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4.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C:\Users\AndrewG\Downloads\"/>
    </mc:Choice>
  </mc:AlternateContent>
  <xr:revisionPtr revIDLastSave="0" documentId="13_ncr:1_{833FDAD0-1880-4F66-9EA6-51CEDC672F89}" xr6:coauthVersionLast="47" xr6:coauthVersionMax="47" xr10:uidLastSave="{00000000-0000-0000-0000-000000000000}"/>
  <bookViews>
    <workbookView xWindow="-28920" yWindow="-105" windowWidth="29040" windowHeight="15720" firstSheet="3" activeTab="5" xr2:uid="{5EFA4F52-C04C-43C5-B0E4-F1BB8E8F4BEF}"/>
  </bookViews>
  <sheets>
    <sheet name="0. CSM" sheetId="4" state="hidden" r:id="rId1"/>
    <sheet name="Summary WaTech" sheetId="5" state="hidden" r:id="rId2"/>
    <sheet name="FY 24 June Adjustment" sheetId="8" state="hidden" r:id="rId3"/>
    <sheet name="Agencies June 24 Billing" sheetId="11" r:id="rId4"/>
    <sheet name="Raw June 2024" sheetId="10" state="hidden" r:id="rId5"/>
    <sheet name="Agencies FY 25" sheetId="9" r:id="rId6"/>
    <sheet name="CSM | Agency 2024 Supp" sheetId="3" state="hidden" r:id="rId7"/>
    <sheet name="Sales History - All" sheetId="7" state="hidden" r:id="rId8"/>
  </sheets>
  <externalReferences>
    <externalReference r:id="rId9"/>
    <externalReference r:id="rId10"/>
    <externalReference r:id="rId11"/>
  </externalReferences>
  <definedNames>
    <definedName name="_xlnm._FilterDatabase" localSheetId="6" hidden="1">'CSM | Agency 2024 Supp'!$A$1:$G$3286</definedName>
    <definedName name="_xlnm._FilterDatabase" localSheetId="4" hidden="1">'Raw June 2024'!$A$1:$H$1897</definedName>
    <definedName name="Agency" localSheetId="0">[1]FundSplits!$D$1</definedName>
    <definedName name="Agency">#REF!</definedName>
    <definedName name="AgencyFund" localSheetId="0">[1]ActiveFunds!$B$4:$B$899</definedName>
    <definedName name="AgencyFund">#REF!</definedName>
    <definedName name="AgencyList" localSheetId="0">[1]ActiveFunds!$H$4:$H$110</definedName>
    <definedName name="AgencyList">#REF!</definedName>
    <definedName name="AgencyProgram" localSheetId="0">[1]ActiveFunds!$N$4:$N$78</definedName>
    <definedName name="AgencyProgram">#REF!</definedName>
    <definedName name="AgyChoice" localSheetId="0">[1]FundSplits!$A$1</definedName>
    <definedName name="AgyChoice">#REF!</definedName>
    <definedName name="AgyCode" localSheetId="0">[1]FundSplits!$B$1</definedName>
    <definedName name="AgyCode">#REF!</definedName>
    <definedName name="AllocationType" localSheetId="0">[1]FundSplitsDB!$J$1:$W$1</definedName>
    <definedName name="AllocationType">#REF!</definedName>
    <definedName name="AmountChange" localSheetId="0">[1]Assumptions!$D$15:$D$30,[1]Assumptions!$D$34:$D$53</definedName>
    <definedName name="AmountChange">#REF!,#REF!</definedName>
    <definedName name="Analyst" localSheetId="0">[1]Lookups!$A$8:$A$8</definedName>
    <definedName name="Analyst">#REF!</definedName>
    <definedName name="AssumptionChange" localSheetId="0">[1]Assumptions!$D$15:$D$30,[1]Assumptions!$D$34:$D$53,[1]Assumptions!$E$15:$E$30,[1]Assumptions!$E$34:$E$53,[1]Assumptions!$G$15:$G$30,[1]Assumptions!$G$34:$G$53</definedName>
    <definedName name="AssumptionChange">#REF!,#REF!,#REF!,#REF!,#REF!,#REF!</definedName>
    <definedName name="Assumptions" localSheetId="0">[1]Assumptions!$A$15:$M$30,[1]Assumptions!$A$56:$M$60,[1]Assumptions!$A$34:$M$53,[1]Assumptions!$P$15:$Q$30,[1]Assumptions!$P$34:$Q$53,[1]Assumptions!$P$56:$Q$60</definedName>
    <definedName name="Assumptions">#REF!,#REF!,#REF!</definedName>
    <definedName name="BudgetOutlook" localSheetId="0">[1]Lookups!$A$3:$A$5</definedName>
    <definedName name="BudgetOutlook">#REF!</definedName>
    <definedName name="BudType" localSheetId="0">[1]Lookups!$A$13:$A$14</definedName>
    <definedName name="BudType">#REF!</definedName>
    <definedName name="CostType" localSheetId="0">[1]Assumptions!$G$15:$G$30,[1]Assumptions!$G$34:$G$53</definedName>
    <definedName name="CostType">#REF!,#REF!</definedName>
    <definedName name="CSM_LU">'[2]1. CSM Base (CTS)'!$P$4:$X$15</definedName>
    <definedName name="CSTitles" localSheetId="0">[1]ServiceInfo!$D$7:$D$70</definedName>
    <definedName name="CSTitles">#REF!</definedName>
    <definedName name="DecPakTop" localSheetId="0">[1]DecPak!$A$1</definedName>
    <definedName name="DecPakTop">#REF!</definedName>
    <definedName name="FundList" localSheetId="0">[1]ActiveFunds!$K$4:$K$503</definedName>
    <definedName name="FundList">#REF!</definedName>
    <definedName name="GOV.2123" localSheetId="0">#REF!</definedName>
    <definedName name="GOV.2123">#REF!</definedName>
    <definedName name="Gov.CFL.2123" localSheetId="0">#REF!</definedName>
    <definedName name="Gov.CFL.2123">#REF!</definedName>
    <definedName name="GrowthRate" localSheetId="0">[1]Assumptions!$I$9</definedName>
    <definedName name="GrowthRate">#REF!</definedName>
    <definedName name="ItemGroup" localSheetId="0">[1]Lookups!$A$17:$A$18</definedName>
    <definedName name="ItemGroup">#REF!</definedName>
    <definedName name="MaintPol" localSheetId="0">[1]ActiveFunds!$AQ$3:$AQ$4</definedName>
    <definedName name="MaintPol">#REF!</definedName>
    <definedName name="MiscLoadType" localSheetId="0">[1]Assumptions!$Z$1</definedName>
    <definedName name="MiscLoadType">#REF!</definedName>
    <definedName name="pgmcheck" localSheetId="0">[1]ActiveFunds!$P$2</definedName>
    <definedName name="pgmcheck">#REF!</definedName>
    <definedName name="PgmList" localSheetId="0">[1]ActiveFunds!$R$4:$R$78</definedName>
    <definedName name="PgmList">#REF!</definedName>
    <definedName name="PlugChange" localSheetId="0">[1]Plugs!$G$8,[1]Plugs!$D$14:$D$15,[1]Plugs!$D$21:$D$37,[1]Plugs!$G$21:$G$37,[1]Plugs!$E$14:$E$15</definedName>
    <definedName name="PlugChange">#REF!,#REF!,#REF!,#REF!,#REF!</definedName>
    <definedName name="PlugSelection" localSheetId="0">[1]Plugs!$N$1</definedName>
    <definedName name="PlugSelection">#REF!</definedName>
    <definedName name="PlugSelectionCS" localSheetId="0">[1]Plugs!$O$1</definedName>
    <definedName name="PlugSelectionCS">#REF!</definedName>
    <definedName name="reportselection" localSheetId="0">'[3]CSM Summary'!#REF!</definedName>
    <definedName name="reportselection">#REF!</definedName>
    <definedName name="ReportSource" localSheetId="0">#REF!</definedName>
    <definedName name="ReportSource">#REF!</definedName>
    <definedName name="rptTop" localSheetId="0">'0. CSM'!$A$11</definedName>
    <definedName name="rptTop">#REF!</definedName>
    <definedName name="ServiceDec" localSheetId="0">[1]Assumptions!$J$1</definedName>
    <definedName name="ServiceDec">#REF!</definedName>
    <definedName name="ServNum" localSheetId="0">[1]Assumptions!$F$1</definedName>
    <definedName name="ServNum">#REF!</definedName>
    <definedName name="Slicer_Agency___Title">#N/A</definedName>
    <definedName name="Slicer_Agency___Title1">#N/A</definedName>
    <definedName name="StatewideCSMTitle_CTS" localSheetId="0">'0. CSM'!$P$12:$P$58</definedName>
    <definedName name="StatewideCSMTitle_CTS">#REF!</definedName>
    <definedName name="Supp22_FY1" localSheetId="0">'0. CSM'!$R$12:$R$58</definedName>
    <definedName name="Supp22_FY1">#REF!</definedName>
    <definedName name="Supp22_FY2" localSheetId="0">'0. CSM'!$S$12:$S$58</definedName>
    <definedName name="Supp22_FY2">#REF!</definedName>
    <definedName name="TypeOfMiscLoad" localSheetId="0">[1]Lookups!$R$2:$R$3</definedName>
    <definedName name="TypeOfMiscLoad">#REF!</definedName>
    <definedName name="ValidWinSumCodes" localSheetId="0">[1]Assumptions!$T$14:$T$31</definedName>
    <definedName name="ValidWinSumCodes">#REF!</definedName>
    <definedName name="WinSumItems" localSheetId="0">[1]Assumptions!$U$13:$U$31</definedName>
    <definedName name="WinSumItems">#REF!</definedName>
  </definedNames>
  <calcPr calcId="191028"/>
  <pivotCaches>
    <pivotCache cacheId="0" r:id="rId12"/>
    <pivotCache cacheId="1" r:id="rId13"/>
    <pivotCache cacheId="2" r:id="rId14"/>
  </pivotCaches>
  <extLst>
    <ext xmlns:x14="http://schemas.microsoft.com/office/spreadsheetml/2009/9/main" uri="{BBE1A952-AA13-448e-AADC-164F8A28A991}">
      <x14:slicerCaches>
        <x14:slicerCache r:id="rId15"/>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9" i="3" l="1"/>
  <c r="L203" i="3"/>
  <c r="L2491" i="3"/>
  <c r="K2491" i="3"/>
  <c r="J2491" i="3"/>
  <c r="L2055" i="3"/>
  <c r="K2055" i="3"/>
  <c r="J2055" i="3"/>
  <c r="L450" i="3"/>
  <c r="L1976" i="3"/>
  <c r="K1976" i="3"/>
  <c r="J21" i="5" l="1"/>
  <c r="K6" i="5"/>
  <c r="K4" i="5"/>
  <c r="K20" i="5"/>
  <c r="K19" i="5"/>
  <c r="K18" i="5"/>
  <c r="K17" i="5"/>
  <c r="K16" i="5"/>
  <c r="K15" i="5"/>
  <c r="K13" i="5"/>
  <c r="K12" i="5"/>
  <c r="K11" i="5"/>
  <c r="K10" i="5"/>
  <c r="K5" i="5"/>
  <c r="K9" i="5"/>
  <c r="K8" i="5"/>
  <c r="K7" i="5"/>
  <c r="K14" i="5"/>
  <c r="E113" i="3"/>
  <c r="E439" i="3"/>
  <c r="E1747" i="3"/>
  <c r="E657" i="3"/>
  <c r="E875" i="3"/>
  <c r="E1093" i="3"/>
  <c r="E2727" i="3"/>
  <c r="E1311" i="3"/>
  <c r="E1529" i="3"/>
  <c r="E2401" i="3"/>
  <c r="E1965" i="3"/>
  <c r="E2183" i="3"/>
  <c r="E114" i="3"/>
  <c r="E440" i="3"/>
  <c r="E1748" i="3"/>
  <c r="E658" i="3"/>
  <c r="E876" i="3"/>
  <c r="E1094" i="3"/>
  <c r="E2728" i="3"/>
  <c r="E1312" i="3"/>
  <c r="E1530" i="3"/>
  <c r="E2402" i="3"/>
  <c r="E1966" i="3"/>
  <c r="E2184" i="3"/>
  <c r="H1525" i="3"/>
  <c r="D1997" i="8"/>
  <c r="D1998" i="8"/>
  <c r="D1999" i="8"/>
  <c r="D2000" i="8"/>
  <c r="D2001" i="8"/>
  <c r="D2002" i="8"/>
  <c r="D2003" i="8"/>
  <c r="D2004" i="8"/>
  <c r="D2005" i="8"/>
  <c r="D2006" i="8"/>
  <c r="D2007" i="8"/>
  <c r="D2008" i="8"/>
  <c r="D2009" i="8"/>
  <c r="D2010" i="8"/>
  <c r="D2011" i="8"/>
  <c r="D2012" i="8"/>
  <c r="D1996" i="8"/>
  <c r="D1927" i="8"/>
  <c r="D1928" i="8"/>
  <c r="D1929" i="8"/>
  <c r="D1930" i="8"/>
  <c r="D1931" i="8"/>
  <c r="D1932" i="8"/>
  <c r="D1933" i="8"/>
  <c r="D1934" i="8"/>
  <c r="D1935" i="8"/>
  <c r="D1936" i="8"/>
  <c r="D1937" i="8"/>
  <c r="D1938" i="8"/>
  <c r="D1939" i="8"/>
  <c r="D1940" i="8"/>
  <c r="D1941" i="8"/>
  <c r="D1942" i="8"/>
  <c r="D1926" i="8"/>
  <c r="D1909" i="8"/>
  <c r="D1910" i="8"/>
  <c r="D1911" i="8"/>
  <c r="D1912" i="8"/>
  <c r="D1913" i="8"/>
  <c r="D1914" i="8"/>
  <c r="D1915" i="8"/>
  <c r="D1916" i="8"/>
  <c r="D1917" i="8"/>
  <c r="D1918" i="8"/>
  <c r="D1919" i="8"/>
  <c r="D1920" i="8"/>
  <c r="D1921" i="8"/>
  <c r="D1922" i="8"/>
  <c r="D1923" i="8"/>
  <c r="D1924" i="8"/>
  <c r="D1908" i="8"/>
  <c r="D1891" i="8"/>
  <c r="D1892" i="8"/>
  <c r="D1893" i="8"/>
  <c r="D1894" i="8"/>
  <c r="D1895" i="8"/>
  <c r="D1896" i="8"/>
  <c r="D1897" i="8"/>
  <c r="D1898" i="8"/>
  <c r="D1899" i="8"/>
  <c r="D1900" i="8"/>
  <c r="D1901" i="8"/>
  <c r="D1902" i="8"/>
  <c r="D1903" i="8"/>
  <c r="D1904" i="8"/>
  <c r="D1905" i="8"/>
  <c r="D1906" i="8"/>
  <c r="D1890" i="8"/>
  <c r="K21" i="5" l="1"/>
  <c r="D1873" i="8"/>
  <c r="F1873" i="8" s="1"/>
  <c r="D1874" i="8"/>
  <c r="F1874" i="8" s="1"/>
  <c r="D1875" i="8"/>
  <c r="F1875" i="8" s="1"/>
  <c r="D1876" i="8"/>
  <c r="F1876" i="8" s="1"/>
  <c r="D1877" i="8"/>
  <c r="F1877" i="8" s="1"/>
  <c r="D1878" i="8"/>
  <c r="F1878" i="8" s="1"/>
  <c r="D1879" i="8"/>
  <c r="F1879" i="8" s="1"/>
  <c r="D1880" i="8"/>
  <c r="F1880" i="8" s="1"/>
  <c r="D1881" i="8"/>
  <c r="F1881" i="8" s="1"/>
  <c r="D1882" i="8"/>
  <c r="F1882" i="8" s="1"/>
  <c r="D1883" i="8"/>
  <c r="F1883" i="8" s="1"/>
  <c r="D1884" i="8"/>
  <c r="F1884" i="8" s="1"/>
  <c r="D1885" i="8"/>
  <c r="F1885" i="8" s="1"/>
  <c r="D1886" i="8"/>
  <c r="F1886" i="8" s="1"/>
  <c r="D1887" i="8"/>
  <c r="F1887" i="8" s="1"/>
  <c r="D1888" i="8"/>
  <c r="D1872" i="8"/>
  <c r="F1872" i="8" s="1"/>
  <c r="D1855" i="8"/>
  <c r="F1855" i="8" s="1"/>
  <c r="D1856" i="8"/>
  <c r="F1856" i="8" s="1"/>
  <c r="D1857" i="8"/>
  <c r="F1857" i="8" s="1"/>
  <c r="D1858" i="8"/>
  <c r="F1858" i="8" s="1"/>
  <c r="D1859" i="8"/>
  <c r="F1859" i="8" s="1"/>
  <c r="D1860" i="8"/>
  <c r="F1860" i="8" s="1"/>
  <c r="D1861" i="8"/>
  <c r="F1861" i="8" s="1"/>
  <c r="D1862" i="8"/>
  <c r="F1862" i="8" s="1"/>
  <c r="D1863" i="8"/>
  <c r="F1863" i="8" s="1"/>
  <c r="D1864" i="8"/>
  <c r="F1864" i="8" s="1"/>
  <c r="D1865" i="8"/>
  <c r="F1865" i="8" s="1"/>
  <c r="D1866" i="8"/>
  <c r="F1866" i="8" s="1"/>
  <c r="D1867" i="8"/>
  <c r="F1867" i="8" s="1"/>
  <c r="D1868" i="8"/>
  <c r="F1868" i="8" s="1"/>
  <c r="D1869" i="8"/>
  <c r="F1869" i="8" s="1"/>
  <c r="D1870" i="8"/>
  <c r="F1870" i="8" s="1"/>
  <c r="D1854" i="8"/>
  <c r="F1854" i="8" s="1"/>
  <c r="D1837" i="8"/>
  <c r="F1837" i="8" s="1"/>
  <c r="D1838" i="8"/>
  <c r="F1838" i="8" s="1"/>
  <c r="D1839" i="8"/>
  <c r="F1839" i="8" s="1"/>
  <c r="D1840" i="8"/>
  <c r="F1840" i="8" s="1"/>
  <c r="D1841" i="8"/>
  <c r="F1841" i="8" s="1"/>
  <c r="D1842" i="8"/>
  <c r="F1842" i="8" s="1"/>
  <c r="D1843" i="8"/>
  <c r="F1843" i="8" s="1"/>
  <c r="D1844" i="8"/>
  <c r="F1844" i="8" s="1"/>
  <c r="D1845" i="8"/>
  <c r="F1845" i="8" s="1"/>
  <c r="D1846" i="8"/>
  <c r="F1846" i="8" s="1"/>
  <c r="D1847" i="8"/>
  <c r="F1847" i="8" s="1"/>
  <c r="D1848" i="8"/>
  <c r="F1848" i="8" s="1"/>
  <c r="D1849" i="8"/>
  <c r="F1849" i="8" s="1"/>
  <c r="D1850" i="8"/>
  <c r="F1850" i="8" s="1"/>
  <c r="D1851" i="8"/>
  <c r="F1851" i="8" s="1"/>
  <c r="D1852" i="8"/>
  <c r="F1852" i="8" s="1"/>
  <c r="D1836" i="8"/>
  <c r="F1836" i="8" s="1"/>
  <c r="D1819" i="8"/>
  <c r="F1819" i="8" s="1"/>
  <c r="D1820" i="8"/>
  <c r="F1820" i="8" s="1"/>
  <c r="D1821" i="8"/>
  <c r="F1821" i="8" s="1"/>
  <c r="D1822" i="8"/>
  <c r="F1822" i="8" s="1"/>
  <c r="D1823" i="8"/>
  <c r="F1823" i="8" s="1"/>
  <c r="D1824" i="8"/>
  <c r="F1824" i="8" s="1"/>
  <c r="D1825" i="8"/>
  <c r="F1825" i="8" s="1"/>
  <c r="D1826" i="8"/>
  <c r="F1826" i="8" s="1"/>
  <c r="D1827" i="8"/>
  <c r="F1827" i="8" s="1"/>
  <c r="D1828" i="8"/>
  <c r="F1828" i="8" s="1"/>
  <c r="D1829" i="8"/>
  <c r="F1829" i="8" s="1"/>
  <c r="D1830" i="8"/>
  <c r="F1830" i="8" s="1"/>
  <c r="D1831" i="8"/>
  <c r="F1831" i="8" s="1"/>
  <c r="D1832" i="8"/>
  <c r="F1832" i="8" s="1"/>
  <c r="D1833" i="8"/>
  <c r="F1833" i="8" s="1"/>
  <c r="D1834" i="8"/>
  <c r="F1834" i="8" s="1"/>
  <c r="D1818" i="8"/>
  <c r="F1818" i="8" s="1"/>
  <c r="D1801" i="8"/>
  <c r="F1801" i="8" s="1"/>
  <c r="D1802" i="8"/>
  <c r="F1802" i="8" s="1"/>
  <c r="D1803" i="8"/>
  <c r="F1803" i="8" s="1"/>
  <c r="D1804" i="8"/>
  <c r="F1804" i="8" s="1"/>
  <c r="D1805" i="8"/>
  <c r="F1805" i="8" s="1"/>
  <c r="D1806" i="8"/>
  <c r="F1806" i="8" s="1"/>
  <c r="D1807" i="8"/>
  <c r="F1807" i="8" s="1"/>
  <c r="D1808" i="8"/>
  <c r="F1808" i="8" s="1"/>
  <c r="D1809" i="8"/>
  <c r="F1809" i="8" s="1"/>
  <c r="D1810" i="8"/>
  <c r="F1810" i="8" s="1"/>
  <c r="D1811" i="8"/>
  <c r="F1811" i="8" s="1"/>
  <c r="D1812" i="8"/>
  <c r="F1812" i="8" s="1"/>
  <c r="D1813" i="8"/>
  <c r="F1813" i="8" s="1"/>
  <c r="D1814" i="8"/>
  <c r="F1814" i="8" s="1"/>
  <c r="D1815" i="8"/>
  <c r="F1815" i="8" s="1"/>
  <c r="D1816" i="8"/>
  <c r="F1816" i="8" s="1"/>
  <c r="D1800" i="8"/>
  <c r="F1800" i="8" s="1"/>
  <c r="D1783" i="8"/>
  <c r="F1783" i="8" s="1"/>
  <c r="D1784" i="8"/>
  <c r="F1784" i="8" s="1"/>
  <c r="D1785" i="8"/>
  <c r="F1785" i="8" s="1"/>
  <c r="D1786" i="8"/>
  <c r="F1786" i="8" s="1"/>
  <c r="D1787" i="8"/>
  <c r="F1787" i="8" s="1"/>
  <c r="D1788" i="8"/>
  <c r="F1788" i="8" s="1"/>
  <c r="D1789" i="8"/>
  <c r="F1789" i="8" s="1"/>
  <c r="D1790" i="8"/>
  <c r="F1790" i="8" s="1"/>
  <c r="D1791" i="8"/>
  <c r="F1791" i="8" s="1"/>
  <c r="D1792" i="8"/>
  <c r="F1792" i="8" s="1"/>
  <c r="D1793" i="8"/>
  <c r="F1793" i="8" s="1"/>
  <c r="D1794" i="8"/>
  <c r="F1794" i="8" s="1"/>
  <c r="D1795" i="8"/>
  <c r="F1795" i="8" s="1"/>
  <c r="D1796" i="8"/>
  <c r="F1796" i="8" s="1"/>
  <c r="D1797" i="8"/>
  <c r="F1797" i="8" s="1"/>
  <c r="D1798" i="8"/>
  <c r="F1798" i="8" s="1"/>
  <c r="D1782" i="8"/>
  <c r="F1782" i="8" s="1"/>
  <c r="D1747" i="8"/>
  <c r="F1747" i="8" s="1"/>
  <c r="D1748" i="8"/>
  <c r="F1748" i="8" s="1"/>
  <c r="D1749" i="8"/>
  <c r="F1749" i="8" s="1"/>
  <c r="D1750" i="8"/>
  <c r="F1750" i="8" s="1"/>
  <c r="D1751" i="8"/>
  <c r="F1751" i="8" s="1"/>
  <c r="D1752" i="8"/>
  <c r="F1752" i="8" s="1"/>
  <c r="D1753" i="8"/>
  <c r="F1753" i="8" s="1"/>
  <c r="D1754" i="8"/>
  <c r="F1754" i="8" s="1"/>
  <c r="D1755" i="8"/>
  <c r="F1755" i="8" s="1"/>
  <c r="D1756" i="8"/>
  <c r="F1756" i="8" s="1"/>
  <c r="D1757" i="8"/>
  <c r="F1757" i="8" s="1"/>
  <c r="D1758" i="8"/>
  <c r="F1758" i="8" s="1"/>
  <c r="D1759" i="8"/>
  <c r="F1759" i="8" s="1"/>
  <c r="D1760" i="8"/>
  <c r="F1760" i="8" s="1"/>
  <c r="D1761" i="8"/>
  <c r="F1761" i="8" s="1"/>
  <c r="D1762" i="8"/>
  <c r="F1762" i="8" s="1"/>
  <c r="D1746" i="8"/>
  <c r="F1746" i="8" s="1"/>
  <c r="D1729" i="8"/>
  <c r="F1729" i="8" s="1"/>
  <c r="D1730" i="8"/>
  <c r="F1730" i="8" s="1"/>
  <c r="D1731" i="8"/>
  <c r="F1731" i="8" s="1"/>
  <c r="D1732" i="8"/>
  <c r="F1732" i="8" s="1"/>
  <c r="D1733" i="8"/>
  <c r="F1733" i="8" s="1"/>
  <c r="D1734" i="8"/>
  <c r="F1734" i="8" s="1"/>
  <c r="D1735" i="8"/>
  <c r="F1735" i="8" s="1"/>
  <c r="D1736" i="8"/>
  <c r="F1736" i="8" s="1"/>
  <c r="D1737" i="8"/>
  <c r="F1737" i="8" s="1"/>
  <c r="D1738" i="8"/>
  <c r="F1738" i="8" s="1"/>
  <c r="D1739" i="8"/>
  <c r="F1739" i="8" s="1"/>
  <c r="D1740" i="8"/>
  <c r="F1740" i="8" s="1"/>
  <c r="D1741" i="8"/>
  <c r="F1741" i="8" s="1"/>
  <c r="D1742" i="8"/>
  <c r="D1743" i="8"/>
  <c r="F1743" i="8" s="1"/>
  <c r="D1744" i="8"/>
  <c r="F1744" i="8" s="1"/>
  <c r="D1728" i="8"/>
  <c r="F1728" i="8" s="1"/>
  <c r="D1711" i="8"/>
  <c r="F1711" i="8" s="1"/>
  <c r="D1712" i="8"/>
  <c r="F1712" i="8" s="1"/>
  <c r="D1713" i="8"/>
  <c r="F1713" i="8" s="1"/>
  <c r="D1714" i="8"/>
  <c r="F1714" i="8" s="1"/>
  <c r="D1715" i="8"/>
  <c r="F1715" i="8" s="1"/>
  <c r="D1716" i="8"/>
  <c r="F1716" i="8" s="1"/>
  <c r="D1717" i="8"/>
  <c r="F1717" i="8" s="1"/>
  <c r="D1718" i="8"/>
  <c r="F1718" i="8" s="1"/>
  <c r="D1719" i="8"/>
  <c r="F1719" i="8" s="1"/>
  <c r="D1720" i="8"/>
  <c r="F1720" i="8" s="1"/>
  <c r="D1721" i="8"/>
  <c r="F1721" i="8" s="1"/>
  <c r="D1722" i="8"/>
  <c r="F1722" i="8" s="1"/>
  <c r="D1723" i="8"/>
  <c r="F1723" i="8" s="1"/>
  <c r="D1724" i="8"/>
  <c r="F1724" i="8" s="1"/>
  <c r="D1725" i="8"/>
  <c r="F1725" i="8" s="1"/>
  <c r="D1726" i="8"/>
  <c r="F1726" i="8" s="1"/>
  <c r="D1710" i="8"/>
  <c r="F1710" i="8" s="1"/>
  <c r="D1693" i="8"/>
  <c r="F1693" i="8" s="1"/>
  <c r="D1694" i="8"/>
  <c r="F1694" i="8" s="1"/>
  <c r="D1695" i="8"/>
  <c r="F1695" i="8" s="1"/>
  <c r="D1696" i="8"/>
  <c r="F1696" i="8" s="1"/>
  <c r="D1697" i="8"/>
  <c r="F1697" i="8" s="1"/>
  <c r="D1698" i="8"/>
  <c r="F1698" i="8" s="1"/>
  <c r="D1699" i="8"/>
  <c r="F1699" i="8" s="1"/>
  <c r="D1700" i="8"/>
  <c r="F1700" i="8" s="1"/>
  <c r="D1701" i="8"/>
  <c r="F1701" i="8" s="1"/>
  <c r="D1702" i="8"/>
  <c r="F1702" i="8" s="1"/>
  <c r="D1703" i="8"/>
  <c r="F1703" i="8" s="1"/>
  <c r="D1704" i="8"/>
  <c r="F1704" i="8" s="1"/>
  <c r="D1705" i="8"/>
  <c r="F1705" i="8" s="1"/>
  <c r="D1706" i="8"/>
  <c r="F1706" i="8" s="1"/>
  <c r="D1707" i="8"/>
  <c r="F1707" i="8" s="1"/>
  <c r="D1708" i="8"/>
  <c r="F1708" i="8" s="1"/>
  <c r="D1692" i="8"/>
  <c r="F1692" i="8" s="1"/>
  <c r="D1675" i="8"/>
  <c r="F1675" i="8" s="1"/>
  <c r="D1676" i="8"/>
  <c r="F1676" i="8" s="1"/>
  <c r="D1677" i="8"/>
  <c r="F1677" i="8" s="1"/>
  <c r="D1678" i="8"/>
  <c r="F1678" i="8" s="1"/>
  <c r="D1679" i="8"/>
  <c r="F1679" i="8" s="1"/>
  <c r="D1680" i="8"/>
  <c r="F1680" i="8" s="1"/>
  <c r="D1681" i="8"/>
  <c r="F1681" i="8" s="1"/>
  <c r="D1682" i="8"/>
  <c r="F1682" i="8" s="1"/>
  <c r="D1683" i="8"/>
  <c r="F1683" i="8" s="1"/>
  <c r="D1684" i="8"/>
  <c r="F1684" i="8" s="1"/>
  <c r="D1685" i="8"/>
  <c r="F1685" i="8" s="1"/>
  <c r="D1686" i="8"/>
  <c r="F1686" i="8" s="1"/>
  <c r="D1687" i="8"/>
  <c r="F1687" i="8" s="1"/>
  <c r="D1688" i="8"/>
  <c r="F1688" i="8" s="1"/>
  <c r="D1689" i="8"/>
  <c r="F1689" i="8" s="1"/>
  <c r="D1690" i="8"/>
  <c r="F1690" i="8" s="1"/>
  <c r="D1674" i="8"/>
  <c r="F1674" i="8" s="1"/>
  <c r="D1657" i="8"/>
  <c r="F1657" i="8" s="1"/>
  <c r="D1658" i="8"/>
  <c r="F1658" i="8" s="1"/>
  <c r="D1659" i="8"/>
  <c r="F1659" i="8" s="1"/>
  <c r="D1660" i="8"/>
  <c r="F1660" i="8" s="1"/>
  <c r="D1661" i="8"/>
  <c r="F1661" i="8" s="1"/>
  <c r="D1662" i="8"/>
  <c r="F1662" i="8" s="1"/>
  <c r="D1663" i="8"/>
  <c r="F1663" i="8" s="1"/>
  <c r="D1664" i="8"/>
  <c r="F1664" i="8" s="1"/>
  <c r="D1665" i="8"/>
  <c r="F1665" i="8" s="1"/>
  <c r="D1666" i="8"/>
  <c r="F1666" i="8" s="1"/>
  <c r="D1667" i="8"/>
  <c r="F1667" i="8" s="1"/>
  <c r="D1668" i="8"/>
  <c r="F1668" i="8" s="1"/>
  <c r="D1669" i="8"/>
  <c r="F1669" i="8" s="1"/>
  <c r="D1670" i="8"/>
  <c r="F1670" i="8" s="1"/>
  <c r="D1671" i="8"/>
  <c r="F1671" i="8" s="1"/>
  <c r="D1672" i="8"/>
  <c r="F1672" i="8" s="1"/>
  <c r="D1656" i="8"/>
  <c r="F1656" i="8" s="1"/>
  <c r="D1639" i="8"/>
  <c r="F1639" i="8" s="1"/>
  <c r="D1640" i="8"/>
  <c r="F1640" i="8" s="1"/>
  <c r="D1641" i="8"/>
  <c r="F1641" i="8" s="1"/>
  <c r="D1642" i="8"/>
  <c r="F1642" i="8" s="1"/>
  <c r="D1643" i="8"/>
  <c r="F1643" i="8" s="1"/>
  <c r="D1644" i="8"/>
  <c r="F1644" i="8" s="1"/>
  <c r="D1645" i="8"/>
  <c r="F1645" i="8" s="1"/>
  <c r="D1646" i="8"/>
  <c r="F1646" i="8" s="1"/>
  <c r="D1647" i="8"/>
  <c r="F1647" i="8" s="1"/>
  <c r="D1648" i="8"/>
  <c r="F1648" i="8" s="1"/>
  <c r="D1649" i="8"/>
  <c r="F1649" i="8" s="1"/>
  <c r="D1650" i="8"/>
  <c r="F1650" i="8" s="1"/>
  <c r="D1651" i="8"/>
  <c r="F1651" i="8" s="1"/>
  <c r="D1652" i="8"/>
  <c r="F1652" i="8" s="1"/>
  <c r="D1653" i="8"/>
  <c r="F1653" i="8" s="1"/>
  <c r="D1654" i="8"/>
  <c r="F1654" i="8" s="1"/>
  <c r="D1638" i="8"/>
  <c r="F1638" i="8" s="1"/>
  <c r="D1621" i="8"/>
  <c r="F1621" i="8" s="1"/>
  <c r="D1622" i="8"/>
  <c r="F1622" i="8" s="1"/>
  <c r="D1623" i="8"/>
  <c r="F1623" i="8" s="1"/>
  <c r="D1624" i="8"/>
  <c r="F1624" i="8" s="1"/>
  <c r="D1625" i="8"/>
  <c r="F1625" i="8" s="1"/>
  <c r="D1626" i="8"/>
  <c r="F1626" i="8" s="1"/>
  <c r="D1627" i="8"/>
  <c r="F1627" i="8" s="1"/>
  <c r="D1628" i="8"/>
  <c r="F1628" i="8" s="1"/>
  <c r="D1629" i="8"/>
  <c r="F1629" i="8" s="1"/>
  <c r="D1630" i="8"/>
  <c r="F1630" i="8" s="1"/>
  <c r="D1631" i="8"/>
  <c r="F1631" i="8" s="1"/>
  <c r="D1632" i="8"/>
  <c r="F1632" i="8" s="1"/>
  <c r="D1633" i="8"/>
  <c r="F1633" i="8" s="1"/>
  <c r="D1634" i="8"/>
  <c r="F1634" i="8" s="1"/>
  <c r="D1635" i="8"/>
  <c r="F1635" i="8" s="1"/>
  <c r="D1636" i="8"/>
  <c r="F1636" i="8" s="1"/>
  <c r="D1620" i="8"/>
  <c r="F1620" i="8" s="1"/>
  <c r="D1603" i="8"/>
  <c r="F1603" i="8" s="1"/>
  <c r="D1604" i="8"/>
  <c r="F1604" i="8" s="1"/>
  <c r="D1605" i="8"/>
  <c r="F1605" i="8" s="1"/>
  <c r="D1606" i="8"/>
  <c r="F1606" i="8" s="1"/>
  <c r="D1607" i="8"/>
  <c r="F1607" i="8" s="1"/>
  <c r="D1608" i="8"/>
  <c r="F1608" i="8" s="1"/>
  <c r="D1609" i="8"/>
  <c r="F1609" i="8" s="1"/>
  <c r="D1610" i="8"/>
  <c r="F1610" i="8" s="1"/>
  <c r="D1611" i="8"/>
  <c r="F1611" i="8" s="1"/>
  <c r="D1612" i="8"/>
  <c r="F1612" i="8" s="1"/>
  <c r="D1613" i="8"/>
  <c r="F1613" i="8" s="1"/>
  <c r="D1614" i="8"/>
  <c r="F1614" i="8" s="1"/>
  <c r="D1615" i="8"/>
  <c r="F1615" i="8" s="1"/>
  <c r="D1616" i="8"/>
  <c r="F1616" i="8" s="1"/>
  <c r="D1617" i="8"/>
  <c r="F1617" i="8" s="1"/>
  <c r="D1618" i="8"/>
  <c r="F1618" i="8" s="1"/>
  <c r="D1602" i="8"/>
  <c r="F1602" i="8" s="1"/>
  <c r="D1585" i="8"/>
  <c r="F1585" i="8" s="1"/>
  <c r="D1586" i="8"/>
  <c r="F1586" i="8" s="1"/>
  <c r="D1587" i="8"/>
  <c r="F1587" i="8" s="1"/>
  <c r="D1588" i="8"/>
  <c r="F1588" i="8" s="1"/>
  <c r="D1589" i="8"/>
  <c r="F1589" i="8" s="1"/>
  <c r="D1590" i="8"/>
  <c r="F1590" i="8" s="1"/>
  <c r="D1591" i="8"/>
  <c r="F1591" i="8" s="1"/>
  <c r="D1592" i="8"/>
  <c r="F1592" i="8" s="1"/>
  <c r="D1593" i="8"/>
  <c r="F1593" i="8" s="1"/>
  <c r="D1594" i="8"/>
  <c r="F1594" i="8" s="1"/>
  <c r="D1595" i="8"/>
  <c r="F1595" i="8" s="1"/>
  <c r="D1596" i="8"/>
  <c r="F1596" i="8" s="1"/>
  <c r="D1597" i="8"/>
  <c r="F1597" i="8" s="1"/>
  <c r="D1598" i="8"/>
  <c r="F1598" i="8" s="1"/>
  <c r="D1599" i="8"/>
  <c r="F1599" i="8" s="1"/>
  <c r="D1600" i="8"/>
  <c r="F1600" i="8" s="1"/>
  <c r="D1584" i="8"/>
  <c r="F1584" i="8" s="1"/>
  <c r="D1567" i="8"/>
  <c r="F1567" i="8" s="1"/>
  <c r="D1568" i="8"/>
  <c r="F1568" i="8" s="1"/>
  <c r="D1569" i="8"/>
  <c r="F1569" i="8" s="1"/>
  <c r="D1570" i="8"/>
  <c r="F1570" i="8" s="1"/>
  <c r="D1571" i="8"/>
  <c r="F1571" i="8" s="1"/>
  <c r="D1572" i="8"/>
  <c r="F1572" i="8" s="1"/>
  <c r="D1573" i="8"/>
  <c r="F1573" i="8" s="1"/>
  <c r="D1574" i="8"/>
  <c r="F1574" i="8" s="1"/>
  <c r="D1575" i="8"/>
  <c r="F1575" i="8" s="1"/>
  <c r="D1576" i="8"/>
  <c r="F1576" i="8" s="1"/>
  <c r="D1577" i="8"/>
  <c r="F1577" i="8" s="1"/>
  <c r="D1578" i="8"/>
  <c r="F1578" i="8" s="1"/>
  <c r="D1579" i="8"/>
  <c r="F1579" i="8" s="1"/>
  <c r="D1580" i="8"/>
  <c r="F1580" i="8" s="1"/>
  <c r="D1581" i="8"/>
  <c r="F1581" i="8" s="1"/>
  <c r="D1582" i="8"/>
  <c r="F1582" i="8" s="1"/>
  <c r="D1566" i="8"/>
  <c r="F1566" i="8" s="1"/>
  <c r="D1549" i="8"/>
  <c r="F1549" i="8" s="1"/>
  <c r="D1550" i="8"/>
  <c r="F1550" i="8" s="1"/>
  <c r="D1551" i="8"/>
  <c r="F1551" i="8" s="1"/>
  <c r="D1552" i="8"/>
  <c r="F1552" i="8" s="1"/>
  <c r="D1553" i="8"/>
  <c r="F1553" i="8" s="1"/>
  <c r="D1554" i="8"/>
  <c r="F1554" i="8" s="1"/>
  <c r="D1555" i="8"/>
  <c r="F1555" i="8" s="1"/>
  <c r="D1556" i="8"/>
  <c r="F1556" i="8" s="1"/>
  <c r="D1557" i="8"/>
  <c r="F1557" i="8" s="1"/>
  <c r="D1558" i="8"/>
  <c r="F1558" i="8" s="1"/>
  <c r="D1559" i="8"/>
  <c r="F1559" i="8" s="1"/>
  <c r="D1560" i="8"/>
  <c r="F1560" i="8" s="1"/>
  <c r="D1561" i="8"/>
  <c r="F1561" i="8" s="1"/>
  <c r="D1562" i="8"/>
  <c r="F1562" i="8" s="1"/>
  <c r="D1563" i="8"/>
  <c r="F1563" i="8" s="1"/>
  <c r="D1564" i="8"/>
  <c r="F1564" i="8" s="1"/>
  <c r="D1548" i="8"/>
  <c r="F1548" i="8" s="1"/>
  <c r="D1531" i="8"/>
  <c r="F1531" i="8" s="1"/>
  <c r="D1532" i="8"/>
  <c r="F1532" i="8" s="1"/>
  <c r="D1533" i="8"/>
  <c r="F1533" i="8" s="1"/>
  <c r="D1534" i="8"/>
  <c r="F1534" i="8" s="1"/>
  <c r="D1535" i="8"/>
  <c r="F1535" i="8" s="1"/>
  <c r="D1536" i="8"/>
  <c r="F1536" i="8" s="1"/>
  <c r="D1537" i="8"/>
  <c r="F1537" i="8" s="1"/>
  <c r="D1538" i="8"/>
  <c r="F1538" i="8" s="1"/>
  <c r="D1539" i="8"/>
  <c r="F1539" i="8" s="1"/>
  <c r="D1540" i="8"/>
  <c r="F1540" i="8" s="1"/>
  <c r="D1541" i="8"/>
  <c r="F1541" i="8" s="1"/>
  <c r="D1542" i="8"/>
  <c r="F1542" i="8" s="1"/>
  <c r="D1543" i="8"/>
  <c r="F1543" i="8" s="1"/>
  <c r="D1544" i="8"/>
  <c r="F1544" i="8" s="1"/>
  <c r="D1545" i="8"/>
  <c r="F1545" i="8" s="1"/>
  <c r="D1546" i="8"/>
  <c r="F1546" i="8" s="1"/>
  <c r="D1530" i="8"/>
  <c r="F1530" i="8" s="1"/>
  <c r="D1513" i="8"/>
  <c r="F1513" i="8" s="1"/>
  <c r="D1514" i="8"/>
  <c r="F1514" i="8" s="1"/>
  <c r="D1515" i="8"/>
  <c r="F1515" i="8" s="1"/>
  <c r="D1516" i="8"/>
  <c r="F1516" i="8" s="1"/>
  <c r="D1517" i="8"/>
  <c r="F1517" i="8" s="1"/>
  <c r="D1518" i="8"/>
  <c r="F1518" i="8" s="1"/>
  <c r="D1519" i="8"/>
  <c r="F1519" i="8" s="1"/>
  <c r="D1520" i="8"/>
  <c r="F1520" i="8" s="1"/>
  <c r="D1521" i="8"/>
  <c r="F1521" i="8" s="1"/>
  <c r="D1522" i="8"/>
  <c r="F1522" i="8" s="1"/>
  <c r="D1523" i="8"/>
  <c r="F1523" i="8" s="1"/>
  <c r="D1524" i="8"/>
  <c r="F1524" i="8" s="1"/>
  <c r="D1525" i="8"/>
  <c r="F1525" i="8" s="1"/>
  <c r="D1526" i="8"/>
  <c r="F1526" i="8" s="1"/>
  <c r="D1527" i="8"/>
  <c r="F1527" i="8" s="1"/>
  <c r="D1528" i="8"/>
  <c r="F1528" i="8" s="1"/>
  <c r="D1512" i="8"/>
  <c r="F1512" i="8" s="1"/>
  <c r="D1495" i="8"/>
  <c r="F1495" i="8" s="1"/>
  <c r="D1496" i="8"/>
  <c r="F1496" i="8" s="1"/>
  <c r="D1497" i="8"/>
  <c r="F1497" i="8" s="1"/>
  <c r="D1498" i="8"/>
  <c r="F1498" i="8" s="1"/>
  <c r="D1499" i="8"/>
  <c r="F1499" i="8" s="1"/>
  <c r="D1500" i="8"/>
  <c r="F1500" i="8" s="1"/>
  <c r="D1501" i="8"/>
  <c r="F1501" i="8" s="1"/>
  <c r="D1502" i="8"/>
  <c r="F1502" i="8" s="1"/>
  <c r="D1503" i="8"/>
  <c r="F1503" i="8" s="1"/>
  <c r="D1504" i="8"/>
  <c r="F1504" i="8" s="1"/>
  <c r="D1505" i="8"/>
  <c r="F1505" i="8" s="1"/>
  <c r="D1506" i="8"/>
  <c r="F1506" i="8" s="1"/>
  <c r="D1507" i="8"/>
  <c r="F1507" i="8" s="1"/>
  <c r="D1508" i="8"/>
  <c r="F1508" i="8" s="1"/>
  <c r="D1509" i="8"/>
  <c r="F1509" i="8" s="1"/>
  <c r="D1510" i="8"/>
  <c r="F1510" i="8" s="1"/>
  <c r="D1494" i="8"/>
  <c r="F1494" i="8" s="1"/>
  <c r="D1477" i="8"/>
  <c r="F1477" i="8" s="1"/>
  <c r="D1478" i="8"/>
  <c r="F1478" i="8" s="1"/>
  <c r="D1479" i="8"/>
  <c r="F1479" i="8" s="1"/>
  <c r="D1480" i="8"/>
  <c r="F1480" i="8" s="1"/>
  <c r="D1481" i="8"/>
  <c r="F1481" i="8" s="1"/>
  <c r="D1482" i="8"/>
  <c r="F1482" i="8" s="1"/>
  <c r="D1483" i="8"/>
  <c r="F1483" i="8" s="1"/>
  <c r="D1484" i="8"/>
  <c r="F1484" i="8" s="1"/>
  <c r="D1485" i="8"/>
  <c r="F1485" i="8" s="1"/>
  <c r="D1486" i="8"/>
  <c r="F1486" i="8" s="1"/>
  <c r="D1487" i="8"/>
  <c r="F1487" i="8" s="1"/>
  <c r="D1488" i="8"/>
  <c r="F1488" i="8" s="1"/>
  <c r="D1489" i="8"/>
  <c r="F1489" i="8" s="1"/>
  <c r="D1490" i="8"/>
  <c r="F1490" i="8" s="1"/>
  <c r="D1491" i="8"/>
  <c r="F1491" i="8" s="1"/>
  <c r="D1492" i="8"/>
  <c r="F1492" i="8" s="1"/>
  <c r="D1476" i="8"/>
  <c r="F1476" i="8" s="1"/>
  <c r="D1459" i="8"/>
  <c r="F1459" i="8" s="1"/>
  <c r="D1460" i="8"/>
  <c r="F1460" i="8" s="1"/>
  <c r="D1461" i="8"/>
  <c r="F1461" i="8" s="1"/>
  <c r="D1462" i="8"/>
  <c r="F1462" i="8" s="1"/>
  <c r="D1463" i="8"/>
  <c r="F1463" i="8" s="1"/>
  <c r="D1464" i="8"/>
  <c r="F1464" i="8" s="1"/>
  <c r="D1465" i="8"/>
  <c r="F1465" i="8" s="1"/>
  <c r="D1466" i="8"/>
  <c r="F1466" i="8" s="1"/>
  <c r="D1467" i="8"/>
  <c r="F1467" i="8" s="1"/>
  <c r="D1468" i="8"/>
  <c r="F1468" i="8" s="1"/>
  <c r="D1469" i="8"/>
  <c r="F1469" i="8" s="1"/>
  <c r="D1470" i="8"/>
  <c r="F1470" i="8" s="1"/>
  <c r="D1471" i="8"/>
  <c r="F1471" i="8" s="1"/>
  <c r="D1472" i="8"/>
  <c r="F1472" i="8" s="1"/>
  <c r="D1473" i="8"/>
  <c r="F1473" i="8" s="1"/>
  <c r="D1474" i="8"/>
  <c r="F1474" i="8" s="1"/>
  <c r="D1458" i="8"/>
  <c r="F1458" i="8" s="1"/>
  <c r="D1410" i="8"/>
  <c r="F1410" i="8" s="1"/>
  <c r="D1411" i="8"/>
  <c r="F1411" i="8" s="1"/>
  <c r="D1412" i="8"/>
  <c r="F1412" i="8" s="1"/>
  <c r="D1413" i="8"/>
  <c r="F1413" i="8" s="1"/>
  <c r="D1414" i="8"/>
  <c r="F1414" i="8" s="1"/>
  <c r="D1415" i="8"/>
  <c r="F1415" i="8" s="1"/>
  <c r="D1416" i="8"/>
  <c r="F1416" i="8" s="1"/>
  <c r="D1417" i="8"/>
  <c r="F1417" i="8" s="1"/>
  <c r="D1418" i="8"/>
  <c r="F1418" i="8" s="1"/>
  <c r="D1419" i="8"/>
  <c r="F1419" i="8" s="1"/>
  <c r="D1420" i="8"/>
  <c r="F1420" i="8" s="1"/>
  <c r="D1421" i="8"/>
  <c r="F1421" i="8" s="1"/>
  <c r="D1422" i="8"/>
  <c r="F1422" i="8" s="1"/>
  <c r="D1423" i="8"/>
  <c r="F1423" i="8" s="1"/>
  <c r="D1424" i="8"/>
  <c r="F1424" i="8" s="1"/>
  <c r="D1425" i="8"/>
  <c r="F1425" i="8" s="1"/>
  <c r="D1409" i="8"/>
  <c r="F1409" i="8" s="1"/>
  <c r="D1392" i="8"/>
  <c r="F1392" i="8" s="1"/>
  <c r="D1393" i="8"/>
  <c r="F1393" i="8" s="1"/>
  <c r="D1394" i="8"/>
  <c r="F1394" i="8" s="1"/>
  <c r="D1395" i="8"/>
  <c r="F1395" i="8" s="1"/>
  <c r="D1396" i="8"/>
  <c r="F1396" i="8" s="1"/>
  <c r="D1397" i="8"/>
  <c r="F1397" i="8" s="1"/>
  <c r="D1398" i="8"/>
  <c r="F1398" i="8" s="1"/>
  <c r="D1399" i="8"/>
  <c r="F1399" i="8" s="1"/>
  <c r="D1400" i="8"/>
  <c r="F1400" i="8" s="1"/>
  <c r="D1401" i="8"/>
  <c r="F1401" i="8" s="1"/>
  <c r="D1402" i="8"/>
  <c r="F1402" i="8" s="1"/>
  <c r="D1403" i="8"/>
  <c r="F1403" i="8" s="1"/>
  <c r="D1404" i="8"/>
  <c r="F1404" i="8" s="1"/>
  <c r="D1405" i="8"/>
  <c r="F1405" i="8" s="1"/>
  <c r="D1406" i="8"/>
  <c r="F1406" i="8" s="1"/>
  <c r="D1407" i="8"/>
  <c r="F1407" i="8" s="1"/>
  <c r="D1391" i="8"/>
  <c r="F1391" i="8" s="1"/>
  <c r="D1374" i="8"/>
  <c r="F1374" i="8" s="1"/>
  <c r="D1375" i="8"/>
  <c r="F1375" i="8" s="1"/>
  <c r="D1376" i="8"/>
  <c r="F1376" i="8" s="1"/>
  <c r="D1377" i="8"/>
  <c r="F1377" i="8" s="1"/>
  <c r="D1378" i="8"/>
  <c r="F1378" i="8" s="1"/>
  <c r="D1379" i="8"/>
  <c r="F1379" i="8" s="1"/>
  <c r="D1380" i="8"/>
  <c r="F1380" i="8" s="1"/>
  <c r="D1381" i="8"/>
  <c r="F1381" i="8" s="1"/>
  <c r="D1382" i="8"/>
  <c r="F1382" i="8" s="1"/>
  <c r="D1383" i="8"/>
  <c r="F1383" i="8" s="1"/>
  <c r="D1384" i="8"/>
  <c r="F1384" i="8" s="1"/>
  <c r="D1385" i="8"/>
  <c r="F1385" i="8" s="1"/>
  <c r="D1386" i="8"/>
  <c r="F1386" i="8" s="1"/>
  <c r="D1387" i="8"/>
  <c r="F1387" i="8" s="1"/>
  <c r="D1388" i="8"/>
  <c r="F1388" i="8" s="1"/>
  <c r="D1389" i="8"/>
  <c r="F1389" i="8" s="1"/>
  <c r="D1373" i="8"/>
  <c r="F1373" i="8" s="1"/>
  <c r="D1356" i="8"/>
  <c r="F1356" i="8" s="1"/>
  <c r="D1357" i="8"/>
  <c r="F1357" i="8" s="1"/>
  <c r="D1358" i="8"/>
  <c r="F1358" i="8" s="1"/>
  <c r="D1359" i="8"/>
  <c r="F1359" i="8" s="1"/>
  <c r="D1360" i="8"/>
  <c r="F1360" i="8" s="1"/>
  <c r="D1361" i="8"/>
  <c r="F1361" i="8" s="1"/>
  <c r="D1362" i="8"/>
  <c r="F1362" i="8" s="1"/>
  <c r="D1363" i="8"/>
  <c r="F1363" i="8" s="1"/>
  <c r="D1364" i="8"/>
  <c r="F1364" i="8" s="1"/>
  <c r="D1365" i="8"/>
  <c r="F1365" i="8" s="1"/>
  <c r="D1366" i="8"/>
  <c r="F1366" i="8" s="1"/>
  <c r="D1367" i="8"/>
  <c r="F1367" i="8" s="1"/>
  <c r="D1368" i="8"/>
  <c r="F1368" i="8" s="1"/>
  <c r="D1369" i="8"/>
  <c r="F1369" i="8" s="1"/>
  <c r="D1370" i="8"/>
  <c r="F1370" i="8" s="1"/>
  <c r="D1371" i="8"/>
  <c r="F1371" i="8" s="1"/>
  <c r="D1355" i="8"/>
  <c r="F1355" i="8" s="1"/>
  <c r="D1338" i="8"/>
  <c r="F1338" i="8" s="1"/>
  <c r="D1339" i="8"/>
  <c r="F1339" i="8" s="1"/>
  <c r="D1340" i="8"/>
  <c r="F1340" i="8" s="1"/>
  <c r="D1341" i="8"/>
  <c r="F1341" i="8" s="1"/>
  <c r="D1342" i="8"/>
  <c r="F1342" i="8" s="1"/>
  <c r="D1343" i="8"/>
  <c r="F1343" i="8" s="1"/>
  <c r="D1344" i="8"/>
  <c r="F1344" i="8" s="1"/>
  <c r="D1345" i="8"/>
  <c r="F1345" i="8" s="1"/>
  <c r="D1346" i="8"/>
  <c r="F1346" i="8" s="1"/>
  <c r="D1347" i="8"/>
  <c r="F1347" i="8" s="1"/>
  <c r="D1348" i="8"/>
  <c r="F1348" i="8" s="1"/>
  <c r="D1349" i="8"/>
  <c r="F1349" i="8" s="1"/>
  <c r="D1350" i="8"/>
  <c r="F1350" i="8" s="1"/>
  <c r="D1351" i="8"/>
  <c r="F1351" i="8" s="1"/>
  <c r="D1352" i="8"/>
  <c r="F1352" i="8" s="1"/>
  <c r="D1353" i="8"/>
  <c r="F1353" i="8" s="1"/>
  <c r="D1337" i="8"/>
  <c r="F1337" i="8" s="1"/>
  <c r="D1320" i="8"/>
  <c r="F1320" i="8" s="1"/>
  <c r="D1321" i="8"/>
  <c r="F1321" i="8" s="1"/>
  <c r="D1322" i="8"/>
  <c r="F1322" i="8" s="1"/>
  <c r="D1323" i="8"/>
  <c r="F1323" i="8" s="1"/>
  <c r="D1324" i="8"/>
  <c r="F1324" i="8" s="1"/>
  <c r="D1325" i="8"/>
  <c r="F1325" i="8" s="1"/>
  <c r="D1326" i="8"/>
  <c r="F1326" i="8" s="1"/>
  <c r="D1327" i="8"/>
  <c r="F1327" i="8" s="1"/>
  <c r="D1328" i="8"/>
  <c r="F1328" i="8" s="1"/>
  <c r="D1329" i="8"/>
  <c r="F1329" i="8" s="1"/>
  <c r="D1330" i="8"/>
  <c r="F1330" i="8" s="1"/>
  <c r="D1331" i="8"/>
  <c r="F1331" i="8" s="1"/>
  <c r="D1332" i="8"/>
  <c r="F1332" i="8" s="1"/>
  <c r="D1333" i="8"/>
  <c r="F1333" i="8" s="1"/>
  <c r="D1334" i="8"/>
  <c r="F1334" i="8" s="1"/>
  <c r="D1335" i="8"/>
  <c r="F1335" i="8" s="1"/>
  <c r="D1319" i="8"/>
  <c r="F1319" i="8" s="1"/>
  <c r="D1302" i="8"/>
  <c r="F1302" i="8" s="1"/>
  <c r="D1303" i="8"/>
  <c r="F1303" i="8" s="1"/>
  <c r="D1304" i="8"/>
  <c r="F1304" i="8" s="1"/>
  <c r="D1305" i="8"/>
  <c r="F1305" i="8" s="1"/>
  <c r="D1306" i="8"/>
  <c r="F1306" i="8" s="1"/>
  <c r="D1307" i="8"/>
  <c r="F1307" i="8" s="1"/>
  <c r="D1308" i="8"/>
  <c r="F1308" i="8" s="1"/>
  <c r="D1309" i="8"/>
  <c r="F1309" i="8" s="1"/>
  <c r="D1310" i="8"/>
  <c r="F1310" i="8" s="1"/>
  <c r="D1311" i="8"/>
  <c r="F1311" i="8" s="1"/>
  <c r="D1312" i="8"/>
  <c r="F1312" i="8" s="1"/>
  <c r="D1313" i="8"/>
  <c r="F1313" i="8" s="1"/>
  <c r="D1314" i="8"/>
  <c r="F1314" i="8" s="1"/>
  <c r="D1315" i="8"/>
  <c r="F1315" i="8" s="1"/>
  <c r="D1316" i="8"/>
  <c r="F1316" i="8" s="1"/>
  <c r="D1317" i="8"/>
  <c r="F1317" i="8" s="1"/>
  <c r="D1301" i="8"/>
  <c r="F1301" i="8" s="1"/>
  <c r="D1284" i="8"/>
  <c r="F1284" i="8" s="1"/>
  <c r="D1285" i="8"/>
  <c r="F1285" i="8" s="1"/>
  <c r="D1286" i="8"/>
  <c r="F1286" i="8" s="1"/>
  <c r="D1287" i="8"/>
  <c r="F1287" i="8" s="1"/>
  <c r="D1288" i="8"/>
  <c r="F1288" i="8" s="1"/>
  <c r="D1289" i="8"/>
  <c r="F1289" i="8" s="1"/>
  <c r="D1290" i="8"/>
  <c r="F1290" i="8" s="1"/>
  <c r="D1291" i="8"/>
  <c r="F1291" i="8" s="1"/>
  <c r="D1292" i="8"/>
  <c r="F1292" i="8" s="1"/>
  <c r="D1293" i="8"/>
  <c r="F1293" i="8" s="1"/>
  <c r="D1294" i="8"/>
  <c r="F1294" i="8" s="1"/>
  <c r="D1295" i="8"/>
  <c r="F1295" i="8" s="1"/>
  <c r="D1296" i="8"/>
  <c r="F1296" i="8" s="1"/>
  <c r="D1297" i="8"/>
  <c r="F1297" i="8" s="1"/>
  <c r="D1298" i="8"/>
  <c r="F1298" i="8" s="1"/>
  <c r="D1299" i="8"/>
  <c r="F1299" i="8" s="1"/>
  <c r="D1283" i="8"/>
  <c r="F1283" i="8" s="1"/>
  <c r="D1266" i="8"/>
  <c r="F1266" i="8" s="1"/>
  <c r="D1267" i="8"/>
  <c r="F1267" i="8" s="1"/>
  <c r="D1268" i="8"/>
  <c r="F1268" i="8" s="1"/>
  <c r="D1269" i="8"/>
  <c r="F1269" i="8" s="1"/>
  <c r="D1270" i="8"/>
  <c r="F1270" i="8" s="1"/>
  <c r="D1271" i="8"/>
  <c r="F1271" i="8" s="1"/>
  <c r="D1272" i="8"/>
  <c r="F1272" i="8" s="1"/>
  <c r="D1273" i="8"/>
  <c r="F1273" i="8" s="1"/>
  <c r="D1274" i="8"/>
  <c r="F1274" i="8" s="1"/>
  <c r="D1275" i="8"/>
  <c r="F1275" i="8" s="1"/>
  <c r="D1276" i="8"/>
  <c r="F1276" i="8" s="1"/>
  <c r="D1277" i="8"/>
  <c r="F1277" i="8" s="1"/>
  <c r="D1278" i="8"/>
  <c r="F1278" i="8" s="1"/>
  <c r="D1279" i="8"/>
  <c r="F1279" i="8" s="1"/>
  <c r="D1280" i="8"/>
  <c r="F1280" i="8" s="1"/>
  <c r="D1281" i="8"/>
  <c r="F1281" i="8" s="1"/>
  <c r="D1265" i="8"/>
  <c r="F1265" i="8" s="1"/>
  <c r="D1248" i="8"/>
  <c r="F1248" i="8" s="1"/>
  <c r="D1249" i="8"/>
  <c r="F1249" i="8" s="1"/>
  <c r="D1250" i="8"/>
  <c r="F1250" i="8" s="1"/>
  <c r="D1251" i="8"/>
  <c r="F1251" i="8" s="1"/>
  <c r="D1252" i="8"/>
  <c r="F1252" i="8" s="1"/>
  <c r="D1253" i="8"/>
  <c r="F1253" i="8" s="1"/>
  <c r="D1254" i="8"/>
  <c r="F1254" i="8" s="1"/>
  <c r="D1255" i="8"/>
  <c r="F1255" i="8" s="1"/>
  <c r="D1256" i="8"/>
  <c r="F1256" i="8" s="1"/>
  <c r="D1257" i="8"/>
  <c r="F1257" i="8" s="1"/>
  <c r="D1258" i="8"/>
  <c r="F1258" i="8" s="1"/>
  <c r="D1259" i="8"/>
  <c r="F1259" i="8" s="1"/>
  <c r="D1260" i="8"/>
  <c r="F1260" i="8" s="1"/>
  <c r="D1261" i="8"/>
  <c r="F1261" i="8" s="1"/>
  <c r="D1262" i="8"/>
  <c r="F1262" i="8" s="1"/>
  <c r="D1263" i="8"/>
  <c r="F1263" i="8" s="1"/>
  <c r="D1247" i="8"/>
  <c r="F1247" i="8" s="1"/>
  <c r="D1230" i="8"/>
  <c r="F1230" i="8" s="1"/>
  <c r="D1231" i="8"/>
  <c r="F1231" i="8" s="1"/>
  <c r="D1232" i="8"/>
  <c r="F1232" i="8" s="1"/>
  <c r="D1233" i="8"/>
  <c r="F1233" i="8" s="1"/>
  <c r="D1234" i="8"/>
  <c r="F1234" i="8" s="1"/>
  <c r="D1235" i="8"/>
  <c r="F1235" i="8" s="1"/>
  <c r="D1236" i="8"/>
  <c r="F1236" i="8" s="1"/>
  <c r="D1237" i="8"/>
  <c r="F1237" i="8" s="1"/>
  <c r="D1238" i="8"/>
  <c r="F1238" i="8" s="1"/>
  <c r="D1239" i="8"/>
  <c r="F1239" i="8" s="1"/>
  <c r="D1240" i="8"/>
  <c r="F1240" i="8" s="1"/>
  <c r="D1241" i="8"/>
  <c r="F1241" i="8" s="1"/>
  <c r="D1242" i="8"/>
  <c r="F1242" i="8" s="1"/>
  <c r="D1243" i="8"/>
  <c r="F1243" i="8" s="1"/>
  <c r="D1244" i="8"/>
  <c r="F1244" i="8" s="1"/>
  <c r="D1245" i="8"/>
  <c r="F1245" i="8" s="1"/>
  <c r="D1229" i="8"/>
  <c r="F1229" i="8" s="1"/>
  <c r="D1212" i="8"/>
  <c r="F1212" i="8" s="1"/>
  <c r="D1213" i="8"/>
  <c r="F1213" i="8" s="1"/>
  <c r="D1214" i="8"/>
  <c r="F1214" i="8" s="1"/>
  <c r="D1215" i="8"/>
  <c r="F1215" i="8" s="1"/>
  <c r="D1216" i="8"/>
  <c r="F1216" i="8" s="1"/>
  <c r="D1217" i="8"/>
  <c r="F1217" i="8" s="1"/>
  <c r="D1218" i="8"/>
  <c r="F1218" i="8" s="1"/>
  <c r="D1219" i="8"/>
  <c r="F1219" i="8" s="1"/>
  <c r="D1220" i="8"/>
  <c r="F1220" i="8" s="1"/>
  <c r="D1221" i="8"/>
  <c r="F1221" i="8" s="1"/>
  <c r="D1222" i="8"/>
  <c r="F1222" i="8" s="1"/>
  <c r="D1223" i="8"/>
  <c r="F1223" i="8" s="1"/>
  <c r="D1224" i="8"/>
  <c r="F1224" i="8" s="1"/>
  <c r="D1225" i="8"/>
  <c r="F1225" i="8" s="1"/>
  <c r="D1226" i="8"/>
  <c r="F1226" i="8" s="1"/>
  <c r="D1227" i="8"/>
  <c r="F1227" i="8" s="1"/>
  <c r="D1211" i="8"/>
  <c r="F1211" i="8" s="1"/>
  <c r="D1209" i="8"/>
  <c r="F1209" i="8" s="1"/>
  <c r="D1194" i="8"/>
  <c r="F1194" i="8" s="1"/>
  <c r="D1195" i="8"/>
  <c r="F1195" i="8" s="1"/>
  <c r="D1196" i="8"/>
  <c r="F1196" i="8" s="1"/>
  <c r="D1197" i="8"/>
  <c r="F1197" i="8" s="1"/>
  <c r="D1198" i="8"/>
  <c r="F1198" i="8" s="1"/>
  <c r="D1199" i="8"/>
  <c r="F1199" i="8" s="1"/>
  <c r="D1200" i="8"/>
  <c r="F1200" i="8" s="1"/>
  <c r="D1201" i="8"/>
  <c r="F1201" i="8" s="1"/>
  <c r="D1202" i="8"/>
  <c r="F1202" i="8" s="1"/>
  <c r="D1203" i="8"/>
  <c r="F1203" i="8" s="1"/>
  <c r="D1204" i="8"/>
  <c r="F1204" i="8" s="1"/>
  <c r="D1205" i="8"/>
  <c r="F1205" i="8" s="1"/>
  <c r="D1206" i="8"/>
  <c r="F1206" i="8" s="1"/>
  <c r="D1207" i="8"/>
  <c r="F1207" i="8" s="1"/>
  <c r="D1208" i="8"/>
  <c r="F1208" i="8" s="1"/>
  <c r="D1193" i="8"/>
  <c r="F1193" i="8" s="1"/>
  <c r="D1176" i="8"/>
  <c r="F1176" i="8" s="1"/>
  <c r="D1177" i="8"/>
  <c r="F1177" i="8" s="1"/>
  <c r="D1178" i="8"/>
  <c r="F1178" i="8" s="1"/>
  <c r="D1179" i="8"/>
  <c r="F1179" i="8" s="1"/>
  <c r="D1180" i="8"/>
  <c r="F1180" i="8" s="1"/>
  <c r="D1181" i="8"/>
  <c r="F1181" i="8" s="1"/>
  <c r="D1182" i="8"/>
  <c r="F1182" i="8" s="1"/>
  <c r="D1183" i="8"/>
  <c r="F1183" i="8" s="1"/>
  <c r="D1184" i="8"/>
  <c r="F1184" i="8" s="1"/>
  <c r="D1185" i="8"/>
  <c r="F1185" i="8" s="1"/>
  <c r="D1186" i="8"/>
  <c r="F1186" i="8" s="1"/>
  <c r="D1187" i="8"/>
  <c r="F1187" i="8" s="1"/>
  <c r="D1188" i="8"/>
  <c r="F1188" i="8" s="1"/>
  <c r="D1189" i="8"/>
  <c r="F1189" i="8" s="1"/>
  <c r="D1190" i="8"/>
  <c r="F1190" i="8" s="1"/>
  <c r="D1191" i="8"/>
  <c r="F1191" i="8" s="1"/>
  <c r="D1175" i="8"/>
  <c r="F1175" i="8" s="1"/>
  <c r="D1158" i="8"/>
  <c r="F1158" i="8" s="1"/>
  <c r="D1159" i="8"/>
  <c r="F1159" i="8" s="1"/>
  <c r="D1160" i="8"/>
  <c r="F1160" i="8" s="1"/>
  <c r="D1161" i="8"/>
  <c r="F1161" i="8" s="1"/>
  <c r="D1162" i="8"/>
  <c r="F1162" i="8" s="1"/>
  <c r="D1163" i="8"/>
  <c r="F1163" i="8" s="1"/>
  <c r="D1164" i="8"/>
  <c r="F1164" i="8" s="1"/>
  <c r="D1165" i="8"/>
  <c r="F1165" i="8" s="1"/>
  <c r="D1166" i="8"/>
  <c r="F1166" i="8" s="1"/>
  <c r="D1167" i="8"/>
  <c r="F1167" i="8" s="1"/>
  <c r="D1168" i="8"/>
  <c r="F1168" i="8" s="1"/>
  <c r="D1169" i="8"/>
  <c r="F1169" i="8" s="1"/>
  <c r="D1170" i="8"/>
  <c r="F1170" i="8" s="1"/>
  <c r="D1171" i="8"/>
  <c r="F1171" i="8" s="1"/>
  <c r="D1172" i="8"/>
  <c r="F1172" i="8" s="1"/>
  <c r="D1173" i="8"/>
  <c r="F1173" i="8" s="1"/>
  <c r="D1157" i="8"/>
  <c r="F1157" i="8" s="1"/>
  <c r="D1140" i="8"/>
  <c r="F1140" i="8" s="1"/>
  <c r="D1141" i="8"/>
  <c r="F1141" i="8" s="1"/>
  <c r="D1142" i="8"/>
  <c r="F1142" i="8" s="1"/>
  <c r="D1143" i="8"/>
  <c r="F1143" i="8" s="1"/>
  <c r="D1144" i="8"/>
  <c r="F1144" i="8" s="1"/>
  <c r="D1145" i="8"/>
  <c r="F1145" i="8" s="1"/>
  <c r="D1146" i="8"/>
  <c r="F1146" i="8" s="1"/>
  <c r="D1147" i="8"/>
  <c r="F1147" i="8" s="1"/>
  <c r="D1148" i="8"/>
  <c r="F1148" i="8" s="1"/>
  <c r="D1149" i="8"/>
  <c r="F1149" i="8" s="1"/>
  <c r="D1150" i="8"/>
  <c r="F1150" i="8" s="1"/>
  <c r="D1151" i="8"/>
  <c r="F1151" i="8" s="1"/>
  <c r="D1152" i="8"/>
  <c r="F1152" i="8" s="1"/>
  <c r="D1153" i="8"/>
  <c r="F1153" i="8" s="1"/>
  <c r="D1154" i="8"/>
  <c r="F1154" i="8" s="1"/>
  <c r="D1155" i="8"/>
  <c r="F1155" i="8" s="1"/>
  <c r="D1139" i="8"/>
  <c r="F1139" i="8" s="1"/>
  <c r="D1122" i="8"/>
  <c r="F1122" i="8" s="1"/>
  <c r="D1123" i="8"/>
  <c r="F1123" i="8" s="1"/>
  <c r="D1124" i="8"/>
  <c r="F1124" i="8" s="1"/>
  <c r="D1125" i="8"/>
  <c r="F1125" i="8" s="1"/>
  <c r="D1126" i="8"/>
  <c r="F1126" i="8" s="1"/>
  <c r="D1127" i="8"/>
  <c r="F1127" i="8" s="1"/>
  <c r="D1128" i="8"/>
  <c r="F1128" i="8" s="1"/>
  <c r="D1129" i="8"/>
  <c r="F1129" i="8" s="1"/>
  <c r="D1130" i="8"/>
  <c r="F1130" i="8" s="1"/>
  <c r="D1131" i="8"/>
  <c r="F1131" i="8" s="1"/>
  <c r="D1132" i="8"/>
  <c r="F1132" i="8" s="1"/>
  <c r="D1133" i="8"/>
  <c r="F1133" i="8" s="1"/>
  <c r="D1134" i="8"/>
  <c r="F1134" i="8" s="1"/>
  <c r="D1135" i="8"/>
  <c r="F1135" i="8" s="1"/>
  <c r="D1136" i="8"/>
  <c r="F1136" i="8" s="1"/>
  <c r="D1137" i="8"/>
  <c r="F1137" i="8" s="1"/>
  <c r="D1121" i="8"/>
  <c r="F1121" i="8" s="1"/>
  <c r="D1104" i="8"/>
  <c r="F1104" i="8" s="1"/>
  <c r="D1105" i="8"/>
  <c r="F1105" i="8" s="1"/>
  <c r="D1106" i="8"/>
  <c r="F1106" i="8" s="1"/>
  <c r="D1107" i="8"/>
  <c r="F1107" i="8" s="1"/>
  <c r="D1108" i="8"/>
  <c r="F1108" i="8" s="1"/>
  <c r="D1109" i="8"/>
  <c r="F1109" i="8" s="1"/>
  <c r="D1110" i="8"/>
  <c r="F1110" i="8" s="1"/>
  <c r="D1111" i="8"/>
  <c r="F1111" i="8" s="1"/>
  <c r="D1112" i="8"/>
  <c r="F1112" i="8" s="1"/>
  <c r="D1113" i="8"/>
  <c r="F1113" i="8" s="1"/>
  <c r="D1114" i="8"/>
  <c r="F1114" i="8" s="1"/>
  <c r="D1115" i="8"/>
  <c r="F1115" i="8" s="1"/>
  <c r="D1116" i="8"/>
  <c r="F1116" i="8" s="1"/>
  <c r="D1117" i="8"/>
  <c r="F1117" i="8" s="1"/>
  <c r="D1118" i="8"/>
  <c r="F1118" i="8" s="1"/>
  <c r="D1119" i="8"/>
  <c r="F1119" i="8" s="1"/>
  <c r="D1103" i="8"/>
  <c r="F1103" i="8" s="1"/>
  <c r="D1086" i="8"/>
  <c r="F1086" i="8" s="1"/>
  <c r="D1087" i="8"/>
  <c r="F1087" i="8" s="1"/>
  <c r="D1088" i="8"/>
  <c r="F1088" i="8" s="1"/>
  <c r="D1089" i="8"/>
  <c r="F1089" i="8" s="1"/>
  <c r="D1090" i="8"/>
  <c r="F1090" i="8" s="1"/>
  <c r="D1091" i="8"/>
  <c r="F1091" i="8" s="1"/>
  <c r="D1092" i="8"/>
  <c r="F1092" i="8" s="1"/>
  <c r="D1093" i="8"/>
  <c r="F1093" i="8" s="1"/>
  <c r="D1094" i="8"/>
  <c r="F1094" i="8" s="1"/>
  <c r="D1095" i="8"/>
  <c r="F1095" i="8" s="1"/>
  <c r="D1096" i="8"/>
  <c r="F1096" i="8" s="1"/>
  <c r="D1097" i="8"/>
  <c r="F1097" i="8" s="1"/>
  <c r="D1098" i="8"/>
  <c r="F1098" i="8" s="1"/>
  <c r="D1099" i="8"/>
  <c r="F1099" i="8" s="1"/>
  <c r="D1100" i="8"/>
  <c r="F1100" i="8" s="1"/>
  <c r="D1101" i="8"/>
  <c r="F1101" i="8" s="1"/>
  <c r="D1085" i="8"/>
  <c r="F1085" i="8" s="1"/>
  <c r="D1068" i="8"/>
  <c r="F1068" i="8" s="1"/>
  <c r="D1069" i="8"/>
  <c r="F1069" i="8" s="1"/>
  <c r="D1070" i="8"/>
  <c r="F1070" i="8" s="1"/>
  <c r="D1071" i="8"/>
  <c r="F1071" i="8" s="1"/>
  <c r="D1072" i="8"/>
  <c r="F1072" i="8" s="1"/>
  <c r="D1073" i="8"/>
  <c r="F1073" i="8" s="1"/>
  <c r="D1074" i="8"/>
  <c r="F1074" i="8" s="1"/>
  <c r="D1075" i="8"/>
  <c r="F1075" i="8" s="1"/>
  <c r="D1076" i="8"/>
  <c r="F1076" i="8" s="1"/>
  <c r="D1077" i="8"/>
  <c r="F1077" i="8" s="1"/>
  <c r="D1078" i="8"/>
  <c r="F1078" i="8" s="1"/>
  <c r="D1079" i="8"/>
  <c r="F1079" i="8" s="1"/>
  <c r="D1080" i="8"/>
  <c r="F1080" i="8" s="1"/>
  <c r="D1081" i="8"/>
  <c r="F1081" i="8" s="1"/>
  <c r="D1082" i="8"/>
  <c r="F1082" i="8" s="1"/>
  <c r="D1083" i="8"/>
  <c r="F1083" i="8" s="1"/>
  <c r="D1067" i="8"/>
  <c r="F1067" i="8" s="1"/>
  <c r="D1050" i="8"/>
  <c r="F1050" i="8" s="1"/>
  <c r="D1051" i="8"/>
  <c r="F1051" i="8" s="1"/>
  <c r="D1052" i="8"/>
  <c r="F1052" i="8" s="1"/>
  <c r="D1053" i="8"/>
  <c r="F1053" i="8" s="1"/>
  <c r="D1054" i="8"/>
  <c r="F1054" i="8" s="1"/>
  <c r="D1055" i="8"/>
  <c r="F1055" i="8" s="1"/>
  <c r="D1056" i="8"/>
  <c r="F1056" i="8" s="1"/>
  <c r="D1057" i="8"/>
  <c r="F1057" i="8" s="1"/>
  <c r="D1058" i="8"/>
  <c r="F1058" i="8" s="1"/>
  <c r="D1059" i="8"/>
  <c r="F1059" i="8" s="1"/>
  <c r="D1060" i="8"/>
  <c r="F1060" i="8" s="1"/>
  <c r="D1061" i="8"/>
  <c r="F1061" i="8" s="1"/>
  <c r="D1062" i="8"/>
  <c r="F1062" i="8" s="1"/>
  <c r="D1063" i="8"/>
  <c r="F1063" i="8" s="1"/>
  <c r="D1064" i="8"/>
  <c r="F1064" i="8" s="1"/>
  <c r="D1065" i="8"/>
  <c r="F1065" i="8" s="1"/>
  <c r="D1049" i="8"/>
  <c r="F1049" i="8" s="1"/>
  <c r="D1032" i="8"/>
  <c r="F1032" i="8" s="1"/>
  <c r="D1033" i="8"/>
  <c r="F1033" i="8" s="1"/>
  <c r="D1034" i="8"/>
  <c r="F1034" i="8" s="1"/>
  <c r="D1035" i="8"/>
  <c r="F1035" i="8" s="1"/>
  <c r="D1036" i="8"/>
  <c r="F1036" i="8" s="1"/>
  <c r="D1037" i="8"/>
  <c r="F1037" i="8" s="1"/>
  <c r="D1038" i="8"/>
  <c r="F1038" i="8" s="1"/>
  <c r="D1039" i="8"/>
  <c r="F1039" i="8" s="1"/>
  <c r="D1040" i="8"/>
  <c r="F1040" i="8" s="1"/>
  <c r="D1041" i="8"/>
  <c r="F1041" i="8" s="1"/>
  <c r="D1042" i="8"/>
  <c r="F1042" i="8" s="1"/>
  <c r="D1043" i="8"/>
  <c r="F1043" i="8" s="1"/>
  <c r="D1044" i="8"/>
  <c r="F1044" i="8" s="1"/>
  <c r="D1045" i="8"/>
  <c r="F1045" i="8" s="1"/>
  <c r="D1046" i="8"/>
  <c r="F1046" i="8" s="1"/>
  <c r="D1047" i="8"/>
  <c r="F1047" i="8" s="1"/>
  <c r="D1031" i="8"/>
  <c r="F1031" i="8" s="1"/>
  <c r="D1014" i="8"/>
  <c r="F1014" i="8" s="1"/>
  <c r="D1015" i="8"/>
  <c r="F1015" i="8" s="1"/>
  <c r="D1016" i="8"/>
  <c r="F1016" i="8" s="1"/>
  <c r="D1017" i="8"/>
  <c r="F1017" i="8" s="1"/>
  <c r="D1018" i="8"/>
  <c r="F1018" i="8" s="1"/>
  <c r="D1019" i="8"/>
  <c r="F1019" i="8" s="1"/>
  <c r="D1020" i="8"/>
  <c r="F1020" i="8" s="1"/>
  <c r="D1021" i="8"/>
  <c r="F1021" i="8" s="1"/>
  <c r="D1022" i="8"/>
  <c r="F1022" i="8" s="1"/>
  <c r="D1023" i="8"/>
  <c r="F1023" i="8" s="1"/>
  <c r="D1024" i="8"/>
  <c r="F1024" i="8" s="1"/>
  <c r="D1025" i="8"/>
  <c r="F1025" i="8" s="1"/>
  <c r="D1026" i="8"/>
  <c r="F1026" i="8" s="1"/>
  <c r="D1027" i="8"/>
  <c r="F1027" i="8" s="1"/>
  <c r="D1028" i="8"/>
  <c r="F1028" i="8" s="1"/>
  <c r="D1029" i="8"/>
  <c r="F1029" i="8" s="1"/>
  <c r="D1013" i="8"/>
  <c r="F1013" i="8" s="1"/>
  <c r="F2012" i="8"/>
  <c r="F2011" i="8"/>
  <c r="F2010" i="8"/>
  <c r="F2009" i="8"/>
  <c r="F2008" i="8"/>
  <c r="F2007" i="8"/>
  <c r="F2006" i="8"/>
  <c r="F2005" i="8"/>
  <c r="F2004" i="8"/>
  <c r="F2003" i="8"/>
  <c r="F2002" i="8"/>
  <c r="F2001" i="8"/>
  <c r="F2000" i="8"/>
  <c r="F1999" i="8"/>
  <c r="F1998" i="8"/>
  <c r="F1997" i="8"/>
  <c r="F1996" i="8"/>
  <c r="F1994" i="8"/>
  <c r="F1993" i="8"/>
  <c r="F1992" i="8"/>
  <c r="F1991" i="8"/>
  <c r="F1990" i="8"/>
  <c r="F1989" i="8"/>
  <c r="F1988" i="8"/>
  <c r="F1987" i="8"/>
  <c r="F1986" i="8"/>
  <c r="F1985" i="8"/>
  <c r="F1984" i="8"/>
  <c r="F1983" i="8"/>
  <c r="F1981" i="8"/>
  <c r="F1980" i="8"/>
  <c r="F1979" i="8"/>
  <c r="F1978" i="8"/>
  <c r="F1977" i="8"/>
  <c r="F1976" i="8"/>
  <c r="F1975" i="8"/>
  <c r="F1974" i="8"/>
  <c r="F1973" i="8"/>
  <c r="F1972" i="8"/>
  <c r="F1971" i="8"/>
  <c r="F1970" i="8"/>
  <c r="F1968" i="8"/>
  <c r="F1967" i="8"/>
  <c r="F1966" i="8"/>
  <c r="F1965" i="8"/>
  <c r="F1964" i="8"/>
  <c r="F1963" i="8"/>
  <c r="F1962" i="8"/>
  <c r="F1961" i="8"/>
  <c r="F1960" i="8"/>
  <c r="F1959" i="8"/>
  <c r="F1958" i="8"/>
  <c r="F1957" i="8"/>
  <c r="F1955" i="8"/>
  <c r="F1954" i="8"/>
  <c r="F1953" i="8"/>
  <c r="F1952" i="8"/>
  <c r="F1951" i="8"/>
  <c r="F1950" i="8"/>
  <c r="F1949" i="8"/>
  <c r="F1948" i="8"/>
  <c r="F1947" i="8"/>
  <c r="F1946" i="8"/>
  <c r="F1945" i="8"/>
  <c r="F1944" i="8"/>
  <c r="F1942" i="8"/>
  <c r="F1941" i="8"/>
  <c r="F1940" i="8"/>
  <c r="F1939" i="8"/>
  <c r="F1938" i="8"/>
  <c r="F1937" i="8"/>
  <c r="F1936" i="8"/>
  <c r="F1935" i="8"/>
  <c r="F1934" i="8"/>
  <c r="F1933" i="8"/>
  <c r="F1932" i="8"/>
  <c r="F1931" i="8"/>
  <c r="F1930" i="8"/>
  <c r="F1929" i="8"/>
  <c r="F1928" i="8"/>
  <c r="F1927" i="8"/>
  <c r="F1926" i="8"/>
  <c r="F1924" i="8"/>
  <c r="F1923" i="8"/>
  <c r="F1922" i="8"/>
  <c r="F1921" i="8"/>
  <c r="F1920" i="8"/>
  <c r="F1919" i="8"/>
  <c r="F1918" i="8"/>
  <c r="F1917" i="8"/>
  <c r="F1916" i="8"/>
  <c r="F1915" i="8"/>
  <c r="F1914" i="8"/>
  <c r="F1913" i="8"/>
  <c r="F1912" i="8"/>
  <c r="F1911" i="8"/>
  <c r="F1910" i="8"/>
  <c r="F1909" i="8"/>
  <c r="F1908" i="8"/>
  <c r="F1906" i="8"/>
  <c r="F1905" i="8"/>
  <c r="F1904" i="8"/>
  <c r="F1903" i="8"/>
  <c r="F1902" i="8"/>
  <c r="F1901" i="8"/>
  <c r="F1900" i="8"/>
  <c r="F1899" i="8"/>
  <c r="F1898" i="8"/>
  <c r="F1897" i="8"/>
  <c r="F1896" i="8"/>
  <c r="F1895" i="8"/>
  <c r="F1894" i="8"/>
  <c r="F1893" i="8"/>
  <c r="F1892" i="8"/>
  <c r="F1891" i="8"/>
  <c r="F1890" i="8"/>
  <c r="F1888" i="8"/>
  <c r="F1780" i="8"/>
  <c r="F1779" i="8"/>
  <c r="F1778" i="8"/>
  <c r="F1777" i="8"/>
  <c r="F1776" i="8"/>
  <c r="F1775" i="8"/>
  <c r="F1774" i="8"/>
  <c r="F1773" i="8"/>
  <c r="F1772" i="8"/>
  <c r="F1771" i="8"/>
  <c r="F1770" i="8"/>
  <c r="F1769" i="8"/>
  <c r="F1768" i="8"/>
  <c r="F1767" i="8"/>
  <c r="F1766" i="8"/>
  <c r="F1765" i="8"/>
  <c r="F1764" i="8"/>
  <c r="F1742" i="8"/>
  <c r="F1456" i="8"/>
  <c r="F1455" i="8"/>
  <c r="F1454" i="8"/>
  <c r="F1453" i="8"/>
  <c r="F1452" i="8"/>
  <c r="F1451" i="8"/>
  <c r="F1450" i="8"/>
  <c r="F1449" i="8"/>
  <c r="F1448" i="8"/>
  <c r="F1447" i="8"/>
  <c r="F1446" i="8"/>
  <c r="F1445" i="8"/>
  <c r="F1444" i="8"/>
  <c r="F1443" i="8"/>
  <c r="F1442" i="8"/>
  <c r="F1441" i="8"/>
  <c r="F1440" i="8"/>
  <c r="F1438" i="8"/>
  <c r="F1437" i="8"/>
  <c r="F1436" i="8"/>
  <c r="F1435" i="8"/>
  <c r="F1434" i="8"/>
  <c r="F1433" i="8"/>
  <c r="F1432" i="8"/>
  <c r="F1431" i="8"/>
  <c r="F1430" i="8"/>
  <c r="F1429" i="8"/>
  <c r="F1428" i="8"/>
  <c r="F1427" i="8"/>
  <c r="D996" i="8"/>
  <c r="F996" i="8" s="1"/>
  <c r="D997" i="8"/>
  <c r="F997" i="8" s="1"/>
  <c r="D998" i="8"/>
  <c r="F998" i="8" s="1"/>
  <c r="D999" i="8"/>
  <c r="F999" i="8" s="1"/>
  <c r="D1000" i="8"/>
  <c r="F1000" i="8" s="1"/>
  <c r="D1001" i="8"/>
  <c r="F1001" i="8" s="1"/>
  <c r="D1002" i="8"/>
  <c r="F1002" i="8" s="1"/>
  <c r="D1003" i="8"/>
  <c r="F1003" i="8" s="1"/>
  <c r="D1004" i="8"/>
  <c r="F1004" i="8" s="1"/>
  <c r="D1005" i="8"/>
  <c r="F1005" i="8" s="1"/>
  <c r="D1006" i="8"/>
  <c r="F1006" i="8" s="1"/>
  <c r="D1007" i="8"/>
  <c r="F1007" i="8" s="1"/>
  <c r="D1008" i="8"/>
  <c r="F1008" i="8" s="1"/>
  <c r="D1009" i="8"/>
  <c r="F1009" i="8" s="1"/>
  <c r="D1010" i="8"/>
  <c r="F1010" i="8" s="1"/>
  <c r="D1011" i="8"/>
  <c r="F1011" i="8" s="1"/>
  <c r="D995" i="8"/>
  <c r="F995" i="8" s="1"/>
  <c r="D978" i="8"/>
  <c r="F978" i="8" s="1"/>
  <c r="D979" i="8"/>
  <c r="F979" i="8" s="1"/>
  <c r="D980" i="8"/>
  <c r="F980" i="8" s="1"/>
  <c r="D981" i="8"/>
  <c r="F981" i="8" s="1"/>
  <c r="D982" i="8"/>
  <c r="F982" i="8" s="1"/>
  <c r="D983" i="8"/>
  <c r="F983" i="8" s="1"/>
  <c r="D984" i="8"/>
  <c r="F984" i="8" s="1"/>
  <c r="D985" i="8"/>
  <c r="F985" i="8" s="1"/>
  <c r="D986" i="8"/>
  <c r="F986" i="8" s="1"/>
  <c r="D987" i="8"/>
  <c r="F987" i="8" s="1"/>
  <c r="D988" i="8"/>
  <c r="F988" i="8" s="1"/>
  <c r="D989" i="8"/>
  <c r="F989" i="8" s="1"/>
  <c r="D990" i="8"/>
  <c r="F990" i="8" s="1"/>
  <c r="D991" i="8"/>
  <c r="F991" i="8" s="1"/>
  <c r="D992" i="8"/>
  <c r="F992" i="8" s="1"/>
  <c r="D993" i="8"/>
  <c r="F993" i="8" s="1"/>
  <c r="D977" i="8"/>
  <c r="F977" i="8" s="1"/>
  <c r="D960" i="8"/>
  <c r="F960" i="8" s="1"/>
  <c r="D961" i="8"/>
  <c r="F961" i="8" s="1"/>
  <c r="D962" i="8"/>
  <c r="F962" i="8" s="1"/>
  <c r="D963" i="8"/>
  <c r="F963" i="8" s="1"/>
  <c r="D964" i="8"/>
  <c r="F964" i="8" s="1"/>
  <c r="D965" i="8"/>
  <c r="F965" i="8" s="1"/>
  <c r="D966" i="8"/>
  <c r="F966" i="8" s="1"/>
  <c r="D967" i="8"/>
  <c r="F967" i="8" s="1"/>
  <c r="D968" i="8"/>
  <c r="F968" i="8" s="1"/>
  <c r="D969" i="8"/>
  <c r="F969" i="8" s="1"/>
  <c r="D970" i="8"/>
  <c r="F970" i="8" s="1"/>
  <c r="D971" i="8"/>
  <c r="F971" i="8" s="1"/>
  <c r="D972" i="8"/>
  <c r="F972" i="8" s="1"/>
  <c r="D973" i="8"/>
  <c r="F973" i="8" s="1"/>
  <c r="D974" i="8"/>
  <c r="F974" i="8" s="1"/>
  <c r="D975" i="8"/>
  <c r="F975" i="8" s="1"/>
  <c r="D959" i="8"/>
  <c r="F959" i="8" s="1"/>
  <c r="D942" i="8"/>
  <c r="F942" i="8" s="1"/>
  <c r="D943" i="8"/>
  <c r="F943" i="8" s="1"/>
  <c r="D944" i="8"/>
  <c r="F944" i="8" s="1"/>
  <c r="D945" i="8"/>
  <c r="F945" i="8" s="1"/>
  <c r="D946" i="8"/>
  <c r="F946" i="8" s="1"/>
  <c r="D947" i="8"/>
  <c r="F947" i="8" s="1"/>
  <c r="D948" i="8"/>
  <c r="F948" i="8" s="1"/>
  <c r="D949" i="8"/>
  <c r="F949" i="8" s="1"/>
  <c r="D950" i="8"/>
  <c r="F950" i="8" s="1"/>
  <c r="D951" i="8"/>
  <c r="F951" i="8" s="1"/>
  <c r="D952" i="8"/>
  <c r="F952" i="8" s="1"/>
  <c r="D953" i="8"/>
  <c r="F953" i="8" s="1"/>
  <c r="D954" i="8"/>
  <c r="F954" i="8" s="1"/>
  <c r="D955" i="8"/>
  <c r="F955" i="8" s="1"/>
  <c r="D956" i="8"/>
  <c r="F956" i="8" s="1"/>
  <c r="D957" i="8"/>
  <c r="F957" i="8" s="1"/>
  <c r="D941" i="8"/>
  <c r="F941" i="8" s="1"/>
  <c r="D924" i="8"/>
  <c r="F924" i="8" s="1"/>
  <c r="D925" i="8"/>
  <c r="F925" i="8" s="1"/>
  <c r="D926" i="8"/>
  <c r="F926" i="8" s="1"/>
  <c r="D927" i="8"/>
  <c r="F927" i="8" s="1"/>
  <c r="D928" i="8"/>
  <c r="F928" i="8" s="1"/>
  <c r="D929" i="8"/>
  <c r="F929" i="8" s="1"/>
  <c r="D930" i="8"/>
  <c r="F930" i="8" s="1"/>
  <c r="D931" i="8"/>
  <c r="F931" i="8" s="1"/>
  <c r="D932" i="8"/>
  <c r="F932" i="8" s="1"/>
  <c r="D933" i="8"/>
  <c r="F933" i="8" s="1"/>
  <c r="D934" i="8"/>
  <c r="F934" i="8" s="1"/>
  <c r="D935" i="8"/>
  <c r="F935" i="8" s="1"/>
  <c r="D936" i="8"/>
  <c r="F936" i="8" s="1"/>
  <c r="D937" i="8"/>
  <c r="F937" i="8" s="1"/>
  <c r="D938" i="8"/>
  <c r="F938" i="8" s="1"/>
  <c r="D939" i="8"/>
  <c r="F939" i="8" s="1"/>
  <c r="D923" i="8"/>
  <c r="F923" i="8" s="1"/>
  <c r="D888" i="8"/>
  <c r="F888" i="8" s="1"/>
  <c r="D889" i="8"/>
  <c r="F889" i="8" s="1"/>
  <c r="D890" i="8"/>
  <c r="F890" i="8" s="1"/>
  <c r="D891" i="8"/>
  <c r="F891" i="8" s="1"/>
  <c r="D892" i="8"/>
  <c r="F892" i="8" s="1"/>
  <c r="D893" i="8"/>
  <c r="F893" i="8" s="1"/>
  <c r="D894" i="8"/>
  <c r="F894" i="8" s="1"/>
  <c r="D895" i="8"/>
  <c r="F895" i="8" s="1"/>
  <c r="D896" i="8"/>
  <c r="F896" i="8" s="1"/>
  <c r="D897" i="8"/>
  <c r="F897" i="8" s="1"/>
  <c r="D898" i="8"/>
  <c r="F898" i="8" s="1"/>
  <c r="D899" i="8"/>
  <c r="F899" i="8" s="1"/>
  <c r="D900" i="8"/>
  <c r="F900" i="8" s="1"/>
  <c r="D901" i="8"/>
  <c r="F901" i="8" s="1"/>
  <c r="D902" i="8"/>
  <c r="F902" i="8" s="1"/>
  <c r="D903" i="8"/>
  <c r="F903" i="8" s="1"/>
  <c r="D887" i="8"/>
  <c r="F887" i="8" s="1"/>
  <c r="D870" i="8"/>
  <c r="F870" i="8" s="1"/>
  <c r="D871" i="8"/>
  <c r="F871" i="8" s="1"/>
  <c r="D872" i="8"/>
  <c r="F872" i="8" s="1"/>
  <c r="D873" i="8"/>
  <c r="F873" i="8" s="1"/>
  <c r="D874" i="8"/>
  <c r="F874" i="8" s="1"/>
  <c r="D875" i="8"/>
  <c r="F875" i="8" s="1"/>
  <c r="D876" i="8"/>
  <c r="F876" i="8" s="1"/>
  <c r="D877" i="8"/>
  <c r="F877" i="8" s="1"/>
  <c r="D878" i="8"/>
  <c r="F878" i="8" s="1"/>
  <c r="D879" i="8"/>
  <c r="F879" i="8" s="1"/>
  <c r="D880" i="8"/>
  <c r="F880" i="8" s="1"/>
  <c r="D881" i="8"/>
  <c r="F881" i="8" s="1"/>
  <c r="D882" i="8"/>
  <c r="F882" i="8" s="1"/>
  <c r="D883" i="8"/>
  <c r="F883" i="8" s="1"/>
  <c r="D884" i="8"/>
  <c r="F884" i="8" s="1"/>
  <c r="D885" i="8"/>
  <c r="F885" i="8" s="1"/>
  <c r="D869" i="8"/>
  <c r="F869" i="8" s="1"/>
  <c r="D834" i="8"/>
  <c r="F834" i="8" s="1"/>
  <c r="D835" i="8"/>
  <c r="F835" i="8" s="1"/>
  <c r="D836" i="8"/>
  <c r="F836" i="8" s="1"/>
  <c r="D837" i="8"/>
  <c r="F837" i="8" s="1"/>
  <c r="D838" i="8"/>
  <c r="F838" i="8" s="1"/>
  <c r="D839" i="8"/>
  <c r="F839" i="8" s="1"/>
  <c r="D840" i="8"/>
  <c r="F840" i="8" s="1"/>
  <c r="D841" i="8"/>
  <c r="F841" i="8" s="1"/>
  <c r="D842" i="8"/>
  <c r="F842" i="8" s="1"/>
  <c r="D843" i="8"/>
  <c r="F843" i="8" s="1"/>
  <c r="D844" i="8"/>
  <c r="F844" i="8" s="1"/>
  <c r="D845" i="8"/>
  <c r="F845" i="8" s="1"/>
  <c r="D846" i="8"/>
  <c r="F846" i="8" s="1"/>
  <c r="D847" i="8"/>
  <c r="F847" i="8" s="1"/>
  <c r="D848" i="8"/>
  <c r="F848" i="8" s="1"/>
  <c r="D849" i="8"/>
  <c r="F849" i="8" s="1"/>
  <c r="D833" i="8"/>
  <c r="F833" i="8" s="1"/>
  <c r="F921" i="8"/>
  <c r="F920" i="8"/>
  <c r="F919" i="8"/>
  <c r="F918" i="8"/>
  <c r="F917" i="8"/>
  <c r="F916" i="8"/>
  <c r="F915" i="8"/>
  <c r="F914" i="8"/>
  <c r="F913" i="8"/>
  <c r="F912" i="8"/>
  <c r="F911" i="8"/>
  <c r="F910" i="8"/>
  <c r="F909" i="8"/>
  <c r="F908" i="8"/>
  <c r="F907" i="8"/>
  <c r="F906" i="8"/>
  <c r="F905" i="8"/>
  <c r="D867" i="8"/>
  <c r="F867" i="8" s="1"/>
  <c r="D866" i="8"/>
  <c r="F866" i="8" s="1"/>
  <c r="D865" i="8"/>
  <c r="F865" i="8" s="1"/>
  <c r="D864" i="8"/>
  <c r="F864" i="8" s="1"/>
  <c r="D863" i="8"/>
  <c r="F863" i="8" s="1"/>
  <c r="D862" i="8"/>
  <c r="F862" i="8" s="1"/>
  <c r="D861" i="8"/>
  <c r="F861" i="8" s="1"/>
  <c r="D860" i="8"/>
  <c r="F860" i="8" s="1"/>
  <c r="D859" i="8"/>
  <c r="F859" i="8" s="1"/>
  <c r="D858" i="8"/>
  <c r="F858" i="8" s="1"/>
  <c r="D857" i="8"/>
  <c r="F857" i="8" s="1"/>
  <c r="D856" i="8"/>
  <c r="F856" i="8" s="1"/>
  <c r="D855" i="8"/>
  <c r="F855" i="8" s="1"/>
  <c r="D854" i="8"/>
  <c r="F854" i="8" s="1"/>
  <c r="D853" i="8"/>
  <c r="F853" i="8" s="1"/>
  <c r="D852" i="8"/>
  <c r="F852" i="8" s="1"/>
  <c r="D851" i="8"/>
  <c r="F851" i="8" s="1"/>
  <c r="D816" i="8"/>
  <c r="F816" i="8" s="1"/>
  <c r="D817" i="8"/>
  <c r="F817" i="8" s="1"/>
  <c r="D818" i="8"/>
  <c r="F818" i="8" s="1"/>
  <c r="D819" i="8"/>
  <c r="F819" i="8" s="1"/>
  <c r="D820" i="8"/>
  <c r="F820" i="8" s="1"/>
  <c r="D821" i="8"/>
  <c r="F821" i="8" s="1"/>
  <c r="D822" i="8"/>
  <c r="F822" i="8" s="1"/>
  <c r="D823" i="8"/>
  <c r="F823" i="8" s="1"/>
  <c r="D824" i="8"/>
  <c r="F824" i="8" s="1"/>
  <c r="D825" i="8"/>
  <c r="F825" i="8" s="1"/>
  <c r="D826" i="8"/>
  <c r="F826" i="8" s="1"/>
  <c r="D827" i="8"/>
  <c r="F827" i="8" s="1"/>
  <c r="D828" i="8"/>
  <c r="F828" i="8" s="1"/>
  <c r="D829" i="8"/>
  <c r="D830" i="8"/>
  <c r="F830" i="8" s="1"/>
  <c r="D831" i="8"/>
  <c r="F831" i="8" s="1"/>
  <c r="D815" i="8"/>
  <c r="F815" i="8" s="1"/>
  <c r="D798" i="8"/>
  <c r="F798" i="8" s="1"/>
  <c r="D799" i="8"/>
  <c r="F799" i="8" s="1"/>
  <c r="D800" i="8"/>
  <c r="F800" i="8" s="1"/>
  <c r="D801" i="8"/>
  <c r="F801" i="8" s="1"/>
  <c r="D802" i="8"/>
  <c r="F802" i="8" s="1"/>
  <c r="D803" i="8"/>
  <c r="F803" i="8" s="1"/>
  <c r="D804" i="8"/>
  <c r="F804" i="8" s="1"/>
  <c r="D805" i="8"/>
  <c r="F805" i="8" s="1"/>
  <c r="D806" i="8"/>
  <c r="F806" i="8" s="1"/>
  <c r="D807" i="8"/>
  <c r="F807" i="8" s="1"/>
  <c r="D808" i="8"/>
  <c r="F808" i="8" s="1"/>
  <c r="D809" i="8"/>
  <c r="F809" i="8" s="1"/>
  <c r="D810" i="8"/>
  <c r="F810" i="8" s="1"/>
  <c r="D811" i="8"/>
  <c r="F811" i="8" s="1"/>
  <c r="D812" i="8"/>
  <c r="F812" i="8" s="1"/>
  <c r="D813" i="8"/>
  <c r="F813" i="8" s="1"/>
  <c r="D797" i="8"/>
  <c r="F797" i="8" s="1"/>
  <c r="D780" i="8"/>
  <c r="F780" i="8" s="1"/>
  <c r="D781" i="8"/>
  <c r="F781" i="8" s="1"/>
  <c r="D782" i="8"/>
  <c r="F782" i="8" s="1"/>
  <c r="D783" i="8"/>
  <c r="F783" i="8" s="1"/>
  <c r="D784" i="8"/>
  <c r="F784" i="8" s="1"/>
  <c r="D785" i="8"/>
  <c r="F785" i="8" s="1"/>
  <c r="D786" i="8"/>
  <c r="F786" i="8" s="1"/>
  <c r="D787" i="8"/>
  <c r="F787" i="8" s="1"/>
  <c r="D788" i="8"/>
  <c r="F788" i="8" s="1"/>
  <c r="D789" i="8"/>
  <c r="F789" i="8" s="1"/>
  <c r="D790" i="8"/>
  <c r="F790" i="8" s="1"/>
  <c r="D791" i="8"/>
  <c r="F791" i="8" s="1"/>
  <c r="D792" i="8"/>
  <c r="F792" i="8" s="1"/>
  <c r="D793" i="8"/>
  <c r="F793" i="8" s="1"/>
  <c r="D794" i="8"/>
  <c r="F794" i="8" s="1"/>
  <c r="D795" i="8"/>
  <c r="F795" i="8" s="1"/>
  <c r="D779" i="8"/>
  <c r="F779" i="8" s="1"/>
  <c r="D762" i="8"/>
  <c r="F762" i="8" s="1"/>
  <c r="D763" i="8"/>
  <c r="F763" i="8" s="1"/>
  <c r="D764" i="8"/>
  <c r="F764" i="8" s="1"/>
  <c r="D765" i="8"/>
  <c r="F765" i="8" s="1"/>
  <c r="D766" i="8"/>
  <c r="F766" i="8" s="1"/>
  <c r="D767" i="8"/>
  <c r="F767" i="8" s="1"/>
  <c r="D768" i="8"/>
  <c r="F768" i="8" s="1"/>
  <c r="D769" i="8"/>
  <c r="F769" i="8" s="1"/>
  <c r="D770" i="8"/>
  <c r="F770" i="8" s="1"/>
  <c r="D771" i="8"/>
  <c r="F771" i="8" s="1"/>
  <c r="D772" i="8"/>
  <c r="F772" i="8" s="1"/>
  <c r="D773" i="8"/>
  <c r="F773" i="8" s="1"/>
  <c r="D774" i="8"/>
  <c r="F774" i="8" s="1"/>
  <c r="D775" i="8"/>
  <c r="F775" i="8" s="1"/>
  <c r="D776" i="8"/>
  <c r="F776" i="8" s="1"/>
  <c r="D777" i="8"/>
  <c r="F777" i="8" s="1"/>
  <c r="D761" i="8"/>
  <c r="F761" i="8" s="1"/>
  <c r="D744" i="8"/>
  <c r="F744" i="8" s="1"/>
  <c r="D745" i="8"/>
  <c r="F745" i="8" s="1"/>
  <c r="D746" i="8"/>
  <c r="F746" i="8" s="1"/>
  <c r="D747" i="8"/>
  <c r="F747" i="8" s="1"/>
  <c r="D748" i="8"/>
  <c r="F748" i="8" s="1"/>
  <c r="D749" i="8"/>
  <c r="F749" i="8" s="1"/>
  <c r="D750" i="8"/>
  <c r="F750" i="8" s="1"/>
  <c r="D751" i="8"/>
  <c r="F751" i="8" s="1"/>
  <c r="D752" i="8"/>
  <c r="F752" i="8" s="1"/>
  <c r="D753" i="8"/>
  <c r="F753" i="8" s="1"/>
  <c r="D754" i="8"/>
  <c r="F754" i="8" s="1"/>
  <c r="D755" i="8"/>
  <c r="F755" i="8" s="1"/>
  <c r="D756" i="8"/>
  <c r="F756" i="8" s="1"/>
  <c r="D757" i="8"/>
  <c r="F757" i="8" s="1"/>
  <c r="D758" i="8"/>
  <c r="F758" i="8" s="1"/>
  <c r="D759" i="8"/>
  <c r="F759" i="8" s="1"/>
  <c r="D743" i="8"/>
  <c r="F743" i="8" s="1"/>
  <c r="D726" i="8"/>
  <c r="F726" i="8" s="1"/>
  <c r="D727" i="8"/>
  <c r="F727" i="8" s="1"/>
  <c r="D728" i="8"/>
  <c r="F728" i="8" s="1"/>
  <c r="D729" i="8"/>
  <c r="F729" i="8" s="1"/>
  <c r="D730" i="8"/>
  <c r="F730" i="8" s="1"/>
  <c r="D731" i="8"/>
  <c r="F731" i="8" s="1"/>
  <c r="D732" i="8"/>
  <c r="F732" i="8" s="1"/>
  <c r="D733" i="8"/>
  <c r="F733" i="8" s="1"/>
  <c r="D734" i="8"/>
  <c r="F734" i="8" s="1"/>
  <c r="D735" i="8"/>
  <c r="F735" i="8" s="1"/>
  <c r="D736" i="8"/>
  <c r="F736" i="8" s="1"/>
  <c r="D737" i="8"/>
  <c r="F737" i="8" s="1"/>
  <c r="D738" i="8"/>
  <c r="F738" i="8" s="1"/>
  <c r="D739" i="8"/>
  <c r="F739" i="8" s="1"/>
  <c r="D740" i="8"/>
  <c r="F740" i="8" s="1"/>
  <c r="D741" i="8"/>
  <c r="F741" i="8" s="1"/>
  <c r="D725" i="8"/>
  <c r="F725" i="8" s="1"/>
  <c r="D708" i="8"/>
  <c r="F708" i="8" s="1"/>
  <c r="D709" i="8"/>
  <c r="F709" i="8" s="1"/>
  <c r="D710" i="8"/>
  <c r="F710" i="8" s="1"/>
  <c r="D711" i="8"/>
  <c r="F711" i="8" s="1"/>
  <c r="D712" i="8"/>
  <c r="F712" i="8" s="1"/>
  <c r="D713" i="8"/>
  <c r="F713" i="8" s="1"/>
  <c r="D714" i="8"/>
  <c r="F714" i="8" s="1"/>
  <c r="D715" i="8"/>
  <c r="F715" i="8" s="1"/>
  <c r="D716" i="8"/>
  <c r="F716" i="8" s="1"/>
  <c r="D717" i="8"/>
  <c r="F717" i="8" s="1"/>
  <c r="D718" i="8"/>
  <c r="F718" i="8" s="1"/>
  <c r="D719" i="8"/>
  <c r="F719" i="8" s="1"/>
  <c r="D720" i="8"/>
  <c r="F720" i="8" s="1"/>
  <c r="D721" i="8"/>
  <c r="F721" i="8" s="1"/>
  <c r="D722" i="8"/>
  <c r="F722" i="8" s="1"/>
  <c r="D723" i="8"/>
  <c r="F723" i="8" s="1"/>
  <c r="D707" i="8"/>
  <c r="F707" i="8" s="1"/>
  <c r="D690" i="8"/>
  <c r="F690" i="8" s="1"/>
  <c r="D691" i="8"/>
  <c r="F691" i="8" s="1"/>
  <c r="D692" i="8"/>
  <c r="F692" i="8" s="1"/>
  <c r="D693" i="8"/>
  <c r="F693" i="8" s="1"/>
  <c r="D694" i="8"/>
  <c r="F694" i="8" s="1"/>
  <c r="D695" i="8"/>
  <c r="F695" i="8" s="1"/>
  <c r="D696" i="8"/>
  <c r="F696" i="8" s="1"/>
  <c r="D697" i="8"/>
  <c r="F697" i="8" s="1"/>
  <c r="D698" i="8"/>
  <c r="F698" i="8" s="1"/>
  <c r="D699" i="8"/>
  <c r="F699" i="8" s="1"/>
  <c r="D700" i="8"/>
  <c r="F700" i="8" s="1"/>
  <c r="D701" i="8"/>
  <c r="F701" i="8" s="1"/>
  <c r="D702" i="8"/>
  <c r="F702" i="8" s="1"/>
  <c r="D703" i="8"/>
  <c r="F703" i="8" s="1"/>
  <c r="D704" i="8"/>
  <c r="F704" i="8" s="1"/>
  <c r="D705" i="8"/>
  <c r="F705" i="8" s="1"/>
  <c r="D689" i="8"/>
  <c r="F689" i="8" s="1"/>
  <c r="D672" i="8"/>
  <c r="F672" i="8" s="1"/>
  <c r="D673" i="8"/>
  <c r="F673" i="8" s="1"/>
  <c r="D674" i="8"/>
  <c r="F674" i="8" s="1"/>
  <c r="D675" i="8"/>
  <c r="F675" i="8" s="1"/>
  <c r="D676" i="8"/>
  <c r="F676" i="8" s="1"/>
  <c r="D677" i="8"/>
  <c r="F677" i="8" s="1"/>
  <c r="D678" i="8"/>
  <c r="F678" i="8" s="1"/>
  <c r="D679" i="8"/>
  <c r="F679" i="8" s="1"/>
  <c r="D680" i="8"/>
  <c r="F680" i="8" s="1"/>
  <c r="D681" i="8"/>
  <c r="F681" i="8" s="1"/>
  <c r="D682" i="8"/>
  <c r="F682" i="8" s="1"/>
  <c r="D683" i="8"/>
  <c r="F683" i="8" s="1"/>
  <c r="D684" i="8"/>
  <c r="F684" i="8" s="1"/>
  <c r="D685" i="8"/>
  <c r="F685" i="8" s="1"/>
  <c r="D686" i="8"/>
  <c r="F686" i="8" s="1"/>
  <c r="D687" i="8"/>
  <c r="F687" i="8" s="1"/>
  <c r="D671" i="8"/>
  <c r="F671" i="8" s="1"/>
  <c r="D654" i="8"/>
  <c r="F654" i="8" s="1"/>
  <c r="D655" i="8"/>
  <c r="F655" i="8" s="1"/>
  <c r="D656" i="8"/>
  <c r="F656" i="8" s="1"/>
  <c r="D657" i="8"/>
  <c r="F657" i="8" s="1"/>
  <c r="D658" i="8"/>
  <c r="F658" i="8" s="1"/>
  <c r="D659" i="8"/>
  <c r="F659" i="8" s="1"/>
  <c r="D660" i="8"/>
  <c r="F660" i="8" s="1"/>
  <c r="D661" i="8"/>
  <c r="F661" i="8" s="1"/>
  <c r="D662" i="8"/>
  <c r="F662" i="8" s="1"/>
  <c r="D663" i="8"/>
  <c r="F663" i="8" s="1"/>
  <c r="D664" i="8"/>
  <c r="F664" i="8" s="1"/>
  <c r="D665" i="8"/>
  <c r="F665" i="8" s="1"/>
  <c r="D666" i="8"/>
  <c r="F666" i="8" s="1"/>
  <c r="D667" i="8"/>
  <c r="F667" i="8" s="1"/>
  <c r="D668" i="8"/>
  <c r="F668" i="8" s="1"/>
  <c r="D669" i="8"/>
  <c r="F669" i="8" s="1"/>
  <c r="D653" i="8"/>
  <c r="F653" i="8" s="1"/>
  <c r="D636" i="8"/>
  <c r="F636" i="8" s="1"/>
  <c r="D637" i="8"/>
  <c r="F637" i="8" s="1"/>
  <c r="D638" i="8"/>
  <c r="F638" i="8" s="1"/>
  <c r="D639" i="8"/>
  <c r="F639" i="8" s="1"/>
  <c r="D640" i="8"/>
  <c r="F640" i="8" s="1"/>
  <c r="D641" i="8"/>
  <c r="F641" i="8" s="1"/>
  <c r="D642" i="8"/>
  <c r="F642" i="8" s="1"/>
  <c r="D643" i="8"/>
  <c r="F643" i="8" s="1"/>
  <c r="D644" i="8"/>
  <c r="F644" i="8" s="1"/>
  <c r="D645" i="8"/>
  <c r="F645" i="8" s="1"/>
  <c r="D646" i="8"/>
  <c r="F646" i="8" s="1"/>
  <c r="D647" i="8"/>
  <c r="F647" i="8" s="1"/>
  <c r="D648" i="8"/>
  <c r="F648" i="8" s="1"/>
  <c r="D649" i="8"/>
  <c r="F649" i="8" s="1"/>
  <c r="D650" i="8"/>
  <c r="F650" i="8" s="1"/>
  <c r="D651" i="8"/>
  <c r="F651" i="8" s="1"/>
  <c r="D635" i="8"/>
  <c r="F635" i="8" s="1"/>
  <c r="D618" i="8"/>
  <c r="F618" i="8" s="1"/>
  <c r="D619" i="8"/>
  <c r="F619" i="8" s="1"/>
  <c r="D620" i="8"/>
  <c r="F620" i="8" s="1"/>
  <c r="D621" i="8"/>
  <c r="F621" i="8" s="1"/>
  <c r="D622" i="8"/>
  <c r="F622" i="8" s="1"/>
  <c r="D623" i="8"/>
  <c r="F623" i="8" s="1"/>
  <c r="D624" i="8"/>
  <c r="F624" i="8" s="1"/>
  <c r="D625" i="8"/>
  <c r="F625" i="8" s="1"/>
  <c r="D626" i="8"/>
  <c r="F626" i="8" s="1"/>
  <c r="D627" i="8"/>
  <c r="F627" i="8" s="1"/>
  <c r="D628" i="8"/>
  <c r="F628" i="8" s="1"/>
  <c r="D629" i="8"/>
  <c r="F629" i="8" s="1"/>
  <c r="D630" i="8"/>
  <c r="F630" i="8" s="1"/>
  <c r="D631" i="8"/>
  <c r="F631" i="8" s="1"/>
  <c r="D632" i="8"/>
  <c r="F632" i="8" s="1"/>
  <c r="D633" i="8"/>
  <c r="F633" i="8" s="1"/>
  <c r="D617" i="8"/>
  <c r="F617" i="8" s="1"/>
  <c r="D600" i="8"/>
  <c r="F600" i="8" s="1"/>
  <c r="D601" i="8"/>
  <c r="F601" i="8" s="1"/>
  <c r="D602" i="8"/>
  <c r="F602" i="8" s="1"/>
  <c r="D603" i="8"/>
  <c r="F603" i="8" s="1"/>
  <c r="D604" i="8"/>
  <c r="F604" i="8" s="1"/>
  <c r="D605" i="8"/>
  <c r="F605" i="8" s="1"/>
  <c r="D606" i="8"/>
  <c r="F606" i="8" s="1"/>
  <c r="D607" i="8"/>
  <c r="F607" i="8" s="1"/>
  <c r="D608" i="8"/>
  <c r="F608" i="8" s="1"/>
  <c r="D609" i="8"/>
  <c r="F609" i="8" s="1"/>
  <c r="D610" i="8"/>
  <c r="F610" i="8" s="1"/>
  <c r="D611" i="8"/>
  <c r="F611" i="8" s="1"/>
  <c r="D612" i="8"/>
  <c r="F612" i="8" s="1"/>
  <c r="D613" i="8"/>
  <c r="F613" i="8" s="1"/>
  <c r="D614" i="8"/>
  <c r="F614" i="8" s="1"/>
  <c r="D615" i="8"/>
  <c r="F615" i="8" s="1"/>
  <c r="D599" i="8"/>
  <c r="F599" i="8" s="1"/>
  <c r="D582" i="8"/>
  <c r="F582" i="8" s="1"/>
  <c r="D583" i="8"/>
  <c r="F583" i="8" s="1"/>
  <c r="D584" i="8"/>
  <c r="F584" i="8" s="1"/>
  <c r="D585" i="8"/>
  <c r="F585" i="8" s="1"/>
  <c r="D586" i="8"/>
  <c r="F586" i="8" s="1"/>
  <c r="D587" i="8"/>
  <c r="F587" i="8" s="1"/>
  <c r="D588" i="8"/>
  <c r="F588" i="8" s="1"/>
  <c r="D589" i="8"/>
  <c r="F589" i="8" s="1"/>
  <c r="D590" i="8"/>
  <c r="F590" i="8" s="1"/>
  <c r="D591" i="8"/>
  <c r="F591" i="8" s="1"/>
  <c r="D592" i="8"/>
  <c r="F592" i="8" s="1"/>
  <c r="D593" i="8"/>
  <c r="F593" i="8" s="1"/>
  <c r="D594" i="8"/>
  <c r="F594" i="8" s="1"/>
  <c r="D595" i="8"/>
  <c r="F595" i="8" s="1"/>
  <c r="D596" i="8"/>
  <c r="F596" i="8" s="1"/>
  <c r="D597" i="8"/>
  <c r="F597" i="8" s="1"/>
  <c r="D581" i="8"/>
  <c r="F581" i="8" s="1"/>
  <c r="D564" i="8"/>
  <c r="F564" i="8" s="1"/>
  <c r="D565" i="8"/>
  <c r="F565" i="8" s="1"/>
  <c r="D566" i="8"/>
  <c r="F566" i="8" s="1"/>
  <c r="D567" i="8"/>
  <c r="F567" i="8" s="1"/>
  <c r="D568" i="8"/>
  <c r="F568" i="8" s="1"/>
  <c r="D569" i="8"/>
  <c r="F569" i="8" s="1"/>
  <c r="D570" i="8"/>
  <c r="F570" i="8" s="1"/>
  <c r="D571" i="8"/>
  <c r="F571" i="8" s="1"/>
  <c r="D572" i="8"/>
  <c r="F572" i="8" s="1"/>
  <c r="D573" i="8"/>
  <c r="F573" i="8" s="1"/>
  <c r="D574" i="8"/>
  <c r="F574" i="8" s="1"/>
  <c r="D575" i="8"/>
  <c r="F575" i="8" s="1"/>
  <c r="D576" i="8"/>
  <c r="F576" i="8" s="1"/>
  <c r="D577" i="8"/>
  <c r="F577" i="8" s="1"/>
  <c r="D578" i="8"/>
  <c r="F578" i="8" s="1"/>
  <c r="D579" i="8"/>
  <c r="F579" i="8" s="1"/>
  <c r="D563" i="8"/>
  <c r="F563" i="8" s="1"/>
  <c r="D546" i="8"/>
  <c r="F546" i="8" s="1"/>
  <c r="D547" i="8"/>
  <c r="F547" i="8" s="1"/>
  <c r="D548" i="8"/>
  <c r="F548" i="8" s="1"/>
  <c r="D549" i="8"/>
  <c r="F549" i="8" s="1"/>
  <c r="D550" i="8"/>
  <c r="F550" i="8" s="1"/>
  <c r="D551" i="8"/>
  <c r="F551" i="8" s="1"/>
  <c r="D552" i="8"/>
  <c r="F552" i="8" s="1"/>
  <c r="D553" i="8"/>
  <c r="F553" i="8" s="1"/>
  <c r="D554" i="8"/>
  <c r="F554" i="8" s="1"/>
  <c r="D555" i="8"/>
  <c r="F555" i="8" s="1"/>
  <c r="D556" i="8"/>
  <c r="F556" i="8" s="1"/>
  <c r="D557" i="8"/>
  <c r="F557" i="8" s="1"/>
  <c r="D558" i="8"/>
  <c r="F558" i="8" s="1"/>
  <c r="D559" i="8"/>
  <c r="F559" i="8" s="1"/>
  <c r="D560" i="8"/>
  <c r="F560" i="8" s="1"/>
  <c r="D561" i="8"/>
  <c r="F561" i="8" s="1"/>
  <c r="D545" i="8"/>
  <c r="F545" i="8" s="1"/>
  <c r="D528" i="8"/>
  <c r="F528" i="8" s="1"/>
  <c r="D529" i="8"/>
  <c r="F529" i="8" s="1"/>
  <c r="D530" i="8"/>
  <c r="F530" i="8" s="1"/>
  <c r="D531" i="8"/>
  <c r="F531" i="8" s="1"/>
  <c r="D532" i="8"/>
  <c r="F532" i="8" s="1"/>
  <c r="D533" i="8"/>
  <c r="F533" i="8" s="1"/>
  <c r="D534" i="8"/>
  <c r="F534" i="8" s="1"/>
  <c r="D535" i="8"/>
  <c r="F535" i="8" s="1"/>
  <c r="D536" i="8"/>
  <c r="F536" i="8" s="1"/>
  <c r="D537" i="8"/>
  <c r="F537" i="8" s="1"/>
  <c r="D538" i="8"/>
  <c r="F538" i="8" s="1"/>
  <c r="D539" i="8"/>
  <c r="F539" i="8" s="1"/>
  <c r="D540" i="8"/>
  <c r="F540" i="8" s="1"/>
  <c r="D541" i="8"/>
  <c r="F541" i="8" s="1"/>
  <c r="D542" i="8"/>
  <c r="F542" i="8" s="1"/>
  <c r="D543" i="8"/>
  <c r="F543" i="8" s="1"/>
  <c r="D527" i="8"/>
  <c r="F527" i="8" s="1"/>
  <c r="F829" i="8"/>
  <c r="D510" i="8"/>
  <c r="F510" i="8" s="1"/>
  <c r="D511" i="8"/>
  <c r="F511" i="8" s="1"/>
  <c r="D512" i="8"/>
  <c r="F512" i="8" s="1"/>
  <c r="D513" i="8"/>
  <c r="F513" i="8" s="1"/>
  <c r="D514" i="8"/>
  <c r="F514" i="8" s="1"/>
  <c r="D515" i="8"/>
  <c r="F515" i="8" s="1"/>
  <c r="D516" i="8"/>
  <c r="F516" i="8" s="1"/>
  <c r="D517" i="8"/>
  <c r="F517" i="8" s="1"/>
  <c r="D518" i="8"/>
  <c r="F518" i="8" s="1"/>
  <c r="D519" i="8"/>
  <c r="F519" i="8" s="1"/>
  <c r="D520" i="8"/>
  <c r="F520" i="8" s="1"/>
  <c r="D521" i="8"/>
  <c r="F521" i="8" s="1"/>
  <c r="D522" i="8"/>
  <c r="F522" i="8" s="1"/>
  <c r="D523" i="8"/>
  <c r="F523" i="8" s="1"/>
  <c r="D524" i="8"/>
  <c r="F524" i="8" s="1"/>
  <c r="D525" i="8"/>
  <c r="F525" i="8" s="1"/>
  <c r="D509" i="8"/>
  <c r="F509" i="8" s="1"/>
  <c r="D492" i="8"/>
  <c r="F492" i="8" s="1"/>
  <c r="D493" i="8"/>
  <c r="F493" i="8" s="1"/>
  <c r="D494" i="8"/>
  <c r="F494" i="8" s="1"/>
  <c r="D495" i="8"/>
  <c r="F495" i="8" s="1"/>
  <c r="D496" i="8"/>
  <c r="F496" i="8" s="1"/>
  <c r="D497" i="8"/>
  <c r="F497" i="8" s="1"/>
  <c r="D498" i="8"/>
  <c r="F498" i="8" s="1"/>
  <c r="D499" i="8"/>
  <c r="F499" i="8" s="1"/>
  <c r="D500" i="8"/>
  <c r="F500" i="8" s="1"/>
  <c r="D501" i="8"/>
  <c r="F501" i="8" s="1"/>
  <c r="D502" i="8"/>
  <c r="F502" i="8" s="1"/>
  <c r="D503" i="8"/>
  <c r="F503" i="8" s="1"/>
  <c r="D504" i="8"/>
  <c r="F504" i="8" s="1"/>
  <c r="D505" i="8"/>
  <c r="F505" i="8" s="1"/>
  <c r="D506" i="8"/>
  <c r="F506" i="8" s="1"/>
  <c r="D507" i="8"/>
  <c r="F507" i="8" s="1"/>
  <c r="D491" i="8"/>
  <c r="F491" i="8" s="1"/>
  <c r="D474" i="8"/>
  <c r="F474" i="8" s="1"/>
  <c r="D475" i="8"/>
  <c r="F475" i="8" s="1"/>
  <c r="D476" i="8"/>
  <c r="F476" i="8" s="1"/>
  <c r="D477" i="8"/>
  <c r="F477" i="8" s="1"/>
  <c r="D478" i="8"/>
  <c r="F478" i="8" s="1"/>
  <c r="D479" i="8"/>
  <c r="F479" i="8" s="1"/>
  <c r="D480" i="8"/>
  <c r="F480" i="8" s="1"/>
  <c r="D481" i="8"/>
  <c r="F481" i="8" s="1"/>
  <c r="D482" i="8"/>
  <c r="F482" i="8" s="1"/>
  <c r="D483" i="8"/>
  <c r="F483" i="8" s="1"/>
  <c r="D484" i="8"/>
  <c r="F484" i="8" s="1"/>
  <c r="D485" i="8"/>
  <c r="F485" i="8" s="1"/>
  <c r="D486" i="8"/>
  <c r="F486" i="8" s="1"/>
  <c r="D487" i="8"/>
  <c r="F487" i="8" s="1"/>
  <c r="D488" i="8"/>
  <c r="F488" i="8" s="1"/>
  <c r="D489" i="8"/>
  <c r="F489" i="8" s="1"/>
  <c r="D473" i="8"/>
  <c r="F473" i="8" s="1"/>
  <c r="D438" i="8"/>
  <c r="F438" i="8" s="1"/>
  <c r="D439" i="8"/>
  <c r="F439" i="8" s="1"/>
  <c r="D440" i="8"/>
  <c r="F440" i="8" s="1"/>
  <c r="D441" i="8"/>
  <c r="F441" i="8" s="1"/>
  <c r="D442" i="8"/>
  <c r="F442" i="8" s="1"/>
  <c r="D443" i="8"/>
  <c r="F443" i="8" s="1"/>
  <c r="D444" i="8"/>
  <c r="F444" i="8" s="1"/>
  <c r="D445" i="8"/>
  <c r="F445" i="8" s="1"/>
  <c r="D446" i="8"/>
  <c r="F446" i="8" s="1"/>
  <c r="D447" i="8"/>
  <c r="F447" i="8" s="1"/>
  <c r="D448" i="8"/>
  <c r="F448" i="8" s="1"/>
  <c r="D449" i="8"/>
  <c r="F449" i="8" s="1"/>
  <c r="D450" i="8"/>
  <c r="F450" i="8" s="1"/>
  <c r="D451" i="8"/>
  <c r="F451" i="8" s="1"/>
  <c r="D452" i="8"/>
  <c r="F452" i="8" s="1"/>
  <c r="D453" i="8"/>
  <c r="F453" i="8" s="1"/>
  <c r="D437" i="8"/>
  <c r="F437" i="8" s="1"/>
  <c r="D420" i="8"/>
  <c r="F420" i="8" s="1"/>
  <c r="D421" i="8"/>
  <c r="F421" i="8" s="1"/>
  <c r="D422" i="8"/>
  <c r="F422" i="8" s="1"/>
  <c r="D423" i="8"/>
  <c r="F423" i="8" s="1"/>
  <c r="D424" i="8"/>
  <c r="F424" i="8" s="1"/>
  <c r="D425" i="8"/>
  <c r="F425" i="8" s="1"/>
  <c r="D426" i="8"/>
  <c r="F426" i="8" s="1"/>
  <c r="D427" i="8"/>
  <c r="F427" i="8" s="1"/>
  <c r="D428" i="8"/>
  <c r="F428" i="8" s="1"/>
  <c r="D429" i="8"/>
  <c r="F429" i="8" s="1"/>
  <c r="D430" i="8"/>
  <c r="F430" i="8" s="1"/>
  <c r="D431" i="8"/>
  <c r="F431" i="8" s="1"/>
  <c r="D432" i="8"/>
  <c r="F432" i="8" s="1"/>
  <c r="D433" i="8"/>
  <c r="F433" i="8" s="1"/>
  <c r="D434" i="8"/>
  <c r="F434" i="8" s="1"/>
  <c r="D435" i="8"/>
  <c r="F435" i="8" s="1"/>
  <c r="D419" i="8"/>
  <c r="F419" i="8" s="1"/>
  <c r="D402" i="8"/>
  <c r="F402" i="8" s="1"/>
  <c r="D403" i="8"/>
  <c r="F403" i="8" s="1"/>
  <c r="D404" i="8"/>
  <c r="F404" i="8" s="1"/>
  <c r="D405" i="8"/>
  <c r="F405" i="8" s="1"/>
  <c r="D406" i="8"/>
  <c r="F406" i="8" s="1"/>
  <c r="D407" i="8"/>
  <c r="F407" i="8" s="1"/>
  <c r="D408" i="8"/>
  <c r="F408" i="8" s="1"/>
  <c r="D409" i="8"/>
  <c r="F409" i="8" s="1"/>
  <c r="D410" i="8"/>
  <c r="F410" i="8" s="1"/>
  <c r="D411" i="8"/>
  <c r="F411" i="8" s="1"/>
  <c r="D412" i="8"/>
  <c r="F412" i="8" s="1"/>
  <c r="D413" i="8"/>
  <c r="F413" i="8" s="1"/>
  <c r="D414" i="8"/>
  <c r="F414" i="8" s="1"/>
  <c r="D415" i="8"/>
  <c r="F415" i="8" s="1"/>
  <c r="D416" i="8"/>
  <c r="F416" i="8" s="1"/>
  <c r="D417" i="8"/>
  <c r="F417" i="8" s="1"/>
  <c r="D401" i="8"/>
  <c r="F401" i="8" s="1"/>
  <c r="D384" i="8"/>
  <c r="F384" i="8" s="1"/>
  <c r="D385" i="8"/>
  <c r="F385" i="8" s="1"/>
  <c r="D386" i="8"/>
  <c r="F386" i="8" s="1"/>
  <c r="D387" i="8"/>
  <c r="F387" i="8" s="1"/>
  <c r="D388" i="8"/>
  <c r="F388" i="8" s="1"/>
  <c r="D389" i="8"/>
  <c r="F389" i="8" s="1"/>
  <c r="D390" i="8"/>
  <c r="F390" i="8" s="1"/>
  <c r="D391" i="8"/>
  <c r="F391" i="8" s="1"/>
  <c r="D392" i="8"/>
  <c r="F392" i="8" s="1"/>
  <c r="D393" i="8"/>
  <c r="F393" i="8" s="1"/>
  <c r="D394" i="8"/>
  <c r="F394" i="8" s="1"/>
  <c r="D395" i="8"/>
  <c r="F395" i="8" s="1"/>
  <c r="D396" i="8"/>
  <c r="F396" i="8" s="1"/>
  <c r="D397" i="8"/>
  <c r="F397" i="8" s="1"/>
  <c r="D398" i="8"/>
  <c r="F398" i="8" s="1"/>
  <c r="D399" i="8"/>
  <c r="F399" i="8" s="1"/>
  <c r="D383" i="8"/>
  <c r="F383" i="8" s="1"/>
  <c r="D348" i="8"/>
  <c r="F348" i="8" s="1"/>
  <c r="D349" i="8"/>
  <c r="F349" i="8" s="1"/>
  <c r="D350" i="8"/>
  <c r="F350" i="8" s="1"/>
  <c r="D351" i="8"/>
  <c r="F351" i="8" s="1"/>
  <c r="D352" i="8"/>
  <c r="F352" i="8" s="1"/>
  <c r="D353" i="8"/>
  <c r="F353" i="8" s="1"/>
  <c r="D354" i="8"/>
  <c r="F354" i="8" s="1"/>
  <c r="D355" i="8"/>
  <c r="F355" i="8" s="1"/>
  <c r="D356" i="8"/>
  <c r="F356" i="8" s="1"/>
  <c r="D357" i="8"/>
  <c r="F357" i="8" s="1"/>
  <c r="D358" i="8"/>
  <c r="F358" i="8" s="1"/>
  <c r="D359" i="8"/>
  <c r="F359" i="8" s="1"/>
  <c r="D360" i="8"/>
  <c r="F360" i="8" s="1"/>
  <c r="D361" i="8"/>
  <c r="F361" i="8" s="1"/>
  <c r="D362" i="8"/>
  <c r="F362" i="8" s="1"/>
  <c r="D363" i="8"/>
  <c r="F363" i="8" s="1"/>
  <c r="D347" i="8"/>
  <c r="F347" i="8" s="1"/>
  <c r="D330" i="8"/>
  <c r="F330" i="8" s="1"/>
  <c r="D331" i="8"/>
  <c r="F331" i="8" s="1"/>
  <c r="D332" i="8"/>
  <c r="F332" i="8" s="1"/>
  <c r="D333" i="8"/>
  <c r="F333" i="8" s="1"/>
  <c r="D334" i="8"/>
  <c r="F334" i="8" s="1"/>
  <c r="D335" i="8"/>
  <c r="F335" i="8" s="1"/>
  <c r="D336" i="8"/>
  <c r="F336" i="8" s="1"/>
  <c r="D337" i="8"/>
  <c r="F337" i="8" s="1"/>
  <c r="D338" i="8"/>
  <c r="F338" i="8" s="1"/>
  <c r="D339" i="8"/>
  <c r="F339" i="8" s="1"/>
  <c r="D340" i="8"/>
  <c r="F340" i="8" s="1"/>
  <c r="D341" i="8"/>
  <c r="F341" i="8" s="1"/>
  <c r="D342" i="8"/>
  <c r="F342" i="8" s="1"/>
  <c r="D343" i="8"/>
  <c r="F343" i="8" s="1"/>
  <c r="D344" i="8"/>
  <c r="F344" i="8" s="1"/>
  <c r="D345" i="8"/>
  <c r="F345" i="8" s="1"/>
  <c r="D329" i="8"/>
  <c r="F329" i="8" s="1"/>
  <c r="D312" i="8"/>
  <c r="F312" i="8" s="1"/>
  <c r="D313" i="8"/>
  <c r="F313" i="8" s="1"/>
  <c r="D314" i="8"/>
  <c r="F314" i="8" s="1"/>
  <c r="D315" i="8"/>
  <c r="F315" i="8" s="1"/>
  <c r="D316" i="8"/>
  <c r="F316" i="8" s="1"/>
  <c r="D317" i="8"/>
  <c r="F317" i="8" s="1"/>
  <c r="D318" i="8"/>
  <c r="F318" i="8" s="1"/>
  <c r="D319" i="8"/>
  <c r="F319" i="8" s="1"/>
  <c r="D320" i="8"/>
  <c r="F320" i="8" s="1"/>
  <c r="D321" i="8"/>
  <c r="F321" i="8" s="1"/>
  <c r="D322" i="8"/>
  <c r="F322" i="8" s="1"/>
  <c r="D323" i="8"/>
  <c r="F323" i="8" s="1"/>
  <c r="D324" i="8"/>
  <c r="F324" i="8" s="1"/>
  <c r="D325" i="8"/>
  <c r="F325" i="8" s="1"/>
  <c r="D326" i="8"/>
  <c r="F326" i="8" s="1"/>
  <c r="D327" i="8"/>
  <c r="F327" i="8" s="1"/>
  <c r="D311" i="8"/>
  <c r="F311" i="8" s="1"/>
  <c r="D294" i="8"/>
  <c r="F294" i="8" s="1"/>
  <c r="D295" i="8"/>
  <c r="F295" i="8" s="1"/>
  <c r="D296" i="8"/>
  <c r="F296" i="8" s="1"/>
  <c r="D297" i="8"/>
  <c r="F297" i="8" s="1"/>
  <c r="D298" i="8"/>
  <c r="F298" i="8" s="1"/>
  <c r="D299" i="8"/>
  <c r="F299" i="8" s="1"/>
  <c r="D300" i="8"/>
  <c r="F300" i="8" s="1"/>
  <c r="D301" i="8"/>
  <c r="F301" i="8" s="1"/>
  <c r="D302" i="8"/>
  <c r="F302" i="8" s="1"/>
  <c r="D303" i="8"/>
  <c r="F303" i="8" s="1"/>
  <c r="D304" i="8"/>
  <c r="F304" i="8" s="1"/>
  <c r="D305" i="8"/>
  <c r="F305" i="8" s="1"/>
  <c r="D306" i="8"/>
  <c r="F306" i="8" s="1"/>
  <c r="D307" i="8"/>
  <c r="F307" i="8" s="1"/>
  <c r="D308" i="8"/>
  <c r="F308" i="8" s="1"/>
  <c r="D309" i="8"/>
  <c r="F309" i="8" s="1"/>
  <c r="D293" i="8"/>
  <c r="F293" i="8" s="1"/>
  <c r="D276" i="8"/>
  <c r="F276" i="8" s="1"/>
  <c r="D277" i="8"/>
  <c r="F277" i="8" s="1"/>
  <c r="D278" i="8"/>
  <c r="F278" i="8" s="1"/>
  <c r="D279" i="8"/>
  <c r="F279" i="8" s="1"/>
  <c r="D280" i="8"/>
  <c r="F280" i="8" s="1"/>
  <c r="D281" i="8"/>
  <c r="F281" i="8" s="1"/>
  <c r="D282" i="8"/>
  <c r="F282" i="8" s="1"/>
  <c r="D283" i="8"/>
  <c r="F283" i="8" s="1"/>
  <c r="D284" i="8"/>
  <c r="F284" i="8" s="1"/>
  <c r="D285" i="8"/>
  <c r="F285" i="8" s="1"/>
  <c r="D286" i="8"/>
  <c r="F286" i="8" s="1"/>
  <c r="D287" i="8"/>
  <c r="F287" i="8" s="1"/>
  <c r="D288" i="8"/>
  <c r="F288" i="8" s="1"/>
  <c r="D289" i="8"/>
  <c r="F289" i="8" s="1"/>
  <c r="D290" i="8"/>
  <c r="F290" i="8" s="1"/>
  <c r="D291" i="8"/>
  <c r="F291" i="8" s="1"/>
  <c r="D275" i="8"/>
  <c r="F275" i="8" s="1"/>
  <c r="D258" i="8"/>
  <c r="F258" i="8" s="1"/>
  <c r="D259" i="8"/>
  <c r="F259" i="8" s="1"/>
  <c r="D260" i="8"/>
  <c r="F260" i="8" s="1"/>
  <c r="D261" i="8"/>
  <c r="F261" i="8" s="1"/>
  <c r="D262" i="8"/>
  <c r="F262" i="8" s="1"/>
  <c r="D263" i="8"/>
  <c r="F263" i="8" s="1"/>
  <c r="D264" i="8"/>
  <c r="F264" i="8" s="1"/>
  <c r="D265" i="8"/>
  <c r="F265" i="8" s="1"/>
  <c r="D266" i="8"/>
  <c r="F266" i="8" s="1"/>
  <c r="D267" i="8"/>
  <c r="F267" i="8" s="1"/>
  <c r="D268" i="8"/>
  <c r="F268" i="8" s="1"/>
  <c r="D269" i="8"/>
  <c r="F269" i="8" s="1"/>
  <c r="D270" i="8"/>
  <c r="F270" i="8" s="1"/>
  <c r="D271" i="8"/>
  <c r="F271" i="8" s="1"/>
  <c r="D272" i="8"/>
  <c r="F272" i="8" s="1"/>
  <c r="D273" i="8"/>
  <c r="F273" i="8" s="1"/>
  <c r="D257" i="8"/>
  <c r="F257" i="8" s="1"/>
  <c r="D240" i="8"/>
  <c r="F240" i="8" s="1"/>
  <c r="D241" i="8"/>
  <c r="F241" i="8" s="1"/>
  <c r="D242" i="8"/>
  <c r="F242" i="8" s="1"/>
  <c r="D243" i="8"/>
  <c r="F243" i="8" s="1"/>
  <c r="D244" i="8"/>
  <c r="F244" i="8" s="1"/>
  <c r="D245" i="8"/>
  <c r="F245" i="8" s="1"/>
  <c r="D246" i="8"/>
  <c r="F246" i="8" s="1"/>
  <c r="D247" i="8"/>
  <c r="F247" i="8" s="1"/>
  <c r="D248" i="8"/>
  <c r="F248" i="8" s="1"/>
  <c r="D249" i="8"/>
  <c r="F249" i="8" s="1"/>
  <c r="D250" i="8"/>
  <c r="F250" i="8" s="1"/>
  <c r="D251" i="8"/>
  <c r="F251" i="8" s="1"/>
  <c r="D252" i="8"/>
  <c r="F252" i="8" s="1"/>
  <c r="D253" i="8"/>
  <c r="F253" i="8" s="1"/>
  <c r="D254" i="8"/>
  <c r="F254" i="8" s="1"/>
  <c r="D255" i="8"/>
  <c r="F255" i="8" s="1"/>
  <c r="D239" i="8"/>
  <c r="F239" i="8" s="1"/>
  <c r="D222" i="8"/>
  <c r="F222" i="8" s="1"/>
  <c r="D223" i="8"/>
  <c r="F223" i="8" s="1"/>
  <c r="D224" i="8"/>
  <c r="F224" i="8" s="1"/>
  <c r="D225" i="8"/>
  <c r="F225" i="8" s="1"/>
  <c r="D226" i="8"/>
  <c r="F226" i="8" s="1"/>
  <c r="D227" i="8"/>
  <c r="F227" i="8" s="1"/>
  <c r="D228" i="8"/>
  <c r="F228" i="8" s="1"/>
  <c r="D229" i="8"/>
  <c r="F229" i="8" s="1"/>
  <c r="D230" i="8"/>
  <c r="F230" i="8" s="1"/>
  <c r="D231" i="8"/>
  <c r="F231" i="8" s="1"/>
  <c r="D232" i="8"/>
  <c r="F232" i="8" s="1"/>
  <c r="D233" i="8"/>
  <c r="F233" i="8" s="1"/>
  <c r="D234" i="8"/>
  <c r="F234" i="8" s="1"/>
  <c r="D235" i="8"/>
  <c r="F235" i="8" s="1"/>
  <c r="D236" i="8"/>
  <c r="F236" i="8" s="1"/>
  <c r="D237" i="8"/>
  <c r="F237" i="8" s="1"/>
  <c r="D221" i="8"/>
  <c r="F221" i="8" s="1"/>
  <c r="D204" i="8"/>
  <c r="F204" i="8" s="1"/>
  <c r="D205" i="8"/>
  <c r="F205" i="8" s="1"/>
  <c r="D206" i="8"/>
  <c r="F206" i="8" s="1"/>
  <c r="D207" i="8"/>
  <c r="F207" i="8" s="1"/>
  <c r="D208" i="8"/>
  <c r="F208" i="8" s="1"/>
  <c r="D209" i="8"/>
  <c r="F209" i="8" s="1"/>
  <c r="D210" i="8"/>
  <c r="F210" i="8" s="1"/>
  <c r="D211" i="8"/>
  <c r="F211" i="8" s="1"/>
  <c r="D212" i="8"/>
  <c r="F212" i="8" s="1"/>
  <c r="D213" i="8"/>
  <c r="F213" i="8" s="1"/>
  <c r="D214" i="8"/>
  <c r="F214" i="8" s="1"/>
  <c r="D215" i="8"/>
  <c r="F215" i="8" s="1"/>
  <c r="D216" i="8"/>
  <c r="F216" i="8" s="1"/>
  <c r="D217" i="8"/>
  <c r="F217" i="8" s="1"/>
  <c r="D218" i="8"/>
  <c r="F218" i="8" s="1"/>
  <c r="D219" i="8"/>
  <c r="F219" i="8" s="1"/>
  <c r="D203" i="8"/>
  <c r="F203" i="8" s="1"/>
  <c r="D186" i="8"/>
  <c r="F186" i="8" s="1"/>
  <c r="D187" i="8"/>
  <c r="F187" i="8" s="1"/>
  <c r="D188" i="8"/>
  <c r="F188" i="8" s="1"/>
  <c r="D189" i="8"/>
  <c r="F189" i="8" s="1"/>
  <c r="D190" i="8"/>
  <c r="F190" i="8" s="1"/>
  <c r="D191" i="8"/>
  <c r="F191" i="8" s="1"/>
  <c r="D192" i="8"/>
  <c r="F192" i="8" s="1"/>
  <c r="D193" i="8"/>
  <c r="F193" i="8" s="1"/>
  <c r="D194" i="8"/>
  <c r="F194" i="8" s="1"/>
  <c r="D195" i="8"/>
  <c r="F195" i="8" s="1"/>
  <c r="D196" i="8"/>
  <c r="F196" i="8" s="1"/>
  <c r="D197" i="8"/>
  <c r="F197" i="8" s="1"/>
  <c r="D198" i="8"/>
  <c r="F198" i="8" s="1"/>
  <c r="D199" i="8"/>
  <c r="F199" i="8" s="1"/>
  <c r="D200" i="8"/>
  <c r="F200" i="8" s="1"/>
  <c r="D201" i="8"/>
  <c r="F201" i="8" s="1"/>
  <c r="D185" i="8"/>
  <c r="F185" i="8" s="1"/>
  <c r="D168" i="8"/>
  <c r="F168" i="8" s="1"/>
  <c r="D169" i="8"/>
  <c r="F169" i="8" s="1"/>
  <c r="D170" i="8"/>
  <c r="F170" i="8" s="1"/>
  <c r="D171" i="8"/>
  <c r="F171" i="8" s="1"/>
  <c r="D172" i="8"/>
  <c r="F172" i="8" s="1"/>
  <c r="D173" i="8"/>
  <c r="F173" i="8" s="1"/>
  <c r="D174" i="8"/>
  <c r="F174" i="8" s="1"/>
  <c r="D175" i="8"/>
  <c r="F175" i="8" s="1"/>
  <c r="D176" i="8"/>
  <c r="F176" i="8" s="1"/>
  <c r="D177" i="8"/>
  <c r="F177" i="8" s="1"/>
  <c r="D178" i="8"/>
  <c r="F178" i="8" s="1"/>
  <c r="D179" i="8"/>
  <c r="F179" i="8" s="1"/>
  <c r="D180" i="8"/>
  <c r="F180" i="8" s="1"/>
  <c r="D181" i="8"/>
  <c r="F181" i="8" s="1"/>
  <c r="D182" i="8"/>
  <c r="F182" i="8" s="1"/>
  <c r="D167" i="8"/>
  <c r="F167" i="8" s="1"/>
  <c r="D150" i="8"/>
  <c r="F150" i="8" s="1"/>
  <c r="D151" i="8"/>
  <c r="F151" i="8" s="1"/>
  <c r="D152" i="8"/>
  <c r="F152" i="8" s="1"/>
  <c r="D153" i="8"/>
  <c r="F153" i="8" s="1"/>
  <c r="D154" i="8"/>
  <c r="F154" i="8" s="1"/>
  <c r="D155" i="8"/>
  <c r="F155" i="8" s="1"/>
  <c r="D156" i="8"/>
  <c r="F156" i="8" s="1"/>
  <c r="D157" i="8"/>
  <c r="F157" i="8" s="1"/>
  <c r="D158" i="8"/>
  <c r="F158" i="8" s="1"/>
  <c r="D159" i="8"/>
  <c r="F159" i="8" s="1"/>
  <c r="D160" i="8"/>
  <c r="F160" i="8" s="1"/>
  <c r="D161" i="8"/>
  <c r="F161" i="8" s="1"/>
  <c r="D162" i="8"/>
  <c r="F162" i="8" s="1"/>
  <c r="D163" i="8"/>
  <c r="F163" i="8" s="1"/>
  <c r="D164" i="8"/>
  <c r="F164" i="8" s="1"/>
  <c r="D165" i="8"/>
  <c r="F165" i="8" s="1"/>
  <c r="D149" i="8"/>
  <c r="F149" i="8" s="1"/>
  <c r="F471" i="8"/>
  <c r="F470" i="8"/>
  <c r="F469" i="8"/>
  <c r="F468" i="8"/>
  <c r="F467" i="8"/>
  <c r="F466" i="8"/>
  <c r="F465" i="8"/>
  <c r="F464" i="8"/>
  <c r="F463" i="8"/>
  <c r="F462" i="8"/>
  <c r="F461" i="8"/>
  <c r="F460" i="8"/>
  <c r="F459" i="8"/>
  <c r="F458" i="8"/>
  <c r="F457" i="8"/>
  <c r="F456" i="8"/>
  <c r="F455" i="8"/>
  <c r="F381" i="8"/>
  <c r="F380" i="8"/>
  <c r="F379" i="8"/>
  <c r="F378" i="8"/>
  <c r="F377" i="8"/>
  <c r="F376" i="8"/>
  <c r="F375" i="8"/>
  <c r="F374" i="8"/>
  <c r="F373" i="8"/>
  <c r="F372" i="8"/>
  <c r="F371" i="8"/>
  <c r="F370" i="8"/>
  <c r="F369" i="8"/>
  <c r="F368" i="8"/>
  <c r="F367" i="8"/>
  <c r="F366" i="8"/>
  <c r="F365" i="8"/>
  <c r="D183" i="8"/>
  <c r="F183" i="8" s="1"/>
  <c r="D132" i="8"/>
  <c r="F132" i="8" s="1"/>
  <c r="D133" i="8"/>
  <c r="F133" i="8" s="1"/>
  <c r="D134" i="8"/>
  <c r="F134" i="8" s="1"/>
  <c r="D135" i="8"/>
  <c r="F135" i="8" s="1"/>
  <c r="D136" i="8"/>
  <c r="F136" i="8" s="1"/>
  <c r="D137" i="8"/>
  <c r="F137" i="8" s="1"/>
  <c r="D138" i="8"/>
  <c r="F138" i="8" s="1"/>
  <c r="D139" i="8"/>
  <c r="F139" i="8" s="1"/>
  <c r="D140" i="8"/>
  <c r="F140" i="8" s="1"/>
  <c r="D141" i="8"/>
  <c r="F141" i="8" s="1"/>
  <c r="D142" i="8"/>
  <c r="F142" i="8" s="1"/>
  <c r="D143" i="8"/>
  <c r="F143" i="8" s="1"/>
  <c r="D144" i="8"/>
  <c r="F144" i="8" s="1"/>
  <c r="D145" i="8"/>
  <c r="F145" i="8" s="1"/>
  <c r="D146" i="8"/>
  <c r="F146" i="8" s="1"/>
  <c r="D147" i="8"/>
  <c r="F147" i="8" s="1"/>
  <c r="D131" i="8"/>
  <c r="F131" i="8" s="1"/>
  <c r="F121" i="8"/>
  <c r="F122" i="8"/>
  <c r="F123" i="8"/>
  <c r="F124" i="8"/>
  <c r="F125" i="8"/>
  <c r="F126" i="8"/>
  <c r="F113" i="8"/>
  <c r="D96" i="8"/>
  <c r="F96" i="8" s="1"/>
  <c r="D97" i="8"/>
  <c r="F97" i="8" s="1"/>
  <c r="D98" i="8"/>
  <c r="F98" i="8" s="1"/>
  <c r="D99" i="8"/>
  <c r="F99" i="8" s="1"/>
  <c r="D100" i="8"/>
  <c r="F100" i="8" s="1"/>
  <c r="D101" i="8"/>
  <c r="F101" i="8" s="1"/>
  <c r="D102" i="8"/>
  <c r="F102" i="8" s="1"/>
  <c r="D103" i="8"/>
  <c r="F103" i="8" s="1"/>
  <c r="D104" i="8"/>
  <c r="F104" i="8" s="1"/>
  <c r="D105" i="8"/>
  <c r="F105" i="8" s="1"/>
  <c r="D106" i="8"/>
  <c r="F106" i="8" s="1"/>
  <c r="D107" i="8"/>
  <c r="F107" i="8" s="1"/>
  <c r="D108" i="8"/>
  <c r="F108" i="8" s="1"/>
  <c r="D109" i="8"/>
  <c r="F109" i="8" s="1"/>
  <c r="D110" i="8"/>
  <c r="F110" i="8" s="1"/>
  <c r="D111" i="8"/>
  <c r="F111" i="8" s="1"/>
  <c r="D95" i="8"/>
  <c r="F95" i="8" s="1"/>
  <c r="D78" i="8"/>
  <c r="F78" i="8" s="1"/>
  <c r="D79" i="8"/>
  <c r="F79" i="8" s="1"/>
  <c r="D80" i="8"/>
  <c r="F80" i="8" s="1"/>
  <c r="D81" i="8"/>
  <c r="F81" i="8" s="1"/>
  <c r="D82" i="8"/>
  <c r="F82" i="8" s="1"/>
  <c r="D83" i="8"/>
  <c r="F83" i="8" s="1"/>
  <c r="D84" i="8"/>
  <c r="F84" i="8" s="1"/>
  <c r="D85" i="8"/>
  <c r="F85" i="8" s="1"/>
  <c r="D86" i="8"/>
  <c r="F86" i="8" s="1"/>
  <c r="D87" i="8"/>
  <c r="F87" i="8" s="1"/>
  <c r="D88" i="8"/>
  <c r="F88" i="8" s="1"/>
  <c r="D89" i="8"/>
  <c r="F89" i="8" s="1"/>
  <c r="D90" i="8"/>
  <c r="F90" i="8" s="1"/>
  <c r="D91" i="8"/>
  <c r="F91" i="8" s="1"/>
  <c r="D92" i="8"/>
  <c r="F92" i="8" s="1"/>
  <c r="D93" i="8"/>
  <c r="F93" i="8" s="1"/>
  <c r="D77" i="8"/>
  <c r="F77" i="8" s="1"/>
  <c r="D60" i="8"/>
  <c r="F60" i="8" s="1"/>
  <c r="D61" i="8"/>
  <c r="F61" i="8" s="1"/>
  <c r="D62" i="8"/>
  <c r="F62" i="8" s="1"/>
  <c r="D63" i="8"/>
  <c r="F63" i="8" s="1"/>
  <c r="D64" i="8"/>
  <c r="F64" i="8" s="1"/>
  <c r="D65" i="8"/>
  <c r="F65" i="8" s="1"/>
  <c r="D66" i="8"/>
  <c r="F66" i="8" s="1"/>
  <c r="D67" i="8"/>
  <c r="F67" i="8" s="1"/>
  <c r="D68" i="8"/>
  <c r="F68" i="8" s="1"/>
  <c r="D69" i="8"/>
  <c r="F69" i="8" s="1"/>
  <c r="D70" i="8"/>
  <c r="F70" i="8" s="1"/>
  <c r="D71" i="8"/>
  <c r="F71" i="8" s="1"/>
  <c r="D72" i="8"/>
  <c r="F72" i="8" s="1"/>
  <c r="D73" i="8"/>
  <c r="F73" i="8" s="1"/>
  <c r="D74" i="8"/>
  <c r="F74" i="8" s="1"/>
  <c r="D75" i="8"/>
  <c r="F75" i="8" s="1"/>
  <c r="D59" i="8"/>
  <c r="F59" i="8" s="1"/>
  <c r="F129" i="8"/>
  <c r="F128" i="8"/>
  <c r="F127" i="8"/>
  <c r="F120" i="8"/>
  <c r="F119" i="8"/>
  <c r="F118" i="8"/>
  <c r="F117" i="8"/>
  <c r="F116" i="8"/>
  <c r="F115" i="8"/>
  <c r="F114" i="8"/>
  <c r="D42" i="8"/>
  <c r="F42" i="8" s="1"/>
  <c r="D43" i="8"/>
  <c r="F43" i="8" s="1"/>
  <c r="D44" i="8"/>
  <c r="F44" i="8" s="1"/>
  <c r="D45" i="8"/>
  <c r="F45" i="8" s="1"/>
  <c r="D46" i="8"/>
  <c r="F46" i="8" s="1"/>
  <c r="D47" i="8"/>
  <c r="F47" i="8" s="1"/>
  <c r="D48" i="8"/>
  <c r="F48" i="8" s="1"/>
  <c r="D49" i="8"/>
  <c r="F49" i="8" s="1"/>
  <c r="D50" i="8"/>
  <c r="F50" i="8" s="1"/>
  <c r="D51" i="8"/>
  <c r="F51" i="8" s="1"/>
  <c r="D52" i="8"/>
  <c r="F52" i="8" s="1"/>
  <c r="D53" i="8"/>
  <c r="F53" i="8" s="1"/>
  <c r="D54" i="8"/>
  <c r="F54" i="8" s="1"/>
  <c r="D55" i="8"/>
  <c r="F55" i="8" s="1"/>
  <c r="D56" i="8"/>
  <c r="F56" i="8" s="1"/>
  <c r="D57" i="8"/>
  <c r="F57" i="8" s="1"/>
  <c r="D41" i="8"/>
  <c r="F41" i="8" s="1"/>
  <c r="D24" i="8"/>
  <c r="F24" i="8" s="1"/>
  <c r="D25" i="8"/>
  <c r="F25" i="8" s="1"/>
  <c r="D26" i="8"/>
  <c r="F26" i="8" s="1"/>
  <c r="D27" i="8"/>
  <c r="F27" i="8" s="1"/>
  <c r="D28" i="8"/>
  <c r="F28" i="8" s="1"/>
  <c r="D29" i="8"/>
  <c r="F29" i="8" s="1"/>
  <c r="D30" i="8"/>
  <c r="F30" i="8" s="1"/>
  <c r="D31" i="8"/>
  <c r="F31" i="8" s="1"/>
  <c r="D32" i="8"/>
  <c r="F32" i="8" s="1"/>
  <c r="D33" i="8"/>
  <c r="F33" i="8" s="1"/>
  <c r="D34" i="8"/>
  <c r="F34" i="8" s="1"/>
  <c r="D35" i="8"/>
  <c r="F35" i="8" s="1"/>
  <c r="D36" i="8"/>
  <c r="F36" i="8" s="1"/>
  <c r="D37" i="8"/>
  <c r="F37" i="8" s="1"/>
  <c r="D38" i="8"/>
  <c r="F38" i="8" s="1"/>
  <c r="D39" i="8"/>
  <c r="F39" i="8" s="1"/>
  <c r="D23" i="8"/>
  <c r="F23" i="8" s="1"/>
  <c r="D5" i="8"/>
  <c r="F5" i="8" s="1"/>
  <c r="D7" i="8"/>
  <c r="F7" i="8" s="1"/>
  <c r="D8" i="8"/>
  <c r="F8" i="8" s="1"/>
  <c r="D9" i="8"/>
  <c r="F9" i="8" s="1"/>
  <c r="D10" i="8"/>
  <c r="F10" i="8" s="1"/>
  <c r="D11" i="8"/>
  <c r="F11" i="8" s="1"/>
  <c r="D12" i="8"/>
  <c r="F12" i="8" s="1"/>
  <c r="D13" i="8"/>
  <c r="F13" i="8" s="1"/>
  <c r="D14" i="8"/>
  <c r="F14" i="8" s="1"/>
  <c r="D15" i="8"/>
  <c r="F15" i="8" s="1"/>
  <c r="D16" i="8"/>
  <c r="F16" i="8" s="1"/>
  <c r="D17" i="8"/>
  <c r="F17" i="8" s="1"/>
  <c r="D18" i="8"/>
  <c r="F18" i="8" s="1"/>
  <c r="D19" i="8"/>
  <c r="F19" i="8" s="1"/>
  <c r="D20" i="8"/>
  <c r="F20" i="8" s="1"/>
  <c r="D21" i="8"/>
  <c r="F21" i="8" s="1"/>
  <c r="D6" i="8"/>
  <c r="F6" i="8" s="1"/>
  <c r="O935" i="7"/>
  <c r="O934" i="7"/>
  <c r="O933" i="7"/>
  <c r="O932" i="7"/>
  <c r="O931" i="7"/>
  <c r="O930" i="7"/>
  <c r="O929" i="7"/>
  <c r="O928" i="7"/>
  <c r="O927" i="7"/>
  <c r="O926" i="7"/>
  <c r="O925" i="7"/>
  <c r="O924" i="7"/>
  <c r="O923" i="7"/>
  <c r="O922" i="7"/>
  <c r="O921" i="7"/>
  <c r="O920" i="7"/>
  <c r="O919" i="7"/>
  <c r="O918" i="7"/>
  <c r="O917" i="7"/>
  <c r="O916" i="7"/>
  <c r="O915" i="7"/>
  <c r="O914" i="7"/>
  <c r="O913" i="7"/>
  <c r="O912" i="7"/>
  <c r="O911" i="7"/>
  <c r="O910" i="7"/>
  <c r="O909" i="7"/>
  <c r="O908" i="7"/>
  <c r="O907" i="7"/>
  <c r="O906" i="7"/>
  <c r="O905" i="7"/>
  <c r="O904" i="7"/>
  <c r="O903" i="7"/>
  <c r="O902" i="7"/>
  <c r="O901" i="7"/>
  <c r="O900" i="7"/>
  <c r="O899" i="7"/>
  <c r="O898" i="7"/>
  <c r="O897" i="7"/>
  <c r="O896" i="7"/>
  <c r="O895" i="7"/>
  <c r="O894" i="7"/>
  <c r="O893" i="7"/>
  <c r="O892" i="7"/>
  <c r="O891" i="7"/>
  <c r="O890" i="7"/>
  <c r="O889" i="7"/>
  <c r="O888" i="7"/>
  <c r="O887" i="7"/>
  <c r="O886" i="7"/>
  <c r="O885" i="7"/>
  <c r="O884" i="7"/>
  <c r="O883" i="7"/>
  <c r="O882" i="7"/>
  <c r="O881" i="7"/>
  <c r="O880" i="7"/>
  <c r="O879" i="7"/>
  <c r="O878" i="7"/>
  <c r="O877" i="7"/>
  <c r="O876" i="7"/>
  <c r="O875" i="7"/>
  <c r="O874" i="7"/>
  <c r="O873" i="7"/>
  <c r="O872" i="7"/>
  <c r="O871" i="7"/>
  <c r="O870" i="7"/>
  <c r="O869" i="7"/>
  <c r="O868" i="7"/>
  <c r="O867" i="7"/>
  <c r="O866" i="7"/>
  <c r="O865" i="7"/>
  <c r="O864" i="7"/>
  <c r="O863" i="7"/>
  <c r="O862" i="7"/>
  <c r="O861" i="7"/>
  <c r="O860" i="7"/>
  <c r="O859" i="7"/>
  <c r="O858" i="7"/>
  <c r="O857" i="7"/>
  <c r="O856" i="7"/>
  <c r="O855" i="7"/>
  <c r="O854" i="7"/>
  <c r="O853" i="7"/>
  <c r="O852" i="7"/>
  <c r="O851" i="7"/>
  <c r="O850" i="7"/>
  <c r="O849" i="7"/>
  <c r="O848" i="7"/>
  <c r="O847" i="7"/>
  <c r="O846" i="7"/>
  <c r="O845" i="7"/>
  <c r="O844" i="7"/>
  <c r="O843" i="7"/>
  <c r="O842" i="7"/>
  <c r="O841" i="7"/>
  <c r="O840" i="7"/>
  <c r="O839" i="7"/>
  <c r="O838" i="7"/>
  <c r="O837" i="7"/>
  <c r="O836" i="7"/>
  <c r="O835" i="7"/>
  <c r="O834" i="7"/>
  <c r="O833" i="7"/>
  <c r="O832" i="7"/>
  <c r="O831" i="7"/>
  <c r="O830" i="7"/>
  <c r="O829" i="7"/>
  <c r="O828" i="7"/>
  <c r="O827" i="7"/>
  <c r="O826" i="7"/>
  <c r="O825" i="7"/>
  <c r="O824" i="7"/>
  <c r="O823" i="7"/>
  <c r="O822" i="7"/>
  <c r="O821" i="7"/>
  <c r="O820" i="7"/>
  <c r="O819" i="7"/>
  <c r="O818" i="7"/>
  <c r="O817" i="7"/>
  <c r="O816" i="7"/>
  <c r="O815" i="7"/>
  <c r="O814" i="7"/>
  <c r="O813" i="7"/>
  <c r="O812" i="7"/>
  <c r="O811" i="7"/>
  <c r="O810" i="7"/>
  <c r="O809" i="7"/>
  <c r="O808" i="7"/>
  <c r="O807" i="7"/>
  <c r="O806" i="7"/>
  <c r="O805" i="7"/>
  <c r="O804" i="7"/>
  <c r="O803" i="7"/>
  <c r="O802" i="7"/>
  <c r="O801" i="7"/>
  <c r="O800" i="7"/>
  <c r="O799" i="7"/>
  <c r="O798" i="7"/>
  <c r="O797" i="7"/>
  <c r="O796" i="7"/>
  <c r="O795" i="7"/>
  <c r="O794" i="7"/>
  <c r="O793" i="7"/>
  <c r="O792" i="7"/>
  <c r="O791" i="7"/>
  <c r="O790" i="7"/>
  <c r="O789" i="7"/>
  <c r="O788" i="7"/>
  <c r="O787" i="7"/>
  <c r="O786" i="7"/>
  <c r="O785" i="7"/>
  <c r="O784" i="7"/>
  <c r="O783" i="7"/>
  <c r="O782" i="7"/>
  <c r="O781" i="7"/>
  <c r="O780" i="7"/>
  <c r="O779" i="7"/>
  <c r="O778" i="7"/>
  <c r="O777" i="7"/>
  <c r="O776" i="7"/>
  <c r="O775" i="7"/>
  <c r="O774" i="7"/>
  <c r="O773" i="7"/>
  <c r="O772" i="7"/>
  <c r="O771" i="7"/>
  <c r="O770" i="7"/>
  <c r="O769" i="7"/>
  <c r="O768" i="7"/>
  <c r="O767" i="7"/>
  <c r="O766" i="7"/>
  <c r="O765" i="7"/>
  <c r="O764" i="7"/>
  <c r="O763" i="7"/>
  <c r="O762" i="7"/>
  <c r="O761" i="7"/>
  <c r="O760" i="7"/>
  <c r="O759" i="7"/>
  <c r="O758" i="7"/>
  <c r="O757" i="7"/>
  <c r="O756" i="7"/>
  <c r="O755" i="7"/>
  <c r="O754" i="7"/>
  <c r="O753" i="7"/>
  <c r="O752" i="7"/>
  <c r="O751" i="7"/>
  <c r="O750" i="7"/>
  <c r="O749" i="7"/>
  <c r="O748" i="7"/>
  <c r="O747" i="7"/>
  <c r="O746" i="7"/>
  <c r="O745" i="7"/>
  <c r="O744" i="7"/>
  <c r="O743" i="7"/>
  <c r="O742" i="7"/>
  <c r="O741" i="7"/>
  <c r="O740" i="7"/>
  <c r="O739" i="7"/>
  <c r="O738" i="7"/>
  <c r="O737" i="7"/>
  <c r="O736" i="7"/>
  <c r="O735" i="7"/>
  <c r="O734" i="7"/>
  <c r="O733" i="7"/>
  <c r="O732" i="7"/>
  <c r="O731" i="7"/>
  <c r="O730" i="7"/>
  <c r="O729" i="7"/>
  <c r="O728" i="7"/>
  <c r="O727" i="7"/>
  <c r="O726" i="7"/>
  <c r="O725" i="7"/>
  <c r="O724" i="7"/>
  <c r="O723" i="7"/>
  <c r="O722" i="7"/>
  <c r="O721" i="7"/>
  <c r="O720" i="7"/>
  <c r="O719" i="7"/>
  <c r="O718" i="7"/>
  <c r="O717" i="7"/>
  <c r="O716" i="7"/>
  <c r="O715" i="7"/>
  <c r="O714" i="7"/>
  <c r="O713" i="7"/>
  <c r="O712" i="7"/>
  <c r="O711" i="7"/>
  <c r="O710" i="7"/>
  <c r="O709" i="7"/>
  <c r="O708" i="7"/>
  <c r="O707" i="7"/>
  <c r="O706" i="7"/>
  <c r="O705" i="7"/>
  <c r="O704" i="7"/>
  <c r="O703" i="7"/>
  <c r="O702" i="7"/>
  <c r="O701" i="7"/>
  <c r="O700" i="7"/>
  <c r="O699" i="7"/>
  <c r="O698" i="7"/>
  <c r="O697" i="7"/>
  <c r="O696" i="7"/>
  <c r="O695" i="7"/>
  <c r="O694" i="7"/>
  <c r="O693" i="7"/>
  <c r="O692" i="7"/>
  <c r="O691" i="7"/>
  <c r="O690" i="7"/>
  <c r="O689" i="7"/>
  <c r="O688" i="7"/>
  <c r="O687" i="7"/>
  <c r="O686" i="7"/>
  <c r="O685" i="7"/>
  <c r="O684" i="7"/>
  <c r="O683" i="7"/>
  <c r="O682" i="7"/>
  <c r="O681" i="7"/>
  <c r="O680" i="7"/>
  <c r="O679" i="7"/>
  <c r="O678" i="7"/>
  <c r="O677" i="7"/>
  <c r="O676" i="7"/>
  <c r="O675" i="7"/>
  <c r="O674" i="7"/>
  <c r="O673" i="7"/>
  <c r="O672" i="7"/>
  <c r="O671" i="7"/>
  <c r="O670" i="7"/>
  <c r="O669" i="7"/>
  <c r="O668" i="7"/>
  <c r="O667" i="7"/>
  <c r="O666" i="7"/>
  <c r="O665" i="7"/>
  <c r="O664" i="7"/>
  <c r="O663" i="7"/>
  <c r="O662" i="7"/>
  <c r="O661" i="7"/>
  <c r="O660" i="7"/>
  <c r="O659" i="7"/>
  <c r="O658" i="7"/>
  <c r="O657" i="7"/>
  <c r="O656" i="7"/>
  <c r="O655" i="7"/>
  <c r="O654" i="7"/>
  <c r="O653" i="7"/>
  <c r="O652" i="7"/>
  <c r="O651" i="7"/>
  <c r="O650" i="7"/>
  <c r="O649" i="7"/>
  <c r="O648" i="7"/>
  <c r="O647" i="7"/>
  <c r="O646" i="7"/>
  <c r="O645" i="7"/>
  <c r="O644" i="7"/>
  <c r="O643" i="7"/>
  <c r="O642" i="7"/>
  <c r="O641" i="7"/>
  <c r="O640" i="7"/>
  <c r="O639" i="7"/>
  <c r="O638" i="7"/>
  <c r="O637" i="7"/>
  <c r="O636" i="7"/>
  <c r="O635" i="7"/>
  <c r="O634" i="7"/>
  <c r="O633" i="7"/>
  <c r="O632" i="7"/>
  <c r="O631" i="7"/>
  <c r="O630" i="7"/>
  <c r="O629" i="7"/>
  <c r="O628" i="7"/>
  <c r="O627" i="7"/>
  <c r="O626" i="7"/>
  <c r="O625" i="7"/>
  <c r="O624" i="7"/>
  <c r="O623" i="7"/>
  <c r="O622" i="7"/>
  <c r="O621" i="7"/>
  <c r="O620" i="7"/>
  <c r="O619" i="7"/>
  <c r="O618" i="7"/>
  <c r="O617" i="7"/>
  <c r="O616" i="7"/>
  <c r="O615" i="7"/>
  <c r="O614" i="7"/>
  <c r="O613" i="7"/>
  <c r="O612" i="7"/>
  <c r="O611" i="7"/>
  <c r="O610" i="7"/>
  <c r="O609" i="7"/>
  <c r="O608" i="7"/>
  <c r="O607" i="7"/>
  <c r="O606" i="7"/>
  <c r="O605" i="7"/>
  <c r="O604" i="7"/>
  <c r="O603" i="7"/>
  <c r="O602" i="7"/>
  <c r="O601" i="7"/>
  <c r="O600" i="7"/>
  <c r="O599" i="7"/>
  <c r="O598" i="7"/>
  <c r="O597" i="7"/>
  <c r="O596" i="7"/>
  <c r="O595" i="7"/>
  <c r="O594" i="7"/>
  <c r="O593" i="7"/>
  <c r="O592" i="7"/>
  <c r="O591" i="7"/>
  <c r="O590" i="7"/>
  <c r="O589" i="7"/>
  <c r="O588" i="7"/>
  <c r="O587" i="7"/>
  <c r="O586" i="7"/>
  <c r="O585" i="7"/>
  <c r="O584" i="7"/>
  <c r="O583" i="7"/>
  <c r="O582" i="7"/>
  <c r="O581" i="7"/>
  <c r="O580" i="7"/>
  <c r="O579" i="7"/>
  <c r="O578" i="7"/>
  <c r="O577" i="7"/>
  <c r="O576" i="7"/>
  <c r="O575" i="7"/>
  <c r="O574" i="7"/>
  <c r="O573" i="7"/>
  <c r="O572" i="7"/>
  <c r="O571" i="7"/>
  <c r="O570" i="7"/>
  <c r="O569" i="7"/>
  <c r="O568" i="7"/>
  <c r="O567" i="7"/>
  <c r="O566" i="7"/>
  <c r="O565" i="7"/>
  <c r="O564" i="7"/>
  <c r="O563" i="7"/>
  <c r="O562" i="7"/>
  <c r="O561" i="7"/>
  <c r="O560" i="7"/>
  <c r="O559" i="7"/>
  <c r="O558" i="7"/>
  <c r="O557" i="7"/>
  <c r="O556" i="7"/>
  <c r="O555" i="7"/>
  <c r="O554" i="7"/>
  <c r="O553" i="7"/>
  <c r="O552" i="7"/>
  <c r="O551" i="7"/>
  <c r="O550" i="7"/>
  <c r="O549" i="7"/>
  <c r="O548" i="7"/>
  <c r="O547" i="7"/>
  <c r="O546" i="7"/>
  <c r="O545" i="7"/>
  <c r="O544" i="7"/>
  <c r="O543" i="7"/>
  <c r="O542" i="7"/>
  <c r="O541" i="7"/>
  <c r="O540" i="7"/>
  <c r="O539" i="7"/>
  <c r="O538" i="7"/>
  <c r="O537" i="7"/>
  <c r="O536" i="7"/>
  <c r="O535" i="7"/>
  <c r="O534" i="7"/>
  <c r="O533" i="7"/>
  <c r="O532" i="7"/>
  <c r="O531" i="7"/>
  <c r="O530" i="7"/>
  <c r="O529" i="7"/>
  <c r="O528" i="7"/>
  <c r="O527" i="7"/>
  <c r="O526" i="7"/>
  <c r="O525" i="7"/>
  <c r="O524" i="7"/>
  <c r="O523" i="7"/>
  <c r="O522" i="7"/>
  <c r="O521" i="7"/>
  <c r="O520" i="7"/>
  <c r="O519" i="7"/>
  <c r="O518" i="7"/>
  <c r="O517" i="7"/>
  <c r="O516" i="7"/>
  <c r="O515" i="7"/>
  <c r="O514" i="7"/>
  <c r="O513" i="7"/>
  <c r="O512" i="7"/>
  <c r="O511" i="7"/>
  <c r="O510" i="7"/>
  <c r="O509" i="7"/>
  <c r="O508" i="7"/>
  <c r="O507" i="7"/>
  <c r="O506" i="7"/>
  <c r="O505" i="7"/>
  <c r="O504" i="7"/>
  <c r="O503" i="7"/>
  <c r="O502" i="7"/>
  <c r="O501" i="7"/>
  <c r="O500" i="7"/>
  <c r="O499" i="7"/>
  <c r="O498" i="7"/>
  <c r="O497" i="7"/>
  <c r="O496" i="7"/>
  <c r="O495" i="7"/>
  <c r="O494" i="7"/>
  <c r="O493" i="7"/>
  <c r="O492" i="7"/>
  <c r="O491" i="7"/>
  <c r="O490" i="7"/>
  <c r="O489" i="7"/>
  <c r="O488" i="7"/>
  <c r="O487" i="7"/>
  <c r="O486" i="7"/>
  <c r="O485" i="7"/>
  <c r="O484" i="7"/>
  <c r="O483" i="7"/>
  <c r="O482" i="7"/>
  <c r="O481" i="7"/>
  <c r="O480" i="7"/>
  <c r="O479" i="7"/>
  <c r="O478" i="7"/>
  <c r="O477" i="7"/>
  <c r="O476" i="7"/>
  <c r="O475" i="7"/>
  <c r="O474" i="7"/>
  <c r="O473" i="7"/>
  <c r="O472" i="7"/>
  <c r="O471" i="7"/>
  <c r="O470" i="7"/>
  <c r="O469" i="7"/>
  <c r="O468" i="7"/>
  <c r="O467" i="7"/>
  <c r="O466" i="7"/>
  <c r="O465" i="7"/>
  <c r="O464" i="7"/>
  <c r="O463" i="7"/>
  <c r="O462" i="7"/>
  <c r="O461" i="7"/>
  <c r="O460" i="7"/>
  <c r="O459" i="7"/>
  <c r="O458" i="7"/>
  <c r="O457" i="7"/>
  <c r="O456" i="7"/>
  <c r="O455" i="7"/>
  <c r="O454" i="7"/>
  <c r="O453" i="7"/>
  <c r="O452" i="7"/>
  <c r="O451" i="7"/>
  <c r="O450" i="7"/>
  <c r="O449" i="7"/>
  <c r="O448" i="7"/>
  <c r="O447" i="7"/>
  <c r="O446" i="7"/>
  <c r="O445" i="7"/>
  <c r="O444" i="7"/>
  <c r="O443" i="7"/>
  <c r="O442" i="7"/>
  <c r="O441" i="7"/>
  <c r="O440" i="7"/>
  <c r="O439" i="7"/>
  <c r="O438" i="7"/>
  <c r="O437" i="7"/>
  <c r="O436" i="7"/>
  <c r="O435" i="7"/>
  <c r="O434" i="7"/>
  <c r="O433" i="7"/>
  <c r="O432" i="7"/>
  <c r="O431" i="7"/>
  <c r="O430" i="7"/>
  <c r="O429" i="7"/>
  <c r="O428" i="7"/>
  <c r="O427" i="7"/>
  <c r="O426" i="7"/>
  <c r="O425" i="7"/>
  <c r="O424" i="7"/>
  <c r="O423" i="7"/>
  <c r="O422" i="7"/>
  <c r="O421" i="7"/>
  <c r="O420" i="7"/>
  <c r="O419" i="7"/>
  <c r="O418" i="7"/>
  <c r="O417" i="7"/>
  <c r="O416" i="7"/>
  <c r="O415" i="7"/>
  <c r="O414" i="7"/>
  <c r="O413" i="7"/>
  <c r="O412" i="7"/>
  <c r="O411" i="7"/>
  <c r="O410" i="7"/>
  <c r="O409" i="7"/>
  <c r="O408" i="7"/>
  <c r="O407" i="7"/>
  <c r="O406" i="7"/>
  <c r="O405" i="7"/>
  <c r="O404" i="7"/>
  <c r="O403" i="7"/>
  <c r="O402" i="7"/>
  <c r="O401" i="7"/>
  <c r="O400" i="7"/>
  <c r="O399" i="7"/>
  <c r="O398" i="7"/>
  <c r="O397" i="7"/>
  <c r="O396" i="7"/>
  <c r="O395" i="7"/>
  <c r="O394" i="7"/>
  <c r="O393" i="7"/>
  <c r="O392" i="7"/>
  <c r="O391" i="7"/>
  <c r="O390" i="7"/>
  <c r="O389" i="7"/>
  <c r="O388" i="7"/>
  <c r="O387" i="7"/>
  <c r="O386" i="7"/>
  <c r="O385" i="7"/>
  <c r="O384" i="7"/>
  <c r="O383" i="7"/>
  <c r="O382" i="7"/>
  <c r="O381" i="7"/>
  <c r="O380" i="7"/>
  <c r="O379" i="7"/>
  <c r="O378" i="7"/>
  <c r="O377" i="7"/>
  <c r="O376" i="7"/>
  <c r="O375" i="7"/>
  <c r="O374" i="7"/>
  <c r="O373" i="7"/>
  <c r="O372" i="7"/>
  <c r="O371" i="7"/>
  <c r="O370" i="7"/>
  <c r="O369" i="7"/>
  <c r="O368" i="7"/>
  <c r="O367" i="7"/>
  <c r="O366" i="7"/>
  <c r="O365" i="7"/>
  <c r="O364" i="7"/>
  <c r="O363" i="7"/>
  <c r="O362" i="7"/>
  <c r="O361" i="7"/>
  <c r="O360" i="7"/>
  <c r="O359" i="7"/>
  <c r="O358" i="7"/>
  <c r="O357" i="7"/>
  <c r="O356" i="7"/>
  <c r="O355" i="7"/>
  <c r="O354" i="7"/>
  <c r="O353" i="7"/>
  <c r="O352" i="7"/>
  <c r="O351" i="7"/>
  <c r="O350" i="7"/>
  <c r="O349" i="7"/>
  <c r="O348" i="7"/>
  <c r="O347" i="7"/>
  <c r="O346" i="7"/>
  <c r="O345" i="7"/>
  <c r="O344" i="7"/>
  <c r="O343" i="7"/>
  <c r="O342" i="7"/>
  <c r="O341" i="7"/>
  <c r="O340" i="7"/>
  <c r="O339" i="7"/>
  <c r="O338" i="7"/>
  <c r="O337" i="7"/>
  <c r="O336" i="7"/>
  <c r="O335" i="7"/>
  <c r="O334" i="7"/>
  <c r="O333" i="7"/>
  <c r="O332" i="7"/>
  <c r="O331" i="7"/>
  <c r="O330" i="7"/>
  <c r="O329" i="7"/>
  <c r="O328" i="7"/>
  <c r="O327" i="7"/>
  <c r="O326" i="7"/>
  <c r="O325" i="7"/>
  <c r="O324" i="7"/>
  <c r="O323" i="7"/>
  <c r="O322" i="7"/>
  <c r="O321" i="7"/>
  <c r="O320" i="7"/>
  <c r="O319" i="7"/>
  <c r="O318" i="7"/>
  <c r="O317" i="7"/>
  <c r="O316" i="7"/>
  <c r="O315" i="7"/>
  <c r="O314" i="7"/>
  <c r="O313" i="7"/>
  <c r="O312" i="7"/>
  <c r="O311" i="7"/>
  <c r="O310" i="7"/>
  <c r="O309" i="7"/>
  <c r="O308" i="7"/>
  <c r="O307" i="7"/>
  <c r="O306" i="7"/>
  <c r="O305" i="7"/>
  <c r="O304" i="7"/>
  <c r="O303" i="7"/>
  <c r="O302" i="7"/>
  <c r="O301" i="7"/>
  <c r="O300" i="7"/>
  <c r="O299" i="7"/>
  <c r="O298" i="7"/>
  <c r="O297" i="7"/>
  <c r="O296" i="7"/>
  <c r="O295" i="7"/>
  <c r="O294" i="7"/>
  <c r="O293" i="7"/>
  <c r="O292" i="7"/>
  <c r="O291" i="7"/>
  <c r="O290" i="7"/>
  <c r="O289" i="7"/>
  <c r="O288" i="7"/>
  <c r="O287" i="7"/>
  <c r="O286" i="7"/>
  <c r="O285" i="7"/>
  <c r="O284" i="7"/>
  <c r="O283" i="7"/>
  <c r="O282" i="7"/>
  <c r="O281" i="7"/>
  <c r="O280" i="7"/>
  <c r="O279" i="7"/>
  <c r="O278" i="7"/>
  <c r="O277" i="7"/>
  <c r="O276" i="7"/>
  <c r="O275" i="7"/>
  <c r="O274" i="7"/>
  <c r="O273" i="7"/>
  <c r="O272" i="7"/>
  <c r="O271" i="7"/>
  <c r="O270" i="7"/>
  <c r="O269" i="7"/>
  <c r="O268" i="7"/>
  <c r="O267" i="7"/>
  <c r="O266" i="7"/>
  <c r="O265" i="7"/>
  <c r="O264" i="7"/>
  <c r="O263" i="7"/>
  <c r="O262" i="7"/>
  <c r="O261" i="7"/>
  <c r="O260" i="7"/>
  <c r="O259" i="7"/>
  <c r="O258" i="7"/>
  <c r="O257" i="7"/>
  <c r="O256" i="7"/>
  <c r="O255" i="7"/>
  <c r="O254" i="7"/>
  <c r="O253" i="7"/>
  <c r="O252" i="7"/>
  <c r="O251" i="7"/>
  <c r="O250" i="7"/>
  <c r="O249" i="7"/>
  <c r="O248" i="7"/>
  <c r="O247" i="7"/>
  <c r="O246" i="7"/>
  <c r="O245" i="7"/>
  <c r="O244" i="7"/>
  <c r="O243" i="7"/>
  <c r="O242" i="7"/>
  <c r="O241" i="7"/>
  <c r="O240" i="7"/>
  <c r="O239" i="7"/>
  <c r="O238" i="7"/>
  <c r="O237" i="7"/>
  <c r="O236" i="7"/>
  <c r="O235" i="7"/>
  <c r="O234" i="7"/>
  <c r="O233" i="7"/>
  <c r="O232" i="7"/>
  <c r="O231" i="7"/>
  <c r="O230" i="7"/>
  <c r="O229" i="7"/>
  <c r="O228" i="7"/>
  <c r="O227" i="7"/>
  <c r="O226" i="7"/>
  <c r="O225" i="7"/>
  <c r="O224" i="7"/>
  <c r="O223" i="7"/>
  <c r="O222" i="7"/>
  <c r="O221" i="7"/>
  <c r="O220" i="7"/>
  <c r="O219" i="7"/>
  <c r="O218" i="7"/>
  <c r="O217" i="7"/>
  <c r="O216" i="7"/>
  <c r="O215" i="7"/>
  <c r="O214" i="7"/>
  <c r="O213" i="7"/>
  <c r="O212" i="7"/>
  <c r="O211" i="7"/>
  <c r="O210" i="7"/>
  <c r="O209" i="7"/>
  <c r="O208" i="7"/>
  <c r="O207" i="7"/>
  <c r="O206" i="7"/>
  <c r="O205" i="7"/>
  <c r="O204" i="7"/>
  <c r="O203" i="7"/>
  <c r="O202" i="7"/>
  <c r="O201" i="7"/>
  <c r="O200" i="7"/>
  <c r="O199" i="7"/>
  <c r="O198" i="7"/>
  <c r="O197" i="7"/>
  <c r="O196" i="7"/>
  <c r="O195" i="7"/>
  <c r="O194" i="7"/>
  <c r="O193" i="7"/>
  <c r="O192" i="7"/>
  <c r="O191" i="7"/>
  <c r="O190" i="7"/>
  <c r="O189" i="7"/>
  <c r="O188" i="7"/>
  <c r="O187" i="7"/>
  <c r="O186" i="7"/>
  <c r="O185" i="7"/>
  <c r="O184" i="7"/>
  <c r="O183" i="7"/>
  <c r="O182" i="7"/>
  <c r="O181" i="7"/>
  <c r="O180" i="7"/>
  <c r="O179" i="7"/>
  <c r="O178" i="7"/>
  <c r="O177" i="7"/>
  <c r="O176" i="7"/>
  <c r="O175" i="7"/>
  <c r="O174" i="7"/>
  <c r="O173" i="7"/>
  <c r="O172" i="7"/>
  <c r="O171" i="7"/>
  <c r="O170" i="7"/>
  <c r="O169" i="7"/>
  <c r="O168" i="7"/>
  <c r="O167" i="7"/>
  <c r="O166" i="7"/>
  <c r="O165" i="7"/>
  <c r="O164" i="7"/>
  <c r="O163" i="7"/>
  <c r="O162" i="7"/>
  <c r="O161" i="7"/>
  <c r="O160" i="7"/>
  <c r="O159" i="7"/>
  <c r="O158" i="7"/>
  <c r="O157" i="7"/>
  <c r="O156" i="7"/>
  <c r="O155" i="7"/>
  <c r="O154" i="7"/>
  <c r="O153" i="7"/>
  <c r="O152" i="7"/>
  <c r="O151" i="7"/>
  <c r="O150" i="7"/>
  <c r="O149" i="7"/>
  <c r="O148" i="7"/>
  <c r="O147" i="7"/>
  <c r="O146" i="7"/>
  <c r="O145" i="7"/>
  <c r="O144" i="7"/>
  <c r="O143" i="7"/>
  <c r="O142" i="7"/>
  <c r="O141" i="7"/>
  <c r="O140" i="7"/>
  <c r="O139" i="7"/>
  <c r="O138" i="7"/>
  <c r="O137" i="7"/>
  <c r="O13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4" i="7"/>
  <c r="O3" i="7"/>
  <c r="O2" i="7"/>
  <c r="F2015" i="8" l="1"/>
  <c r="L1594" i="3"/>
  <c r="J1594" i="3"/>
  <c r="L1598" i="3"/>
  <c r="J1598" i="3"/>
  <c r="L1626" i="3"/>
  <c r="J1626" i="3"/>
  <c r="L1628" i="3"/>
  <c r="J1628" i="3"/>
  <c r="L1629" i="3"/>
  <c r="J1629" i="3"/>
  <c r="L1635" i="3"/>
  <c r="J1635" i="3"/>
  <c r="L1630" i="3"/>
  <c r="K1630" i="3"/>
  <c r="J1630" i="3"/>
  <c r="I1217" i="3"/>
  <c r="H1217" i="3"/>
  <c r="L20" i="5"/>
  <c r="L19" i="5"/>
  <c r="L18" i="5"/>
  <c r="L12" i="5"/>
  <c r="L11" i="5"/>
  <c r="L10" i="5"/>
  <c r="L9" i="5"/>
  <c r="L8" i="5"/>
  <c r="L7" i="5"/>
  <c r="L6" i="5"/>
  <c r="L5" i="5"/>
  <c r="L4" i="5"/>
  <c r="L17" i="5"/>
  <c r="L16" i="5"/>
  <c r="L15" i="5"/>
  <c r="L14" i="5"/>
  <c r="L13" i="5"/>
  <c r="J5" i="5"/>
  <c r="J6" i="5"/>
  <c r="J7" i="5"/>
  <c r="J8" i="5"/>
  <c r="J9" i="5"/>
  <c r="J10" i="5"/>
  <c r="J11" i="5"/>
  <c r="J12" i="5"/>
  <c r="J13" i="5"/>
  <c r="J14" i="5"/>
  <c r="J15" i="5"/>
  <c r="J16" i="5"/>
  <c r="J17" i="5"/>
  <c r="J18" i="5"/>
  <c r="J19" i="5"/>
  <c r="J20" i="5"/>
  <c r="J4" i="5"/>
  <c r="K1420" i="3" l="1"/>
  <c r="L1420" i="3"/>
  <c r="L1423" i="3"/>
  <c r="L225" i="3"/>
  <c r="L1425" i="3"/>
  <c r="K1427" i="3"/>
  <c r="L1427" i="3"/>
  <c r="L1428" i="3"/>
  <c r="L1429" i="3"/>
  <c r="L1430" i="3"/>
  <c r="L1431" i="3"/>
  <c r="K1432" i="3"/>
  <c r="L1432" i="3"/>
  <c r="K1433" i="3"/>
  <c r="L1433" i="3"/>
  <c r="L2305" i="3"/>
  <c r="L1434" i="3"/>
  <c r="L1217" i="3"/>
  <c r="L1435" i="3"/>
  <c r="L1436" i="3"/>
  <c r="L1438" i="3"/>
  <c r="L1221" i="3"/>
  <c r="K1439" i="3"/>
  <c r="L1439" i="3"/>
  <c r="K1442" i="3"/>
  <c r="K2533" i="3"/>
  <c r="K1444" i="3"/>
  <c r="L1444" i="3"/>
  <c r="L1228" i="3"/>
  <c r="L1446" i="3"/>
  <c r="L1449" i="3"/>
  <c r="K1450" i="3"/>
  <c r="L1450" i="3"/>
  <c r="L1451" i="3"/>
  <c r="K1452" i="3"/>
  <c r="L1452" i="3"/>
  <c r="K1453" i="3"/>
  <c r="L1453" i="3"/>
  <c r="K1457" i="3"/>
  <c r="L1461" i="3"/>
  <c r="L1462" i="3"/>
  <c r="L1463" i="3"/>
  <c r="L1464" i="3"/>
  <c r="L1465" i="3"/>
  <c r="K1467" i="3"/>
  <c r="L1467" i="3"/>
  <c r="K1469" i="3"/>
  <c r="K272" i="3"/>
  <c r="L272" i="3"/>
  <c r="K1471" i="3"/>
  <c r="L1471" i="3"/>
  <c r="K1472" i="3"/>
  <c r="L1472" i="3"/>
  <c r="L1473" i="3"/>
  <c r="L1475" i="3"/>
  <c r="K1476" i="3"/>
  <c r="K1477" i="3"/>
  <c r="L1477" i="3"/>
  <c r="L1480" i="3"/>
  <c r="K1481" i="3"/>
  <c r="L1481" i="3"/>
  <c r="L1482" i="3"/>
  <c r="L1483" i="3"/>
  <c r="K1702" i="3"/>
  <c r="L1702" i="3"/>
  <c r="K2356" i="3"/>
  <c r="L2900" i="3"/>
  <c r="L1485" i="3"/>
  <c r="L1486" i="3"/>
  <c r="L1487" i="3"/>
  <c r="L1705" i="3"/>
  <c r="K1488" i="3"/>
  <c r="L1488" i="3"/>
  <c r="K1706" i="3"/>
  <c r="L1706" i="3"/>
  <c r="L2904" i="3"/>
  <c r="K1489" i="3"/>
  <c r="L1489" i="3"/>
  <c r="K1490" i="3"/>
  <c r="L1490" i="3"/>
  <c r="L1491" i="3"/>
  <c r="K1492" i="3"/>
  <c r="L1493" i="3"/>
  <c r="K1494" i="3"/>
  <c r="L1495" i="3"/>
  <c r="K1496" i="3"/>
  <c r="L1496" i="3"/>
  <c r="K1498" i="3"/>
  <c r="L1502" i="3"/>
  <c r="L1503" i="3"/>
  <c r="L1504" i="3"/>
  <c r="K1506" i="3"/>
  <c r="L1506" i="3"/>
  <c r="K1507" i="3"/>
  <c r="L1507" i="3"/>
  <c r="K2923" i="3"/>
  <c r="K1508" i="3"/>
  <c r="L1508" i="3"/>
  <c r="L1510" i="3"/>
  <c r="L1512" i="3"/>
  <c r="L1513" i="3"/>
  <c r="K1514" i="3"/>
  <c r="L1514" i="3"/>
  <c r="L1516" i="3"/>
  <c r="L1517" i="3"/>
  <c r="L1518" i="3"/>
  <c r="K1520" i="3"/>
  <c r="L1520" i="3"/>
  <c r="K1521" i="3"/>
  <c r="L1522" i="3"/>
  <c r="L1523" i="3"/>
  <c r="K1524" i="3"/>
  <c r="L1524" i="3"/>
  <c r="L1525" i="3"/>
  <c r="E3141" i="3"/>
  <c r="E2891" i="3"/>
  <c r="E2999" i="3"/>
  <c r="E3107" i="3"/>
  <c r="E2566" i="3"/>
  <c r="E1040" i="3"/>
  <c r="E2130" i="3"/>
  <c r="E604" i="3"/>
  <c r="E822" i="3"/>
  <c r="E1258" i="3"/>
  <c r="E1476" i="3"/>
  <c r="E1694" i="3"/>
  <c r="E2674" i="3"/>
  <c r="E60" i="3"/>
  <c r="E278" i="3"/>
  <c r="E386" i="3"/>
  <c r="E1912" i="3"/>
  <c r="E2348" i="3"/>
  <c r="E2892" i="3"/>
  <c r="E3000" i="3"/>
  <c r="E3108" i="3"/>
  <c r="E2567" i="3"/>
  <c r="E1041" i="3"/>
  <c r="E2131" i="3"/>
  <c r="E605" i="3"/>
  <c r="E823" i="3"/>
  <c r="E1259" i="3"/>
  <c r="E1477" i="3"/>
  <c r="E1695" i="3"/>
  <c r="E2675" i="3"/>
  <c r="E61" i="3"/>
  <c r="E279" i="3"/>
  <c r="E387" i="3"/>
  <c r="E1913" i="3"/>
  <c r="E2349" i="3"/>
  <c r="E2893" i="3"/>
  <c r="E3001" i="3"/>
  <c r="E3109" i="3"/>
  <c r="E2568" i="3"/>
  <c r="E1042" i="3"/>
  <c r="E2132" i="3"/>
  <c r="E606" i="3"/>
  <c r="E824" i="3"/>
  <c r="E1260" i="3"/>
  <c r="E1478" i="3"/>
  <c r="E1696" i="3"/>
  <c r="E2676" i="3"/>
  <c r="E62" i="3"/>
  <c r="E280" i="3"/>
  <c r="E388" i="3"/>
  <c r="E1914" i="3"/>
  <c r="E2350" i="3"/>
  <c r="E2894" i="3"/>
  <c r="E3002" i="3"/>
  <c r="E3110" i="3"/>
  <c r="E2569" i="3"/>
  <c r="E1043" i="3"/>
  <c r="E2133" i="3"/>
  <c r="E607" i="3"/>
  <c r="E825" i="3"/>
  <c r="E1261" i="3"/>
  <c r="E1479" i="3"/>
  <c r="E1697" i="3"/>
  <c r="E2677" i="3"/>
  <c r="E63" i="3"/>
  <c r="E281" i="3"/>
  <c r="E389" i="3"/>
  <c r="E1915" i="3"/>
  <c r="E2351" i="3"/>
  <c r="E2895" i="3"/>
  <c r="E3003" i="3"/>
  <c r="E3111" i="3"/>
  <c r="E2570" i="3"/>
  <c r="E1044" i="3"/>
  <c r="E2134" i="3"/>
  <c r="E608" i="3"/>
  <c r="E826" i="3"/>
  <c r="E1262" i="3"/>
  <c r="E1480" i="3"/>
  <c r="E1698" i="3"/>
  <c r="E2678" i="3"/>
  <c r="E64" i="3"/>
  <c r="E282" i="3"/>
  <c r="E390" i="3"/>
  <c r="E1916" i="3"/>
  <c r="E2352" i="3"/>
  <c r="E2896" i="3"/>
  <c r="E3004" i="3"/>
  <c r="E3112" i="3"/>
  <c r="E2571" i="3"/>
  <c r="E1045" i="3"/>
  <c r="E2135" i="3"/>
  <c r="E609" i="3"/>
  <c r="E827" i="3"/>
  <c r="E1263" i="3"/>
  <c r="E1481" i="3"/>
  <c r="E1699" i="3"/>
  <c r="E2679" i="3"/>
  <c r="E65" i="3"/>
  <c r="E283" i="3"/>
  <c r="E391" i="3"/>
  <c r="E1917" i="3"/>
  <c r="E2353" i="3"/>
  <c r="E2897" i="3"/>
  <c r="E3005" i="3"/>
  <c r="E3113" i="3"/>
  <c r="E2572" i="3"/>
  <c r="E1046" i="3"/>
  <c r="E2136" i="3"/>
  <c r="E610" i="3"/>
  <c r="E828" i="3"/>
  <c r="E1264" i="3"/>
  <c r="E1482" i="3"/>
  <c r="E1700" i="3"/>
  <c r="E2680" i="3"/>
  <c r="E66" i="3"/>
  <c r="E284" i="3"/>
  <c r="E392" i="3"/>
  <c r="E1918" i="3"/>
  <c r="E2354" i="3"/>
  <c r="E2898" i="3"/>
  <c r="E3006" i="3"/>
  <c r="E3114" i="3"/>
  <c r="E2573" i="3"/>
  <c r="E1047" i="3"/>
  <c r="E2137" i="3"/>
  <c r="E611" i="3"/>
  <c r="E829" i="3"/>
  <c r="E1265" i="3"/>
  <c r="E1483" i="3"/>
  <c r="E1701" i="3"/>
  <c r="E2681" i="3"/>
  <c r="E67" i="3"/>
  <c r="E285" i="3"/>
  <c r="E393" i="3"/>
  <c r="E1919" i="3"/>
  <c r="E2355" i="3"/>
  <c r="E2899" i="3"/>
  <c r="E3007" i="3"/>
  <c r="E3115" i="3"/>
  <c r="E2574" i="3"/>
  <c r="E1048" i="3"/>
  <c r="E2138" i="3"/>
  <c r="E612" i="3"/>
  <c r="E830" i="3"/>
  <c r="E1266" i="3"/>
  <c r="E1484" i="3"/>
  <c r="E1702" i="3"/>
  <c r="E2682" i="3"/>
  <c r="E68" i="3"/>
  <c r="E286" i="3"/>
  <c r="E394" i="3"/>
  <c r="E1920" i="3"/>
  <c r="E2356" i="3"/>
  <c r="E2900" i="3"/>
  <c r="E3008" i="3"/>
  <c r="E3116" i="3"/>
  <c r="E2575" i="3"/>
  <c r="E1049" i="3"/>
  <c r="E2139" i="3"/>
  <c r="E613" i="3"/>
  <c r="E831" i="3"/>
  <c r="E1267" i="3"/>
  <c r="E1485" i="3"/>
  <c r="E1703" i="3"/>
  <c r="E2683" i="3"/>
  <c r="E69" i="3"/>
  <c r="E287" i="3"/>
  <c r="E395" i="3"/>
  <c r="E1921" i="3"/>
  <c r="E2357" i="3"/>
  <c r="E2901" i="3"/>
  <c r="E3009" i="3"/>
  <c r="E3117" i="3"/>
  <c r="E2576" i="3"/>
  <c r="E1050" i="3"/>
  <c r="E2140" i="3"/>
  <c r="E614" i="3"/>
  <c r="E832" i="3"/>
  <c r="E1268" i="3"/>
  <c r="E1486" i="3"/>
  <c r="E1704" i="3"/>
  <c r="E2684" i="3"/>
  <c r="E70" i="3"/>
  <c r="E288" i="3"/>
  <c r="E396" i="3"/>
  <c r="E1922" i="3"/>
  <c r="E2358" i="3"/>
  <c r="E2902" i="3"/>
  <c r="E3010" i="3"/>
  <c r="E3118" i="3"/>
  <c r="E2577" i="3"/>
  <c r="E1051" i="3"/>
  <c r="E2141" i="3"/>
  <c r="E615" i="3"/>
  <c r="E833" i="3"/>
  <c r="E1269" i="3"/>
  <c r="E1487" i="3"/>
  <c r="E1705" i="3"/>
  <c r="E2685" i="3"/>
  <c r="E71" i="3"/>
  <c r="E289" i="3"/>
  <c r="E397" i="3"/>
  <c r="E1923" i="3"/>
  <c r="E2359" i="3"/>
  <c r="E2903" i="3"/>
  <c r="E3011" i="3"/>
  <c r="E3119" i="3"/>
  <c r="E2578" i="3"/>
  <c r="E1052" i="3"/>
  <c r="E2142" i="3"/>
  <c r="E616" i="3"/>
  <c r="E834" i="3"/>
  <c r="E1270" i="3"/>
  <c r="E1488" i="3"/>
  <c r="E1706" i="3"/>
  <c r="E2686" i="3"/>
  <c r="E72" i="3"/>
  <c r="E290" i="3"/>
  <c r="E398" i="3"/>
  <c r="E1924" i="3"/>
  <c r="E2360" i="3"/>
  <c r="E2904" i="3"/>
  <c r="E3012" i="3"/>
  <c r="E3120" i="3"/>
  <c r="E2579" i="3"/>
  <c r="E1053" i="3"/>
  <c r="E2143" i="3"/>
  <c r="E617" i="3"/>
  <c r="E835" i="3"/>
  <c r="E1271" i="3"/>
  <c r="E1489" i="3"/>
  <c r="E1707" i="3"/>
  <c r="E2687" i="3"/>
  <c r="E73" i="3"/>
  <c r="E291" i="3"/>
  <c r="E399" i="3"/>
  <c r="E1925" i="3"/>
  <c r="E2361" i="3"/>
  <c r="E2905" i="3"/>
  <c r="E3013" i="3"/>
  <c r="E3121" i="3"/>
  <c r="E2580" i="3"/>
  <c r="E1054" i="3"/>
  <c r="E2144" i="3"/>
  <c r="E618" i="3"/>
  <c r="E836" i="3"/>
  <c r="E1272" i="3"/>
  <c r="E1490" i="3"/>
  <c r="E1708" i="3"/>
  <c r="E2688" i="3"/>
  <c r="E74" i="3"/>
  <c r="E292" i="3"/>
  <c r="E400" i="3"/>
  <c r="E1926" i="3"/>
  <c r="E2362" i="3"/>
  <c r="E2906" i="3"/>
  <c r="E3014" i="3"/>
  <c r="E3122" i="3"/>
  <c r="E2581" i="3"/>
  <c r="E1055" i="3"/>
  <c r="E2145" i="3"/>
  <c r="E619" i="3"/>
  <c r="E837" i="3"/>
  <c r="E1273" i="3"/>
  <c r="E1491" i="3"/>
  <c r="E1709" i="3"/>
  <c r="E2689" i="3"/>
  <c r="E75" i="3"/>
  <c r="E293" i="3"/>
  <c r="E401" i="3"/>
  <c r="E1927" i="3"/>
  <c r="E2363" i="3"/>
  <c r="E2907" i="3"/>
  <c r="E3015" i="3"/>
  <c r="E3123" i="3"/>
  <c r="E2582" i="3"/>
  <c r="E1056" i="3"/>
  <c r="E2146" i="3"/>
  <c r="E620" i="3"/>
  <c r="E838" i="3"/>
  <c r="E1274" i="3"/>
  <c r="E1492" i="3"/>
  <c r="E1710" i="3"/>
  <c r="E2690" i="3"/>
  <c r="E76" i="3"/>
  <c r="E294" i="3"/>
  <c r="E402" i="3"/>
  <c r="E1928" i="3"/>
  <c r="E2364" i="3"/>
  <c r="E2908" i="3"/>
  <c r="E3016" i="3"/>
  <c r="E3124" i="3"/>
  <c r="E2583" i="3"/>
  <c r="E1057" i="3"/>
  <c r="E2147" i="3"/>
  <c r="E621" i="3"/>
  <c r="E839" i="3"/>
  <c r="E1275" i="3"/>
  <c r="E1493" i="3"/>
  <c r="E1711" i="3"/>
  <c r="E2691" i="3"/>
  <c r="E77" i="3"/>
  <c r="E295" i="3"/>
  <c r="E403" i="3"/>
  <c r="E1929" i="3"/>
  <c r="E2365" i="3"/>
  <c r="E2909" i="3"/>
  <c r="E3017" i="3"/>
  <c r="E3125" i="3"/>
  <c r="E2584" i="3"/>
  <c r="E1058" i="3"/>
  <c r="E2148" i="3"/>
  <c r="E622" i="3"/>
  <c r="E840" i="3"/>
  <c r="E1276" i="3"/>
  <c r="E1494" i="3"/>
  <c r="E1712" i="3"/>
  <c r="E2692" i="3"/>
  <c r="E78" i="3"/>
  <c r="E296" i="3"/>
  <c r="E404" i="3"/>
  <c r="E1930" i="3"/>
  <c r="E2366" i="3"/>
  <c r="E2910" i="3"/>
  <c r="E3018" i="3"/>
  <c r="E3126" i="3"/>
  <c r="E2585" i="3"/>
  <c r="E1059" i="3"/>
  <c r="E2149" i="3"/>
  <c r="E623" i="3"/>
  <c r="E841" i="3"/>
  <c r="E1277" i="3"/>
  <c r="E1495" i="3"/>
  <c r="E1713" i="3"/>
  <c r="E2693" i="3"/>
  <c r="E79" i="3"/>
  <c r="E297" i="3"/>
  <c r="E405" i="3"/>
  <c r="E1931" i="3"/>
  <c r="E2367" i="3"/>
  <c r="E2911" i="3"/>
  <c r="E3019" i="3"/>
  <c r="E3127" i="3"/>
  <c r="E2586" i="3"/>
  <c r="E1060" i="3"/>
  <c r="E2150" i="3"/>
  <c r="E624" i="3"/>
  <c r="E842" i="3"/>
  <c r="E1278" i="3"/>
  <c r="E1496" i="3"/>
  <c r="E1714" i="3"/>
  <c r="E2694" i="3"/>
  <c r="E80" i="3"/>
  <c r="E298" i="3"/>
  <c r="E406" i="3"/>
  <c r="E1932" i="3"/>
  <c r="E2368" i="3"/>
  <c r="E2912" i="3"/>
  <c r="E3020" i="3"/>
  <c r="E3128" i="3"/>
  <c r="E2587" i="3"/>
  <c r="E1061" i="3"/>
  <c r="E2151" i="3"/>
  <c r="E625" i="3"/>
  <c r="E843" i="3"/>
  <c r="E1279" i="3"/>
  <c r="E1497" i="3"/>
  <c r="E1715" i="3"/>
  <c r="E2695" i="3"/>
  <c r="E81" i="3"/>
  <c r="E299" i="3"/>
  <c r="E407" i="3"/>
  <c r="E1933" i="3"/>
  <c r="E2369" i="3"/>
  <c r="E2913" i="3"/>
  <c r="E3021" i="3"/>
  <c r="E3129" i="3"/>
  <c r="E2588" i="3"/>
  <c r="E1062" i="3"/>
  <c r="E2152" i="3"/>
  <c r="E626" i="3"/>
  <c r="E844" i="3"/>
  <c r="E1280" i="3"/>
  <c r="E1498" i="3"/>
  <c r="E1716" i="3"/>
  <c r="E2696" i="3"/>
  <c r="E82" i="3"/>
  <c r="E300" i="3"/>
  <c r="E408" i="3"/>
  <c r="E1934" i="3"/>
  <c r="E2370" i="3"/>
  <c r="E2914" i="3"/>
  <c r="E3022" i="3"/>
  <c r="E3130" i="3"/>
  <c r="E2589" i="3"/>
  <c r="E1063" i="3"/>
  <c r="E2153" i="3"/>
  <c r="E627" i="3"/>
  <c r="E845" i="3"/>
  <c r="E1281" i="3"/>
  <c r="E1499" i="3"/>
  <c r="E1717" i="3"/>
  <c r="E2697" i="3"/>
  <c r="E83" i="3"/>
  <c r="E301" i="3"/>
  <c r="E409" i="3"/>
  <c r="E1935" i="3"/>
  <c r="E2371" i="3"/>
  <c r="E2915" i="3"/>
  <c r="E3023" i="3"/>
  <c r="E3131" i="3"/>
  <c r="E2590" i="3"/>
  <c r="E1064" i="3"/>
  <c r="E2154" i="3"/>
  <c r="E628" i="3"/>
  <c r="E846" i="3"/>
  <c r="E1282" i="3"/>
  <c r="E1500" i="3"/>
  <c r="E1718" i="3"/>
  <c r="E2698" i="3"/>
  <c r="E84" i="3"/>
  <c r="E302" i="3"/>
  <c r="E410" i="3"/>
  <c r="E1936" i="3"/>
  <c r="E2372" i="3"/>
  <c r="E2916" i="3"/>
  <c r="E3024" i="3"/>
  <c r="E3132" i="3"/>
  <c r="E2591" i="3"/>
  <c r="E1065" i="3"/>
  <c r="E2155" i="3"/>
  <c r="E629" i="3"/>
  <c r="E847" i="3"/>
  <c r="E1283" i="3"/>
  <c r="E1501" i="3"/>
  <c r="E1719" i="3"/>
  <c r="E2699" i="3"/>
  <c r="E85" i="3"/>
  <c r="E303" i="3"/>
  <c r="E411" i="3"/>
  <c r="E1937" i="3"/>
  <c r="E2373" i="3"/>
  <c r="E2917" i="3"/>
  <c r="E3025" i="3"/>
  <c r="E3133" i="3"/>
  <c r="E2592" i="3"/>
  <c r="E1066" i="3"/>
  <c r="E2156" i="3"/>
  <c r="E630" i="3"/>
  <c r="E848" i="3"/>
  <c r="E1284" i="3"/>
  <c r="E1502" i="3"/>
  <c r="E1720" i="3"/>
  <c r="E2700" i="3"/>
  <c r="E86" i="3"/>
  <c r="E304" i="3"/>
  <c r="E412" i="3"/>
  <c r="E1938" i="3"/>
  <c r="E2374" i="3"/>
  <c r="E2918" i="3"/>
  <c r="E3026" i="3"/>
  <c r="E3134" i="3"/>
  <c r="E2593" i="3"/>
  <c r="E1067" i="3"/>
  <c r="E2157" i="3"/>
  <c r="E631" i="3"/>
  <c r="E849" i="3"/>
  <c r="E1285" i="3"/>
  <c r="E1503" i="3"/>
  <c r="E1721" i="3"/>
  <c r="E2701" i="3"/>
  <c r="E87" i="3"/>
  <c r="E305" i="3"/>
  <c r="E413" i="3"/>
  <c r="E1939" i="3"/>
  <c r="E2375" i="3"/>
  <c r="E2919" i="3"/>
  <c r="E3027" i="3"/>
  <c r="E3135" i="3"/>
  <c r="E2594" i="3"/>
  <c r="E1068" i="3"/>
  <c r="E2158" i="3"/>
  <c r="E632" i="3"/>
  <c r="E850" i="3"/>
  <c r="E1286" i="3"/>
  <c r="E1504" i="3"/>
  <c r="E1722" i="3"/>
  <c r="E2702" i="3"/>
  <c r="E88" i="3"/>
  <c r="E306" i="3"/>
  <c r="E414" i="3"/>
  <c r="E1940" i="3"/>
  <c r="E2376" i="3"/>
  <c r="E2920" i="3"/>
  <c r="E3028" i="3"/>
  <c r="E3136" i="3"/>
  <c r="E2595" i="3"/>
  <c r="E1069" i="3"/>
  <c r="E2159" i="3"/>
  <c r="E633" i="3"/>
  <c r="E851" i="3"/>
  <c r="E1287" i="3"/>
  <c r="E1505" i="3"/>
  <c r="E1723" i="3"/>
  <c r="E2703" i="3"/>
  <c r="E89" i="3"/>
  <c r="E307" i="3"/>
  <c r="E415" i="3"/>
  <c r="E1941" i="3"/>
  <c r="E2377" i="3"/>
  <c r="E2921" i="3"/>
  <c r="E3029" i="3"/>
  <c r="E3137" i="3"/>
  <c r="E2596" i="3"/>
  <c r="E1070" i="3"/>
  <c r="E2160" i="3"/>
  <c r="E634" i="3"/>
  <c r="E852" i="3"/>
  <c r="E1288" i="3"/>
  <c r="E1506" i="3"/>
  <c r="E1724" i="3"/>
  <c r="E2704" i="3"/>
  <c r="E90" i="3"/>
  <c r="E308" i="3"/>
  <c r="E416" i="3"/>
  <c r="E1942" i="3"/>
  <c r="E2378" i="3"/>
  <c r="E2922" i="3"/>
  <c r="E3030" i="3"/>
  <c r="E3138" i="3"/>
  <c r="E2597" i="3"/>
  <c r="E1071" i="3"/>
  <c r="E2161" i="3"/>
  <c r="E635" i="3"/>
  <c r="E853" i="3"/>
  <c r="E1289" i="3"/>
  <c r="E1507" i="3"/>
  <c r="E1725" i="3"/>
  <c r="E2705" i="3"/>
  <c r="E91" i="3"/>
  <c r="E309" i="3"/>
  <c r="E417" i="3"/>
  <c r="E1943" i="3"/>
  <c r="E2379" i="3"/>
  <c r="E2923" i="3"/>
  <c r="E3031" i="3"/>
  <c r="E3139" i="3"/>
  <c r="E2598" i="3"/>
  <c r="E1072" i="3"/>
  <c r="E2162" i="3"/>
  <c r="E636" i="3"/>
  <c r="E854" i="3"/>
  <c r="E1290" i="3"/>
  <c r="E1508" i="3"/>
  <c r="E1726" i="3"/>
  <c r="E2706" i="3"/>
  <c r="E92" i="3"/>
  <c r="E310" i="3"/>
  <c r="E418" i="3"/>
  <c r="E1944" i="3"/>
  <c r="E2380" i="3"/>
  <c r="E2924" i="3"/>
  <c r="E3032" i="3"/>
  <c r="E3140" i="3"/>
  <c r="E2599" i="3"/>
  <c r="E1073" i="3"/>
  <c r="E2163" i="3"/>
  <c r="E637" i="3"/>
  <c r="E855" i="3"/>
  <c r="E1291" i="3"/>
  <c r="E1509" i="3"/>
  <c r="E1727" i="3"/>
  <c r="E2707" i="3"/>
  <c r="E93" i="3"/>
  <c r="E311" i="3"/>
  <c r="E419" i="3"/>
  <c r="E1945" i="3"/>
  <c r="E2381" i="3"/>
  <c r="E2925" i="3"/>
  <c r="E3033" i="3"/>
  <c r="E2600" i="3"/>
  <c r="E1074" i="3"/>
  <c r="E2164" i="3"/>
  <c r="E638" i="3"/>
  <c r="E856" i="3"/>
  <c r="E1292" i="3"/>
  <c r="E1510" i="3"/>
  <c r="E1728" i="3"/>
  <c r="E2708" i="3"/>
  <c r="E94" i="3"/>
  <c r="E312" i="3"/>
  <c r="E420" i="3"/>
  <c r="E1946" i="3"/>
  <c r="E2382" i="3"/>
  <c r="E2926" i="3"/>
  <c r="E3034" i="3"/>
  <c r="E3142" i="3"/>
  <c r="E2601" i="3"/>
  <c r="E1075" i="3"/>
  <c r="E2165" i="3"/>
  <c r="E639" i="3"/>
  <c r="E857" i="3"/>
  <c r="E1293" i="3"/>
  <c r="E1511" i="3"/>
  <c r="E1729" i="3"/>
  <c r="E2709" i="3"/>
  <c r="E95" i="3"/>
  <c r="E313" i="3"/>
  <c r="E421" i="3"/>
  <c r="E1947" i="3"/>
  <c r="E2383" i="3"/>
  <c r="E2927" i="3"/>
  <c r="E3035" i="3"/>
  <c r="E3143" i="3"/>
  <c r="E2602" i="3"/>
  <c r="E1076" i="3"/>
  <c r="E2166" i="3"/>
  <c r="E640" i="3"/>
  <c r="E858" i="3"/>
  <c r="E1294" i="3"/>
  <c r="E1512" i="3"/>
  <c r="E1730" i="3"/>
  <c r="E2710" i="3"/>
  <c r="E96" i="3"/>
  <c r="E314" i="3"/>
  <c r="E422" i="3"/>
  <c r="E1948" i="3"/>
  <c r="E2384" i="3"/>
  <c r="E2928" i="3"/>
  <c r="E3036" i="3"/>
  <c r="E3144" i="3"/>
  <c r="E2603" i="3"/>
  <c r="E1077" i="3"/>
  <c r="E2167" i="3"/>
  <c r="E641" i="3"/>
  <c r="E859" i="3"/>
  <c r="E1295" i="3"/>
  <c r="E1513" i="3"/>
  <c r="E1731" i="3"/>
  <c r="E2711" i="3"/>
  <c r="E97" i="3"/>
  <c r="E315" i="3"/>
  <c r="E423" i="3"/>
  <c r="E1949" i="3"/>
  <c r="E2385" i="3"/>
  <c r="E2929" i="3"/>
  <c r="E3037" i="3"/>
  <c r="E3145" i="3"/>
  <c r="E2604" i="3"/>
  <c r="E1078" i="3"/>
  <c r="E2168" i="3"/>
  <c r="E642" i="3"/>
  <c r="E860" i="3"/>
  <c r="E1296" i="3"/>
  <c r="E1514" i="3"/>
  <c r="E1732" i="3"/>
  <c r="E2712" i="3"/>
  <c r="E98" i="3"/>
  <c r="E316" i="3"/>
  <c r="E424" i="3"/>
  <c r="E1950" i="3"/>
  <c r="E2386" i="3"/>
  <c r="E2930" i="3"/>
  <c r="E3038" i="3"/>
  <c r="E3146" i="3"/>
  <c r="E2605" i="3"/>
  <c r="E1079" i="3"/>
  <c r="E2169" i="3"/>
  <c r="E643" i="3"/>
  <c r="E861" i="3"/>
  <c r="E1297" i="3"/>
  <c r="E1515" i="3"/>
  <c r="E1733" i="3"/>
  <c r="E2713" i="3"/>
  <c r="E99" i="3"/>
  <c r="E317" i="3"/>
  <c r="E425" i="3"/>
  <c r="E1951" i="3"/>
  <c r="E2387" i="3"/>
  <c r="E2931" i="3"/>
  <c r="E3039" i="3"/>
  <c r="E3147" i="3"/>
  <c r="E2606" i="3"/>
  <c r="E1080" i="3"/>
  <c r="E2170" i="3"/>
  <c r="E644" i="3"/>
  <c r="E862" i="3"/>
  <c r="E1298" i="3"/>
  <c r="E1516" i="3"/>
  <c r="E1734" i="3"/>
  <c r="E2714" i="3"/>
  <c r="E100" i="3"/>
  <c r="E318" i="3"/>
  <c r="E426" i="3"/>
  <c r="E1952" i="3"/>
  <c r="E2388" i="3"/>
  <c r="E2932" i="3"/>
  <c r="E3040" i="3"/>
  <c r="E3148" i="3"/>
  <c r="E2607" i="3"/>
  <c r="E1081" i="3"/>
  <c r="E2171" i="3"/>
  <c r="E645" i="3"/>
  <c r="E863" i="3"/>
  <c r="E1299" i="3"/>
  <c r="E1517" i="3"/>
  <c r="E1735" i="3"/>
  <c r="E2715" i="3"/>
  <c r="E101" i="3"/>
  <c r="E319" i="3"/>
  <c r="E427" i="3"/>
  <c r="E1953" i="3"/>
  <c r="E2389" i="3"/>
  <c r="E2933" i="3"/>
  <c r="E3041" i="3"/>
  <c r="E3149" i="3"/>
  <c r="E2608" i="3"/>
  <c r="E1082" i="3"/>
  <c r="E2172" i="3"/>
  <c r="E646" i="3"/>
  <c r="E864" i="3"/>
  <c r="E1300" i="3"/>
  <c r="E1518" i="3"/>
  <c r="E1736" i="3"/>
  <c r="E2716" i="3"/>
  <c r="E102" i="3"/>
  <c r="E320" i="3"/>
  <c r="E428" i="3"/>
  <c r="E1954" i="3"/>
  <c r="E2390" i="3"/>
  <c r="E2934" i="3"/>
  <c r="E3042" i="3"/>
  <c r="E3150" i="3"/>
  <c r="E2609" i="3"/>
  <c r="E1083" i="3"/>
  <c r="E2173" i="3"/>
  <c r="E647" i="3"/>
  <c r="E865" i="3"/>
  <c r="E1301" i="3"/>
  <c r="E1519" i="3"/>
  <c r="E1737" i="3"/>
  <c r="E2717" i="3"/>
  <c r="E103" i="3"/>
  <c r="E321" i="3"/>
  <c r="E429" i="3"/>
  <c r="E1955" i="3"/>
  <c r="E2391" i="3"/>
  <c r="E2935" i="3"/>
  <c r="E3043" i="3"/>
  <c r="E3151" i="3"/>
  <c r="E2610" i="3"/>
  <c r="E1084" i="3"/>
  <c r="E2174" i="3"/>
  <c r="E648" i="3"/>
  <c r="E866" i="3"/>
  <c r="E1302" i="3"/>
  <c r="E1520" i="3"/>
  <c r="E1738" i="3"/>
  <c r="E2718" i="3"/>
  <c r="E104" i="3"/>
  <c r="E322" i="3"/>
  <c r="E430" i="3"/>
  <c r="E1956" i="3"/>
  <c r="E2392" i="3"/>
  <c r="E2936" i="3"/>
  <c r="E3044" i="3"/>
  <c r="E3152" i="3"/>
  <c r="E2611" i="3"/>
  <c r="E1085" i="3"/>
  <c r="E2175" i="3"/>
  <c r="E649" i="3"/>
  <c r="E867" i="3"/>
  <c r="E1303" i="3"/>
  <c r="E1521" i="3"/>
  <c r="E1739" i="3"/>
  <c r="E2719" i="3"/>
  <c r="E105" i="3"/>
  <c r="E323" i="3"/>
  <c r="E431" i="3"/>
  <c r="E1957" i="3"/>
  <c r="E2393" i="3"/>
  <c r="E2937" i="3"/>
  <c r="E3045" i="3"/>
  <c r="E3153" i="3"/>
  <c r="E2612" i="3"/>
  <c r="E1086" i="3"/>
  <c r="E2176" i="3"/>
  <c r="E650" i="3"/>
  <c r="E868" i="3"/>
  <c r="E1304" i="3"/>
  <c r="E1522" i="3"/>
  <c r="E1740" i="3"/>
  <c r="E2720" i="3"/>
  <c r="E106" i="3"/>
  <c r="E324" i="3"/>
  <c r="E432" i="3"/>
  <c r="E1958" i="3"/>
  <c r="E2394" i="3"/>
  <c r="E2938" i="3"/>
  <c r="E3046" i="3"/>
  <c r="E3154" i="3"/>
  <c r="E2613" i="3"/>
  <c r="E1087" i="3"/>
  <c r="E2177" i="3"/>
  <c r="E651" i="3"/>
  <c r="E869" i="3"/>
  <c r="E1305" i="3"/>
  <c r="E1523" i="3"/>
  <c r="E1741" i="3"/>
  <c r="E2721" i="3"/>
  <c r="E107" i="3"/>
  <c r="E325" i="3"/>
  <c r="E433" i="3"/>
  <c r="E1959" i="3"/>
  <c r="E2395" i="3"/>
  <c r="E2939" i="3"/>
  <c r="E3047" i="3"/>
  <c r="E3155" i="3"/>
  <c r="E2614" i="3"/>
  <c r="E1088" i="3"/>
  <c r="E2178" i="3"/>
  <c r="E652" i="3"/>
  <c r="E870" i="3"/>
  <c r="E1306" i="3"/>
  <c r="E1524" i="3"/>
  <c r="E1742" i="3"/>
  <c r="E2722" i="3"/>
  <c r="E108" i="3"/>
  <c r="E326" i="3"/>
  <c r="E434" i="3"/>
  <c r="E1960" i="3"/>
  <c r="E2396" i="3"/>
  <c r="E2940" i="3"/>
  <c r="E3048" i="3"/>
  <c r="E3156" i="3"/>
  <c r="E2615" i="3"/>
  <c r="E1089" i="3"/>
  <c r="E2179" i="3"/>
  <c r="E653" i="3"/>
  <c r="E871" i="3"/>
  <c r="E1307" i="3"/>
  <c r="E1525" i="3"/>
  <c r="E1743" i="3"/>
  <c r="E2723" i="3"/>
  <c r="E109" i="3"/>
  <c r="E327" i="3"/>
  <c r="E435" i="3"/>
  <c r="E1961" i="3"/>
  <c r="E2397" i="3"/>
  <c r="E2941" i="3"/>
  <c r="E3049" i="3"/>
  <c r="E3157" i="3"/>
  <c r="E3158" i="3"/>
  <c r="E3159" i="3"/>
  <c r="E3160" i="3"/>
  <c r="E3161" i="3"/>
  <c r="E3162" i="3"/>
  <c r="E3163" i="3"/>
  <c r="E3164" i="3"/>
  <c r="E3165" i="3"/>
  <c r="E3166" i="3"/>
  <c r="E3167" i="3"/>
  <c r="E3168" i="3"/>
  <c r="E3169" i="3"/>
  <c r="E3170" i="3"/>
  <c r="E3171" i="3"/>
  <c r="E3172" i="3"/>
  <c r="E3173" i="3"/>
  <c r="E3174" i="3"/>
  <c r="E3175" i="3"/>
  <c r="E3176" i="3"/>
  <c r="E3177" i="3"/>
  <c r="E3178" i="3"/>
  <c r="E3179" i="3"/>
  <c r="E3180" i="3"/>
  <c r="E3181" i="3"/>
  <c r="E3182" i="3"/>
  <c r="E3183" i="3"/>
  <c r="E3184" i="3"/>
  <c r="E3185" i="3"/>
  <c r="E3186" i="3"/>
  <c r="E3187" i="3"/>
  <c r="E3188" i="3"/>
  <c r="E3189" i="3"/>
  <c r="E3190" i="3"/>
  <c r="E3191" i="3"/>
  <c r="E3192" i="3"/>
  <c r="E3193" i="3"/>
  <c r="E3194" i="3"/>
  <c r="E3195" i="3"/>
  <c r="E3196" i="3"/>
  <c r="E3197" i="3"/>
  <c r="E3198" i="3"/>
  <c r="E3199" i="3"/>
  <c r="E3200" i="3"/>
  <c r="E3201" i="3"/>
  <c r="E3202" i="3"/>
  <c r="E3203" i="3"/>
  <c r="E3204" i="3"/>
  <c r="E3205" i="3"/>
  <c r="E3206" i="3"/>
  <c r="E3207" i="3"/>
  <c r="E3208" i="3"/>
  <c r="E3209" i="3"/>
  <c r="E3210" i="3"/>
  <c r="E3211" i="3"/>
  <c r="E3212" i="3"/>
  <c r="E3213" i="3"/>
  <c r="E3214" i="3"/>
  <c r="E3215" i="3"/>
  <c r="E3216" i="3"/>
  <c r="E3217" i="3"/>
  <c r="E3218" i="3"/>
  <c r="E3219" i="3"/>
  <c r="E3220" i="3"/>
  <c r="E3221" i="3"/>
  <c r="E3222" i="3"/>
  <c r="E3223" i="3"/>
  <c r="E3224" i="3"/>
  <c r="E3225" i="3"/>
  <c r="E3226" i="3"/>
  <c r="E3227" i="3"/>
  <c r="E3228" i="3"/>
  <c r="E3229" i="3"/>
  <c r="E3230" i="3"/>
  <c r="E3231" i="3"/>
  <c r="E3232" i="3"/>
  <c r="E3233" i="3"/>
  <c r="E3234" i="3"/>
  <c r="E3235" i="3"/>
  <c r="E3236" i="3"/>
  <c r="E3237" i="3"/>
  <c r="E3238" i="3"/>
  <c r="E3239" i="3"/>
  <c r="E3240" i="3"/>
  <c r="E3241" i="3"/>
  <c r="E3242" i="3"/>
  <c r="E3243" i="3"/>
  <c r="E3244" i="3"/>
  <c r="E3245" i="3"/>
  <c r="E3246" i="3"/>
  <c r="E3247" i="3"/>
  <c r="E3248" i="3"/>
  <c r="E3249" i="3"/>
  <c r="E3250" i="3"/>
  <c r="E3251" i="3"/>
  <c r="E3252" i="3"/>
  <c r="E3253" i="3"/>
  <c r="E3254" i="3"/>
  <c r="E3255" i="3"/>
  <c r="E3256" i="3"/>
  <c r="E3257" i="3"/>
  <c r="E3258" i="3"/>
  <c r="E3259" i="3"/>
  <c r="E3260" i="3"/>
  <c r="E3261" i="3"/>
  <c r="E3262" i="3"/>
  <c r="E3263" i="3"/>
  <c r="E3264" i="3"/>
  <c r="E3265" i="3"/>
  <c r="E3266" i="3"/>
  <c r="E3267" i="3"/>
  <c r="E3268" i="3"/>
  <c r="E3269" i="3"/>
  <c r="E3270" i="3"/>
  <c r="E3271" i="3"/>
  <c r="E3272" i="3"/>
  <c r="E3273" i="3"/>
  <c r="E3274" i="3"/>
  <c r="E3275" i="3"/>
  <c r="E3276" i="3"/>
  <c r="E3277" i="3"/>
  <c r="E3278" i="3"/>
  <c r="E3279" i="3"/>
  <c r="E3280" i="3"/>
  <c r="E3281" i="3"/>
  <c r="E3282" i="3"/>
  <c r="E3283" i="3"/>
  <c r="E2673" i="3"/>
  <c r="E59" i="3"/>
  <c r="E277" i="3"/>
  <c r="E385" i="3"/>
  <c r="E1911" i="3"/>
  <c r="E2347" i="3"/>
  <c r="E3284" i="3"/>
  <c r="E3285" i="3"/>
  <c r="E3286" i="3"/>
  <c r="E2512" i="3"/>
  <c r="E986" i="3"/>
  <c r="E2076" i="3"/>
  <c r="E550" i="3"/>
  <c r="E768" i="3"/>
  <c r="E1204" i="3"/>
  <c r="E1422" i="3"/>
  <c r="E1640" i="3"/>
  <c r="E2620" i="3"/>
  <c r="E6" i="3"/>
  <c r="E224" i="3"/>
  <c r="E332" i="3"/>
  <c r="E1858" i="3"/>
  <c r="E2294" i="3"/>
  <c r="E2838" i="3"/>
  <c r="E2946" i="3"/>
  <c r="E3054" i="3"/>
  <c r="E2513" i="3"/>
  <c r="E987" i="3"/>
  <c r="E2077" i="3"/>
  <c r="E551" i="3"/>
  <c r="E769" i="3"/>
  <c r="E1205" i="3"/>
  <c r="E1423" i="3"/>
  <c r="E1641" i="3"/>
  <c r="E2621" i="3"/>
  <c r="E7" i="3"/>
  <c r="E225" i="3"/>
  <c r="E333" i="3"/>
  <c r="E1859" i="3"/>
  <c r="E2295" i="3"/>
  <c r="E2839" i="3"/>
  <c r="E2947" i="3"/>
  <c r="E3055" i="3"/>
  <c r="E2514" i="3"/>
  <c r="E988" i="3"/>
  <c r="E2078" i="3"/>
  <c r="E552" i="3"/>
  <c r="E770" i="3"/>
  <c r="E1206" i="3"/>
  <c r="E1424" i="3"/>
  <c r="E1642" i="3"/>
  <c r="E2622" i="3"/>
  <c r="E8" i="3"/>
  <c r="E226" i="3"/>
  <c r="E334" i="3"/>
  <c r="E1860" i="3"/>
  <c r="E2296" i="3"/>
  <c r="E2840" i="3"/>
  <c r="E2948" i="3"/>
  <c r="E3056" i="3"/>
  <c r="E2515" i="3"/>
  <c r="E989" i="3"/>
  <c r="E2079" i="3"/>
  <c r="E553" i="3"/>
  <c r="E771" i="3"/>
  <c r="E1207" i="3"/>
  <c r="E1425" i="3"/>
  <c r="E1643" i="3"/>
  <c r="E2623" i="3"/>
  <c r="E9" i="3"/>
  <c r="E227" i="3"/>
  <c r="E335" i="3"/>
  <c r="E1861" i="3"/>
  <c r="E2297" i="3"/>
  <c r="E2841" i="3"/>
  <c r="E2949" i="3"/>
  <c r="E3057" i="3"/>
  <c r="E2516" i="3"/>
  <c r="E990" i="3"/>
  <c r="E2080" i="3"/>
  <c r="E554" i="3"/>
  <c r="E772" i="3"/>
  <c r="E1208" i="3"/>
  <c r="E1426" i="3"/>
  <c r="E1644" i="3"/>
  <c r="E2624" i="3"/>
  <c r="E10" i="3"/>
  <c r="E228" i="3"/>
  <c r="E336" i="3"/>
  <c r="E1862" i="3"/>
  <c r="E2298" i="3"/>
  <c r="E2842" i="3"/>
  <c r="E2950" i="3"/>
  <c r="E3058" i="3"/>
  <c r="E2517" i="3"/>
  <c r="E991" i="3"/>
  <c r="E2081" i="3"/>
  <c r="E555" i="3"/>
  <c r="E773" i="3"/>
  <c r="E1209" i="3"/>
  <c r="E1427" i="3"/>
  <c r="E1645" i="3"/>
  <c r="E2625" i="3"/>
  <c r="E11" i="3"/>
  <c r="E229" i="3"/>
  <c r="E337" i="3"/>
  <c r="E1863" i="3"/>
  <c r="E2299" i="3"/>
  <c r="E2843" i="3"/>
  <c r="E2951" i="3"/>
  <c r="E3059" i="3"/>
  <c r="E2518" i="3"/>
  <c r="E992" i="3"/>
  <c r="E2082" i="3"/>
  <c r="E556" i="3"/>
  <c r="E774" i="3"/>
  <c r="E1210" i="3"/>
  <c r="E1428" i="3"/>
  <c r="E1646" i="3"/>
  <c r="E2626" i="3"/>
  <c r="E12" i="3"/>
  <c r="E230" i="3"/>
  <c r="E338" i="3"/>
  <c r="E1864" i="3"/>
  <c r="E2300" i="3"/>
  <c r="E2844" i="3"/>
  <c r="E2952" i="3"/>
  <c r="E3060" i="3"/>
  <c r="E2519" i="3"/>
  <c r="E993" i="3"/>
  <c r="E2083" i="3"/>
  <c r="E557" i="3"/>
  <c r="E775" i="3"/>
  <c r="E1211" i="3"/>
  <c r="E1429" i="3"/>
  <c r="E1647" i="3"/>
  <c r="E2627" i="3"/>
  <c r="E13" i="3"/>
  <c r="E231" i="3"/>
  <c r="E339" i="3"/>
  <c r="E1865" i="3"/>
  <c r="E2301" i="3"/>
  <c r="E2845" i="3"/>
  <c r="E2953" i="3"/>
  <c r="E3061" i="3"/>
  <c r="E2520" i="3"/>
  <c r="E994" i="3"/>
  <c r="E2084" i="3"/>
  <c r="E558" i="3"/>
  <c r="E776" i="3"/>
  <c r="E1212" i="3"/>
  <c r="E1430" i="3"/>
  <c r="E1648" i="3"/>
  <c r="E2628" i="3"/>
  <c r="E14" i="3"/>
  <c r="E232" i="3"/>
  <c r="E340" i="3"/>
  <c r="E1866" i="3"/>
  <c r="E2302" i="3"/>
  <c r="E2846" i="3"/>
  <c r="E2954" i="3"/>
  <c r="E3062" i="3"/>
  <c r="E2521" i="3"/>
  <c r="E995" i="3"/>
  <c r="E2085" i="3"/>
  <c r="E559" i="3"/>
  <c r="E777" i="3"/>
  <c r="E1213" i="3"/>
  <c r="E1431" i="3"/>
  <c r="E1649" i="3"/>
  <c r="E2629" i="3"/>
  <c r="E15" i="3"/>
  <c r="E233" i="3"/>
  <c r="E341" i="3"/>
  <c r="E1867" i="3"/>
  <c r="E2303" i="3"/>
  <c r="E2847" i="3"/>
  <c r="E2955" i="3"/>
  <c r="E3063" i="3"/>
  <c r="E2522" i="3"/>
  <c r="E996" i="3"/>
  <c r="E2086" i="3"/>
  <c r="E560" i="3"/>
  <c r="E778" i="3"/>
  <c r="E1214" i="3"/>
  <c r="E1432" i="3"/>
  <c r="E1650" i="3"/>
  <c r="E2630" i="3"/>
  <c r="E16" i="3"/>
  <c r="E234" i="3"/>
  <c r="E342" i="3"/>
  <c r="E1868" i="3"/>
  <c r="E2304" i="3"/>
  <c r="E2848" i="3"/>
  <c r="E2956" i="3"/>
  <c r="E3064" i="3"/>
  <c r="E2523" i="3"/>
  <c r="E997" i="3"/>
  <c r="E2087" i="3"/>
  <c r="E561" i="3"/>
  <c r="E779" i="3"/>
  <c r="E1215" i="3"/>
  <c r="E1433" i="3"/>
  <c r="E1651" i="3"/>
  <c r="E2631" i="3"/>
  <c r="E17" i="3"/>
  <c r="E235" i="3"/>
  <c r="E343" i="3"/>
  <c r="E1869" i="3"/>
  <c r="E2305" i="3"/>
  <c r="E2849" i="3"/>
  <c r="E2957" i="3"/>
  <c r="E3065" i="3"/>
  <c r="E2524" i="3"/>
  <c r="E998" i="3"/>
  <c r="E2088" i="3"/>
  <c r="E562" i="3"/>
  <c r="E780" i="3"/>
  <c r="E1216" i="3"/>
  <c r="E1434" i="3"/>
  <c r="E1652" i="3"/>
  <c r="E2632" i="3"/>
  <c r="E18" i="3"/>
  <c r="E236" i="3"/>
  <c r="E344" i="3"/>
  <c r="E1870" i="3"/>
  <c r="E2306" i="3"/>
  <c r="E2850" i="3"/>
  <c r="E2958" i="3"/>
  <c r="E3066" i="3"/>
  <c r="E2525" i="3"/>
  <c r="E999" i="3"/>
  <c r="E2089" i="3"/>
  <c r="E563" i="3"/>
  <c r="E781" i="3"/>
  <c r="E1217" i="3"/>
  <c r="E1435" i="3"/>
  <c r="E1653" i="3"/>
  <c r="E2633" i="3"/>
  <c r="E19" i="3"/>
  <c r="E237" i="3"/>
  <c r="E345" i="3"/>
  <c r="E1871" i="3"/>
  <c r="E2307" i="3"/>
  <c r="E2851" i="3"/>
  <c r="E2959" i="3"/>
  <c r="E3067" i="3"/>
  <c r="E2526" i="3"/>
  <c r="E1000" i="3"/>
  <c r="E2090" i="3"/>
  <c r="E564" i="3"/>
  <c r="E782" i="3"/>
  <c r="E1218" i="3"/>
  <c r="E1436" i="3"/>
  <c r="E1654" i="3"/>
  <c r="E2634" i="3"/>
  <c r="E20" i="3"/>
  <c r="E238" i="3"/>
  <c r="E346" i="3"/>
  <c r="E1872" i="3"/>
  <c r="E2308" i="3"/>
  <c r="E2852" i="3"/>
  <c r="E2960" i="3"/>
  <c r="E3068" i="3"/>
  <c r="E2527" i="3"/>
  <c r="E1001" i="3"/>
  <c r="E2091" i="3"/>
  <c r="E565" i="3"/>
  <c r="E783" i="3"/>
  <c r="E1219" i="3"/>
  <c r="E1437" i="3"/>
  <c r="E1655" i="3"/>
  <c r="E2635" i="3"/>
  <c r="E21" i="3"/>
  <c r="E239" i="3"/>
  <c r="E347" i="3"/>
  <c r="E1873" i="3"/>
  <c r="E2309" i="3"/>
  <c r="E2853" i="3"/>
  <c r="E2961" i="3"/>
  <c r="E3069" i="3"/>
  <c r="E2528" i="3"/>
  <c r="E1002" i="3"/>
  <c r="E2092" i="3"/>
  <c r="E566" i="3"/>
  <c r="E784" i="3"/>
  <c r="E1220" i="3"/>
  <c r="E1438" i="3"/>
  <c r="E1656" i="3"/>
  <c r="E2636" i="3"/>
  <c r="E22" i="3"/>
  <c r="E240" i="3"/>
  <c r="E348" i="3"/>
  <c r="E1874" i="3"/>
  <c r="E2310" i="3"/>
  <c r="E2854" i="3"/>
  <c r="E2962" i="3"/>
  <c r="E3070" i="3"/>
  <c r="E2529" i="3"/>
  <c r="E1003" i="3"/>
  <c r="E2093" i="3"/>
  <c r="E567" i="3"/>
  <c r="E785" i="3"/>
  <c r="E1221" i="3"/>
  <c r="E1439" i="3"/>
  <c r="E1657" i="3"/>
  <c r="E2637" i="3"/>
  <c r="E23" i="3"/>
  <c r="E241" i="3"/>
  <c r="E349" i="3"/>
  <c r="E1875" i="3"/>
  <c r="E2311" i="3"/>
  <c r="E2855" i="3"/>
  <c r="E2963" i="3"/>
  <c r="E3071" i="3"/>
  <c r="E2530" i="3"/>
  <c r="E1004" i="3"/>
  <c r="E2094" i="3"/>
  <c r="E568" i="3"/>
  <c r="E786" i="3"/>
  <c r="E1222" i="3"/>
  <c r="E1440" i="3"/>
  <c r="E1658" i="3"/>
  <c r="E2638" i="3"/>
  <c r="E24" i="3"/>
  <c r="E242" i="3"/>
  <c r="E350" i="3"/>
  <c r="E1876" i="3"/>
  <c r="E2312" i="3"/>
  <c r="E2856" i="3"/>
  <c r="E2964" i="3"/>
  <c r="E3072" i="3"/>
  <c r="E2531" i="3"/>
  <c r="E1005" i="3"/>
  <c r="E2095" i="3"/>
  <c r="E569" i="3"/>
  <c r="E787" i="3"/>
  <c r="E1223" i="3"/>
  <c r="E1441" i="3"/>
  <c r="E1659" i="3"/>
  <c r="E2639" i="3"/>
  <c r="E25" i="3"/>
  <c r="E243" i="3"/>
  <c r="E351" i="3"/>
  <c r="E1877" i="3"/>
  <c r="E2313" i="3"/>
  <c r="E2857" i="3"/>
  <c r="E2965" i="3"/>
  <c r="E3073" i="3"/>
  <c r="E2532" i="3"/>
  <c r="E1006" i="3"/>
  <c r="E2096" i="3"/>
  <c r="E570" i="3"/>
  <c r="E788" i="3"/>
  <c r="E1224" i="3"/>
  <c r="E1442" i="3"/>
  <c r="E1660" i="3"/>
  <c r="E2640" i="3"/>
  <c r="E26" i="3"/>
  <c r="E244" i="3"/>
  <c r="E352" i="3"/>
  <c r="E1878" i="3"/>
  <c r="E2314" i="3"/>
  <c r="E2858" i="3"/>
  <c r="E2966" i="3"/>
  <c r="E3074" i="3"/>
  <c r="E2533" i="3"/>
  <c r="E1007" i="3"/>
  <c r="E2097" i="3"/>
  <c r="E571" i="3"/>
  <c r="E789" i="3"/>
  <c r="E1225" i="3"/>
  <c r="E1443" i="3"/>
  <c r="E1661" i="3"/>
  <c r="E2641" i="3"/>
  <c r="E27" i="3"/>
  <c r="E245" i="3"/>
  <c r="E353" i="3"/>
  <c r="E1879" i="3"/>
  <c r="E2315" i="3"/>
  <c r="E2859" i="3"/>
  <c r="E2967" i="3"/>
  <c r="E3075" i="3"/>
  <c r="E2534" i="3"/>
  <c r="E1008" i="3"/>
  <c r="E2098" i="3"/>
  <c r="E572" i="3"/>
  <c r="E790" i="3"/>
  <c r="E1226" i="3"/>
  <c r="E1444" i="3"/>
  <c r="E1662" i="3"/>
  <c r="E2642" i="3"/>
  <c r="E28" i="3"/>
  <c r="E246" i="3"/>
  <c r="E354" i="3"/>
  <c r="E1880" i="3"/>
  <c r="E2316" i="3"/>
  <c r="E2860" i="3"/>
  <c r="E2968" i="3"/>
  <c r="E3076" i="3"/>
  <c r="E2535" i="3"/>
  <c r="E1009" i="3"/>
  <c r="E2099" i="3"/>
  <c r="E573" i="3"/>
  <c r="E791" i="3"/>
  <c r="E1227" i="3"/>
  <c r="E1445" i="3"/>
  <c r="E1663" i="3"/>
  <c r="E2643" i="3"/>
  <c r="E29" i="3"/>
  <c r="E247" i="3"/>
  <c r="E355" i="3"/>
  <c r="E1881" i="3"/>
  <c r="E2317" i="3"/>
  <c r="E2861" i="3"/>
  <c r="E2969" i="3"/>
  <c r="E3077" i="3"/>
  <c r="E2536" i="3"/>
  <c r="E1010" i="3"/>
  <c r="E2100" i="3"/>
  <c r="E574" i="3"/>
  <c r="E792" i="3"/>
  <c r="E1228" i="3"/>
  <c r="E1446" i="3"/>
  <c r="E1664" i="3"/>
  <c r="E2644" i="3"/>
  <c r="E30" i="3"/>
  <c r="E248" i="3"/>
  <c r="E356" i="3"/>
  <c r="E1882" i="3"/>
  <c r="E2318" i="3"/>
  <c r="E2862" i="3"/>
  <c r="E2970" i="3"/>
  <c r="E3078" i="3"/>
  <c r="E2537" i="3"/>
  <c r="E1011" i="3"/>
  <c r="E2101" i="3"/>
  <c r="E575" i="3"/>
  <c r="E793" i="3"/>
  <c r="E1229" i="3"/>
  <c r="E1447" i="3"/>
  <c r="E1665" i="3"/>
  <c r="E2645" i="3"/>
  <c r="E31" i="3"/>
  <c r="E249" i="3"/>
  <c r="E357" i="3"/>
  <c r="E1883" i="3"/>
  <c r="E2319" i="3"/>
  <c r="E2863" i="3"/>
  <c r="E2971" i="3"/>
  <c r="E3079" i="3"/>
  <c r="E2538" i="3"/>
  <c r="E1012" i="3"/>
  <c r="E2102" i="3"/>
  <c r="E576" i="3"/>
  <c r="E794" i="3"/>
  <c r="E1230" i="3"/>
  <c r="E1448" i="3"/>
  <c r="E1666" i="3"/>
  <c r="E2646" i="3"/>
  <c r="E32" i="3"/>
  <c r="E250" i="3"/>
  <c r="E358" i="3"/>
  <c r="E1884" i="3"/>
  <c r="E2320" i="3"/>
  <c r="E2864" i="3"/>
  <c r="E2972" i="3"/>
  <c r="E3080" i="3"/>
  <c r="E2539" i="3"/>
  <c r="E1013" i="3"/>
  <c r="E2103" i="3"/>
  <c r="E577" i="3"/>
  <c r="E795" i="3"/>
  <c r="E1231" i="3"/>
  <c r="E1449" i="3"/>
  <c r="E1667" i="3"/>
  <c r="E2647" i="3"/>
  <c r="E33" i="3"/>
  <c r="E251" i="3"/>
  <c r="E359" i="3"/>
  <c r="E1885" i="3"/>
  <c r="E2321" i="3"/>
  <c r="E2865" i="3"/>
  <c r="E2973" i="3"/>
  <c r="E3081" i="3"/>
  <c r="E2540" i="3"/>
  <c r="E1014" i="3"/>
  <c r="E2104" i="3"/>
  <c r="E578" i="3"/>
  <c r="E796" i="3"/>
  <c r="E1232" i="3"/>
  <c r="E1450" i="3"/>
  <c r="E1668" i="3"/>
  <c r="E2648" i="3"/>
  <c r="E34" i="3"/>
  <c r="E252" i="3"/>
  <c r="E360" i="3"/>
  <c r="E1886" i="3"/>
  <c r="E2322" i="3"/>
  <c r="E2866" i="3"/>
  <c r="E2974" i="3"/>
  <c r="E3082" i="3"/>
  <c r="E2541" i="3"/>
  <c r="E1015" i="3"/>
  <c r="E2105" i="3"/>
  <c r="E579" i="3"/>
  <c r="E797" i="3"/>
  <c r="E1233" i="3"/>
  <c r="E1451" i="3"/>
  <c r="E1669" i="3"/>
  <c r="E2649" i="3"/>
  <c r="E35" i="3"/>
  <c r="E253" i="3"/>
  <c r="E361" i="3"/>
  <c r="E1887" i="3"/>
  <c r="E2323" i="3"/>
  <c r="E2867" i="3"/>
  <c r="E2975" i="3"/>
  <c r="E3083" i="3"/>
  <c r="E2542" i="3"/>
  <c r="E1016" i="3"/>
  <c r="E2106" i="3"/>
  <c r="E580" i="3"/>
  <c r="E798" i="3"/>
  <c r="E1234" i="3"/>
  <c r="E1452" i="3"/>
  <c r="E1670" i="3"/>
  <c r="E2650" i="3"/>
  <c r="E36" i="3"/>
  <c r="E254" i="3"/>
  <c r="E362" i="3"/>
  <c r="E1888" i="3"/>
  <c r="E2324" i="3"/>
  <c r="E2868" i="3"/>
  <c r="E2976" i="3"/>
  <c r="E3084" i="3"/>
  <c r="E2543" i="3"/>
  <c r="E1017" i="3"/>
  <c r="E2107" i="3"/>
  <c r="E581" i="3"/>
  <c r="E799" i="3"/>
  <c r="E1235" i="3"/>
  <c r="E1453" i="3"/>
  <c r="E1671" i="3"/>
  <c r="E2651" i="3"/>
  <c r="E37" i="3"/>
  <c r="E255" i="3"/>
  <c r="E363" i="3"/>
  <c r="E1889" i="3"/>
  <c r="E2325" i="3"/>
  <c r="E2869" i="3"/>
  <c r="E2977" i="3"/>
  <c r="E3085" i="3"/>
  <c r="E2544" i="3"/>
  <c r="E1018" i="3"/>
  <c r="E2108" i="3"/>
  <c r="E582" i="3"/>
  <c r="E800" i="3"/>
  <c r="E1236" i="3"/>
  <c r="E1454" i="3"/>
  <c r="E1672" i="3"/>
  <c r="E2652" i="3"/>
  <c r="E38" i="3"/>
  <c r="E256" i="3"/>
  <c r="E364" i="3"/>
  <c r="E1890" i="3"/>
  <c r="E2326" i="3"/>
  <c r="E2870" i="3"/>
  <c r="E2978" i="3"/>
  <c r="E3086" i="3"/>
  <c r="E2545" i="3"/>
  <c r="E1019" i="3"/>
  <c r="E2109" i="3"/>
  <c r="E583" i="3"/>
  <c r="E801" i="3"/>
  <c r="E1237" i="3"/>
  <c r="E1455" i="3"/>
  <c r="E1673" i="3"/>
  <c r="E2653" i="3"/>
  <c r="E39" i="3"/>
  <c r="E257" i="3"/>
  <c r="E365" i="3"/>
  <c r="E1891" i="3"/>
  <c r="E2327" i="3"/>
  <c r="E2871" i="3"/>
  <c r="E2979" i="3"/>
  <c r="E3087" i="3"/>
  <c r="E2546" i="3"/>
  <c r="E1020" i="3"/>
  <c r="E2110" i="3"/>
  <c r="E584" i="3"/>
  <c r="E802" i="3"/>
  <c r="E1238" i="3"/>
  <c r="E1456" i="3"/>
  <c r="E1674" i="3"/>
  <c r="E2654" i="3"/>
  <c r="E40" i="3"/>
  <c r="E258" i="3"/>
  <c r="E366" i="3"/>
  <c r="E1892" i="3"/>
  <c r="E2328" i="3"/>
  <c r="E2872" i="3"/>
  <c r="E2980" i="3"/>
  <c r="E3088" i="3"/>
  <c r="E2547" i="3"/>
  <c r="E1021" i="3"/>
  <c r="E2111" i="3"/>
  <c r="E585" i="3"/>
  <c r="E803" i="3"/>
  <c r="E1239" i="3"/>
  <c r="E1457" i="3"/>
  <c r="E1675" i="3"/>
  <c r="E2655" i="3"/>
  <c r="E41" i="3"/>
  <c r="E259" i="3"/>
  <c r="E367" i="3"/>
  <c r="E1893" i="3"/>
  <c r="E2329" i="3"/>
  <c r="E2873" i="3"/>
  <c r="E2981" i="3"/>
  <c r="E3089" i="3"/>
  <c r="E2548" i="3"/>
  <c r="E1022" i="3"/>
  <c r="E2112" i="3"/>
  <c r="E586" i="3"/>
  <c r="E804" i="3"/>
  <c r="E1240" i="3"/>
  <c r="E1458" i="3"/>
  <c r="E1676" i="3"/>
  <c r="E2656" i="3"/>
  <c r="E42" i="3"/>
  <c r="E260" i="3"/>
  <c r="E368" i="3"/>
  <c r="E1894" i="3"/>
  <c r="E2330" i="3"/>
  <c r="E2874" i="3"/>
  <c r="E2982" i="3"/>
  <c r="E3090" i="3"/>
  <c r="E2549" i="3"/>
  <c r="E1023" i="3"/>
  <c r="E2113" i="3"/>
  <c r="E587" i="3"/>
  <c r="E805" i="3"/>
  <c r="E1241" i="3"/>
  <c r="E1459" i="3"/>
  <c r="E1677" i="3"/>
  <c r="E2657" i="3"/>
  <c r="E43" i="3"/>
  <c r="E261" i="3"/>
  <c r="E369" i="3"/>
  <c r="E1895" i="3"/>
  <c r="E2331" i="3"/>
  <c r="E2875" i="3"/>
  <c r="E2983" i="3"/>
  <c r="E3091" i="3"/>
  <c r="E2550" i="3"/>
  <c r="E1024" i="3"/>
  <c r="E2114" i="3"/>
  <c r="E588" i="3"/>
  <c r="E806" i="3"/>
  <c r="E1242" i="3"/>
  <c r="E1460" i="3"/>
  <c r="E1678" i="3"/>
  <c r="E2658" i="3"/>
  <c r="E44" i="3"/>
  <c r="E262" i="3"/>
  <c r="E370" i="3"/>
  <c r="E1896" i="3"/>
  <c r="E2332" i="3"/>
  <c r="E2876" i="3"/>
  <c r="E2984" i="3"/>
  <c r="E3092" i="3"/>
  <c r="E2551" i="3"/>
  <c r="E1025" i="3"/>
  <c r="E2115" i="3"/>
  <c r="E589" i="3"/>
  <c r="E807" i="3"/>
  <c r="E1243" i="3"/>
  <c r="E1461" i="3"/>
  <c r="E1679" i="3"/>
  <c r="E2659" i="3"/>
  <c r="E45" i="3"/>
  <c r="E263" i="3"/>
  <c r="E371" i="3"/>
  <c r="E1897" i="3"/>
  <c r="E2333" i="3"/>
  <c r="E2877" i="3"/>
  <c r="E2985" i="3"/>
  <c r="E3093" i="3"/>
  <c r="E2552" i="3"/>
  <c r="E1026" i="3"/>
  <c r="E2116" i="3"/>
  <c r="E590" i="3"/>
  <c r="E808" i="3"/>
  <c r="E1244" i="3"/>
  <c r="E1462" i="3"/>
  <c r="E1680" i="3"/>
  <c r="E2660" i="3"/>
  <c r="E46" i="3"/>
  <c r="E264" i="3"/>
  <c r="E372" i="3"/>
  <c r="E1898" i="3"/>
  <c r="E2334" i="3"/>
  <c r="E2878" i="3"/>
  <c r="E2986" i="3"/>
  <c r="E3094" i="3"/>
  <c r="E2553" i="3"/>
  <c r="E1027" i="3"/>
  <c r="E2117" i="3"/>
  <c r="E591" i="3"/>
  <c r="E809" i="3"/>
  <c r="E1245" i="3"/>
  <c r="E1463" i="3"/>
  <c r="E1681" i="3"/>
  <c r="E2661" i="3"/>
  <c r="E47" i="3"/>
  <c r="E265" i="3"/>
  <c r="E373" i="3"/>
  <c r="E1899" i="3"/>
  <c r="E2335" i="3"/>
  <c r="E2879" i="3"/>
  <c r="E2987" i="3"/>
  <c r="E3095" i="3"/>
  <c r="E2554" i="3"/>
  <c r="E1028" i="3"/>
  <c r="E2118" i="3"/>
  <c r="E592" i="3"/>
  <c r="E810" i="3"/>
  <c r="E1246" i="3"/>
  <c r="E1464" i="3"/>
  <c r="E1682" i="3"/>
  <c r="E2662" i="3"/>
  <c r="E48" i="3"/>
  <c r="E266" i="3"/>
  <c r="E374" i="3"/>
  <c r="E1900" i="3"/>
  <c r="E2336" i="3"/>
  <c r="E2880" i="3"/>
  <c r="E2988" i="3"/>
  <c r="E3096" i="3"/>
  <c r="E2555" i="3"/>
  <c r="E1029" i="3"/>
  <c r="E2119" i="3"/>
  <c r="E593" i="3"/>
  <c r="E811" i="3"/>
  <c r="E1247" i="3"/>
  <c r="E1465" i="3"/>
  <c r="E1683" i="3"/>
  <c r="E2663" i="3"/>
  <c r="E49" i="3"/>
  <c r="E267" i="3"/>
  <c r="E375" i="3"/>
  <c r="E1901" i="3"/>
  <c r="E2337" i="3"/>
  <c r="E2881" i="3"/>
  <c r="E2989" i="3"/>
  <c r="E3097" i="3"/>
  <c r="E2556" i="3"/>
  <c r="E1030" i="3"/>
  <c r="E2120" i="3"/>
  <c r="E594" i="3"/>
  <c r="E812" i="3"/>
  <c r="E1248" i="3"/>
  <c r="E1466" i="3"/>
  <c r="E1684" i="3"/>
  <c r="E2664" i="3"/>
  <c r="E50" i="3"/>
  <c r="E268" i="3"/>
  <c r="E376" i="3"/>
  <c r="E1902" i="3"/>
  <c r="E2338" i="3"/>
  <c r="E2882" i="3"/>
  <c r="E2990" i="3"/>
  <c r="E3098" i="3"/>
  <c r="E2557" i="3"/>
  <c r="E1031" i="3"/>
  <c r="E2121" i="3"/>
  <c r="E595" i="3"/>
  <c r="E813" i="3"/>
  <c r="E1249" i="3"/>
  <c r="E1467" i="3"/>
  <c r="E1685" i="3"/>
  <c r="E2665" i="3"/>
  <c r="E51" i="3"/>
  <c r="E269" i="3"/>
  <c r="E377" i="3"/>
  <c r="E1903" i="3"/>
  <c r="E2339" i="3"/>
  <c r="E2883" i="3"/>
  <c r="E2991" i="3"/>
  <c r="E3099" i="3"/>
  <c r="E2558" i="3"/>
  <c r="E1032" i="3"/>
  <c r="E2122" i="3"/>
  <c r="E596" i="3"/>
  <c r="E814" i="3"/>
  <c r="E1250" i="3"/>
  <c r="E1468" i="3"/>
  <c r="E1686" i="3"/>
  <c r="E2666" i="3"/>
  <c r="E52" i="3"/>
  <c r="E270" i="3"/>
  <c r="E378" i="3"/>
  <c r="E1904" i="3"/>
  <c r="E2340" i="3"/>
  <c r="E2884" i="3"/>
  <c r="E2992" i="3"/>
  <c r="E3100" i="3"/>
  <c r="E2559" i="3"/>
  <c r="E1033" i="3"/>
  <c r="E2123" i="3"/>
  <c r="E597" i="3"/>
  <c r="E815" i="3"/>
  <c r="E1251" i="3"/>
  <c r="E1469" i="3"/>
  <c r="E1687" i="3"/>
  <c r="E2667" i="3"/>
  <c r="E53" i="3"/>
  <c r="E271" i="3"/>
  <c r="E379" i="3"/>
  <c r="E1905" i="3"/>
  <c r="E2341" i="3"/>
  <c r="E2885" i="3"/>
  <c r="E2993" i="3"/>
  <c r="E3101" i="3"/>
  <c r="E2560" i="3"/>
  <c r="E1034" i="3"/>
  <c r="E2124" i="3"/>
  <c r="E598" i="3"/>
  <c r="E816" i="3"/>
  <c r="E1252" i="3"/>
  <c r="E1470" i="3"/>
  <c r="E1688" i="3"/>
  <c r="E2668" i="3"/>
  <c r="E54" i="3"/>
  <c r="E272" i="3"/>
  <c r="E380" i="3"/>
  <c r="E1906" i="3"/>
  <c r="E2342" i="3"/>
  <c r="E2886" i="3"/>
  <c r="E2994" i="3"/>
  <c r="E3102" i="3"/>
  <c r="E2561" i="3"/>
  <c r="E1035" i="3"/>
  <c r="E2125" i="3"/>
  <c r="E599" i="3"/>
  <c r="E817" i="3"/>
  <c r="E1253" i="3"/>
  <c r="E1471" i="3"/>
  <c r="E1689" i="3"/>
  <c r="E2669" i="3"/>
  <c r="E55" i="3"/>
  <c r="E273" i="3"/>
  <c r="E381" i="3"/>
  <c r="E1907" i="3"/>
  <c r="E2343" i="3"/>
  <c r="E2887" i="3"/>
  <c r="E2995" i="3"/>
  <c r="E3103" i="3"/>
  <c r="E2562" i="3"/>
  <c r="E1036" i="3"/>
  <c r="E2126" i="3"/>
  <c r="E600" i="3"/>
  <c r="E818" i="3"/>
  <c r="E1254" i="3"/>
  <c r="E1472" i="3"/>
  <c r="E1690" i="3"/>
  <c r="E2670" i="3"/>
  <c r="E56" i="3"/>
  <c r="E274" i="3"/>
  <c r="E382" i="3"/>
  <c r="E1908" i="3"/>
  <c r="E2344" i="3"/>
  <c r="E2888" i="3"/>
  <c r="E2996" i="3"/>
  <c r="E3104" i="3"/>
  <c r="E2563" i="3"/>
  <c r="E1037" i="3"/>
  <c r="E2127" i="3"/>
  <c r="E601" i="3"/>
  <c r="E819" i="3"/>
  <c r="E1255" i="3"/>
  <c r="E1473" i="3"/>
  <c r="E1691" i="3"/>
  <c r="E2671" i="3"/>
  <c r="E57" i="3"/>
  <c r="E275" i="3"/>
  <c r="E383" i="3"/>
  <c r="E1909" i="3"/>
  <c r="E2345" i="3"/>
  <c r="E2889" i="3"/>
  <c r="E2997" i="3"/>
  <c r="E3105" i="3"/>
  <c r="E2564" i="3"/>
  <c r="E1038" i="3"/>
  <c r="E2128" i="3"/>
  <c r="E602" i="3"/>
  <c r="E820" i="3"/>
  <c r="E1256" i="3"/>
  <c r="E1474" i="3"/>
  <c r="E1692" i="3"/>
  <c r="E2672" i="3"/>
  <c r="E58" i="3"/>
  <c r="E276" i="3"/>
  <c r="E384" i="3"/>
  <c r="E1910" i="3"/>
  <c r="E2346" i="3"/>
  <c r="E2890" i="3"/>
  <c r="E2998" i="3"/>
  <c r="E3106" i="3"/>
  <c r="E2565" i="3"/>
  <c r="E1039" i="3"/>
  <c r="E2129" i="3"/>
  <c r="E603" i="3"/>
  <c r="E821" i="3"/>
  <c r="E330" i="3"/>
  <c r="E3051" i="3"/>
  <c r="E2509" i="3"/>
  <c r="E983" i="3"/>
  <c r="E2073" i="3"/>
  <c r="E547" i="3"/>
  <c r="E765" i="3"/>
  <c r="E1201" i="3"/>
  <c r="E1419" i="3"/>
  <c r="E1637" i="3"/>
  <c r="E2617" i="3"/>
  <c r="E3" i="3"/>
  <c r="E221" i="3"/>
  <c r="E328" i="3"/>
  <c r="E1855" i="3"/>
  <c r="E2291" i="3"/>
  <c r="E2835" i="3"/>
  <c r="E2942" i="3"/>
  <c r="E3050" i="3"/>
  <c r="E2510" i="3"/>
  <c r="E984" i="3"/>
  <c r="E2074" i="3"/>
  <c r="E548" i="3"/>
  <c r="E766" i="3"/>
  <c r="E1202" i="3"/>
  <c r="E1420" i="3"/>
  <c r="E1638" i="3"/>
  <c r="E2618" i="3"/>
  <c r="E4" i="3"/>
  <c r="E222" i="3"/>
  <c r="E329" i="3"/>
  <c r="E1856" i="3"/>
  <c r="E2292" i="3"/>
  <c r="E2836" i="3"/>
  <c r="E2944" i="3"/>
  <c r="E3052" i="3"/>
  <c r="E2511" i="3"/>
  <c r="E985" i="3"/>
  <c r="E2075" i="3"/>
  <c r="E549" i="3"/>
  <c r="E767" i="3"/>
  <c r="E1203" i="3"/>
  <c r="E1421" i="3"/>
  <c r="E1639" i="3"/>
  <c r="E2619" i="3"/>
  <c r="E5" i="3"/>
  <c r="E223" i="3"/>
  <c r="E331" i="3"/>
  <c r="E1857" i="3"/>
  <c r="E2293" i="3"/>
  <c r="E2837" i="3"/>
  <c r="E2945" i="3"/>
  <c r="E3053" i="3"/>
  <c r="E1257" i="3"/>
  <c r="E1475" i="3"/>
  <c r="E1854" i="3"/>
  <c r="E2290" i="3"/>
  <c r="E2834" i="3"/>
  <c r="E2943" i="3"/>
  <c r="E1693" i="3"/>
  <c r="K7624" i="4"/>
  <c r="K7625" i="4" s="1"/>
  <c r="K7623" i="4"/>
  <c r="L7623" i="4" s="1"/>
  <c r="K7622" i="4"/>
  <c r="L7622" i="4" s="1"/>
  <c r="K7621" i="4"/>
  <c r="L7621" i="4" s="1"/>
  <c r="K7620" i="4"/>
  <c r="L7620" i="4" s="1"/>
  <c r="K7619" i="4"/>
  <c r="L7619" i="4" s="1"/>
  <c r="K7618" i="4"/>
  <c r="L7618" i="4" s="1"/>
  <c r="K7556" i="4"/>
  <c r="K7555" i="4"/>
  <c r="L7555" i="4" s="1"/>
  <c r="K7554" i="4"/>
  <c r="L7554" i="4" s="1"/>
  <c r="K7553" i="4"/>
  <c r="L7553" i="4" s="1"/>
  <c r="K7552" i="4"/>
  <c r="L7552" i="4" s="1"/>
  <c r="K7551" i="4"/>
  <c r="L7551" i="4" s="1"/>
  <c r="K7550" i="4"/>
  <c r="L7550" i="4" s="1"/>
  <c r="K7488" i="4"/>
  <c r="K7487" i="4"/>
  <c r="L7487" i="4" s="1"/>
  <c r="K7486" i="4"/>
  <c r="L7486" i="4" s="1"/>
  <c r="K7485" i="4"/>
  <c r="L7485" i="4" s="1"/>
  <c r="K7484" i="4"/>
  <c r="L7484" i="4" s="1"/>
  <c r="K7483" i="4"/>
  <c r="L7483" i="4" s="1"/>
  <c r="K7482" i="4"/>
  <c r="L7482" i="4" s="1"/>
  <c r="K7420" i="4"/>
  <c r="K7421" i="4" s="1"/>
  <c r="K7419" i="4"/>
  <c r="L7419" i="4" s="1"/>
  <c r="K7418" i="4"/>
  <c r="L7418" i="4" s="1"/>
  <c r="K7417" i="4"/>
  <c r="L7417" i="4" s="1"/>
  <c r="K7416" i="4"/>
  <c r="L7416" i="4" s="1"/>
  <c r="K7415" i="4"/>
  <c r="L7415" i="4" s="1"/>
  <c r="K7414" i="4"/>
  <c r="L7414" i="4" s="1"/>
  <c r="K7352" i="4"/>
  <c r="K7353" i="4" s="1"/>
  <c r="K7351" i="4"/>
  <c r="L7351" i="4" s="1"/>
  <c r="K7350" i="4"/>
  <c r="L7350" i="4" s="1"/>
  <c r="K7349" i="4"/>
  <c r="L7349" i="4" s="1"/>
  <c r="K7348" i="4"/>
  <c r="L7348" i="4" s="1"/>
  <c r="K7347" i="4"/>
  <c r="L7347" i="4" s="1"/>
  <c r="K7346" i="4"/>
  <c r="L7346" i="4" s="1"/>
  <c r="K7284" i="4"/>
  <c r="K7283" i="4"/>
  <c r="L7283" i="4" s="1"/>
  <c r="K7282" i="4"/>
  <c r="L7282" i="4" s="1"/>
  <c r="K7281" i="4"/>
  <c r="L7281" i="4" s="1"/>
  <c r="K7280" i="4"/>
  <c r="L7280" i="4" s="1"/>
  <c r="K7279" i="4"/>
  <c r="L7279" i="4" s="1"/>
  <c r="K7278" i="4"/>
  <c r="L7278" i="4" s="1"/>
  <c r="K7216" i="4"/>
  <c r="K7215" i="4"/>
  <c r="L7215" i="4" s="1"/>
  <c r="K7214" i="4"/>
  <c r="L7214" i="4" s="1"/>
  <c r="K7213" i="4"/>
  <c r="L7213" i="4" s="1"/>
  <c r="K7212" i="4"/>
  <c r="L7212" i="4" s="1"/>
  <c r="K7211" i="4"/>
  <c r="L7211" i="4" s="1"/>
  <c r="K7210" i="4"/>
  <c r="L7210" i="4" s="1"/>
  <c r="K7148" i="4"/>
  <c r="L7148" i="4" s="1"/>
  <c r="K7147" i="4"/>
  <c r="L7147" i="4" s="1"/>
  <c r="K7146" i="4"/>
  <c r="L7146" i="4" s="1"/>
  <c r="K7145" i="4"/>
  <c r="L7145" i="4" s="1"/>
  <c r="K7144" i="4"/>
  <c r="L7144" i="4" s="1"/>
  <c r="K7143" i="4"/>
  <c r="L7143" i="4" s="1"/>
  <c r="K7142" i="4"/>
  <c r="L7142" i="4" s="1"/>
  <c r="K7080" i="4"/>
  <c r="K7079" i="4"/>
  <c r="L7079" i="4" s="1"/>
  <c r="K7078" i="4"/>
  <c r="L7078" i="4" s="1"/>
  <c r="K7077" i="4"/>
  <c r="L7077" i="4" s="1"/>
  <c r="K7076" i="4"/>
  <c r="L7076" i="4" s="1"/>
  <c r="K7075" i="4"/>
  <c r="L7075" i="4" s="1"/>
  <c r="K7074" i="4"/>
  <c r="L7074" i="4" s="1"/>
  <c r="K7012" i="4"/>
  <c r="K7013" i="4" s="1"/>
  <c r="K7014" i="4" s="1"/>
  <c r="K7011" i="4"/>
  <c r="L7011" i="4" s="1"/>
  <c r="K7010" i="4"/>
  <c r="L7010" i="4" s="1"/>
  <c r="K7009" i="4"/>
  <c r="L7009" i="4" s="1"/>
  <c r="K7008" i="4"/>
  <c r="L7008" i="4" s="1"/>
  <c r="K7007" i="4"/>
  <c r="L7007" i="4" s="1"/>
  <c r="K7006" i="4"/>
  <c r="L7006" i="4" s="1"/>
  <c r="K6944" i="4"/>
  <c r="K6945" i="4" s="1"/>
  <c r="K6946" i="4" s="1"/>
  <c r="K6943" i="4"/>
  <c r="L6943" i="4" s="1"/>
  <c r="K6942" i="4"/>
  <c r="L6942" i="4" s="1"/>
  <c r="K6941" i="4"/>
  <c r="L6941" i="4" s="1"/>
  <c r="K6940" i="4"/>
  <c r="L6940" i="4" s="1"/>
  <c r="K6939" i="4"/>
  <c r="L6939" i="4" s="1"/>
  <c r="K6938" i="4"/>
  <c r="L6938" i="4" s="1"/>
  <c r="K6876" i="4"/>
  <c r="K6877" i="4" s="1"/>
  <c r="L6877" i="4" s="1"/>
  <c r="K6875" i="4"/>
  <c r="L6875" i="4" s="1"/>
  <c r="K6874" i="4"/>
  <c r="L6874" i="4" s="1"/>
  <c r="K6873" i="4"/>
  <c r="L6873" i="4" s="1"/>
  <c r="K6872" i="4"/>
  <c r="L6872" i="4" s="1"/>
  <c r="K6871" i="4"/>
  <c r="L6871" i="4" s="1"/>
  <c r="K6870" i="4"/>
  <c r="L6870" i="4" s="1"/>
  <c r="K6808" i="4"/>
  <c r="K6807" i="4"/>
  <c r="L6807" i="4" s="1"/>
  <c r="K6806" i="4"/>
  <c r="L6806" i="4" s="1"/>
  <c r="K6805" i="4"/>
  <c r="L6805" i="4" s="1"/>
  <c r="K6804" i="4"/>
  <c r="L6804" i="4" s="1"/>
  <c r="K6803" i="4"/>
  <c r="L6803" i="4" s="1"/>
  <c r="K6802" i="4"/>
  <c r="L6802" i="4" s="1"/>
  <c r="K6740" i="4"/>
  <c r="K6741" i="4" s="1"/>
  <c r="K6739" i="4"/>
  <c r="L6739" i="4" s="1"/>
  <c r="K6738" i="4"/>
  <c r="L6738" i="4" s="1"/>
  <c r="K6737" i="4"/>
  <c r="L6737" i="4" s="1"/>
  <c r="K6736" i="4"/>
  <c r="L6736" i="4" s="1"/>
  <c r="K6735" i="4"/>
  <c r="L6735" i="4" s="1"/>
  <c r="K6734" i="4"/>
  <c r="L6734" i="4" s="1"/>
  <c r="K6672" i="4"/>
  <c r="K6671" i="4"/>
  <c r="L6671" i="4" s="1"/>
  <c r="K6670" i="4"/>
  <c r="L6670" i="4" s="1"/>
  <c r="K6669" i="4"/>
  <c r="L6669" i="4" s="1"/>
  <c r="K6668" i="4"/>
  <c r="L6668" i="4" s="1"/>
  <c r="K6667" i="4"/>
  <c r="L6667" i="4" s="1"/>
  <c r="K6666" i="4"/>
  <c r="L6666" i="4" s="1"/>
  <c r="K6604" i="4"/>
  <c r="K6605" i="4" s="1"/>
  <c r="K6603" i="4"/>
  <c r="L6603" i="4" s="1"/>
  <c r="K6602" i="4"/>
  <c r="L6602" i="4" s="1"/>
  <c r="K6601" i="4"/>
  <c r="L6601" i="4" s="1"/>
  <c r="K6600" i="4"/>
  <c r="L6600" i="4" s="1"/>
  <c r="K6599" i="4"/>
  <c r="L6599" i="4" s="1"/>
  <c r="K6598" i="4"/>
  <c r="L6598" i="4" s="1"/>
  <c r="K6536" i="4"/>
  <c r="K6537" i="4" s="1"/>
  <c r="L6537" i="4" s="1"/>
  <c r="K6535" i="4"/>
  <c r="L6535" i="4" s="1"/>
  <c r="K6534" i="4"/>
  <c r="L6534" i="4" s="1"/>
  <c r="K6533" i="4"/>
  <c r="L6533" i="4" s="1"/>
  <c r="K6532" i="4"/>
  <c r="L6532" i="4" s="1"/>
  <c r="K6531" i="4"/>
  <c r="L6531" i="4" s="1"/>
  <c r="K6530" i="4"/>
  <c r="L6530" i="4" s="1"/>
  <c r="K6468" i="4"/>
  <c r="L6468" i="4" s="1"/>
  <c r="K6467" i="4"/>
  <c r="L6467" i="4" s="1"/>
  <c r="K6466" i="4"/>
  <c r="L6466" i="4" s="1"/>
  <c r="K6465" i="4"/>
  <c r="L6465" i="4" s="1"/>
  <c r="K6464" i="4"/>
  <c r="L6464" i="4" s="1"/>
  <c r="K6463" i="4"/>
  <c r="L6463" i="4" s="1"/>
  <c r="K6462" i="4"/>
  <c r="L6462" i="4" s="1"/>
  <c r="K6400" i="4"/>
  <c r="L6400" i="4" s="1"/>
  <c r="K6399" i="4"/>
  <c r="L6399" i="4" s="1"/>
  <c r="K6398" i="4"/>
  <c r="L6398" i="4" s="1"/>
  <c r="K6397" i="4"/>
  <c r="L6397" i="4" s="1"/>
  <c r="K6396" i="4"/>
  <c r="L6396" i="4" s="1"/>
  <c r="K6395" i="4"/>
  <c r="L6395" i="4" s="1"/>
  <c r="K6394" i="4"/>
  <c r="L6394" i="4" s="1"/>
  <c r="K6332" i="4"/>
  <c r="K6331" i="4"/>
  <c r="L6331" i="4" s="1"/>
  <c r="K6330" i="4"/>
  <c r="L6330" i="4" s="1"/>
  <c r="K6329" i="4"/>
  <c r="L6329" i="4" s="1"/>
  <c r="K6328" i="4"/>
  <c r="L6328" i="4" s="1"/>
  <c r="K6327" i="4"/>
  <c r="L6327" i="4" s="1"/>
  <c r="K6326" i="4"/>
  <c r="L6326" i="4" s="1"/>
  <c r="K6264" i="4"/>
  <c r="L6264" i="4" s="1"/>
  <c r="K6263" i="4"/>
  <c r="L6263" i="4" s="1"/>
  <c r="K6262" i="4"/>
  <c r="L6262" i="4" s="1"/>
  <c r="K6261" i="4"/>
  <c r="L6261" i="4" s="1"/>
  <c r="K6260" i="4"/>
  <c r="L6260" i="4" s="1"/>
  <c r="K6259" i="4"/>
  <c r="L6259" i="4" s="1"/>
  <c r="K6258" i="4"/>
  <c r="L6258" i="4" s="1"/>
  <c r="K6196" i="4"/>
  <c r="K6195" i="4"/>
  <c r="L6195" i="4" s="1"/>
  <c r="K6194" i="4"/>
  <c r="L6194" i="4" s="1"/>
  <c r="K6193" i="4"/>
  <c r="L6193" i="4" s="1"/>
  <c r="K6192" i="4"/>
  <c r="L6192" i="4" s="1"/>
  <c r="K6191" i="4"/>
  <c r="L6191" i="4" s="1"/>
  <c r="K6190" i="4"/>
  <c r="L6190" i="4" s="1"/>
  <c r="K6128" i="4"/>
  <c r="K6129" i="4" s="1"/>
  <c r="K6127" i="4"/>
  <c r="L6127" i="4" s="1"/>
  <c r="K6126" i="4"/>
  <c r="L6126" i="4" s="1"/>
  <c r="K6125" i="4"/>
  <c r="L6125" i="4" s="1"/>
  <c r="K6124" i="4"/>
  <c r="L6124" i="4" s="1"/>
  <c r="K6123" i="4"/>
  <c r="L6123" i="4" s="1"/>
  <c r="K6122" i="4"/>
  <c r="L6122" i="4" s="1"/>
  <c r="K6060" i="4"/>
  <c r="K6061" i="4" s="1"/>
  <c r="L6061" i="4" s="1"/>
  <c r="K6059" i="4"/>
  <c r="L6059" i="4" s="1"/>
  <c r="K6058" i="4"/>
  <c r="L6058" i="4" s="1"/>
  <c r="K6057" i="4"/>
  <c r="L6057" i="4" s="1"/>
  <c r="K6056" i="4"/>
  <c r="L6056" i="4" s="1"/>
  <c r="K6055" i="4"/>
  <c r="L6055" i="4" s="1"/>
  <c r="K6054" i="4"/>
  <c r="L6054" i="4" s="1"/>
  <c r="K5992" i="4"/>
  <c r="K5993" i="4" s="1"/>
  <c r="K5991" i="4"/>
  <c r="L5991" i="4" s="1"/>
  <c r="K5990" i="4"/>
  <c r="L5990" i="4" s="1"/>
  <c r="K5989" i="4"/>
  <c r="L5989" i="4" s="1"/>
  <c r="K5988" i="4"/>
  <c r="L5988" i="4" s="1"/>
  <c r="K5987" i="4"/>
  <c r="L5987" i="4" s="1"/>
  <c r="K5986" i="4"/>
  <c r="L5986" i="4" s="1"/>
  <c r="K5924" i="4"/>
  <c r="K5925" i="4" s="1"/>
  <c r="K5923" i="4"/>
  <c r="L5923" i="4" s="1"/>
  <c r="K5922" i="4"/>
  <c r="L5922" i="4" s="1"/>
  <c r="K5921" i="4"/>
  <c r="L5921" i="4" s="1"/>
  <c r="K5920" i="4"/>
  <c r="L5920" i="4" s="1"/>
  <c r="K5919" i="4"/>
  <c r="L5919" i="4" s="1"/>
  <c r="K5918" i="4"/>
  <c r="L5918" i="4" s="1"/>
  <c r="K5856" i="4"/>
  <c r="L5856" i="4" s="1"/>
  <c r="K5855" i="4"/>
  <c r="L5855" i="4" s="1"/>
  <c r="K5854" i="4"/>
  <c r="L5854" i="4" s="1"/>
  <c r="K5853" i="4"/>
  <c r="L5853" i="4" s="1"/>
  <c r="K5852" i="4"/>
  <c r="L5852" i="4" s="1"/>
  <c r="K5851" i="4"/>
  <c r="L5851" i="4" s="1"/>
  <c r="K5850" i="4"/>
  <c r="L5850" i="4" s="1"/>
  <c r="K5788" i="4"/>
  <c r="K5787" i="4"/>
  <c r="L5787" i="4" s="1"/>
  <c r="K5786" i="4"/>
  <c r="L5786" i="4" s="1"/>
  <c r="K5785" i="4"/>
  <c r="L5785" i="4" s="1"/>
  <c r="K5784" i="4"/>
  <c r="L5784" i="4" s="1"/>
  <c r="K5783" i="4"/>
  <c r="L5783" i="4" s="1"/>
  <c r="K5782" i="4"/>
  <c r="L5782" i="4" s="1"/>
  <c r="K5720" i="4"/>
  <c r="K5719" i="4"/>
  <c r="L5719" i="4" s="1"/>
  <c r="K5718" i="4"/>
  <c r="L5718" i="4" s="1"/>
  <c r="K5717" i="4"/>
  <c r="L5717" i="4" s="1"/>
  <c r="K5716" i="4"/>
  <c r="L5716" i="4" s="1"/>
  <c r="K5715" i="4"/>
  <c r="L5715" i="4" s="1"/>
  <c r="K5714" i="4"/>
  <c r="L5714" i="4" s="1"/>
  <c r="K5652" i="4"/>
  <c r="L5652" i="4" s="1"/>
  <c r="K5651" i="4"/>
  <c r="L5651" i="4" s="1"/>
  <c r="K5650" i="4"/>
  <c r="L5650" i="4" s="1"/>
  <c r="K5649" i="4"/>
  <c r="L5649" i="4" s="1"/>
  <c r="K5648" i="4"/>
  <c r="L5648" i="4" s="1"/>
  <c r="K5647" i="4"/>
  <c r="L5647" i="4" s="1"/>
  <c r="K5646" i="4"/>
  <c r="L5646" i="4" s="1"/>
  <c r="K5584" i="4"/>
  <c r="L5584" i="4" s="1"/>
  <c r="K5583" i="4"/>
  <c r="L5583" i="4" s="1"/>
  <c r="K5582" i="4"/>
  <c r="L5582" i="4" s="1"/>
  <c r="K5581" i="4"/>
  <c r="L5581" i="4" s="1"/>
  <c r="K5580" i="4"/>
  <c r="L5580" i="4" s="1"/>
  <c r="K5579" i="4"/>
  <c r="L5579" i="4" s="1"/>
  <c r="K5578" i="4"/>
  <c r="L5578" i="4" s="1"/>
  <c r="K5516" i="4"/>
  <c r="K5515" i="4"/>
  <c r="L5515" i="4" s="1"/>
  <c r="K5514" i="4"/>
  <c r="L5514" i="4" s="1"/>
  <c r="K5513" i="4"/>
  <c r="L5513" i="4" s="1"/>
  <c r="K5512" i="4"/>
  <c r="L5512" i="4" s="1"/>
  <c r="K5511" i="4"/>
  <c r="L5511" i="4" s="1"/>
  <c r="K5510" i="4"/>
  <c r="L5510" i="4" s="1"/>
  <c r="K5448" i="4"/>
  <c r="K5447" i="4"/>
  <c r="L5447" i="4" s="1"/>
  <c r="K5446" i="4"/>
  <c r="L5446" i="4" s="1"/>
  <c r="K5445" i="4"/>
  <c r="L5445" i="4" s="1"/>
  <c r="K5444" i="4"/>
  <c r="L5444" i="4" s="1"/>
  <c r="K5443" i="4"/>
  <c r="L5443" i="4" s="1"/>
  <c r="K5442" i="4"/>
  <c r="L5442" i="4" s="1"/>
  <c r="K5380" i="4"/>
  <c r="K5379" i="4"/>
  <c r="L5379" i="4" s="1"/>
  <c r="K5378" i="4"/>
  <c r="L5378" i="4" s="1"/>
  <c r="K5377" i="4"/>
  <c r="L5377" i="4" s="1"/>
  <c r="K5376" i="4"/>
  <c r="L5376" i="4" s="1"/>
  <c r="K5375" i="4"/>
  <c r="L5375" i="4" s="1"/>
  <c r="K5374" i="4"/>
  <c r="L5374" i="4" s="1"/>
  <c r="K5312" i="4"/>
  <c r="K5313" i="4" s="1"/>
  <c r="K5311" i="4"/>
  <c r="L5311" i="4" s="1"/>
  <c r="K5310" i="4"/>
  <c r="L5310" i="4" s="1"/>
  <c r="K5309" i="4"/>
  <c r="L5309" i="4" s="1"/>
  <c r="K5308" i="4"/>
  <c r="L5308" i="4" s="1"/>
  <c r="K5307" i="4"/>
  <c r="L5307" i="4" s="1"/>
  <c r="K5306" i="4"/>
  <c r="L5306" i="4" s="1"/>
  <c r="K5244" i="4"/>
  <c r="L5244" i="4" s="1"/>
  <c r="K5243" i="4"/>
  <c r="L5243" i="4" s="1"/>
  <c r="K5242" i="4"/>
  <c r="L5242" i="4" s="1"/>
  <c r="K5241" i="4"/>
  <c r="L5241" i="4" s="1"/>
  <c r="K5240" i="4"/>
  <c r="L5240" i="4" s="1"/>
  <c r="K5239" i="4"/>
  <c r="L5239" i="4" s="1"/>
  <c r="K5238" i="4"/>
  <c r="L5238" i="4" s="1"/>
  <c r="K5176" i="4"/>
  <c r="L5176" i="4" s="1"/>
  <c r="K5175" i="4"/>
  <c r="L5175" i="4" s="1"/>
  <c r="K5174" i="4"/>
  <c r="L5174" i="4" s="1"/>
  <c r="K5173" i="4"/>
  <c r="L5173" i="4" s="1"/>
  <c r="K5172" i="4"/>
  <c r="L5172" i="4" s="1"/>
  <c r="K5171" i="4"/>
  <c r="L5171" i="4" s="1"/>
  <c r="K5170" i="4"/>
  <c r="L5170" i="4" s="1"/>
  <c r="K5108" i="4"/>
  <c r="K5107" i="4"/>
  <c r="L5107" i="4" s="1"/>
  <c r="K5106" i="4"/>
  <c r="L5106" i="4" s="1"/>
  <c r="K5105" i="4"/>
  <c r="L5105" i="4" s="1"/>
  <c r="K5104" i="4"/>
  <c r="L5104" i="4" s="1"/>
  <c r="K5103" i="4"/>
  <c r="L5103" i="4" s="1"/>
  <c r="K5102" i="4"/>
  <c r="L5102" i="4" s="1"/>
  <c r="K5040" i="4"/>
  <c r="L5040" i="4" s="1"/>
  <c r="K5039" i="4"/>
  <c r="L5039" i="4" s="1"/>
  <c r="K5038" i="4"/>
  <c r="L5038" i="4" s="1"/>
  <c r="K5037" i="4"/>
  <c r="L5037" i="4" s="1"/>
  <c r="K5036" i="4"/>
  <c r="L5036" i="4" s="1"/>
  <c r="K5035" i="4"/>
  <c r="L5035" i="4" s="1"/>
  <c r="K5034" i="4"/>
  <c r="L5034" i="4" s="1"/>
  <c r="K4972" i="4"/>
  <c r="K4971" i="4"/>
  <c r="L4971" i="4" s="1"/>
  <c r="K4970" i="4"/>
  <c r="L4970" i="4" s="1"/>
  <c r="K4969" i="4"/>
  <c r="L4969" i="4" s="1"/>
  <c r="K4968" i="4"/>
  <c r="L4968" i="4" s="1"/>
  <c r="K4967" i="4"/>
  <c r="L4967" i="4" s="1"/>
  <c r="K4966" i="4"/>
  <c r="L4966" i="4" s="1"/>
  <c r="K4904" i="4"/>
  <c r="K4905" i="4" s="1"/>
  <c r="K4903" i="4"/>
  <c r="L4903" i="4" s="1"/>
  <c r="K4902" i="4"/>
  <c r="L4902" i="4" s="1"/>
  <c r="K4901" i="4"/>
  <c r="L4901" i="4" s="1"/>
  <c r="K4900" i="4"/>
  <c r="L4900" i="4" s="1"/>
  <c r="K4899" i="4"/>
  <c r="L4899" i="4" s="1"/>
  <c r="K4898" i="4"/>
  <c r="L4898" i="4" s="1"/>
  <c r="K4836" i="4"/>
  <c r="L4836" i="4" s="1"/>
  <c r="K4835" i="4"/>
  <c r="L4835" i="4" s="1"/>
  <c r="K4834" i="4"/>
  <c r="L4834" i="4" s="1"/>
  <c r="K4833" i="4"/>
  <c r="L4833" i="4" s="1"/>
  <c r="K4832" i="4"/>
  <c r="L4832" i="4" s="1"/>
  <c r="K4831" i="4"/>
  <c r="L4831" i="4" s="1"/>
  <c r="K4830" i="4"/>
  <c r="L4830" i="4" s="1"/>
  <c r="K4768" i="4"/>
  <c r="L4768" i="4" s="1"/>
  <c r="K4767" i="4"/>
  <c r="L4767" i="4" s="1"/>
  <c r="K4766" i="4"/>
  <c r="L4766" i="4" s="1"/>
  <c r="K4765" i="4"/>
  <c r="L4765" i="4" s="1"/>
  <c r="K4764" i="4"/>
  <c r="L4764" i="4" s="1"/>
  <c r="K4763" i="4"/>
  <c r="L4763" i="4" s="1"/>
  <c r="K4762" i="4"/>
  <c r="L4762" i="4" s="1"/>
  <c r="K4700" i="4"/>
  <c r="K4699" i="4"/>
  <c r="L4699" i="4" s="1"/>
  <c r="K4698" i="4"/>
  <c r="L4698" i="4" s="1"/>
  <c r="K4697" i="4"/>
  <c r="L4697" i="4" s="1"/>
  <c r="K4696" i="4"/>
  <c r="L4696" i="4" s="1"/>
  <c r="K4695" i="4"/>
  <c r="L4695" i="4" s="1"/>
  <c r="K4694" i="4"/>
  <c r="L4694" i="4" s="1"/>
  <c r="K4632" i="4"/>
  <c r="K4633" i="4" s="1"/>
  <c r="L4633" i="4" s="1"/>
  <c r="K4631" i="4"/>
  <c r="L4631" i="4" s="1"/>
  <c r="K4630" i="4"/>
  <c r="L4630" i="4" s="1"/>
  <c r="K4629" i="4"/>
  <c r="L4629" i="4" s="1"/>
  <c r="K4628" i="4"/>
  <c r="L4628" i="4" s="1"/>
  <c r="K4627" i="4"/>
  <c r="L4627" i="4" s="1"/>
  <c r="K4626" i="4"/>
  <c r="L4626" i="4" s="1"/>
  <c r="K4564" i="4"/>
  <c r="L4564" i="4" s="1"/>
  <c r="K4563" i="4"/>
  <c r="L4563" i="4" s="1"/>
  <c r="K4562" i="4"/>
  <c r="L4562" i="4" s="1"/>
  <c r="K4561" i="4"/>
  <c r="L4561" i="4" s="1"/>
  <c r="K4560" i="4"/>
  <c r="L4560" i="4" s="1"/>
  <c r="K4559" i="4"/>
  <c r="L4559" i="4" s="1"/>
  <c r="K4558" i="4"/>
  <c r="L4558" i="4" s="1"/>
  <c r="K4496" i="4"/>
  <c r="K4495" i="4"/>
  <c r="L4495" i="4" s="1"/>
  <c r="K4494" i="4"/>
  <c r="L4494" i="4" s="1"/>
  <c r="K4493" i="4"/>
  <c r="L4493" i="4" s="1"/>
  <c r="K4492" i="4"/>
  <c r="L4492" i="4" s="1"/>
  <c r="K4491" i="4"/>
  <c r="L4491" i="4" s="1"/>
  <c r="K4490" i="4"/>
  <c r="L4490" i="4" s="1"/>
  <c r="K4428" i="4"/>
  <c r="L4428" i="4" s="1"/>
  <c r="K4427" i="4"/>
  <c r="L4427" i="4" s="1"/>
  <c r="K4426" i="4"/>
  <c r="L4426" i="4" s="1"/>
  <c r="K4425" i="4"/>
  <c r="L4425" i="4" s="1"/>
  <c r="K4424" i="4"/>
  <c r="L4424" i="4" s="1"/>
  <c r="K4423" i="4"/>
  <c r="L4423" i="4" s="1"/>
  <c r="K4422" i="4"/>
  <c r="L4422" i="4" s="1"/>
  <c r="K4360" i="4"/>
  <c r="K4359" i="4"/>
  <c r="L4359" i="4" s="1"/>
  <c r="K4358" i="4"/>
  <c r="L4358" i="4" s="1"/>
  <c r="K4357" i="4"/>
  <c r="L4357" i="4" s="1"/>
  <c r="K4356" i="4"/>
  <c r="L4356" i="4" s="1"/>
  <c r="K4355" i="4"/>
  <c r="L4355" i="4" s="1"/>
  <c r="K4354" i="4"/>
  <c r="L4354" i="4" s="1"/>
  <c r="K4292" i="4"/>
  <c r="K4293" i="4" s="1"/>
  <c r="K4291" i="4"/>
  <c r="L4291" i="4" s="1"/>
  <c r="K4290" i="4"/>
  <c r="L4290" i="4" s="1"/>
  <c r="K4289" i="4"/>
  <c r="L4289" i="4" s="1"/>
  <c r="K4288" i="4"/>
  <c r="L4288" i="4" s="1"/>
  <c r="K4287" i="4"/>
  <c r="L4287" i="4" s="1"/>
  <c r="K4286" i="4"/>
  <c r="L4286" i="4" s="1"/>
  <c r="K4224" i="4"/>
  <c r="L4224" i="4" s="1"/>
  <c r="K4223" i="4"/>
  <c r="L4223" i="4" s="1"/>
  <c r="K4222" i="4"/>
  <c r="L4222" i="4" s="1"/>
  <c r="K4221" i="4"/>
  <c r="L4221" i="4" s="1"/>
  <c r="K4220" i="4"/>
  <c r="L4220" i="4" s="1"/>
  <c r="K4219" i="4"/>
  <c r="L4219" i="4" s="1"/>
  <c r="K4218" i="4"/>
  <c r="L4218" i="4" s="1"/>
  <c r="K4156" i="4"/>
  <c r="K4155" i="4"/>
  <c r="L4155" i="4" s="1"/>
  <c r="K4154" i="4"/>
  <c r="L4154" i="4" s="1"/>
  <c r="K4153" i="4"/>
  <c r="L4153" i="4" s="1"/>
  <c r="K4152" i="4"/>
  <c r="L4152" i="4" s="1"/>
  <c r="K4151" i="4"/>
  <c r="L4151" i="4" s="1"/>
  <c r="K4150" i="4"/>
  <c r="L4150" i="4" s="1"/>
  <c r="K4088" i="4"/>
  <c r="K4089" i="4" s="1"/>
  <c r="K4087" i="4"/>
  <c r="L4087" i="4" s="1"/>
  <c r="K4086" i="4"/>
  <c r="L4086" i="4" s="1"/>
  <c r="K4085" i="4"/>
  <c r="L4085" i="4" s="1"/>
  <c r="K4084" i="4"/>
  <c r="L4084" i="4" s="1"/>
  <c r="K4083" i="4"/>
  <c r="L4083" i="4" s="1"/>
  <c r="K4082" i="4"/>
  <c r="L4082" i="4" s="1"/>
  <c r="K4020" i="4"/>
  <c r="K4019" i="4"/>
  <c r="L4019" i="4" s="1"/>
  <c r="K4018" i="4"/>
  <c r="L4018" i="4" s="1"/>
  <c r="K4017" i="4"/>
  <c r="L4017" i="4" s="1"/>
  <c r="K4016" i="4"/>
  <c r="L4016" i="4" s="1"/>
  <c r="K4015" i="4"/>
  <c r="L4015" i="4" s="1"/>
  <c r="K4014" i="4"/>
  <c r="L4014" i="4" s="1"/>
  <c r="K3952" i="4"/>
  <c r="K3951" i="4"/>
  <c r="L3951" i="4" s="1"/>
  <c r="K3950" i="4"/>
  <c r="L3950" i="4" s="1"/>
  <c r="K3949" i="4"/>
  <c r="L3949" i="4" s="1"/>
  <c r="K3948" i="4"/>
  <c r="L3948" i="4" s="1"/>
  <c r="K3947" i="4"/>
  <c r="L3947" i="4" s="1"/>
  <c r="K3946" i="4"/>
  <c r="L3946" i="4" s="1"/>
  <c r="K3884" i="4"/>
  <c r="L3884" i="4" s="1"/>
  <c r="K3883" i="4"/>
  <c r="L3883" i="4" s="1"/>
  <c r="K3882" i="4"/>
  <c r="L3882" i="4" s="1"/>
  <c r="K3881" i="4"/>
  <c r="L3881" i="4" s="1"/>
  <c r="K3880" i="4"/>
  <c r="L3880" i="4" s="1"/>
  <c r="K3879" i="4"/>
  <c r="L3879" i="4" s="1"/>
  <c r="K3878" i="4"/>
  <c r="L3878" i="4" s="1"/>
  <c r="K3816" i="4"/>
  <c r="K3815" i="4"/>
  <c r="L3815" i="4" s="1"/>
  <c r="K3814" i="4"/>
  <c r="L3814" i="4" s="1"/>
  <c r="K3813" i="4"/>
  <c r="L3813" i="4" s="1"/>
  <c r="K3812" i="4"/>
  <c r="L3812" i="4" s="1"/>
  <c r="K3811" i="4"/>
  <c r="L3811" i="4" s="1"/>
  <c r="K3810" i="4"/>
  <c r="L3810" i="4" s="1"/>
  <c r="K3748" i="4"/>
  <c r="K3749" i="4" s="1"/>
  <c r="L3749" i="4" s="1"/>
  <c r="K3747" i="4"/>
  <c r="L3747" i="4" s="1"/>
  <c r="K3746" i="4"/>
  <c r="L3746" i="4" s="1"/>
  <c r="K3745" i="4"/>
  <c r="L3745" i="4" s="1"/>
  <c r="K3744" i="4"/>
  <c r="L3744" i="4" s="1"/>
  <c r="K3743" i="4"/>
  <c r="L3743" i="4" s="1"/>
  <c r="K3742" i="4"/>
  <c r="L3742" i="4" s="1"/>
  <c r="K3680" i="4"/>
  <c r="K3679" i="4"/>
  <c r="L3679" i="4" s="1"/>
  <c r="K3678" i="4"/>
  <c r="L3678" i="4" s="1"/>
  <c r="K3677" i="4"/>
  <c r="L3677" i="4" s="1"/>
  <c r="K3676" i="4"/>
  <c r="L3676" i="4" s="1"/>
  <c r="K3675" i="4"/>
  <c r="L3675" i="4" s="1"/>
  <c r="K3674" i="4"/>
  <c r="L3674" i="4" s="1"/>
  <c r="K3612" i="4"/>
  <c r="L3612" i="4" s="1"/>
  <c r="K3611" i="4"/>
  <c r="L3611" i="4" s="1"/>
  <c r="K3610" i="4"/>
  <c r="L3610" i="4" s="1"/>
  <c r="K3609" i="4"/>
  <c r="L3609" i="4" s="1"/>
  <c r="K3608" i="4"/>
  <c r="L3608" i="4" s="1"/>
  <c r="K3607" i="4"/>
  <c r="L3607" i="4" s="1"/>
  <c r="K3606" i="4"/>
  <c r="L3606" i="4" s="1"/>
  <c r="K3544" i="4"/>
  <c r="L3544" i="4" s="1"/>
  <c r="K3543" i="4"/>
  <c r="L3543" i="4" s="1"/>
  <c r="K3542" i="4"/>
  <c r="L3542" i="4" s="1"/>
  <c r="K3541" i="4"/>
  <c r="L3541" i="4" s="1"/>
  <c r="K3540" i="4"/>
  <c r="L3540" i="4" s="1"/>
  <c r="K3539" i="4"/>
  <c r="L3539" i="4" s="1"/>
  <c r="K3538" i="4"/>
  <c r="L3538" i="4" s="1"/>
  <c r="K3476" i="4"/>
  <c r="L3476" i="4" s="1"/>
  <c r="K3475" i="4"/>
  <c r="L3475" i="4" s="1"/>
  <c r="K3474" i="4"/>
  <c r="L3474" i="4" s="1"/>
  <c r="K3473" i="4"/>
  <c r="L3473" i="4" s="1"/>
  <c r="K3472" i="4"/>
  <c r="L3472" i="4" s="1"/>
  <c r="K3471" i="4"/>
  <c r="L3471" i="4" s="1"/>
  <c r="K3470" i="4"/>
  <c r="L3470" i="4" s="1"/>
  <c r="K3408" i="4"/>
  <c r="K3407" i="4"/>
  <c r="L3407" i="4" s="1"/>
  <c r="K3406" i="4"/>
  <c r="L3406" i="4" s="1"/>
  <c r="K3405" i="4"/>
  <c r="L3405" i="4" s="1"/>
  <c r="K3404" i="4"/>
  <c r="L3404" i="4" s="1"/>
  <c r="K3403" i="4"/>
  <c r="L3403" i="4" s="1"/>
  <c r="K3402" i="4"/>
  <c r="L3402" i="4" s="1"/>
  <c r="K3340" i="4"/>
  <c r="L3340" i="4" s="1"/>
  <c r="K3339" i="4"/>
  <c r="L3339" i="4" s="1"/>
  <c r="K3338" i="4"/>
  <c r="L3338" i="4" s="1"/>
  <c r="K3337" i="4"/>
  <c r="L3337" i="4" s="1"/>
  <c r="K3336" i="4"/>
  <c r="L3336" i="4" s="1"/>
  <c r="K3335" i="4"/>
  <c r="L3335" i="4" s="1"/>
  <c r="K3334" i="4"/>
  <c r="L3334" i="4" s="1"/>
  <c r="K3272" i="4"/>
  <c r="L3272" i="4" s="1"/>
  <c r="K3271" i="4"/>
  <c r="L3271" i="4" s="1"/>
  <c r="K3270" i="4"/>
  <c r="L3270" i="4" s="1"/>
  <c r="K3269" i="4"/>
  <c r="L3269" i="4" s="1"/>
  <c r="K3268" i="4"/>
  <c r="L3268" i="4" s="1"/>
  <c r="K3267" i="4"/>
  <c r="L3267" i="4" s="1"/>
  <c r="K3266" i="4"/>
  <c r="L3266" i="4" s="1"/>
  <c r="K3204" i="4"/>
  <c r="L3204" i="4" s="1"/>
  <c r="K3203" i="4"/>
  <c r="L3203" i="4" s="1"/>
  <c r="K3202" i="4"/>
  <c r="L3202" i="4" s="1"/>
  <c r="K3201" i="4"/>
  <c r="L3201" i="4" s="1"/>
  <c r="K3200" i="4"/>
  <c r="L3200" i="4" s="1"/>
  <c r="K3199" i="4"/>
  <c r="L3199" i="4" s="1"/>
  <c r="K3198" i="4"/>
  <c r="L3198" i="4" s="1"/>
  <c r="K3136" i="4"/>
  <c r="L3136" i="4" s="1"/>
  <c r="K3135" i="4"/>
  <c r="L3135" i="4" s="1"/>
  <c r="K3134" i="4"/>
  <c r="L3134" i="4" s="1"/>
  <c r="K3133" i="4"/>
  <c r="L3133" i="4" s="1"/>
  <c r="K3132" i="4"/>
  <c r="L3132" i="4" s="1"/>
  <c r="K3131" i="4"/>
  <c r="L3131" i="4" s="1"/>
  <c r="K3130" i="4"/>
  <c r="L3130" i="4" s="1"/>
  <c r="K3068" i="4"/>
  <c r="L3068" i="4" s="1"/>
  <c r="K3067" i="4"/>
  <c r="L3067" i="4" s="1"/>
  <c r="K3066" i="4"/>
  <c r="L3066" i="4" s="1"/>
  <c r="K3065" i="4"/>
  <c r="L3065" i="4" s="1"/>
  <c r="K3064" i="4"/>
  <c r="L3064" i="4" s="1"/>
  <c r="K3063" i="4"/>
  <c r="L3063" i="4" s="1"/>
  <c r="K3062" i="4"/>
  <c r="L3062" i="4" s="1"/>
  <c r="K3000" i="4"/>
  <c r="L3000" i="4" s="1"/>
  <c r="K2999" i="4"/>
  <c r="L2999" i="4" s="1"/>
  <c r="K2998" i="4"/>
  <c r="L2998" i="4" s="1"/>
  <c r="K2997" i="4"/>
  <c r="L2997" i="4" s="1"/>
  <c r="K2996" i="4"/>
  <c r="L2996" i="4" s="1"/>
  <c r="K2995" i="4"/>
  <c r="L2995" i="4" s="1"/>
  <c r="K2994" i="4"/>
  <c r="L2994" i="4" s="1"/>
  <c r="K2932" i="4"/>
  <c r="L2932" i="4" s="1"/>
  <c r="K2931" i="4"/>
  <c r="L2931" i="4" s="1"/>
  <c r="K2930" i="4"/>
  <c r="L2930" i="4" s="1"/>
  <c r="K2929" i="4"/>
  <c r="L2929" i="4" s="1"/>
  <c r="K2928" i="4"/>
  <c r="L2928" i="4" s="1"/>
  <c r="K2927" i="4"/>
  <c r="L2927" i="4" s="1"/>
  <c r="K2926" i="4"/>
  <c r="L2926" i="4" s="1"/>
  <c r="K2864" i="4"/>
  <c r="K2863" i="4"/>
  <c r="L2863" i="4" s="1"/>
  <c r="K2862" i="4"/>
  <c r="L2862" i="4" s="1"/>
  <c r="K2861" i="4"/>
  <c r="L2861" i="4" s="1"/>
  <c r="K2860" i="4"/>
  <c r="L2860" i="4" s="1"/>
  <c r="K2859" i="4"/>
  <c r="L2859" i="4" s="1"/>
  <c r="K2858" i="4"/>
  <c r="L2858" i="4" s="1"/>
  <c r="K2796" i="4"/>
  <c r="K2797" i="4" s="1"/>
  <c r="K2795" i="4"/>
  <c r="L2795" i="4" s="1"/>
  <c r="K2794" i="4"/>
  <c r="L2794" i="4" s="1"/>
  <c r="K2793" i="4"/>
  <c r="L2793" i="4" s="1"/>
  <c r="K2792" i="4"/>
  <c r="L2792" i="4" s="1"/>
  <c r="K2791" i="4"/>
  <c r="L2791" i="4" s="1"/>
  <c r="K2790" i="4"/>
  <c r="L2790" i="4" s="1"/>
  <c r="K2728" i="4"/>
  <c r="L2728" i="4" s="1"/>
  <c r="K2727" i="4"/>
  <c r="L2727" i="4" s="1"/>
  <c r="K2726" i="4"/>
  <c r="L2726" i="4" s="1"/>
  <c r="K2725" i="4"/>
  <c r="L2725" i="4" s="1"/>
  <c r="K2724" i="4"/>
  <c r="L2724" i="4" s="1"/>
  <c r="K2723" i="4"/>
  <c r="L2723" i="4" s="1"/>
  <c r="K2722" i="4"/>
  <c r="L2722" i="4" s="1"/>
  <c r="K2660" i="4"/>
  <c r="L2660" i="4" s="1"/>
  <c r="K2659" i="4"/>
  <c r="L2659" i="4" s="1"/>
  <c r="K2658" i="4"/>
  <c r="L2658" i="4" s="1"/>
  <c r="K2657" i="4"/>
  <c r="L2657" i="4" s="1"/>
  <c r="K2656" i="4"/>
  <c r="L2656" i="4" s="1"/>
  <c r="K2655" i="4"/>
  <c r="L2655" i="4" s="1"/>
  <c r="K2654" i="4"/>
  <c r="L2654" i="4" s="1"/>
  <c r="K2592" i="4"/>
  <c r="K2591" i="4"/>
  <c r="L2591" i="4" s="1"/>
  <c r="K2590" i="4"/>
  <c r="L2590" i="4" s="1"/>
  <c r="K2589" i="4"/>
  <c r="L2589" i="4" s="1"/>
  <c r="K2588" i="4"/>
  <c r="L2588" i="4" s="1"/>
  <c r="K2587" i="4"/>
  <c r="L2587" i="4" s="1"/>
  <c r="K2586" i="4"/>
  <c r="L2586" i="4" s="1"/>
  <c r="K2524" i="4"/>
  <c r="L2524" i="4" s="1"/>
  <c r="K2523" i="4"/>
  <c r="L2523" i="4" s="1"/>
  <c r="K2522" i="4"/>
  <c r="L2522" i="4" s="1"/>
  <c r="K2521" i="4"/>
  <c r="L2521" i="4" s="1"/>
  <c r="K2520" i="4"/>
  <c r="L2520" i="4" s="1"/>
  <c r="K2519" i="4"/>
  <c r="L2519" i="4" s="1"/>
  <c r="K2518" i="4"/>
  <c r="L2518" i="4" s="1"/>
  <c r="K2456" i="4"/>
  <c r="L2456" i="4" s="1"/>
  <c r="K2455" i="4"/>
  <c r="L2455" i="4" s="1"/>
  <c r="K2454" i="4"/>
  <c r="L2454" i="4" s="1"/>
  <c r="K2453" i="4"/>
  <c r="L2453" i="4" s="1"/>
  <c r="K2452" i="4"/>
  <c r="L2452" i="4" s="1"/>
  <c r="K2451" i="4"/>
  <c r="L2451" i="4" s="1"/>
  <c r="K2450" i="4"/>
  <c r="L2450" i="4" s="1"/>
  <c r="K2388" i="4"/>
  <c r="K2389" i="4" s="1"/>
  <c r="L2389" i="4" s="1"/>
  <c r="K2387" i="4"/>
  <c r="L2387" i="4" s="1"/>
  <c r="K2386" i="4"/>
  <c r="L2386" i="4" s="1"/>
  <c r="K2385" i="4"/>
  <c r="L2385" i="4" s="1"/>
  <c r="K2384" i="4"/>
  <c r="L2384" i="4" s="1"/>
  <c r="K2383" i="4"/>
  <c r="L2383" i="4" s="1"/>
  <c r="K2382" i="4"/>
  <c r="L2382" i="4" s="1"/>
  <c r="K2320" i="4"/>
  <c r="L2320" i="4" s="1"/>
  <c r="K2319" i="4"/>
  <c r="L2319" i="4" s="1"/>
  <c r="K2318" i="4"/>
  <c r="L2318" i="4" s="1"/>
  <c r="K2317" i="4"/>
  <c r="L2317" i="4" s="1"/>
  <c r="K2316" i="4"/>
  <c r="L2316" i="4" s="1"/>
  <c r="K2315" i="4"/>
  <c r="L2315" i="4" s="1"/>
  <c r="K2314" i="4"/>
  <c r="L2314" i="4" s="1"/>
  <c r="K2252" i="4"/>
  <c r="K2251" i="4"/>
  <c r="L2251" i="4" s="1"/>
  <c r="K2250" i="4"/>
  <c r="L2250" i="4" s="1"/>
  <c r="K2249" i="4"/>
  <c r="L2249" i="4" s="1"/>
  <c r="K2248" i="4"/>
  <c r="L2248" i="4" s="1"/>
  <c r="K2247" i="4"/>
  <c r="L2247" i="4" s="1"/>
  <c r="K2246" i="4"/>
  <c r="L2246" i="4" s="1"/>
  <c r="K2184" i="4"/>
  <c r="K2183" i="4"/>
  <c r="L2183" i="4" s="1"/>
  <c r="K2182" i="4"/>
  <c r="L2182" i="4" s="1"/>
  <c r="K2181" i="4"/>
  <c r="L2181" i="4" s="1"/>
  <c r="K2180" i="4"/>
  <c r="L2180" i="4" s="1"/>
  <c r="K2179" i="4"/>
  <c r="L2179" i="4" s="1"/>
  <c r="K2178" i="4"/>
  <c r="L2178" i="4" s="1"/>
  <c r="K2116" i="4"/>
  <c r="L2116" i="4" s="1"/>
  <c r="K2115" i="4"/>
  <c r="L2115" i="4" s="1"/>
  <c r="K2114" i="4"/>
  <c r="L2114" i="4" s="1"/>
  <c r="K2113" i="4"/>
  <c r="L2113" i="4" s="1"/>
  <c r="K2112" i="4"/>
  <c r="L2112" i="4" s="1"/>
  <c r="K2111" i="4"/>
  <c r="L2111" i="4" s="1"/>
  <c r="K2110" i="4"/>
  <c r="L2110" i="4" s="1"/>
  <c r="K2048" i="4"/>
  <c r="L2048" i="4" s="1"/>
  <c r="K2047" i="4"/>
  <c r="L2047" i="4" s="1"/>
  <c r="K2046" i="4"/>
  <c r="L2046" i="4" s="1"/>
  <c r="K2045" i="4"/>
  <c r="L2045" i="4" s="1"/>
  <c r="K2044" i="4"/>
  <c r="L2044" i="4" s="1"/>
  <c r="K2043" i="4"/>
  <c r="L2043" i="4" s="1"/>
  <c r="K2042" i="4"/>
  <c r="L2042" i="4" s="1"/>
  <c r="K1980" i="4"/>
  <c r="K1979" i="4"/>
  <c r="L1979" i="4" s="1"/>
  <c r="K1978" i="4"/>
  <c r="L1978" i="4" s="1"/>
  <c r="K1977" i="4"/>
  <c r="L1977" i="4" s="1"/>
  <c r="K1976" i="4"/>
  <c r="L1976" i="4" s="1"/>
  <c r="K1975" i="4"/>
  <c r="L1975" i="4" s="1"/>
  <c r="K1974" i="4"/>
  <c r="L1974" i="4" s="1"/>
  <c r="K1912" i="4"/>
  <c r="K1911" i="4"/>
  <c r="L1911" i="4" s="1"/>
  <c r="K1910" i="4"/>
  <c r="L1910" i="4" s="1"/>
  <c r="K1909" i="4"/>
  <c r="L1909" i="4" s="1"/>
  <c r="K1908" i="4"/>
  <c r="L1908" i="4" s="1"/>
  <c r="K1907" i="4"/>
  <c r="L1907" i="4" s="1"/>
  <c r="K1906" i="4"/>
  <c r="L1906" i="4" s="1"/>
  <c r="K1844" i="4"/>
  <c r="L1844" i="4" s="1"/>
  <c r="K1843" i="4"/>
  <c r="L1843" i="4" s="1"/>
  <c r="K1842" i="4"/>
  <c r="L1842" i="4" s="1"/>
  <c r="K1841" i="4"/>
  <c r="L1841" i="4" s="1"/>
  <c r="K1840" i="4"/>
  <c r="L1840" i="4" s="1"/>
  <c r="K1839" i="4"/>
  <c r="L1839" i="4" s="1"/>
  <c r="K1838" i="4"/>
  <c r="L1838" i="4" s="1"/>
  <c r="K1776" i="4"/>
  <c r="K1775" i="4"/>
  <c r="L1775" i="4" s="1"/>
  <c r="K1774" i="4"/>
  <c r="L1774" i="4" s="1"/>
  <c r="K1773" i="4"/>
  <c r="L1773" i="4" s="1"/>
  <c r="K1772" i="4"/>
  <c r="L1772" i="4" s="1"/>
  <c r="K1771" i="4"/>
  <c r="L1771" i="4" s="1"/>
  <c r="K1770" i="4"/>
  <c r="L1770" i="4" s="1"/>
  <c r="K1708" i="4"/>
  <c r="L1708" i="4" s="1"/>
  <c r="K1707" i="4"/>
  <c r="L1707" i="4" s="1"/>
  <c r="K1706" i="4"/>
  <c r="L1706" i="4" s="1"/>
  <c r="K1705" i="4"/>
  <c r="L1705" i="4" s="1"/>
  <c r="K1704" i="4"/>
  <c r="L1704" i="4" s="1"/>
  <c r="K1703" i="4"/>
  <c r="L1703" i="4" s="1"/>
  <c r="K1702" i="4"/>
  <c r="L1702" i="4" s="1"/>
  <c r="K1640" i="4"/>
  <c r="K1639" i="4"/>
  <c r="L1639" i="4" s="1"/>
  <c r="K1638" i="4"/>
  <c r="L1638" i="4" s="1"/>
  <c r="K1637" i="4"/>
  <c r="L1637" i="4" s="1"/>
  <c r="K1636" i="4"/>
  <c r="L1636" i="4" s="1"/>
  <c r="K1635" i="4"/>
  <c r="L1635" i="4" s="1"/>
  <c r="K1634" i="4"/>
  <c r="L1634" i="4" s="1"/>
  <c r="K1572" i="4"/>
  <c r="L1572" i="4" s="1"/>
  <c r="K1571" i="4"/>
  <c r="L1571" i="4" s="1"/>
  <c r="K1570" i="4"/>
  <c r="L1570" i="4" s="1"/>
  <c r="K1569" i="4"/>
  <c r="L1569" i="4" s="1"/>
  <c r="K1568" i="4"/>
  <c r="L1568" i="4" s="1"/>
  <c r="K1567" i="4"/>
  <c r="L1567" i="4" s="1"/>
  <c r="K1566" i="4"/>
  <c r="L1566" i="4" s="1"/>
  <c r="K1504" i="4"/>
  <c r="L1504" i="4" s="1"/>
  <c r="K1503" i="4"/>
  <c r="L1503" i="4" s="1"/>
  <c r="K1502" i="4"/>
  <c r="L1502" i="4" s="1"/>
  <c r="K1501" i="4"/>
  <c r="L1501" i="4" s="1"/>
  <c r="K1500" i="4"/>
  <c r="L1500" i="4" s="1"/>
  <c r="K1499" i="4"/>
  <c r="L1499" i="4" s="1"/>
  <c r="K1498" i="4"/>
  <c r="L1498" i="4" s="1"/>
  <c r="K1436" i="4"/>
  <c r="K1435" i="4"/>
  <c r="L1435" i="4" s="1"/>
  <c r="K1434" i="4"/>
  <c r="L1434" i="4" s="1"/>
  <c r="K1433" i="4"/>
  <c r="L1433" i="4" s="1"/>
  <c r="K1432" i="4"/>
  <c r="L1432" i="4" s="1"/>
  <c r="K1431" i="4"/>
  <c r="L1431" i="4" s="1"/>
  <c r="K1430" i="4"/>
  <c r="L1430" i="4" s="1"/>
  <c r="K1368" i="4"/>
  <c r="L1368" i="4" s="1"/>
  <c r="K1367" i="4"/>
  <c r="L1367" i="4" s="1"/>
  <c r="K1366" i="4"/>
  <c r="L1366" i="4" s="1"/>
  <c r="K1365" i="4"/>
  <c r="L1365" i="4" s="1"/>
  <c r="K1364" i="4"/>
  <c r="L1364" i="4" s="1"/>
  <c r="K1363" i="4"/>
  <c r="L1363" i="4" s="1"/>
  <c r="K1362" i="4"/>
  <c r="L1362" i="4" s="1"/>
  <c r="K1300" i="4"/>
  <c r="K1299" i="4"/>
  <c r="L1299" i="4" s="1"/>
  <c r="K1298" i="4"/>
  <c r="L1298" i="4" s="1"/>
  <c r="K1297" i="4"/>
  <c r="L1297" i="4" s="1"/>
  <c r="K1296" i="4"/>
  <c r="L1296" i="4" s="1"/>
  <c r="K1295" i="4"/>
  <c r="L1295" i="4" s="1"/>
  <c r="K1294" i="4"/>
  <c r="L1294" i="4" s="1"/>
  <c r="K1232" i="4"/>
  <c r="K1231" i="4"/>
  <c r="L1231" i="4" s="1"/>
  <c r="K1230" i="4"/>
  <c r="L1230" i="4" s="1"/>
  <c r="K1229" i="4"/>
  <c r="L1229" i="4" s="1"/>
  <c r="K1228" i="4"/>
  <c r="L1228" i="4" s="1"/>
  <c r="K1227" i="4"/>
  <c r="L1227" i="4" s="1"/>
  <c r="K1226" i="4"/>
  <c r="L1226" i="4" s="1"/>
  <c r="K1164" i="4"/>
  <c r="L1164" i="4" s="1"/>
  <c r="K1163" i="4"/>
  <c r="L1163" i="4" s="1"/>
  <c r="K1162" i="4"/>
  <c r="L1162" i="4" s="1"/>
  <c r="K1161" i="4"/>
  <c r="L1161" i="4" s="1"/>
  <c r="K1160" i="4"/>
  <c r="L1160" i="4" s="1"/>
  <c r="K1159" i="4"/>
  <c r="L1159" i="4" s="1"/>
  <c r="K1158" i="4"/>
  <c r="L1158" i="4" s="1"/>
  <c r="K1096" i="4"/>
  <c r="K1095" i="4"/>
  <c r="L1095" i="4" s="1"/>
  <c r="K1094" i="4"/>
  <c r="L1094" i="4" s="1"/>
  <c r="K1093" i="4"/>
  <c r="L1093" i="4" s="1"/>
  <c r="K1092" i="4"/>
  <c r="L1092" i="4" s="1"/>
  <c r="K1091" i="4"/>
  <c r="L1091" i="4" s="1"/>
  <c r="K1090" i="4"/>
  <c r="L1090" i="4" s="1"/>
  <c r="K1028" i="4"/>
  <c r="K1027" i="4"/>
  <c r="L1027" i="4" s="1"/>
  <c r="K1026" i="4"/>
  <c r="L1026" i="4" s="1"/>
  <c r="K1025" i="4"/>
  <c r="L1025" i="4" s="1"/>
  <c r="K1024" i="4"/>
  <c r="L1024" i="4" s="1"/>
  <c r="K1023" i="4"/>
  <c r="L1023" i="4" s="1"/>
  <c r="K1022" i="4"/>
  <c r="L1022" i="4" s="1"/>
  <c r="K960" i="4"/>
  <c r="K959" i="4"/>
  <c r="L959" i="4" s="1"/>
  <c r="K958" i="4"/>
  <c r="L958" i="4" s="1"/>
  <c r="K957" i="4"/>
  <c r="L957" i="4" s="1"/>
  <c r="K956" i="4"/>
  <c r="L956" i="4" s="1"/>
  <c r="K955" i="4"/>
  <c r="L955" i="4" s="1"/>
  <c r="K954" i="4"/>
  <c r="L954" i="4" s="1"/>
  <c r="K892" i="4"/>
  <c r="L892" i="4" s="1"/>
  <c r="K891" i="4"/>
  <c r="L891" i="4" s="1"/>
  <c r="K890" i="4"/>
  <c r="L890" i="4" s="1"/>
  <c r="K889" i="4"/>
  <c r="L889" i="4" s="1"/>
  <c r="K888" i="4"/>
  <c r="L888" i="4" s="1"/>
  <c r="K887" i="4"/>
  <c r="L887" i="4" s="1"/>
  <c r="K886" i="4"/>
  <c r="L886" i="4" s="1"/>
  <c r="K824" i="4"/>
  <c r="L824" i="4" s="1"/>
  <c r="K823" i="4"/>
  <c r="L823" i="4" s="1"/>
  <c r="K822" i="4"/>
  <c r="L822" i="4" s="1"/>
  <c r="K821" i="4"/>
  <c r="L821" i="4" s="1"/>
  <c r="K820" i="4"/>
  <c r="L820" i="4" s="1"/>
  <c r="K819" i="4"/>
  <c r="L819" i="4" s="1"/>
  <c r="K818" i="4"/>
  <c r="L818" i="4" s="1"/>
  <c r="K756" i="4"/>
  <c r="K755" i="4"/>
  <c r="L755" i="4" s="1"/>
  <c r="K754" i="4"/>
  <c r="L754" i="4" s="1"/>
  <c r="K753" i="4"/>
  <c r="L753" i="4" s="1"/>
  <c r="K752" i="4"/>
  <c r="L752" i="4" s="1"/>
  <c r="K751" i="4"/>
  <c r="L751" i="4" s="1"/>
  <c r="K750" i="4"/>
  <c r="L750" i="4" s="1"/>
  <c r="K688" i="4"/>
  <c r="L688" i="4" s="1"/>
  <c r="K687" i="4"/>
  <c r="L687" i="4" s="1"/>
  <c r="K686" i="4"/>
  <c r="L686" i="4" s="1"/>
  <c r="K685" i="4"/>
  <c r="L685" i="4" s="1"/>
  <c r="K684" i="4"/>
  <c r="L684" i="4" s="1"/>
  <c r="K683" i="4"/>
  <c r="L683" i="4" s="1"/>
  <c r="K682" i="4"/>
  <c r="L682" i="4" s="1"/>
  <c r="K620" i="4"/>
  <c r="K621" i="4" s="1"/>
  <c r="K622" i="4" s="1"/>
  <c r="K623" i="4" s="1"/>
  <c r="K619" i="4"/>
  <c r="L619" i="4" s="1"/>
  <c r="K618" i="4"/>
  <c r="L618" i="4" s="1"/>
  <c r="K617" i="4"/>
  <c r="L617" i="4" s="1"/>
  <c r="K616" i="4"/>
  <c r="L616" i="4" s="1"/>
  <c r="K615" i="4"/>
  <c r="L615" i="4" s="1"/>
  <c r="K614" i="4"/>
  <c r="L614" i="4" s="1"/>
  <c r="K552" i="4"/>
  <c r="K553" i="4" s="1"/>
  <c r="K554" i="4" s="1"/>
  <c r="K555" i="4" s="1"/>
  <c r="K556" i="4" s="1"/>
  <c r="K551" i="4"/>
  <c r="L551" i="4" s="1"/>
  <c r="K550" i="4"/>
  <c r="L550" i="4" s="1"/>
  <c r="K549" i="4"/>
  <c r="L549" i="4" s="1"/>
  <c r="K548" i="4"/>
  <c r="L548" i="4" s="1"/>
  <c r="K547" i="4"/>
  <c r="L547" i="4" s="1"/>
  <c r="K546" i="4"/>
  <c r="L546" i="4" s="1"/>
  <c r="K484" i="4"/>
  <c r="K483" i="4"/>
  <c r="L483" i="4" s="1"/>
  <c r="K482" i="4"/>
  <c r="L482" i="4" s="1"/>
  <c r="K481" i="4"/>
  <c r="L481" i="4" s="1"/>
  <c r="K480" i="4"/>
  <c r="L480" i="4" s="1"/>
  <c r="K479" i="4"/>
  <c r="L479" i="4" s="1"/>
  <c r="K478" i="4"/>
  <c r="L478" i="4" s="1"/>
  <c r="K416" i="4"/>
  <c r="K417" i="4" s="1"/>
  <c r="L417" i="4" s="1"/>
  <c r="K415" i="4"/>
  <c r="L415" i="4" s="1"/>
  <c r="K414" i="4"/>
  <c r="L414" i="4" s="1"/>
  <c r="K413" i="4"/>
  <c r="L413" i="4" s="1"/>
  <c r="K412" i="4"/>
  <c r="L412" i="4" s="1"/>
  <c r="K411" i="4"/>
  <c r="L411" i="4" s="1"/>
  <c r="K410" i="4"/>
  <c r="L410" i="4" s="1"/>
  <c r="K348" i="4"/>
  <c r="K347" i="4"/>
  <c r="L347" i="4" s="1"/>
  <c r="K346" i="4"/>
  <c r="L346" i="4" s="1"/>
  <c r="K345" i="4"/>
  <c r="L345" i="4" s="1"/>
  <c r="K344" i="4"/>
  <c r="L344" i="4" s="1"/>
  <c r="K343" i="4"/>
  <c r="L343" i="4" s="1"/>
  <c r="K342" i="4"/>
  <c r="L342" i="4" s="1"/>
  <c r="K280" i="4"/>
  <c r="L280" i="4" s="1"/>
  <c r="K279" i="4"/>
  <c r="L279" i="4" s="1"/>
  <c r="K278" i="4"/>
  <c r="L278" i="4" s="1"/>
  <c r="K277" i="4"/>
  <c r="L277" i="4" s="1"/>
  <c r="K276" i="4"/>
  <c r="L276" i="4" s="1"/>
  <c r="K275" i="4"/>
  <c r="L275" i="4" s="1"/>
  <c r="K274" i="4"/>
  <c r="L274" i="4" s="1"/>
  <c r="K212" i="4"/>
  <c r="K213" i="4" s="1"/>
  <c r="K214" i="4" s="1"/>
  <c r="K211" i="4"/>
  <c r="L211" i="4" s="1"/>
  <c r="K210" i="4"/>
  <c r="L210" i="4" s="1"/>
  <c r="K209" i="4"/>
  <c r="L209" i="4" s="1"/>
  <c r="K208" i="4"/>
  <c r="L208" i="4" s="1"/>
  <c r="K207" i="4"/>
  <c r="L207" i="4" s="1"/>
  <c r="K206" i="4"/>
  <c r="L206" i="4" s="1"/>
  <c r="K144" i="4"/>
  <c r="K145" i="4" s="1"/>
  <c r="K146" i="4" s="1"/>
  <c r="K143" i="4"/>
  <c r="L143" i="4" s="1"/>
  <c r="L142" i="4"/>
  <c r="K142" i="4"/>
  <c r="K141" i="4"/>
  <c r="L141" i="4" s="1"/>
  <c r="K140" i="4"/>
  <c r="L140" i="4" s="1"/>
  <c r="K139" i="4"/>
  <c r="L139" i="4" s="1"/>
  <c r="K138" i="4"/>
  <c r="L138" i="4" s="1"/>
  <c r="O89" i="4"/>
  <c r="K76" i="4"/>
  <c r="K77" i="4" s="1"/>
  <c r="K75" i="4"/>
  <c r="K74" i="4"/>
  <c r="K73" i="4"/>
  <c r="K72" i="4"/>
  <c r="K71" i="4"/>
  <c r="K70" i="4"/>
  <c r="S58" i="4"/>
  <c r="T58" i="4" s="1"/>
  <c r="U58" i="4" s="1"/>
  <c r="R58" i="4"/>
  <c r="Q58" i="4"/>
  <c r="S57" i="4"/>
  <c r="R57" i="4"/>
  <c r="Q57" i="4"/>
  <c r="S56" i="4"/>
  <c r="R56" i="4"/>
  <c r="T56" i="4" s="1"/>
  <c r="U56" i="4" s="1"/>
  <c r="Q56" i="4"/>
  <c r="S55" i="4"/>
  <c r="R55" i="4"/>
  <c r="T55" i="4" s="1"/>
  <c r="Q55" i="4"/>
  <c r="U55" i="4" s="1"/>
  <c r="T54" i="4"/>
  <c r="U54" i="4" s="1"/>
  <c r="S54" i="4"/>
  <c r="R54" i="4"/>
  <c r="Q54" i="4"/>
  <c r="U53" i="4"/>
  <c r="S53" i="4"/>
  <c r="R53" i="4"/>
  <c r="T53" i="4" s="1"/>
  <c r="Q53" i="4"/>
  <c r="S52" i="4"/>
  <c r="R52" i="4"/>
  <c r="T52" i="4" s="1"/>
  <c r="Q52" i="4"/>
  <c r="S51" i="4"/>
  <c r="R51" i="4"/>
  <c r="Q51" i="4"/>
  <c r="S50" i="4"/>
  <c r="R50" i="4"/>
  <c r="T50" i="4" s="1"/>
  <c r="Q50" i="4"/>
  <c r="U50" i="4" s="1"/>
  <c r="S49" i="4"/>
  <c r="R49" i="4"/>
  <c r="Q49" i="4"/>
  <c r="U48" i="4"/>
  <c r="S48" i="4"/>
  <c r="R48" i="4"/>
  <c r="T48" i="4" s="1"/>
  <c r="Q48" i="4"/>
  <c r="S47" i="4"/>
  <c r="R47" i="4"/>
  <c r="T47" i="4" s="1"/>
  <c r="Q47" i="4"/>
  <c r="U47" i="4" s="1"/>
  <c r="T46" i="4"/>
  <c r="U46" i="4" s="1"/>
  <c r="S46" i="4"/>
  <c r="R46" i="4"/>
  <c r="Q46" i="4"/>
  <c r="S45" i="4"/>
  <c r="R45" i="4"/>
  <c r="Q45" i="4"/>
  <c r="S44" i="4"/>
  <c r="R44" i="4"/>
  <c r="T44" i="4" s="1"/>
  <c r="Q44" i="4"/>
  <c r="U44" i="4" s="1"/>
  <c r="S43" i="4"/>
  <c r="R43" i="4"/>
  <c r="T43" i="4" s="1"/>
  <c r="Q43" i="4"/>
  <c r="U43" i="4" s="1"/>
  <c r="S42" i="4"/>
  <c r="R42" i="4"/>
  <c r="T42" i="4" s="1"/>
  <c r="U42" i="4" s="1"/>
  <c r="Q42" i="4"/>
  <c r="U41" i="4"/>
  <c r="S41" i="4"/>
  <c r="R41" i="4"/>
  <c r="T41" i="4" s="1"/>
  <c r="Q41" i="4"/>
  <c r="S40" i="4"/>
  <c r="R40" i="4"/>
  <c r="T40" i="4" s="1"/>
  <c r="Q40" i="4"/>
  <c r="S39" i="4"/>
  <c r="R39" i="4"/>
  <c r="T39" i="4" s="1"/>
  <c r="U39" i="4" s="1"/>
  <c r="Q39" i="4"/>
  <c r="S38" i="4"/>
  <c r="R38" i="4"/>
  <c r="T38" i="4" s="1"/>
  <c r="Q38" i="4"/>
  <c r="U38" i="4" s="1"/>
  <c r="S37" i="4"/>
  <c r="R37" i="4"/>
  <c r="Q37" i="4"/>
  <c r="S36" i="4"/>
  <c r="R36" i="4"/>
  <c r="T36" i="4" s="1"/>
  <c r="U36" i="4" s="1"/>
  <c r="Q36" i="4"/>
  <c r="S35" i="4"/>
  <c r="R35" i="4"/>
  <c r="Q35" i="4"/>
  <c r="U34" i="4"/>
  <c r="T34" i="4"/>
  <c r="S34" i="4"/>
  <c r="R34" i="4"/>
  <c r="Q34" i="4"/>
  <c r="S33" i="4"/>
  <c r="R33" i="4"/>
  <c r="T33" i="4" s="1"/>
  <c r="Q33" i="4"/>
  <c r="U33" i="4" s="1"/>
  <c r="U32" i="4"/>
  <c r="T32" i="4"/>
  <c r="S32" i="4"/>
  <c r="R32" i="4"/>
  <c r="Q32" i="4"/>
  <c r="S31" i="4"/>
  <c r="R31" i="4"/>
  <c r="T31" i="4" s="1"/>
  <c r="Q31" i="4"/>
  <c r="U31" i="4" s="1"/>
  <c r="S30" i="4"/>
  <c r="R30" i="4"/>
  <c r="T30" i="4" s="1"/>
  <c r="Q30" i="4"/>
  <c r="U30" i="4" s="1"/>
  <c r="U29" i="4"/>
  <c r="S29" i="4"/>
  <c r="R29" i="4"/>
  <c r="T29" i="4" s="1"/>
  <c r="Q29" i="4"/>
  <c r="S28" i="4"/>
  <c r="R28" i="4"/>
  <c r="T28" i="4" s="1"/>
  <c r="Q28" i="4"/>
  <c r="S27" i="4"/>
  <c r="R27" i="4"/>
  <c r="T27" i="4" s="1"/>
  <c r="U27" i="4" s="1"/>
  <c r="Q27" i="4"/>
  <c r="S26" i="4"/>
  <c r="R26" i="4"/>
  <c r="T26" i="4" s="1"/>
  <c r="Q26" i="4"/>
  <c r="S25" i="4"/>
  <c r="R25" i="4"/>
  <c r="T25" i="4" s="1"/>
  <c r="Q25" i="4"/>
  <c r="U25" i="4" s="1"/>
  <c r="S24" i="4"/>
  <c r="R24" i="4"/>
  <c r="T24" i="4" s="1"/>
  <c r="U24" i="4" s="1"/>
  <c r="Q24" i="4"/>
  <c r="S23" i="4"/>
  <c r="R23" i="4"/>
  <c r="Q23" i="4"/>
  <c r="S22" i="4"/>
  <c r="T22" i="4" s="1"/>
  <c r="U22" i="4" s="1"/>
  <c r="R22" i="4"/>
  <c r="Q22" i="4"/>
  <c r="S21" i="4"/>
  <c r="R21" i="4"/>
  <c r="Q21" i="4"/>
  <c r="S20" i="4"/>
  <c r="R20" i="4"/>
  <c r="T20" i="4" s="1"/>
  <c r="U20" i="4" s="1"/>
  <c r="Q20" i="4"/>
  <c r="S19" i="4"/>
  <c r="R19" i="4"/>
  <c r="T19" i="4" s="1"/>
  <c r="Q19" i="4"/>
  <c r="U19" i="4" s="1"/>
  <c r="U18" i="4"/>
  <c r="T18" i="4"/>
  <c r="S18" i="4"/>
  <c r="R18" i="4"/>
  <c r="Q18" i="4"/>
  <c r="U17" i="4"/>
  <c r="S17" i="4"/>
  <c r="R17" i="4"/>
  <c r="T17" i="4" s="1"/>
  <c r="Q17" i="4"/>
  <c r="S16" i="4"/>
  <c r="R16" i="4"/>
  <c r="T16" i="4" s="1"/>
  <c r="Q16" i="4"/>
  <c r="S15" i="4"/>
  <c r="R15" i="4"/>
  <c r="Q15" i="4"/>
  <c r="S14" i="4"/>
  <c r="R14" i="4"/>
  <c r="T14" i="4" s="1"/>
  <c r="Q14" i="4"/>
  <c r="U14" i="4" s="1"/>
  <c r="K14" i="4"/>
  <c r="K15" i="4" s="1"/>
  <c r="K16" i="4" s="1"/>
  <c r="K17" i="4" s="1"/>
  <c r="K18" i="4" s="1"/>
  <c r="K19" i="4" s="1"/>
  <c r="K20" i="4" s="1"/>
  <c r="K21" i="4" s="1"/>
  <c r="K22" i="4" s="1"/>
  <c r="K23" i="4" s="1"/>
  <c r="K24" i="4" s="1"/>
  <c r="K25" i="4" s="1"/>
  <c r="K26" i="4" s="1"/>
  <c r="K27" i="4" s="1"/>
  <c r="K28" i="4" s="1"/>
  <c r="K29" i="4" s="1"/>
  <c r="K30" i="4" s="1"/>
  <c r="K31" i="4" s="1"/>
  <c r="K32" i="4" s="1"/>
  <c r="K33" i="4" s="1"/>
  <c r="K34" i="4" s="1"/>
  <c r="K35" i="4" s="1"/>
  <c r="K36" i="4" s="1"/>
  <c r="K37" i="4" s="1"/>
  <c r="K38" i="4" s="1"/>
  <c r="K39" i="4" s="1"/>
  <c r="K40" i="4" s="1"/>
  <c r="K41" i="4" s="1"/>
  <c r="K42" i="4" s="1"/>
  <c r="K43" i="4" s="1"/>
  <c r="K44" i="4" s="1"/>
  <c r="K45" i="4" s="1"/>
  <c r="K46" i="4" s="1"/>
  <c r="K47" i="4" s="1"/>
  <c r="K48" i="4" s="1"/>
  <c r="K49" i="4" s="1"/>
  <c r="K50" i="4" s="1"/>
  <c r="K51" i="4" s="1"/>
  <c r="K52" i="4" s="1"/>
  <c r="K53" i="4" s="1"/>
  <c r="K54" i="4" s="1"/>
  <c r="K55" i="4" s="1"/>
  <c r="K56" i="4" s="1"/>
  <c r="K57" i="4" s="1"/>
  <c r="K58" i="4" s="1"/>
  <c r="K59" i="4" s="1"/>
  <c r="K60" i="4" s="1"/>
  <c r="K61" i="4" s="1"/>
  <c r="K62" i="4" s="1"/>
  <c r="K63" i="4" s="1"/>
  <c r="K64" i="4" s="1"/>
  <c r="K65" i="4" s="1"/>
  <c r="K66" i="4" s="1"/>
  <c r="K67" i="4" s="1"/>
  <c r="K68" i="4" s="1"/>
  <c r="K69" i="4" s="1"/>
  <c r="S13" i="4"/>
  <c r="R13" i="4"/>
  <c r="T13" i="4" s="1"/>
  <c r="U13" i="4" s="1"/>
  <c r="Q13" i="4"/>
  <c r="U12" i="4"/>
  <c r="S12" i="4"/>
  <c r="R12" i="4"/>
  <c r="T12" i="4" s="1"/>
  <c r="Q12" i="4"/>
  <c r="K8" i="4"/>
  <c r="K9" i="4" s="1"/>
  <c r="K10" i="4" s="1"/>
  <c r="K11" i="4" s="1"/>
  <c r="K12" i="4" s="1"/>
  <c r="K13" i="4" s="1"/>
  <c r="K7" i="4"/>
  <c r="K6" i="4"/>
  <c r="K5" i="4"/>
  <c r="K4" i="4"/>
  <c r="K3" i="4"/>
  <c r="K2" i="4"/>
  <c r="E2289" i="3"/>
  <c r="E2508" i="3"/>
  <c r="E982" i="3"/>
  <c r="E2072" i="3"/>
  <c r="E546" i="3"/>
  <c r="E764" i="3"/>
  <c r="E1200" i="3"/>
  <c r="E1418" i="3"/>
  <c r="E1636" i="3"/>
  <c r="E2616" i="3"/>
  <c r="E2" i="3"/>
  <c r="E220" i="3"/>
  <c r="J1462" i="3" l="1"/>
  <c r="J1525" i="3"/>
  <c r="J1463" i="3"/>
  <c r="K1525" i="3"/>
  <c r="K2897" i="3"/>
  <c r="J1464" i="3"/>
  <c r="J1431" i="3"/>
  <c r="J1521" i="3"/>
  <c r="J1452" i="3"/>
  <c r="J1502" i="3"/>
  <c r="J1513" i="3"/>
  <c r="J1493" i="3"/>
  <c r="J1492" i="3"/>
  <c r="J1512" i="3"/>
  <c r="J1489" i="3"/>
  <c r="J1480" i="3"/>
  <c r="J1488" i="3"/>
  <c r="J1432" i="3"/>
  <c r="J1481" i="3"/>
  <c r="J1451" i="3"/>
  <c r="K1513" i="3"/>
  <c r="J1490" i="3"/>
  <c r="K1451" i="3"/>
  <c r="J1523" i="3"/>
  <c r="J1504" i="3"/>
  <c r="K1493" i="3"/>
  <c r="J1514" i="3"/>
  <c r="K1480" i="3"/>
  <c r="J1503" i="3"/>
  <c r="K1221" i="3"/>
  <c r="J1221" i="3"/>
  <c r="J1473" i="3"/>
  <c r="J1430" i="3"/>
  <c r="J1428" i="3"/>
  <c r="J1425" i="3"/>
  <c r="J1433" i="3"/>
  <c r="J1453" i="3"/>
  <c r="J1450" i="3"/>
  <c r="J1429" i="3"/>
  <c r="K1512" i="3"/>
  <c r="J1524" i="3"/>
  <c r="J1485" i="3"/>
  <c r="K1485" i="3"/>
  <c r="K2936" i="3"/>
  <c r="J1522" i="3"/>
  <c r="J1491" i="3"/>
  <c r="J1520" i="3"/>
  <c r="J1510" i="3"/>
  <c r="K1502" i="3"/>
  <c r="J2356" i="3"/>
  <c r="L2356" i="3"/>
  <c r="J1518" i="3"/>
  <c r="K1503" i="3"/>
  <c r="J1706" i="3"/>
  <c r="J1702" i="3"/>
  <c r="L1492" i="3"/>
  <c r="K1484" i="3"/>
  <c r="J1438" i="3"/>
  <c r="K1438" i="3"/>
  <c r="J1475" i="3"/>
  <c r="J1472" i="3"/>
  <c r="J272" i="3"/>
  <c r="K1463" i="3"/>
  <c r="K1464" i="3"/>
  <c r="K1456" i="3"/>
  <c r="J1471" i="3"/>
  <c r="J1439" i="3"/>
  <c r="K1429" i="3"/>
  <c r="K1428" i="3"/>
  <c r="J1427" i="3"/>
  <c r="K1425" i="3"/>
  <c r="K1431" i="3"/>
  <c r="K1430" i="3"/>
  <c r="J1444" i="3"/>
  <c r="J1507" i="3"/>
  <c r="J1506" i="3"/>
  <c r="J1487" i="3"/>
  <c r="K1487" i="3"/>
  <c r="K1495" i="3"/>
  <c r="J1495" i="3"/>
  <c r="K1511" i="3"/>
  <c r="K1523" i="3"/>
  <c r="K1522" i="3"/>
  <c r="L1521" i="3"/>
  <c r="K1510" i="3"/>
  <c r="L1725" i="3"/>
  <c r="J1508" i="3"/>
  <c r="J2904" i="3"/>
  <c r="K2904" i="3"/>
  <c r="K1518" i="3"/>
  <c r="K1504" i="3"/>
  <c r="J1483" i="3"/>
  <c r="K1483" i="3"/>
  <c r="J2900" i="3"/>
  <c r="K2900" i="3"/>
  <c r="K1499" i="3"/>
  <c r="K1491" i="3"/>
  <c r="J1467" i="3"/>
  <c r="J1496" i="3"/>
  <c r="K1486" i="3"/>
  <c r="J1486" i="3"/>
  <c r="K1473" i="3"/>
  <c r="L1920" i="3"/>
  <c r="J1477" i="3"/>
  <c r="J1469" i="3"/>
  <c r="L1469" i="3"/>
  <c r="K1465" i="3"/>
  <c r="J1465" i="3"/>
  <c r="J1446" i="3"/>
  <c r="K1446" i="3"/>
  <c r="K1474" i="3"/>
  <c r="J225" i="3"/>
  <c r="K225" i="3"/>
  <c r="J1228" i="3"/>
  <c r="K1228" i="3"/>
  <c r="K1434" i="3"/>
  <c r="J1434" i="3"/>
  <c r="J1423" i="3"/>
  <c r="K1423" i="3"/>
  <c r="K1475" i="3"/>
  <c r="K1462" i="3"/>
  <c r="K2519" i="3"/>
  <c r="J1435" i="3"/>
  <c r="K1435" i="3"/>
  <c r="J1217" i="3"/>
  <c r="K1217" i="3"/>
  <c r="J1461" i="3"/>
  <c r="K1461" i="3"/>
  <c r="K1441" i="3"/>
  <c r="J1436" i="3"/>
  <c r="K1436" i="3"/>
  <c r="J1420" i="3"/>
  <c r="J1449" i="3"/>
  <c r="K1449" i="3"/>
  <c r="K3137" i="4"/>
  <c r="L3137" i="4" s="1"/>
  <c r="K4429" i="4"/>
  <c r="L4429" i="4" s="1"/>
  <c r="K2049" i="4"/>
  <c r="K2050" i="4" s="1"/>
  <c r="L2050" i="4" s="1"/>
  <c r="K3885" i="4"/>
  <c r="L3885" i="4" s="1"/>
  <c r="K3273" i="4"/>
  <c r="K3274" i="4" s="1"/>
  <c r="K1165" i="4"/>
  <c r="L1165" i="4" s="1"/>
  <c r="L5516" i="4"/>
  <c r="K5517" i="4"/>
  <c r="L5517" i="4" s="1"/>
  <c r="K6469" i="4"/>
  <c r="L6469" i="4" s="1"/>
  <c r="K4021" i="4"/>
  <c r="K4022" i="4" s="1"/>
  <c r="L4020" i="4"/>
  <c r="K2933" i="4"/>
  <c r="K2934" i="4" s="1"/>
  <c r="L2934" i="4" s="1"/>
  <c r="K5585" i="4"/>
  <c r="K5586" i="4" s="1"/>
  <c r="K2798" i="4"/>
  <c r="L2798" i="4" s="1"/>
  <c r="L2797" i="4"/>
  <c r="L1096" i="4"/>
  <c r="K1097" i="4"/>
  <c r="K6197" i="4"/>
  <c r="K6198" i="4" s="1"/>
  <c r="L6196" i="4"/>
  <c r="K2593" i="4"/>
  <c r="L2592" i="4"/>
  <c r="L5993" i="4"/>
  <c r="K5994" i="4"/>
  <c r="K281" i="4"/>
  <c r="L5925" i="4"/>
  <c r="K5926" i="4"/>
  <c r="K5927" i="4" s="1"/>
  <c r="K215" i="4"/>
  <c r="K216" i="4" s="1"/>
  <c r="K217" i="4" s="1"/>
  <c r="L214" i="4"/>
  <c r="L213" i="4"/>
  <c r="K6947" i="4"/>
  <c r="L6946" i="4"/>
  <c r="K3545" i="4"/>
  <c r="L3545" i="4" s="1"/>
  <c r="L556" i="4"/>
  <c r="K557" i="4"/>
  <c r="K558" i="4" s="1"/>
  <c r="K559" i="4" s="1"/>
  <c r="K560" i="4" s="1"/>
  <c r="L560" i="4" s="1"/>
  <c r="K1709" i="4"/>
  <c r="L1912" i="4"/>
  <c r="K1913" i="4"/>
  <c r="L2796" i="4"/>
  <c r="L555" i="4"/>
  <c r="L3748" i="4"/>
  <c r="L4292" i="4"/>
  <c r="L6944" i="4"/>
  <c r="K7489" i="4"/>
  <c r="L7488" i="4"/>
  <c r="K2321" i="4"/>
  <c r="K2729" i="4"/>
  <c r="K2730" i="4" s="1"/>
  <c r="L4632" i="4"/>
  <c r="L6945" i="4"/>
  <c r="K485" i="4"/>
  <c r="L485" i="4" s="1"/>
  <c r="L484" i="4"/>
  <c r="L4904" i="4"/>
  <c r="K6878" i="4"/>
  <c r="L6878" i="4" s="1"/>
  <c r="K4565" i="4"/>
  <c r="L4565" i="4" s="1"/>
  <c r="L5924" i="4"/>
  <c r="L5992" i="4"/>
  <c r="K6265" i="4"/>
  <c r="L6265" i="4" s="1"/>
  <c r="K3205" i="4"/>
  <c r="L3205" i="4" s="1"/>
  <c r="L3408" i="4"/>
  <c r="K3409" i="4"/>
  <c r="K3410" i="4" s="1"/>
  <c r="L3410" i="4" s="1"/>
  <c r="L4156" i="4"/>
  <c r="K4157" i="4"/>
  <c r="L5312" i="4"/>
  <c r="L6740" i="4"/>
  <c r="K1369" i="4"/>
  <c r="L1369" i="4" s="1"/>
  <c r="L7625" i="4"/>
  <c r="K7626" i="4"/>
  <c r="L7626" i="4" s="1"/>
  <c r="L6060" i="4"/>
  <c r="L6128" i="4"/>
  <c r="L620" i="4"/>
  <c r="K2117" i="4"/>
  <c r="K2118" i="4" s="1"/>
  <c r="K5177" i="4"/>
  <c r="K5178" i="4" s="1"/>
  <c r="L7012" i="4"/>
  <c r="L7352" i="4"/>
  <c r="L7420" i="4"/>
  <c r="L7624" i="4"/>
  <c r="L621" i="4"/>
  <c r="K893" i="4"/>
  <c r="K1505" i="4"/>
  <c r="K1573" i="4"/>
  <c r="K1574" i="4" s="1"/>
  <c r="K3001" i="4"/>
  <c r="L3001" i="4" s="1"/>
  <c r="K3613" i="4"/>
  <c r="L3613" i="4" s="1"/>
  <c r="K5653" i="4"/>
  <c r="L6536" i="4"/>
  <c r="L6604" i="4"/>
  <c r="L7013" i="4"/>
  <c r="K418" i="4"/>
  <c r="K419" i="4" s="1"/>
  <c r="K689" i="4"/>
  <c r="K690" i="4" s="1"/>
  <c r="K691" i="4" s="1"/>
  <c r="K3341" i="4"/>
  <c r="K4225" i="4"/>
  <c r="K4226" i="4" s="1"/>
  <c r="L4226" i="4" s="1"/>
  <c r="K6062" i="4"/>
  <c r="K4769" i="4"/>
  <c r="K147" i="4"/>
  <c r="L146" i="4"/>
  <c r="L559" i="4"/>
  <c r="L1232" i="4"/>
  <c r="K1233" i="4"/>
  <c r="L144" i="4"/>
  <c r="L145" i="4"/>
  <c r="K757" i="4"/>
  <c r="L756" i="4"/>
  <c r="K825" i="4"/>
  <c r="L1436" i="4"/>
  <c r="K1437" i="4"/>
  <c r="T49" i="4"/>
  <c r="U49" i="4" s="1"/>
  <c r="L416" i="4"/>
  <c r="K624" i="4"/>
  <c r="L623" i="4"/>
  <c r="U52" i="4"/>
  <c r="U16" i="4"/>
  <c r="K349" i="4"/>
  <c r="L348" i="4"/>
  <c r="L2252" i="4"/>
  <c r="K2253" i="4"/>
  <c r="U45" i="4"/>
  <c r="K961" i="4"/>
  <c r="L960" i="4"/>
  <c r="T23" i="4"/>
  <c r="U23" i="4" s="1"/>
  <c r="T45" i="4"/>
  <c r="L622" i="4"/>
  <c r="L1300" i="4"/>
  <c r="K1301" i="4"/>
  <c r="L3680" i="4"/>
  <c r="K3681" i="4"/>
  <c r="U28" i="4"/>
  <c r="L1028" i="4"/>
  <c r="K1029" i="4"/>
  <c r="K78" i="4"/>
  <c r="L77" i="4"/>
  <c r="L76" i="4"/>
  <c r="T15" i="4"/>
  <c r="U15" i="4" s="1"/>
  <c r="U26" i="4"/>
  <c r="T37" i="4"/>
  <c r="U37" i="4" s="1"/>
  <c r="U40" i="4"/>
  <c r="T51" i="4"/>
  <c r="U51" i="4" s="1"/>
  <c r="K4634" i="4"/>
  <c r="U21" i="4"/>
  <c r="T21" i="4"/>
  <c r="T35" i="4"/>
  <c r="U35" i="4" s="1"/>
  <c r="T57" i="4"/>
  <c r="U57" i="4" s="1"/>
  <c r="L2184" i="4"/>
  <c r="K2185" i="4"/>
  <c r="K2525" i="4"/>
  <c r="K3817" i="4"/>
  <c r="L3816" i="4"/>
  <c r="K1981" i="4"/>
  <c r="L1980" i="4"/>
  <c r="L2864" i="4"/>
  <c r="K2865" i="4"/>
  <c r="L553" i="4"/>
  <c r="K1777" i="4"/>
  <c r="L1776" i="4"/>
  <c r="L2388" i="4"/>
  <c r="K4090" i="4"/>
  <c r="L4089" i="4"/>
  <c r="L4905" i="4"/>
  <c r="K4906" i="4"/>
  <c r="L552" i="4"/>
  <c r="L212" i="4"/>
  <c r="L554" i="4"/>
  <c r="K2390" i="4"/>
  <c r="L4088" i="4"/>
  <c r="K4497" i="4"/>
  <c r="L4496" i="4"/>
  <c r="L1640" i="4"/>
  <c r="K1641" i="4"/>
  <c r="K2661" i="4"/>
  <c r="K3069" i="4"/>
  <c r="L6129" i="4"/>
  <c r="K6130" i="4"/>
  <c r="L7216" i="4"/>
  <c r="K7217" i="4"/>
  <c r="K3750" i="4"/>
  <c r="K3953" i="4"/>
  <c r="L3952" i="4"/>
  <c r="K4973" i="4"/>
  <c r="L4972" i="4"/>
  <c r="K6333" i="4"/>
  <c r="L6332" i="4"/>
  <c r="K6809" i="4"/>
  <c r="L6808" i="4"/>
  <c r="L4360" i="4"/>
  <c r="K4361" i="4"/>
  <c r="L5313" i="4"/>
  <c r="K5314" i="4"/>
  <c r="K4294" i="4"/>
  <c r="L4293" i="4"/>
  <c r="K1845" i="4"/>
  <c r="K2457" i="4"/>
  <c r="K3477" i="4"/>
  <c r="K4701" i="4"/>
  <c r="L4700" i="4"/>
  <c r="L6672" i="4"/>
  <c r="K6673" i="4"/>
  <c r="K5041" i="4"/>
  <c r="L5448" i="4"/>
  <c r="K5449" i="4"/>
  <c r="K5245" i="4"/>
  <c r="K5721" i="4"/>
  <c r="L5720" i="4"/>
  <c r="K7557" i="4"/>
  <c r="L7556" i="4"/>
  <c r="K5381" i="4"/>
  <c r="L5380" i="4"/>
  <c r="K5789" i="4"/>
  <c r="L5788" i="4"/>
  <c r="K5857" i="4"/>
  <c r="K6538" i="4"/>
  <c r="K7015" i="4"/>
  <c r="L7014" i="4"/>
  <c r="L7284" i="4"/>
  <c r="K7285" i="4"/>
  <c r="L6741" i="4"/>
  <c r="K6742" i="4"/>
  <c r="L5108" i="4"/>
  <c r="K5109" i="4"/>
  <c r="K7149" i="4"/>
  <c r="K4837" i="4"/>
  <c r="K7081" i="4"/>
  <c r="L7080" i="4"/>
  <c r="K7354" i="4"/>
  <c r="L7353" i="4"/>
  <c r="K6606" i="4"/>
  <c r="L6605" i="4"/>
  <c r="K6401" i="4"/>
  <c r="L6876" i="4"/>
  <c r="L7421" i="4"/>
  <c r="K7422" i="4"/>
  <c r="K3614" i="4" l="1"/>
  <c r="K3615" i="4" s="1"/>
  <c r="K3138" i="4"/>
  <c r="K3139" i="4" s="1"/>
  <c r="L3139" i="4" s="1"/>
  <c r="K3206" i="4"/>
  <c r="L3206" i="4" s="1"/>
  <c r="K4430" i="4"/>
  <c r="K4431" i="4" s="1"/>
  <c r="L3409" i="4"/>
  <c r="L2049" i="4"/>
  <c r="L2729" i="4"/>
  <c r="K3886" i="4"/>
  <c r="L3886" i="4" s="1"/>
  <c r="K1166" i="4"/>
  <c r="L1166" i="4" s="1"/>
  <c r="L557" i="4"/>
  <c r="L558" i="4"/>
  <c r="K561" i="4"/>
  <c r="L561" i="4" s="1"/>
  <c r="K6470" i="4"/>
  <c r="K6471" i="4" s="1"/>
  <c r="L4021" i="4"/>
  <c r="K3411" i="4"/>
  <c r="K3412" i="4" s="1"/>
  <c r="K2799" i="4"/>
  <c r="K2800" i="4" s="1"/>
  <c r="L3273" i="4"/>
  <c r="L1573" i="4"/>
  <c r="K5518" i="4"/>
  <c r="L5585" i="4"/>
  <c r="K2051" i="4"/>
  <c r="L2051" i="4" s="1"/>
  <c r="K4566" i="4"/>
  <c r="K4567" i="4" s="1"/>
  <c r="L6197" i="4"/>
  <c r="L2117" i="4"/>
  <c r="L5926" i="4"/>
  <c r="L2933" i="4"/>
  <c r="K3002" i="4"/>
  <c r="L3002" i="4" s="1"/>
  <c r="L689" i="4"/>
  <c r="K1370" i="4"/>
  <c r="L1370" i="4" s="1"/>
  <c r="K2935" i="4"/>
  <c r="K2936" i="4" s="1"/>
  <c r="L2936" i="4" s="1"/>
  <c r="K6063" i="4"/>
  <c r="L6062" i="4"/>
  <c r="L1505" i="4"/>
  <c r="K1506" i="4"/>
  <c r="L893" i="4"/>
  <c r="K894" i="4"/>
  <c r="K7490" i="4"/>
  <c r="L7489" i="4"/>
  <c r="L2593" i="4"/>
  <c r="K2594" i="4"/>
  <c r="K3342" i="4"/>
  <c r="L3341" i="4"/>
  <c r="K7627" i="4"/>
  <c r="L7627" i="4" s="1"/>
  <c r="L4225" i="4"/>
  <c r="L6947" i="4"/>
  <c r="K6948" i="4"/>
  <c r="L690" i="4"/>
  <c r="L4157" i="4"/>
  <c r="K4158" i="4"/>
  <c r="K3546" i="4"/>
  <c r="K3547" i="4" s="1"/>
  <c r="L215" i="4"/>
  <c r="L5653" i="4"/>
  <c r="K5654" i="4"/>
  <c r="L2118" i="4"/>
  <c r="K2119" i="4"/>
  <c r="K1914" i="4"/>
  <c r="L1913" i="4"/>
  <c r="K1098" i="4"/>
  <c r="L1097" i="4"/>
  <c r="K6879" i="4"/>
  <c r="K6880" i="4" s="1"/>
  <c r="L418" i="4"/>
  <c r="L5177" i="4"/>
  <c r="L216" i="4"/>
  <c r="K282" i="4"/>
  <c r="L281" i="4"/>
  <c r="K4227" i="4"/>
  <c r="K4228" i="4" s="1"/>
  <c r="K486" i="4"/>
  <c r="K487" i="4" s="1"/>
  <c r="L2730" i="4"/>
  <c r="K2731" i="4"/>
  <c r="L1709" i="4"/>
  <c r="K1710" i="4"/>
  <c r="K5995" i="4"/>
  <c r="L5994" i="4"/>
  <c r="K6266" i="4"/>
  <c r="K6267" i="4" s="1"/>
  <c r="K4770" i="4"/>
  <c r="L4769" i="4"/>
  <c r="L2321" i="4"/>
  <c r="K2322" i="4"/>
  <c r="L6333" i="4"/>
  <c r="K6334" i="4"/>
  <c r="K4838" i="4"/>
  <c r="L4837" i="4"/>
  <c r="L3817" i="4"/>
  <c r="K3818" i="4"/>
  <c r="K625" i="4"/>
  <c r="L624" i="4"/>
  <c r="L3274" i="4"/>
  <c r="K3275" i="4"/>
  <c r="L7149" i="4"/>
  <c r="K7150" i="4"/>
  <c r="L5721" i="4"/>
  <c r="K5722" i="4"/>
  <c r="K4295" i="4"/>
  <c r="L4294" i="4"/>
  <c r="K4974" i="4"/>
  <c r="L4973" i="4"/>
  <c r="K962" i="4"/>
  <c r="L961" i="4"/>
  <c r="L5314" i="4"/>
  <c r="K5315" i="4"/>
  <c r="L2390" i="4"/>
  <c r="K2391" i="4"/>
  <c r="K7016" i="4"/>
  <c r="L7015" i="4"/>
  <c r="K3070" i="4"/>
  <c r="L3069" i="4"/>
  <c r="K148" i="4"/>
  <c r="L147" i="4"/>
  <c r="K6743" i="4"/>
  <c r="L6742" i="4"/>
  <c r="K6539" i="4"/>
  <c r="L6538" i="4"/>
  <c r="K5928" i="4"/>
  <c r="L5927" i="4"/>
  <c r="K4702" i="4"/>
  <c r="L4701" i="4"/>
  <c r="L4361" i="4"/>
  <c r="K4362" i="4"/>
  <c r="K2662" i="4"/>
  <c r="L2661" i="4"/>
  <c r="L1777" i="4"/>
  <c r="K1778" i="4"/>
  <c r="K1302" i="4"/>
  <c r="L1301" i="4"/>
  <c r="L5586" i="4"/>
  <c r="K5587" i="4"/>
  <c r="L6606" i="4"/>
  <c r="K6607" i="4"/>
  <c r="K5858" i="4"/>
  <c r="L5857" i="4"/>
  <c r="L5449" i="4"/>
  <c r="K5450" i="4"/>
  <c r="L3953" i="4"/>
  <c r="K3954" i="4"/>
  <c r="K1642" i="4"/>
  <c r="L1641" i="4"/>
  <c r="K2526" i="4"/>
  <c r="L2525" i="4"/>
  <c r="K2254" i="4"/>
  <c r="L2253" i="4"/>
  <c r="K1438" i="4"/>
  <c r="L1437" i="4"/>
  <c r="L1233" i="4"/>
  <c r="K1234" i="4"/>
  <c r="K3751" i="4"/>
  <c r="L3750" i="4"/>
  <c r="L2865" i="4"/>
  <c r="K2866" i="4"/>
  <c r="K692" i="4"/>
  <c r="L691" i="4"/>
  <c r="K7082" i="4"/>
  <c r="L7081" i="4"/>
  <c r="L7557" i="4"/>
  <c r="K7558" i="4"/>
  <c r="L7217" i="4"/>
  <c r="K7218" i="4"/>
  <c r="L757" i="4"/>
  <c r="K758" i="4"/>
  <c r="K4091" i="4"/>
  <c r="L4090" i="4"/>
  <c r="L6401" i="4"/>
  <c r="K6402" i="4"/>
  <c r="K6199" i="4"/>
  <c r="L6198" i="4"/>
  <c r="L6130" i="4"/>
  <c r="K6131" i="4"/>
  <c r="K3682" i="4"/>
  <c r="L3681" i="4"/>
  <c r="L5109" i="4"/>
  <c r="K5110" i="4"/>
  <c r="K5246" i="4"/>
  <c r="L5245" i="4"/>
  <c r="L5789" i="4"/>
  <c r="K5790" i="4"/>
  <c r="K5042" i="4"/>
  <c r="L5041" i="4"/>
  <c r="K3478" i="4"/>
  <c r="L3477" i="4"/>
  <c r="K6810" i="4"/>
  <c r="L6809" i="4"/>
  <c r="K4635" i="4"/>
  <c r="L4634" i="4"/>
  <c r="K7286" i="4"/>
  <c r="L7285" i="4"/>
  <c r="L6673" i="4"/>
  <c r="K6674" i="4"/>
  <c r="K2458" i="4"/>
  <c r="L2457" i="4"/>
  <c r="K4498" i="4"/>
  <c r="L4497" i="4"/>
  <c r="K2186" i="4"/>
  <c r="L2185" i="4"/>
  <c r="K350" i="4"/>
  <c r="L349" i="4"/>
  <c r="L1574" i="4"/>
  <c r="K1575" i="4"/>
  <c r="K562" i="4"/>
  <c r="L7354" i="4"/>
  <c r="K7355" i="4"/>
  <c r="K5382" i="4"/>
  <c r="L5381" i="4"/>
  <c r="K1846" i="4"/>
  <c r="L1845" i="4"/>
  <c r="K4907" i="4"/>
  <c r="L4906" i="4"/>
  <c r="L1981" i="4"/>
  <c r="K1982" i="4"/>
  <c r="L78" i="4"/>
  <c r="K79" i="4"/>
  <c r="K826" i="4"/>
  <c r="L825" i="4"/>
  <c r="K7423" i="4"/>
  <c r="L7422" i="4"/>
  <c r="L1029" i="4"/>
  <c r="K1030" i="4"/>
  <c r="K4023" i="4"/>
  <c r="L4022" i="4"/>
  <c r="L419" i="4"/>
  <c r="K420" i="4"/>
  <c r="L5178" i="4"/>
  <c r="K5179" i="4"/>
  <c r="K218" i="4"/>
  <c r="L217" i="4"/>
  <c r="L3614" i="4" l="1"/>
  <c r="K3140" i="4"/>
  <c r="L3140" i="4" s="1"/>
  <c r="L3138" i="4"/>
  <c r="K3207" i="4"/>
  <c r="K3208" i="4" s="1"/>
  <c r="L4430" i="4"/>
  <c r="K3887" i="4"/>
  <c r="L3887" i="4" s="1"/>
  <c r="K1167" i="4"/>
  <c r="K1168" i="4" s="1"/>
  <c r="K3003" i="4"/>
  <c r="L3003" i="4" s="1"/>
  <c r="L3411" i="4"/>
  <c r="L2799" i="4"/>
  <c r="L6470" i="4"/>
  <c r="K2052" i="4"/>
  <c r="K2053" i="4" s="1"/>
  <c r="L4227" i="4"/>
  <c r="K7628" i="4"/>
  <c r="L7628" i="4" s="1"/>
  <c r="K5519" i="4"/>
  <c r="L5518" i="4"/>
  <c r="L2935" i="4"/>
  <c r="K1371" i="4"/>
  <c r="L1371" i="4" s="1"/>
  <c r="L486" i="4"/>
  <c r="L4566" i="4"/>
  <c r="K2937" i="4"/>
  <c r="L3342" i="4"/>
  <c r="K3343" i="4"/>
  <c r="L5995" i="4"/>
  <c r="K5996" i="4"/>
  <c r="K4159" i="4"/>
  <c r="L4158" i="4"/>
  <c r="L2594" i="4"/>
  <c r="K2595" i="4"/>
  <c r="L1710" i="4"/>
  <c r="K1711" i="4"/>
  <c r="L6266" i="4"/>
  <c r="L2731" i="4"/>
  <c r="K2732" i="4"/>
  <c r="K1099" i="4"/>
  <c r="L1098" i="4"/>
  <c r="L7490" i="4"/>
  <c r="K7491" i="4"/>
  <c r="L6879" i="4"/>
  <c r="K895" i="4"/>
  <c r="L894" i="4"/>
  <c r="L1914" i="4"/>
  <c r="K1915" i="4"/>
  <c r="K4432" i="4"/>
  <c r="L4431" i="4"/>
  <c r="L3546" i="4"/>
  <c r="K2323" i="4"/>
  <c r="L2322" i="4"/>
  <c r="L2119" i="4"/>
  <c r="K2120" i="4"/>
  <c r="L6948" i="4"/>
  <c r="K6949" i="4"/>
  <c r="L1506" i="4"/>
  <c r="K1507" i="4"/>
  <c r="K283" i="4"/>
  <c r="L282" i="4"/>
  <c r="L5654" i="4"/>
  <c r="K5655" i="4"/>
  <c r="L4770" i="4"/>
  <c r="K4771" i="4"/>
  <c r="K6064" i="4"/>
  <c r="L6063" i="4"/>
  <c r="L3751" i="4"/>
  <c r="K3752" i="4"/>
  <c r="K5859" i="4"/>
  <c r="L5858" i="4"/>
  <c r="K6744" i="4"/>
  <c r="L6743" i="4"/>
  <c r="K4839" i="4"/>
  <c r="L4838" i="4"/>
  <c r="L758" i="4"/>
  <c r="K759" i="4"/>
  <c r="K3276" i="4"/>
  <c r="L3275" i="4"/>
  <c r="K219" i="4"/>
  <c r="L218" i="4"/>
  <c r="L3478" i="4"/>
  <c r="K3479" i="4"/>
  <c r="L5179" i="4"/>
  <c r="K5180" i="4"/>
  <c r="L7355" i="4"/>
  <c r="K7356" i="4"/>
  <c r="K6132" i="4"/>
  <c r="L6131" i="4"/>
  <c r="K7219" i="4"/>
  <c r="L7218" i="4"/>
  <c r="K4363" i="4"/>
  <c r="L4362" i="4"/>
  <c r="L6334" i="4"/>
  <c r="K6335" i="4"/>
  <c r="K488" i="4"/>
  <c r="L487" i="4"/>
  <c r="L2186" i="4"/>
  <c r="K2187" i="4"/>
  <c r="K5043" i="4"/>
  <c r="L5042" i="4"/>
  <c r="L2526" i="4"/>
  <c r="K2527" i="4"/>
  <c r="L625" i="4"/>
  <c r="K626" i="4"/>
  <c r="K1576" i="4"/>
  <c r="L1575" i="4"/>
  <c r="L2866" i="4"/>
  <c r="K2867" i="4"/>
  <c r="K5451" i="4"/>
  <c r="L5450" i="4"/>
  <c r="L5722" i="4"/>
  <c r="K5723" i="4"/>
  <c r="L7423" i="4"/>
  <c r="K7424" i="4"/>
  <c r="L4228" i="4"/>
  <c r="K4229" i="4"/>
  <c r="L2458" i="4"/>
  <c r="K2459" i="4"/>
  <c r="L3547" i="4"/>
  <c r="K3548" i="4"/>
  <c r="L5246" i="4"/>
  <c r="K5247" i="4"/>
  <c r="L7082" i="4"/>
  <c r="K7083" i="4"/>
  <c r="L2254" i="4"/>
  <c r="K2255" i="4"/>
  <c r="K6540" i="4"/>
  <c r="L6539" i="4"/>
  <c r="L3070" i="4"/>
  <c r="K3071" i="4"/>
  <c r="L1030" i="4"/>
  <c r="K1031" i="4"/>
  <c r="K6675" i="4"/>
  <c r="L6674" i="4"/>
  <c r="K5111" i="4"/>
  <c r="L5110" i="4"/>
  <c r="L1778" i="4"/>
  <c r="K1779" i="4"/>
  <c r="K7151" i="4"/>
  <c r="L7150" i="4"/>
  <c r="L826" i="4"/>
  <c r="K827" i="4"/>
  <c r="L1846" i="4"/>
  <c r="K1847" i="4"/>
  <c r="K351" i="4"/>
  <c r="L350" i="4"/>
  <c r="K6811" i="4"/>
  <c r="L6810" i="4"/>
  <c r="L4091" i="4"/>
  <c r="K4092" i="4"/>
  <c r="K693" i="4"/>
  <c r="L692" i="4"/>
  <c r="L79" i="4"/>
  <c r="K80" i="4"/>
  <c r="K3616" i="4"/>
  <c r="L3615" i="4"/>
  <c r="L6607" i="4"/>
  <c r="K6608" i="4"/>
  <c r="L5382" i="4"/>
  <c r="K5383" i="4"/>
  <c r="K7287" i="4"/>
  <c r="L7286" i="4"/>
  <c r="L3682" i="4"/>
  <c r="K3683" i="4"/>
  <c r="L2662" i="4"/>
  <c r="K2663" i="4"/>
  <c r="K149" i="4"/>
  <c r="L148" i="4"/>
  <c r="L7016" i="4"/>
  <c r="K7017" i="4"/>
  <c r="L962" i="4"/>
  <c r="K963" i="4"/>
  <c r="L2800" i="4"/>
  <c r="K2801" i="4"/>
  <c r="K421" i="4"/>
  <c r="L420" i="4"/>
  <c r="L1982" i="4"/>
  <c r="K1983" i="4"/>
  <c r="K563" i="4"/>
  <c r="L562" i="4"/>
  <c r="L5790" i="4"/>
  <c r="K5791" i="4"/>
  <c r="L1234" i="4"/>
  <c r="K1235" i="4"/>
  <c r="K5588" i="4"/>
  <c r="L5587" i="4"/>
  <c r="K2392" i="4"/>
  <c r="L2391" i="4"/>
  <c r="L6267" i="4"/>
  <c r="K6268" i="4"/>
  <c r="L4498" i="4"/>
  <c r="K4499" i="4"/>
  <c r="L4635" i="4"/>
  <c r="K4636" i="4"/>
  <c r="K6200" i="4"/>
  <c r="L6199" i="4"/>
  <c r="L1642" i="4"/>
  <c r="K1643" i="4"/>
  <c r="L4702" i="4"/>
  <c r="K4703" i="4"/>
  <c r="L4974" i="4"/>
  <c r="K4975" i="4"/>
  <c r="L4567" i="4"/>
  <c r="K4568" i="4"/>
  <c r="L6402" i="4"/>
  <c r="K6403" i="4"/>
  <c r="K7559" i="4"/>
  <c r="L7558" i="4"/>
  <c r="K3955" i="4"/>
  <c r="L3954" i="4"/>
  <c r="K5316" i="4"/>
  <c r="L5315" i="4"/>
  <c r="L3818" i="4"/>
  <c r="K3819" i="4"/>
  <c r="L4023" i="4"/>
  <c r="K4024" i="4"/>
  <c r="K4908" i="4"/>
  <c r="L4907" i="4"/>
  <c r="K6881" i="4"/>
  <c r="L6880" i="4"/>
  <c r="L3412" i="4"/>
  <c r="K3413" i="4"/>
  <c r="L1438" i="4"/>
  <c r="K1439" i="4"/>
  <c r="L1302" i="4"/>
  <c r="K1303" i="4"/>
  <c r="K5929" i="4"/>
  <c r="L5928" i="4"/>
  <c r="L4295" i="4"/>
  <c r="K4296" i="4"/>
  <c r="L6471" i="4"/>
  <c r="K6472" i="4"/>
  <c r="K3141" i="4" l="1"/>
  <c r="K3142" i="4" s="1"/>
  <c r="L3142" i="4" s="1"/>
  <c r="L3207" i="4"/>
  <c r="K3888" i="4"/>
  <c r="K3889" i="4" s="1"/>
  <c r="K3004" i="4"/>
  <c r="K3005" i="4" s="1"/>
  <c r="L1167" i="4"/>
  <c r="K7629" i="4"/>
  <c r="L7629" i="4" s="1"/>
  <c r="L2052" i="4"/>
  <c r="K1372" i="4"/>
  <c r="K1373" i="4" s="1"/>
  <c r="K2938" i="4"/>
  <c r="L2937" i="4"/>
  <c r="L5519" i="4"/>
  <c r="K5520" i="4"/>
  <c r="L4432" i="4"/>
  <c r="K4433" i="4"/>
  <c r="K284" i="4"/>
  <c r="L283" i="4"/>
  <c r="K1916" i="4"/>
  <c r="L1915" i="4"/>
  <c r="L1711" i="4"/>
  <c r="K1712" i="4"/>
  <c r="K1508" i="4"/>
  <c r="L1507" i="4"/>
  <c r="L2595" i="4"/>
  <c r="K2596" i="4"/>
  <c r="L6949" i="4"/>
  <c r="K6950" i="4"/>
  <c r="K896" i="4"/>
  <c r="L895" i="4"/>
  <c r="L2120" i="4"/>
  <c r="K2121" i="4"/>
  <c r="K7492" i="4"/>
  <c r="L7491" i="4"/>
  <c r="L4159" i="4"/>
  <c r="K4160" i="4"/>
  <c r="L6064" i="4"/>
  <c r="K6065" i="4"/>
  <c r="K5997" i="4"/>
  <c r="L5996" i="4"/>
  <c r="K4772" i="4"/>
  <c r="L4771" i="4"/>
  <c r="L2323" i="4"/>
  <c r="K2324" i="4"/>
  <c r="L1099" i="4"/>
  <c r="K1100" i="4"/>
  <c r="L3343" i="4"/>
  <c r="K3344" i="4"/>
  <c r="K5656" i="4"/>
  <c r="L5655" i="4"/>
  <c r="L2732" i="4"/>
  <c r="K2733" i="4"/>
  <c r="L827" i="4"/>
  <c r="K828" i="4"/>
  <c r="L3548" i="4"/>
  <c r="K3549" i="4"/>
  <c r="K627" i="4"/>
  <c r="L626" i="4"/>
  <c r="L149" i="4"/>
  <c r="K150" i="4"/>
  <c r="K489" i="4"/>
  <c r="L488" i="4"/>
  <c r="L4363" i="4"/>
  <c r="K4364" i="4"/>
  <c r="K4840" i="4"/>
  <c r="L4839" i="4"/>
  <c r="K1984" i="4"/>
  <c r="L1983" i="4"/>
  <c r="K6609" i="4"/>
  <c r="L6608" i="4"/>
  <c r="K2460" i="4"/>
  <c r="L2459" i="4"/>
  <c r="K2528" i="4"/>
  <c r="L2527" i="4"/>
  <c r="K6882" i="4"/>
  <c r="L6881" i="4"/>
  <c r="K694" i="4"/>
  <c r="L693" i="4"/>
  <c r="K6541" i="4"/>
  <c r="L6540" i="4"/>
  <c r="L5451" i="4"/>
  <c r="K5452" i="4"/>
  <c r="K4093" i="4"/>
  <c r="L4092" i="4"/>
  <c r="K1780" i="4"/>
  <c r="L1779" i="4"/>
  <c r="L4229" i="4"/>
  <c r="K4230" i="4"/>
  <c r="L2867" i="4"/>
  <c r="K2868" i="4"/>
  <c r="K6336" i="4"/>
  <c r="L6335" i="4"/>
  <c r="L4908" i="4"/>
  <c r="K4909" i="4"/>
  <c r="K6201" i="4"/>
  <c r="L6200" i="4"/>
  <c r="K422" i="4"/>
  <c r="L421" i="4"/>
  <c r="L3616" i="4"/>
  <c r="K3617" i="4"/>
  <c r="K7220" i="4"/>
  <c r="L7219" i="4"/>
  <c r="L6744" i="4"/>
  <c r="K6745" i="4"/>
  <c r="K4025" i="4"/>
  <c r="L4024" i="4"/>
  <c r="L6403" i="4"/>
  <c r="K6404" i="4"/>
  <c r="K4637" i="4"/>
  <c r="L4636" i="4"/>
  <c r="K2802" i="4"/>
  <c r="L2801" i="4"/>
  <c r="K3684" i="4"/>
  <c r="L3683" i="4"/>
  <c r="L2255" i="4"/>
  <c r="K2256" i="4"/>
  <c r="K7425" i="4"/>
  <c r="L7424" i="4"/>
  <c r="L5929" i="4"/>
  <c r="K5930" i="4"/>
  <c r="K5589" i="4"/>
  <c r="L5588" i="4"/>
  <c r="K6812" i="4"/>
  <c r="L6811" i="4"/>
  <c r="L5111" i="4"/>
  <c r="K5112" i="4"/>
  <c r="L2053" i="4"/>
  <c r="K2054" i="4"/>
  <c r="K6133" i="4"/>
  <c r="L6132" i="4"/>
  <c r="K3277" i="4"/>
  <c r="L3276" i="4"/>
  <c r="K5860" i="4"/>
  <c r="L5859" i="4"/>
  <c r="L1303" i="4"/>
  <c r="K1304" i="4"/>
  <c r="K3820" i="4"/>
  <c r="L3819" i="4"/>
  <c r="K4704" i="4"/>
  <c r="L4703" i="4"/>
  <c r="L4499" i="4"/>
  <c r="K4500" i="4"/>
  <c r="K1236" i="4"/>
  <c r="L1235" i="4"/>
  <c r="K964" i="4"/>
  <c r="L963" i="4"/>
  <c r="K81" i="4"/>
  <c r="L80" i="4"/>
  <c r="K7084" i="4"/>
  <c r="L7083" i="4"/>
  <c r="L3752" i="4"/>
  <c r="K3753" i="4"/>
  <c r="K7288" i="4"/>
  <c r="L7287" i="4"/>
  <c r="L351" i="4"/>
  <c r="K352" i="4"/>
  <c r="K6676" i="4"/>
  <c r="L6675" i="4"/>
  <c r="L3208" i="4"/>
  <c r="K3209" i="4"/>
  <c r="L1576" i="4"/>
  <c r="K1577" i="4"/>
  <c r="L5043" i="4"/>
  <c r="K5044" i="4"/>
  <c r="L1168" i="4"/>
  <c r="K1169" i="4"/>
  <c r="L1439" i="4"/>
  <c r="K1440" i="4"/>
  <c r="L1643" i="4"/>
  <c r="K1644" i="4"/>
  <c r="L6268" i="4"/>
  <c r="K6269" i="4"/>
  <c r="K5792" i="4"/>
  <c r="L5791" i="4"/>
  <c r="L7017" i="4"/>
  <c r="K7018" i="4"/>
  <c r="L5383" i="4"/>
  <c r="K5384" i="4"/>
  <c r="K1848" i="4"/>
  <c r="L1847" i="4"/>
  <c r="L1031" i="4"/>
  <c r="K1032" i="4"/>
  <c r="L5247" i="4"/>
  <c r="K5248" i="4"/>
  <c r="L5723" i="4"/>
  <c r="K5724" i="4"/>
  <c r="K2188" i="4"/>
  <c r="L2187" i="4"/>
  <c r="L1372" i="4"/>
  <c r="K7357" i="4"/>
  <c r="L7356" i="4"/>
  <c r="K760" i="4"/>
  <c r="L759" i="4"/>
  <c r="L5316" i="4"/>
  <c r="K5317" i="4"/>
  <c r="K3414" i="4"/>
  <c r="L3413" i="4"/>
  <c r="K3072" i="4"/>
  <c r="L3071" i="4"/>
  <c r="L5180" i="4"/>
  <c r="K5181" i="4"/>
  <c r="L563" i="4"/>
  <c r="K564" i="4"/>
  <c r="K6473" i="4"/>
  <c r="L6472" i="4"/>
  <c r="L2663" i="4"/>
  <c r="K2664" i="4"/>
  <c r="L3479" i="4"/>
  <c r="K3480" i="4"/>
  <c r="K3956" i="4"/>
  <c r="L3955" i="4"/>
  <c r="L2392" i="4"/>
  <c r="K2393" i="4"/>
  <c r="L7151" i="4"/>
  <c r="K7152" i="4"/>
  <c r="L4296" i="4"/>
  <c r="K4297" i="4"/>
  <c r="K4569" i="4"/>
  <c r="L4568" i="4"/>
  <c r="L7559" i="4"/>
  <c r="K7560" i="4"/>
  <c r="K220" i="4"/>
  <c r="L219" i="4"/>
  <c r="K4976" i="4"/>
  <c r="L4975" i="4"/>
  <c r="L3888" i="4" l="1"/>
  <c r="K3143" i="4"/>
  <c r="L3143" i="4" s="1"/>
  <c r="L3141" i="4"/>
  <c r="L3004" i="4"/>
  <c r="K7630" i="4"/>
  <c r="K7631" i="4" s="1"/>
  <c r="L5520" i="4"/>
  <c r="K5521" i="4"/>
  <c r="L2938" i="4"/>
  <c r="K2939" i="4"/>
  <c r="L6065" i="4"/>
  <c r="K6066" i="4"/>
  <c r="L2596" i="4"/>
  <c r="K2597" i="4"/>
  <c r="L5656" i="4"/>
  <c r="K5657" i="4"/>
  <c r="L3344" i="4"/>
  <c r="K3345" i="4"/>
  <c r="K4161" i="4"/>
  <c r="L4160" i="4"/>
  <c r="L1508" i="4"/>
  <c r="K1509" i="4"/>
  <c r="L1100" i="4"/>
  <c r="K1101" i="4"/>
  <c r="L1712" i="4"/>
  <c r="K1713" i="4"/>
  <c r="K7493" i="4"/>
  <c r="L7492" i="4"/>
  <c r="L2324" i="4"/>
  <c r="K2325" i="4"/>
  <c r="K2122" i="4"/>
  <c r="L2121" i="4"/>
  <c r="L1916" i="4"/>
  <c r="K1917" i="4"/>
  <c r="K4773" i="4"/>
  <c r="L4772" i="4"/>
  <c r="K897" i="4"/>
  <c r="L896" i="4"/>
  <c r="K285" i="4"/>
  <c r="L284" i="4"/>
  <c r="K2734" i="4"/>
  <c r="L2733" i="4"/>
  <c r="K6951" i="4"/>
  <c r="L6950" i="4"/>
  <c r="L4433" i="4"/>
  <c r="K4434" i="4"/>
  <c r="K5998" i="4"/>
  <c r="L5997" i="4"/>
  <c r="K7561" i="4"/>
  <c r="L7560" i="4"/>
  <c r="K565" i="4"/>
  <c r="L564" i="4"/>
  <c r="K1170" i="4"/>
  <c r="L1169" i="4"/>
  <c r="L1304" i="4"/>
  <c r="K1305" i="4"/>
  <c r="K2257" i="4"/>
  <c r="L2256" i="4"/>
  <c r="K3415" i="4"/>
  <c r="L3414" i="4"/>
  <c r="L81" i="4"/>
  <c r="K82" i="4"/>
  <c r="L6336" i="4"/>
  <c r="K6337" i="4"/>
  <c r="L4840" i="4"/>
  <c r="K4841" i="4"/>
  <c r="K5318" i="4"/>
  <c r="L5317" i="4"/>
  <c r="K5453" i="4"/>
  <c r="L5452" i="4"/>
  <c r="L3956" i="4"/>
  <c r="K3957" i="4"/>
  <c r="L964" i="4"/>
  <c r="K965" i="4"/>
  <c r="K6813" i="4"/>
  <c r="L6812" i="4"/>
  <c r="K3685" i="4"/>
  <c r="L3684" i="4"/>
  <c r="L627" i="4"/>
  <c r="K628" i="4"/>
  <c r="K3481" i="4"/>
  <c r="L3480" i="4"/>
  <c r="K5249" i="4"/>
  <c r="L5248" i="4"/>
  <c r="L1577" i="4"/>
  <c r="K1578" i="4"/>
  <c r="K3754" i="4"/>
  <c r="L3753" i="4"/>
  <c r="K3618" i="4"/>
  <c r="L3617" i="4"/>
  <c r="K4231" i="4"/>
  <c r="L4230" i="4"/>
  <c r="K3550" i="4"/>
  <c r="L3549" i="4"/>
  <c r="L3072" i="4"/>
  <c r="K3073" i="4"/>
  <c r="L760" i="4"/>
  <c r="K761" i="4"/>
  <c r="K5793" i="4"/>
  <c r="L5792" i="4"/>
  <c r="K1237" i="4"/>
  <c r="L1236" i="4"/>
  <c r="L3277" i="4"/>
  <c r="K3278" i="4"/>
  <c r="K5590" i="4"/>
  <c r="L5589" i="4"/>
  <c r="L2802" i="4"/>
  <c r="K2803" i="4"/>
  <c r="K6542" i="4"/>
  <c r="L6541" i="4"/>
  <c r="L2528" i="4"/>
  <c r="K2529" i="4"/>
  <c r="K490" i="4"/>
  <c r="L489" i="4"/>
  <c r="K2665" i="4"/>
  <c r="L2664" i="4"/>
  <c r="K1033" i="4"/>
  <c r="L1032" i="4"/>
  <c r="L6269" i="4"/>
  <c r="K6270" i="4"/>
  <c r="L3209" i="4"/>
  <c r="K3210" i="4"/>
  <c r="K4501" i="4"/>
  <c r="L4500" i="4"/>
  <c r="K5931" i="4"/>
  <c r="L5930" i="4"/>
  <c r="K829" i="4"/>
  <c r="L828" i="4"/>
  <c r="L4976" i="4"/>
  <c r="K4977" i="4"/>
  <c r="L4569" i="4"/>
  <c r="K4570" i="4"/>
  <c r="K7358" i="4"/>
  <c r="L7357" i="4"/>
  <c r="K6134" i="4"/>
  <c r="L6133" i="4"/>
  <c r="L4637" i="4"/>
  <c r="K4638" i="4"/>
  <c r="K423" i="4"/>
  <c r="L422" i="4"/>
  <c r="L1780" i="4"/>
  <c r="K1781" i="4"/>
  <c r="L694" i="4"/>
  <c r="K695" i="4"/>
  <c r="K2461" i="4"/>
  <c r="L2460" i="4"/>
  <c r="L7288" i="4"/>
  <c r="K7289" i="4"/>
  <c r="K7019" i="4"/>
  <c r="L7018" i="4"/>
  <c r="K2394" i="4"/>
  <c r="L2393" i="4"/>
  <c r="L5384" i="4"/>
  <c r="K5385" i="4"/>
  <c r="L5112" i="4"/>
  <c r="K5113" i="4"/>
  <c r="L6745" i="4"/>
  <c r="K6746" i="4"/>
  <c r="K5182" i="4"/>
  <c r="L5181" i="4"/>
  <c r="L5724" i="4"/>
  <c r="K5725" i="4"/>
  <c r="L5044" i="4"/>
  <c r="K5045" i="4"/>
  <c r="L2868" i="4"/>
  <c r="K2869" i="4"/>
  <c r="K4365" i="4"/>
  <c r="L4364" i="4"/>
  <c r="K5861" i="4"/>
  <c r="L5860" i="4"/>
  <c r="L7220" i="4"/>
  <c r="K7221" i="4"/>
  <c r="K4298" i="4"/>
  <c r="L4297" i="4"/>
  <c r="K3890" i="4"/>
  <c r="L3889" i="4"/>
  <c r="K1374" i="4"/>
  <c r="L1373" i="4"/>
  <c r="L1644" i="4"/>
  <c r="K1645" i="4"/>
  <c r="K6405" i="4"/>
  <c r="L6404" i="4"/>
  <c r="K221" i="4"/>
  <c r="L220" i="4"/>
  <c r="L1848" i="4"/>
  <c r="K1849" i="4"/>
  <c r="K6677" i="4"/>
  <c r="L6676" i="4"/>
  <c r="L4704" i="4"/>
  <c r="K4705" i="4"/>
  <c r="L6201" i="4"/>
  <c r="K6202" i="4"/>
  <c r="K4094" i="4"/>
  <c r="L4093" i="4"/>
  <c r="K6610" i="4"/>
  <c r="L6609" i="4"/>
  <c r="K7153" i="4"/>
  <c r="L7152" i="4"/>
  <c r="L1440" i="4"/>
  <c r="K1441" i="4"/>
  <c r="L352" i="4"/>
  <c r="K353" i="4"/>
  <c r="L2054" i="4"/>
  <c r="K2055" i="4"/>
  <c r="K4910" i="4"/>
  <c r="L4909" i="4"/>
  <c r="K151" i="4"/>
  <c r="L150" i="4"/>
  <c r="L3005" i="4"/>
  <c r="K3006" i="4"/>
  <c r="L6473" i="4"/>
  <c r="K6474" i="4"/>
  <c r="L2188" i="4"/>
  <c r="K2189" i="4"/>
  <c r="K7085" i="4"/>
  <c r="L7084" i="4"/>
  <c r="L3820" i="4"/>
  <c r="K3821" i="4"/>
  <c r="K7426" i="4"/>
  <c r="L7425" i="4"/>
  <c r="L4025" i="4"/>
  <c r="K4026" i="4"/>
  <c r="L6882" i="4"/>
  <c r="K6883" i="4"/>
  <c r="L1984" i="4"/>
  <c r="K1985" i="4"/>
  <c r="H2509" i="3" l="1"/>
  <c r="H2514" i="3"/>
  <c r="H2523" i="3"/>
  <c r="H2527" i="3"/>
  <c r="I2532" i="3"/>
  <c r="L2532" i="3" s="1"/>
  <c r="I2509" i="3"/>
  <c r="L2509" i="3" s="1"/>
  <c r="I2514" i="3"/>
  <c r="L2514" i="3" s="1"/>
  <c r="I2523" i="3"/>
  <c r="L2523" i="3" s="1"/>
  <c r="I2527" i="3"/>
  <c r="L2527" i="3" s="1"/>
  <c r="H2522" i="3"/>
  <c r="H2531" i="3"/>
  <c r="H2518" i="3"/>
  <c r="I2522" i="3"/>
  <c r="L2522" i="3" s="1"/>
  <c r="H2526" i="3"/>
  <c r="I2531" i="3"/>
  <c r="L2531" i="3" s="1"/>
  <c r="H2513" i="3"/>
  <c r="I2518" i="3"/>
  <c r="L2518" i="3" s="1"/>
  <c r="I2526" i="3"/>
  <c r="L2526" i="3" s="1"/>
  <c r="H2530" i="3"/>
  <c r="I2535" i="3"/>
  <c r="L2535" i="3" s="1"/>
  <c r="H2539" i="3"/>
  <c r="I2513" i="3"/>
  <c r="L2513" i="3" s="1"/>
  <c r="H2517" i="3"/>
  <c r="H2521" i="3"/>
  <c r="I2530" i="3"/>
  <c r="L2530" i="3" s="1"/>
  <c r="H2512" i="3"/>
  <c r="I2517" i="3"/>
  <c r="L2517" i="3" s="1"/>
  <c r="I2521" i="3"/>
  <c r="L2521" i="3" s="1"/>
  <c r="I2512" i="3"/>
  <c r="L2512" i="3" s="1"/>
  <c r="H2516" i="3"/>
  <c r="H2525" i="3"/>
  <c r="H2529" i="3"/>
  <c r="I2534" i="3"/>
  <c r="L2534" i="3" s="1"/>
  <c r="H2538" i="3"/>
  <c r="H2510" i="3"/>
  <c r="H2515" i="3"/>
  <c r="H2524" i="3"/>
  <c r="H2528" i="3"/>
  <c r="I2510" i="3"/>
  <c r="L2510" i="3" s="1"/>
  <c r="I2515" i="3"/>
  <c r="L2515" i="3" s="1"/>
  <c r="I2524" i="3"/>
  <c r="L2524" i="3" s="1"/>
  <c r="H2511" i="3"/>
  <c r="H2535" i="3"/>
  <c r="I2543" i="3"/>
  <c r="L2543" i="3" s="1"/>
  <c r="I2547" i="3"/>
  <c r="L2547" i="3" s="1"/>
  <c r="H2551" i="3"/>
  <c r="I2555" i="3"/>
  <c r="L2555" i="3" s="1"/>
  <c r="I2560" i="3"/>
  <c r="L2560" i="3" s="1"/>
  <c r="I2511" i="3"/>
  <c r="L2511" i="3" s="1"/>
  <c r="H2542" i="3"/>
  <c r="I2551" i="3"/>
  <c r="L2551" i="3" s="1"/>
  <c r="H2534" i="3"/>
  <c r="I2542" i="3"/>
  <c r="L2542" i="3" s="1"/>
  <c r="H2546" i="3"/>
  <c r="H2559" i="3"/>
  <c r="I2539" i="3"/>
  <c r="L2539" i="3" s="1"/>
  <c r="I2546" i="3"/>
  <c r="L2546" i="3" s="1"/>
  <c r="H2550" i="3"/>
  <c r="H2554" i="3"/>
  <c r="I2559" i="3"/>
  <c r="L2559" i="3" s="1"/>
  <c r="H2536" i="3"/>
  <c r="H2541" i="3"/>
  <c r="I2550" i="3"/>
  <c r="L2550" i="3" s="1"/>
  <c r="I2554" i="3"/>
  <c r="L2554" i="3" s="1"/>
  <c r="H2558" i="3"/>
  <c r="H2563" i="3"/>
  <c r="H2567" i="3"/>
  <c r="I2529" i="3"/>
  <c r="L2529" i="3" s="1"/>
  <c r="I2536" i="3"/>
  <c r="L2536" i="3" s="1"/>
  <c r="I2541" i="3"/>
  <c r="L2541" i="3" s="1"/>
  <c r="H2545" i="3"/>
  <c r="I2558" i="3"/>
  <c r="L2558" i="3" s="1"/>
  <c r="H2537" i="3"/>
  <c r="I2545" i="3"/>
  <c r="L2545" i="3" s="1"/>
  <c r="H2549" i="3"/>
  <c r="H2553" i="3"/>
  <c r="H2557" i="3"/>
  <c r="I2516" i="3"/>
  <c r="L2516" i="3" s="1"/>
  <c r="I2537" i="3"/>
  <c r="L2537" i="3" s="1"/>
  <c r="H2540" i="3"/>
  <c r="I2549" i="3"/>
  <c r="L2549" i="3" s="1"/>
  <c r="I2553" i="3"/>
  <c r="L2553" i="3" s="1"/>
  <c r="I2557" i="3"/>
  <c r="L2557" i="3" s="1"/>
  <c r="H2562" i="3"/>
  <c r="I2566" i="3"/>
  <c r="L2566" i="3" s="1"/>
  <c r="I2525" i="3"/>
  <c r="L2525" i="3" s="1"/>
  <c r="I2540" i="3"/>
  <c r="L2540" i="3" s="1"/>
  <c r="I2520" i="3"/>
  <c r="L2520" i="3" s="1"/>
  <c r="H2532" i="3"/>
  <c r="I2533" i="3"/>
  <c r="I2548" i="3"/>
  <c r="L2548" i="3" s="1"/>
  <c r="I2552" i="3"/>
  <c r="L2552" i="3" s="1"/>
  <c r="I2561" i="3"/>
  <c r="L2561" i="3" s="1"/>
  <c r="H2555" i="3"/>
  <c r="I2568" i="3"/>
  <c r="L2568" i="3" s="1"/>
  <c r="H2573" i="3"/>
  <c r="I2576" i="3"/>
  <c r="L2576" i="3" s="1"/>
  <c r="H2544" i="3"/>
  <c r="H2566" i="3"/>
  <c r="I2573" i="3"/>
  <c r="L2573" i="3" s="1"/>
  <c r="H2579" i="3"/>
  <c r="I2544" i="3"/>
  <c r="L2544" i="3" s="1"/>
  <c r="H2569" i="3"/>
  <c r="H2572" i="3"/>
  <c r="H2547" i="3"/>
  <c r="I2563" i="3"/>
  <c r="L2563" i="3" s="1"/>
  <c r="I2569" i="3"/>
  <c r="L2569" i="3" s="1"/>
  <c r="I2572" i="3"/>
  <c r="L2572" i="3" s="1"/>
  <c r="H2575" i="3"/>
  <c r="I2575" i="3"/>
  <c r="L2575" i="3" s="1"/>
  <c r="H2520" i="3"/>
  <c r="H2578" i="3"/>
  <c r="I2567" i="3"/>
  <c r="L2567" i="3" s="1"/>
  <c r="H2571" i="3"/>
  <c r="I2578" i="3"/>
  <c r="L2578" i="3" s="1"/>
  <c r="H2543" i="3"/>
  <c r="H2556" i="3"/>
  <c r="H2564" i="3"/>
  <c r="I2571" i="3"/>
  <c r="L2571" i="3" s="1"/>
  <c r="I2586" i="3"/>
  <c r="L2586" i="3" s="1"/>
  <c r="I2556" i="3"/>
  <c r="L2556" i="3" s="1"/>
  <c r="I2564" i="3"/>
  <c r="L2564" i="3" s="1"/>
  <c r="H2577" i="3"/>
  <c r="H2581" i="3"/>
  <c r="H2552" i="3"/>
  <c r="H2560" i="3"/>
  <c r="H2570" i="3"/>
  <c r="H2574" i="3"/>
  <c r="I2577" i="3"/>
  <c r="L2577" i="3" s="1"/>
  <c r="I2581" i="3"/>
  <c r="L2581" i="3" s="1"/>
  <c r="H2585" i="3"/>
  <c r="I2562" i="3"/>
  <c r="L2562" i="3" s="1"/>
  <c r="H2565" i="3"/>
  <c r="I2570" i="3"/>
  <c r="L2570" i="3" s="1"/>
  <c r="I2574" i="3"/>
  <c r="L2574" i="3" s="1"/>
  <c r="I2528" i="3"/>
  <c r="L2528" i="3" s="1"/>
  <c r="I2538" i="3"/>
  <c r="L2538" i="3" s="1"/>
  <c r="H2548" i="3"/>
  <c r="H2561" i="3"/>
  <c r="I2565" i="3"/>
  <c r="L2565" i="3" s="1"/>
  <c r="H2568" i="3"/>
  <c r="H2580" i="3"/>
  <c r="I2584" i="3"/>
  <c r="L2584" i="3" s="1"/>
  <c r="I2592" i="3"/>
  <c r="L2592" i="3" s="1"/>
  <c r="H2596" i="3"/>
  <c r="I2609" i="3"/>
  <c r="L2609" i="3" s="1"/>
  <c r="I2580" i="3"/>
  <c r="L2580" i="3" s="1"/>
  <c r="H2586" i="3"/>
  <c r="H2591" i="3"/>
  <c r="I2596" i="3"/>
  <c r="L2596" i="3" s="1"/>
  <c r="H2600" i="3"/>
  <c r="H2604" i="3"/>
  <c r="I2579" i="3"/>
  <c r="L2579" i="3" s="1"/>
  <c r="H2583" i="3"/>
  <c r="I2591" i="3"/>
  <c r="L2591" i="3" s="1"/>
  <c r="H2595" i="3"/>
  <c r="I2600" i="3"/>
  <c r="L2600" i="3" s="1"/>
  <c r="I2604" i="3"/>
  <c r="L2604" i="3" s="1"/>
  <c r="H2576" i="3"/>
  <c r="I2583" i="3"/>
  <c r="L2583" i="3" s="1"/>
  <c r="H2590" i="3"/>
  <c r="I2595" i="3"/>
  <c r="L2595" i="3" s="1"/>
  <c r="I2590" i="3"/>
  <c r="L2590" i="3" s="1"/>
  <c r="H2599" i="3"/>
  <c r="H2603" i="3"/>
  <c r="H2582" i="3"/>
  <c r="H2594" i="3"/>
  <c r="I2599" i="3"/>
  <c r="L2599" i="3" s="1"/>
  <c r="I2603" i="3"/>
  <c r="L2603" i="3" s="1"/>
  <c r="H2607" i="3"/>
  <c r="I2582" i="3"/>
  <c r="L2582" i="3" s="1"/>
  <c r="H2587" i="3"/>
  <c r="H2589" i="3"/>
  <c r="I2594" i="3"/>
  <c r="L2594" i="3" s="1"/>
  <c r="I2587" i="3"/>
  <c r="L2587" i="3" s="1"/>
  <c r="I2589" i="3"/>
  <c r="L2589" i="3" s="1"/>
  <c r="H2598" i="3"/>
  <c r="H2602" i="3"/>
  <c r="H2593" i="3"/>
  <c r="I2598" i="3"/>
  <c r="L2598" i="3" s="1"/>
  <c r="I2602" i="3"/>
  <c r="L2602" i="3" s="1"/>
  <c r="H2606" i="3"/>
  <c r="I2585" i="3"/>
  <c r="L2585" i="3" s="1"/>
  <c r="H2588" i="3"/>
  <c r="H2597" i="3"/>
  <c r="H2601" i="3"/>
  <c r="H2605" i="3"/>
  <c r="H2584" i="3"/>
  <c r="I2588" i="3"/>
  <c r="L2588" i="3" s="1"/>
  <c r="H2592" i="3"/>
  <c r="I2597" i="3"/>
  <c r="L2597" i="3" s="1"/>
  <c r="I2601" i="3"/>
  <c r="L2601" i="3" s="1"/>
  <c r="I2605" i="3"/>
  <c r="L2605" i="3" s="1"/>
  <c r="I2593" i="3"/>
  <c r="L2593" i="3" s="1"/>
  <c r="I2606" i="3"/>
  <c r="L2606" i="3" s="1"/>
  <c r="H2609" i="3"/>
  <c r="I2610" i="3"/>
  <c r="L2610" i="3" s="1"/>
  <c r="I2611" i="3"/>
  <c r="L2611" i="3" s="1"/>
  <c r="H2612" i="3"/>
  <c r="H2613" i="3"/>
  <c r="I2612" i="3"/>
  <c r="L2612" i="3" s="1"/>
  <c r="I2613" i="3"/>
  <c r="L2613" i="3" s="1"/>
  <c r="H2614" i="3"/>
  <c r="H2608" i="3"/>
  <c r="I2614" i="3"/>
  <c r="L2614" i="3" s="1"/>
  <c r="I2608" i="3"/>
  <c r="L2608" i="3" s="1"/>
  <c r="I2607" i="3"/>
  <c r="L2607" i="3" s="1"/>
  <c r="H2615" i="3"/>
  <c r="I2615" i="3"/>
  <c r="L2615" i="3" s="1"/>
  <c r="H2610" i="3"/>
  <c r="H2611" i="3"/>
  <c r="K3144" i="4"/>
  <c r="K3145" i="4" s="1"/>
  <c r="L7630" i="4"/>
  <c r="K5522" i="4"/>
  <c r="L5521" i="4"/>
  <c r="K2940" i="4"/>
  <c r="L2939" i="4"/>
  <c r="L4434" i="4"/>
  <c r="K4435" i="4"/>
  <c r="K1918" i="4"/>
  <c r="L1917" i="4"/>
  <c r="L1509" i="4"/>
  <c r="K1510" i="4"/>
  <c r="L6951" i="4"/>
  <c r="K6952" i="4"/>
  <c r="L2122" i="4"/>
  <c r="K2123" i="4"/>
  <c r="L4161" i="4"/>
  <c r="K4162" i="4"/>
  <c r="K2326" i="4"/>
  <c r="L2325" i="4"/>
  <c r="K3346" i="4"/>
  <c r="L3345" i="4"/>
  <c r="L2734" i="4"/>
  <c r="K2735" i="4"/>
  <c r="K5658" i="4"/>
  <c r="L5657" i="4"/>
  <c r="L285" i="4"/>
  <c r="K286" i="4"/>
  <c r="L7493" i="4"/>
  <c r="K7494" i="4"/>
  <c r="K1714" i="4"/>
  <c r="L1713" i="4"/>
  <c r="K2598" i="4"/>
  <c r="L2597" i="4"/>
  <c r="L897" i="4"/>
  <c r="K898" i="4"/>
  <c r="K1102" i="4"/>
  <c r="L1101" i="4"/>
  <c r="K6067" i="4"/>
  <c r="L6066" i="4"/>
  <c r="L5998" i="4"/>
  <c r="K5999" i="4"/>
  <c r="K4774" i="4"/>
  <c r="L4773" i="4"/>
  <c r="K3822" i="4"/>
  <c r="L3821" i="4"/>
  <c r="L2529" i="4"/>
  <c r="K2530" i="4"/>
  <c r="L1374" i="4"/>
  <c r="K1375" i="4"/>
  <c r="L7358" i="4"/>
  <c r="K7359" i="4"/>
  <c r="K152" i="4"/>
  <c r="L151" i="4"/>
  <c r="K222" i="4"/>
  <c r="L221" i="4"/>
  <c r="L3754" i="4"/>
  <c r="K3755" i="4"/>
  <c r="L2257" i="4"/>
  <c r="K2258" i="4"/>
  <c r="K1986" i="4"/>
  <c r="L1985" i="4"/>
  <c r="K4571" i="4"/>
  <c r="L4570" i="4"/>
  <c r="K3074" i="4"/>
  <c r="L3073" i="4"/>
  <c r="L7019" i="4"/>
  <c r="K7020" i="4"/>
  <c r="K424" i="4"/>
  <c r="L423" i="4"/>
  <c r="K6814" i="4"/>
  <c r="L6813" i="4"/>
  <c r="K6884" i="4"/>
  <c r="L6883" i="4"/>
  <c r="K2190" i="4"/>
  <c r="L2189" i="4"/>
  <c r="L4705" i="4"/>
  <c r="K4706" i="4"/>
  <c r="K5046" i="4"/>
  <c r="L5045" i="4"/>
  <c r="K6747" i="4"/>
  <c r="L6746" i="4"/>
  <c r="L7289" i="4"/>
  <c r="K7290" i="4"/>
  <c r="L4638" i="4"/>
  <c r="K4639" i="4"/>
  <c r="L4977" i="4"/>
  <c r="K4978" i="4"/>
  <c r="K966" i="4"/>
  <c r="L965" i="4"/>
  <c r="L6337" i="4"/>
  <c r="K6338" i="4"/>
  <c r="K4911" i="4"/>
  <c r="L4910" i="4"/>
  <c r="L6405" i="4"/>
  <c r="K6406" i="4"/>
  <c r="K4299" i="4"/>
  <c r="L4298" i="4"/>
  <c r="K1034" i="4"/>
  <c r="L1033" i="4"/>
  <c r="L5590" i="4"/>
  <c r="K5591" i="4"/>
  <c r="K5250" i="4"/>
  <c r="L5249" i="4"/>
  <c r="K1171" i="4"/>
  <c r="L1170" i="4"/>
  <c r="K3007" i="4"/>
  <c r="L3006" i="4"/>
  <c r="L1849" i="4"/>
  <c r="K1850" i="4"/>
  <c r="K2395" i="4"/>
  <c r="L2394" i="4"/>
  <c r="K4502" i="4"/>
  <c r="L4501" i="4"/>
  <c r="K3619" i="4"/>
  <c r="L3618" i="4"/>
  <c r="L6202" i="4"/>
  <c r="K6203" i="4"/>
  <c r="K3211" i="4"/>
  <c r="L3210" i="4"/>
  <c r="K7154" i="4"/>
  <c r="L7153" i="4"/>
  <c r="K3686" i="4"/>
  <c r="L3685" i="4"/>
  <c r="L7631" i="4"/>
  <c r="K7632" i="4"/>
  <c r="K2870" i="4"/>
  <c r="L2869" i="4"/>
  <c r="L6270" i="4"/>
  <c r="K6271" i="4"/>
  <c r="K4842" i="4"/>
  <c r="L4841" i="4"/>
  <c r="K4027" i="4"/>
  <c r="L4026" i="4"/>
  <c r="K2056" i="4"/>
  <c r="L2055" i="4"/>
  <c r="K5726" i="4"/>
  <c r="L5725" i="4"/>
  <c r="L82" i="4"/>
  <c r="K83" i="4"/>
  <c r="L829" i="4"/>
  <c r="K830" i="4"/>
  <c r="L6474" i="4"/>
  <c r="K6475" i="4"/>
  <c r="K354" i="4"/>
  <c r="L353" i="4"/>
  <c r="K1646" i="4"/>
  <c r="L1645" i="4"/>
  <c r="K5386" i="4"/>
  <c r="L5385" i="4"/>
  <c r="L1441" i="4"/>
  <c r="K1442" i="4"/>
  <c r="L695" i="4"/>
  <c r="K696" i="4"/>
  <c r="K629" i="4"/>
  <c r="L628" i="4"/>
  <c r="K4095" i="4"/>
  <c r="L4094" i="4"/>
  <c r="L5793" i="4"/>
  <c r="K5794" i="4"/>
  <c r="K1782" i="4"/>
  <c r="L1781" i="4"/>
  <c r="K762" i="4"/>
  <c r="L761" i="4"/>
  <c r="L7085" i="4"/>
  <c r="K7086" i="4"/>
  <c r="L4365" i="4"/>
  <c r="K4366" i="4"/>
  <c r="L6542" i="4"/>
  <c r="K6543" i="4"/>
  <c r="L5318" i="4"/>
  <c r="K5319" i="4"/>
  <c r="K2804" i="4"/>
  <c r="L2803" i="4"/>
  <c r="L1578" i="4"/>
  <c r="K1579" i="4"/>
  <c r="K1306" i="4"/>
  <c r="L1305" i="4"/>
  <c r="L3890" i="4"/>
  <c r="K3891" i="4"/>
  <c r="K7222" i="4"/>
  <c r="L7221" i="4"/>
  <c r="K5114" i="4"/>
  <c r="L5113" i="4"/>
  <c r="L3278" i="4"/>
  <c r="K3279" i="4"/>
  <c r="K3958" i="4"/>
  <c r="L3957" i="4"/>
  <c r="K6611" i="4"/>
  <c r="L6610" i="4"/>
  <c r="L6134" i="4"/>
  <c r="K6135" i="4"/>
  <c r="L2665" i="4"/>
  <c r="K2666" i="4"/>
  <c r="L3550" i="4"/>
  <c r="K3551" i="4"/>
  <c r="K3482" i="4"/>
  <c r="L3481" i="4"/>
  <c r="K566" i="4"/>
  <c r="L565" i="4"/>
  <c r="K7427" i="4"/>
  <c r="L7426" i="4"/>
  <c r="K6678" i="4"/>
  <c r="L6677" i="4"/>
  <c r="L5861" i="4"/>
  <c r="K5862" i="4"/>
  <c r="L5182" i="4"/>
  <c r="K5183" i="4"/>
  <c r="L2461" i="4"/>
  <c r="K2462" i="4"/>
  <c r="L5931" i="4"/>
  <c r="K5932" i="4"/>
  <c r="L490" i="4"/>
  <c r="K491" i="4"/>
  <c r="L1237" i="4"/>
  <c r="K1238" i="4"/>
  <c r="K4232" i="4"/>
  <c r="L4231" i="4"/>
  <c r="K5454" i="4"/>
  <c r="L5453" i="4"/>
  <c r="L3415" i="4"/>
  <c r="K3416" i="4"/>
  <c r="K7562" i="4"/>
  <c r="L7561" i="4"/>
  <c r="J2614" i="3" l="1"/>
  <c r="K2614" i="3"/>
  <c r="K2593" i="3"/>
  <c r="J2593" i="3"/>
  <c r="K2594" i="3"/>
  <c r="J2594" i="3"/>
  <c r="K2585" i="3"/>
  <c r="J2585" i="3"/>
  <c r="J2545" i="3"/>
  <c r="K2545" i="3"/>
  <c r="J2554" i="3"/>
  <c r="K2554" i="3"/>
  <c r="J2510" i="3"/>
  <c r="K2510" i="3"/>
  <c r="K2517" i="3"/>
  <c r="J2517" i="3"/>
  <c r="J2531" i="3"/>
  <c r="K2531" i="3"/>
  <c r="J2592" i="3"/>
  <c r="K2592" i="3"/>
  <c r="J2602" i="3"/>
  <c r="K2602" i="3"/>
  <c r="K2582" i="3"/>
  <c r="J2582" i="3"/>
  <c r="J2583" i="3"/>
  <c r="K2583" i="3"/>
  <c r="K2580" i="3"/>
  <c r="J2580" i="3"/>
  <c r="K2564" i="3"/>
  <c r="J2564" i="3"/>
  <c r="J2555" i="3"/>
  <c r="K2555" i="3"/>
  <c r="K2550" i="3"/>
  <c r="J2550" i="3"/>
  <c r="K2551" i="3"/>
  <c r="J2551" i="3"/>
  <c r="K2538" i="3"/>
  <c r="J2538" i="3"/>
  <c r="K2522" i="3"/>
  <c r="J2522" i="3"/>
  <c r="K2603" i="3"/>
  <c r="J2603" i="3"/>
  <c r="J2539" i="3"/>
  <c r="K2539" i="3"/>
  <c r="K2613" i="3"/>
  <c r="J2613" i="3"/>
  <c r="J2584" i="3"/>
  <c r="K2584" i="3"/>
  <c r="J2599" i="3"/>
  <c r="K2599" i="3"/>
  <c r="K2604" i="3"/>
  <c r="J2604" i="3"/>
  <c r="K2574" i="3"/>
  <c r="J2574" i="3"/>
  <c r="K2543" i="3"/>
  <c r="J2543" i="3"/>
  <c r="J2572" i="3"/>
  <c r="K2572" i="3"/>
  <c r="J2540" i="3"/>
  <c r="K2540" i="3"/>
  <c r="K2529" i="3"/>
  <c r="J2529" i="3"/>
  <c r="K2611" i="3"/>
  <c r="J2611" i="3"/>
  <c r="K2600" i="3"/>
  <c r="J2600" i="3"/>
  <c r="K2561" i="3"/>
  <c r="J2561" i="3"/>
  <c r="J2570" i="3"/>
  <c r="K2570" i="3"/>
  <c r="K2569" i="3"/>
  <c r="J2569" i="3"/>
  <c r="J2567" i="3"/>
  <c r="K2567" i="3"/>
  <c r="J2559" i="3"/>
  <c r="K2559" i="3"/>
  <c r="K2535" i="3"/>
  <c r="J2535" i="3"/>
  <c r="K2525" i="3"/>
  <c r="J2525" i="3"/>
  <c r="J2530" i="3"/>
  <c r="K2530" i="3"/>
  <c r="K2556" i="3"/>
  <c r="J2556" i="3"/>
  <c r="K2610" i="3"/>
  <c r="J2610" i="3"/>
  <c r="K2548" i="3"/>
  <c r="J2548" i="3"/>
  <c r="K2560" i="3"/>
  <c r="J2560" i="3"/>
  <c r="J2571" i="3"/>
  <c r="K2571" i="3"/>
  <c r="L2533" i="3"/>
  <c r="J2533" i="3"/>
  <c r="K2563" i="3"/>
  <c r="J2563" i="3"/>
  <c r="K2546" i="3"/>
  <c r="J2546" i="3"/>
  <c r="K2511" i="3"/>
  <c r="J2511" i="3"/>
  <c r="J2516" i="3"/>
  <c r="K2516" i="3"/>
  <c r="J2568" i="3"/>
  <c r="K2568" i="3"/>
  <c r="K2612" i="3"/>
  <c r="J2612" i="3"/>
  <c r="K2597" i="3"/>
  <c r="J2597" i="3"/>
  <c r="J2589" i="3"/>
  <c r="K2589" i="3"/>
  <c r="K2590" i="3"/>
  <c r="J2590" i="3"/>
  <c r="K2591" i="3"/>
  <c r="J2591" i="3"/>
  <c r="K2552" i="3"/>
  <c r="J2552" i="3"/>
  <c r="K2579" i="3"/>
  <c r="J2579" i="3"/>
  <c r="K2532" i="3"/>
  <c r="J2532" i="3"/>
  <c r="K2557" i="3"/>
  <c r="J2557" i="3"/>
  <c r="J2558" i="3"/>
  <c r="K2558" i="3"/>
  <c r="K2598" i="3"/>
  <c r="J2598" i="3"/>
  <c r="K2547" i="3"/>
  <c r="J2547" i="3"/>
  <c r="K2605" i="3"/>
  <c r="J2605" i="3"/>
  <c r="K2601" i="3"/>
  <c r="J2601" i="3"/>
  <c r="J2615" i="3"/>
  <c r="K2615" i="3"/>
  <c r="K2609" i="3"/>
  <c r="J2609" i="3"/>
  <c r="J2588" i="3"/>
  <c r="K2588" i="3"/>
  <c r="J2587" i="3"/>
  <c r="K2587" i="3"/>
  <c r="K2586" i="3"/>
  <c r="J2586" i="3"/>
  <c r="J2581" i="3"/>
  <c r="K2581" i="3"/>
  <c r="K2578" i="3"/>
  <c r="J2578" i="3"/>
  <c r="K2553" i="3"/>
  <c r="J2553" i="3"/>
  <c r="K2534" i="3"/>
  <c r="J2534" i="3"/>
  <c r="K2513" i="3"/>
  <c r="J2513" i="3"/>
  <c r="K2527" i="3"/>
  <c r="J2527" i="3"/>
  <c r="J2576" i="3"/>
  <c r="K2576" i="3"/>
  <c r="K2577" i="3"/>
  <c r="J2577" i="3"/>
  <c r="J2520" i="3"/>
  <c r="K2520" i="3"/>
  <c r="J2566" i="3"/>
  <c r="K2566" i="3"/>
  <c r="J2549" i="3"/>
  <c r="K2549" i="3"/>
  <c r="K2523" i="3"/>
  <c r="J2523" i="3"/>
  <c r="J2607" i="3"/>
  <c r="K2607" i="3"/>
  <c r="K2544" i="3"/>
  <c r="J2544" i="3"/>
  <c r="J2541" i="3"/>
  <c r="K2541" i="3"/>
  <c r="J2542" i="3"/>
  <c r="K2542" i="3"/>
  <c r="K2528" i="3"/>
  <c r="J2528" i="3"/>
  <c r="K2512" i="3"/>
  <c r="J2512" i="3"/>
  <c r="J2526" i="3"/>
  <c r="K2526" i="3"/>
  <c r="L2519" i="3"/>
  <c r="J2519" i="3"/>
  <c r="J2606" i="3"/>
  <c r="K2606" i="3"/>
  <c r="K2596" i="3"/>
  <c r="J2596" i="3"/>
  <c r="K2565" i="3"/>
  <c r="J2565" i="3"/>
  <c r="K2575" i="3"/>
  <c r="J2575" i="3"/>
  <c r="K2537" i="3"/>
  <c r="J2537" i="3"/>
  <c r="K2536" i="3"/>
  <c r="J2536" i="3"/>
  <c r="K2524" i="3"/>
  <c r="J2524" i="3"/>
  <c r="K2514" i="3"/>
  <c r="J2514" i="3"/>
  <c r="K2608" i="3"/>
  <c r="J2608" i="3"/>
  <c r="K2595" i="3"/>
  <c r="J2595" i="3"/>
  <c r="K2573" i="3"/>
  <c r="J2573" i="3"/>
  <c r="K2562" i="3"/>
  <c r="J2562" i="3"/>
  <c r="J2515" i="3"/>
  <c r="K2515" i="3"/>
  <c r="K2521" i="3"/>
  <c r="J2521" i="3"/>
  <c r="K2518" i="3"/>
  <c r="J2518" i="3"/>
  <c r="K2509" i="3"/>
  <c r="J2509" i="3"/>
  <c r="L3144" i="4"/>
  <c r="K2941" i="4"/>
  <c r="L2940" i="4"/>
  <c r="L5522" i="4"/>
  <c r="K5523" i="4"/>
  <c r="K7495" i="4"/>
  <c r="L7494" i="4"/>
  <c r="L286" i="4"/>
  <c r="K287" i="4"/>
  <c r="L6067" i="4"/>
  <c r="K6068" i="4"/>
  <c r="K6953" i="4"/>
  <c r="L6952" i="4"/>
  <c r="L1102" i="4"/>
  <c r="K1103" i="4"/>
  <c r="L5658" i="4"/>
  <c r="K5659" i="4"/>
  <c r="L898" i="4"/>
  <c r="K899" i="4"/>
  <c r="L2735" i="4"/>
  <c r="K2736" i="4"/>
  <c r="L1510" i="4"/>
  <c r="K1511" i="4"/>
  <c r="K6000" i="4"/>
  <c r="L5999" i="4"/>
  <c r="K4163" i="4"/>
  <c r="L4162" i="4"/>
  <c r="L2123" i="4"/>
  <c r="K2124" i="4"/>
  <c r="L2598" i="4"/>
  <c r="K2599" i="4"/>
  <c r="L3346" i="4"/>
  <c r="K3347" i="4"/>
  <c r="L1918" i="4"/>
  <c r="K1919" i="4"/>
  <c r="K4436" i="4"/>
  <c r="L4435" i="4"/>
  <c r="L4774" i="4"/>
  <c r="K4775" i="4"/>
  <c r="L1714" i="4"/>
  <c r="K1715" i="4"/>
  <c r="L2326" i="4"/>
  <c r="K2327" i="4"/>
  <c r="L5862" i="4"/>
  <c r="K5863" i="4"/>
  <c r="L6203" i="4"/>
  <c r="K6204" i="4"/>
  <c r="K4979" i="4"/>
  <c r="L4978" i="4"/>
  <c r="L7222" i="4"/>
  <c r="K7223" i="4"/>
  <c r="L3145" i="4"/>
  <c r="K3146" i="4"/>
  <c r="L1238" i="4"/>
  <c r="K1239" i="4"/>
  <c r="L1442" i="4"/>
  <c r="K1443" i="4"/>
  <c r="K6407" i="4"/>
  <c r="L6406" i="4"/>
  <c r="K6679" i="4"/>
  <c r="L6678" i="4"/>
  <c r="L1782" i="4"/>
  <c r="K1783" i="4"/>
  <c r="L2056" i="4"/>
  <c r="K2057" i="4"/>
  <c r="L3686" i="4"/>
  <c r="K3687" i="4"/>
  <c r="K3620" i="4"/>
  <c r="L3619" i="4"/>
  <c r="K3008" i="4"/>
  <c r="L3007" i="4"/>
  <c r="L2190" i="4"/>
  <c r="K2191" i="4"/>
  <c r="K492" i="4"/>
  <c r="L491" i="4"/>
  <c r="L5319" i="4"/>
  <c r="K5320" i="4"/>
  <c r="K5795" i="4"/>
  <c r="L5794" i="4"/>
  <c r="L830" i="4"/>
  <c r="K831" i="4"/>
  <c r="K7291" i="4"/>
  <c r="L7290" i="4"/>
  <c r="K3756" i="4"/>
  <c r="L3755" i="4"/>
  <c r="K7360" i="4"/>
  <c r="L7359" i="4"/>
  <c r="L7562" i="4"/>
  <c r="K7563" i="4"/>
  <c r="L7427" i="4"/>
  <c r="K7428" i="4"/>
  <c r="K6612" i="4"/>
  <c r="L6611" i="4"/>
  <c r="K4028" i="4"/>
  <c r="L4027" i="4"/>
  <c r="L4502" i="4"/>
  <c r="K4503" i="4"/>
  <c r="K1172" i="4"/>
  <c r="L1171" i="4"/>
  <c r="K4912" i="4"/>
  <c r="L4911" i="4"/>
  <c r="K6885" i="4"/>
  <c r="L6884" i="4"/>
  <c r="L3074" i="4"/>
  <c r="K3075" i="4"/>
  <c r="L3416" i="4"/>
  <c r="K3417" i="4"/>
  <c r="K5933" i="4"/>
  <c r="L5932" i="4"/>
  <c r="K3892" i="4"/>
  <c r="L3891" i="4"/>
  <c r="L6543" i="4"/>
  <c r="K6544" i="4"/>
  <c r="K6339" i="4"/>
  <c r="L6338" i="4"/>
  <c r="L1375" i="4"/>
  <c r="K1376" i="4"/>
  <c r="K567" i="4"/>
  <c r="L566" i="4"/>
  <c r="K3959" i="4"/>
  <c r="L3958" i="4"/>
  <c r="L4095" i="4"/>
  <c r="K4096" i="4"/>
  <c r="L5386" i="4"/>
  <c r="K5387" i="4"/>
  <c r="L4842" i="4"/>
  <c r="K4843" i="4"/>
  <c r="K7155" i="4"/>
  <c r="L7154" i="4"/>
  <c r="L2395" i="4"/>
  <c r="K2396" i="4"/>
  <c r="L5250" i="4"/>
  <c r="K5251" i="4"/>
  <c r="L6747" i="4"/>
  <c r="K6748" i="4"/>
  <c r="K6815" i="4"/>
  <c r="L6814" i="4"/>
  <c r="L4571" i="4"/>
  <c r="K4572" i="4"/>
  <c r="K223" i="4"/>
  <c r="L222" i="4"/>
  <c r="K7633" i="4"/>
  <c r="L7632" i="4"/>
  <c r="K4233" i="4"/>
  <c r="L4232" i="4"/>
  <c r="L762" i="4"/>
  <c r="K763" i="4"/>
  <c r="L1986" i="4"/>
  <c r="K1987" i="4"/>
  <c r="K6476" i="4"/>
  <c r="L6475" i="4"/>
  <c r="K4640" i="4"/>
  <c r="L4639" i="4"/>
  <c r="L2258" i="4"/>
  <c r="K2259" i="4"/>
  <c r="K84" i="4"/>
  <c r="L83" i="4"/>
  <c r="L2530" i="4"/>
  <c r="K2531" i="4"/>
  <c r="L1306" i="4"/>
  <c r="K1307" i="4"/>
  <c r="K425" i="4"/>
  <c r="L424" i="4"/>
  <c r="L2666" i="4"/>
  <c r="K2667" i="4"/>
  <c r="L1850" i="4"/>
  <c r="K1851" i="4"/>
  <c r="L2804" i="4"/>
  <c r="K2805" i="4"/>
  <c r="K355" i="4"/>
  <c r="L354" i="4"/>
  <c r="L4299" i="4"/>
  <c r="K4300" i="4"/>
  <c r="L6135" i="4"/>
  <c r="K6136" i="4"/>
  <c r="L2462" i="4"/>
  <c r="K2463" i="4"/>
  <c r="K3280" i="4"/>
  <c r="L3279" i="4"/>
  <c r="L4366" i="4"/>
  <c r="K4367" i="4"/>
  <c r="L6271" i="4"/>
  <c r="K6272" i="4"/>
  <c r="K5592" i="4"/>
  <c r="L5591" i="4"/>
  <c r="L5454" i="4"/>
  <c r="K5455" i="4"/>
  <c r="L3482" i="4"/>
  <c r="K3483" i="4"/>
  <c r="K630" i="4"/>
  <c r="L629" i="4"/>
  <c r="L1646" i="4"/>
  <c r="K1647" i="4"/>
  <c r="L3211" i="4"/>
  <c r="K3212" i="4"/>
  <c r="L966" i="4"/>
  <c r="K967" i="4"/>
  <c r="L5046" i="4"/>
  <c r="K5047" i="4"/>
  <c r="K153" i="4"/>
  <c r="L152" i="4"/>
  <c r="K5184" i="4"/>
  <c r="L5183" i="4"/>
  <c r="K3552" i="4"/>
  <c r="L3551" i="4"/>
  <c r="K1580" i="4"/>
  <c r="L1579" i="4"/>
  <c r="K7087" i="4"/>
  <c r="L7086" i="4"/>
  <c r="K697" i="4"/>
  <c r="L696" i="4"/>
  <c r="K4707" i="4"/>
  <c r="L4706" i="4"/>
  <c r="L7020" i="4"/>
  <c r="K7021" i="4"/>
  <c r="K5115" i="4"/>
  <c r="L5114" i="4"/>
  <c r="K5727" i="4"/>
  <c r="L5726" i="4"/>
  <c r="L2870" i="4"/>
  <c r="K2871" i="4"/>
  <c r="L1034" i="4"/>
  <c r="K1035" i="4"/>
  <c r="L3822" i="4"/>
  <c r="K3823" i="4"/>
  <c r="K2942" i="4" l="1"/>
  <c r="L2941" i="4"/>
  <c r="K5524" i="4"/>
  <c r="L5523" i="4"/>
  <c r="L1715" i="4"/>
  <c r="K1716" i="4"/>
  <c r="K2125" i="4"/>
  <c r="L2124" i="4"/>
  <c r="K4776" i="4"/>
  <c r="L4775" i="4"/>
  <c r="L4436" i="4"/>
  <c r="K4437" i="4"/>
  <c r="K6001" i="4"/>
  <c r="L6000" i="4"/>
  <c r="L6953" i="4"/>
  <c r="K6954" i="4"/>
  <c r="K1920" i="4"/>
  <c r="L1919" i="4"/>
  <c r="L1511" i="4"/>
  <c r="K1512" i="4"/>
  <c r="K6069" i="4"/>
  <c r="L6068" i="4"/>
  <c r="K5660" i="4"/>
  <c r="L5659" i="4"/>
  <c r="K1104" i="4"/>
  <c r="L1103" i="4"/>
  <c r="L4163" i="4"/>
  <c r="K4164" i="4"/>
  <c r="K3348" i="4"/>
  <c r="L3347" i="4"/>
  <c r="K2737" i="4"/>
  <c r="L2736" i="4"/>
  <c r="L287" i="4"/>
  <c r="K288" i="4"/>
  <c r="L2327" i="4"/>
  <c r="K2328" i="4"/>
  <c r="K2600" i="4"/>
  <c r="L2599" i="4"/>
  <c r="L899" i="4"/>
  <c r="K900" i="4"/>
  <c r="L7495" i="4"/>
  <c r="K7496" i="4"/>
  <c r="K6137" i="4"/>
  <c r="L6136" i="4"/>
  <c r="K5252" i="4"/>
  <c r="L5251" i="4"/>
  <c r="K7564" i="4"/>
  <c r="L7563" i="4"/>
  <c r="K4708" i="4"/>
  <c r="L4707" i="4"/>
  <c r="L3959" i="4"/>
  <c r="K3960" i="4"/>
  <c r="L4367" i="4"/>
  <c r="K4368" i="4"/>
  <c r="L2396" i="4"/>
  <c r="K2397" i="4"/>
  <c r="K4504" i="4"/>
  <c r="L4503" i="4"/>
  <c r="K5728" i="4"/>
  <c r="L5727" i="4"/>
  <c r="K426" i="4"/>
  <c r="L425" i="4"/>
  <c r="K568" i="4"/>
  <c r="L567" i="4"/>
  <c r="K6408" i="4"/>
  <c r="L6407" i="4"/>
  <c r="K3824" i="4"/>
  <c r="L3823" i="4"/>
  <c r="K4301" i="4"/>
  <c r="L4300" i="4"/>
  <c r="K3418" i="4"/>
  <c r="L3417" i="4"/>
  <c r="K3688" i="4"/>
  <c r="L3687" i="4"/>
  <c r="K631" i="4"/>
  <c r="L630" i="4"/>
  <c r="L7155" i="4"/>
  <c r="K7156" i="4"/>
  <c r="L4028" i="4"/>
  <c r="K4029" i="4"/>
  <c r="K3757" i="4"/>
  <c r="L3756" i="4"/>
  <c r="K3484" i="4"/>
  <c r="L3483" i="4"/>
  <c r="K2464" i="4"/>
  <c r="L2463" i="4"/>
  <c r="L1307" i="4"/>
  <c r="K1308" i="4"/>
  <c r="L4572" i="4"/>
  <c r="K4573" i="4"/>
  <c r="K4844" i="4"/>
  <c r="L4843" i="4"/>
  <c r="K3076" i="4"/>
  <c r="L3075" i="4"/>
  <c r="K2058" i="4"/>
  <c r="L2057" i="4"/>
  <c r="K1240" i="4"/>
  <c r="L1239" i="4"/>
  <c r="L5115" i="4"/>
  <c r="K5116" i="4"/>
  <c r="K698" i="4"/>
  <c r="L697" i="4"/>
  <c r="K154" i="4"/>
  <c r="L153" i="4"/>
  <c r="K356" i="4"/>
  <c r="L355" i="4"/>
  <c r="K6477" i="4"/>
  <c r="L6476" i="4"/>
  <c r="L6339" i="4"/>
  <c r="K6340" i="4"/>
  <c r="K7292" i="4"/>
  <c r="L7291" i="4"/>
  <c r="K493" i="4"/>
  <c r="L492" i="4"/>
  <c r="K4980" i="4"/>
  <c r="L4979" i="4"/>
  <c r="K2872" i="4"/>
  <c r="L2871" i="4"/>
  <c r="L6272" i="4"/>
  <c r="K6273" i="4"/>
  <c r="L84" i="4"/>
  <c r="K85" i="4"/>
  <c r="L1172" i="4"/>
  <c r="K1173" i="4"/>
  <c r="L3008" i="4"/>
  <c r="K3009" i="4"/>
  <c r="K1648" i="4"/>
  <c r="L1647" i="4"/>
  <c r="K2260" i="4"/>
  <c r="L2259" i="4"/>
  <c r="K7634" i="4"/>
  <c r="L7633" i="4"/>
  <c r="L5933" i="4"/>
  <c r="K5934" i="4"/>
  <c r="L3620" i="4"/>
  <c r="K3621" i="4"/>
  <c r="L1376" i="4"/>
  <c r="K1377" i="4"/>
  <c r="K1444" i="4"/>
  <c r="L1443" i="4"/>
  <c r="K224" i="4"/>
  <c r="L223" i="4"/>
  <c r="K1036" i="4"/>
  <c r="L1035" i="4"/>
  <c r="K5048" i="4"/>
  <c r="L5047" i="4"/>
  <c r="K2532" i="4"/>
  <c r="L2531" i="4"/>
  <c r="K6205" i="4"/>
  <c r="L6204" i="4"/>
  <c r="L967" i="4"/>
  <c r="K968" i="4"/>
  <c r="K1852" i="4"/>
  <c r="L1851" i="4"/>
  <c r="K764" i="4"/>
  <c r="L763" i="4"/>
  <c r="K6749" i="4"/>
  <c r="L6748" i="4"/>
  <c r="K4097" i="4"/>
  <c r="L4096" i="4"/>
  <c r="L6544" i="4"/>
  <c r="K6545" i="4"/>
  <c r="K7429" i="4"/>
  <c r="L7428" i="4"/>
  <c r="K832" i="4"/>
  <c r="L831" i="4"/>
  <c r="L2191" i="4"/>
  <c r="K2192" i="4"/>
  <c r="L5863" i="4"/>
  <c r="K5864" i="4"/>
  <c r="L3212" i="4"/>
  <c r="K3213" i="4"/>
  <c r="K2668" i="4"/>
  <c r="L2667" i="4"/>
  <c r="L3146" i="4"/>
  <c r="K3147" i="4"/>
  <c r="K3553" i="4"/>
  <c r="L3552" i="4"/>
  <c r="K4234" i="4"/>
  <c r="L4233" i="4"/>
  <c r="L3892" i="4"/>
  <c r="K3893" i="4"/>
  <c r="L5795" i="4"/>
  <c r="K5796" i="4"/>
  <c r="L6679" i="4"/>
  <c r="K6680" i="4"/>
  <c r="K5321" i="4"/>
  <c r="L5320" i="4"/>
  <c r="L5184" i="4"/>
  <c r="K5185" i="4"/>
  <c r="L7360" i="4"/>
  <c r="K7361" i="4"/>
  <c r="L7223" i="4"/>
  <c r="K7224" i="4"/>
  <c r="L3280" i="4"/>
  <c r="K3281" i="4"/>
  <c r="L4640" i="4"/>
  <c r="K4641" i="4"/>
  <c r="L5455" i="4"/>
  <c r="K5456" i="4"/>
  <c r="K2806" i="4"/>
  <c r="L2805" i="4"/>
  <c r="K1988" i="4"/>
  <c r="L1987" i="4"/>
  <c r="K5388" i="4"/>
  <c r="L5387" i="4"/>
  <c r="K1784" i="4"/>
  <c r="L1783" i="4"/>
  <c r="L7087" i="4"/>
  <c r="K7088" i="4"/>
  <c r="L6815" i="4"/>
  <c r="K6816" i="4"/>
  <c r="L6885" i="4"/>
  <c r="K6886" i="4"/>
  <c r="K6613" i="4"/>
  <c r="L6612" i="4"/>
  <c r="K7022" i="4"/>
  <c r="L7021" i="4"/>
  <c r="L1580" i="4"/>
  <c r="K1581" i="4"/>
  <c r="L5592" i="4"/>
  <c r="K5593" i="4"/>
  <c r="L4912" i="4"/>
  <c r="K4913" i="4"/>
  <c r="K5525" i="4" l="1"/>
  <c r="L5524" i="4"/>
  <c r="K2943" i="4"/>
  <c r="L2942" i="4"/>
  <c r="K6955" i="4"/>
  <c r="L6954" i="4"/>
  <c r="L2600" i="4"/>
  <c r="K2601" i="4"/>
  <c r="K6002" i="4"/>
  <c r="L6001" i="4"/>
  <c r="K2329" i="4"/>
  <c r="L2328" i="4"/>
  <c r="L4437" i="4"/>
  <c r="K4438" i="4"/>
  <c r="K5661" i="4"/>
  <c r="L5660" i="4"/>
  <c r="K289" i="4"/>
  <c r="L288" i="4"/>
  <c r="K6070" i="4"/>
  <c r="L6069" i="4"/>
  <c r="L4776" i="4"/>
  <c r="K4777" i="4"/>
  <c r="K901" i="4"/>
  <c r="L900" i="4"/>
  <c r="K4165" i="4"/>
  <c r="L4164" i="4"/>
  <c r="L1104" i="4"/>
  <c r="K1105" i="4"/>
  <c r="L1512" i="4"/>
  <c r="K1513" i="4"/>
  <c r="L2737" i="4"/>
  <c r="K2738" i="4"/>
  <c r="L2125" i="4"/>
  <c r="K2126" i="4"/>
  <c r="K7497" i="4"/>
  <c r="L7496" i="4"/>
  <c r="K1717" i="4"/>
  <c r="L1716" i="4"/>
  <c r="K3349" i="4"/>
  <c r="L3348" i="4"/>
  <c r="L1920" i="4"/>
  <c r="K1921" i="4"/>
  <c r="L4368" i="4"/>
  <c r="K4369" i="4"/>
  <c r="L5388" i="4"/>
  <c r="K5389" i="4"/>
  <c r="L4097" i="4"/>
  <c r="K4098" i="4"/>
  <c r="L2872" i="4"/>
  <c r="K2873" i="4"/>
  <c r="L3484" i="4"/>
  <c r="K3485" i="4"/>
  <c r="L6816" i="4"/>
  <c r="K6817" i="4"/>
  <c r="L1988" i="4"/>
  <c r="K1989" i="4"/>
  <c r="K3554" i="4"/>
  <c r="L3553" i="4"/>
  <c r="L2532" i="4"/>
  <c r="K2533" i="4"/>
  <c r="L1648" i="4"/>
  <c r="K1649" i="4"/>
  <c r="L3076" i="4"/>
  <c r="K3077" i="4"/>
  <c r="L3688" i="4"/>
  <c r="K3689" i="4"/>
  <c r="K4914" i="4"/>
  <c r="L4913" i="4"/>
  <c r="L7224" i="4"/>
  <c r="K7225" i="4"/>
  <c r="K3148" i="4"/>
  <c r="L3147" i="4"/>
  <c r="L2192" i="4"/>
  <c r="K2193" i="4"/>
  <c r="K3622" i="4"/>
  <c r="L3621" i="4"/>
  <c r="K3010" i="4"/>
  <c r="L3009" i="4"/>
  <c r="L2806" i="4"/>
  <c r="K2807" i="4"/>
  <c r="L764" i="4"/>
  <c r="K765" i="4"/>
  <c r="L5048" i="4"/>
  <c r="K5049" i="4"/>
  <c r="K494" i="4"/>
  <c r="L493" i="4"/>
  <c r="K155" i="4"/>
  <c r="L154" i="4"/>
  <c r="L4844" i="4"/>
  <c r="K4845" i="4"/>
  <c r="K3758" i="4"/>
  <c r="L3757" i="4"/>
  <c r="L3418" i="4"/>
  <c r="K3419" i="4"/>
  <c r="K427" i="4"/>
  <c r="L426" i="4"/>
  <c r="K4709" i="4"/>
  <c r="L4708" i="4"/>
  <c r="K7089" i="4"/>
  <c r="L7088" i="4"/>
  <c r="L5456" i="4"/>
  <c r="K5457" i="4"/>
  <c r="K6681" i="4"/>
  <c r="L6680" i="4"/>
  <c r="K5935" i="4"/>
  <c r="L5934" i="4"/>
  <c r="L1173" i="4"/>
  <c r="K1174" i="4"/>
  <c r="K4574" i="4"/>
  <c r="L4573" i="4"/>
  <c r="K4030" i="4"/>
  <c r="L4029" i="4"/>
  <c r="L2668" i="4"/>
  <c r="K2669" i="4"/>
  <c r="L832" i="4"/>
  <c r="K833" i="4"/>
  <c r="L1852" i="4"/>
  <c r="K1853" i="4"/>
  <c r="L1036" i="4"/>
  <c r="K1037" i="4"/>
  <c r="L7292" i="4"/>
  <c r="K7293" i="4"/>
  <c r="K699" i="4"/>
  <c r="L698" i="4"/>
  <c r="L4301" i="4"/>
  <c r="K4302" i="4"/>
  <c r="K5729" i="4"/>
  <c r="L5728" i="4"/>
  <c r="L7564" i="4"/>
  <c r="K7565" i="4"/>
  <c r="K3282" i="4"/>
  <c r="L3281" i="4"/>
  <c r="L1377" i="4"/>
  <c r="K1378" i="4"/>
  <c r="K4235" i="4"/>
  <c r="L4234" i="4"/>
  <c r="L6205" i="4"/>
  <c r="K6206" i="4"/>
  <c r="L2260" i="4"/>
  <c r="K2261" i="4"/>
  <c r="L2058" i="4"/>
  <c r="K2059" i="4"/>
  <c r="K6409" i="4"/>
  <c r="L6408" i="4"/>
  <c r="L3960" i="4"/>
  <c r="K3961" i="4"/>
  <c r="K5322" i="4"/>
  <c r="L5321" i="4"/>
  <c r="K357" i="4"/>
  <c r="L356" i="4"/>
  <c r="L5593" i="4"/>
  <c r="K5594" i="4"/>
  <c r="L5796" i="4"/>
  <c r="K5797" i="4"/>
  <c r="K1309" i="4"/>
  <c r="L1308" i="4"/>
  <c r="K6614" i="4"/>
  <c r="L6613" i="4"/>
  <c r="K5186" i="4"/>
  <c r="L5185" i="4"/>
  <c r="L6477" i="4"/>
  <c r="K6478" i="4"/>
  <c r="K632" i="4"/>
  <c r="L631" i="4"/>
  <c r="K7023" i="4"/>
  <c r="L7022" i="4"/>
  <c r="L6749" i="4"/>
  <c r="K6750" i="4"/>
  <c r="L4980" i="4"/>
  <c r="K4981" i="4"/>
  <c r="L568" i="4"/>
  <c r="K569" i="4"/>
  <c r="K3214" i="4"/>
  <c r="L3213" i="4"/>
  <c r="L85" i="4"/>
  <c r="K86" i="4"/>
  <c r="K5117" i="4"/>
  <c r="L5116" i="4"/>
  <c r="K7157" i="4"/>
  <c r="L7156" i="4"/>
  <c r="K7430" i="4"/>
  <c r="L7429" i="4"/>
  <c r="K225" i="4"/>
  <c r="L224" i="4"/>
  <c r="K7635" i="4"/>
  <c r="L7634" i="4"/>
  <c r="K4505" i="4"/>
  <c r="L4504" i="4"/>
  <c r="L5252" i="4"/>
  <c r="K5253" i="4"/>
  <c r="L1581" i="4"/>
  <c r="K1582" i="4"/>
  <c r="K6887" i="4"/>
  <c r="L6886" i="4"/>
  <c r="K4642" i="4"/>
  <c r="L4641" i="4"/>
  <c r="L7361" i="4"/>
  <c r="K7362" i="4"/>
  <c r="L3893" i="4"/>
  <c r="K3894" i="4"/>
  <c r="K5865" i="4"/>
  <c r="L5864" i="4"/>
  <c r="L6545" i="4"/>
  <c r="K6546" i="4"/>
  <c r="L968" i="4"/>
  <c r="K969" i="4"/>
  <c r="L6273" i="4"/>
  <c r="K6274" i="4"/>
  <c r="L6340" i="4"/>
  <c r="K6341" i="4"/>
  <c r="L2397" i="4"/>
  <c r="K2398" i="4"/>
  <c r="L1784" i="4"/>
  <c r="K1785" i="4"/>
  <c r="L1444" i="4"/>
  <c r="K1445" i="4"/>
  <c r="L1240" i="4"/>
  <c r="K1241" i="4"/>
  <c r="L2464" i="4"/>
  <c r="K2465" i="4"/>
  <c r="L3824" i="4"/>
  <c r="K3825" i="4"/>
  <c r="K6138" i="4"/>
  <c r="L6137" i="4"/>
  <c r="L5525" i="4" l="1"/>
  <c r="K5526" i="4"/>
  <c r="K2944" i="4"/>
  <c r="L2943" i="4"/>
  <c r="K1106" i="4"/>
  <c r="L1105" i="4"/>
  <c r="K3350" i="4"/>
  <c r="L3349" i="4"/>
  <c r="K7498" i="4"/>
  <c r="L7497" i="4"/>
  <c r="L901" i="4"/>
  <c r="K902" i="4"/>
  <c r="K2330" i="4"/>
  <c r="L2329" i="4"/>
  <c r="L2126" i="4"/>
  <c r="K2127" i="4"/>
  <c r="K4778" i="4"/>
  <c r="L4777" i="4"/>
  <c r="L6002" i="4"/>
  <c r="K6003" i="4"/>
  <c r="K5662" i="4"/>
  <c r="L5661" i="4"/>
  <c r="L4438" i="4"/>
  <c r="K4439" i="4"/>
  <c r="L1717" i="4"/>
  <c r="K1718" i="4"/>
  <c r="K4166" i="4"/>
  <c r="L4165" i="4"/>
  <c r="K2739" i="4"/>
  <c r="L2738" i="4"/>
  <c r="K2602" i="4"/>
  <c r="L2601" i="4"/>
  <c r="K6071" i="4"/>
  <c r="L6070" i="4"/>
  <c r="L1921" i="4"/>
  <c r="K1922" i="4"/>
  <c r="L1513" i="4"/>
  <c r="K1514" i="4"/>
  <c r="L289" i="4"/>
  <c r="K290" i="4"/>
  <c r="K6956" i="4"/>
  <c r="L6955" i="4"/>
  <c r="L6750" i="4"/>
  <c r="K6751" i="4"/>
  <c r="L3419" i="4"/>
  <c r="K3420" i="4"/>
  <c r="L3077" i="4"/>
  <c r="K3078" i="4"/>
  <c r="K5936" i="4"/>
  <c r="L5935" i="4"/>
  <c r="K970" i="4"/>
  <c r="L969" i="4"/>
  <c r="K7294" i="4"/>
  <c r="L7293" i="4"/>
  <c r="L1649" i="4"/>
  <c r="K1650" i="4"/>
  <c r="L6409" i="4"/>
  <c r="K6410" i="4"/>
  <c r="K6682" i="4"/>
  <c r="L6681" i="4"/>
  <c r="L1582" i="4"/>
  <c r="K1583" i="4"/>
  <c r="K7226" i="4"/>
  <c r="L7225" i="4"/>
  <c r="K6139" i="4"/>
  <c r="L6138" i="4"/>
  <c r="K6615" i="4"/>
  <c r="L6614" i="4"/>
  <c r="L5253" i="4"/>
  <c r="K5254" i="4"/>
  <c r="L1853" i="4"/>
  <c r="K1854" i="4"/>
  <c r="K5866" i="4"/>
  <c r="L5865" i="4"/>
  <c r="K7090" i="4"/>
  <c r="L7089" i="4"/>
  <c r="L3554" i="4"/>
  <c r="K3555" i="4"/>
  <c r="K2466" i="4"/>
  <c r="L2465" i="4"/>
  <c r="K3895" i="4"/>
  <c r="L3894" i="4"/>
  <c r="K570" i="4"/>
  <c r="L569" i="4"/>
  <c r="L3961" i="4"/>
  <c r="K3962" i="4"/>
  <c r="K6207" i="4"/>
  <c r="L6206" i="4"/>
  <c r="K834" i="4"/>
  <c r="L833" i="4"/>
  <c r="K1990" i="4"/>
  <c r="L1989" i="4"/>
  <c r="K5390" i="4"/>
  <c r="L5389" i="4"/>
  <c r="K1446" i="4"/>
  <c r="L1445" i="4"/>
  <c r="K5595" i="4"/>
  <c r="L5594" i="4"/>
  <c r="K6818" i="4"/>
  <c r="L6817" i="4"/>
  <c r="L4642" i="4"/>
  <c r="K4643" i="4"/>
  <c r="L1378" i="4"/>
  <c r="K1379" i="4"/>
  <c r="K7024" i="4"/>
  <c r="L7023" i="4"/>
  <c r="L3758" i="4"/>
  <c r="K3759" i="4"/>
  <c r="K1038" i="4"/>
  <c r="L1037" i="4"/>
  <c r="L2807" i="4"/>
  <c r="K2808" i="4"/>
  <c r="L3214" i="4"/>
  <c r="K3215" i="4"/>
  <c r="K2262" i="4"/>
  <c r="L2261" i="4"/>
  <c r="L5322" i="4"/>
  <c r="K5323" i="4"/>
  <c r="K156" i="4"/>
  <c r="L155" i="4"/>
  <c r="L6341" i="4"/>
  <c r="K6342" i="4"/>
  <c r="L4505" i="4"/>
  <c r="K4506" i="4"/>
  <c r="L7157" i="4"/>
  <c r="K7158" i="4"/>
  <c r="L1309" i="4"/>
  <c r="K1310" i="4"/>
  <c r="K5730" i="4"/>
  <c r="L5729" i="4"/>
  <c r="L4574" i="4"/>
  <c r="K4575" i="4"/>
  <c r="L4709" i="4"/>
  <c r="K4710" i="4"/>
  <c r="K495" i="4"/>
  <c r="L494" i="4"/>
  <c r="L3010" i="4"/>
  <c r="K3011" i="4"/>
  <c r="L4914" i="4"/>
  <c r="K4915" i="4"/>
  <c r="K87" i="4"/>
  <c r="L86" i="4"/>
  <c r="K766" i="4"/>
  <c r="L765" i="4"/>
  <c r="K226" i="4"/>
  <c r="L225" i="4"/>
  <c r="L3485" i="4"/>
  <c r="K3486" i="4"/>
  <c r="K6888" i="4"/>
  <c r="L6887" i="4"/>
  <c r="K358" i="4"/>
  <c r="L357" i="4"/>
  <c r="K6547" i="4"/>
  <c r="L6546" i="4"/>
  <c r="L4845" i="4"/>
  <c r="K4846" i="4"/>
  <c r="K2874" i="4"/>
  <c r="L2873" i="4"/>
  <c r="K633" i="4"/>
  <c r="L632" i="4"/>
  <c r="K3826" i="4"/>
  <c r="L3825" i="4"/>
  <c r="L4098" i="4"/>
  <c r="K4099" i="4"/>
  <c r="K1242" i="4"/>
  <c r="L1241" i="4"/>
  <c r="L6274" i="4"/>
  <c r="K6275" i="4"/>
  <c r="L7362" i="4"/>
  <c r="K7363" i="4"/>
  <c r="K4982" i="4"/>
  <c r="L4981" i="4"/>
  <c r="L5797" i="4"/>
  <c r="K5798" i="4"/>
  <c r="K4303" i="4"/>
  <c r="L4302" i="4"/>
  <c r="K2670" i="4"/>
  <c r="L2669" i="4"/>
  <c r="L1174" i="4"/>
  <c r="K1175" i="4"/>
  <c r="L5049" i="4"/>
  <c r="K5050" i="4"/>
  <c r="K3690" i="4"/>
  <c r="L3689" i="4"/>
  <c r="K4370" i="4"/>
  <c r="L4369" i="4"/>
  <c r="K2194" i="4"/>
  <c r="L2193" i="4"/>
  <c r="K5187" i="4"/>
  <c r="L5186" i="4"/>
  <c r="K700" i="4"/>
  <c r="L699" i="4"/>
  <c r="K1786" i="4"/>
  <c r="L1785" i="4"/>
  <c r="K7431" i="4"/>
  <c r="L7430" i="4"/>
  <c r="L3148" i="4"/>
  <c r="K3149" i="4"/>
  <c r="L2398" i="4"/>
  <c r="K2399" i="4"/>
  <c r="K2060" i="4"/>
  <c r="L2059" i="4"/>
  <c r="K5458" i="4"/>
  <c r="L5457" i="4"/>
  <c r="L2533" i="4"/>
  <c r="K2534" i="4"/>
  <c r="K3283" i="4"/>
  <c r="L3282" i="4"/>
  <c r="L6478" i="4"/>
  <c r="K6479" i="4"/>
  <c r="L7565" i="4"/>
  <c r="K7566" i="4"/>
  <c r="L4030" i="4"/>
  <c r="K4031" i="4"/>
  <c r="L7635" i="4"/>
  <c r="K7636" i="4"/>
  <c r="K5118" i="4"/>
  <c r="L5117" i="4"/>
  <c r="L4235" i="4"/>
  <c r="K4236" i="4"/>
  <c r="K428" i="4"/>
  <c r="L427" i="4"/>
  <c r="L3622" i="4"/>
  <c r="K3623" i="4"/>
  <c r="L5526" i="4" l="1"/>
  <c r="K5527" i="4"/>
  <c r="L2944" i="4"/>
  <c r="K2945" i="4"/>
  <c r="L2127" i="4"/>
  <c r="K2128" i="4"/>
  <c r="K4167" i="4"/>
  <c r="L4166" i="4"/>
  <c r="L1718" i="4"/>
  <c r="K1719" i="4"/>
  <c r="L2330" i="4"/>
  <c r="K2331" i="4"/>
  <c r="L1922" i="4"/>
  <c r="K1923" i="4"/>
  <c r="L4439" i="4"/>
  <c r="K4440" i="4"/>
  <c r="L902" i="4"/>
  <c r="K903" i="4"/>
  <c r="K6072" i="4"/>
  <c r="L6071" i="4"/>
  <c r="L5662" i="4"/>
  <c r="K5663" i="4"/>
  <c r="K7499" i="4"/>
  <c r="L7498" i="4"/>
  <c r="K291" i="4"/>
  <c r="L290" i="4"/>
  <c r="L1514" i="4"/>
  <c r="K1515" i="4"/>
  <c r="K6004" i="4"/>
  <c r="L6003" i="4"/>
  <c r="L2602" i="4"/>
  <c r="K2603" i="4"/>
  <c r="L3350" i="4"/>
  <c r="K3351" i="4"/>
  <c r="K6957" i="4"/>
  <c r="L6956" i="4"/>
  <c r="L2739" i="4"/>
  <c r="K2740" i="4"/>
  <c r="L4778" i="4"/>
  <c r="K4779" i="4"/>
  <c r="L1106" i="4"/>
  <c r="K1107" i="4"/>
  <c r="L4643" i="4"/>
  <c r="K4644" i="4"/>
  <c r="K701" i="4"/>
  <c r="L700" i="4"/>
  <c r="K6889" i="4"/>
  <c r="L6888" i="4"/>
  <c r="L1038" i="4"/>
  <c r="K1039" i="4"/>
  <c r="L7636" i="4"/>
  <c r="K7637" i="4"/>
  <c r="K634" i="4"/>
  <c r="L633" i="4"/>
  <c r="L2194" i="4"/>
  <c r="K2195" i="4"/>
  <c r="L2874" i="4"/>
  <c r="K2875" i="4"/>
  <c r="L2262" i="4"/>
  <c r="K2263" i="4"/>
  <c r="L6615" i="4"/>
  <c r="K6616" i="4"/>
  <c r="K1380" i="4"/>
  <c r="L1379" i="4"/>
  <c r="L4370" i="4"/>
  <c r="K4371" i="4"/>
  <c r="L4303" i="4"/>
  <c r="K4304" i="4"/>
  <c r="L1446" i="4"/>
  <c r="K1447" i="4"/>
  <c r="L5866" i="4"/>
  <c r="K5867" i="4"/>
  <c r="K6140" i="4"/>
  <c r="L6139" i="4"/>
  <c r="K5051" i="4"/>
  <c r="L5050" i="4"/>
  <c r="L3826" i="4"/>
  <c r="K3827" i="4"/>
  <c r="K157" i="4"/>
  <c r="L156" i="4"/>
  <c r="K2467" i="4"/>
  <c r="L2466" i="4"/>
  <c r="K3150" i="4"/>
  <c r="L3149" i="4"/>
  <c r="K3487" i="4"/>
  <c r="L3486" i="4"/>
  <c r="K3760" i="4"/>
  <c r="L3759" i="4"/>
  <c r="L1583" i="4"/>
  <c r="K1584" i="4"/>
  <c r="L5187" i="4"/>
  <c r="K5188" i="4"/>
  <c r="L87" i="4"/>
  <c r="K88" i="4"/>
  <c r="L4031" i="4"/>
  <c r="K4032" i="4"/>
  <c r="K6276" i="4"/>
  <c r="L6275" i="4"/>
  <c r="K7025" i="4"/>
  <c r="L7024" i="4"/>
  <c r="K7091" i="4"/>
  <c r="L7090" i="4"/>
  <c r="L4846" i="4"/>
  <c r="K4847" i="4"/>
  <c r="K429" i="4"/>
  <c r="L428" i="4"/>
  <c r="L1242" i="4"/>
  <c r="K1243" i="4"/>
  <c r="K5799" i="4"/>
  <c r="L5798" i="4"/>
  <c r="L5458" i="4"/>
  <c r="K5459" i="4"/>
  <c r="L6547" i="4"/>
  <c r="K6548" i="4"/>
  <c r="L766" i="4"/>
  <c r="K767" i="4"/>
  <c r="K496" i="4"/>
  <c r="L495" i="4"/>
  <c r="L5390" i="4"/>
  <c r="K5391" i="4"/>
  <c r="K571" i="4"/>
  <c r="L570" i="4"/>
  <c r="K7227" i="4"/>
  <c r="L7226" i="4"/>
  <c r="L2399" i="4"/>
  <c r="K2400" i="4"/>
  <c r="L5118" i="4"/>
  <c r="K5119" i="4"/>
  <c r="L834" i="4"/>
  <c r="K835" i="4"/>
  <c r="L7363" i="4"/>
  <c r="K7364" i="4"/>
  <c r="K5324" i="4"/>
  <c r="L5323" i="4"/>
  <c r="K3556" i="4"/>
  <c r="L3555" i="4"/>
  <c r="K6819" i="4"/>
  <c r="L6818" i="4"/>
  <c r="K5937" i="4"/>
  <c r="L5936" i="4"/>
  <c r="L4915" i="4"/>
  <c r="K4916" i="4"/>
  <c r="K3079" i="4"/>
  <c r="L3078" i="4"/>
  <c r="K7432" i="4"/>
  <c r="L7431" i="4"/>
  <c r="L2534" i="4"/>
  <c r="K2535" i="4"/>
  <c r="K7159" i="4"/>
  <c r="L7158" i="4"/>
  <c r="K3421" i="4"/>
  <c r="L3420" i="4"/>
  <c r="K227" i="4"/>
  <c r="L226" i="4"/>
  <c r="K4100" i="4"/>
  <c r="L4099" i="4"/>
  <c r="K3216" i="4"/>
  <c r="L3215" i="4"/>
  <c r="L1650" i="4"/>
  <c r="K1651" i="4"/>
  <c r="K7567" i="4"/>
  <c r="L7566" i="4"/>
  <c r="L4710" i="4"/>
  <c r="K4711" i="4"/>
  <c r="K6343" i="4"/>
  <c r="L6342" i="4"/>
  <c r="K2809" i="4"/>
  <c r="L2808" i="4"/>
  <c r="K1855" i="4"/>
  <c r="L1854" i="4"/>
  <c r="K6480" i="4"/>
  <c r="L6479" i="4"/>
  <c r="K4576" i="4"/>
  <c r="L4575" i="4"/>
  <c r="K4983" i="4"/>
  <c r="L4982" i="4"/>
  <c r="L970" i="4"/>
  <c r="K971" i="4"/>
  <c r="L1175" i="4"/>
  <c r="K1176" i="4"/>
  <c r="L5254" i="4"/>
  <c r="K5255" i="4"/>
  <c r="K3284" i="4"/>
  <c r="L3283" i="4"/>
  <c r="L5730" i="4"/>
  <c r="K5731" i="4"/>
  <c r="L6207" i="4"/>
  <c r="K6208" i="4"/>
  <c r="K3624" i="4"/>
  <c r="L3623" i="4"/>
  <c r="L1310" i="4"/>
  <c r="K1311" i="4"/>
  <c r="L3962" i="4"/>
  <c r="K3963" i="4"/>
  <c r="L2670" i="4"/>
  <c r="K2671" i="4"/>
  <c r="L5595" i="4"/>
  <c r="K5596" i="4"/>
  <c r="K6683" i="4"/>
  <c r="L6682" i="4"/>
  <c r="L3011" i="4"/>
  <c r="K3012" i="4"/>
  <c r="K6411" i="4"/>
  <c r="L6410" i="4"/>
  <c r="K4237" i="4"/>
  <c r="L4236" i="4"/>
  <c r="K4507" i="4"/>
  <c r="L4506" i="4"/>
  <c r="K6752" i="4"/>
  <c r="L6751" i="4"/>
  <c r="L2060" i="4"/>
  <c r="K2061" i="4"/>
  <c r="L1786" i="4"/>
  <c r="K1787" i="4"/>
  <c r="L3690" i="4"/>
  <c r="K3691" i="4"/>
  <c r="L358" i="4"/>
  <c r="K359" i="4"/>
  <c r="L1990" i="4"/>
  <c r="K1991" i="4"/>
  <c r="K3896" i="4"/>
  <c r="L3895" i="4"/>
  <c r="K7295" i="4"/>
  <c r="L7294" i="4"/>
  <c r="K2946" i="4" l="1"/>
  <c r="L2945" i="4"/>
  <c r="L5527" i="4"/>
  <c r="K5528" i="4"/>
  <c r="L4440" i="4"/>
  <c r="K4441" i="4"/>
  <c r="L2740" i="4"/>
  <c r="K2741" i="4"/>
  <c r="K2332" i="4"/>
  <c r="L2331" i="4"/>
  <c r="K6958" i="4"/>
  <c r="L6957" i="4"/>
  <c r="L7499" i="4"/>
  <c r="K7500" i="4"/>
  <c r="K3352" i="4"/>
  <c r="L3351" i="4"/>
  <c r="K5664" i="4"/>
  <c r="L5663" i="4"/>
  <c r="K1720" i="4"/>
  <c r="L1719" i="4"/>
  <c r="L4779" i="4"/>
  <c r="K4780" i="4"/>
  <c r="L1515" i="4"/>
  <c r="K1516" i="4"/>
  <c r="K1924" i="4"/>
  <c r="L1923" i="4"/>
  <c r="K292" i="4"/>
  <c r="L291" i="4"/>
  <c r="K2604" i="4"/>
  <c r="L2603" i="4"/>
  <c r="L6072" i="4"/>
  <c r="K6073" i="4"/>
  <c r="L4167" i="4"/>
  <c r="K4168" i="4"/>
  <c r="K1108" i="4"/>
  <c r="L1107" i="4"/>
  <c r="L903" i="4"/>
  <c r="K904" i="4"/>
  <c r="K2129" i="4"/>
  <c r="L2128" i="4"/>
  <c r="K6005" i="4"/>
  <c r="L6004" i="4"/>
  <c r="L2061" i="4"/>
  <c r="K2062" i="4"/>
  <c r="K1312" i="4"/>
  <c r="L1311" i="4"/>
  <c r="K5120" i="4"/>
  <c r="L5119" i="4"/>
  <c r="L4032" i="4"/>
  <c r="K4033" i="4"/>
  <c r="L5867" i="4"/>
  <c r="K5868" i="4"/>
  <c r="L6819" i="4"/>
  <c r="K6820" i="4"/>
  <c r="L496" i="4"/>
  <c r="K497" i="4"/>
  <c r="L3150" i="4"/>
  <c r="K3151" i="4"/>
  <c r="K360" i="4"/>
  <c r="L359" i="4"/>
  <c r="L3012" i="4"/>
  <c r="K3013" i="4"/>
  <c r="K1652" i="4"/>
  <c r="L1651" i="4"/>
  <c r="K2536" i="4"/>
  <c r="L2535" i="4"/>
  <c r="K2401" i="4"/>
  <c r="L2400" i="4"/>
  <c r="K768" i="4"/>
  <c r="L767" i="4"/>
  <c r="K89" i="4"/>
  <c r="L88" i="4"/>
  <c r="L1447" i="4"/>
  <c r="K1448" i="4"/>
  <c r="K2264" i="4"/>
  <c r="L2263" i="4"/>
  <c r="K1040" i="4"/>
  <c r="L1039" i="4"/>
  <c r="L6752" i="4"/>
  <c r="K6753" i="4"/>
  <c r="L3624" i="4"/>
  <c r="K3625" i="4"/>
  <c r="K1856" i="4"/>
  <c r="L1855" i="4"/>
  <c r="L3556" i="4"/>
  <c r="K3557" i="4"/>
  <c r="L5799" i="4"/>
  <c r="K5800" i="4"/>
  <c r="K7092" i="4"/>
  <c r="L7091" i="4"/>
  <c r="K2468" i="4"/>
  <c r="L2467" i="4"/>
  <c r="K6209" i="4"/>
  <c r="L6208" i="4"/>
  <c r="K6549" i="4"/>
  <c r="L6548" i="4"/>
  <c r="L1243" i="4"/>
  <c r="K1244" i="4"/>
  <c r="K5189" i="4"/>
  <c r="L5188" i="4"/>
  <c r="K2876" i="4"/>
  <c r="L2875" i="4"/>
  <c r="L7295" i="4"/>
  <c r="K7296" i="4"/>
  <c r="K4984" i="4"/>
  <c r="L4983" i="4"/>
  <c r="K7433" i="4"/>
  <c r="L7432" i="4"/>
  <c r="L7227" i="4"/>
  <c r="K7228" i="4"/>
  <c r="K7026" i="4"/>
  <c r="L7025" i="4"/>
  <c r="K158" i="4"/>
  <c r="L157" i="4"/>
  <c r="K5597" i="4"/>
  <c r="L5596" i="4"/>
  <c r="K1585" i="4"/>
  <c r="L1584" i="4"/>
  <c r="K3828" i="4"/>
  <c r="L3827" i="4"/>
  <c r="K4372" i="4"/>
  <c r="L4371" i="4"/>
  <c r="L2195" i="4"/>
  <c r="K2196" i="4"/>
  <c r="L3896" i="4"/>
  <c r="K3897" i="4"/>
  <c r="K4508" i="4"/>
  <c r="L4507" i="4"/>
  <c r="L4576" i="4"/>
  <c r="K4577" i="4"/>
  <c r="K6344" i="4"/>
  <c r="L6343" i="4"/>
  <c r="K4101" i="4"/>
  <c r="L4100" i="4"/>
  <c r="L3079" i="4"/>
  <c r="K3080" i="4"/>
  <c r="L429" i="4"/>
  <c r="K430" i="4"/>
  <c r="L701" i="4"/>
  <c r="K702" i="4"/>
  <c r="K1177" i="4"/>
  <c r="L1176" i="4"/>
  <c r="K6617" i="4"/>
  <c r="L6616" i="4"/>
  <c r="K7160" i="4"/>
  <c r="L7159" i="4"/>
  <c r="L971" i="4"/>
  <c r="K972" i="4"/>
  <c r="L7364" i="4"/>
  <c r="K7365" i="4"/>
  <c r="L1991" i="4"/>
  <c r="K1992" i="4"/>
  <c r="K4712" i="4"/>
  <c r="L4711" i="4"/>
  <c r="K4917" i="4"/>
  <c r="L4916" i="4"/>
  <c r="L4644" i="4"/>
  <c r="K4645" i="4"/>
  <c r="K6481" i="4"/>
  <c r="L6480" i="4"/>
  <c r="K572" i="4"/>
  <c r="L571" i="4"/>
  <c r="K5052" i="4"/>
  <c r="L5051" i="4"/>
  <c r="L634" i="4"/>
  <c r="K635" i="4"/>
  <c r="L1787" i="4"/>
  <c r="K1788" i="4"/>
  <c r="L3963" i="4"/>
  <c r="K3964" i="4"/>
  <c r="K5256" i="4"/>
  <c r="L5255" i="4"/>
  <c r="K836" i="4"/>
  <c r="L835" i="4"/>
  <c r="L5391" i="4"/>
  <c r="K5392" i="4"/>
  <c r="L5459" i="4"/>
  <c r="K5460" i="4"/>
  <c r="K4848" i="4"/>
  <c r="L4847" i="4"/>
  <c r="L7637" i="4"/>
  <c r="K7638" i="4"/>
  <c r="L4304" i="4"/>
  <c r="K4305" i="4"/>
  <c r="K6684" i="4"/>
  <c r="L6683" i="4"/>
  <c r="L2809" i="4"/>
  <c r="K2810" i="4"/>
  <c r="L3216" i="4"/>
  <c r="K3217" i="4"/>
  <c r="L5324" i="4"/>
  <c r="K5325" i="4"/>
  <c r="L6889" i="4"/>
  <c r="K6890" i="4"/>
  <c r="K5732" i="4"/>
  <c r="L5731" i="4"/>
  <c r="L3691" i="4"/>
  <c r="K3692" i="4"/>
  <c r="K2672" i="4"/>
  <c r="L2671" i="4"/>
  <c r="L4237" i="4"/>
  <c r="K4238" i="4"/>
  <c r="L3284" i="4"/>
  <c r="K3285" i="4"/>
  <c r="L227" i="4"/>
  <c r="K228" i="4"/>
  <c r="L3760" i="4"/>
  <c r="K3761" i="4"/>
  <c r="K1381" i="4"/>
  <c r="L1380" i="4"/>
  <c r="L6411" i="4"/>
  <c r="K6412" i="4"/>
  <c r="L7567" i="4"/>
  <c r="K7568" i="4"/>
  <c r="L3421" i="4"/>
  <c r="K3422" i="4"/>
  <c r="L5937" i="4"/>
  <c r="K5938" i="4"/>
  <c r="L6276" i="4"/>
  <c r="K6277" i="4"/>
  <c r="K3488" i="4"/>
  <c r="L3487" i="4"/>
  <c r="K6141" i="4"/>
  <c r="L6140" i="4"/>
  <c r="L5528" i="4" l="1"/>
  <c r="K5529" i="4"/>
  <c r="L2946" i="4"/>
  <c r="K2947" i="4"/>
  <c r="K2130" i="4"/>
  <c r="L2129" i="4"/>
  <c r="L292" i="4"/>
  <c r="K293" i="4"/>
  <c r="L904" i="4"/>
  <c r="K905" i="4"/>
  <c r="L1516" i="4"/>
  <c r="K1517" i="4"/>
  <c r="L1108" i="4"/>
  <c r="K1109" i="4"/>
  <c r="K6959" i="4"/>
  <c r="L6958" i="4"/>
  <c r="K4169" i="4"/>
  <c r="L4168" i="4"/>
  <c r="K4781" i="4"/>
  <c r="L4780" i="4"/>
  <c r="K2333" i="4"/>
  <c r="L2332" i="4"/>
  <c r="L3352" i="4"/>
  <c r="K3353" i="4"/>
  <c r="L7500" i="4"/>
  <c r="K7501" i="4"/>
  <c r="L1924" i="4"/>
  <c r="K1925" i="4"/>
  <c r="K6074" i="4"/>
  <c r="L6073" i="4"/>
  <c r="K2742" i="4"/>
  <c r="L2741" i="4"/>
  <c r="L1720" i="4"/>
  <c r="K1721" i="4"/>
  <c r="L4441" i="4"/>
  <c r="K4442" i="4"/>
  <c r="K6006" i="4"/>
  <c r="L6005" i="4"/>
  <c r="L2604" i="4"/>
  <c r="K2605" i="4"/>
  <c r="L5664" i="4"/>
  <c r="K5665" i="4"/>
  <c r="L3964" i="4"/>
  <c r="K3965" i="4"/>
  <c r="L4372" i="4"/>
  <c r="K4373" i="4"/>
  <c r="K3829" i="4"/>
  <c r="L3828" i="4"/>
  <c r="L2536" i="4"/>
  <c r="K2537" i="4"/>
  <c r="K703" i="4"/>
  <c r="L702" i="4"/>
  <c r="K5801" i="4"/>
  <c r="L5800" i="4"/>
  <c r="L1585" i="4"/>
  <c r="K1586" i="4"/>
  <c r="L1652" i="4"/>
  <c r="K1653" i="4"/>
  <c r="L3557" i="4"/>
  <c r="K3558" i="4"/>
  <c r="K3014" i="4"/>
  <c r="L3013" i="4"/>
  <c r="K4306" i="4"/>
  <c r="L4305" i="4"/>
  <c r="L836" i="4"/>
  <c r="K837" i="4"/>
  <c r="L5052" i="4"/>
  <c r="K5053" i="4"/>
  <c r="L4917" i="4"/>
  <c r="K4918" i="4"/>
  <c r="L7160" i="4"/>
  <c r="K7161" i="4"/>
  <c r="L5597" i="4"/>
  <c r="K5598" i="4"/>
  <c r="K6210" i="4"/>
  <c r="L6209" i="4"/>
  <c r="L1856" i="4"/>
  <c r="K1857" i="4"/>
  <c r="K90" i="4"/>
  <c r="L89" i="4"/>
  <c r="K361" i="4"/>
  <c r="L360" i="4"/>
  <c r="L1312" i="4"/>
  <c r="K1313" i="4"/>
  <c r="L3761" i="4"/>
  <c r="K3762" i="4"/>
  <c r="K5326" i="4"/>
  <c r="L5325" i="4"/>
  <c r="L497" i="4"/>
  <c r="K498" i="4"/>
  <c r="K6482" i="4"/>
  <c r="L6481" i="4"/>
  <c r="K1178" i="4"/>
  <c r="L1177" i="4"/>
  <c r="L7026" i="4"/>
  <c r="K7027" i="4"/>
  <c r="L2468" i="4"/>
  <c r="K2469" i="4"/>
  <c r="K2402" i="4"/>
  <c r="L2401" i="4"/>
  <c r="K229" i="4"/>
  <c r="L228" i="4"/>
  <c r="L3692" i="4"/>
  <c r="K3693" i="4"/>
  <c r="K4646" i="4"/>
  <c r="L4645" i="4"/>
  <c r="L4848" i="4"/>
  <c r="K4849" i="4"/>
  <c r="K6345" i="4"/>
  <c r="L6344" i="4"/>
  <c r="L5189" i="4"/>
  <c r="K5190" i="4"/>
  <c r="L1040" i="4"/>
  <c r="K1041" i="4"/>
  <c r="L7568" i="4"/>
  <c r="K7569" i="4"/>
  <c r="L2810" i="4"/>
  <c r="K2811" i="4"/>
  <c r="L4577" i="4"/>
  <c r="K4578" i="4"/>
  <c r="L2264" i="4"/>
  <c r="K2265" i="4"/>
  <c r="K4239" i="4"/>
  <c r="L4238" i="4"/>
  <c r="K636" i="4"/>
  <c r="L635" i="4"/>
  <c r="L1448" i="4"/>
  <c r="K1449" i="4"/>
  <c r="K5733" i="4"/>
  <c r="L5732" i="4"/>
  <c r="L4984" i="4"/>
  <c r="K4985" i="4"/>
  <c r="K431" i="4"/>
  <c r="L430" i="4"/>
  <c r="L3488" i="4"/>
  <c r="K3489" i="4"/>
  <c r="L6277" i="4"/>
  <c r="K6278" i="4"/>
  <c r="L6890" i="4"/>
  <c r="K6891" i="4"/>
  <c r="L3080" i="4"/>
  <c r="K3081" i="4"/>
  <c r="K2197" i="4"/>
  <c r="L2196" i="4"/>
  <c r="K7297" i="4"/>
  <c r="L7296" i="4"/>
  <c r="K3626" i="4"/>
  <c r="L3625" i="4"/>
  <c r="K3152" i="4"/>
  <c r="L3151" i="4"/>
  <c r="L5868" i="4"/>
  <c r="K5869" i="4"/>
  <c r="L2062" i="4"/>
  <c r="K2063" i="4"/>
  <c r="L5938" i="4"/>
  <c r="K5939" i="4"/>
  <c r="K7639" i="4"/>
  <c r="L7638" i="4"/>
  <c r="K1993" i="4"/>
  <c r="L1992" i="4"/>
  <c r="K6754" i="4"/>
  <c r="L6753" i="4"/>
  <c r="K4034" i="4"/>
  <c r="L4033" i="4"/>
  <c r="L2672" i="4"/>
  <c r="K2673" i="4"/>
  <c r="K4102" i="4"/>
  <c r="L4101" i="4"/>
  <c r="L2876" i="4"/>
  <c r="K2877" i="4"/>
  <c r="L3422" i="4"/>
  <c r="K3423" i="4"/>
  <c r="L3217" i="4"/>
  <c r="K3218" i="4"/>
  <c r="K1789" i="4"/>
  <c r="L1788" i="4"/>
  <c r="L7365" i="4"/>
  <c r="K7366" i="4"/>
  <c r="K7229" i="4"/>
  <c r="L7228" i="4"/>
  <c r="K6821" i="4"/>
  <c r="L6820" i="4"/>
  <c r="L7092" i="4"/>
  <c r="K7093" i="4"/>
  <c r="K3286" i="4"/>
  <c r="L3285" i="4"/>
  <c r="L5460" i="4"/>
  <c r="K5461" i="4"/>
  <c r="K973" i="4"/>
  <c r="L972" i="4"/>
  <c r="L1244" i="4"/>
  <c r="K1245" i="4"/>
  <c r="L7433" i="4"/>
  <c r="K7434" i="4"/>
  <c r="K5121" i="4"/>
  <c r="L5120" i="4"/>
  <c r="K5393" i="4"/>
  <c r="L5392" i="4"/>
  <c r="L6141" i="4"/>
  <c r="K6142" i="4"/>
  <c r="K6685" i="4"/>
  <c r="L6684" i="4"/>
  <c r="K4509" i="4"/>
  <c r="L4508" i="4"/>
  <c r="L6549" i="4"/>
  <c r="K6550" i="4"/>
  <c r="K6413" i="4"/>
  <c r="L6412" i="4"/>
  <c r="L3897" i="4"/>
  <c r="K3898" i="4"/>
  <c r="L1381" i="4"/>
  <c r="K1382" i="4"/>
  <c r="L5256" i="4"/>
  <c r="K5257" i="4"/>
  <c r="K573" i="4"/>
  <c r="L572" i="4"/>
  <c r="K4713" i="4"/>
  <c r="L4712" i="4"/>
  <c r="K6618" i="4"/>
  <c r="L6617" i="4"/>
  <c r="K159" i="4"/>
  <c r="L158" i="4"/>
  <c r="K769" i="4"/>
  <c r="L768" i="4"/>
  <c r="L2947" i="4" l="1"/>
  <c r="K2948" i="4"/>
  <c r="L5529" i="4"/>
  <c r="K5530" i="4"/>
  <c r="L1925" i="4"/>
  <c r="K1926" i="4"/>
  <c r="K1110" i="4"/>
  <c r="L1109" i="4"/>
  <c r="K4443" i="4"/>
  <c r="L4442" i="4"/>
  <c r="K3354" i="4"/>
  <c r="L3353" i="4"/>
  <c r="K1518" i="4"/>
  <c r="L1517" i="4"/>
  <c r="K1722" i="4"/>
  <c r="L1721" i="4"/>
  <c r="K906" i="4"/>
  <c r="L905" i="4"/>
  <c r="K2334" i="4"/>
  <c r="L2333" i="4"/>
  <c r="L2605" i="4"/>
  <c r="K2606" i="4"/>
  <c r="L6959" i="4"/>
  <c r="K6960" i="4"/>
  <c r="K7502" i="4"/>
  <c r="L7501" i="4"/>
  <c r="K6007" i="4"/>
  <c r="L6006" i="4"/>
  <c r="K294" i="4"/>
  <c r="L293" i="4"/>
  <c r="L2742" i="4"/>
  <c r="K2743" i="4"/>
  <c r="L4781" i="4"/>
  <c r="K4782" i="4"/>
  <c r="L5665" i="4"/>
  <c r="K5666" i="4"/>
  <c r="K6075" i="4"/>
  <c r="L6074" i="4"/>
  <c r="L4169" i="4"/>
  <c r="K4170" i="4"/>
  <c r="L2130" i="4"/>
  <c r="K2131" i="4"/>
  <c r="L7434" i="4"/>
  <c r="K7435" i="4"/>
  <c r="K7028" i="4"/>
  <c r="L7027" i="4"/>
  <c r="K574" i="4"/>
  <c r="L573" i="4"/>
  <c r="L7229" i="4"/>
  <c r="K7230" i="4"/>
  <c r="K704" i="4"/>
  <c r="L703" i="4"/>
  <c r="L6550" i="4"/>
  <c r="K6551" i="4"/>
  <c r="K2674" i="4"/>
  <c r="L2673" i="4"/>
  <c r="K3490" i="4"/>
  <c r="L3489" i="4"/>
  <c r="L2811" i="4"/>
  <c r="K2812" i="4"/>
  <c r="L2197" i="4"/>
  <c r="K2198" i="4"/>
  <c r="L1178" i="4"/>
  <c r="K1179" i="4"/>
  <c r="K5870" i="4"/>
  <c r="L5869" i="4"/>
  <c r="K3694" i="4"/>
  <c r="L3693" i="4"/>
  <c r="K3559" i="4"/>
  <c r="L3558" i="4"/>
  <c r="L769" i="4"/>
  <c r="K770" i="4"/>
  <c r="L4509" i="4"/>
  <c r="K4510" i="4"/>
  <c r="K637" i="4"/>
  <c r="L636" i="4"/>
  <c r="K362" i="4"/>
  <c r="L361" i="4"/>
  <c r="L7093" i="4"/>
  <c r="K7094" i="4"/>
  <c r="K4986" i="4"/>
  <c r="L4985" i="4"/>
  <c r="L4918" i="4"/>
  <c r="K4919" i="4"/>
  <c r="K160" i="4"/>
  <c r="L159" i="4"/>
  <c r="K5394" i="4"/>
  <c r="L5393" i="4"/>
  <c r="L3152" i="4"/>
  <c r="K3153" i="4"/>
  <c r="L4239" i="4"/>
  <c r="K4240" i="4"/>
  <c r="K2266" i="4"/>
  <c r="L2265" i="4"/>
  <c r="K1858" i="4"/>
  <c r="L1857" i="4"/>
  <c r="L1586" i="4"/>
  <c r="K1587" i="4"/>
  <c r="L6618" i="4"/>
  <c r="K6619" i="4"/>
  <c r="L6685" i="4"/>
  <c r="K6686" i="4"/>
  <c r="L1993" i="4"/>
  <c r="K1994" i="4"/>
  <c r="L3626" i="4"/>
  <c r="K3627" i="4"/>
  <c r="L5733" i="4"/>
  <c r="K5734" i="4"/>
  <c r="L2402" i="4"/>
  <c r="K2403" i="4"/>
  <c r="K5327" i="4"/>
  <c r="L5326" i="4"/>
  <c r="K5940" i="4"/>
  <c r="L5939" i="4"/>
  <c r="K1450" i="4"/>
  <c r="L1449" i="4"/>
  <c r="K1314" i="4"/>
  <c r="L1313" i="4"/>
  <c r="K6414" i="4"/>
  <c r="L6413" i="4"/>
  <c r="L7297" i="4"/>
  <c r="K7298" i="4"/>
  <c r="K4307" i="4"/>
  <c r="L4306" i="4"/>
  <c r="L5257" i="4"/>
  <c r="K5258" i="4"/>
  <c r="K7367" i="4"/>
  <c r="L7366" i="4"/>
  <c r="K2064" i="4"/>
  <c r="L2063" i="4"/>
  <c r="L3286" i="4"/>
  <c r="K3287" i="4"/>
  <c r="K4647" i="4"/>
  <c r="L4646" i="4"/>
  <c r="L3014" i="4"/>
  <c r="K3015" i="4"/>
  <c r="K3082" i="4"/>
  <c r="L3081" i="4"/>
  <c r="K7570" i="4"/>
  <c r="L7569" i="4"/>
  <c r="K2538" i="4"/>
  <c r="L2537" i="4"/>
  <c r="L1789" i="4"/>
  <c r="K1790" i="4"/>
  <c r="K6483" i="4"/>
  <c r="L6482" i="4"/>
  <c r="L1382" i="4"/>
  <c r="K1383" i="4"/>
  <c r="L3218" i="4"/>
  <c r="K3219" i="4"/>
  <c r="K6892" i="4"/>
  <c r="L6891" i="4"/>
  <c r="K499" i="4"/>
  <c r="L498" i="4"/>
  <c r="K1654" i="4"/>
  <c r="L1653" i="4"/>
  <c r="K6755" i="4"/>
  <c r="L6754" i="4"/>
  <c r="K91" i="4"/>
  <c r="L90" i="4"/>
  <c r="K3424" i="4"/>
  <c r="L3423" i="4"/>
  <c r="L5190" i="4"/>
  <c r="K5191" i="4"/>
  <c r="L4373" i="4"/>
  <c r="K4374" i="4"/>
  <c r="K3899" i="4"/>
  <c r="L3898" i="4"/>
  <c r="K6143" i="4"/>
  <c r="L6142" i="4"/>
  <c r="L2877" i="4"/>
  <c r="K2878" i="4"/>
  <c r="K6279" i="4"/>
  <c r="L6278" i="4"/>
  <c r="K4579" i="4"/>
  <c r="L4578" i="4"/>
  <c r="K2470" i="4"/>
  <c r="L2469" i="4"/>
  <c r="K3763" i="4"/>
  <c r="L3762" i="4"/>
  <c r="K838" i="4"/>
  <c r="L837" i="4"/>
  <c r="L3965" i="4"/>
  <c r="K3966" i="4"/>
  <c r="K5462" i="4"/>
  <c r="L5461" i="4"/>
  <c r="K4850" i="4"/>
  <c r="L4849" i="4"/>
  <c r="L4102" i="4"/>
  <c r="K4103" i="4"/>
  <c r="L5598" i="4"/>
  <c r="K5599" i="4"/>
  <c r="K7162" i="4"/>
  <c r="L7161" i="4"/>
  <c r="K4035" i="4"/>
  <c r="L4034" i="4"/>
  <c r="L431" i="4"/>
  <c r="K432" i="4"/>
  <c r="K1042" i="4"/>
  <c r="L1041" i="4"/>
  <c r="L229" i="4"/>
  <c r="K230" i="4"/>
  <c r="K3830" i="4"/>
  <c r="L3829" i="4"/>
  <c r="K1246" i="4"/>
  <c r="L1245" i="4"/>
  <c r="K5054" i="4"/>
  <c r="L5053" i="4"/>
  <c r="L4713" i="4"/>
  <c r="K4714" i="4"/>
  <c r="L5121" i="4"/>
  <c r="K5122" i="4"/>
  <c r="L973" i="4"/>
  <c r="K974" i="4"/>
  <c r="K6822" i="4"/>
  <c r="L6821" i="4"/>
  <c r="L7639" i="4"/>
  <c r="K7640" i="4"/>
  <c r="L6345" i="4"/>
  <c r="K6346" i="4"/>
  <c r="L6210" i="4"/>
  <c r="K6211" i="4"/>
  <c r="K5802" i="4"/>
  <c r="L5801" i="4"/>
  <c r="L2948" i="4" l="1"/>
  <c r="K2949" i="4"/>
  <c r="K5531" i="4"/>
  <c r="L5530" i="4"/>
  <c r="K4171" i="4"/>
  <c r="L4170" i="4"/>
  <c r="L6007" i="4"/>
  <c r="K6008" i="4"/>
  <c r="L1518" i="4"/>
  <c r="K1519" i="4"/>
  <c r="K5667" i="4"/>
  <c r="L5666" i="4"/>
  <c r="L6960" i="4"/>
  <c r="K6961" i="4"/>
  <c r="K3355" i="4"/>
  <c r="L3354" i="4"/>
  <c r="L4782" i="4"/>
  <c r="K4783" i="4"/>
  <c r="L2606" i="4"/>
  <c r="K2607" i="4"/>
  <c r="L4443" i="4"/>
  <c r="K4444" i="4"/>
  <c r="L1722" i="4"/>
  <c r="K1723" i="4"/>
  <c r="K6076" i="4"/>
  <c r="L6075" i="4"/>
  <c r="L7502" i="4"/>
  <c r="K7503" i="4"/>
  <c r="K2744" i="4"/>
  <c r="L2743" i="4"/>
  <c r="L2334" i="4"/>
  <c r="K2335" i="4"/>
  <c r="L1110" i="4"/>
  <c r="K1111" i="4"/>
  <c r="K2132" i="4"/>
  <c r="L2131" i="4"/>
  <c r="K1927" i="4"/>
  <c r="L1926" i="4"/>
  <c r="K295" i="4"/>
  <c r="L294" i="4"/>
  <c r="L906" i="4"/>
  <c r="K907" i="4"/>
  <c r="K4851" i="4"/>
  <c r="L4850" i="4"/>
  <c r="L7367" i="4"/>
  <c r="K7368" i="4"/>
  <c r="K433" i="4"/>
  <c r="L432" i="4"/>
  <c r="K5259" i="4"/>
  <c r="L5258" i="4"/>
  <c r="L5462" i="4"/>
  <c r="K5463" i="4"/>
  <c r="K6756" i="4"/>
  <c r="L6755" i="4"/>
  <c r="L1450" i="4"/>
  <c r="K1451" i="4"/>
  <c r="L1858" i="4"/>
  <c r="K1859" i="4"/>
  <c r="K161" i="4"/>
  <c r="L160" i="4"/>
  <c r="L637" i="4"/>
  <c r="K638" i="4"/>
  <c r="L5870" i="4"/>
  <c r="K5871" i="4"/>
  <c r="L3490" i="4"/>
  <c r="K3491" i="4"/>
  <c r="L7028" i="4"/>
  <c r="K7029" i="4"/>
  <c r="L2878" i="4"/>
  <c r="K2879" i="4"/>
  <c r="K3288" i="4"/>
  <c r="L3287" i="4"/>
  <c r="K4241" i="4"/>
  <c r="L4240" i="4"/>
  <c r="L2198" i="4"/>
  <c r="K2199" i="4"/>
  <c r="K7163" i="4"/>
  <c r="L7162" i="4"/>
  <c r="L2538" i="4"/>
  <c r="K2539" i="4"/>
  <c r="K2404" i="4"/>
  <c r="L2403" i="4"/>
  <c r="L2470" i="4"/>
  <c r="K2471" i="4"/>
  <c r="L7570" i="4"/>
  <c r="K7571" i="4"/>
  <c r="K3220" i="4"/>
  <c r="L3219" i="4"/>
  <c r="L2812" i="4"/>
  <c r="K2813" i="4"/>
  <c r="L4579" i="4"/>
  <c r="K4580" i="4"/>
  <c r="L3082" i="4"/>
  <c r="K3083" i="4"/>
  <c r="L5394" i="4"/>
  <c r="K5395" i="4"/>
  <c r="K363" i="4"/>
  <c r="L362" i="4"/>
  <c r="K4715" i="4"/>
  <c r="L4714" i="4"/>
  <c r="K1384" i="4"/>
  <c r="L1383" i="4"/>
  <c r="K3967" i="4"/>
  <c r="L3966" i="4"/>
  <c r="K3628" i="4"/>
  <c r="L3627" i="4"/>
  <c r="K4036" i="4"/>
  <c r="L4035" i="4"/>
  <c r="L6279" i="4"/>
  <c r="K6280" i="4"/>
  <c r="L6483" i="4"/>
  <c r="K6484" i="4"/>
  <c r="L4307" i="4"/>
  <c r="K4308" i="4"/>
  <c r="K5941" i="4"/>
  <c r="L5940" i="4"/>
  <c r="L2266" i="4"/>
  <c r="K2267" i="4"/>
  <c r="L2674" i="4"/>
  <c r="K2675" i="4"/>
  <c r="K6687" i="4"/>
  <c r="L6686" i="4"/>
  <c r="L770" i="4"/>
  <c r="K771" i="4"/>
  <c r="L6822" i="4"/>
  <c r="K6823" i="4"/>
  <c r="K500" i="4"/>
  <c r="L499" i="4"/>
  <c r="L5327" i="4"/>
  <c r="K5328" i="4"/>
  <c r="L974" i="4"/>
  <c r="K975" i="4"/>
  <c r="L4103" i="4"/>
  <c r="K4104" i="4"/>
  <c r="K6620" i="4"/>
  <c r="L6619" i="4"/>
  <c r="K2065" i="4"/>
  <c r="L2064" i="4"/>
  <c r="K3560" i="4"/>
  <c r="L3559" i="4"/>
  <c r="L5734" i="4"/>
  <c r="K5735" i="4"/>
  <c r="L5802" i="4"/>
  <c r="K5803" i="4"/>
  <c r="L3899" i="4"/>
  <c r="K3900" i="4"/>
  <c r="L3694" i="4"/>
  <c r="K3695" i="4"/>
  <c r="L6211" i="4"/>
  <c r="K6212" i="4"/>
  <c r="K3016" i="4"/>
  <c r="L3015" i="4"/>
  <c r="K4920" i="4"/>
  <c r="L4919" i="4"/>
  <c r="K7641" i="4"/>
  <c r="L7640" i="4"/>
  <c r="L1790" i="4"/>
  <c r="K1791" i="4"/>
  <c r="L1994" i="4"/>
  <c r="K1995" i="4"/>
  <c r="K4511" i="4"/>
  <c r="L4510" i="4"/>
  <c r="K1180" i="4"/>
  <c r="L1179" i="4"/>
  <c r="K6552" i="4"/>
  <c r="L6551" i="4"/>
  <c r="K7436" i="4"/>
  <c r="L7435" i="4"/>
  <c r="K7299" i="4"/>
  <c r="L7298" i="4"/>
  <c r="K7095" i="4"/>
  <c r="L7094" i="4"/>
  <c r="L3830" i="4"/>
  <c r="K3831" i="4"/>
  <c r="K3764" i="4"/>
  <c r="L3763" i="4"/>
  <c r="K705" i="4"/>
  <c r="L704" i="4"/>
  <c r="K231" i="4"/>
  <c r="L230" i="4"/>
  <c r="K3154" i="4"/>
  <c r="L3153" i="4"/>
  <c r="K7231" i="4"/>
  <c r="L7230" i="4"/>
  <c r="L6143" i="4"/>
  <c r="K6144" i="4"/>
  <c r="K6893" i="4"/>
  <c r="L6892" i="4"/>
  <c r="L6414" i="4"/>
  <c r="K6415" i="4"/>
  <c r="L5122" i="4"/>
  <c r="K5123" i="4"/>
  <c r="L1587" i="4"/>
  <c r="K1588" i="4"/>
  <c r="L1042" i="4"/>
  <c r="K1043" i="4"/>
  <c r="L91" i="4"/>
  <c r="K92" i="4"/>
  <c r="K1315" i="4"/>
  <c r="L1314" i="4"/>
  <c r="K575" i="4"/>
  <c r="L574" i="4"/>
  <c r="K4375" i="4"/>
  <c r="L4374" i="4"/>
  <c r="L6346" i="4"/>
  <c r="K6347" i="4"/>
  <c r="L5599" i="4"/>
  <c r="K5600" i="4"/>
  <c r="K5192" i="4"/>
  <c r="L5191" i="4"/>
  <c r="L5054" i="4"/>
  <c r="K5055" i="4"/>
  <c r="L1246" i="4"/>
  <c r="K1247" i="4"/>
  <c r="L838" i="4"/>
  <c r="K839" i="4"/>
  <c r="L3424" i="4"/>
  <c r="K3425" i="4"/>
  <c r="L1654" i="4"/>
  <c r="K1655" i="4"/>
  <c r="K4648" i="4"/>
  <c r="L4647" i="4"/>
  <c r="L4986" i="4"/>
  <c r="K4987" i="4"/>
  <c r="K5532" i="4" l="1"/>
  <c r="L5531" i="4"/>
  <c r="K2950" i="4"/>
  <c r="L2949" i="4"/>
  <c r="K7504" i="4"/>
  <c r="L7503" i="4"/>
  <c r="L295" i="4"/>
  <c r="K296" i="4"/>
  <c r="K6962" i="4"/>
  <c r="L6961" i="4"/>
  <c r="K6077" i="4"/>
  <c r="L6076" i="4"/>
  <c r="K1724" i="4"/>
  <c r="L1723" i="4"/>
  <c r="L2132" i="4"/>
  <c r="K2133" i="4"/>
  <c r="K5668" i="4"/>
  <c r="L5667" i="4"/>
  <c r="L1111" i="4"/>
  <c r="K1112" i="4"/>
  <c r="L4444" i="4"/>
  <c r="K4445" i="4"/>
  <c r="K1520" i="4"/>
  <c r="L1519" i="4"/>
  <c r="L3355" i="4"/>
  <c r="K3356" i="4"/>
  <c r="L1927" i="4"/>
  <c r="K1928" i="4"/>
  <c r="K2336" i="4"/>
  <c r="L2335" i="4"/>
  <c r="K2608" i="4"/>
  <c r="L2607" i="4"/>
  <c r="K6009" i="4"/>
  <c r="L6008" i="4"/>
  <c r="K908" i="4"/>
  <c r="L907" i="4"/>
  <c r="L4783" i="4"/>
  <c r="K4784" i="4"/>
  <c r="L2744" i="4"/>
  <c r="K2745" i="4"/>
  <c r="L4171" i="4"/>
  <c r="K4172" i="4"/>
  <c r="L2065" i="4"/>
  <c r="K2066" i="4"/>
  <c r="L6347" i="4"/>
  <c r="K6348" i="4"/>
  <c r="K3832" i="4"/>
  <c r="L3831" i="4"/>
  <c r="K3492" i="4"/>
  <c r="L3491" i="4"/>
  <c r="K7164" i="4"/>
  <c r="L7163" i="4"/>
  <c r="L7095" i="4"/>
  <c r="K7096" i="4"/>
  <c r="K93" i="4"/>
  <c r="L92" i="4"/>
  <c r="K6213" i="4"/>
  <c r="L6212" i="4"/>
  <c r="L5328" i="4"/>
  <c r="K5329" i="4"/>
  <c r="K6485" i="4"/>
  <c r="L6484" i="4"/>
  <c r="K4581" i="4"/>
  <c r="L4580" i="4"/>
  <c r="L2879" i="4"/>
  <c r="K2880" i="4"/>
  <c r="L1859" i="4"/>
  <c r="K1860" i="4"/>
  <c r="K5464" i="4"/>
  <c r="L5463" i="4"/>
  <c r="L5192" i="4"/>
  <c r="K5193" i="4"/>
  <c r="L6893" i="4"/>
  <c r="K6894" i="4"/>
  <c r="L705" i="4"/>
  <c r="K706" i="4"/>
  <c r="K6553" i="4"/>
  <c r="L6552" i="4"/>
  <c r="L3560" i="4"/>
  <c r="K3561" i="4"/>
  <c r="K3968" i="4"/>
  <c r="L3967" i="4"/>
  <c r="L2404" i="4"/>
  <c r="K2405" i="4"/>
  <c r="K840" i="4"/>
  <c r="L839" i="4"/>
  <c r="K5601" i="4"/>
  <c r="L5600" i="4"/>
  <c r="L1043" i="4"/>
  <c r="K1044" i="4"/>
  <c r="L6144" i="4"/>
  <c r="K6145" i="4"/>
  <c r="K1792" i="4"/>
  <c r="L1791" i="4"/>
  <c r="K3696" i="4"/>
  <c r="L3695" i="4"/>
  <c r="K6281" i="4"/>
  <c r="L6280" i="4"/>
  <c r="K2814" i="4"/>
  <c r="L2813" i="4"/>
  <c r="K2540" i="4"/>
  <c r="L2539" i="4"/>
  <c r="K7030" i="4"/>
  <c r="L7029" i="4"/>
  <c r="L1180" i="4"/>
  <c r="K1181" i="4"/>
  <c r="K501" i="4"/>
  <c r="L500" i="4"/>
  <c r="L1384" i="4"/>
  <c r="K1385" i="4"/>
  <c r="L1247" i="4"/>
  <c r="K1248" i="4"/>
  <c r="K1452" i="4"/>
  <c r="L1451" i="4"/>
  <c r="L4511" i="4"/>
  <c r="K4512" i="4"/>
  <c r="L4715" i="4"/>
  <c r="K4716" i="4"/>
  <c r="K5804" i="4"/>
  <c r="L5803" i="4"/>
  <c r="L2267" i="4"/>
  <c r="K2268" i="4"/>
  <c r="K2200" i="4"/>
  <c r="L2199" i="4"/>
  <c r="L575" i="4"/>
  <c r="K576" i="4"/>
  <c r="L3154" i="4"/>
  <c r="K3155" i="4"/>
  <c r="L4920" i="4"/>
  <c r="K4921" i="4"/>
  <c r="L3628" i="4"/>
  <c r="K3629" i="4"/>
  <c r="K6757" i="4"/>
  <c r="L6756" i="4"/>
  <c r="L3425" i="4"/>
  <c r="K3426" i="4"/>
  <c r="K6416" i="4"/>
  <c r="L6415" i="4"/>
  <c r="L975" i="4"/>
  <c r="K976" i="4"/>
  <c r="K4309" i="4"/>
  <c r="L4308" i="4"/>
  <c r="K3084" i="4"/>
  <c r="L3083" i="4"/>
  <c r="L3764" i="4"/>
  <c r="K3765" i="4"/>
  <c r="K4988" i="4"/>
  <c r="L4987" i="4"/>
  <c r="L1588" i="4"/>
  <c r="K1589" i="4"/>
  <c r="K3901" i="4"/>
  <c r="L3900" i="4"/>
  <c r="K2676" i="4"/>
  <c r="L2675" i="4"/>
  <c r="L4036" i="4"/>
  <c r="K4037" i="4"/>
  <c r="L3220" i="4"/>
  <c r="K3221" i="4"/>
  <c r="L5259" i="4"/>
  <c r="K5260" i="4"/>
  <c r="K5124" i="4"/>
  <c r="L5123" i="4"/>
  <c r="K6824" i="4"/>
  <c r="L6823" i="4"/>
  <c r="L7571" i="4"/>
  <c r="K7572" i="4"/>
  <c r="K5872" i="4"/>
  <c r="L5871" i="4"/>
  <c r="K4649" i="4"/>
  <c r="L4648" i="4"/>
  <c r="L4375" i="4"/>
  <c r="K4376" i="4"/>
  <c r="L7231" i="4"/>
  <c r="K7232" i="4"/>
  <c r="K7642" i="4"/>
  <c r="L7641" i="4"/>
  <c r="L6620" i="4"/>
  <c r="K6621" i="4"/>
  <c r="L363" i="4"/>
  <c r="K364" i="4"/>
  <c r="K434" i="4"/>
  <c r="L433" i="4"/>
  <c r="L1655" i="4"/>
  <c r="K1656" i="4"/>
  <c r="K5056" i="4"/>
  <c r="L5055" i="4"/>
  <c r="K1996" i="4"/>
  <c r="L1995" i="4"/>
  <c r="K5736" i="4"/>
  <c r="L5735" i="4"/>
  <c r="L4104" i="4"/>
  <c r="K4105" i="4"/>
  <c r="K772" i="4"/>
  <c r="L771" i="4"/>
  <c r="K5396" i="4"/>
  <c r="L5395" i="4"/>
  <c r="L2471" i="4"/>
  <c r="K2472" i="4"/>
  <c r="K639" i="4"/>
  <c r="L638" i="4"/>
  <c r="L7368" i="4"/>
  <c r="K7369" i="4"/>
  <c r="K7300" i="4"/>
  <c r="L7299" i="4"/>
  <c r="K5942" i="4"/>
  <c r="L5941" i="4"/>
  <c r="L4241" i="4"/>
  <c r="K4242" i="4"/>
  <c r="K1316" i="4"/>
  <c r="L1315" i="4"/>
  <c r="L231" i="4"/>
  <c r="K232" i="4"/>
  <c r="L7436" i="4"/>
  <c r="K7437" i="4"/>
  <c r="L3016" i="4"/>
  <c r="K3017" i="4"/>
  <c r="K6688" i="4"/>
  <c r="L6687" i="4"/>
  <c r="K3289" i="4"/>
  <c r="L3288" i="4"/>
  <c r="K162" i="4"/>
  <c r="L161" i="4"/>
  <c r="K4852" i="4"/>
  <c r="L4851" i="4"/>
  <c r="K2951" i="4" l="1"/>
  <c r="L2950" i="4"/>
  <c r="L5532" i="4"/>
  <c r="K5533" i="4"/>
  <c r="K2746" i="4"/>
  <c r="L2745" i="4"/>
  <c r="L2133" i="4"/>
  <c r="K2134" i="4"/>
  <c r="L4784" i="4"/>
  <c r="K4785" i="4"/>
  <c r="L1724" i="4"/>
  <c r="K1725" i="4"/>
  <c r="L6077" i="4"/>
  <c r="K6078" i="4"/>
  <c r="L6962" i="4"/>
  <c r="K6963" i="4"/>
  <c r="L1112" i="4"/>
  <c r="K1113" i="4"/>
  <c r="K4173" i="4"/>
  <c r="L4172" i="4"/>
  <c r="L1928" i="4"/>
  <c r="K1929" i="4"/>
  <c r="L3356" i="4"/>
  <c r="K3357" i="4"/>
  <c r="K909" i="4"/>
  <c r="L908" i="4"/>
  <c r="L1520" i="4"/>
  <c r="K1521" i="4"/>
  <c r="L4445" i="4"/>
  <c r="K4446" i="4"/>
  <c r="K6010" i="4"/>
  <c r="L6009" i="4"/>
  <c r="L296" i="4"/>
  <c r="K297" i="4"/>
  <c r="L2608" i="4"/>
  <c r="K2609" i="4"/>
  <c r="L2336" i="4"/>
  <c r="K2337" i="4"/>
  <c r="K5669" i="4"/>
  <c r="L5668" i="4"/>
  <c r="K7505" i="4"/>
  <c r="L7504" i="4"/>
  <c r="K5873" i="4"/>
  <c r="L5872" i="4"/>
  <c r="K3969" i="4"/>
  <c r="L3968" i="4"/>
  <c r="K4243" i="4"/>
  <c r="L4242" i="4"/>
  <c r="K7573" i="4"/>
  <c r="L7572" i="4"/>
  <c r="K1249" i="4"/>
  <c r="L1248" i="4"/>
  <c r="L5329" i="4"/>
  <c r="K5330" i="4"/>
  <c r="L5396" i="4"/>
  <c r="K5397" i="4"/>
  <c r="K3018" i="4"/>
  <c r="L3017" i="4"/>
  <c r="K1657" i="4"/>
  <c r="L1656" i="4"/>
  <c r="K577" i="4"/>
  <c r="L576" i="4"/>
  <c r="K4853" i="4"/>
  <c r="L4852" i="4"/>
  <c r="K5943" i="4"/>
  <c r="L5942" i="4"/>
  <c r="L772" i="4"/>
  <c r="K773" i="4"/>
  <c r="L6824" i="4"/>
  <c r="K6825" i="4"/>
  <c r="K2677" i="4"/>
  <c r="L2676" i="4"/>
  <c r="K6417" i="4"/>
  <c r="L6416" i="4"/>
  <c r="L2540" i="4"/>
  <c r="K2541" i="4"/>
  <c r="K5465" i="4"/>
  <c r="L5464" i="4"/>
  <c r="L6213" i="4"/>
  <c r="K6214" i="4"/>
  <c r="K7438" i="4"/>
  <c r="L7437" i="4"/>
  <c r="K4106" i="4"/>
  <c r="L4105" i="4"/>
  <c r="K4377" i="4"/>
  <c r="L4376" i="4"/>
  <c r="K3427" i="4"/>
  <c r="L3426" i="4"/>
  <c r="K1386" i="4"/>
  <c r="L1385" i="4"/>
  <c r="L1860" i="4"/>
  <c r="K1861" i="4"/>
  <c r="K163" i="4"/>
  <c r="L162" i="4"/>
  <c r="K7301" i="4"/>
  <c r="L7300" i="4"/>
  <c r="K435" i="4"/>
  <c r="L434" i="4"/>
  <c r="L3901" i="4"/>
  <c r="K3902" i="4"/>
  <c r="L2200" i="4"/>
  <c r="K2201" i="4"/>
  <c r="L1452" i="4"/>
  <c r="K1453" i="4"/>
  <c r="L2814" i="4"/>
  <c r="K2815" i="4"/>
  <c r="K5602" i="4"/>
  <c r="L5601" i="4"/>
  <c r="L93" i="4"/>
  <c r="K94" i="4"/>
  <c r="L3832" i="4"/>
  <c r="K3833" i="4"/>
  <c r="L2472" i="4"/>
  <c r="K2473" i="4"/>
  <c r="K3222" i="4"/>
  <c r="L3221" i="4"/>
  <c r="K4922" i="4"/>
  <c r="L4921" i="4"/>
  <c r="L6894" i="4"/>
  <c r="K6895" i="4"/>
  <c r="K6689" i="4"/>
  <c r="L6688" i="4"/>
  <c r="L6485" i="4"/>
  <c r="K6486" i="4"/>
  <c r="L4037" i="4"/>
  <c r="K4038" i="4"/>
  <c r="K3156" i="4"/>
  <c r="L3155" i="4"/>
  <c r="K6146" i="4"/>
  <c r="L6145" i="4"/>
  <c r="L5193" i="4"/>
  <c r="K5194" i="4"/>
  <c r="L7642" i="4"/>
  <c r="K7643" i="4"/>
  <c r="K7031" i="4"/>
  <c r="L7030" i="4"/>
  <c r="K3290" i="4"/>
  <c r="L3289" i="4"/>
  <c r="L5736" i="4"/>
  <c r="K5737" i="4"/>
  <c r="K4650" i="4"/>
  <c r="L4649" i="4"/>
  <c r="K3085" i="4"/>
  <c r="L3084" i="4"/>
  <c r="K502" i="4"/>
  <c r="L501" i="4"/>
  <c r="K841" i="4"/>
  <c r="L840" i="4"/>
  <c r="L3629" i="4"/>
  <c r="K3630" i="4"/>
  <c r="K6622" i="4"/>
  <c r="L6621" i="4"/>
  <c r="L976" i="4"/>
  <c r="K977" i="4"/>
  <c r="L1792" i="4"/>
  <c r="K1793" i="4"/>
  <c r="K7165" i="4"/>
  <c r="L7164" i="4"/>
  <c r="K3766" i="4"/>
  <c r="L3765" i="4"/>
  <c r="L4716" i="4"/>
  <c r="K4717" i="4"/>
  <c r="L5056" i="4"/>
  <c r="K5057" i="4"/>
  <c r="K3493" i="4"/>
  <c r="L3492" i="4"/>
  <c r="K7233" i="4"/>
  <c r="L7232" i="4"/>
  <c r="K4513" i="4"/>
  <c r="L4512" i="4"/>
  <c r="L1044" i="4"/>
  <c r="K1045" i="4"/>
  <c r="K3562" i="4"/>
  <c r="L3561" i="4"/>
  <c r="K233" i="4"/>
  <c r="L232" i="4"/>
  <c r="L7369" i="4"/>
  <c r="K7370" i="4"/>
  <c r="K365" i="4"/>
  <c r="L364" i="4"/>
  <c r="L1589" i="4"/>
  <c r="K1590" i="4"/>
  <c r="K2269" i="4"/>
  <c r="L2268" i="4"/>
  <c r="K2881" i="4"/>
  <c r="L2880" i="4"/>
  <c r="K6349" i="4"/>
  <c r="L6348" i="4"/>
  <c r="L5124" i="4"/>
  <c r="K5125" i="4"/>
  <c r="L6757" i="4"/>
  <c r="K6758" i="4"/>
  <c r="K6282" i="4"/>
  <c r="L6281" i="4"/>
  <c r="K6554" i="4"/>
  <c r="L6553" i="4"/>
  <c r="K5261" i="4"/>
  <c r="L5260" i="4"/>
  <c r="K1182" i="4"/>
  <c r="L1181" i="4"/>
  <c r="K2406" i="4"/>
  <c r="L2405" i="4"/>
  <c r="L706" i="4"/>
  <c r="K707" i="4"/>
  <c r="K7097" i="4"/>
  <c r="L7096" i="4"/>
  <c r="L2066" i="4"/>
  <c r="K2067" i="4"/>
  <c r="L1316" i="4"/>
  <c r="K1317" i="4"/>
  <c r="L639" i="4"/>
  <c r="K640" i="4"/>
  <c r="L1996" i="4"/>
  <c r="K1997" i="4"/>
  <c r="K4989" i="4"/>
  <c r="L4988" i="4"/>
  <c r="K4310" i="4"/>
  <c r="L4309" i="4"/>
  <c r="K5805" i="4"/>
  <c r="L5804" i="4"/>
  <c r="K3697" i="4"/>
  <c r="L3696" i="4"/>
  <c r="K4582" i="4"/>
  <c r="L4581" i="4"/>
  <c r="K5534" i="4" l="1"/>
  <c r="L5533" i="4"/>
  <c r="K2952" i="4"/>
  <c r="L2951" i="4"/>
  <c r="K1522" i="4"/>
  <c r="L1521" i="4"/>
  <c r="K5670" i="4"/>
  <c r="L5669" i="4"/>
  <c r="K2338" i="4"/>
  <c r="L2337" i="4"/>
  <c r="L2609" i="4"/>
  <c r="K2610" i="4"/>
  <c r="K3358" i="4"/>
  <c r="L3357" i="4"/>
  <c r="K1726" i="4"/>
  <c r="L1725" i="4"/>
  <c r="K298" i="4"/>
  <c r="L297" i="4"/>
  <c r="K1930" i="4"/>
  <c r="L1929" i="4"/>
  <c r="K4786" i="4"/>
  <c r="L4785" i="4"/>
  <c r="K6964" i="4"/>
  <c r="L6963" i="4"/>
  <c r="K6079" i="4"/>
  <c r="L6078" i="4"/>
  <c r="K910" i="4"/>
  <c r="L909" i="4"/>
  <c r="L2134" i="4"/>
  <c r="K2135" i="4"/>
  <c r="K6011" i="4"/>
  <c r="L6010" i="4"/>
  <c r="L4173" i="4"/>
  <c r="K4174" i="4"/>
  <c r="K4447" i="4"/>
  <c r="L4446" i="4"/>
  <c r="L1113" i="4"/>
  <c r="K1114" i="4"/>
  <c r="L7505" i="4"/>
  <c r="K7506" i="4"/>
  <c r="L2746" i="4"/>
  <c r="K2747" i="4"/>
  <c r="K1794" i="4"/>
  <c r="L1793" i="4"/>
  <c r="L5737" i="4"/>
  <c r="K5738" i="4"/>
  <c r="K3834" i="4"/>
  <c r="L3833" i="4"/>
  <c r="K4311" i="4"/>
  <c r="L4310" i="4"/>
  <c r="K578" i="4"/>
  <c r="L577" i="4"/>
  <c r="L707" i="4"/>
  <c r="K708" i="4"/>
  <c r="L5057" i="4"/>
  <c r="K5058" i="4"/>
  <c r="K95" i="4"/>
  <c r="L94" i="4"/>
  <c r="L2269" i="4"/>
  <c r="K2270" i="4"/>
  <c r="L3290" i="4"/>
  <c r="K3291" i="4"/>
  <c r="L2677" i="4"/>
  <c r="K2678" i="4"/>
  <c r="L1657" i="4"/>
  <c r="K1658" i="4"/>
  <c r="L1997" i="4"/>
  <c r="K1998" i="4"/>
  <c r="L1045" i="4"/>
  <c r="K1046" i="4"/>
  <c r="L2406" i="4"/>
  <c r="K2407" i="4"/>
  <c r="L841" i="4"/>
  <c r="K842" i="4"/>
  <c r="K3428" i="4"/>
  <c r="L3427" i="4"/>
  <c r="K5466" i="4"/>
  <c r="L5465" i="4"/>
  <c r="K3019" i="4"/>
  <c r="L3018" i="4"/>
  <c r="L3969" i="4"/>
  <c r="K3970" i="4"/>
  <c r="K641" i="4"/>
  <c r="L640" i="4"/>
  <c r="K6759" i="4"/>
  <c r="L6758" i="4"/>
  <c r="K978" i="4"/>
  <c r="L977" i="4"/>
  <c r="L2541" i="4"/>
  <c r="K2542" i="4"/>
  <c r="K774" i="4"/>
  <c r="L773" i="4"/>
  <c r="L5397" i="4"/>
  <c r="K5398" i="4"/>
  <c r="K3698" i="4"/>
  <c r="L3697" i="4"/>
  <c r="L1182" i="4"/>
  <c r="K1183" i="4"/>
  <c r="L365" i="4"/>
  <c r="K366" i="4"/>
  <c r="L4513" i="4"/>
  <c r="K4514" i="4"/>
  <c r="L3766" i="4"/>
  <c r="K3767" i="4"/>
  <c r="K503" i="4"/>
  <c r="L502" i="4"/>
  <c r="K3157" i="4"/>
  <c r="L3156" i="4"/>
  <c r="L4922" i="4"/>
  <c r="K4923" i="4"/>
  <c r="K5603" i="4"/>
  <c r="L5602" i="4"/>
  <c r="K436" i="4"/>
  <c r="L435" i="4"/>
  <c r="L7643" i="4"/>
  <c r="K7644" i="4"/>
  <c r="K2202" i="4"/>
  <c r="L2201" i="4"/>
  <c r="L7097" i="4"/>
  <c r="K7098" i="4"/>
  <c r="K7574" i="4"/>
  <c r="L7573" i="4"/>
  <c r="K5195" i="4"/>
  <c r="L5194" i="4"/>
  <c r="L3902" i="4"/>
  <c r="K3903" i="4"/>
  <c r="K6555" i="4"/>
  <c r="L6554" i="4"/>
  <c r="L6689" i="4"/>
  <c r="K6690" i="4"/>
  <c r="K1387" i="4"/>
  <c r="L1386" i="4"/>
  <c r="K4244" i="4"/>
  <c r="L4243" i="4"/>
  <c r="L1590" i="4"/>
  <c r="K1591" i="4"/>
  <c r="K4718" i="4"/>
  <c r="L4717" i="4"/>
  <c r="K5126" i="4"/>
  <c r="L5125" i="4"/>
  <c r="K4039" i="4"/>
  <c r="L4038" i="4"/>
  <c r="K2816" i="4"/>
  <c r="L2815" i="4"/>
  <c r="K3086" i="4"/>
  <c r="L3085" i="4"/>
  <c r="L4377" i="4"/>
  <c r="K4378" i="4"/>
  <c r="L5943" i="4"/>
  <c r="K5944" i="4"/>
  <c r="K2068" i="4"/>
  <c r="L2067" i="4"/>
  <c r="L6486" i="4"/>
  <c r="K6487" i="4"/>
  <c r="L2473" i="4"/>
  <c r="K2474" i="4"/>
  <c r="L1453" i="4"/>
  <c r="K1454" i="4"/>
  <c r="K3631" i="4"/>
  <c r="L3630" i="4"/>
  <c r="L1861" i="4"/>
  <c r="K1862" i="4"/>
  <c r="L2881" i="4"/>
  <c r="K2882" i="4"/>
  <c r="L7438" i="4"/>
  <c r="K7439" i="4"/>
  <c r="K6215" i="4"/>
  <c r="L6214" i="4"/>
  <c r="L4989" i="4"/>
  <c r="K4990" i="4"/>
  <c r="L3562" i="4"/>
  <c r="K3563" i="4"/>
  <c r="K6896" i="4"/>
  <c r="L6895" i="4"/>
  <c r="K6826" i="4"/>
  <c r="L6825" i="4"/>
  <c r="L4582" i="4"/>
  <c r="K4583" i="4"/>
  <c r="L6282" i="4"/>
  <c r="K6283" i="4"/>
  <c r="K6147" i="4"/>
  <c r="L6146" i="4"/>
  <c r="K1318" i="4"/>
  <c r="L1317" i="4"/>
  <c r="K7371" i="4"/>
  <c r="L7370" i="4"/>
  <c r="K5331" i="4"/>
  <c r="L5330" i="4"/>
  <c r="K5262" i="4"/>
  <c r="L5261" i="4"/>
  <c r="L7233" i="4"/>
  <c r="K7234" i="4"/>
  <c r="K7032" i="4"/>
  <c r="L7031" i="4"/>
  <c r="L3222" i="4"/>
  <c r="K3223" i="4"/>
  <c r="L7301" i="4"/>
  <c r="K7302" i="4"/>
  <c r="K5874" i="4"/>
  <c r="L5873" i="4"/>
  <c r="K5806" i="4"/>
  <c r="L5805" i="4"/>
  <c r="L6349" i="4"/>
  <c r="K6350" i="4"/>
  <c r="K234" i="4"/>
  <c r="L233" i="4"/>
  <c r="K3494" i="4"/>
  <c r="L3493" i="4"/>
  <c r="L7165" i="4"/>
  <c r="K7166" i="4"/>
  <c r="K6623" i="4"/>
  <c r="L6622" i="4"/>
  <c r="L4650" i="4"/>
  <c r="K4651" i="4"/>
  <c r="L163" i="4"/>
  <c r="K164" i="4"/>
  <c r="K4107" i="4"/>
  <c r="L4106" i="4"/>
  <c r="L6417" i="4"/>
  <c r="K6418" i="4"/>
  <c r="L4853" i="4"/>
  <c r="K4854" i="4"/>
  <c r="K1250" i="4"/>
  <c r="L1249" i="4"/>
  <c r="K2953" i="4" l="1"/>
  <c r="L2952" i="4"/>
  <c r="L5534" i="4"/>
  <c r="K5535" i="4"/>
  <c r="L7506" i="4"/>
  <c r="K7507" i="4"/>
  <c r="L910" i="4"/>
  <c r="K911" i="4"/>
  <c r="K6080" i="4"/>
  <c r="L6079" i="4"/>
  <c r="L2610" i="4"/>
  <c r="K2611" i="4"/>
  <c r="L4447" i="4"/>
  <c r="K4448" i="4"/>
  <c r="K6965" i="4"/>
  <c r="L6964" i="4"/>
  <c r="L4174" i="4"/>
  <c r="K4175" i="4"/>
  <c r="K4787" i="4"/>
  <c r="L4786" i="4"/>
  <c r="L2338" i="4"/>
  <c r="K2339" i="4"/>
  <c r="K1727" i="4"/>
  <c r="L1726" i="4"/>
  <c r="L1114" i="4"/>
  <c r="K1115" i="4"/>
  <c r="K3359" i="4"/>
  <c r="L3358" i="4"/>
  <c r="L6011" i="4"/>
  <c r="K6012" i="4"/>
  <c r="L1930" i="4"/>
  <c r="K1931" i="4"/>
  <c r="L5670" i="4"/>
  <c r="K5671" i="4"/>
  <c r="K2748" i="4"/>
  <c r="L2747" i="4"/>
  <c r="K2136" i="4"/>
  <c r="L2135" i="4"/>
  <c r="K299" i="4"/>
  <c r="L298" i="4"/>
  <c r="L1522" i="4"/>
  <c r="K1523" i="4"/>
  <c r="L4990" i="4"/>
  <c r="K4991" i="4"/>
  <c r="K2408" i="4"/>
  <c r="L2407" i="4"/>
  <c r="K235" i="4"/>
  <c r="L234" i="4"/>
  <c r="K3632" i="4"/>
  <c r="L3631" i="4"/>
  <c r="K7575" i="4"/>
  <c r="L7574" i="4"/>
  <c r="L6350" i="4"/>
  <c r="K6351" i="4"/>
  <c r="K3292" i="4"/>
  <c r="L3291" i="4"/>
  <c r="L3019" i="4"/>
  <c r="K3020" i="4"/>
  <c r="L4583" i="4"/>
  <c r="K4584" i="4"/>
  <c r="L1250" i="4"/>
  <c r="K1251" i="4"/>
  <c r="L2816" i="4"/>
  <c r="K2817" i="4"/>
  <c r="K3904" i="4"/>
  <c r="L3903" i="4"/>
  <c r="L5874" i="4"/>
  <c r="K5875" i="4"/>
  <c r="L3428" i="4"/>
  <c r="K3429" i="4"/>
  <c r="L6418" i="4"/>
  <c r="K6419" i="4"/>
  <c r="K7167" i="4"/>
  <c r="L7166" i="4"/>
  <c r="L7302" i="4"/>
  <c r="K7303" i="4"/>
  <c r="L2882" i="4"/>
  <c r="K2883" i="4"/>
  <c r="L1454" i="4"/>
  <c r="K1455" i="4"/>
  <c r="K4379" i="4"/>
  <c r="L4378" i="4"/>
  <c r="L1998" i="4"/>
  <c r="K1999" i="4"/>
  <c r="L5058" i="4"/>
  <c r="K5059" i="4"/>
  <c r="K5739" i="4"/>
  <c r="L5738" i="4"/>
  <c r="K165" i="4"/>
  <c r="L164" i="4"/>
  <c r="L6487" i="4"/>
  <c r="K6488" i="4"/>
  <c r="K3971" i="4"/>
  <c r="L3970" i="4"/>
  <c r="K7033" i="4"/>
  <c r="L7032" i="4"/>
  <c r="K579" i="4"/>
  <c r="L578" i="4"/>
  <c r="L6283" i="4"/>
  <c r="K6284" i="4"/>
  <c r="K4515" i="4"/>
  <c r="L4514" i="4"/>
  <c r="K5604" i="4"/>
  <c r="L5603" i="4"/>
  <c r="L4651" i="4"/>
  <c r="K4652" i="4"/>
  <c r="L7439" i="4"/>
  <c r="K7440" i="4"/>
  <c r="K4924" i="4"/>
  <c r="L4923" i="4"/>
  <c r="L4718" i="4"/>
  <c r="K4719" i="4"/>
  <c r="L5944" i="4"/>
  <c r="K5945" i="4"/>
  <c r="K7645" i="4"/>
  <c r="L7644" i="4"/>
  <c r="L1046" i="4"/>
  <c r="K1047" i="4"/>
  <c r="K6624" i="4"/>
  <c r="L6623" i="4"/>
  <c r="L7371" i="4"/>
  <c r="K7372" i="4"/>
  <c r="L6896" i="4"/>
  <c r="K6897" i="4"/>
  <c r="L4244" i="4"/>
  <c r="K4245" i="4"/>
  <c r="K5196" i="4"/>
  <c r="L5195" i="4"/>
  <c r="L3698" i="4"/>
  <c r="K3699" i="4"/>
  <c r="L6759" i="4"/>
  <c r="K6760" i="4"/>
  <c r="L6690" i="4"/>
  <c r="K6691" i="4"/>
  <c r="K3768" i="4"/>
  <c r="L3767" i="4"/>
  <c r="L2678" i="4"/>
  <c r="K2679" i="4"/>
  <c r="L6147" i="4"/>
  <c r="K6148" i="4"/>
  <c r="L436" i="4"/>
  <c r="K437" i="4"/>
  <c r="L7234" i="4"/>
  <c r="K7235" i="4"/>
  <c r="L4311" i="4"/>
  <c r="K4312" i="4"/>
  <c r="L2542" i="4"/>
  <c r="K2543" i="4"/>
  <c r="L2270" i="4"/>
  <c r="K2271" i="4"/>
  <c r="L5262" i="4"/>
  <c r="K5263" i="4"/>
  <c r="L2068" i="4"/>
  <c r="K2069" i="4"/>
  <c r="L2202" i="4"/>
  <c r="K2203" i="4"/>
  <c r="L5466" i="4"/>
  <c r="K5467" i="4"/>
  <c r="K6827" i="4"/>
  <c r="L6826" i="4"/>
  <c r="L4039" i="4"/>
  <c r="K4040" i="4"/>
  <c r="L978" i="4"/>
  <c r="K979" i="4"/>
  <c r="K96" i="4"/>
  <c r="L95" i="4"/>
  <c r="K3224" i="4"/>
  <c r="L3223" i="4"/>
  <c r="K3564" i="4"/>
  <c r="L3563" i="4"/>
  <c r="L1862" i="4"/>
  <c r="K1863" i="4"/>
  <c r="L2474" i="4"/>
  <c r="K2475" i="4"/>
  <c r="L842" i="4"/>
  <c r="K843" i="4"/>
  <c r="L1658" i="4"/>
  <c r="K1659" i="4"/>
  <c r="K709" i="4"/>
  <c r="L708" i="4"/>
  <c r="K5399" i="4"/>
  <c r="L5398" i="4"/>
  <c r="K7099" i="4"/>
  <c r="L7098" i="4"/>
  <c r="L6215" i="4"/>
  <c r="K6216" i="4"/>
  <c r="K775" i="4"/>
  <c r="L774" i="4"/>
  <c r="K367" i="4"/>
  <c r="L366" i="4"/>
  <c r="K5807" i="4"/>
  <c r="L5806" i="4"/>
  <c r="L6555" i="4"/>
  <c r="K6556" i="4"/>
  <c r="L4854" i="4"/>
  <c r="K4855" i="4"/>
  <c r="K1592" i="4"/>
  <c r="L1591" i="4"/>
  <c r="L1183" i="4"/>
  <c r="K1184" i="4"/>
  <c r="L5331" i="4"/>
  <c r="K5332" i="4"/>
  <c r="K3158" i="4"/>
  <c r="L3157" i="4"/>
  <c r="K3835" i="4"/>
  <c r="L3834" i="4"/>
  <c r="K4108" i="4"/>
  <c r="L4107" i="4"/>
  <c r="L3494" i="4"/>
  <c r="K3495" i="4"/>
  <c r="L1318" i="4"/>
  <c r="K1319" i="4"/>
  <c r="L3086" i="4"/>
  <c r="K3087" i="4"/>
  <c r="K5127" i="4"/>
  <c r="L5126" i="4"/>
  <c r="K1388" i="4"/>
  <c r="L1387" i="4"/>
  <c r="L503" i="4"/>
  <c r="K504" i="4"/>
  <c r="L641" i="4"/>
  <c r="K642" i="4"/>
  <c r="L1794" i="4"/>
  <c r="K1795" i="4"/>
  <c r="K5536" i="4" l="1"/>
  <c r="L5535" i="4"/>
  <c r="L2953" i="4"/>
  <c r="K2954" i="4"/>
  <c r="K3360" i="4"/>
  <c r="L3359" i="4"/>
  <c r="L4448" i="4"/>
  <c r="K4449" i="4"/>
  <c r="K2137" i="4"/>
  <c r="L2136" i="4"/>
  <c r="L2611" i="4"/>
  <c r="K2612" i="4"/>
  <c r="L2748" i="4"/>
  <c r="K2749" i="4"/>
  <c r="L1727" i="4"/>
  <c r="K1728" i="4"/>
  <c r="K5672" i="4"/>
  <c r="L5671" i="4"/>
  <c r="L2339" i="4"/>
  <c r="K2340" i="4"/>
  <c r="L6080" i="4"/>
  <c r="K6081" i="4"/>
  <c r="L299" i="4"/>
  <c r="K300" i="4"/>
  <c r="K6966" i="4"/>
  <c r="L6965" i="4"/>
  <c r="L1115" i="4"/>
  <c r="K1116" i="4"/>
  <c r="L1931" i="4"/>
  <c r="K1932" i="4"/>
  <c r="K912" i="4"/>
  <c r="L911" i="4"/>
  <c r="L4787" i="4"/>
  <c r="K4788" i="4"/>
  <c r="K1524" i="4"/>
  <c r="L1523" i="4"/>
  <c r="K6013" i="4"/>
  <c r="L6012" i="4"/>
  <c r="L4175" i="4"/>
  <c r="K4176" i="4"/>
  <c r="L7507" i="4"/>
  <c r="K7508" i="4"/>
  <c r="L4108" i="4"/>
  <c r="K4109" i="4"/>
  <c r="K2070" i="4"/>
  <c r="L2069" i="4"/>
  <c r="K6898" i="4"/>
  <c r="L6897" i="4"/>
  <c r="K7304" i="4"/>
  <c r="L7303" i="4"/>
  <c r="L1388" i="4"/>
  <c r="K1389" i="4"/>
  <c r="K5400" i="4"/>
  <c r="L5399" i="4"/>
  <c r="L3971" i="4"/>
  <c r="K3972" i="4"/>
  <c r="K6557" i="4"/>
  <c r="L6556" i="4"/>
  <c r="L4040" i="4"/>
  <c r="K4041" i="4"/>
  <c r="K438" i="4"/>
  <c r="L437" i="4"/>
  <c r="L7372" i="4"/>
  <c r="K7373" i="4"/>
  <c r="K2818" i="4"/>
  <c r="L2817" i="4"/>
  <c r="L3158" i="4"/>
  <c r="K3159" i="4"/>
  <c r="K7168" i="4"/>
  <c r="L7167" i="4"/>
  <c r="K1796" i="4"/>
  <c r="L1795" i="4"/>
  <c r="L5332" i="4"/>
  <c r="K5333" i="4"/>
  <c r="K1864" i="4"/>
  <c r="L1863" i="4"/>
  <c r="K2272" i="4"/>
  <c r="L2271" i="4"/>
  <c r="K3700" i="4"/>
  <c r="L3699" i="4"/>
  <c r="L6419" i="4"/>
  <c r="K6420" i="4"/>
  <c r="K710" i="4"/>
  <c r="L709" i="4"/>
  <c r="K6828" i="4"/>
  <c r="L6827" i="4"/>
  <c r="K4925" i="4"/>
  <c r="L4924" i="4"/>
  <c r="L165" i="4"/>
  <c r="K166" i="4"/>
  <c r="L3632" i="4"/>
  <c r="K3633" i="4"/>
  <c r="K643" i="4"/>
  <c r="L642" i="4"/>
  <c r="L1319" i="4"/>
  <c r="K1320" i="4"/>
  <c r="L1184" i="4"/>
  <c r="K1185" i="4"/>
  <c r="K1660" i="4"/>
  <c r="L1659" i="4"/>
  <c r="L2543" i="4"/>
  <c r="K2544" i="4"/>
  <c r="L6148" i="4"/>
  <c r="K6149" i="4"/>
  <c r="K7441" i="4"/>
  <c r="L7440" i="4"/>
  <c r="L6284" i="4"/>
  <c r="K6285" i="4"/>
  <c r="K3430" i="4"/>
  <c r="L3429" i="4"/>
  <c r="L4584" i="4"/>
  <c r="K4585" i="4"/>
  <c r="K5808" i="4"/>
  <c r="L5807" i="4"/>
  <c r="K7100" i="4"/>
  <c r="L7099" i="4"/>
  <c r="L3564" i="4"/>
  <c r="K3565" i="4"/>
  <c r="K6625" i="4"/>
  <c r="L6624" i="4"/>
  <c r="K5740" i="4"/>
  <c r="L5739" i="4"/>
  <c r="L4379" i="4"/>
  <c r="K4380" i="4"/>
  <c r="K236" i="4"/>
  <c r="L235" i="4"/>
  <c r="K980" i="4"/>
  <c r="L979" i="4"/>
  <c r="L7235" i="4"/>
  <c r="K7236" i="4"/>
  <c r="K6692" i="4"/>
  <c r="L6691" i="4"/>
  <c r="L5945" i="4"/>
  <c r="K5946" i="4"/>
  <c r="L6351" i="4"/>
  <c r="K6352" i="4"/>
  <c r="L3835" i="4"/>
  <c r="K3836" i="4"/>
  <c r="K6217" i="4"/>
  <c r="L6216" i="4"/>
  <c r="K2476" i="4"/>
  <c r="L2475" i="4"/>
  <c r="K5264" i="4"/>
  <c r="L5263" i="4"/>
  <c r="K6761" i="4"/>
  <c r="L6760" i="4"/>
  <c r="K4720" i="4"/>
  <c r="L4719" i="4"/>
  <c r="K6489" i="4"/>
  <c r="L6488" i="4"/>
  <c r="K5128" i="4"/>
  <c r="L5127" i="4"/>
  <c r="L4515" i="4"/>
  <c r="K4516" i="4"/>
  <c r="K7576" i="4"/>
  <c r="L7575" i="4"/>
  <c r="K3088" i="4"/>
  <c r="L3087" i="4"/>
  <c r="K1252" i="4"/>
  <c r="L1251" i="4"/>
  <c r="K3496" i="4"/>
  <c r="L3495" i="4"/>
  <c r="K844" i="4"/>
  <c r="L843" i="4"/>
  <c r="L5467" i="4"/>
  <c r="K5468" i="4"/>
  <c r="K4313" i="4"/>
  <c r="L4312" i="4"/>
  <c r="K2680" i="4"/>
  <c r="L2679" i="4"/>
  <c r="K1048" i="4"/>
  <c r="L1047" i="4"/>
  <c r="L4652" i="4"/>
  <c r="K4653" i="4"/>
  <c r="K5060" i="4"/>
  <c r="L5059" i="4"/>
  <c r="K1456" i="4"/>
  <c r="L1455" i="4"/>
  <c r="L5875" i="4"/>
  <c r="K5876" i="4"/>
  <c r="L3020" i="4"/>
  <c r="K3021" i="4"/>
  <c r="L1592" i="4"/>
  <c r="K1593" i="4"/>
  <c r="K368" i="4"/>
  <c r="L367" i="4"/>
  <c r="L3224" i="4"/>
  <c r="K3225" i="4"/>
  <c r="L5196" i="4"/>
  <c r="K5197" i="4"/>
  <c r="K580" i="4"/>
  <c r="L579" i="4"/>
  <c r="L2408" i="4"/>
  <c r="K2409" i="4"/>
  <c r="K505" i="4"/>
  <c r="L504" i="4"/>
  <c r="K4856" i="4"/>
  <c r="L4855" i="4"/>
  <c r="K2204" i="4"/>
  <c r="L2203" i="4"/>
  <c r="K4246" i="4"/>
  <c r="L4245" i="4"/>
  <c r="K2000" i="4"/>
  <c r="L1999" i="4"/>
  <c r="L2883" i="4"/>
  <c r="K2884" i="4"/>
  <c r="K4992" i="4"/>
  <c r="L4991" i="4"/>
  <c r="K776" i="4"/>
  <c r="L775" i="4"/>
  <c r="K97" i="4"/>
  <c r="L96" i="4"/>
  <c r="L3768" i="4"/>
  <c r="K3769" i="4"/>
  <c r="K7646" i="4"/>
  <c r="L7645" i="4"/>
  <c r="L5604" i="4"/>
  <c r="K5605" i="4"/>
  <c r="L7033" i="4"/>
  <c r="K7034" i="4"/>
  <c r="K3905" i="4"/>
  <c r="L3904" i="4"/>
  <c r="L3292" i="4"/>
  <c r="K3293" i="4"/>
  <c r="K2955" i="4" l="1"/>
  <c r="L2954" i="4"/>
  <c r="K5537" i="4"/>
  <c r="L5536" i="4"/>
  <c r="K1729" i="4"/>
  <c r="L1728" i="4"/>
  <c r="K6014" i="4"/>
  <c r="L6013" i="4"/>
  <c r="L6966" i="4"/>
  <c r="K6967" i="4"/>
  <c r="K301" i="4"/>
  <c r="L300" i="4"/>
  <c r="K2613" i="4"/>
  <c r="L2612" i="4"/>
  <c r="K1525" i="4"/>
  <c r="L1524" i="4"/>
  <c r="L4788" i="4"/>
  <c r="K4789" i="4"/>
  <c r="L6081" i="4"/>
  <c r="K6082" i="4"/>
  <c r="L2137" i="4"/>
  <c r="K2138" i="4"/>
  <c r="L4176" i="4"/>
  <c r="K4177" i="4"/>
  <c r="K1117" i="4"/>
  <c r="L1116" i="4"/>
  <c r="L2749" i="4"/>
  <c r="K2750" i="4"/>
  <c r="K2341" i="4"/>
  <c r="L2340" i="4"/>
  <c r="K4450" i="4"/>
  <c r="L4449" i="4"/>
  <c r="K913" i="4"/>
  <c r="L912" i="4"/>
  <c r="L7508" i="4"/>
  <c r="K7509" i="4"/>
  <c r="K1933" i="4"/>
  <c r="L1932" i="4"/>
  <c r="K5673" i="4"/>
  <c r="L5672" i="4"/>
  <c r="L3360" i="4"/>
  <c r="K3361" i="4"/>
  <c r="K7035" i="4"/>
  <c r="L7034" i="4"/>
  <c r="K3022" i="4"/>
  <c r="L3021" i="4"/>
  <c r="K4586" i="4"/>
  <c r="L4585" i="4"/>
  <c r="K5334" i="4"/>
  <c r="L5333" i="4"/>
  <c r="L2680" i="4"/>
  <c r="K2681" i="4"/>
  <c r="L2476" i="4"/>
  <c r="K2477" i="4"/>
  <c r="K5741" i="4"/>
  <c r="L5740" i="4"/>
  <c r="K711" i="4"/>
  <c r="L710" i="4"/>
  <c r="K439" i="4"/>
  <c r="L438" i="4"/>
  <c r="K5606" i="4"/>
  <c r="L5605" i="4"/>
  <c r="K3226" i="4"/>
  <c r="L3225" i="4"/>
  <c r="L2884" i="4"/>
  <c r="K2885" i="4"/>
  <c r="L5468" i="4"/>
  <c r="K5469" i="4"/>
  <c r="L3836" i="4"/>
  <c r="K3837" i="4"/>
  <c r="L6285" i="4"/>
  <c r="K6286" i="4"/>
  <c r="L1185" i="4"/>
  <c r="K1186" i="4"/>
  <c r="K6421" i="4"/>
  <c r="L6420" i="4"/>
  <c r="K7647" i="4"/>
  <c r="L7646" i="4"/>
  <c r="K4857" i="4"/>
  <c r="L4856" i="4"/>
  <c r="L1456" i="4"/>
  <c r="K1457" i="4"/>
  <c r="L3088" i="4"/>
  <c r="K3089" i="4"/>
  <c r="L6489" i="4"/>
  <c r="K6490" i="4"/>
  <c r="L980" i="4"/>
  <c r="K981" i="4"/>
  <c r="L4925" i="4"/>
  <c r="K4926" i="4"/>
  <c r="K7169" i="4"/>
  <c r="L7168" i="4"/>
  <c r="L6557" i="4"/>
  <c r="K6558" i="4"/>
  <c r="K3770" i="4"/>
  <c r="L3769" i="4"/>
  <c r="K6353" i="4"/>
  <c r="L6352" i="4"/>
  <c r="K3566" i="4"/>
  <c r="L3565" i="4"/>
  <c r="K1321" i="4"/>
  <c r="L1320" i="4"/>
  <c r="K3160" i="4"/>
  <c r="L3159" i="4"/>
  <c r="L2000" i="4"/>
  <c r="K2001" i="4"/>
  <c r="L505" i="4"/>
  <c r="K506" i="4"/>
  <c r="K369" i="4"/>
  <c r="L368" i="4"/>
  <c r="K5061" i="4"/>
  <c r="L5060" i="4"/>
  <c r="L844" i="4"/>
  <c r="K845" i="4"/>
  <c r="L7576" i="4"/>
  <c r="K7577" i="4"/>
  <c r="L4720" i="4"/>
  <c r="K4721" i="4"/>
  <c r="K7442" i="4"/>
  <c r="L7441" i="4"/>
  <c r="L3700" i="4"/>
  <c r="K3701" i="4"/>
  <c r="K6899" i="4"/>
  <c r="L6898" i="4"/>
  <c r="L3293" i="4"/>
  <c r="K3294" i="4"/>
  <c r="K2410" i="4"/>
  <c r="L2409" i="4"/>
  <c r="K1594" i="4"/>
  <c r="L1593" i="4"/>
  <c r="K4654" i="4"/>
  <c r="L4653" i="4"/>
  <c r="K3973" i="4"/>
  <c r="L3972" i="4"/>
  <c r="K4247" i="4"/>
  <c r="L4246" i="4"/>
  <c r="L3496" i="4"/>
  <c r="K3497" i="4"/>
  <c r="K6762" i="4"/>
  <c r="L6761" i="4"/>
  <c r="K237" i="4"/>
  <c r="L236" i="4"/>
  <c r="L7100" i="4"/>
  <c r="K7101" i="4"/>
  <c r="K644" i="4"/>
  <c r="L643" i="4"/>
  <c r="L2272" i="4"/>
  <c r="K2273" i="4"/>
  <c r="L2818" i="4"/>
  <c r="K2819" i="4"/>
  <c r="K2071" i="4"/>
  <c r="L2070" i="4"/>
  <c r="K4517" i="4"/>
  <c r="L4516" i="4"/>
  <c r="L5946" i="4"/>
  <c r="K5947" i="4"/>
  <c r="L4380" i="4"/>
  <c r="K4381" i="4"/>
  <c r="K6150" i="4"/>
  <c r="L6149" i="4"/>
  <c r="K3634" i="4"/>
  <c r="L3633" i="4"/>
  <c r="L7373" i="4"/>
  <c r="K7374" i="4"/>
  <c r="L3905" i="4"/>
  <c r="K3906" i="4"/>
  <c r="K98" i="4"/>
  <c r="L97" i="4"/>
  <c r="L2204" i="4"/>
  <c r="K2205" i="4"/>
  <c r="L580" i="4"/>
  <c r="K581" i="4"/>
  <c r="L1048" i="4"/>
  <c r="K1049" i="4"/>
  <c r="L1252" i="4"/>
  <c r="K1253" i="4"/>
  <c r="L5264" i="4"/>
  <c r="K5265" i="4"/>
  <c r="L5808" i="4"/>
  <c r="K5809" i="4"/>
  <c r="L6828" i="4"/>
  <c r="K6829" i="4"/>
  <c r="L1864" i="4"/>
  <c r="K1865" i="4"/>
  <c r="L5400" i="4"/>
  <c r="K5401" i="4"/>
  <c r="K5198" i="4"/>
  <c r="L5197" i="4"/>
  <c r="L2544" i="4"/>
  <c r="K2545" i="4"/>
  <c r="K1390" i="4"/>
  <c r="L1389" i="4"/>
  <c r="L776" i="4"/>
  <c r="K777" i="4"/>
  <c r="K6693" i="4"/>
  <c r="L6692" i="4"/>
  <c r="K5877" i="4"/>
  <c r="L5876" i="4"/>
  <c r="K7237" i="4"/>
  <c r="L7236" i="4"/>
  <c r="L166" i="4"/>
  <c r="K167" i="4"/>
  <c r="K4042" i="4"/>
  <c r="L4041" i="4"/>
  <c r="L4109" i="4"/>
  <c r="K4110" i="4"/>
  <c r="L4992" i="4"/>
  <c r="K4993" i="4"/>
  <c r="L4313" i="4"/>
  <c r="K4314" i="4"/>
  <c r="L5128" i="4"/>
  <c r="K5129" i="4"/>
  <c r="L6217" i="4"/>
  <c r="K6218" i="4"/>
  <c r="L6625" i="4"/>
  <c r="K6626" i="4"/>
  <c r="L3430" i="4"/>
  <c r="K3431" i="4"/>
  <c r="L1660" i="4"/>
  <c r="K1661" i="4"/>
  <c r="L1796" i="4"/>
  <c r="K1797" i="4"/>
  <c r="L7304" i="4"/>
  <c r="K7305" i="4"/>
  <c r="H984" i="3" l="1"/>
  <c r="H989" i="3"/>
  <c r="H998" i="3"/>
  <c r="H1002" i="3"/>
  <c r="I984" i="3"/>
  <c r="L984" i="3" s="1"/>
  <c r="I989" i="3"/>
  <c r="L989" i="3" s="1"/>
  <c r="H993" i="3"/>
  <c r="I998" i="3"/>
  <c r="L998" i="3" s="1"/>
  <c r="I1002" i="3"/>
  <c r="L1002" i="3" s="1"/>
  <c r="H1006" i="3"/>
  <c r="H983" i="3"/>
  <c r="H988" i="3"/>
  <c r="I993" i="3"/>
  <c r="L993" i="3" s="1"/>
  <c r="H997" i="3"/>
  <c r="H1001" i="3"/>
  <c r="I1006" i="3"/>
  <c r="L1006" i="3" s="1"/>
  <c r="I983" i="3"/>
  <c r="L983" i="3" s="1"/>
  <c r="I988" i="3"/>
  <c r="L988" i="3" s="1"/>
  <c r="I997" i="3"/>
  <c r="L997" i="3" s="1"/>
  <c r="I1001" i="3"/>
  <c r="L1001" i="3" s="1"/>
  <c r="H996" i="3"/>
  <c r="H1005" i="3"/>
  <c r="I1010" i="3"/>
  <c r="L1010" i="3" s="1"/>
  <c r="I1014" i="3"/>
  <c r="L1014" i="3" s="1"/>
  <c r="H992" i="3"/>
  <c r="I996" i="3"/>
  <c r="L996" i="3" s="1"/>
  <c r="H1000" i="3"/>
  <c r="I1005" i="3"/>
  <c r="L1005" i="3" s="1"/>
  <c r="H987" i="3"/>
  <c r="I992" i="3"/>
  <c r="L992" i="3" s="1"/>
  <c r="I1000" i="3"/>
  <c r="L1000" i="3" s="1"/>
  <c r="H1004" i="3"/>
  <c r="I987" i="3"/>
  <c r="L987" i="3" s="1"/>
  <c r="H991" i="3"/>
  <c r="H995" i="3"/>
  <c r="I1004" i="3"/>
  <c r="L1004" i="3" s="1"/>
  <c r="I1013" i="3"/>
  <c r="L1013" i="3" s="1"/>
  <c r="H985" i="3"/>
  <c r="I990" i="3"/>
  <c r="L990" i="3" s="1"/>
  <c r="H994" i="3"/>
  <c r="I999" i="3"/>
  <c r="L999" i="3" s="1"/>
  <c r="I1003" i="3"/>
  <c r="L1003" i="3" s="1"/>
  <c r="H1007" i="3"/>
  <c r="I985" i="3"/>
  <c r="L985" i="3" s="1"/>
  <c r="I994" i="3"/>
  <c r="L994" i="3" s="1"/>
  <c r="H1012" i="3"/>
  <c r="I1022" i="3"/>
  <c r="L1022" i="3" s="1"/>
  <c r="I1026" i="3"/>
  <c r="L1026" i="3" s="1"/>
  <c r="I1035" i="3"/>
  <c r="L1035" i="3" s="1"/>
  <c r="I991" i="3"/>
  <c r="L991" i="3" s="1"/>
  <c r="H1009" i="3"/>
  <c r="I1012" i="3"/>
  <c r="L1012" i="3" s="1"/>
  <c r="H1017" i="3"/>
  <c r="H1021" i="3"/>
  <c r="H1029" i="3"/>
  <c r="H1034" i="3"/>
  <c r="I1009" i="3"/>
  <c r="L1009" i="3" s="1"/>
  <c r="I1017" i="3"/>
  <c r="L1017" i="3" s="1"/>
  <c r="I1021" i="3"/>
  <c r="L1021" i="3" s="1"/>
  <c r="H1025" i="3"/>
  <c r="I1029" i="3"/>
  <c r="L1029" i="3" s="1"/>
  <c r="I1034" i="3"/>
  <c r="L1034" i="3" s="1"/>
  <c r="I995" i="3"/>
  <c r="L995" i="3" s="1"/>
  <c r="H1008" i="3"/>
  <c r="H1016" i="3"/>
  <c r="I1025" i="3"/>
  <c r="L1025" i="3" s="1"/>
  <c r="I1008" i="3"/>
  <c r="L1008" i="3" s="1"/>
  <c r="H1013" i="3"/>
  <c r="I1016" i="3"/>
  <c r="L1016" i="3" s="1"/>
  <c r="H1020" i="3"/>
  <c r="H1033" i="3"/>
  <c r="I1038" i="3"/>
  <c r="L1038" i="3" s="1"/>
  <c r="H1042" i="3"/>
  <c r="I1020" i="3"/>
  <c r="L1020" i="3" s="1"/>
  <c r="H1024" i="3"/>
  <c r="H1028" i="3"/>
  <c r="I1033" i="3"/>
  <c r="L1033" i="3" s="1"/>
  <c r="H986" i="3"/>
  <c r="H1003" i="3"/>
  <c r="H1010" i="3"/>
  <c r="H1015" i="3"/>
  <c r="I1024" i="3"/>
  <c r="L1024" i="3" s="1"/>
  <c r="I1028" i="3"/>
  <c r="L1028" i="3" s="1"/>
  <c r="H1032" i="3"/>
  <c r="I986" i="3"/>
  <c r="L986" i="3" s="1"/>
  <c r="I1015" i="3"/>
  <c r="L1015" i="3" s="1"/>
  <c r="H1019" i="3"/>
  <c r="I1032" i="3"/>
  <c r="L1032" i="3" s="1"/>
  <c r="I1037" i="3"/>
  <c r="L1037" i="3" s="1"/>
  <c r="I1041" i="3"/>
  <c r="L1041" i="3" s="1"/>
  <c r="H990" i="3"/>
  <c r="H1011" i="3"/>
  <c r="H1018" i="3"/>
  <c r="H1030" i="3"/>
  <c r="I1007" i="3"/>
  <c r="L1007" i="3" s="1"/>
  <c r="H1022" i="3"/>
  <c r="H1035" i="3"/>
  <c r="I1036" i="3"/>
  <c r="L1036" i="3" s="1"/>
  <c r="H1039" i="3"/>
  <c r="I1044" i="3"/>
  <c r="L1044" i="3" s="1"/>
  <c r="I1048" i="3"/>
  <c r="L1048" i="3" s="1"/>
  <c r="I1039" i="3"/>
  <c r="L1039" i="3" s="1"/>
  <c r="I1042" i="3"/>
  <c r="L1042" i="3" s="1"/>
  <c r="H1050" i="3"/>
  <c r="I1054" i="3"/>
  <c r="L1054" i="3" s="1"/>
  <c r="H1040" i="3"/>
  <c r="H1047" i="3"/>
  <c r="I1050" i="3"/>
  <c r="L1050" i="3" s="1"/>
  <c r="I1018" i="3"/>
  <c r="L1018" i="3" s="1"/>
  <c r="I1040" i="3"/>
  <c r="L1040" i="3" s="1"/>
  <c r="I1047" i="3"/>
  <c r="L1047" i="3" s="1"/>
  <c r="H1053" i="3"/>
  <c r="H1031" i="3"/>
  <c r="H1037" i="3"/>
  <c r="H1043" i="3"/>
  <c r="H1046" i="3"/>
  <c r="I1053" i="3"/>
  <c r="L1053" i="3" s="1"/>
  <c r="H1057" i="3"/>
  <c r="H999" i="3"/>
  <c r="H1027" i="3"/>
  <c r="I1031" i="3"/>
  <c r="L1031" i="3" s="1"/>
  <c r="I1043" i="3"/>
  <c r="L1043" i="3" s="1"/>
  <c r="I1046" i="3"/>
  <c r="L1046" i="3" s="1"/>
  <c r="H1049" i="3"/>
  <c r="I1011" i="3"/>
  <c r="L1011" i="3" s="1"/>
  <c r="I1027" i="3"/>
  <c r="L1027" i="3" s="1"/>
  <c r="I1049" i="3"/>
  <c r="L1049" i="3" s="1"/>
  <c r="H1023" i="3"/>
  <c r="H1041" i="3"/>
  <c r="H1052" i="3"/>
  <c r="H1056" i="3"/>
  <c r="I1061" i="3"/>
  <c r="L1061" i="3" s="1"/>
  <c r="I1023" i="3"/>
  <c r="L1023" i="3" s="1"/>
  <c r="H1045" i="3"/>
  <c r="I1052" i="3"/>
  <c r="L1052" i="3" s="1"/>
  <c r="I1056" i="3"/>
  <c r="L1056" i="3" s="1"/>
  <c r="H1060" i="3"/>
  <c r="H1014" i="3"/>
  <c r="I1030" i="3"/>
  <c r="L1030" i="3" s="1"/>
  <c r="H1038" i="3"/>
  <c r="I1045" i="3"/>
  <c r="L1045" i="3" s="1"/>
  <c r="I1019" i="3"/>
  <c r="L1019" i="3" s="1"/>
  <c r="H1026" i="3"/>
  <c r="H1036" i="3"/>
  <c r="H1044" i="3"/>
  <c r="H1055" i="3"/>
  <c r="I1059" i="3"/>
  <c r="L1059" i="3" s="1"/>
  <c r="H1062" i="3"/>
  <c r="H1071" i="3"/>
  <c r="H1075" i="3"/>
  <c r="H1079" i="3"/>
  <c r="I1084" i="3"/>
  <c r="L1084" i="3" s="1"/>
  <c r="H1087" i="3"/>
  <c r="I1055" i="3"/>
  <c r="L1055" i="3" s="1"/>
  <c r="H1058" i="3"/>
  <c r="I1062" i="3"/>
  <c r="L1062" i="3" s="1"/>
  <c r="H1066" i="3"/>
  <c r="I1071" i="3"/>
  <c r="L1071" i="3" s="1"/>
  <c r="I1075" i="3"/>
  <c r="L1075" i="3" s="1"/>
  <c r="I1079" i="3"/>
  <c r="L1079" i="3" s="1"/>
  <c r="H1054" i="3"/>
  <c r="I1058" i="3"/>
  <c r="L1058" i="3" s="1"/>
  <c r="I1060" i="3"/>
  <c r="L1060" i="3" s="1"/>
  <c r="I1066" i="3"/>
  <c r="L1066" i="3" s="1"/>
  <c r="H1070" i="3"/>
  <c r="H1048" i="3"/>
  <c r="H1065" i="3"/>
  <c r="I1070" i="3"/>
  <c r="L1070" i="3" s="1"/>
  <c r="H1074" i="3"/>
  <c r="H1078" i="3"/>
  <c r="I1057" i="3"/>
  <c r="L1057" i="3" s="1"/>
  <c r="I1065" i="3"/>
  <c r="L1065" i="3" s="1"/>
  <c r="H1069" i="3"/>
  <c r="I1074" i="3"/>
  <c r="L1074" i="3" s="1"/>
  <c r="I1078" i="3"/>
  <c r="L1078" i="3" s="1"/>
  <c r="H1082" i="3"/>
  <c r="H1086" i="3"/>
  <c r="H1064" i="3"/>
  <c r="I1069" i="3"/>
  <c r="L1069" i="3" s="1"/>
  <c r="I1064" i="3"/>
  <c r="L1064" i="3" s="1"/>
  <c r="H1073" i="3"/>
  <c r="H1077" i="3"/>
  <c r="H1068" i="3"/>
  <c r="I1073" i="3"/>
  <c r="L1073" i="3" s="1"/>
  <c r="I1077" i="3"/>
  <c r="L1077" i="3" s="1"/>
  <c r="H1081" i="3"/>
  <c r="H1085" i="3"/>
  <c r="H1051" i="3"/>
  <c r="H1061" i="3"/>
  <c r="H1063" i="3"/>
  <c r="I1068" i="3"/>
  <c r="L1068" i="3" s="1"/>
  <c r="I1081" i="3"/>
  <c r="L1081" i="3" s="1"/>
  <c r="H1067" i="3"/>
  <c r="I1072" i="3"/>
  <c r="L1072" i="3" s="1"/>
  <c r="I1076" i="3"/>
  <c r="L1076" i="3" s="1"/>
  <c r="H1059" i="3"/>
  <c r="I1067" i="3"/>
  <c r="L1067" i="3" s="1"/>
  <c r="I1080" i="3"/>
  <c r="L1080" i="3" s="1"/>
  <c r="I1063" i="3"/>
  <c r="L1063" i="3" s="1"/>
  <c r="H1080" i="3"/>
  <c r="H1083" i="3"/>
  <c r="H1084" i="3"/>
  <c r="I1085" i="3"/>
  <c r="L1085" i="3" s="1"/>
  <c r="I1083" i="3"/>
  <c r="L1083" i="3" s="1"/>
  <c r="I1086" i="3"/>
  <c r="L1086" i="3" s="1"/>
  <c r="I1087" i="3"/>
  <c r="L1087" i="3" s="1"/>
  <c r="H1088" i="3"/>
  <c r="I1082" i="3"/>
  <c r="L1082" i="3" s="1"/>
  <c r="I1088" i="3"/>
  <c r="L1088" i="3" s="1"/>
  <c r="H1072" i="3"/>
  <c r="I1051" i="3"/>
  <c r="L1051" i="3" s="1"/>
  <c r="H1089" i="3"/>
  <c r="H1076" i="3"/>
  <c r="I1089" i="3"/>
  <c r="L1089" i="3" s="1"/>
  <c r="L5537" i="4"/>
  <c r="K5538" i="4"/>
  <c r="K2956" i="4"/>
  <c r="L2955" i="4"/>
  <c r="L2750" i="4"/>
  <c r="K2751" i="4"/>
  <c r="L5673" i="4"/>
  <c r="K5674" i="4"/>
  <c r="K2614" i="4"/>
  <c r="L2613" i="4"/>
  <c r="K7510" i="4"/>
  <c r="L7509" i="4"/>
  <c r="L4177" i="4"/>
  <c r="K4178" i="4"/>
  <c r="K302" i="4"/>
  <c r="L301" i="4"/>
  <c r="L2138" i="4"/>
  <c r="K2139" i="4"/>
  <c r="L6967" i="4"/>
  <c r="K6968" i="4"/>
  <c r="L913" i="4"/>
  <c r="K914" i="4"/>
  <c r="L1525" i="4"/>
  <c r="K1526" i="4"/>
  <c r="K1934" i="4"/>
  <c r="L1933" i="4"/>
  <c r="L1117" i="4"/>
  <c r="K1118" i="4"/>
  <c r="K6083" i="4"/>
  <c r="L6082" i="4"/>
  <c r="L4450" i="4"/>
  <c r="K4451" i="4"/>
  <c r="L6014" i="4"/>
  <c r="K6015" i="4"/>
  <c r="K3362" i="4"/>
  <c r="L3361" i="4"/>
  <c r="K4790" i="4"/>
  <c r="L4789" i="4"/>
  <c r="L2341" i="4"/>
  <c r="K2342" i="4"/>
  <c r="L1729" i="4"/>
  <c r="K1730" i="4"/>
  <c r="K1662" i="4"/>
  <c r="L1661" i="4"/>
  <c r="K2820" i="4"/>
  <c r="L2819" i="4"/>
  <c r="K6559" i="4"/>
  <c r="L6558" i="4"/>
  <c r="K6763" i="4"/>
  <c r="L6762" i="4"/>
  <c r="K6627" i="4"/>
  <c r="L6626" i="4"/>
  <c r="K4111" i="4"/>
  <c r="L4110" i="4"/>
  <c r="K2546" i="4"/>
  <c r="L2545" i="4"/>
  <c r="L5809" i="4"/>
  <c r="K5810" i="4"/>
  <c r="L5947" i="4"/>
  <c r="K5948" i="4"/>
  <c r="L4926" i="4"/>
  <c r="K4927" i="4"/>
  <c r="K3838" i="4"/>
  <c r="L3837" i="4"/>
  <c r="K2682" i="4"/>
  <c r="L2681" i="4"/>
  <c r="K99" i="4"/>
  <c r="L98" i="4"/>
  <c r="L4247" i="4"/>
  <c r="K4248" i="4"/>
  <c r="L1594" i="4"/>
  <c r="K1595" i="4"/>
  <c r="K7443" i="4"/>
  <c r="L7442" i="4"/>
  <c r="K370" i="4"/>
  <c r="L369" i="4"/>
  <c r="K1322" i="4"/>
  <c r="L1321" i="4"/>
  <c r="L4857" i="4"/>
  <c r="K4858" i="4"/>
  <c r="L5606" i="4"/>
  <c r="K5607" i="4"/>
  <c r="K1866" i="4"/>
  <c r="L1865" i="4"/>
  <c r="K3090" i="4"/>
  <c r="L3089" i="4"/>
  <c r="L6218" i="4"/>
  <c r="K6219" i="4"/>
  <c r="L5265" i="4"/>
  <c r="K5266" i="4"/>
  <c r="L3906" i="4"/>
  <c r="K3907" i="4"/>
  <c r="K507" i="4"/>
  <c r="L506" i="4"/>
  <c r="K5470" i="4"/>
  <c r="L5469" i="4"/>
  <c r="K4043" i="4"/>
  <c r="L4042" i="4"/>
  <c r="K5199" i="4"/>
  <c r="L5198" i="4"/>
  <c r="L4517" i="4"/>
  <c r="K4518" i="4"/>
  <c r="K645" i="4"/>
  <c r="L644" i="4"/>
  <c r="L3973" i="4"/>
  <c r="K3974" i="4"/>
  <c r="L2410" i="4"/>
  <c r="K2411" i="4"/>
  <c r="L3566" i="4"/>
  <c r="K3567" i="4"/>
  <c r="L7647" i="4"/>
  <c r="K7648" i="4"/>
  <c r="K440" i="4"/>
  <c r="L439" i="4"/>
  <c r="L7305" i="4"/>
  <c r="K7306" i="4"/>
  <c r="K5130" i="4"/>
  <c r="L5129" i="4"/>
  <c r="K1254" i="4"/>
  <c r="L1253" i="4"/>
  <c r="K7375" i="4"/>
  <c r="L7374" i="4"/>
  <c r="K7102" i="4"/>
  <c r="L7101" i="4"/>
  <c r="K4722" i="4"/>
  <c r="L4721" i="4"/>
  <c r="K2002" i="4"/>
  <c r="L2001" i="4"/>
  <c r="K982" i="4"/>
  <c r="L981" i="4"/>
  <c r="K6694" i="4"/>
  <c r="L6693" i="4"/>
  <c r="K6354" i="4"/>
  <c r="L6353" i="4"/>
  <c r="K712" i="4"/>
  <c r="L711" i="4"/>
  <c r="L5334" i="4"/>
  <c r="K5335" i="4"/>
  <c r="L1797" i="4"/>
  <c r="K1798" i="4"/>
  <c r="K4315" i="4"/>
  <c r="L4314" i="4"/>
  <c r="L167" i="4"/>
  <c r="K168" i="4"/>
  <c r="K5402" i="4"/>
  <c r="L5401" i="4"/>
  <c r="K1050" i="4"/>
  <c r="L1049" i="4"/>
  <c r="K3295" i="4"/>
  <c r="L3294" i="4"/>
  <c r="L7577" i="4"/>
  <c r="K7578" i="4"/>
  <c r="L6490" i="4"/>
  <c r="K6491" i="4"/>
  <c r="K2886" i="4"/>
  <c r="L2885" i="4"/>
  <c r="L3634" i="4"/>
  <c r="K3635" i="4"/>
  <c r="K2072" i="4"/>
  <c r="L2071" i="4"/>
  <c r="L237" i="4"/>
  <c r="K238" i="4"/>
  <c r="L3770" i="4"/>
  <c r="K3771" i="4"/>
  <c r="K6422" i="4"/>
  <c r="L6421" i="4"/>
  <c r="K5742" i="4"/>
  <c r="L5741" i="4"/>
  <c r="L4586" i="4"/>
  <c r="K4587" i="4"/>
  <c r="K778" i="4"/>
  <c r="L777" i="4"/>
  <c r="K582" i="4"/>
  <c r="L581" i="4"/>
  <c r="K846" i="4"/>
  <c r="L845" i="4"/>
  <c r="L1186" i="4"/>
  <c r="K1187" i="4"/>
  <c r="K2478" i="4"/>
  <c r="L2477" i="4"/>
  <c r="K7238" i="4"/>
  <c r="L7237" i="4"/>
  <c r="K6151" i="4"/>
  <c r="L6150" i="4"/>
  <c r="K6900" i="4"/>
  <c r="L6899" i="4"/>
  <c r="L3160" i="4"/>
  <c r="K3161" i="4"/>
  <c r="L3022" i="4"/>
  <c r="K3023" i="4"/>
  <c r="K3432" i="4"/>
  <c r="L3431" i="4"/>
  <c r="K4994" i="4"/>
  <c r="L4993" i="4"/>
  <c r="K6830" i="4"/>
  <c r="L6829" i="4"/>
  <c r="K2206" i="4"/>
  <c r="L2205" i="4"/>
  <c r="K4382" i="4"/>
  <c r="L4381" i="4"/>
  <c r="L2273" i="4"/>
  <c r="K2274" i="4"/>
  <c r="L3497" i="4"/>
  <c r="K3498" i="4"/>
  <c r="L3701" i="4"/>
  <c r="K3702" i="4"/>
  <c r="K1458" i="4"/>
  <c r="L1457" i="4"/>
  <c r="K6287" i="4"/>
  <c r="L6286" i="4"/>
  <c r="L5877" i="4"/>
  <c r="K5878" i="4"/>
  <c r="L1390" i="4"/>
  <c r="K1391" i="4"/>
  <c r="L4654" i="4"/>
  <c r="K4655" i="4"/>
  <c r="K5062" i="4"/>
  <c r="L5061" i="4"/>
  <c r="K7170" i="4"/>
  <c r="L7169" i="4"/>
  <c r="L3226" i="4"/>
  <c r="K3227" i="4"/>
  <c r="K7036" i="4"/>
  <c r="L7035" i="4"/>
  <c r="J1048" i="3" l="1"/>
  <c r="K1048" i="3"/>
  <c r="J1036" i="3"/>
  <c r="K1036" i="3"/>
  <c r="K1027" i="3"/>
  <c r="J1027" i="3"/>
  <c r="K1022" i="3"/>
  <c r="J1022" i="3"/>
  <c r="J1032" i="3"/>
  <c r="K1032" i="3"/>
  <c r="K1025" i="3"/>
  <c r="J1025" i="3"/>
  <c r="J988" i="3"/>
  <c r="K988" i="3"/>
  <c r="K1030" i="3"/>
  <c r="J1030" i="3"/>
  <c r="K1065" i="3"/>
  <c r="J1065" i="3"/>
  <c r="K1058" i="3"/>
  <c r="J1058" i="3"/>
  <c r="J1026" i="3"/>
  <c r="K1026" i="3"/>
  <c r="K1056" i="3"/>
  <c r="J1056" i="3"/>
  <c r="K999" i="3"/>
  <c r="J999" i="3"/>
  <c r="K1047" i="3"/>
  <c r="J1047" i="3"/>
  <c r="K1033" i="3"/>
  <c r="J1033" i="3"/>
  <c r="K995" i="3"/>
  <c r="J995" i="3"/>
  <c r="J983" i="3"/>
  <c r="K983" i="3"/>
  <c r="K991" i="3"/>
  <c r="J991" i="3"/>
  <c r="K1006" i="3"/>
  <c r="J1006" i="3"/>
  <c r="J1076" i="3"/>
  <c r="K1076" i="3"/>
  <c r="J1083" i="3"/>
  <c r="K1083" i="3"/>
  <c r="K1061" i="3"/>
  <c r="J1061" i="3"/>
  <c r="K1086" i="3"/>
  <c r="J1086" i="3"/>
  <c r="J1070" i="3"/>
  <c r="K1070" i="3"/>
  <c r="J1087" i="3"/>
  <c r="K1087" i="3"/>
  <c r="K1041" i="3"/>
  <c r="J1041" i="3"/>
  <c r="K1018" i="3"/>
  <c r="J1018" i="3"/>
  <c r="K1015" i="3"/>
  <c r="J1015" i="3"/>
  <c r="J996" i="3"/>
  <c r="K996" i="3"/>
  <c r="K1080" i="3"/>
  <c r="J1080" i="3"/>
  <c r="K1051" i="3"/>
  <c r="J1051" i="3"/>
  <c r="K1082" i="3"/>
  <c r="J1082" i="3"/>
  <c r="K1038" i="3"/>
  <c r="J1038" i="3"/>
  <c r="K1023" i="3"/>
  <c r="J1023" i="3"/>
  <c r="J1046" i="3"/>
  <c r="K1046" i="3"/>
  <c r="K1050" i="3"/>
  <c r="J1050" i="3"/>
  <c r="K1011" i="3"/>
  <c r="J1011" i="3"/>
  <c r="J1010" i="3"/>
  <c r="K1010" i="3"/>
  <c r="K1013" i="3"/>
  <c r="J1013" i="3"/>
  <c r="K1034" i="3"/>
  <c r="J1034" i="3"/>
  <c r="K1004" i="3"/>
  <c r="J1004" i="3"/>
  <c r="K1012" i="3"/>
  <c r="J1012" i="3"/>
  <c r="J1079" i="3"/>
  <c r="K1079" i="3"/>
  <c r="K1043" i="3"/>
  <c r="J1043" i="3"/>
  <c r="K990" i="3"/>
  <c r="J990" i="3"/>
  <c r="K1003" i="3"/>
  <c r="J1003" i="3"/>
  <c r="K1029" i="3"/>
  <c r="J1029" i="3"/>
  <c r="K1007" i="3"/>
  <c r="J1007" i="3"/>
  <c r="J993" i="3"/>
  <c r="K993" i="3"/>
  <c r="K1063" i="3"/>
  <c r="J1063" i="3"/>
  <c r="K1040" i="3"/>
  <c r="J1040" i="3"/>
  <c r="K1020" i="3"/>
  <c r="J1020" i="3"/>
  <c r="J1089" i="3"/>
  <c r="K1089" i="3"/>
  <c r="K1085" i="3"/>
  <c r="J1085" i="3"/>
  <c r="J1072" i="3"/>
  <c r="K1072" i="3"/>
  <c r="K1081" i="3"/>
  <c r="J1081" i="3"/>
  <c r="J1075" i="3"/>
  <c r="K1075" i="3"/>
  <c r="J1014" i="3"/>
  <c r="K1014" i="3"/>
  <c r="K1037" i="3"/>
  <c r="J1037" i="3"/>
  <c r="J986" i="3"/>
  <c r="K986" i="3"/>
  <c r="J1021" i="3"/>
  <c r="K1021" i="3"/>
  <c r="K1057" i="3"/>
  <c r="J1057" i="3"/>
  <c r="K1005" i="3"/>
  <c r="J1005" i="3"/>
  <c r="K1069" i="3"/>
  <c r="J1069" i="3"/>
  <c r="K1054" i="3"/>
  <c r="J1054" i="3"/>
  <c r="J1071" i="3"/>
  <c r="K1071" i="3"/>
  <c r="J1060" i="3"/>
  <c r="K1060" i="3"/>
  <c r="J1031" i="3"/>
  <c r="K1031" i="3"/>
  <c r="K1016" i="3"/>
  <c r="J1016" i="3"/>
  <c r="J1017" i="3"/>
  <c r="K1017" i="3"/>
  <c r="J987" i="3"/>
  <c r="K987" i="3"/>
  <c r="K1052" i="3"/>
  <c r="J1052" i="3"/>
  <c r="K1059" i="3"/>
  <c r="J1059" i="3"/>
  <c r="K1062" i="3"/>
  <c r="J1062" i="3"/>
  <c r="K1049" i="3"/>
  <c r="J1049" i="3"/>
  <c r="J1053" i="3"/>
  <c r="K1053" i="3"/>
  <c r="K1028" i="3"/>
  <c r="J1028" i="3"/>
  <c r="J1008" i="3"/>
  <c r="K1008" i="3"/>
  <c r="J994" i="3"/>
  <c r="K994" i="3"/>
  <c r="K1002" i="3"/>
  <c r="J1002" i="3"/>
  <c r="H2075" i="3"/>
  <c r="I2080" i="3"/>
  <c r="L2080" i="3" s="1"/>
  <c r="H2084" i="3"/>
  <c r="I2089" i="3"/>
  <c r="L2089" i="3" s="1"/>
  <c r="I2093" i="3"/>
  <c r="L2093" i="3" s="1"/>
  <c r="I2075" i="3"/>
  <c r="L2075" i="3" s="1"/>
  <c r="I2084" i="3"/>
  <c r="L2084" i="3" s="1"/>
  <c r="H2074" i="3"/>
  <c r="H2079" i="3"/>
  <c r="H2088" i="3"/>
  <c r="H2092" i="3"/>
  <c r="I2074" i="3"/>
  <c r="L2074" i="3" s="1"/>
  <c r="I2079" i="3"/>
  <c r="L2079" i="3" s="1"/>
  <c r="H2083" i="3"/>
  <c r="I2088" i="3"/>
  <c r="L2088" i="3" s="1"/>
  <c r="I2092" i="3"/>
  <c r="L2092" i="3" s="1"/>
  <c r="H2096" i="3"/>
  <c r="H2073" i="3"/>
  <c r="H2078" i="3"/>
  <c r="I2083" i="3"/>
  <c r="L2083" i="3" s="1"/>
  <c r="H2087" i="3"/>
  <c r="H2091" i="3"/>
  <c r="I2096" i="3"/>
  <c r="L2096" i="3" s="1"/>
  <c r="I2073" i="3"/>
  <c r="L2073" i="3" s="1"/>
  <c r="I2078" i="3"/>
  <c r="L2078" i="3" s="1"/>
  <c r="I2087" i="3"/>
  <c r="L2087" i="3" s="1"/>
  <c r="I2091" i="3"/>
  <c r="L2091" i="3" s="1"/>
  <c r="H2086" i="3"/>
  <c r="H2095" i="3"/>
  <c r="H2082" i="3"/>
  <c r="I2086" i="3"/>
  <c r="L2086" i="3" s="1"/>
  <c r="H2090" i="3"/>
  <c r="I2095" i="3"/>
  <c r="L2095" i="3" s="1"/>
  <c r="H2099" i="3"/>
  <c r="H2076" i="3"/>
  <c r="I2081" i="3"/>
  <c r="L2081" i="3" s="1"/>
  <c r="I2085" i="3"/>
  <c r="L2085" i="3" s="1"/>
  <c r="H2098" i="3"/>
  <c r="I2076" i="3"/>
  <c r="L2076" i="3" s="1"/>
  <c r="H2080" i="3"/>
  <c r="H2089" i="3"/>
  <c r="H2077" i="3"/>
  <c r="H2097" i="3"/>
  <c r="H2108" i="3"/>
  <c r="H2120" i="3"/>
  <c r="I2077" i="3"/>
  <c r="L2077" i="3" s="1"/>
  <c r="I2097" i="3"/>
  <c r="L2097" i="3" s="1"/>
  <c r="I2108" i="3"/>
  <c r="L2108" i="3" s="1"/>
  <c r="H2112" i="3"/>
  <c r="H2116" i="3"/>
  <c r="I2120" i="3"/>
  <c r="L2120" i="3" s="1"/>
  <c r="H2125" i="3"/>
  <c r="H2081" i="3"/>
  <c r="H2102" i="3"/>
  <c r="I2112" i="3"/>
  <c r="L2112" i="3" s="1"/>
  <c r="I2116" i="3"/>
  <c r="L2116" i="3" s="1"/>
  <c r="I2099" i="3"/>
  <c r="L2099" i="3" s="1"/>
  <c r="I2102" i="3"/>
  <c r="L2102" i="3" s="1"/>
  <c r="H2107" i="3"/>
  <c r="H2111" i="3"/>
  <c r="H2119" i="3"/>
  <c r="H2124" i="3"/>
  <c r="H2085" i="3"/>
  <c r="I2090" i="3"/>
  <c r="L2090" i="3" s="1"/>
  <c r="I2107" i="3"/>
  <c r="L2107" i="3" s="1"/>
  <c r="I2111" i="3"/>
  <c r="L2111" i="3" s="1"/>
  <c r="H2115" i="3"/>
  <c r="I2119" i="3"/>
  <c r="L2119" i="3" s="1"/>
  <c r="I2124" i="3"/>
  <c r="L2124" i="3" s="1"/>
  <c r="I2133" i="3"/>
  <c r="L2133" i="3" s="1"/>
  <c r="H2094" i="3"/>
  <c r="I2098" i="3"/>
  <c r="L2098" i="3" s="1"/>
  <c r="H2103" i="3"/>
  <c r="H2106" i="3"/>
  <c r="I2115" i="3"/>
  <c r="L2115" i="3" s="1"/>
  <c r="I2094" i="3"/>
  <c r="L2094" i="3" s="1"/>
  <c r="I2103" i="3"/>
  <c r="L2103" i="3" s="1"/>
  <c r="I2106" i="3"/>
  <c r="L2106" i="3" s="1"/>
  <c r="H2110" i="3"/>
  <c r="H2123" i="3"/>
  <c r="H2093" i="3"/>
  <c r="H2100" i="3"/>
  <c r="I2110" i="3"/>
  <c r="L2110" i="3" s="1"/>
  <c r="H2114" i="3"/>
  <c r="H2118" i="3"/>
  <c r="I2123" i="3"/>
  <c r="L2123" i="3" s="1"/>
  <c r="I2132" i="3"/>
  <c r="L2132" i="3" s="1"/>
  <c r="I2100" i="3"/>
  <c r="L2100" i="3" s="1"/>
  <c r="H2105" i="3"/>
  <c r="H2101" i="3"/>
  <c r="H2104" i="3"/>
  <c r="I2109" i="3"/>
  <c r="L2109" i="3" s="1"/>
  <c r="H2113" i="3"/>
  <c r="H2117" i="3"/>
  <c r="H2121" i="3"/>
  <c r="H2141" i="3"/>
  <c r="I2125" i="3"/>
  <c r="L2125" i="3" s="1"/>
  <c r="H2126" i="3"/>
  <c r="H2134" i="3"/>
  <c r="H2138" i="3"/>
  <c r="I2141" i="3"/>
  <c r="L2141" i="3" s="1"/>
  <c r="I2082" i="3"/>
  <c r="L2082" i="3" s="1"/>
  <c r="I2126" i="3"/>
  <c r="L2126" i="3" s="1"/>
  <c r="H2129" i="3"/>
  <c r="H2132" i="3"/>
  <c r="I2134" i="3"/>
  <c r="L2134" i="3" s="1"/>
  <c r="I2138" i="3"/>
  <c r="L2138" i="3" s="1"/>
  <c r="I2118" i="3"/>
  <c r="L2118" i="3" s="1"/>
  <c r="H2122" i="3"/>
  <c r="I2129" i="3"/>
  <c r="L2129" i="3" s="1"/>
  <c r="H2140" i="3"/>
  <c r="I2144" i="3"/>
  <c r="L2144" i="3" s="1"/>
  <c r="I2114" i="3"/>
  <c r="L2114" i="3" s="1"/>
  <c r="I2122" i="3"/>
  <c r="L2122" i="3" s="1"/>
  <c r="H2130" i="3"/>
  <c r="H2137" i="3"/>
  <c r="I2140" i="3"/>
  <c r="L2140" i="3" s="1"/>
  <c r="I2148" i="3"/>
  <c r="L2148" i="3" s="1"/>
  <c r="I2105" i="3"/>
  <c r="L2105" i="3" s="1"/>
  <c r="H2127" i="3"/>
  <c r="I2130" i="3"/>
  <c r="L2130" i="3" s="1"/>
  <c r="I2137" i="3"/>
  <c r="L2137" i="3" s="1"/>
  <c r="H2143" i="3"/>
  <c r="I2121" i="3"/>
  <c r="L2121" i="3" s="1"/>
  <c r="I2127" i="3"/>
  <c r="L2127" i="3" s="1"/>
  <c r="H2133" i="3"/>
  <c r="H2136" i="3"/>
  <c r="I2143" i="3"/>
  <c r="L2143" i="3" s="1"/>
  <c r="I2101" i="3"/>
  <c r="L2101" i="3" s="1"/>
  <c r="I2117" i="3"/>
  <c r="L2117" i="3" s="1"/>
  <c r="I2136" i="3"/>
  <c r="L2136" i="3" s="1"/>
  <c r="H2139" i="3"/>
  <c r="I2147" i="3"/>
  <c r="L2147" i="3" s="1"/>
  <c r="I2152" i="3"/>
  <c r="L2152" i="3" s="1"/>
  <c r="H2131" i="3"/>
  <c r="I2139" i="3"/>
  <c r="L2139" i="3" s="1"/>
  <c r="H2151" i="3"/>
  <c r="I2113" i="3"/>
  <c r="L2113" i="3" s="1"/>
  <c r="I2131" i="3"/>
  <c r="L2131" i="3" s="1"/>
  <c r="H2142" i="3"/>
  <c r="H2146" i="3"/>
  <c r="I2104" i="3"/>
  <c r="L2104" i="3" s="1"/>
  <c r="H2128" i="3"/>
  <c r="H2135" i="3"/>
  <c r="H2109" i="3"/>
  <c r="I2128" i="3"/>
  <c r="L2128" i="3" s="1"/>
  <c r="I2135" i="3"/>
  <c r="L2135" i="3" s="1"/>
  <c r="H2157" i="3"/>
  <c r="I2162" i="3"/>
  <c r="L2162" i="3" s="1"/>
  <c r="I2166" i="3"/>
  <c r="L2166" i="3" s="1"/>
  <c r="H2170" i="3"/>
  <c r="H2149" i="3"/>
  <c r="I2157" i="3"/>
  <c r="L2157" i="3" s="1"/>
  <c r="I2170" i="3"/>
  <c r="L2170" i="3" s="1"/>
  <c r="H2145" i="3"/>
  <c r="I2149" i="3"/>
  <c r="L2149" i="3" s="1"/>
  <c r="H2152" i="3"/>
  <c r="H2161" i="3"/>
  <c r="H2165" i="3"/>
  <c r="I2142" i="3"/>
  <c r="L2142" i="3" s="1"/>
  <c r="H2144" i="3"/>
  <c r="I2145" i="3"/>
  <c r="L2145" i="3" s="1"/>
  <c r="H2148" i="3"/>
  <c r="H2150" i="3"/>
  <c r="H2156" i="3"/>
  <c r="I2161" i="3"/>
  <c r="L2161" i="3" s="1"/>
  <c r="I2165" i="3"/>
  <c r="L2165" i="3" s="1"/>
  <c r="I2150" i="3"/>
  <c r="L2150" i="3" s="1"/>
  <c r="I2156" i="3"/>
  <c r="L2156" i="3" s="1"/>
  <c r="H2160" i="3"/>
  <c r="I2173" i="3"/>
  <c r="L2173" i="3" s="1"/>
  <c r="H2147" i="3"/>
  <c r="H2155" i="3"/>
  <c r="I2160" i="3"/>
  <c r="L2160" i="3" s="1"/>
  <c r="H2164" i="3"/>
  <c r="H2168" i="3"/>
  <c r="I2155" i="3"/>
  <c r="L2155" i="3" s="1"/>
  <c r="H2159" i="3"/>
  <c r="I2164" i="3"/>
  <c r="L2164" i="3" s="1"/>
  <c r="I2168" i="3"/>
  <c r="L2168" i="3" s="1"/>
  <c r="I2146" i="3"/>
  <c r="L2146" i="3" s="1"/>
  <c r="H2154" i="3"/>
  <c r="I2159" i="3"/>
  <c r="L2159" i="3" s="1"/>
  <c r="I2172" i="3"/>
  <c r="L2172" i="3" s="1"/>
  <c r="I2176" i="3"/>
  <c r="L2176" i="3" s="1"/>
  <c r="I2154" i="3"/>
  <c r="L2154" i="3" s="1"/>
  <c r="H2163" i="3"/>
  <c r="H2167" i="3"/>
  <c r="H2153" i="3"/>
  <c r="I2158" i="3"/>
  <c r="L2158" i="3" s="1"/>
  <c r="I2153" i="3"/>
  <c r="L2153" i="3" s="1"/>
  <c r="H2162" i="3"/>
  <c r="H2166" i="3"/>
  <c r="H2179" i="3"/>
  <c r="I2179" i="3"/>
  <c r="L2179" i="3" s="1"/>
  <c r="I2163" i="3"/>
  <c r="L2163" i="3" s="1"/>
  <c r="H2169" i="3"/>
  <c r="H2174" i="3"/>
  <c r="H2175" i="3"/>
  <c r="I2167" i="3"/>
  <c r="L2167" i="3" s="1"/>
  <c r="I2169" i="3"/>
  <c r="L2169" i="3" s="1"/>
  <c r="H2173" i="3"/>
  <c r="I2174" i="3"/>
  <c r="L2174" i="3" s="1"/>
  <c r="I2175" i="3"/>
  <c r="L2175" i="3" s="1"/>
  <c r="H2176" i="3"/>
  <c r="H2177" i="3"/>
  <c r="H2158" i="3"/>
  <c r="I2177" i="3"/>
  <c r="L2177" i="3" s="1"/>
  <c r="H2172" i="3"/>
  <c r="H2178" i="3"/>
  <c r="H2171" i="3"/>
  <c r="I2178" i="3"/>
  <c r="L2178" i="3" s="1"/>
  <c r="I2151" i="3"/>
  <c r="L2151" i="3" s="1"/>
  <c r="I2171" i="3"/>
  <c r="L2171" i="3" s="1"/>
  <c r="K1088" i="3"/>
  <c r="J1088" i="3"/>
  <c r="J1068" i="3"/>
  <c r="K1068" i="3"/>
  <c r="K1039" i="3"/>
  <c r="J1039" i="3"/>
  <c r="K1019" i="3"/>
  <c r="J1019" i="3"/>
  <c r="K1024" i="3"/>
  <c r="J1024" i="3"/>
  <c r="J1009" i="3"/>
  <c r="K1009" i="3"/>
  <c r="K1000" i="3"/>
  <c r="J1000" i="3"/>
  <c r="J1001" i="3"/>
  <c r="K1001" i="3"/>
  <c r="K998" i="3"/>
  <c r="J998" i="3"/>
  <c r="J1064" i="3"/>
  <c r="K1064" i="3"/>
  <c r="J1077" i="3"/>
  <c r="K1077" i="3"/>
  <c r="K1078" i="3"/>
  <c r="J1078" i="3"/>
  <c r="K1055" i="3"/>
  <c r="J1055" i="3"/>
  <c r="K1045" i="3"/>
  <c r="J1045" i="3"/>
  <c r="K985" i="3"/>
  <c r="J985" i="3"/>
  <c r="K997" i="3"/>
  <c r="J997" i="3"/>
  <c r="J989" i="3"/>
  <c r="K989" i="3"/>
  <c r="J1084" i="3"/>
  <c r="K1084" i="3"/>
  <c r="J1067" i="3"/>
  <c r="K1067" i="3"/>
  <c r="K1073" i="3"/>
  <c r="J1073" i="3"/>
  <c r="K1074" i="3"/>
  <c r="J1074" i="3"/>
  <c r="K1066" i="3"/>
  <c r="J1066" i="3"/>
  <c r="J1044" i="3"/>
  <c r="K1044" i="3"/>
  <c r="J1035" i="3"/>
  <c r="K1035" i="3"/>
  <c r="K1042" i="3"/>
  <c r="J1042" i="3"/>
  <c r="J992" i="3"/>
  <c r="K992" i="3"/>
  <c r="K984" i="3"/>
  <c r="J984" i="3"/>
  <c r="L2956" i="4"/>
  <c r="K2957" i="4"/>
  <c r="K5539" i="4"/>
  <c r="L5538" i="4"/>
  <c r="L2342" i="4"/>
  <c r="K2343" i="4"/>
  <c r="L1118" i="4"/>
  <c r="K1119" i="4"/>
  <c r="K303" i="4"/>
  <c r="L302" i="4"/>
  <c r="L4790" i="4"/>
  <c r="K4791" i="4"/>
  <c r="K7511" i="4"/>
  <c r="L7510" i="4"/>
  <c r="K6016" i="4"/>
  <c r="L6015" i="4"/>
  <c r="L2614" i="4"/>
  <c r="K2615" i="4"/>
  <c r="L4451" i="4"/>
  <c r="K4452" i="4"/>
  <c r="K5675" i="4"/>
  <c r="L5674" i="4"/>
  <c r="L1730" i="4"/>
  <c r="K1731" i="4"/>
  <c r="K2140" i="4"/>
  <c r="L2139" i="4"/>
  <c r="K2752" i="4"/>
  <c r="L2751" i="4"/>
  <c r="K4179" i="4"/>
  <c r="L4178" i="4"/>
  <c r="L1934" i="4"/>
  <c r="K1935" i="4"/>
  <c r="L1526" i="4"/>
  <c r="K1527" i="4"/>
  <c r="L3362" i="4"/>
  <c r="K3363" i="4"/>
  <c r="L914" i="4"/>
  <c r="K915" i="4"/>
  <c r="L6968" i="4"/>
  <c r="K6969" i="4"/>
  <c r="L6083" i="4"/>
  <c r="K6084" i="4"/>
  <c r="K169" i="4"/>
  <c r="L168" i="4"/>
  <c r="K1459" i="4"/>
  <c r="L1458" i="4"/>
  <c r="L238" i="4"/>
  <c r="K239" i="4"/>
  <c r="K6695" i="4"/>
  <c r="L6694" i="4"/>
  <c r="K3228" i="4"/>
  <c r="L3227" i="4"/>
  <c r="L7306" i="4"/>
  <c r="K7307" i="4"/>
  <c r="K4859" i="4"/>
  <c r="L4858" i="4"/>
  <c r="K5811" i="4"/>
  <c r="L5810" i="4"/>
  <c r="L2478" i="4"/>
  <c r="K2479" i="4"/>
  <c r="L5742" i="4"/>
  <c r="K5743" i="4"/>
  <c r="L1050" i="4"/>
  <c r="K1051" i="4"/>
  <c r="L5470" i="4"/>
  <c r="K5471" i="4"/>
  <c r="K100" i="4"/>
  <c r="L99" i="4"/>
  <c r="K6560" i="4"/>
  <c r="L6559" i="4"/>
  <c r="K3908" i="4"/>
  <c r="L3907" i="4"/>
  <c r="L5062" i="4"/>
  <c r="K5063" i="4"/>
  <c r="K583" i="4"/>
  <c r="L582" i="4"/>
  <c r="L4722" i="4"/>
  <c r="K4723" i="4"/>
  <c r="K5200" i="4"/>
  <c r="L5199" i="4"/>
  <c r="L7443" i="4"/>
  <c r="K7444" i="4"/>
  <c r="L4655" i="4"/>
  <c r="K4656" i="4"/>
  <c r="K5267" i="4"/>
  <c r="L5266" i="4"/>
  <c r="K1596" i="4"/>
  <c r="L1595" i="4"/>
  <c r="L4994" i="4"/>
  <c r="K4995" i="4"/>
  <c r="L778" i="4"/>
  <c r="K779" i="4"/>
  <c r="L4043" i="4"/>
  <c r="K4044" i="4"/>
  <c r="L3498" i="4"/>
  <c r="K3499" i="4"/>
  <c r="K4588" i="4"/>
  <c r="L4587" i="4"/>
  <c r="L1798" i="4"/>
  <c r="K1799" i="4"/>
  <c r="K3433" i="4"/>
  <c r="L3432" i="4"/>
  <c r="L2072" i="4"/>
  <c r="K2073" i="4"/>
  <c r="K7103" i="4"/>
  <c r="L7102" i="4"/>
  <c r="L5878" i="4"/>
  <c r="K5879" i="4"/>
  <c r="L3635" i="4"/>
  <c r="K3636" i="4"/>
  <c r="L6219" i="4"/>
  <c r="K6220" i="4"/>
  <c r="L1187" i="4"/>
  <c r="K1188" i="4"/>
  <c r="K7171" i="4"/>
  <c r="L7170" i="4"/>
  <c r="L6422" i="4"/>
  <c r="K6423" i="4"/>
  <c r="K5403" i="4"/>
  <c r="L5402" i="4"/>
  <c r="L982" i="4"/>
  <c r="K983" i="4"/>
  <c r="L7375" i="4"/>
  <c r="K7376" i="4"/>
  <c r="K646" i="4"/>
  <c r="L645" i="4"/>
  <c r="L507" i="4"/>
  <c r="K508" i="4"/>
  <c r="L3090" i="4"/>
  <c r="K3091" i="4"/>
  <c r="L1322" i="4"/>
  <c r="K1323" i="4"/>
  <c r="K2683" i="4"/>
  <c r="L2682" i="4"/>
  <c r="L2546" i="4"/>
  <c r="K2547" i="4"/>
  <c r="L2820" i="4"/>
  <c r="K2821" i="4"/>
  <c r="K4928" i="4"/>
  <c r="L4927" i="4"/>
  <c r="K6901" i="4"/>
  <c r="L6900" i="4"/>
  <c r="L6354" i="4"/>
  <c r="K6355" i="4"/>
  <c r="L1866" i="4"/>
  <c r="K1867" i="4"/>
  <c r="K4112" i="4"/>
  <c r="L4111" i="4"/>
  <c r="L3702" i="4"/>
  <c r="K3703" i="4"/>
  <c r="K7579" i="4"/>
  <c r="L7578" i="4"/>
  <c r="K3568" i="4"/>
  <c r="L3567" i="4"/>
  <c r="K6152" i="4"/>
  <c r="L6151" i="4"/>
  <c r="K6628" i="4"/>
  <c r="L6627" i="4"/>
  <c r="L1391" i="4"/>
  <c r="K1392" i="4"/>
  <c r="L2411" i="4"/>
  <c r="K2412" i="4"/>
  <c r="L4248" i="4"/>
  <c r="K4249" i="4"/>
  <c r="K7037" i="4"/>
  <c r="L7036" i="4"/>
  <c r="L3295" i="4"/>
  <c r="K3296" i="4"/>
  <c r="L5130" i="4"/>
  <c r="K5131" i="4"/>
  <c r="L2274" i="4"/>
  <c r="K2275" i="4"/>
  <c r="K4383" i="4"/>
  <c r="L4382" i="4"/>
  <c r="L2886" i="4"/>
  <c r="K2887" i="4"/>
  <c r="L712" i="4"/>
  <c r="K713" i="4"/>
  <c r="K441" i="4"/>
  <c r="L440" i="4"/>
  <c r="L3161" i="4"/>
  <c r="K3162" i="4"/>
  <c r="K3772" i="4"/>
  <c r="L3771" i="4"/>
  <c r="K6492" i="4"/>
  <c r="L6491" i="4"/>
  <c r="L7648" i="4"/>
  <c r="K7649" i="4"/>
  <c r="L4518" i="4"/>
  <c r="K4519" i="4"/>
  <c r="K6831" i="4"/>
  <c r="L6830" i="4"/>
  <c r="K4316" i="4"/>
  <c r="L4315" i="4"/>
  <c r="L5607" i="4"/>
  <c r="K5608" i="4"/>
  <c r="K5949" i="4"/>
  <c r="L5948" i="4"/>
  <c r="L7238" i="4"/>
  <c r="K7239" i="4"/>
  <c r="L6763" i="4"/>
  <c r="K6764" i="4"/>
  <c r="K3024" i="4"/>
  <c r="L3023" i="4"/>
  <c r="L5335" i="4"/>
  <c r="K5336" i="4"/>
  <c r="K3975" i="4"/>
  <c r="L3974" i="4"/>
  <c r="L6287" i="4"/>
  <c r="K6288" i="4"/>
  <c r="L2206" i="4"/>
  <c r="K2207" i="4"/>
  <c r="L846" i="4"/>
  <c r="K847" i="4"/>
  <c r="L2002" i="4"/>
  <c r="K2003" i="4"/>
  <c r="L1254" i="4"/>
  <c r="K1255" i="4"/>
  <c r="L370" i="4"/>
  <c r="K371" i="4"/>
  <c r="L3838" i="4"/>
  <c r="K3839" i="4"/>
  <c r="L1662" i="4"/>
  <c r="K1663" i="4"/>
  <c r="K2167" i="3" l="1"/>
  <c r="J2167" i="3"/>
  <c r="J2168" i="3"/>
  <c r="K2168" i="3"/>
  <c r="J2150" i="3"/>
  <c r="K2150" i="3"/>
  <c r="K2149" i="3"/>
  <c r="J2149" i="3"/>
  <c r="K2142" i="3"/>
  <c r="J2142" i="3"/>
  <c r="K2137" i="3"/>
  <c r="J2137" i="3"/>
  <c r="K2129" i="3"/>
  <c r="J2129" i="3"/>
  <c r="K2123" i="3"/>
  <c r="J2123" i="3"/>
  <c r="K2108" i="3"/>
  <c r="J2108" i="3"/>
  <c r="J2090" i="3"/>
  <c r="K2090" i="3"/>
  <c r="K2074" i="3"/>
  <c r="J2074" i="3"/>
  <c r="K2171" i="3"/>
  <c r="J2171" i="3"/>
  <c r="K2175" i="3"/>
  <c r="J2175" i="3"/>
  <c r="J2163" i="3"/>
  <c r="K2163" i="3"/>
  <c r="K2164" i="3"/>
  <c r="J2164" i="3"/>
  <c r="K2148" i="3"/>
  <c r="J2148" i="3"/>
  <c r="K2170" i="3"/>
  <c r="J2170" i="3"/>
  <c r="K2136" i="3"/>
  <c r="J2136" i="3"/>
  <c r="J2130" i="3"/>
  <c r="K2130" i="3"/>
  <c r="J2104" i="3"/>
  <c r="K2104" i="3"/>
  <c r="K2110" i="3"/>
  <c r="J2110" i="3"/>
  <c r="J2115" i="3"/>
  <c r="K2115" i="3"/>
  <c r="J2097" i="3"/>
  <c r="K2097" i="3"/>
  <c r="J2078" i="3"/>
  <c r="K2078" i="3"/>
  <c r="K2081" i="3"/>
  <c r="J2081" i="3"/>
  <c r="K2089" i="3"/>
  <c r="J2089" i="3"/>
  <c r="K2095" i="3"/>
  <c r="J2095" i="3"/>
  <c r="K2096" i="3"/>
  <c r="J2096" i="3"/>
  <c r="K2077" i="3"/>
  <c r="J2077" i="3"/>
  <c r="J2144" i="3"/>
  <c r="K2144" i="3"/>
  <c r="K2151" i="3"/>
  <c r="J2151" i="3"/>
  <c r="J2105" i="3"/>
  <c r="K2105" i="3"/>
  <c r="J2147" i="3"/>
  <c r="K2147" i="3"/>
  <c r="K2157" i="3"/>
  <c r="J2157" i="3"/>
  <c r="J2138" i="3"/>
  <c r="K2138" i="3"/>
  <c r="K2125" i="3"/>
  <c r="J2125" i="3"/>
  <c r="K2080" i="3"/>
  <c r="J2080" i="3"/>
  <c r="J2086" i="3"/>
  <c r="K2086" i="3"/>
  <c r="H550" i="3"/>
  <c r="I555" i="3"/>
  <c r="L555" i="3" s="1"/>
  <c r="I559" i="3"/>
  <c r="L559" i="3" s="1"/>
  <c r="I550" i="3"/>
  <c r="L550" i="3" s="1"/>
  <c r="H554" i="3"/>
  <c r="H563" i="3"/>
  <c r="H567" i="3"/>
  <c r="H549" i="3"/>
  <c r="I554" i="3"/>
  <c r="L554" i="3" s="1"/>
  <c r="H558" i="3"/>
  <c r="I563" i="3"/>
  <c r="L563" i="3" s="1"/>
  <c r="I567" i="3"/>
  <c r="L567" i="3" s="1"/>
  <c r="H571" i="3"/>
  <c r="I549" i="3"/>
  <c r="L549" i="3" s="1"/>
  <c r="I558" i="3"/>
  <c r="L558" i="3" s="1"/>
  <c r="I571" i="3"/>
  <c r="L571" i="3" s="1"/>
  <c r="H548" i="3"/>
  <c r="H553" i="3"/>
  <c r="H562" i="3"/>
  <c r="H566" i="3"/>
  <c r="I575" i="3"/>
  <c r="L575" i="3" s="1"/>
  <c r="I548" i="3"/>
  <c r="L548" i="3" s="1"/>
  <c r="I553" i="3"/>
  <c r="L553" i="3" s="1"/>
  <c r="H557" i="3"/>
  <c r="I562" i="3"/>
  <c r="L562" i="3" s="1"/>
  <c r="I566" i="3"/>
  <c r="L566" i="3" s="1"/>
  <c r="H570" i="3"/>
  <c r="H547" i="3"/>
  <c r="H552" i="3"/>
  <c r="I557" i="3"/>
  <c r="L557" i="3" s="1"/>
  <c r="H561" i="3"/>
  <c r="H565" i="3"/>
  <c r="I570" i="3"/>
  <c r="L570" i="3" s="1"/>
  <c r="I547" i="3"/>
  <c r="L547" i="3" s="1"/>
  <c r="I552" i="3"/>
  <c r="L552" i="3" s="1"/>
  <c r="I561" i="3"/>
  <c r="L561" i="3" s="1"/>
  <c r="I565" i="3"/>
  <c r="L565" i="3" s="1"/>
  <c r="H574" i="3"/>
  <c r="H551" i="3"/>
  <c r="I556" i="3"/>
  <c r="L556" i="3" s="1"/>
  <c r="I564" i="3"/>
  <c r="L564" i="3" s="1"/>
  <c r="H568" i="3"/>
  <c r="I551" i="3"/>
  <c r="L551" i="3" s="1"/>
  <c r="H555" i="3"/>
  <c r="H559" i="3"/>
  <c r="H575" i="3"/>
  <c r="H578" i="3"/>
  <c r="I583" i="3"/>
  <c r="L583" i="3" s="1"/>
  <c r="H587" i="3"/>
  <c r="H591" i="3"/>
  <c r="H595" i="3"/>
  <c r="I578" i="3"/>
  <c r="L578" i="3" s="1"/>
  <c r="I587" i="3"/>
  <c r="L587" i="3" s="1"/>
  <c r="I591" i="3"/>
  <c r="L591" i="3" s="1"/>
  <c r="I595" i="3"/>
  <c r="L595" i="3" s="1"/>
  <c r="H569" i="3"/>
  <c r="H582" i="3"/>
  <c r="H594" i="3"/>
  <c r="I569" i="3"/>
  <c r="L569" i="3" s="1"/>
  <c r="I582" i="3"/>
  <c r="L582" i="3" s="1"/>
  <c r="H586" i="3"/>
  <c r="H590" i="3"/>
  <c r="I594" i="3"/>
  <c r="L594" i="3" s="1"/>
  <c r="H573" i="3"/>
  <c r="H576" i="3"/>
  <c r="I586" i="3"/>
  <c r="L586" i="3" s="1"/>
  <c r="I590" i="3"/>
  <c r="L590" i="3" s="1"/>
  <c r="I599" i="3"/>
  <c r="L599" i="3" s="1"/>
  <c r="H603" i="3"/>
  <c r="H564" i="3"/>
  <c r="I573" i="3"/>
  <c r="L573" i="3" s="1"/>
  <c r="I576" i="3"/>
  <c r="L576" i="3" s="1"/>
  <c r="H581" i="3"/>
  <c r="H585" i="3"/>
  <c r="H593" i="3"/>
  <c r="H598" i="3"/>
  <c r="H572" i="3"/>
  <c r="I581" i="3"/>
  <c r="L581" i="3" s="1"/>
  <c r="I585" i="3"/>
  <c r="L585" i="3" s="1"/>
  <c r="H589" i="3"/>
  <c r="I593" i="3"/>
  <c r="L593" i="3" s="1"/>
  <c r="I598" i="3"/>
  <c r="L598" i="3" s="1"/>
  <c r="I568" i="3"/>
  <c r="L568" i="3" s="1"/>
  <c r="I572" i="3"/>
  <c r="L572" i="3" s="1"/>
  <c r="H577" i="3"/>
  <c r="H580" i="3"/>
  <c r="I589" i="3"/>
  <c r="L589" i="3" s="1"/>
  <c r="H602" i="3"/>
  <c r="I577" i="3"/>
  <c r="L577" i="3" s="1"/>
  <c r="I580" i="3"/>
  <c r="L580" i="3" s="1"/>
  <c r="H556" i="3"/>
  <c r="H560" i="3"/>
  <c r="H579" i="3"/>
  <c r="I588" i="3"/>
  <c r="L588" i="3" s="1"/>
  <c r="I592" i="3"/>
  <c r="L592" i="3" s="1"/>
  <c r="H596" i="3"/>
  <c r="I574" i="3"/>
  <c r="L574" i="3" s="1"/>
  <c r="H583" i="3"/>
  <c r="H597" i="3"/>
  <c r="I602" i="3"/>
  <c r="L602" i="3" s="1"/>
  <c r="H609" i="3"/>
  <c r="I616" i="3"/>
  <c r="L616" i="3" s="1"/>
  <c r="I597" i="3"/>
  <c r="L597" i="3" s="1"/>
  <c r="I609" i="3"/>
  <c r="L609" i="3" s="1"/>
  <c r="H599" i="3"/>
  <c r="H615" i="3"/>
  <c r="H600" i="3"/>
  <c r="H606" i="3"/>
  <c r="H608" i="3"/>
  <c r="H612" i="3"/>
  <c r="I615" i="3"/>
  <c r="L615" i="3" s="1"/>
  <c r="I619" i="3"/>
  <c r="L619" i="3" s="1"/>
  <c r="H592" i="3"/>
  <c r="I600" i="3"/>
  <c r="L600" i="3" s="1"/>
  <c r="I603" i="3"/>
  <c r="L603" i="3" s="1"/>
  <c r="I606" i="3"/>
  <c r="L606" i="3" s="1"/>
  <c r="I608" i="3"/>
  <c r="L608" i="3" s="1"/>
  <c r="I612" i="3"/>
  <c r="L612" i="3" s="1"/>
  <c r="H618" i="3"/>
  <c r="I623" i="3"/>
  <c r="L623" i="3" s="1"/>
  <c r="H588" i="3"/>
  <c r="I596" i="3"/>
  <c r="L596" i="3" s="1"/>
  <c r="H614" i="3"/>
  <c r="I618" i="3"/>
  <c r="L618" i="3" s="1"/>
  <c r="I579" i="3"/>
  <c r="L579" i="3" s="1"/>
  <c r="H604" i="3"/>
  <c r="H611" i="3"/>
  <c r="I614" i="3"/>
  <c r="L614" i="3" s="1"/>
  <c r="H584" i="3"/>
  <c r="H601" i="3"/>
  <c r="I604" i="3"/>
  <c r="L604" i="3" s="1"/>
  <c r="H607" i="3"/>
  <c r="I611" i="3"/>
  <c r="L611" i="3" s="1"/>
  <c r="H617" i="3"/>
  <c r="I584" i="3"/>
  <c r="L584" i="3" s="1"/>
  <c r="I601" i="3"/>
  <c r="L601" i="3" s="1"/>
  <c r="I607" i="3"/>
  <c r="L607" i="3" s="1"/>
  <c r="H610" i="3"/>
  <c r="I617" i="3"/>
  <c r="L617" i="3" s="1"/>
  <c r="H621" i="3"/>
  <c r="I560" i="3"/>
  <c r="L560" i="3" s="1"/>
  <c r="I610" i="3"/>
  <c r="L610" i="3" s="1"/>
  <c r="H613" i="3"/>
  <c r="I621" i="3"/>
  <c r="L621" i="3" s="1"/>
  <c r="H605" i="3"/>
  <c r="I605" i="3"/>
  <c r="L605" i="3" s="1"/>
  <c r="H627" i="3"/>
  <c r="I632" i="3"/>
  <c r="L632" i="3" s="1"/>
  <c r="I645" i="3"/>
  <c r="L645" i="3" s="1"/>
  <c r="I649" i="3"/>
  <c r="L649" i="3" s="1"/>
  <c r="I627" i="3"/>
  <c r="L627" i="3" s="1"/>
  <c r="H636" i="3"/>
  <c r="H640" i="3"/>
  <c r="H631" i="3"/>
  <c r="I636" i="3"/>
  <c r="L636" i="3" s="1"/>
  <c r="I640" i="3"/>
  <c r="L640" i="3" s="1"/>
  <c r="H623" i="3"/>
  <c r="H626" i="3"/>
  <c r="I631" i="3"/>
  <c r="L631" i="3" s="1"/>
  <c r="H616" i="3"/>
  <c r="H619" i="3"/>
  <c r="H622" i="3"/>
  <c r="I626" i="3"/>
  <c r="L626" i="3" s="1"/>
  <c r="H635" i="3"/>
  <c r="H639" i="3"/>
  <c r="H643" i="3"/>
  <c r="I648" i="3"/>
  <c r="L648" i="3" s="1"/>
  <c r="H651" i="3"/>
  <c r="I622" i="3"/>
  <c r="L622" i="3" s="1"/>
  <c r="H624" i="3"/>
  <c r="H630" i="3"/>
  <c r="I635" i="3"/>
  <c r="L635" i="3" s="1"/>
  <c r="I639" i="3"/>
  <c r="L639" i="3" s="1"/>
  <c r="I643" i="3"/>
  <c r="L643" i="3" s="1"/>
  <c r="I624" i="3"/>
  <c r="L624" i="3" s="1"/>
  <c r="I630" i="3"/>
  <c r="L630" i="3" s="1"/>
  <c r="H634" i="3"/>
  <c r="H629" i="3"/>
  <c r="I634" i="3"/>
  <c r="L634" i="3" s="1"/>
  <c r="H638" i="3"/>
  <c r="H642" i="3"/>
  <c r="H620" i="3"/>
  <c r="I629" i="3"/>
  <c r="L629" i="3" s="1"/>
  <c r="H633" i="3"/>
  <c r="I638" i="3"/>
  <c r="L638" i="3" s="1"/>
  <c r="I642" i="3"/>
  <c r="L642" i="3" s="1"/>
  <c r="H646" i="3"/>
  <c r="H625" i="3"/>
  <c r="I628" i="3"/>
  <c r="L628" i="3" s="1"/>
  <c r="H637" i="3"/>
  <c r="H641" i="3"/>
  <c r="I625" i="3"/>
  <c r="L625" i="3" s="1"/>
  <c r="H632" i="3"/>
  <c r="I637" i="3"/>
  <c r="L637" i="3" s="1"/>
  <c r="I641" i="3"/>
  <c r="L641" i="3" s="1"/>
  <c r="H653" i="3"/>
  <c r="H644" i="3"/>
  <c r="I620" i="3"/>
  <c r="L620" i="3" s="1"/>
  <c r="H628" i="3"/>
  <c r="I644" i="3"/>
  <c r="L644" i="3" s="1"/>
  <c r="H647" i="3"/>
  <c r="H648" i="3"/>
  <c r="H649" i="3"/>
  <c r="H650" i="3"/>
  <c r="I647" i="3"/>
  <c r="L647" i="3" s="1"/>
  <c r="I650" i="3"/>
  <c r="L650" i="3" s="1"/>
  <c r="I651" i="3"/>
  <c r="L651" i="3" s="1"/>
  <c r="I646" i="3"/>
  <c r="L646" i="3" s="1"/>
  <c r="I613" i="3"/>
  <c r="L613" i="3" s="1"/>
  <c r="H652" i="3"/>
  <c r="I633" i="3"/>
  <c r="L633" i="3" s="1"/>
  <c r="H645" i="3"/>
  <c r="I652" i="3"/>
  <c r="L652" i="3" s="1"/>
  <c r="I653" i="3"/>
  <c r="L653" i="3" s="1"/>
  <c r="J2172" i="3"/>
  <c r="K2172" i="3"/>
  <c r="K2165" i="3"/>
  <c r="J2165" i="3"/>
  <c r="K2131" i="3"/>
  <c r="J2131" i="3"/>
  <c r="K2143" i="3"/>
  <c r="J2143" i="3"/>
  <c r="K2140" i="3"/>
  <c r="J2140" i="3"/>
  <c r="J2134" i="3"/>
  <c r="K2134" i="3"/>
  <c r="J2085" i="3"/>
  <c r="K2085" i="3"/>
  <c r="K2084" i="3"/>
  <c r="J2084" i="3"/>
  <c r="K2178" i="3"/>
  <c r="J2178" i="3"/>
  <c r="J2155" i="3"/>
  <c r="K2155" i="3"/>
  <c r="J2177" i="3"/>
  <c r="K2177" i="3"/>
  <c r="J2154" i="3"/>
  <c r="K2154" i="3"/>
  <c r="K2160" i="3"/>
  <c r="J2160" i="3"/>
  <c r="K2161" i="3"/>
  <c r="J2161" i="3"/>
  <c r="K2126" i="3"/>
  <c r="J2126" i="3"/>
  <c r="J2106" i="3"/>
  <c r="K2106" i="3"/>
  <c r="K2124" i="3"/>
  <c r="J2124" i="3"/>
  <c r="J2116" i="3"/>
  <c r="K2116" i="3"/>
  <c r="J2098" i="3"/>
  <c r="K2098" i="3"/>
  <c r="K2083" i="3"/>
  <c r="J2083" i="3"/>
  <c r="J2102" i="3"/>
  <c r="K2102" i="3"/>
  <c r="J2169" i="3"/>
  <c r="K2169" i="3"/>
  <c r="K2179" i="3"/>
  <c r="J2179" i="3"/>
  <c r="K2176" i="3"/>
  <c r="J2176" i="3"/>
  <c r="J2166" i="3"/>
  <c r="K2166" i="3"/>
  <c r="K2152" i="3"/>
  <c r="J2152" i="3"/>
  <c r="K2109" i="3"/>
  <c r="J2109" i="3"/>
  <c r="K2122" i="3"/>
  <c r="J2122" i="3"/>
  <c r="K2118" i="3"/>
  <c r="J2118" i="3"/>
  <c r="K2103" i="3"/>
  <c r="J2103" i="3"/>
  <c r="K2119" i="3"/>
  <c r="J2119" i="3"/>
  <c r="J2112" i="3"/>
  <c r="K2112" i="3"/>
  <c r="J2075" i="3"/>
  <c r="K2075" i="3"/>
  <c r="K2174" i="3"/>
  <c r="J2174" i="3"/>
  <c r="K2101" i="3"/>
  <c r="J2101" i="3"/>
  <c r="K2162" i="3"/>
  <c r="J2162" i="3"/>
  <c r="K2135" i="3"/>
  <c r="J2135" i="3"/>
  <c r="K2139" i="3"/>
  <c r="J2139" i="3"/>
  <c r="K2127" i="3"/>
  <c r="J2127" i="3"/>
  <c r="K2141" i="3"/>
  <c r="J2141" i="3"/>
  <c r="K2114" i="3"/>
  <c r="J2114" i="3"/>
  <c r="J2111" i="3"/>
  <c r="K2111" i="3"/>
  <c r="K2133" i="3"/>
  <c r="J2133" i="3"/>
  <c r="K2073" i="3"/>
  <c r="J2073" i="3"/>
  <c r="J2145" i="3"/>
  <c r="K2145" i="3"/>
  <c r="K2128" i="3"/>
  <c r="J2128" i="3"/>
  <c r="J2121" i="3"/>
  <c r="K2121" i="3"/>
  <c r="K2094" i="3"/>
  <c r="J2094" i="3"/>
  <c r="K2107" i="3"/>
  <c r="J2107" i="3"/>
  <c r="J2076" i="3"/>
  <c r="K2076" i="3"/>
  <c r="J2092" i="3"/>
  <c r="K2092" i="3"/>
  <c r="K2082" i="3"/>
  <c r="J2082" i="3"/>
  <c r="J2173" i="3"/>
  <c r="K2173" i="3"/>
  <c r="K2159" i="3"/>
  <c r="J2159" i="3"/>
  <c r="K2117" i="3"/>
  <c r="J2117" i="3"/>
  <c r="K2100" i="3"/>
  <c r="J2100" i="3"/>
  <c r="J2099" i="3"/>
  <c r="K2099" i="3"/>
  <c r="K2091" i="3"/>
  <c r="J2091" i="3"/>
  <c r="K2088" i="3"/>
  <c r="J2088" i="3"/>
  <c r="K2158" i="3"/>
  <c r="J2158" i="3"/>
  <c r="J2153" i="3"/>
  <c r="K2153" i="3"/>
  <c r="J2156" i="3"/>
  <c r="K2156" i="3"/>
  <c r="J2146" i="3"/>
  <c r="K2146" i="3"/>
  <c r="J2132" i="3"/>
  <c r="K2132" i="3"/>
  <c r="K2113" i="3"/>
  <c r="J2113" i="3"/>
  <c r="K2093" i="3"/>
  <c r="J2093" i="3"/>
  <c r="J2120" i="3"/>
  <c r="K2120" i="3"/>
  <c r="K2087" i="3"/>
  <c r="J2087" i="3"/>
  <c r="J2079" i="3"/>
  <c r="K2079" i="3"/>
  <c r="K5540" i="4"/>
  <c r="L5539" i="4"/>
  <c r="K2958" i="4"/>
  <c r="L2957" i="4"/>
  <c r="K6970" i="4"/>
  <c r="L6969" i="4"/>
  <c r="L2752" i="4"/>
  <c r="K2753" i="4"/>
  <c r="L915" i="4"/>
  <c r="K916" i="4"/>
  <c r="L2140" i="4"/>
  <c r="K2141" i="4"/>
  <c r="K4792" i="4"/>
  <c r="L4791" i="4"/>
  <c r="K1528" i="4"/>
  <c r="L1527" i="4"/>
  <c r="K6017" i="4"/>
  <c r="L6016" i="4"/>
  <c r="L7511" i="4"/>
  <c r="K7512" i="4"/>
  <c r="K3364" i="4"/>
  <c r="L3363" i="4"/>
  <c r="K1732" i="4"/>
  <c r="L1731" i="4"/>
  <c r="L5675" i="4"/>
  <c r="K5676" i="4"/>
  <c r="K304" i="4"/>
  <c r="L303" i="4"/>
  <c r="K1936" i="4"/>
  <c r="L1935" i="4"/>
  <c r="K4453" i="4"/>
  <c r="L4452" i="4"/>
  <c r="K1120" i="4"/>
  <c r="L1119" i="4"/>
  <c r="L6084" i="4"/>
  <c r="K6085" i="4"/>
  <c r="L2615" i="4"/>
  <c r="K2616" i="4"/>
  <c r="L2343" i="4"/>
  <c r="K2344" i="4"/>
  <c r="L4179" i="4"/>
  <c r="K4180" i="4"/>
  <c r="K4520" i="4"/>
  <c r="L4519" i="4"/>
  <c r="K4045" i="4"/>
  <c r="L4044" i="4"/>
  <c r="L3568" i="4"/>
  <c r="K3569" i="4"/>
  <c r="K6289" i="4"/>
  <c r="L6288" i="4"/>
  <c r="K1324" i="4"/>
  <c r="L1323" i="4"/>
  <c r="L5743" i="4"/>
  <c r="K5744" i="4"/>
  <c r="L5949" i="4"/>
  <c r="K5950" i="4"/>
  <c r="L441" i="4"/>
  <c r="K442" i="4"/>
  <c r="K3909" i="4"/>
  <c r="L3908" i="4"/>
  <c r="K1256" i="4"/>
  <c r="L1255" i="4"/>
  <c r="K5609" i="4"/>
  <c r="L5608" i="4"/>
  <c r="K1393" i="4"/>
  <c r="L1392" i="4"/>
  <c r="K3092" i="4"/>
  <c r="L3091" i="4"/>
  <c r="K5880" i="4"/>
  <c r="L5879" i="4"/>
  <c r="L239" i="4"/>
  <c r="K240" i="4"/>
  <c r="K3976" i="4"/>
  <c r="L3975" i="4"/>
  <c r="K6561" i="4"/>
  <c r="L6560" i="4"/>
  <c r="L2003" i="4"/>
  <c r="K2004" i="4"/>
  <c r="K5337" i="4"/>
  <c r="L5336" i="4"/>
  <c r="K2888" i="4"/>
  <c r="L2887" i="4"/>
  <c r="L3296" i="4"/>
  <c r="K3297" i="4"/>
  <c r="L508" i="4"/>
  <c r="K509" i="4"/>
  <c r="K3500" i="4"/>
  <c r="L3499" i="4"/>
  <c r="K4996" i="4"/>
  <c r="L4995" i="4"/>
  <c r="L4723" i="4"/>
  <c r="K4724" i="4"/>
  <c r="L6355" i="4"/>
  <c r="K6356" i="4"/>
  <c r="K6221" i="4"/>
  <c r="L6220" i="4"/>
  <c r="L1051" i="4"/>
  <c r="K1052" i="4"/>
  <c r="K3434" i="4"/>
  <c r="L3433" i="4"/>
  <c r="L3228" i="4"/>
  <c r="K3229" i="4"/>
  <c r="K2413" i="4"/>
  <c r="L2412" i="4"/>
  <c r="L1799" i="4"/>
  <c r="K1800" i="4"/>
  <c r="K5132" i="4"/>
  <c r="L5131" i="4"/>
  <c r="L3703" i="4"/>
  <c r="K3704" i="4"/>
  <c r="L6423" i="4"/>
  <c r="K6424" i="4"/>
  <c r="L779" i="4"/>
  <c r="K780" i="4"/>
  <c r="L2479" i="4"/>
  <c r="K2480" i="4"/>
  <c r="K6902" i="4"/>
  <c r="L6901" i="4"/>
  <c r="L4588" i="4"/>
  <c r="K4589" i="4"/>
  <c r="L5200" i="4"/>
  <c r="K5201" i="4"/>
  <c r="K6493" i="4"/>
  <c r="L6492" i="4"/>
  <c r="K6629" i="4"/>
  <c r="L6628" i="4"/>
  <c r="K4113" i="4"/>
  <c r="L4112" i="4"/>
  <c r="L4928" i="4"/>
  <c r="K4929" i="4"/>
  <c r="K7172" i="4"/>
  <c r="L7171" i="4"/>
  <c r="K101" i="4"/>
  <c r="L100" i="4"/>
  <c r="K5812" i="4"/>
  <c r="L5811" i="4"/>
  <c r="K1460" i="4"/>
  <c r="L1459" i="4"/>
  <c r="K7240" i="4"/>
  <c r="L7239" i="4"/>
  <c r="L983" i="4"/>
  <c r="K984" i="4"/>
  <c r="L4656" i="4"/>
  <c r="K4657" i="4"/>
  <c r="L2683" i="4"/>
  <c r="K2684" i="4"/>
  <c r="L7649" i="4"/>
  <c r="K7650" i="4"/>
  <c r="K7445" i="4"/>
  <c r="L7444" i="4"/>
  <c r="L5403" i="4"/>
  <c r="K5404" i="4"/>
  <c r="K1664" i="4"/>
  <c r="L1663" i="4"/>
  <c r="L2821" i="4"/>
  <c r="K2822" i="4"/>
  <c r="L1188" i="4"/>
  <c r="K1189" i="4"/>
  <c r="L3024" i="4"/>
  <c r="K3025" i="4"/>
  <c r="L4316" i="4"/>
  <c r="K4317" i="4"/>
  <c r="L4383" i="4"/>
  <c r="K4384" i="4"/>
  <c r="L646" i="4"/>
  <c r="K647" i="4"/>
  <c r="K7104" i="4"/>
  <c r="L7103" i="4"/>
  <c r="L4859" i="4"/>
  <c r="K4860" i="4"/>
  <c r="L371" i="4"/>
  <c r="K372" i="4"/>
  <c r="L6764" i="4"/>
  <c r="K6765" i="4"/>
  <c r="K3163" i="4"/>
  <c r="L3162" i="4"/>
  <c r="K2548" i="4"/>
  <c r="L2547" i="4"/>
  <c r="K7377" i="4"/>
  <c r="L7376" i="4"/>
  <c r="K2074" i="4"/>
  <c r="L2073" i="4"/>
  <c r="L7307" i="4"/>
  <c r="K7308" i="4"/>
  <c r="L2207" i="4"/>
  <c r="K2208" i="4"/>
  <c r="K5064" i="4"/>
  <c r="L5063" i="4"/>
  <c r="K2276" i="4"/>
  <c r="L2275" i="4"/>
  <c r="L3636" i="4"/>
  <c r="K3637" i="4"/>
  <c r="K7580" i="4"/>
  <c r="L7579" i="4"/>
  <c r="K6696" i="4"/>
  <c r="L6695" i="4"/>
  <c r="K714" i="4"/>
  <c r="L713" i="4"/>
  <c r="L3839" i="4"/>
  <c r="K3840" i="4"/>
  <c r="K1868" i="4"/>
  <c r="L1867" i="4"/>
  <c r="L5471" i="4"/>
  <c r="K5472" i="4"/>
  <c r="L3772" i="4"/>
  <c r="K3773" i="4"/>
  <c r="L7037" i="4"/>
  <c r="K7038" i="4"/>
  <c r="K1597" i="4"/>
  <c r="L1596" i="4"/>
  <c r="K848" i="4"/>
  <c r="L847" i="4"/>
  <c r="L4249" i="4"/>
  <c r="K4250" i="4"/>
  <c r="K6832" i="4"/>
  <c r="L6831" i="4"/>
  <c r="L6152" i="4"/>
  <c r="K6153" i="4"/>
  <c r="K5268" i="4"/>
  <c r="L5267" i="4"/>
  <c r="K584" i="4"/>
  <c r="L583" i="4"/>
  <c r="L169" i="4"/>
  <c r="K170" i="4"/>
  <c r="H769" i="3" l="1"/>
  <c r="I774" i="3"/>
  <c r="L774" i="3" s="1"/>
  <c r="I782" i="3"/>
  <c r="L782" i="3" s="1"/>
  <c r="H786" i="3"/>
  <c r="I769" i="3"/>
  <c r="L769" i="3" s="1"/>
  <c r="H773" i="3"/>
  <c r="H777" i="3"/>
  <c r="I786" i="3"/>
  <c r="L786" i="3" s="1"/>
  <c r="H768" i="3"/>
  <c r="I773" i="3"/>
  <c r="L773" i="3" s="1"/>
  <c r="I777" i="3"/>
  <c r="L777" i="3" s="1"/>
  <c r="I768" i="3"/>
  <c r="L768" i="3" s="1"/>
  <c r="H772" i="3"/>
  <c r="H781" i="3"/>
  <c r="H785" i="3"/>
  <c r="I790" i="3"/>
  <c r="L790" i="3" s="1"/>
  <c r="H767" i="3"/>
  <c r="I772" i="3"/>
  <c r="L772" i="3" s="1"/>
  <c r="H776" i="3"/>
  <c r="I781" i="3"/>
  <c r="L781" i="3" s="1"/>
  <c r="I785" i="3"/>
  <c r="L785" i="3" s="1"/>
  <c r="H789" i="3"/>
  <c r="I794" i="3"/>
  <c r="L794" i="3" s="1"/>
  <c r="I767" i="3"/>
  <c r="L767" i="3" s="1"/>
  <c r="I776" i="3"/>
  <c r="L776" i="3" s="1"/>
  <c r="I789" i="3"/>
  <c r="L789" i="3" s="1"/>
  <c r="H766" i="3"/>
  <c r="H771" i="3"/>
  <c r="H780" i="3"/>
  <c r="H784" i="3"/>
  <c r="I766" i="3"/>
  <c r="L766" i="3" s="1"/>
  <c r="I771" i="3"/>
  <c r="L771" i="3" s="1"/>
  <c r="H775" i="3"/>
  <c r="I780" i="3"/>
  <c r="L780" i="3" s="1"/>
  <c r="I784" i="3"/>
  <c r="L784" i="3" s="1"/>
  <c r="H788" i="3"/>
  <c r="H778" i="3"/>
  <c r="H787" i="3"/>
  <c r="H774" i="3"/>
  <c r="I778" i="3"/>
  <c r="L778" i="3" s="1"/>
  <c r="H782" i="3"/>
  <c r="H765" i="3"/>
  <c r="H797" i="3"/>
  <c r="I806" i="3"/>
  <c r="L806" i="3" s="1"/>
  <c r="I810" i="3"/>
  <c r="L810" i="3" s="1"/>
  <c r="H814" i="3"/>
  <c r="I765" i="3"/>
  <c r="L765" i="3" s="1"/>
  <c r="H783" i="3"/>
  <c r="H793" i="3"/>
  <c r="I797" i="3"/>
  <c r="L797" i="3" s="1"/>
  <c r="H801" i="3"/>
  <c r="I814" i="3"/>
  <c r="L814" i="3" s="1"/>
  <c r="I783" i="3"/>
  <c r="L783" i="3" s="1"/>
  <c r="I793" i="3"/>
  <c r="L793" i="3" s="1"/>
  <c r="H796" i="3"/>
  <c r="I801" i="3"/>
  <c r="L801" i="3" s="1"/>
  <c r="H805" i="3"/>
  <c r="H809" i="3"/>
  <c r="H813" i="3"/>
  <c r="I796" i="3"/>
  <c r="L796" i="3" s="1"/>
  <c r="I805" i="3"/>
  <c r="L805" i="3" s="1"/>
  <c r="I809" i="3"/>
  <c r="L809" i="3" s="1"/>
  <c r="I813" i="3"/>
  <c r="L813" i="3" s="1"/>
  <c r="I775" i="3"/>
  <c r="L775" i="3" s="1"/>
  <c r="I787" i="3"/>
  <c r="L787" i="3" s="1"/>
  <c r="H800" i="3"/>
  <c r="H812" i="3"/>
  <c r="I818" i="3"/>
  <c r="L818" i="3" s="1"/>
  <c r="I800" i="3"/>
  <c r="L800" i="3" s="1"/>
  <c r="H804" i="3"/>
  <c r="H808" i="3"/>
  <c r="I812" i="3"/>
  <c r="L812" i="3" s="1"/>
  <c r="H779" i="3"/>
  <c r="H791" i="3"/>
  <c r="H794" i="3"/>
  <c r="I804" i="3"/>
  <c r="L804" i="3" s="1"/>
  <c r="I808" i="3"/>
  <c r="L808" i="3" s="1"/>
  <c r="I817" i="3"/>
  <c r="L817" i="3" s="1"/>
  <c r="I779" i="3"/>
  <c r="L779" i="3" s="1"/>
  <c r="I791" i="3"/>
  <c r="L791" i="3" s="1"/>
  <c r="H799" i="3"/>
  <c r="H803" i="3"/>
  <c r="H811" i="3"/>
  <c r="H816" i="3"/>
  <c r="I821" i="3"/>
  <c r="L821" i="3" s="1"/>
  <c r="H770" i="3"/>
  <c r="H790" i="3"/>
  <c r="I799" i="3"/>
  <c r="L799" i="3" s="1"/>
  <c r="H792" i="3"/>
  <c r="I795" i="3"/>
  <c r="L795" i="3" s="1"/>
  <c r="I798" i="3"/>
  <c r="L798" i="3" s="1"/>
  <c r="H802" i="3"/>
  <c r="H815" i="3"/>
  <c r="H798" i="3"/>
  <c r="H823" i="3"/>
  <c r="I831" i="3"/>
  <c r="L831" i="3" s="1"/>
  <c r="I792" i="3"/>
  <c r="L792" i="3" s="1"/>
  <c r="H807" i="3"/>
  <c r="I811" i="3"/>
  <c r="L811" i="3" s="1"/>
  <c r="H820" i="3"/>
  <c r="I823" i="3"/>
  <c r="L823" i="3" s="1"/>
  <c r="H834" i="3"/>
  <c r="I807" i="3"/>
  <c r="L807" i="3" s="1"/>
  <c r="I815" i="3"/>
  <c r="L815" i="3" s="1"/>
  <c r="I820" i="3"/>
  <c r="L820" i="3" s="1"/>
  <c r="H827" i="3"/>
  <c r="I834" i="3"/>
  <c r="L834" i="3" s="1"/>
  <c r="H817" i="3"/>
  <c r="I827" i="3"/>
  <c r="L827" i="3" s="1"/>
  <c r="H795" i="3"/>
  <c r="I803" i="3"/>
  <c r="L803" i="3" s="1"/>
  <c r="H833" i="3"/>
  <c r="H837" i="3"/>
  <c r="H810" i="3"/>
  <c r="H818" i="3"/>
  <c r="H821" i="3"/>
  <c r="H824" i="3"/>
  <c r="H826" i="3"/>
  <c r="H830" i="3"/>
  <c r="I833" i="3"/>
  <c r="L833" i="3" s="1"/>
  <c r="I837" i="3"/>
  <c r="L837" i="3" s="1"/>
  <c r="H806" i="3"/>
  <c r="I824" i="3"/>
  <c r="L824" i="3" s="1"/>
  <c r="I826" i="3"/>
  <c r="L826" i="3" s="1"/>
  <c r="I830" i="3"/>
  <c r="L830" i="3" s="1"/>
  <c r="H836" i="3"/>
  <c r="I770" i="3"/>
  <c r="L770" i="3" s="1"/>
  <c r="H832" i="3"/>
  <c r="I836" i="3"/>
  <c r="L836" i="3" s="1"/>
  <c r="H840" i="3"/>
  <c r="H822" i="3"/>
  <c r="H829" i="3"/>
  <c r="I832" i="3"/>
  <c r="L832" i="3" s="1"/>
  <c r="I840" i="3"/>
  <c r="L840" i="3" s="1"/>
  <c r="I788" i="3"/>
  <c r="L788" i="3" s="1"/>
  <c r="I802" i="3"/>
  <c r="L802" i="3" s="1"/>
  <c r="H819" i="3"/>
  <c r="I822" i="3"/>
  <c r="L822" i="3" s="1"/>
  <c r="H825" i="3"/>
  <c r="I829" i="3"/>
  <c r="L829" i="3" s="1"/>
  <c r="H835" i="3"/>
  <c r="I816" i="3"/>
  <c r="L816" i="3" s="1"/>
  <c r="I819" i="3"/>
  <c r="L819" i="3" s="1"/>
  <c r="I825" i="3"/>
  <c r="L825" i="3" s="1"/>
  <c r="H828" i="3"/>
  <c r="I828" i="3"/>
  <c r="L828" i="3" s="1"/>
  <c r="H843" i="3"/>
  <c r="I846" i="3"/>
  <c r="L846" i="3" s="1"/>
  <c r="H855" i="3"/>
  <c r="H859" i="3"/>
  <c r="I843" i="3"/>
  <c r="L843" i="3" s="1"/>
  <c r="H850" i="3"/>
  <c r="I855" i="3"/>
  <c r="L855" i="3" s="1"/>
  <c r="I859" i="3"/>
  <c r="L859" i="3" s="1"/>
  <c r="H845" i="3"/>
  <c r="I850" i="3"/>
  <c r="L850" i="3" s="1"/>
  <c r="I835" i="3"/>
  <c r="L835" i="3" s="1"/>
  <c r="I845" i="3"/>
  <c r="L845" i="3" s="1"/>
  <c r="H854" i="3"/>
  <c r="H858" i="3"/>
  <c r="H841" i="3"/>
  <c r="H849" i="3"/>
  <c r="I854" i="3"/>
  <c r="L854" i="3" s="1"/>
  <c r="I858" i="3"/>
  <c r="L858" i="3" s="1"/>
  <c r="H862" i="3"/>
  <c r="I841" i="3"/>
  <c r="L841" i="3" s="1"/>
  <c r="H844" i="3"/>
  <c r="I849" i="3"/>
  <c r="L849" i="3" s="1"/>
  <c r="I862" i="3"/>
  <c r="L862" i="3" s="1"/>
  <c r="H839" i="3"/>
  <c r="I844" i="3"/>
  <c r="L844" i="3" s="1"/>
  <c r="H853" i="3"/>
  <c r="H857" i="3"/>
  <c r="H861" i="3"/>
  <c r="I839" i="3"/>
  <c r="L839" i="3" s="1"/>
  <c r="H842" i="3"/>
  <c r="H848" i="3"/>
  <c r="I853" i="3"/>
  <c r="L853" i="3" s="1"/>
  <c r="I857" i="3"/>
  <c r="L857" i="3" s="1"/>
  <c r="I861" i="3"/>
  <c r="L861" i="3" s="1"/>
  <c r="H865" i="3"/>
  <c r="I869" i="3"/>
  <c r="L869" i="3" s="1"/>
  <c r="I842" i="3"/>
  <c r="L842" i="3" s="1"/>
  <c r="I848" i="3"/>
  <c r="L848" i="3" s="1"/>
  <c r="H852" i="3"/>
  <c r="I865" i="3"/>
  <c r="L865" i="3" s="1"/>
  <c r="H831" i="3"/>
  <c r="H838" i="3"/>
  <c r="I847" i="3"/>
  <c r="L847" i="3" s="1"/>
  <c r="H851" i="3"/>
  <c r="I856" i="3"/>
  <c r="L856" i="3" s="1"/>
  <c r="I860" i="3"/>
  <c r="L860" i="3" s="1"/>
  <c r="I838" i="3"/>
  <c r="L838" i="3" s="1"/>
  <c r="H846" i="3"/>
  <c r="I851" i="3"/>
  <c r="L851" i="3" s="1"/>
  <c r="H871" i="3"/>
  <c r="H856" i="3"/>
  <c r="H866" i="3"/>
  <c r="H867" i="3"/>
  <c r="I871" i="3"/>
  <c r="L871" i="3" s="1"/>
  <c r="H847" i="3"/>
  <c r="I866" i="3"/>
  <c r="L866" i="3" s="1"/>
  <c r="I867" i="3"/>
  <c r="L867" i="3" s="1"/>
  <c r="H868" i="3"/>
  <c r="H869" i="3"/>
  <c r="H860" i="3"/>
  <c r="H864" i="3"/>
  <c r="I868" i="3"/>
  <c r="L868" i="3" s="1"/>
  <c r="I864" i="3"/>
  <c r="L864" i="3" s="1"/>
  <c r="H863" i="3"/>
  <c r="H870" i="3"/>
  <c r="I863" i="3"/>
  <c r="L863" i="3" s="1"/>
  <c r="I870" i="3"/>
  <c r="L870" i="3" s="1"/>
  <c r="I852" i="3"/>
  <c r="L852" i="3" s="1"/>
  <c r="K645" i="3"/>
  <c r="J645" i="3"/>
  <c r="K625" i="3"/>
  <c r="J625" i="3"/>
  <c r="J635" i="3"/>
  <c r="K635" i="3"/>
  <c r="K636" i="3"/>
  <c r="J636" i="3"/>
  <c r="K621" i="3"/>
  <c r="J621" i="3"/>
  <c r="K560" i="3"/>
  <c r="J560" i="3"/>
  <c r="J589" i="3"/>
  <c r="K589" i="3"/>
  <c r="J569" i="3"/>
  <c r="K569" i="3"/>
  <c r="J555" i="3"/>
  <c r="K555" i="3"/>
  <c r="K565" i="3"/>
  <c r="J565" i="3"/>
  <c r="K566" i="3"/>
  <c r="J566" i="3"/>
  <c r="K549" i="3"/>
  <c r="J549" i="3"/>
  <c r="J628" i="3"/>
  <c r="K628" i="3"/>
  <c r="J646" i="3"/>
  <c r="K646" i="3"/>
  <c r="K611" i="3"/>
  <c r="J611" i="3"/>
  <c r="J556" i="3"/>
  <c r="K556" i="3"/>
  <c r="J561" i="3"/>
  <c r="K561" i="3"/>
  <c r="J562" i="3"/>
  <c r="K562" i="3"/>
  <c r="K567" i="3"/>
  <c r="J567" i="3"/>
  <c r="K622" i="3"/>
  <c r="J622" i="3"/>
  <c r="K553" i="3"/>
  <c r="J553" i="3"/>
  <c r="K619" i="3"/>
  <c r="J619" i="3"/>
  <c r="J592" i="3"/>
  <c r="K592" i="3"/>
  <c r="K609" i="3"/>
  <c r="J609" i="3"/>
  <c r="K572" i="3"/>
  <c r="J572" i="3"/>
  <c r="K576" i="3"/>
  <c r="J576" i="3"/>
  <c r="K552" i="3"/>
  <c r="J552" i="3"/>
  <c r="J548" i="3"/>
  <c r="K548" i="3"/>
  <c r="J554" i="3"/>
  <c r="K554" i="3"/>
  <c r="J563" i="3"/>
  <c r="K563" i="3"/>
  <c r="K644" i="3"/>
  <c r="J644" i="3"/>
  <c r="J653" i="3"/>
  <c r="K653" i="3"/>
  <c r="K633" i="3"/>
  <c r="J633" i="3"/>
  <c r="J616" i="3"/>
  <c r="K616" i="3"/>
  <c r="K602" i="3"/>
  <c r="J602" i="3"/>
  <c r="K598" i="3"/>
  <c r="J598" i="3"/>
  <c r="J573" i="3"/>
  <c r="K573" i="3"/>
  <c r="J547" i="3"/>
  <c r="K547" i="3"/>
  <c r="K604" i="3"/>
  <c r="J604" i="3"/>
  <c r="J630" i="3"/>
  <c r="K630" i="3"/>
  <c r="J627" i="3"/>
  <c r="K627" i="3"/>
  <c r="K614" i="3"/>
  <c r="J614" i="3"/>
  <c r="K597" i="3"/>
  <c r="J597" i="3"/>
  <c r="J593" i="3"/>
  <c r="K593" i="3"/>
  <c r="J595" i="3"/>
  <c r="K595" i="3"/>
  <c r="K551" i="3"/>
  <c r="J551" i="3"/>
  <c r="K570" i="3"/>
  <c r="J570" i="3"/>
  <c r="J624" i="3"/>
  <c r="K624" i="3"/>
  <c r="K626" i="3"/>
  <c r="J626" i="3"/>
  <c r="K617" i="3"/>
  <c r="J617" i="3"/>
  <c r="K612" i="3"/>
  <c r="J612" i="3"/>
  <c r="K583" i="3"/>
  <c r="J583" i="3"/>
  <c r="K580" i="3"/>
  <c r="J580" i="3"/>
  <c r="J585" i="3"/>
  <c r="K585" i="3"/>
  <c r="K590" i="3"/>
  <c r="J590" i="3"/>
  <c r="K591" i="3"/>
  <c r="J591" i="3"/>
  <c r="K574" i="3"/>
  <c r="J574" i="3"/>
  <c r="K568" i="3"/>
  <c r="J568" i="3"/>
  <c r="J620" i="3"/>
  <c r="K620" i="3"/>
  <c r="J632" i="3"/>
  <c r="K632" i="3"/>
  <c r="J642" i="3"/>
  <c r="K642" i="3"/>
  <c r="J623" i="3"/>
  <c r="K623" i="3"/>
  <c r="J605" i="3"/>
  <c r="K605" i="3"/>
  <c r="K588" i="3"/>
  <c r="J588" i="3"/>
  <c r="K608" i="3"/>
  <c r="J608" i="3"/>
  <c r="J577" i="3"/>
  <c r="K577" i="3"/>
  <c r="J581" i="3"/>
  <c r="K581" i="3"/>
  <c r="K586" i="3"/>
  <c r="J586" i="3"/>
  <c r="K587" i="3"/>
  <c r="J587" i="3"/>
  <c r="K571" i="3"/>
  <c r="J571" i="3"/>
  <c r="J550" i="3"/>
  <c r="K550" i="3"/>
  <c r="K652" i="3"/>
  <c r="J652" i="3"/>
  <c r="J650" i="3"/>
  <c r="K650" i="3"/>
  <c r="J638" i="3"/>
  <c r="K638" i="3"/>
  <c r="K651" i="3"/>
  <c r="J651" i="3"/>
  <c r="K607" i="3"/>
  <c r="J607" i="3"/>
  <c r="J606" i="3"/>
  <c r="K606" i="3"/>
  <c r="K596" i="3"/>
  <c r="J596" i="3"/>
  <c r="K557" i="3"/>
  <c r="J557" i="3"/>
  <c r="J641" i="3"/>
  <c r="K641" i="3"/>
  <c r="K613" i="3"/>
  <c r="J613" i="3"/>
  <c r="J618" i="3"/>
  <c r="K618" i="3"/>
  <c r="K600" i="3"/>
  <c r="J600" i="3"/>
  <c r="J578" i="3"/>
  <c r="K578" i="3"/>
  <c r="J637" i="3"/>
  <c r="K637" i="3"/>
  <c r="J629" i="3"/>
  <c r="K629" i="3"/>
  <c r="J643" i="3"/>
  <c r="K643" i="3"/>
  <c r="K631" i="3"/>
  <c r="J631" i="3"/>
  <c r="K601" i="3"/>
  <c r="J601" i="3"/>
  <c r="K615" i="3"/>
  <c r="J615" i="3"/>
  <c r="J564" i="3"/>
  <c r="K564" i="3"/>
  <c r="J594" i="3"/>
  <c r="K594" i="3"/>
  <c r="J575" i="3"/>
  <c r="K575" i="3"/>
  <c r="K558" i="3"/>
  <c r="J558" i="3"/>
  <c r="K610" i="3"/>
  <c r="J610" i="3"/>
  <c r="J649" i="3"/>
  <c r="K649" i="3"/>
  <c r="K648" i="3"/>
  <c r="J648" i="3"/>
  <c r="K647" i="3"/>
  <c r="J647" i="3"/>
  <c r="J634" i="3"/>
  <c r="K634" i="3"/>
  <c r="K639" i="3"/>
  <c r="J639" i="3"/>
  <c r="K640" i="3"/>
  <c r="J640" i="3"/>
  <c r="K584" i="3"/>
  <c r="J584" i="3"/>
  <c r="K599" i="3"/>
  <c r="J599" i="3"/>
  <c r="J579" i="3"/>
  <c r="K579" i="3"/>
  <c r="J603" i="3"/>
  <c r="K603" i="3"/>
  <c r="J582" i="3"/>
  <c r="K582" i="3"/>
  <c r="K559" i="3"/>
  <c r="J559" i="3"/>
  <c r="L2958" i="4"/>
  <c r="K2959" i="4"/>
  <c r="L5540" i="4"/>
  <c r="K5541" i="4"/>
  <c r="L2344" i="4"/>
  <c r="K2345" i="4"/>
  <c r="L304" i="4"/>
  <c r="K305" i="4"/>
  <c r="K2617" i="4"/>
  <c r="L2616" i="4"/>
  <c r="L4792" i="4"/>
  <c r="K4793" i="4"/>
  <c r="K2142" i="4"/>
  <c r="L2141" i="4"/>
  <c r="L916" i="4"/>
  <c r="K917" i="4"/>
  <c r="L1528" i="4"/>
  <c r="K1529" i="4"/>
  <c r="K5677" i="4"/>
  <c r="L5676" i="4"/>
  <c r="L6085" i="4"/>
  <c r="K6086" i="4"/>
  <c r="L1732" i="4"/>
  <c r="K1733" i="4"/>
  <c r="L1120" i="4"/>
  <c r="K1121" i="4"/>
  <c r="L3364" i="4"/>
  <c r="K3365" i="4"/>
  <c r="K7513" i="4"/>
  <c r="L7512" i="4"/>
  <c r="K2754" i="4"/>
  <c r="L2753" i="4"/>
  <c r="K4454" i="4"/>
  <c r="L4453" i="4"/>
  <c r="L4180" i="4"/>
  <c r="K4181" i="4"/>
  <c r="L1936" i="4"/>
  <c r="K1937" i="4"/>
  <c r="K6018" i="4"/>
  <c r="L6017" i="4"/>
  <c r="K6971" i="4"/>
  <c r="L6970" i="4"/>
  <c r="K4318" i="4"/>
  <c r="L4317" i="4"/>
  <c r="L1800" i="4"/>
  <c r="K1801" i="4"/>
  <c r="L4860" i="4"/>
  <c r="K4861" i="4"/>
  <c r="L2074" i="4"/>
  <c r="K2075" i="4"/>
  <c r="K6562" i="4"/>
  <c r="L6561" i="4"/>
  <c r="K7039" i="4"/>
  <c r="L7038" i="4"/>
  <c r="L2548" i="4"/>
  <c r="K2549" i="4"/>
  <c r="L7104" i="4"/>
  <c r="K7105" i="4"/>
  <c r="L3434" i="4"/>
  <c r="K3435" i="4"/>
  <c r="K3910" i="4"/>
  <c r="L3909" i="4"/>
  <c r="K7651" i="4"/>
  <c r="L7650" i="4"/>
  <c r="L2480" i="4"/>
  <c r="K2481" i="4"/>
  <c r="K510" i="4"/>
  <c r="L509" i="4"/>
  <c r="L2276" i="4"/>
  <c r="K2277" i="4"/>
  <c r="K4114" i="4"/>
  <c r="L4113" i="4"/>
  <c r="K6222" i="4"/>
  <c r="L6221" i="4"/>
  <c r="L6153" i="4"/>
  <c r="K6154" i="4"/>
  <c r="K3026" i="4"/>
  <c r="L3025" i="4"/>
  <c r="L2684" i="4"/>
  <c r="K2685" i="4"/>
  <c r="L6356" i="4"/>
  <c r="K6357" i="4"/>
  <c r="L5064" i="4"/>
  <c r="K5065" i="4"/>
  <c r="L5812" i="4"/>
  <c r="K5813" i="4"/>
  <c r="L2413" i="4"/>
  <c r="K2414" i="4"/>
  <c r="K5610" i="4"/>
  <c r="L5609" i="4"/>
  <c r="K171" i="4"/>
  <c r="L170" i="4"/>
  <c r="L4657" i="4"/>
  <c r="K4658" i="4"/>
  <c r="L3229" i="4"/>
  <c r="K3230" i="4"/>
  <c r="K6697" i="4"/>
  <c r="L6696" i="4"/>
  <c r="L7377" i="4"/>
  <c r="K7378" i="4"/>
  <c r="K6494" i="4"/>
  <c r="L6493" i="4"/>
  <c r="L2888" i="4"/>
  <c r="K2889" i="4"/>
  <c r="K6290" i="4"/>
  <c r="L6289" i="4"/>
  <c r="L3773" i="4"/>
  <c r="K3774" i="4"/>
  <c r="L984" i="4"/>
  <c r="K985" i="4"/>
  <c r="L3704" i="4"/>
  <c r="K3705" i="4"/>
  <c r="K585" i="4"/>
  <c r="L584" i="4"/>
  <c r="L5472" i="4"/>
  <c r="K5473" i="4"/>
  <c r="L7308" i="4"/>
  <c r="K7309" i="4"/>
  <c r="L2822" i="4"/>
  <c r="K2823" i="4"/>
  <c r="L4589" i="4"/>
  <c r="K4590" i="4"/>
  <c r="K443" i="4"/>
  <c r="L442" i="4"/>
  <c r="L5268" i="4"/>
  <c r="K5269" i="4"/>
  <c r="K3164" i="4"/>
  <c r="L3163" i="4"/>
  <c r="K7173" i="4"/>
  <c r="L7172" i="4"/>
  <c r="L5132" i="4"/>
  <c r="K5133" i="4"/>
  <c r="K4997" i="4"/>
  <c r="L4996" i="4"/>
  <c r="L5337" i="4"/>
  <c r="K5338" i="4"/>
  <c r="K5881" i="4"/>
  <c r="L5880" i="4"/>
  <c r="L4045" i="4"/>
  <c r="K4046" i="4"/>
  <c r="L3976" i="4"/>
  <c r="K3977" i="4"/>
  <c r="K5405" i="4"/>
  <c r="L5404" i="4"/>
  <c r="K5202" i="4"/>
  <c r="L5201" i="4"/>
  <c r="L4724" i="4"/>
  <c r="K4725" i="4"/>
  <c r="K241" i="4"/>
  <c r="L240" i="4"/>
  <c r="K6833" i="4"/>
  <c r="L6832" i="4"/>
  <c r="K4251" i="4"/>
  <c r="L4250" i="4"/>
  <c r="K6766" i="4"/>
  <c r="L6765" i="4"/>
  <c r="L4384" i="4"/>
  <c r="K4385" i="4"/>
  <c r="K4930" i="4"/>
  <c r="L4929" i="4"/>
  <c r="L1052" i="4"/>
  <c r="K1053" i="4"/>
  <c r="L2004" i="4"/>
  <c r="K2005" i="4"/>
  <c r="L5950" i="4"/>
  <c r="K5951" i="4"/>
  <c r="K3841" i="4"/>
  <c r="L3840" i="4"/>
  <c r="K373" i="4"/>
  <c r="L372" i="4"/>
  <c r="K5745" i="4"/>
  <c r="L5744" i="4"/>
  <c r="L1460" i="4"/>
  <c r="K1461" i="4"/>
  <c r="K1394" i="4"/>
  <c r="L1393" i="4"/>
  <c r="K781" i="4"/>
  <c r="L780" i="4"/>
  <c r="K3298" i="4"/>
  <c r="L3297" i="4"/>
  <c r="L1597" i="4"/>
  <c r="K1598" i="4"/>
  <c r="K715" i="4"/>
  <c r="L714" i="4"/>
  <c r="L6629" i="4"/>
  <c r="K6630" i="4"/>
  <c r="L1324" i="4"/>
  <c r="K1325" i="4"/>
  <c r="K6425" i="4"/>
  <c r="L6424" i="4"/>
  <c r="L1664" i="4"/>
  <c r="K1665" i="4"/>
  <c r="K102" i="4"/>
  <c r="L101" i="4"/>
  <c r="L1256" i="4"/>
  <c r="K1257" i="4"/>
  <c r="K2209" i="4"/>
  <c r="L2208" i="4"/>
  <c r="L1189" i="4"/>
  <c r="K1190" i="4"/>
  <c r="L3569" i="4"/>
  <c r="K3570" i="4"/>
  <c r="L7580" i="4"/>
  <c r="K7581" i="4"/>
  <c r="K3638" i="4"/>
  <c r="L3637" i="4"/>
  <c r="K648" i="4"/>
  <c r="L647" i="4"/>
  <c r="L848" i="4"/>
  <c r="K849" i="4"/>
  <c r="L1868" i="4"/>
  <c r="K1869" i="4"/>
  <c r="L7445" i="4"/>
  <c r="K7446" i="4"/>
  <c r="K7241" i="4"/>
  <c r="L7240" i="4"/>
  <c r="L6902" i="4"/>
  <c r="K6903" i="4"/>
  <c r="L3500" i="4"/>
  <c r="K3501" i="4"/>
  <c r="L3092" i="4"/>
  <c r="K3093" i="4"/>
  <c r="K4521" i="4"/>
  <c r="L4520" i="4"/>
  <c r="J829" i="3" l="1"/>
  <c r="K829" i="3"/>
  <c r="J817" i="3"/>
  <c r="K817" i="3"/>
  <c r="K816" i="3"/>
  <c r="J816" i="3"/>
  <c r="K783" i="3"/>
  <c r="J783" i="3"/>
  <c r="K788" i="3"/>
  <c r="J788" i="3"/>
  <c r="K845" i="3"/>
  <c r="J845" i="3"/>
  <c r="K822" i="3"/>
  <c r="J822" i="3"/>
  <c r="K830" i="3"/>
  <c r="J830" i="3"/>
  <c r="J823" i="3"/>
  <c r="K823" i="3"/>
  <c r="K811" i="3"/>
  <c r="J811" i="3"/>
  <c r="K808" i="3"/>
  <c r="J808" i="3"/>
  <c r="K813" i="3"/>
  <c r="J813" i="3"/>
  <c r="J844" i="3"/>
  <c r="K844" i="3"/>
  <c r="H1264" i="3"/>
  <c r="H1256" i="3"/>
  <c r="I1240" i="3"/>
  <c r="L1240" i="3" s="1"/>
  <c r="H1234" i="3"/>
  <c r="H1241" i="3"/>
  <c r="I1230" i="3"/>
  <c r="L1230" i="3" s="1"/>
  <c r="H1230" i="3"/>
  <c r="H1263" i="3"/>
  <c r="H1254" i="3"/>
  <c r="H1243" i="3"/>
  <c r="I1233" i="3"/>
  <c r="L1233" i="3" s="1"/>
  <c r="H1242" i="3"/>
  <c r="H1260" i="3"/>
  <c r="I1254" i="3"/>
  <c r="L1254" i="3" s="1"/>
  <c r="I1246" i="3"/>
  <c r="L1246" i="3" s="1"/>
  <c r="H1261" i="3"/>
  <c r="H1252" i="3"/>
  <c r="H1237" i="3"/>
  <c r="I1253" i="3"/>
  <c r="L1253" i="3" s="1"/>
  <c r="H1269" i="3"/>
  <c r="I1252" i="3"/>
  <c r="L1252" i="3" s="1"/>
  <c r="H1247" i="3"/>
  <c r="I1236" i="3"/>
  <c r="L1236" i="3" s="1"/>
  <c r="I1226" i="3"/>
  <c r="L1226" i="3" s="1"/>
  <c r="H1268" i="3"/>
  <c r="I1251" i="3"/>
  <c r="L1251" i="3" s="1"/>
  <c r="H1246" i="3"/>
  <c r="I1235" i="3"/>
  <c r="L1235" i="3" s="1"/>
  <c r="H1226" i="3"/>
  <c r="H1270" i="3"/>
  <c r="H1298" i="3"/>
  <c r="I1266" i="3"/>
  <c r="L1266" i="3" s="1"/>
  <c r="H1267" i="3"/>
  <c r="I1257" i="3"/>
  <c r="L1257" i="3" s="1"/>
  <c r="I1243" i="3"/>
  <c r="L1243" i="3" s="1"/>
  <c r="H1236" i="3"/>
  <c r="I1224" i="3"/>
  <c r="L1224" i="3" s="1"/>
  <c r="H1253" i="3"/>
  <c r="I1271" i="3"/>
  <c r="L1271" i="3" s="1"/>
  <c r="H1231" i="3"/>
  <c r="H1271" i="3"/>
  <c r="H1303" i="3"/>
  <c r="H1266" i="3"/>
  <c r="H1257" i="3"/>
  <c r="I1242" i="3"/>
  <c r="L1242" i="3" s="1"/>
  <c r="H1235" i="3"/>
  <c r="H1224" i="3"/>
  <c r="H1262" i="3"/>
  <c r="I1231" i="3"/>
  <c r="L1231" i="3" s="1"/>
  <c r="H1251" i="3"/>
  <c r="H1304" i="3"/>
  <c r="I1304" i="3"/>
  <c r="L1304" i="3" s="1"/>
  <c r="I1237" i="3"/>
  <c r="L1237" i="3" s="1"/>
  <c r="H1265" i="3"/>
  <c r="I1256" i="3"/>
  <c r="L1256" i="3" s="1"/>
  <c r="I1241" i="3"/>
  <c r="L1241" i="3" s="1"/>
  <c r="I1234" i="3"/>
  <c r="L1234" i="3" s="1"/>
  <c r="I1261" i="3"/>
  <c r="L1261" i="3" s="1"/>
  <c r="H1233" i="3"/>
  <c r="H1272" i="3"/>
  <c r="H1240" i="3"/>
  <c r="I1270" i="3"/>
  <c r="L1270" i="3" s="1"/>
  <c r="I1247" i="3"/>
  <c r="L1247" i="3" s="1"/>
  <c r="I1269" i="3"/>
  <c r="L1269" i="3" s="1"/>
  <c r="H1214" i="3"/>
  <c r="H1223" i="3"/>
  <c r="H1210" i="3"/>
  <c r="I1214" i="3"/>
  <c r="L1214" i="3" s="1"/>
  <c r="H1218" i="3"/>
  <c r="I1223" i="3"/>
  <c r="L1223" i="3" s="1"/>
  <c r="H1205" i="3"/>
  <c r="I1210" i="3"/>
  <c r="L1210" i="3" s="1"/>
  <c r="I1218" i="3"/>
  <c r="L1218" i="3" s="1"/>
  <c r="H1222" i="3"/>
  <c r="I1205" i="3"/>
  <c r="L1205" i="3" s="1"/>
  <c r="H1209" i="3"/>
  <c r="H1213" i="3"/>
  <c r="I1222" i="3"/>
  <c r="L1222" i="3" s="1"/>
  <c r="H1204" i="3"/>
  <c r="I1209" i="3"/>
  <c r="L1209" i="3" s="1"/>
  <c r="I1213" i="3"/>
  <c r="L1213" i="3" s="1"/>
  <c r="I1204" i="3"/>
  <c r="L1204" i="3" s="1"/>
  <c r="H1208" i="3"/>
  <c r="H1203" i="3"/>
  <c r="I1208" i="3"/>
  <c r="L1208" i="3" s="1"/>
  <c r="H1212" i="3"/>
  <c r="H1225" i="3"/>
  <c r="I1203" i="3"/>
  <c r="L1203" i="3" s="1"/>
  <c r="I1212" i="3"/>
  <c r="L1212" i="3" s="1"/>
  <c r="I1225" i="3"/>
  <c r="L1225" i="3" s="1"/>
  <c r="H1229" i="3"/>
  <c r="H1201" i="3"/>
  <c r="H1206" i="3"/>
  <c r="I1211" i="3"/>
  <c r="L1211" i="3" s="1"/>
  <c r="H1215" i="3"/>
  <c r="H1219" i="3"/>
  <c r="I1201" i="3"/>
  <c r="L1201" i="3" s="1"/>
  <c r="I1206" i="3"/>
  <c r="L1206" i="3" s="1"/>
  <c r="I1215" i="3"/>
  <c r="L1215" i="3" s="1"/>
  <c r="H1238" i="3"/>
  <c r="I1238" i="3"/>
  <c r="L1238" i="3" s="1"/>
  <c r="H1207" i="3"/>
  <c r="H1250" i="3"/>
  <c r="I1207" i="3"/>
  <c r="L1207" i="3" s="1"/>
  <c r="H1216" i="3"/>
  <c r="I1219" i="3"/>
  <c r="L1219" i="3" s="1"/>
  <c r="I1229" i="3"/>
  <c r="L1229" i="3" s="1"/>
  <c r="I1250" i="3"/>
  <c r="L1250" i="3" s="1"/>
  <c r="I1216" i="3"/>
  <c r="L1216" i="3" s="1"/>
  <c r="H1232" i="3"/>
  <c r="H1245" i="3"/>
  <c r="H1249" i="3"/>
  <c r="H1258" i="3"/>
  <c r="H1211" i="3"/>
  <c r="I1232" i="3"/>
  <c r="L1232" i="3" s="1"/>
  <c r="I1245" i="3"/>
  <c r="L1245" i="3" s="1"/>
  <c r="I1249" i="3"/>
  <c r="L1249" i="3" s="1"/>
  <c r="H1202" i="3"/>
  <c r="H1248" i="3"/>
  <c r="I1202" i="3"/>
  <c r="L1202" i="3" s="1"/>
  <c r="H1244" i="3"/>
  <c r="I1248" i="3"/>
  <c r="L1248" i="3" s="1"/>
  <c r="H1227" i="3"/>
  <c r="H1220" i="3"/>
  <c r="I1239" i="3"/>
  <c r="L1239" i="3" s="1"/>
  <c r="I1220" i="3"/>
  <c r="L1220" i="3" s="1"/>
  <c r="I1255" i="3"/>
  <c r="L1255" i="3" s="1"/>
  <c r="H1259" i="3"/>
  <c r="I1259" i="3"/>
  <c r="L1259" i="3" s="1"/>
  <c r="H1274" i="3"/>
  <c r="I1274" i="3"/>
  <c r="L1274" i="3" s="1"/>
  <c r="H1239" i="3"/>
  <c r="H1273" i="3"/>
  <c r="I1273" i="3"/>
  <c r="L1273" i="3" s="1"/>
  <c r="I1227" i="3"/>
  <c r="L1227" i="3" s="1"/>
  <c r="H1276" i="3"/>
  <c r="I1258" i="3"/>
  <c r="L1258" i="3" s="1"/>
  <c r="I1244" i="3"/>
  <c r="L1244" i="3" s="1"/>
  <c r="H1255" i="3"/>
  <c r="I1283" i="3"/>
  <c r="L1283" i="3" s="1"/>
  <c r="H1287" i="3"/>
  <c r="I1292" i="3"/>
  <c r="L1292" i="3" s="1"/>
  <c r="H1300" i="3"/>
  <c r="H1282" i="3"/>
  <c r="I1287" i="3"/>
  <c r="L1287" i="3" s="1"/>
  <c r="H1279" i="3"/>
  <c r="I1282" i="3"/>
  <c r="L1282" i="3" s="1"/>
  <c r="H1291" i="3"/>
  <c r="I1279" i="3"/>
  <c r="L1279" i="3" s="1"/>
  <c r="H1286" i="3"/>
  <c r="H1281" i="3"/>
  <c r="I1286" i="3"/>
  <c r="L1286" i="3" s="1"/>
  <c r="I1281" i="3"/>
  <c r="L1281" i="3" s="1"/>
  <c r="H1294" i="3"/>
  <c r="I1276" i="3"/>
  <c r="L1276" i="3" s="1"/>
  <c r="H1285" i="3"/>
  <c r="I1294" i="3"/>
  <c r="L1294" i="3" s="1"/>
  <c r="H1280" i="3"/>
  <c r="I1285" i="3"/>
  <c r="L1285" i="3" s="1"/>
  <c r="H1275" i="3"/>
  <c r="I1280" i="3"/>
  <c r="L1280" i="3" s="1"/>
  <c r="H1289" i="3"/>
  <c r="H1293" i="3"/>
  <c r="H1297" i="3"/>
  <c r="I1278" i="3"/>
  <c r="L1278" i="3" s="1"/>
  <c r="I1284" i="3"/>
  <c r="L1284" i="3" s="1"/>
  <c r="H1288" i="3"/>
  <c r="H1283" i="3"/>
  <c r="I1288" i="3"/>
  <c r="L1288" i="3" s="1"/>
  <c r="H1292" i="3"/>
  <c r="H1278" i="3"/>
  <c r="I1289" i="3"/>
  <c r="L1289" i="3" s="1"/>
  <c r="I1297" i="3"/>
  <c r="L1297" i="3" s="1"/>
  <c r="I1307" i="3"/>
  <c r="L1307" i="3" s="1"/>
  <c r="I1275" i="3"/>
  <c r="L1275" i="3" s="1"/>
  <c r="H1301" i="3"/>
  <c r="H1307" i="3"/>
  <c r="I1301" i="3"/>
  <c r="L1301" i="3" s="1"/>
  <c r="H1284" i="3"/>
  <c r="I1293" i="3"/>
  <c r="L1293" i="3" s="1"/>
  <c r="I1300" i="3"/>
  <c r="L1300" i="3" s="1"/>
  <c r="I1295" i="3"/>
  <c r="L1295" i="3" s="1"/>
  <c r="H1305" i="3"/>
  <c r="I1265" i="3"/>
  <c r="L1265" i="3" s="1"/>
  <c r="H1290" i="3"/>
  <c r="I1305" i="3"/>
  <c r="L1305" i="3" s="1"/>
  <c r="I1296" i="3"/>
  <c r="L1296" i="3" s="1"/>
  <c r="I1263" i="3"/>
  <c r="L1263" i="3" s="1"/>
  <c r="H1295" i="3"/>
  <c r="I1291" i="3"/>
  <c r="L1291" i="3" s="1"/>
  <c r="I1303" i="3"/>
  <c r="L1303" i="3" s="1"/>
  <c r="I1264" i="3"/>
  <c r="L1264" i="3" s="1"/>
  <c r="I1277" i="3"/>
  <c r="L1277" i="3" s="1"/>
  <c r="H1302" i="3"/>
  <c r="H1306" i="3"/>
  <c r="I1262" i="3"/>
  <c r="L1262" i="3" s="1"/>
  <c r="I1268" i="3"/>
  <c r="L1268" i="3" s="1"/>
  <c r="I1299" i="3"/>
  <c r="L1299" i="3" s="1"/>
  <c r="I1290" i="3"/>
  <c r="L1290" i="3" s="1"/>
  <c r="I1302" i="3"/>
  <c r="L1302" i="3" s="1"/>
  <c r="I1272" i="3"/>
  <c r="L1272" i="3" s="1"/>
  <c r="H1277" i="3"/>
  <c r="H1299" i="3"/>
  <c r="I1267" i="3"/>
  <c r="L1267" i="3" s="1"/>
  <c r="I1260" i="3"/>
  <c r="L1260" i="3" s="1"/>
  <c r="I1298" i="3"/>
  <c r="L1298" i="3" s="1"/>
  <c r="I1306" i="3"/>
  <c r="L1306" i="3" s="1"/>
  <c r="H1296" i="3"/>
  <c r="K851" i="3"/>
  <c r="J851" i="3"/>
  <c r="K840" i="3"/>
  <c r="J840" i="3"/>
  <c r="J826" i="3"/>
  <c r="K826" i="3"/>
  <c r="K827" i="3"/>
  <c r="J827" i="3"/>
  <c r="K798" i="3"/>
  <c r="J798" i="3"/>
  <c r="K803" i="3"/>
  <c r="J803" i="3"/>
  <c r="K804" i="3"/>
  <c r="J804" i="3"/>
  <c r="K809" i="3"/>
  <c r="J809" i="3"/>
  <c r="J814" i="3"/>
  <c r="K814" i="3"/>
  <c r="K789" i="3"/>
  <c r="J789" i="3"/>
  <c r="K848" i="3"/>
  <c r="J848" i="3"/>
  <c r="J862" i="3"/>
  <c r="K862" i="3"/>
  <c r="J835" i="3"/>
  <c r="K835" i="3"/>
  <c r="K824" i="3"/>
  <c r="J824" i="3"/>
  <c r="K815" i="3"/>
  <c r="J815" i="3"/>
  <c r="J799" i="3"/>
  <c r="K799" i="3"/>
  <c r="J805" i="3"/>
  <c r="K805" i="3"/>
  <c r="J775" i="3"/>
  <c r="K775" i="3"/>
  <c r="K768" i="3"/>
  <c r="J768" i="3"/>
  <c r="J860" i="3"/>
  <c r="K860" i="3"/>
  <c r="J847" i="3"/>
  <c r="K847" i="3"/>
  <c r="K838" i="3"/>
  <c r="J838" i="3"/>
  <c r="J850" i="3"/>
  <c r="K850" i="3"/>
  <c r="J832" i="3"/>
  <c r="K832" i="3"/>
  <c r="K821" i="3"/>
  <c r="J821" i="3"/>
  <c r="J802" i="3"/>
  <c r="K802" i="3"/>
  <c r="K869" i="3"/>
  <c r="J869" i="3"/>
  <c r="K870" i="3"/>
  <c r="J870" i="3"/>
  <c r="J867" i="3"/>
  <c r="K867" i="3"/>
  <c r="K831" i="3"/>
  <c r="J831" i="3"/>
  <c r="K825" i="3"/>
  <c r="J825" i="3"/>
  <c r="J818" i="3"/>
  <c r="K818" i="3"/>
  <c r="K812" i="3"/>
  <c r="J812" i="3"/>
  <c r="K796" i="3"/>
  <c r="J796" i="3"/>
  <c r="K797" i="3"/>
  <c r="J797" i="3"/>
  <c r="K776" i="3"/>
  <c r="J776" i="3"/>
  <c r="K777" i="3"/>
  <c r="J777" i="3"/>
  <c r="K864" i="3"/>
  <c r="J864" i="3"/>
  <c r="K863" i="3"/>
  <c r="J863" i="3"/>
  <c r="J866" i="3"/>
  <c r="K866" i="3"/>
  <c r="K861" i="3"/>
  <c r="J861" i="3"/>
  <c r="K849" i="3"/>
  <c r="J849" i="3"/>
  <c r="K859" i="3"/>
  <c r="J859" i="3"/>
  <c r="K836" i="3"/>
  <c r="J836" i="3"/>
  <c r="K810" i="3"/>
  <c r="J810" i="3"/>
  <c r="K834" i="3"/>
  <c r="J834" i="3"/>
  <c r="J800" i="3"/>
  <c r="K800" i="3"/>
  <c r="K765" i="3"/>
  <c r="J765" i="3"/>
  <c r="J784" i="3"/>
  <c r="K784" i="3"/>
  <c r="K773" i="3"/>
  <c r="J773" i="3"/>
  <c r="K868" i="3"/>
  <c r="J868" i="3"/>
  <c r="J842" i="3"/>
  <c r="K842" i="3"/>
  <c r="J856" i="3"/>
  <c r="K856" i="3"/>
  <c r="K852" i="3"/>
  <c r="J852" i="3"/>
  <c r="K857" i="3"/>
  <c r="J857" i="3"/>
  <c r="J841" i="3"/>
  <c r="K841" i="3"/>
  <c r="K855" i="3"/>
  <c r="J855" i="3"/>
  <c r="J819" i="3"/>
  <c r="K819" i="3"/>
  <c r="K837" i="3"/>
  <c r="J837" i="3"/>
  <c r="K792" i="3"/>
  <c r="J792" i="3"/>
  <c r="K782" i="3"/>
  <c r="J782" i="3"/>
  <c r="J780" i="3"/>
  <c r="K780" i="3"/>
  <c r="J767" i="3"/>
  <c r="K767" i="3"/>
  <c r="K871" i="3"/>
  <c r="J871" i="3"/>
  <c r="K853" i="3"/>
  <c r="J853" i="3"/>
  <c r="J858" i="3"/>
  <c r="K858" i="3"/>
  <c r="K833" i="3"/>
  <c r="J833" i="3"/>
  <c r="K820" i="3"/>
  <c r="J820" i="3"/>
  <c r="K771" i="3"/>
  <c r="J771" i="3"/>
  <c r="K786" i="3"/>
  <c r="J786" i="3"/>
  <c r="K854" i="3"/>
  <c r="J854" i="3"/>
  <c r="J843" i="3"/>
  <c r="K843" i="3"/>
  <c r="K790" i="3"/>
  <c r="J790" i="3"/>
  <c r="K794" i="3"/>
  <c r="J794" i="3"/>
  <c r="K801" i="3"/>
  <c r="J801" i="3"/>
  <c r="K774" i="3"/>
  <c r="J774" i="3"/>
  <c r="K766" i="3"/>
  <c r="J766" i="3"/>
  <c r="K785" i="3"/>
  <c r="J785" i="3"/>
  <c r="K846" i="3"/>
  <c r="J846" i="3"/>
  <c r="K839" i="3"/>
  <c r="J839" i="3"/>
  <c r="J806" i="3"/>
  <c r="K806" i="3"/>
  <c r="K795" i="3"/>
  <c r="J795" i="3"/>
  <c r="J807" i="3"/>
  <c r="K807" i="3"/>
  <c r="K770" i="3"/>
  <c r="J770" i="3"/>
  <c r="J791" i="3"/>
  <c r="K791" i="3"/>
  <c r="J787" i="3"/>
  <c r="K787" i="3"/>
  <c r="J781" i="3"/>
  <c r="K781" i="3"/>
  <c r="K865" i="3"/>
  <c r="J865" i="3"/>
  <c r="J828" i="3"/>
  <c r="K828" i="3"/>
  <c r="J779" i="3"/>
  <c r="K779" i="3"/>
  <c r="K793" i="3"/>
  <c r="J793" i="3"/>
  <c r="K778" i="3"/>
  <c r="J778" i="3"/>
  <c r="K772" i="3"/>
  <c r="J772" i="3"/>
  <c r="K769" i="3"/>
  <c r="J769" i="3"/>
  <c r="L5541" i="4"/>
  <c r="K5542" i="4"/>
  <c r="L2959" i="4"/>
  <c r="K2960" i="4"/>
  <c r="L6018" i="4"/>
  <c r="K6019" i="4"/>
  <c r="K2143" i="4"/>
  <c r="L2142" i="4"/>
  <c r="K4794" i="4"/>
  <c r="L4793" i="4"/>
  <c r="L6086" i="4"/>
  <c r="K6087" i="4"/>
  <c r="K3366" i="4"/>
  <c r="L3365" i="4"/>
  <c r="K1938" i="4"/>
  <c r="L1937" i="4"/>
  <c r="L1121" i="4"/>
  <c r="K1122" i="4"/>
  <c r="L4181" i="4"/>
  <c r="K4182" i="4"/>
  <c r="K1734" i="4"/>
  <c r="L1733" i="4"/>
  <c r="K4455" i="4"/>
  <c r="L4454" i="4"/>
  <c r="L2617" i="4"/>
  <c r="K2618" i="4"/>
  <c r="K918" i="4"/>
  <c r="L917" i="4"/>
  <c r="K306" i="4"/>
  <c r="L305" i="4"/>
  <c r="K2755" i="4"/>
  <c r="L2754" i="4"/>
  <c r="L5677" i="4"/>
  <c r="K5678" i="4"/>
  <c r="K1530" i="4"/>
  <c r="L1529" i="4"/>
  <c r="L2345" i="4"/>
  <c r="K2346" i="4"/>
  <c r="L6971" i="4"/>
  <c r="K6972" i="4"/>
  <c r="L7513" i="4"/>
  <c r="K7514" i="4"/>
  <c r="K850" i="4"/>
  <c r="L849" i="4"/>
  <c r="L5133" i="4"/>
  <c r="K5134" i="4"/>
  <c r="L2414" i="4"/>
  <c r="K2415" i="4"/>
  <c r="L6154" i="4"/>
  <c r="K6155" i="4"/>
  <c r="L7446" i="4"/>
  <c r="K7447" i="4"/>
  <c r="K5814" i="4"/>
  <c r="L5813" i="4"/>
  <c r="K2550" i="4"/>
  <c r="L2549" i="4"/>
  <c r="L6833" i="4"/>
  <c r="K6834" i="4"/>
  <c r="K242" i="4"/>
  <c r="L241" i="4"/>
  <c r="K6291" i="4"/>
  <c r="L6290" i="4"/>
  <c r="K3911" i="4"/>
  <c r="L3910" i="4"/>
  <c r="K3094" i="4"/>
  <c r="L3093" i="4"/>
  <c r="K1326" i="4"/>
  <c r="L1325" i="4"/>
  <c r="K4726" i="4"/>
  <c r="L4725" i="4"/>
  <c r="K2890" i="4"/>
  <c r="L2889" i="4"/>
  <c r="L3638" i="4"/>
  <c r="K3639" i="4"/>
  <c r="L3841" i="4"/>
  <c r="K3842" i="4"/>
  <c r="L3164" i="4"/>
  <c r="K3165" i="4"/>
  <c r="K7582" i="4"/>
  <c r="L7581" i="4"/>
  <c r="L6630" i="4"/>
  <c r="K6631" i="4"/>
  <c r="K5270" i="4"/>
  <c r="L5269" i="4"/>
  <c r="K2686" i="4"/>
  <c r="L2685" i="4"/>
  <c r="K3436" i="4"/>
  <c r="L3435" i="4"/>
  <c r="L1801" i="4"/>
  <c r="K1802" i="4"/>
  <c r="L1190" i="4"/>
  <c r="K1191" i="4"/>
  <c r="K1054" i="4"/>
  <c r="L1053" i="4"/>
  <c r="K4591" i="4"/>
  <c r="L4590" i="4"/>
  <c r="L2481" i="4"/>
  <c r="K2482" i="4"/>
  <c r="L3230" i="4"/>
  <c r="K3231" i="4"/>
  <c r="L4861" i="4"/>
  <c r="K4862" i="4"/>
  <c r="L3298" i="4"/>
  <c r="K3299" i="4"/>
  <c r="L1257" i="4"/>
  <c r="K1258" i="4"/>
  <c r="L5065" i="4"/>
  <c r="K5066" i="4"/>
  <c r="K4522" i="4"/>
  <c r="L4521" i="4"/>
  <c r="K4931" i="4"/>
  <c r="L4930" i="4"/>
  <c r="K4115" i="4"/>
  <c r="L4114" i="4"/>
  <c r="L4385" i="4"/>
  <c r="K4386" i="4"/>
  <c r="K5474" i="4"/>
  <c r="L5473" i="4"/>
  <c r="L2277" i="4"/>
  <c r="K2278" i="4"/>
  <c r="L1394" i="4"/>
  <c r="K1395" i="4"/>
  <c r="L1461" i="4"/>
  <c r="K1462" i="4"/>
  <c r="L4997" i="4"/>
  <c r="K4998" i="4"/>
  <c r="K6495" i="4"/>
  <c r="L6494" i="4"/>
  <c r="K6563" i="4"/>
  <c r="L6562" i="4"/>
  <c r="L3977" i="4"/>
  <c r="K3978" i="4"/>
  <c r="K7106" i="4"/>
  <c r="L7105" i="4"/>
  <c r="L7241" i="4"/>
  <c r="K7242" i="4"/>
  <c r="K4047" i="4"/>
  <c r="L4046" i="4"/>
  <c r="K3775" i="4"/>
  <c r="L3774" i="4"/>
  <c r="L2209" i="4"/>
  <c r="K2210" i="4"/>
  <c r="L5745" i="4"/>
  <c r="K5746" i="4"/>
  <c r="L7173" i="4"/>
  <c r="K7174" i="4"/>
  <c r="K7652" i="4"/>
  <c r="L7651" i="4"/>
  <c r="K4659" i="4"/>
  <c r="L4658" i="4"/>
  <c r="K782" i="4"/>
  <c r="L781" i="4"/>
  <c r="L5881" i="4"/>
  <c r="K5882" i="4"/>
  <c r="L5338" i="4"/>
  <c r="K5339" i="4"/>
  <c r="L7039" i="4"/>
  <c r="K7040" i="4"/>
  <c r="K3502" i="4"/>
  <c r="L3501" i="4"/>
  <c r="K1666" i="4"/>
  <c r="L1665" i="4"/>
  <c r="K6767" i="4"/>
  <c r="L6766" i="4"/>
  <c r="L5202" i="4"/>
  <c r="K5203" i="4"/>
  <c r="L585" i="4"/>
  <c r="K586" i="4"/>
  <c r="L171" i="4"/>
  <c r="K172" i="4"/>
  <c r="K6904" i="4"/>
  <c r="L6903" i="4"/>
  <c r="L1869" i="4"/>
  <c r="K1870" i="4"/>
  <c r="K3571" i="4"/>
  <c r="L3570" i="4"/>
  <c r="K2006" i="4"/>
  <c r="L2005" i="4"/>
  <c r="K3706" i="4"/>
  <c r="L3705" i="4"/>
  <c r="K7379" i="4"/>
  <c r="L7378" i="4"/>
  <c r="L1598" i="4"/>
  <c r="K1599" i="4"/>
  <c r="L985" i="4"/>
  <c r="K986" i="4"/>
  <c r="L2075" i="4"/>
  <c r="K2076" i="4"/>
  <c r="L4251" i="4"/>
  <c r="K4252" i="4"/>
  <c r="K6698" i="4"/>
  <c r="L6697" i="4"/>
  <c r="K2824" i="4"/>
  <c r="L2823" i="4"/>
  <c r="K6426" i="4"/>
  <c r="L6425" i="4"/>
  <c r="L6222" i="4"/>
  <c r="K6223" i="4"/>
  <c r="K7310" i="4"/>
  <c r="L7309" i="4"/>
  <c r="K649" i="4"/>
  <c r="L648" i="4"/>
  <c r="L373" i="4"/>
  <c r="K374" i="4"/>
  <c r="L6357" i="4"/>
  <c r="K6358" i="4"/>
  <c r="K103" i="4"/>
  <c r="L102" i="4"/>
  <c r="K5952" i="4"/>
  <c r="L5951" i="4"/>
  <c r="L715" i="4"/>
  <c r="K716" i="4"/>
  <c r="L5405" i="4"/>
  <c r="K5406" i="4"/>
  <c r="L443" i="4"/>
  <c r="K444" i="4"/>
  <c r="L5610" i="4"/>
  <c r="K5611" i="4"/>
  <c r="L3026" i="4"/>
  <c r="K3027" i="4"/>
  <c r="K511" i="4"/>
  <c r="L510" i="4"/>
  <c r="L4318" i="4"/>
  <c r="K4319" i="4"/>
  <c r="K1277" i="3" l="1"/>
  <c r="J1277" i="3"/>
  <c r="K1294" i="3"/>
  <c r="J1294" i="3"/>
  <c r="J1274" i="3"/>
  <c r="K1274" i="3"/>
  <c r="K1202" i="3"/>
  <c r="J1202" i="3"/>
  <c r="K1235" i="3"/>
  <c r="J1235" i="3"/>
  <c r="K1247" i="3"/>
  <c r="J1247" i="3"/>
  <c r="K1243" i="3"/>
  <c r="J1243" i="3"/>
  <c r="K1295" i="3"/>
  <c r="J1295" i="3"/>
  <c r="K1307" i="3"/>
  <c r="J1307" i="3"/>
  <c r="K1287" i="3"/>
  <c r="J1287" i="3"/>
  <c r="K1216" i="3"/>
  <c r="J1216" i="3"/>
  <c r="J1206" i="3"/>
  <c r="K1206" i="3"/>
  <c r="J1218" i="3"/>
  <c r="K1218" i="3"/>
  <c r="J1267" i="3"/>
  <c r="K1267" i="3"/>
  <c r="J1254" i="3"/>
  <c r="K1254" i="3"/>
  <c r="J1201" i="3"/>
  <c r="K1201" i="3"/>
  <c r="J1263" i="3"/>
  <c r="K1263" i="3"/>
  <c r="J1293" i="3"/>
  <c r="K1293" i="3"/>
  <c r="J1281" i="3"/>
  <c r="K1281" i="3"/>
  <c r="K1255" i="3"/>
  <c r="J1255" i="3"/>
  <c r="K1250" i="3"/>
  <c r="J1250" i="3"/>
  <c r="K1229" i="3"/>
  <c r="J1229" i="3"/>
  <c r="K1204" i="3"/>
  <c r="J1204" i="3"/>
  <c r="J1210" i="3"/>
  <c r="K1210" i="3"/>
  <c r="J1266" i="3"/>
  <c r="K1266" i="3"/>
  <c r="J1298" i="3"/>
  <c r="K1298" i="3"/>
  <c r="J1230" i="3"/>
  <c r="K1230" i="3"/>
  <c r="J1289" i="3"/>
  <c r="K1289" i="3"/>
  <c r="J1286" i="3"/>
  <c r="K1286" i="3"/>
  <c r="K1211" i="3"/>
  <c r="J1211" i="3"/>
  <c r="K1207" i="3"/>
  <c r="J1207" i="3"/>
  <c r="K1223" i="3"/>
  <c r="J1223" i="3"/>
  <c r="K1265" i="3"/>
  <c r="J1265" i="3"/>
  <c r="K1303" i="3"/>
  <c r="J1303" i="3"/>
  <c r="K1270" i="3"/>
  <c r="J1270" i="3"/>
  <c r="J1237" i="3"/>
  <c r="K1237" i="3"/>
  <c r="K1269" i="3"/>
  <c r="J1269" i="3"/>
  <c r="J1258" i="3"/>
  <c r="K1258" i="3"/>
  <c r="K1213" i="3"/>
  <c r="J1213" i="3"/>
  <c r="K1214" i="3"/>
  <c r="J1214" i="3"/>
  <c r="J1271" i="3"/>
  <c r="K1271" i="3"/>
  <c r="J1226" i="3"/>
  <c r="K1226" i="3"/>
  <c r="K1252" i="3"/>
  <c r="J1252" i="3"/>
  <c r="J1241" i="3"/>
  <c r="K1241" i="3"/>
  <c r="J1257" i="3"/>
  <c r="K1257" i="3"/>
  <c r="J1290" i="3"/>
  <c r="K1290" i="3"/>
  <c r="K1296" i="3"/>
  <c r="J1296" i="3"/>
  <c r="J1275" i="3"/>
  <c r="K1275" i="3"/>
  <c r="K1291" i="3"/>
  <c r="J1291" i="3"/>
  <c r="K1276" i="3"/>
  <c r="J1276" i="3"/>
  <c r="J1220" i="3"/>
  <c r="K1220" i="3"/>
  <c r="K1249" i="3"/>
  <c r="J1249" i="3"/>
  <c r="K1238" i="3"/>
  <c r="J1238" i="3"/>
  <c r="K1209" i="3"/>
  <c r="J1209" i="3"/>
  <c r="K1231" i="3"/>
  <c r="J1231" i="3"/>
  <c r="J1261" i="3"/>
  <c r="K1261" i="3"/>
  <c r="K1234" i="3"/>
  <c r="J1234" i="3"/>
  <c r="J1259" i="3"/>
  <c r="K1259" i="3"/>
  <c r="K1306" i="3"/>
  <c r="J1306" i="3"/>
  <c r="J1305" i="3"/>
  <c r="K1305" i="3"/>
  <c r="K1278" i="3"/>
  <c r="J1278" i="3"/>
  <c r="K1227" i="3"/>
  <c r="J1227" i="3"/>
  <c r="J1245" i="3"/>
  <c r="K1245" i="3"/>
  <c r="J1225" i="3"/>
  <c r="K1225" i="3"/>
  <c r="K1304" i="3"/>
  <c r="J1304" i="3"/>
  <c r="K1246" i="3"/>
  <c r="J1246" i="3"/>
  <c r="J1297" i="3"/>
  <c r="K1297" i="3"/>
  <c r="K1302" i="3"/>
  <c r="J1302" i="3"/>
  <c r="K1292" i="3"/>
  <c r="J1292" i="3"/>
  <c r="J1280" i="3"/>
  <c r="K1280" i="3"/>
  <c r="J1279" i="3"/>
  <c r="K1279" i="3"/>
  <c r="J1232" i="3"/>
  <c r="K1232" i="3"/>
  <c r="J1212" i="3"/>
  <c r="K1212" i="3"/>
  <c r="J1222" i="3"/>
  <c r="K1222" i="3"/>
  <c r="K1251" i="3"/>
  <c r="J1251" i="3"/>
  <c r="K1253" i="3"/>
  <c r="J1253" i="3"/>
  <c r="K1256" i="3"/>
  <c r="J1256" i="3"/>
  <c r="K1301" i="3"/>
  <c r="J1301" i="3"/>
  <c r="J1273" i="3"/>
  <c r="K1273" i="3"/>
  <c r="K1244" i="3"/>
  <c r="J1244" i="3"/>
  <c r="K1240" i="3"/>
  <c r="J1240" i="3"/>
  <c r="K1268" i="3"/>
  <c r="J1268" i="3"/>
  <c r="J1260" i="3"/>
  <c r="K1260" i="3"/>
  <c r="K1264" i="3"/>
  <c r="J1264" i="3"/>
  <c r="J1283" i="3"/>
  <c r="K1283" i="3"/>
  <c r="K1285" i="3"/>
  <c r="J1285" i="3"/>
  <c r="K1282" i="3"/>
  <c r="J1282" i="3"/>
  <c r="K1239" i="3"/>
  <c r="J1239" i="3"/>
  <c r="K1219" i="3"/>
  <c r="J1219" i="3"/>
  <c r="K1203" i="3"/>
  <c r="J1203" i="3"/>
  <c r="K1272" i="3"/>
  <c r="J1272" i="3"/>
  <c r="K1262" i="3"/>
  <c r="J1262" i="3"/>
  <c r="J1236" i="3"/>
  <c r="K1236" i="3"/>
  <c r="K1242" i="3"/>
  <c r="J1242" i="3"/>
  <c r="H1419" i="3"/>
  <c r="H1424" i="3"/>
  <c r="H1437" i="3"/>
  <c r="I1419" i="3"/>
  <c r="L1419" i="3" s="1"/>
  <c r="I1424" i="3"/>
  <c r="L1424" i="3" s="1"/>
  <c r="I1437" i="3"/>
  <c r="L1437" i="3" s="1"/>
  <c r="I1441" i="3"/>
  <c r="H1440" i="3"/>
  <c r="I1445" i="3"/>
  <c r="L1445" i="3" s="1"/>
  <c r="I1440" i="3"/>
  <c r="L1440" i="3" s="1"/>
  <c r="H1422" i="3"/>
  <c r="I1422" i="3"/>
  <c r="L1422" i="3" s="1"/>
  <c r="H1426" i="3"/>
  <c r="I1448" i="3"/>
  <c r="L1448" i="3" s="1"/>
  <c r="I1457" i="3"/>
  <c r="I1470" i="3"/>
  <c r="L1470" i="3" s="1"/>
  <c r="H1421" i="3"/>
  <c r="I1442" i="3"/>
  <c r="H1443" i="3"/>
  <c r="I1456" i="3"/>
  <c r="H1460" i="3"/>
  <c r="I1421" i="3"/>
  <c r="L1421" i="3" s="1"/>
  <c r="I1443" i="3"/>
  <c r="L1443" i="3" s="1"/>
  <c r="I1460" i="3"/>
  <c r="L1460" i="3" s="1"/>
  <c r="H1447" i="3"/>
  <c r="H1455" i="3"/>
  <c r="H1468" i="3"/>
  <c r="I1447" i="3"/>
  <c r="L1447" i="3" s="1"/>
  <c r="I1455" i="3"/>
  <c r="L1455" i="3" s="1"/>
  <c r="H1459" i="3"/>
  <c r="I1468" i="3"/>
  <c r="L1468" i="3" s="1"/>
  <c r="I1459" i="3"/>
  <c r="L1459" i="3" s="1"/>
  <c r="H1454" i="3"/>
  <c r="I1476" i="3"/>
  <c r="H1448" i="3"/>
  <c r="H1445" i="3"/>
  <c r="H1470" i="3"/>
  <c r="H1479" i="3"/>
  <c r="H1458" i="3"/>
  <c r="I1479" i="3"/>
  <c r="L1479" i="3" s="1"/>
  <c r="I1458" i="3"/>
  <c r="L1458" i="3" s="1"/>
  <c r="H1482" i="3"/>
  <c r="I1454" i="3"/>
  <c r="L1454" i="3" s="1"/>
  <c r="I1474" i="3"/>
  <c r="H1478" i="3"/>
  <c r="I1478" i="3"/>
  <c r="L1478" i="3" s="1"/>
  <c r="I1484" i="3"/>
  <c r="I1426" i="3"/>
  <c r="L1426" i="3" s="1"/>
  <c r="H1466" i="3"/>
  <c r="I1466" i="3"/>
  <c r="L1466" i="3" s="1"/>
  <c r="I1519" i="3"/>
  <c r="L1519" i="3" s="1"/>
  <c r="H1501" i="3"/>
  <c r="I1501" i="3"/>
  <c r="L1501" i="3" s="1"/>
  <c r="H1505" i="3"/>
  <c r="H1500" i="3"/>
  <c r="I1505" i="3"/>
  <c r="L1505" i="3" s="1"/>
  <c r="H1509" i="3"/>
  <c r="H1497" i="3"/>
  <c r="I1500" i="3"/>
  <c r="L1500" i="3" s="1"/>
  <c r="I1509" i="3"/>
  <c r="L1509" i="3" s="1"/>
  <c r="H1517" i="3"/>
  <c r="I1497" i="3"/>
  <c r="L1497" i="3" s="1"/>
  <c r="I1499" i="3"/>
  <c r="H1516" i="3"/>
  <c r="I1494" i="3"/>
  <c r="I1498" i="3"/>
  <c r="I1511" i="3"/>
  <c r="H1515" i="3"/>
  <c r="I1515" i="3"/>
  <c r="L1515" i="3" s="1"/>
  <c r="H1519" i="3"/>
  <c r="J1299" i="3"/>
  <c r="K1299" i="3"/>
  <c r="K1284" i="3"/>
  <c r="J1284" i="3"/>
  <c r="J1288" i="3"/>
  <c r="K1288" i="3"/>
  <c r="K1300" i="3"/>
  <c r="J1300" i="3"/>
  <c r="J1248" i="3"/>
  <c r="K1248" i="3"/>
  <c r="J1215" i="3"/>
  <c r="K1215" i="3"/>
  <c r="K1208" i="3"/>
  <c r="J1208" i="3"/>
  <c r="K1205" i="3"/>
  <c r="J1205" i="3"/>
  <c r="K1233" i="3"/>
  <c r="J1233" i="3"/>
  <c r="K1224" i="3"/>
  <c r="J1224" i="3"/>
  <c r="L2960" i="4"/>
  <c r="K2961" i="4"/>
  <c r="K5543" i="4"/>
  <c r="L5542" i="4"/>
  <c r="L2618" i="4"/>
  <c r="K2619" i="4"/>
  <c r="L3366" i="4"/>
  <c r="K3367" i="4"/>
  <c r="L5678" i="4"/>
  <c r="K5679" i="4"/>
  <c r="K6973" i="4"/>
  <c r="L6972" i="4"/>
  <c r="K919" i="4"/>
  <c r="L918" i="4"/>
  <c r="K2347" i="4"/>
  <c r="L2346" i="4"/>
  <c r="K6088" i="4"/>
  <c r="L6087" i="4"/>
  <c r="L1530" i="4"/>
  <c r="K1531" i="4"/>
  <c r="L4455" i="4"/>
  <c r="K4456" i="4"/>
  <c r="L1734" i="4"/>
  <c r="K1735" i="4"/>
  <c r="L4794" i="4"/>
  <c r="K4795" i="4"/>
  <c r="L1938" i="4"/>
  <c r="K1939" i="4"/>
  <c r="K4183" i="4"/>
  <c r="L4182" i="4"/>
  <c r="K2756" i="4"/>
  <c r="L2755" i="4"/>
  <c r="K2144" i="4"/>
  <c r="L2143" i="4"/>
  <c r="K7515" i="4"/>
  <c r="L7514" i="4"/>
  <c r="K1123" i="4"/>
  <c r="L1122" i="4"/>
  <c r="K6020" i="4"/>
  <c r="L6019" i="4"/>
  <c r="K307" i="4"/>
  <c r="L306" i="4"/>
  <c r="K5612" i="4"/>
  <c r="L5611" i="4"/>
  <c r="K587" i="4"/>
  <c r="L586" i="4"/>
  <c r="L4998" i="4"/>
  <c r="K4999" i="4"/>
  <c r="K5953" i="4"/>
  <c r="L5952" i="4"/>
  <c r="K445" i="4"/>
  <c r="L444" i="4"/>
  <c r="K5204" i="4"/>
  <c r="L5203" i="4"/>
  <c r="K7175" i="4"/>
  <c r="L7174" i="4"/>
  <c r="L1462" i="4"/>
  <c r="K1463" i="4"/>
  <c r="K4863" i="4"/>
  <c r="L4862" i="4"/>
  <c r="K7448" i="4"/>
  <c r="L7447" i="4"/>
  <c r="K650" i="4"/>
  <c r="L649" i="4"/>
  <c r="L4931" i="4"/>
  <c r="K4932" i="4"/>
  <c r="L2890" i="4"/>
  <c r="K2891" i="4"/>
  <c r="K243" i="4"/>
  <c r="L242" i="4"/>
  <c r="L5746" i="4"/>
  <c r="K5747" i="4"/>
  <c r="K1396" i="4"/>
  <c r="L1395" i="4"/>
  <c r="K3232" i="4"/>
  <c r="L3231" i="4"/>
  <c r="K6156" i="4"/>
  <c r="L6155" i="4"/>
  <c r="L3571" i="4"/>
  <c r="K3572" i="4"/>
  <c r="K7107" i="4"/>
  <c r="L7106" i="4"/>
  <c r="K4523" i="4"/>
  <c r="L4522" i="4"/>
  <c r="L3436" i="4"/>
  <c r="K3437" i="4"/>
  <c r="L5406" i="4"/>
  <c r="K5407" i="4"/>
  <c r="L2210" i="4"/>
  <c r="K2211" i="4"/>
  <c r="L2278" i="4"/>
  <c r="K2279" i="4"/>
  <c r="L2482" i="4"/>
  <c r="K2483" i="4"/>
  <c r="K3166" i="4"/>
  <c r="L3165" i="4"/>
  <c r="L7379" i="4"/>
  <c r="K7380" i="4"/>
  <c r="L1666" i="4"/>
  <c r="K1667" i="4"/>
  <c r="L716" i="4"/>
  <c r="K717" i="4"/>
  <c r="K6359" i="4"/>
  <c r="L6358" i="4"/>
  <c r="L2076" i="4"/>
  <c r="K2077" i="4"/>
  <c r="L3842" i="4"/>
  <c r="K3843" i="4"/>
  <c r="K6835" i="4"/>
  <c r="L6834" i="4"/>
  <c r="L5134" i="4"/>
  <c r="K5135" i="4"/>
  <c r="K512" i="4"/>
  <c r="L511" i="4"/>
  <c r="L3706" i="4"/>
  <c r="K3707" i="4"/>
  <c r="K6905" i="4"/>
  <c r="L6904" i="4"/>
  <c r="L3502" i="4"/>
  <c r="K3503" i="4"/>
  <c r="L3775" i="4"/>
  <c r="K3776" i="4"/>
  <c r="K6564" i="4"/>
  <c r="L6563" i="4"/>
  <c r="K5475" i="4"/>
  <c r="L5474" i="4"/>
  <c r="L4591" i="4"/>
  <c r="K4592" i="4"/>
  <c r="L2686" i="4"/>
  <c r="K2687" i="4"/>
  <c r="L3094" i="4"/>
  <c r="K3095" i="4"/>
  <c r="K375" i="4"/>
  <c r="L374" i="4"/>
  <c r="K1600" i="4"/>
  <c r="L1599" i="4"/>
  <c r="L3299" i="4"/>
  <c r="K3300" i="4"/>
  <c r="L2824" i="4"/>
  <c r="K2825" i="4"/>
  <c r="K5340" i="4"/>
  <c r="L5339" i="4"/>
  <c r="K7243" i="4"/>
  <c r="L7242" i="4"/>
  <c r="L1802" i="4"/>
  <c r="K1803" i="4"/>
  <c r="L6698" i="4"/>
  <c r="K6699" i="4"/>
  <c r="L7582" i="4"/>
  <c r="K7583" i="4"/>
  <c r="L4252" i="4"/>
  <c r="K4253" i="4"/>
  <c r="K5883" i="4"/>
  <c r="L5882" i="4"/>
  <c r="L7310" i="4"/>
  <c r="K7311" i="4"/>
  <c r="L6767" i="4"/>
  <c r="K6768" i="4"/>
  <c r="L4726" i="4"/>
  <c r="K4727" i="4"/>
  <c r="L4319" i="4"/>
  <c r="K4320" i="4"/>
  <c r="K6224" i="4"/>
  <c r="L6223" i="4"/>
  <c r="L1870" i="4"/>
  <c r="K1871" i="4"/>
  <c r="K3979" i="4"/>
  <c r="L3978" i="4"/>
  <c r="L5066" i="4"/>
  <c r="K5067" i="4"/>
  <c r="L2415" i="4"/>
  <c r="K2416" i="4"/>
  <c r="L103" i="4"/>
  <c r="K104" i="4"/>
  <c r="L782" i="4"/>
  <c r="K783" i="4"/>
  <c r="L1326" i="4"/>
  <c r="K1327" i="4"/>
  <c r="K3028" i="4"/>
  <c r="L3027" i="4"/>
  <c r="L986" i="4"/>
  <c r="K987" i="4"/>
  <c r="K173" i="4"/>
  <c r="L172" i="4"/>
  <c r="L7040" i="4"/>
  <c r="K7041" i="4"/>
  <c r="K4387" i="4"/>
  <c r="L4386" i="4"/>
  <c r="L1258" i="4"/>
  <c r="K1259" i="4"/>
  <c r="K3640" i="4"/>
  <c r="L3639" i="4"/>
  <c r="L6426" i="4"/>
  <c r="K6427" i="4"/>
  <c r="L4659" i="4"/>
  <c r="K4660" i="4"/>
  <c r="K4048" i="4"/>
  <c r="L4047" i="4"/>
  <c r="L6495" i="4"/>
  <c r="K6496" i="4"/>
  <c r="L1054" i="4"/>
  <c r="K1055" i="4"/>
  <c r="L5270" i="4"/>
  <c r="K5271" i="4"/>
  <c r="L3911" i="4"/>
  <c r="K3912" i="4"/>
  <c r="L2550" i="4"/>
  <c r="K2551" i="4"/>
  <c r="K1192" i="4"/>
  <c r="L1191" i="4"/>
  <c r="K6632" i="4"/>
  <c r="L6631" i="4"/>
  <c r="L2006" i="4"/>
  <c r="K2007" i="4"/>
  <c r="L7652" i="4"/>
  <c r="K7653" i="4"/>
  <c r="L4115" i="4"/>
  <c r="K4116" i="4"/>
  <c r="L6291" i="4"/>
  <c r="K6292" i="4"/>
  <c r="L5814" i="4"/>
  <c r="K5815" i="4"/>
  <c r="L850" i="4"/>
  <c r="K851" i="4"/>
  <c r="K1501" i="3" l="1"/>
  <c r="J1501" i="3"/>
  <c r="K1516" i="3"/>
  <c r="J1516" i="3"/>
  <c r="K1458" i="3"/>
  <c r="J1458" i="3"/>
  <c r="K1468" i="3"/>
  <c r="J1468" i="3"/>
  <c r="L1457" i="3"/>
  <c r="J1457" i="3"/>
  <c r="J1437" i="3"/>
  <c r="K1437" i="3"/>
  <c r="K1479" i="3"/>
  <c r="J1479" i="3"/>
  <c r="K1455" i="3"/>
  <c r="J1455" i="3"/>
  <c r="J1424" i="3"/>
  <c r="K1424" i="3"/>
  <c r="L1511" i="3"/>
  <c r="J1511" i="3"/>
  <c r="K1517" i="3"/>
  <c r="J1517" i="3"/>
  <c r="K1466" i="3"/>
  <c r="J1466" i="3"/>
  <c r="J1470" i="3"/>
  <c r="K1470" i="3"/>
  <c r="J1447" i="3"/>
  <c r="K1447" i="3"/>
  <c r="J1426" i="3"/>
  <c r="K1426" i="3"/>
  <c r="J1419" i="3"/>
  <c r="K1419" i="3"/>
  <c r="J1445" i="3"/>
  <c r="K1445" i="3"/>
  <c r="L1498" i="3"/>
  <c r="J1498" i="3"/>
  <c r="L1484" i="3"/>
  <c r="J1484" i="3"/>
  <c r="K1448" i="3"/>
  <c r="J1448" i="3"/>
  <c r="K1422" i="3"/>
  <c r="J1422" i="3"/>
  <c r="J1519" i="3"/>
  <c r="K1519" i="3"/>
  <c r="K1497" i="3"/>
  <c r="J1497" i="3"/>
  <c r="L1476" i="3"/>
  <c r="J1476" i="3"/>
  <c r="L1499" i="3"/>
  <c r="J1499" i="3"/>
  <c r="H1638" i="3"/>
  <c r="I1643" i="3"/>
  <c r="L1643" i="3" s="1"/>
  <c r="H1647" i="3"/>
  <c r="I1652" i="3"/>
  <c r="L1652" i="3" s="1"/>
  <c r="I1656" i="3"/>
  <c r="L1656" i="3" s="1"/>
  <c r="H1660" i="3"/>
  <c r="I1638" i="3"/>
  <c r="L1638" i="3" s="1"/>
  <c r="I1647" i="3"/>
  <c r="L1647" i="3" s="1"/>
  <c r="H1637" i="3"/>
  <c r="H1642" i="3"/>
  <c r="H1651" i="3"/>
  <c r="H1655" i="3"/>
  <c r="I1637" i="3"/>
  <c r="L1637" i="3" s="1"/>
  <c r="I1642" i="3"/>
  <c r="L1642" i="3" s="1"/>
  <c r="I1651" i="3"/>
  <c r="L1651" i="3" s="1"/>
  <c r="I1655" i="3"/>
  <c r="L1655" i="3" s="1"/>
  <c r="H1659" i="3"/>
  <c r="H1646" i="3"/>
  <c r="H1650" i="3"/>
  <c r="H1654" i="3"/>
  <c r="I1659" i="3"/>
  <c r="L1659" i="3" s="1"/>
  <c r="H1641" i="3"/>
  <c r="I1646" i="3"/>
  <c r="L1646" i="3" s="1"/>
  <c r="I1650" i="3"/>
  <c r="L1650" i="3" s="1"/>
  <c r="I1654" i="3"/>
  <c r="L1654" i="3" s="1"/>
  <c r="I1641" i="3"/>
  <c r="L1641" i="3" s="1"/>
  <c r="H1649" i="3"/>
  <c r="H1658" i="3"/>
  <c r="H1645" i="3"/>
  <c r="I1649" i="3"/>
  <c r="L1649" i="3" s="1"/>
  <c r="H1653" i="3"/>
  <c r="I1658" i="3"/>
  <c r="L1658" i="3" s="1"/>
  <c r="H1662" i="3"/>
  <c r="H1639" i="3"/>
  <c r="I1644" i="3"/>
  <c r="L1644" i="3" s="1"/>
  <c r="I1648" i="3"/>
  <c r="L1648" i="3" s="1"/>
  <c r="H1661" i="3"/>
  <c r="I1639" i="3"/>
  <c r="L1639" i="3" s="1"/>
  <c r="H1643" i="3"/>
  <c r="H1652" i="3"/>
  <c r="H1648" i="3"/>
  <c r="I1653" i="3"/>
  <c r="L1653" i="3" s="1"/>
  <c r="I1657" i="3"/>
  <c r="L1657" i="3" s="1"/>
  <c r="I1663" i="3"/>
  <c r="L1663" i="3" s="1"/>
  <c r="H1671" i="3"/>
  <c r="H1683" i="3"/>
  <c r="H1656" i="3"/>
  <c r="I1671" i="3"/>
  <c r="L1671" i="3" s="1"/>
  <c r="H1675" i="3"/>
  <c r="H1679" i="3"/>
  <c r="I1683" i="3"/>
  <c r="L1683" i="3" s="1"/>
  <c r="H1688" i="3"/>
  <c r="H1664" i="3"/>
  <c r="H1667" i="3"/>
  <c r="I1675" i="3"/>
  <c r="L1675" i="3" s="1"/>
  <c r="I1679" i="3"/>
  <c r="L1679" i="3" s="1"/>
  <c r="I1688" i="3"/>
  <c r="L1688" i="3" s="1"/>
  <c r="I1660" i="3"/>
  <c r="L1660" i="3" s="1"/>
  <c r="I1664" i="3"/>
  <c r="L1664" i="3" s="1"/>
  <c r="I1667" i="3"/>
  <c r="L1667" i="3" s="1"/>
  <c r="H1670" i="3"/>
  <c r="H1674" i="3"/>
  <c r="H1682" i="3"/>
  <c r="H1687" i="3"/>
  <c r="I1661" i="3"/>
  <c r="L1661" i="3" s="1"/>
  <c r="I1670" i="3"/>
  <c r="L1670" i="3" s="1"/>
  <c r="I1674" i="3"/>
  <c r="L1674" i="3" s="1"/>
  <c r="H1678" i="3"/>
  <c r="I1682" i="3"/>
  <c r="L1682" i="3" s="1"/>
  <c r="I1687" i="3"/>
  <c r="L1687" i="3" s="1"/>
  <c r="I1696" i="3"/>
  <c r="L1696" i="3" s="1"/>
  <c r="I1645" i="3"/>
  <c r="L1645" i="3" s="1"/>
  <c r="H1669" i="3"/>
  <c r="I1678" i="3"/>
  <c r="L1678" i="3" s="1"/>
  <c r="H1665" i="3"/>
  <c r="I1669" i="3"/>
  <c r="L1669" i="3" s="1"/>
  <c r="H1673" i="3"/>
  <c r="H1686" i="3"/>
  <c r="I1665" i="3"/>
  <c r="L1665" i="3" s="1"/>
  <c r="I1673" i="3"/>
  <c r="L1673" i="3" s="1"/>
  <c r="H1677" i="3"/>
  <c r="H1681" i="3"/>
  <c r="I1686" i="3"/>
  <c r="L1686" i="3" s="1"/>
  <c r="I1695" i="3"/>
  <c r="L1695" i="3" s="1"/>
  <c r="H1640" i="3"/>
  <c r="H1668" i="3"/>
  <c r="H1644" i="3"/>
  <c r="I1666" i="3"/>
  <c r="L1666" i="3" s="1"/>
  <c r="I1672" i="3"/>
  <c r="L1672" i="3" s="1"/>
  <c r="H1676" i="3"/>
  <c r="H1680" i="3"/>
  <c r="H1684" i="3"/>
  <c r="H1666" i="3"/>
  <c r="I1684" i="3"/>
  <c r="L1684" i="3" s="1"/>
  <c r="H1694" i="3"/>
  <c r="H1704" i="3"/>
  <c r="I1668" i="3"/>
  <c r="L1668" i="3" s="1"/>
  <c r="I1680" i="3"/>
  <c r="L1680" i="3" s="1"/>
  <c r="I1694" i="3"/>
  <c r="L1694" i="3" s="1"/>
  <c r="H1701" i="3"/>
  <c r="I1704" i="3"/>
  <c r="L1704" i="3" s="1"/>
  <c r="I1708" i="3"/>
  <c r="L1708" i="3" s="1"/>
  <c r="H1691" i="3"/>
  <c r="H1697" i="3"/>
  <c r="I1701" i="3"/>
  <c r="L1701" i="3" s="1"/>
  <c r="I1640" i="3"/>
  <c r="L1640" i="3" s="1"/>
  <c r="I1676" i="3"/>
  <c r="L1676" i="3" s="1"/>
  <c r="I1691" i="3"/>
  <c r="L1691" i="3" s="1"/>
  <c r="I1697" i="3"/>
  <c r="L1697" i="3" s="1"/>
  <c r="H1703" i="3"/>
  <c r="I1707" i="3"/>
  <c r="L1707" i="3" s="1"/>
  <c r="H1700" i="3"/>
  <c r="I1703" i="3"/>
  <c r="L1703" i="3" s="1"/>
  <c r="I1711" i="3"/>
  <c r="L1711" i="3" s="1"/>
  <c r="H1657" i="3"/>
  <c r="I1662" i="3"/>
  <c r="L1662" i="3" s="1"/>
  <c r="H1672" i="3"/>
  <c r="I1700" i="3"/>
  <c r="L1700" i="3" s="1"/>
  <c r="H1692" i="3"/>
  <c r="H1695" i="3"/>
  <c r="H1689" i="3"/>
  <c r="I1692" i="3"/>
  <c r="L1692" i="3" s="1"/>
  <c r="H1699" i="3"/>
  <c r="I1710" i="3"/>
  <c r="L1710" i="3" s="1"/>
  <c r="I1715" i="3"/>
  <c r="L1715" i="3" s="1"/>
  <c r="I1689" i="3"/>
  <c r="L1689" i="3" s="1"/>
  <c r="H1693" i="3"/>
  <c r="I1699" i="3"/>
  <c r="L1699" i="3" s="1"/>
  <c r="H1714" i="3"/>
  <c r="H1663" i="3"/>
  <c r="I1681" i="3"/>
  <c r="L1681" i="3" s="1"/>
  <c r="H1685" i="3"/>
  <c r="H1690" i="3"/>
  <c r="I1693" i="3"/>
  <c r="L1693" i="3" s="1"/>
  <c r="H1705" i="3"/>
  <c r="H1709" i="3"/>
  <c r="I1677" i="3"/>
  <c r="L1677" i="3" s="1"/>
  <c r="I1685" i="3"/>
  <c r="L1685" i="3" s="1"/>
  <c r="I1690" i="3"/>
  <c r="L1690" i="3" s="1"/>
  <c r="H1696" i="3"/>
  <c r="H1698" i="3"/>
  <c r="I1698" i="3"/>
  <c r="L1698" i="3" s="1"/>
  <c r="I1716" i="3"/>
  <c r="L1716" i="3" s="1"/>
  <c r="H1720" i="3"/>
  <c r="H1725" i="3"/>
  <c r="I1729" i="3"/>
  <c r="L1729" i="3" s="1"/>
  <c r="H1733" i="3"/>
  <c r="H1710" i="3"/>
  <c r="I1714" i="3"/>
  <c r="L1714" i="3" s="1"/>
  <c r="I1720" i="3"/>
  <c r="L1720" i="3" s="1"/>
  <c r="I1733" i="3"/>
  <c r="L1733" i="3" s="1"/>
  <c r="H1724" i="3"/>
  <c r="H1728" i="3"/>
  <c r="H1732" i="3"/>
  <c r="H1719" i="3"/>
  <c r="I1724" i="3"/>
  <c r="L1724" i="3" s="1"/>
  <c r="I1728" i="3"/>
  <c r="L1728" i="3" s="1"/>
  <c r="I1732" i="3"/>
  <c r="L1732" i="3" s="1"/>
  <c r="I1719" i="3"/>
  <c r="L1719" i="3" s="1"/>
  <c r="H1723" i="3"/>
  <c r="I1736" i="3"/>
  <c r="L1736" i="3" s="1"/>
  <c r="H1718" i="3"/>
  <c r="I1723" i="3"/>
  <c r="L1723" i="3" s="1"/>
  <c r="H1727" i="3"/>
  <c r="H1731" i="3"/>
  <c r="H1708" i="3"/>
  <c r="I1709" i="3"/>
  <c r="L1709" i="3" s="1"/>
  <c r="H1715" i="3"/>
  <c r="I1718" i="3"/>
  <c r="L1718" i="3" s="1"/>
  <c r="H1722" i="3"/>
  <c r="I1727" i="3"/>
  <c r="L1727" i="3" s="1"/>
  <c r="I1731" i="3"/>
  <c r="L1731" i="3" s="1"/>
  <c r="H1707" i="3"/>
  <c r="H1713" i="3"/>
  <c r="H1717" i="3"/>
  <c r="I1722" i="3"/>
  <c r="L1722" i="3" s="1"/>
  <c r="I1735" i="3"/>
  <c r="L1735" i="3" s="1"/>
  <c r="I1739" i="3"/>
  <c r="L1739" i="3" s="1"/>
  <c r="I1713" i="3"/>
  <c r="L1713" i="3" s="1"/>
  <c r="I1717" i="3"/>
  <c r="L1717" i="3" s="1"/>
  <c r="H1726" i="3"/>
  <c r="I1712" i="3"/>
  <c r="L1712" i="3" s="1"/>
  <c r="I1721" i="3"/>
  <c r="L1721" i="3" s="1"/>
  <c r="H1711" i="3"/>
  <c r="H1716" i="3"/>
  <c r="H1729" i="3"/>
  <c r="I1726" i="3"/>
  <c r="L1726" i="3" s="1"/>
  <c r="L1730" i="3"/>
  <c r="H1735" i="3"/>
  <c r="H1742" i="3"/>
  <c r="H1721" i="3"/>
  <c r="I1742" i="3"/>
  <c r="L1742" i="3" s="1"/>
  <c r="H1734" i="3"/>
  <c r="I1734" i="3"/>
  <c r="L1734" i="3" s="1"/>
  <c r="H1737" i="3"/>
  <c r="H1739" i="3"/>
  <c r="H1740" i="3"/>
  <c r="H1741" i="3"/>
  <c r="H1743" i="3"/>
  <c r="I1743" i="3"/>
  <c r="L1743" i="3" s="1"/>
  <c r="H1712" i="3"/>
  <c r="I1737" i="3"/>
  <c r="L1737" i="3" s="1"/>
  <c r="I1738" i="3"/>
  <c r="L1738" i="3" s="1"/>
  <c r="I1740" i="3"/>
  <c r="L1740" i="3" s="1"/>
  <c r="I1741" i="3"/>
  <c r="L1741" i="3" s="1"/>
  <c r="H1736" i="3"/>
  <c r="H1738" i="3"/>
  <c r="K1509" i="3"/>
  <c r="J1509" i="3"/>
  <c r="K1478" i="3"/>
  <c r="J1478" i="3"/>
  <c r="J1454" i="3"/>
  <c r="K1454" i="3"/>
  <c r="K1460" i="3"/>
  <c r="J1460" i="3"/>
  <c r="K1515" i="3"/>
  <c r="J1515" i="3"/>
  <c r="L1474" i="3"/>
  <c r="J1474" i="3"/>
  <c r="L1456" i="3"/>
  <c r="J1456" i="3"/>
  <c r="K1440" i="3"/>
  <c r="J1440" i="3"/>
  <c r="K1500" i="3"/>
  <c r="J1500" i="3"/>
  <c r="J1443" i="3"/>
  <c r="K1443" i="3"/>
  <c r="L1441" i="3"/>
  <c r="J1441" i="3"/>
  <c r="J1505" i="3"/>
  <c r="K1505" i="3"/>
  <c r="J1482" i="3"/>
  <c r="K1482" i="3"/>
  <c r="J1459" i="3"/>
  <c r="K1459" i="3"/>
  <c r="L1442" i="3"/>
  <c r="J1442" i="3"/>
  <c r="L1494" i="3"/>
  <c r="J1494" i="3"/>
  <c r="K1421" i="3"/>
  <c r="J1421" i="3"/>
  <c r="L5543" i="4"/>
  <c r="K5544" i="4"/>
  <c r="L2961" i="4"/>
  <c r="K2962" i="4"/>
  <c r="L1939" i="4"/>
  <c r="K1940" i="4"/>
  <c r="K4796" i="4"/>
  <c r="L4795" i="4"/>
  <c r="K1124" i="4"/>
  <c r="L1123" i="4"/>
  <c r="K1736" i="4"/>
  <c r="L1735" i="4"/>
  <c r="K7516" i="4"/>
  <c r="L7515" i="4"/>
  <c r="L6973" i="4"/>
  <c r="K6974" i="4"/>
  <c r="K4457" i="4"/>
  <c r="L4456" i="4"/>
  <c r="L5679" i="4"/>
  <c r="K5680" i="4"/>
  <c r="K6021" i="4"/>
  <c r="L6020" i="4"/>
  <c r="K920" i="4"/>
  <c r="L919" i="4"/>
  <c r="L2144" i="4"/>
  <c r="K2145" i="4"/>
  <c r="K2348" i="4"/>
  <c r="L2347" i="4"/>
  <c r="K1532" i="4"/>
  <c r="L1531" i="4"/>
  <c r="K3368" i="4"/>
  <c r="L3367" i="4"/>
  <c r="L2756" i="4"/>
  <c r="K2757" i="4"/>
  <c r="K2620" i="4"/>
  <c r="L2619" i="4"/>
  <c r="K308" i="4"/>
  <c r="L307" i="4"/>
  <c r="L4183" i="4"/>
  <c r="K4184" i="4"/>
  <c r="L6088" i="4"/>
  <c r="K6089" i="4"/>
  <c r="K4728" i="4"/>
  <c r="L4727" i="4"/>
  <c r="L1192" i="4"/>
  <c r="K1193" i="4"/>
  <c r="K651" i="4"/>
  <c r="L650" i="4"/>
  <c r="K6497" i="4"/>
  <c r="L6496" i="4"/>
  <c r="L2416" i="4"/>
  <c r="K2417" i="4"/>
  <c r="L3776" i="4"/>
  <c r="K3777" i="4"/>
  <c r="L717" i="4"/>
  <c r="K718" i="4"/>
  <c r="L5340" i="4"/>
  <c r="K5341" i="4"/>
  <c r="L7107" i="4"/>
  <c r="K7108" i="4"/>
  <c r="L1396" i="4"/>
  <c r="K1397" i="4"/>
  <c r="L5067" i="4"/>
  <c r="K5068" i="4"/>
  <c r="L6768" i="4"/>
  <c r="K6769" i="4"/>
  <c r="L7583" i="4"/>
  <c r="K7584" i="4"/>
  <c r="L2687" i="4"/>
  <c r="K2688" i="4"/>
  <c r="L1667" i="4"/>
  <c r="K1668" i="4"/>
  <c r="K2212" i="4"/>
  <c r="L2211" i="4"/>
  <c r="L3572" i="4"/>
  <c r="K3573" i="4"/>
  <c r="K5748" i="4"/>
  <c r="L5747" i="4"/>
  <c r="K4049" i="4"/>
  <c r="L4048" i="4"/>
  <c r="L4387" i="4"/>
  <c r="K4388" i="4"/>
  <c r="L3028" i="4"/>
  <c r="K3029" i="4"/>
  <c r="K6836" i="4"/>
  <c r="L6835" i="4"/>
  <c r="K7449" i="4"/>
  <c r="L7448" i="4"/>
  <c r="K446" i="4"/>
  <c r="L445" i="4"/>
  <c r="L851" i="4"/>
  <c r="K852" i="4"/>
  <c r="K7654" i="4"/>
  <c r="L7653" i="4"/>
  <c r="L2551" i="4"/>
  <c r="K2552" i="4"/>
  <c r="K4661" i="4"/>
  <c r="L4660" i="4"/>
  <c r="L7041" i="4"/>
  <c r="K7042" i="4"/>
  <c r="K1328" i="4"/>
  <c r="L1327" i="4"/>
  <c r="K6700" i="4"/>
  <c r="L6699" i="4"/>
  <c r="K2826" i="4"/>
  <c r="L2825" i="4"/>
  <c r="K4593" i="4"/>
  <c r="L4592" i="4"/>
  <c r="L3503" i="4"/>
  <c r="K3504" i="4"/>
  <c r="K3844" i="4"/>
  <c r="L3843" i="4"/>
  <c r="K7381" i="4"/>
  <c r="L7380" i="4"/>
  <c r="K3980" i="4"/>
  <c r="L3979" i="4"/>
  <c r="L4863" i="4"/>
  <c r="K4864" i="4"/>
  <c r="L5953" i="4"/>
  <c r="K5954" i="4"/>
  <c r="L5815" i="4"/>
  <c r="K5816" i="4"/>
  <c r="L3912" i="4"/>
  <c r="K3913" i="4"/>
  <c r="L1871" i="4"/>
  <c r="K1872" i="4"/>
  <c r="K7312" i="4"/>
  <c r="L7311" i="4"/>
  <c r="K3301" i="4"/>
  <c r="L3300" i="4"/>
  <c r="K2078" i="4"/>
  <c r="L2077" i="4"/>
  <c r="L5407" i="4"/>
  <c r="K5408" i="4"/>
  <c r="L1463" i="4"/>
  <c r="K1464" i="4"/>
  <c r="K5000" i="4"/>
  <c r="L4999" i="4"/>
  <c r="K174" i="4"/>
  <c r="L173" i="4"/>
  <c r="K6906" i="4"/>
  <c r="L6905" i="4"/>
  <c r="L6156" i="4"/>
  <c r="K6157" i="4"/>
  <c r="L243" i="4"/>
  <c r="K244" i="4"/>
  <c r="K6293" i="4"/>
  <c r="L6292" i="4"/>
  <c r="K2008" i="4"/>
  <c r="L2007" i="4"/>
  <c r="K5272" i="4"/>
  <c r="L5271" i="4"/>
  <c r="L6427" i="4"/>
  <c r="K6428" i="4"/>
  <c r="K988" i="4"/>
  <c r="L987" i="4"/>
  <c r="K784" i="4"/>
  <c r="L783" i="4"/>
  <c r="L1803" i="4"/>
  <c r="K1804" i="4"/>
  <c r="K3708" i="4"/>
  <c r="L3707" i="4"/>
  <c r="K3438" i="4"/>
  <c r="L3437" i="4"/>
  <c r="K2892" i="4"/>
  <c r="L2891" i="4"/>
  <c r="L6224" i="4"/>
  <c r="K6225" i="4"/>
  <c r="L1600" i="4"/>
  <c r="K1601" i="4"/>
  <c r="L5475" i="4"/>
  <c r="K5476" i="4"/>
  <c r="L3166" i="4"/>
  <c r="K3167" i="4"/>
  <c r="K7176" i="4"/>
  <c r="L7175" i="4"/>
  <c r="K588" i="4"/>
  <c r="L587" i="4"/>
  <c r="L1055" i="4"/>
  <c r="K1056" i="4"/>
  <c r="K105" i="4"/>
  <c r="L104" i="4"/>
  <c r="K4321" i="4"/>
  <c r="L4320" i="4"/>
  <c r="L2483" i="4"/>
  <c r="K2484" i="4"/>
  <c r="L4932" i="4"/>
  <c r="K4933" i="4"/>
  <c r="K4117" i="4"/>
  <c r="L4116" i="4"/>
  <c r="L1259" i="4"/>
  <c r="K1260" i="4"/>
  <c r="L4253" i="4"/>
  <c r="K4254" i="4"/>
  <c r="K3096" i="4"/>
  <c r="L3095" i="4"/>
  <c r="K5136" i="4"/>
  <c r="L5135" i="4"/>
  <c r="L2279" i="4"/>
  <c r="K2280" i="4"/>
  <c r="K6633" i="4"/>
  <c r="L6632" i="4"/>
  <c r="L3640" i="4"/>
  <c r="K3641" i="4"/>
  <c r="L5883" i="4"/>
  <c r="K5884" i="4"/>
  <c r="K7244" i="4"/>
  <c r="L7243" i="4"/>
  <c r="K376" i="4"/>
  <c r="L375" i="4"/>
  <c r="K6565" i="4"/>
  <c r="L6564" i="4"/>
  <c r="K513" i="4"/>
  <c r="L512" i="4"/>
  <c r="L6359" i="4"/>
  <c r="K6360" i="4"/>
  <c r="L4523" i="4"/>
  <c r="K4524" i="4"/>
  <c r="L3232" i="4"/>
  <c r="K3233" i="4"/>
  <c r="K5205" i="4"/>
  <c r="L5204" i="4"/>
  <c r="L5612" i="4"/>
  <c r="K5613" i="4"/>
  <c r="K1708" i="3" l="1"/>
  <c r="J1708" i="3"/>
  <c r="J1732" i="3"/>
  <c r="K1732" i="3"/>
  <c r="K1663" i="3"/>
  <c r="J1663" i="3"/>
  <c r="J1681" i="3"/>
  <c r="K1681" i="3"/>
  <c r="J1683" i="3"/>
  <c r="K1683" i="3"/>
  <c r="K1639" i="3"/>
  <c r="J1639" i="3"/>
  <c r="K1641" i="3"/>
  <c r="J1641" i="3"/>
  <c r="J1642" i="3"/>
  <c r="K1642" i="3"/>
  <c r="K1728" i="3"/>
  <c r="J1728" i="3"/>
  <c r="K1698" i="3"/>
  <c r="J1698" i="3"/>
  <c r="K1714" i="3"/>
  <c r="J1714" i="3"/>
  <c r="J1672" i="3"/>
  <c r="K1672" i="3"/>
  <c r="K1666" i="3"/>
  <c r="J1666" i="3"/>
  <c r="K1677" i="3"/>
  <c r="J1677" i="3"/>
  <c r="J1671" i="3"/>
  <c r="K1671" i="3"/>
  <c r="K1662" i="3"/>
  <c r="J1662" i="3"/>
  <c r="J1637" i="3"/>
  <c r="K1637" i="3"/>
  <c r="K1735" i="3"/>
  <c r="J1735" i="3"/>
  <c r="J1731" i="3"/>
  <c r="K1731" i="3"/>
  <c r="J1743" i="3"/>
  <c r="K1743" i="3"/>
  <c r="K1727" i="3"/>
  <c r="J1727" i="3"/>
  <c r="J1724" i="3"/>
  <c r="K1724" i="3"/>
  <c r="K1696" i="3"/>
  <c r="J1696" i="3"/>
  <c r="J1697" i="3"/>
  <c r="K1697" i="3"/>
  <c r="K1684" i="3"/>
  <c r="J1684" i="3"/>
  <c r="K1678" i="3"/>
  <c r="J1678" i="3"/>
  <c r="K1654" i="3"/>
  <c r="J1654" i="3"/>
  <c r="J1717" i="3"/>
  <c r="K1717" i="3"/>
  <c r="K1693" i="3"/>
  <c r="J1693" i="3"/>
  <c r="J1657" i="3"/>
  <c r="K1657" i="3"/>
  <c r="K1691" i="3"/>
  <c r="J1691" i="3"/>
  <c r="K1680" i="3"/>
  <c r="J1680" i="3"/>
  <c r="K1653" i="3"/>
  <c r="J1653" i="3"/>
  <c r="J1650" i="3"/>
  <c r="K1650" i="3"/>
  <c r="K1742" i="3"/>
  <c r="J1742" i="3"/>
  <c r="H2619" i="3"/>
  <c r="I2624" i="3"/>
  <c r="L2624" i="3" s="1"/>
  <c r="I2628" i="3"/>
  <c r="L2628" i="3" s="1"/>
  <c r="I2619" i="3"/>
  <c r="L2619" i="3" s="1"/>
  <c r="H2623" i="3"/>
  <c r="H2632" i="3"/>
  <c r="H2636" i="3"/>
  <c r="H2618" i="3"/>
  <c r="I2623" i="3"/>
  <c r="L2623" i="3" s="1"/>
  <c r="H2627" i="3"/>
  <c r="I2632" i="3"/>
  <c r="L2632" i="3" s="1"/>
  <c r="I2636" i="3"/>
  <c r="L2636" i="3" s="1"/>
  <c r="H2640" i="3"/>
  <c r="I2618" i="3"/>
  <c r="L2618" i="3" s="1"/>
  <c r="I2627" i="3"/>
  <c r="L2627" i="3" s="1"/>
  <c r="I2640" i="3"/>
  <c r="L2640" i="3" s="1"/>
  <c r="H2617" i="3"/>
  <c r="H2622" i="3"/>
  <c r="H2631" i="3"/>
  <c r="H2635" i="3"/>
  <c r="I2644" i="3"/>
  <c r="L2644" i="3" s="1"/>
  <c r="I2617" i="3"/>
  <c r="L2617" i="3" s="1"/>
  <c r="I2622" i="3"/>
  <c r="L2622" i="3" s="1"/>
  <c r="I2631" i="3"/>
  <c r="L2631" i="3" s="1"/>
  <c r="I2635" i="3"/>
  <c r="L2635" i="3" s="1"/>
  <c r="H2639" i="3"/>
  <c r="H2626" i="3"/>
  <c r="H2630" i="3"/>
  <c r="H2634" i="3"/>
  <c r="I2639" i="3"/>
  <c r="L2639" i="3" s="1"/>
  <c r="H2621" i="3"/>
  <c r="I2626" i="3"/>
  <c r="L2626" i="3" s="1"/>
  <c r="I2630" i="3"/>
  <c r="L2630" i="3" s="1"/>
  <c r="I2634" i="3"/>
  <c r="L2634" i="3" s="1"/>
  <c r="H2643" i="3"/>
  <c r="H2647" i="3"/>
  <c r="H2620" i="3"/>
  <c r="I2625" i="3"/>
  <c r="L2625" i="3" s="1"/>
  <c r="I2633" i="3"/>
  <c r="L2633" i="3" s="1"/>
  <c r="H2637" i="3"/>
  <c r="I2642" i="3"/>
  <c r="L2642" i="3" s="1"/>
  <c r="I2620" i="3"/>
  <c r="L2620" i="3" s="1"/>
  <c r="H2624" i="3"/>
  <c r="H2628" i="3"/>
  <c r="H2642" i="3"/>
  <c r="I2646" i="3"/>
  <c r="L2646" i="3" s="1"/>
  <c r="I2652" i="3"/>
  <c r="L2652" i="3" s="1"/>
  <c r="H2656" i="3"/>
  <c r="H2660" i="3"/>
  <c r="H2664" i="3"/>
  <c r="H2633" i="3"/>
  <c r="I2637" i="3"/>
  <c r="L2637" i="3" s="1"/>
  <c r="I2643" i="3"/>
  <c r="L2643" i="3" s="1"/>
  <c r="I2656" i="3"/>
  <c r="L2656" i="3" s="1"/>
  <c r="I2660" i="3"/>
  <c r="L2660" i="3" s="1"/>
  <c r="I2664" i="3"/>
  <c r="L2664" i="3" s="1"/>
  <c r="H2669" i="3"/>
  <c r="H2651" i="3"/>
  <c r="H2663" i="3"/>
  <c r="I2621" i="3"/>
  <c r="L2621" i="3" s="1"/>
  <c r="I2651" i="3"/>
  <c r="L2651" i="3" s="1"/>
  <c r="H2655" i="3"/>
  <c r="H2659" i="3"/>
  <c r="I2663" i="3"/>
  <c r="L2663" i="3" s="1"/>
  <c r="H2644" i="3"/>
  <c r="I2647" i="3"/>
  <c r="L2647" i="3" s="1"/>
  <c r="I2655" i="3"/>
  <c r="L2655" i="3" s="1"/>
  <c r="I2659" i="3"/>
  <c r="L2659" i="3" s="1"/>
  <c r="I2668" i="3"/>
  <c r="L2668" i="3" s="1"/>
  <c r="H2672" i="3"/>
  <c r="H2641" i="3"/>
  <c r="H2650" i="3"/>
  <c r="H2654" i="3"/>
  <c r="H2662" i="3"/>
  <c r="H2667" i="3"/>
  <c r="H2625" i="3"/>
  <c r="H2629" i="3"/>
  <c r="I2641" i="3"/>
  <c r="L2641" i="3" s="1"/>
  <c r="I2650" i="3"/>
  <c r="L2650" i="3" s="1"/>
  <c r="I2654" i="3"/>
  <c r="L2654" i="3" s="1"/>
  <c r="H2658" i="3"/>
  <c r="I2662" i="3"/>
  <c r="L2662" i="3" s="1"/>
  <c r="I2667" i="3"/>
  <c r="L2667" i="3" s="1"/>
  <c r="I2629" i="3"/>
  <c r="L2629" i="3" s="1"/>
  <c r="H2649" i="3"/>
  <c r="I2658" i="3"/>
  <c r="L2658" i="3" s="1"/>
  <c r="H2671" i="3"/>
  <c r="H2638" i="3"/>
  <c r="H2645" i="3"/>
  <c r="I2649" i="3"/>
  <c r="L2649" i="3" s="1"/>
  <c r="H2648" i="3"/>
  <c r="I2657" i="3"/>
  <c r="L2657" i="3" s="1"/>
  <c r="I2661" i="3"/>
  <c r="L2661" i="3" s="1"/>
  <c r="H2665" i="3"/>
  <c r="I2670" i="3"/>
  <c r="L2670" i="3" s="1"/>
  <c r="I2676" i="3"/>
  <c r="L2676" i="3" s="1"/>
  <c r="H2678" i="3"/>
  <c r="H2682" i="3"/>
  <c r="I2685" i="3"/>
  <c r="L2685" i="3" s="1"/>
  <c r="H2646" i="3"/>
  <c r="H2653" i="3"/>
  <c r="H2668" i="3"/>
  <c r="I2678" i="3"/>
  <c r="L2678" i="3" s="1"/>
  <c r="I2682" i="3"/>
  <c r="L2682" i="3" s="1"/>
  <c r="I2648" i="3"/>
  <c r="L2648" i="3" s="1"/>
  <c r="I2653" i="3"/>
  <c r="L2653" i="3" s="1"/>
  <c r="H2674" i="3"/>
  <c r="H2684" i="3"/>
  <c r="I2674" i="3"/>
  <c r="L2674" i="3" s="1"/>
  <c r="H2681" i="3"/>
  <c r="I2684" i="3"/>
  <c r="L2684" i="3" s="1"/>
  <c r="I2688" i="3"/>
  <c r="L2688" i="3" s="1"/>
  <c r="I2671" i="3"/>
  <c r="L2671" i="3" s="1"/>
  <c r="H2677" i="3"/>
  <c r="I2681" i="3"/>
  <c r="L2681" i="3" s="1"/>
  <c r="H2687" i="3"/>
  <c r="I2692" i="3"/>
  <c r="L2692" i="3" s="1"/>
  <c r="I2677" i="3"/>
  <c r="L2677" i="3" s="1"/>
  <c r="H2683" i="3"/>
  <c r="I2687" i="3"/>
  <c r="L2687" i="3" s="1"/>
  <c r="I2638" i="3"/>
  <c r="L2638" i="3" s="1"/>
  <c r="H2652" i="3"/>
  <c r="H2666" i="3"/>
  <c r="H2680" i="3"/>
  <c r="I2683" i="3"/>
  <c r="L2683" i="3" s="1"/>
  <c r="I2666" i="3"/>
  <c r="L2666" i="3" s="1"/>
  <c r="H2675" i="3"/>
  <c r="I2680" i="3"/>
  <c r="L2680" i="3" s="1"/>
  <c r="I2696" i="3"/>
  <c r="L2696" i="3" s="1"/>
  <c r="I2645" i="3"/>
  <c r="L2645" i="3" s="1"/>
  <c r="I2672" i="3"/>
  <c r="L2672" i="3" s="1"/>
  <c r="I2675" i="3"/>
  <c r="L2675" i="3" s="1"/>
  <c r="H2686" i="3"/>
  <c r="H2690" i="3"/>
  <c r="H2695" i="3"/>
  <c r="I2669" i="3"/>
  <c r="L2669" i="3" s="1"/>
  <c r="H2679" i="3"/>
  <c r="I2686" i="3"/>
  <c r="L2686" i="3" s="1"/>
  <c r="I2690" i="3"/>
  <c r="L2690" i="3" s="1"/>
  <c r="H2661" i="3"/>
  <c r="H2673" i="3"/>
  <c r="I2679" i="3"/>
  <c r="L2679" i="3" s="1"/>
  <c r="H2657" i="3"/>
  <c r="I2665" i="3"/>
  <c r="L2665" i="3" s="1"/>
  <c r="H2670" i="3"/>
  <c r="I2673" i="3"/>
  <c r="L2673" i="3" s="1"/>
  <c r="H2676" i="3"/>
  <c r="H2685" i="3"/>
  <c r="H2691" i="3"/>
  <c r="I2701" i="3"/>
  <c r="L2701" i="3" s="1"/>
  <c r="I2714" i="3"/>
  <c r="L2714" i="3" s="1"/>
  <c r="H2718" i="3"/>
  <c r="H2721" i="3"/>
  <c r="I2691" i="3"/>
  <c r="L2691" i="3" s="1"/>
  <c r="H2696" i="3"/>
  <c r="H2705" i="3"/>
  <c r="H2709" i="3"/>
  <c r="H2694" i="3"/>
  <c r="H2700" i="3"/>
  <c r="I2705" i="3"/>
  <c r="L2705" i="3" s="1"/>
  <c r="I2709" i="3"/>
  <c r="L2709" i="3" s="1"/>
  <c r="I2694" i="3"/>
  <c r="L2694" i="3" s="1"/>
  <c r="I2700" i="3"/>
  <c r="L2700" i="3" s="1"/>
  <c r="H2704" i="3"/>
  <c r="H2708" i="3"/>
  <c r="H2712" i="3"/>
  <c r="I2717" i="3"/>
  <c r="L2717" i="3" s="1"/>
  <c r="H2720" i="3"/>
  <c r="H2699" i="3"/>
  <c r="I2704" i="3"/>
  <c r="L2704" i="3" s="1"/>
  <c r="I2708" i="3"/>
  <c r="L2708" i="3" s="1"/>
  <c r="I2712" i="3"/>
  <c r="L2712" i="3" s="1"/>
  <c r="I2699" i="3"/>
  <c r="L2699" i="3" s="1"/>
  <c r="H2703" i="3"/>
  <c r="H2688" i="3"/>
  <c r="H2689" i="3"/>
  <c r="I2695" i="3"/>
  <c r="L2695" i="3" s="1"/>
  <c r="H2698" i="3"/>
  <c r="I2703" i="3"/>
  <c r="L2703" i="3" s="1"/>
  <c r="H2707" i="3"/>
  <c r="H2711" i="3"/>
  <c r="I2689" i="3"/>
  <c r="L2689" i="3" s="1"/>
  <c r="I2698" i="3"/>
  <c r="L2698" i="3" s="1"/>
  <c r="H2702" i="3"/>
  <c r="I2707" i="3"/>
  <c r="L2707" i="3" s="1"/>
  <c r="I2711" i="3"/>
  <c r="L2711" i="3" s="1"/>
  <c r="H2715" i="3"/>
  <c r="I2693" i="3"/>
  <c r="L2693" i="3" s="1"/>
  <c r="I2697" i="3"/>
  <c r="L2697" i="3" s="1"/>
  <c r="H2706" i="3"/>
  <c r="H2710" i="3"/>
  <c r="H2692" i="3"/>
  <c r="H2701" i="3"/>
  <c r="I2706" i="3"/>
  <c r="L2706" i="3" s="1"/>
  <c r="I2710" i="3"/>
  <c r="L2710" i="3" s="1"/>
  <c r="H2714" i="3"/>
  <c r="H2716" i="3"/>
  <c r="I2723" i="3"/>
  <c r="L2723" i="3" s="1"/>
  <c r="H2693" i="3"/>
  <c r="H2697" i="3"/>
  <c r="I2716" i="3"/>
  <c r="L2716" i="3" s="1"/>
  <c r="H2722" i="3"/>
  <c r="I2715" i="3"/>
  <c r="L2715" i="3" s="1"/>
  <c r="I2722" i="3"/>
  <c r="L2722" i="3" s="1"/>
  <c r="H2713" i="3"/>
  <c r="I2702" i="3"/>
  <c r="L2702" i="3" s="1"/>
  <c r="I2713" i="3"/>
  <c r="L2713" i="3" s="1"/>
  <c r="H2719" i="3"/>
  <c r="H2717" i="3"/>
  <c r="I2718" i="3"/>
  <c r="L2718" i="3" s="1"/>
  <c r="I2719" i="3"/>
  <c r="L2719" i="3" s="1"/>
  <c r="I2720" i="3"/>
  <c r="L2720" i="3" s="1"/>
  <c r="I2721" i="3"/>
  <c r="L2721" i="3" s="1"/>
  <c r="H2723" i="3"/>
  <c r="J1740" i="3"/>
  <c r="K1740" i="3"/>
  <c r="J1718" i="3"/>
  <c r="K1718" i="3"/>
  <c r="J1676" i="3"/>
  <c r="K1676" i="3"/>
  <c r="J1686" i="3"/>
  <c r="K1686" i="3"/>
  <c r="K1667" i="3"/>
  <c r="J1667" i="3"/>
  <c r="K1646" i="3"/>
  <c r="J1646" i="3"/>
  <c r="J1660" i="3"/>
  <c r="K1660" i="3"/>
  <c r="K1741" i="3"/>
  <c r="J1741" i="3"/>
  <c r="K1716" i="3"/>
  <c r="J1716" i="3"/>
  <c r="K1713" i="3"/>
  <c r="J1713" i="3"/>
  <c r="K1739" i="3"/>
  <c r="J1739" i="3"/>
  <c r="K1711" i="3"/>
  <c r="J1711" i="3"/>
  <c r="J1707" i="3"/>
  <c r="K1707" i="3"/>
  <c r="K1673" i="3"/>
  <c r="J1673" i="3"/>
  <c r="J1664" i="3"/>
  <c r="K1664" i="3"/>
  <c r="J1648" i="3"/>
  <c r="K1648" i="3"/>
  <c r="K1645" i="3"/>
  <c r="J1645" i="3"/>
  <c r="K1659" i="3"/>
  <c r="J1659" i="3"/>
  <c r="K1734" i="3"/>
  <c r="J1734" i="3"/>
  <c r="J1729" i="3"/>
  <c r="K1729" i="3"/>
  <c r="K1738" i="3"/>
  <c r="J1738" i="3"/>
  <c r="K1737" i="3"/>
  <c r="J1737" i="3"/>
  <c r="K1723" i="3"/>
  <c r="J1723" i="3"/>
  <c r="K1710" i="3"/>
  <c r="J1710" i="3"/>
  <c r="K1709" i="3"/>
  <c r="J1709" i="3"/>
  <c r="K1700" i="3"/>
  <c r="J1700" i="3"/>
  <c r="K1701" i="3"/>
  <c r="J1701" i="3"/>
  <c r="J1687" i="3"/>
  <c r="K1687" i="3"/>
  <c r="K1688" i="3"/>
  <c r="J1688" i="3"/>
  <c r="J1652" i="3"/>
  <c r="K1652" i="3"/>
  <c r="K1658" i="3"/>
  <c r="J1658" i="3"/>
  <c r="J1712" i="3"/>
  <c r="K1712" i="3"/>
  <c r="J1736" i="3"/>
  <c r="K1736" i="3"/>
  <c r="K1733" i="3"/>
  <c r="J1733" i="3"/>
  <c r="K1705" i="3"/>
  <c r="J1705" i="3"/>
  <c r="K1699" i="3"/>
  <c r="J1699" i="3"/>
  <c r="J1644" i="3"/>
  <c r="K1644" i="3"/>
  <c r="K1665" i="3"/>
  <c r="J1665" i="3"/>
  <c r="K1682" i="3"/>
  <c r="J1682" i="3"/>
  <c r="K1643" i="3"/>
  <c r="J1643" i="3"/>
  <c r="J1649" i="3"/>
  <c r="K1649" i="3"/>
  <c r="K1647" i="3"/>
  <c r="J1647" i="3"/>
  <c r="K1730" i="3"/>
  <c r="J1730" i="3"/>
  <c r="K1722" i="3"/>
  <c r="J1722" i="3"/>
  <c r="K1703" i="3"/>
  <c r="J1703" i="3"/>
  <c r="J1668" i="3"/>
  <c r="K1668" i="3"/>
  <c r="J1674" i="3"/>
  <c r="K1674" i="3"/>
  <c r="K1679" i="3"/>
  <c r="J1679" i="3"/>
  <c r="K1726" i="3"/>
  <c r="J1726" i="3"/>
  <c r="K1725" i="3"/>
  <c r="J1725" i="3"/>
  <c r="J1690" i="3"/>
  <c r="K1690" i="3"/>
  <c r="J1689" i="3"/>
  <c r="K1689" i="3"/>
  <c r="J1640" i="3"/>
  <c r="K1640" i="3"/>
  <c r="K1669" i="3"/>
  <c r="J1669" i="3"/>
  <c r="K1670" i="3"/>
  <c r="J1670" i="3"/>
  <c r="J1675" i="3"/>
  <c r="K1675" i="3"/>
  <c r="K1661" i="3"/>
  <c r="J1661" i="3"/>
  <c r="J1638" i="3"/>
  <c r="K1638" i="3"/>
  <c r="K1721" i="3"/>
  <c r="J1721" i="3"/>
  <c r="J1715" i="3"/>
  <c r="K1715" i="3"/>
  <c r="K1720" i="3"/>
  <c r="J1720" i="3"/>
  <c r="J1685" i="3"/>
  <c r="K1685" i="3"/>
  <c r="J1695" i="3"/>
  <c r="K1695" i="3"/>
  <c r="J1704" i="3"/>
  <c r="K1704" i="3"/>
  <c r="J1655" i="3"/>
  <c r="K1655" i="3"/>
  <c r="J1719" i="3"/>
  <c r="K1719" i="3"/>
  <c r="J1692" i="3"/>
  <c r="K1692" i="3"/>
  <c r="K1694" i="3"/>
  <c r="J1694" i="3"/>
  <c r="K1656" i="3"/>
  <c r="J1656" i="3"/>
  <c r="K1651" i="3"/>
  <c r="J1651" i="3"/>
  <c r="L5544" i="4"/>
  <c r="K5545" i="4"/>
  <c r="L2962" i="4"/>
  <c r="K2963" i="4"/>
  <c r="K4185" i="4"/>
  <c r="L4184" i="4"/>
  <c r="K2349" i="4"/>
  <c r="L2348" i="4"/>
  <c r="L1736" i="4"/>
  <c r="K1737" i="4"/>
  <c r="K2758" i="4"/>
  <c r="L2757" i="4"/>
  <c r="K2146" i="4"/>
  <c r="L2145" i="4"/>
  <c r="K309" i="4"/>
  <c r="L308" i="4"/>
  <c r="K7517" i="4"/>
  <c r="L7516" i="4"/>
  <c r="K2621" i="4"/>
  <c r="L2620" i="4"/>
  <c r="L920" i="4"/>
  <c r="K921" i="4"/>
  <c r="K6022" i="4"/>
  <c r="L6021" i="4"/>
  <c r="L1124" i="4"/>
  <c r="K1125" i="4"/>
  <c r="K6975" i="4"/>
  <c r="L6974" i="4"/>
  <c r="K5681" i="4"/>
  <c r="L5680" i="4"/>
  <c r="L3368" i="4"/>
  <c r="K3369" i="4"/>
  <c r="K4797" i="4"/>
  <c r="L4796" i="4"/>
  <c r="L6089" i="4"/>
  <c r="K6090" i="4"/>
  <c r="L1940" i="4"/>
  <c r="K1941" i="4"/>
  <c r="K1533" i="4"/>
  <c r="L1532" i="4"/>
  <c r="L4457" i="4"/>
  <c r="K4458" i="4"/>
  <c r="K3642" i="4"/>
  <c r="L3641" i="4"/>
  <c r="L1464" i="4"/>
  <c r="K1465" i="4"/>
  <c r="K2689" i="4"/>
  <c r="L2688" i="4"/>
  <c r="K106" i="4"/>
  <c r="L105" i="4"/>
  <c r="L988" i="4"/>
  <c r="K989" i="4"/>
  <c r="K7382" i="4"/>
  <c r="L7381" i="4"/>
  <c r="L3167" i="4"/>
  <c r="K3168" i="4"/>
  <c r="K514" i="4"/>
  <c r="L513" i="4"/>
  <c r="K5614" i="4"/>
  <c r="L5613" i="4"/>
  <c r="K1057" i="4"/>
  <c r="L1056" i="4"/>
  <c r="K7585" i="4"/>
  <c r="L7584" i="4"/>
  <c r="K6566" i="4"/>
  <c r="L6565" i="4"/>
  <c r="L3708" i="4"/>
  <c r="K3709" i="4"/>
  <c r="K2281" i="4"/>
  <c r="L2280" i="4"/>
  <c r="L1601" i="4"/>
  <c r="K1602" i="4"/>
  <c r="L1804" i="4"/>
  <c r="K1805" i="4"/>
  <c r="K3914" i="4"/>
  <c r="L3913" i="4"/>
  <c r="K6770" i="4"/>
  <c r="L6769" i="4"/>
  <c r="K7109" i="4"/>
  <c r="L7108" i="4"/>
  <c r="K5206" i="4"/>
  <c r="L5205" i="4"/>
  <c r="K377" i="4"/>
  <c r="L376" i="4"/>
  <c r="L2008" i="4"/>
  <c r="K2009" i="4"/>
  <c r="L3301" i="4"/>
  <c r="K3302" i="4"/>
  <c r="L3980" i="4"/>
  <c r="K3981" i="4"/>
  <c r="L4593" i="4"/>
  <c r="K4594" i="4"/>
  <c r="L4661" i="4"/>
  <c r="K4662" i="4"/>
  <c r="L6836" i="4"/>
  <c r="K6837" i="4"/>
  <c r="L2212" i="4"/>
  <c r="K2213" i="4"/>
  <c r="L651" i="4"/>
  <c r="K652" i="4"/>
  <c r="K4255" i="4"/>
  <c r="L4254" i="4"/>
  <c r="L6157" i="4"/>
  <c r="K6158" i="4"/>
  <c r="K5955" i="4"/>
  <c r="L5954" i="4"/>
  <c r="L852" i="4"/>
  <c r="K853" i="4"/>
  <c r="K3778" i="4"/>
  <c r="L3777" i="4"/>
  <c r="K3439" i="4"/>
  <c r="L3438" i="4"/>
  <c r="K1261" i="4"/>
  <c r="L1260" i="4"/>
  <c r="K4865" i="4"/>
  <c r="L4864" i="4"/>
  <c r="L3844" i="4"/>
  <c r="K3845" i="4"/>
  <c r="K447" i="4"/>
  <c r="L446" i="4"/>
  <c r="K3505" i="4"/>
  <c r="L3504" i="4"/>
  <c r="L5272" i="4"/>
  <c r="K5273" i="4"/>
  <c r="L2078" i="4"/>
  <c r="K2079" i="4"/>
  <c r="L7449" i="4"/>
  <c r="K7450" i="4"/>
  <c r="L6497" i="4"/>
  <c r="K6498" i="4"/>
  <c r="K4934" i="4"/>
  <c r="L4933" i="4"/>
  <c r="K3234" i="4"/>
  <c r="L3233" i="4"/>
  <c r="K2485" i="4"/>
  <c r="L2484" i="4"/>
  <c r="L6225" i="4"/>
  <c r="K6226" i="4"/>
  <c r="L3029" i="4"/>
  <c r="K3030" i="4"/>
  <c r="K5069" i="4"/>
  <c r="L5068" i="4"/>
  <c r="K5342" i="4"/>
  <c r="L5341" i="4"/>
  <c r="L5136" i="4"/>
  <c r="K5137" i="4"/>
  <c r="K589" i="4"/>
  <c r="L588" i="4"/>
  <c r="K175" i="4"/>
  <c r="L174" i="4"/>
  <c r="K2827" i="4"/>
  <c r="L2826" i="4"/>
  <c r="K4525" i="4"/>
  <c r="L4524" i="4"/>
  <c r="K5885" i="4"/>
  <c r="L5884" i="4"/>
  <c r="L244" i="4"/>
  <c r="K245" i="4"/>
  <c r="K5817" i="4"/>
  <c r="L5816" i="4"/>
  <c r="K4389" i="4"/>
  <c r="L4388" i="4"/>
  <c r="K719" i="4"/>
  <c r="L718" i="4"/>
  <c r="K6361" i="4"/>
  <c r="L6360" i="4"/>
  <c r="K1873" i="4"/>
  <c r="L1872" i="4"/>
  <c r="L4049" i="4"/>
  <c r="K4050" i="4"/>
  <c r="K6429" i="4"/>
  <c r="L6428" i="4"/>
  <c r="K5409" i="4"/>
  <c r="L5408" i="4"/>
  <c r="K2418" i="4"/>
  <c r="L2417" i="4"/>
  <c r="L6633" i="4"/>
  <c r="K6634" i="4"/>
  <c r="L1328" i="4"/>
  <c r="K1329" i="4"/>
  <c r="L5748" i="4"/>
  <c r="K5749" i="4"/>
  <c r="K5477" i="4"/>
  <c r="L5476" i="4"/>
  <c r="K7043" i="4"/>
  <c r="L7042" i="4"/>
  <c r="K3574" i="4"/>
  <c r="L3573" i="4"/>
  <c r="K1398" i="4"/>
  <c r="L1397" i="4"/>
  <c r="L4117" i="4"/>
  <c r="K4118" i="4"/>
  <c r="L6906" i="4"/>
  <c r="K6907" i="4"/>
  <c r="L2552" i="4"/>
  <c r="K2553" i="4"/>
  <c r="K1669" i="4"/>
  <c r="L1668" i="4"/>
  <c r="K1194" i="4"/>
  <c r="L1193" i="4"/>
  <c r="K7245" i="4"/>
  <c r="L7244" i="4"/>
  <c r="K6294" i="4"/>
  <c r="L6293" i="4"/>
  <c r="K3097" i="4"/>
  <c r="L3096" i="4"/>
  <c r="K4322" i="4"/>
  <c r="L4321" i="4"/>
  <c r="K7177" i="4"/>
  <c r="L7176" i="4"/>
  <c r="K2893" i="4"/>
  <c r="L2892" i="4"/>
  <c r="L784" i="4"/>
  <c r="K785" i="4"/>
  <c r="L5000" i="4"/>
  <c r="K5001" i="4"/>
  <c r="K7313" i="4"/>
  <c r="L7312" i="4"/>
  <c r="K6701" i="4"/>
  <c r="L6700" i="4"/>
  <c r="K7655" i="4"/>
  <c r="L7654" i="4"/>
  <c r="L4728" i="4"/>
  <c r="K4729" i="4"/>
  <c r="J2694" i="3" l="1"/>
  <c r="K2694" i="3"/>
  <c r="K2690" i="3"/>
  <c r="J2690" i="3"/>
  <c r="K2652" i="3"/>
  <c r="J2652" i="3"/>
  <c r="K2681" i="3"/>
  <c r="J2681" i="3"/>
  <c r="K2682" i="3"/>
  <c r="J2682" i="3"/>
  <c r="J2662" i="3"/>
  <c r="K2662" i="3"/>
  <c r="K2655" i="3"/>
  <c r="J2655" i="3"/>
  <c r="K2664" i="3"/>
  <c r="J2664" i="3"/>
  <c r="K2639" i="3"/>
  <c r="J2639" i="3"/>
  <c r="K2713" i="3"/>
  <c r="J2713" i="3"/>
  <c r="J2701" i="3"/>
  <c r="K2701" i="3"/>
  <c r="J2711" i="3"/>
  <c r="K2711" i="3"/>
  <c r="J2699" i="3"/>
  <c r="K2699" i="3"/>
  <c r="K2709" i="3"/>
  <c r="J2709" i="3"/>
  <c r="K2670" i="3"/>
  <c r="J2670" i="3"/>
  <c r="K2686" i="3"/>
  <c r="J2686" i="3"/>
  <c r="K2678" i="3"/>
  <c r="J2678" i="3"/>
  <c r="J2649" i="3"/>
  <c r="K2649" i="3"/>
  <c r="K2654" i="3"/>
  <c r="J2654" i="3"/>
  <c r="K2660" i="3"/>
  <c r="J2660" i="3"/>
  <c r="K2620" i="3"/>
  <c r="J2620" i="3"/>
  <c r="J2640" i="3"/>
  <c r="K2640" i="3"/>
  <c r="J2619" i="3"/>
  <c r="K2619" i="3"/>
  <c r="K2705" i="3"/>
  <c r="J2705" i="3"/>
  <c r="J2650" i="3"/>
  <c r="K2650" i="3"/>
  <c r="K2656" i="3"/>
  <c r="J2656" i="3"/>
  <c r="K2647" i="3"/>
  <c r="J2647" i="3"/>
  <c r="J2710" i="3"/>
  <c r="K2710" i="3"/>
  <c r="J2696" i="3"/>
  <c r="K2696" i="3"/>
  <c r="K2657" i="3"/>
  <c r="J2657" i="3"/>
  <c r="K2683" i="3"/>
  <c r="J2683" i="3"/>
  <c r="K2674" i="3"/>
  <c r="J2674" i="3"/>
  <c r="K2641" i="3"/>
  <c r="J2641" i="3"/>
  <c r="K2663" i="3"/>
  <c r="J2663" i="3"/>
  <c r="J2643" i="3"/>
  <c r="K2643" i="3"/>
  <c r="K2684" i="3"/>
  <c r="J2684" i="3"/>
  <c r="J2722" i="3"/>
  <c r="K2722" i="3"/>
  <c r="J2706" i="3"/>
  <c r="K2706" i="3"/>
  <c r="K2698" i="3"/>
  <c r="J2698" i="3"/>
  <c r="J2712" i="3"/>
  <c r="K2712" i="3"/>
  <c r="J2665" i="3"/>
  <c r="K2665" i="3"/>
  <c r="J2672" i="3"/>
  <c r="K2672" i="3"/>
  <c r="K2651" i="3"/>
  <c r="J2651" i="3"/>
  <c r="J2627" i="3"/>
  <c r="K2627" i="3"/>
  <c r="J2692" i="3"/>
  <c r="K2692" i="3"/>
  <c r="J2708" i="3"/>
  <c r="K2708" i="3"/>
  <c r="K2721" i="3"/>
  <c r="J2721" i="3"/>
  <c r="K2673" i="3"/>
  <c r="J2673" i="3"/>
  <c r="J2658" i="3"/>
  <c r="K2658" i="3"/>
  <c r="K2669" i="3"/>
  <c r="J2669" i="3"/>
  <c r="K2642" i="3"/>
  <c r="J2642" i="3"/>
  <c r="J2723" i="3"/>
  <c r="K2723" i="3"/>
  <c r="J2697" i="3"/>
  <c r="K2697" i="3"/>
  <c r="J2689" i="3"/>
  <c r="K2689" i="3"/>
  <c r="K2704" i="3"/>
  <c r="J2704" i="3"/>
  <c r="K2718" i="3"/>
  <c r="J2718" i="3"/>
  <c r="J2661" i="3"/>
  <c r="K2661" i="3"/>
  <c r="K2687" i="3"/>
  <c r="J2687" i="3"/>
  <c r="J2628" i="3"/>
  <c r="K2628" i="3"/>
  <c r="J2635" i="3"/>
  <c r="K2635" i="3"/>
  <c r="K2618" i="3"/>
  <c r="J2618" i="3"/>
  <c r="H6" i="3"/>
  <c r="I11" i="3"/>
  <c r="L11" i="3" s="1"/>
  <c r="I19" i="3"/>
  <c r="L19" i="3" s="1"/>
  <c r="H23" i="3"/>
  <c r="I6" i="3"/>
  <c r="L6" i="3" s="1"/>
  <c r="H10" i="3"/>
  <c r="H14" i="3"/>
  <c r="I23" i="3"/>
  <c r="L23" i="3" s="1"/>
  <c r="H5" i="3"/>
  <c r="I10" i="3"/>
  <c r="L10" i="3" s="1"/>
  <c r="I14" i="3"/>
  <c r="L14" i="3" s="1"/>
  <c r="I5" i="3"/>
  <c r="L5" i="3" s="1"/>
  <c r="H9" i="3"/>
  <c r="H18" i="3"/>
  <c r="H22" i="3"/>
  <c r="I27" i="3"/>
  <c r="L27" i="3" s="1"/>
  <c r="H4" i="3"/>
  <c r="I9" i="3"/>
  <c r="L9" i="3" s="1"/>
  <c r="H13" i="3"/>
  <c r="I18" i="3"/>
  <c r="L18" i="3" s="1"/>
  <c r="I22" i="3"/>
  <c r="L22" i="3" s="1"/>
  <c r="H26" i="3"/>
  <c r="I31" i="3"/>
  <c r="L31" i="3" s="1"/>
  <c r="I4" i="3"/>
  <c r="L4" i="3" s="1"/>
  <c r="I13" i="3"/>
  <c r="L13" i="3" s="1"/>
  <c r="I26" i="3"/>
  <c r="L26" i="3" s="1"/>
  <c r="H3" i="3"/>
  <c r="H8" i="3"/>
  <c r="H17" i="3"/>
  <c r="H21" i="3"/>
  <c r="I3" i="3"/>
  <c r="L3" i="3" s="1"/>
  <c r="I8" i="3"/>
  <c r="L8" i="3" s="1"/>
  <c r="I17" i="3"/>
  <c r="L17" i="3" s="1"/>
  <c r="I21" i="3"/>
  <c r="L21" i="3" s="1"/>
  <c r="H25" i="3"/>
  <c r="I7" i="3"/>
  <c r="L7" i="3" s="1"/>
  <c r="H15" i="3"/>
  <c r="H24" i="3"/>
  <c r="H11" i="3"/>
  <c r="I15" i="3"/>
  <c r="L15" i="3" s="1"/>
  <c r="H19" i="3"/>
  <c r="H12" i="3"/>
  <c r="H34" i="3"/>
  <c r="I43" i="3"/>
  <c r="L43" i="3" s="1"/>
  <c r="I47" i="3"/>
  <c r="L47" i="3" s="1"/>
  <c r="H51" i="3"/>
  <c r="I12" i="3"/>
  <c r="L12" i="3" s="1"/>
  <c r="H28" i="3"/>
  <c r="H32" i="3"/>
  <c r="I34" i="3"/>
  <c r="L34" i="3" s="1"/>
  <c r="H38" i="3"/>
  <c r="I51" i="3"/>
  <c r="L51" i="3" s="1"/>
  <c r="H16" i="3"/>
  <c r="I28" i="3"/>
  <c r="L28" i="3" s="1"/>
  <c r="H29" i="3"/>
  <c r="I32" i="3"/>
  <c r="L32" i="3" s="1"/>
  <c r="I38" i="3"/>
  <c r="L38" i="3" s="1"/>
  <c r="H42" i="3"/>
  <c r="H46" i="3"/>
  <c r="H50" i="3"/>
  <c r="I16" i="3"/>
  <c r="L16" i="3" s="1"/>
  <c r="I29" i="3"/>
  <c r="L29" i="3" s="1"/>
  <c r="I42" i="3"/>
  <c r="L42" i="3" s="1"/>
  <c r="I46" i="3"/>
  <c r="L46" i="3" s="1"/>
  <c r="I50" i="3"/>
  <c r="L50" i="3" s="1"/>
  <c r="H7" i="3"/>
  <c r="H37" i="3"/>
  <c r="H49" i="3"/>
  <c r="I55" i="3"/>
  <c r="L55" i="3" s="1"/>
  <c r="H63" i="3"/>
  <c r="I25" i="3"/>
  <c r="L25" i="3" s="1"/>
  <c r="H30" i="3"/>
  <c r="H33" i="3"/>
  <c r="I37" i="3"/>
  <c r="L37" i="3" s="1"/>
  <c r="H41" i="3"/>
  <c r="H45" i="3"/>
  <c r="I49" i="3"/>
  <c r="L49" i="3" s="1"/>
  <c r="I30" i="3"/>
  <c r="L30" i="3" s="1"/>
  <c r="I33" i="3"/>
  <c r="L33" i="3" s="1"/>
  <c r="I41" i="3"/>
  <c r="L41" i="3" s="1"/>
  <c r="I45" i="3"/>
  <c r="L45" i="3" s="1"/>
  <c r="I54" i="3"/>
  <c r="L54" i="3" s="1"/>
  <c r="H20" i="3"/>
  <c r="H27" i="3"/>
  <c r="H36" i="3"/>
  <c r="H40" i="3"/>
  <c r="H48" i="3"/>
  <c r="H53" i="3"/>
  <c r="I58" i="3"/>
  <c r="L58" i="3" s="1"/>
  <c r="H62" i="3"/>
  <c r="I20" i="3"/>
  <c r="L20" i="3" s="1"/>
  <c r="I36" i="3"/>
  <c r="L36" i="3" s="1"/>
  <c r="I24" i="3"/>
  <c r="L24" i="3" s="1"/>
  <c r="H31" i="3"/>
  <c r="I35" i="3"/>
  <c r="L35" i="3" s="1"/>
  <c r="H39" i="3"/>
  <c r="H52" i="3"/>
  <c r="H43" i="3"/>
  <c r="H59" i="3"/>
  <c r="I65" i="3"/>
  <c r="L65" i="3" s="1"/>
  <c r="H56" i="3"/>
  <c r="I59" i="3"/>
  <c r="L59" i="3" s="1"/>
  <c r="I62" i="3"/>
  <c r="L62" i="3" s="1"/>
  <c r="H71" i="3"/>
  <c r="H54" i="3"/>
  <c r="I56" i="3"/>
  <c r="L56" i="3" s="1"/>
  <c r="H64" i="3"/>
  <c r="H68" i="3"/>
  <c r="I71" i="3"/>
  <c r="L71" i="3" s="1"/>
  <c r="I39" i="3"/>
  <c r="L39" i="3" s="1"/>
  <c r="I64" i="3"/>
  <c r="L64" i="3" s="1"/>
  <c r="I68" i="3"/>
  <c r="L68" i="3" s="1"/>
  <c r="I53" i="3"/>
  <c r="L53" i="3" s="1"/>
  <c r="H60" i="3"/>
  <c r="H70" i="3"/>
  <c r="H74" i="3"/>
  <c r="H57" i="3"/>
  <c r="I60" i="3"/>
  <c r="L60" i="3" s="1"/>
  <c r="H67" i="3"/>
  <c r="I70" i="3"/>
  <c r="L70" i="3" s="1"/>
  <c r="I74" i="3"/>
  <c r="L74" i="3" s="1"/>
  <c r="I57" i="3"/>
  <c r="L57" i="3" s="1"/>
  <c r="I63" i="3"/>
  <c r="L63" i="3" s="1"/>
  <c r="I67" i="3"/>
  <c r="L67" i="3" s="1"/>
  <c r="H73" i="3"/>
  <c r="H44" i="3"/>
  <c r="I48" i="3"/>
  <c r="L48" i="3" s="1"/>
  <c r="H69" i="3"/>
  <c r="I73" i="3"/>
  <c r="L73" i="3" s="1"/>
  <c r="H77" i="3"/>
  <c r="H35" i="3"/>
  <c r="I44" i="3"/>
  <c r="L44" i="3" s="1"/>
  <c r="I52" i="3"/>
  <c r="L52" i="3" s="1"/>
  <c r="H66" i="3"/>
  <c r="I69" i="3"/>
  <c r="L69" i="3" s="1"/>
  <c r="I77" i="3"/>
  <c r="L77" i="3" s="1"/>
  <c r="H58" i="3"/>
  <c r="H61" i="3"/>
  <c r="I66" i="3"/>
  <c r="L66" i="3" s="1"/>
  <c r="I40" i="3"/>
  <c r="L40" i="3" s="1"/>
  <c r="H55" i="3"/>
  <c r="I61" i="3"/>
  <c r="L61" i="3" s="1"/>
  <c r="H47" i="3"/>
  <c r="H65" i="3"/>
  <c r="H78" i="3"/>
  <c r="I79" i="3"/>
  <c r="L79" i="3" s="1"/>
  <c r="I83" i="3"/>
  <c r="L83" i="3" s="1"/>
  <c r="H92" i="3"/>
  <c r="H96" i="3"/>
  <c r="I78" i="3"/>
  <c r="L78" i="3" s="1"/>
  <c r="H87" i="3"/>
  <c r="I92" i="3"/>
  <c r="L92" i="3" s="1"/>
  <c r="I96" i="3"/>
  <c r="L96" i="3" s="1"/>
  <c r="H76" i="3"/>
  <c r="H82" i="3"/>
  <c r="I87" i="3"/>
  <c r="L87" i="3" s="1"/>
  <c r="I76" i="3"/>
  <c r="L76" i="3" s="1"/>
  <c r="I82" i="3"/>
  <c r="L82" i="3" s="1"/>
  <c r="H91" i="3"/>
  <c r="H95" i="3"/>
  <c r="H80" i="3"/>
  <c r="H86" i="3"/>
  <c r="I91" i="3"/>
  <c r="L91" i="3" s="1"/>
  <c r="I95" i="3"/>
  <c r="L95" i="3" s="1"/>
  <c r="H99" i="3"/>
  <c r="I80" i="3"/>
  <c r="L80" i="3" s="1"/>
  <c r="I86" i="3"/>
  <c r="L86" i="3" s="1"/>
  <c r="I99" i="3"/>
  <c r="L99" i="3" s="1"/>
  <c r="H90" i="3"/>
  <c r="H94" i="3"/>
  <c r="H98" i="3"/>
  <c r="H85" i="3"/>
  <c r="I90" i="3"/>
  <c r="L90" i="3" s="1"/>
  <c r="I94" i="3"/>
  <c r="L94" i="3" s="1"/>
  <c r="I98" i="3"/>
  <c r="L98" i="3" s="1"/>
  <c r="H102" i="3"/>
  <c r="I106" i="3"/>
  <c r="L106" i="3" s="1"/>
  <c r="H81" i="3"/>
  <c r="I85" i="3"/>
  <c r="L85" i="3" s="1"/>
  <c r="H89" i="3"/>
  <c r="I102" i="3"/>
  <c r="L102" i="3" s="1"/>
  <c r="I72" i="3"/>
  <c r="L72" i="3" s="1"/>
  <c r="I75" i="3"/>
  <c r="L75" i="3" s="1"/>
  <c r="I84" i="3"/>
  <c r="L84" i="3" s="1"/>
  <c r="H88" i="3"/>
  <c r="I93" i="3"/>
  <c r="L93" i="3" s="1"/>
  <c r="I97" i="3"/>
  <c r="L97" i="3" s="1"/>
  <c r="H79" i="3"/>
  <c r="H83" i="3"/>
  <c r="I88" i="3"/>
  <c r="L88" i="3" s="1"/>
  <c r="H103" i="3"/>
  <c r="H104" i="3"/>
  <c r="H105" i="3"/>
  <c r="H106" i="3"/>
  <c r="H107" i="3"/>
  <c r="I103" i="3"/>
  <c r="L103" i="3" s="1"/>
  <c r="I104" i="3"/>
  <c r="L104" i="3" s="1"/>
  <c r="I105" i="3"/>
  <c r="L105" i="3" s="1"/>
  <c r="I107" i="3"/>
  <c r="L107" i="3" s="1"/>
  <c r="H109" i="3"/>
  <c r="H75" i="3"/>
  <c r="H93" i="3"/>
  <c r="H101" i="3"/>
  <c r="H84" i="3"/>
  <c r="I101" i="3"/>
  <c r="L101" i="3" s="1"/>
  <c r="H72" i="3"/>
  <c r="H97" i="3"/>
  <c r="H108" i="3"/>
  <c r="I108" i="3"/>
  <c r="L108" i="3" s="1"/>
  <c r="I81" i="3"/>
  <c r="L81" i="3" s="1"/>
  <c r="H100" i="3"/>
  <c r="I89" i="3"/>
  <c r="L89" i="3" s="1"/>
  <c r="I100" i="3"/>
  <c r="L100" i="3" s="1"/>
  <c r="I109" i="3"/>
  <c r="L109" i="3" s="1"/>
  <c r="J2693" i="3"/>
  <c r="K2693" i="3"/>
  <c r="K2715" i="3"/>
  <c r="J2715" i="3"/>
  <c r="J2688" i="3"/>
  <c r="K2688" i="3"/>
  <c r="K2675" i="3"/>
  <c r="J2675" i="3"/>
  <c r="K2648" i="3"/>
  <c r="J2648" i="3"/>
  <c r="J2624" i="3"/>
  <c r="K2624" i="3"/>
  <c r="J2621" i="3"/>
  <c r="K2621" i="3"/>
  <c r="J2631" i="3"/>
  <c r="K2631" i="3"/>
  <c r="K2636" i="3"/>
  <c r="J2636" i="3"/>
  <c r="K2720" i="3"/>
  <c r="J2720" i="3"/>
  <c r="J2703" i="3"/>
  <c r="K2703" i="3"/>
  <c r="K2677" i="3"/>
  <c r="J2677" i="3"/>
  <c r="J2668" i="3"/>
  <c r="K2668" i="3"/>
  <c r="K2622" i="3"/>
  <c r="J2622" i="3"/>
  <c r="K2632" i="3"/>
  <c r="J2632" i="3"/>
  <c r="K2717" i="3"/>
  <c r="J2717" i="3"/>
  <c r="J2691" i="3"/>
  <c r="K2691" i="3"/>
  <c r="K2679" i="3"/>
  <c r="J2679" i="3"/>
  <c r="K2653" i="3"/>
  <c r="J2653" i="3"/>
  <c r="J2645" i="3"/>
  <c r="K2645" i="3"/>
  <c r="J2629" i="3"/>
  <c r="K2629" i="3"/>
  <c r="J2644" i="3"/>
  <c r="K2644" i="3"/>
  <c r="K2634" i="3"/>
  <c r="J2634" i="3"/>
  <c r="J2617" i="3"/>
  <c r="K2617" i="3"/>
  <c r="J2623" i="3"/>
  <c r="K2623" i="3"/>
  <c r="J2719" i="3"/>
  <c r="K2719" i="3"/>
  <c r="K2702" i="3"/>
  <c r="J2702" i="3"/>
  <c r="K2685" i="3"/>
  <c r="J2685" i="3"/>
  <c r="K2680" i="3"/>
  <c r="J2680" i="3"/>
  <c r="K2646" i="3"/>
  <c r="J2646" i="3"/>
  <c r="K2638" i="3"/>
  <c r="J2638" i="3"/>
  <c r="K2625" i="3"/>
  <c r="J2625" i="3"/>
  <c r="K2637" i="3"/>
  <c r="J2637" i="3"/>
  <c r="K2630" i="3"/>
  <c r="J2630" i="3"/>
  <c r="J2707" i="3"/>
  <c r="K2707" i="3"/>
  <c r="K2716" i="3"/>
  <c r="J2716" i="3"/>
  <c r="K2714" i="3"/>
  <c r="J2714" i="3"/>
  <c r="K2700" i="3"/>
  <c r="J2700" i="3"/>
  <c r="K2676" i="3"/>
  <c r="J2676" i="3"/>
  <c r="K2695" i="3"/>
  <c r="J2695" i="3"/>
  <c r="J2666" i="3"/>
  <c r="K2666" i="3"/>
  <c r="K2671" i="3"/>
  <c r="J2671" i="3"/>
  <c r="J2667" i="3"/>
  <c r="K2667" i="3"/>
  <c r="K2659" i="3"/>
  <c r="J2659" i="3"/>
  <c r="K2633" i="3"/>
  <c r="J2633" i="3"/>
  <c r="K2626" i="3"/>
  <c r="J2626" i="3"/>
  <c r="K2964" i="4"/>
  <c r="L2963" i="4"/>
  <c r="K5546" i="4"/>
  <c r="L5545" i="4"/>
  <c r="L6975" i="4"/>
  <c r="K6976" i="4"/>
  <c r="K1942" i="4"/>
  <c r="L1941" i="4"/>
  <c r="L1125" i="4"/>
  <c r="K1126" i="4"/>
  <c r="L2146" i="4"/>
  <c r="K2147" i="4"/>
  <c r="L6090" i="4"/>
  <c r="K6091" i="4"/>
  <c r="K6023" i="4"/>
  <c r="L6022" i="4"/>
  <c r="L921" i="4"/>
  <c r="K922" i="4"/>
  <c r="L1737" i="4"/>
  <c r="K1738" i="4"/>
  <c r="L1533" i="4"/>
  <c r="K1534" i="4"/>
  <c r="K2759" i="4"/>
  <c r="L2758" i="4"/>
  <c r="K4798" i="4"/>
  <c r="L4797" i="4"/>
  <c r="L309" i="4"/>
  <c r="K310" i="4"/>
  <c r="K3370" i="4"/>
  <c r="L3369" i="4"/>
  <c r="L2621" i="4"/>
  <c r="K2622" i="4"/>
  <c r="K2350" i="4"/>
  <c r="L2349" i="4"/>
  <c r="L4458" i="4"/>
  <c r="K4459" i="4"/>
  <c r="K5682" i="4"/>
  <c r="L5681" i="4"/>
  <c r="K7518" i="4"/>
  <c r="L7517" i="4"/>
  <c r="K4186" i="4"/>
  <c r="L4185" i="4"/>
  <c r="K1603" i="4"/>
  <c r="L1602" i="4"/>
  <c r="K4323" i="4"/>
  <c r="L4322" i="4"/>
  <c r="L5069" i="4"/>
  <c r="K5070" i="4"/>
  <c r="L1057" i="4"/>
  <c r="K1058" i="4"/>
  <c r="K3031" i="4"/>
  <c r="L3030" i="4"/>
  <c r="L1669" i="4"/>
  <c r="K1670" i="4"/>
  <c r="L4255" i="4"/>
  <c r="K4256" i="4"/>
  <c r="K2554" i="4"/>
  <c r="L2553" i="4"/>
  <c r="L2418" i="4"/>
  <c r="K2419" i="4"/>
  <c r="K7110" i="4"/>
  <c r="L7109" i="4"/>
  <c r="L785" i="4"/>
  <c r="K786" i="4"/>
  <c r="L245" i="4"/>
  <c r="K246" i="4"/>
  <c r="K6227" i="4"/>
  <c r="L6226" i="4"/>
  <c r="K2080" i="4"/>
  <c r="L2079" i="4"/>
  <c r="K3846" i="4"/>
  <c r="L3845" i="4"/>
  <c r="L853" i="4"/>
  <c r="K854" i="4"/>
  <c r="L2213" i="4"/>
  <c r="K2214" i="4"/>
  <c r="K5478" i="4"/>
  <c r="L5477" i="4"/>
  <c r="L5409" i="4"/>
  <c r="K5410" i="4"/>
  <c r="L1873" i="4"/>
  <c r="K1874" i="4"/>
  <c r="K590" i="4"/>
  <c r="L589" i="4"/>
  <c r="L6770" i="4"/>
  <c r="K6771" i="4"/>
  <c r="K6567" i="4"/>
  <c r="L6566" i="4"/>
  <c r="L514" i="4"/>
  <c r="K515" i="4"/>
  <c r="L2689" i="4"/>
  <c r="K2690" i="4"/>
  <c r="L4934" i="4"/>
  <c r="K4935" i="4"/>
  <c r="K7383" i="4"/>
  <c r="L7382" i="4"/>
  <c r="K3098" i="4"/>
  <c r="L3097" i="4"/>
  <c r="L4389" i="4"/>
  <c r="K4390" i="4"/>
  <c r="K5615" i="4"/>
  <c r="L5614" i="4"/>
  <c r="L4729" i="4"/>
  <c r="K4730" i="4"/>
  <c r="K3710" i="4"/>
  <c r="L3709" i="4"/>
  <c r="K7044" i="4"/>
  <c r="L7043" i="4"/>
  <c r="K5138" i="4"/>
  <c r="L5137" i="4"/>
  <c r="L7655" i="4"/>
  <c r="K7656" i="4"/>
  <c r="L6429" i="4"/>
  <c r="K6430" i="4"/>
  <c r="L2485" i="4"/>
  <c r="K2486" i="4"/>
  <c r="L5955" i="4"/>
  <c r="K5956" i="4"/>
  <c r="K4595" i="4"/>
  <c r="L4594" i="4"/>
  <c r="L1398" i="4"/>
  <c r="K1399" i="4"/>
  <c r="K2828" i="4"/>
  <c r="L2827" i="4"/>
  <c r="K3506" i="4"/>
  <c r="L3505" i="4"/>
  <c r="L377" i="4"/>
  <c r="K378" i="4"/>
  <c r="K6635" i="4"/>
  <c r="L6634" i="4"/>
  <c r="K6499" i="4"/>
  <c r="L6498" i="4"/>
  <c r="K3982" i="4"/>
  <c r="L3981" i="4"/>
  <c r="L7313" i="4"/>
  <c r="K7314" i="4"/>
  <c r="L5206" i="4"/>
  <c r="K5207" i="4"/>
  <c r="L5001" i="4"/>
  <c r="K5002" i="4"/>
  <c r="K653" i="4"/>
  <c r="L652" i="4"/>
  <c r="L5817" i="4"/>
  <c r="K5818" i="4"/>
  <c r="L3778" i="4"/>
  <c r="K3779" i="4"/>
  <c r="K6908" i="4"/>
  <c r="L6907" i="4"/>
  <c r="K2010" i="4"/>
  <c r="L2009" i="4"/>
  <c r="K1466" i="4"/>
  <c r="L1465" i="4"/>
  <c r="L2893" i="4"/>
  <c r="K2894" i="4"/>
  <c r="L6361" i="4"/>
  <c r="K6362" i="4"/>
  <c r="K4866" i="4"/>
  <c r="L4865" i="4"/>
  <c r="L3914" i="4"/>
  <c r="K3915" i="4"/>
  <c r="K4119" i="4"/>
  <c r="L4118" i="4"/>
  <c r="K1330" i="4"/>
  <c r="L1329" i="4"/>
  <c r="L6158" i="4"/>
  <c r="K6159" i="4"/>
  <c r="L4662" i="4"/>
  <c r="K4663" i="4"/>
  <c r="K1806" i="4"/>
  <c r="L1805" i="4"/>
  <c r="K3169" i="4"/>
  <c r="L3168" i="4"/>
  <c r="L1194" i="4"/>
  <c r="K1195" i="4"/>
  <c r="L1261" i="4"/>
  <c r="K1262" i="4"/>
  <c r="K4051" i="4"/>
  <c r="L4050" i="4"/>
  <c r="L989" i="4"/>
  <c r="K990" i="4"/>
  <c r="L3574" i="4"/>
  <c r="K3575" i="4"/>
  <c r="K176" i="4"/>
  <c r="L175" i="4"/>
  <c r="K3440" i="4"/>
  <c r="L3439" i="4"/>
  <c r="L2281" i="4"/>
  <c r="K2282" i="4"/>
  <c r="L7450" i="4"/>
  <c r="K7451" i="4"/>
  <c r="L3302" i="4"/>
  <c r="K3303" i="4"/>
  <c r="K448" i="4"/>
  <c r="L447" i="4"/>
  <c r="K107" i="4"/>
  <c r="L106" i="4"/>
  <c r="K5750" i="4"/>
  <c r="L5749" i="4"/>
  <c r="K5274" i="4"/>
  <c r="L5273" i="4"/>
  <c r="L6837" i="4"/>
  <c r="K6838" i="4"/>
  <c r="K6295" i="4"/>
  <c r="L6294" i="4"/>
  <c r="K5886" i="4"/>
  <c r="L5885" i="4"/>
  <c r="K7586" i="4"/>
  <c r="L7585" i="4"/>
  <c r="K6702" i="4"/>
  <c r="L6701" i="4"/>
  <c r="K7178" i="4"/>
  <c r="L7177" i="4"/>
  <c r="K7246" i="4"/>
  <c r="L7245" i="4"/>
  <c r="K720" i="4"/>
  <c r="L719" i="4"/>
  <c r="K4526" i="4"/>
  <c r="L4525" i="4"/>
  <c r="L5342" i="4"/>
  <c r="K5343" i="4"/>
  <c r="K3235" i="4"/>
  <c r="L3234" i="4"/>
  <c r="K3643" i="4"/>
  <c r="L3642" i="4"/>
  <c r="K93" i="3" l="1"/>
  <c r="J93" i="3"/>
  <c r="K81" i="3"/>
  <c r="J81" i="3"/>
  <c r="K76" i="3"/>
  <c r="J76" i="3"/>
  <c r="J77" i="3"/>
  <c r="K77" i="3"/>
  <c r="K31" i="3"/>
  <c r="J31" i="3"/>
  <c r="J63" i="3"/>
  <c r="K63" i="3"/>
  <c r="J42" i="3"/>
  <c r="K42" i="3"/>
  <c r="J51" i="3"/>
  <c r="K51" i="3"/>
  <c r="K26" i="3"/>
  <c r="J26" i="3"/>
  <c r="K75" i="3"/>
  <c r="J75" i="3"/>
  <c r="J83" i="3"/>
  <c r="K83" i="3"/>
  <c r="J99" i="3"/>
  <c r="K99" i="3"/>
  <c r="J55" i="3"/>
  <c r="K55" i="3"/>
  <c r="K57" i="3"/>
  <c r="J57" i="3"/>
  <c r="K54" i="3"/>
  <c r="J54" i="3"/>
  <c r="K5" i="3"/>
  <c r="J5" i="3"/>
  <c r="H233" i="3"/>
  <c r="H242" i="3"/>
  <c r="H229" i="3"/>
  <c r="I233" i="3"/>
  <c r="L233" i="3" s="1"/>
  <c r="H237" i="3"/>
  <c r="I242" i="3"/>
  <c r="L242" i="3" s="1"/>
  <c r="H224" i="3"/>
  <c r="I229" i="3"/>
  <c r="L229" i="3" s="1"/>
  <c r="I237" i="3"/>
  <c r="L237" i="3" s="1"/>
  <c r="H241" i="3"/>
  <c r="I224" i="3"/>
  <c r="L224" i="3" s="1"/>
  <c r="H228" i="3"/>
  <c r="H232" i="3"/>
  <c r="I241" i="3"/>
  <c r="L241" i="3" s="1"/>
  <c r="H223" i="3"/>
  <c r="I228" i="3"/>
  <c r="L228" i="3" s="1"/>
  <c r="I232" i="3"/>
  <c r="L232" i="3" s="1"/>
  <c r="H245" i="3"/>
  <c r="I223" i="3"/>
  <c r="L223" i="3" s="1"/>
  <c r="H227" i="3"/>
  <c r="H236" i="3"/>
  <c r="H240" i="3"/>
  <c r="I245" i="3"/>
  <c r="L245" i="3" s="1"/>
  <c r="H222" i="3"/>
  <c r="I227" i="3"/>
  <c r="L227" i="3" s="1"/>
  <c r="H231" i="3"/>
  <c r="I236" i="3"/>
  <c r="L236" i="3" s="1"/>
  <c r="I240" i="3"/>
  <c r="L240" i="3" s="1"/>
  <c r="H244" i="3"/>
  <c r="I222" i="3"/>
  <c r="L222" i="3" s="1"/>
  <c r="I231" i="3"/>
  <c r="L231" i="3" s="1"/>
  <c r="I244" i="3"/>
  <c r="L244" i="3" s="1"/>
  <c r="H248" i="3"/>
  <c r="H230" i="3"/>
  <c r="H234" i="3"/>
  <c r="H238" i="3"/>
  <c r="I243" i="3"/>
  <c r="L243" i="3" s="1"/>
  <c r="I230" i="3"/>
  <c r="L230" i="3" s="1"/>
  <c r="I234" i="3"/>
  <c r="L234" i="3" s="1"/>
  <c r="I249" i="3"/>
  <c r="L249" i="3" s="1"/>
  <c r="I253" i="3"/>
  <c r="L253" i="3" s="1"/>
  <c r="H257" i="3"/>
  <c r="H270" i="3"/>
  <c r="I257" i="3"/>
  <c r="L257" i="3" s="1"/>
  <c r="H261" i="3"/>
  <c r="H265" i="3"/>
  <c r="I270" i="3"/>
  <c r="L270" i="3" s="1"/>
  <c r="H221" i="3"/>
  <c r="H252" i="3"/>
  <c r="I261" i="3"/>
  <c r="L261" i="3" s="1"/>
  <c r="I265" i="3"/>
  <c r="L265" i="3" s="1"/>
  <c r="H269" i="3"/>
  <c r="I221" i="3"/>
  <c r="L221" i="3" s="1"/>
  <c r="H246" i="3"/>
  <c r="H250" i="3"/>
  <c r="I252" i="3"/>
  <c r="L252" i="3" s="1"/>
  <c r="H256" i="3"/>
  <c r="I269" i="3"/>
  <c r="L269" i="3" s="1"/>
  <c r="H239" i="3"/>
  <c r="I246" i="3"/>
  <c r="L246" i="3" s="1"/>
  <c r="H247" i="3"/>
  <c r="I250" i="3"/>
  <c r="L250" i="3" s="1"/>
  <c r="I256" i="3"/>
  <c r="L256" i="3" s="1"/>
  <c r="H260" i="3"/>
  <c r="H264" i="3"/>
  <c r="H268" i="3"/>
  <c r="H277" i="3"/>
  <c r="I239" i="3"/>
  <c r="L239" i="3" s="1"/>
  <c r="I247" i="3"/>
  <c r="L247" i="3" s="1"/>
  <c r="I260" i="3"/>
  <c r="L260" i="3" s="1"/>
  <c r="I264" i="3"/>
  <c r="L264" i="3" s="1"/>
  <c r="I268" i="3"/>
  <c r="L268" i="3" s="1"/>
  <c r="H243" i="3"/>
  <c r="H255" i="3"/>
  <c r="H267" i="3"/>
  <c r="I248" i="3"/>
  <c r="L248" i="3" s="1"/>
  <c r="H251" i="3"/>
  <c r="I255" i="3"/>
  <c r="L255" i="3" s="1"/>
  <c r="H259" i="3"/>
  <c r="H263" i="3"/>
  <c r="I267" i="3"/>
  <c r="L267" i="3" s="1"/>
  <c r="I251" i="3"/>
  <c r="L251" i="3" s="1"/>
  <c r="H226" i="3"/>
  <c r="H235" i="3"/>
  <c r="I254" i="3"/>
  <c r="L254" i="3" s="1"/>
  <c r="I258" i="3"/>
  <c r="L258" i="3" s="1"/>
  <c r="H262" i="3"/>
  <c r="I266" i="3"/>
  <c r="L266" i="3" s="1"/>
  <c r="I271" i="3"/>
  <c r="L271" i="3" s="1"/>
  <c r="I273" i="3"/>
  <c r="L273" i="3" s="1"/>
  <c r="I279" i="3"/>
  <c r="L279" i="3" s="1"/>
  <c r="H290" i="3"/>
  <c r="H283" i="3"/>
  <c r="I290" i="3"/>
  <c r="L290" i="3" s="1"/>
  <c r="I235" i="3"/>
  <c r="L235" i="3" s="1"/>
  <c r="I277" i="3"/>
  <c r="L277" i="3" s="1"/>
  <c r="I283" i="3"/>
  <c r="L283" i="3" s="1"/>
  <c r="H274" i="3"/>
  <c r="L280" i="3"/>
  <c r="H289" i="3"/>
  <c r="H293" i="3"/>
  <c r="H254" i="3"/>
  <c r="I274" i="3"/>
  <c r="L274" i="3" s="1"/>
  <c r="H282" i="3"/>
  <c r="H286" i="3"/>
  <c r="I289" i="3"/>
  <c r="L289" i="3" s="1"/>
  <c r="I293" i="3"/>
  <c r="L293" i="3" s="1"/>
  <c r="I263" i="3"/>
  <c r="L263" i="3" s="1"/>
  <c r="H271" i="3"/>
  <c r="I282" i="3"/>
  <c r="L282" i="3" s="1"/>
  <c r="I286" i="3"/>
  <c r="L286" i="3" s="1"/>
  <c r="H278" i="3"/>
  <c r="H288" i="3"/>
  <c r="H292" i="3"/>
  <c r="I259" i="3"/>
  <c r="L259" i="3" s="1"/>
  <c r="H275" i="3"/>
  <c r="I278" i="3"/>
  <c r="L278" i="3" s="1"/>
  <c r="H281" i="3"/>
  <c r="H285" i="3"/>
  <c r="I288" i="3"/>
  <c r="L288" i="3" s="1"/>
  <c r="I292" i="3"/>
  <c r="L292" i="3" s="1"/>
  <c r="H296" i="3"/>
  <c r="I226" i="3"/>
  <c r="L226" i="3" s="1"/>
  <c r="H266" i="3"/>
  <c r="I275" i="3"/>
  <c r="L275" i="3" s="1"/>
  <c r="I281" i="3"/>
  <c r="L281" i="3" s="1"/>
  <c r="I285" i="3"/>
  <c r="L285" i="3" s="1"/>
  <c r="H291" i="3"/>
  <c r="I296" i="3"/>
  <c r="L296" i="3" s="1"/>
  <c r="I238" i="3"/>
  <c r="L238" i="3" s="1"/>
  <c r="H249" i="3"/>
  <c r="H253" i="3"/>
  <c r="I262" i="3"/>
  <c r="L262" i="3" s="1"/>
  <c r="H287" i="3"/>
  <c r="I291" i="3"/>
  <c r="L291" i="3" s="1"/>
  <c r="H295" i="3"/>
  <c r="H276" i="3"/>
  <c r="H284" i="3"/>
  <c r="H258" i="3"/>
  <c r="H273" i="3"/>
  <c r="I276" i="3"/>
  <c r="L276" i="3" s="1"/>
  <c r="H279" i="3"/>
  <c r="I284" i="3"/>
  <c r="L284" i="3" s="1"/>
  <c r="I287" i="3"/>
  <c r="L287" i="3" s="1"/>
  <c r="I302" i="3"/>
  <c r="L302" i="3" s="1"/>
  <c r="H306" i="3"/>
  <c r="I311" i="3"/>
  <c r="L311" i="3" s="1"/>
  <c r="I315" i="3"/>
  <c r="L315" i="3" s="1"/>
  <c r="H319" i="3"/>
  <c r="H323" i="3"/>
  <c r="H297" i="3"/>
  <c r="H301" i="3"/>
  <c r="I306" i="3"/>
  <c r="L306" i="3" s="1"/>
  <c r="I295" i="3"/>
  <c r="L295" i="3" s="1"/>
  <c r="I297" i="3"/>
  <c r="L297" i="3" s="1"/>
  <c r="I301" i="3"/>
  <c r="L301" i="3" s="1"/>
  <c r="H310" i="3"/>
  <c r="H314" i="3"/>
  <c r="H305" i="3"/>
  <c r="I310" i="3"/>
  <c r="L310" i="3" s="1"/>
  <c r="I314" i="3"/>
  <c r="L314" i="3" s="1"/>
  <c r="H294" i="3"/>
  <c r="H300" i="3"/>
  <c r="I305" i="3"/>
  <c r="L305" i="3" s="1"/>
  <c r="I318" i="3"/>
  <c r="L318" i="3" s="1"/>
  <c r="H322" i="3"/>
  <c r="H325" i="3"/>
  <c r="I294" i="3"/>
  <c r="L294" i="3" s="1"/>
  <c r="I300" i="3"/>
  <c r="L300" i="3" s="1"/>
  <c r="H309" i="3"/>
  <c r="H313" i="3"/>
  <c r="H298" i="3"/>
  <c r="H304" i="3"/>
  <c r="I309" i="3"/>
  <c r="L309" i="3" s="1"/>
  <c r="I313" i="3"/>
  <c r="L313" i="3" s="1"/>
  <c r="H317" i="3"/>
  <c r="I298" i="3"/>
  <c r="L298" i="3" s="1"/>
  <c r="I304" i="3"/>
  <c r="L304" i="3" s="1"/>
  <c r="I317" i="3"/>
  <c r="L317" i="3" s="1"/>
  <c r="H321" i="3"/>
  <c r="H308" i="3"/>
  <c r="H312" i="3"/>
  <c r="H316" i="3"/>
  <c r="I321" i="3"/>
  <c r="L321" i="3" s="1"/>
  <c r="H299" i="3"/>
  <c r="I303" i="3"/>
  <c r="L303" i="3" s="1"/>
  <c r="H307" i="3"/>
  <c r="I299" i="3"/>
  <c r="L299" i="3" s="1"/>
  <c r="H302" i="3"/>
  <c r="I307" i="3"/>
  <c r="L307" i="3" s="1"/>
  <c r="H311" i="3"/>
  <c r="H315" i="3"/>
  <c r="H324" i="3"/>
  <c r="I308" i="3"/>
  <c r="L308" i="3" s="1"/>
  <c r="H320" i="3"/>
  <c r="I322" i="3"/>
  <c r="L322" i="3" s="1"/>
  <c r="I323" i="3"/>
  <c r="L323" i="3" s="1"/>
  <c r="I324" i="3"/>
  <c r="L324" i="3" s="1"/>
  <c r="I325" i="3"/>
  <c r="L325" i="3" s="1"/>
  <c r="H327" i="3"/>
  <c r="I320" i="3"/>
  <c r="L320" i="3" s="1"/>
  <c r="I327" i="3"/>
  <c r="L327" i="3" s="1"/>
  <c r="I319" i="3"/>
  <c r="L319" i="3" s="1"/>
  <c r="H303" i="3"/>
  <c r="I312" i="3"/>
  <c r="L312" i="3" s="1"/>
  <c r="H326" i="3"/>
  <c r="I326" i="3"/>
  <c r="L326" i="3" s="1"/>
  <c r="I316" i="3"/>
  <c r="L316" i="3" s="1"/>
  <c r="H318" i="3"/>
  <c r="J79" i="3"/>
  <c r="K79" i="3"/>
  <c r="K69" i="3"/>
  <c r="J69" i="3"/>
  <c r="K74" i="3"/>
  <c r="J74" i="3"/>
  <c r="K71" i="3"/>
  <c r="J71" i="3"/>
  <c r="K49" i="3"/>
  <c r="J49" i="3"/>
  <c r="J103" i="3"/>
  <c r="K103" i="3"/>
  <c r="K70" i="3"/>
  <c r="J70" i="3"/>
  <c r="K37" i="3"/>
  <c r="J37" i="3"/>
  <c r="K29" i="3"/>
  <c r="J29" i="3"/>
  <c r="J34" i="3"/>
  <c r="K34" i="3"/>
  <c r="J13" i="3"/>
  <c r="K13" i="3"/>
  <c r="K14" i="3"/>
  <c r="J14" i="3"/>
  <c r="K109" i="3"/>
  <c r="J109" i="3"/>
  <c r="J100" i="3"/>
  <c r="K100" i="3"/>
  <c r="K87" i="3"/>
  <c r="J87" i="3"/>
  <c r="K86" i="3"/>
  <c r="J86" i="3"/>
  <c r="J61" i="3"/>
  <c r="K61" i="3"/>
  <c r="J44" i="3"/>
  <c r="K44" i="3"/>
  <c r="K60" i="3"/>
  <c r="J60" i="3"/>
  <c r="K62" i="3"/>
  <c r="J62" i="3"/>
  <c r="K7" i="3"/>
  <c r="J7" i="3"/>
  <c r="K12" i="3"/>
  <c r="J12" i="3"/>
  <c r="J21" i="3"/>
  <c r="K21" i="3"/>
  <c r="J10" i="3"/>
  <c r="K10" i="3"/>
  <c r="K88" i="3"/>
  <c r="J88" i="3"/>
  <c r="K80" i="3"/>
  <c r="J80" i="3"/>
  <c r="K96" i="3"/>
  <c r="J96" i="3"/>
  <c r="K58" i="3"/>
  <c r="J58" i="3"/>
  <c r="K73" i="3"/>
  <c r="J73" i="3"/>
  <c r="K56" i="3"/>
  <c r="J56" i="3"/>
  <c r="J16" i="3"/>
  <c r="K16" i="3"/>
  <c r="K19" i="3"/>
  <c r="J19" i="3"/>
  <c r="J17" i="3"/>
  <c r="K17" i="3"/>
  <c r="K4" i="3"/>
  <c r="J4" i="3"/>
  <c r="K101" i="3"/>
  <c r="J101" i="3"/>
  <c r="K102" i="3"/>
  <c r="J102" i="3"/>
  <c r="K108" i="3"/>
  <c r="J108" i="3"/>
  <c r="K95" i="3"/>
  <c r="J95" i="3"/>
  <c r="K92" i="3"/>
  <c r="J92" i="3"/>
  <c r="K53" i="3"/>
  <c r="J53" i="3"/>
  <c r="K45" i="3"/>
  <c r="J45" i="3"/>
  <c r="K8" i="3"/>
  <c r="J8" i="3"/>
  <c r="K23" i="3"/>
  <c r="J23" i="3"/>
  <c r="J85" i="3"/>
  <c r="K85" i="3"/>
  <c r="J97" i="3"/>
  <c r="K97" i="3"/>
  <c r="K107" i="3"/>
  <c r="J107" i="3"/>
  <c r="J98" i="3"/>
  <c r="K98" i="3"/>
  <c r="J91" i="3"/>
  <c r="K91" i="3"/>
  <c r="K59" i="3"/>
  <c r="J59" i="3"/>
  <c r="J48" i="3"/>
  <c r="K48" i="3"/>
  <c r="K41" i="3"/>
  <c r="J41" i="3"/>
  <c r="K38" i="3"/>
  <c r="J38" i="3"/>
  <c r="J11" i="3"/>
  <c r="K11" i="3"/>
  <c r="K3" i="3"/>
  <c r="J3" i="3"/>
  <c r="J22" i="3"/>
  <c r="K22" i="3"/>
  <c r="K72" i="3"/>
  <c r="J72" i="3"/>
  <c r="K106" i="3"/>
  <c r="J106" i="3"/>
  <c r="K94" i="3"/>
  <c r="J94" i="3"/>
  <c r="K66" i="3"/>
  <c r="J66" i="3"/>
  <c r="J43" i="3"/>
  <c r="K43" i="3"/>
  <c r="K40" i="3"/>
  <c r="J40" i="3"/>
  <c r="K24" i="3"/>
  <c r="J24" i="3"/>
  <c r="K18" i="3"/>
  <c r="J18" i="3"/>
  <c r="J105" i="3"/>
  <c r="K105" i="3"/>
  <c r="K90" i="3"/>
  <c r="J90" i="3"/>
  <c r="J78" i="3"/>
  <c r="K78" i="3"/>
  <c r="K52" i="3"/>
  <c r="J52" i="3"/>
  <c r="J36" i="3"/>
  <c r="K36" i="3"/>
  <c r="K33" i="3"/>
  <c r="J33" i="3"/>
  <c r="K32" i="3"/>
  <c r="J32" i="3"/>
  <c r="J15" i="3"/>
  <c r="K15" i="3"/>
  <c r="K9" i="3"/>
  <c r="J9" i="3"/>
  <c r="K6" i="3"/>
  <c r="J6" i="3"/>
  <c r="K84" i="3"/>
  <c r="J84" i="3"/>
  <c r="J104" i="3"/>
  <c r="K104" i="3"/>
  <c r="J89" i="3"/>
  <c r="K89" i="3"/>
  <c r="K65" i="3"/>
  <c r="J65" i="3"/>
  <c r="J68" i="3"/>
  <c r="K68" i="3"/>
  <c r="K39" i="3"/>
  <c r="J39" i="3"/>
  <c r="K27" i="3"/>
  <c r="J27" i="3"/>
  <c r="J30" i="3"/>
  <c r="K30" i="3"/>
  <c r="J50" i="3"/>
  <c r="K50" i="3"/>
  <c r="J28" i="3"/>
  <c r="K28" i="3"/>
  <c r="K82" i="3"/>
  <c r="J82" i="3"/>
  <c r="J47" i="3"/>
  <c r="K47" i="3"/>
  <c r="J35" i="3"/>
  <c r="K35" i="3"/>
  <c r="K67" i="3"/>
  <c r="J67" i="3"/>
  <c r="K64" i="3"/>
  <c r="J64" i="3"/>
  <c r="J20" i="3"/>
  <c r="K20" i="3"/>
  <c r="J46" i="3"/>
  <c r="K46" i="3"/>
  <c r="J25" i="3"/>
  <c r="K25" i="3"/>
  <c r="K5547" i="4"/>
  <c r="L5546" i="4"/>
  <c r="K2965" i="4"/>
  <c r="L2964" i="4"/>
  <c r="K311" i="4"/>
  <c r="L310" i="4"/>
  <c r="L4459" i="4"/>
  <c r="K4460" i="4"/>
  <c r="L2147" i="4"/>
  <c r="K2148" i="4"/>
  <c r="L1534" i="4"/>
  <c r="K1535" i="4"/>
  <c r="L1126" i="4"/>
  <c r="K1127" i="4"/>
  <c r="L7518" i="4"/>
  <c r="K7519" i="4"/>
  <c r="K6092" i="4"/>
  <c r="L6091" i="4"/>
  <c r="L5682" i="4"/>
  <c r="K5683" i="4"/>
  <c r="K4799" i="4"/>
  <c r="L4798" i="4"/>
  <c r="K2760" i="4"/>
  <c r="L2759" i="4"/>
  <c r="L2350" i="4"/>
  <c r="K2351" i="4"/>
  <c r="L6023" i="4"/>
  <c r="K6024" i="4"/>
  <c r="L2622" i="4"/>
  <c r="K2623" i="4"/>
  <c r="K1739" i="4"/>
  <c r="L1738" i="4"/>
  <c r="L1942" i="4"/>
  <c r="K1943" i="4"/>
  <c r="L922" i="4"/>
  <c r="K923" i="4"/>
  <c r="K6977" i="4"/>
  <c r="L6976" i="4"/>
  <c r="L4186" i="4"/>
  <c r="K4187" i="4"/>
  <c r="K3371" i="4"/>
  <c r="L3370" i="4"/>
  <c r="K991" i="4"/>
  <c r="L990" i="4"/>
  <c r="L5274" i="4"/>
  <c r="K5275" i="4"/>
  <c r="L2010" i="4"/>
  <c r="K2011" i="4"/>
  <c r="L4595" i="4"/>
  <c r="K4596" i="4"/>
  <c r="K3032" i="4"/>
  <c r="L3031" i="4"/>
  <c r="K5344" i="4"/>
  <c r="L5343" i="4"/>
  <c r="L5410" i="4"/>
  <c r="K5411" i="4"/>
  <c r="K6909" i="4"/>
  <c r="L6908" i="4"/>
  <c r="K379" i="4"/>
  <c r="L378" i="4"/>
  <c r="K5957" i="4"/>
  <c r="L5956" i="4"/>
  <c r="K2420" i="4"/>
  <c r="L2419" i="4"/>
  <c r="L5070" i="4"/>
  <c r="K5071" i="4"/>
  <c r="K3644" i="4"/>
  <c r="L3643" i="4"/>
  <c r="K4527" i="4"/>
  <c r="L4526" i="4"/>
  <c r="K7587" i="4"/>
  <c r="L7586" i="4"/>
  <c r="K108" i="4"/>
  <c r="L107" i="4"/>
  <c r="K4052" i="4"/>
  <c r="L4051" i="4"/>
  <c r="L4866" i="4"/>
  <c r="K4867" i="4"/>
  <c r="L3710" i="4"/>
  <c r="K3711" i="4"/>
  <c r="K7384" i="4"/>
  <c r="L7383" i="4"/>
  <c r="L5478" i="4"/>
  <c r="K5479" i="4"/>
  <c r="L3846" i="4"/>
  <c r="K3847" i="4"/>
  <c r="L1262" i="4"/>
  <c r="K1263" i="4"/>
  <c r="L4663" i="4"/>
  <c r="K4664" i="4"/>
  <c r="L6362" i="4"/>
  <c r="K6363" i="4"/>
  <c r="K3780" i="4"/>
  <c r="L3779" i="4"/>
  <c r="K5208" i="4"/>
  <c r="L5207" i="4"/>
  <c r="L2486" i="4"/>
  <c r="K2487" i="4"/>
  <c r="L4935" i="4"/>
  <c r="K4936" i="4"/>
  <c r="K721" i="4"/>
  <c r="L720" i="4"/>
  <c r="L5886" i="4"/>
  <c r="K5887" i="4"/>
  <c r="L448" i="4"/>
  <c r="K449" i="4"/>
  <c r="L3440" i="4"/>
  <c r="K3441" i="4"/>
  <c r="L3506" i="4"/>
  <c r="K3507" i="4"/>
  <c r="K6568" i="4"/>
  <c r="L6567" i="4"/>
  <c r="L2080" i="4"/>
  <c r="K2081" i="4"/>
  <c r="L2554" i="4"/>
  <c r="K2555" i="4"/>
  <c r="K4324" i="4"/>
  <c r="L4323" i="4"/>
  <c r="L4390" i="4"/>
  <c r="K4391" i="4"/>
  <c r="L786" i="4"/>
  <c r="K787" i="4"/>
  <c r="K4120" i="4"/>
  <c r="L4119" i="4"/>
  <c r="L5138" i="4"/>
  <c r="K5139" i="4"/>
  <c r="L3915" i="4"/>
  <c r="K3916" i="4"/>
  <c r="L854" i="4"/>
  <c r="K855" i="4"/>
  <c r="L5750" i="4"/>
  <c r="K5751" i="4"/>
  <c r="K7045" i="4"/>
  <c r="L7044" i="4"/>
  <c r="L2282" i="4"/>
  <c r="K2283" i="4"/>
  <c r="K516" i="4"/>
  <c r="L515" i="4"/>
  <c r="L1874" i="4"/>
  <c r="K1875" i="4"/>
  <c r="K7179" i="4"/>
  <c r="L7178" i="4"/>
  <c r="L653" i="4"/>
  <c r="K654" i="4"/>
  <c r="L7451" i="4"/>
  <c r="K7452" i="4"/>
  <c r="K6636" i="4"/>
  <c r="L6635" i="4"/>
  <c r="K7111" i="4"/>
  <c r="L7110" i="4"/>
  <c r="K3304" i="4"/>
  <c r="L3303" i="4"/>
  <c r="K2215" i="4"/>
  <c r="L2214" i="4"/>
  <c r="K3236" i="4"/>
  <c r="L3235" i="4"/>
  <c r="K3170" i="4"/>
  <c r="L3169" i="4"/>
  <c r="L6499" i="4"/>
  <c r="K6500" i="4"/>
  <c r="L2690" i="4"/>
  <c r="K2691" i="4"/>
  <c r="L1058" i="4"/>
  <c r="K1059" i="4"/>
  <c r="L6702" i="4"/>
  <c r="K6703" i="4"/>
  <c r="L1806" i="4"/>
  <c r="K1807" i="4"/>
  <c r="L3098" i="4"/>
  <c r="K3099" i="4"/>
  <c r="K5003" i="4"/>
  <c r="L5002" i="4"/>
  <c r="K1196" i="4"/>
  <c r="L1195" i="4"/>
  <c r="L6159" i="4"/>
  <c r="K6160" i="4"/>
  <c r="L2894" i="4"/>
  <c r="K2895" i="4"/>
  <c r="K5819" i="4"/>
  <c r="L5818" i="4"/>
  <c r="K7315" i="4"/>
  <c r="L7314" i="4"/>
  <c r="K6431" i="4"/>
  <c r="L6430" i="4"/>
  <c r="L4730" i="4"/>
  <c r="K4731" i="4"/>
  <c r="L6771" i="4"/>
  <c r="K6772" i="4"/>
  <c r="K4257" i="4"/>
  <c r="L4256" i="4"/>
  <c r="L6295" i="4"/>
  <c r="K6296" i="4"/>
  <c r="K177" i="4"/>
  <c r="L176" i="4"/>
  <c r="L2828" i="4"/>
  <c r="K2829" i="4"/>
  <c r="K6228" i="4"/>
  <c r="L6227" i="4"/>
  <c r="K1604" i="4"/>
  <c r="L1603" i="4"/>
  <c r="K6839" i="4"/>
  <c r="L6838" i="4"/>
  <c r="K3576" i="4"/>
  <c r="L3575" i="4"/>
  <c r="L1399" i="4"/>
  <c r="K1400" i="4"/>
  <c r="K7657" i="4"/>
  <c r="L7656" i="4"/>
  <c r="K247" i="4"/>
  <c r="L246" i="4"/>
  <c r="L1670" i="4"/>
  <c r="K1671" i="4"/>
  <c r="L7246" i="4"/>
  <c r="K7247" i="4"/>
  <c r="L1330" i="4"/>
  <c r="K1331" i="4"/>
  <c r="L1466" i="4"/>
  <c r="K1467" i="4"/>
  <c r="K3983" i="4"/>
  <c r="L3982" i="4"/>
  <c r="K5616" i="4"/>
  <c r="L5615" i="4"/>
  <c r="K591" i="4"/>
  <c r="L590" i="4"/>
  <c r="K320" i="3" l="1"/>
  <c r="J320" i="3"/>
  <c r="K316" i="3"/>
  <c r="J316" i="3"/>
  <c r="J313" i="3"/>
  <c r="K313" i="3"/>
  <c r="K305" i="3"/>
  <c r="J305" i="3"/>
  <c r="K260" i="3"/>
  <c r="J260" i="3"/>
  <c r="J269" i="3"/>
  <c r="K269" i="3"/>
  <c r="K326" i="3"/>
  <c r="J326" i="3"/>
  <c r="J312" i="3"/>
  <c r="K312" i="3"/>
  <c r="J309" i="3"/>
  <c r="K309" i="3"/>
  <c r="K314" i="3"/>
  <c r="J314" i="3"/>
  <c r="K306" i="3"/>
  <c r="J306" i="3"/>
  <c r="K287" i="3"/>
  <c r="J287" i="3"/>
  <c r="J296" i="3"/>
  <c r="K296" i="3"/>
  <c r="K274" i="3"/>
  <c r="J274" i="3"/>
  <c r="K262" i="3"/>
  <c r="J262" i="3"/>
  <c r="J267" i="3"/>
  <c r="K267" i="3"/>
  <c r="J223" i="3"/>
  <c r="K223" i="3"/>
  <c r="J229" i="3"/>
  <c r="K229" i="3"/>
  <c r="J303" i="3"/>
  <c r="K303" i="3"/>
  <c r="K321" i="3"/>
  <c r="J321" i="3"/>
  <c r="K253" i="3"/>
  <c r="J253" i="3"/>
  <c r="K280" i="3"/>
  <c r="J280" i="3"/>
  <c r="K243" i="3"/>
  <c r="J243" i="3"/>
  <c r="K247" i="3"/>
  <c r="J247" i="3"/>
  <c r="K252" i="3"/>
  <c r="J252" i="3"/>
  <c r="K232" i="3"/>
  <c r="J232" i="3"/>
  <c r="K233" i="3"/>
  <c r="J233" i="3"/>
  <c r="K242" i="3"/>
  <c r="J242" i="3"/>
  <c r="K315" i="3"/>
  <c r="J315" i="3"/>
  <c r="J311" i="3"/>
  <c r="K311" i="3"/>
  <c r="K325" i="3"/>
  <c r="J325" i="3"/>
  <c r="J249" i="3"/>
  <c r="K249" i="3"/>
  <c r="K285" i="3"/>
  <c r="J285" i="3"/>
  <c r="J235" i="3"/>
  <c r="K235" i="3"/>
  <c r="K221" i="3"/>
  <c r="J221" i="3"/>
  <c r="J238" i="3"/>
  <c r="K238" i="3"/>
  <c r="J222" i="3"/>
  <c r="K222" i="3"/>
  <c r="K228" i="3"/>
  <c r="J228" i="3"/>
  <c r="K231" i="3"/>
  <c r="J231" i="3"/>
  <c r="K322" i="3"/>
  <c r="J322" i="3"/>
  <c r="J279" i="3"/>
  <c r="K279" i="3"/>
  <c r="K281" i="3"/>
  <c r="J281" i="3"/>
  <c r="J226" i="3"/>
  <c r="K226" i="3"/>
  <c r="K239" i="3"/>
  <c r="J239" i="3"/>
  <c r="K234" i="3"/>
  <c r="J234" i="3"/>
  <c r="J324" i="3"/>
  <c r="K324" i="3"/>
  <c r="J286" i="3"/>
  <c r="K286" i="3"/>
  <c r="K265" i="3"/>
  <c r="J265" i="3"/>
  <c r="K230" i="3"/>
  <c r="J230" i="3"/>
  <c r="J240" i="3"/>
  <c r="K240" i="3"/>
  <c r="K241" i="3"/>
  <c r="J241" i="3"/>
  <c r="K271" i="3"/>
  <c r="J271" i="3"/>
  <c r="J302" i="3"/>
  <c r="K302" i="3"/>
  <c r="K327" i="3"/>
  <c r="J327" i="3"/>
  <c r="J317" i="3"/>
  <c r="K317" i="3"/>
  <c r="K301" i="3"/>
  <c r="J301" i="3"/>
  <c r="K273" i="3"/>
  <c r="J273" i="3"/>
  <c r="K291" i="3"/>
  <c r="J291" i="3"/>
  <c r="J275" i="3"/>
  <c r="K275" i="3"/>
  <c r="K282" i="3"/>
  <c r="J282" i="3"/>
  <c r="K283" i="3"/>
  <c r="J283" i="3"/>
  <c r="J256" i="3"/>
  <c r="K256" i="3"/>
  <c r="K261" i="3"/>
  <c r="J261" i="3"/>
  <c r="K248" i="3"/>
  <c r="J248" i="3"/>
  <c r="J236" i="3"/>
  <c r="K236" i="3"/>
  <c r="K307" i="3"/>
  <c r="J307" i="3"/>
  <c r="J300" i="3"/>
  <c r="K300" i="3"/>
  <c r="J297" i="3"/>
  <c r="K297" i="3"/>
  <c r="K258" i="3"/>
  <c r="J258" i="3"/>
  <c r="K290" i="3"/>
  <c r="J290" i="3"/>
  <c r="K263" i="3"/>
  <c r="J263" i="3"/>
  <c r="K227" i="3"/>
  <c r="J227" i="3"/>
  <c r="K310" i="3"/>
  <c r="J310" i="3"/>
  <c r="J294" i="3"/>
  <c r="K294" i="3"/>
  <c r="K323" i="3"/>
  <c r="J323" i="3"/>
  <c r="K284" i="3"/>
  <c r="J284" i="3"/>
  <c r="K292" i="3"/>
  <c r="J292" i="3"/>
  <c r="K254" i="3"/>
  <c r="J254" i="3"/>
  <c r="K259" i="3"/>
  <c r="J259" i="3"/>
  <c r="K277" i="3"/>
  <c r="J277" i="3"/>
  <c r="J250" i="3"/>
  <c r="K250" i="3"/>
  <c r="K270" i="3"/>
  <c r="J270" i="3"/>
  <c r="J224" i="3"/>
  <c r="K224" i="3"/>
  <c r="K304" i="3"/>
  <c r="J304" i="3"/>
  <c r="K319" i="3"/>
  <c r="J319" i="3"/>
  <c r="J276" i="3"/>
  <c r="K276" i="3"/>
  <c r="J288" i="3"/>
  <c r="K288" i="3"/>
  <c r="J293" i="3"/>
  <c r="K293" i="3"/>
  <c r="K268" i="3"/>
  <c r="J268" i="3"/>
  <c r="K246" i="3"/>
  <c r="J246" i="3"/>
  <c r="K257" i="3"/>
  <c r="J257" i="3"/>
  <c r="K245" i="3"/>
  <c r="J245" i="3"/>
  <c r="K308" i="3"/>
  <c r="J308" i="3"/>
  <c r="J255" i="3"/>
  <c r="K255" i="3"/>
  <c r="J318" i="3"/>
  <c r="K318" i="3"/>
  <c r="J299" i="3"/>
  <c r="K299" i="3"/>
  <c r="H333" i="3"/>
  <c r="H338" i="3"/>
  <c r="H342" i="3"/>
  <c r="H346" i="3"/>
  <c r="I351" i="3"/>
  <c r="L351" i="3" s="1"/>
  <c r="I333" i="3"/>
  <c r="L333" i="3" s="1"/>
  <c r="I338" i="3"/>
  <c r="L338" i="3" s="1"/>
  <c r="I342" i="3"/>
  <c r="L342" i="3" s="1"/>
  <c r="I346" i="3"/>
  <c r="L346" i="3" s="1"/>
  <c r="H341" i="3"/>
  <c r="H350" i="3"/>
  <c r="H337" i="3"/>
  <c r="I341" i="3"/>
  <c r="L341" i="3" s="1"/>
  <c r="H345" i="3"/>
  <c r="I350" i="3"/>
  <c r="L350" i="3" s="1"/>
  <c r="H354" i="3"/>
  <c r="H332" i="3"/>
  <c r="I337" i="3"/>
  <c r="L337" i="3" s="1"/>
  <c r="I345" i="3"/>
  <c r="L345" i="3" s="1"/>
  <c r="H349" i="3"/>
  <c r="I354" i="3"/>
  <c r="L354" i="3" s="1"/>
  <c r="H358" i="3"/>
  <c r="I332" i="3"/>
  <c r="L332" i="3" s="1"/>
  <c r="H336" i="3"/>
  <c r="H340" i="3"/>
  <c r="I349" i="3"/>
  <c r="L349" i="3" s="1"/>
  <c r="H331" i="3"/>
  <c r="I336" i="3"/>
  <c r="L336" i="3" s="1"/>
  <c r="I340" i="3"/>
  <c r="L340" i="3" s="1"/>
  <c r="H353" i="3"/>
  <c r="I331" i="3"/>
  <c r="L331" i="3" s="1"/>
  <c r="H335" i="3"/>
  <c r="H344" i="3"/>
  <c r="H348" i="3"/>
  <c r="I353" i="3"/>
  <c r="L353" i="3" s="1"/>
  <c r="H357" i="3"/>
  <c r="H328" i="3"/>
  <c r="H334" i="3"/>
  <c r="H343" i="3"/>
  <c r="H347" i="3"/>
  <c r="I328" i="3"/>
  <c r="L328" i="3" s="1"/>
  <c r="I334" i="3"/>
  <c r="L334" i="3" s="1"/>
  <c r="I343" i="3"/>
  <c r="L343" i="3" s="1"/>
  <c r="I362" i="3"/>
  <c r="L362" i="3" s="1"/>
  <c r="I366" i="3"/>
  <c r="L366" i="3" s="1"/>
  <c r="H370" i="3"/>
  <c r="I374" i="3"/>
  <c r="L374" i="3" s="1"/>
  <c r="I379" i="3"/>
  <c r="L379" i="3" s="1"/>
  <c r="I357" i="3"/>
  <c r="L357" i="3" s="1"/>
  <c r="H361" i="3"/>
  <c r="I370" i="3"/>
  <c r="L370" i="3" s="1"/>
  <c r="I348" i="3"/>
  <c r="L348" i="3" s="1"/>
  <c r="I361" i="3"/>
  <c r="L361" i="3" s="1"/>
  <c r="H365" i="3"/>
  <c r="H378" i="3"/>
  <c r="I365" i="3"/>
  <c r="L365" i="3" s="1"/>
  <c r="H369" i="3"/>
  <c r="H373" i="3"/>
  <c r="I378" i="3"/>
  <c r="L378" i="3" s="1"/>
  <c r="H352" i="3"/>
  <c r="H360" i="3"/>
  <c r="I369" i="3"/>
  <c r="L369" i="3" s="1"/>
  <c r="I373" i="3"/>
  <c r="L373" i="3" s="1"/>
  <c r="H377" i="3"/>
  <c r="H382" i="3"/>
  <c r="H386" i="3"/>
  <c r="I335" i="3"/>
  <c r="L335" i="3" s="1"/>
  <c r="I352" i="3"/>
  <c r="L352" i="3" s="1"/>
  <c r="I358" i="3"/>
  <c r="L358" i="3" s="1"/>
  <c r="I360" i="3"/>
  <c r="L360" i="3" s="1"/>
  <c r="H364" i="3"/>
  <c r="I377" i="3"/>
  <c r="L377" i="3" s="1"/>
  <c r="I344" i="3"/>
  <c r="L344" i="3" s="1"/>
  <c r="I347" i="3"/>
  <c r="L347" i="3" s="1"/>
  <c r="H355" i="3"/>
  <c r="I364" i="3"/>
  <c r="L364" i="3" s="1"/>
  <c r="H368" i="3"/>
  <c r="H372" i="3"/>
  <c r="H376" i="3"/>
  <c r="H339" i="3"/>
  <c r="H351" i="3"/>
  <c r="I355" i="3"/>
  <c r="L355" i="3" s="1"/>
  <c r="I368" i="3"/>
  <c r="L368" i="3" s="1"/>
  <c r="I372" i="3"/>
  <c r="L372" i="3" s="1"/>
  <c r="I376" i="3"/>
  <c r="L376" i="3" s="1"/>
  <c r="H381" i="3"/>
  <c r="I385" i="3"/>
  <c r="L385" i="3" s="1"/>
  <c r="I339" i="3"/>
  <c r="L339" i="3" s="1"/>
  <c r="H356" i="3"/>
  <c r="H363" i="3"/>
  <c r="H329" i="3"/>
  <c r="I359" i="3"/>
  <c r="L359" i="3" s="1"/>
  <c r="I367" i="3"/>
  <c r="L367" i="3" s="1"/>
  <c r="I371" i="3"/>
  <c r="L371" i="3" s="1"/>
  <c r="I380" i="3"/>
  <c r="L380" i="3" s="1"/>
  <c r="H366" i="3"/>
  <c r="H384" i="3"/>
  <c r="H392" i="3"/>
  <c r="I395" i="3"/>
  <c r="L395" i="3" s="1"/>
  <c r="I381" i="3"/>
  <c r="L381" i="3" s="1"/>
  <c r="I384" i="3"/>
  <c r="L384" i="3" s="1"/>
  <c r="H387" i="3"/>
  <c r="I392" i="3"/>
  <c r="L392" i="3" s="1"/>
  <c r="I329" i="3"/>
  <c r="L329" i="3" s="1"/>
  <c r="I387" i="3"/>
  <c r="L387" i="3" s="1"/>
  <c r="H398" i="3"/>
  <c r="H385" i="3"/>
  <c r="H391" i="3"/>
  <c r="I398" i="3"/>
  <c r="L398" i="3" s="1"/>
  <c r="I356" i="3"/>
  <c r="L356" i="3" s="1"/>
  <c r="H375" i="3"/>
  <c r="H388" i="3"/>
  <c r="I391" i="3"/>
  <c r="L391" i="3" s="1"/>
  <c r="H362" i="3"/>
  <c r="I375" i="3"/>
  <c r="L375" i="3" s="1"/>
  <c r="H380" i="3"/>
  <c r="I382" i="3"/>
  <c r="L382" i="3" s="1"/>
  <c r="I388" i="3"/>
  <c r="L388" i="3" s="1"/>
  <c r="H397" i="3"/>
  <c r="H371" i="3"/>
  <c r="H379" i="3"/>
  <c r="H390" i="3"/>
  <c r="H394" i="3"/>
  <c r="I397" i="3"/>
  <c r="L397" i="3" s="1"/>
  <c r="I401" i="3"/>
  <c r="L401" i="3" s="1"/>
  <c r="H359" i="3"/>
  <c r="I390" i="3"/>
  <c r="L390" i="3" s="1"/>
  <c r="I394" i="3"/>
  <c r="L394" i="3" s="1"/>
  <c r="I405" i="3"/>
  <c r="L405" i="3" s="1"/>
  <c r="H367" i="3"/>
  <c r="I386" i="3"/>
  <c r="L386" i="3" s="1"/>
  <c r="H396" i="3"/>
  <c r="H400" i="3"/>
  <c r="H374" i="3"/>
  <c r="H383" i="3"/>
  <c r="H389" i="3"/>
  <c r="H393" i="3"/>
  <c r="I396" i="3"/>
  <c r="L396" i="3" s="1"/>
  <c r="I400" i="3"/>
  <c r="L400" i="3" s="1"/>
  <c r="H404" i="3"/>
  <c r="I383" i="3"/>
  <c r="L383" i="3" s="1"/>
  <c r="I389" i="3"/>
  <c r="L389" i="3" s="1"/>
  <c r="I393" i="3"/>
  <c r="L393" i="3" s="1"/>
  <c r="I363" i="3"/>
  <c r="L363" i="3" s="1"/>
  <c r="H407" i="3"/>
  <c r="I411" i="3"/>
  <c r="L411" i="3" s="1"/>
  <c r="H415" i="3"/>
  <c r="I428" i="3"/>
  <c r="L428" i="3" s="1"/>
  <c r="H395" i="3"/>
  <c r="I407" i="3"/>
  <c r="L407" i="3" s="1"/>
  <c r="H410" i="3"/>
  <c r="I415" i="3"/>
  <c r="L415" i="3" s="1"/>
  <c r="H419" i="3"/>
  <c r="H423" i="3"/>
  <c r="I404" i="3"/>
  <c r="L404" i="3" s="1"/>
  <c r="I410" i="3"/>
  <c r="L410" i="3" s="1"/>
  <c r="H414" i="3"/>
  <c r="I419" i="3"/>
  <c r="L419" i="3" s="1"/>
  <c r="I423" i="3"/>
  <c r="L423" i="3" s="1"/>
  <c r="H403" i="3"/>
  <c r="H405" i="3"/>
  <c r="H409" i="3"/>
  <c r="I414" i="3"/>
  <c r="L414" i="3" s="1"/>
  <c r="I403" i="3"/>
  <c r="L403" i="3" s="1"/>
  <c r="I409" i="3"/>
  <c r="L409" i="3" s="1"/>
  <c r="H418" i="3"/>
  <c r="H422" i="3"/>
  <c r="I434" i="3"/>
  <c r="L434" i="3" s="1"/>
  <c r="H413" i="3"/>
  <c r="I418" i="3"/>
  <c r="L418" i="3" s="1"/>
  <c r="I422" i="3"/>
  <c r="L422" i="3" s="1"/>
  <c r="H426" i="3"/>
  <c r="H402" i="3"/>
  <c r="H408" i="3"/>
  <c r="I413" i="3"/>
  <c r="L413" i="3" s="1"/>
  <c r="I402" i="3"/>
  <c r="L402" i="3" s="1"/>
  <c r="I408" i="3"/>
  <c r="L408" i="3" s="1"/>
  <c r="H417" i="3"/>
  <c r="H421" i="3"/>
  <c r="I430" i="3"/>
  <c r="L430" i="3" s="1"/>
  <c r="I433" i="3"/>
  <c r="L433" i="3" s="1"/>
  <c r="H399" i="3"/>
  <c r="H406" i="3"/>
  <c r="H412" i="3"/>
  <c r="I417" i="3"/>
  <c r="L417" i="3" s="1"/>
  <c r="I421" i="3"/>
  <c r="L421" i="3" s="1"/>
  <c r="H425" i="3"/>
  <c r="H416" i="3"/>
  <c r="H420" i="3"/>
  <c r="H424" i="3"/>
  <c r="H401" i="3"/>
  <c r="H411" i="3"/>
  <c r="I416" i="3"/>
  <c r="L416" i="3" s="1"/>
  <c r="I420" i="3"/>
  <c r="L420" i="3" s="1"/>
  <c r="I424" i="3"/>
  <c r="L424" i="3" s="1"/>
  <c r="H429" i="3"/>
  <c r="I429" i="3"/>
  <c r="L429" i="3" s="1"/>
  <c r="H430" i="3"/>
  <c r="H431" i="3"/>
  <c r="H432" i="3"/>
  <c r="H433" i="3"/>
  <c r="H428" i="3"/>
  <c r="I431" i="3"/>
  <c r="L431" i="3" s="1"/>
  <c r="I432" i="3"/>
  <c r="L432" i="3" s="1"/>
  <c r="H435" i="3"/>
  <c r="I435" i="3"/>
  <c r="L435" i="3" s="1"/>
  <c r="I406" i="3"/>
  <c r="L406" i="3" s="1"/>
  <c r="H427" i="3"/>
  <c r="I425" i="3"/>
  <c r="L425" i="3" s="1"/>
  <c r="I427" i="3"/>
  <c r="L427" i="3" s="1"/>
  <c r="I399" i="3"/>
  <c r="L399" i="3" s="1"/>
  <c r="H434" i="3"/>
  <c r="I412" i="3"/>
  <c r="L412" i="3" s="1"/>
  <c r="I426" i="3"/>
  <c r="L426" i="3" s="1"/>
  <c r="K298" i="3"/>
  <c r="J298" i="3"/>
  <c r="K295" i="3"/>
  <c r="J295" i="3"/>
  <c r="K266" i="3"/>
  <c r="J266" i="3"/>
  <c r="K278" i="3"/>
  <c r="J278" i="3"/>
  <c r="J289" i="3"/>
  <c r="K289" i="3"/>
  <c r="K251" i="3"/>
  <c r="J251" i="3"/>
  <c r="J264" i="3"/>
  <c r="K264" i="3"/>
  <c r="J244" i="3"/>
  <c r="K244" i="3"/>
  <c r="J237" i="3"/>
  <c r="K237" i="3"/>
  <c r="K2966" i="4"/>
  <c r="L2965" i="4"/>
  <c r="L5547" i="4"/>
  <c r="K5548" i="4"/>
  <c r="L4187" i="4"/>
  <c r="K4188" i="4"/>
  <c r="L2351" i="4"/>
  <c r="K2352" i="4"/>
  <c r="L1535" i="4"/>
  <c r="K1536" i="4"/>
  <c r="L1943" i="4"/>
  <c r="K1944" i="4"/>
  <c r="L2148" i="4"/>
  <c r="K2149" i="4"/>
  <c r="K6025" i="4"/>
  <c r="L6024" i="4"/>
  <c r="L1127" i="4"/>
  <c r="K1128" i="4"/>
  <c r="K6978" i="4"/>
  <c r="L6977" i="4"/>
  <c r="K924" i="4"/>
  <c r="L923" i="4"/>
  <c r="K2761" i="4"/>
  <c r="L2760" i="4"/>
  <c r="L4799" i="4"/>
  <c r="K4800" i="4"/>
  <c r="K7520" i="4"/>
  <c r="L7519" i="4"/>
  <c r="L5683" i="4"/>
  <c r="K5684" i="4"/>
  <c r="L4460" i="4"/>
  <c r="K4461" i="4"/>
  <c r="K1740" i="4"/>
  <c r="L1739" i="4"/>
  <c r="L2623" i="4"/>
  <c r="K2624" i="4"/>
  <c r="K3372" i="4"/>
  <c r="L3371" i="4"/>
  <c r="L6092" i="4"/>
  <c r="K6093" i="4"/>
  <c r="K312" i="4"/>
  <c r="L311" i="4"/>
  <c r="K2830" i="4"/>
  <c r="L2829" i="4"/>
  <c r="K2284" i="4"/>
  <c r="L2283" i="4"/>
  <c r="K3577" i="4"/>
  <c r="L3576" i="4"/>
  <c r="L3170" i="4"/>
  <c r="K3171" i="4"/>
  <c r="L5344" i="4"/>
  <c r="K5345" i="4"/>
  <c r="K6773" i="4"/>
  <c r="L6772" i="4"/>
  <c r="L7452" i="4"/>
  <c r="K7453" i="4"/>
  <c r="K4121" i="4"/>
  <c r="L4120" i="4"/>
  <c r="K7385" i="4"/>
  <c r="L7384" i="4"/>
  <c r="K5752" i="4"/>
  <c r="L5751" i="4"/>
  <c r="L4664" i="4"/>
  <c r="K4665" i="4"/>
  <c r="L6839" i="4"/>
  <c r="K6840" i="4"/>
  <c r="K6569" i="4"/>
  <c r="L6568" i="4"/>
  <c r="K7588" i="4"/>
  <c r="L7587" i="4"/>
  <c r="L1400" i="4"/>
  <c r="K1401" i="4"/>
  <c r="L1263" i="4"/>
  <c r="K1264" i="4"/>
  <c r="L591" i="4"/>
  <c r="K592" i="4"/>
  <c r="K7180" i="4"/>
  <c r="L7179" i="4"/>
  <c r="K1876" i="4"/>
  <c r="L1875" i="4"/>
  <c r="K3508" i="4"/>
  <c r="L3507" i="4"/>
  <c r="K2488" i="4"/>
  <c r="L2487" i="4"/>
  <c r="K4868" i="4"/>
  <c r="L4867" i="4"/>
  <c r="K5412" i="4"/>
  <c r="L5411" i="4"/>
  <c r="K5276" i="4"/>
  <c r="L5275" i="4"/>
  <c r="K1468" i="4"/>
  <c r="L1467" i="4"/>
  <c r="K450" i="4"/>
  <c r="L449" i="4"/>
  <c r="K3781" i="4"/>
  <c r="L3780" i="4"/>
  <c r="L2420" i="4"/>
  <c r="K2421" i="4"/>
  <c r="L1331" i="4"/>
  <c r="K1332" i="4"/>
  <c r="L5887" i="4"/>
  <c r="K5888" i="4"/>
  <c r="K178" i="4"/>
  <c r="L177" i="4"/>
  <c r="K109" i="4"/>
  <c r="L108" i="4"/>
  <c r="L7247" i="4"/>
  <c r="K7248" i="4"/>
  <c r="K4732" i="4"/>
  <c r="L4731" i="4"/>
  <c r="K655" i="4"/>
  <c r="L654" i="4"/>
  <c r="L4596" i="4"/>
  <c r="K4597" i="4"/>
  <c r="K7658" i="4"/>
  <c r="L7657" i="4"/>
  <c r="L1196" i="4"/>
  <c r="K1197" i="4"/>
  <c r="K380" i="4"/>
  <c r="L379" i="4"/>
  <c r="K6297" i="4"/>
  <c r="L6296" i="4"/>
  <c r="K2692" i="4"/>
  <c r="L2691" i="4"/>
  <c r="L4391" i="4"/>
  <c r="K4392" i="4"/>
  <c r="K4937" i="4"/>
  <c r="L4936" i="4"/>
  <c r="K2012" i="4"/>
  <c r="L2011" i="4"/>
  <c r="L1604" i="4"/>
  <c r="K1605" i="4"/>
  <c r="K6432" i="4"/>
  <c r="L6431" i="4"/>
  <c r="L3304" i="4"/>
  <c r="K3305" i="4"/>
  <c r="L4527" i="4"/>
  <c r="K4528" i="4"/>
  <c r="K6910" i="4"/>
  <c r="L6909" i="4"/>
  <c r="L5616" i="4"/>
  <c r="K5617" i="4"/>
  <c r="L6228" i="4"/>
  <c r="K6229" i="4"/>
  <c r="L7315" i="4"/>
  <c r="K7316" i="4"/>
  <c r="L5003" i="4"/>
  <c r="K5004" i="4"/>
  <c r="K7112" i="4"/>
  <c r="L7111" i="4"/>
  <c r="K4325" i="4"/>
  <c r="L4324" i="4"/>
  <c r="L3644" i="4"/>
  <c r="K3645" i="4"/>
  <c r="K1808" i="4"/>
  <c r="L1807" i="4"/>
  <c r="K5140" i="4"/>
  <c r="L5139" i="4"/>
  <c r="L5479" i="4"/>
  <c r="K5480" i="4"/>
  <c r="K248" i="4"/>
  <c r="L247" i="4"/>
  <c r="K6704" i="4"/>
  <c r="L6703" i="4"/>
  <c r="L3236" i="4"/>
  <c r="K3237" i="4"/>
  <c r="K5958" i="4"/>
  <c r="L5957" i="4"/>
  <c r="K3712" i="4"/>
  <c r="L3711" i="4"/>
  <c r="L721" i="4"/>
  <c r="K722" i="4"/>
  <c r="K856" i="4"/>
  <c r="L855" i="4"/>
  <c r="K1672" i="4"/>
  <c r="L1671" i="4"/>
  <c r="K3100" i="4"/>
  <c r="L3099" i="4"/>
  <c r="K6501" i="4"/>
  <c r="L6500" i="4"/>
  <c r="K3917" i="4"/>
  <c r="L3916" i="4"/>
  <c r="L2555" i="4"/>
  <c r="K2556" i="4"/>
  <c r="K3442" i="4"/>
  <c r="L3441" i="4"/>
  <c r="K3848" i="4"/>
  <c r="L3847" i="4"/>
  <c r="K5072" i="4"/>
  <c r="L5071" i="4"/>
  <c r="K2896" i="4"/>
  <c r="L2895" i="4"/>
  <c r="K2082" i="4"/>
  <c r="L2081" i="4"/>
  <c r="K4053" i="4"/>
  <c r="L4052" i="4"/>
  <c r="L6160" i="4"/>
  <c r="K6161" i="4"/>
  <c r="L6363" i="4"/>
  <c r="K6364" i="4"/>
  <c r="K7046" i="4"/>
  <c r="L7045" i="4"/>
  <c r="L3032" i="4"/>
  <c r="K3033" i="4"/>
  <c r="K1060" i="4"/>
  <c r="L1059" i="4"/>
  <c r="K788" i="4"/>
  <c r="L787" i="4"/>
  <c r="K2216" i="4"/>
  <c r="L2215" i="4"/>
  <c r="L3983" i="4"/>
  <c r="K3984" i="4"/>
  <c r="K4258" i="4"/>
  <c r="L4257" i="4"/>
  <c r="K5820" i="4"/>
  <c r="L5819" i="4"/>
  <c r="L6636" i="4"/>
  <c r="K6637" i="4"/>
  <c r="K517" i="4"/>
  <c r="L516" i="4"/>
  <c r="L5208" i="4"/>
  <c r="K5209" i="4"/>
  <c r="L991" i="4"/>
  <c r="K992" i="4"/>
  <c r="J411" i="3" l="1"/>
  <c r="K411" i="3"/>
  <c r="J396" i="3"/>
  <c r="K396" i="3"/>
  <c r="K371" i="3"/>
  <c r="J371" i="3"/>
  <c r="J391" i="3"/>
  <c r="K391" i="3"/>
  <c r="K366" i="3"/>
  <c r="J366" i="3"/>
  <c r="J352" i="3"/>
  <c r="K352" i="3"/>
  <c r="J357" i="3"/>
  <c r="K357" i="3"/>
  <c r="K336" i="3"/>
  <c r="J336" i="3"/>
  <c r="K337" i="3"/>
  <c r="J337" i="3"/>
  <c r="J423" i="3"/>
  <c r="K423" i="3"/>
  <c r="H1855" i="3"/>
  <c r="H1860" i="3"/>
  <c r="H1869" i="3"/>
  <c r="H1873" i="3"/>
  <c r="I1855" i="3"/>
  <c r="L1855" i="3" s="1"/>
  <c r="I1860" i="3"/>
  <c r="L1860" i="3" s="1"/>
  <c r="I1869" i="3"/>
  <c r="L1869" i="3" s="1"/>
  <c r="I1873" i="3"/>
  <c r="L1873" i="3" s="1"/>
  <c r="H1877" i="3"/>
  <c r="H1859" i="3"/>
  <c r="H1864" i="3"/>
  <c r="H1868" i="3"/>
  <c r="H1872" i="3"/>
  <c r="I1877" i="3"/>
  <c r="L1877" i="3" s="1"/>
  <c r="I1859" i="3"/>
  <c r="L1859" i="3" s="1"/>
  <c r="I1864" i="3"/>
  <c r="L1864" i="3" s="1"/>
  <c r="I1868" i="3"/>
  <c r="L1868" i="3" s="1"/>
  <c r="I1872" i="3"/>
  <c r="L1872" i="3" s="1"/>
  <c r="H1867" i="3"/>
  <c r="H1876" i="3"/>
  <c r="I1881" i="3"/>
  <c r="L1881" i="3" s="1"/>
  <c r="I1885" i="3"/>
  <c r="L1885" i="3" s="1"/>
  <c r="H1863" i="3"/>
  <c r="I1867" i="3"/>
  <c r="L1867" i="3" s="1"/>
  <c r="H1871" i="3"/>
  <c r="I1876" i="3"/>
  <c r="L1876" i="3" s="1"/>
  <c r="H1880" i="3"/>
  <c r="H1858" i="3"/>
  <c r="I1863" i="3"/>
  <c r="L1863" i="3" s="1"/>
  <c r="I1871" i="3"/>
  <c r="L1871" i="3" s="1"/>
  <c r="H1875" i="3"/>
  <c r="I1858" i="3"/>
  <c r="L1858" i="3" s="1"/>
  <c r="H1862" i="3"/>
  <c r="H1866" i="3"/>
  <c r="I1875" i="3"/>
  <c r="L1875" i="3" s="1"/>
  <c r="I1884" i="3"/>
  <c r="L1884" i="3" s="1"/>
  <c r="H1856" i="3"/>
  <c r="I1861" i="3"/>
  <c r="L1861" i="3" s="1"/>
  <c r="H1865" i="3"/>
  <c r="I1870" i="3"/>
  <c r="L1870" i="3" s="1"/>
  <c r="I1874" i="3"/>
  <c r="L1874" i="3" s="1"/>
  <c r="H1878" i="3"/>
  <c r="I1856" i="3"/>
  <c r="L1856" i="3" s="1"/>
  <c r="I1865" i="3"/>
  <c r="L1865" i="3" s="1"/>
  <c r="I1893" i="3"/>
  <c r="L1893" i="3" s="1"/>
  <c r="I1897" i="3"/>
  <c r="L1897" i="3" s="1"/>
  <c r="I1906" i="3"/>
  <c r="L1906" i="3" s="1"/>
  <c r="I1866" i="3"/>
  <c r="L1866" i="3" s="1"/>
  <c r="H1888" i="3"/>
  <c r="H1892" i="3"/>
  <c r="H1900" i="3"/>
  <c r="H1905" i="3"/>
  <c r="H1883" i="3"/>
  <c r="I1888" i="3"/>
  <c r="L1888" i="3" s="1"/>
  <c r="I1892" i="3"/>
  <c r="L1892" i="3" s="1"/>
  <c r="H1896" i="3"/>
  <c r="I1900" i="3"/>
  <c r="L1900" i="3" s="1"/>
  <c r="I1905" i="3"/>
  <c r="L1905" i="3" s="1"/>
  <c r="H1874" i="3"/>
  <c r="I1883" i="3"/>
  <c r="L1883" i="3" s="1"/>
  <c r="H1887" i="3"/>
  <c r="I1896" i="3"/>
  <c r="L1896" i="3" s="1"/>
  <c r="H1857" i="3"/>
  <c r="I1887" i="3"/>
  <c r="L1887" i="3" s="1"/>
  <c r="H1891" i="3"/>
  <c r="H1904" i="3"/>
  <c r="I1909" i="3"/>
  <c r="L1909" i="3" s="1"/>
  <c r="H1913" i="3"/>
  <c r="I1857" i="3"/>
  <c r="L1857" i="3" s="1"/>
  <c r="I1880" i="3"/>
  <c r="L1880" i="3" s="1"/>
  <c r="I1891" i="3"/>
  <c r="L1891" i="3" s="1"/>
  <c r="H1895" i="3"/>
  <c r="H1899" i="3"/>
  <c r="I1904" i="3"/>
  <c r="L1904" i="3" s="1"/>
  <c r="H1861" i="3"/>
  <c r="I1878" i="3"/>
  <c r="L1878" i="3" s="1"/>
  <c r="H1884" i="3"/>
  <c r="H1886" i="3"/>
  <c r="I1895" i="3"/>
  <c r="L1895" i="3" s="1"/>
  <c r="I1899" i="3"/>
  <c r="L1899" i="3" s="1"/>
  <c r="H1903" i="3"/>
  <c r="H1870" i="3"/>
  <c r="I1886" i="3"/>
  <c r="L1886" i="3" s="1"/>
  <c r="H1890" i="3"/>
  <c r="I1903" i="3"/>
  <c r="L1903" i="3" s="1"/>
  <c r="I1908" i="3"/>
  <c r="L1908" i="3" s="1"/>
  <c r="I1912" i="3"/>
  <c r="L1912" i="3" s="1"/>
  <c r="H1879" i="3"/>
  <c r="H1881" i="3"/>
  <c r="H1882" i="3"/>
  <c r="H1889" i="3"/>
  <c r="H1901" i="3"/>
  <c r="I1907" i="3"/>
  <c r="L1907" i="3" s="1"/>
  <c r="I1889" i="3"/>
  <c r="L1889" i="3" s="1"/>
  <c r="I1915" i="3"/>
  <c r="L1915" i="3" s="1"/>
  <c r="I1919" i="3"/>
  <c r="L1919" i="3" s="1"/>
  <c r="I1879" i="3"/>
  <c r="L1879" i="3" s="1"/>
  <c r="H1902" i="3"/>
  <c r="H1921" i="3"/>
  <c r="I1925" i="3"/>
  <c r="L1925" i="3" s="1"/>
  <c r="H1898" i="3"/>
  <c r="I1902" i="3"/>
  <c r="L1902" i="3" s="1"/>
  <c r="H1907" i="3"/>
  <c r="H1910" i="3"/>
  <c r="H1918" i="3"/>
  <c r="I1921" i="3"/>
  <c r="L1921" i="3" s="1"/>
  <c r="I1898" i="3"/>
  <c r="L1898" i="3" s="1"/>
  <c r="I1910" i="3"/>
  <c r="L1910" i="3" s="1"/>
  <c r="I1913" i="3"/>
  <c r="L1913" i="3" s="1"/>
  <c r="I1918" i="3"/>
  <c r="L1918" i="3" s="1"/>
  <c r="H1894" i="3"/>
  <c r="H1911" i="3"/>
  <c r="H1924" i="3"/>
  <c r="H1928" i="3"/>
  <c r="I1882" i="3"/>
  <c r="L1882" i="3" s="1"/>
  <c r="I1894" i="3"/>
  <c r="L1894" i="3" s="1"/>
  <c r="I1911" i="3"/>
  <c r="L1911" i="3" s="1"/>
  <c r="H1917" i="3"/>
  <c r="I1924" i="3"/>
  <c r="L1924" i="3" s="1"/>
  <c r="I1901" i="3"/>
  <c r="L1901" i="3" s="1"/>
  <c r="H1906" i="3"/>
  <c r="H1908" i="3"/>
  <c r="H1914" i="3"/>
  <c r="I1917" i="3"/>
  <c r="L1917" i="3" s="1"/>
  <c r="I1890" i="3"/>
  <c r="L1890" i="3" s="1"/>
  <c r="H1897" i="3"/>
  <c r="I1914" i="3"/>
  <c r="L1914" i="3" s="1"/>
  <c r="H1923" i="3"/>
  <c r="H1927" i="3"/>
  <c r="I1932" i="3"/>
  <c r="L1932" i="3" s="1"/>
  <c r="H1885" i="3"/>
  <c r="H1916" i="3"/>
  <c r="H1920" i="3"/>
  <c r="I1923" i="3"/>
  <c r="L1923" i="3" s="1"/>
  <c r="I1927" i="3"/>
  <c r="L1927" i="3" s="1"/>
  <c r="H1931" i="3"/>
  <c r="H1893" i="3"/>
  <c r="H1912" i="3"/>
  <c r="I1916" i="3"/>
  <c r="L1916" i="3" s="1"/>
  <c r="I1862" i="3"/>
  <c r="L1862" i="3" s="1"/>
  <c r="H1909" i="3"/>
  <c r="H1915" i="3"/>
  <c r="H1919" i="3"/>
  <c r="H1942" i="3"/>
  <c r="H1946" i="3"/>
  <c r="H1950" i="3"/>
  <c r="I1955" i="3"/>
  <c r="L1955" i="3" s="1"/>
  <c r="H1958" i="3"/>
  <c r="H1937" i="3"/>
  <c r="I1942" i="3"/>
  <c r="L1942" i="3" s="1"/>
  <c r="I1946" i="3"/>
  <c r="L1946" i="3" s="1"/>
  <c r="I1950" i="3"/>
  <c r="L1950" i="3" s="1"/>
  <c r="H1933" i="3"/>
  <c r="I1937" i="3"/>
  <c r="L1937" i="3" s="1"/>
  <c r="H1941" i="3"/>
  <c r="H1930" i="3"/>
  <c r="I1933" i="3"/>
  <c r="L1933" i="3" s="1"/>
  <c r="H1936" i="3"/>
  <c r="I1941" i="3"/>
  <c r="L1941" i="3" s="1"/>
  <c r="H1945" i="3"/>
  <c r="H1949" i="3"/>
  <c r="I1930" i="3"/>
  <c r="L1930" i="3" s="1"/>
  <c r="I1931" i="3"/>
  <c r="L1931" i="3" s="1"/>
  <c r="I1936" i="3"/>
  <c r="L1936" i="3" s="1"/>
  <c r="H1940" i="3"/>
  <c r="I1945" i="3"/>
  <c r="L1945" i="3" s="1"/>
  <c r="I1949" i="3"/>
  <c r="L1949" i="3" s="1"/>
  <c r="H1953" i="3"/>
  <c r="H1957" i="3"/>
  <c r="H1929" i="3"/>
  <c r="H1935" i="3"/>
  <c r="I1940" i="3"/>
  <c r="L1940" i="3" s="1"/>
  <c r="H1922" i="3"/>
  <c r="I1929" i="3"/>
  <c r="L1929" i="3" s="1"/>
  <c r="I1935" i="3"/>
  <c r="L1935" i="3" s="1"/>
  <c r="H1944" i="3"/>
  <c r="H1948" i="3"/>
  <c r="I1922" i="3"/>
  <c r="L1922" i="3" s="1"/>
  <c r="H1939" i="3"/>
  <c r="I1944" i="3"/>
  <c r="L1944" i="3" s="1"/>
  <c r="I1948" i="3"/>
  <c r="L1948" i="3" s="1"/>
  <c r="H1952" i="3"/>
  <c r="H1926" i="3"/>
  <c r="I1928" i="3"/>
  <c r="L1928" i="3" s="1"/>
  <c r="H1934" i="3"/>
  <c r="I1939" i="3"/>
  <c r="L1939" i="3" s="1"/>
  <c r="I1952" i="3"/>
  <c r="L1952" i="3" s="1"/>
  <c r="H1925" i="3"/>
  <c r="H1932" i="3"/>
  <c r="H1938" i="3"/>
  <c r="I1943" i="3"/>
  <c r="L1943" i="3" s="1"/>
  <c r="I1947" i="3"/>
  <c r="L1947" i="3" s="1"/>
  <c r="I1938" i="3"/>
  <c r="L1938" i="3" s="1"/>
  <c r="I1951" i="3"/>
  <c r="L1951" i="3" s="1"/>
  <c r="I1926" i="3"/>
  <c r="L1926" i="3" s="1"/>
  <c r="H1955" i="3"/>
  <c r="H1956" i="3"/>
  <c r="H1959" i="3"/>
  <c r="H1954" i="3"/>
  <c r="I1956" i="3"/>
  <c r="L1956" i="3" s="1"/>
  <c r="I1957" i="3"/>
  <c r="L1957" i="3" s="1"/>
  <c r="I1958" i="3"/>
  <c r="L1958" i="3" s="1"/>
  <c r="I1959" i="3"/>
  <c r="L1959" i="3" s="1"/>
  <c r="I1954" i="3"/>
  <c r="L1954" i="3" s="1"/>
  <c r="H1961" i="3"/>
  <c r="H1943" i="3"/>
  <c r="H1951" i="3"/>
  <c r="I1953" i="3"/>
  <c r="L1953" i="3" s="1"/>
  <c r="I1961" i="3"/>
  <c r="L1961" i="3" s="1"/>
  <c r="H1947" i="3"/>
  <c r="H1960" i="3"/>
  <c r="I1934" i="3"/>
  <c r="L1934" i="3" s="1"/>
  <c r="I1960" i="3"/>
  <c r="L1960" i="3" s="1"/>
  <c r="J401" i="3"/>
  <c r="K401" i="3"/>
  <c r="K421" i="3"/>
  <c r="J421" i="3"/>
  <c r="K422" i="3"/>
  <c r="J422" i="3"/>
  <c r="J397" i="3"/>
  <c r="K397" i="3"/>
  <c r="J385" i="3"/>
  <c r="K385" i="3"/>
  <c r="K364" i="3"/>
  <c r="J364" i="3"/>
  <c r="K350" i="3"/>
  <c r="J350" i="3"/>
  <c r="J417" i="3"/>
  <c r="K417" i="3"/>
  <c r="K348" i="3"/>
  <c r="J348" i="3"/>
  <c r="J358" i="3"/>
  <c r="K358" i="3"/>
  <c r="K341" i="3"/>
  <c r="J341" i="3"/>
  <c r="K433" i="3"/>
  <c r="J433" i="3"/>
  <c r="J420" i="3"/>
  <c r="K420" i="3"/>
  <c r="K419" i="3"/>
  <c r="J419" i="3"/>
  <c r="K351" i="3"/>
  <c r="J351" i="3"/>
  <c r="K369" i="3"/>
  <c r="J369" i="3"/>
  <c r="J344" i="3"/>
  <c r="K344" i="3"/>
  <c r="J428" i="3"/>
  <c r="K428" i="3"/>
  <c r="K432" i="3"/>
  <c r="J432" i="3"/>
  <c r="K404" i="3"/>
  <c r="J404" i="3"/>
  <c r="K380" i="3"/>
  <c r="J380" i="3"/>
  <c r="J339" i="3"/>
  <c r="K339" i="3"/>
  <c r="K335" i="3"/>
  <c r="J335" i="3"/>
  <c r="K349" i="3"/>
  <c r="J349" i="3"/>
  <c r="J367" i="3"/>
  <c r="K367" i="3"/>
  <c r="J370" i="3"/>
  <c r="K370" i="3"/>
  <c r="K410" i="3"/>
  <c r="J410" i="3"/>
  <c r="J329" i="3"/>
  <c r="K329" i="3"/>
  <c r="K376" i="3"/>
  <c r="J376" i="3"/>
  <c r="K378" i="3"/>
  <c r="J378" i="3"/>
  <c r="K398" i="3"/>
  <c r="J398" i="3"/>
  <c r="K373" i="3"/>
  <c r="J373" i="3"/>
  <c r="K416" i="3"/>
  <c r="J416" i="3"/>
  <c r="K425" i="3"/>
  <c r="J425" i="3"/>
  <c r="K430" i="3"/>
  <c r="J430" i="3"/>
  <c r="K408" i="3"/>
  <c r="J408" i="3"/>
  <c r="K409" i="3"/>
  <c r="J409" i="3"/>
  <c r="J359" i="3"/>
  <c r="K359" i="3"/>
  <c r="K362" i="3"/>
  <c r="J362" i="3"/>
  <c r="K387" i="3"/>
  <c r="J387" i="3"/>
  <c r="K363" i="3"/>
  <c r="J363" i="3"/>
  <c r="K372" i="3"/>
  <c r="J372" i="3"/>
  <c r="K386" i="3"/>
  <c r="J386" i="3"/>
  <c r="J365" i="3"/>
  <c r="K365" i="3"/>
  <c r="K353" i="3"/>
  <c r="J353" i="3"/>
  <c r="K424" i="3"/>
  <c r="J424" i="3"/>
  <c r="K434" i="3"/>
  <c r="J434" i="3"/>
  <c r="J431" i="3"/>
  <c r="K431" i="3"/>
  <c r="J402" i="3"/>
  <c r="K402" i="3"/>
  <c r="K405" i="3"/>
  <c r="J405" i="3"/>
  <c r="K395" i="3"/>
  <c r="J395" i="3"/>
  <c r="K393" i="3"/>
  <c r="J393" i="3"/>
  <c r="K356" i="3"/>
  <c r="J356" i="3"/>
  <c r="K368" i="3"/>
  <c r="J368" i="3"/>
  <c r="J382" i="3"/>
  <c r="K382" i="3"/>
  <c r="J332" i="3"/>
  <c r="K332" i="3"/>
  <c r="K429" i="3"/>
  <c r="J429" i="3"/>
  <c r="K412" i="3"/>
  <c r="J412" i="3"/>
  <c r="K426" i="3"/>
  <c r="J426" i="3"/>
  <c r="J403" i="3"/>
  <c r="K403" i="3"/>
  <c r="K389" i="3"/>
  <c r="J389" i="3"/>
  <c r="K388" i="3"/>
  <c r="J388" i="3"/>
  <c r="K377" i="3"/>
  <c r="J377" i="3"/>
  <c r="K347" i="3"/>
  <c r="J347" i="3"/>
  <c r="K354" i="3"/>
  <c r="J354" i="3"/>
  <c r="K346" i="3"/>
  <c r="J346" i="3"/>
  <c r="K418" i="3"/>
  <c r="J418" i="3"/>
  <c r="K406" i="3"/>
  <c r="J406" i="3"/>
  <c r="K415" i="3"/>
  <c r="J415" i="3"/>
  <c r="J383" i="3"/>
  <c r="K383" i="3"/>
  <c r="J394" i="3"/>
  <c r="K394" i="3"/>
  <c r="J375" i="3"/>
  <c r="K375" i="3"/>
  <c r="K355" i="3"/>
  <c r="J355" i="3"/>
  <c r="K343" i="3"/>
  <c r="J343" i="3"/>
  <c r="K331" i="3"/>
  <c r="J331" i="3"/>
  <c r="K342" i="3"/>
  <c r="J342" i="3"/>
  <c r="J427" i="3"/>
  <c r="K427" i="3"/>
  <c r="K374" i="3"/>
  <c r="J374" i="3"/>
  <c r="K390" i="3"/>
  <c r="J390" i="3"/>
  <c r="K392" i="3"/>
  <c r="J392" i="3"/>
  <c r="J381" i="3"/>
  <c r="K381" i="3"/>
  <c r="K361" i="3"/>
  <c r="J361" i="3"/>
  <c r="J334" i="3"/>
  <c r="K334" i="3"/>
  <c r="J345" i="3"/>
  <c r="K345" i="3"/>
  <c r="J338" i="3"/>
  <c r="K338" i="3"/>
  <c r="K399" i="3"/>
  <c r="J399" i="3"/>
  <c r="K435" i="3"/>
  <c r="J435" i="3"/>
  <c r="J413" i="3"/>
  <c r="K413" i="3"/>
  <c r="J414" i="3"/>
  <c r="K414" i="3"/>
  <c r="K407" i="3"/>
  <c r="J407" i="3"/>
  <c r="J400" i="3"/>
  <c r="K400" i="3"/>
  <c r="J379" i="3"/>
  <c r="K379" i="3"/>
  <c r="K384" i="3"/>
  <c r="J384" i="3"/>
  <c r="K360" i="3"/>
  <c r="J360" i="3"/>
  <c r="J328" i="3"/>
  <c r="K328" i="3"/>
  <c r="J340" i="3"/>
  <c r="K340" i="3"/>
  <c r="J333" i="3"/>
  <c r="K333" i="3"/>
  <c r="K5549" i="4"/>
  <c r="L5548" i="4"/>
  <c r="L2966" i="4"/>
  <c r="K2967" i="4"/>
  <c r="K6094" i="4"/>
  <c r="L6093" i="4"/>
  <c r="L7520" i="4"/>
  <c r="K7521" i="4"/>
  <c r="L4800" i="4"/>
  <c r="K4801" i="4"/>
  <c r="L3372" i="4"/>
  <c r="K3373" i="4"/>
  <c r="L2624" i="4"/>
  <c r="K2625" i="4"/>
  <c r="K1537" i="4"/>
  <c r="L1536" i="4"/>
  <c r="K2150" i="4"/>
  <c r="L2149" i="4"/>
  <c r="K1945" i="4"/>
  <c r="L1944" i="4"/>
  <c r="K2762" i="4"/>
  <c r="L2761" i="4"/>
  <c r="K1741" i="4"/>
  <c r="L1740" i="4"/>
  <c r="L924" i="4"/>
  <c r="K925" i="4"/>
  <c r="K6026" i="4"/>
  <c r="L6025" i="4"/>
  <c r="K4462" i="4"/>
  <c r="L4461" i="4"/>
  <c r="L2352" i="4"/>
  <c r="K2353" i="4"/>
  <c r="K6979" i="4"/>
  <c r="L6978" i="4"/>
  <c r="L5684" i="4"/>
  <c r="K5685" i="4"/>
  <c r="L1128" i="4"/>
  <c r="K1129" i="4"/>
  <c r="K4189" i="4"/>
  <c r="L4188" i="4"/>
  <c r="K313" i="4"/>
  <c r="L312" i="4"/>
  <c r="L1401" i="4"/>
  <c r="K1402" i="4"/>
  <c r="L5072" i="4"/>
  <c r="K5073" i="4"/>
  <c r="K179" i="4"/>
  <c r="L178" i="4"/>
  <c r="L2488" i="4"/>
  <c r="K2489" i="4"/>
  <c r="L6229" i="4"/>
  <c r="K6230" i="4"/>
  <c r="L5888" i="4"/>
  <c r="K5889" i="4"/>
  <c r="L2216" i="4"/>
  <c r="K2217" i="4"/>
  <c r="L3100" i="4"/>
  <c r="K3101" i="4"/>
  <c r="K6433" i="4"/>
  <c r="L6432" i="4"/>
  <c r="L2692" i="4"/>
  <c r="K2693" i="4"/>
  <c r="K656" i="4"/>
  <c r="L655" i="4"/>
  <c r="L3508" i="4"/>
  <c r="K3509" i="4"/>
  <c r="K7181" i="4"/>
  <c r="L7180" i="4"/>
  <c r="K7589" i="4"/>
  <c r="L7588" i="4"/>
  <c r="L4121" i="4"/>
  <c r="K4122" i="4"/>
  <c r="L3577" i="4"/>
  <c r="K3578" i="4"/>
  <c r="K3034" i="4"/>
  <c r="L3033" i="4"/>
  <c r="K2557" i="4"/>
  <c r="L2556" i="4"/>
  <c r="K5481" i="4"/>
  <c r="L5480" i="4"/>
  <c r="L2896" i="4"/>
  <c r="K2897" i="4"/>
  <c r="L1672" i="4"/>
  <c r="K1673" i="4"/>
  <c r="L2012" i="4"/>
  <c r="K2013" i="4"/>
  <c r="L3781" i="4"/>
  <c r="K3782" i="4"/>
  <c r="L5004" i="4"/>
  <c r="K5005" i="4"/>
  <c r="K4259" i="4"/>
  <c r="L4258" i="4"/>
  <c r="L3917" i="4"/>
  <c r="K3918" i="4"/>
  <c r="K5141" i="4"/>
  <c r="L5140" i="4"/>
  <c r="K6365" i="4"/>
  <c r="L6364" i="4"/>
  <c r="L7316" i="4"/>
  <c r="K7317" i="4"/>
  <c r="L4597" i="4"/>
  <c r="K4598" i="4"/>
  <c r="L1808" i="4"/>
  <c r="K1809" i="4"/>
  <c r="K5210" i="4"/>
  <c r="L5209" i="4"/>
  <c r="K1606" i="4"/>
  <c r="L1605" i="4"/>
  <c r="K518" i="4"/>
  <c r="L517" i="4"/>
  <c r="L788" i="4"/>
  <c r="K789" i="4"/>
  <c r="K4054" i="4"/>
  <c r="L4053" i="4"/>
  <c r="L3848" i="4"/>
  <c r="K3849" i="4"/>
  <c r="L3712" i="4"/>
  <c r="K3713" i="4"/>
  <c r="K6705" i="4"/>
  <c r="L6704" i="4"/>
  <c r="L6297" i="4"/>
  <c r="K6298" i="4"/>
  <c r="L4732" i="4"/>
  <c r="K4733" i="4"/>
  <c r="L1468" i="4"/>
  <c r="K1469" i="4"/>
  <c r="L6569" i="4"/>
  <c r="K6570" i="4"/>
  <c r="L2284" i="4"/>
  <c r="K2285" i="4"/>
  <c r="L1197" i="4"/>
  <c r="K1198" i="4"/>
  <c r="L1264" i="4"/>
  <c r="K1265" i="4"/>
  <c r="K4666" i="4"/>
  <c r="L4665" i="4"/>
  <c r="L5820" i="4"/>
  <c r="K5821" i="4"/>
  <c r="K7113" i="4"/>
  <c r="L7112" i="4"/>
  <c r="L5412" i="4"/>
  <c r="K5413" i="4"/>
  <c r="K6774" i="4"/>
  <c r="L6773" i="4"/>
  <c r="K7047" i="4"/>
  <c r="L7046" i="4"/>
  <c r="K7659" i="4"/>
  <c r="L7658" i="4"/>
  <c r="L4868" i="4"/>
  <c r="K4869" i="4"/>
  <c r="K5753" i="4"/>
  <c r="L5752" i="4"/>
  <c r="L992" i="4"/>
  <c r="K993" i="4"/>
  <c r="K3238" i="4"/>
  <c r="L3237" i="4"/>
  <c r="K3306" i="4"/>
  <c r="L3305" i="4"/>
  <c r="K3172" i="4"/>
  <c r="L3171" i="4"/>
  <c r="L6501" i="4"/>
  <c r="K6502" i="4"/>
  <c r="K6162" i="4"/>
  <c r="L6161" i="4"/>
  <c r="L722" i="4"/>
  <c r="K723" i="4"/>
  <c r="L1332" i="4"/>
  <c r="K1333" i="4"/>
  <c r="L6637" i="4"/>
  <c r="K6638" i="4"/>
  <c r="K5618" i="4"/>
  <c r="L5617" i="4"/>
  <c r="K7249" i="4"/>
  <c r="L7248" i="4"/>
  <c r="K2422" i="4"/>
  <c r="L2421" i="4"/>
  <c r="L592" i="4"/>
  <c r="K593" i="4"/>
  <c r="L6840" i="4"/>
  <c r="K6841" i="4"/>
  <c r="K7454" i="4"/>
  <c r="L7453" i="4"/>
  <c r="K6911" i="4"/>
  <c r="L6910" i="4"/>
  <c r="K110" i="4"/>
  <c r="L109" i="4"/>
  <c r="K4529" i="4"/>
  <c r="L4528" i="4"/>
  <c r="L5345" i="4"/>
  <c r="K5346" i="4"/>
  <c r="L5958" i="4"/>
  <c r="K5959" i="4"/>
  <c r="K4938" i="4"/>
  <c r="L4937" i="4"/>
  <c r="K451" i="4"/>
  <c r="L450" i="4"/>
  <c r="L3984" i="4"/>
  <c r="K3985" i="4"/>
  <c r="L4392" i="4"/>
  <c r="K4393" i="4"/>
  <c r="L856" i="4"/>
  <c r="K857" i="4"/>
  <c r="L7385" i="4"/>
  <c r="K7386" i="4"/>
  <c r="K3646" i="4"/>
  <c r="L3645" i="4"/>
  <c r="L1060" i="4"/>
  <c r="K1061" i="4"/>
  <c r="L2082" i="4"/>
  <c r="K2083" i="4"/>
  <c r="L3442" i="4"/>
  <c r="K3443" i="4"/>
  <c r="K249" i="4"/>
  <c r="L248" i="4"/>
  <c r="L4325" i="4"/>
  <c r="K4326" i="4"/>
  <c r="K381" i="4"/>
  <c r="L380" i="4"/>
  <c r="L5276" i="4"/>
  <c r="K5277" i="4"/>
  <c r="L1876" i="4"/>
  <c r="K1877" i="4"/>
  <c r="L2830" i="4"/>
  <c r="K2831" i="4"/>
  <c r="K1934" i="3" l="1"/>
  <c r="J1934" i="3"/>
  <c r="J1891" i="3"/>
  <c r="K1891" i="3"/>
  <c r="J1945" i="3"/>
  <c r="K1945" i="3"/>
  <c r="K1958" i="3"/>
  <c r="J1958" i="3"/>
  <c r="J1931" i="3"/>
  <c r="K1931" i="3"/>
  <c r="K1911" i="3"/>
  <c r="J1911" i="3"/>
  <c r="K1879" i="3"/>
  <c r="J1879" i="3"/>
  <c r="K1905" i="3"/>
  <c r="J1905" i="3"/>
  <c r="J1858" i="3"/>
  <c r="K1858" i="3"/>
  <c r="K1873" i="3"/>
  <c r="J1873" i="3"/>
  <c r="K1937" i="3"/>
  <c r="J1937" i="3"/>
  <c r="K1883" i="3"/>
  <c r="J1883" i="3"/>
  <c r="K1951" i="3"/>
  <c r="J1951" i="3"/>
  <c r="K1935" i="3"/>
  <c r="J1935" i="3"/>
  <c r="J1914" i="3"/>
  <c r="K1914" i="3"/>
  <c r="K1894" i="3"/>
  <c r="J1894" i="3"/>
  <c r="K1921" i="3"/>
  <c r="J1921" i="3"/>
  <c r="J1861" i="3"/>
  <c r="K1861" i="3"/>
  <c r="K1857" i="3"/>
  <c r="J1857" i="3"/>
  <c r="K1900" i="3"/>
  <c r="J1900" i="3"/>
  <c r="J1865" i="3"/>
  <c r="K1865" i="3"/>
  <c r="K1880" i="3"/>
  <c r="J1880" i="3"/>
  <c r="K1869" i="3"/>
  <c r="J1869" i="3"/>
  <c r="J1922" i="3"/>
  <c r="K1922" i="3"/>
  <c r="K1898" i="3"/>
  <c r="J1898" i="3"/>
  <c r="K1926" i="3"/>
  <c r="J1926" i="3"/>
  <c r="J1943" i="3"/>
  <c r="K1943" i="3"/>
  <c r="J1952" i="3"/>
  <c r="K1952" i="3"/>
  <c r="J1929" i="3"/>
  <c r="K1929" i="3"/>
  <c r="K1936" i="3"/>
  <c r="J1936" i="3"/>
  <c r="K1950" i="3"/>
  <c r="J1950" i="3"/>
  <c r="K1908" i="3"/>
  <c r="J1908" i="3"/>
  <c r="K1902" i="3"/>
  <c r="J1902" i="3"/>
  <c r="J1892" i="3"/>
  <c r="K1892" i="3"/>
  <c r="K1860" i="3"/>
  <c r="J1860" i="3"/>
  <c r="K1957" i="3"/>
  <c r="J1957" i="3"/>
  <c r="J1946" i="3"/>
  <c r="K1946" i="3"/>
  <c r="K1920" i="3"/>
  <c r="J1920" i="3"/>
  <c r="K1906" i="3"/>
  <c r="J1906" i="3"/>
  <c r="K1899" i="3"/>
  <c r="J1899" i="3"/>
  <c r="J1887" i="3"/>
  <c r="K1887" i="3"/>
  <c r="K1888" i="3"/>
  <c r="J1888" i="3"/>
  <c r="J1856" i="3"/>
  <c r="K1856" i="3"/>
  <c r="K1871" i="3"/>
  <c r="J1871" i="3"/>
  <c r="K1872" i="3"/>
  <c r="J1872" i="3"/>
  <c r="K1855" i="3"/>
  <c r="J1855" i="3"/>
  <c r="J1924" i="3"/>
  <c r="K1924" i="3"/>
  <c r="J1953" i="3"/>
  <c r="K1953" i="3"/>
  <c r="K1930" i="3"/>
  <c r="J1930" i="3"/>
  <c r="K1942" i="3"/>
  <c r="J1942" i="3"/>
  <c r="J1916" i="3"/>
  <c r="K1916" i="3"/>
  <c r="J1890" i="3"/>
  <c r="K1890" i="3"/>
  <c r="K1895" i="3"/>
  <c r="J1895" i="3"/>
  <c r="K1868" i="3"/>
  <c r="J1868" i="3"/>
  <c r="K1949" i="3"/>
  <c r="J1949" i="3"/>
  <c r="K1884" i="3"/>
  <c r="J1884" i="3"/>
  <c r="J1961" i="3"/>
  <c r="K1961" i="3"/>
  <c r="K1939" i="3"/>
  <c r="J1939" i="3"/>
  <c r="K1941" i="3"/>
  <c r="J1941" i="3"/>
  <c r="K1919" i="3"/>
  <c r="J1919" i="3"/>
  <c r="K1885" i="3"/>
  <c r="J1885" i="3"/>
  <c r="K1874" i="3"/>
  <c r="J1874" i="3"/>
  <c r="J1863" i="3"/>
  <c r="K1863" i="3"/>
  <c r="J1864" i="3"/>
  <c r="K1864" i="3"/>
  <c r="K1893" i="3"/>
  <c r="J1893" i="3"/>
  <c r="K1881" i="3"/>
  <c r="J1881" i="3"/>
  <c r="K1955" i="3"/>
  <c r="J1955" i="3"/>
  <c r="H2292" i="3"/>
  <c r="I2297" i="3"/>
  <c r="L2297" i="3" s="1"/>
  <c r="H2301" i="3"/>
  <c r="I2306" i="3"/>
  <c r="L2306" i="3" s="1"/>
  <c r="I2310" i="3"/>
  <c r="L2310" i="3" s="1"/>
  <c r="I2292" i="3"/>
  <c r="L2292" i="3" s="1"/>
  <c r="I2301" i="3"/>
  <c r="L2301" i="3" s="1"/>
  <c r="H2291" i="3"/>
  <c r="H2296" i="3"/>
  <c r="H2305" i="3"/>
  <c r="I2291" i="3"/>
  <c r="L2291" i="3" s="1"/>
  <c r="I2296" i="3"/>
  <c r="L2296" i="3" s="1"/>
  <c r="I2309" i="3"/>
  <c r="L2309" i="3" s="1"/>
  <c r="H2313" i="3"/>
  <c r="H2295" i="3"/>
  <c r="H2300" i="3"/>
  <c r="H2304" i="3"/>
  <c r="H2308" i="3"/>
  <c r="I2313" i="3"/>
  <c r="L2313" i="3" s="1"/>
  <c r="I2295" i="3"/>
  <c r="L2295" i="3" s="1"/>
  <c r="I2300" i="3"/>
  <c r="L2300" i="3" s="1"/>
  <c r="I2304" i="3"/>
  <c r="L2304" i="3" s="1"/>
  <c r="I2308" i="3"/>
  <c r="L2308" i="3" s="1"/>
  <c r="H2303" i="3"/>
  <c r="H2312" i="3"/>
  <c r="H2299" i="3"/>
  <c r="I2303" i="3"/>
  <c r="L2303" i="3" s="1"/>
  <c r="H2307" i="3"/>
  <c r="I2312" i="3"/>
  <c r="L2312" i="3" s="1"/>
  <c r="H2316" i="3"/>
  <c r="H2293" i="3"/>
  <c r="I2298" i="3"/>
  <c r="L2298" i="3" s="1"/>
  <c r="I2302" i="3"/>
  <c r="L2302" i="3" s="1"/>
  <c r="H2315" i="3"/>
  <c r="I2293" i="3"/>
  <c r="L2293" i="3" s="1"/>
  <c r="H2297" i="3"/>
  <c r="H2306" i="3"/>
  <c r="H2298" i="3"/>
  <c r="H2318" i="3"/>
  <c r="H2321" i="3"/>
  <c r="H2325" i="3"/>
  <c r="H2337" i="3"/>
  <c r="I2318" i="3"/>
  <c r="L2318" i="3" s="1"/>
  <c r="I2321" i="3"/>
  <c r="L2321" i="3" s="1"/>
  <c r="I2325" i="3"/>
  <c r="L2325" i="3" s="1"/>
  <c r="H2329" i="3"/>
  <c r="H2333" i="3"/>
  <c r="I2337" i="3"/>
  <c r="L2337" i="3" s="1"/>
  <c r="H2342" i="3"/>
  <c r="H2302" i="3"/>
  <c r="I2307" i="3"/>
  <c r="L2307" i="3" s="1"/>
  <c r="H2311" i="3"/>
  <c r="I2329" i="3"/>
  <c r="L2329" i="3" s="1"/>
  <c r="I2333" i="3"/>
  <c r="L2333" i="3" s="1"/>
  <c r="I2311" i="3"/>
  <c r="L2311" i="3" s="1"/>
  <c r="H2324" i="3"/>
  <c r="H2328" i="3"/>
  <c r="H2336" i="3"/>
  <c r="H2341" i="3"/>
  <c r="H2310" i="3"/>
  <c r="H2319" i="3"/>
  <c r="I2324" i="3"/>
  <c r="L2324" i="3" s="1"/>
  <c r="I2328" i="3"/>
  <c r="L2328" i="3" s="1"/>
  <c r="H2332" i="3"/>
  <c r="I2336" i="3"/>
  <c r="L2336" i="3" s="1"/>
  <c r="I2341" i="3"/>
  <c r="L2341" i="3" s="1"/>
  <c r="I2350" i="3"/>
  <c r="L2350" i="3" s="1"/>
  <c r="I2319" i="3"/>
  <c r="L2319" i="3" s="1"/>
  <c r="H2323" i="3"/>
  <c r="I2332" i="3"/>
  <c r="L2332" i="3" s="1"/>
  <c r="I2316" i="3"/>
  <c r="L2316" i="3" s="1"/>
  <c r="I2323" i="3"/>
  <c r="L2323" i="3" s="1"/>
  <c r="H2327" i="3"/>
  <c r="H2340" i="3"/>
  <c r="I2299" i="3"/>
  <c r="L2299" i="3" s="1"/>
  <c r="H2314" i="3"/>
  <c r="H2320" i="3"/>
  <c r="I2327" i="3"/>
  <c r="L2327" i="3" s="1"/>
  <c r="H2331" i="3"/>
  <c r="H2335" i="3"/>
  <c r="I2340" i="3"/>
  <c r="L2340" i="3" s="1"/>
  <c r="I2349" i="3"/>
  <c r="L2349" i="3" s="1"/>
  <c r="I2314" i="3"/>
  <c r="L2314" i="3" s="1"/>
  <c r="I2320" i="3"/>
  <c r="L2320" i="3" s="1"/>
  <c r="H2322" i="3"/>
  <c r="H2294" i="3"/>
  <c r="I2315" i="3"/>
  <c r="L2315" i="3" s="1"/>
  <c r="I2317" i="3"/>
  <c r="L2317" i="3" s="1"/>
  <c r="I2326" i="3"/>
  <c r="L2326" i="3" s="1"/>
  <c r="H2330" i="3"/>
  <c r="H2334" i="3"/>
  <c r="H2338" i="3"/>
  <c r="I2335" i="3"/>
  <c r="L2335" i="3" s="1"/>
  <c r="H2339" i="3"/>
  <c r="H2345" i="3"/>
  <c r="H2358" i="3"/>
  <c r="I2331" i="3"/>
  <c r="L2331" i="3" s="1"/>
  <c r="I2339" i="3"/>
  <c r="L2339" i="3" s="1"/>
  <c r="I2345" i="3"/>
  <c r="L2345" i="3" s="1"/>
  <c r="H2351" i="3"/>
  <c r="H2355" i="3"/>
  <c r="I2358" i="3"/>
  <c r="L2358" i="3" s="1"/>
  <c r="I2362" i="3"/>
  <c r="L2362" i="3" s="1"/>
  <c r="I2351" i="3"/>
  <c r="L2351" i="3" s="1"/>
  <c r="I2355" i="3"/>
  <c r="L2355" i="3" s="1"/>
  <c r="I2322" i="3"/>
  <c r="L2322" i="3" s="1"/>
  <c r="I2338" i="3"/>
  <c r="L2338" i="3" s="1"/>
  <c r="H2343" i="3"/>
  <c r="H2357" i="3"/>
  <c r="I2361" i="3"/>
  <c r="L2361" i="3" s="1"/>
  <c r="I2294" i="3"/>
  <c r="L2294" i="3" s="1"/>
  <c r="I2334" i="3"/>
  <c r="L2334" i="3" s="1"/>
  <c r="I2343" i="3"/>
  <c r="L2343" i="3" s="1"/>
  <c r="H2346" i="3"/>
  <c r="H2349" i="3"/>
  <c r="H2354" i="3"/>
  <c r="I2357" i="3"/>
  <c r="L2357" i="3" s="1"/>
  <c r="I2365" i="3"/>
  <c r="L2365" i="3" s="1"/>
  <c r="I2346" i="3"/>
  <c r="L2346" i="3" s="1"/>
  <c r="I2354" i="3"/>
  <c r="L2354" i="3" s="1"/>
  <c r="I2330" i="3"/>
  <c r="L2330" i="3" s="1"/>
  <c r="H2347" i="3"/>
  <c r="H2360" i="3"/>
  <c r="I2342" i="3"/>
  <c r="L2342" i="3" s="1"/>
  <c r="H2344" i="3"/>
  <c r="I2347" i="3"/>
  <c r="L2347" i="3" s="1"/>
  <c r="H2353" i="3"/>
  <c r="I2360" i="3"/>
  <c r="L2360" i="3" s="1"/>
  <c r="I2364" i="3"/>
  <c r="L2364" i="3" s="1"/>
  <c r="I2369" i="3"/>
  <c r="L2369" i="3" s="1"/>
  <c r="H2326" i="3"/>
  <c r="I2344" i="3"/>
  <c r="L2344" i="3" s="1"/>
  <c r="H2350" i="3"/>
  <c r="I2353" i="3"/>
  <c r="L2353" i="3" s="1"/>
  <c r="H2368" i="3"/>
  <c r="H2359" i="3"/>
  <c r="H2363" i="3"/>
  <c r="H2317" i="3"/>
  <c r="H2348" i="3"/>
  <c r="H2352" i="3"/>
  <c r="I2348" i="3"/>
  <c r="L2348" i="3" s="1"/>
  <c r="I2352" i="3"/>
  <c r="L2352" i="3" s="1"/>
  <c r="I2363" i="3"/>
  <c r="L2363" i="3" s="1"/>
  <c r="H2374" i="3"/>
  <c r="I2379" i="3"/>
  <c r="L2379" i="3" s="1"/>
  <c r="I2383" i="3"/>
  <c r="L2383" i="3" s="1"/>
  <c r="I2359" i="3"/>
  <c r="L2359" i="3" s="1"/>
  <c r="I2374" i="3"/>
  <c r="L2374" i="3" s="1"/>
  <c r="I2387" i="3"/>
  <c r="L2387" i="3" s="1"/>
  <c r="H2378" i="3"/>
  <c r="H2382" i="3"/>
  <c r="H2373" i="3"/>
  <c r="I2378" i="3"/>
  <c r="L2378" i="3" s="1"/>
  <c r="I2382" i="3"/>
  <c r="L2382" i="3" s="1"/>
  <c r="H2369" i="3"/>
  <c r="I2373" i="3"/>
  <c r="L2373" i="3" s="1"/>
  <c r="H2377" i="3"/>
  <c r="I2390" i="3"/>
  <c r="L2390" i="3" s="1"/>
  <c r="H2366" i="3"/>
  <c r="H2367" i="3"/>
  <c r="H2372" i="3"/>
  <c r="I2377" i="3"/>
  <c r="L2377" i="3" s="1"/>
  <c r="H2381" i="3"/>
  <c r="H2385" i="3"/>
  <c r="I2366" i="3"/>
  <c r="L2366" i="3" s="1"/>
  <c r="I2367" i="3"/>
  <c r="L2367" i="3" s="1"/>
  <c r="I2372" i="3"/>
  <c r="L2372" i="3" s="1"/>
  <c r="H2376" i="3"/>
  <c r="I2381" i="3"/>
  <c r="L2381" i="3" s="1"/>
  <c r="I2385" i="3"/>
  <c r="L2385" i="3" s="1"/>
  <c r="H2365" i="3"/>
  <c r="H2371" i="3"/>
  <c r="I2376" i="3"/>
  <c r="L2376" i="3" s="1"/>
  <c r="I2389" i="3"/>
  <c r="L2389" i="3" s="1"/>
  <c r="I2393" i="3"/>
  <c r="L2393" i="3" s="1"/>
  <c r="I2371" i="3"/>
  <c r="L2371" i="3" s="1"/>
  <c r="H2380" i="3"/>
  <c r="H2384" i="3"/>
  <c r="H2362" i="3"/>
  <c r="H2370" i="3"/>
  <c r="I2375" i="3"/>
  <c r="L2375" i="3" s="1"/>
  <c r="H2361" i="3"/>
  <c r="I2368" i="3"/>
  <c r="L2368" i="3" s="1"/>
  <c r="I2370" i="3"/>
  <c r="L2370" i="3" s="1"/>
  <c r="H2379" i="3"/>
  <c r="H2383" i="3"/>
  <c r="I2386" i="3"/>
  <c r="L2386" i="3" s="1"/>
  <c r="H2388" i="3"/>
  <c r="H2396" i="3"/>
  <c r="I2380" i="3"/>
  <c r="L2380" i="3" s="1"/>
  <c r="I2388" i="3"/>
  <c r="L2388" i="3" s="1"/>
  <c r="I2396" i="3"/>
  <c r="L2396" i="3" s="1"/>
  <c r="I2384" i="3"/>
  <c r="L2384" i="3" s="1"/>
  <c r="H2375" i="3"/>
  <c r="H2364" i="3"/>
  <c r="H2391" i="3"/>
  <c r="I2391" i="3"/>
  <c r="L2391" i="3" s="1"/>
  <c r="H2392" i="3"/>
  <c r="H2393" i="3"/>
  <c r="H2394" i="3"/>
  <c r="H2395" i="3"/>
  <c r="H2390" i="3"/>
  <c r="I2392" i="3"/>
  <c r="L2392" i="3" s="1"/>
  <c r="I2394" i="3"/>
  <c r="L2394" i="3" s="1"/>
  <c r="I2395" i="3"/>
  <c r="L2395" i="3" s="1"/>
  <c r="H2389" i="3"/>
  <c r="H2397" i="3"/>
  <c r="I2397" i="3"/>
  <c r="L2397" i="3" s="1"/>
  <c r="H2386" i="3"/>
  <c r="K1938" i="3"/>
  <c r="J1938" i="3"/>
  <c r="J1915" i="3"/>
  <c r="K1915" i="3"/>
  <c r="J1917" i="3"/>
  <c r="K1917" i="3"/>
  <c r="K1870" i="3"/>
  <c r="J1870" i="3"/>
  <c r="J1866" i="3"/>
  <c r="K1866" i="3"/>
  <c r="K1859" i="3"/>
  <c r="J1859" i="3"/>
  <c r="K1956" i="3"/>
  <c r="J1956" i="3"/>
  <c r="K1932" i="3"/>
  <c r="J1932" i="3"/>
  <c r="J1948" i="3"/>
  <c r="K1948" i="3"/>
  <c r="K1940" i="3"/>
  <c r="J1940" i="3"/>
  <c r="J1933" i="3"/>
  <c r="K1933" i="3"/>
  <c r="J1909" i="3"/>
  <c r="K1909" i="3"/>
  <c r="J1927" i="3"/>
  <c r="K1927" i="3"/>
  <c r="K1918" i="3"/>
  <c r="J1918" i="3"/>
  <c r="J1903" i="3"/>
  <c r="K1903" i="3"/>
  <c r="J1862" i="3"/>
  <c r="K1862" i="3"/>
  <c r="J1877" i="3"/>
  <c r="K1877" i="3"/>
  <c r="K1925" i="3"/>
  <c r="J1925" i="3"/>
  <c r="K1944" i="3"/>
  <c r="J1944" i="3"/>
  <c r="K1923" i="3"/>
  <c r="J1923" i="3"/>
  <c r="K1910" i="3"/>
  <c r="J1910" i="3"/>
  <c r="K1901" i="3"/>
  <c r="J1901" i="3"/>
  <c r="K1913" i="3"/>
  <c r="J1913" i="3"/>
  <c r="J1896" i="3"/>
  <c r="K1896" i="3"/>
  <c r="K1876" i="3"/>
  <c r="J1876" i="3"/>
  <c r="J1960" i="3"/>
  <c r="K1960" i="3"/>
  <c r="K1954" i="3"/>
  <c r="J1954" i="3"/>
  <c r="K1907" i="3"/>
  <c r="J1907" i="3"/>
  <c r="K1889" i="3"/>
  <c r="J1889" i="3"/>
  <c r="K1875" i="3"/>
  <c r="J1875" i="3"/>
  <c r="K1867" i="3"/>
  <c r="J1867" i="3"/>
  <c r="K1947" i="3"/>
  <c r="J1947" i="3"/>
  <c r="K1959" i="3"/>
  <c r="J1959" i="3"/>
  <c r="J1912" i="3"/>
  <c r="K1912" i="3"/>
  <c r="J1897" i="3"/>
  <c r="K1897" i="3"/>
  <c r="K1928" i="3"/>
  <c r="J1928" i="3"/>
  <c r="K1882" i="3"/>
  <c r="J1882" i="3"/>
  <c r="K1886" i="3"/>
  <c r="J1886" i="3"/>
  <c r="K1904" i="3"/>
  <c r="J1904" i="3"/>
  <c r="J1878" i="3"/>
  <c r="K1878" i="3"/>
  <c r="K2968" i="4"/>
  <c r="L2967" i="4"/>
  <c r="K5550" i="4"/>
  <c r="L5549" i="4"/>
  <c r="K4190" i="4"/>
  <c r="L4189" i="4"/>
  <c r="K1130" i="4"/>
  <c r="L1129" i="4"/>
  <c r="L2625" i="4"/>
  <c r="K2626" i="4"/>
  <c r="K5686" i="4"/>
  <c r="L5685" i="4"/>
  <c r="L1741" i="4"/>
  <c r="K1742" i="4"/>
  <c r="L4801" i="4"/>
  <c r="K4802" i="4"/>
  <c r="L6026" i="4"/>
  <c r="K6027" i="4"/>
  <c r="K926" i="4"/>
  <c r="L925" i="4"/>
  <c r="K3374" i="4"/>
  <c r="L3373" i="4"/>
  <c r="K6980" i="4"/>
  <c r="L6979" i="4"/>
  <c r="L2762" i="4"/>
  <c r="K2763" i="4"/>
  <c r="K1538" i="4"/>
  <c r="L1537" i="4"/>
  <c r="L2353" i="4"/>
  <c r="K2354" i="4"/>
  <c r="L7521" i="4"/>
  <c r="K7522" i="4"/>
  <c r="L1945" i="4"/>
  <c r="K1946" i="4"/>
  <c r="K314" i="4"/>
  <c r="L313" i="4"/>
  <c r="L4462" i="4"/>
  <c r="K4463" i="4"/>
  <c r="L2150" i="4"/>
  <c r="K2151" i="4"/>
  <c r="K6095" i="4"/>
  <c r="L6094" i="4"/>
  <c r="K6299" i="4"/>
  <c r="L6298" i="4"/>
  <c r="L3578" i="4"/>
  <c r="K3579" i="4"/>
  <c r="L3306" i="4"/>
  <c r="K3307" i="4"/>
  <c r="K7318" i="4"/>
  <c r="L7317" i="4"/>
  <c r="L3238" i="4"/>
  <c r="K3239" i="4"/>
  <c r="K6706" i="4"/>
  <c r="L6705" i="4"/>
  <c r="L5481" i="4"/>
  <c r="K5482" i="4"/>
  <c r="L5277" i="4"/>
  <c r="K5278" i="4"/>
  <c r="K994" i="4"/>
  <c r="L993" i="4"/>
  <c r="K3714" i="4"/>
  <c r="L3713" i="4"/>
  <c r="L3782" i="4"/>
  <c r="K3783" i="4"/>
  <c r="L3509" i="4"/>
  <c r="K3510" i="4"/>
  <c r="K5074" i="4"/>
  <c r="L5073" i="4"/>
  <c r="K6571" i="4"/>
  <c r="L6570" i="4"/>
  <c r="K1810" i="4"/>
  <c r="L1809" i="4"/>
  <c r="K4123" i="4"/>
  <c r="L4122" i="4"/>
  <c r="L4529" i="4"/>
  <c r="K4530" i="4"/>
  <c r="L7659" i="4"/>
  <c r="K7660" i="4"/>
  <c r="K4055" i="4"/>
  <c r="L4054" i="4"/>
  <c r="K858" i="4"/>
  <c r="L857" i="4"/>
  <c r="K790" i="4"/>
  <c r="L789" i="4"/>
  <c r="K2490" i="4"/>
  <c r="L2489" i="4"/>
  <c r="L4938" i="4"/>
  <c r="K4939" i="4"/>
  <c r="L5959" i="4"/>
  <c r="K5960" i="4"/>
  <c r="L2217" i="4"/>
  <c r="K2218" i="4"/>
  <c r="K6912" i="4"/>
  <c r="L6911" i="4"/>
  <c r="L7047" i="4"/>
  <c r="K7048" i="4"/>
  <c r="K519" i="4"/>
  <c r="L518" i="4"/>
  <c r="L7181" i="4"/>
  <c r="K7182" i="4"/>
  <c r="K6775" i="4"/>
  <c r="L6774" i="4"/>
  <c r="L1606" i="4"/>
  <c r="K1607" i="4"/>
  <c r="L2557" i="4"/>
  <c r="K2558" i="4"/>
  <c r="L6841" i="4"/>
  <c r="K6842" i="4"/>
  <c r="K4870" i="4"/>
  <c r="L4869" i="4"/>
  <c r="K6231" i="4"/>
  <c r="L6230" i="4"/>
  <c r="L3646" i="4"/>
  <c r="K3647" i="4"/>
  <c r="L3172" i="4"/>
  <c r="K3173" i="4"/>
  <c r="L5210" i="4"/>
  <c r="K5211" i="4"/>
  <c r="K7387" i="4"/>
  <c r="L7386" i="4"/>
  <c r="K594" i="4"/>
  <c r="L593" i="4"/>
  <c r="K3919" i="4"/>
  <c r="L3918" i="4"/>
  <c r="L2831" i="4"/>
  <c r="K2832" i="4"/>
  <c r="L4598" i="4"/>
  <c r="K4599" i="4"/>
  <c r="L3101" i="4"/>
  <c r="K3102" i="4"/>
  <c r="L2422" i="4"/>
  <c r="K2423" i="4"/>
  <c r="L4666" i="4"/>
  <c r="K4667" i="4"/>
  <c r="L7589" i="4"/>
  <c r="K7590" i="4"/>
  <c r="L1877" i="4"/>
  <c r="K1878" i="4"/>
  <c r="L3443" i="4"/>
  <c r="K3444" i="4"/>
  <c r="K1266" i="4"/>
  <c r="L1265" i="4"/>
  <c r="L179" i="4"/>
  <c r="K180" i="4"/>
  <c r="K4394" i="4"/>
  <c r="L4393" i="4"/>
  <c r="K1470" i="4"/>
  <c r="L1469" i="4"/>
  <c r="K6163" i="4"/>
  <c r="L6162" i="4"/>
  <c r="K6366" i="4"/>
  <c r="L6365" i="4"/>
  <c r="L1061" i="4"/>
  <c r="K1062" i="4"/>
  <c r="L3985" i="4"/>
  <c r="K3986" i="4"/>
  <c r="L5346" i="4"/>
  <c r="K5347" i="4"/>
  <c r="L6502" i="4"/>
  <c r="K6503" i="4"/>
  <c r="L5413" i="4"/>
  <c r="K5414" i="4"/>
  <c r="K2286" i="4"/>
  <c r="L2285" i="4"/>
  <c r="L4733" i="4"/>
  <c r="K4734" i="4"/>
  <c r="L2013" i="4"/>
  <c r="K2014" i="4"/>
  <c r="L5889" i="4"/>
  <c r="K5890" i="4"/>
  <c r="L1402" i="4"/>
  <c r="K1403" i="4"/>
  <c r="K4327" i="4"/>
  <c r="L4326" i="4"/>
  <c r="K3850" i="4"/>
  <c r="L3849" i="4"/>
  <c r="K1674" i="4"/>
  <c r="L1673" i="4"/>
  <c r="K2694" i="4"/>
  <c r="L2693" i="4"/>
  <c r="K7114" i="4"/>
  <c r="L7113" i="4"/>
  <c r="L5141" i="4"/>
  <c r="K5142" i="4"/>
  <c r="K6639" i="4"/>
  <c r="L6638" i="4"/>
  <c r="K5822" i="4"/>
  <c r="L5821" i="4"/>
  <c r="L2897" i="4"/>
  <c r="K2898" i="4"/>
  <c r="K250" i="4"/>
  <c r="L249" i="4"/>
  <c r="K452" i="4"/>
  <c r="L451" i="4"/>
  <c r="K6434" i="4"/>
  <c r="L6433" i="4"/>
  <c r="L1333" i="4"/>
  <c r="K1334" i="4"/>
  <c r="K111" i="4"/>
  <c r="L110" i="4"/>
  <c r="L4259" i="4"/>
  <c r="K4260" i="4"/>
  <c r="K724" i="4"/>
  <c r="L723" i="4"/>
  <c r="K5006" i="4"/>
  <c r="L5005" i="4"/>
  <c r="K7250" i="4"/>
  <c r="L7249" i="4"/>
  <c r="K2084" i="4"/>
  <c r="L2083" i="4"/>
  <c r="L1198" i="4"/>
  <c r="K1199" i="4"/>
  <c r="K382" i="4"/>
  <c r="L381" i="4"/>
  <c r="K7455" i="4"/>
  <c r="L7454" i="4"/>
  <c r="K5619" i="4"/>
  <c r="L5618" i="4"/>
  <c r="K5754" i="4"/>
  <c r="L5753" i="4"/>
  <c r="L3034" i="4"/>
  <c r="K3035" i="4"/>
  <c r="K657" i="4"/>
  <c r="L656" i="4"/>
  <c r="K2368" i="3" l="1"/>
  <c r="J2368" i="3"/>
  <c r="K2394" i="3"/>
  <c r="J2394" i="3"/>
  <c r="K2388" i="3"/>
  <c r="J2388" i="3"/>
  <c r="K2385" i="3"/>
  <c r="J2385" i="3"/>
  <c r="K2373" i="3"/>
  <c r="J2373" i="3"/>
  <c r="K2323" i="3"/>
  <c r="J2323" i="3"/>
  <c r="K2328" i="3"/>
  <c r="J2328" i="3"/>
  <c r="J2305" i="3"/>
  <c r="K2305" i="3"/>
  <c r="J2389" i="3"/>
  <c r="K2389" i="3"/>
  <c r="K2381" i="3"/>
  <c r="J2381" i="3"/>
  <c r="K2382" i="3"/>
  <c r="J2382" i="3"/>
  <c r="K2352" i="3"/>
  <c r="J2352" i="3"/>
  <c r="K2354" i="3"/>
  <c r="J2354" i="3"/>
  <c r="J2338" i="3"/>
  <c r="K2338" i="3"/>
  <c r="J2335" i="3"/>
  <c r="K2335" i="3"/>
  <c r="J2324" i="3"/>
  <c r="K2324" i="3"/>
  <c r="K2296" i="3"/>
  <c r="J2296" i="3"/>
  <c r="J2375" i="3"/>
  <c r="K2375" i="3"/>
  <c r="K2393" i="3"/>
  <c r="J2393" i="3"/>
  <c r="K2392" i="3"/>
  <c r="J2392" i="3"/>
  <c r="J2383" i="3"/>
  <c r="K2383" i="3"/>
  <c r="K2378" i="3"/>
  <c r="J2378" i="3"/>
  <c r="K2348" i="3"/>
  <c r="J2348" i="3"/>
  <c r="K2353" i="3"/>
  <c r="J2353" i="3"/>
  <c r="K2349" i="3"/>
  <c r="J2349" i="3"/>
  <c r="K2334" i="3"/>
  <c r="J2334" i="3"/>
  <c r="J2331" i="3"/>
  <c r="K2331" i="3"/>
  <c r="K2293" i="3"/>
  <c r="J2293" i="3"/>
  <c r="K2291" i="3"/>
  <c r="J2291" i="3"/>
  <c r="J2360" i="3"/>
  <c r="K2360" i="3"/>
  <c r="K2386" i="3"/>
  <c r="J2386" i="3"/>
  <c r="J2372" i="3"/>
  <c r="K2372" i="3"/>
  <c r="J2317" i="3"/>
  <c r="K2317" i="3"/>
  <c r="J2346" i="3"/>
  <c r="K2346" i="3"/>
  <c r="K2330" i="3"/>
  <c r="J2330" i="3"/>
  <c r="K2337" i="3"/>
  <c r="J2337" i="3"/>
  <c r="K2316" i="3"/>
  <c r="J2316" i="3"/>
  <c r="J2308" i="3"/>
  <c r="K2308" i="3"/>
  <c r="J2391" i="3"/>
  <c r="K2391" i="3"/>
  <c r="K2371" i="3"/>
  <c r="J2371" i="3"/>
  <c r="K2363" i="3"/>
  <c r="J2363" i="3"/>
  <c r="K2344" i="3"/>
  <c r="J2344" i="3"/>
  <c r="K2355" i="3"/>
  <c r="J2355" i="3"/>
  <c r="J2320" i="3"/>
  <c r="K2320" i="3"/>
  <c r="K2325" i="3"/>
  <c r="J2325" i="3"/>
  <c r="J2304" i="3"/>
  <c r="K2304" i="3"/>
  <c r="K2396" i="3"/>
  <c r="J2396" i="3"/>
  <c r="H2837" i="3"/>
  <c r="I2842" i="3"/>
  <c r="L2842" i="3" s="1"/>
  <c r="I2846" i="3"/>
  <c r="L2846" i="3" s="1"/>
  <c r="I2837" i="3"/>
  <c r="L2837" i="3" s="1"/>
  <c r="H2841" i="3"/>
  <c r="H2850" i="3"/>
  <c r="H2854" i="3"/>
  <c r="H2836" i="3"/>
  <c r="I2841" i="3"/>
  <c r="L2841" i="3" s="1"/>
  <c r="H2845" i="3"/>
  <c r="I2850" i="3"/>
  <c r="L2850" i="3" s="1"/>
  <c r="I2854" i="3"/>
  <c r="L2854" i="3" s="1"/>
  <c r="H2858" i="3"/>
  <c r="I2836" i="3"/>
  <c r="L2836" i="3" s="1"/>
  <c r="I2845" i="3"/>
  <c r="L2845" i="3" s="1"/>
  <c r="I2858" i="3"/>
  <c r="L2858" i="3" s="1"/>
  <c r="H2835" i="3"/>
  <c r="H2840" i="3"/>
  <c r="H2849" i="3"/>
  <c r="H2853" i="3"/>
  <c r="I2862" i="3"/>
  <c r="L2862" i="3" s="1"/>
  <c r="I2835" i="3"/>
  <c r="L2835" i="3" s="1"/>
  <c r="I2840" i="3"/>
  <c r="L2840" i="3" s="1"/>
  <c r="I2849" i="3"/>
  <c r="L2849" i="3" s="1"/>
  <c r="I2853" i="3"/>
  <c r="L2853" i="3" s="1"/>
  <c r="H2857" i="3"/>
  <c r="H2839" i="3"/>
  <c r="H2844" i="3"/>
  <c r="H2848" i="3"/>
  <c r="H2852" i="3"/>
  <c r="I2857" i="3"/>
  <c r="L2857" i="3" s="1"/>
  <c r="I2839" i="3"/>
  <c r="L2839" i="3" s="1"/>
  <c r="I2844" i="3"/>
  <c r="L2844" i="3" s="1"/>
  <c r="I2848" i="3"/>
  <c r="L2848" i="3" s="1"/>
  <c r="I2852" i="3"/>
  <c r="L2852" i="3" s="1"/>
  <c r="H2861" i="3"/>
  <c r="H2865" i="3"/>
  <c r="H2838" i="3"/>
  <c r="I2843" i="3"/>
  <c r="L2843" i="3" s="1"/>
  <c r="I2851" i="3"/>
  <c r="L2851" i="3" s="1"/>
  <c r="H2855" i="3"/>
  <c r="I2860" i="3"/>
  <c r="L2860" i="3" s="1"/>
  <c r="I2838" i="3"/>
  <c r="L2838" i="3" s="1"/>
  <c r="H2842" i="3"/>
  <c r="H2846" i="3"/>
  <c r="I2856" i="3"/>
  <c r="L2856" i="3" s="1"/>
  <c r="I2859" i="3"/>
  <c r="L2859" i="3" s="1"/>
  <c r="I2870" i="3"/>
  <c r="L2870" i="3" s="1"/>
  <c r="H2874" i="3"/>
  <c r="H2878" i="3"/>
  <c r="H2882" i="3"/>
  <c r="I2874" i="3"/>
  <c r="L2874" i="3" s="1"/>
  <c r="I2878" i="3"/>
  <c r="L2878" i="3" s="1"/>
  <c r="I2882" i="3"/>
  <c r="L2882" i="3" s="1"/>
  <c r="H2862" i="3"/>
  <c r="I2865" i="3"/>
  <c r="L2865" i="3" s="1"/>
  <c r="H2869" i="3"/>
  <c r="H2881" i="3"/>
  <c r="H2851" i="3"/>
  <c r="I2869" i="3"/>
  <c r="L2869" i="3" s="1"/>
  <c r="H2873" i="3"/>
  <c r="H2877" i="3"/>
  <c r="I2881" i="3"/>
  <c r="L2881" i="3" s="1"/>
  <c r="I2855" i="3"/>
  <c r="L2855" i="3" s="1"/>
  <c r="I2873" i="3"/>
  <c r="L2873" i="3" s="1"/>
  <c r="I2877" i="3"/>
  <c r="L2877" i="3" s="1"/>
  <c r="I2886" i="3"/>
  <c r="L2886" i="3" s="1"/>
  <c r="H2890" i="3"/>
  <c r="H2868" i="3"/>
  <c r="H2872" i="3"/>
  <c r="H2880" i="3"/>
  <c r="H2885" i="3"/>
  <c r="H2863" i="3"/>
  <c r="I2868" i="3"/>
  <c r="L2868" i="3" s="1"/>
  <c r="I2872" i="3"/>
  <c r="L2872" i="3" s="1"/>
  <c r="H2876" i="3"/>
  <c r="I2880" i="3"/>
  <c r="L2880" i="3" s="1"/>
  <c r="I2885" i="3"/>
  <c r="L2885" i="3" s="1"/>
  <c r="H2860" i="3"/>
  <c r="I2863" i="3"/>
  <c r="L2863" i="3" s="1"/>
  <c r="H2867" i="3"/>
  <c r="I2876" i="3"/>
  <c r="L2876" i="3" s="1"/>
  <c r="H2889" i="3"/>
  <c r="H2843" i="3"/>
  <c r="H2847" i="3"/>
  <c r="I2867" i="3"/>
  <c r="L2867" i="3" s="1"/>
  <c r="I2864" i="3"/>
  <c r="L2864" i="3" s="1"/>
  <c r="H2866" i="3"/>
  <c r="I2875" i="3"/>
  <c r="L2875" i="3" s="1"/>
  <c r="I2879" i="3"/>
  <c r="L2879" i="3" s="1"/>
  <c r="H2883" i="3"/>
  <c r="H2892" i="3"/>
  <c r="H2896" i="3"/>
  <c r="I2903" i="3"/>
  <c r="L2903" i="3" s="1"/>
  <c r="H2879" i="3"/>
  <c r="I2892" i="3"/>
  <c r="L2892" i="3" s="1"/>
  <c r="I2896" i="3"/>
  <c r="L2896" i="3" s="1"/>
  <c r="H2859" i="3"/>
  <c r="H2864" i="3"/>
  <c r="H2875" i="3"/>
  <c r="I2883" i="3"/>
  <c r="L2883" i="3" s="1"/>
  <c r="I2889" i="3"/>
  <c r="L2889" i="3" s="1"/>
  <c r="H2902" i="3"/>
  <c r="H2895" i="3"/>
  <c r="H2899" i="3"/>
  <c r="I2902" i="3"/>
  <c r="L2902" i="3" s="1"/>
  <c r="I2906" i="3"/>
  <c r="L2906" i="3" s="1"/>
  <c r="I2866" i="3"/>
  <c r="L2866" i="3" s="1"/>
  <c r="H2871" i="3"/>
  <c r="I2895" i="3"/>
  <c r="L2895" i="3" s="1"/>
  <c r="I2899" i="3"/>
  <c r="L2899" i="3" s="1"/>
  <c r="H2905" i="3"/>
  <c r="I2910" i="3"/>
  <c r="L2910" i="3" s="1"/>
  <c r="I2871" i="3"/>
  <c r="L2871" i="3" s="1"/>
  <c r="H2887" i="3"/>
  <c r="H2893" i="3"/>
  <c r="H2901" i="3"/>
  <c r="I2905" i="3"/>
  <c r="L2905" i="3" s="1"/>
  <c r="I2887" i="3"/>
  <c r="L2887" i="3" s="1"/>
  <c r="I2890" i="3"/>
  <c r="L2890" i="3" s="1"/>
  <c r="I2893" i="3"/>
  <c r="L2893" i="3" s="1"/>
  <c r="H2898" i="3"/>
  <c r="I2901" i="3"/>
  <c r="L2901" i="3" s="1"/>
  <c r="H2856" i="3"/>
  <c r="I2898" i="3"/>
  <c r="L2898" i="3" s="1"/>
  <c r="I2847" i="3"/>
  <c r="L2847" i="3" s="1"/>
  <c r="H2886" i="3"/>
  <c r="H2891" i="3"/>
  <c r="H2908" i="3"/>
  <c r="H2913" i="3"/>
  <c r="H2870" i="3"/>
  <c r="H2884" i="3"/>
  <c r="H2888" i="3"/>
  <c r="I2891" i="3"/>
  <c r="L2891" i="3" s="1"/>
  <c r="H2894" i="3"/>
  <c r="I2897" i="3"/>
  <c r="I2908" i="3"/>
  <c r="L2908" i="3" s="1"/>
  <c r="I2884" i="3"/>
  <c r="L2884" i="3" s="1"/>
  <c r="I2888" i="3"/>
  <c r="L2888" i="3" s="1"/>
  <c r="I2894" i="3"/>
  <c r="L2894" i="3" s="1"/>
  <c r="I2861" i="3"/>
  <c r="L2861" i="3" s="1"/>
  <c r="H2912" i="3"/>
  <c r="H2914" i="3"/>
  <c r="I2919" i="3"/>
  <c r="L2919" i="3" s="1"/>
  <c r="I2932" i="3"/>
  <c r="L2932" i="3" s="1"/>
  <c r="I2936" i="3"/>
  <c r="H2907" i="3"/>
  <c r="I2912" i="3"/>
  <c r="L2912" i="3" s="1"/>
  <c r="I2914" i="3"/>
  <c r="L2914" i="3" s="1"/>
  <c r="H2927" i="3"/>
  <c r="H2903" i="3"/>
  <c r="I2907" i="3"/>
  <c r="L2907" i="3" s="1"/>
  <c r="H2918" i="3"/>
  <c r="I2923" i="3"/>
  <c r="I2927" i="3"/>
  <c r="L2927" i="3" s="1"/>
  <c r="I2918" i="3"/>
  <c r="L2918" i="3" s="1"/>
  <c r="H2922" i="3"/>
  <c r="H2926" i="3"/>
  <c r="H2930" i="3"/>
  <c r="I2935" i="3"/>
  <c r="L2935" i="3" s="1"/>
  <c r="H2938" i="3"/>
  <c r="I2913" i="3"/>
  <c r="L2913" i="3" s="1"/>
  <c r="H2917" i="3"/>
  <c r="I2922" i="3"/>
  <c r="L2922" i="3" s="1"/>
  <c r="I2926" i="3"/>
  <c r="L2926" i="3" s="1"/>
  <c r="I2930" i="3"/>
  <c r="L2930" i="3" s="1"/>
  <c r="I2917" i="3"/>
  <c r="L2917" i="3" s="1"/>
  <c r="H2921" i="3"/>
  <c r="H2910" i="3"/>
  <c r="H2911" i="3"/>
  <c r="H2916" i="3"/>
  <c r="I2921" i="3"/>
  <c r="L2921" i="3" s="1"/>
  <c r="H2925" i="3"/>
  <c r="H2929" i="3"/>
  <c r="H2909" i="3"/>
  <c r="I2911" i="3"/>
  <c r="L2911" i="3" s="1"/>
  <c r="I2916" i="3"/>
  <c r="L2916" i="3" s="1"/>
  <c r="H2920" i="3"/>
  <c r="I2925" i="3"/>
  <c r="L2925" i="3" s="1"/>
  <c r="I2929" i="3"/>
  <c r="L2929" i="3" s="1"/>
  <c r="H2933" i="3"/>
  <c r="I2915" i="3"/>
  <c r="L2915" i="3" s="1"/>
  <c r="H2924" i="3"/>
  <c r="H2928" i="3"/>
  <c r="H2906" i="3"/>
  <c r="H2919" i="3"/>
  <c r="I2924" i="3"/>
  <c r="L2924" i="3" s="1"/>
  <c r="I2928" i="3"/>
  <c r="L2928" i="3" s="1"/>
  <c r="H2932" i="3"/>
  <c r="I2941" i="3"/>
  <c r="L2941" i="3" s="1"/>
  <c r="H2915" i="3"/>
  <c r="I2920" i="3"/>
  <c r="L2920" i="3" s="1"/>
  <c r="H2935" i="3"/>
  <c r="H2937" i="3"/>
  <c r="H2940" i="3"/>
  <c r="I2909" i="3"/>
  <c r="L2909" i="3" s="1"/>
  <c r="H2934" i="3"/>
  <c r="I2937" i="3"/>
  <c r="L2937" i="3" s="1"/>
  <c r="I2938" i="3"/>
  <c r="L2938" i="3" s="1"/>
  <c r="H2939" i="3"/>
  <c r="H2931" i="3"/>
  <c r="I2934" i="3"/>
  <c r="L2934" i="3" s="1"/>
  <c r="I2939" i="3"/>
  <c r="L2939" i="3" s="1"/>
  <c r="H2941" i="3"/>
  <c r="I2931" i="3"/>
  <c r="L2931" i="3" s="1"/>
  <c r="I2933" i="3"/>
  <c r="L2933" i="3" s="1"/>
  <c r="I2940" i="3"/>
  <c r="L2940" i="3" s="1"/>
  <c r="K2379" i="3"/>
  <c r="J2379" i="3"/>
  <c r="K2367" i="3"/>
  <c r="J2367" i="3"/>
  <c r="K2397" i="3"/>
  <c r="J2397" i="3"/>
  <c r="K2364" i="3"/>
  <c r="J2364" i="3"/>
  <c r="K2365" i="3"/>
  <c r="J2365" i="3"/>
  <c r="J2366" i="3"/>
  <c r="K2366" i="3"/>
  <c r="K2359" i="3"/>
  <c r="J2359" i="3"/>
  <c r="J2351" i="3"/>
  <c r="K2351" i="3"/>
  <c r="K2314" i="3"/>
  <c r="J2314" i="3"/>
  <c r="J2332" i="3"/>
  <c r="K2332" i="3"/>
  <c r="K2311" i="3"/>
  <c r="J2311" i="3"/>
  <c r="K2321" i="3"/>
  <c r="J2321" i="3"/>
  <c r="K2307" i="3"/>
  <c r="J2307" i="3"/>
  <c r="K2300" i="3"/>
  <c r="J2300" i="3"/>
  <c r="J2361" i="3"/>
  <c r="K2361" i="3"/>
  <c r="K2318" i="3"/>
  <c r="J2318" i="3"/>
  <c r="K2295" i="3"/>
  <c r="J2295" i="3"/>
  <c r="K2377" i="3"/>
  <c r="J2377" i="3"/>
  <c r="J2347" i="3"/>
  <c r="K2347" i="3"/>
  <c r="J2294" i="3"/>
  <c r="K2294" i="3"/>
  <c r="K2340" i="3"/>
  <c r="J2340" i="3"/>
  <c r="K2302" i="3"/>
  <c r="J2302" i="3"/>
  <c r="K2298" i="3"/>
  <c r="J2298" i="3"/>
  <c r="K2299" i="3"/>
  <c r="J2299" i="3"/>
  <c r="K2313" i="3"/>
  <c r="J2313" i="3"/>
  <c r="K2301" i="3"/>
  <c r="J2301" i="3"/>
  <c r="K2370" i="3"/>
  <c r="J2370" i="3"/>
  <c r="K2376" i="3"/>
  <c r="J2376" i="3"/>
  <c r="J2350" i="3"/>
  <c r="K2350" i="3"/>
  <c r="K2357" i="3"/>
  <c r="J2357" i="3"/>
  <c r="J2322" i="3"/>
  <c r="K2322" i="3"/>
  <c r="J2327" i="3"/>
  <c r="K2327" i="3"/>
  <c r="K2319" i="3"/>
  <c r="J2319" i="3"/>
  <c r="K2342" i="3"/>
  <c r="J2342" i="3"/>
  <c r="K2306" i="3"/>
  <c r="J2306" i="3"/>
  <c r="K2312" i="3"/>
  <c r="J2312" i="3"/>
  <c r="K2362" i="3"/>
  <c r="J2362" i="3"/>
  <c r="K2369" i="3"/>
  <c r="J2369" i="3"/>
  <c r="J2374" i="3"/>
  <c r="K2374" i="3"/>
  <c r="J2343" i="3"/>
  <c r="K2343" i="3"/>
  <c r="K2358" i="3"/>
  <c r="J2358" i="3"/>
  <c r="K2310" i="3"/>
  <c r="J2310" i="3"/>
  <c r="K2297" i="3"/>
  <c r="J2297" i="3"/>
  <c r="J2303" i="3"/>
  <c r="K2303" i="3"/>
  <c r="J2292" i="3"/>
  <c r="K2292" i="3"/>
  <c r="K2387" i="3"/>
  <c r="J2387" i="3"/>
  <c r="K2390" i="3"/>
  <c r="J2390" i="3"/>
  <c r="J2384" i="3"/>
  <c r="K2384" i="3"/>
  <c r="K2326" i="3"/>
  <c r="J2326" i="3"/>
  <c r="K2345" i="3"/>
  <c r="J2345" i="3"/>
  <c r="K2341" i="3"/>
  <c r="J2341" i="3"/>
  <c r="K2333" i="3"/>
  <c r="J2333" i="3"/>
  <c r="J2395" i="3"/>
  <c r="K2395" i="3"/>
  <c r="K2380" i="3"/>
  <c r="J2380" i="3"/>
  <c r="K2339" i="3"/>
  <c r="J2339" i="3"/>
  <c r="J2336" i="3"/>
  <c r="K2336" i="3"/>
  <c r="K2329" i="3"/>
  <c r="J2329" i="3"/>
  <c r="K2315" i="3"/>
  <c r="J2315" i="3"/>
  <c r="J2309" i="3"/>
  <c r="K2309" i="3"/>
  <c r="L5550" i="4"/>
  <c r="K5551" i="4"/>
  <c r="L2968" i="4"/>
  <c r="K2969" i="4"/>
  <c r="L1538" i="4"/>
  <c r="K1539" i="4"/>
  <c r="L4463" i="4"/>
  <c r="K4464" i="4"/>
  <c r="K2764" i="4"/>
  <c r="L2763" i="4"/>
  <c r="L5686" i="4"/>
  <c r="K5687" i="4"/>
  <c r="L1946" i="4"/>
  <c r="K1947" i="4"/>
  <c r="L2626" i="4"/>
  <c r="K2627" i="4"/>
  <c r="K2152" i="4"/>
  <c r="L2151" i="4"/>
  <c r="K1743" i="4"/>
  <c r="L1742" i="4"/>
  <c r="L314" i="4"/>
  <c r="K315" i="4"/>
  <c r="L6980" i="4"/>
  <c r="K6981" i="4"/>
  <c r="L3374" i="4"/>
  <c r="K3375" i="4"/>
  <c r="K4803" i="4"/>
  <c r="L4802" i="4"/>
  <c r="L7522" i="4"/>
  <c r="K7523" i="4"/>
  <c r="L926" i="4"/>
  <c r="K927" i="4"/>
  <c r="L1130" i="4"/>
  <c r="K1131" i="4"/>
  <c r="L2354" i="4"/>
  <c r="K2355" i="4"/>
  <c r="K6028" i="4"/>
  <c r="L6027" i="4"/>
  <c r="L6095" i="4"/>
  <c r="K6096" i="4"/>
  <c r="K4191" i="4"/>
  <c r="L4190" i="4"/>
  <c r="L1334" i="4"/>
  <c r="K1335" i="4"/>
  <c r="L5960" i="4"/>
  <c r="K5961" i="4"/>
  <c r="L5278" i="4"/>
  <c r="K5279" i="4"/>
  <c r="L6163" i="4"/>
  <c r="K6164" i="4"/>
  <c r="L6231" i="4"/>
  <c r="K6232" i="4"/>
  <c r="K3445" i="4"/>
  <c r="L3444" i="4"/>
  <c r="L7182" i="4"/>
  <c r="K7183" i="4"/>
  <c r="L5482" i="4"/>
  <c r="K5483" i="4"/>
  <c r="K3511" i="4"/>
  <c r="L3510" i="4"/>
  <c r="K658" i="4"/>
  <c r="L657" i="4"/>
  <c r="L6434" i="4"/>
  <c r="K6435" i="4"/>
  <c r="K6707" i="4"/>
  <c r="L6706" i="4"/>
  <c r="L3035" i="4"/>
  <c r="K3036" i="4"/>
  <c r="L3986" i="4"/>
  <c r="K3987" i="4"/>
  <c r="K7591" i="4"/>
  <c r="L7590" i="4"/>
  <c r="K2833" i="4"/>
  <c r="L2832" i="4"/>
  <c r="K5212" i="4"/>
  <c r="L5211" i="4"/>
  <c r="K7049" i="4"/>
  <c r="L7048" i="4"/>
  <c r="K3784" i="4"/>
  <c r="L3783" i="4"/>
  <c r="K3240" i="4"/>
  <c r="L3239" i="4"/>
  <c r="K3580" i="4"/>
  <c r="L3579" i="4"/>
  <c r="K453" i="4"/>
  <c r="L452" i="4"/>
  <c r="K7115" i="4"/>
  <c r="L7114" i="4"/>
  <c r="K4328" i="4"/>
  <c r="L4327" i="4"/>
  <c r="L790" i="4"/>
  <c r="K791" i="4"/>
  <c r="K4124" i="4"/>
  <c r="L4123" i="4"/>
  <c r="K5007" i="4"/>
  <c r="L5006" i="4"/>
  <c r="L382" i="4"/>
  <c r="K383" i="4"/>
  <c r="K1675" i="4"/>
  <c r="L1674" i="4"/>
  <c r="K5348" i="4"/>
  <c r="L5347" i="4"/>
  <c r="K725" i="4"/>
  <c r="L724" i="4"/>
  <c r="L2490" i="4"/>
  <c r="K2491" i="4"/>
  <c r="K4261" i="4"/>
  <c r="L4260" i="4"/>
  <c r="L1403" i="4"/>
  <c r="K1404" i="4"/>
  <c r="L2084" i="4"/>
  <c r="K2085" i="4"/>
  <c r="L250" i="4"/>
  <c r="K251" i="4"/>
  <c r="L4394" i="4"/>
  <c r="K4395" i="4"/>
  <c r="K6913" i="4"/>
  <c r="L6912" i="4"/>
  <c r="L1810" i="4"/>
  <c r="K1811" i="4"/>
  <c r="L3714" i="4"/>
  <c r="K3715" i="4"/>
  <c r="K6300" i="4"/>
  <c r="L6299" i="4"/>
  <c r="L2014" i="4"/>
  <c r="K2015" i="4"/>
  <c r="K3103" i="4"/>
  <c r="L3102" i="4"/>
  <c r="L5822" i="4"/>
  <c r="K5823" i="4"/>
  <c r="K4600" i="4"/>
  <c r="L4599" i="4"/>
  <c r="L4939" i="4"/>
  <c r="K4940" i="4"/>
  <c r="K3308" i="4"/>
  <c r="L3307" i="4"/>
  <c r="K6640" i="4"/>
  <c r="L6639" i="4"/>
  <c r="L4870" i="4"/>
  <c r="K4871" i="4"/>
  <c r="L5142" i="4"/>
  <c r="K5143" i="4"/>
  <c r="K6843" i="4"/>
  <c r="L6842" i="4"/>
  <c r="K4531" i="4"/>
  <c r="L4530" i="4"/>
  <c r="L1470" i="4"/>
  <c r="K1471" i="4"/>
  <c r="K7388" i="4"/>
  <c r="L7387" i="4"/>
  <c r="K1063" i="4"/>
  <c r="L1062" i="4"/>
  <c r="K3174" i="4"/>
  <c r="L3173" i="4"/>
  <c r="L2558" i="4"/>
  <c r="K2559" i="4"/>
  <c r="L5754" i="4"/>
  <c r="K5755" i="4"/>
  <c r="K2899" i="4"/>
  <c r="L2898" i="4"/>
  <c r="K5891" i="4"/>
  <c r="L5890" i="4"/>
  <c r="K181" i="4"/>
  <c r="L180" i="4"/>
  <c r="K2424" i="4"/>
  <c r="L2423" i="4"/>
  <c r="L3647" i="4"/>
  <c r="K3648" i="4"/>
  <c r="L1607" i="4"/>
  <c r="K1608" i="4"/>
  <c r="L2218" i="4"/>
  <c r="K2219" i="4"/>
  <c r="K5415" i="4"/>
  <c r="L5414" i="4"/>
  <c r="K7456" i="4"/>
  <c r="L7455" i="4"/>
  <c r="L2694" i="4"/>
  <c r="K2695" i="4"/>
  <c r="L1266" i="4"/>
  <c r="K1267" i="4"/>
  <c r="K6776" i="4"/>
  <c r="L6775" i="4"/>
  <c r="L4055" i="4"/>
  <c r="K4056" i="4"/>
  <c r="K6504" i="4"/>
  <c r="L6503" i="4"/>
  <c r="L7660" i="4"/>
  <c r="K7661" i="4"/>
  <c r="K595" i="4"/>
  <c r="L594" i="4"/>
  <c r="K5075" i="4"/>
  <c r="L5074" i="4"/>
  <c r="L1199" i="4"/>
  <c r="K1200" i="4"/>
  <c r="L1878" i="4"/>
  <c r="K1879" i="4"/>
  <c r="L3850" i="4"/>
  <c r="K3851" i="4"/>
  <c r="L519" i="4"/>
  <c r="K520" i="4"/>
  <c r="L4734" i="4"/>
  <c r="K4735" i="4"/>
  <c r="K4668" i="4"/>
  <c r="L4667" i="4"/>
  <c r="L5619" i="4"/>
  <c r="K5620" i="4"/>
  <c r="K7251" i="4"/>
  <c r="L7250" i="4"/>
  <c r="K112" i="4"/>
  <c r="L111" i="4"/>
  <c r="L2286" i="4"/>
  <c r="K2287" i="4"/>
  <c r="K6367" i="4"/>
  <c r="L6366" i="4"/>
  <c r="K3920" i="4"/>
  <c r="L3919" i="4"/>
  <c r="L858" i="4"/>
  <c r="K859" i="4"/>
  <c r="K6572" i="4"/>
  <c r="L6571" i="4"/>
  <c r="L994" i="4"/>
  <c r="K995" i="4"/>
  <c r="L7318" i="4"/>
  <c r="K7319" i="4"/>
  <c r="K2913" i="3" l="1"/>
  <c r="J2913" i="3"/>
  <c r="K2937" i="3"/>
  <c r="J2937" i="3"/>
  <c r="K2911" i="3"/>
  <c r="J2911" i="3"/>
  <c r="K2926" i="3"/>
  <c r="J2926" i="3"/>
  <c r="L2936" i="3"/>
  <c r="J2936" i="3"/>
  <c r="J2898" i="3"/>
  <c r="K2898" i="3"/>
  <c r="J2859" i="3"/>
  <c r="K2859" i="3"/>
  <c r="J2877" i="3"/>
  <c r="K2877" i="3"/>
  <c r="K2878" i="3"/>
  <c r="J2878" i="3"/>
  <c r="K2838" i="3"/>
  <c r="J2838" i="3"/>
  <c r="J2857" i="3"/>
  <c r="K2857" i="3"/>
  <c r="K2933" i="3"/>
  <c r="J2933" i="3"/>
  <c r="K2922" i="3"/>
  <c r="J2922" i="3"/>
  <c r="J2888" i="3"/>
  <c r="K2888" i="3"/>
  <c r="K2871" i="3"/>
  <c r="J2871" i="3"/>
  <c r="J2847" i="3"/>
  <c r="K2847" i="3"/>
  <c r="J2863" i="3"/>
  <c r="K2863" i="3"/>
  <c r="J2873" i="3"/>
  <c r="K2873" i="3"/>
  <c r="J2874" i="3"/>
  <c r="K2874" i="3"/>
  <c r="K2865" i="3"/>
  <c r="J2865" i="3"/>
  <c r="K2858" i="3"/>
  <c r="J2858" i="3"/>
  <c r="J2837" i="3"/>
  <c r="K2837" i="3"/>
  <c r="J2935" i="3"/>
  <c r="K2935" i="3"/>
  <c r="K2910" i="3"/>
  <c r="J2910" i="3"/>
  <c r="K2941" i="3"/>
  <c r="J2941" i="3"/>
  <c r="K2921" i="3"/>
  <c r="J2921" i="3"/>
  <c r="J2884" i="3"/>
  <c r="K2884" i="3"/>
  <c r="J2843" i="3"/>
  <c r="K2843" i="3"/>
  <c r="J2885" i="3"/>
  <c r="K2885" i="3"/>
  <c r="K2861" i="3"/>
  <c r="J2861" i="3"/>
  <c r="J2915" i="3"/>
  <c r="K2915" i="3"/>
  <c r="K2914" i="3"/>
  <c r="J2914" i="3"/>
  <c r="K2870" i="3"/>
  <c r="J2870" i="3"/>
  <c r="K2879" i="3"/>
  <c r="J2879" i="3"/>
  <c r="K2889" i="3"/>
  <c r="J2889" i="3"/>
  <c r="K2880" i="3"/>
  <c r="J2880" i="3"/>
  <c r="K2851" i="3"/>
  <c r="J2851" i="3"/>
  <c r="J2931" i="3"/>
  <c r="K2931" i="3"/>
  <c r="K2918" i="3"/>
  <c r="J2918" i="3"/>
  <c r="K2908" i="3"/>
  <c r="J2908" i="3"/>
  <c r="K2901" i="3"/>
  <c r="J2901" i="3"/>
  <c r="J2899" i="3"/>
  <c r="K2899" i="3"/>
  <c r="J2896" i="3"/>
  <c r="K2896" i="3"/>
  <c r="J2867" i="3"/>
  <c r="K2867" i="3"/>
  <c r="J2868" i="3"/>
  <c r="K2868" i="3"/>
  <c r="J2869" i="3"/>
  <c r="K2869" i="3"/>
  <c r="K2846" i="3"/>
  <c r="J2846" i="3"/>
  <c r="L2923" i="3"/>
  <c r="J2923" i="3"/>
  <c r="K2881" i="3"/>
  <c r="J2881" i="3"/>
  <c r="K2932" i="3"/>
  <c r="J2932" i="3"/>
  <c r="K2939" i="3"/>
  <c r="J2939" i="3"/>
  <c r="K2891" i="3"/>
  <c r="J2891" i="3"/>
  <c r="K2893" i="3"/>
  <c r="J2893" i="3"/>
  <c r="J2895" i="3"/>
  <c r="K2895" i="3"/>
  <c r="K2892" i="3"/>
  <c r="J2892" i="3"/>
  <c r="K2890" i="3"/>
  <c r="J2890" i="3"/>
  <c r="J2842" i="3"/>
  <c r="K2842" i="3"/>
  <c r="K2853" i="3"/>
  <c r="J2853" i="3"/>
  <c r="K2836" i="3"/>
  <c r="J2836" i="3"/>
  <c r="K2845" i="3"/>
  <c r="J2845" i="3"/>
  <c r="H2946" i="3"/>
  <c r="I2951" i="3"/>
  <c r="L2951" i="3" s="1"/>
  <c r="I2959" i="3"/>
  <c r="L2959" i="3" s="1"/>
  <c r="H2963" i="3"/>
  <c r="I2946" i="3"/>
  <c r="L2946" i="3" s="1"/>
  <c r="H2950" i="3"/>
  <c r="H2954" i="3"/>
  <c r="I2963" i="3"/>
  <c r="L2963" i="3" s="1"/>
  <c r="H2945" i="3"/>
  <c r="I2950" i="3"/>
  <c r="L2950" i="3" s="1"/>
  <c r="I2954" i="3"/>
  <c r="L2954" i="3" s="1"/>
  <c r="I2945" i="3"/>
  <c r="L2945" i="3" s="1"/>
  <c r="H2949" i="3"/>
  <c r="H2958" i="3"/>
  <c r="H2962" i="3"/>
  <c r="I2967" i="3"/>
  <c r="L2967" i="3" s="1"/>
  <c r="H2944" i="3"/>
  <c r="I2949" i="3"/>
  <c r="L2949" i="3" s="1"/>
  <c r="H2953" i="3"/>
  <c r="I2958" i="3"/>
  <c r="L2958" i="3" s="1"/>
  <c r="I2962" i="3"/>
  <c r="L2962" i="3" s="1"/>
  <c r="H2966" i="3"/>
  <c r="I2971" i="3"/>
  <c r="L2971" i="3" s="1"/>
  <c r="I2944" i="3"/>
  <c r="L2944" i="3" s="1"/>
  <c r="I2953" i="3"/>
  <c r="L2953" i="3" s="1"/>
  <c r="I2966" i="3"/>
  <c r="L2966" i="3" s="1"/>
  <c r="H2942" i="3"/>
  <c r="H2948" i="3"/>
  <c r="H2957" i="3"/>
  <c r="H2961" i="3"/>
  <c r="I2942" i="3"/>
  <c r="L2942" i="3" s="1"/>
  <c r="I2948" i="3"/>
  <c r="L2948" i="3" s="1"/>
  <c r="I2957" i="3"/>
  <c r="L2957" i="3" s="1"/>
  <c r="I2961" i="3"/>
  <c r="L2961" i="3" s="1"/>
  <c r="H2965" i="3"/>
  <c r="H2955" i="3"/>
  <c r="H2964" i="3"/>
  <c r="H2951" i="3"/>
  <c r="I2955" i="3"/>
  <c r="L2955" i="3" s="1"/>
  <c r="H2959" i="3"/>
  <c r="H2969" i="3"/>
  <c r="I2972" i="3"/>
  <c r="L2972" i="3" s="1"/>
  <c r="H2974" i="3"/>
  <c r="I2983" i="3"/>
  <c r="L2983" i="3" s="1"/>
  <c r="I2987" i="3"/>
  <c r="L2987" i="3" s="1"/>
  <c r="H2991" i="3"/>
  <c r="I2964" i="3"/>
  <c r="L2964" i="3" s="1"/>
  <c r="H2967" i="3"/>
  <c r="I2969" i="3"/>
  <c r="L2969" i="3" s="1"/>
  <c r="I2974" i="3"/>
  <c r="L2974" i="3" s="1"/>
  <c r="H2978" i="3"/>
  <c r="I2991" i="3"/>
  <c r="L2991" i="3" s="1"/>
  <c r="H2952" i="3"/>
  <c r="I2978" i="3"/>
  <c r="L2978" i="3" s="1"/>
  <c r="H2982" i="3"/>
  <c r="H2986" i="3"/>
  <c r="H2990" i="3"/>
  <c r="I2952" i="3"/>
  <c r="L2952" i="3" s="1"/>
  <c r="H2970" i="3"/>
  <c r="H2973" i="3"/>
  <c r="I2982" i="3"/>
  <c r="L2982" i="3" s="1"/>
  <c r="I2986" i="3"/>
  <c r="L2986" i="3" s="1"/>
  <c r="I2990" i="3"/>
  <c r="L2990" i="3" s="1"/>
  <c r="H2956" i="3"/>
  <c r="I2970" i="3"/>
  <c r="L2970" i="3" s="1"/>
  <c r="I2973" i="3"/>
  <c r="L2973" i="3" s="1"/>
  <c r="H2977" i="3"/>
  <c r="H2989" i="3"/>
  <c r="I2995" i="3"/>
  <c r="L2995" i="3" s="1"/>
  <c r="I2956" i="3"/>
  <c r="L2956" i="3" s="1"/>
  <c r="I2977" i="3"/>
  <c r="L2977" i="3" s="1"/>
  <c r="H2981" i="3"/>
  <c r="H2985" i="3"/>
  <c r="I2989" i="3"/>
  <c r="L2989" i="3" s="1"/>
  <c r="H2947" i="3"/>
  <c r="I2981" i="3"/>
  <c r="L2981" i="3" s="1"/>
  <c r="I2985" i="3"/>
  <c r="L2985" i="3" s="1"/>
  <c r="I2994" i="3"/>
  <c r="L2994" i="3" s="1"/>
  <c r="I2947" i="3"/>
  <c r="L2947" i="3" s="1"/>
  <c r="H2976" i="3"/>
  <c r="H2980" i="3"/>
  <c r="H2988" i="3"/>
  <c r="H2993" i="3"/>
  <c r="I2998" i="3"/>
  <c r="L2998" i="3" s="1"/>
  <c r="H3002" i="3"/>
  <c r="I2965" i="3"/>
  <c r="L2965" i="3" s="1"/>
  <c r="H2968" i="3"/>
  <c r="H2971" i="3"/>
  <c r="I2976" i="3"/>
  <c r="L2976" i="3" s="1"/>
  <c r="H2960" i="3"/>
  <c r="I2975" i="3"/>
  <c r="L2975" i="3" s="1"/>
  <c r="H2979" i="3"/>
  <c r="H2992" i="3"/>
  <c r="I2996" i="3"/>
  <c r="L2996" i="3" s="1"/>
  <c r="I3008" i="3"/>
  <c r="L3008" i="3" s="1"/>
  <c r="I2980" i="3"/>
  <c r="L2980" i="3" s="1"/>
  <c r="H3011" i="3"/>
  <c r="H2987" i="3"/>
  <c r="H3000" i="3"/>
  <c r="H3004" i="3"/>
  <c r="I3011" i="3"/>
  <c r="L3011" i="3" s="1"/>
  <c r="H2972" i="3"/>
  <c r="H2983" i="3"/>
  <c r="H2997" i="3"/>
  <c r="I3000" i="3"/>
  <c r="L3000" i="3" s="1"/>
  <c r="I3004" i="3"/>
  <c r="L3004" i="3" s="1"/>
  <c r="I2997" i="3"/>
  <c r="L2997" i="3" s="1"/>
  <c r="H3010" i="3"/>
  <c r="H3014" i="3"/>
  <c r="H3003" i="3"/>
  <c r="H3007" i="3"/>
  <c r="I3010" i="3"/>
  <c r="L3010" i="3" s="1"/>
  <c r="I3014" i="3"/>
  <c r="L3014" i="3" s="1"/>
  <c r="I2968" i="3"/>
  <c r="L2968" i="3" s="1"/>
  <c r="I2979" i="3"/>
  <c r="L2979" i="3" s="1"/>
  <c r="I3003" i="3"/>
  <c r="L3003" i="3" s="1"/>
  <c r="I3007" i="3"/>
  <c r="L3007" i="3" s="1"/>
  <c r="H3013" i="3"/>
  <c r="I2993" i="3"/>
  <c r="L2993" i="3" s="1"/>
  <c r="H2995" i="3"/>
  <c r="H2998" i="3"/>
  <c r="H3001" i="3"/>
  <c r="H3009" i="3"/>
  <c r="I3013" i="3"/>
  <c r="L3013" i="3" s="1"/>
  <c r="H3017" i="3"/>
  <c r="I3001" i="3"/>
  <c r="L3001" i="3" s="1"/>
  <c r="H3006" i="3"/>
  <c r="I3009" i="3"/>
  <c r="L3009" i="3" s="1"/>
  <c r="I3017" i="3"/>
  <c r="L3017" i="3" s="1"/>
  <c r="H2994" i="3"/>
  <c r="I3006" i="3"/>
  <c r="L3006" i="3" s="1"/>
  <c r="H3012" i="3"/>
  <c r="I2960" i="3"/>
  <c r="L2960" i="3" s="1"/>
  <c r="H2975" i="3"/>
  <c r="H2984" i="3"/>
  <c r="I2988" i="3"/>
  <c r="L2988" i="3" s="1"/>
  <c r="H2999" i="3"/>
  <c r="H3005" i="3"/>
  <c r="I2984" i="3"/>
  <c r="L2984" i="3" s="1"/>
  <c r="I2992" i="3"/>
  <c r="L2992" i="3" s="1"/>
  <c r="H2996" i="3"/>
  <c r="I2999" i="3"/>
  <c r="L2999" i="3" s="1"/>
  <c r="I3002" i="3"/>
  <c r="L3002" i="3" s="1"/>
  <c r="I3005" i="3"/>
  <c r="L3005" i="3" s="1"/>
  <c r="I3012" i="3"/>
  <c r="L3012" i="3" s="1"/>
  <c r="I3023" i="3"/>
  <c r="L3023" i="3" s="1"/>
  <c r="H3032" i="3"/>
  <c r="H3036" i="3"/>
  <c r="H3027" i="3"/>
  <c r="I3032" i="3"/>
  <c r="L3032" i="3" s="1"/>
  <c r="I3036" i="3"/>
  <c r="L3036" i="3" s="1"/>
  <c r="H3020" i="3"/>
  <c r="H3022" i="3"/>
  <c r="I3027" i="3"/>
  <c r="L3027" i="3" s="1"/>
  <c r="H3015" i="3"/>
  <c r="I3020" i="3"/>
  <c r="L3020" i="3" s="1"/>
  <c r="I3022" i="3"/>
  <c r="L3022" i="3" s="1"/>
  <c r="H3031" i="3"/>
  <c r="H3035" i="3"/>
  <c r="I3015" i="3"/>
  <c r="L3015" i="3" s="1"/>
  <c r="H3026" i="3"/>
  <c r="I3031" i="3"/>
  <c r="L3031" i="3" s="1"/>
  <c r="I3035" i="3"/>
  <c r="L3035" i="3" s="1"/>
  <c r="H3039" i="3"/>
  <c r="I3026" i="3"/>
  <c r="L3026" i="3" s="1"/>
  <c r="I3039" i="3"/>
  <c r="L3039" i="3" s="1"/>
  <c r="H3021" i="3"/>
  <c r="H3030" i="3"/>
  <c r="H3034" i="3"/>
  <c r="H3038" i="3"/>
  <c r="I3021" i="3"/>
  <c r="L3021" i="3" s="1"/>
  <c r="H3025" i="3"/>
  <c r="I3030" i="3"/>
  <c r="L3030" i="3" s="1"/>
  <c r="I3034" i="3"/>
  <c r="L3034" i="3" s="1"/>
  <c r="I3038" i="3"/>
  <c r="L3038" i="3" s="1"/>
  <c r="H3042" i="3"/>
  <c r="I3046" i="3"/>
  <c r="L3046" i="3" s="1"/>
  <c r="H3008" i="3"/>
  <c r="H3018" i="3"/>
  <c r="I3025" i="3"/>
  <c r="L3025" i="3" s="1"/>
  <c r="H3029" i="3"/>
  <c r="I3042" i="3"/>
  <c r="L3042" i="3" s="1"/>
  <c r="H3016" i="3"/>
  <c r="I3019" i="3"/>
  <c r="L3019" i="3" s="1"/>
  <c r="I3024" i="3"/>
  <c r="L3024" i="3" s="1"/>
  <c r="H3028" i="3"/>
  <c r="I3033" i="3"/>
  <c r="L3033" i="3" s="1"/>
  <c r="I3037" i="3"/>
  <c r="L3037" i="3" s="1"/>
  <c r="I3016" i="3"/>
  <c r="L3016" i="3" s="1"/>
  <c r="H3023" i="3"/>
  <c r="I3028" i="3"/>
  <c r="L3028" i="3" s="1"/>
  <c r="I3041" i="3"/>
  <c r="L3041" i="3" s="1"/>
  <c r="H3019" i="3"/>
  <c r="H3040" i="3"/>
  <c r="I3040" i="3"/>
  <c r="L3040" i="3" s="1"/>
  <c r="H3033" i="3"/>
  <c r="H3048" i="3"/>
  <c r="H3024" i="3"/>
  <c r="I3048" i="3"/>
  <c r="L3048" i="3" s="1"/>
  <c r="H3049" i="3"/>
  <c r="H3037" i="3"/>
  <c r="I3049" i="3"/>
  <c r="L3049" i="3" s="1"/>
  <c r="H3043" i="3"/>
  <c r="H3044" i="3"/>
  <c r="I3043" i="3"/>
  <c r="L3043" i="3" s="1"/>
  <c r="I3044" i="3"/>
  <c r="L3044" i="3" s="1"/>
  <c r="H3045" i="3"/>
  <c r="H3046" i="3"/>
  <c r="I3029" i="3"/>
  <c r="L3029" i="3" s="1"/>
  <c r="I3045" i="3"/>
  <c r="L3045" i="3" s="1"/>
  <c r="H3047" i="3"/>
  <c r="I3018" i="3"/>
  <c r="L3018" i="3" s="1"/>
  <c r="H3041" i="3"/>
  <c r="I3047" i="3"/>
  <c r="L3047" i="3" s="1"/>
  <c r="J2909" i="3"/>
  <c r="K2909" i="3"/>
  <c r="J2917" i="3"/>
  <c r="K2917" i="3"/>
  <c r="J2903" i="3"/>
  <c r="K2903" i="3"/>
  <c r="K2886" i="3"/>
  <c r="J2886" i="3"/>
  <c r="J2887" i="3"/>
  <c r="K2887" i="3"/>
  <c r="K2902" i="3"/>
  <c r="J2902" i="3"/>
  <c r="J2883" i="3"/>
  <c r="K2883" i="3"/>
  <c r="K2860" i="3"/>
  <c r="J2860" i="3"/>
  <c r="J2862" i="3"/>
  <c r="K2862" i="3"/>
  <c r="K2849" i="3"/>
  <c r="J2849" i="3"/>
  <c r="K2854" i="3"/>
  <c r="J2854" i="3"/>
  <c r="J2912" i="3"/>
  <c r="K2912" i="3"/>
  <c r="K2919" i="3"/>
  <c r="J2919" i="3"/>
  <c r="K2929" i="3"/>
  <c r="J2929" i="3"/>
  <c r="J2927" i="3"/>
  <c r="K2927" i="3"/>
  <c r="K2852" i="3"/>
  <c r="J2852" i="3"/>
  <c r="J2840" i="3"/>
  <c r="K2840" i="3"/>
  <c r="K2850" i="3"/>
  <c r="J2850" i="3"/>
  <c r="J2906" i="3"/>
  <c r="K2906" i="3"/>
  <c r="K2925" i="3"/>
  <c r="J2925" i="3"/>
  <c r="J2938" i="3"/>
  <c r="K2938" i="3"/>
  <c r="J2855" i="3"/>
  <c r="K2855" i="3"/>
  <c r="J2848" i="3"/>
  <c r="K2848" i="3"/>
  <c r="K2835" i="3"/>
  <c r="J2835" i="3"/>
  <c r="K2841" i="3"/>
  <c r="J2841" i="3"/>
  <c r="L2897" i="3"/>
  <c r="J2897" i="3"/>
  <c r="J2856" i="3"/>
  <c r="K2856" i="3"/>
  <c r="K2905" i="3"/>
  <c r="J2905" i="3"/>
  <c r="J2875" i="3"/>
  <c r="K2875" i="3"/>
  <c r="J2866" i="3"/>
  <c r="K2866" i="3"/>
  <c r="K2876" i="3"/>
  <c r="J2876" i="3"/>
  <c r="K2844" i="3"/>
  <c r="J2844" i="3"/>
  <c r="J2920" i="3"/>
  <c r="K2920" i="3"/>
  <c r="K2872" i="3"/>
  <c r="J2872" i="3"/>
  <c r="J2934" i="3"/>
  <c r="K2934" i="3"/>
  <c r="J2928" i="3"/>
  <c r="K2928" i="3"/>
  <c r="K2940" i="3"/>
  <c r="J2940" i="3"/>
  <c r="K2924" i="3"/>
  <c r="J2924" i="3"/>
  <c r="J2916" i="3"/>
  <c r="K2916" i="3"/>
  <c r="J2930" i="3"/>
  <c r="K2930" i="3"/>
  <c r="J2907" i="3"/>
  <c r="K2907" i="3"/>
  <c r="J2894" i="3"/>
  <c r="K2894" i="3"/>
  <c r="J2864" i="3"/>
  <c r="K2864" i="3"/>
  <c r="J2882" i="3"/>
  <c r="K2882" i="3"/>
  <c r="J2839" i="3"/>
  <c r="K2839" i="3"/>
  <c r="L2969" i="4"/>
  <c r="K2970" i="4"/>
  <c r="L5551" i="4"/>
  <c r="K5552" i="4"/>
  <c r="L6096" i="4"/>
  <c r="K6097" i="4"/>
  <c r="L4803" i="4"/>
  <c r="K4804" i="4"/>
  <c r="K3376" i="4"/>
  <c r="L3375" i="4"/>
  <c r="K6029" i="4"/>
  <c r="L6028" i="4"/>
  <c r="K2356" i="4"/>
  <c r="L2355" i="4"/>
  <c r="L6981" i="4"/>
  <c r="K6982" i="4"/>
  <c r="K1132" i="4"/>
  <c r="L1131" i="4"/>
  <c r="L315" i="4"/>
  <c r="K316" i="4"/>
  <c r="K1948" i="4"/>
  <c r="L1947" i="4"/>
  <c r="K5688" i="4"/>
  <c r="L5687" i="4"/>
  <c r="K2765" i="4"/>
  <c r="L2764" i="4"/>
  <c r="L2627" i="4"/>
  <c r="K2628" i="4"/>
  <c r="K928" i="4"/>
  <c r="L927" i="4"/>
  <c r="K4465" i="4"/>
  <c r="L4464" i="4"/>
  <c r="K1744" i="4"/>
  <c r="L1743" i="4"/>
  <c r="L7523" i="4"/>
  <c r="K7524" i="4"/>
  <c r="K1540" i="4"/>
  <c r="L1539" i="4"/>
  <c r="K4192" i="4"/>
  <c r="L4191" i="4"/>
  <c r="K2153" i="4"/>
  <c r="L2152" i="4"/>
  <c r="L995" i="4"/>
  <c r="K996" i="4"/>
  <c r="K1609" i="4"/>
  <c r="L1608" i="4"/>
  <c r="L5143" i="4"/>
  <c r="K5144" i="4"/>
  <c r="L5823" i="4"/>
  <c r="K5824" i="4"/>
  <c r="K1812" i="4"/>
  <c r="L1811" i="4"/>
  <c r="L1404" i="4"/>
  <c r="K1405" i="4"/>
  <c r="K860" i="4"/>
  <c r="L859" i="4"/>
  <c r="K5621" i="4"/>
  <c r="L5620" i="4"/>
  <c r="K3852" i="4"/>
  <c r="L3851" i="4"/>
  <c r="L2695" i="4"/>
  <c r="K2696" i="4"/>
  <c r="K2492" i="4"/>
  <c r="L2491" i="4"/>
  <c r="L2424" i="4"/>
  <c r="K2425" i="4"/>
  <c r="L7388" i="4"/>
  <c r="K7389" i="4"/>
  <c r="K6641" i="4"/>
  <c r="L6640" i="4"/>
  <c r="L3103" i="4"/>
  <c r="K3104" i="4"/>
  <c r="L3240" i="4"/>
  <c r="K3241" i="4"/>
  <c r="K7592" i="4"/>
  <c r="L7591" i="4"/>
  <c r="K659" i="4"/>
  <c r="L658" i="4"/>
  <c r="L3445" i="4"/>
  <c r="K3446" i="4"/>
  <c r="K1880" i="4"/>
  <c r="L1879" i="4"/>
  <c r="L7661" i="4"/>
  <c r="K7662" i="4"/>
  <c r="K2560" i="4"/>
  <c r="L2559" i="4"/>
  <c r="L1471" i="4"/>
  <c r="K1472" i="4"/>
  <c r="L2015" i="4"/>
  <c r="K2016" i="4"/>
  <c r="K4396" i="4"/>
  <c r="L4395" i="4"/>
  <c r="K3988" i="4"/>
  <c r="L3987" i="4"/>
  <c r="L6232" i="4"/>
  <c r="K6233" i="4"/>
  <c r="K3921" i="4"/>
  <c r="L3920" i="4"/>
  <c r="K7457" i="4"/>
  <c r="L7456" i="4"/>
  <c r="K182" i="4"/>
  <c r="L181" i="4"/>
  <c r="L3308" i="4"/>
  <c r="K3309" i="4"/>
  <c r="L725" i="4"/>
  <c r="K726" i="4"/>
  <c r="L4328" i="4"/>
  <c r="K4329" i="4"/>
  <c r="L3784" i="4"/>
  <c r="K3785" i="4"/>
  <c r="K3512" i="4"/>
  <c r="L3511" i="4"/>
  <c r="L1200" i="4"/>
  <c r="K1201" i="4"/>
  <c r="K4941" i="4"/>
  <c r="L4940" i="4"/>
  <c r="K252" i="4"/>
  <c r="L251" i="4"/>
  <c r="K6165" i="4"/>
  <c r="L6164" i="4"/>
  <c r="K6368" i="4"/>
  <c r="L6367" i="4"/>
  <c r="L4668" i="4"/>
  <c r="K4669" i="4"/>
  <c r="L6504" i="4"/>
  <c r="K6505" i="4"/>
  <c r="K5416" i="4"/>
  <c r="L5415" i="4"/>
  <c r="K5892" i="4"/>
  <c r="L5891" i="4"/>
  <c r="L3174" i="4"/>
  <c r="K3175" i="4"/>
  <c r="L4531" i="4"/>
  <c r="K4532" i="4"/>
  <c r="L6300" i="4"/>
  <c r="K6301" i="4"/>
  <c r="L7115" i="4"/>
  <c r="K7116" i="4"/>
  <c r="K7050" i="4"/>
  <c r="L7049" i="4"/>
  <c r="L7319" i="4"/>
  <c r="K7320" i="4"/>
  <c r="L2287" i="4"/>
  <c r="K2288" i="4"/>
  <c r="L4735" i="4"/>
  <c r="K4736" i="4"/>
  <c r="L4056" i="4"/>
  <c r="K4057" i="4"/>
  <c r="L2219" i="4"/>
  <c r="K2220" i="4"/>
  <c r="L3715" i="4"/>
  <c r="K3716" i="4"/>
  <c r="L2085" i="4"/>
  <c r="K2086" i="4"/>
  <c r="K3037" i="4"/>
  <c r="L3036" i="4"/>
  <c r="K5280" i="4"/>
  <c r="L5279" i="4"/>
  <c r="L5075" i="4"/>
  <c r="K5076" i="4"/>
  <c r="K1064" i="4"/>
  <c r="L1063" i="4"/>
  <c r="K6844" i="4"/>
  <c r="L6843" i="4"/>
  <c r="L4600" i="4"/>
  <c r="K4601" i="4"/>
  <c r="L5348" i="4"/>
  <c r="K5349" i="4"/>
  <c r="K5008" i="4"/>
  <c r="L5007" i="4"/>
  <c r="K454" i="4"/>
  <c r="L453" i="4"/>
  <c r="L5483" i="4"/>
  <c r="K5484" i="4"/>
  <c r="K1268" i="4"/>
  <c r="L1267" i="4"/>
  <c r="L3648" i="4"/>
  <c r="K3649" i="4"/>
  <c r="K5756" i="4"/>
  <c r="L5755" i="4"/>
  <c r="K4872" i="4"/>
  <c r="L4871" i="4"/>
  <c r="K384" i="4"/>
  <c r="L383" i="4"/>
  <c r="L791" i="4"/>
  <c r="K792" i="4"/>
  <c r="L6435" i="4"/>
  <c r="K6436" i="4"/>
  <c r="L7183" i="4"/>
  <c r="K7184" i="4"/>
  <c r="L1335" i="4"/>
  <c r="K1336" i="4"/>
  <c r="L5961" i="4"/>
  <c r="K5962" i="4"/>
  <c r="K113" i="4"/>
  <c r="L112" i="4"/>
  <c r="K596" i="4"/>
  <c r="L595" i="4"/>
  <c r="L6776" i="4"/>
  <c r="K6777" i="4"/>
  <c r="L2899" i="4"/>
  <c r="K2900" i="4"/>
  <c r="K1676" i="4"/>
  <c r="L1675" i="4"/>
  <c r="K4125" i="4"/>
  <c r="L4124" i="4"/>
  <c r="K5213" i="4"/>
  <c r="L5212" i="4"/>
  <c r="L6707" i="4"/>
  <c r="K6708" i="4"/>
  <c r="K521" i="4"/>
  <c r="L520" i="4"/>
  <c r="K6573" i="4"/>
  <c r="L6572" i="4"/>
  <c r="L7251" i="4"/>
  <c r="K7252" i="4"/>
  <c r="K6914" i="4"/>
  <c r="L6913" i="4"/>
  <c r="L4261" i="4"/>
  <c r="K4262" i="4"/>
  <c r="L3580" i="4"/>
  <c r="K3581" i="4"/>
  <c r="L2833" i="4"/>
  <c r="K2834" i="4"/>
  <c r="J3045" i="3" l="1"/>
  <c r="K3045" i="3"/>
  <c r="J3030" i="3"/>
  <c r="K3030" i="3"/>
  <c r="K3012" i="3"/>
  <c r="J3012" i="3"/>
  <c r="K2995" i="3"/>
  <c r="J2995" i="3"/>
  <c r="J3010" i="3"/>
  <c r="K3010" i="3"/>
  <c r="K2981" i="3"/>
  <c r="J2981" i="3"/>
  <c r="K2973" i="3"/>
  <c r="J2973" i="3"/>
  <c r="J2967" i="3"/>
  <c r="K2967" i="3"/>
  <c r="J2955" i="3"/>
  <c r="K2955" i="3"/>
  <c r="K2983" i="3"/>
  <c r="J2983" i="3"/>
  <c r="K3044" i="3"/>
  <c r="J3044" i="3"/>
  <c r="K3018" i="3"/>
  <c r="J3018" i="3"/>
  <c r="J3021" i="3"/>
  <c r="K3021" i="3"/>
  <c r="J3015" i="3"/>
  <c r="K3015" i="3"/>
  <c r="K2993" i="3"/>
  <c r="J2993" i="3"/>
  <c r="J2970" i="3"/>
  <c r="K2970" i="3"/>
  <c r="K2965" i="3"/>
  <c r="J2965" i="3"/>
  <c r="K3043" i="3"/>
  <c r="J3043" i="3"/>
  <c r="J3023" i="3"/>
  <c r="K3023" i="3"/>
  <c r="K3008" i="3"/>
  <c r="J3008" i="3"/>
  <c r="K2994" i="3"/>
  <c r="J2994" i="3"/>
  <c r="K3013" i="3"/>
  <c r="J3013" i="3"/>
  <c r="J2988" i="3"/>
  <c r="K2988" i="3"/>
  <c r="K2991" i="3"/>
  <c r="J2991" i="3"/>
  <c r="K2966" i="3"/>
  <c r="J2966" i="3"/>
  <c r="K3041" i="3"/>
  <c r="J3041" i="3"/>
  <c r="J3037" i="3"/>
  <c r="K3037" i="3"/>
  <c r="K3022" i="3"/>
  <c r="J3022" i="3"/>
  <c r="K2996" i="3"/>
  <c r="J2996" i="3"/>
  <c r="J2992" i="3"/>
  <c r="K2992" i="3"/>
  <c r="K2980" i="3"/>
  <c r="J2980" i="3"/>
  <c r="K2990" i="3"/>
  <c r="J2990" i="3"/>
  <c r="K2945" i="3"/>
  <c r="J2945" i="3"/>
  <c r="J3049" i="3"/>
  <c r="K3049" i="3"/>
  <c r="K3042" i="3"/>
  <c r="J3042" i="3"/>
  <c r="K3039" i="3"/>
  <c r="J3039" i="3"/>
  <c r="K3020" i="3"/>
  <c r="J3020" i="3"/>
  <c r="J2997" i="3"/>
  <c r="K2997" i="3"/>
  <c r="K2979" i="3"/>
  <c r="J2979" i="3"/>
  <c r="J2976" i="3"/>
  <c r="K2976" i="3"/>
  <c r="J2989" i="3"/>
  <c r="K2989" i="3"/>
  <c r="K2986" i="3"/>
  <c r="J2986" i="3"/>
  <c r="K2982" i="3"/>
  <c r="J2982" i="3"/>
  <c r="K2953" i="3"/>
  <c r="J2953" i="3"/>
  <c r="J3024" i="3"/>
  <c r="K3024" i="3"/>
  <c r="J3028" i="3"/>
  <c r="K3028" i="3"/>
  <c r="K3005" i="3"/>
  <c r="J3005" i="3"/>
  <c r="K2972" i="3"/>
  <c r="J2972" i="3"/>
  <c r="K2960" i="3"/>
  <c r="J2960" i="3"/>
  <c r="J2961" i="3"/>
  <c r="K2961" i="3"/>
  <c r="J2950" i="3"/>
  <c r="K2950" i="3"/>
  <c r="H3063" i="3"/>
  <c r="H3072" i="3"/>
  <c r="H3059" i="3"/>
  <c r="I3063" i="3"/>
  <c r="L3063" i="3" s="1"/>
  <c r="H3067" i="3"/>
  <c r="I3072" i="3"/>
  <c r="L3072" i="3" s="1"/>
  <c r="H3054" i="3"/>
  <c r="I3059" i="3"/>
  <c r="L3059" i="3" s="1"/>
  <c r="I3067" i="3"/>
  <c r="L3067" i="3" s="1"/>
  <c r="H3071" i="3"/>
  <c r="I3054" i="3"/>
  <c r="L3054" i="3" s="1"/>
  <c r="H3058" i="3"/>
  <c r="H3062" i="3"/>
  <c r="I3071" i="3"/>
  <c r="L3071" i="3" s="1"/>
  <c r="H3053" i="3"/>
  <c r="I3058" i="3"/>
  <c r="L3058" i="3" s="1"/>
  <c r="I3062" i="3"/>
  <c r="L3062" i="3" s="1"/>
  <c r="H3075" i="3"/>
  <c r="I3053" i="3"/>
  <c r="L3053" i="3" s="1"/>
  <c r="H3057" i="3"/>
  <c r="H3066" i="3"/>
  <c r="H3070" i="3"/>
  <c r="I3075" i="3"/>
  <c r="L3075" i="3" s="1"/>
  <c r="H3052" i="3"/>
  <c r="I3057" i="3"/>
  <c r="L3057" i="3" s="1"/>
  <c r="H3061" i="3"/>
  <c r="I3066" i="3"/>
  <c r="L3066" i="3" s="1"/>
  <c r="I3070" i="3"/>
  <c r="L3070" i="3" s="1"/>
  <c r="H3074" i="3"/>
  <c r="I3052" i="3"/>
  <c r="L3052" i="3" s="1"/>
  <c r="L3061" i="3"/>
  <c r="I3074" i="3"/>
  <c r="L3074" i="3" s="1"/>
  <c r="H3078" i="3"/>
  <c r="H3055" i="3"/>
  <c r="H3060" i="3"/>
  <c r="H3064" i="3"/>
  <c r="H3068" i="3"/>
  <c r="I3073" i="3"/>
  <c r="L3073" i="3" s="1"/>
  <c r="I3055" i="3"/>
  <c r="L3055" i="3" s="1"/>
  <c r="I3060" i="3"/>
  <c r="L3060" i="3" s="1"/>
  <c r="I3064" i="3"/>
  <c r="L3064" i="3" s="1"/>
  <c r="H3056" i="3"/>
  <c r="I3068" i="3"/>
  <c r="L3068" i="3" s="1"/>
  <c r="I3083" i="3"/>
  <c r="L3083" i="3" s="1"/>
  <c r="H3087" i="3"/>
  <c r="H3100" i="3"/>
  <c r="I3056" i="3"/>
  <c r="L3056" i="3" s="1"/>
  <c r="H3065" i="3"/>
  <c r="H3080" i="3"/>
  <c r="I3087" i="3"/>
  <c r="L3087" i="3" s="1"/>
  <c r="H3091" i="3"/>
  <c r="H3095" i="3"/>
  <c r="I3100" i="3"/>
  <c r="L3100" i="3" s="1"/>
  <c r="I3065" i="3"/>
  <c r="L3065" i="3" s="1"/>
  <c r="H3077" i="3"/>
  <c r="I3080" i="3"/>
  <c r="L3080" i="3" s="1"/>
  <c r="H3082" i="3"/>
  <c r="I3091" i="3"/>
  <c r="L3091" i="3" s="1"/>
  <c r="I3095" i="3"/>
  <c r="L3095" i="3" s="1"/>
  <c r="H3099" i="3"/>
  <c r="I3077" i="3"/>
  <c r="L3077" i="3" s="1"/>
  <c r="I3082" i="3"/>
  <c r="L3082" i="3" s="1"/>
  <c r="H3086" i="3"/>
  <c r="I3099" i="3"/>
  <c r="L3099" i="3" s="1"/>
  <c r="H3050" i="3"/>
  <c r="I3086" i="3"/>
  <c r="L3086" i="3" s="1"/>
  <c r="H3090" i="3"/>
  <c r="H3094" i="3"/>
  <c r="H3098" i="3"/>
  <c r="H3107" i="3"/>
  <c r="I3050" i="3"/>
  <c r="L3050" i="3" s="1"/>
  <c r="I3078" i="3"/>
  <c r="L3078" i="3" s="1"/>
  <c r="H3081" i="3"/>
  <c r="I3090" i="3"/>
  <c r="L3090" i="3" s="1"/>
  <c r="I3094" i="3"/>
  <c r="L3094" i="3" s="1"/>
  <c r="I3098" i="3"/>
  <c r="L3098" i="3" s="1"/>
  <c r="I3081" i="3"/>
  <c r="L3081" i="3" s="1"/>
  <c r="H3085" i="3"/>
  <c r="H3097" i="3"/>
  <c r="H3069" i="3"/>
  <c r="I3085" i="3"/>
  <c r="L3085" i="3" s="1"/>
  <c r="H3089" i="3"/>
  <c r="H3093" i="3"/>
  <c r="I3097" i="3"/>
  <c r="L3097" i="3" s="1"/>
  <c r="H3102" i="3"/>
  <c r="I3069" i="3"/>
  <c r="L3069" i="3" s="1"/>
  <c r="H3076" i="3"/>
  <c r="I3079" i="3"/>
  <c r="L3079" i="3" s="1"/>
  <c r="I3084" i="3"/>
  <c r="L3084" i="3" s="1"/>
  <c r="I3088" i="3"/>
  <c r="L3088" i="3" s="1"/>
  <c r="H3092" i="3"/>
  <c r="I3096" i="3"/>
  <c r="L3096" i="3" s="1"/>
  <c r="I3101" i="3"/>
  <c r="L3101" i="3" s="1"/>
  <c r="I3092" i="3"/>
  <c r="L3092" i="3" s="1"/>
  <c r="I3107" i="3"/>
  <c r="L3107" i="3" s="1"/>
  <c r="H3110" i="3"/>
  <c r="H3113" i="3"/>
  <c r="I3120" i="3"/>
  <c r="L3120" i="3" s="1"/>
  <c r="H3104" i="3"/>
  <c r="I3110" i="3"/>
  <c r="L3110" i="3" s="1"/>
  <c r="I3113" i="3"/>
  <c r="L3113" i="3" s="1"/>
  <c r="H3116" i="3"/>
  <c r="H3088" i="3"/>
  <c r="I3104" i="3"/>
  <c r="L3104" i="3" s="1"/>
  <c r="I3116" i="3"/>
  <c r="L3116" i="3" s="1"/>
  <c r="H3119" i="3"/>
  <c r="H3123" i="3"/>
  <c r="H3108" i="3"/>
  <c r="H3112" i="3"/>
  <c r="I3119" i="3"/>
  <c r="L3119" i="3" s="1"/>
  <c r="I3123" i="3"/>
  <c r="L3123" i="3" s="1"/>
  <c r="H3105" i="3"/>
  <c r="I3108" i="3"/>
  <c r="L3108" i="3" s="1"/>
  <c r="I3112" i="3"/>
  <c r="L3112" i="3" s="1"/>
  <c r="H3084" i="3"/>
  <c r="I3105" i="3"/>
  <c r="L3105" i="3" s="1"/>
  <c r="H3118" i="3"/>
  <c r="H3122" i="3"/>
  <c r="I3076" i="3"/>
  <c r="L3076" i="3" s="1"/>
  <c r="H3111" i="3"/>
  <c r="H3115" i="3"/>
  <c r="I3118" i="3"/>
  <c r="L3118" i="3" s="1"/>
  <c r="I3122" i="3"/>
  <c r="L3122" i="3" s="1"/>
  <c r="H3126" i="3"/>
  <c r="H3073" i="3"/>
  <c r="I3093" i="3"/>
  <c r="L3093" i="3" s="1"/>
  <c r="H3101" i="3"/>
  <c r="H3103" i="3"/>
  <c r="H3106" i="3"/>
  <c r="I3111" i="3"/>
  <c r="L3111" i="3" s="1"/>
  <c r="I3115" i="3"/>
  <c r="L3115" i="3" s="1"/>
  <c r="H3121" i="3"/>
  <c r="I3126" i="3"/>
  <c r="L3126" i="3" s="1"/>
  <c r="I3103" i="3"/>
  <c r="L3103" i="3" s="1"/>
  <c r="I3106" i="3"/>
  <c r="L3106" i="3" s="1"/>
  <c r="H3109" i="3"/>
  <c r="H3117" i="3"/>
  <c r="I3121" i="3"/>
  <c r="L3121" i="3" s="1"/>
  <c r="H3125" i="3"/>
  <c r="H3079" i="3"/>
  <c r="I3089" i="3"/>
  <c r="L3089" i="3" s="1"/>
  <c r="I3102" i="3"/>
  <c r="L3102" i="3" s="1"/>
  <c r="I3109" i="3"/>
  <c r="L3109" i="3" s="1"/>
  <c r="H3114" i="3"/>
  <c r="H3083" i="3"/>
  <c r="H3096" i="3"/>
  <c r="I3114" i="3"/>
  <c r="L3114" i="3" s="1"/>
  <c r="H3124" i="3"/>
  <c r="I3127" i="3"/>
  <c r="L3127" i="3" s="1"/>
  <c r="I3132" i="3"/>
  <c r="L3132" i="3" s="1"/>
  <c r="H3136" i="3"/>
  <c r="I3141" i="3"/>
  <c r="L3141" i="3" s="1"/>
  <c r="I3145" i="3"/>
  <c r="L3145" i="3" s="1"/>
  <c r="H3149" i="3"/>
  <c r="H3153" i="3"/>
  <c r="H3120" i="3"/>
  <c r="I3124" i="3"/>
  <c r="L3124" i="3" s="1"/>
  <c r="H3131" i="3"/>
  <c r="I3136" i="3"/>
  <c r="L3136" i="3" s="1"/>
  <c r="I3117" i="3"/>
  <c r="L3117" i="3" s="1"/>
  <c r="I3131" i="3"/>
  <c r="L3131" i="3" s="1"/>
  <c r="H3140" i="3"/>
  <c r="H3144" i="3"/>
  <c r="H3135" i="3"/>
  <c r="I3140" i="3"/>
  <c r="L3140" i="3" s="1"/>
  <c r="I3144" i="3"/>
  <c r="L3144" i="3" s="1"/>
  <c r="H3128" i="3"/>
  <c r="H3130" i="3"/>
  <c r="I3135" i="3"/>
  <c r="L3135" i="3" s="1"/>
  <c r="I3148" i="3"/>
  <c r="L3148" i="3" s="1"/>
  <c r="I3152" i="3"/>
  <c r="L3152" i="3" s="1"/>
  <c r="H3155" i="3"/>
  <c r="I3128" i="3"/>
  <c r="L3128" i="3" s="1"/>
  <c r="I3130" i="3"/>
  <c r="L3130" i="3" s="1"/>
  <c r="H3139" i="3"/>
  <c r="H3143" i="3"/>
  <c r="H3134" i="3"/>
  <c r="I3139" i="3"/>
  <c r="L3139" i="3" s="1"/>
  <c r="I3143" i="3"/>
  <c r="L3143" i="3" s="1"/>
  <c r="I3134" i="3"/>
  <c r="L3134" i="3" s="1"/>
  <c r="I3147" i="3"/>
  <c r="L3147" i="3" s="1"/>
  <c r="H3151" i="3"/>
  <c r="H3129" i="3"/>
  <c r="H3138" i="3"/>
  <c r="H3142" i="3"/>
  <c r="H3146" i="3"/>
  <c r="I3125" i="3"/>
  <c r="L3125" i="3" s="1"/>
  <c r="I3133" i="3"/>
  <c r="L3133" i="3" s="1"/>
  <c r="H3137" i="3"/>
  <c r="H3127" i="3"/>
  <c r="H3132" i="3"/>
  <c r="I3137" i="3"/>
  <c r="L3137" i="3" s="1"/>
  <c r="H3141" i="3"/>
  <c r="H3145" i="3"/>
  <c r="I3155" i="3"/>
  <c r="L3155" i="3" s="1"/>
  <c r="I3146" i="3"/>
  <c r="L3146" i="3" s="1"/>
  <c r="I3149" i="3"/>
  <c r="L3149" i="3" s="1"/>
  <c r="I3138" i="3"/>
  <c r="L3138" i="3" s="1"/>
  <c r="H3157" i="3"/>
  <c r="H3148" i="3"/>
  <c r="I3157" i="3"/>
  <c r="L3157" i="3" s="1"/>
  <c r="H3156" i="3"/>
  <c r="I3156" i="3"/>
  <c r="L3156" i="3" s="1"/>
  <c r="H3133" i="3"/>
  <c r="I3142" i="3"/>
  <c r="L3142" i="3" s="1"/>
  <c r="I3129" i="3"/>
  <c r="L3129" i="3" s="1"/>
  <c r="H3150" i="3"/>
  <c r="I3151" i="3"/>
  <c r="L3151" i="3" s="1"/>
  <c r="H3152" i="3"/>
  <c r="H3154" i="3"/>
  <c r="H3147" i="3"/>
  <c r="I3150" i="3"/>
  <c r="L3150" i="3" s="1"/>
  <c r="I3153" i="3"/>
  <c r="L3153" i="3" s="1"/>
  <c r="I3154" i="3"/>
  <c r="L3154" i="3" s="1"/>
  <c r="J2977" i="3"/>
  <c r="K2977" i="3"/>
  <c r="K2974" i="3"/>
  <c r="J2974" i="3"/>
  <c r="K2954" i="3"/>
  <c r="J2954" i="3"/>
  <c r="K3048" i="3"/>
  <c r="J3048" i="3"/>
  <c r="J3026" i="3"/>
  <c r="K3026" i="3"/>
  <c r="K3027" i="3"/>
  <c r="J3027" i="3"/>
  <c r="K2999" i="3"/>
  <c r="J2999" i="3"/>
  <c r="K3017" i="3"/>
  <c r="J3017" i="3"/>
  <c r="K2952" i="3"/>
  <c r="J2952" i="3"/>
  <c r="K2969" i="3"/>
  <c r="J2969" i="3"/>
  <c r="J2957" i="3"/>
  <c r="K2957" i="3"/>
  <c r="J2944" i="3"/>
  <c r="K2944" i="3"/>
  <c r="J3033" i="3"/>
  <c r="K3033" i="3"/>
  <c r="K3025" i="3"/>
  <c r="J3025" i="3"/>
  <c r="K3036" i="3"/>
  <c r="J3036" i="3"/>
  <c r="K3004" i="3"/>
  <c r="J3004" i="3"/>
  <c r="K2971" i="3"/>
  <c r="J2971" i="3"/>
  <c r="K2956" i="3"/>
  <c r="J2956" i="3"/>
  <c r="K2959" i="3"/>
  <c r="J2959" i="3"/>
  <c r="J2948" i="3"/>
  <c r="K2948" i="3"/>
  <c r="J2963" i="3"/>
  <c r="K2963" i="3"/>
  <c r="K3046" i="3"/>
  <c r="J3046" i="3"/>
  <c r="K3016" i="3"/>
  <c r="J3016" i="3"/>
  <c r="K3035" i="3"/>
  <c r="J3035" i="3"/>
  <c r="J3032" i="3"/>
  <c r="K3032" i="3"/>
  <c r="K2984" i="3"/>
  <c r="J2984" i="3"/>
  <c r="K3009" i="3"/>
  <c r="J3009" i="3"/>
  <c r="K3007" i="3"/>
  <c r="J3007" i="3"/>
  <c r="J3000" i="3"/>
  <c r="K3000" i="3"/>
  <c r="K2968" i="3"/>
  <c r="J2968" i="3"/>
  <c r="K2947" i="3"/>
  <c r="J2947" i="3"/>
  <c r="K2978" i="3"/>
  <c r="J2978" i="3"/>
  <c r="K2942" i="3"/>
  <c r="J2942" i="3"/>
  <c r="K2962" i="3"/>
  <c r="J2962" i="3"/>
  <c r="K3047" i="3"/>
  <c r="J3047" i="3"/>
  <c r="K3040" i="3"/>
  <c r="J3040" i="3"/>
  <c r="K3031" i="3"/>
  <c r="J3031" i="3"/>
  <c r="K2975" i="3"/>
  <c r="J2975" i="3"/>
  <c r="K3001" i="3"/>
  <c r="J3001" i="3"/>
  <c r="K3003" i="3"/>
  <c r="J3003" i="3"/>
  <c r="K2987" i="3"/>
  <c r="J2987" i="3"/>
  <c r="J2951" i="3"/>
  <c r="K2951" i="3"/>
  <c r="J2958" i="3"/>
  <c r="K2958" i="3"/>
  <c r="J3006" i="3"/>
  <c r="K3006" i="3"/>
  <c r="J3038" i="3"/>
  <c r="K3038" i="3"/>
  <c r="J3019" i="3"/>
  <c r="K3019" i="3"/>
  <c r="J3029" i="3"/>
  <c r="K3029" i="3"/>
  <c r="J3034" i="3"/>
  <c r="K3034" i="3"/>
  <c r="K2998" i="3"/>
  <c r="J2998" i="3"/>
  <c r="J3014" i="3"/>
  <c r="K3014" i="3"/>
  <c r="K3011" i="3"/>
  <c r="J3011" i="3"/>
  <c r="K3002" i="3"/>
  <c r="J3002" i="3"/>
  <c r="K2985" i="3"/>
  <c r="J2985" i="3"/>
  <c r="K2964" i="3"/>
  <c r="J2964" i="3"/>
  <c r="K2949" i="3"/>
  <c r="J2949" i="3"/>
  <c r="K2946" i="3"/>
  <c r="J2946" i="3"/>
  <c r="K5553" i="4"/>
  <c r="L5552" i="4"/>
  <c r="K2971" i="4"/>
  <c r="L2970" i="4"/>
  <c r="K2629" i="4"/>
  <c r="L2628" i="4"/>
  <c r="L4192" i="4"/>
  <c r="K4193" i="4"/>
  <c r="L1540" i="4"/>
  <c r="K1541" i="4"/>
  <c r="K2766" i="4"/>
  <c r="L2765" i="4"/>
  <c r="L5688" i="4"/>
  <c r="K5689" i="4"/>
  <c r="L2356" i="4"/>
  <c r="K2357" i="4"/>
  <c r="L7524" i="4"/>
  <c r="K7525" i="4"/>
  <c r="K6030" i="4"/>
  <c r="L6029" i="4"/>
  <c r="L1744" i="4"/>
  <c r="K1745" i="4"/>
  <c r="L1948" i="4"/>
  <c r="K1949" i="4"/>
  <c r="K3377" i="4"/>
  <c r="L3376" i="4"/>
  <c r="K6983" i="4"/>
  <c r="L6982" i="4"/>
  <c r="L316" i="4"/>
  <c r="K317" i="4"/>
  <c r="K4805" i="4"/>
  <c r="L4804" i="4"/>
  <c r="L4465" i="4"/>
  <c r="K4466" i="4"/>
  <c r="K6098" i="4"/>
  <c r="L6097" i="4"/>
  <c r="K2154" i="4"/>
  <c r="L2153" i="4"/>
  <c r="L928" i="4"/>
  <c r="K929" i="4"/>
  <c r="L1132" i="4"/>
  <c r="K1133" i="4"/>
  <c r="K3038" i="4"/>
  <c r="L3037" i="4"/>
  <c r="L5484" i="4"/>
  <c r="K5485" i="4"/>
  <c r="L2086" i="4"/>
  <c r="K2087" i="4"/>
  <c r="K6234" i="4"/>
  <c r="L6233" i="4"/>
  <c r="K3242" i="4"/>
  <c r="L3241" i="4"/>
  <c r="K597" i="4"/>
  <c r="L596" i="4"/>
  <c r="K6845" i="4"/>
  <c r="L6844" i="4"/>
  <c r="L4941" i="4"/>
  <c r="K4942" i="4"/>
  <c r="L2560" i="4"/>
  <c r="K2561" i="4"/>
  <c r="L3716" i="4"/>
  <c r="K3717" i="4"/>
  <c r="L1201" i="4"/>
  <c r="K1202" i="4"/>
  <c r="K4126" i="4"/>
  <c r="L4125" i="4"/>
  <c r="L6165" i="4"/>
  <c r="K6166" i="4"/>
  <c r="L5621" i="4"/>
  <c r="K5622" i="4"/>
  <c r="K3582" i="4"/>
  <c r="L3581" i="4"/>
  <c r="L1676" i="4"/>
  <c r="K1677" i="4"/>
  <c r="L4872" i="4"/>
  <c r="K4873" i="4"/>
  <c r="K183" i="4"/>
  <c r="L182" i="4"/>
  <c r="L1609" i="4"/>
  <c r="K1610" i="4"/>
  <c r="L1336" i="4"/>
  <c r="K1337" i="4"/>
  <c r="L2220" i="4"/>
  <c r="K2221" i="4"/>
  <c r="L3446" i="4"/>
  <c r="K3447" i="4"/>
  <c r="L6573" i="4"/>
  <c r="K6574" i="4"/>
  <c r="L5756" i="4"/>
  <c r="K5757" i="4"/>
  <c r="K5009" i="4"/>
  <c r="L5008" i="4"/>
  <c r="L5280" i="4"/>
  <c r="K5281" i="4"/>
  <c r="L7050" i="4"/>
  <c r="K7051" i="4"/>
  <c r="L5416" i="4"/>
  <c r="K5417" i="4"/>
  <c r="L3512" i="4"/>
  <c r="K3513" i="4"/>
  <c r="L7457" i="4"/>
  <c r="K7458" i="4"/>
  <c r="K4397" i="4"/>
  <c r="L4396" i="4"/>
  <c r="L6641" i="4"/>
  <c r="K6642" i="4"/>
  <c r="L2900" i="4"/>
  <c r="K2901" i="4"/>
  <c r="L7184" i="4"/>
  <c r="K7185" i="4"/>
  <c r="K3650" i="4"/>
  <c r="L3649" i="4"/>
  <c r="K5350" i="4"/>
  <c r="L5349" i="4"/>
  <c r="K4058" i="4"/>
  <c r="L4057" i="4"/>
  <c r="L7116" i="4"/>
  <c r="K7117" i="4"/>
  <c r="K6506" i="4"/>
  <c r="L6505" i="4"/>
  <c r="K3786" i="4"/>
  <c r="L3785" i="4"/>
  <c r="K2017" i="4"/>
  <c r="L2016" i="4"/>
  <c r="L7389" i="4"/>
  <c r="K7390" i="4"/>
  <c r="L2696" i="4"/>
  <c r="K2697" i="4"/>
  <c r="L1405" i="4"/>
  <c r="K1406" i="4"/>
  <c r="K997" i="4"/>
  <c r="L996" i="4"/>
  <c r="K6915" i="4"/>
  <c r="L6914" i="4"/>
  <c r="L521" i="4"/>
  <c r="K522" i="4"/>
  <c r="K660" i="4"/>
  <c r="L659" i="4"/>
  <c r="K6709" i="4"/>
  <c r="L6708" i="4"/>
  <c r="L6777" i="4"/>
  <c r="K6778" i="4"/>
  <c r="L6436" i="4"/>
  <c r="K6437" i="4"/>
  <c r="L4601" i="4"/>
  <c r="K4602" i="4"/>
  <c r="K4737" i="4"/>
  <c r="L4736" i="4"/>
  <c r="K6302" i="4"/>
  <c r="L6301" i="4"/>
  <c r="K4670" i="4"/>
  <c r="L4669" i="4"/>
  <c r="K4330" i="4"/>
  <c r="L4329" i="4"/>
  <c r="L1472" i="4"/>
  <c r="K1473" i="4"/>
  <c r="L2425" i="4"/>
  <c r="K2426" i="4"/>
  <c r="K253" i="4"/>
  <c r="L252" i="4"/>
  <c r="K7593" i="4"/>
  <c r="L7592" i="4"/>
  <c r="L1812" i="4"/>
  <c r="K1813" i="4"/>
  <c r="K4533" i="4"/>
  <c r="L4532" i="4"/>
  <c r="K5825" i="4"/>
  <c r="L5824" i="4"/>
  <c r="L5213" i="4"/>
  <c r="K5214" i="4"/>
  <c r="K6369" i="4"/>
  <c r="L6368" i="4"/>
  <c r="L3852" i="4"/>
  <c r="K3853" i="4"/>
  <c r="L2834" i="4"/>
  <c r="K2835" i="4"/>
  <c r="K7321" i="4"/>
  <c r="L7320" i="4"/>
  <c r="K7663" i="4"/>
  <c r="L7662" i="4"/>
  <c r="K5145" i="4"/>
  <c r="L5144" i="4"/>
  <c r="K114" i="4"/>
  <c r="L113" i="4"/>
  <c r="L1064" i="4"/>
  <c r="K1065" i="4"/>
  <c r="K7253" i="4"/>
  <c r="L7252" i="4"/>
  <c r="L5076" i="4"/>
  <c r="K5077" i="4"/>
  <c r="L3104" i="4"/>
  <c r="K3105" i="4"/>
  <c r="L1880" i="4"/>
  <c r="K1881" i="4"/>
  <c r="L860" i="4"/>
  <c r="K861" i="4"/>
  <c r="K4263" i="4"/>
  <c r="L4262" i="4"/>
  <c r="L1268" i="4"/>
  <c r="K1269" i="4"/>
  <c r="K3922" i="4"/>
  <c r="L3921" i="4"/>
  <c r="L792" i="4"/>
  <c r="K793" i="4"/>
  <c r="L2288" i="4"/>
  <c r="K2289" i="4"/>
  <c r="L726" i="4"/>
  <c r="K727" i="4"/>
  <c r="K3176" i="4"/>
  <c r="L3175" i="4"/>
  <c r="K3310" i="4"/>
  <c r="L3309" i="4"/>
  <c r="K385" i="4"/>
  <c r="L384" i="4"/>
  <c r="L3988" i="4"/>
  <c r="K3989" i="4"/>
  <c r="L2492" i="4"/>
  <c r="K2493" i="4"/>
  <c r="L5962" i="4"/>
  <c r="K5963" i="4"/>
  <c r="K455" i="4"/>
  <c r="L454" i="4"/>
  <c r="K5893" i="4"/>
  <c r="L5892" i="4"/>
  <c r="K3154" i="3" l="1"/>
  <c r="J3154" i="3"/>
  <c r="K3146" i="3"/>
  <c r="J3146" i="3"/>
  <c r="K3140" i="3"/>
  <c r="J3140" i="3"/>
  <c r="K3116" i="3"/>
  <c r="J3116" i="3"/>
  <c r="K3085" i="3"/>
  <c r="J3085" i="3"/>
  <c r="K3056" i="3"/>
  <c r="J3056" i="3"/>
  <c r="J3075" i="3"/>
  <c r="K3075" i="3"/>
  <c r="J3152" i="3"/>
  <c r="K3152" i="3"/>
  <c r="K3142" i="3"/>
  <c r="J3142" i="3"/>
  <c r="J3117" i="3"/>
  <c r="K3117" i="3"/>
  <c r="K3073" i="3"/>
  <c r="J3073" i="3"/>
  <c r="K3050" i="3"/>
  <c r="J3050" i="3"/>
  <c r="K3074" i="3"/>
  <c r="J3074" i="3"/>
  <c r="K3067" i="3"/>
  <c r="J3067" i="3"/>
  <c r="K3124" i="3"/>
  <c r="J3124" i="3"/>
  <c r="J3150" i="3"/>
  <c r="K3150" i="3"/>
  <c r="J3129" i="3"/>
  <c r="K3129" i="3"/>
  <c r="J3104" i="3"/>
  <c r="K3104" i="3"/>
  <c r="K3076" i="3"/>
  <c r="J3076" i="3"/>
  <c r="K3086" i="3"/>
  <c r="J3086" i="3"/>
  <c r="J3091" i="3"/>
  <c r="K3091" i="3"/>
  <c r="J3053" i="3"/>
  <c r="K3053" i="3"/>
  <c r="J3059" i="3"/>
  <c r="K3059" i="3"/>
  <c r="K3131" i="3"/>
  <c r="J3131" i="3"/>
  <c r="J3096" i="3"/>
  <c r="K3096" i="3"/>
  <c r="K3061" i="3"/>
  <c r="J3061" i="3"/>
  <c r="K3072" i="3"/>
  <c r="J3072" i="3"/>
  <c r="J3155" i="3"/>
  <c r="K3155" i="3"/>
  <c r="J3145" i="3"/>
  <c r="K3145" i="3"/>
  <c r="K3083" i="3"/>
  <c r="J3083" i="3"/>
  <c r="J3115" i="3"/>
  <c r="K3115" i="3"/>
  <c r="K3112" i="3"/>
  <c r="J3112" i="3"/>
  <c r="J3113" i="3"/>
  <c r="K3113" i="3"/>
  <c r="K3102" i="3"/>
  <c r="J3102" i="3"/>
  <c r="K3081" i="3"/>
  <c r="J3081" i="3"/>
  <c r="J3080" i="3"/>
  <c r="K3080" i="3"/>
  <c r="K3068" i="3"/>
  <c r="J3068" i="3"/>
  <c r="J3062" i="3"/>
  <c r="K3062" i="3"/>
  <c r="K3063" i="3"/>
  <c r="J3063" i="3"/>
  <c r="K3109" i="3"/>
  <c r="J3109" i="3"/>
  <c r="J3133" i="3"/>
  <c r="K3133" i="3"/>
  <c r="K3130" i="3"/>
  <c r="J3130" i="3"/>
  <c r="K3120" i="3"/>
  <c r="J3120" i="3"/>
  <c r="J3114" i="3"/>
  <c r="K3114" i="3"/>
  <c r="J3121" i="3"/>
  <c r="K3121" i="3"/>
  <c r="K3111" i="3"/>
  <c r="J3111" i="3"/>
  <c r="K3108" i="3"/>
  <c r="J3108" i="3"/>
  <c r="J3110" i="3"/>
  <c r="K3110" i="3"/>
  <c r="K3099" i="3"/>
  <c r="J3099" i="3"/>
  <c r="J3065" i="3"/>
  <c r="K3065" i="3"/>
  <c r="K3064" i="3"/>
  <c r="J3064" i="3"/>
  <c r="K3052" i="3"/>
  <c r="J3052" i="3"/>
  <c r="K3058" i="3"/>
  <c r="J3058" i="3"/>
  <c r="K3147" i="3"/>
  <c r="J3147" i="3"/>
  <c r="J3138" i="3"/>
  <c r="K3138" i="3"/>
  <c r="J3126" i="3"/>
  <c r="K3126" i="3"/>
  <c r="K3095" i="3"/>
  <c r="J3095" i="3"/>
  <c r="K3151" i="3"/>
  <c r="J3151" i="3"/>
  <c r="J3141" i="3"/>
  <c r="K3141" i="3"/>
  <c r="K3132" i="3"/>
  <c r="J3132" i="3"/>
  <c r="J3128" i="3"/>
  <c r="K3128" i="3"/>
  <c r="J3153" i="3"/>
  <c r="K3153" i="3"/>
  <c r="J3123" i="3"/>
  <c r="K3123" i="3"/>
  <c r="J3093" i="3"/>
  <c r="K3093" i="3"/>
  <c r="K3060" i="3"/>
  <c r="J3060" i="3"/>
  <c r="K3105" i="3"/>
  <c r="J3105" i="3"/>
  <c r="K3156" i="3"/>
  <c r="J3156" i="3"/>
  <c r="K3127" i="3"/>
  <c r="J3127" i="3"/>
  <c r="J3149" i="3"/>
  <c r="K3149" i="3"/>
  <c r="K3122" i="3"/>
  <c r="J3122" i="3"/>
  <c r="J3119" i="3"/>
  <c r="K3119" i="3"/>
  <c r="J3089" i="3"/>
  <c r="K3089" i="3"/>
  <c r="J3107" i="3"/>
  <c r="K3107" i="3"/>
  <c r="J3100" i="3"/>
  <c r="K3100" i="3"/>
  <c r="J3055" i="3"/>
  <c r="K3055" i="3"/>
  <c r="J3070" i="3"/>
  <c r="K3070" i="3"/>
  <c r="K3071" i="3"/>
  <c r="J3071" i="3"/>
  <c r="K3137" i="3"/>
  <c r="J3137" i="3"/>
  <c r="J3134" i="3"/>
  <c r="K3134" i="3"/>
  <c r="K3106" i="3"/>
  <c r="J3106" i="3"/>
  <c r="K3118" i="3"/>
  <c r="J3118" i="3"/>
  <c r="K3098" i="3"/>
  <c r="J3098" i="3"/>
  <c r="J3082" i="3"/>
  <c r="K3082" i="3"/>
  <c r="K3087" i="3"/>
  <c r="J3087" i="3"/>
  <c r="K3078" i="3"/>
  <c r="J3078" i="3"/>
  <c r="K3066" i="3"/>
  <c r="J3066" i="3"/>
  <c r="J3148" i="3"/>
  <c r="K3148" i="3"/>
  <c r="K3143" i="3"/>
  <c r="J3143" i="3"/>
  <c r="K3135" i="3"/>
  <c r="J3135" i="3"/>
  <c r="K3079" i="3"/>
  <c r="J3079" i="3"/>
  <c r="K3103" i="3"/>
  <c r="J3103" i="3"/>
  <c r="K3069" i="3"/>
  <c r="J3069" i="3"/>
  <c r="K3094" i="3"/>
  <c r="J3094" i="3"/>
  <c r="J3057" i="3"/>
  <c r="K3057" i="3"/>
  <c r="J3157" i="3"/>
  <c r="K3157" i="3"/>
  <c r="K3139" i="3"/>
  <c r="J3139" i="3"/>
  <c r="J3144" i="3"/>
  <c r="K3144" i="3"/>
  <c r="K3136" i="3"/>
  <c r="J3136" i="3"/>
  <c r="J3125" i="3"/>
  <c r="K3125" i="3"/>
  <c r="K3101" i="3"/>
  <c r="J3101" i="3"/>
  <c r="K3084" i="3"/>
  <c r="J3084" i="3"/>
  <c r="J3088" i="3"/>
  <c r="K3088" i="3"/>
  <c r="J3092" i="3"/>
  <c r="K3092" i="3"/>
  <c r="J3097" i="3"/>
  <c r="K3097" i="3"/>
  <c r="K3090" i="3"/>
  <c r="J3090" i="3"/>
  <c r="K3077" i="3"/>
  <c r="J3077" i="3"/>
  <c r="K3054" i="3"/>
  <c r="J3054" i="3"/>
  <c r="L2971" i="4"/>
  <c r="K2972" i="4"/>
  <c r="L5553" i="4"/>
  <c r="K5554" i="4"/>
  <c r="K930" i="4"/>
  <c r="L929" i="4"/>
  <c r="K6984" i="4"/>
  <c r="L6983" i="4"/>
  <c r="L2154" i="4"/>
  <c r="K2155" i="4"/>
  <c r="L3377" i="4"/>
  <c r="K3378" i="4"/>
  <c r="K6099" i="4"/>
  <c r="L6098" i="4"/>
  <c r="L2766" i="4"/>
  <c r="K2767" i="4"/>
  <c r="L4466" i="4"/>
  <c r="K4467" i="4"/>
  <c r="L1745" i="4"/>
  <c r="K1746" i="4"/>
  <c r="L1541" i="4"/>
  <c r="K1542" i="4"/>
  <c r="K5690" i="4"/>
  <c r="L5689" i="4"/>
  <c r="K1950" i="4"/>
  <c r="L1949" i="4"/>
  <c r="K2358" i="4"/>
  <c r="L2357" i="4"/>
  <c r="L4193" i="4"/>
  <c r="K4194" i="4"/>
  <c r="K4806" i="4"/>
  <c r="L4805" i="4"/>
  <c r="K6031" i="4"/>
  <c r="L6030" i="4"/>
  <c r="K1134" i="4"/>
  <c r="L1133" i="4"/>
  <c r="K318" i="4"/>
  <c r="L317" i="4"/>
  <c r="L7525" i="4"/>
  <c r="K7526" i="4"/>
  <c r="L2629" i="4"/>
  <c r="K2630" i="4"/>
  <c r="K5964" i="4"/>
  <c r="L5963" i="4"/>
  <c r="K1270" i="4"/>
  <c r="L1269" i="4"/>
  <c r="K2902" i="4"/>
  <c r="L2901" i="4"/>
  <c r="K1338" i="4"/>
  <c r="L1337" i="4"/>
  <c r="K3718" i="4"/>
  <c r="L3717" i="4"/>
  <c r="L6369" i="4"/>
  <c r="K6370" i="4"/>
  <c r="L253" i="4"/>
  <c r="K254" i="4"/>
  <c r="L3242" i="4"/>
  <c r="K3243" i="4"/>
  <c r="L7117" i="4"/>
  <c r="K7118" i="4"/>
  <c r="K6575" i="4"/>
  <c r="L6574" i="4"/>
  <c r="K4264" i="4"/>
  <c r="L4263" i="4"/>
  <c r="K7664" i="4"/>
  <c r="L7663" i="4"/>
  <c r="K4738" i="4"/>
  <c r="L4737" i="4"/>
  <c r="K862" i="4"/>
  <c r="L861" i="4"/>
  <c r="K4603" i="4"/>
  <c r="L4602" i="4"/>
  <c r="K7052" i="4"/>
  <c r="L7051" i="4"/>
  <c r="L2087" i="4"/>
  <c r="K2088" i="4"/>
  <c r="L7253" i="4"/>
  <c r="K7254" i="4"/>
  <c r="L5825" i="4"/>
  <c r="K5826" i="4"/>
  <c r="L2017" i="4"/>
  <c r="K2018" i="4"/>
  <c r="L4058" i="4"/>
  <c r="K4059" i="4"/>
  <c r="K184" i="4"/>
  <c r="L183" i="4"/>
  <c r="L2289" i="4"/>
  <c r="K2290" i="4"/>
  <c r="L1881" i="4"/>
  <c r="K1882" i="4"/>
  <c r="K1474" i="4"/>
  <c r="L1473" i="4"/>
  <c r="L6437" i="4"/>
  <c r="K6438" i="4"/>
  <c r="K6643" i="4"/>
  <c r="L6642" i="4"/>
  <c r="K5282" i="4"/>
  <c r="L5281" i="4"/>
  <c r="K3448" i="4"/>
  <c r="L3447" i="4"/>
  <c r="K6167" i="4"/>
  <c r="L6166" i="4"/>
  <c r="K4943" i="4"/>
  <c r="L4942" i="4"/>
  <c r="K5486" i="4"/>
  <c r="L5485" i="4"/>
  <c r="K5894" i="4"/>
  <c r="L5893" i="4"/>
  <c r="K386" i="4"/>
  <c r="L385" i="4"/>
  <c r="K4534" i="4"/>
  <c r="L4533" i="4"/>
  <c r="K6916" i="4"/>
  <c r="L6915" i="4"/>
  <c r="L5350" i="4"/>
  <c r="K5351" i="4"/>
  <c r="K2698" i="4"/>
  <c r="L2697" i="4"/>
  <c r="K3514" i="4"/>
  <c r="L3513" i="4"/>
  <c r="K6303" i="4"/>
  <c r="L6302" i="4"/>
  <c r="K6507" i="4"/>
  <c r="L6506" i="4"/>
  <c r="K2494" i="4"/>
  <c r="L2493" i="4"/>
  <c r="K5078" i="4"/>
  <c r="L5077" i="4"/>
  <c r="L5214" i="4"/>
  <c r="K5215" i="4"/>
  <c r="L1610" i="4"/>
  <c r="K1611" i="4"/>
  <c r="K6235" i="4"/>
  <c r="L6234" i="4"/>
  <c r="L3989" i="4"/>
  <c r="K3990" i="4"/>
  <c r="L2426" i="4"/>
  <c r="K2427" i="4"/>
  <c r="K523" i="4"/>
  <c r="L522" i="4"/>
  <c r="K2562" i="4"/>
  <c r="L2561" i="4"/>
  <c r="K7322" i="4"/>
  <c r="L7321" i="4"/>
  <c r="L793" i="4"/>
  <c r="K794" i="4"/>
  <c r="K1066" i="4"/>
  <c r="L1065" i="4"/>
  <c r="L1813" i="4"/>
  <c r="K1814" i="4"/>
  <c r="K6779" i="4"/>
  <c r="L6778" i="4"/>
  <c r="L455" i="4"/>
  <c r="K456" i="4"/>
  <c r="L997" i="4"/>
  <c r="K998" i="4"/>
  <c r="K3787" i="4"/>
  <c r="L3786" i="4"/>
  <c r="L3650" i="4"/>
  <c r="K3651" i="4"/>
  <c r="K5010" i="4"/>
  <c r="L5009" i="4"/>
  <c r="K4127" i="4"/>
  <c r="L4126" i="4"/>
  <c r="L6845" i="4"/>
  <c r="K6846" i="4"/>
  <c r="K3106" i="4"/>
  <c r="L3105" i="4"/>
  <c r="K3854" i="4"/>
  <c r="L3853" i="4"/>
  <c r="L1406" i="4"/>
  <c r="K1407" i="4"/>
  <c r="L7185" i="4"/>
  <c r="K7186" i="4"/>
  <c r="K7459" i="4"/>
  <c r="L7458" i="4"/>
  <c r="L5757" i="4"/>
  <c r="K5758" i="4"/>
  <c r="K2222" i="4"/>
  <c r="L2221" i="4"/>
  <c r="K1678" i="4"/>
  <c r="L1677" i="4"/>
  <c r="L1202" i="4"/>
  <c r="K1203" i="4"/>
  <c r="L5145" i="4"/>
  <c r="K5146" i="4"/>
  <c r="K661" i="4"/>
  <c r="L660" i="4"/>
  <c r="L7390" i="4"/>
  <c r="K7391" i="4"/>
  <c r="K5418" i="4"/>
  <c r="L5417" i="4"/>
  <c r="K3583" i="4"/>
  <c r="L3582" i="4"/>
  <c r="K728" i="4"/>
  <c r="L727" i="4"/>
  <c r="L5622" i="4"/>
  <c r="K5623" i="4"/>
  <c r="K2836" i="4"/>
  <c r="L2835" i="4"/>
  <c r="L4873" i="4"/>
  <c r="K4874" i="4"/>
  <c r="L3310" i="4"/>
  <c r="K3311" i="4"/>
  <c r="L4330" i="4"/>
  <c r="K4331" i="4"/>
  <c r="L4397" i="4"/>
  <c r="K4398" i="4"/>
  <c r="L3176" i="4"/>
  <c r="K3177" i="4"/>
  <c r="K3923" i="4"/>
  <c r="L3922" i="4"/>
  <c r="K115" i="4"/>
  <c r="L114" i="4"/>
  <c r="L7593" i="4"/>
  <c r="K7594" i="4"/>
  <c r="L4670" i="4"/>
  <c r="K4671" i="4"/>
  <c r="K6710" i="4"/>
  <c r="L6709" i="4"/>
  <c r="L597" i="4"/>
  <c r="K598" i="4"/>
  <c r="L3038" i="4"/>
  <c r="K3039" i="4"/>
  <c r="K2973" i="4" l="1"/>
  <c r="L2972" i="4"/>
  <c r="K5555" i="4"/>
  <c r="L5554" i="4"/>
  <c r="K2359" i="4"/>
  <c r="L2358" i="4"/>
  <c r="L6099" i="4"/>
  <c r="K6100" i="4"/>
  <c r="L1134" i="4"/>
  <c r="K1135" i="4"/>
  <c r="L1542" i="4"/>
  <c r="K1543" i="4"/>
  <c r="K2156" i="4"/>
  <c r="L2155" i="4"/>
  <c r="L7526" i="4"/>
  <c r="K7527" i="4"/>
  <c r="K319" i="4"/>
  <c r="L318" i="4"/>
  <c r="L1950" i="4"/>
  <c r="K1951" i="4"/>
  <c r="K3379" i="4"/>
  <c r="L3378" i="4"/>
  <c r="K5691" i="4"/>
  <c r="L5690" i="4"/>
  <c r="K6032" i="4"/>
  <c r="L6031" i="4"/>
  <c r="K2768" i="4"/>
  <c r="L2767" i="4"/>
  <c r="K1747" i="4"/>
  <c r="L1746" i="4"/>
  <c r="L4806" i="4"/>
  <c r="K4807" i="4"/>
  <c r="K6985" i="4"/>
  <c r="L6984" i="4"/>
  <c r="L2630" i="4"/>
  <c r="K2631" i="4"/>
  <c r="L4194" i="4"/>
  <c r="K4195" i="4"/>
  <c r="L4467" i="4"/>
  <c r="K4468" i="4"/>
  <c r="L930" i="4"/>
  <c r="K931" i="4"/>
  <c r="K4672" i="4"/>
  <c r="L4671" i="4"/>
  <c r="K7187" i="4"/>
  <c r="L7186" i="4"/>
  <c r="L6370" i="4"/>
  <c r="K6371" i="4"/>
  <c r="L2836" i="4"/>
  <c r="K2837" i="4"/>
  <c r="L6779" i="4"/>
  <c r="K6780" i="4"/>
  <c r="L2698" i="4"/>
  <c r="K2699" i="4"/>
  <c r="L4331" i="4"/>
  <c r="K4332" i="4"/>
  <c r="K1408" i="4"/>
  <c r="L1407" i="4"/>
  <c r="K2428" i="4"/>
  <c r="L2427" i="4"/>
  <c r="L1882" i="4"/>
  <c r="K1883" i="4"/>
  <c r="L5418" i="4"/>
  <c r="K5419" i="4"/>
  <c r="L5078" i="4"/>
  <c r="K5079" i="4"/>
  <c r="K5283" i="4"/>
  <c r="L5282" i="4"/>
  <c r="L3718" i="4"/>
  <c r="K3719" i="4"/>
  <c r="L2290" i="4"/>
  <c r="K2291" i="4"/>
  <c r="L1678" i="4"/>
  <c r="K1679" i="4"/>
  <c r="L1066" i="4"/>
  <c r="K1067" i="4"/>
  <c r="L2494" i="4"/>
  <c r="K2495" i="4"/>
  <c r="L6643" i="4"/>
  <c r="K6644" i="4"/>
  <c r="L1338" i="4"/>
  <c r="K1339" i="4"/>
  <c r="L598" i="4"/>
  <c r="K599" i="4"/>
  <c r="L3923" i="4"/>
  <c r="K3924" i="4"/>
  <c r="K662" i="4"/>
  <c r="L661" i="4"/>
  <c r="K6236" i="4"/>
  <c r="L6235" i="4"/>
  <c r="K4944" i="4"/>
  <c r="L4943" i="4"/>
  <c r="K4739" i="4"/>
  <c r="L4738" i="4"/>
  <c r="K5147" i="4"/>
  <c r="L5146" i="4"/>
  <c r="K457" i="4"/>
  <c r="L456" i="4"/>
  <c r="K6439" i="4"/>
  <c r="L6438" i="4"/>
  <c r="K3584" i="4"/>
  <c r="L3583" i="4"/>
  <c r="L7322" i="4"/>
  <c r="K7323" i="4"/>
  <c r="L6303" i="4"/>
  <c r="K6304" i="4"/>
  <c r="K4535" i="4"/>
  <c r="L4534" i="4"/>
  <c r="L6167" i="4"/>
  <c r="K6168" i="4"/>
  <c r="L7664" i="4"/>
  <c r="K7665" i="4"/>
  <c r="L1270" i="4"/>
  <c r="K1271" i="4"/>
  <c r="K5216" i="4"/>
  <c r="L5215" i="4"/>
  <c r="K4060" i="4"/>
  <c r="L4059" i="4"/>
  <c r="L5010" i="4"/>
  <c r="K5011" i="4"/>
  <c r="K524" i="4"/>
  <c r="L523" i="4"/>
  <c r="K387" i="4"/>
  <c r="L386" i="4"/>
  <c r="K5624" i="4"/>
  <c r="L5623" i="4"/>
  <c r="K1204" i="4"/>
  <c r="L1203" i="4"/>
  <c r="L1814" i="4"/>
  <c r="K1815" i="4"/>
  <c r="L2018" i="4"/>
  <c r="K2019" i="4"/>
  <c r="L5894" i="4"/>
  <c r="K5895" i="4"/>
  <c r="L6575" i="4"/>
  <c r="K6576" i="4"/>
  <c r="K3040" i="4"/>
  <c r="L3039" i="4"/>
  <c r="K3991" i="4"/>
  <c r="L3990" i="4"/>
  <c r="L5826" i="4"/>
  <c r="K5827" i="4"/>
  <c r="K7119" i="4"/>
  <c r="L7118" i="4"/>
  <c r="L728" i="4"/>
  <c r="K729" i="4"/>
  <c r="L3854" i="4"/>
  <c r="K3855" i="4"/>
  <c r="K3312" i="4"/>
  <c r="L3311" i="4"/>
  <c r="L998" i="4"/>
  <c r="K999" i="4"/>
  <c r="L7254" i="4"/>
  <c r="K7255" i="4"/>
  <c r="K3244" i="4"/>
  <c r="L3243" i="4"/>
  <c r="L2222" i="4"/>
  <c r="K2223" i="4"/>
  <c r="K6917" i="4"/>
  <c r="L6916" i="4"/>
  <c r="K3178" i="4"/>
  <c r="L3177" i="4"/>
  <c r="K6847" i="4"/>
  <c r="L6846" i="4"/>
  <c r="K1612" i="4"/>
  <c r="L1611" i="4"/>
  <c r="L4874" i="4"/>
  <c r="K4875" i="4"/>
  <c r="K255" i="4"/>
  <c r="L254" i="4"/>
  <c r="K4399" i="4"/>
  <c r="L4398" i="4"/>
  <c r="L3448" i="4"/>
  <c r="K3449" i="4"/>
  <c r="L4603" i="4"/>
  <c r="K4604" i="4"/>
  <c r="L7594" i="4"/>
  <c r="K7595" i="4"/>
  <c r="K3652" i="4"/>
  <c r="L3651" i="4"/>
  <c r="L862" i="4"/>
  <c r="K863" i="4"/>
  <c r="L7391" i="4"/>
  <c r="K7392" i="4"/>
  <c r="K5352" i="4"/>
  <c r="L5351" i="4"/>
  <c r="K116" i="4"/>
  <c r="L115" i="4"/>
  <c r="K3788" i="4"/>
  <c r="L3787" i="4"/>
  <c r="K5487" i="4"/>
  <c r="L5486" i="4"/>
  <c r="L794" i="4"/>
  <c r="K795" i="4"/>
  <c r="L3106" i="4"/>
  <c r="K3107" i="4"/>
  <c r="L6507" i="4"/>
  <c r="K6508" i="4"/>
  <c r="K185" i="4"/>
  <c r="L184" i="4"/>
  <c r="L2902" i="4"/>
  <c r="K2903" i="4"/>
  <c r="L5758" i="4"/>
  <c r="K5759" i="4"/>
  <c r="K2089" i="4"/>
  <c r="L2088" i="4"/>
  <c r="L6710" i="4"/>
  <c r="K6711" i="4"/>
  <c r="K7460" i="4"/>
  <c r="L7459" i="4"/>
  <c r="L4127" i="4"/>
  <c r="K4128" i="4"/>
  <c r="L2562" i="4"/>
  <c r="K2563" i="4"/>
  <c r="L3514" i="4"/>
  <c r="K3515" i="4"/>
  <c r="L1474" i="4"/>
  <c r="K1475" i="4"/>
  <c r="L7052" i="4"/>
  <c r="K7053" i="4"/>
  <c r="K4265" i="4"/>
  <c r="L4264" i="4"/>
  <c r="K5965" i="4"/>
  <c r="L5964" i="4"/>
  <c r="K5556" i="4" l="1"/>
  <c r="L5555" i="4"/>
  <c r="K2974" i="4"/>
  <c r="L2973" i="4"/>
  <c r="K4469" i="4"/>
  <c r="L4468" i="4"/>
  <c r="L2768" i="4"/>
  <c r="K2769" i="4"/>
  <c r="K4196" i="4"/>
  <c r="L4195" i="4"/>
  <c r="L6032" i="4"/>
  <c r="K6033" i="4"/>
  <c r="K1544" i="4"/>
  <c r="L1543" i="4"/>
  <c r="K1136" i="4"/>
  <c r="L1135" i="4"/>
  <c r="L2156" i="4"/>
  <c r="K2157" i="4"/>
  <c r="L2631" i="4"/>
  <c r="K2632" i="4"/>
  <c r="L5691" i="4"/>
  <c r="K5692" i="4"/>
  <c r="K6986" i="4"/>
  <c r="L6985" i="4"/>
  <c r="K3380" i="4"/>
  <c r="L3379" i="4"/>
  <c r="K7528" i="4"/>
  <c r="L7527" i="4"/>
  <c r="L4807" i="4"/>
  <c r="K4808" i="4"/>
  <c r="K1952" i="4"/>
  <c r="L1951" i="4"/>
  <c r="L6100" i="4"/>
  <c r="K6101" i="4"/>
  <c r="L931" i="4"/>
  <c r="K932" i="4"/>
  <c r="K1748" i="4"/>
  <c r="L1747" i="4"/>
  <c r="K320" i="4"/>
  <c r="L319" i="4"/>
  <c r="K2360" i="4"/>
  <c r="L2359" i="4"/>
  <c r="K7393" i="4"/>
  <c r="L7392" i="4"/>
  <c r="L2291" i="4"/>
  <c r="K2292" i="4"/>
  <c r="L1883" i="4"/>
  <c r="K1884" i="4"/>
  <c r="L7460" i="4"/>
  <c r="K7461" i="4"/>
  <c r="K3313" i="4"/>
  <c r="L3312" i="4"/>
  <c r="K6577" i="4"/>
  <c r="L6576" i="4"/>
  <c r="K1340" i="4"/>
  <c r="L1339" i="4"/>
  <c r="L6917" i="4"/>
  <c r="K6918" i="4"/>
  <c r="L387" i="4"/>
  <c r="K388" i="4"/>
  <c r="L3584" i="4"/>
  <c r="K3585" i="4"/>
  <c r="L2428" i="4"/>
  <c r="K2429" i="4"/>
  <c r="K3720" i="4"/>
  <c r="L3719" i="4"/>
  <c r="K6372" i="4"/>
  <c r="L6371" i="4"/>
  <c r="K5966" i="4"/>
  <c r="L5965" i="4"/>
  <c r="K186" i="4"/>
  <c r="L185" i="4"/>
  <c r="L3788" i="4"/>
  <c r="K3789" i="4"/>
  <c r="L4399" i="4"/>
  <c r="K4400" i="4"/>
  <c r="K525" i="4"/>
  <c r="L524" i="4"/>
  <c r="L4944" i="4"/>
  <c r="K4945" i="4"/>
  <c r="L1408" i="4"/>
  <c r="K1409" i="4"/>
  <c r="K2564" i="4"/>
  <c r="L2563" i="4"/>
  <c r="L6508" i="4"/>
  <c r="K6509" i="4"/>
  <c r="K2020" i="4"/>
  <c r="L2019" i="4"/>
  <c r="K5012" i="4"/>
  <c r="L5011" i="4"/>
  <c r="K6169" i="4"/>
  <c r="L6168" i="4"/>
  <c r="K2496" i="4"/>
  <c r="L2495" i="4"/>
  <c r="K4333" i="4"/>
  <c r="L4332" i="4"/>
  <c r="L4265" i="4"/>
  <c r="K4266" i="4"/>
  <c r="L2089" i="4"/>
  <c r="K2090" i="4"/>
  <c r="K117" i="4"/>
  <c r="L116" i="4"/>
  <c r="L3652" i="4"/>
  <c r="K3653" i="4"/>
  <c r="L255" i="4"/>
  <c r="K256" i="4"/>
  <c r="L1612" i="4"/>
  <c r="K1613" i="4"/>
  <c r="L3244" i="4"/>
  <c r="K3245" i="4"/>
  <c r="K7120" i="4"/>
  <c r="L7119" i="4"/>
  <c r="K6237" i="4"/>
  <c r="L6236" i="4"/>
  <c r="L5283" i="4"/>
  <c r="K5284" i="4"/>
  <c r="L795" i="4"/>
  <c r="K796" i="4"/>
  <c r="K3450" i="4"/>
  <c r="L3449" i="4"/>
  <c r="L7323" i="4"/>
  <c r="K7324" i="4"/>
  <c r="L599" i="4"/>
  <c r="K600" i="4"/>
  <c r="L6780" i="4"/>
  <c r="K6781" i="4"/>
  <c r="L3040" i="4"/>
  <c r="K3041" i="4"/>
  <c r="K5625" i="4"/>
  <c r="L5624" i="4"/>
  <c r="L5147" i="4"/>
  <c r="K5148" i="4"/>
  <c r="K3516" i="4"/>
  <c r="L3515" i="4"/>
  <c r="L2903" i="4"/>
  <c r="K2904" i="4"/>
  <c r="L863" i="4"/>
  <c r="K864" i="4"/>
  <c r="K4876" i="4"/>
  <c r="L4875" i="4"/>
  <c r="K3856" i="4"/>
  <c r="L3855" i="4"/>
  <c r="K1272" i="4"/>
  <c r="L1271" i="4"/>
  <c r="K2838" i="4"/>
  <c r="L2837" i="4"/>
  <c r="K5488" i="4"/>
  <c r="L5487" i="4"/>
  <c r="L4739" i="4"/>
  <c r="K4740" i="4"/>
  <c r="L6711" i="4"/>
  <c r="K6712" i="4"/>
  <c r="K2224" i="4"/>
  <c r="L2223" i="4"/>
  <c r="K730" i="4"/>
  <c r="L729" i="4"/>
  <c r="L5895" i="4"/>
  <c r="K5896" i="4"/>
  <c r="L7665" i="4"/>
  <c r="K7666" i="4"/>
  <c r="L6644" i="4"/>
  <c r="K6645" i="4"/>
  <c r="K7054" i="4"/>
  <c r="L7053" i="4"/>
  <c r="L3107" i="4"/>
  <c r="K3108" i="4"/>
  <c r="L7595" i="4"/>
  <c r="K7596" i="4"/>
  <c r="K7256" i="4"/>
  <c r="L7255" i="4"/>
  <c r="K5828" i="4"/>
  <c r="L5827" i="4"/>
  <c r="K1816" i="4"/>
  <c r="L1815" i="4"/>
  <c r="L1067" i="4"/>
  <c r="K1068" i="4"/>
  <c r="K5080" i="4"/>
  <c r="L5079" i="4"/>
  <c r="K6848" i="4"/>
  <c r="L6847" i="4"/>
  <c r="L4060" i="4"/>
  <c r="K4061" i="4"/>
  <c r="L4535" i="4"/>
  <c r="K4536" i="4"/>
  <c r="L6439" i="4"/>
  <c r="K6440" i="4"/>
  <c r="K663" i="4"/>
  <c r="L662" i="4"/>
  <c r="L7187" i="4"/>
  <c r="K7188" i="4"/>
  <c r="L1475" i="4"/>
  <c r="K1476" i="4"/>
  <c r="L4128" i="4"/>
  <c r="K4129" i="4"/>
  <c r="K5760" i="4"/>
  <c r="L5759" i="4"/>
  <c r="K4605" i="4"/>
  <c r="L4604" i="4"/>
  <c r="K1000" i="4"/>
  <c r="L999" i="4"/>
  <c r="K6305" i="4"/>
  <c r="L6304" i="4"/>
  <c r="K3925" i="4"/>
  <c r="L3924" i="4"/>
  <c r="L1679" i="4"/>
  <c r="K1680" i="4"/>
  <c r="K5420" i="4"/>
  <c r="L5419" i="4"/>
  <c r="L2699" i="4"/>
  <c r="K2700" i="4"/>
  <c r="L5352" i="4"/>
  <c r="K5353" i="4"/>
  <c r="L3178" i="4"/>
  <c r="K3179" i="4"/>
  <c r="K3992" i="4"/>
  <c r="L3991" i="4"/>
  <c r="L1204" i="4"/>
  <c r="K1205" i="4"/>
  <c r="K5217" i="4"/>
  <c r="L5216" i="4"/>
  <c r="K458" i="4"/>
  <c r="L457" i="4"/>
  <c r="L4672" i="4"/>
  <c r="K4673" i="4"/>
  <c r="K2975" i="4" l="1"/>
  <c r="L2974" i="4"/>
  <c r="L5556" i="4"/>
  <c r="K5557" i="4"/>
  <c r="L320" i="4"/>
  <c r="K321" i="4"/>
  <c r="L1748" i="4"/>
  <c r="K1749" i="4"/>
  <c r="L3380" i="4"/>
  <c r="K3381" i="4"/>
  <c r="L932" i="4"/>
  <c r="K933" i="4"/>
  <c r="K6987" i="4"/>
  <c r="L6986" i="4"/>
  <c r="K6102" i="4"/>
  <c r="L6101" i="4"/>
  <c r="K5693" i="4"/>
  <c r="L5692" i="4"/>
  <c r="K7529" i="4"/>
  <c r="L7528" i="4"/>
  <c r="L1544" i="4"/>
  <c r="K1545" i="4"/>
  <c r="K6034" i="4"/>
  <c r="L6033" i="4"/>
  <c r="K4197" i="4"/>
  <c r="L4196" i="4"/>
  <c r="L1136" i="4"/>
  <c r="K1137" i="4"/>
  <c r="L2632" i="4"/>
  <c r="K2633" i="4"/>
  <c r="L2769" i="4"/>
  <c r="K2770" i="4"/>
  <c r="L1952" i="4"/>
  <c r="K1953" i="4"/>
  <c r="K4809" i="4"/>
  <c r="L4808" i="4"/>
  <c r="K2158" i="4"/>
  <c r="L2157" i="4"/>
  <c r="L2360" i="4"/>
  <c r="K2361" i="4"/>
  <c r="L4469" i="4"/>
  <c r="K4470" i="4"/>
  <c r="K1681" i="4"/>
  <c r="L1680" i="4"/>
  <c r="K7667" i="4"/>
  <c r="L7666" i="4"/>
  <c r="K3042" i="4"/>
  <c r="L3041" i="4"/>
  <c r="K3993" i="4"/>
  <c r="L3992" i="4"/>
  <c r="L5760" i="4"/>
  <c r="K5761" i="4"/>
  <c r="K5081" i="4"/>
  <c r="L5080" i="4"/>
  <c r="K4877" i="4"/>
  <c r="L4876" i="4"/>
  <c r="K3451" i="4"/>
  <c r="L3450" i="4"/>
  <c r="K3721" i="4"/>
  <c r="L3720" i="4"/>
  <c r="L3179" i="4"/>
  <c r="K3180" i="4"/>
  <c r="K4130" i="4"/>
  <c r="L4129" i="4"/>
  <c r="L4061" i="4"/>
  <c r="K4062" i="4"/>
  <c r="K1069" i="4"/>
  <c r="L1068" i="4"/>
  <c r="L5896" i="4"/>
  <c r="K5897" i="4"/>
  <c r="K865" i="4"/>
  <c r="L864" i="4"/>
  <c r="L796" i="4"/>
  <c r="K797" i="4"/>
  <c r="K3246" i="4"/>
  <c r="L3245" i="4"/>
  <c r="L4266" i="4"/>
  <c r="K4267" i="4"/>
  <c r="K6510" i="4"/>
  <c r="L6509" i="4"/>
  <c r="K4401" i="4"/>
  <c r="L4400" i="4"/>
  <c r="L1884" i="4"/>
  <c r="K1885" i="4"/>
  <c r="L3925" i="4"/>
  <c r="K3926" i="4"/>
  <c r="L5488" i="4"/>
  <c r="K5489" i="4"/>
  <c r="K6578" i="4"/>
  <c r="L6577" i="4"/>
  <c r="K4674" i="4"/>
  <c r="L4673" i="4"/>
  <c r="K1477" i="4"/>
  <c r="L1476" i="4"/>
  <c r="L2904" i="4"/>
  <c r="K2905" i="4"/>
  <c r="L6781" i="4"/>
  <c r="K6782" i="4"/>
  <c r="K1614" i="4"/>
  <c r="L1613" i="4"/>
  <c r="K3790" i="4"/>
  <c r="L3789" i="4"/>
  <c r="K2430" i="4"/>
  <c r="L2429" i="4"/>
  <c r="K2293" i="4"/>
  <c r="L2292" i="4"/>
  <c r="K6306" i="4"/>
  <c r="L6305" i="4"/>
  <c r="L6848" i="4"/>
  <c r="K6849" i="4"/>
  <c r="L1816" i="4"/>
  <c r="K1817" i="4"/>
  <c r="L730" i="4"/>
  <c r="K731" i="4"/>
  <c r="L2838" i="4"/>
  <c r="K2839" i="4"/>
  <c r="L4333" i="4"/>
  <c r="K4334" i="4"/>
  <c r="L2564" i="4"/>
  <c r="K2565" i="4"/>
  <c r="L5353" i="4"/>
  <c r="K5354" i="4"/>
  <c r="K7189" i="4"/>
  <c r="L7188" i="4"/>
  <c r="K601" i="4"/>
  <c r="L600" i="4"/>
  <c r="K5285" i="4"/>
  <c r="L5284" i="4"/>
  <c r="K257" i="4"/>
  <c r="L256" i="4"/>
  <c r="K1410" i="4"/>
  <c r="L1409" i="4"/>
  <c r="K3586" i="4"/>
  <c r="L3585" i="4"/>
  <c r="K459" i="4"/>
  <c r="L458" i="4"/>
  <c r="L1000" i="4"/>
  <c r="K1001" i="4"/>
  <c r="L5828" i="4"/>
  <c r="K5829" i="4"/>
  <c r="K7055" i="4"/>
  <c r="L7054" i="4"/>
  <c r="L2224" i="4"/>
  <c r="K2225" i="4"/>
  <c r="K3517" i="4"/>
  <c r="L3516" i="4"/>
  <c r="L2496" i="4"/>
  <c r="K2497" i="4"/>
  <c r="K187" i="4"/>
  <c r="L186" i="4"/>
  <c r="K7394" i="4"/>
  <c r="L7393" i="4"/>
  <c r="K4537" i="4"/>
  <c r="L4536" i="4"/>
  <c r="K3109" i="4"/>
  <c r="L3108" i="4"/>
  <c r="L4740" i="4"/>
  <c r="K4741" i="4"/>
  <c r="L2090" i="4"/>
  <c r="K2091" i="4"/>
  <c r="L7461" i="4"/>
  <c r="K7462" i="4"/>
  <c r="K7121" i="4"/>
  <c r="L7120" i="4"/>
  <c r="L2020" i="4"/>
  <c r="K2021" i="4"/>
  <c r="L1340" i="4"/>
  <c r="K1341" i="4"/>
  <c r="K2701" i="4"/>
  <c r="L2700" i="4"/>
  <c r="L6645" i="4"/>
  <c r="K6646" i="4"/>
  <c r="L5148" i="4"/>
  <c r="K5149" i="4"/>
  <c r="K7325" i="4"/>
  <c r="L7324" i="4"/>
  <c r="K3654" i="4"/>
  <c r="L3653" i="4"/>
  <c r="L4945" i="4"/>
  <c r="K4946" i="4"/>
  <c r="K389" i="4"/>
  <c r="L388" i="4"/>
  <c r="K5218" i="4"/>
  <c r="L5217" i="4"/>
  <c r="L4605" i="4"/>
  <c r="K4606" i="4"/>
  <c r="L663" i="4"/>
  <c r="K664" i="4"/>
  <c r="L7256" i="4"/>
  <c r="K7257" i="4"/>
  <c r="K1273" i="4"/>
  <c r="L1272" i="4"/>
  <c r="L6237" i="4"/>
  <c r="K6238" i="4"/>
  <c r="L6169" i="4"/>
  <c r="K6170" i="4"/>
  <c r="K5967" i="4"/>
  <c r="L5966" i="4"/>
  <c r="K1206" i="4"/>
  <c r="L1205" i="4"/>
  <c r="L6440" i="4"/>
  <c r="K6441" i="4"/>
  <c r="K7597" i="4"/>
  <c r="L7596" i="4"/>
  <c r="K6713" i="4"/>
  <c r="L6712" i="4"/>
  <c r="K6919" i="4"/>
  <c r="L6918" i="4"/>
  <c r="L5420" i="4"/>
  <c r="K5421" i="4"/>
  <c r="L3856" i="4"/>
  <c r="K3857" i="4"/>
  <c r="L5625" i="4"/>
  <c r="K5626" i="4"/>
  <c r="K118" i="4"/>
  <c r="L117" i="4"/>
  <c r="K5013" i="4"/>
  <c r="L5012" i="4"/>
  <c r="K526" i="4"/>
  <c r="L525" i="4"/>
  <c r="L6372" i="4"/>
  <c r="K6373" i="4"/>
  <c r="K3314" i="4"/>
  <c r="L3313" i="4"/>
  <c r="K5558" i="4" l="1"/>
  <c r="L5557" i="4"/>
  <c r="K2976" i="4"/>
  <c r="L2975" i="4"/>
  <c r="K2362" i="4"/>
  <c r="L2361" i="4"/>
  <c r="L6987" i="4"/>
  <c r="K6988" i="4"/>
  <c r="K934" i="4"/>
  <c r="L933" i="4"/>
  <c r="K1954" i="4"/>
  <c r="L1953" i="4"/>
  <c r="K1546" i="4"/>
  <c r="L1545" i="4"/>
  <c r="K3382" i="4"/>
  <c r="L3381" i="4"/>
  <c r="L1137" i="4"/>
  <c r="K1138" i="4"/>
  <c r="K2159" i="4"/>
  <c r="L2158" i="4"/>
  <c r="L4197" i="4"/>
  <c r="K4198" i="4"/>
  <c r="L4809" i="4"/>
  <c r="K4810" i="4"/>
  <c r="L6034" i="4"/>
  <c r="K6035" i="4"/>
  <c r="L6102" i="4"/>
  <c r="K6103" i="4"/>
  <c r="L2770" i="4"/>
  <c r="K2771" i="4"/>
  <c r="K1750" i="4"/>
  <c r="L1749" i="4"/>
  <c r="L7529" i="4"/>
  <c r="K7530" i="4"/>
  <c r="L4470" i="4"/>
  <c r="K4471" i="4"/>
  <c r="L2633" i="4"/>
  <c r="K2634" i="4"/>
  <c r="L321" i="4"/>
  <c r="K322" i="4"/>
  <c r="K5694" i="4"/>
  <c r="L5693" i="4"/>
  <c r="L5421" i="4"/>
  <c r="K5422" i="4"/>
  <c r="K4063" i="4"/>
  <c r="L4062" i="4"/>
  <c r="L5013" i="4"/>
  <c r="K5014" i="4"/>
  <c r="L1273" i="4"/>
  <c r="K1274" i="4"/>
  <c r="L7325" i="4"/>
  <c r="K7326" i="4"/>
  <c r="K4538" i="4"/>
  <c r="L4537" i="4"/>
  <c r="L3586" i="4"/>
  <c r="K3587" i="4"/>
  <c r="L2293" i="4"/>
  <c r="K2294" i="4"/>
  <c r="L1477" i="4"/>
  <c r="K1478" i="4"/>
  <c r="K5082" i="4"/>
  <c r="L5081" i="4"/>
  <c r="K5150" i="4"/>
  <c r="L5149" i="4"/>
  <c r="L7462" i="4"/>
  <c r="K7463" i="4"/>
  <c r="K2226" i="4"/>
  <c r="L2225" i="4"/>
  <c r="L5354" i="4"/>
  <c r="K5355" i="4"/>
  <c r="K732" i="4"/>
  <c r="L731" i="4"/>
  <c r="K3927" i="4"/>
  <c r="L3926" i="4"/>
  <c r="K5762" i="4"/>
  <c r="L5761" i="4"/>
  <c r="K119" i="4"/>
  <c r="L118" i="4"/>
  <c r="L6919" i="4"/>
  <c r="K6920" i="4"/>
  <c r="L7394" i="4"/>
  <c r="K7395" i="4"/>
  <c r="L1410" i="4"/>
  <c r="K1411" i="4"/>
  <c r="K2431" i="4"/>
  <c r="L2430" i="4"/>
  <c r="K3247" i="4"/>
  <c r="L3246" i="4"/>
  <c r="L4130" i="4"/>
  <c r="K4131" i="4"/>
  <c r="K5627" i="4"/>
  <c r="L5626" i="4"/>
  <c r="K7258" i="4"/>
  <c r="L7257" i="4"/>
  <c r="K6647" i="4"/>
  <c r="L6646" i="4"/>
  <c r="L1885" i="4"/>
  <c r="K1886" i="4"/>
  <c r="L797" i="4"/>
  <c r="K798" i="4"/>
  <c r="K3181" i="4"/>
  <c r="L3180" i="4"/>
  <c r="K1207" i="4"/>
  <c r="L1206" i="4"/>
  <c r="L7055" i="4"/>
  <c r="K7056" i="4"/>
  <c r="L257" i="4"/>
  <c r="K258" i="4"/>
  <c r="L3790" i="4"/>
  <c r="K3791" i="4"/>
  <c r="L4674" i="4"/>
  <c r="K4675" i="4"/>
  <c r="K3994" i="4"/>
  <c r="L3993" i="4"/>
  <c r="L3857" i="4"/>
  <c r="K3858" i="4"/>
  <c r="K2092" i="4"/>
  <c r="L2091" i="4"/>
  <c r="K5830" i="4"/>
  <c r="L5829" i="4"/>
  <c r="K2566" i="4"/>
  <c r="L2565" i="4"/>
  <c r="L1817" i="4"/>
  <c r="K1818" i="4"/>
  <c r="L3314" i="4"/>
  <c r="K3315" i="4"/>
  <c r="L5967" i="4"/>
  <c r="K5968" i="4"/>
  <c r="L389" i="4"/>
  <c r="K390" i="4"/>
  <c r="L2701" i="4"/>
  <c r="K2702" i="4"/>
  <c r="K188" i="4"/>
  <c r="L187" i="4"/>
  <c r="L5285" i="4"/>
  <c r="K5286" i="4"/>
  <c r="L1614" i="4"/>
  <c r="K1615" i="4"/>
  <c r="K6579" i="4"/>
  <c r="L6578" i="4"/>
  <c r="L865" i="4"/>
  <c r="K866" i="4"/>
  <c r="K3722" i="4"/>
  <c r="L3721" i="4"/>
  <c r="K3043" i="4"/>
  <c r="L3042" i="4"/>
  <c r="K2840" i="4"/>
  <c r="L2839" i="4"/>
  <c r="K7122" i="4"/>
  <c r="L7121" i="4"/>
  <c r="K7190" i="4"/>
  <c r="L7189" i="4"/>
  <c r="L4946" i="4"/>
  <c r="K4947" i="4"/>
  <c r="K4742" i="4"/>
  <c r="L4741" i="4"/>
  <c r="K1002" i="4"/>
  <c r="L1001" i="4"/>
  <c r="K4335" i="4"/>
  <c r="L4334" i="4"/>
  <c r="K6783" i="4"/>
  <c r="L6782" i="4"/>
  <c r="K5898" i="4"/>
  <c r="L5897" i="4"/>
  <c r="K6714" i="4"/>
  <c r="L6713" i="4"/>
  <c r="K2906" i="4"/>
  <c r="L2905" i="4"/>
  <c r="K5490" i="4"/>
  <c r="L5489" i="4"/>
  <c r="L6441" i="4"/>
  <c r="K6442" i="4"/>
  <c r="K4268" i="4"/>
  <c r="L4267" i="4"/>
  <c r="L5218" i="4"/>
  <c r="K5219" i="4"/>
  <c r="L6373" i="4"/>
  <c r="K6374" i="4"/>
  <c r="L6170" i="4"/>
  <c r="K6171" i="4"/>
  <c r="K665" i="4"/>
  <c r="L664" i="4"/>
  <c r="L1341" i="4"/>
  <c r="K1342" i="4"/>
  <c r="L2497" i="4"/>
  <c r="K2498" i="4"/>
  <c r="L6849" i="4"/>
  <c r="K6850" i="4"/>
  <c r="K602" i="4"/>
  <c r="L601" i="4"/>
  <c r="L4401" i="4"/>
  <c r="K4402" i="4"/>
  <c r="L3451" i="4"/>
  <c r="K3452" i="4"/>
  <c r="L7667" i="4"/>
  <c r="K7668" i="4"/>
  <c r="K6239" i="4"/>
  <c r="L6238" i="4"/>
  <c r="K4607" i="4"/>
  <c r="L4606" i="4"/>
  <c r="K2022" i="4"/>
  <c r="L2021" i="4"/>
  <c r="L526" i="4"/>
  <c r="K527" i="4"/>
  <c r="K7598" i="4"/>
  <c r="L7597" i="4"/>
  <c r="K3655" i="4"/>
  <c r="L3654" i="4"/>
  <c r="K3110" i="4"/>
  <c r="L3109" i="4"/>
  <c r="L3517" i="4"/>
  <c r="K3518" i="4"/>
  <c r="L459" i="4"/>
  <c r="K460" i="4"/>
  <c r="K6307" i="4"/>
  <c r="L6306" i="4"/>
  <c r="L6510" i="4"/>
  <c r="K6511" i="4"/>
  <c r="L1069" i="4"/>
  <c r="K1070" i="4"/>
  <c r="L4877" i="4"/>
  <c r="K4878" i="4"/>
  <c r="L1681" i="4"/>
  <c r="K1682" i="4"/>
  <c r="K2977" i="4" l="1"/>
  <c r="L2976" i="4"/>
  <c r="K5559" i="4"/>
  <c r="L5558" i="4"/>
  <c r="L6103" i="4"/>
  <c r="K6104" i="4"/>
  <c r="K2635" i="4"/>
  <c r="L2634" i="4"/>
  <c r="K6036" i="4"/>
  <c r="L6035" i="4"/>
  <c r="K4472" i="4"/>
  <c r="L4471" i="4"/>
  <c r="K4811" i="4"/>
  <c r="L4810" i="4"/>
  <c r="L1954" i="4"/>
  <c r="K1955" i="4"/>
  <c r="K7531" i="4"/>
  <c r="L7530" i="4"/>
  <c r="K4199" i="4"/>
  <c r="L4198" i="4"/>
  <c r="K1547" i="4"/>
  <c r="L1546" i="4"/>
  <c r="L934" i="4"/>
  <c r="K935" i="4"/>
  <c r="K323" i="4"/>
  <c r="L322" i="4"/>
  <c r="L3382" i="4"/>
  <c r="K3383" i="4"/>
  <c r="K6989" i="4"/>
  <c r="L6988" i="4"/>
  <c r="L1750" i="4"/>
  <c r="K1751" i="4"/>
  <c r="K2160" i="4"/>
  <c r="L2159" i="4"/>
  <c r="L2771" i="4"/>
  <c r="K2772" i="4"/>
  <c r="L1138" i="4"/>
  <c r="K1139" i="4"/>
  <c r="L5694" i="4"/>
  <c r="K5695" i="4"/>
  <c r="L2362" i="4"/>
  <c r="K2363" i="4"/>
  <c r="L1070" i="4"/>
  <c r="K1071" i="4"/>
  <c r="L2294" i="4"/>
  <c r="K2295" i="4"/>
  <c r="L4607" i="4"/>
  <c r="K4608" i="4"/>
  <c r="K6580" i="4"/>
  <c r="L6579" i="4"/>
  <c r="K7669" i="4"/>
  <c r="L7668" i="4"/>
  <c r="L5219" i="4"/>
  <c r="K5220" i="4"/>
  <c r="L5286" i="4"/>
  <c r="K5287" i="4"/>
  <c r="K3859" i="4"/>
  <c r="L3858" i="4"/>
  <c r="L1411" i="4"/>
  <c r="K1412" i="4"/>
  <c r="L6307" i="4"/>
  <c r="K6308" i="4"/>
  <c r="L2906" i="4"/>
  <c r="K2907" i="4"/>
  <c r="L3043" i="4"/>
  <c r="K3044" i="4"/>
  <c r="K5628" i="4"/>
  <c r="L5627" i="4"/>
  <c r="L3927" i="4"/>
  <c r="K3928" i="4"/>
  <c r="L2498" i="4"/>
  <c r="K2499" i="4"/>
  <c r="K4269" i="4"/>
  <c r="L4268" i="4"/>
  <c r="L4742" i="4"/>
  <c r="K4743" i="4"/>
  <c r="K189" i="4"/>
  <c r="L188" i="4"/>
  <c r="L3994" i="4"/>
  <c r="K3995" i="4"/>
  <c r="L460" i="4"/>
  <c r="K461" i="4"/>
  <c r="K4403" i="4"/>
  <c r="L4402" i="4"/>
  <c r="L1342" i="4"/>
  <c r="K1343" i="4"/>
  <c r="L866" i="4"/>
  <c r="K867" i="4"/>
  <c r="K4132" i="4"/>
  <c r="L4131" i="4"/>
  <c r="L5355" i="4"/>
  <c r="K5356" i="4"/>
  <c r="L6714" i="4"/>
  <c r="K6715" i="4"/>
  <c r="L4878" i="4"/>
  <c r="K4879" i="4"/>
  <c r="L3518" i="4"/>
  <c r="K3519" i="4"/>
  <c r="K391" i="4"/>
  <c r="L390" i="4"/>
  <c r="K3792" i="4"/>
  <c r="L3791" i="4"/>
  <c r="K6921" i="4"/>
  <c r="L6920" i="4"/>
  <c r="L1478" i="4"/>
  <c r="K1479" i="4"/>
  <c r="K5015" i="4"/>
  <c r="L5014" i="4"/>
  <c r="K6443" i="4"/>
  <c r="L6442" i="4"/>
  <c r="L5968" i="4"/>
  <c r="K5969" i="4"/>
  <c r="L3110" i="4"/>
  <c r="K3111" i="4"/>
  <c r="K7123" i="4"/>
  <c r="L7122" i="4"/>
  <c r="K7259" i="4"/>
  <c r="L7258" i="4"/>
  <c r="K6851" i="4"/>
  <c r="L6850" i="4"/>
  <c r="K1819" i="4"/>
  <c r="L1818" i="4"/>
  <c r="K7057" i="4"/>
  <c r="L7056" i="4"/>
  <c r="K7599" i="4"/>
  <c r="L7598" i="4"/>
  <c r="L1002" i="4"/>
  <c r="K1003" i="4"/>
  <c r="K4539" i="4"/>
  <c r="L4538" i="4"/>
  <c r="L3452" i="4"/>
  <c r="K3453" i="4"/>
  <c r="K7396" i="4"/>
  <c r="L7395" i="4"/>
  <c r="K7327" i="4"/>
  <c r="L7326" i="4"/>
  <c r="L3722" i="4"/>
  <c r="K3723" i="4"/>
  <c r="L2566" i="4"/>
  <c r="K2567" i="4"/>
  <c r="K733" i="4"/>
  <c r="L732" i="4"/>
  <c r="L1682" i="4"/>
  <c r="K1683" i="4"/>
  <c r="K528" i="4"/>
  <c r="L527" i="4"/>
  <c r="K4948" i="4"/>
  <c r="L4947" i="4"/>
  <c r="L2702" i="4"/>
  <c r="K2703" i="4"/>
  <c r="L4675" i="4"/>
  <c r="K4676" i="4"/>
  <c r="L1274" i="4"/>
  <c r="K1275" i="4"/>
  <c r="K5831" i="4"/>
  <c r="L5830" i="4"/>
  <c r="K1208" i="4"/>
  <c r="L1207" i="4"/>
  <c r="L5082" i="4"/>
  <c r="K5083" i="4"/>
  <c r="L2022" i="4"/>
  <c r="K2023" i="4"/>
  <c r="K603" i="4"/>
  <c r="L602" i="4"/>
  <c r="L665" i="4"/>
  <c r="K666" i="4"/>
  <c r="L5898" i="4"/>
  <c r="K5899" i="4"/>
  <c r="K7191" i="4"/>
  <c r="L7190" i="4"/>
  <c r="L2092" i="4"/>
  <c r="K2093" i="4"/>
  <c r="K3182" i="4"/>
  <c r="L3181" i="4"/>
  <c r="K6648" i="4"/>
  <c r="L6647" i="4"/>
  <c r="K3248" i="4"/>
  <c r="L3247" i="4"/>
  <c r="L2226" i="4"/>
  <c r="K2227" i="4"/>
  <c r="L6171" i="4"/>
  <c r="K6172" i="4"/>
  <c r="L798" i="4"/>
  <c r="K799" i="4"/>
  <c r="L7463" i="4"/>
  <c r="K7464" i="4"/>
  <c r="L6783" i="4"/>
  <c r="K6784" i="4"/>
  <c r="K120" i="4"/>
  <c r="L119" i="4"/>
  <c r="K4064" i="4"/>
  <c r="L4063" i="4"/>
  <c r="L6511" i="4"/>
  <c r="K6512" i="4"/>
  <c r="K6375" i="4"/>
  <c r="L6374" i="4"/>
  <c r="L1615" i="4"/>
  <c r="K1616" i="4"/>
  <c r="K3316" i="4"/>
  <c r="L3315" i="4"/>
  <c r="K259" i="4"/>
  <c r="L258" i="4"/>
  <c r="L1886" i="4"/>
  <c r="K1887" i="4"/>
  <c r="K3588" i="4"/>
  <c r="L3587" i="4"/>
  <c r="L5422" i="4"/>
  <c r="K5423" i="4"/>
  <c r="K3656" i="4"/>
  <c r="L3655" i="4"/>
  <c r="K6240" i="4"/>
  <c r="L6239" i="4"/>
  <c r="L5490" i="4"/>
  <c r="K5491" i="4"/>
  <c r="L4335" i="4"/>
  <c r="K4336" i="4"/>
  <c r="L2840" i="4"/>
  <c r="K2841" i="4"/>
  <c r="L2431" i="4"/>
  <c r="K2432" i="4"/>
  <c r="K5763" i="4"/>
  <c r="L5762" i="4"/>
  <c r="L5150" i="4"/>
  <c r="K5151" i="4"/>
  <c r="K5560" i="4" l="1"/>
  <c r="L5559" i="4"/>
  <c r="K2978" i="4"/>
  <c r="L2977" i="4"/>
  <c r="K5696" i="4"/>
  <c r="L5695" i="4"/>
  <c r="L1139" i="4"/>
  <c r="K1140" i="4"/>
  <c r="K324" i="4"/>
  <c r="L323" i="4"/>
  <c r="L4472" i="4"/>
  <c r="K4473" i="4"/>
  <c r="L3383" i="4"/>
  <c r="K3384" i="4"/>
  <c r="K4812" i="4"/>
  <c r="L4811" i="4"/>
  <c r="L2772" i="4"/>
  <c r="K2773" i="4"/>
  <c r="L935" i="4"/>
  <c r="K936" i="4"/>
  <c r="K2161" i="4"/>
  <c r="L2160" i="4"/>
  <c r="L1547" i="4"/>
  <c r="K1548" i="4"/>
  <c r="L6036" i="4"/>
  <c r="K6037" i="4"/>
  <c r="K1956" i="4"/>
  <c r="L1955" i="4"/>
  <c r="L1751" i="4"/>
  <c r="K1752" i="4"/>
  <c r="K4200" i="4"/>
  <c r="L4199" i="4"/>
  <c r="K2636" i="4"/>
  <c r="L2635" i="4"/>
  <c r="L2363" i="4"/>
  <c r="K2364" i="4"/>
  <c r="K6105" i="4"/>
  <c r="L6104" i="4"/>
  <c r="K6990" i="4"/>
  <c r="L6989" i="4"/>
  <c r="L7531" i="4"/>
  <c r="K7532" i="4"/>
  <c r="L1616" i="4"/>
  <c r="K1617" i="4"/>
  <c r="L2703" i="4"/>
  <c r="K2704" i="4"/>
  <c r="K1344" i="4"/>
  <c r="L1343" i="4"/>
  <c r="L3248" i="4"/>
  <c r="K3249" i="4"/>
  <c r="L7259" i="4"/>
  <c r="K7260" i="4"/>
  <c r="K7670" i="4"/>
  <c r="L7669" i="4"/>
  <c r="K2842" i="4"/>
  <c r="L2841" i="4"/>
  <c r="K5424" i="4"/>
  <c r="L5423" i="4"/>
  <c r="L1412" i="4"/>
  <c r="K1413" i="4"/>
  <c r="K6649" i="4"/>
  <c r="L6648" i="4"/>
  <c r="L4403" i="4"/>
  <c r="K4404" i="4"/>
  <c r="K4337" i="4"/>
  <c r="L4336" i="4"/>
  <c r="K7465" i="4"/>
  <c r="L7464" i="4"/>
  <c r="K462" i="4"/>
  <c r="L461" i="4"/>
  <c r="K604" i="4"/>
  <c r="L603" i="4"/>
  <c r="K529" i="4"/>
  <c r="L528" i="4"/>
  <c r="L7327" i="4"/>
  <c r="K7328" i="4"/>
  <c r="K7600" i="4"/>
  <c r="L7599" i="4"/>
  <c r="L7123" i="4"/>
  <c r="K7124" i="4"/>
  <c r="L6921" i="4"/>
  <c r="K6922" i="4"/>
  <c r="L5628" i="4"/>
  <c r="K5629" i="4"/>
  <c r="K6581" i="4"/>
  <c r="L6580" i="4"/>
  <c r="L5491" i="4"/>
  <c r="K5492" i="4"/>
  <c r="K1888" i="4"/>
  <c r="L1887" i="4"/>
  <c r="K800" i="4"/>
  <c r="L799" i="4"/>
  <c r="K2094" i="4"/>
  <c r="L2093" i="4"/>
  <c r="K2024" i="4"/>
  <c r="L2023" i="4"/>
  <c r="K1684" i="4"/>
  <c r="L1683" i="4"/>
  <c r="K3112" i="4"/>
  <c r="L3111" i="4"/>
  <c r="K5357" i="4"/>
  <c r="L5356" i="4"/>
  <c r="L3044" i="4"/>
  <c r="K3045" i="4"/>
  <c r="L4608" i="4"/>
  <c r="K4609" i="4"/>
  <c r="L5763" i="4"/>
  <c r="K5764" i="4"/>
  <c r="K4065" i="4"/>
  <c r="L4064" i="4"/>
  <c r="K7397" i="4"/>
  <c r="L7396" i="4"/>
  <c r="K7058" i="4"/>
  <c r="L7057" i="4"/>
  <c r="K3793" i="4"/>
  <c r="L3792" i="4"/>
  <c r="L3859" i="4"/>
  <c r="K3860" i="4"/>
  <c r="K6785" i="4"/>
  <c r="L6784" i="4"/>
  <c r="K3520" i="4"/>
  <c r="L3519" i="4"/>
  <c r="K4744" i="4"/>
  <c r="L4743" i="4"/>
  <c r="K5832" i="4"/>
  <c r="L5831" i="4"/>
  <c r="L5015" i="4"/>
  <c r="K5016" i="4"/>
  <c r="K667" i="4"/>
  <c r="L666" i="4"/>
  <c r="K1480" i="4"/>
  <c r="L1479" i="4"/>
  <c r="L4269" i="4"/>
  <c r="K4270" i="4"/>
  <c r="K1276" i="4"/>
  <c r="L1275" i="4"/>
  <c r="K6716" i="4"/>
  <c r="L6715" i="4"/>
  <c r="K3589" i="4"/>
  <c r="L3588" i="4"/>
  <c r="K6173" i="4"/>
  <c r="L6172" i="4"/>
  <c r="K5084" i="4"/>
  <c r="L5083" i="4"/>
  <c r="K2908" i="4"/>
  <c r="L2907" i="4"/>
  <c r="K2296" i="4"/>
  <c r="L2295" i="4"/>
  <c r="K260" i="4"/>
  <c r="L259" i="4"/>
  <c r="K734" i="4"/>
  <c r="L733" i="4"/>
  <c r="K1820" i="4"/>
  <c r="L1819" i="4"/>
  <c r="K392" i="4"/>
  <c r="L391" i="4"/>
  <c r="K2228" i="4"/>
  <c r="L2227" i="4"/>
  <c r="K5900" i="4"/>
  <c r="L5899" i="4"/>
  <c r="L4676" i="4"/>
  <c r="K4677" i="4"/>
  <c r="L2567" i="4"/>
  <c r="K2568" i="4"/>
  <c r="K3454" i="4"/>
  <c r="L3453" i="4"/>
  <c r="L867" i="4"/>
  <c r="K868" i="4"/>
  <c r="K2500" i="4"/>
  <c r="L2499" i="4"/>
  <c r="K6309" i="4"/>
  <c r="L6308" i="4"/>
  <c r="L5220" i="4"/>
  <c r="K5221" i="4"/>
  <c r="K1072" i="4"/>
  <c r="L1071" i="4"/>
  <c r="K3724" i="4"/>
  <c r="L3723" i="4"/>
  <c r="L3656" i="4"/>
  <c r="K3657" i="4"/>
  <c r="K4540" i="4"/>
  <c r="L4539" i="4"/>
  <c r="K1004" i="4"/>
  <c r="L1003" i="4"/>
  <c r="L4879" i="4"/>
  <c r="K4880" i="4"/>
  <c r="K3929" i="4"/>
  <c r="L3928" i="4"/>
  <c r="L6375" i="4"/>
  <c r="K6376" i="4"/>
  <c r="K4949" i="4"/>
  <c r="L4948" i="4"/>
  <c r="K5152" i="4"/>
  <c r="L5151" i="4"/>
  <c r="L6512" i="4"/>
  <c r="K6513" i="4"/>
  <c r="L3182" i="4"/>
  <c r="K3183" i="4"/>
  <c r="L2432" i="4"/>
  <c r="K2433" i="4"/>
  <c r="K5970" i="4"/>
  <c r="L5969" i="4"/>
  <c r="L3995" i="4"/>
  <c r="K3996" i="4"/>
  <c r="K5288" i="4"/>
  <c r="L5287" i="4"/>
  <c r="K121" i="4"/>
  <c r="L120" i="4"/>
  <c r="K7192" i="4"/>
  <c r="L7191" i="4"/>
  <c r="K4133" i="4"/>
  <c r="L4132" i="4"/>
  <c r="K6241" i="4"/>
  <c r="L6240" i="4"/>
  <c r="L3316" i="4"/>
  <c r="K3317" i="4"/>
  <c r="L1208" i="4"/>
  <c r="K1209" i="4"/>
  <c r="K6852" i="4"/>
  <c r="L6851" i="4"/>
  <c r="L6443" i="4"/>
  <c r="K6444" i="4"/>
  <c r="L189" i="4"/>
  <c r="K190" i="4"/>
  <c r="L2978" i="4" l="1"/>
  <c r="K2979" i="4"/>
  <c r="K5561" i="4"/>
  <c r="L5560" i="4"/>
  <c r="L1956" i="4"/>
  <c r="K1957" i="4"/>
  <c r="K6038" i="4"/>
  <c r="L6037" i="4"/>
  <c r="K6106" i="4"/>
  <c r="L6105" i="4"/>
  <c r="K2365" i="4"/>
  <c r="L2364" i="4"/>
  <c r="K1549" i="4"/>
  <c r="L1548" i="4"/>
  <c r="L6990" i="4"/>
  <c r="K6991" i="4"/>
  <c r="L3384" i="4"/>
  <c r="K3385" i="4"/>
  <c r="K4474" i="4"/>
  <c r="L4473" i="4"/>
  <c r="L2636" i="4"/>
  <c r="K2637" i="4"/>
  <c r="L2161" i="4"/>
  <c r="K2162" i="4"/>
  <c r="K325" i="4"/>
  <c r="L324" i="4"/>
  <c r="L4812" i="4"/>
  <c r="K4813" i="4"/>
  <c r="K937" i="4"/>
  <c r="L936" i="4"/>
  <c r="K1141" i="4"/>
  <c r="L1140" i="4"/>
  <c r="L4200" i="4"/>
  <c r="K4201" i="4"/>
  <c r="L7532" i="4"/>
  <c r="K7533" i="4"/>
  <c r="L1752" i="4"/>
  <c r="K1753" i="4"/>
  <c r="L2773" i="4"/>
  <c r="K2774" i="4"/>
  <c r="L5696" i="4"/>
  <c r="K5697" i="4"/>
  <c r="L6513" i="4"/>
  <c r="K6514" i="4"/>
  <c r="L5221" i="4"/>
  <c r="K5222" i="4"/>
  <c r="K6923" i="4"/>
  <c r="L6922" i="4"/>
  <c r="L7260" i="4"/>
  <c r="K7261" i="4"/>
  <c r="L121" i="4"/>
  <c r="K122" i="4"/>
  <c r="L1004" i="4"/>
  <c r="K1005" i="4"/>
  <c r="K6717" i="4"/>
  <c r="L6716" i="4"/>
  <c r="K6786" i="4"/>
  <c r="L6785" i="4"/>
  <c r="L800" i="4"/>
  <c r="K801" i="4"/>
  <c r="L6649" i="4"/>
  <c r="K6650" i="4"/>
  <c r="L7124" i="4"/>
  <c r="K7125" i="4"/>
  <c r="K3250" i="4"/>
  <c r="L3249" i="4"/>
  <c r="L5288" i="4"/>
  <c r="K5289" i="4"/>
  <c r="L2908" i="4"/>
  <c r="K2909" i="4"/>
  <c r="L4065" i="4"/>
  <c r="K4066" i="4"/>
  <c r="L1888" i="4"/>
  <c r="K1889" i="4"/>
  <c r="K3997" i="4"/>
  <c r="L3996" i="4"/>
  <c r="L5016" i="4"/>
  <c r="K5017" i="4"/>
  <c r="K5765" i="4"/>
  <c r="L5764" i="4"/>
  <c r="L5492" i="4"/>
  <c r="K5493" i="4"/>
  <c r="L4133" i="4"/>
  <c r="K4134" i="4"/>
  <c r="K4950" i="4"/>
  <c r="L4949" i="4"/>
  <c r="K4541" i="4"/>
  <c r="L4540" i="4"/>
  <c r="L2500" i="4"/>
  <c r="K2501" i="4"/>
  <c r="L5900" i="4"/>
  <c r="K5901" i="4"/>
  <c r="L1820" i="4"/>
  <c r="K1821" i="4"/>
  <c r="K5085" i="4"/>
  <c r="L5084" i="4"/>
  <c r="L1684" i="4"/>
  <c r="K1685" i="4"/>
  <c r="L7600" i="4"/>
  <c r="K7601" i="4"/>
  <c r="L4337" i="4"/>
  <c r="K4338" i="4"/>
  <c r="L1344" i="4"/>
  <c r="K1345" i="4"/>
  <c r="L6444" i="4"/>
  <c r="K6445" i="4"/>
  <c r="K6377" i="4"/>
  <c r="L6376" i="4"/>
  <c r="K3658" i="4"/>
  <c r="L3657" i="4"/>
  <c r="L868" i="4"/>
  <c r="K869" i="4"/>
  <c r="L4609" i="4"/>
  <c r="K4610" i="4"/>
  <c r="L7328" i="4"/>
  <c r="K7329" i="4"/>
  <c r="L2704" i="4"/>
  <c r="K2705" i="4"/>
  <c r="L5970" i="4"/>
  <c r="K5971" i="4"/>
  <c r="L2228" i="4"/>
  <c r="K2229" i="4"/>
  <c r="L734" i="4"/>
  <c r="K735" i="4"/>
  <c r="K6174" i="4"/>
  <c r="L6173" i="4"/>
  <c r="L1480" i="4"/>
  <c r="K1481" i="4"/>
  <c r="L5832" i="4"/>
  <c r="K5833" i="4"/>
  <c r="K6582" i="4"/>
  <c r="L6581" i="4"/>
  <c r="L5424" i="4"/>
  <c r="K5425" i="4"/>
  <c r="L3317" i="4"/>
  <c r="K3318" i="4"/>
  <c r="K2569" i="4"/>
  <c r="L2568" i="4"/>
  <c r="L2296" i="4"/>
  <c r="K2297" i="4"/>
  <c r="L7397" i="4"/>
  <c r="K7398" i="4"/>
  <c r="L5357" i="4"/>
  <c r="K5358" i="4"/>
  <c r="K463" i="4"/>
  <c r="L462" i="4"/>
  <c r="L4677" i="4"/>
  <c r="K4678" i="4"/>
  <c r="L1413" i="4"/>
  <c r="K1414" i="4"/>
  <c r="L6241" i="4"/>
  <c r="K6242" i="4"/>
  <c r="K5153" i="4"/>
  <c r="L5152" i="4"/>
  <c r="L6309" i="4"/>
  <c r="K6310" i="4"/>
  <c r="K393" i="4"/>
  <c r="L392" i="4"/>
  <c r="L1276" i="4"/>
  <c r="K1277" i="4"/>
  <c r="L3112" i="4"/>
  <c r="K3113" i="4"/>
  <c r="L7465" i="4"/>
  <c r="K7466" i="4"/>
  <c r="L190" i="4"/>
  <c r="K191" i="4"/>
  <c r="L4270" i="4"/>
  <c r="K4271" i="4"/>
  <c r="L3860" i="4"/>
  <c r="K3861" i="4"/>
  <c r="K2434" i="4"/>
  <c r="L2433" i="4"/>
  <c r="K3046" i="4"/>
  <c r="L3045" i="4"/>
  <c r="K4405" i="4"/>
  <c r="L4404" i="4"/>
  <c r="K6853" i="4"/>
  <c r="L6852" i="4"/>
  <c r="L3929" i="4"/>
  <c r="K3930" i="4"/>
  <c r="L3724" i="4"/>
  <c r="K3725" i="4"/>
  <c r="K261" i="4"/>
  <c r="L260" i="4"/>
  <c r="K3590" i="4"/>
  <c r="L3589" i="4"/>
  <c r="L4744" i="4"/>
  <c r="K4745" i="4"/>
  <c r="L3793" i="4"/>
  <c r="K3794" i="4"/>
  <c r="L2024" i="4"/>
  <c r="K2025" i="4"/>
  <c r="L529" i="4"/>
  <c r="K530" i="4"/>
  <c r="L2842" i="4"/>
  <c r="K2843" i="4"/>
  <c r="L1209" i="4"/>
  <c r="K1210" i="4"/>
  <c r="K3184" i="4"/>
  <c r="L3183" i="4"/>
  <c r="K4881" i="4"/>
  <c r="L4880" i="4"/>
  <c r="L5629" i="4"/>
  <c r="K5630" i="4"/>
  <c r="K1618" i="4"/>
  <c r="L1617" i="4"/>
  <c r="K7193" i="4"/>
  <c r="L7192" i="4"/>
  <c r="L1072" i="4"/>
  <c r="K1073" i="4"/>
  <c r="L3454" i="4"/>
  <c r="K3455" i="4"/>
  <c r="K668" i="4"/>
  <c r="L667" i="4"/>
  <c r="L3520" i="4"/>
  <c r="K3521" i="4"/>
  <c r="K7059" i="4"/>
  <c r="L7058" i="4"/>
  <c r="L2094" i="4"/>
  <c r="K2095" i="4"/>
  <c r="L604" i="4"/>
  <c r="K605" i="4"/>
  <c r="K7671" i="4"/>
  <c r="L7670" i="4"/>
  <c r="L2979" i="4" l="1"/>
  <c r="K2980" i="4"/>
  <c r="L5561" i="4"/>
  <c r="K5562" i="4"/>
  <c r="K4814" i="4"/>
  <c r="L4813" i="4"/>
  <c r="K1754" i="4"/>
  <c r="L1753" i="4"/>
  <c r="L1549" i="4"/>
  <c r="K1550" i="4"/>
  <c r="K7534" i="4"/>
  <c r="L7533" i="4"/>
  <c r="L2365" i="4"/>
  <c r="K2366" i="4"/>
  <c r="K4202" i="4"/>
  <c r="L4201" i="4"/>
  <c r="L2637" i="4"/>
  <c r="K2638" i="4"/>
  <c r="K6992" i="4"/>
  <c r="L6991" i="4"/>
  <c r="K326" i="4"/>
  <c r="L325" i="4"/>
  <c r="L2162" i="4"/>
  <c r="K2163" i="4"/>
  <c r="L6106" i="4"/>
  <c r="K6107" i="4"/>
  <c r="L2774" i="4"/>
  <c r="K2775" i="4"/>
  <c r="K1142" i="4"/>
  <c r="L1141" i="4"/>
  <c r="K4475" i="4"/>
  <c r="L4474" i="4"/>
  <c r="K6039" i="4"/>
  <c r="L6038" i="4"/>
  <c r="L5697" i="4"/>
  <c r="K5698" i="4"/>
  <c r="K3386" i="4"/>
  <c r="L3385" i="4"/>
  <c r="L1957" i="4"/>
  <c r="K1958" i="4"/>
  <c r="L937" i="4"/>
  <c r="K938" i="4"/>
  <c r="L1073" i="4"/>
  <c r="K1074" i="4"/>
  <c r="L2843" i="4"/>
  <c r="K2844" i="4"/>
  <c r="L1277" i="4"/>
  <c r="K1278" i="4"/>
  <c r="L3521" i="4"/>
  <c r="K3522" i="4"/>
  <c r="K2026" i="4"/>
  <c r="L2025" i="4"/>
  <c r="L4271" i="4"/>
  <c r="K4272" i="4"/>
  <c r="L6310" i="4"/>
  <c r="K6311" i="4"/>
  <c r="K3319" i="4"/>
  <c r="L3318" i="4"/>
  <c r="K5834" i="4"/>
  <c r="L5833" i="4"/>
  <c r="K2706" i="4"/>
  <c r="L2705" i="4"/>
  <c r="K4135" i="4"/>
  <c r="L4134" i="4"/>
  <c r="K4067" i="4"/>
  <c r="L4066" i="4"/>
  <c r="K1006" i="4"/>
  <c r="L1005" i="4"/>
  <c r="L1618" i="4"/>
  <c r="K1619" i="4"/>
  <c r="L4881" i="4"/>
  <c r="K4882" i="4"/>
  <c r="L3046" i="4"/>
  <c r="K3047" i="4"/>
  <c r="K464" i="4"/>
  <c r="L463" i="4"/>
  <c r="K5086" i="4"/>
  <c r="L5085" i="4"/>
  <c r="L3794" i="4"/>
  <c r="K3795" i="4"/>
  <c r="L3725" i="4"/>
  <c r="K3726" i="4"/>
  <c r="K192" i="4"/>
  <c r="L191" i="4"/>
  <c r="L5358" i="4"/>
  <c r="K5359" i="4"/>
  <c r="K5426" i="4"/>
  <c r="L5425" i="4"/>
  <c r="L1481" i="4"/>
  <c r="K1482" i="4"/>
  <c r="L7329" i="4"/>
  <c r="K7330" i="4"/>
  <c r="K6446" i="4"/>
  <c r="L6445" i="4"/>
  <c r="L1821" i="4"/>
  <c r="K1822" i="4"/>
  <c r="L5493" i="4"/>
  <c r="K5494" i="4"/>
  <c r="K2910" i="4"/>
  <c r="L2909" i="4"/>
  <c r="L6650" i="4"/>
  <c r="K6651" i="4"/>
  <c r="K123" i="4"/>
  <c r="L122" i="4"/>
  <c r="K669" i="4"/>
  <c r="L668" i="4"/>
  <c r="L3184" i="4"/>
  <c r="K3185" i="4"/>
  <c r="K5154" i="4"/>
  <c r="L5153" i="4"/>
  <c r="L5630" i="4"/>
  <c r="K5631" i="4"/>
  <c r="L1210" i="4"/>
  <c r="K1211" i="4"/>
  <c r="K4746" i="4"/>
  <c r="L4745" i="4"/>
  <c r="L3930" i="4"/>
  <c r="K3931" i="4"/>
  <c r="L7466" i="4"/>
  <c r="K7467" i="4"/>
  <c r="K6243" i="4"/>
  <c r="L6242" i="4"/>
  <c r="K7399" i="4"/>
  <c r="L7398" i="4"/>
  <c r="K4611" i="4"/>
  <c r="L4610" i="4"/>
  <c r="L1345" i="4"/>
  <c r="K1346" i="4"/>
  <c r="L5901" i="4"/>
  <c r="K5902" i="4"/>
  <c r="L801" i="4"/>
  <c r="K802" i="4"/>
  <c r="K7262" i="4"/>
  <c r="L7261" i="4"/>
  <c r="K7672" i="4"/>
  <c r="L7671" i="4"/>
  <c r="L2434" i="4"/>
  <c r="K2435" i="4"/>
  <c r="K6175" i="4"/>
  <c r="L6174" i="4"/>
  <c r="K5766" i="4"/>
  <c r="L5765" i="4"/>
  <c r="K606" i="4"/>
  <c r="L605" i="4"/>
  <c r="L3455" i="4"/>
  <c r="K3456" i="4"/>
  <c r="K3114" i="4"/>
  <c r="L3113" i="4"/>
  <c r="L1414" i="4"/>
  <c r="K1415" i="4"/>
  <c r="K2298" i="4"/>
  <c r="L2297" i="4"/>
  <c r="K736" i="4"/>
  <c r="L735" i="4"/>
  <c r="L869" i="4"/>
  <c r="K870" i="4"/>
  <c r="K4339" i="4"/>
  <c r="L4338" i="4"/>
  <c r="L2501" i="4"/>
  <c r="K2502" i="4"/>
  <c r="L5017" i="4"/>
  <c r="K5018" i="4"/>
  <c r="L5289" i="4"/>
  <c r="K5290" i="4"/>
  <c r="L3590" i="4"/>
  <c r="K3591" i="4"/>
  <c r="L6853" i="4"/>
  <c r="K6854" i="4"/>
  <c r="K6583" i="4"/>
  <c r="L6582" i="4"/>
  <c r="K6787" i="4"/>
  <c r="L6786" i="4"/>
  <c r="L6923" i="4"/>
  <c r="K6924" i="4"/>
  <c r="K2096" i="4"/>
  <c r="L2095" i="4"/>
  <c r="L2229" i="4"/>
  <c r="K2230" i="4"/>
  <c r="L7601" i="4"/>
  <c r="K7602" i="4"/>
  <c r="K5223" i="4"/>
  <c r="L5222" i="4"/>
  <c r="K262" i="4"/>
  <c r="L261" i="4"/>
  <c r="K4406" i="4"/>
  <c r="L4405" i="4"/>
  <c r="L3658" i="4"/>
  <c r="K3659" i="4"/>
  <c r="L4541" i="4"/>
  <c r="K4542" i="4"/>
  <c r="L3997" i="4"/>
  <c r="K3998" i="4"/>
  <c r="L3250" i="4"/>
  <c r="K3251" i="4"/>
  <c r="K6718" i="4"/>
  <c r="L6717" i="4"/>
  <c r="K531" i="4"/>
  <c r="L530" i="4"/>
  <c r="K3862" i="4"/>
  <c r="L3861" i="4"/>
  <c r="K4679" i="4"/>
  <c r="L4678" i="4"/>
  <c r="L5971" i="4"/>
  <c r="K5972" i="4"/>
  <c r="K1686" i="4"/>
  <c r="L1685" i="4"/>
  <c r="K1890" i="4"/>
  <c r="L1889" i="4"/>
  <c r="K7126" i="4"/>
  <c r="L7125" i="4"/>
  <c r="L6514" i="4"/>
  <c r="K6515" i="4"/>
  <c r="K7060" i="4"/>
  <c r="L7059" i="4"/>
  <c r="L7193" i="4"/>
  <c r="K7194" i="4"/>
  <c r="K394" i="4"/>
  <c r="L393" i="4"/>
  <c r="L2569" i="4"/>
  <c r="K2570" i="4"/>
  <c r="K6378" i="4"/>
  <c r="L6377" i="4"/>
  <c r="L4950" i="4"/>
  <c r="K4951" i="4"/>
  <c r="L5562" i="4" l="1"/>
  <c r="K5563" i="4"/>
  <c r="L2980" i="4"/>
  <c r="K2981" i="4"/>
  <c r="K2776" i="4"/>
  <c r="L2775" i="4"/>
  <c r="L2366" i="4"/>
  <c r="K2367" i="4"/>
  <c r="L7534" i="4"/>
  <c r="K7535" i="4"/>
  <c r="L1550" i="4"/>
  <c r="K1551" i="4"/>
  <c r="L1958" i="4"/>
  <c r="K1959" i="4"/>
  <c r="L6107" i="4"/>
  <c r="K6108" i="4"/>
  <c r="L3386" i="4"/>
  <c r="K3387" i="4"/>
  <c r="K5699" i="4"/>
  <c r="L5698" i="4"/>
  <c r="K2164" i="4"/>
  <c r="L2163" i="4"/>
  <c r="K6040" i="4"/>
  <c r="L6039" i="4"/>
  <c r="L326" i="4"/>
  <c r="K327" i="4"/>
  <c r="L4202" i="4"/>
  <c r="K4203" i="4"/>
  <c r="L4475" i="4"/>
  <c r="K4476" i="4"/>
  <c r="K6993" i="4"/>
  <c r="L6992" i="4"/>
  <c r="L1754" i="4"/>
  <c r="K1755" i="4"/>
  <c r="L938" i="4"/>
  <c r="K939" i="4"/>
  <c r="L2638" i="4"/>
  <c r="K2639" i="4"/>
  <c r="L1142" i="4"/>
  <c r="K1143" i="4"/>
  <c r="K4815" i="4"/>
  <c r="L4814" i="4"/>
  <c r="K7603" i="4"/>
  <c r="L7602" i="4"/>
  <c r="L802" i="4"/>
  <c r="K803" i="4"/>
  <c r="K4883" i="4"/>
  <c r="L4882" i="4"/>
  <c r="L394" i="4"/>
  <c r="K395" i="4"/>
  <c r="L2298" i="4"/>
  <c r="K2299" i="4"/>
  <c r="L2026" i="4"/>
  <c r="K2027" i="4"/>
  <c r="L1619" i="4"/>
  <c r="K1620" i="4"/>
  <c r="L1686" i="4"/>
  <c r="K1687" i="4"/>
  <c r="L5766" i="4"/>
  <c r="K5767" i="4"/>
  <c r="L2910" i="4"/>
  <c r="K2911" i="4"/>
  <c r="L7194" i="4"/>
  <c r="K7195" i="4"/>
  <c r="L5494" i="4"/>
  <c r="K5495" i="4"/>
  <c r="K6584" i="4"/>
  <c r="L6583" i="4"/>
  <c r="L1006" i="4"/>
  <c r="K1007" i="4"/>
  <c r="L2435" i="4"/>
  <c r="K2436" i="4"/>
  <c r="L3185" i="4"/>
  <c r="K3186" i="4"/>
  <c r="L1822" i="4"/>
  <c r="K1823" i="4"/>
  <c r="L6311" i="4"/>
  <c r="K6312" i="4"/>
  <c r="L1278" i="4"/>
  <c r="K1279" i="4"/>
  <c r="K7061" i="4"/>
  <c r="L7060" i="4"/>
  <c r="K6719" i="4"/>
  <c r="L6718" i="4"/>
  <c r="L4406" i="4"/>
  <c r="K4407" i="4"/>
  <c r="K4340" i="4"/>
  <c r="L4339" i="4"/>
  <c r="K193" i="4"/>
  <c r="L192" i="4"/>
  <c r="L4542" i="4"/>
  <c r="K4543" i="4"/>
  <c r="L6924" i="4"/>
  <c r="K6925" i="4"/>
  <c r="K5632" i="4"/>
  <c r="L5631" i="4"/>
  <c r="L1482" i="4"/>
  <c r="K1483" i="4"/>
  <c r="L1890" i="4"/>
  <c r="K1891" i="4"/>
  <c r="L2706" i="4"/>
  <c r="K2707" i="4"/>
  <c r="L3659" i="4"/>
  <c r="K3660" i="4"/>
  <c r="L5018" i="4"/>
  <c r="K5019" i="4"/>
  <c r="K6788" i="4"/>
  <c r="L6787" i="4"/>
  <c r="K5835" i="4"/>
  <c r="L5834" i="4"/>
  <c r="K2503" i="4"/>
  <c r="L2502" i="4"/>
  <c r="K5903" i="4"/>
  <c r="L5902" i="4"/>
  <c r="K6176" i="4"/>
  <c r="L6175" i="4"/>
  <c r="K3932" i="4"/>
  <c r="L3931" i="4"/>
  <c r="L6515" i="4"/>
  <c r="K6516" i="4"/>
  <c r="K3252" i="4"/>
  <c r="L3251" i="4"/>
  <c r="L870" i="4"/>
  <c r="K871" i="4"/>
  <c r="L4272" i="4"/>
  <c r="K4273" i="4"/>
  <c r="K6379" i="4"/>
  <c r="L6378" i="4"/>
  <c r="L4679" i="4"/>
  <c r="K4680" i="4"/>
  <c r="K263" i="4"/>
  <c r="L262" i="4"/>
  <c r="K7673" i="4"/>
  <c r="L7672" i="4"/>
  <c r="L4746" i="4"/>
  <c r="K4747" i="4"/>
  <c r="K6447" i="4"/>
  <c r="L6446" i="4"/>
  <c r="L4067" i="4"/>
  <c r="K4068" i="4"/>
  <c r="K3592" i="4"/>
  <c r="L3591" i="4"/>
  <c r="L3456" i="4"/>
  <c r="K3457" i="4"/>
  <c r="L1211" i="4"/>
  <c r="K1212" i="4"/>
  <c r="K5291" i="4"/>
  <c r="L5290" i="4"/>
  <c r="K6652" i="4"/>
  <c r="L6651" i="4"/>
  <c r="K3796" i="4"/>
  <c r="L3795" i="4"/>
  <c r="K607" i="4"/>
  <c r="L606" i="4"/>
  <c r="L7399" i="4"/>
  <c r="K7400" i="4"/>
  <c r="L2230" i="4"/>
  <c r="K2231" i="4"/>
  <c r="K1416" i="4"/>
  <c r="L1415" i="4"/>
  <c r="L3522" i="4"/>
  <c r="K3523" i="4"/>
  <c r="L6243" i="4"/>
  <c r="K6244" i="4"/>
  <c r="K5427" i="4"/>
  <c r="L5426" i="4"/>
  <c r="L5972" i="4"/>
  <c r="K5973" i="4"/>
  <c r="K7468" i="4"/>
  <c r="L7467" i="4"/>
  <c r="K5360" i="4"/>
  <c r="L5359" i="4"/>
  <c r="L531" i="4"/>
  <c r="K532" i="4"/>
  <c r="L3114" i="4"/>
  <c r="K3115" i="4"/>
  <c r="L5154" i="4"/>
  <c r="K5155" i="4"/>
  <c r="L5086" i="4"/>
  <c r="K5087" i="4"/>
  <c r="L3319" i="4"/>
  <c r="K3320" i="4"/>
  <c r="L4951" i="4"/>
  <c r="K4952" i="4"/>
  <c r="L1346" i="4"/>
  <c r="K1347" i="4"/>
  <c r="L6854" i="4"/>
  <c r="K6855" i="4"/>
  <c r="K2845" i="4"/>
  <c r="L2844" i="4"/>
  <c r="L4611" i="4"/>
  <c r="K4612" i="4"/>
  <c r="K670" i="4"/>
  <c r="L669" i="4"/>
  <c r="K465" i="4"/>
  <c r="L464" i="4"/>
  <c r="L2570" i="4"/>
  <c r="K2571" i="4"/>
  <c r="K3999" i="4"/>
  <c r="L3998" i="4"/>
  <c r="K7331" i="4"/>
  <c r="L7330" i="4"/>
  <c r="K3727" i="4"/>
  <c r="L3726" i="4"/>
  <c r="K3048" i="4"/>
  <c r="L3047" i="4"/>
  <c r="L1074" i="4"/>
  <c r="K1075" i="4"/>
  <c r="K7127" i="4"/>
  <c r="L7126" i="4"/>
  <c r="L3862" i="4"/>
  <c r="K3863" i="4"/>
  <c r="L5223" i="4"/>
  <c r="K5224" i="4"/>
  <c r="L2096" i="4"/>
  <c r="K2097" i="4"/>
  <c r="K737" i="4"/>
  <c r="L736" i="4"/>
  <c r="L7262" i="4"/>
  <c r="K7263" i="4"/>
  <c r="K124" i="4"/>
  <c r="L123" i="4"/>
  <c r="K4136" i="4"/>
  <c r="L4135" i="4"/>
  <c r="K5564" i="4" l="1"/>
  <c r="L5563" i="4"/>
  <c r="K2982" i="4"/>
  <c r="L2981" i="4"/>
  <c r="K6109" i="4"/>
  <c r="L6108" i="4"/>
  <c r="K2640" i="4"/>
  <c r="L2639" i="4"/>
  <c r="L327" i="4"/>
  <c r="K328" i="4"/>
  <c r="K1552" i="4"/>
  <c r="L1551" i="4"/>
  <c r="K1756" i="4"/>
  <c r="L1755" i="4"/>
  <c r="L7535" i="4"/>
  <c r="K7536" i="4"/>
  <c r="K1144" i="4"/>
  <c r="L1143" i="4"/>
  <c r="K1960" i="4"/>
  <c r="L1959" i="4"/>
  <c r="K940" i="4"/>
  <c r="L939" i="4"/>
  <c r="K6041" i="4"/>
  <c r="L6040" i="4"/>
  <c r="L2164" i="4"/>
  <c r="K2165" i="4"/>
  <c r="K4204" i="4"/>
  <c r="L4203" i="4"/>
  <c r="K2368" i="4"/>
  <c r="L2367" i="4"/>
  <c r="L6993" i="4"/>
  <c r="K6994" i="4"/>
  <c r="K5700" i="4"/>
  <c r="L5699" i="4"/>
  <c r="L4476" i="4"/>
  <c r="K4477" i="4"/>
  <c r="L3387" i="4"/>
  <c r="K3388" i="4"/>
  <c r="K4816" i="4"/>
  <c r="L4815" i="4"/>
  <c r="L2776" i="4"/>
  <c r="K2777" i="4"/>
  <c r="K4274" i="4"/>
  <c r="L4273" i="4"/>
  <c r="K7196" i="4"/>
  <c r="L7195" i="4"/>
  <c r="L2845" i="4"/>
  <c r="K2846" i="4"/>
  <c r="K1417" i="4"/>
  <c r="L1416" i="4"/>
  <c r="K6789" i="4"/>
  <c r="L6788" i="4"/>
  <c r="K6856" i="4"/>
  <c r="L6855" i="4"/>
  <c r="L2231" i="4"/>
  <c r="K2232" i="4"/>
  <c r="L4747" i="4"/>
  <c r="K4748" i="4"/>
  <c r="K1484" i="4"/>
  <c r="L1483" i="4"/>
  <c r="L2911" i="4"/>
  <c r="K2912" i="4"/>
  <c r="L3727" i="4"/>
  <c r="K3728" i="4"/>
  <c r="K7062" i="4"/>
  <c r="L7061" i="4"/>
  <c r="K533" i="4"/>
  <c r="L532" i="4"/>
  <c r="K7401" i="4"/>
  <c r="L7400" i="4"/>
  <c r="K5020" i="4"/>
  <c r="L5019" i="4"/>
  <c r="K5768" i="4"/>
  <c r="L5767" i="4"/>
  <c r="K4137" i="4"/>
  <c r="L4136" i="4"/>
  <c r="L7331" i="4"/>
  <c r="K7332" i="4"/>
  <c r="L670" i="4"/>
  <c r="K671" i="4"/>
  <c r="K5428" i="4"/>
  <c r="L5427" i="4"/>
  <c r="L7673" i="4"/>
  <c r="K7674" i="4"/>
  <c r="K3253" i="4"/>
  <c r="L3252" i="4"/>
  <c r="L5903" i="4"/>
  <c r="K5904" i="4"/>
  <c r="L5632" i="4"/>
  <c r="K5633" i="4"/>
  <c r="L4612" i="4"/>
  <c r="K4613" i="4"/>
  <c r="L4952" i="4"/>
  <c r="K4953" i="4"/>
  <c r="K6245" i="4"/>
  <c r="L6244" i="4"/>
  <c r="L3457" i="4"/>
  <c r="K3458" i="4"/>
  <c r="K6517" i="4"/>
  <c r="L6516" i="4"/>
  <c r="K3661" i="4"/>
  <c r="L3660" i="4"/>
  <c r="K6926" i="4"/>
  <c r="L6925" i="4"/>
  <c r="K6313" i="4"/>
  <c r="L6312" i="4"/>
  <c r="K1688" i="4"/>
  <c r="L1687" i="4"/>
  <c r="L124" i="4"/>
  <c r="K125" i="4"/>
  <c r="L7127" i="4"/>
  <c r="K7128" i="4"/>
  <c r="K608" i="4"/>
  <c r="L607" i="4"/>
  <c r="L263" i="4"/>
  <c r="K264" i="4"/>
  <c r="L2503" i="4"/>
  <c r="K2504" i="4"/>
  <c r="K4341" i="4"/>
  <c r="L4340" i="4"/>
  <c r="L6584" i="4"/>
  <c r="K6585" i="4"/>
  <c r="L4883" i="4"/>
  <c r="K4884" i="4"/>
  <c r="K2028" i="4"/>
  <c r="L2027" i="4"/>
  <c r="L465" i="4"/>
  <c r="K466" i="4"/>
  <c r="K6653" i="4"/>
  <c r="L6652" i="4"/>
  <c r="K5225" i="4"/>
  <c r="L5224" i="4"/>
  <c r="L5973" i="4"/>
  <c r="K5974" i="4"/>
  <c r="K872" i="4"/>
  <c r="L871" i="4"/>
  <c r="K2300" i="4"/>
  <c r="L2299" i="4"/>
  <c r="L5291" i="4"/>
  <c r="K5292" i="4"/>
  <c r="K6177" i="4"/>
  <c r="L6176" i="4"/>
  <c r="K194" i="4"/>
  <c r="L193" i="4"/>
  <c r="K3864" i="4"/>
  <c r="L3863" i="4"/>
  <c r="K1348" i="4"/>
  <c r="L1347" i="4"/>
  <c r="K1213" i="4"/>
  <c r="L1212" i="4"/>
  <c r="K1280" i="4"/>
  <c r="L1279" i="4"/>
  <c r="L1007" i="4"/>
  <c r="K1008" i="4"/>
  <c r="K7264" i="4"/>
  <c r="L7263" i="4"/>
  <c r="L1075" i="4"/>
  <c r="K1076" i="4"/>
  <c r="L4680" i="4"/>
  <c r="K4681" i="4"/>
  <c r="K4544" i="4"/>
  <c r="L4543" i="4"/>
  <c r="K4408" i="4"/>
  <c r="L4407" i="4"/>
  <c r="L1823" i="4"/>
  <c r="K1824" i="4"/>
  <c r="L5495" i="4"/>
  <c r="K5496" i="4"/>
  <c r="K1621" i="4"/>
  <c r="L1620" i="4"/>
  <c r="K804" i="4"/>
  <c r="L803" i="4"/>
  <c r="L3999" i="4"/>
  <c r="K4000" i="4"/>
  <c r="K5361" i="4"/>
  <c r="L5360" i="4"/>
  <c r="L3592" i="4"/>
  <c r="K3593" i="4"/>
  <c r="L5835" i="4"/>
  <c r="K5836" i="4"/>
  <c r="K2572" i="4"/>
  <c r="L2571" i="4"/>
  <c r="K5088" i="4"/>
  <c r="L5087" i="4"/>
  <c r="K3524" i="4"/>
  <c r="L3523" i="4"/>
  <c r="L4068" i="4"/>
  <c r="K4069" i="4"/>
  <c r="K2708" i="4"/>
  <c r="L2707" i="4"/>
  <c r="L3186" i="4"/>
  <c r="K3187" i="4"/>
  <c r="K2098" i="4"/>
  <c r="L2097" i="4"/>
  <c r="K5156" i="4"/>
  <c r="L5155" i="4"/>
  <c r="K1892" i="4"/>
  <c r="L1891" i="4"/>
  <c r="L2436" i="4"/>
  <c r="K2437" i="4"/>
  <c r="L3048" i="4"/>
  <c r="K3049" i="4"/>
  <c r="L6447" i="4"/>
  <c r="K6448" i="4"/>
  <c r="L3115" i="4"/>
  <c r="K3116" i="4"/>
  <c r="K396" i="4"/>
  <c r="L395" i="4"/>
  <c r="L3320" i="4"/>
  <c r="K3321" i="4"/>
  <c r="L3932" i="4"/>
  <c r="K3933" i="4"/>
  <c r="K738" i="4"/>
  <c r="L737" i="4"/>
  <c r="K7469" i="4"/>
  <c r="L7468" i="4"/>
  <c r="L3796" i="4"/>
  <c r="K3797" i="4"/>
  <c r="L6379" i="4"/>
  <c r="K6380" i="4"/>
  <c r="K6720" i="4"/>
  <c r="L6719" i="4"/>
  <c r="K7604" i="4"/>
  <c r="L7603" i="4"/>
  <c r="L2982" i="4" l="1"/>
  <c r="K2983" i="4"/>
  <c r="L5564" i="4"/>
  <c r="K5565" i="4"/>
  <c r="L4816" i="4"/>
  <c r="K4817" i="4"/>
  <c r="L1552" i="4"/>
  <c r="K1553" i="4"/>
  <c r="L328" i="4"/>
  <c r="K329" i="4"/>
  <c r="K4205" i="4"/>
  <c r="L4204" i="4"/>
  <c r="L3388" i="4"/>
  <c r="K3389" i="4"/>
  <c r="L2165" i="4"/>
  <c r="K2166" i="4"/>
  <c r="L1756" i="4"/>
  <c r="K1757" i="4"/>
  <c r="L4477" i="4"/>
  <c r="K4478" i="4"/>
  <c r="K6042" i="4"/>
  <c r="L6041" i="4"/>
  <c r="L5700" i="4"/>
  <c r="K5701" i="4"/>
  <c r="L940" i="4"/>
  <c r="K941" i="4"/>
  <c r="K7537" i="4"/>
  <c r="L7536" i="4"/>
  <c r="K6995" i="4"/>
  <c r="L6994" i="4"/>
  <c r="L1960" i="4"/>
  <c r="K1961" i="4"/>
  <c r="K2641" i="4"/>
  <c r="L2640" i="4"/>
  <c r="K2778" i="4"/>
  <c r="L2777" i="4"/>
  <c r="K2369" i="4"/>
  <c r="L2368" i="4"/>
  <c r="L1144" i="4"/>
  <c r="K1145" i="4"/>
  <c r="K6110" i="4"/>
  <c r="L6109" i="4"/>
  <c r="K3188" i="4"/>
  <c r="L3187" i="4"/>
  <c r="L5974" i="4"/>
  <c r="K5975" i="4"/>
  <c r="K7675" i="4"/>
  <c r="L7674" i="4"/>
  <c r="L2572" i="4"/>
  <c r="K2573" i="4"/>
  <c r="K4545" i="4"/>
  <c r="L4544" i="4"/>
  <c r="L1688" i="4"/>
  <c r="K1689" i="4"/>
  <c r="K6381" i="4"/>
  <c r="L6380" i="4"/>
  <c r="K4682" i="4"/>
  <c r="L4681" i="4"/>
  <c r="K4954" i="4"/>
  <c r="L4953" i="4"/>
  <c r="L2912" i="4"/>
  <c r="K2913" i="4"/>
  <c r="K805" i="4"/>
  <c r="L804" i="4"/>
  <c r="L1417" i="4"/>
  <c r="K1418" i="4"/>
  <c r="L3797" i="4"/>
  <c r="K3798" i="4"/>
  <c r="L5292" i="4"/>
  <c r="K5293" i="4"/>
  <c r="L4613" i="4"/>
  <c r="K4614" i="4"/>
  <c r="L2846" i="4"/>
  <c r="K2847" i="4"/>
  <c r="K397" i="4"/>
  <c r="L396" i="4"/>
  <c r="L1621" i="4"/>
  <c r="K1622" i="4"/>
  <c r="L1280" i="4"/>
  <c r="K1281" i="4"/>
  <c r="L6653" i="4"/>
  <c r="K6654" i="4"/>
  <c r="K6927" i="4"/>
  <c r="L6926" i="4"/>
  <c r="K7402" i="4"/>
  <c r="L7401" i="4"/>
  <c r="L1484" i="4"/>
  <c r="K1485" i="4"/>
  <c r="L4069" i="4"/>
  <c r="K4070" i="4"/>
  <c r="L5836" i="4"/>
  <c r="K5837" i="4"/>
  <c r="L5496" i="4"/>
  <c r="K5497" i="4"/>
  <c r="K467" i="4"/>
  <c r="L466" i="4"/>
  <c r="L6585" i="4"/>
  <c r="K6586" i="4"/>
  <c r="K5634" i="4"/>
  <c r="L5633" i="4"/>
  <c r="L7332" i="4"/>
  <c r="K7333" i="4"/>
  <c r="L4748" i="4"/>
  <c r="K4749" i="4"/>
  <c r="L7469" i="4"/>
  <c r="K7470" i="4"/>
  <c r="L5156" i="4"/>
  <c r="K5157" i="4"/>
  <c r="K1214" i="4"/>
  <c r="L1213" i="4"/>
  <c r="L3661" i="4"/>
  <c r="K3662" i="4"/>
  <c r="L533" i="4"/>
  <c r="K534" i="4"/>
  <c r="K7197" i="4"/>
  <c r="L7196" i="4"/>
  <c r="K3050" i="4"/>
  <c r="L3049" i="4"/>
  <c r="L3728" i="4"/>
  <c r="K3729" i="4"/>
  <c r="K7265" i="4"/>
  <c r="L7264" i="4"/>
  <c r="L6245" i="4"/>
  <c r="K6246" i="4"/>
  <c r="L6789" i="4"/>
  <c r="K6790" i="4"/>
  <c r="L2437" i="4"/>
  <c r="K2438" i="4"/>
  <c r="K1009" i="4"/>
  <c r="L1008" i="4"/>
  <c r="K5226" i="4"/>
  <c r="L5225" i="4"/>
  <c r="K609" i="4"/>
  <c r="L608" i="4"/>
  <c r="K5429" i="4"/>
  <c r="L5428" i="4"/>
  <c r="L4884" i="4"/>
  <c r="K4885" i="4"/>
  <c r="K672" i="4"/>
  <c r="L671" i="4"/>
  <c r="L7604" i="4"/>
  <c r="K7605" i="4"/>
  <c r="L1892" i="4"/>
  <c r="K1893" i="4"/>
  <c r="L1824" i="4"/>
  <c r="K1825" i="4"/>
  <c r="L7128" i="4"/>
  <c r="K7129" i="4"/>
  <c r="L5904" i="4"/>
  <c r="K5905" i="4"/>
  <c r="L2098" i="4"/>
  <c r="K2099" i="4"/>
  <c r="L2300" i="4"/>
  <c r="K2301" i="4"/>
  <c r="K4342" i="4"/>
  <c r="L4341" i="4"/>
  <c r="K4138" i="4"/>
  <c r="L4137" i="4"/>
  <c r="K7063" i="4"/>
  <c r="L7062" i="4"/>
  <c r="K6449" i="4"/>
  <c r="L6448" i="4"/>
  <c r="L1076" i="4"/>
  <c r="K1077" i="4"/>
  <c r="L2504" i="4"/>
  <c r="K2505" i="4"/>
  <c r="K126" i="4"/>
  <c r="L125" i="4"/>
  <c r="L3458" i="4"/>
  <c r="K3459" i="4"/>
  <c r="K3934" i="4"/>
  <c r="L3933" i="4"/>
  <c r="L4000" i="4"/>
  <c r="K4001" i="4"/>
  <c r="K265" i="4"/>
  <c r="L264" i="4"/>
  <c r="K195" i="4"/>
  <c r="L194" i="4"/>
  <c r="K3322" i="4"/>
  <c r="L3321" i="4"/>
  <c r="L2708" i="4"/>
  <c r="K2709" i="4"/>
  <c r="L6177" i="4"/>
  <c r="K6178" i="4"/>
  <c r="L6313" i="4"/>
  <c r="K6314" i="4"/>
  <c r="K5021" i="4"/>
  <c r="L5020" i="4"/>
  <c r="L3116" i="4"/>
  <c r="K3117" i="4"/>
  <c r="L3593" i="4"/>
  <c r="K3594" i="4"/>
  <c r="K2233" i="4"/>
  <c r="L2232" i="4"/>
  <c r="K6721" i="4"/>
  <c r="L6720" i="4"/>
  <c r="L3524" i="4"/>
  <c r="K3525" i="4"/>
  <c r="L1348" i="4"/>
  <c r="K1349" i="4"/>
  <c r="K2029" i="4"/>
  <c r="L2028" i="4"/>
  <c r="K6518" i="4"/>
  <c r="L6517" i="4"/>
  <c r="K739" i="4"/>
  <c r="L738" i="4"/>
  <c r="L5088" i="4"/>
  <c r="K5089" i="4"/>
  <c r="L5361" i="4"/>
  <c r="K5362" i="4"/>
  <c r="L4408" i="4"/>
  <c r="K4409" i="4"/>
  <c r="K3865" i="4"/>
  <c r="L3864" i="4"/>
  <c r="L872" i="4"/>
  <c r="K873" i="4"/>
  <c r="L3253" i="4"/>
  <c r="K3254" i="4"/>
  <c r="L5768" i="4"/>
  <c r="K5769" i="4"/>
  <c r="K6857" i="4"/>
  <c r="L6856" i="4"/>
  <c r="L4274" i="4"/>
  <c r="K4275" i="4"/>
  <c r="K2984" i="4" l="1"/>
  <c r="L2983" i="4"/>
  <c r="L5565" i="4"/>
  <c r="K5566" i="4"/>
  <c r="K7538" i="4"/>
  <c r="L7537" i="4"/>
  <c r="K942" i="4"/>
  <c r="L941" i="4"/>
  <c r="K2370" i="4"/>
  <c r="L2369" i="4"/>
  <c r="L4205" i="4"/>
  <c r="K4206" i="4"/>
  <c r="L329" i="4"/>
  <c r="K330" i="4"/>
  <c r="K1146" i="4"/>
  <c r="L1145" i="4"/>
  <c r="K3390" i="4"/>
  <c r="L3389" i="4"/>
  <c r="K5702" i="4"/>
  <c r="L5701" i="4"/>
  <c r="L2778" i="4"/>
  <c r="K2779" i="4"/>
  <c r="L2641" i="4"/>
  <c r="K2642" i="4"/>
  <c r="K6043" i="4"/>
  <c r="L6042" i="4"/>
  <c r="L2166" i="4"/>
  <c r="K2167" i="4"/>
  <c r="L1961" i="4"/>
  <c r="K1962" i="4"/>
  <c r="K4479" i="4"/>
  <c r="L4478" i="4"/>
  <c r="K1554" i="4"/>
  <c r="L1553" i="4"/>
  <c r="K1758" i="4"/>
  <c r="L1757" i="4"/>
  <c r="L4817" i="4"/>
  <c r="K4818" i="4"/>
  <c r="K6111" i="4"/>
  <c r="L6110" i="4"/>
  <c r="L6995" i="4"/>
  <c r="K6996" i="4"/>
  <c r="K3460" i="4"/>
  <c r="L3459" i="4"/>
  <c r="K5498" i="4"/>
  <c r="L5497" i="4"/>
  <c r="L6654" i="4"/>
  <c r="K6655" i="4"/>
  <c r="L6721" i="4"/>
  <c r="K6722" i="4"/>
  <c r="L1009" i="4"/>
  <c r="K1010" i="4"/>
  <c r="L1214" i="4"/>
  <c r="K1215" i="4"/>
  <c r="L805" i="4"/>
  <c r="K806" i="4"/>
  <c r="K4886" i="4"/>
  <c r="L4885" i="4"/>
  <c r="L1281" i="4"/>
  <c r="K1282" i="4"/>
  <c r="K2914" i="4"/>
  <c r="L2913" i="4"/>
  <c r="L2233" i="4"/>
  <c r="K2234" i="4"/>
  <c r="K196" i="4"/>
  <c r="L195" i="4"/>
  <c r="L7063" i="4"/>
  <c r="K7064" i="4"/>
  <c r="L3050" i="4"/>
  <c r="K3051" i="4"/>
  <c r="K4276" i="4"/>
  <c r="L4275" i="4"/>
  <c r="K6315" i="4"/>
  <c r="L6314" i="4"/>
  <c r="K2506" i="4"/>
  <c r="L2505" i="4"/>
  <c r="K7130" i="4"/>
  <c r="L7129" i="4"/>
  <c r="L5157" i="4"/>
  <c r="K5158" i="4"/>
  <c r="K4071" i="4"/>
  <c r="L4070" i="4"/>
  <c r="K5294" i="4"/>
  <c r="L5293" i="4"/>
  <c r="K3866" i="4"/>
  <c r="L3865" i="4"/>
  <c r="K6519" i="4"/>
  <c r="L6518" i="4"/>
  <c r="K266" i="4"/>
  <c r="L265" i="4"/>
  <c r="K4139" i="4"/>
  <c r="L4138" i="4"/>
  <c r="L5429" i="4"/>
  <c r="K5430" i="4"/>
  <c r="L7197" i="4"/>
  <c r="K7198" i="4"/>
  <c r="L5634" i="4"/>
  <c r="K5635" i="4"/>
  <c r="K4955" i="4"/>
  <c r="L4954" i="4"/>
  <c r="K7676" i="4"/>
  <c r="L7675" i="4"/>
  <c r="L4409" i="4"/>
  <c r="K4410" i="4"/>
  <c r="K3595" i="4"/>
  <c r="L3594" i="4"/>
  <c r="L6178" i="4"/>
  <c r="K6179" i="4"/>
  <c r="L4001" i="4"/>
  <c r="K4002" i="4"/>
  <c r="L1077" i="4"/>
  <c r="K1078" i="4"/>
  <c r="L1825" i="4"/>
  <c r="K1826" i="4"/>
  <c r="L6246" i="4"/>
  <c r="K6247" i="4"/>
  <c r="K535" i="4"/>
  <c r="L534" i="4"/>
  <c r="K1486" i="4"/>
  <c r="L1485" i="4"/>
  <c r="K3799" i="4"/>
  <c r="L3798" i="4"/>
  <c r="K5976" i="4"/>
  <c r="L5975" i="4"/>
  <c r="K6858" i="4"/>
  <c r="L6857" i="4"/>
  <c r="L2029" i="4"/>
  <c r="K2030" i="4"/>
  <c r="K4343" i="4"/>
  <c r="L4342" i="4"/>
  <c r="K610" i="4"/>
  <c r="L609" i="4"/>
  <c r="K4683" i="4"/>
  <c r="L4682" i="4"/>
  <c r="K3730" i="4"/>
  <c r="L3729" i="4"/>
  <c r="K4750" i="4"/>
  <c r="L4749" i="4"/>
  <c r="K4615" i="4"/>
  <c r="L4614" i="4"/>
  <c r="K673" i="4"/>
  <c r="L672" i="4"/>
  <c r="K4546" i="4"/>
  <c r="L4545" i="4"/>
  <c r="K874" i="4"/>
  <c r="L873" i="4"/>
  <c r="K5906" i="4"/>
  <c r="L5905" i="4"/>
  <c r="L2438" i="4"/>
  <c r="K2439" i="4"/>
  <c r="K7334" i="4"/>
  <c r="L7333" i="4"/>
  <c r="K5838" i="4"/>
  <c r="L5837" i="4"/>
  <c r="K2574" i="4"/>
  <c r="L2573" i="4"/>
  <c r="K740" i="4"/>
  <c r="L739" i="4"/>
  <c r="L5021" i="4"/>
  <c r="K5022" i="4"/>
  <c r="K127" i="4"/>
  <c r="L126" i="4"/>
  <c r="K6791" i="4"/>
  <c r="L6790" i="4"/>
  <c r="L1622" i="4"/>
  <c r="K1623" i="4"/>
  <c r="L5769" i="4"/>
  <c r="K5770" i="4"/>
  <c r="K5363" i="4"/>
  <c r="L5362" i="4"/>
  <c r="K1350" i="4"/>
  <c r="L1349" i="4"/>
  <c r="K3118" i="4"/>
  <c r="L3117" i="4"/>
  <c r="L2709" i="4"/>
  <c r="K2710" i="4"/>
  <c r="K2302" i="4"/>
  <c r="L2301" i="4"/>
  <c r="K1894" i="4"/>
  <c r="L1893" i="4"/>
  <c r="L3662" i="4"/>
  <c r="K3663" i="4"/>
  <c r="L7470" i="4"/>
  <c r="K7471" i="4"/>
  <c r="K6587" i="4"/>
  <c r="L6586" i="4"/>
  <c r="L1418" i="4"/>
  <c r="K1419" i="4"/>
  <c r="L3934" i="4"/>
  <c r="K3935" i="4"/>
  <c r="K6450" i="4"/>
  <c r="L6449" i="4"/>
  <c r="L5226" i="4"/>
  <c r="K5227" i="4"/>
  <c r="L7402" i="4"/>
  <c r="K7403" i="4"/>
  <c r="L397" i="4"/>
  <c r="K398" i="4"/>
  <c r="L3188" i="4"/>
  <c r="K3189" i="4"/>
  <c r="L3254" i="4"/>
  <c r="K3255" i="4"/>
  <c r="L5089" i="4"/>
  <c r="K5090" i="4"/>
  <c r="K3526" i="4"/>
  <c r="L3525" i="4"/>
  <c r="K2100" i="4"/>
  <c r="L2099" i="4"/>
  <c r="K7606" i="4"/>
  <c r="L7605" i="4"/>
  <c r="K2848" i="4"/>
  <c r="L2847" i="4"/>
  <c r="L1689" i="4"/>
  <c r="K1690" i="4"/>
  <c r="L6381" i="4"/>
  <c r="K6382" i="4"/>
  <c r="L3322" i="4"/>
  <c r="K3323" i="4"/>
  <c r="L7265" i="4"/>
  <c r="K7266" i="4"/>
  <c r="K468" i="4"/>
  <c r="L467" i="4"/>
  <c r="L6927" i="4"/>
  <c r="K6928" i="4"/>
  <c r="K5567" i="4" l="1"/>
  <c r="L5566" i="4"/>
  <c r="L2984" i="4"/>
  <c r="K2985" i="4"/>
  <c r="K6112" i="4"/>
  <c r="L6111" i="4"/>
  <c r="K4819" i="4"/>
  <c r="L4818" i="4"/>
  <c r="K4207" i="4"/>
  <c r="L4206" i="4"/>
  <c r="K2780" i="4"/>
  <c r="L2779" i="4"/>
  <c r="K2168" i="4"/>
  <c r="L2167" i="4"/>
  <c r="K331" i="4"/>
  <c r="L330" i="4"/>
  <c r="K6044" i="4"/>
  <c r="L6043" i="4"/>
  <c r="L2642" i="4"/>
  <c r="K2643" i="4"/>
  <c r="L1758" i="4"/>
  <c r="K1759" i="4"/>
  <c r="L1554" i="4"/>
  <c r="K1555" i="4"/>
  <c r="L2370" i="4"/>
  <c r="K2371" i="4"/>
  <c r="L1146" i="4"/>
  <c r="K1147" i="4"/>
  <c r="L4479" i="4"/>
  <c r="K4480" i="4"/>
  <c r="K5703" i="4"/>
  <c r="L5702" i="4"/>
  <c r="L942" i="4"/>
  <c r="K943" i="4"/>
  <c r="K6997" i="4"/>
  <c r="L6996" i="4"/>
  <c r="K1963" i="4"/>
  <c r="L1962" i="4"/>
  <c r="L3390" i="4"/>
  <c r="K3391" i="4"/>
  <c r="K7539" i="4"/>
  <c r="L7538" i="4"/>
  <c r="K1351" i="4"/>
  <c r="L1350" i="4"/>
  <c r="L5976" i="4"/>
  <c r="K5977" i="4"/>
  <c r="K3324" i="4"/>
  <c r="L3323" i="4"/>
  <c r="K3052" i="4"/>
  <c r="L3051" i="4"/>
  <c r="L5363" i="4"/>
  <c r="K5364" i="4"/>
  <c r="K7677" i="4"/>
  <c r="L7676" i="4"/>
  <c r="L3935" i="4"/>
  <c r="K3936" i="4"/>
  <c r="L7064" i="4"/>
  <c r="K7065" i="4"/>
  <c r="L740" i="4"/>
  <c r="K741" i="4"/>
  <c r="L610" i="4"/>
  <c r="K611" i="4"/>
  <c r="L4955" i="4"/>
  <c r="K4956" i="4"/>
  <c r="L1690" i="4"/>
  <c r="K1691" i="4"/>
  <c r="K1420" i="4"/>
  <c r="L1419" i="4"/>
  <c r="L7266" i="4"/>
  <c r="K7267" i="4"/>
  <c r="L7403" i="4"/>
  <c r="K7404" i="4"/>
  <c r="K7472" i="4"/>
  <c r="L7471" i="4"/>
  <c r="L5430" i="4"/>
  <c r="K5431" i="4"/>
  <c r="L2848" i="4"/>
  <c r="K2849" i="4"/>
  <c r="L3118" i="4"/>
  <c r="K3119" i="4"/>
  <c r="L7334" i="4"/>
  <c r="K7335" i="4"/>
  <c r="L6858" i="4"/>
  <c r="K6859" i="4"/>
  <c r="K536" i="4"/>
  <c r="L535" i="4"/>
  <c r="L3595" i="4"/>
  <c r="K3596" i="4"/>
  <c r="K5295" i="4"/>
  <c r="L5294" i="4"/>
  <c r="L4276" i="4"/>
  <c r="K4277" i="4"/>
  <c r="L2914" i="4"/>
  <c r="K2915" i="4"/>
  <c r="K3664" i="4"/>
  <c r="L3663" i="4"/>
  <c r="K2440" i="4"/>
  <c r="L2439" i="4"/>
  <c r="K4411" i="4"/>
  <c r="L4410" i="4"/>
  <c r="L1282" i="4"/>
  <c r="K1283" i="4"/>
  <c r="L127" i="4"/>
  <c r="K128" i="4"/>
  <c r="L4683" i="4"/>
  <c r="K4684" i="4"/>
  <c r="L4071" i="4"/>
  <c r="K4072" i="4"/>
  <c r="L5090" i="4"/>
  <c r="K5091" i="4"/>
  <c r="L5022" i="4"/>
  <c r="K5023" i="4"/>
  <c r="K5159" i="4"/>
  <c r="L5158" i="4"/>
  <c r="K5907" i="4"/>
  <c r="L5906" i="4"/>
  <c r="L3799" i="4"/>
  <c r="K3800" i="4"/>
  <c r="K267" i="4"/>
  <c r="L266" i="4"/>
  <c r="L4886" i="4"/>
  <c r="K4887" i="4"/>
  <c r="K6929" i="4"/>
  <c r="L6928" i="4"/>
  <c r="L5770" i="4"/>
  <c r="K5771" i="4"/>
  <c r="L1078" i="4"/>
  <c r="K1079" i="4"/>
  <c r="L806" i="4"/>
  <c r="K807" i="4"/>
  <c r="L4750" i="4"/>
  <c r="K4751" i="4"/>
  <c r="K7131" i="4"/>
  <c r="L7130" i="4"/>
  <c r="K3190" i="4"/>
  <c r="L3189" i="4"/>
  <c r="K5636" i="4"/>
  <c r="L5635" i="4"/>
  <c r="K1216" i="4"/>
  <c r="L1215" i="4"/>
  <c r="L2302" i="4"/>
  <c r="K2303" i="4"/>
  <c r="K2575" i="4"/>
  <c r="L2574" i="4"/>
  <c r="L3730" i="4"/>
  <c r="K3731" i="4"/>
  <c r="L1486" i="4"/>
  <c r="K1487" i="4"/>
  <c r="K197" i="4"/>
  <c r="L196" i="4"/>
  <c r="K5499" i="4"/>
  <c r="L5498" i="4"/>
  <c r="K399" i="4"/>
  <c r="L398" i="4"/>
  <c r="L2710" i="4"/>
  <c r="K2711" i="4"/>
  <c r="L2030" i="4"/>
  <c r="K2031" i="4"/>
  <c r="K6180" i="4"/>
  <c r="L6179" i="4"/>
  <c r="L7198" i="4"/>
  <c r="K7199" i="4"/>
  <c r="L2234" i="4"/>
  <c r="K2235" i="4"/>
  <c r="L1010" i="4"/>
  <c r="K1011" i="4"/>
  <c r="K5228" i="4"/>
  <c r="L5227" i="4"/>
  <c r="K6248" i="4"/>
  <c r="L6247" i="4"/>
  <c r="L3526" i="4"/>
  <c r="K3527" i="4"/>
  <c r="L4139" i="4"/>
  <c r="K4140" i="4"/>
  <c r="L1826" i="4"/>
  <c r="K1827" i="4"/>
  <c r="K6723" i="4"/>
  <c r="L6722" i="4"/>
  <c r="L6450" i="4"/>
  <c r="K6451" i="4"/>
  <c r="L4615" i="4"/>
  <c r="K4616" i="4"/>
  <c r="K6383" i="4"/>
  <c r="L6382" i="4"/>
  <c r="K3256" i="4"/>
  <c r="L3255" i="4"/>
  <c r="K6656" i="4"/>
  <c r="L6655" i="4"/>
  <c r="L7606" i="4"/>
  <c r="K7607" i="4"/>
  <c r="L1894" i="4"/>
  <c r="K1895" i="4"/>
  <c r="L874" i="4"/>
  <c r="K875" i="4"/>
  <c r="K1624" i="4"/>
  <c r="L1623" i="4"/>
  <c r="L4002" i="4"/>
  <c r="K4003" i="4"/>
  <c r="K469" i="4"/>
  <c r="L468" i="4"/>
  <c r="K2101" i="4"/>
  <c r="L2100" i="4"/>
  <c r="L4546" i="4"/>
  <c r="K4547" i="4"/>
  <c r="L4343" i="4"/>
  <c r="K4344" i="4"/>
  <c r="L6519" i="4"/>
  <c r="K6520" i="4"/>
  <c r="L2506" i="4"/>
  <c r="K2507" i="4"/>
  <c r="L6587" i="4"/>
  <c r="K6588" i="4"/>
  <c r="L6791" i="4"/>
  <c r="K6792" i="4"/>
  <c r="L5838" i="4"/>
  <c r="K5839" i="4"/>
  <c r="K674" i="4"/>
  <c r="L673" i="4"/>
  <c r="L3866" i="4"/>
  <c r="K3867" i="4"/>
  <c r="L6315" i="4"/>
  <c r="K6316" i="4"/>
  <c r="L3460" i="4"/>
  <c r="K3461" i="4"/>
  <c r="K2986" i="4" l="1"/>
  <c r="L2985" i="4"/>
  <c r="L5567" i="4"/>
  <c r="K5568" i="4"/>
  <c r="L1147" i="4"/>
  <c r="K1148" i="4"/>
  <c r="K2372" i="4"/>
  <c r="L2371" i="4"/>
  <c r="L1555" i="4"/>
  <c r="K1556" i="4"/>
  <c r="K1760" i="4"/>
  <c r="L1759" i="4"/>
  <c r="K2644" i="4"/>
  <c r="L2643" i="4"/>
  <c r="K5704" i="4"/>
  <c r="L5703" i="4"/>
  <c r="K4481" i="4"/>
  <c r="L4480" i="4"/>
  <c r="K3392" i="4"/>
  <c r="L3391" i="4"/>
  <c r="K332" i="4"/>
  <c r="L331" i="4"/>
  <c r="K1964" i="4"/>
  <c r="L1963" i="4"/>
  <c r="L2168" i="4"/>
  <c r="K2169" i="4"/>
  <c r="L6997" i="4"/>
  <c r="K6998" i="4"/>
  <c r="L2780" i="4"/>
  <c r="K2781" i="4"/>
  <c r="K944" i="4"/>
  <c r="L943" i="4"/>
  <c r="K4208" i="4"/>
  <c r="L4207" i="4"/>
  <c r="L4819" i="4"/>
  <c r="K4820" i="4"/>
  <c r="K7540" i="4"/>
  <c r="L7539" i="4"/>
  <c r="L6044" i="4"/>
  <c r="K6045" i="4"/>
  <c r="L6112" i="4"/>
  <c r="K6113" i="4"/>
  <c r="K6452" i="4"/>
  <c r="L6451" i="4"/>
  <c r="L7199" i="4"/>
  <c r="K7200" i="4"/>
  <c r="L1079" i="4"/>
  <c r="K1080" i="4"/>
  <c r="K6860" i="4"/>
  <c r="L6859" i="4"/>
  <c r="K7066" i="4"/>
  <c r="L7065" i="4"/>
  <c r="L5907" i="4"/>
  <c r="K5908" i="4"/>
  <c r="L3664" i="4"/>
  <c r="K3665" i="4"/>
  <c r="L7607" i="4"/>
  <c r="K7608" i="4"/>
  <c r="L4684" i="4"/>
  <c r="K4685" i="4"/>
  <c r="K3937" i="4"/>
  <c r="L3936" i="4"/>
  <c r="K6724" i="4"/>
  <c r="L6723" i="4"/>
  <c r="K198" i="4"/>
  <c r="L197" i="4"/>
  <c r="K3325" i="4"/>
  <c r="L3324" i="4"/>
  <c r="K1828" i="4"/>
  <c r="L1827" i="4"/>
  <c r="L1487" i="4"/>
  <c r="K1488" i="4"/>
  <c r="L4277" i="4"/>
  <c r="K4278" i="4"/>
  <c r="L1691" i="4"/>
  <c r="K1692" i="4"/>
  <c r="L1624" i="4"/>
  <c r="K1625" i="4"/>
  <c r="L6656" i="4"/>
  <c r="K6657" i="4"/>
  <c r="L5228" i="4"/>
  <c r="K5229" i="4"/>
  <c r="L3190" i="4"/>
  <c r="K3191" i="4"/>
  <c r="K6930" i="4"/>
  <c r="L6929" i="4"/>
  <c r="L5159" i="4"/>
  <c r="K5160" i="4"/>
  <c r="K7678" i="4"/>
  <c r="L7677" i="4"/>
  <c r="L6316" i="4"/>
  <c r="K6317" i="4"/>
  <c r="L6792" i="4"/>
  <c r="K6793" i="4"/>
  <c r="K4345" i="4"/>
  <c r="L4344" i="4"/>
  <c r="K4141" i="4"/>
  <c r="L4140" i="4"/>
  <c r="K2712" i="4"/>
  <c r="L2711" i="4"/>
  <c r="K3732" i="4"/>
  <c r="L3731" i="4"/>
  <c r="L4887" i="4"/>
  <c r="K4888" i="4"/>
  <c r="L5023" i="4"/>
  <c r="K5024" i="4"/>
  <c r="L1283" i="4"/>
  <c r="K1284" i="4"/>
  <c r="K3120" i="4"/>
  <c r="L3119" i="4"/>
  <c r="L4956" i="4"/>
  <c r="K4957" i="4"/>
  <c r="K5978" i="4"/>
  <c r="L5977" i="4"/>
  <c r="L3256" i="4"/>
  <c r="K3257" i="4"/>
  <c r="K7132" i="4"/>
  <c r="L7131" i="4"/>
  <c r="K5296" i="4"/>
  <c r="L5295" i="4"/>
  <c r="K7473" i="4"/>
  <c r="L7472" i="4"/>
  <c r="L5431" i="4"/>
  <c r="K5432" i="4"/>
  <c r="K470" i="4"/>
  <c r="L469" i="4"/>
  <c r="K5500" i="4"/>
  <c r="L5499" i="4"/>
  <c r="K4004" i="4"/>
  <c r="L4003" i="4"/>
  <c r="K675" i="4"/>
  <c r="L674" i="4"/>
  <c r="K6249" i="4"/>
  <c r="L6248" i="4"/>
  <c r="K5637" i="4"/>
  <c r="L5636" i="4"/>
  <c r="K3462" i="4"/>
  <c r="L3461" i="4"/>
  <c r="K6521" i="4"/>
  <c r="L6520" i="4"/>
  <c r="K2032" i="4"/>
  <c r="L2031" i="4"/>
  <c r="K129" i="4"/>
  <c r="L128" i="4"/>
  <c r="L6588" i="4"/>
  <c r="K6589" i="4"/>
  <c r="K1012" i="4"/>
  <c r="L1011" i="4"/>
  <c r="L2849" i="4"/>
  <c r="K2850" i="4"/>
  <c r="L7404" i="4"/>
  <c r="K7405" i="4"/>
  <c r="L5364" i="4"/>
  <c r="K5365" i="4"/>
  <c r="K2576" i="4"/>
  <c r="L2575" i="4"/>
  <c r="L267" i="4"/>
  <c r="K268" i="4"/>
  <c r="K4412" i="4"/>
  <c r="L4411" i="4"/>
  <c r="K1352" i="4"/>
  <c r="L1351" i="4"/>
  <c r="K876" i="4"/>
  <c r="L875" i="4"/>
  <c r="L4616" i="4"/>
  <c r="K4617" i="4"/>
  <c r="K3528" i="4"/>
  <c r="L3527" i="4"/>
  <c r="K2236" i="4"/>
  <c r="L2235" i="4"/>
  <c r="L2303" i="4"/>
  <c r="K2304" i="4"/>
  <c r="K808" i="4"/>
  <c r="L807" i="4"/>
  <c r="L3800" i="4"/>
  <c r="K3801" i="4"/>
  <c r="L741" i="4"/>
  <c r="K742" i="4"/>
  <c r="L1895" i="4"/>
  <c r="K1896" i="4"/>
  <c r="K4073" i="4"/>
  <c r="L4072" i="4"/>
  <c r="L7267" i="4"/>
  <c r="K7268" i="4"/>
  <c r="L1216" i="4"/>
  <c r="K1217" i="4"/>
  <c r="L2507" i="4"/>
  <c r="K2508" i="4"/>
  <c r="K5772" i="4"/>
  <c r="L5771" i="4"/>
  <c r="L2915" i="4"/>
  <c r="K2916" i="4"/>
  <c r="K6181" i="4"/>
  <c r="L6180" i="4"/>
  <c r="L1420" i="4"/>
  <c r="K1421" i="4"/>
  <c r="K5840" i="4"/>
  <c r="L5839" i="4"/>
  <c r="L7335" i="4"/>
  <c r="K7336" i="4"/>
  <c r="K3868" i="4"/>
  <c r="L3867" i="4"/>
  <c r="L4547" i="4"/>
  <c r="K4548" i="4"/>
  <c r="K4752" i="4"/>
  <c r="L4751" i="4"/>
  <c r="L5091" i="4"/>
  <c r="K5092" i="4"/>
  <c r="L3596" i="4"/>
  <c r="K3597" i="4"/>
  <c r="L611" i="4"/>
  <c r="K612" i="4"/>
  <c r="K6384" i="4"/>
  <c r="L6383" i="4"/>
  <c r="L399" i="4"/>
  <c r="K400" i="4"/>
  <c r="L2101" i="4"/>
  <c r="K2102" i="4"/>
  <c r="L2440" i="4"/>
  <c r="K2441" i="4"/>
  <c r="K537" i="4"/>
  <c r="L536" i="4"/>
  <c r="L3052" i="4"/>
  <c r="K3053" i="4"/>
  <c r="K5569" i="4" l="1"/>
  <c r="L5568" i="4"/>
  <c r="L2986" i="4"/>
  <c r="K2987" i="4"/>
  <c r="L2169" i="4"/>
  <c r="K2170" i="4"/>
  <c r="K7541" i="4"/>
  <c r="L7540" i="4"/>
  <c r="L2644" i="4"/>
  <c r="K2645" i="4"/>
  <c r="L4820" i="4"/>
  <c r="K4821" i="4"/>
  <c r="K1965" i="4"/>
  <c r="L1964" i="4"/>
  <c r="L1760" i="4"/>
  <c r="K1761" i="4"/>
  <c r="L1556" i="4"/>
  <c r="K1557" i="4"/>
  <c r="K4209" i="4"/>
  <c r="L4208" i="4"/>
  <c r="L332" i="4"/>
  <c r="K333" i="4"/>
  <c r="K6046" i="4"/>
  <c r="L6045" i="4"/>
  <c r="L6998" i="4"/>
  <c r="K6999" i="4"/>
  <c r="L5704" i="4"/>
  <c r="K5705" i="4"/>
  <c r="L944" i="4"/>
  <c r="K945" i="4"/>
  <c r="L3392" i="4"/>
  <c r="K3393" i="4"/>
  <c r="L2372" i="4"/>
  <c r="K2373" i="4"/>
  <c r="K6114" i="4"/>
  <c r="L6113" i="4"/>
  <c r="K2782" i="4"/>
  <c r="L2781" i="4"/>
  <c r="L1148" i="4"/>
  <c r="K1149" i="4"/>
  <c r="K4482" i="4"/>
  <c r="L4481" i="4"/>
  <c r="L742" i="4"/>
  <c r="K743" i="4"/>
  <c r="K5433" i="4"/>
  <c r="L5432" i="4"/>
  <c r="L3528" i="4"/>
  <c r="K3529" i="4"/>
  <c r="L4412" i="4"/>
  <c r="K4413" i="4"/>
  <c r="L6521" i="4"/>
  <c r="K6522" i="4"/>
  <c r="K3733" i="4"/>
  <c r="L3732" i="4"/>
  <c r="L6930" i="4"/>
  <c r="K6931" i="4"/>
  <c r="K7067" i="4"/>
  <c r="L7066" i="4"/>
  <c r="K5093" i="4"/>
  <c r="L5092" i="4"/>
  <c r="L7268" i="4"/>
  <c r="K7269" i="4"/>
  <c r="L4617" i="4"/>
  <c r="K4618" i="4"/>
  <c r="K4958" i="4"/>
  <c r="L4957" i="4"/>
  <c r="K3192" i="4"/>
  <c r="L3191" i="4"/>
  <c r="L3462" i="4"/>
  <c r="K3463" i="4"/>
  <c r="K7474" i="4"/>
  <c r="L7473" i="4"/>
  <c r="K2713" i="4"/>
  <c r="L2712" i="4"/>
  <c r="K6861" i="4"/>
  <c r="L6860" i="4"/>
  <c r="K3802" i="4"/>
  <c r="L3801" i="4"/>
  <c r="K1081" i="4"/>
  <c r="L1080" i="4"/>
  <c r="K6182" i="4"/>
  <c r="L6181" i="4"/>
  <c r="L2576" i="4"/>
  <c r="K2577" i="4"/>
  <c r="K5638" i="4"/>
  <c r="L5637" i="4"/>
  <c r="K5501" i="4"/>
  <c r="L5500" i="4"/>
  <c r="K5297" i="4"/>
  <c r="L5296" i="4"/>
  <c r="K3121" i="4"/>
  <c r="L3120" i="4"/>
  <c r="L1828" i="4"/>
  <c r="K1829" i="4"/>
  <c r="L400" i="4"/>
  <c r="K401" i="4"/>
  <c r="K4549" i="4"/>
  <c r="L4548" i="4"/>
  <c r="K2917" i="4"/>
  <c r="L2916" i="4"/>
  <c r="K1897" i="4"/>
  <c r="L1896" i="4"/>
  <c r="K5366" i="4"/>
  <c r="L5365" i="4"/>
  <c r="K6590" i="4"/>
  <c r="L6589" i="4"/>
  <c r="K1285" i="4"/>
  <c r="L1284" i="4"/>
  <c r="L6657" i="4"/>
  <c r="K6658" i="4"/>
  <c r="L7608" i="4"/>
  <c r="K7609" i="4"/>
  <c r="K7201" i="4"/>
  <c r="L7200" i="4"/>
  <c r="L808" i="4"/>
  <c r="K809" i="4"/>
  <c r="L6249" i="4"/>
  <c r="K6250" i="4"/>
  <c r="K7133" i="4"/>
  <c r="L7132" i="4"/>
  <c r="L4141" i="4"/>
  <c r="K4142" i="4"/>
  <c r="L7678" i="4"/>
  <c r="K7679" i="4"/>
  <c r="K3326" i="4"/>
  <c r="L3325" i="4"/>
  <c r="K3598" i="4"/>
  <c r="L3597" i="4"/>
  <c r="K1218" i="4"/>
  <c r="L1217" i="4"/>
  <c r="K6794" i="4"/>
  <c r="L6793" i="4"/>
  <c r="K4279" i="4"/>
  <c r="L4278" i="4"/>
  <c r="L5840" i="4"/>
  <c r="K5841" i="4"/>
  <c r="L1012" i="4"/>
  <c r="K1013" i="4"/>
  <c r="K6725" i="4"/>
  <c r="L6724" i="4"/>
  <c r="K1422" i="4"/>
  <c r="L1421" i="4"/>
  <c r="K269" i="4"/>
  <c r="L268" i="4"/>
  <c r="L6317" i="4"/>
  <c r="K6318" i="4"/>
  <c r="K1489" i="4"/>
  <c r="L1488" i="4"/>
  <c r="K4005" i="4"/>
  <c r="L4004" i="4"/>
  <c r="L3937" i="4"/>
  <c r="K3938" i="4"/>
  <c r="K3054" i="4"/>
  <c r="L3053" i="4"/>
  <c r="L2102" i="4"/>
  <c r="K2103" i="4"/>
  <c r="L5229" i="4"/>
  <c r="K5230" i="4"/>
  <c r="L4685" i="4"/>
  <c r="K4686" i="4"/>
  <c r="L4752" i="4"/>
  <c r="K4753" i="4"/>
  <c r="K877" i="4"/>
  <c r="L876" i="4"/>
  <c r="K2305" i="4"/>
  <c r="L2304" i="4"/>
  <c r="K7406" i="4"/>
  <c r="L7405" i="4"/>
  <c r="K3258" i="4"/>
  <c r="L3257" i="4"/>
  <c r="L1625" i="4"/>
  <c r="K1626" i="4"/>
  <c r="K3666" i="4"/>
  <c r="L3665" i="4"/>
  <c r="K538" i="4"/>
  <c r="L537" i="4"/>
  <c r="L3868" i="4"/>
  <c r="K3869" i="4"/>
  <c r="K130" i="4"/>
  <c r="L129" i="4"/>
  <c r="K471" i="4"/>
  <c r="L470" i="4"/>
  <c r="K2442" i="4"/>
  <c r="L2441" i="4"/>
  <c r="L7336" i="4"/>
  <c r="K7337" i="4"/>
  <c r="K2509" i="4"/>
  <c r="L2508" i="4"/>
  <c r="L2850" i="4"/>
  <c r="K2851" i="4"/>
  <c r="K4889" i="4"/>
  <c r="L4888" i="4"/>
  <c r="L5160" i="4"/>
  <c r="K5161" i="4"/>
  <c r="L1692" i="4"/>
  <c r="K1693" i="4"/>
  <c r="K5909" i="4"/>
  <c r="L5908" i="4"/>
  <c r="L4073" i="4"/>
  <c r="K4074" i="4"/>
  <c r="L5024" i="4"/>
  <c r="K5025" i="4"/>
  <c r="K6385" i="4"/>
  <c r="L6384" i="4"/>
  <c r="L5772" i="4"/>
  <c r="K5773" i="4"/>
  <c r="L675" i="4"/>
  <c r="K676" i="4"/>
  <c r="K6453" i="4"/>
  <c r="L6452" i="4"/>
  <c r="K613" i="4"/>
  <c r="L613" i="4" s="1"/>
  <c r="L612" i="4"/>
  <c r="L2236" i="4"/>
  <c r="K2237" i="4"/>
  <c r="L1352" i="4"/>
  <c r="K1353" i="4"/>
  <c r="L2032" i="4"/>
  <c r="K2033" i="4"/>
  <c r="K5979" i="4"/>
  <c r="L5978" i="4"/>
  <c r="L4345" i="4"/>
  <c r="K4346" i="4"/>
  <c r="K199" i="4"/>
  <c r="L198" i="4"/>
  <c r="K2988" i="4" l="1"/>
  <c r="L2987" i="4"/>
  <c r="L5569" i="4"/>
  <c r="K5570" i="4"/>
  <c r="K1762" i="4"/>
  <c r="L1761" i="4"/>
  <c r="K7000" i="4"/>
  <c r="L6999" i="4"/>
  <c r="K6047" i="4"/>
  <c r="L6046" i="4"/>
  <c r="K334" i="4"/>
  <c r="L333" i="4"/>
  <c r="K946" i="4"/>
  <c r="L945" i="4"/>
  <c r="L1557" i="4"/>
  <c r="K1558" i="4"/>
  <c r="L2170" i="4"/>
  <c r="K2171" i="4"/>
  <c r="K1150" i="4"/>
  <c r="L1149" i="4"/>
  <c r="K5706" i="4"/>
  <c r="L5705" i="4"/>
  <c r="L2782" i="4"/>
  <c r="K2783" i="4"/>
  <c r="K1966" i="4"/>
  <c r="L1965" i="4"/>
  <c r="K4822" i="4"/>
  <c r="L4821" i="4"/>
  <c r="L6114" i="4"/>
  <c r="K6115" i="4"/>
  <c r="K2374" i="4"/>
  <c r="L2373" i="4"/>
  <c r="K2646" i="4"/>
  <c r="L2645" i="4"/>
  <c r="K3394" i="4"/>
  <c r="L3393" i="4"/>
  <c r="K4210" i="4"/>
  <c r="L4209" i="4"/>
  <c r="L7541" i="4"/>
  <c r="K7542" i="4"/>
  <c r="L4482" i="4"/>
  <c r="K4483" i="4"/>
  <c r="L6453" i="4"/>
  <c r="K6454" i="4"/>
  <c r="L4413" i="4"/>
  <c r="K4414" i="4"/>
  <c r="K1354" i="4"/>
  <c r="L1353" i="4"/>
  <c r="K6251" i="4"/>
  <c r="L6250" i="4"/>
  <c r="K131" i="4"/>
  <c r="L130" i="4"/>
  <c r="L1218" i="4"/>
  <c r="K1219" i="4"/>
  <c r="K4550" i="4"/>
  <c r="L4549" i="4"/>
  <c r="L6182" i="4"/>
  <c r="K6183" i="4"/>
  <c r="L7337" i="4"/>
  <c r="K7338" i="4"/>
  <c r="K2104" i="4"/>
  <c r="L2103" i="4"/>
  <c r="L1081" i="4"/>
  <c r="K1082" i="4"/>
  <c r="L7067" i="4"/>
  <c r="K7068" i="4"/>
  <c r="K4347" i="4"/>
  <c r="L4346" i="4"/>
  <c r="L5161" i="4"/>
  <c r="K5162" i="4"/>
  <c r="L2442" i="4"/>
  <c r="K2443" i="4"/>
  <c r="K3055" i="4"/>
  <c r="L3054" i="4"/>
  <c r="L3326" i="4"/>
  <c r="K3327" i="4"/>
  <c r="L6590" i="4"/>
  <c r="K6591" i="4"/>
  <c r="L5501" i="4"/>
  <c r="K5502" i="4"/>
  <c r="K6386" i="4"/>
  <c r="L6385" i="4"/>
  <c r="L877" i="4"/>
  <c r="K878" i="4"/>
  <c r="K6795" i="4"/>
  <c r="L6794" i="4"/>
  <c r="K5026" i="4"/>
  <c r="L5025" i="4"/>
  <c r="K4754" i="4"/>
  <c r="L4753" i="4"/>
  <c r="K4143" i="4"/>
  <c r="L4142" i="4"/>
  <c r="L7609" i="4"/>
  <c r="K7610" i="4"/>
  <c r="K4619" i="4"/>
  <c r="L4618" i="4"/>
  <c r="L6522" i="4"/>
  <c r="K6523" i="4"/>
  <c r="K3667" i="4"/>
  <c r="L3666" i="4"/>
  <c r="K4006" i="4"/>
  <c r="L4005" i="4"/>
  <c r="L2033" i="4"/>
  <c r="K2034" i="4"/>
  <c r="K2852" i="4"/>
  <c r="L2851" i="4"/>
  <c r="L4686" i="4"/>
  <c r="K4687" i="4"/>
  <c r="K6659" i="4"/>
  <c r="L6658" i="4"/>
  <c r="L2577" i="4"/>
  <c r="K2578" i="4"/>
  <c r="L7269" i="4"/>
  <c r="K7270" i="4"/>
  <c r="K7134" i="4"/>
  <c r="L7133" i="4"/>
  <c r="K677" i="4"/>
  <c r="L676" i="4"/>
  <c r="K5231" i="4"/>
  <c r="L5230" i="4"/>
  <c r="K1014" i="4"/>
  <c r="L1013" i="4"/>
  <c r="K3530" i="4"/>
  <c r="L3529" i="4"/>
  <c r="K2510" i="4"/>
  <c r="L2509" i="4"/>
  <c r="L3258" i="4"/>
  <c r="K3259" i="4"/>
  <c r="K1286" i="4"/>
  <c r="L1285" i="4"/>
  <c r="K3122" i="4"/>
  <c r="L3121" i="4"/>
  <c r="L5093" i="4"/>
  <c r="K5094" i="4"/>
  <c r="L1693" i="4"/>
  <c r="K1694" i="4"/>
  <c r="K6319" i="4"/>
  <c r="L6318" i="4"/>
  <c r="L199" i="4"/>
  <c r="K200" i="4"/>
  <c r="L5433" i="4"/>
  <c r="K5434" i="4"/>
  <c r="K5774" i="4"/>
  <c r="L5773" i="4"/>
  <c r="K6932" i="4"/>
  <c r="L6931" i="4"/>
  <c r="L2305" i="4"/>
  <c r="K2306" i="4"/>
  <c r="K270" i="4"/>
  <c r="L269" i="4"/>
  <c r="L3802" i="4"/>
  <c r="K3803" i="4"/>
  <c r="K3939" i="4"/>
  <c r="L3938" i="4"/>
  <c r="L7679" i="4"/>
  <c r="K7680" i="4"/>
  <c r="K1830" i="4"/>
  <c r="L1829" i="4"/>
  <c r="K1898" i="4"/>
  <c r="L1897" i="4"/>
  <c r="L2713" i="4"/>
  <c r="K2714" i="4"/>
  <c r="L4074" i="4"/>
  <c r="K4075" i="4"/>
  <c r="L1626" i="4"/>
  <c r="K1627" i="4"/>
  <c r="L471" i="4"/>
  <c r="K472" i="4"/>
  <c r="K6726" i="4"/>
  <c r="L6725" i="4"/>
  <c r="L2917" i="4"/>
  <c r="K2918" i="4"/>
  <c r="K7475" i="4"/>
  <c r="L7474" i="4"/>
  <c r="K3464" i="4"/>
  <c r="L3463" i="4"/>
  <c r="K5910" i="4"/>
  <c r="L5909" i="4"/>
  <c r="L1489" i="4"/>
  <c r="K1490" i="4"/>
  <c r="K2238" i="4"/>
  <c r="L2237" i="4"/>
  <c r="L5841" i="4"/>
  <c r="K5842" i="4"/>
  <c r="L401" i="4"/>
  <c r="K402" i="4"/>
  <c r="L7406" i="4"/>
  <c r="K7407" i="4"/>
  <c r="L3598" i="4"/>
  <c r="K3599" i="4"/>
  <c r="K5298" i="4"/>
  <c r="L5297" i="4"/>
  <c r="L3869" i="4"/>
  <c r="K3870" i="4"/>
  <c r="K810" i="4"/>
  <c r="L809" i="4"/>
  <c r="L743" i="4"/>
  <c r="K744" i="4"/>
  <c r="L4279" i="4"/>
  <c r="K4280" i="4"/>
  <c r="K3193" i="4"/>
  <c r="L3192" i="4"/>
  <c r="K5980" i="4"/>
  <c r="L5979" i="4"/>
  <c r="K4890" i="4"/>
  <c r="L4889" i="4"/>
  <c r="L538" i="4"/>
  <c r="K539" i="4"/>
  <c r="K1423" i="4"/>
  <c r="L1422" i="4"/>
  <c r="K7202" i="4"/>
  <c r="L7201" i="4"/>
  <c r="L5366" i="4"/>
  <c r="K5367" i="4"/>
  <c r="L5638" i="4"/>
  <c r="K5639" i="4"/>
  <c r="K6862" i="4"/>
  <c r="L6861" i="4"/>
  <c r="L4958" i="4"/>
  <c r="K4959" i="4"/>
  <c r="K3734" i="4"/>
  <c r="L3733" i="4"/>
  <c r="K5571" i="4" l="1"/>
  <c r="L5570" i="4"/>
  <c r="L2988" i="4"/>
  <c r="K2989" i="4"/>
  <c r="K4823" i="4"/>
  <c r="L4822" i="4"/>
  <c r="K4211" i="4"/>
  <c r="L4210" i="4"/>
  <c r="K2647" i="4"/>
  <c r="L2646" i="4"/>
  <c r="L1150" i="4"/>
  <c r="K1151" i="4"/>
  <c r="L1558" i="4"/>
  <c r="K1559" i="4"/>
  <c r="L946" i="4"/>
  <c r="K947" i="4"/>
  <c r="L334" i="4"/>
  <c r="K335" i="4"/>
  <c r="K6048" i="4"/>
  <c r="L6047" i="4"/>
  <c r="K4484" i="4"/>
  <c r="L4483" i="4"/>
  <c r="L6115" i="4"/>
  <c r="K6116" i="4"/>
  <c r="L2171" i="4"/>
  <c r="K2172" i="4"/>
  <c r="K7543" i="4"/>
  <c r="L7542" i="4"/>
  <c r="K1967" i="4"/>
  <c r="L1966" i="4"/>
  <c r="K2784" i="4"/>
  <c r="L2783" i="4"/>
  <c r="K3395" i="4"/>
  <c r="L3394" i="4"/>
  <c r="L5706" i="4"/>
  <c r="K5707" i="4"/>
  <c r="L2374" i="4"/>
  <c r="K2375" i="4"/>
  <c r="K7001" i="4"/>
  <c r="L7000" i="4"/>
  <c r="L1762" i="4"/>
  <c r="K1763" i="4"/>
  <c r="L6386" i="4"/>
  <c r="K6387" i="4"/>
  <c r="K7681" i="4"/>
  <c r="L7680" i="4"/>
  <c r="K5163" i="4"/>
  <c r="L5162" i="4"/>
  <c r="L7338" i="4"/>
  <c r="K7339" i="4"/>
  <c r="L3193" i="4"/>
  <c r="K3194" i="4"/>
  <c r="L7475" i="4"/>
  <c r="K7476" i="4"/>
  <c r="L6932" i="4"/>
  <c r="K6933" i="4"/>
  <c r="K4007" i="4"/>
  <c r="L4006" i="4"/>
  <c r="L1898" i="4"/>
  <c r="K1899" i="4"/>
  <c r="K6660" i="4"/>
  <c r="L6659" i="4"/>
  <c r="K3668" i="4"/>
  <c r="L3667" i="4"/>
  <c r="L4347" i="4"/>
  <c r="K4348" i="4"/>
  <c r="L1354" i="4"/>
  <c r="K1355" i="4"/>
  <c r="L744" i="4"/>
  <c r="K745" i="4"/>
  <c r="K7408" i="4"/>
  <c r="L7407" i="4"/>
  <c r="L1490" i="4"/>
  <c r="K1491" i="4"/>
  <c r="K5435" i="4"/>
  <c r="L5434" i="4"/>
  <c r="L4687" i="4"/>
  <c r="K4688" i="4"/>
  <c r="L6523" i="4"/>
  <c r="K6524" i="4"/>
  <c r="K3328" i="4"/>
  <c r="L3327" i="4"/>
  <c r="L7068" i="4"/>
  <c r="K7069" i="4"/>
  <c r="L6183" i="4"/>
  <c r="K6184" i="4"/>
  <c r="L3734" i="4"/>
  <c r="K3735" i="4"/>
  <c r="K1424" i="4"/>
  <c r="L1423" i="4"/>
  <c r="L6726" i="4"/>
  <c r="K6727" i="4"/>
  <c r="L3122" i="4"/>
  <c r="K3123" i="4"/>
  <c r="K5232" i="4"/>
  <c r="L5231" i="4"/>
  <c r="K5640" i="4"/>
  <c r="L5639" i="4"/>
  <c r="K5843" i="4"/>
  <c r="L5842" i="4"/>
  <c r="L2306" i="4"/>
  <c r="K2307" i="4"/>
  <c r="L7270" i="4"/>
  <c r="K7271" i="4"/>
  <c r="L1830" i="4"/>
  <c r="K1831" i="4"/>
  <c r="K6320" i="4"/>
  <c r="L6319" i="4"/>
  <c r="K132" i="4"/>
  <c r="L131" i="4"/>
  <c r="K5368" i="4"/>
  <c r="L5367" i="4"/>
  <c r="L2714" i="4"/>
  <c r="K2715" i="4"/>
  <c r="L1694" i="4"/>
  <c r="K1695" i="4"/>
  <c r="L2578" i="4"/>
  <c r="K2579" i="4"/>
  <c r="L5502" i="4"/>
  <c r="K5503" i="4"/>
  <c r="L6251" i="4"/>
  <c r="K6252" i="4"/>
  <c r="L3599" i="4"/>
  <c r="K3600" i="4"/>
  <c r="L5094" i="4"/>
  <c r="K5095" i="4"/>
  <c r="K6592" i="4"/>
  <c r="L6591" i="4"/>
  <c r="K3940" i="4"/>
  <c r="L3939" i="4"/>
  <c r="L1014" i="4"/>
  <c r="K1015" i="4"/>
  <c r="L4959" i="4"/>
  <c r="K4960" i="4"/>
  <c r="K201" i="4"/>
  <c r="L200" i="4"/>
  <c r="L1082" i="4"/>
  <c r="K1083" i="4"/>
  <c r="K4415" i="4"/>
  <c r="L4414" i="4"/>
  <c r="K811" i="4"/>
  <c r="L810" i="4"/>
  <c r="L5910" i="4"/>
  <c r="K5911" i="4"/>
  <c r="L1286" i="4"/>
  <c r="K1287" i="4"/>
  <c r="L2852" i="4"/>
  <c r="K2853" i="4"/>
  <c r="L4619" i="4"/>
  <c r="K4620" i="4"/>
  <c r="K3056" i="4"/>
  <c r="L3055" i="4"/>
  <c r="K4551" i="4"/>
  <c r="L4550" i="4"/>
  <c r="K3871" i="4"/>
  <c r="L3870" i="4"/>
  <c r="K403" i="4"/>
  <c r="L402" i="4"/>
  <c r="K1628" i="4"/>
  <c r="L1627" i="4"/>
  <c r="K3260" i="4"/>
  <c r="L3259" i="4"/>
  <c r="K2035" i="4"/>
  <c r="L2034" i="4"/>
  <c r="K7611" i="4"/>
  <c r="L7610" i="4"/>
  <c r="L878" i="4"/>
  <c r="K879" i="4"/>
  <c r="K2444" i="4"/>
  <c r="L2443" i="4"/>
  <c r="K1220" i="4"/>
  <c r="L1219" i="4"/>
  <c r="L6454" i="4"/>
  <c r="K6455" i="4"/>
  <c r="K4076" i="4"/>
  <c r="L4075" i="4"/>
  <c r="K5981" i="4"/>
  <c r="L5980" i="4"/>
  <c r="L3464" i="4"/>
  <c r="K3465" i="4"/>
  <c r="L2510" i="4"/>
  <c r="K2511" i="4"/>
  <c r="L4143" i="4"/>
  <c r="K4144" i="4"/>
  <c r="L2104" i="4"/>
  <c r="K2105" i="4"/>
  <c r="L5298" i="4"/>
  <c r="K5299" i="4"/>
  <c r="L3530" i="4"/>
  <c r="K3531" i="4"/>
  <c r="K4755" i="4"/>
  <c r="L4754" i="4"/>
  <c r="K4281" i="4"/>
  <c r="L4280" i="4"/>
  <c r="L2918" i="4"/>
  <c r="K2919" i="4"/>
  <c r="L7202" i="4"/>
  <c r="K7203" i="4"/>
  <c r="L2238" i="4"/>
  <c r="K2239" i="4"/>
  <c r="K5775" i="4"/>
  <c r="L5774" i="4"/>
  <c r="L5026" i="4"/>
  <c r="K5027" i="4"/>
  <c r="L539" i="4"/>
  <c r="K540" i="4"/>
  <c r="L472" i="4"/>
  <c r="K473" i="4"/>
  <c r="L3803" i="4"/>
  <c r="K3804" i="4"/>
  <c r="L677" i="4"/>
  <c r="K678" i="4"/>
  <c r="K6796" i="4"/>
  <c r="L6795" i="4"/>
  <c r="K6863" i="4"/>
  <c r="L6862" i="4"/>
  <c r="L4890" i="4"/>
  <c r="K4891" i="4"/>
  <c r="K271" i="4"/>
  <c r="L270" i="4"/>
  <c r="K7135" i="4"/>
  <c r="L7134" i="4"/>
  <c r="L2989" i="4" l="1"/>
  <c r="K2990" i="4"/>
  <c r="K5572" i="4"/>
  <c r="L5571" i="4"/>
  <c r="K7002" i="4"/>
  <c r="L7001" i="4"/>
  <c r="L2375" i="4"/>
  <c r="K2376" i="4"/>
  <c r="K1560" i="4"/>
  <c r="L1559" i="4"/>
  <c r="L5707" i="4"/>
  <c r="K5708" i="4"/>
  <c r="K6117" i="4"/>
  <c r="L6116" i="4"/>
  <c r="K7544" i="4"/>
  <c r="L7543" i="4"/>
  <c r="L2172" i="4"/>
  <c r="K2173" i="4"/>
  <c r="K1152" i="4"/>
  <c r="L1151" i="4"/>
  <c r="L3395" i="4"/>
  <c r="K3396" i="4"/>
  <c r="K4485" i="4"/>
  <c r="L4484" i="4"/>
  <c r="L2647" i="4"/>
  <c r="K2648" i="4"/>
  <c r="K948" i="4"/>
  <c r="L947" i="4"/>
  <c r="L2784" i="4"/>
  <c r="K2785" i="4"/>
  <c r="L6048" i="4"/>
  <c r="K6049" i="4"/>
  <c r="L4211" i="4"/>
  <c r="K4212" i="4"/>
  <c r="L1763" i="4"/>
  <c r="K1764" i="4"/>
  <c r="L335" i="4"/>
  <c r="K336" i="4"/>
  <c r="L1967" i="4"/>
  <c r="K1968" i="4"/>
  <c r="K4824" i="4"/>
  <c r="L4823" i="4"/>
  <c r="K5028" i="4"/>
  <c r="L5027" i="4"/>
  <c r="K2512" i="4"/>
  <c r="L2511" i="4"/>
  <c r="K2716" i="4"/>
  <c r="L2715" i="4"/>
  <c r="K1900" i="4"/>
  <c r="L1899" i="4"/>
  <c r="L4755" i="4"/>
  <c r="K4756" i="4"/>
  <c r="L2444" i="4"/>
  <c r="K2445" i="4"/>
  <c r="L201" i="4"/>
  <c r="K202" i="4"/>
  <c r="K3532" i="4"/>
  <c r="L3531" i="4"/>
  <c r="K880" i="4"/>
  <c r="L879" i="4"/>
  <c r="K1288" i="4"/>
  <c r="L1287" i="4"/>
  <c r="L6252" i="4"/>
  <c r="K6253" i="4"/>
  <c r="K3124" i="4"/>
  <c r="L3123" i="4"/>
  <c r="K4689" i="4"/>
  <c r="L4688" i="4"/>
  <c r="K5776" i="4"/>
  <c r="L5775" i="4"/>
  <c r="K404" i="4"/>
  <c r="L403" i="4"/>
  <c r="L5368" i="4"/>
  <c r="K5369" i="4"/>
  <c r="L4007" i="4"/>
  <c r="K4008" i="4"/>
  <c r="L7681" i="4"/>
  <c r="K7682" i="4"/>
  <c r="L4891" i="4"/>
  <c r="K4892" i="4"/>
  <c r="K2240" i="4"/>
  <c r="L2239" i="4"/>
  <c r="L5299" i="4"/>
  <c r="K5300" i="4"/>
  <c r="K5912" i="4"/>
  <c r="L5911" i="4"/>
  <c r="L1015" i="4"/>
  <c r="K1016" i="4"/>
  <c r="L2307" i="4"/>
  <c r="K2308" i="4"/>
  <c r="K6185" i="4"/>
  <c r="L6184" i="4"/>
  <c r="L6933" i="4"/>
  <c r="K6934" i="4"/>
  <c r="L6387" i="4"/>
  <c r="K6388" i="4"/>
  <c r="K5982" i="4"/>
  <c r="L5981" i="4"/>
  <c r="K7612" i="4"/>
  <c r="L7611" i="4"/>
  <c r="L3871" i="4"/>
  <c r="K3872" i="4"/>
  <c r="K133" i="4"/>
  <c r="L132" i="4"/>
  <c r="L5435" i="4"/>
  <c r="K5436" i="4"/>
  <c r="K541" i="4"/>
  <c r="L540" i="4"/>
  <c r="K4145" i="4"/>
  <c r="L4144" i="4"/>
  <c r="L4620" i="4"/>
  <c r="K4621" i="4"/>
  <c r="L1083" i="4"/>
  <c r="K1084" i="4"/>
  <c r="L5095" i="4"/>
  <c r="K5096" i="4"/>
  <c r="L1695" i="4"/>
  <c r="K1696" i="4"/>
  <c r="K1832" i="4"/>
  <c r="L1831" i="4"/>
  <c r="K746" i="4"/>
  <c r="L745" i="4"/>
  <c r="L7339" i="4"/>
  <c r="K7340" i="4"/>
  <c r="K6797" i="4"/>
  <c r="L6796" i="4"/>
  <c r="K4282" i="4"/>
  <c r="L4281" i="4"/>
  <c r="L1220" i="4"/>
  <c r="K1221" i="4"/>
  <c r="L1628" i="4"/>
  <c r="K1629" i="4"/>
  <c r="L1424" i="4"/>
  <c r="K1425" i="4"/>
  <c r="K6661" i="4"/>
  <c r="L6660" i="4"/>
  <c r="K679" i="4"/>
  <c r="L678" i="4"/>
  <c r="L2853" i="4"/>
  <c r="K2854" i="4"/>
  <c r="K3601" i="4"/>
  <c r="L3600" i="4"/>
  <c r="K3736" i="4"/>
  <c r="L3735" i="4"/>
  <c r="L6524" i="4"/>
  <c r="K6525" i="4"/>
  <c r="K272" i="4"/>
  <c r="L271" i="4"/>
  <c r="L5232" i="4"/>
  <c r="K5233" i="4"/>
  <c r="K5164" i="4"/>
  <c r="L5163" i="4"/>
  <c r="K3466" i="4"/>
  <c r="L3465" i="4"/>
  <c r="K4961" i="4"/>
  <c r="L4960" i="4"/>
  <c r="L7271" i="4"/>
  <c r="K7272" i="4"/>
  <c r="L1355" i="4"/>
  <c r="K1356" i="4"/>
  <c r="K3805" i="4"/>
  <c r="L3804" i="4"/>
  <c r="K7204" i="4"/>
  <c r="L7203" i="4"/>
  <c r="L5503" i="4"/>
  <c r="K5504" i="4"/>
  <c r="K7070" i="4"/>
  <c r="L7069" i="4"/>
  <c r="K1492" i="4"/>
  <c r="L1491" i="4"/>
  <c r="K4349" i="4"/>
  <c r="L4348" i="4"/>
  <c r="K7477" i="4"/>
  <c r="L7476" i="4"/>
  <c r="K6864" i="4"/>
  <c r="L6863" i="4"/>
  <c r="K4077" i="4"/>
  <c r="L4076" i="4"/>
  <c r="L2035" i="4"/>
  <c r="K2036" i="4"/>
  <c r="K4552" i="4"/>
  <c r="L4551" i="4"/>
  <c r="K812" i="4"/>
  <c r="L811" i="4"/>
  <c r="L3940" i="4"/>
  <c r="K3941" i="4"/>
  <c r="K5844" i="4"/>
  <c r="L5843" i="4"/>
  <c r="K474" i="4"/>
  <c r="L473" i="4"/>
  <c r="L2919" i="4"/>
  <c r="K2920" i="4"/>
  <c r="L2105" i="4"/>
  <c r="K2106" i="4"/>
  <c r="K6456" i="4"/>
  <c r="L6455" i="4"/>
  <c r="L2579" i="4"/>
  <c r="K2580" i="4"/>
  <c r="K6728" i="4"/>
  <c r="L6727" i="4"/>
  <c r="L3194" i="4"/>
  <c r="K3195" i="4"/>
  <c r="K7136" i="4"/>
  <c r="L7135" i="4"/>
  <c r="L3260" i="4"/>
  <c r="K3261" i="4"/>
  <c r="L3056" i="4"/>
  <c r="K3057" i="4"/>
  <c r="L4415" i="4"/>
  <c r="K4416" i="4"/>
  <c r="K6593" i="4"/>
  <c r="L6592" i="4"/>
  <c r="L6320" i="4"/>
  <c r="K6321" i="4"/>
  <c r="L5640" i="4"/>
  <c r="K5641" i="4"/>
  <c r="L3328" i="4"/>
  <c r="K3329" i="4"/>
  <c r="L7408" i="4"/>
  <c r="K7409" i="4"/>
  <c r="L3668" i="4"/>
  <c r="K3669" i="4"/>
  <c r="K5573" i="4" l="1"/>
  <c r="L5572" i="4"/>
  <c r="L2990" i="4"/>
  <c r="K2991" i="4"/>
  <c r="K1969" i="4"/>
  <c r="L1968" i="4"/>
  <c r="L948" i="4"/>
  <c r="K949" i="4"/>
  <c r="K337" i="4"/>
  <c r="L336" i="4"/>
  <c r="L2648" i="4"/>
  <c r="K2649" i="4"/>
  <c r="K6118" i="4"/>
  <c r="L6117" i="4"/>
  <c r="L1764" i="4"/>
  <c r="K1765" i="4"/>
  <c r="K5709" i="4"/>
  <c r="L5708" i="4"/>
  <c r="K4213" i="4"/>
  <c r="L4212" i="4"/>
  <c r="K3397" i="4"/>
  <c r="L3396" i="4"/>
  <c r="K4486" i="4"/>
  <c r="L4485" i="4"/>
  <c r="L1560" i="4"/>
  <c r="K1561" i="4"/>
  <c r="K7545" i="4"/>
  <c r="L7544" i="4"/>
  <c r="K6050" i="4"/>
  <c r="L6049" i="4"/>
  <c r="K2377" i="4"/>
  <c r="L2376" i="4"/>
  <c r="K1153" i="4"/>
  <c r="L1152" i="4"/>
  <c r="L2785" i="4"/>
  <c r="K2786" i="4"/>
  <c r="L2173" i="4"/>
  <c r="K2174" i="4"/>
  <c r="K4825" i="4"/>
  <c r="L4824" i="4"/>
  <c r="K7003" i="4"/>
  <c r="L7002" i="4"/>
  <c r="K3330" i="4"/>
  <c r="L3329" i="4"/>
  <c r="L1221" i="4"/>
  <c r="K1222" i="4"/>
  <c r="K3873" i="4"/>
  <c r="L3872" i="4"/>
  <c r="L5844" i="4"/>
  <c r="K5845" i="4"/>
  <c r="K542" i="4"/>
  <c r="L541" i="4"/>
  <c r="K405" i="4"/>
  <c r="L404" i="4"/>
  <c r="K2107" i="4"/>
  <c r="L2106" i="4"/>
  <c r="K5505" i="4"/>
  <c r="L5504" i="4"/>
  <c r="K7273" i="4"/>
  <c r="L7272" i="4"/>
  <c r="L1696" i="4"/>
  <c r="K1697" i="4"/>
  <c r="L2308" i="4"/>
  <c r="K2309" i="4"/>
  <c r="L4892" i="4"/>
  <c r="K4893" i="4"/>
  <c r="K273" i="4"/>
  <c r="L273" i="4" s="1"/>
  <c r="L272" i="4"/>
  <c r="L679" i="4"/>
  <c r="K680" i="4"/>
  <c r="K4283" i="4"/>
  <c r="L4282" i="4"/>
  <c r="K7613" i="4"/>
  <c r="L7612" i="4"/>
  <c r="L5776" i="4"/>
  <c r="K5777" i="4"/>
  <c r="L3532" i="4"/>
  <c r="K3533" i="4"/>
  <c r="L6321" i="4"/>
  <c r="K6322" i="4"/>
  <c r="L2920" i="4"/>
  <c r="K2921" i="4"/>
  <c r="L3941" i="4"/>
  <c r="K3942" i="4"/>
  <c r="L6525" i="4"/>
  <c r="K6526" i="4"/>
  <c r="K5097" i="4"/>
  <c r="L5096" i="4"/>
  <c r="L1016" i="4"/>
  <c r="K1017" i="4"/>
  <c r="K7137" i="4"/>
  <c r="L7136" i="4"/>
  <c r="K6865" i="4"/>
  <c r="L6864" i="4"/>
  <c r="K7205" i="4"/>
  <c r="L7204" i="4"/>
  <c r="L4961" i="4"/>
  <c r="K4962" i="4"/>
  <c r="L6661" i="4"/>
  <c r="K6662" i="4"/>
  <c r="K6798" i="4"/>
  <c r="L6797" i="4"/>
  <c r="L5982" i="4"/>
  <c r="K5983" i="4"/>
  <c r="L4689" i="4"/>
  <c r="K4690" i="4"/>
  <c r="L2716" i="4"/>
  <c r="K2717" i="4"/>
  <c r="K3196" i="4"/>
  <c r="L3195" i="4"/>
  <c r="K7341" i="4"/>
  <c r="L7340" i="4"/>
  <c r="L1084" i="4"/>
  <c r="K1085" i="4"/>
  <c r="L5436" i="4"/>
  <c r="K5437" i="4"/>
  <c r="L6388" i="4"/>
  <c r="K6389" i="4"/>
  <c r="K7683" i="4"/>
  <c r="L7682" i="4"/>
  <c r="L202" i="4"/>
  <c r="K203" i="4"/>
  <c r="K6594" i="4"/>
  <c r="L6593" i="4"/>
  <c r="K475" i="4"/>
  <c r="L474" i="4"/>
  <c r="L812" i="4"/>
  <c r="K813" i="4"/>
  <c r="L7477" i="4"/>
  <c r="K7478" i="4"/>
  <c r="L3805" i="4"/>
  <c r="K3806" i="4"/>
  <c r="L3466" i="4"/>
  <c r="K3467" i="4"/>
  <c r="L3736" i="4"/>
  <c r="K3737" i="4"/>
  <c r="L5912" i="4"/>
  <c r="K5913" i="4"/>
  <c r="L3124" i="4"/>
  <c r="K3125" i="4"/>
  <c r="L2854" i="4"/>
  <c r="K2855" i="4"/>
  <c r="K4078" i="4"/>
  <c r="L4077" i="4"/>
  <c r="L1832" i="4"/>
  <c r="K1833" i="4"/>
  <c r="L880" i="4"/>
  <c r="K881" i="4"/>
  <c r="L4416" i="4"/>
  <c r="K4417" i="4"/>
  <c r="K1426" i="4"/>
  <c r="L1425" i="4"/>
  <c r="L5300" i="4"/>
  <c r="K5301" i="4"/>
  <c r="K4009" i="4"/>
  <c r="L4008" i="4"/>
  <c r="L6728" i="4"/>
  <c r="K6729" i="4"/>
  <c r="L4552" i="4"/>
  <c r="K4553" i="4"/>
  <c r="L2512" i="4"/>
  <c r="K2513" i="4"/>
  <c r="L7409" i="4"/>
  <c r="K7410" i="4"/>
  <c r="K3058" i="4"/>
  <c r="L3057" i="4"/>
  <c r="L2580" i="4"/>
  <c r="K2581" i="4"/>
  <c r="L2036" i="4"/>
  <c r="K2037" i="4"/>
  <c r="K1357" i="4"/>
  <c r="L1356" i="4"/>
  <c r="K1630" i="4"/>
  <c r="L1629" i="4"/>
  <c r="K5370" i="4"/>
  <c r="L5369" i="4"/>
  <c r="K4757" i="4"/>
  <c r="L4756" i="4"/>
  <c r="K3262" i="4"/>
  <c r="L3261" i="4"/>
  <c r="L5233" i="4"/>
  <c r="K5234" i="4"/>
  <c r="K6457" i="4"/>
  <c r="L6456" i="4"/>
  <c r="K7071" i="4"/>
  <c r="L7070" i="4"/>
  <c r="L1900" i="4"/>
  <c r="K1901" i="4"/>
  <c r="L5641" i="4"/>
  <c r="K5642" i="4"/>
  <c r="K3670" i="4"/>
  <c r="L3669" i="4"/>
  <c r="K4622" i="4"/>
  <c r="L4621" i="4"/>
  <c r="K6935" i="4"/>
  <c r="L6934" i="4"/>
  <c r="K6254" i="4"/>
  <c r="L6253" i="4"/>
  <c r="K2446" i="4"/>
  <c r="L2445" i="4"/>
  <c r="L4349" i="4"/>
  <c r="K4350" i="4"/>
  <c r="L746" i="4"/>
  <c r="K747" i="4"/>
  <c r="K134" i="4"/>
  <c r="L133" i="4"/>
  <c r="L1492" i="4"/>
  <c r="K1493" i="4"/>
  <c r="L5164" i="4"/>
  <c r="K5165" i="4"/>
  <c r="L3601" i="4"/>
  <c r="K3602" i="4"/>
  <c r="L4145" i="4"/>
  <c r="K4146" i="4"/>
  <c r="K6186" i="4"/>
  <c r="L6185" i="4"/>
  <c r="L2240" i="4"/>
  <c r="K2241" i="4"/>
  <c r="L1288" i="4"/>
  <c r="K1289" i="4"/>
  <c r="L5028" i="4"/>
  <c r="K5029" i="4"/>
  <c r="L2991" i="4" l="1"/>
  <c r="K2992" i="4"/>
  <c r="K5574" i="4"/>
  <c r="L5573" i="4"/>
  <c r="L4825" i="4"/>
  <c r="K4826" i="4"/>
  <c r="L2174" i="4"/>
  <c r="K2175" i="4"/>
  <c r="L1561" i="4"/>
  <c r="K1562" i="4"/>
  <c r="L6118" i="4"/>
  <c r="K6119" i="4"/>
  <c r="L2649" i="4"/>
  <c r="K2650" i="4"/>
  <c r="K7546" i="4"/>
  <c r="L7545" i="4"/>
  <c r="L2786" i="4"/>
  <c r="K2787" i="4"/>
  <c r="L4486" i="4"/>
  <c r="K4487" i="4"/>
  <c r="L1153" i="4"/>
  <c r="K1154" i="4"/>
  <c r="K3398" i="4"/>
  <c r="L3397" i="4"/>
  <c r="K338" i="4"/>
  <c r="L337" i="4"/>
  <c r="L1765" i="4"/>
  <c r="K1766" i="4"/>
  <c r="L949" i="4"/>
  <c r="K950" i="4"/>
  <c r="L2377" i="4"/>
  <c r="K2378" i="4"/>
  <c r="L4213" i="4"/>
  <c r="K4214" i="4"/>
  <c r="K7004" i="4"/>
  <c r="L7003" i="4"/>
  <c r="L6050" i="4"/>
  <c r="K6051" i="4"/>
  <c r="L5709" i="4"/>
  <c r="K5710" i="4"/>
  <c r="K1970" i="4"/>
  <c r="L1969" i="4"/>
  <c r="L1289" i="4"/>
  <c r="K1290" i="4"/>
  <c r="K6323" i="4"/>
  <c r="L6322" i="4"/>
  <c r="L1630" i="4"/>
  <c r="K1631" i="4"/>
  <c r="K543" i="4"/>
  <c r="L542" i="4"/>
  <c r="L2855" i="4"/>
  <c r="K2856" i="4"/>
  <c r="L4962" i="4"/>
  <c r="K4963" i="4"/>
  <c r="L5505" i="4"/>
  <c r="K5506" i="4"/>
  <c r="L4417" i="4"/>
  <c r="K4418" i="4"/>
  <c r="L6389" i="4"/>
  <c r="K6390" i="4"/>
  <c r="L6935" i="4"/>
  <c r="K6936" i="4"/>
  <c r="L7205" i="4"/>
  <c r="K7206" i="4"/>
  <c r="K2582" i="4"/>
  <c r="L2581" i="4"/>
  <c r="K6730" i="4"/>
  <c r="L6729" i="4"/>
  <c r="L5437" i="4"/>
  <c r="K5438" i="4"/>
  <c r="L4690" i="4"/>
  <c r="K4691" i="4"/>
  <c r="K6527" i="4"/>
  <c r="L6526" i="4"/>
  <c r="L5777" i="4"/>
  <c r="K5778" i="4"/>
  <c r="L4893" i="4"/>
  <c r="K4894" i="4"/>
  <c r="K135" i="4"/>
  <c r="L134" i="4"/>
  <c r="L4622" i="4"/>
  <c r="K4623" i="4"/>
  <c r="L4757" i="4"/>
  <c r="K4758" i="4"/>
  <c r="L6865" i="4"/>
  <c r="K6866" i="4"/>
  <c r="K3874" i="4"/>
  <c r="L3873" i="4"/>
  <c r="K204" i="4"/>
  <c r="L203" i="4"/>
  <c r="K4079" i="4"/>
  <c r="L4078" i="4"/>
  <c r="L7273" i="4"/>
  <c r="K7274" i="4"/>
  <c r="K1494" i="4"/>
  <c r="L1493" i="4"/>
  <c r="L5642" i="4"/>
  <c r="K5643" i="4"/>
  <c r="K681" i="4"/>
  <c r="L681" i="4" s="1"/>
  <c r="L680" i="4"/>
  <c r="K1358" i="4"/>
  <c r="L1357" i="4"/>
  <c r="L4553" i="4"/>
  <c r="K4554" i="4"/>
  <c r="K2718" i="4"/>
  <c r="L2717" i="4"/>
  <c r="L6186" i="4"/>
  <c r="K6187" i="4"/>
  <c r="K748" i="4"/>
  <c r="L747" i="4"/>
  <c r="L5913" i="4"/>
  <c r="K5914" i="4"/>
  <c r="K2310" i="4"/>
  <c r="L2309" i="4"/>
  <c r="K7072" i="4"/>
  <c r="L7071" i="4"/>
  <c r="L4009" i="4"/>
  <c r="K4010" i="4"/>
  <c r="K476" i="4"/>
  <c r="L475" i="4"/>
  <c r="K7138" i="4"/>
  <c r="L7137" i="4"/>
  <c r="L7613" i="4"/>
  <c r="K7614" i="4"/>
  <c r="L2107" i="4"/>
  <c r="K2108" i="4"/>
  <c r="K6663" i="4"/>
  <c r="L6662" i="4"/>
  <c r="L3670" i="4"/>
  <c r="K3671" i="4"/>
  <c r="L1426" i="4"/>
  <c r="K1427" i="4"/>
  <c r="K2242" i="4"/>
  <c r="L2241" i="4"/>
  <c r="L5234" i="4"/>
  <c r="K5235" i="4"/>
  <c r="L3806" i="4"/>
  <c r="K3807" i="4"/>
  <c r="L6254" i="4"/>
  <c r="K6255" i="4"/>
  <c r="K7684" i="4"/>
  <c r="L7683" i="4"/>
  <c r="K2038" i="4"/>
  <c r="L2037" i="4"/>
  <c r="K7479" i="4"/>
  <c r="L7478" i="4"/>
  <c r="L3533" i="4"/>
  <c r="K3534" i="4"/>
  <c r="L5097" i="4"/>
  <c r="K5098" i="4"/>
  <c r="K3126" i="4"/>
  <c r="L3125" i="4"/>
  <c r="L4146" i="4"/>
  <c r="K4147" i="4"/>
  <c r="L881" i="4"/>
  <c r="K882" i="4"/>
  <c r="K5984" i="4"/>
  <c r="L5983" i="4"/>
  <c r="L3942" i="4"/>
  <c r="K3943" i="4"/>
  <c r="L1222" i="4"/>
  <c r="K1223" i="4"/>
  <c r="L3058" i="4"/>
  <c r="K3059" i="4"/>
  <c r="K5030" i="4"/>
  <c r="L5029" i="4"/>
  <c r="L3602" i="4"/>
  <c r="K3603" i="4"/>
  <c r="K4351" i="4"/>
  <c r="L4350" i="4"/>
  <c r="L7410" i="4"/>
  <c r="K7411" i="4"/>
  <c r="L5301" i="4"/>
  <c r="K5302" i="4"/>
  <c r="L1833" i="4"/>
  <c r="K1834" i="4"/>
  <c r="K3738" i="4"/>
  <c r="L3737" i="4"/>
  <c r="L2921" i="4"/>
  <c r="K2922" i="4"/>
  <c r="K1698" i="4"/>
  <c r="L1697" i="4"/>
  <c r="K5166" i="4"/>
  <c r="L5165" i="4"/>
  <c r="K2514" i="4"/>
  <c r="L2513" i="4"/>
  <c r="L3467" i="4"/>
  <c r="K3468" i="4"/>
  <c r="K1018" i="4"/>
  <c r="L1017" i="4"/>
  <c r="L2446" i="4"/>
  <c r="K2447" i="4"/>
  <c r="L4283" i="4"/>
  <c r="K4284" i="4"/>
  <c r="L3196" i="4"/>
  <c r="K3197" i="4"/>
  <c r="L3197" i="4" s="1"/>
  <c r="K1902" i="4"/>
  <c r="L1901" i="4"/>
  <c r="K5846" i="4"/>
  <c r="L5845" i="4"/>
  <c r="L3262" i="4"/>
  <c r="K3263" i="4"/>
  <c r="K814" i="4"/>
  <c r="L813" i="4"/>
  <c r="K1086" i="4"/>
  <c r="L1085" i="4"/>
  <c r="L5370" i="4"/>
  <c r="K5371" i="4"/>
  <c r="L6457" i="4"/>
  <c r="K6458" i="4"/>
  <c r="K6595" i="4"/>
  <c r="L6594" i="4"/>
  <c r="K7342" i="4"/>
  <c r="L7341" i="4"/>
  <c r="L6798" i="4"/>
  <c r="K6799" i="4"/>
  <c r="K406" i="4"/>
  <c r="L405" i="4"/>
  <c r="K3331" i="4"/>
  <c r="L3330" i="4"/>
  <c r="L5574" i="4" l="1"/>
  <c r="K5575" i="4"/>
  <c r="K2993" i="4"/>
  <c r="L2993" i="4" s="1"/>
  <c r="L2992" i="4"/>
  <c r="L1766" i="4"/>
  <c r="K1767" i="4"/>
  <c r="K6052" i="4"/>
  <c r="L6051" i="4"/>
  <c r="K3399" i="4"/>
  <c r="L3398" i="4"/>
  <c r="K4215" i="4"/>
  <c r="L4214" i="4"/>
  <c r="L1154" i="4"/>
  <c r="K1155" i="4"/>
  <c r="L1562" i="4"/>
  <c r="K1563" i="4"/>
  <c r="L5710" i="4"/>
  <c r="K5711" i="4"/>
  <c r="L7546" i="4"/>
  <c r="K7547" i="4"/>
  <c r="L2650" i="4"/>
  <c r="K2651" i="4"/>
  <c r="K339" i="4"/>
  <c r="L338" i="4"/>
  <c r="L6119" i="4"/>
  <c r="K6120" i="4"/>
  <c r="K7005" i="4"/>
  <c r="L7005" i="4" s="1"/>
  <c r="L7004" i="4"/>
  <c r="L2378" i="4"/>
  <c r="K2379" i="4"/>
  <c r="L4487" i="4"/>
  <c r="K4488" i="4"/>
  <c r="K2176" i="4"/>
  <c r="L2175" i="4"/>
  <c r="L950" i="4"/>
  <c r="K951" i="4"/>
  <c r="K2788" i="4"/>
  <c r="L2787" i="4"/>
  <c r="K4827" i="4"/>
  <c r="L4826" i="4"/>
  <c r="L1970" i="4"/>
  <c r="K1971" i="4"/>
  <c r="K883" i="4"/>
  <c r="L882" i="4"/>
  <c r="K2857" i="4"/>
  <c r="L2857" i="4" s="1"/>
  <c r="L2856" i="4"/>
  <c r="K4555" i="4"/>
  <c r="L4554" i="4"/>
  <c r="L5030" i="4"/>
  <c r="K5031" i="4"/>
  <c r="K136" i="4"/>
  <c r="L135" i="4"/>
  <c r="K6800" i="4"/>
  <c r="L6799" i="4"/>
  <c r="K5303" i="4"/>
  <c r="L5302" i="4"/>
  <c r="L1427" i="4"/>
  <c r="K1428" i="4"/>
  <c r="K6391" i="4"/>
  <c r="L6390" i="4"/>
  <c r="L3126" i="4"/>
  <c r="K3127" i="4"/>
  <c r="L748" i="4"/>
  <c r="K749" i="4"/>
  <c r="L749" i="4" s="1"/>
  <c r="L4284" i="4"/>
  <c r="K4285" i="4"/>
  <c r="L4285" i="4" s="1"/>
  <c r="L7411" i="4"/>
  <c r="K7412" i="4"/>
  <c r="L1223" i="4"/>
  <c r="K1224" i="4"/>
  <c r="K5099" i="4"/>
  <c r="L5098" i="4"/>
  <c r="L6255" i="4"/>
  <c r="K6256" i="4"/>
  <c r="L3671" i="4"/>
  <c r="K3672" i="4"/>
  <c r="K4895" i="4"/>
  <c r="L4894" i="4"/>
  <c r="L4418" i="4"/>
  <c r="K4419" i="4"/>
  <c r="L5235" i="4"/>
  <c r="K5236" i="4"/>
  <c r="K7275" i="4"/>
  <c r="L7274" i="4"/>
  <c r="K4624" i="4"/>
  <c r="L4623" i="4"/>
  <c r="K3332" i="4"/>
  <c r="L3331" i="4"/>
  <c r="L3738" i="4"/>
  <c r="K3739" i="4"/>
  <c r="L2310" i="4"/>
  <c r="K2311" i="4"/>
  <c r="K7615" i="4"/>
  <c r="L7614" i="4"/>
  <c r="L2514" i="4"/>
  <c r="K2515" i="4"/>
  <c r="L2242" i="4"/>
  <c r="K2243" i="4"/>
  <c r="L4079" i="4"/>
  <c r="K4080" i="4"/>
  <c r="L3059" i="4"/>
  <c r="K3060" i="4"/>
  <c r="K1632" i="4"/>
  <c r="L1631" i="4"/>
  <c r="L5166" i="4"/>
  <c r="K5167" i="4"/>
  <c r="K7685" i="4"/>
  <c r="L7685" i="4" s="1"/>
  <c r="L7684" i="4"/>
  <c r="K7139" i="4"/>
  <c r="L7138" i="4"/>
  <c r="L1358" i="4"/>
  <c r="K1359" i="4"/>
  <c r="K205" i="4"/>
  <c r="L205" i="4" s="1"/>
  <c r="L204" i="4"/>
  <c r="K6731" i="4"/>
  <c r="L6730" i="4"/>
  <c r="K7343" i="4"/>
  <c r="L7342" i="4"/>
  <c r="L814" i="4"/>
  <c r="K815" i="4"/>
  <c r="L1698" i="4"/>
  <c r="K1699" i="4"/>
  <c r="K477" i="4"/>
  <c r="L477" i="4" s="1"/>
  <c r="L476" i="4"/>
  <c r="K3875" i="4"/>
  <c r="L3874" i="4"/>
  <c r="L2582" i="4"/>
  <c r="K2583" i="4"/>
  <c r="L6323" i="4"/>
  <c r="K6324" i="4"/>
  <c r="K5372" i="4"/>
  <c r="L5371" i="4"/>
  <c r="K3604" i="4"/>
  <c r="L3603" i="4"/>
  <c r="K6937" i="4"/>
  <c r="L6937" i="4" s="1"/>
  <c r="L6936" i="4"/>
  <c r="K4148" i="4"/>
  <c r="L4147" i="4"/>
  <c r="K5915" i="4"/>
  <c r="L5914" i="4"/>
  <c r="K5439" i="4"/>
  <c r="L5438" i="4"/>
  <c r="L1086" i="4"/>
  <c r="K1087" i="4"/>
  <c r="L2447" i="4"/>
  <c r="K2448" i="4"/>
  <c r="L3943" i="4"/>
  <c r="K3944" i="4"/>
  <c r="L4010" i="4"/>
  <c r="K4011" i="4"/>
  <c r="K5644" i="4"/>
  <c r="L5643" i="4"/>
  <c r="L5778" i="4"/>
  <c r="K5779" i="4"/>
  <c r="L2922" i="4"/>
  <c r="K2923" i="4"/>
  <c r="K3808" i="4"/>
  <c r="L3807" i="4"/>
  <c r="K6188" i="4"/>
  <c r="L6187" i="4"/>
  <c r="L4758" i="4"/>
  <c r="K4759" i="4"/>
  <c r="L7206" i="4"/>
  <c r="K7207" i="4"/>
  <c r="K4964" i="4"/>
  <c r="L4963" i="4"/>
  <c r="L1290" i="4"/>
  <c r="K1291" i="4"/>
  <c r="K3469" i="4"/>
  <c r="L3469" i="4" s="1"/>
  <c r="L3468" i="4"/>
  <c r="L2108" i="4"/>
  <c r="K2109" i="4"/>
  <c r="L2109" i="4" s="1"/>
  <c r="L4691" i="4"/>
  <c r="K4692" i="4"/>
  <c r="L1902" i="4"/>
  <c r="K1903" i="4"/>
  <c r="L2038" i="4"/>
  <c r="K2039" i="4"/>
  <c r="L2718" i="4"/>
  <c r="K2719" i="4"/>
  <c r="L1834" i="4"/>
  <c r="K1835" i="4"/>
  <c r="L406" i="4"/>
  <c r="K407" i="4"/>
  <c r="L543" i="4"/>
  <c r="K544" i="4"/>
  <c r="K3264" i="4"/>
  <c r="L3263" i="4"/>
  <c r="K3535" i="4"/>
  <c r="L3534" i="4"/>
  <c r="K6867" i="4"/>
  <c r="L6866" i="4"/>
  <c r="L5506" i="4"/>
  <c r="K5507" i="4"/>
  <c r="K6596" i="4"/>
  <c r="L6595" i="4"/>
  <c r="K6664" i="4"/>
  <c r="L6663" i="4"/>
  <c r="K6459" i="4"/>
  <c r="L6458" i="4"/>
  <c r="L5846" i="4"/>
  <c r="K5847" i="4"/>
  <c r="L1018" i="4"/>
  <c r="K1019" i="4"/>
  <c r="K4352" i="4"/>
  <c r="L4351" i="4"/>
  <c r="K5985" i="4"/>
  <c r="L5985" i="4" s="1"/>
  <c r="L5984" i="4"/>
  <c r="K7480" i="4"/>
  <c r="L7479" i="4"/>
  <c r="K7073" i="4"/>
  <c r="L7073" i="4" s="1"/>
  <c r="L7072" i="4"/>
  <c r="K1495" i="4"/>
  <c r="L1494" i="4"/>
  <c r="K6528" i="4"/>
  <c r="L6527" i="4"/>
  <c r="L5575" i="4" l="1"/>
  <c r="K5576" i="4"/>
  <c r="K6121" i="4"/>
  <c r="L6121" i="4" s="1"/>
  <c r="L6120" i="4"/>
  <c r="L2788" i="4"/>
  <c r="K2789" i="4"/>
  <c r="L2789" i="4" s="1"/>
  <c r="K952" i="4"/>
  <c r="L951" i="4"/>
  <c r="K340" i="4"/>
  <c r="L339" i="4"/>
  <c r="L2651" i="4"/>
  <c r="K2652" i="4"/>
  <c r="K4828" i="4"/>
  <c r="L4827" i="4"/>
  <c r="K1156" i="4"/>
  <c r="L1155" i="4"/>
  <c r="L4215" i="4"/>
  <c r="K4216" i="4"/>
  <c r="K2177" i="4"/>
  <c r="L2177" i="4" s="1"/>
  <c r="L2176" i="4"/>
  <c r="K3400" i="4"/>
  <c r="L3399" i="4"/>
  <c r="K1564" i="4"/>
  <c r="L1563" i="4"/>
  <c r="K4489" i="4"/>
  <c r="L4489" i="4" s="1"/>
  <c r="L4488" i="4"/>
  <c r="L7547" i="4"/>
  <c r="K7548" i="4"/>
  <c r="L6052" i="4"/>
  <c r="K6053" i="4"/>
  <c r="L6053" i="4" s="1"/>
  <c r="K1972" i="4"/>
  <c r="L1971" i="4"/>
  <c r="K2380" i="4"/>
  <c r="L2379" i="4"/>
  <c r="K5712" i="4"/>
  <c r="L5711" i="4"/>
  <c r="L1767" i="4"/>
  <c r="K1768" i="4"/>
  <c r="L3808" i="4"/>
  <c r="K3809" i="4"/>
  <c r="L3809" i="4" s="1"/>
  <c r="L5915" i="4"/>
  <c r="K5916" i="4"/>
  <c r="L6731" i="4"/>
  <c r="K6732" i="4"/>
  <c r="L1632" i="4"/>
  <c r="K1633" i="4"/>
  <c r="L1633" i="4" s="1"/>
  <c r="K1904" i="4"/>
  <c r="L1903" i="4"/>
  <c r="L7207" i="4"/>
  <c r="K7208" i="4"/>
  <c r="K1700" i="4"/>
  <c r="L1699" i="4"/>
  <c r="K2244" i="4"/>
  <c r="L2243" i="4"/>
  <c r="L3672" i="4"/>
  <c r="K3673" i="4"/>
  <c r="L3673" i="4" s="1"/>
  <c r="L6528" i="4"/>
  <c r="K6529" i="4"/>
  <c r="L6529" i="4" s="1"/>
  <c r="K4353" i="4"/>
  <c r="L4353" i="4" s="1"/>
  <c r="L4352" i="4"/>
  <c r="L3264" i="4"/>
  <c r="K3265" i="4"/>
  <c r="L3265" i="4" s="1"/>
  <c r="L3604" i="4"/>
  <c r="K3605" i="4"/>
  <c r="L3605" i="4" s="1"/>
  <c r="K7140" i="4"/>
  <c r="L7139" i="4"/>
  <c r="L4624" i="4"/>
  <c r="K4625" i="4"/>
  <c r="L4625" i="4" s="1"/>
  <c r="L136" i="4"/>
  <c r="K137" i="4"/>
  <c r="L137" i="4" s="1"/>
  <c r="K1020" i="4"/>
  <c r="L1019" i="4"/>
  <c r="K545" i="4"/>
  <c r="L545" i="4" s="1"/>
  <c r="L544" i="4"/>
  <c r="L4692" i="4"/>
  <c r="K4693" i="4"/>
  <c r="L4693" i="4" s="1"/>
  <c r="K4760" i="4"/>
  <c r="L4759" i="4"/>
  <c r="K5780" i="4"/>
  <c r="L5779" i="4"/>
  <c r="L1087" i="4"/>
  <c r="K1088" i="4"/>
  <c r="L815" i="4"/>
  <c r="K816" i="4"/>
  <c r="K2516" i="4"/>
  <c r="L2515" i="4"/>
  <c r="L6256" i="4"/>
  <c r="K6257" i="4"/>
  <c r="L6257" i="4" s="1"/>
  <c r="L3127" i="4"/>
  <c r="K3128" i="4"/>
  <c r="K5032" i="4"/>
  <c r="L5031" i="4"/>
  <c r="L1495" i="4"/>
  <c r="K1496" i="4"/>
  <c r="L6596" i="4"/>
  <c r="K6597" i="4"/>
  <c r="L6597" i="4" s="1"/>
  <c r="L5372" i="4"/>
  <c r="K5373" i="4"/>
  <c r="L5373" i="4" s="1"/>
  <c r="K7276" i="4"/>
  <c r="L7275" i="4"/>
  <c r="K5848" i="4"/>
  <c r="L5847" i="4"/>
  <c r="L5507" i="4"/>
  <c r="K5508" i="4"/>
  <c r="K408" i="4"/>
  <c r="L407" i="4"/>
  <c r="K6325" i="4"/>
  <c r="L6325" i="4" s="1"/>
  <c r="L6324" i="4"/>
  <c r="L5167" i="4"/>
  <c r="K5168" i="4"/>
  <c r="K5237" i="4"/>
  <c r="L5237" i="4" s="1"/>
  <c r="L5236" i="4"/>
  <c r="K6189" i="4"/>
  <c r="L6189" i="4" s="1"/>
  <c r="L6188" i="4"/>
  <c r="K5645" i="4"/>
  <c r="L5645" i="4" s="1"/>
  <c r="L5644" i="4"/>
  <c r="L5439" i="4"/>
  <c r="K5440" i="4"/>
  <c r="L7343" i="4"/>
  <c r="K7344" i="4"/>
  <c r="L7615" i="4"/>
  <c r="K7616" i="4"/>
  <c r="L5099" i="4"/>
  <c r="K5100" i="4"/>
  <c r="K6392" i="4"/>
  <c r="L6391" i="4"/>
  <c r="K4556" i="4"/>
  <c r="L4555" i="4"/>
  <c r="L1835" i="4"/>
  <c r="K1836" i="4"/>
  <c r="K4012" i="4"/>
  <c r="L4011" i="4"/>
  <c r="K2584" i="4"/>
  <c r="L2583" i="4"/>
  <c r="K2312" i="4"/>
  <c r="L2311" i="4"/>
  <c r="L4419" i="4"/>
  <c r="K4420" i="4"/>
  <c r="L1224" i="4"/>
  <c r="K1225" i="4"/>
  <c r="L1225" i="4" s="1"/>
  <c r="K1429" i="4"/>
  <c r="L1429" i="4" s="1"/>
  <c r="L1428" i="4"/>
  <c r="L6459" i="4"/>
  <c r="K6460" i="4"/>
  <c r="L6867" i="4"/>
  <c r="K6868" i="4"/>
  <c r="K2720" i="4"/>
  <c r="L2719" i="4"/>
  <c r="K1292" i="4"/>
  <c r="L1291" i="4"/>
  <c r="K2924" i="4"/>
  <c r="L2923" i="4"/>
  <c r="K3945" i="4"/>
  <c r="L3945" i="4" s="1"/>
  <c r="L3944" i="4"/>
  <c r="K3061" i="4"/>
  <c r="L3061" i="4" s="1"/>
  <c r="L3060" i="4"/>
  <c r="K3740" i="4"/>
  <c r="L3739" i="4"/>
  <c r="K7413" i="4"/>
  <c r="L7413" i="4" s="1"/>
  <c r="L7412" i="4"/>
  <c r="L7480" i="4"/>
  <c r="K7481" i="4"/>
  <c r="L7481" i="4" s="1"/>
  <c r="K3536" i="4"/>
  <c r="L3535" i="4"/>
  <c r="K4149" i="4"/>
  <c r="L4149" i="4" s="1"/>
  <c r="L4148" i="4"/>
  <c r="L3875" i="4"/>
  <c r="K3876" i="4"/>
  <c r="K4896" i="4"/>
  <c r="L4895" i="4"/>
  <c r="L5303" i="4"/>
  <c r="K5304" i="4"/>
  <c r="L2039" i="4"/>
  <c r="K2040" i="4"/>
  <c r="K2449" i="4"/>
  <c r="L2449" i="4" s="1"/>
  <c r="L2448" i="4"/>
  <c r="K1360" i="4"/>
  <c r="L1359" i="4"/>
  <c r="K4081" i="4"/>
  <c r="L4081" i="4" s="1"/>
  <c r="L4080" i="4"/>
  <c r="K6665" i="4"/>
  <c r="L6665" i="4" s="1"/>
  <c r="L6664" i="4"/>
  <c r="L4964" i="4"/>
  <c r="K4965" i="4"/>
  <c r="L4965" i="4" s="1"/>
  <c r="L3332" i="4"/>
  <c r="K3333" i="4"/>
  <c r="L3333" i="4" s="1"/>
  <c r="K6801" i="4"/>
  <c r="L6801" i="4" s="1"/>
  <c r="L6800" i="4"/>
  <c r="L883" i="4"/>
  <c r="K884" i="4"/>
  <c r="L5576" i="4" l="1"/>
  <c r="K5577" i="4"/>
  <c r="L5577" i="4" s="1"/>
  <c r="K341" i="4"/>
  <c r="L341" i="4" s="1"/>
  <c r="L340" i="4"/>
  <c r="K4829" i="4"/>
  <c r="L4829" i="4" s="1"/>
  <c r="L4828" i="4"/>
  <c r="K2653" i="4"/>
  <c r="L2653" i="4" s="1"/>
  <c r="L2652" i="4"/>
  <c r="L5712" i="4"/>
  <c r="K5713" i="4"/>
  <c r="L5713" i="4" s="1"/>
  <c r="L1564" i="4"/>
  <c r="K1565" i="4"/>
  <c r="L1565" i="4" s="1"/>
  <c r="L2380" i="4"/>
  <c r="K2381" i="4"/>
  <c r="L2381" i="4" s="1"/>
  <c r="L3400" i="4"/>
  <c r="K3401" i="4"/>
  <c r="L3401" i="4" s="1"/>
  <c r="L1972" i="4"/>
  <c r="K1973" i="4"/>
  <c r="L1973" i="4" s="1"/>
  <c r="L952" i="4"/>
  <c r="K953" i="4"/>
  <c r="L953" i="4" s="1"/>
  <c r="L1768" i="4"/>
  <c r="K1769" i="4"/>
  <c r="L1769" i="4" s="1"/>
  <c r="K4217" i="4"/>
  <c r="L4217" i="4" s="1"/>
  <c r="L4216" i="4"/>
  <c r="K7549" i="4"/>
  <c r="L7549" i="4" s="1"/>
  <c r="L7548" i="4"/>
  <c r="L1156" i="4"/>
  <c r="K1157" i="4"/>
  <c r="L1157" i="4" s="1"/>
  <c r="K7209" i="4"/>
  <c r="L7209" i="4" s="1"/>
  <c r="L7208" i="4"/>
  <c r="L4896" i="4"/>
  <c r="K4897" i="4"/>
  <c r="L4897" i="4" s="1"/>
  <c r="L2584" i="4"/>
  <c r="K2585" i="4"/>
  <c r="L2585" i="4" s="1"/>
  <c r="L4012" i="4"/>
  <c r="K4013" i="4"/>
  <c r="L4013" i="4" s="1"/>
  <c r="K1021" i="4"/>
  <c r="L1021" i="4" s="1"/>
  <c r="L1020" i="4"/>
  <c r="L1904" i="4"/>
  <c r="K1905" i="4"/>
  <c r="L1905" i="4" s="1"/>
  <c r="L884" i="4"/>
  <c r="K885" i="4"/>
  <c r="L885" i="4" s="1"/>
  <c r="K1837" i="4"/>
  <c r="L1837" i="4" s="1"/>
  <c r="L1836" i="4"/>
  <c r="K5441" i="4"/>
  <c r="L5441" i="4" s="1"/>
  <c r="L5440" i="4"/>
  <c r="L1496" i="4"/>
  <c r="K1497" i="4"/>
  <c r="L1497" i="4" s="1"/>
  <c r="L1088" i="4"/>
  <c r="K1089" i="4"/>
  <c r="L1089" i="4" s="1"/>
  <c r="L1360" i="4"/>
  <c r="K1361" i="4"/>
  <c r="L1361" i="4" s="1"/>
  <c r="K409" i="4"/>
  <c r="L409" i="4" s="1"/>
  <c r="L408" i="4"/>
  <c r="L5508" i="4"/>
  <c r="K5509" i="4"/>
  <c r="L5509" i="4" s="1"/>
  <c r="K6733" i="4"/>
  <c r="L6733" i="4" s="1"/>
  <c r="L6732" i="4"/>
  <c r="L3536" i="4"/>
  <c r="K3537" i="4"/>
  <c r="L3537" i="4" s="1"/>
  <c r="L2924" i="4"/>
  <c r="K2925" i="4"/>
  <c r="L2925" i="4" s="1"/>
  <c r="L4556" i="4"/>
  <c r="K4557" i="4"/>
  <c r="L4557" i="4" s="1"/>
  <c r="K5033" i="4"/>
  <c r="L5033" i="4" s="1"/>
  <c r="L5032" i="4"/>
  <c r="L5780" i="4"/>
  <c r="K5781" i="4"/>
  <c r="L5781" i="4" s="1"/>
  <c r="K7617" i="4"/>
  <c r="L7617" i="4" s="1"/>
  <c r="L7616" i="4"/>
  <c r="L3740" i="4"/>
  <c r="K3741" i="4"/>
  <c r="L3741" i="4" s="1"/>
  <c r="L6460" i="4"/>
  <c r="K6461" i="4"/>
  <c r="L6461" i="4" s="1"/>
  <c r="L816" i="4"/>
  <c r="K817" i="4"/>
  <c r="L817" i="4" s="1"/>
  <c r="K2041" i="4"/>
  <c r="L2041" i="4" s="1"/>
  <c r="L2040" i="4"/>
  <c r="L3128" i="4"/>
  <c r="K3129" i="4"/>
  <c r="L3129" i="4" s="1"/>
  <c r="L1292" i="4"/>
  <c r="K1293" i="4"/>
  <c r="L1293" i="4" s="1"/>
  <c r="K6393" i="4"/>
  <c r="L6393" i="4" s="1"/>
  <c r="L6392" i="4"/>
  <c r="L7140" i="4"/>
  <c r="K7141" i="4"/>
  <c r="L7141" i="4" s="1"/>
  <c r="L5304" i="4"/>
  <c r="K5305" i="4"/>
  <c r="L5305" i="4" s="1"/>
  <c r="K6869" i="4"/>
  <c r="L6869" i="4" s="1"/>
  <c r="L6868" i="4"/>
  <c r="K5169" i="4"/>
  <c r="L5169" i="4" s="1"/>
  <c r="L5168" i="4"/>
  <c r="L2516" i="4"/>
  <c r="K2517" i="4"/>
  <c r="L2517" i="4" s="1"/>
  <c r="K3877" i="4"/>
  <c r="L3877" i="4" s="1"/>
  <c r="L3876" i="4"/>
  <c r="K7345" i="4"/>
  <c r="L7345" i="4" s="1"/>
  <c r="L7344" i="4"/>
  <c r="L4420" i="4"/>
  <c r="I2" i="3" s="1"/>
  <c r="L2" i="3" s="1"/>
  <c r="K4421" i="4"/>
  <c r="L4421" i="4" s="1"/>
  <c r="K5917" i="4"/>
  <c r="L5917" i="4" s="1"/>
  <c r="L5916" i="4"/>
  <c r="L5848" i="4"/>
  <c r="K5849" i="4"/>
  <c r="L5849" i="4" s="1"/>
  <c r="K4761" i="4"/>
  <c r="L4761" i="4" s="1"/>
  <c r="L4760" i="4"/>
  <c r="K2245" i="4"/>
  <c r="L2245" i="4" s="1"/>
  <c r="L2244" i="4"/>
  <c r="L5100" i="4"/>
  <c r="K5101" i="4"/>
  <c r="L5101" i="4" s="1"/>
  <c r="L2720" i="4"/>
  <c r="K2721" i="4"/>
  <c r="L2721" i="4" s="1"/>
  <c r="L2312" i="4"/>
  <c r="K2313" i="4"/>
  <c r="L2313" i="4" s="1"/>
  <c r="K7277" i="4"/>
  <c r="L7277" i="4" s="1"/>
  <c r="L7276" i="4"/>
  <c r="L1700" i="4"/>
  <c r="K1701" i="4"/>
  <c r="L1701" i="4" s="1"/>
  <c r="H2290" i="3" l="1"/>
  <c r="I220" i="3"/>
  <c r="L220" i="3" s="1"/>
  <c r="H764" i="3"/>
  <c r="H2834" i="3"/>
  <c r="I2290" i="3"/>
  <c r="L2290" i="3" s="1"/>
  <c r="I1200" i="3"/>
  <c r="L1200" i="3" s="1"/>
  <c r="H1200" i="3"/>
  <c r="I764" i="3"/>
  <c r="L764" i="3" s="1"/>
  <c r="I982" i="3"/>
  <c r="L982" i="3" s="1"/>
  <c r="H2943" i="3"/>
  <c r="I2834" i="3"/>
  <c r="L2834" i="3" s="1"/>
  <c r="I2616" i="3"/>
  <c r="L2616" i="3" s="1"/>
  <c r="I1636" i="3"/>
  <c r="L1636" i="3" s="1"/>
  <c r="H2" i="3"/>
  <c r="H2616" i="3"/>
  <c r="I330" i="3"/>
  <c r="L330" i="3" s="1"/>
  <c r="I2072" i="3"/>
  <c r="L2072" i="3" s="1"/>
  <c r="I1854" i="3"/>
  <c r="L1854" i="3" s="1"/>
  <c r="L1418" i="3"/>
  <c r="I2943" i="3"/>
  <c r="L2943" i="3" s="1"/>
  <c r="H220" i="3"/>
  <c r="H3051" i="3"/>
  <c r="H330" i="3"/>
  <c r="H1636" i="3"/>
  <c r="H982" i="3"/>
  <c r="I3051" i="3"/>
  <c r="L3051" i="3" s="1"/>
  <c r="H546" i="3"/>
  <c r="H1854" i="3"/>
  <c r="I2508" i="3"/>
  <c r="L2508" i="3" s="1"/>
  <c r="H2508" i="3"/>
  <c r="H2072" i="3"/>
  <c r="I546" i="3"/>
  <c r="L546" i="3" s="1"/>
  <c r="J330" i="3" l="1"/>
  <c r="K330" i="3"/>
  <c r="J3051" i="3"/>
  <c r="K3051" i="3"/>
  <c r="J1636" i="3"/>
  <c r="K1636" i="3"/>
  <c r="K220" i="3"/>
  <c r="J220" i="3"/>
  <c r="J2943" i="3"/>
  <c r="K2943" i="3"/>
  <c r="K2072" i="3"/>
  <c r="J2072" i="3"/>
  <c r="K2508" i="3"/>
  <c r="J2508" i="3"/>
  <c r="K1418" i="3"/>
  <c r="J1418" i="3"/>
  <c r="J1200" i="3"/>
  <c r="K1200" i="3"/>
  <c r="J1854" i="3"/>
  <c r="K1854" i="3"/>
  <c r="J546" i="3"/>
  <c r="K546" i="3"/>
  <c r="K2834" i="3"/>
  <c r="J2834" i="3"/>
  <c r="J2616" i="3"/>
  <c r="K2616" i="3"/>
  <c r="J764" i="3"/>
  <c r="K764" i="3"/>
  <c r="J2" i="3"/>
  <c r="K2" i="3"/>
  <c r="J982" i="3"/>
  <c r="K982" i="3"/>
  <c r="J2290" i="3"/>
  <c r="K2290" i="3"/>
  <c r="I80" i="4"/>
  <c r="E1199" i="3" l="1"/>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2738" i="3"/>
  <c r="E1103" i="3"/>
  <c r="E1102" i="3"/>
  <c r="E1101" i="3"/>
  <c r="E1100" i="3"/>
  <c r="E1099" i="3"/>
  <c r="E1098" i="3"/>
  <c r="E1097" i="3"/>
  <c r="E1096" i="3"/>
  <c r="E1095" i="3"/>
  <c r="E1092" i="3"/>
  <c r="E1091" i="3"/>
  <c r="E1090" i="3"/>
  <c r="E2833" i="3"/>
  <c r="E2832" i="3"/>
  <c r="E2831" i="3"/>
  <c r="E2830" i="3"/>
  <c r="E2829" i="3"/>
  <c r="E2828" i="3"/>
  <c r="E2827" i="3"/>
  <c r="E2826" i="3"/>
  <c r="E2825" i="3"/>
  <c r="E2824" i="3"/>
  <c r="E2823" i="3"/>
  <c r="E2822" i="3"/>
  <c r="E2821" i="3"/>
  <c r="E2820" i="3"/>
  <c r="E2819" i="3"/>
  <c r="E2818" i="3"/>
  <c r="E2817" i="3"/>
  <c r="E2816" i="3"/>
  <c r="E2815" i="3"/>
  <c r="E2814" i="3"/>
  <c r="E2813" i="3"/>
  <c r="E2812" i="3"/>
  <c r="E2811" i="3"/>
  <c r="E2810" i="3"/>
  <c r="E2809" i="3"/>
  <c r="E2808" i="3"/>
  <c r="E2807" i="3"/>
  <c r="E2806" i="3"/>
  <c r="E2805" i="3"/>
  <c r="E2804" i="3"/>
  <c r="E2803" i="3"/>
  <c r="E2802" i="3"/>
  <c r="E2801" i="3"/>
  <c r="E2800" i="3"/>
  <c r="E2799" i="3"/>
  <c r="E2798" i="3"/>
  <c r="E2797" i="3"/>
  <c r="E2796" i="3"/>
  <c r="E2795" i="3"/>
  <c r="E2794" i="3"/>
  <c r="E2793" i="3"/>
  <c r="E2792" i="3"/>
  <c r="E2791" i="3"/>
  <c r="E2790" i="3"/>
  <c r="E2789" i="3"/>
  <c r="E2788" i="3"/>
  <c r="E2787" i="3"/>
  <c r="E2786" i="3"/>
  <c r="E2785" i="3"/>
  <c r="E2784" i="3"/>
  <c r="E2783" i="3"/>
  <c r="E2782" i="3"/>
  <c r="E2781" i="3"/>
  <c r="E2780" i="3"/>
  <c r="E2779" i="3"/>
  <c r="E2778" i="3"/>
  <c r="E2777" i="3"/>
  <c r="E2776" i="3"/>
  <c r="E2775" i="3"/>
  <c r="E2774" i="3"/>
  <c r="E2773" i="3"/>
  <c r="E2772" i="3"/>
  <c r="E2771" i="3"/>
  <c r="E2770" i="3"/>
  <c r="E2769" i="3"/>
  <c r="E2768" i="3"/>
  <c r="E2767" i="3"/>
  <c r="E2766" i="3"/>
  <c r="E2765" i="3"/>
  <c r="E2764" i="3"/>
  <c r="E2763" i="3"/>
  <c r="E2762" i="3"/>
  <c r="E2761" i="3"/>
  <c r="E2760" i="3"/>
  <c r="E2759" i="3"/>
  <c r="E2758" i="3"/>
  <c r="E2757" i="3"/>
  <c r="E2756" i="3"/>
  <c r="E2755" i="3"/>
  <c r="E2754" i="3"/>
  <c r="E2753" i="3"/>
  <c r="E2752" i="3"/>
  <c r="E2751" i="3"/>
  <c r="E2750" i="3"/>
  <c r="E2749" i="3"/>
  <c r="E2748" i="3"/>
  <c r="E2747" i="3"/>
  <c r="E2746" i="3"/>
  <c r="E2745" i="3"/>
  <c r="E2744" i="3"/>
  <c r="E2743" i="3"/>
  <c r="E2742" i="3"/>
  <c r="E2741" i="3"/>
  <c r="E2740" i="3"/>
  <c r="E2739" i="3"/>
  <c r="E2737" i="3"/>
  <c r="E2736" i="3"/>
  <c r="E2735" i="3"/>
  <c r="E2734" i="3"/>
  <c r="E2733" i="3"/>
  <c r="E2732" i="3"/>
  <c r="E2731" i="3"/>
  <c r="E2730" i="3"/>
  <c r="E2729" i="3"/>
  <c r="E2726" i="3"/>
  <c r="E2725" i="3"/>
  <c r="E2724" i="3"/>
  <c r="E2507" i="3"/>
  <c r="E2506" i="3"/>
  <c r="E2505" i="3"/>
  <c r="E2504" i="3"/>
  <c r="E2503" i="3"/>
  <c r="E2502" i="3"/>
  <c r="E2501" i="3"/>
  <c r="E2500" i="3"/>
  <c r="E2499" i="3"/>
  <c r="E2498" i="3"/>
  <c r="E2497" i="3"/>
  <c r="E2496" i="3"/>
  <c r="E2495" i="3"/>
  <c r="E2494" i="3"/>
  <c r="E2493" i="3"/>
  <c r="E2492" i="3"/>
  <c r="E2491" i="3"/>
  <c r="E2490" i="3"/>
  <c r="E2489" i="3"/>
  <c r="E2488" i="3"/>
  <c r="E2487" i="3"/>
  <c r="E2486" i="3"/>
  <c r="E2485" i="3"/>
  <c r="E2484" i="3"/>
  <c r="E2483" i="3"/>
  <c r="E2482" i="3"/>
  <c r="E2481" i="3"/>
  <c r="E2480" i="3"/>
  <c r="E2479" i="3"/>
  <c r="E2478" i="3"/>
  <c r="E2477" i="3"/>
  <c r="E2476" i="3"/>
  <c r="E2475" i="3"/>
  <c r="E2474" i="3"/>
  <c r="E2473" i="3"/>
  <c r="E2472" i="3"/>
  <c r="E2471" i="3"/>
  <c r="E2470" i="3"/>
  <c r="E2469" i="3"/>
  <c r="E2468" i="3"/>
  <c r="E2467" i="3"/>
  <c r="E2466" i="3"/>
  <c r="E2465" i="3"/>
  <c r="E2464" i="3"/>
  <c r="E2463" i="3"/>
  <c r="E2462" i="3"/>
  <c r="E2461" i="3"/>
  <c r="E2460" i="3"/>
  <c r="E2459" i="3"/>
  <c r="E2458" i="3"/>
  <c r="E2457" i="3"/>
  <c r="E2456" i="3"/>
  <c r="E2455" i="3"/>
  <c r="E2454" i="3"/>
  <c r="E2453" i="3"/>
  <c r="E2452" i="3"/>
  <c r="E2451" i="3"/>
  <c r="E2450" i="3"/>
  <c r="E2449" i="3"/>
  <c r="E2448" i="3"/>
  <c r="E2447" i="3"/>
  <c r="E2446" i="3"/>
  <c r="E2445" i="3"/>
  <c r="E2444" i="3"/>
  <c r="E2443" i="3"/>
  <c r="E2442" i="3"/>
  <c r="E2441" i="3"/>
  <c r="E2440" i="3"/>
  <c r="E2439" i="3"/>
  <c r="E2438" i="3"/>
  <c r="E2437" i="3"/>
  <c r="E2436" i="3"/>
  <c r="E2435" i="3"/>
  <c r="E2434" i="3"/>
  <c r="E2433" i="3"/>
  <c r="E2432" i="3"/>
  <c r="E2431" i="3"/>
  <c r="E2430" i="3"/>
  <c r="E2429" i="3"/>
  <c r="E2428" i="3"/>
  <c r="E2427" i="3"/>
  <c r="E2426" i="3"/>
  <c r="E2425" i="3"/>
  <c r="E2424" i="3"/>
  <c r="E2423" i="3"/>
  <c r="E2422" i="3"/>
  <c r="E2421" i="3"/>
  <c r="E2420" i="3"/>
  <c r="E2419" i="3"/>
  <c r="E2418" i="3"/>
  <c r="E2417" i="3"/>
  <c r="E2416" i="3"/>
  <c r="E2415" i="3"/>
  <c r="E2414" i="3"/>
  <c r="E2413" i="3"/>
  <c r="E2412" i="3"/>
  <c r="E2411" i="3"/>
  <c r="E2410" i="3"/>
  <c r="E2409" i="3"/>
  <c r="E2408" i="3"/>
  <c r="E2407" i="3"/>
  <c r="E2406" i="3"/>
  <c r="E2405" i="3"/>
  <c r="E2404" i="3"/>
  <c r="E2403" i="3"/>
  <c r="E2400" i="3"/>
  <c r="E2399" i="3"/>
  <c r="E2398" i="3"/>
  <c r="E2288" i="3"/>
  <c r="E2287" i="3"/>
  <c r="E2286" i="3"/>
  <c r="E2285" i="3"/>
  <c r="E2284" i="3"/>
  <c r="E2283" i="3"/>
  <c r="E2282" i="3"/>
  <c r="E2281" i="3"/>
  <c r="E2280" i="3"/>
  <c r="E2279" i="3"/>
  <c r="E2278" i="3"/>
  <c r="E2277" i="3"/>
  <c r="E2276" i="3"/>
  <c r="E2275" i="3"/>
  <c r="E2274" i="3"/>
  <c r="E2273" i="3"/>
  <c r="E2272" i="3"/>
  <c r="E2271" i="3"/>
  <c r="E2270" i="3"/>
  <c r="E2269" i="3"/>
  <c r="E2268" i="3"/>
  <c r="E2267" i="3"/>
  <c r="E2266" i="3"/>
  <c r="E2265" i="3"/>
  <c r="E2264" i="3"/>
  <c r="E2263" i="3"/>
  <c r="E2262" i="3"/>
  <c r="E2261" i="3"/>
  <c r="E2260" i="3"/>
  <c r="E2259" i="3"/>
  <c r="E2258" i="3"/>
  <c r="E2257" i="3"/>
  <c r="E2256" i="3"/>
  <c r="E2255" i="3"/>
  <c r="E2254" i="3"/>
  <c r="E2253" i="3"/>
  <c r="E2252" i="3"/>
  <c r="E2251" i="3"/>
  <c r="E2250" i="3"/>
  <c r="E2249" i="3"/>
  <c r="E2248" i="3"/>
  <c r="E2247" i="3"/>
  <c r="E2246" i="3"/>
  <c r="E2245" i="3"/>
  <c r="E2244" i="3"/>
  <c r="E2243" i="3"/>
  <c r="E2242" i="3"/>
  <c r="E2241" i="3"/>
  <c r="E2240" i="3"/>
  <c r="E2239" i="3"/>
  <c r="E2238" i="3"/>
  <c r="E2237" i="3"/>
  <c r="E2236" i="3"/>
  <c r="E2235" i="3"/>
  <c r="E2234" i="3"/>
  <c r="E2233" i="3"/>
  <c r="E2232" i="3"/>
  <c r="E2231" i="3"/>
  <c r="E2230" i="3"/>
  <c r="E2229" i="3"/>
  <c r="E2228" i="3"/>
  <c r="E2227" i="3"/>
  <c r="E2226" i="3"/>
  <c r="E2225" i="3"/>
  <c r="E2224" i="3"/>
  <c r="E2223" i="3"/>
  <c r="E2222" i="3"/>
  <c r="E2221" i="3"/>
  <c r="E2220" i="3"/>
  <c r="E2219" i="3"/>
  <c r="E2218" i="3"/>
  <c r="E2217" i="3"/>
  <c r="E2216" i="3"/>
  <c r="E2215" i="3"/>
  <c r="E2214" i="3"/>
  <c r="E2213" i="3"/>
  <c r="E2212" i="3"/>
  <c r="E2211" i="3"/>
  <c r="E2210" i="3"/>
  <c r="E2209" i="3"/>
  <c r="E2208" i="3"/>
  <c r="E2207" i="3"/>
  <c r="E2206" i="3"/>
  <c r="E2205" i="3"/>
  <c r="E2204" i="3"/>
  <c r="E2203" i="3"/>
  <c r="E2202" i="3"/>
  <c r="E2201" i="3"/>
  <c r="E2200" i="3"/>
  <c r="E2199" i="3"/>
  <c r="E2198" i="3"/>
  <c r="E2197" i="3"/>
  <c r="E2196" i="3"/>
  <c r="E2195" i="3"/>
  <c r="E2193" i="3"/>
  <c r="E2192" i="3"/>
  <c r="E2191" i="3"/>
  <c r="E2190" i="3"/>
  <c r="E2189" i="3"/>
  <c r="E2188" i="3"/>
  <c r="E2187" i="3"/>
  <c r="E2186" i="3"/>
  <c r="E2185" i="3"/>
  <c r="E2182" i="3"/>
  <c r="E2181" i="3"/>
  <c r="E2180" i="3"/>
  <c r="E1853" i="3"/>
  <c r="E1852" i="3"/>
  <c r="E1851" i="3"/>
  <c r="E1850" i="3"/>
  <c r="E1849" i="3"/>
  <c r="E1848" i="3"/>
  <c r="E1847" i="3"/>
  <c r="E1846" i="3"/>
  <c r="E1845" i="3"/>
  <c r="E1844" i="3"/>
  <c r="E1843" i="3"/>
  <c r="E1842" i="3"/>
  <c r="E1841" i="3"/>
  <c r="E1840" i="3"/>
  <c r="E1839" i="3"/>
  <c r="E1838" i="3"/>
  <c r="E1837" i="3"/>
  <c r="E1836" i="3"/>
  <c r="E1835" i="3"/>
  <c r="E1834" i="3"/>
  <c r="E1833" i="3"/>
  <c r="E1832" i="3"/>
  <c r="E1831" i="3"/>
  <c r="E1830" i="3"/>
  <c r="E1829" i="3"/>
  <c r="E1828" i="3"/>
  <c r="E1827" i="3"/>
  <c r="E1826" i="3"/>
  <c r="E1825" i="3"/>
  <c r="E1824" i="3"/>
  <c r="E1823" i="3"/>
  <c r="E1822" i="3"/>
  <c r="E1821" i="3"/>
  <c r="E1820" i="3"/>
  <c r="E1819" i="3"/>
  <c r="E1818" i="3"/>
  <c r="E1817" i="3"/>
  <c r="E1816" i="3"/>
  <c r="E1815" i="3"/>
  <c r="E1814" i="3"/>
  <c r="E1813" i="3"/>
  <c r="E1812" i="3"/>
  <c r="E1811" i="3"/>
  <c r="E1810" i="3"/>
  <c r="E1809" i="3"/>
  <c r="E1808" i="3"/>
  <c r="E1807" i="3"/>
  <c r="E1806" i="3"/>
  <c r="E1805" i="3"/>
  <c r="E1804" i="3"/>
  <c r="E1803" i="3"/>
  <c r="E1802" i="3"/>
  <c r="E1801" i="3"/>
  <c r="E1800" i="3"/>
  <c r="E1799" i="3"/>
  <c r="E1798" i="3"/>
  <c r="E1797" i="3"/>
  <c r="E1796" i="3"/>
  <c r="E1795" i="3"/>
  <c r="E1794" i="3"/>
  <c r="E1793" i="3"/>
  <c r="E1792" i="3"/>
  <c r="E1791" i="3"/>
  <c r="E1790" i="3"/>
  <c r="E1789" i="3"/>
  <c r="E1788" i="3"/>
  <c r="E1787" i="3"/>
  <c r="E1786" i="3"/>
  <c r="E1785" i="3"/>
  <c r="E1784" i="3"/>
  <c r="E1783" i="3"/>
  <c r="E1782" i="3"/>
  <c r="E1781" i="3"/>
  <c r="E1780" i="3"/>
  <c r="E1779" i="3"/>
  <c r="E1778" i="3"/>
  <c r="E1777" i="3"/>
  <c r="E1776" i="3"/>
  <c r="E1775" i="3"/>
  <c r="E1774" i="3"/>
  <c r="E1773" i="3"/>
  <c r="E1772" i="3"/>
  <c r="E1771" i="3"/>
  <c r="E1770" i="3"/>
  <c r="E1769" i="3"/>
  <c r="E1768" i="3"/>
  <c r="E1767" i="3"/>
  <c r="E1766" i="3"/>
  <c r="E1765" i="3"/>
  <c r="E1764" i="3"/>
  <c r="E1763" i="3"/>
  <c r="E1762" i="3"/>
  <c r="E1761" i="3"/>
  <c r="E1760" i="3"/>
  <c r="E1759" i="3"/>
  <c r="E2194" i="3"/>
  <c r="E1757" i="3"/>
  <c r="E1756" i="3"/>
  <c r="E1755" i="3"/>
  <c r="E1754" i="3"/>
  <c r="E1753" i="3"/>
  <c r="E1752" i="3"/>
  <c r="E1751" i="3"/>
  <c r="E1750" i="3"/>
  <c r="E1749" i="3"/>
  <c r="E1746" i="3"/>
  <c r="E1745" i="3"/>
  <c r="E1744"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3" i="3"/>
  <c r="E122" i="3"/>
  <c r="E121" i="3"/>
  <c r="E120" i="3"/>
  <c r="E119" i="3"/>
  <c r="E118" i="3"/>
  <c r="E117" i="3"/>
  <c r="E116" i="3"/>
  <c r="E115" i="3"/>
  <c r="E112" i="3"/>
  <c r="E111" i="3"/>
  <c r="E110"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976" i="3"/>
  <c r="E1539" i="3"/>
  <c r="E1538" i="3"/>
  <c r="E1537" i="3"/>
  <c r="E1536" i="3"/>
  <c r="E1535" i="3"/>
  <c r="E1534" i="3"/>
  <c r="E1533" i="3"/>
  <c r="E1532" i="3"/>
  <c r="E1531" i="3"/>
  <c r="E1528" i="3"/>
  <c r="E1527" i="3"/>
  <c r="E1526"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1" i="3"/>
  <c r="E1320" i="3"/>
  <c r="E1319" i="3"/>
  <c r="E1318" i="3"/>
  <c r="E1317" i="3"/>
  <c r="E1316" i="3"/>
  <c r="E1315" i="3"/>
  <c r="E1314" i="3"/>
  <c r="E1313" i="3"/>
  <c r="E1310" i="3"/>
  <c r="E1309" i="3"/>
  <c r="E1308"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1758" i="3"/>
  <c r="E667" i="3"/>
  <c r="E666" i="3"/>
  <c r="E665" i="3"/>
  <c r="E664" i="3"/>
  <c r="E663" i="3"/>
  <c r="E662" i="3"/>
  <c r="E661" i="3"/>
  <c r="E660" i="3"/>
  <c r="E659" i="3"/>
  <c r="E656" i="3"/>
  <c r="E655" i="3"/>
  <c r="E654"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49" i="3"/>
  <c r="E448" i="3"/>
  <c r="E447" i="3"/>
  <c r="E446" i="3"/>
  <c r="E445" i="3"/>
  <c r="E444" i="3"/>
  <c r="E443" i="3"/>
  <c r="E442" i="3"/>
  <c r="E441" i="3"/>
  <c r="E438" i="3"/>
  <c r="E437" i="3"/>
  <c r="E436" i="3"/>
  <c r="E2071" i="3"/>
  <c r="E2070" i="3"/>
  <c r="E2069" i="3"/>
  <c r="E2068" i="3"/>
  <c r="E2067" i="3"/>
  <c r="E2066" i="3"/>
  <c r="E2065" i="3"/>
  <c r="E2064" i="3"/>
  <c r="E2063" i="3"/>
  <c r="E2062" i="3"/>
  <c r="E2061" i="3"/>
  <c r="E2060" i="3"/>
  <c r="E2059" i="3"/>
  <c r="E2058" i="3"/>
  <c r="E2057" i="3"/>
  <c r="E2056" i="3"/>
  <c r="E2055" i="3"/>
  <c r="E2054" i="3"/>
  <c r="E2053" i="3"/>
  <c r="E2052" i="3"/>
  <c r="E2051" i="3"/>
  <c r="E2050" i="3"/>
  <c r="E2049" i="3"/>
  <c r="E2048" i="3"/>
  <c r="E2047" i="3"/>
  <c r="E2046" i="3"/>
  <c r="E2045" i="3"/>
  <c r="E2044" i="3"/>
  <c r="E2043" i="3"/>
  <c r="E2042" i="3"/>
  <c r="E2041" i="3"/>
  <c r="E2040" i="3"/>
  <c r="E2039" i="3"/>
  <c r="E2038" i="3"/>
  <c r="E2037" i="3"/>
  <c r="E2036" i="3"/>
  <c r="E2035" i="3"/>
  <c r="E2034" i="3"/>
  <c r="E2033" i="3"/>
  <c r="E2032" i="3"/>
  <c r="E2031" i="3"/>
  <c r="E2030" i="3"/>
  <c r="E2029" i="3"/>
  <c r="E2028" i="3"/>
  <c r="E2027" i="3"/>
  <c r="E2026" i="3"/>
  <c r="E2025" i="3"/>
  <c r="E2024" i="3"/>
  <c r="E2023" i="3"/>
  <c r="E2022" i="3"/>
  <c r="E2021" i="3"/>
  <c r="E2020" i="3"/>
  <c r="E2019" i="3"/>
  <c r="E2018" i="3"/>
  <c r="E2017" i="3"/>
  <c r="E2016" i="3"/>
  <c r="E2015" i="3"/>
  <c r="E2014" i="3"/>
  <c r="E2013" i="3"/>
  <c r="E2012" i="3"/>
  <c r="E2011" i="3"/>
  <c r="E2010" i="3"/>
  <c r="E2009" i="3"/>
  <c r="E2008" i="3"/>
  <c r="E2007" i="3"/>
  <c r="E2006" i="3"/>
  <c r="E2005" i="3"/>
  <c r="E2004" i="3"/>
  <c r="E2003" i="3"/>
  <c r="E2002" i="3"/>
  <c r="E2001" i="3"/>
  <c r="E2000" i="3"/>
  <c r="E1999" i="3"/>
  <c r="E1998" i="3"/>
  <c r="E1997" i="3"/>
  <c r="E1996" i="3"/>
  <c r="E1995" i="3"/>
  <c r="E1994" i="3"/>
  <c r="E1993" i="3"/>
  <c r="E1992" i="3"/>
  <c r="E1991" i="3"/>
  <c r="E1990" i="3"/>
  <c r="E1989" i="3"/>
  <c r="E1988" i="3"/>
  <c r="E1987" i="3"/>
  <c r="E1986" i="3"/>
  <c r="E1985" i="3"/>
  <c r="E1984" i="3"/>
  <c r="E1983" i="3"/>
  <c r="E1982" i="3"/>
  <c r="E1981" i="3"/>
  <c r="E1980" i="3"/>
  <c r="E1979" i="3"/>
  <c r="E1978" i="3"/>
  <c r="E1977" i="3"/>
  <c r="E1540" i="3"/>
  <c r="E1975" i="3"/>
  <c r="E1974" i="3"/>
  <c r="E1973" i="3"/>
  <c r="E1972" i="3"/>
  <c r="E1971" i="3"/>
  <c r="E1970" i="3"/>
  <c r="E1969" i="3"/>
  <c r="E1968" i="3"/>
  <c r="E1967" i="3"/>
  <c r="E1964" i="3"/>
  <c r="E1963" i="3"/>
  <c r="E196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5" i="3"/>
  <c r="E884" i="3"/>
  <c r="E883" i="3"/>
  <c r="E882" i="3"/>
  <c r="E881" i="3"/>
  <c r="E880" i="3"/>
  <c r="E879" i="3"/>
  <c r="E878" i="3"/>
  <c r="E877" i="3"/>
  <c r="E874" i="3"/>
  <c r="E873" i="3"/>
  <c r="E872" i="3"/>
  <c r="E1322" i="3"/>
  <c r="E1104" i="3"/>
  <c r="E886" i="3"/>
  <c r="E668" i="3"/>
  <c r="E450" i="3"/>
  <c r="E1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tc={712E000C-D5E7-45CF-BE59-DB26383BC276}</author>
  </authors>
  <commentList>
    <comment ref="C1" authorId="0" shapeId="0" xr:uid="{712E000C-D5E7-45CF-BE59-DB26383BC276}">
      <text>
        <t>[Threaded comment]
Your version of Excel allows you to read this threaded comment; however, any edits to it will get removed if the file is opened in a newer version of Excel. Learn more: https://go.microsoft.com/fwlink/?linkid=870924
Comment:
    Budget period</t>
      </text>
    </comment>
  </commentList>
</comments>
</file>

<file path=xl/sharedStrings.xml><?xml version="1.0" encoding="utf-8"?>
<sst xmlns="http://schemas.openxmlformats.org/spreadsheetml/2006/main" count="40034" uniqueCount="522">
  <si>
    <t xml:space="preserve">CSM Source updated 03/21/2022: </t>
  </si>
  <si>
    <t>https://ofm.wa.gov/sites/default/files/public/budget/statebudget/22supp/CentralServiceModelMarch2022.xlsx</t>
  </si>
  <si>
    <t>Sequence</t>
  </si>
  <si>
    <t>Agency</t>
  </si>
  <si>
    <t>Agency Number</t>
  </si>
  <si>
    <t>Mapping (used in Summary)</t>
  </si>
  <si>
    <t>&lt;---- Do Not change</t>
  </si>
  <si>
    <t>FY24 Supplemental Enacted Budget</t>
  </si>
  <si>
    <t>Central Services</t>
  </si>
  <si>
    <t>Statewide Totals</t>
  </si>
  <si>
    <t>Maintenance</t>
  </si>
  <si>
    <t>Policy</t>
  </si>
  <si>
    <t>Central Service</t>
  </si>
  <si>
    <t>Base</t>
  </si>
  <si>
    <t>FY1</t>
  </si>
  <si>
    <t>FY2</t>
  </si>
  <si>
    <t>Total Maint+Pol</t>
  </si>
  <si>
    <t>Revised Total    (Base+M+P)</t>
  </si>
  <si>
    <t>Change</t>
  </si>
  <si>
    <t>New Base</t>
  </si>
  <si>
    <t>CTS - State Data Center Debt Svc (92A) (458-6)</t>
  </si>
  <si>
    <t>Allocation - State Data Center (EL L070)</t>
  </si>
  <si>
    <t>SOS - Archives/Records Management (92C) (006-1)</t>
  </si>
  <si>
    <t>SAO - Audit Services (92D) (483-1)</t>
  </si>
  <si>
    <t>AGO - Legal Services (92E) (405-1)</t>
  </si>
  <si>
    <t>OAH - Administrative Hearings (92G) (484-1)</t>
  </si>
  <si>
    <t>LNI - Worker's Comp (92S) (608-1, 609-1)</t>
  </si>
  <si>
    <t>DES - Self-Insurance (SILA) Premium (92X) (547-6)</t>
  </si>
  <si>
    <t>OFM - Central Service (468-1)</t>
  </si>
  <si>
    <t>OFM - ERP Financing (466-1)</t>
  </si>
  <si>
    <t>OFM - OFM Enterprise Applications Fee (472-6)</t>
  </si>
  <si>
    <t>Item 92R Total (OFM)</t>
  </si>
  <si>
    <t>CTS - Central Services (458-6)</t>
  </si>
  <si>
    <t>Allocation - Jeff Bldg Central Services (EL L070)</t>
  </si>
  <si>
    <t>CTS - Enterprise Security Infrastructure (458-6)</t>
  </si>
  <si>
    <t>Allocation - Security Infrastructure (EL L020)</t>
  </si>
  <si>
    <t>CTS - Enterprise System Rates (458-6)</t>
  </si>
  <si>
    <t>Allocation - Enterprise System Rates (EL L030)</t>
  </si>
  <si>
    <t>CTS - GIS (458-6)</t>
  </si>
  <si>
    <t>Allocation - Geospatial Portal (EL L060)</t>
  </si>
  <si>
    <t>CTS - Microsoft Office 365  (458-1)</t>
  </si>
  <si>
    <t>Allocation - Microsoft Office 365 (EL L110)</t>
  </si>
  <si>
    <t>CTS - Office of Chief Info Officer (458-1)</t>
  </si>
  <si>
    <t>Allocation - Office of Chief Info Officer (EL L050)</t>
  </si>
  <si>
    <t>CTS - Office of Cyber Security (458-1)</t>
  </si>
  <si>
    <t>Allocation - Office of Cyber Security (EL L020)</t>
  </si>
  <si>
    <t>CTS - SDC Operational Costs (458-6)</t>
  </si>
  <si>
    <t>Allocation - State Data Center Ops (EL L070)</t>
  </si>
  <si>
    <t>CTS - Enterprise Architecture and Innovation (458-1)</t>
  </si>
  <si>
    <t>Allocation - Enterprise Architecture and Innovation (EL L050)</t>
  </si>
  <si>
    <t>CTS - Enterprise Cloud Services (458-1)</t>
  </si>
  <si>
    <t>Allocation - Enterprise Cloud Program (EL L120)</t>
  </si>
  <si>
    <t>CTS - Enterprise Data Management (458-1)</t>
  </si>
  <si>
    <t>Allocation - Enterprise Data Mgmt (EL L050)</t>
  </si>
  <si>
    <t>CTS - Security Gateway (458-6)</t>
  </si>
  <si>
    <t>Allocation - Security Gateway (EL L020)</t>
  </si>
  <si>
    <t>CTS - Small Agency IT Services (458-1)</t>
  </si>
  <si>
    <t>Allocation - Small Agency IT Srvcs (EL L100)</t>
  </si>
  <si>
    <t>CTS - State Network (458-6)</t>
  </si>
  <si>
    <t>Allocation - State Data Network (EL L080)</t>
  </si>
  <si>
    <t>CTS - State Privacy Office (458-1)</t>
  </si>
  <si>
    <t>Allocation - State Privacy Office (EL L050)</t>
  </si>
  <si>
    <t>CTS - Strategy and Management (458-1)</t>
  </si>
  <si>
    <t>Allocation - Strategy and Mgmt (EL L050)</t>
  </si>
  <si>
    <t>Item 92J Total (CTS)</t>
  </si>
  <si>
    <t>DES - Campus Contracts (422-6)</t>
  </si>
  <si>
    <t>DES - Campus Parking (045-1)</t>
  </si>
  <si>
    <t>DES - Campus Rent (422-6)</t>
  </si>
  <si>
    <t>DES - Capital Campus Childcare (422-6)</t>
  </si>
  <si>
    <t>DES - Capital Project Surcharge (289-1)</t>
  </si>
  <si>
    <t>DES - DES Enterprise Applications Fee (422-6)</t>
  </si>
  <si>
    <t>DES - Fin Cost Rec (001-1, 422-6, 733-1)</t>
  </si>
  <si>
    <t>DES - Perry Street Daycare (422-6)</t>
  </si>
  <si>
    <t>DES - Personnel Services Rates (422-6)</t>
  </si>
  <si>
    <t>DES - Public and Historic Facilities (422-6)</t>
  </si>
  <si>
    <t>DES - Real Estate Services (422-6)</t>
  </si>
  <si>
    <t>DES - Risk Management Admin (546-6)</t>
  </si>
  <si>
    <t>DES - Security on Campus (422-6)</t>
  </si>
  <si>
    <t>DES - Small Agency Financial Svcs (422-6)</t>
  </si>
  <si>
    <t>DES - Small Agency Human Resources (422-6)</t>
  </si>
  <si>
    <t>Item 92K Total (DES)</t>
  </si>
  <si>
    <t>GOV - Office of Equity Central Services (462-1)</t>
  </si>
  <si>
    <t>Item 92W Total (GOV)</t>
  </si>
  <si>
    <t>Central Services Totals</t>
  </si>
  <si>
    <t>011-House of Representatives</t>
  </si>
  <si>
    <t>012-Senate</t>
  </si>
  <si>
    <t>013-Joint Transportation Committee</t>
  </si>
  <si>
    <t>014-Jt Leg Audit &amp; Review Committee</t>
  </si>
  <si>
    <t>020-LEAP Committee</t>
  </si>
  <si>
    <t>035-Office of the State Actuary</t>
  </si>
  <si>
    <t>036-St Leg Labor Rel</t>
  </si>
  <si>
    <t>037-Office of Legislative Support Svcs</t>
  </si>
  <si>
    <t>038-Joint Legislative Systems Comm</t>
  </si>
  <si>
    <t>040-Statute Law Committee</t>
  </si>
  <si>
    <t>045-Supreme Court</t>
  </si>
  <si>
    <t>046-State Law Library</t>
  </si>
  <si>
    <t>048-Court of Appeals</t>
  </si>
  <si>
    <t>050-Commission on Judicial Conduct</t>
  </si>
  <si>
    <t>055-Administrative Office of the Courts</t>
  </si>
  <si>
    <t>056-Office of Public Defense</t>
  </si>
  <si>
    <t>057-Office of Civil Legal Aid</t>
  </si>
  <si>
    <t>075-Office of the Governor</t>
  </si>
  <si>
    <t>080-Office of the Lieutenant Governor</t>
  </si>
  <si>
    <t>083-WA St Leadership Bd</t>
  </si>
  <si>
    <t>082-Public Disclosure Commission</t>
  </si>
  <si>
    <t>085-Office of the Secretary of State</t>
  </si>
  <si>
    <t>086-Governor's Office of Indian Affairs</t>
  </si>
  <si>
    <t>087-Asian-Pacific-American Affrs</t>
  </si>
  <si>
    <t>090-Office of the State Treasurer</t>
  </si>
  <si>
    <t>091-Redistricting Commission</t>
  </si>
  <si>
    <t>095-Office of the State Auditor</t>
  </si>
  <si>
    <t>099-Comm Salaries for Elected Officials</t>
  </si>
  <si>
    <t>100-Office of the Attorney General</t>
  </si>
  <si>
    <t>101-Caseload Forecast Council</t>
  </si>
  <si>
    <t>102-Dept of Financial Institutions</t>
  </si>
  <si>
    <t>103-Department of Commerce</t>
  </si>
  <si>
    <t>104-Economic &amp; Revenue Forecast Council</t>
  </si>
  <si>
    <t>105-Office of Financial Management</t>
  </si>
  <si>
    <t>107-WA State Health Care Authority</t>
  </si>
  <si>
    <t>110-Office of Administrative Hearings</t>
  </si>
  <si>
    <t>116-State Lottery Commission</t>
  </si>
  <si>
    <t>117-Washington State Gambling Comm</t>
  </si>
  <si>
    <t>118-WA State Comm on Hispanic Affairs</t>
  </si>
  <si>
    <t>119-African-American Affairs Comm</t>
  </si>
  <si>
    <t>120-Human Rights Commission</t>
  </si>
  <si>
    <t>124-Department of Retirement Systems</t>
  </si>
  <si>
    <t>126-State Investment Board</t>
  </si>
  <si>
    <t>140-Department of Revenue</t>
  </si>
  <si>
    <t>142-Board of Tax Appeals</t>
  </si>
  <si>
    <t>147-Minority &amp; Women's Business Enterp</t>
  </si>
  <si>
    <t>160-Office of Insurance Commissioner</t>
  </si>
  <si>
    <t>163-Consolidated Technology Services</t>
  </si>
  <si>
    <t>165-State Board of Accountancy</t>
  </si>
  <si>
    <t>166-Bd of Reg Prof Eng &amp; Land Surveyors</t>
  </si>
  <si>
    <t>167-Forensic Investigations Council</t>
  </si>
  <si>
    <t>179-Dept of Enterprise Services</t>
  </si>
  <si>
    <t>185-Washington Horse Racing Commission</t>
  </si>
  <si>
    <t>190-Bd of Industrial Insurance Appeals</t>
  </si>
  <si>
    <t>195-Liquor and Cannabis Board</t>
  </si>
  <si>
    <t>205-Board of Pilotage Commissioners</t>
  </si>
  <si>
    <t>215-Utilities and Transportation Comm</t>
  </si>
  <si>
    <t>220-Board for Volunteer Firefighters</t>
  </si>
  <si>
    <t>225-Washington State Patrol</t>
  </si>
  <si>
    <t>227-Criminal Justice Training Comm</t>
  </si>
  <si>
    <t>228-WA Traffic Safety Commission</t>
  </si>
  <si>
    <t>229-Office of Independent Investigations</t>
  </si>
  <si>
    <t>235-Department of Labor and Industries</t>
  </si>
  <si>
    <t>240-Department of Licensing</t>
  </si>
  <si>
    <t>245-Military Department</t>
  </si>
  <si>
    <t>275-Public Employment Relations Comm</t>
  </si>
  <si>
    <t>300-Dept of Social and Health Services</t>
  </si>
  <si>
    <t>303-Department of Health</t>
  </si>
  <si>
    <t>305-Department of Veterans' Affairs</t>
  </si>
  <si>
    <t>307-Dept of Children, Youth &amp; Families</t>
  </si>
  <si>
    <t>310-Department of Corrections</t>
  </si>
  <si>
    <t>315-Dept of Services for the Blind</t>
  </si>
  <si>
    <t>340-Student Achievement Council</t>
  </si>
  <si>
    <t>341-LEOFF 2 Retirement Board</t>
  </si>
  <si>
    <t>350-Public Schools</t>
  </si>
  <si>
    <t>351-State School for the Blind</t>
  </si>
  <si>
    <t>353-Childhood Deafness &amp; Hearing Loss</t>
  </si>
  <si>
    <t>354-Workforce Trng &amp; Educ Coord Board</t>
  </si>
  <si>
    <t>355-Archaeology &amp; Historic Preservation</t>
  </si>
  <si>
    <t>359-Washington Charter School Comm</t>
  </si>
  <si>
    <t>360-University of Washington</t>
  </si>
  <si>
    <t>365-Washington State University</t>
  </si>
  <si>
    <t>370-Eastern Washington University</t>
  </si>
  <si>
    <t>375-Central Washington University</t>
  </si>
  <si>
    <t>376-The Evergreen State College</t>
  </si>
  <si>
    <t>380-Western Washington University</t>
  </si>
  <si>
    <t>387-Washington State Arts Commission</t>
  </si>
  <si>
    <t>390-Washington State Historical Society</t>
  </si>
  <si>
    <t>395-East Wash State Historical Society</t>
  </si>
  <si>
    <t>405-Department of Transportation</t>
  </si>
  <si>
    <t>406-County Road Administration Board</t>
  </si>
  <si>
    <t>407-Transportation Improvement Board</t>
  </si>
  <si>
    <t>410-Transportation Commission</t>
  </si>
  <si>
    <t>411-Freight Mobility Strategic Invest</t>
  </si>
  <si>
    <t>460-Columbia River Gorge Commission</t>
  </si>
  <si>
    <t>461-Department of Ecology</t>
  </si>
  <si>
    <t>462-WA Pollution Liab Insurance Program</t>
  </si>
  <si>
    <t>463-Energy Fac Site Eval</t>
  </si>
  <si>
    <t>465-State Parks and Recreation Comm</t>
  </si>
  <si>
    <t>467-Rec and Conservation Funding Board</t>
  </si>
  <si>
    <t>468-Environ &amp; Land Use Hearings Office</t>
  </si>
  <si>
    <t>471-State Conservation Commission</t>
  </si>
  <si>
    <t>477-Dept of Fish and Wildlife</t>
  </si>
  <si>
    <t>478-Puget Sound Partnership</t>
  </si>
  <si>
    <t>490-Department of Natural Resources</t>
  </si>
  <si>
    <t>495-Department of Agriculture</t>
  </si>
  <si>
    <t>540-ESD  Main Program</t>
  </si>
  <si>
    <t>541-ESD  PFM</t>
  </si>
  <si>
    <t>542-ESD  LTC</t>
  </si>
  <si>
    <t>543-ESD  UI</t>
  </si>
  <si>
    <t>544-ESD  Other</t>
  </si>
  <si>
    <t>699-Community/Technical College System</t>
  </si>
  <si>
    <t>(All)</t>
  </si>
  <si>
    <t>Row Labels</t>
  </si>
  <si>
    <t>Sum of FY1 ANNUAL</t>
  </si>
  <si>
    <t>Sum of FY1 MONTHLY</t>
  </si>
  <si>
    <t>Sum of FY2 ANNUAL</t>
  </si>
  <si>
    <t>Sum of FY2 MONTHLY</t>
  </si>
  <si>
    <t>Sum of BILLING BIEN</t>
  </si>
  <si>
    <t>$175k - OPD Adjustment; not bill 083, 430 for FY 24 (already bill FFS)</t>
  </si>
  <si>
    <t>Grand Total</t>
  </si>
  <si>
    <t>Billed through May 2024</t>
  </si>
  <si>
    <t>June 2024 Billing</t>
  </si>
  <si>
    <t>011</t>
  </si>
  <si>
    <t>012</t>
  </si>
  <si>
    <t>013</t>
  </si>
  <si>
    <t>014</t>
  </si>
  <si>
    <t>020</t>
  </si>
  <si>
    <t>035</t>
  </si>
  <si>
    <t>036</t>
  </si>
  <si>
    <t>037</t>
  </si>
  <si>
    <t>038</t>
  </si>
  <si>
    <t>040</t>
  </si>
  <si>
    <t>045</t>
  </si>
  <si>
    <t>046</t>
  </si>
  <si>
    <t>048</t>
  </si>
  <si>
    <t>050</t>
  </si>
  <si>
    <t>055</t>
  </si>
  <si>
    <t>056</t>
  </si>
  <si>
    <t>057</t>
  </si>
  <si>
    <t>075</t>
  </si>
  <si>
    <t>080</t>
  </si>
  <si>
    <t>082</t>
  </si>
  <si>
    <t>083</t>
  </si>
  <si>
    <t>085</t>
  </si>
  <si>
    <t>086</t>
  </si>
  <si>
    <t>087</t>
  </si>
  <si>
    <t>090</t>
  </si>
  <si>
    <t>091</t>
  </si>
  <si>
    <t>095</t>
  </si>
  <si>
    <t>099</t>
  </si>
  <si>
    <t>100</t>
  </si>
  <si>
    <t>101</t>
  </si>
  <si>
    <t>102</t>
  </si>
  <si>
    <t>103</t>
  </si>
  <si>
    <t>104</t>
  </si>
  <si>
    <t>105</t>
  </si>
  <si>
    <t>107</t>
  </si>
  <si>
    <t>110</t>
  </si>
  <si>
    <t>116</t>
  </si>
  <si>
    <t>117</t>
  </si>
  <si>
    <t>118</t>
  </si>
  <si>
    <t>119</t>
  </si>
  <si>
    <t>120</t>
  </si>
  <si>
    <t>124</t>
  </si>
  <si>
    <t>126</t>
  </si>
  <si>
    <t>140</t>
  </si>
  <si>
    <t>142</t>
  </si>
  <si>
    <t>147</t>
  </si>
  <si>
    <t>160</t>
  </si>
  <si>
    <t>163</t>
  </si>
  <si>
    <t>165</t>
  </si>
  <si>
    <t>166</t>
  </si>
  <si>
    <t>167</t>
  </si>
  <si>
    <t>179</t>
  </si>
  <si>
    <t>185</t>
  </si>
  <si>
    <t>190</t>
  </si>
  <si>
    <t>195</t>
  </si>
  <si>
    <t>205</t>
  </si>
  <si>
    <t>215</t>
  </si>
  <si>
    <t>220</t>
  </si>
  <si>
    <t>225</t>
  </si>
  <si>
    <t>227</t>
  </si>
  <si>
    <t>228</t>
  </si>
  <si>
    <t>229</t>
  </si>
  <si>
    <t>235</t>
  </si>
  <si>
    <t>240</t>
  </si>
  <si>
    <t>245</t>
  </si>
  <si>
    <t>275</t>
  </si>
  <si>
    <t>300</t>
  </si>
  <si>
    <t>303</t>
  </si>
  <si>
    <t>305</t>
  </si>
  <si>
    <t>307</t>
  </si>
  <si>
    <t>310</t>
  </si>
  <si>
    <t>315</t>
  </si>
  <si>
    <t>340</t>
  </si>
  <si>
    <t>341</t>
  </si>
  <si>
    <t>350</t>
  </si>
  <si>
    <t>351</t>
  </si>
  <si>
    <t>353</t>
  </si>
  <si>
    <t>354</t>
  </si>
  <si>
    <t>355</t>
  </si>
  <si>
    <t>357</t>
  </si>
  <si>
    <t>359</t>
  </si>
  <si>
    <t>360</t>
  </si>
  <si>
    <t>365</t>
  </si>
  <si>
    <t>370</t>
  </si>
  <si>
    <t>375</t>
  </si>
  <si>
    <t>376</t>
  </si>
  <si>
    <t>380</t>
  </si>
  <si>
    <t>387</t>
  </si>
  <si>
    <t>390</t>
  </si>
  <si>
    <t>395</t>
  </si>
  <si>
    <t>405</t>
  </si>
  <si>
    <t>406</t>
  </si>
  <si>
    <t>407</t>
  </si>
  <si>
    <t>410</t>
  </si>
  <si>
    <t>411</t>
  </si>
  <si>
    <t>460</t>
  </si>
  <si>
    <t>461</t>
  </si>
  <si>
    <t>462</t>
  </si>
  <si>
    <t>463</t>
  </si>
  <si>
    <t>465</t>
  </si>
  <si>
    <t>467</t>
  </si>
  <si>
    <t>468</t>
  </si>
  <si>
    <t>471</t>
  </si>
  <si>
    <t>477</t>
  </si>
  <si>
    <t>478</t>
  </si>
  <si>
    <t>490</t>
  </si>
  <si>
    <t>495</t>
  </si>
  <si>
    <t>540</t>
  </si>
  <si>
    <t>541</t>
  </si>
  <si>
    <t>542</t>
  </si>
  <si>
    <t>543</t>
  </si>
  <si>
    <t>544</t>
  </si>
  <si>
    <t>699</t>
  </si>
  <si>
    <t>(blank)</t>
  </si>
  <si>
    <t>Sum of June 2024 Billing</t>
  </si>
  <si>
    <t>Agency Name</t>
  </si>
  <si>
    <t>Agency + Title</t>
  </si>
  <si>
    <t>Billing CSM Title</t>
  </si>
  <si>
    <t>AR Code</t>
  </si>
  <si>
    <t>FY 1 Annual</t>
  </si>
  <si>
    <t>YTD Billing</t>
  </si>
  <si>
    <t>House of Representatives</t>
  </si>
  <si>
    <t>B43</t>
  </si>
  <si>
    <t>Senate</t>
  </si>
  <si>
    <t>Joint Transportation Committee</t>
  </si>
  <si>
    <t>Jt Leg Audit &amp; Review Committee</t>
  </si>
  <si>
    <t>LEAP Committee</t>
  </si>
  <si>
    <t>Office of the State Actuary</t>
  </si>
  <si>
    <t>St Leg Labor Rel</t>
  </si>
  <si>
    <t>Office of Legislative Support Svcs</t>
  </si>
  <si>
    <t>Joint Legislative Systems Comm</t>
  </si>
  <si>
    <t>Statute Law Committee</t>
  </si>
  <si>
    <t>Supreme Court</t>
  </si>
  <si>
    <t>State Law Library</t>
  </si>
  <si>
    <t>Court of Appeals</t>
  </si>
  <si>
    <t>Commission on Judicial Conduct</t>
  </si>
  <si>
    <t>Administrative Office of the Courts</t>
  </si>
  <si>
    <t>Office of Public Defense</t>
  </si>
  <si>
    <t>Office of Civil Legal Aid</t>
  </si>
  <si>
    <t>Office of the Governor</t>
  </si>
  <si>
    <t>Office of the Lieutenant Governor</t>
  </si>
  <si>
    <t>Public Disclosure Commission</t>
  </si>
  <si>
    <t>WA St Leadership Bd</t>
  </si>
  <si>
    <t>Office of the Secretary of State</t>
  </si>
  <si>
    <t>Governor's Office of Indian Affairs</t>
  </si>
  <si>
    <t>Asian-Pacific-American Affrs</t>
  </si>
  <si>
    <t>Office of the State Treasurer</t>
  </si>
  <si>
    <t>Redistricting Commission</t>
  </si>
  <si>
    <t>Office of the State Auditor</t>
  </si>
  <si>
    <t>Comm Salaries for Elected Officials</t>
  </si>
  <si>
    <t>Office of the Attorney General</t>
  </si>
  <si>
    <t>Caseload Forecast Council</t>
  </si>
  <si>
    <t>Dept of Financial Institutions</t>
  </si>
  <si>
    <t>Department of Commerce</t>
  </si>
  <si>
    <t>Economic &amp; Revenue Forecast Council</t>
  </si>
  <si>
    <t>Office of Financial Management</t>
  </si>
  <si>
    <t>WA State Health Care Authority</t>
  </si>
  <si>
    <t>Office of Administrative Hearings</t>
  </si>
  <si>
    <t>State Lottery Commission</t>
  </si>
  <si>
    <t>Washington State Gambling Comm</t>
  </si>
  <si>
    <t>WA State Comm on Hispanic Affairs</t>
  </si>
  <si>
    <t>African-American Affairs Comm</t>
  </si>
  <si>
    <t>Human Rights Commission</t>
  </si>
  <si>
    <t>Department of Retirement Systems</t>
  </si>
  <si>
    <t>State Investment Board</t>
  </si>
  <si>
    <t>Department of Revenue</t>
  </si>
  <si>
    <t>Board of Tax Appeals</t>
  </si>
  <si>
    <t>Minority &amp; Women's Business Enterp</t>
  </si>
  <si>
    <t>Office of Insurance Commissioner</t>
  </si>
  <si>
    <t>Consolidated Technology Services</t>
  </si>
  <si>
    <t>State Board of Accountancy</t>
  </si>
  <si>
    <t>Bd of Reg Prof Eng &amp; Land Surveyors</t>
  </si>
  <si>
    <t>Forensic Investigations Council</t>
  </si>
  <si>
    <t>Dept of Enterprise Services</t>
  </si>
  <si>
    <t>Washington Horse Racing Commission</t>
  </si>
  <si>
    <t>Bd of Industrial Insurance Appeals</t>
  </si>
  <si>
    <t>Liquor and Cannabis Board</t>
  </si>
  <si>
    <t>Board of Pilotage Commissioners</t>
  </si>
  <si>
    <t>Utilities and Transportation Comm</t>
  </si>
  <si>
    <t>Board for Volunteer Firefighters</t>
  </si>
  <si>
    <t>Washington State Patrol</t>
  </si>
  <si>
    <t>Criminal Justice Training Comm</t>
  </si>
  <si>
    <t>WA Traffic Safety Commission</t>
  </si>
  <si>
    <t>Office of Independent Investigations</t>
  </si>
  <si>
    <t>Department of Labor and Industries</t>
  </si>
  <si>
    <t>Department of Licensing</t>
  </si>
  <si>
    <t>Military Department</t>
  </si>
  <si>
    <t>Public Employment Relations Comm</t>
  </si>
  <si>
    <t>Dept of Social and Health Services</t>
  </si>
  <si>
    <t>Department of Health</t>
  </si>
  <si>
    <t>Department of Veterans' Affairs</t>
  </si>
  <si>
    <t>Dept of Children, Youth &amp; Families</t>
  </si>
  <si>
    <t>Department of Corrections</t>
  </si>
  <si>
    <t>Dept of Services for the Blind</t>
  </si>
  <si>
    <t>Student Achievement Council</t>
  </si>
  <si>
    <t>LEOFF 2 Retirement Board</t>
  </si>
  <si>
    <t>Public Schools</t>
  </si>
  <si>
    <t>State School for the Blind</t>
  </si>
  <si>
    <t>Childhood Deafness &amp; Hearing Loss</t>
  </si>
  <si>
    <t>Workforce Trng &amp; Educ Coord Board</t>
  </si>
  <si>
    <t>Archaeology &amp; Historic Preservation</t>
  </si>
  <si>
    <t>Washington Charter School Comm</t>
  </si>
  <si>
    <t>University of Washington</t>
  </si>
  <si>
    <t>Washington State University</t>
  </si>
  <si>
    <t>Eastern Washington University</t>
  </si>
  <si>
    <t>Central Washington University</t>
  </si>
  <si>
    <t>The Evergreen State College</t>
  </si>
  <si>
    <t>Western Washington University</t>
  </si>
  <si>
    <t>Washington State Arts Commission</t>
  </si>
  <si>
    <t>Washington State Historical Society</t>
  </si>
  <si>
    <t>East Wash State Historical Society</t>
  </si>
  <si>
    <t>Department of Transportation</t>
  </si>
  <si>
    <t>County Road Administration Board</t>
  </si>
  <si>
    <t>Transportation Improvement Board</t>
  </si>
  <si>
    <t>Transportation Commission</t>
  </si>
  <si>
    <t>Freight Mobility Strategic Invest</t>
  </si>
  <si>
    <t>Columbia River Gorge Commission</t>
  </si>
  <si>
    <t>Department of Ecology</t>
  </si>
  <si>
    <t>WA Pollution Liab Insurance Program</t>
  </si>
  <si>
    <t>Energy Fac Site Eval</t>
  </si>
  <si>
    <t>State Parks and Recreation Comm</t>
  </si>
  <si>
    <t>Rec and Conservation Funding Board</t>
  </si>
  <si>
    <t>Environ &amp; Land Use Hearings Office</t>
  </si>
  <si>
    <t>State Conservation Commission</t>
  </si>
  <si>
    <t>Dept of Fish and Wildlife</t>
  </si>
  <si>
    <t>Puget Sound Partnership</t>
  </si>
  <si>
    <t>Department of Natural Resources</t>
  </si>
  <si>
    <t>Department of Agriculture</t>
  </si>
  <si>
    <t>Employment Security Department</t>
  </si>
  <si>
    <t>540-Employment Security Department</t>
  </si>
  <si>
    <t>Community/Technical College System</t>
  </si>
  <si>
    <t>B38</t>
  </si>
  <si>
    <t>Department of Early Learning</t>
  </si>
  <si>
    <t>357-Department of Early Learning</t>
  </si>
  <si>
    <t>ESD - PFM</t>
  </si>
  <si>
    <t>541-ESD - PFM</t>
  </si>
  <si>
    <t>ESD LTC</t>
  </si>
  <si>
    <t>542-ESD LTC</t>
  </si>
  <si>
    <t>ESD - UI</t>
  </si>
  <si>
    <t>543-ESD - UI</t>
  </si>
  <si>
    <t>ESD - Other</t>
  </si>
  <si>
    <t>544-ESD - Other</t>
  </si>
  <si>
    <t>B44</t>
  </si>
  <si>
    <t>B37</t>
  </si>
  <si>
    <t>B07</t>
  </si>
  <si>
    <t>B09</t>
  </si>
  <si>
    <t>B34</t>
  </si>
  <si>
    <t>B35</t>
  </si>
  <si>
    <t>B40</t>
  </si>
  <si>
    <t>B36</t>
  </si>
  <si>
    <t>B11</t>
  </si>
  <si>
    <t>B10</t>
  </si>
  <si>
    <t>B01</t>
  </si>
  <si>
    <t>B39</t>
  </si>
  <si>
    <t>B42</t>
  </si>
  <si>
    <t>B41</t>
  </si>
  <si>
    <t>Time</t>
  </si>
  <si>
    <t>CSM</t>
  </si>
  <si>
    <t>FY1 ANNUAL</t>
  </si>
  <si>
    <t>FY2 ANNUAL</t>
  </si>
  <si>
    <t>BILLING BIEN</t>
  </si>
  <si>
    <t>FY1 MONTHLY</t>
  </si>
  <si>
    <t>FY2 MONTHLY</t>
  </si>
  <si>
    <t>2024 Supplemental</t>
  </si>
  <si>
    <t>2023-25 Biennium</t>
  </si>
  <si>
    <t>CLOUD</t>
  </si>
  <si>
    <t>ESF</t>
  </si>
  <si>
    <t>GIS</t>
  </si>
  <si>
    <t>JEFFERSON</t>
  </si>
  <si>
    <t>M365</t>
  </si>
  <si>
    <t>OCIO</t>
  </si>
  <si>
    <t>OCS</t>
  </si>
  <si>
    <t>Manually adusted per the agreement with OPD.</t>
  </si>
  <si>
    <t>GATEWAY</t>
  </si>
  <si>
    <t>SEC INF</t>
  </si>
  <si>
    <t>SMALL</t>
  </si>
  <si>
    <t>SDC DEBT</t>
  </si>
  <si>
    <t>NETWORK</t>
  </si>
  <si>
    <t>Customer Number</t>
  </si>
  <si>
    <t>COMPANY</t>
  </si>
  <si>
    <t>ITEM_DESCRIPTION</t>
  </si>
  <si>
    <t>Jul FY2024</t>
  </si>
  <si>
    <t>Aug FY2024</t>
  </si>
  <si>
    <t>Sep FY2024</t>
  </si>
  <si>
    <t>Oct FY2024</t>
  </si>
  <si>
    <t>Nov FY2024</t>
  </si>
  <si>
    <t>Dec FY2024</t>
  </si>
  <si>
    <t>Jan FY2024</t>
  </si>
  <si>
    <t>Feb FY2024</t>
  </si>
  <si>
    <t>Mar FY2024</t>
  </si>
  <si>
    <t>Apr FY2024</t>
  </si>
  <si>
    <t>May FY2024</t>
  </si>
  <si>
    <t>Total</t>
  </si>
  <si>
    <t>907</t>
  </si>
  <si>
    <t>ALLOCATION - SECURITY GATEWAY (EL L020)</t>
  </si>
  <si>
    <t>ALLOCATION - STATE DATA CENTER (EL L070)</t>
  </si>
  <si>
    <t>ALLOCATION - OFFICE OF CHIEF INFO OFFICER (EL L050)</t>
  </si>
  <si>
    <t>ALLOCATION - ENTERPRISE CLOUD PROGRAM (EL L120)</t>
  </si>
  <si>
    <t>ALLOCATION - SECURITY INFRASTRUCTURE (EL L020)</t>
  </si>
  <si>
    <t>ALLOCATION - ENTERPRISE SYSTEM RATES (EL L030)</t>
  </si>
  <si>
    <t>ALLOCATION - JEFF BLDG CENTRAL SERVICES (EL L070)</t>
  </si>
  <si>
    <t>ALLOCATION - OFFICE OF CYBER SECURITY (EL L020)</t>
  </si>
  <si>
    <t>ALLOCATION - STATE DATA NETWORK (EL L080)</t>
  </si>
  <si>
    <t>ALLOCATION - GEOSPATIAL PORTAL (EL L060)</t>
  </si>
  <si>
    <t>ALLOCATION - MICROSOFT OFFICE 365 (EL L110)</t>
  </si>
  <si>
    <t>ALLOCATION - SMALL AGENCY IT SRVCS (EL L100)</t>
  </si>
  <si>
    <t>INV#90716045</t>
  </si>
  <si>
    <t>INV#90716145</t>
  </si>
  <si>
    <t>INV#90716245</t>
  </si>
  <si>
    <t>INV#90716345</t>
  </si>
  <si>
    <t>INV#90716645</t>
  </si>
  <si>
    <t>INV#90716745</t>
  </si>
  <si>
    <t>INV#90716845</t>
  </si>
  <si>
    <t>INV#90716945</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</si>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</sst>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000000000000000%"/>
    <numFmt numFmtId="166" formatCode="_(* #,##0_);_(* \(#,##0\);_(* &quot;-&quot;??_);_(@_)"/>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0"/>
      <name val="Arial"/>
      <family val="2"/>
    </font>
    <font>
      <b/>
      <u/>
      <sz val="11"/>
      <color theme="10"/>
      <name val="Calibri"/>
      <family val="2"/>
      <scheme val="minor"/>
    </font>
    <font>
      <i/>
      <sz val="10"/>
      <name val="Arial"/>
      <family val="2"/>
    </font>
    <font>
      <b/>
      <sz val="12"/>
      <color theme="1"/>
      <name val="Arial"/>
      <family val="2"/>
    </font>
    <font>
      <b/>
      <sz val="11"/>
      <name val="Arial"/>
      <family val="2"/>
    </font>
    <font>
      <b/>
      <sz val="11"/>
      <color theme="1"/>
      <name val="Arial"/>
      <family val="2"/>
    </font>
    <font>
      <b/>
      <sz val="9"/>
      <name val="Arial"/>
      <family val="2"/>
    </font>
    <font>
      <b/>
      <sz val="9"/>
      <color theme="1"/>
      <name val="Arial"/>
      <family val="2"/>
    </font>
    <font>
      <sz val="9"/>
      <color theme="1"/>
      <name val="Arial"/>
      <family val="2"/>
    </font>
    <font>
      <sz val="10"/>
      <color rgb="FFFF0000"/>
      <name val="Arial"/>
      <family val="2"/>
    </font>
    <font>
      <i/>
      <sz val="10"/>
      <color rgb="FFFF0000"/>
      <name val="Arial"/>
      <family val="2"/>
    </font>
    <font>
      <sz val="8"/>
      <name val="Calibri"/>
      <family val="2"/>
      <scheme val="minor"/>
    </font>
    <font>
      <sz val="11"/>
      <color rgb="FFFF0000"/>
      <name val="Calibri"/>
      <family val="2"/>
      <scheme val="minor"/>
    </font>
    <font>
      <sz val="10"/>
      <color theme="1"/>
      <name val="Arial"/>
      <family val="2"/>
    </font>
    <font>
      <b/>
      <sz val="10"/>
      <color theme="1"/>
      <name val="Arial"/>
      <family val="2"/>
    </font>
  </fonts>
  <fills count="11">
    <fill>
      <patternFill patternType="none"/>
    </fill>
    <fill>
      <patternFill patternType="gray125"/>
    </fill>
    <fill>
      <patternFill patternType="solid">
        <fgColor theme="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5" fillId="0" borderId="0" applyNumberFormat="0" applyFill="0" applyBorder="0" applyAlignment="0" applyProtection="0"/>
    <xf numFmtId="43" fontId="6" fillId="0" borderId="0" applyFont="0" applyFill="0" applyBorder="0" applyAlignment="0" applyProtection="0"/>
    <xf numFmtId="0" fontId="20" fillId="0" borderId="0"/>
    <xf numFmtId="43" fontId="20" fillId="0" borderId="0" applyFont="0" applyFill="0" applyBorder="0" applyAlignment="0" applyProtection="0"/>
  </cellStyleXfs>
  <cellXfs count="96">
    <xf numFmtId="0" fontId="0" fillId="0" borderId="0" xfId="0"/>
    <xf numFmtId="0" fontId="3" fillId="0" borderId="0" xfId="0" applyFont="1"/>
    <xf numFmtId="0" fontId="2" fillId="2" borderId="0" xfId="0" applyFont="1" applyFill="1"/>
    <xf numFmtId="0" fontId="2" fillId="3" borderId="0" xfId="0" applyFont="1" applyFill="1"/>
    <xf numFmtId="164" fontId="0" fillId="0" borderId="0" xfId="2" applyNumberFormat="1" applyFont="1"/>
    <xf numFmtId="0" fontId="0" fillId="0" borderId="0" xfId="2" applyNumberFormat="1" applyFont="1"/>
    <xf numFmtId="40" fontId="0" fillId="0" borderId="0" xfId="0" applyNumberFormat="1"/>
    <xf numFmtId="165" fontId="0" fillId="0" borderId="0" xfId="0" applyNumberFormat="1"/>
    <xf numFmtId="0" fontId="0" fillId="0" borderId="0" xfId="0" applyNumberFormat="1"/>
    <xf numFmtId="0" fontId="7" fillId="0" borderId="0" xfId="3" applyFont="1" applyAlignment="1">
      <alignment horizontal="right"/>
    </xf>
    <xf numFmtId="0" fontId="8" fillId="0" borderId="0" xfId="4" applyFont="1"/>
    <xf numFmtId="0" fontId="6" fillId="0" borderId="0" xfId="3"/>
    <xf numFmtId="0" fontId="6" fillId="4" borderId="0" xfId="3" applyFill="1" applyAlignment="1">
      <alignment horizontal="center"/>
    </xf>
    <xf numFmtId="49" fontId="6" fillId="4" borderId="0" xfId="3" applyNumberFormat="1" applyFill="1" applyAlignment="1">
      <alignment horizontal="center"/>
    </xf>
    <xf numFmtId="49" fontId="6" fillId="4" borderId="0" xfId="3" applyNumberFormat="1" applyFill="1"/>
    <xf numFmtId="49" fontId="7" fillId="4" borderId="0" xfId="3" applyNumberFormat="1" applyFont="1" applyFill="1"/>
    <xf numFmtId="166" fontId="6" fillId="0" borderId="0" xfId="1" applyNumberFormat="1" applyFont="1"/>
    <xf numFmtId="0" fontId="9" fillId="5" borderId="0" xfId="3" applyFont="1" applyFill="1" applyAlignment="1">
      <alignment horizontal="center"/>
    </xf>
    <xf numFmtId="49" fontId="9" fillId="5" borderId="0" xfId="3" applyNumberFormat="1" applyFont="1" applyFill="1" applyAlignment="1">
      <alignment horizontal="center"/>
    </xf>
    <xf numFmtId="0" fontId="9" fillId="5" borderId="0" xfId="3" applyFont="1" applyFill="1"/>
    <xf numFmtId="0" fontId="6" fillId="6" borderId="0" xfId="3" applyFill="1"/>
    <xf numFmtId="0" fontId="10" fillId="0" borderId="0" xfId="0" applyFont="1" applyAlignment="1">
      <alignment horizontal="centerContinuous"/>
    </xf>
    <xf numFmtId="0" fontId="0" fillId="0" borderId="0" xfId="0" applyAlignment="1">
      <alignment horizontal="centerContinuous"/>
    </xf>
    <xf numFmtId="0" fontId="11" fillId="0" borderId="0" xfId="0" applyFont="1" applyAlignment="1">
      <alignment horizontal="centerContinuous"/>
    </xf>
    <xf numFmtId="0" fontId="7" fillId="0" borderId="0" xfId="0" applyFont="1" applyAlignment="1">
      <alignment horizontal="centerContinuous"/>
    </xf>
    <xf numFmtId="0" fontId="12" fillId="0" borderId="0" xfId="0" applyFont="1" applyAlignment="1">
      <alignment horizontal="centerContinuous"/>
    </xf>
    <xf numFmtId="0" fontId="0" fillId="0" borderId="1" xfId="0" applyBorder="1"/>
    <xf numFmtId="0" fontId="0" fillId="0" borderId="2" xfId="0" applyBorder="1"/>
    <xf numFmtId="0" fontId="0" fillId="0" borderId="4" xfId="0" applyBorder="1"/>
    <xf numFmtId="0" fontId="13" fillId="7" borderId="3" xfId="0" applyFont="1" applyFill="1" applyBorder="1" applyAlignment="1">
      <alignment horizontal="center" vertical="center"/>
    </xf>
    <xf numFmtId="0" fontId="14" fillId="7" borderId="2" xfId="0" applyFont="1" applyFill="1" applyBorder="1" applyAlignment="1">
      <alignment horizontal="center" vertical="center" wrapText="1"/>
    </xf>
    <xf numFmtId="0" fontId="7" fillId="7" borderId="5" xfId="0" applyFont="1" applyFill="1" applyBorder="1" applyAlignment="1">
      <alignment horizontal="center"/>
    </xf>
    <xf numFmtId="0" fontId="7" fillId="7" borderId="6" xfId="0" applyFont="1" applyFill="1" applyBorder="1" applyAlignment="1">
      <alignment horizontal="center"/>
    </xf>
    <xf numFmtId="0" fontId="14" fillId="7" borderId="4" xfId="0" applyFont="1" applyFill="1" applyBorder="1" applyAlignment="1">
      <alignment horizontal="center" vertical="center" wrapText="1"/>
    </xf>
    <xf numFmtId="0" fontId="6" fillId="8" borderId="0" xfId="3" applyFill="1"/>
    <xf numFmtId="0" fontId="0" fillId="0" borderId="7" xfId="0" applyBorder="1"/>
    <xf numFmtId="3" fontId="15" fillId="0" borderId="8" xfId="5" applyNumberFormat="1" applyFont="1" applyBorder="1"/>
    <xf numFmtId="3" fontId="15" fillId="0" borderId="0" xfId="5" applyNumberFormat="1" applyFont="1" applyBorder="1"/>
    <xf numFmtId="3" fontId="15" fillId="0" borderId="9" xfId="5" applyNumberFormat="1" applyFont="1" applyBorder="1"/>
    <xf numFmtId="3" fontId="15" fillId="0" borderId="8" xfId="5" applyNumberFormat="1" applyFont="1" applyFill="1" applyBorder="1"/>
    <xf numFmtId="3" fontId="15" fillId="0" borderId="10" xfId="5" applyNumberFormat="1" applyFont="1" applyBorder="1"/>
    <xf numFmtId="3" fontId="6" fillId="0" borderId="0" xfId="3" applyNumberFormat="1"/>
    <xf numFmtId="0" fontId="0" fillId="0" borderId="8" xfId="0" applyBorder="1"/>
    <xf numFmtId="0" fontId="15" fillId="0" borderId="8" xfId="0" applyFont="1" applyBorder="1" applyAlignment="1">
      <alignment horizontal="left" indent="1"/>
    </xf>
    <xf numFmtId="0" fontId="14" fillId="5" borderId="2" xfId="0" applyFont="1" applyFill="1" applyBorder="1"/>
    <xf numFmtId="3" fontId="15" fillId="5" borderId="2" xfId="5" applyNumberFormat="1" applyFont="1" applyFill="1" applyBorder="1"/>
    <xf numFmtId="3" fontId="15" fillId="5" borderId="11" xfId="5" applyNumberFormat="1" applyFont="1" applyFill="1" applyBorder="1"/>
    <xf numFmtId="3" fontId="15" fillId="5" borderId="3" xfId="5" applyNumberFormat="1" applyFont="1" applyFill="1" applyBorder="1"/>
    <xf numFmtId="3" fontId="15" fillId="9" borderId="2" xfId="5" applyNumberFormat="1" applyFont="1" applyFill="1" applyBorder="1"/>
    <xf numFmtId="3" fontId="15" fillId="5" borderId="4" xfId="5" applyNumberFormat="1" applyFont="1" applyFill="1" applyBorder="1"/>
    <xf numFmtId="0" fontId="14" fillId="0" borderId="9" xfId="0" applyFont="1" applyBorder="1"/>
    <xf numFmtId="3" fontId="15" fillId="0" borderId="0" xfId="5" applyNumberFormat="1" applyFont="1" applyFill="1" applyBorder="1"/>
    <xf numFmtId="3" fontId="15" fillId="0" borderId="9" xfId="5" applyNumberFormat="1" applyFont="1" applyFill="1" applyBorder="1"/>
    <xf numFmtId="3" fontId="15" fillId="0" borderId="10" xfId="5" applyNumberFormat="1" applyFont="1" applyFill="1" applyBorder="1"/>
    <xf numFmtId="0" fontId="0" fillId="0" borderId="9" xfId="0" applyBorder="1"/>
    <xf numFmtId="0" fontId="16" fillId="0" borderId="0" xfId="3" applyFont="1"/>
    <xf numFmtId="0" fontId="17" fillId="5" borderId="0" xfId="3" applyFont="1" applyFill="1"/>
    <xf numFmtId="0" fontId="14" fillId="0" borderId="9" xfId="0" applyFont="1" applyBorder="1" applyAlignment="1">
      <alignment horizontal="left" indent="1"/>
    </xf>
    <xf numFmtId="0" fontId="14" fillId="0" borderId="8" xfId="0" applyFont="1" applyBorder="1"/>
    <xf numFmtId="0" fontId="14" fillId="7" borderId="2" xfId="0" applyFont="1" applyFill="1" applyBorder="1"/>
    <xf numFmtId="3" fontId="14" fillId="7" borderId="2" xfId="0" applyNumberFormat="1" applyFont="1" applyFill="1" applyBorder="1"/>
    <xf numFmtId="3" fontId="14" fillId="7" borderId="11" xfId="0" applyNumberFormat="1" applyFont="1" applyFill="1" applyBorder="1"/>
    <xf numFmtId="3" fontId="14" fillId="7" borderId="3" xfId="0" applyNumberFormat="1" applyFont="1" applyFill="1" applyBorder="1"/>
    <xf numFmtId="3" fontId="14" fillId="7" borderId="4" xfId="0" applyNumberFormat="1" applyFont="1" applyFill="1" applyBorder="1"/>
    <xf numFmtId="0" fontId="14" fillId="0" borderId="0" xfId="0" applyFont="1"/>
    <xf numFmtId="3" fontId="14" fillId="0" borderId="0" xfId="0" applyNumberFormat="1" applyFont="1"/>
    <xf numFmtId="0" fontId="6" fillId="0" borderId="0" xfId="3" applyAlignment="1">
      <alignment horizontal="center"/>
    </xf>
    <xf numFmtId="49" fontId="6" fillId="0" borderId="0" xfId="3" applyNumberFormat="1" applyAlignment="1">
      <alignment horizontal="center"/>
    </xf>
    <xf numFmtId="43" fontId="6" fillId="0" borderId="0" xfId="3" applyNumberFormat="1"/>
    <xf numFmtId="43" fontId="4" fillId="0" borderId="0" xfId="1" applyFont="1"/>
    <xf numFmtId="43" fontId="0" fillId="0" borderId="0" xfId="1" applyFont="1"/>
    <xf numFmtId="0" fontId="0" fillId="0" borderId="0" xfId="0" pivotButton="1"/>
    <xf numFmtId="0" fontId="0" fillId="0" borderId="0" xfId="0" applyAlignment="1">
      <alignment horizontal="left"/>
    </xf>
    <xf numFmtId="0" fontId="21" fillId="0" borderId="0" xfId="6" applyFont="1"/>
    <xf numFmtId="43" fontId="21" fillId="0" borderId="0" xfId="7" applyFont="1"/>
    <xf numFmtId="0" fontId="20" fillId="0" borderId="0" xfId="6"/>
    <xf numFmtId="49" fontId="20" fillId="0" borderId="0" xfId="6" applyNumberFormat="1"/>
    <xf numFmtId="43" fontId="0" fillId="0" borderId="0" xfId="7" applyFont="1"/>
    <xf numFmtId="43" fontId="20" fillId="0" borderId="0" xfId="6" applyNumberFormat="1"/>
    <xf numFmtId="0" fontId="0" fillId="0" borderId="0" xfId="0" applyAlignment="1">
      <alignment horizontal="left" indent="1"/>
    </xf>
    <xf numFmtId="49" fontId="20" fillId="8" borderId="0" xfId="6" applyNumberFormat="1" applyFill="1"/>
    <xf numFmtId="43" fontId="0" fillId="8" borderId="0" xfId="7" applyFont="1" applyFill="1"/>
    <xf numFmtId="43" fontId="20" fillId="8" borderId="0" xfId="6" applyNumberFormat="1" applyFill="1"/>
    <xf numFmtId="0" fontId="20" fillId="8" borderId="0" xfId="6" applyFill="1"/>
    <xf numFmtId="43" fontId="19" fillId="0" borderId="0" xfId="1" applyFont="1"/>
    <xf numFmtId="166" fontId="0" fillId="0" borderId="0" xfId="1" applyNumberFormat="1" applyFont="1"/>
    <xf numFmtId="166" fontId="0" fillId="0" borderId="0" xfId="1" applyNumberFormat="1" applyFont="1" applyFill="1"/>
    <xf numFmtId="0" fontId="0" fillId="10" borderId="0" xfId="0" applyFill="1" applyAlignment="1">
      <alignment horizontal="left"/>
    </xf>
    <xf numFmtId="43" fontId="0" fillId="10" borderId="0" xfId="1" applyFont="1" applyFill="1"/>
    <xf numFmtId="0" fontId="0" fillId="10" borderId="0" xfId="0" applyFill="1"/>
    <xf numFmtId="0" fontId="0" fillId="10" borderId="0" xfId="0" applyFill="1" applyAlignment="1">
      <alignment horizontal="left" indent="1"/>
    </xf>
    <xf numFmtId="0" fontId="19" fillId="10" borderId="0" xfId="0" applyFont="1" applyFill="1"/>
    <xf numFmtId="0" fontId="0" fillId="10" borderId="0" xfId="0" applyNumberFormat="1" applyFill="1"/>
    <xf numFmtId="166" fontId="0" fillId="0" borderId="0" xfId="0" applyNumberFormat="1"/>
    <xf numFmtId="0" fontId="7" fillId="0" borderId="3" xfId="0" applyFont="1" applyBorder="1" applyAlignment="1">
      <alignment horizontal="center"/>
    </xf>
    <xf numFmtId="0" fontId="7" fillId="0" borderId="4" xfId="0" applyFont="1" applyBorder="1" applyAlignment="1">
      <alignment horizontal="center"/>
    </xf>
  </cellXfs>
  <cellStyles count="8">
    <cellStyle name="Comma" xfId="1" builtinId="3"/>
    <cellStyle name="Comma 2" xfId="5" xr:uid="{FE33B453-7619-4C77-BEDF-55441A011D9F}"/>
    <cellStyle name="Comma 3" xfId="7" xr:uid="{51389F03-5508-4003-9E0B-4B54F8D93DB0}"/>
    <cellStyle name="Hyperlink 2" xfId="4" xr:uid="{A1621300-EE9F-464A-81A3-93972E498731}"/>
    <cellStyle name="Normal" xfId="0" builtinId="0"/>
    <cellStyle name="Normal 2" xfId="3" xr:uid="{83E69356-947D-4799-8839-7BDD8E498FF4}"/>
    <cellStyle name="Normal 3" xfId="6" xr:uid="{CD768E52-BBB1-4879-A7BB-BAD61F820637}"/>
    <cellStyle name="Percent" xfId="2" builtinId="5"/>
  </cellStyles>
  <dxfs count="19">
    <dxf>
      <numFmt numFmtId="0" formatCode="General"/>
    </dxf>
    <dxf>
      <numFmt numFmtId="0" formatCode="General"/>
    </dxf>
    <dxf>
      <numFmt numFmtId="0" formatCode="General"/>
    </dxf>
    <dxf>
      <numFmt numFmtId="164" formatCode="0.00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numFmt numFmtId="164" formatCode="0.00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numFmt numFmtId="164" formatCode="0.000%"/>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numFmt numFmtId="166" formatCode="_(* #,##0_);_(* \(#,##0\);_(* &quot;-&quot;??_);_(@_)"/>
    </dxf>
    <dxf>
      <numFmt numFmtId="166" formatCode="_(* #,##0_);_(* \(#,##0\);_(* &quot;-&quot;??_);_(@_)"/>
    </dxf>
    <dxf>
      <numFmt numFmtId="166"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pivotCacheDefinition" Target="pivotCache/pivotCacheDefinition3.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3</xdr:col>
      <xdr:colOff>375557</xdr:colOff>
      <xdr:row>2</xdr:row>
      <xdr:rowOff>5443</xdr:rowOff>
    </xdr:from>
    <xdr:to>
      <xdr:col>6</xdr:col>
      <xdr:colOff>244928</xdr:colOff>
      <xdr:row>15</xdr:row>
      <xdr:rowOff>164640</xdr:rowOff>
    </xdr:to>
    <mc:AlternateContent xmlns:mc="http://schemas.openxmlformats.org/markup-compatibility/2006" xmlns:a14="http://schemas.microsoft.com/office/drawing/2010/main">
      <mc:Choice Requires="a14">
        <xdr:graphicFrame macro="">
          <xdr:nvGraphicFramePr>
            <xdr:cNvPr id="2" name="Agency + Title 1">
              <a:extLst>
                <a:ext uri="{FF2B5EF4-FFF2-40B4-BE49-F238E27FC236}">
                  <a16:creationId xmlns:a16="http://schemas.microsoft.com/office/drawing/2014/main" id="{52B8D8C2-323A-46AA-1A96-195C8403B2D7}"/>
                </a:ext>
              </a:extLst>
            </xdr:cNvPr>
            <xdr:cNvGraphicFramePr/>
          </xdr:nvGraphicFramePr>
          <xdr:xfrm>
            <a:off x="0" y="0"/>
            <a:ext cx="0" cy="0"/>
          </xdr:xfrm>
          <a:graphic>
            <a:graphicData uri="http://schemas.microsoft.com/office/drawing/2010/slicer">
              <sle:slicer xmlns:sle="http://schemas.microsoft.com/office/drawing/2010/slicer" name="Agency + Title 1"/>
            </a:graphicData>
          </a:graphic>
        </xdr:graphicFrame>
      </mc:Choice>
      <mc:Fallback xmlns="">
        <xdr:sp macro="" textlink="">
          <xdr:nvSpPr>
            <xdr:cNvPr id="0" name=""/>
            <xdr:cNvSpPr>
              <a:spLocks noTextEdit="1"/>
            </xdr:cNvSpPr>
          </xdr:nvSpPr>
          <xdr:spPr>
            <a:xfrm>
              <a:off x="6150428" y="375557"/>
              <a:ext cx="1828800" cy="25649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299357</xdr:colOff>
      <xdr:row>2</xdr:row>
      <xdr:rowOff>16329</xdr:rowOff>
    </xdr:from>
    <xdr:to>
      <xdr:col>7</xdr:col>
      <xdr:colOff>168726</xdr:colOff>
      <xdr:row>15</xdr:row>
      <xdr:rowOff>175526</xdr:rowOff>
    </xdr:to>
    <mc:AlternateContent xmlns:mc="http://schemas.openxmlformats.org/markup-compatibility/2006" xmlns:a14="http://schemas.microsoft.com/office/drawing/2010/main">
      <mc:Choice Requires="a14">
        <xdr:graphicFrame macro="">
          <xdr:nvGraphicFramePr>
            <xdr:cNvPr id="2" name="Agency + Title">
              <a:extLst>
                <a:ext uri="{FF2B5EF4-FFF2-40B4-BE49-F238E27FC236}">
                  <a16:creationId xmlns:a16="http://schemas.microsoft.com/office/drawing/2014/main" id="{DE622951-C0F6-58F2-DCE7-718511C00E6B}"/>
                </a:ext>
              </a:extLst>
            </xdr:cNvPr>
            <xdr:cNvGraphicFramePr/>
          </xdr:nvGraphicFramePr>
          <xdr:xfrm>
            <a:off x="0" y="0"/>
            <a:ext cx="0" cy="0"/>
          </xdr:xfrm>
          <a:graphic>
            <a:graphicData uri="http://schemas.microsoft.com/office/drawing/2010/slicer">
              <sle:slicer xmlns:sle="http://schemas.microsoft.com/office/drawing/2010/slicer" name="Agency + Title"/>
            </a:graphicData>
          </a:graphic>
        </xdr:graphicFrame>
      </mc:Choice>
      <mc:Fallback xmlns="">
        <xdr:sp macro="" textlink="">
          <xdr:nvSpPr>
            <xdr:cNvPr id="0" name=""/>
            <xdr:cNvSpPr>
              <a:spLocks noTextEdit="1"/>
            </xdr:cNvSpPr>
          </xdr:nvSpPr>
          <xdr:spPr>
            <a:xfrm>
              <a:off x="7233557" y="386443"/>
              <a:ext cx="1828800" cy="25649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cmsoly1024\ofm\OFM\Budget\General_Government\Central%20Services%20Models\2021\Allocations%20for%202021-23%20Biennium\CSM%202021-23%20Biennial%20FINAL.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tateofwa-my.sharepoint.com/personal/christina_winans_watech_wa_gov/Documents/desktop/23-25%20CSM%20-%20New%20Billing%20and%20Summary%20Workbook%20-%202024%20Supplemental_v1.xlsx" TargetMode="External"/><Relationship Id="rId1" Type="http://schemas.openxmlformats.org/officeDocument/2006/relationships/externalLinkPath" Target="https://stateofwa.sharepoint.com/sites/WaTech-fcp/Shared%20Documents/0%20Budget/Budget%20Build/23-25%20Budget%20Build/Central%20Service%20Model/23-25%20CSM%20-%20New%20Billing%20and%20Summary%20Workbook%20-%202024%20Supplemental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tateofwa.sharepoint.com/personal/tim_gallivan_watech_wa_gov/Documents/BILLING/CSM/Biennium%2019-21/CSM%202019-21%20-%20Biennial%20Billing%20Prep%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Sheet2"/>
      <sheetName val="Assumptions"/>
      <sheetName val="ServDetail"/>
      <sheetName val="Plugs"/>
      <sheetName val="Lookups"/>
      <sheetName val="ServiceInfo"/>
      <sheetName val="FundSplits"/>
      <sheetName val="DecPak"/>
      <sheetName val="AgencyUniqueDetail"/>
      <sheetName val="PivotMiscLoad"/>
      <sheetName val="FundSplitsDB"/>
      <sheetName val="MiscLoadDB"/>
      <sheetName val="Allocations"/>
      <sheetName val="AllAllocations"/>
      <sheetName val="DB"/>
      <sheetName val="AssumptionsSummary"/>
      <sheetName val="NewReport"/>
      <sheetName val="CompPlugReport"/>
      <sheetName val="LegFacilityCosts"/>
      <sheetName val="ServiceTotalsByAgency"/>
      <sheetName val="MiscLoad"/>
      <sheetName val="Tracking"/>
      <sheetName val="Sheet1"/>
      <sheetName val="PivotTableofMiscLoad"/>
      <sheetName val="FinalReport"/>
      <sheetName val="Transaction Log"/>
      <sheetName val="LegAgyDES.92Kload"/>
      <sheetName val="Information"/>
      <sheetName val="ActiveFunds"/>
      <sheetName val="Notes"/>
      <sheetName val="LEAPDo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F | OFM-CTS"/>
      <sheetName val="19-21"/>
      <sheetName val="Notes"/>
      <sheetName val="0. CSM"/>
      <sheetName val="1. CSM Base (CTS)"/>
      <sheetName val="2. CSM | Agency"/>
      <sheetName val="Summary (WaTech)"/>
      <sheetName val="Summary (Customer)"/>
      <sheetName val="FY1 Bien vs. Supp"/>
      <sheetName val="3. ABS Upload file (2022 Supp.)"/>
      <sheetName val="Verify shee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 Cross Check"/>
      <sheetName val="Agency Impact Summary"/>
      <sheetName val="ESF | OFM-CTS"/>
      <sheetName val="CSM Summary"/>
      <sheetName val="ESF"/>
      <sheetName val="NETWORK"/>
      <sheetName val="GATEWAY"/>
      <sheetName val="OCS"/>
      <sheetName val="OCIO"/>
      <sheetName val="GIS"/>
      <sheetName val="SDCDEBT"/>
      <sheetName val="JEF"/>
      <sheetName val="SDCOPS"/>
      <sheetName val="SECINF"/>
      <sheetName val="SMALL"/>
      <sheetName val="Sales History - 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Tim Gallivan (WaTech)" id="{58C1671F-6574-4C86-B725-F7ECE3BDD526}" userId="Tim Gallivan (WaTech)"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ans, Christina (WaTech)" refreshedDate="45454.646403009261" createdVersion="8" refreshedVersion="8" minRefreshableVersion="3" recordCount="1896" xr:uid="{BD8E7AE2-B1AD-4F23-8FD8-840F4EB96C19}">
  <cacheSource type="worksheet">
    <worksheetSource ref="A1:H1897" sheet="Raw June 2024"/>
  </cacheSource>
  <cacheFields count="8">
    <cacheField name="Agency" numFmtId="0">
      <sharedItems/>
    </cacheField>
    <cacheField name="Agency Name" numFmtId="0">
      <sharedItems/>
    </cacheField>
    <cacheField name="Agency + Title" numFmtId="0">
      <sharedItems count="113">
        <s v="011-House of Representatives"/>
        <s v="012-Senate"/>
        <s v="013-Joint Transportation Committee"/>
        <s v="014-Jt Leg Audit &amp; Review Committee"/>
        <s v="020-LEAP Committee"/>
        <s v="035-Office of the State Actuary"/>
        <s v="036-St Leg Labor Rel"/>
        <s v="037-Office of Legislative Support Svcs"/>
        <s v="038-Joint Legislative Systems Comm"/>
        <s v="040-Statute Law Committee"/>
        <s v="045-Supreme Court"/>
        <s v="046-State Law Library"/>
        <s v="048-Court of Appeals"/>
        <s v="050-Commission on Judicial Conduct"/>
        <s v="055-Administrative Office of the Courts"/>
        <s v="056-Office of Public Defense"/>
        <s v="057-Office of Civil Legal Aid"/>
        <s v="075-Office of the Governor"/>
        <s v="080-Office of the Lieutenant Governor"/>
        <s v="082-Public Disclosure Commission"/>
        <s v="083-WA St Leadership Bd"/>
        <s v="085-Office of the Secretary of State"/>
        <s v="086-Governor's Office of Indian Affairs"/>
        <s v="087-Asian-Pacific-American Affrs"/>
        <s v="090-Office of the State Treasurer"/>
        <s v="091-Redistricting Commission"/>
        <s v="095-Office of the State Auditor"/>
        <s v="099-Comm Salaries for Elected Officials"/>
        <s v="100-Office of the Attorney General"/>
        <s v="101-Caseload Forecast Council"/>
        <s v="102-Dept of Financial Institutions"/>
        <s v="103-Department of Commerce"/>
        <s v="104-Economic &amp; Revenue Forecast Council"/>
        <s v="105-Office of Financial Management"/>
        <s v="107-WA State Health Care Authority"/>
        <s v="110-Office of Administrative Hearings"/>
        <s v="116-State Lottery Commission"/>
        <s v="117-Washington State Gambling Comm"/>
        <s v="118-WA State Comm on Hispanic Affairs"/>
        <s v="119-African-American Affairs Comm"/>
        <s v="120-Human Rights Commission"/>
        <s v="124-Department of Retirement Systems"/>
        <s v="126-State Investment Board"/>
        <s v="140-Department of Revenue"/>
        <s v="142-Board of Tax Appeals"/>
        <s v="147-Minority &amp; Women's Business Enterp"/>
        <s v="160-Office of Insurance Commissioner"/>
        <s v="163-Consolidated Technology Services"/>
        <s v="165-State Board of Accountancy"/>
        <s v="166-Bd of Reg Prof Eng &amp; Land Surveyors"/>
        <s v="167-Forensic Investigations Council"/>
        <s v="179-Dept of Enterprise Services"/>
        <s v="185-Washington Horse Racing Commission"/>
        <s v="190-Bd of Industrial Insurance Appeals"/>
        <s v="195-Liquor and Cannabis Board"/>
        <s v="205-Board of Pilotage Commissioners"/>
        <s v="215-Utilities and Transportation Comm"/>
        <s v="220-Board for Volunteer Firefighters"/>
        <s v="225-Washington State Patrol"/>
        <s v="227-Criminal Justice Training Comm"/>
        <s v="228-WA Traffic Safety Commission"/>
        <s v="229-Office of Independent Investigations"/>
        <s v="235-Department of Labor and Industries"/>
        <s v="240-Department of Licensing"/>
        <s v="245-Military Department"/>
        <s v="275-Public Employment Relations Comm"/>
        <s v="300-Dept of Social and Health Services"/>
        <s v="303-Department of Health"/>
        <s v="305-Department of Veterans' Affairs"/>
        <s v="307-Dept of Children, Youth &amp; Families"/>
        <s v="310-Department of Corrections"/>
        <s v="315-Dept of Services for the Blind"/>
        <s v="340-Student Achievement Council"/>
        <s v="341-LEOFF 2 Retirement Board"/>
        <s v="350-Public Schools"/>
        <s v="351-State School for the Blind"/>
        <s v="353-Childhood Deafness &amp; Hearing Loss"/>
        <s v="354-Workforce Trng &amp; Educ Coord Board"/>
        <s v="355-Archaeology &amp; Historic Preservation"/>
        <s v="359-Washington Charter School Comm"/>
        <s v="360-University of Washington"/>
        <s v="365-Washington State University"/>
        <s v="370-Eastern Washington University"/>
        <s v="375-Central Washington University"/>
        <s v="376-The Evergreen State College"/>
        <s v="380-Western Washington University"/>
        <s v="387-Washington State Arts Commission"/>
        <s v="390-Washington State Historical Society"/>
        <s v="395-East Wash State Historical Society"/>
        <s v="405-Department of Transportation"/>
        <s v="406-County Road Administration Board"/>
        <s v="407-Transportation Improvement Board"/>
        <s v="410-Transportation Commission"/>
        <s v="411-Freight Mobility Strategic Invest"/>
        <s v="460-Columbia River Gorge Commission"/>
        <s v="461-Department of Ecology"/>
        <s v="462-WA Pollution Liab Insurance Program"/>
        <s v="463-Energy Fac Site Eval"/>
        <s v="465-State Parks and Recreation Comm"/>
        <s v="467-Rec and Conservation Funding Board"/>
        <s v="468-Environ &amp; Land Use Hearings Office"/>
        <s v="471-State Conservation Commission"/>
        <s v="477-Dept of Fish and Wildlife"/>
        <s v="478-Puget Sound Partnership"/>
        <s v="490-Department of Natural Resources"/>
        <s v="495-Department of Agriculture"/>
        <s v="540-Employment Security Department"/>
        <s v="699-Community/Technical College System"/>
        <s v="357-Department of Early Learning"/>
        <s v="541-ESD - PFM"/>
        <s v="542-ESD LTC"/>
        <s v="543-ESD - UI"/>
        <s v="544-ESD - Other"/>
      </sharedItems>
    </cacheField>
    <cacheField name="Billing CSM Title" numFmtId="0">
      <sharedItems count="17">
        <s v="Allocation - Enterprise Architecture and Innovation (EL L050)"/>
        <s v="Allocation - Enterprise Cloud Program (EL L120)"/>
        <s v="Allocation - Enterprise Data Mgmt (EL L050)"/>
        <s v="Allocation - Enterprise System Rates (EL L030)"/>
        <s v="Allocation - Geospatial Portal (EL L060)"/>
        <s v="Allocation - Jeff Bldg Central Services (EL L070)"/>
        <s v="Allocation - Microsoft Office 365 (EL L110)"/>
        <s v="Allocation - Office of Chief Info Officer (EL L050)"/>
        <s v="Allocation - Office of Cyber Security (EL L020)"/>
        <s v="Allocation - Security Gateway (EL L020)"/>
        <s v="Allocation - Security Infrastructure (EL L020)"/>
        <s v="Allocation - Small Agency IT Srvcs (EL L100)"/>
        <s v="Allocation - State Data Center (EL L070)"/>
        <s v="Allocation - State Data Center Ops (EL L070)"/>
        <s v="Allocation - State Data Network (EL L080)"/>
        <s v="Allocation - State Privacy Office (EL L050)"/>
        <s v="Allocation - Strategy and Mgmt (EL L050)"/>
      </sharedItems>
    </cacheField>
    <cacheField name="AR Code" numFmtId="0">
      <sharedItems containsBlank="1"/>
    </cacheField>
    <cacheField name="FY 1 Annual" numFmtId="0">
      <sharedItems containsSemiMixedTypes="0" containsString="0" containsNumber="1" containsInteger="1" minValue="0" maxValue="10902500"/>
    </cacheField>
    <cacheField name="YTD Billing" numFmtId="0">
      <sharedItems containsSemiMixedTypes="0" containsString="0" containsNumber="1" minValue="0" maxValue="9084625"/>
    </cacheField>
    <cacheField name="June 2024 Billing" numFmtId="0">
      <sharedItems containsSemiMixedTypes="0" containsString="0" containsNumber="1" minValue="-1489583.3699999999" maxValue="1817875"/>
    </cacheField>
  </cacheFields>
  <extLst>
    <ext xmlns:x14="http://schemas.microsoft.com/office/spreadsheetml/2009/9/main" uri="{725AE2AE-9491-48be-B2B4-4EB974FC3084}">
      <x14:pivotCacheDefinition pivotCacheId="156663958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ans, Christina (WaTech)" refreshedDate="45454.646403356484" createdVersion="8" refreshedVersion="8" minRefreshableVersion="3" recordCount="3156" xr:uid="{E8A989A6-1A56-40DE-B9E8-3C308ABF1D23}">
  <cacheSource type="worksheet">
    <worksheetSource ref="A1:L3157" sheet="CSM | Agency 2024 Supp"/>
  </cacheSource>
  <cacheFields count="12">
    <cacheField name="Agency" numFmtId="0">
      <sharedItems count="113">
        <s v="011"/>
        <s v="012"/>
        <s v="013"/>
        <s v="014"/>
        <s v="020"/>
        <s v="035"/>
        <s v="036"/>
        <s v="037"/>
        <s v="038"/>
        <s v="040"/>
        <s v="045"/>
        <s v="046"/>
        <s v="048"/>
        <s v="050"/>
        <s v="055"/>
        <s v="056"/>
        <s v="057"/>
        <s v="075"/>
        <s v="080"/>
        <s v="083"/>
        <s v="082"/>
        <s v="085"/>
        <s v="086"/>
        <s v="087"/>
        <s v="090"/>
        <s v="091"/>
        <s v="095"/>
        <s v="099"/>
        <s v="100"/>
        <s v="101"/>
        <s v="102"/>
        <s v="103"/>
        <s v="104"/>
        <s v="105"/>
        <s v="107"/>
        <s v="110"/>
        <s v="116"/>
        <s v="117"/>
        <s v="118"/>
        <s v="119"/>
        <s v="120"/>
        <s v="124"/>
        <s v="126"/>
        <s v="140"/>
        <s v="142"/>
        <s v="147"/>
        <s v="160"/>
        <s v="163"/>
        <s v="165"/>
        <s v="166"/>
        <s v="167"/>
        <s v="179"/>
        <s v="185"/>
        <s v="190"/>
        <s v="195"/>
        <s v="205"/>
        <s v="215"/>
        <s v="220"/>
        <s v="225"/>
        <s v="227"/>
        <s v="228"/>
        <s v="229"/>
        <s v="235"/>
        <s v="240"/>
        <s v="245"/>
        <s v="275"/>
        <s v="300"/>
        <s v="303"/>
        <s v="305"/>
        <s v="307"/>
        <s v="310"/>
        <s v="315"/>
        <s v="340"/>
        <s v="341"/>
        <s v="350"/>
        <s v="351"/>
        <s v="353"/>
        <s v="354"/>
        <s v="355"/>
        <s v="359"/>
        <s v="360"/>
        <s v="365"/>
        <s v="370"/>
        <s v="375"/>
        <s v="376"/>
        <s v="380"/>
        <s v="387"/>
        <s v="390"/>
        <s v="395"/>
        <s v="405"/>
        <s v="406"/>
        <s v="407"/>
        <s v="410"/>
        <s v="411"/>
        <s v="460"/>
        <s v="461"/>
        <s v="462"/>
        <s v="463"/>
        <s v="465"/>
        <s v="467"/>
        <s v="468"/>
        <s v="471"/>
        <s v="477"/>
        <s v="478"/>
        <s v="490"/>
        <s v="495"/>
        <s v="540"/>
        <s v="699"/>
        <s v="357"/>
        <s v="541"/>
        <s v="542"/>
        <s v="543"/>
        <s v="544"/>
      </sharedItems>
    </cacheField>
    <cacheField name="Agency Name" numFmtId="0">
      <sharedItems/>
    </cacheField>
    <cacheField name="Time" numFmtId="164">
      <sharedItems/>
    </cacheField>
    <cacheField name="CSM" numFmtId="164">
      <sharedItems containsBlank="1"/>
    </cacheField>
    <cacheField name="Agency + Title" numFmtId="164">
      <sharedItems count="163">
        <s v="011-House of Representatives"/>
        <s v="012-Senate"/>
        <s v="013-Joint Transportation Committee"/>
        <s v="014-Jt Leg Audit &amp; Review Committee"/>
        <s v="020-LEAP Committee"/>
        <s v="035-Office of the State Actuary"/>
        <s v="036-St Leg Labor Rel"/>
        <s v="037-Office of Legislative Support Svcs"/>
        <s v="038-Joint Legislative Systems Comm"/>
        <s v="040-Statute Law Committee"/>
        <s v="045-Supreme Court"/>
        <s v="046-State Law Library"/>
        <s v="048-Court of Appeals"/>
        <s v="050-Commission on Judicial Conduct"/>
        <s v="055-Administrative Office of the Courts"/>
        <s v="056-Office of Public Defense"/>
        <s v="057-Office of Civil Legal Aid"/>
        <s v="075-Office of the Governor"/>
        <s v="080-Office of the Lieutenant Governor"/>
        <s v="083-WA St Leadership Bd"/>
        <s v="082-Public Disclosure Commission"/>
        <s v="085-Office of the Secretary of State"/>
        <s v="086-Governor's Office of Indian Affairs"/>
        <s v="087-Asian-Pacific-American Affrs"/>
        <s v="090-Office of the State Treasurer"/>
        <s v="091-Redistricting Commission"/>
        <s v="095-Office of the State Auditor"/>
        <s v="099-Comm Salaries for Elected Officials"/>
        <s v="100-Office of the Attorney General"/>
        <s v="101-Caseload Forecast Council"/>
        <s v="102-Dept of Financial Institutions"/>
        <s v="103-Department of Commerce"/>
        <s v="104-Economic &amp; Revenue Forecast Council"/>
        <s v="105-Office of Financial Management"/>
        <s v="107-WA State Health Care Authority"/>
        <s v="110-Office of Administrative Hearings"/>
        <s v="116-State Lottery Commission"/>
        <s v="117-Washington State Gambling Comm"/>
        <s v="118-WA State Comm on Hispanic Affairs"/>
        <s v="119-African-American Affairs Comm"/>
        <s v="120-Human Rights Commission"/>
        <s v="124-Department of Retirement Systems"/>
        <s v="126-State Investment Board"/>
        <s v="140-Department of Revenue"/>
        <s v="142-Board of Tax Appeals"/>
        <s v="147-Minority &amp; Women's Business Enterp"/>
        <s v="160-Office of Insurance Commissioner"/>
        <s v="163-Consolidated Technology Services"/>
        <s v="165-State Board of Accountancy"/>
        <s v="166-Bd of Reg Prof Eng &amp; Land Surveyors"/>
        <s v="167-Forensic Investigations Council"/>
        <s v="179-Dept of Enterprise Services"/>
        <s v="185-Washington Horse Racing Commission"/>
        <s v="190-Bd of Industrial Insurance Appeals"/>
        <s v="195-Liquor and Cannabis Board"/>
        <s v="205-Board of Pilotage Commissioners"/>
        <s v="215-Utilities and Transportation Comm"/>
        <s v="220-Board for Volunteer Firefighters"/>
        <s v="225-Washington State Patrol"/>
        <s v="227-Criminal Justice Training Comm"/>
        <s v="228-WA Traffic Safety Commission"/>
        <s v="229-Office of Independent Investigations"/>
        <s v="235-Department of Labor and Industries"/>
        <s v="240-Department of Licensing"/>
        <s v="245-Military Department"/>
        <s v="275-Public Employment Relations Comm"/>
        <s v="300-Dept of Social and Health Services"/>
        <s v="303-Department of Health"/>
        <s v="305-Department of Veterans' Affairs"/>
        <s v="307-Dept of Children, Youth &amp; Families"/>
        <s v="310-Department of Corrections"/>
        <s v="315-Dept of Services for the Blind"/>
        <s v="340-Student Achievement Council"/>
        <s v="341-LEOFF 2 Retirement Board"/>
        <s v="350-Public Schools"/>
        <s v="351-State School for the Blind"/>
        <s v="353-Childhood Deafness &amp; Hearing Loss"/>
        <s v="354-Workforce Trng &amp; Educ Coord Board"/>
        <s v="355-Archaeology &amp; Historic Preservation"/>
        <s v="359-Washington Charter School Comm"/>
        <s v="360-University of Washington"/>
        <s v="365-Washington State University"/>
        <s v="370-Eastern Washington University"/>
        <s v="375-Central Washington University"/>
        <s v="376-The Evergreen State College"/>
        <s v="380-Western Washington University"/>
        <s v="387-Washington State Arts Commission"/>
        <s v="390-Washington State Historical Society"/>
        <s v="395-East Wash State Historical Society"/>
        <s v="405-Department of Transportation"/>
        <s v="406-County Road Administration Board"/>
        <s v="407-Transportation Improvement Board"/>
        <s v="410-Transportation Commission"/>
        <s v="411-Freight Mobility Strategic Invest"/>
        <s v="460-Columbia River Gorge Commission"/>
        <s v="461-Department of Ecology"/>
        <s v="462-WA Pollution Liab Insurance Program"/>
        <s v="463-Energy Fac Site Eval"/>
        <s v="465-State Parks and Recreation Comm"/>
        <s v="467-Rec and Conservation Funding Board"/>
        <s v="468-Environ &amp; Land Use Hearings Office"/>
        <s v="471-State Conservation Commission"/>
        <s v="477-Dept of Fish and Wildlife"/>
        <s v="478-Puget Sound Partnership"/>
        <s v="490-Department of Natural Resources"/>
        <s v="495-Department of Agriculture"/>
        <s v="540-Employment Security Department"/>
        <s v="699-Community/Technical College System"/>
        <s v="357-Department of Early Learning"/>
        <s v="541-ESD - PFM"/>
        <s v="542-ESD LTC"/>
        <s v="543-ESD - UI"/>
        <s v="544-ESD - Other"/>
        <s v="014-Joint Leg Audit &amp; Rev Comm" u="1"/>
        <s v="020-Leg Eval and Accy Prg Com" u="1"/>
        <s v="035-Office of State Actuary" u="1"/>
        <s v="037-Office of Legislative Support Services" u="1"/>
        <s v="038-Joint Legislative Systems Committee" u="1"/>
        <s v="050-Judicial Conduct Commission" u="1"/>
        <s v="080-Office of Lieutenant Governor" u="1"/>
        <s v="085-Secretary of State" u="1"/>
        <s v="086-Office of Indian Affairs" u="1"/>
        <s v="087-Commission on Asian-American Affairs" u="1"/>
        <s v="090-Office of State Treasurer" u="1"/>
        <s v="095-Office of State Auditor" u="1"/>
        <s v="099-Citizen's Comm on Salaries for Elect Off" u="1"/>
        <s v="100-Office of Attorney General" u="1"/>
        <s v="102-Department of Financial Institutions" u="1"/>
        <s v="104-Forecast Council" u="1"/>
        <s v="107-Health Care Authority" u="1"/>
        <s v="117-Gambling Commission" u="1"/>
        <s v="118-Commission on Hispanic Affairs" u="1"/>
        <s v="119-Commission on African-Amer Affairs" u="1"/>
        <s v="147-Office of Min &amp; Women's Bus Enter" u="1"/>
        <s v="160-Insurance Commissioner" u="1"/>
        <s v="165-Board of Accountancy" u="1"/>
        <s v="179-Department of Enterprise Services" u="1"/>
        <s v="185-Horse Racing Commission" u="1"/>
        <s v="190-Board of Industrial Insurance Appeals" u="1"/>
        <s v="195-Liquor Control Board" u="1"/>
        <s v="215-Utilities and Transportation Commission" u="1"/>
        <s v="227-Criminal Justice Training Commission" u="1"/>
        <s v="228-Traffic Safety Commission" u="1"/>
        <s v="275-Public Employee Relations Commission" u="1"/>
        <s v="300-Dept of Social &amp; Health Services" u="1"/>
        <s v="305-Department of Veterans Affairs" u="1"/>
        <s v="315-Department of Services for the Blind" u="1"/>
        <s v="341-LEOFF Plan 2 Retirement Board" u="1"/>
        <s v="350-Superintendent of Public Instruction" u="1"/>
        <s v="351-School for the Blind" u="1"/>
        <s v="353-Center for Child Deaf &amp; Hearing Loss" u="1"/>
        <s v="354-Work Force Training &amp; Educ Coord Brd" u="1"/>
        <s v="355-Dept of Arch and Historic Preservation" u="1"/>
        <s v="359-Charter Schools Commission" u="1"/>
        <s v="395-Eastern WA State Historical Society" u="1"/>
        <s v="411-Freight Mob Strategic Invest Brd" u="1"/>
        <s v="462-Pollution Liability Insurance Agency" u="1"/>
        <s v="465-State Parks &amp; Rec Comm" u="1"/>
        <s v="467-Recreation &amp; Cons Funding Board" u="1"/>
        <s v="468-Environmental Hearings Office" u="1"/>
        <s v="471-Conservation Commission" u="1"/>
        <s v="477-Department of Fish and Wildlife" u="1"/>
        <s v="699-Community and Technical Colleges" u="1"/>
      </sharedItems>
    </cacheField>
    <cacheField name="Billing CSM Title" numFmtId="0">
      <sharedItems count="21">
        <s v="Allocation - Enterprise Architecture and Innovation (EL L050)"/>
        <s v="Allocation - Enterprise Cloud Program (EL L120)"/>
        <s v="Allocation - Enterprise Data Mgmt (EL L050)"/>
        <s v="Allocation - Enterprise System Rates (EL L030)"/>
        <s v="Allocation - Geospatial Portal (EL L060)"/>
        <s v="Allocation - Jeff Bldg Central Services (EL L070)"/>
        <s v="Allocation - Microsoft Office 365 (EL L110)"/>
        <s v="Allocation - Office of Chief Info Officer (EL L050)"/>
        <s v="Allocation - Office of Cyber Security (EL L020)"/>
        <s v="Allocation - Security Gateway (EL L020)"/>
        <s v="Allocation - Security Infrastructure (EL L020)"/>
        <s v="Allocation - Small Agency IT Srvcs (EL L100)"/>
        <s v="Allocation - State Data Center (EL L070)"/>
        <s v="Allocation - State Data Center Ops (EL L070)"/>
        <s v="Allocation - State Data Network (EL L080)"/>
        <s v="Allocation - State Privacy Office (EL L050)"/>
        <s v="Allocation - Strategy and Mgmt (EL L050)"/>
        <s v="Allocation - Enterprise Architecture and Innovation (EL LXXX)" u="1"/>
        <s v="Allocation - Enterprise Data Mgmt (EL LXXX)" u="1"/>
        <s v="Allocation - State Privacy Office (EL Lxxx)" u="1"/>
        <s v="Allocation - Strategy and Mgmt (EL Lxxx)" u="1"/>
      </sharedItems>
    </cacheField>
    <cacheField name="AR Code" numFmtId="0">
      <sharedItems containsBlank="1"/>
    </cacheField>
    <cacheField name="FY1 ANNUAL" numFmtId="43">
      <sharedItems containsSemiMixedTypes="0" containsString="0" containsNumber="1" containsInteger="1" minValue="-1625000" maxValue="9910500"/>
    </cacheField>
    <cacheField name="FY2 ANNUAL" numFmtId="43">
      <sharedItems containsSemiMixedTypes="0" containsString="0" containsNumber="1" containsInteger="1" minValue="-1641000" maxValue="10387500"/>
    </cacheField>
    <cacheField name="BILLING BIEN" numFmtId="43">
      <sharedItems containsSemiMixedTypes="0" containsString="0" containsNumber="1" containsInteger="1" minValue="-3266000" maxValue="20298000"/>
    </cacheField>
    <cacheField name="FY1 MONTHLY" numFmtId="43">
      <sharedItems containsSemiMixedTypes="0" containsString="0" containsNumber="1" minValue="-135416.67000000001" maxValue="825875"/>
    </cacheField>
    <cacheField name="FY2 MONTHLY" numFmtId="43">
      <sharedItems containsSemiMixedTypes="0" containsString="0" containsNumber="1" minValue="-136750" maxValue="865625"/>
    </cacheField>
  </cacheFields>
  <extLst>
    <ext xmlns:x14="http://schemas.microsoft.com/office/spreadsheetml/2009/9/main" uri="{725AE2AE-9491-48be-B2B4-4EB974FC3084}">
      <x14:pivotCacheDefinition pivotCacheId="1577150703"/>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ans, Christina (WaTech)" refreshedDate="45454.64640416667" createdVersion="8" refreshedVersion="8" minRefreshableVersion="3" recordCount="3285" xr:uid="{CD8D45E3-1818-40B3-9B30-6AA0E33ABC30}">
  <cacheSource type="worksheet">
    <worksheetSource name="CSM_AGENCY3"/>
  </cacheSource>
  <cacheFields count="12">
    <cacheField name="Agency" numFmtId="0">
      <sharedItems containsBlank="1" count="114">
        <s v="011"/>
        <s v="012"/>
        <s v="013"/>
        <s v="014"/>
        <s v="020"/>
        <s v="035"/>
        <s v="036"/>
        <s v="037"/>
        <s v="038"/>
        <s v="040"/>
        <s v="045"/>
        <s v="046"/>
        <s v="048"/>
        <s v="050"/>
        <s v="055"/>
        <s v="056"/>
        <s v="057"/>
        <s v="075"/>
        <s v="080"/>
        <s v="083"/>
        <s v="082"/>
        <s v="085"/>
        <s v="086"/>
        <s v="087"/>
        <s v="090"/>
        <s v="091"/>
        <s v="095"/>
        <s v="099"/>
        <s v="100"/>
        <s v="101"/>
        <s v="102"/>
        <s v="103"/>
        <s v="104"/>
        <s v="105"/>
        <s v="107"/>
        <s v="110"/>
        <s v="116"/>
        <s v="117"/>
        <s v="118"/>
        <s v="119"/>
        <s v="120"/>
        <s v="124"/>
        <s v="126"/>
        <s v="140"/>
        <s v="142"/>
        <s v="147"/>
        <s v="160"/>
        <s v="163"/>
        <s v="165"/>
        <s v="166"/>
        <s v="167"/>
        <s v="179"/>
        <s v="185"/>
        <s v="190"/>
        <s v="195"/>
        <s v="205"/>
        <s v="215"/>
        <s v="220"/>
        <s v="225"/>
        <s v="227"/>
        <s v="228"/>
        <s v="229"/>
        <s v="235"/>
        <s v="240"/>
        <s v="245"/>
        <s v="275"/>
        <s v="300"/>
        <s v="303"/>
        <s v="305"/>
        <s v="307"/>
        <s v="310"/>
        <s v="315"/>
        <s v="340"/>
        <s v="341"/>
        <s v="350"/>
        <s v="351"/>
        <s v="353"/>
        <s v="354"/>
        <s v="355"/>
        <s v="359"/>
        <s v="360"/>
        <s v="365"/>
        <s v="370"/>
        <s v="375"/>
        <s v="376"/>
        <s v="380"/>
        <s v="387"/>
        <s v="390"/>
        <s v="395"/>
        <s v="405"/>
        <s v="406"/>
        <s v="407"/>
        <s v="410"/>
        <s v="411"/>
        <s v="460"/>
        <s v="461"/>
        <s v="462"/>
        <s v="463"/>
        <s v="465"/>
        <s v="467"/>
        <s v="468"/>
        <s v="471"/>
        <s v="477"/>
        <s v="478"/>
        <s v="490"/>
        <s v="495"/>
        <s v="540"/>
        <s v="699"/>
        <s v="357"/>
        <s v="541"/>
        <s v="542"/>
        <s v="543"/>
        <s v="544"/>
        <m/>
      </sharedItems>
    </cacheField>
    <cacheField name="Agency Name" numFmtId="0">
      <sharedItems containsBlank="1"/>
    </cacheField>
    <cacheField name="Time" numFmtId="164">
      <sharedItems containsBlank="1"/>
    </cacheField>
    <cacheField name="CSM" numFmtId="164">
      <sharedItems containsBlank="1"/>
    </cacheField>
    <cacheField name="Agency + Title" numFmtId="164">
      <sharedItems/>
    </cacheField>
    <cacheField name="Billing CSM Title" numFmtId="0">
      <sharedItems containsBlank="1" count="22">
        <s v="Allocation - Enterprise Architecture and Innovation (EL L050)"/>
        <s v="Allocation - Enterprise Cloud Program (EL L120)"/>
        <s v="Allocation - Enterprise Data Mgmt (EL L050)"/>
        <s v="Allocation - Enterprise System Rates (EL L030)"/>
        <s v="Allocation - Geospatial Portal (EL L060)"/>
        <s v="Allocation - Jeff Bldg Central Services (EL L070)"/>
        <s v="Allocation - Microsoft Office 365 (EL L110)"/>
        <s v="Allocation - Office of Chief Info Officer (EL L050)"/>
        <s v="Allocation - Office of Cyber Security (EL L020)"/>
        <s v="Allocation - Security Gateway (EL L020)"/>
        <s v="Allocation - Security Infrastructure (EL L020)"/>
        <s v="Allocation - Small Agency IT Srvcs (EL L100)"/>
        <s v="Allocation - State Data Center (EL L070)"/>
        <s v="Allocation - State Data Center Ops (EL L070)"/>
        <s v="Allocation - State Data Network (EL L080)"/>
        <s v="Allocation - State Privacy Office (EL L050)"/>
        <s v="Allocation - Strategy and Mgmt (EL L050)"/>
        <m/>
        <s v="Allocation - Enterprise Architecture and Innovation (EL LXXX)" u="1"/>
        <s v="Allocation - Enterprise Data Mgmt (EL LXXX)" u="1"/>
        <s v="Allocation - State Privacy Office (EL Lxxx)" u="1"/>
        <s v="Allocation - Strategy and Mgmt (EL Lxxx)" u="1"/>
      </sharedItems>
    </cacheField>
    <cacheField name="AR Code" numFmtId="0">
      <sharedItems containsBlank="1"/>
    </cacheField>
    <cacheField name="FY1 ANNUAL" numFmtId="43">
      <sharedItems containsString="0" containsBlank="1" containsNumber="1" containsInteger="1" minValue="-1625000" maxValue="9910500"/>
    </cacheField>
    <cacheField name="FY2 ANNUAL" numFmtId="43">
      <sharedItems containsString="0" containsBlank="1" containsNumber="1" containsInteger="1" minValue="-1641000" maxValue="10387500"/>
    </cacheField>
    <cacheField name="BILLING BIEN" numFmtId="43">
      <sharedItems containsString="0" containsBlank="1" containsNumber="1" containsInteger="1" minValue="-3266000" maxValue="20298000"/>
    </cacheField>
    <cacheField name="FY1 MONTHLY" numFmtId="43">
      <sharedItems containsString="0" containsBlank="1" containsNumber="1" minValue="-135416.67000000001" maxValue="825875"/>
    </cacheField>
    <cacheField name="FY2 MONTHLY" numFmtId="43">
      <sharedItems containsString="0" containsBlank="1" containsNumber="1" minValue="-136750" maxValue="8656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6">
  <r>
    <s v="011"/>
    <s v="House of Representatives"/>
    <x v="0"/>
    <x v="0"/>
    <s v="B43"/>
    <n v="3000"/>
    <n v="0"/>
    <n v="3000"/>
  </r>
  <r>
    <s v="012"/>
    <s v="Senate"/>
    <x v="1"/>
    <x v="0"/>
    <s v="B43"/>
    <n v="2000"/>
    <n v="0"/>
    <n v="2000"/>
  </r>
  <r>
    <s v="013"/>
    <s v="Joint Transportation Committee"/>
    <x v="2"/>
    <x v="0"/>
    <s v="B43"/>
    <n v="0"/>
    <n v="0"/>
    <n v="0"/>
  </r>
  <r>
    <s v="014"/>
    <s v="Jt Leg Audit &amp; Review Committee"/>
    <x v="3"/>
    <x v="0"/>
    <s v="B43"/>
    <n v="1000"/>
    <n v="0"/>
    <n v="1000"/>
  </r>
  <r>
    <s v="020"/>
    <s v="LEAP Committee"/>
    <x v="4"/>
    <x v="0"/>
    <s v="B43"/>
    <n v="0"/>
    <n v="0"/>
    <n v="0"/>
  </r>
  <r>
    <s v="035"/>
    <s v="Office of the State Actuary"/>
    <x v="5"/>
    <x v="0"/>
    <s v="B43"/>
    <n v="0"/>
    <n v="0"/>
    <n v="0"/>
  </r>
  <r>
    <s v="036"/>
    <s v="St Leg Labor Rel"/>
    <x v="6"/>
    <x v="0"/>
    <s v="B43"/>
    <n v="0"/>
    <n v="0"/>
    <n v="0"/>
  </r>
  <r>
    <s v="037"/>
    <s v="Office of Legislative Support Svcs"/>
    <x v="7"/>
    <x v="0"/>
    <s v="B43"/>
    <n v="1000"/>
    <n v="0"/>
    <n v="1000"/>
  </r>
  <r>
    <s v="038"/>
    <s v="Joint Legislative Systems Comm"/>
    <x v="8"/>
    <x v="0"/>
    <s v="B43"/>
    <n v="0"/>
    <n v="0"/>
    <n v="0"/>
  </r>
  <r>
    <s v="040"/>
    <s v="Statute Law Committee"/>
    <x v="9"/>
    <x v="0"/>
    <s v="B43"/>
    <n v="0"/>
    <n v="0"/>
    <n v="0"/>
  </r>
  <r>
    <s v="045"/>
    <s v="Supreme Court"/>
    <x v="10"/>
    <x v="0"/>
    <s v="B43"/>
    <n v="0"/>
    <n v="0"/>
    <n v="0"/>
  </r>
  <r>
    <s v="046"/>
    <s v="State Law Library"/>
    <x v="11"/>
    <x v="0"/>
    <s v="B43"/>
    <n v="0"/>
    <n v="0"/>
    <n v="0"/>
  </r>
  <r>
    <s v="048"/>
    <s v="Court of Appeals"/>
    <x v="12"/>
    <x v="0"/>
    <s v="B43"/>
    <n v="1000"/>
    <n v="0"/>
    <n v="1000"/>
  </r>
  <r>
    <s v="050"/>
    <s v="Commission on Judicial Conduct"/>
    <x v="13"/>
    <x v="0"/>
    <s v="B43"/>
    <n v="0"/>
    <n v="0"/>
    <n v="0"/>
  </r>
  <r>
    <s v="055"/>
    <s v="Administrative Office of the Courts"/>
    <x v="14"/>
    <x v="0"/>
    <s v="B43"/>
    <n v="4000"/>
    <n v="0"/>
    <n v="4000"/>
  </r>
  <r>
    <s v="056"/>
    <s v="Office of Public Defense"/>
    <x v="15"/>
    <x v="0"/>
    <s v="B43"/>
    <n v="1000"/>
    <n v="0"/>
    <n v="1000"/>
  </r>
  <r>
    <s v="057"/>
    <s v="Office of Civil Legal Aid"/>
    <x v="16"/>
    <x v="0"/>
    <s v="B43"/>
    <n v="0"/>
    <n v="0"/>
    <n v="0"/>
  </r>
  <r>
    <s v="075"/>
    <s v="Office of the Governor"/>
    <x v="17"/>
    <x v="0"/>
    <s v="B43"/>
    <n v="0"/>
    <n v="0"/>
    <n v="0"/>
  </r>
  <r>
    <s v="080"/>
    <s v="Office of the Lieutenant Governor"/>
    <x v="18"/>
    <x v="0"/>
    <s v="B43"/>
    <n v="0"/>
    <n v="0"/>
    <n v="0"/>
  </r>
  <r>
    <s v="082"/>
    <s v="Public Disclosure Commission"/>
    <x v="19"/>
    <x v="0"/>
    <s v="B43"/>
    <n v="1000"/>
    <n v="0"/>
    <n v="1000"/>
  </r>
  <r>
    <s v="083"/>
    <s v="WA St Leadership Bd"/>
    <x v="20"/>
    <x v="0"/>
    <s v="B43"/>
    <n v="0"/>
    <n v="0"/>
    <n v="0"/>
  </r>
  <r>
    <s v="085"/>
    <s v="Office of the Secretary of State"/>
    <x v="21"/>
    <x v="0"/>
    <s v="B43"/>
    <n v="3000"/>
    <n v="0"/>
    <n v="3000"/>
  </r>
  <r>
    <s v="086"/>
    <s v="Governor's Office of Indian Affairs"/>
    <x v="22"/>
    <x v="0"/>
    <s v="B43"/>
    <n v="0"/>
    <n v="0"/>
    <n v="0"/>
  </r>
  <r>
    <s v="087"/>
    <s v="Asian-Pacific-American Affrs"/>
    <x v="23"/>
    <x v="0"/>
    <s v="B43"/>
    <n v="0"/>
    <n v="0"/>
    <n v="0"/>
  </r>
  <r>
    <s v="090"/>
    <s v="Office of the State Treasurer"/>
    <x v="24"/>
    <x v="0"/>
    <s v="B43"/>
    <n v="0"/>
    <n v="0"/>
    <n v="0"/>
  </r>
  <r>
    <s v="091"/>
    <s v="Redistricting Commission"/>
    <x v="25"/>
    <x v="0"/>
    <s v="B43"/>
    <n v="0"/>
    <n v="0"/>
    <n v="0"/>
  </r>
  <r>
    <s v="095"/>
    <s v="Office of the State Auditor"/>
    <x v="26"/>
    <x v="0"/>
    <s v="B43"/>
    <n v="3000"/>
    <n v="0"/>
    <n v="3000"/>
  </r>
  <r>
    <s v="099"/>
    <s v="Comm Salaries for Elected Officials"/>
    <x v="27"/>
    <x v="0"/>
    <s v="B43"/>
    <n v="0"/>
    <n v="0"/>
    <n v="0"/>
  </r>
  <r>
    <s v="100"/>
    <s v="Office of the Attorney General"/>
    <x v="28"/>
    <x v="0"/>
    <s v="B43"/>
    <n v="11000"/>
    <n v="0"/>
    <n v="11000"/>
  </r>
  <r>
    <s v="101"/>
    <s v="Caseload Forecast Council"/>
    <x v="29"/>
    <x v="0"/>
    <s v="B43"/>
    <n v="0"/>
    <n v="0"/>
    <n v="0"/>
  </r>
  <r>
    <s v="102"/>
    <s v="Dept of Financial Institutions"/>
    <x v="30"/>
    <x v="0"/>
    <s v="B43"/>
    <n v="2000"/>
    <n v="0"/>
    <n v="2000"/>
  </r>
  <r>
    <s v="103"/>
    <s v="Department of Commerce"/>
    <x v="31"/>
    <x v="0"/>
    <s v="B43"/>
    <n v="5000"/>
    <n v="0"/>
    <n v="5000"/>
  </r>
  <r>
    <s v="104"/>
    <s v="Economic &amp; Revenue Forecast Council"/>
    <x v="32"/>
    <x v="0"/>
    <s v="B43"/>
    <n v="0"/>
    <n v="0"/>
    <n v="0"/>
  </r>
  <r>
    <s v="105"/>
    <s v="Office of Financial Management"/>
    <x v="33"/>
    <x v="0"/>
    <s v="B43"/>
    <n v="5000"/>
    <n v="0"/>
    <n v="5000"/>
  </r>
  <r>
    <s v="107"/>
    <s v="WA State Health Care Authority"/>
    <x v="34"/>
    <x v="0"/>
    <s v="B43"/>
    <n v="12000"/>
    <n v="0"/>
    <n v="12000"/>
  </r>
  <r>
    <s v="110"/>
    <s v="Office of Administrative Hearings"/>
    <x v="35"/>
    <x v="0"/>
    <s v="B43"/>
    <n v="2000"/>
    <n v="0"/>
    <n v="2000"/>
  </r>
  <r>
    <s v="116"/>
    <s v="State Lottery Commission"/>
    <x v="36"/>
    <x v="0"/>
    <s v="B43"/>
    <n v="1000"/>
    <n v="0"/>
    <n v="1000"/>
  </r>
  <r>
    <s v="117"/>
    <s v="Washington State Gambling Comm"/>
    <x v="37"/>
    <x v="0"/>
    <s v="B43"/>
    <n v="1000"/>
    <n v="0"/>
    <n v="1000"/>
  </r>
  <r>
    <s v="118"/>
    <s v="WA State Comm on Hispanic Affairs"/>
    <x v="38"/>
    <x v="0"/>
    <s v="B43"/>
    <n v="0"/>
    <n v="0"/>
    <n v="0"/>
  </r>
  <r>
    <s v="119"/>
    <s v="African-American Affairs Comm"/>
    <x v="39"/>
    <x v="0"/>
    <s v="B43"/>
    <n v="0"/>
    <n v="0"/>
    <n v="0"/>
  </r>
  <r>
    <s v="120"/>
    <s v="Human Rights Commission"/>
    <x v="40"/>
    <x v="0"/>
    <s v="B43"/>
    <n v="1000"/>
    <n v="0"/>
    <n v="1000"/>
  </r>
  <r>
    <s v="124"/>
    <s v="Department of Retirement Systems"/>
    <x v="41"/>
    <x v="0"/>
    <s v="B43"/>
    <n v="2000"/>
    <n v="0"/>
    <n v="2000"/>
  </r>
  <r>
    <s v="126"/>
    <s v="State Investment Board"/>
    <x v="42"/>
    <x v="0"/>
    <s v="B43"/>
    <n v="1000"/>
    <n v="0"/>
    <n v="1000"/>
  </r>
  <r>
    <s v="140"/>
    <s v="Department of Revenue"/>
    <x v="43"/>
    <x v="0"/>
    <s v="B43"/>
    <n v="11000"/>
    <n v="0"/>
    <n v="11000"/>
  </r>
  <r>
    <s v="142"/>
    <s v="Board of Tax Appeals"/>
    <x v="44"/>
    <x v="0"/>
    <s v="B43"/>
    <n v="0"/>
    <n v="0"/>
    <n v="0"/>
  </r>
  <r>
    <s v="147"/>
    <s v="Minority &amp; Women's Business Enterp"/>
    <x v="45"/>
    <x v="0"/>
    <s v="B43"/>
    <n v="1000"/>
    <n v="0"/>
    <n v="1000"/>
  </r>
  <r>
    <s v="160"/>
    <s v="Office of Insurance Commissioner"/>
    <x v="46"/>
    <x v="0"/>
    <s v="B43"/>
    <n v="2000"/>
    <n v="0"/>
    <n v="2000"/>
  </r>
  <r>
    <s v="163"/>
    <s v="Consolidated Technology Services"/>
    <x v="47"/>
    <x v="0"/>
    <s v="B43"/>
    <n v="2000"/>
    <n v="0"/>
    <n v="2000"/>
  </r>
  <r>
    <s v="165"/>
    <s v="State Board of Accountancy"/>
    <x v="48"/>
    <x v="0"/>
    <s v="B43"/>
    <n v="0"/>
    <n v="0"/>
    <n v="0"/>
  </r>
  <r>
    <s v="166"/>
    <s v="Bd of Reg Prof Eng &amp; Land Surveyors"/>
    <x v="49"/>
    <x v="0"/>
    <s v="B43"/>
    <n v="0"/>
    <n v="0"/>
    <n v="0"/>
  </r>
  <r>
    <s v="167"/>
    <s v="Forensic Investigations Council"/>
    <x v="50"/>
    <x v="0"/>
    <s v="B43"/>
    <n v="0"/>
    <n v="0"/>
    <n v="0"/>
  </r>
  <r>
    <s v="179"/>
    <s v="Dept of Enterprise Services"/>
    <x v="51"/>
    <x v="0"/>
    <s v="B43"/>
    <n v="5000"/>
    <n v="0"/>
    <n v="5000"/>
  </r>
  <r>
    <s v="185"/>
    <s v="Washington Horse Racing Commission"/>
    <x v="52"/>
    <x v="0"/>
    <s v="B43"/>
    <n v="0"/>
    <n v="0"/>
    <n v="0"/>
  </r>
  <r>
    <s v="190"/>
    <s v="Bd of Industrial Insurance Appeals"/>
    <x v="53"/>
    <x v="0"/>
    <s v="B43"/>
    <n v="0"/>
    <n v="0"/>
    <n v="0"/>
  </r>
  <r>
    <s v="195"/>
    <s v="Liquor and Cannabis Board"/>
    <x v="54"/>
    <x v="0"/>
    <s v="B43"/>
    <n v="3000"/>
    <n v="0"/>
    <n v="3000"/>
  </r>
  <r>
    <s v="205"/>
    <s v="Board of Pilotage Commissioners"/>
    <x v="55"/>
    <x v="0"/>
    <s v="B43"/>
    <n v="0"/>
    <n v="0"/>
    <n v="0"/>
  </r>
  <r>
    <s v="215"/>
    <s v="Utilities and Transportation Comm"/>
    <x v="56"/>
    <x v="0"/>
    <s v="B43"/>
    <n v="1000"/>
    <n v="0"/>
    <n v="1000"/>
  </r>
  <r>
    <s v="220"/>
    <s v="Board for Volunteer Firefighters"/>
    <x v="57"/>
    <x v="0"/>
    <s v="B43"/>
    <n v="0"/>
    <n v="0"/>
    <n v="0"/>
  </r>
  <r>
    <s v="225"/>
    <s v="Washington State Patrol"/>
    <x v="58"/>
    <x v="0"/>
    <s v="B43"/>
    <n v="18000"/>
    <n v="0"/>
    <n v="18000"/>
  </r>
  <r>
    <s v="227"/>
    <s v="Criminal Justice Training Comm"/>
    <x v="59"/>
    <x v="0"/>
    <s v="B43"/>
    <n v="0"/>
    <n v="0"/>
    <n v="0"/>
  </r>
  <r>
    <s v="228"/>
    <s v="WA Traffic Safety Commission"/>
    <x v="60"/>
    <x v="0"/>
    <s v="B43"/>
    <n v="0"/>
    <n v="0"/>
    <n v="0"/>
  </r>
  <r>
    <s v="229"/>
    <s v="Office of Independent Investigations"/>
    <x v="61"/>
    <x v="0"/>
    <s v="B43"/>
    <n v="0"/>
    <n v="0"/>
    <n v="0"/>
  </r>
  <r>
    <s v="235"/>
    <s v="Department of Labor and Industries"/>
    <x v="62"/>
    <x v="0"/>
    <s v="B43"/>
    <n v="27000"/>
    <n v="0"/>
    <n v="27000"/>
  </r>
  <r>
    <s v="240"/>
    <s v="Department of Licensing"/>
    <x v="63"/>
    <x v="0"/>
    <s v="B43"/>
    <n v="11000"/>
    <n v="0"/>
    <n v="11000"/>
  </r>
  <r>
    <s v="245"/>
    <s v="Military Department"/>
    <x v="64"/>
    <x v="0"/>
    <s v="B43"/>
    <n v="3000"/>
    <n v="0"/>
    <n v="3000"/>
  </r>
  <r>
    <s v="275"/>
    <s v="Public Employment Relations Comm"/>
    <x v="65"/>
    <x v="0"/>
    <s v="B43"/>
    <n v="0"/>
    <n v="0"/>
    <n v="0"/>
  </r>
  <r>
    <s v="300"/>
    <s v="Dept of Social and Health Services"/>
    <x v="66"/>
    <x v="0"/>
    <s v="B43"/>
    <n v="130000"/>
    <n v="0"/>
    <n v="130000"/>
  </r>
  <r>
    <s v="303"/>
    <s v="Department of Health"/>
    <x v="67"/>
    <x v="0"/>
    <s v="B43"/>
    <n v="22000"/>
    <n v="0"/>
    <n v="22000"/>
  </r>
  <r>
    <s v="305"/>
    <s v="Department of Veterans' Affairs"/>
    <x v="68"/>
    <x v="0"/>
    <s v="B43"/>
    <n v="4000"/>
    <n v="0"/>
    <n v="4000"/>
  </r>
  <r>
    <s v="307"/>
    <s v="Dept of Children, Youth &amp; Families"/>
    <x v="69"/>
    <x v="0"/>
    <s v="B43"/>
    <n v="37000"/>
    <n v="0"/>
    <n v="37000"/>
  </r>
  <r>
    <s v="310"/>
    <s v="Department of Corrections"/>
    <x v="70"/>
    <x v="0"/>
    <s v="B43"/>
    <n v="71000"/>
    <n v="0"/>
    <n v="71000"/>
  </r>
  <r>
    <s v="315"/>
    <s v="Dept of Services for the Blind"/>
    <x v="71"/>
    <x v="0"/>
    <s v="B43"/>
    <n v="1000"/>
    <n v="0"/>
    <n v="1000"/>
  </r>
  <r>
    <s v="340"/>
    <s v="Student Achievement Council"/>
    <x v="72"/>
    <x v="0"/>
    <s v="B43"/>
    <n v="2000"/>
    <n v="0"/>
    <n v="2000"/>
  </r>
  <r>
    <s v="341"/>
    <s v="LEOFF 2 Retirement Board"/>
    <x v="73"/>
    <x v="0"/>
    <s v="B43"/>
    <n v="0"/>
    <n v="0"/>
    <n v="0"/>
  </r>
  <r>
    <s v="350"/>
    <s v="Public Schools"/>
    <x v="74"/>
    <x v="0"/>
    <s v="B43"/>
    <n v="4000"/>
    <n v="0"/>
    <n v="4000"/>
  </r>
  <r>
    <s v="351"/>
    <s v="State School for the Blind"/>
    <x v="75"/>
    <x v="0"/>
    <s v="B43"/>
    <n v="1000"/>
    <n v="0"/>
    <n v="1000"/>
  </r>
  <r>
    <s v="353"/>
    <s v="Childhood Deafness &amp; Hearing Loss"/>
    <x v="76"/>
    <x v="0"/>
    <s v="B43"/>
    <n v="1000"/>
    <n v="0"/>
    <n v="1000"/>
  </r>
  <r>
    <s v="354"/>
    <s v="Workforce Trng &amp; Educ Coord Board"/>
    <x v="77"/>
    <x v="0"/>
    <s v="B43"/>
    <n v="0"/>
    <n v="0"/>
    <n v="0"/>
  </r>
  <r>
    <s v="355"/>
    <s v="Archaeology &amp; Historic Preservation"/>
    <x v="78"/>
    <x v="0"/>
    <s v="B43"/>
    <n v="0"/>
    <n v="0"/>
    <n v="0"/>
  </r>
  <r>
    <s v="359"/>
    <s v="Washington Charter School Comm"/>
    <x v="79"/>
    <x v="0"/>
    <s v="B43"/>
    <n v="0"/>
    <n v="0"/>
    <n v="0"/>
  </r>
  <r>
    <s v="360"/>
    <s v="University of Washington"/>
    <x v="80"/>
    <x v="0"/>
    <s v="B43"/>
    <n v="8000"/>
    <n v="0"/>
    <n v="8000"/>
  </r>
  <r>
    <s v="365"/>
    <s v="Washington State University"/>
    <x v="81"/>
    <x v="0"/>
    <s v="B43"/>
    <n v="5000"/>
    <n v="0"/>
    <n v="5000"/>
  </r>
  <r>
    <s v="370"/>
    <s v="Eastern Washington University"/>
    <x v="82"/>
    <x v="0"/>
    <s v="B43"/>
    <n v="1000"/>
    <n v="0"/>
    <n v="1000"/>
  </r>
  <r>
    <s v="375"/>
    <s v="Central Washington University"/>
    <x v="83"/>
    <x v="0"/>
    <s v="B43"/>
    <n v="1000"/>
    <n v="0"/>
    <n v="1000"/>
  </r>
  <r>
    <s v="376"/>
    <s v="The Evergreen State College"/>
    <x v="84"/>
    <x v="0"/>
    <s v="B43"/>
    <n v="1000"/>
    <n v="0"/>
    <n v="1000"/>
  </r>
  <r>
    <s v="380"/>
    <s v="Western Washington University"/>
    <x v="85"/>
    <x v="0"/>
    <s v="B43"/>
    <n v="1000"/>
    <n v="0"/>
    <n v="1000"/>
  </r>
  <r>
    <s v="387"/>
    <s v="Washington State Arts Commission"/>
    <x v="86"/>
    <x v="0"/>
    <s v="B43"/>
    <n v="0"/>
    <n v="0"/>
    <n v="0"/>
  </r>
  <r>
    <s v="390"/>
    <s v="Washington State Historical Society"/>
    <x v="87"/>
    <x v="0"/>
    <s v="B43"/>
    <n v="1000"/>
    <n v="0"/>
    <n v="1000"/>
  </r>
  <r>
    <s v="395"/>
    <s v="East Wash State Historical Society"/>
    <x v="88"/>
    <x v="0"/>
    <s v="B43"/>
    <n v="1000"/>
    <n v="0"/>
    <n v="1000"/>
  </r>
  <r>
    <s v="405"/>
    <s v="Department of Transportation"/>
    <x v="89"/>
    <x v="0"/>
    <s v="B43"/>
    <n v="55000"/>
    <n v="0"/>
    <n v="55000"/>
  </r>
  <r>
    <s v="406"/>
    <s v="County Road Administration Board"/>
    <x v="90"/>
    <x v="0"/>
    <s v="B43"/>
    <n v="0"/>
    <n v="0"/>
    <n v="0"/>
  </r>
  <r>
    <s v="407"/>
    <s v="Transportation Improvement Board"/>
    <x v="91"/>
    <x v="0"/>
    <s v="B43"/>
    <n v="0"/>
    <n v="0"/>
    <n v="0"/>
  </r>
  <r>
    <s v="410"/>
    <s v="Transportation Commission"/>
    <x v="92"/>
    <x v="0"/>
    <s v="B43"/>
    <n v="0"/>
    <n v="0"/>
    <n v="0"/>
  </r>
  <r>
    <s v="411"/>
    <s v="Freight Mobility Strategic Invest"/>
    <x v="93"/>
    <x v="0"/>
    <s v="B43"/>
    <n v="0"/>
    <n v="0"/>
    <n v="0"/>
  </r>
  <r>
    <s v="460"/>
    <s v="Columbia River Gorge Commission"/>
    <x v="94"/>
    <x v="0"/>
    <s v="B43"/>
    <n v="0"/>
    <n v="0"/>
    <n v="0"/>
  </r>
  <r>
    <s v="461"/>
    <s v="Department of Ecology"/>
    <x v="95"/>
    <x v="0"/>
    <s v="B43"/>
    <n v="12000"/>
    <n v="0"/>
    <n v="12000"/>
  </r>
  <r>
    <s v="462"/>
    <s v="WA Pollution Liab Insurance Program"/>
    <x v="96"/>
    <x v="0"/>
    <s v="B43"/>
    <n v="0"/>
    <n v="0"/>
    <n v="0"/>
  </r>
  <r>
    <s v="463"/>
    <s v="Energy Fac Site Eval"/>
    <x v="97"/>
    <x v="0"/>
    <s v="B43"/>
    <n v="0"/>
    <n v="0"/>
    <n v="0"/>
  </r>
  <r>
    <s v="465"/>
    <s v="State Parks and Recreation Comm"/>
    <x v="98"/>
    <x v="0"/>
    <s v="B43"/>
    <n v="7000"/>
    <n v="0"/>
    <n v="7000"/>
  </r>
  <r>
    <s v="467"/>
    <s v="Rec and Conservation Funding Board"/>
    <x v="99"/>
    <x v="0"/>
    <s v="B43"/>
    <n v="1000"/>
    <n v="0"/>
    <n v="1000"/>
  </r>
  <r>
    <s v="468"/>
    <s v="Environ &amp; Land Use Hearings Office"/>
    <x v="100"/>
    <x v="0"/>
    <s v="B43"/>
    <n v="0"/>
    <n v="0"/>
    <n v="0"/>
  </r>
  <r>
    <s v="471"/>
    <s v="State Conservation Commission"/>
    <x v="101"/>
    <x v="0"/>
    <s v="B43"/>
    <n v="0"/>
    <n v="0"/>
    <n v="0"/>
  </r>
  <r>
    <s v="477"/>
    <s v="Dept of Fish and Wildlife"/>
    <x v="102"/>
    <x v="0"/>
    <s v="B43"/>
    <n v="16000"/>
    <n v="0"/>
    <n v="16000"/>
  </r>
  <r>
    <s v="478"/>
    <s v="Puget Sound Partnership"/>
    <x v="103"/>
    <x v="0"/>
    <s v="B43"/>
    <n v="0"/>
    <n v="0"/>
    <n v="0"/>
  </r>
  <r>
    <s v="490"/>
    <s v="Department of Natural Resources"/>
    <x v="104"/>
    <x v="0"/>
    <s v="B43"/>
    <n v="18000"/>
    <n v="0"/>
    <n v="18000"/>
  </r>
  <r>
    <s v="495"/>
    <s v="Department of Agriculture"/>
    <x v="105"/>
    <x v="0"/>
    <s v="B43"/>
    <n v="5000"/>
    <n v="0"/>
    <n v="5000"/>
  </r>
  <r>
    <s v="540"/>
    <s v="Employment Security Department"/>
    <x v="106"/>
    <x v="0"/>
    <s v="B43"/>
    <n v="21000"/>
    <n v="0"/>
    <n v="21000"/>
  </r>
  <r>
    <s v="699"/>
    <s v="Community/Technical College System"/>
    <x v="107"/>
    <x v="0"/>
    <s v="B43"/>
    <n v="11000"/>
    <n v="0"/>
    <n v="11000"/>
  </r>
  <r>
    <s v="011"/>
    <s v="House of Representatives"/>
    <x v="0"/>
    <x v="1"/>
    <s v="B38"/>
    <n v="2000"/>
    <n v="1833.3700000000001"/>
    <n v="166.62999999999988"/>
  </r>
  <r>
    <s v="012"/>
    <s v="Senate"/>
    <x v="1"/>
    <x v="1"/>
    <s v="B38"/>
    <n v="500"/>
    <n v="458.37000000000012"/>
    <n v="41.629999999999882"/>
  </r>
  <r>
    <s v="013"/>
    <s v="Joint Transportation Committee"/>
    <x v="2"/>
    <x v="1"/>
    <s v="B38"/>
    <n v="0"/>
    <n v="0"/>
    <n v="0"/>
  </r>
  <r>
    <s v="014"/>
    <s v="Jt Leg Audit &amp; Review Committee"/>
    <x v="3"/>
    <x v="1"/>
    <s v="B38"/>
    <n v="500"/>
    <n v="458.37000000000012"/>
    <n v="41.629999999999882"/>
  </r>
  <r>
    <s v="020"/>
    <s v="LEAP Committee"/>
    <x v="4"/>
    <x v="1"/>
    <s v="B38"/>
    <n v="0"/>
    <n v="0"/>
    <n v="0"/>
  </r>
  <r>
    <s v="035"/>
    <s v="Office of the State Actuary"/>
    <x v="5"/>
    <x v="1"/>
    <s v="B38"/>
    <n v="0"/>
    <n v="0"/>
    <n v="0"/>
  </r>
  <r>
    <s v="036"/>
    <s v="St Leg Labor Rel"/>
    <x v="6"/>
    <x v="1"/>
    <s v="B38"/>
    <n v="0"/>
    <n v="0"/>
    <n v="0"/>
  </r>
  <r>
    <s v="037"/>
    <s v="Office of Legislative Support Svcs"/>
    <x v="7"/>
    <x v="1"/>
    <s v="B38"/>
    <n v="0"/>
    <n v="0"/>
    <n v="0"/>
  </r>
  <r>
    <s v="038"/>
    <s v="Joint Legislative Systems Comm"/>
    <x v="8"/>
    <x v="1"/>
    <s v="B38"/>
    <n v="6500"/>
    <n v="5958.37"/>
    <n v="541.63000000000011"/>
  </r>
  <r>
    <s v="040"/>
    <s v="Statute Law Committee"/>
    <x v="9"/>
    <x v="1"/>
    <s v="B38"/>
    <n v="2000"/>
    <n v="1833.3700000000001"/>
    <n v="166.62999999999988"/>
  </r>
  <r>
    <s v="045"/>
    <s v="Supreme Court"/>
    <x v="10"/>
    <x v="1"/>
    <s v="B38"/>
    <n v="500"/>
    <n v="916.74000000000024"/>
    <n v="-416.74000000000024"/>
  </r>
  <r>
    <s v="046"/>
    <s v="State Law Library"/>
    <x v="11"/>
    <x v="1"/>
    <s v="B38"/>
    <n v="0"/>
    <n v="0"/>
    <n v="0"/>
  </r>
  <r>
    <s v="048"/>
    <s v="Court of Appeals"/>
    <x v="12"/>
    <x v="1"/>
    <s v="B38"/>
    <n v="1000"/>
    <n v="916.63000000000011"/>
    <n v="83.369999999999891"/>
  </r>
  <r>
    <s v="050"/>
    <s v="Commission on Judicial Conduct"/>
    <x v="13"/>
    <x v="1"/>
    <s v="B38"/>
    <n v="1000"/>
    <n v="916.63000000000011"/>
    <n v="83.369999999999891"/>
  </r>
  <r>
    <s v="055"/>
    <s v="Administrative Office of the Courts"/>
    <x v="14"/>
    <x v="1"/>
    <s v="B38"/>
    <n v="26000"/>
    <n v="23833.369999999995"/>
    <n v="2166.6300000000047"/>
  </r>
  <r>
    <s v="056"/>
    <s v="Office of Public Defense"/>
    <x v="15"/>
    <x v="1"/>
    <s v="B38"/>
    <n v="500"/>
    <n v="458.37000000000012"/>
    <n v="41.629999999999882"/>
  </r>
  <r>
    <s v="057"/>
    <s v="Office of Civil Legal Aid"/>
    <x v="16"/>
    <x v="1"/>
    <s v="B38"/>
    <n v="0"/>
    <n v="0"/>
    <n v="0"/>
  </r>
  <r>
    <s v="075"/>
    <s v="Office of the Governor"/>
    <x v="17"/>
    <x v="1"/>
    <s v="B38"/>
    <n v="500"/>
    <n v="458.37000000000012"/>
    <n v="41.629999999999882"/>
  </r>
  <r>
    <s v="080"/>
    <s v="Office of the Lieutenant Governor"/>
    <x v="18"/>
    <x v="1"/>
    <s v="B38"/>
    <n v="0"/>
    <n v="0"/>
    <n v="0"/>
  </r>
  <r>
    <s v="082"/>
    <s v="Public Disclosure Commission"/>
    <x v="19"/>
    <x v="1"/>
    <s v="B38"/>
    <n v="6500"/>
    <n v="5958.37"/>
    <n v="541.63000000000011"/>
  </r>
  <r>
    <s v="083"/>
    <s v="WA St Leadership Bd"/>
    <x v="20"/>
    <x v="1"/>
    <s v="B38"/>
    <n v="0"/>
    <n v="0"/>
    <n v="0"/>
  </r>
  <r>
    <s v="085"/>
    <s v="Office of the Secretary of State"/>
    <x v="21"/>
    <x v="1"/>
    <s v="B38"/>
    <n v="35000"/>
    <n v="32083.369999999995"/>
    <n v="2916.6300000000047"/>
  </r>
  <r>
    <s v="086"/>
    <s v="Governor's Office of Indian Affairs"/>
    <x v="22"/>
    <x v="1"/>
    <s v="B38"/>
    <n v="0"/>
    <n v="0"/>
    <n v="0"/>
  </r>
  <r>
    <s v="087"/>
    <s v="Asian-Pacific-American Affrs"/>
    <x v="23"/>
    <x v="1"/>
    <s v="B38"/>
    <n v="0"/>
    <n v="0"/>
    <n v="0"/>
  </r>
  <r>
    <s v="090"/>
    <s v="Office of the State Treasurer"/>
    <x v="24"/>
    <x v="1"/>
    <s v="B38"/>
    <n v="10000"/>
    <n v="9166.630000000001"/>
    <n v="833.36999999999898"/>
  </r>
  <r>
    <s v="091"/>
    <s v="Redistricting Commission"/>
    <x v="25"/>
    <x v="1"/>
    <s v="B38"/>
    <n v="0"/>
    <n v="0"/>
    <n v="0"/>
  </r>
  <r>
    <s v="095"/>
    <s v="Office of the State Auditor"/>
    <x v="26"/>
    <x v="1"/>
    <s v="B38"/>
    <n v="19000"/>
    <n v="17416.629999999997"/>
    <n v="1583.3700000000026"/>
  </r>
  <r>
    <s v="099"/>
    <s v="Comm Salaries for Elected Officials"/>
    <x v="27"/>
    <x v="1"/>
    <s v="B38"/>
    <n v="0"/>
    <n v="0"/>
    <n v="0"/>
  </r>
  <r>
    <s v="100"/>
    <s v="Office of the Attorney General"/>
    <x v="28"/>
    <x v="1"/>
    <s v="B38"/>
    <n v="19500"/>
    <n v="17875"/>
    <n v="1625"/>
  </r>
  <r>
    <s v="101"/>
    <s v="Caseload Forecast Council"/>
    <x v="29"/>
    <x v="1"/>
    <s v="B38"/>
    <n v="1500"/>
    <n v="1375"/>
    <n v="125"/>
  </r>
  <r>
    <s v="102"/>
    <s v="Dept of Financial Institutions"/>
    <x v="30"/>
    <x v="1"/>
    <s v="B38"/>
    <n v="12500"/>
    <n v="11458.37"/>
    <n v="1041.6299999999992"/>
  </r>
  <r>
    <s v="103"/>
    <s v="Department of Commerce"/>
    <x v="31"/>
    <x v="1"/>
    <s v="B38"/>
    <n v="130500"/>
    <n v="119625"/>
    <n v="10875"/>
  </r>
  <r>
    <s v="104"/>
    <s v="Economic &amp; Revenue Forecast Council"/>
    <x v="32"/>
    <x v="1"/>
    <s v="B38"/>
    <n v="0"/>
    <n v="0"/>
    <n v="0"/>
  </r>
  <r>
    <s v="105"/>
    <s v="Office of Financial Management"/>
    <x v="33"/>
    <x v="1"/>
    <s v="B38"/>
    <n v="200000"/>
    <n v="183333.36999999994"/>
    <n v="16666.630000000063"/>
  </r>
  <r>
    <s v="107"/>
    <s v="WA State Health Care Authority"/>
    <x v="34"/>
    <x v="1"/>
    <s v="B38"/>
    <n v="113500"/>
    <n v="104041.63"/>
    <n v="9458.3699999999953"/>
  </r>
  <r>
    <s v="110"/>
    <s v="Office of Administrative Hearings"/>
    <x v="35"/>
    <x v="1"/>
    <s v="B38"/>
    <n v="13500"/>
    <n v="12375"/>
    <n v="1125"/>
  </r>
  <r>
    <s v="116"/>
    <s v="State Lottery Commission"/>
    <x v="36"/>
    <x v="1"/>
    <s v="B38"/>
    <n v="14500"/>
    <n v="13291.63"/>
    <n v="1208.3700000000008"/>
  </r>
  <r>
    <s v="117"/>
    <s v="Washington State Gambling Comm"/>
    <x v="37"/>
    <x v="1"/>
    <s v="B38"/>
    <n v="6500"/>
    <n v="5958.37"/>
    <n v="541.63000000000011"/>
  </r>
  <r>
    <s v="118"/>
    <s v="WA State Comm on Hispanic Affairs"/>
    <x v="38"/>
    <x v="1"/>
    <s v="B38"/>
    <n v="0"/>
    <n v="0"/>
    <n v="0"/>
  </r>
  <r>
    <s v="119"/>
    <s v="African-American Affairs Comm"/>
    <x v="39"/>
    <x v="1"/>
    <s v="B38"/>
    <n v="0"/>
    <n v="0"/>
    <n v="0"/>
  </r>
  <r>
    <s v="120"/>
    <s v="Human Rights Commission"/>
    <x v="40"/>
    <x v="1"/>
    <s v="B38"/>
    <n v="1500"/>
    <n v="1375"/>
    <n v="125"/>
  </r>
  <r>
    <s v="124"/>
    <s v="Department of Retirement Systems"/>
    <x v="41"/>
    <x v="1"/>
    <s v="B38"/>
    <n v="54000"/>
    <n v="49500"/>
    <n v="4500"/>
  </r>
  <r>
    <s v="126"/>
    <s v="State Investment Board"/>
    <x v="42"/>
    <x v="1"/>
    <s v="B38"/>
    <n v="15500"/>
    <n v="14208.37"/>
    <n v="1291.6299999999992"/>
  </r>
  <r>
    <s v="140"/>
    <s v="Department of Revenue"/>
    <x v="43"/>
    <x v="1"/>
    <s v="B38"/>
    <n v="189500"/>
    <n v="173708.37000000002"/>
    <n v="15791.629999999976"/>
  </r>
  <r>
    <s v="142"/>
    <s v="Board of Tax Appeals"/>
    <x v="44"/>
    <x v="1"/>
    <s v="B38"/>
    <n v="1500"/>
    <n v="1375"/>
    <n v="125"/>
  </r>
  <r>
    <s v="147"/>
    <s v="Minority &amp; Women's Business Enterp"/>
    <x v="45"/>
    <x v="1"/>
    <s v="B38"/>
    <n v="2000"/>
    <n v="1833.3700000000001"/>
    <n v="166.62999999999988"/>
  </r>
  <r>
    <s v="160"/>
    <s v="Office of Insurance Commissioner"/>
    <x v="46"/>
    <x v="1"/>
    <s v="B38"/>
    <n v="23000"/>
    <n v="21083.369999999995"/>
    <n v="1916.6300000000047"/>
  </r>
  <r>
    <s v="163"/>
    <s v="Consolidated Technology Services"/>
    <x v="47"/>
    <x v="1"/>
    <s v="B38"/>
    <n v="505000"/>
    <n v="1833.3700000000001"/>
    <n v="503166.63"/>
  </r>
  <r>
    <s v="165"/>
    <s v="State Board of Accountancy"/>
    <x v="48"/>
    <x v="1"/>
    <s v="B38"/>
    <n v="3500"/>
    <n v="3208.3700000000003"/>
    <n v="291.62999999999965"/>
  </r>
  <r>
    <s v="166"/>
    <s v="Bd of Reg Prof Eng &amp; Land Surveyors"/>
    <x v="49"/>
    <x v="1"/>
    <s v="B38"/>
    <n v="1000"/>
    <n v="916.63000000000011"/>
    <n v="83.369999999999891"/>
  </r>
  <r>
    <s v="167"/>
    <s v="Forensic Investigations Council"/>
    <x v="50"/>
    <x v="1"/>
    <s v="B38"/>
    <n v="0"/>
    <n v="0"/>
    <n v="0"/>
  </r>
  <r>
    <s v="179"/>
    <s v="Dept of Enterprise Services"/>
    <x v="51"/>
    <x v="1"/>
    <s v="B38"/>
    <n v="20000"/>
    <n v="18333.370000000003"/>
    <n v="1666.6299999999974"/>
  </r>
  <r>
    <s v="185"/>
    <s v="Washington Horse Racing Commission"/>
    <x v="52"/>
    <x v="1"/>
    <s v="B38"/>
    <n v="0"/>
    <n v="0"/>
    <n v="0"/>
  </r>
  <r>
    <s v="190"/>
    <s v="Bd of Industrial Insurance Appeals"/>
    <x v="53"/>
    <x v="1"/>
    <s v="B38"/>
    <n v="10000"/>
    <n v="9166.630000000001"/>
    <n v="833.36999999999898"/>
  </r>
  <r>
    <s v="195"/>
    <s v="Liquor and Cannabis Board"/>
    <x v="54"/>
    <x v="1"/>
    <s v="B38"/>
    <n v="35000"/>
    <n v="32083.369999999995"/>
    <n v="2916.6300000000047"/>
  </r>
  <r>
    <s v="205"/>
    <s v="Board of Pilotage Commissioners"/>
    <x v="55"/>
    <x v="1"/>
    <s v="B38"/>
    <n v="0"/>
    <n v="0"/>
    <n v="0"/>
  </r>
  <r>
    <s v="215"/>
    <s v="Utilities and Transportation Comm"/>
    <x v="56"/>
    <x v="1"/>
    <s v="B38"/>
    <n v="10000"/>
    <n v="9166.630000000001"/>
    <n v="833.36999999999898"/>
  </r>
  <r>
    <s v="220"/>
    <s v="Board for Volunteer Firefighters"/>
    <x v="57"/>
    <x v="1"/>
    <s v="B38"/>
    <n v="0"/>
    <n v="0"/>
    <n v="0"/>
  </r>
  <r>
    <s v="225"/>
    <s v="Washington State Patrol"/>
    <x v="58"/>
    <x v="1"/>
    <s v="B38"/>
    <n v="155000"/>
    <n v="142083.37"/>
    <n v="12916.630000000005"/>
  </r>
  <r>
    <s v="227"/>
    <s v="Criminal Justice Training Comm"/>
    <x v="59"/>
    <x v="1"/>
    <s v="B38"/>
    <n v="3500"/>
    <n v="3208.3700000000003"/>
    <n v="291.62999999999965"/>
  </r>
  <r>
    <s v="228"/>
    <s v="WA Traffic Safety Commission"/>
    <x v="60"/>
    <x v="1"/>
    <s v="B38"/>
    <n v="0"/>
    <n v="458.37000000000012"/>
    <n v="-458.37000000000012"/>
  </r>
  <r>
    <s v="229"/>
    <s v="Office of Independent Investigations"/>
    <x v="61"/>
    <x v="1"/>
    <s v="B38"/>
    <n v="2000"/>
    <n v="1833.3700000000001"/>
    <n v="166.62999999999988"/>
  </r>
  <r>
    <s v="235"/>
    <s v="Department of Labor and Industries"/>
    <x v="62"/>
    <x v="1"/>
    <s v="B38"/>
    <n v="296500"/>
    <n v="271791.63000000006"/>
    <n v="24708.369999999937"/>
  </r>
  <r>
    <s v="240"/>
    <s v="Department of Licensing"/>
    <x v="63"/>
    <x v="1"/>
    <s v="B38"/>
    <n v="127500"/>
    <n v="116875"/>
    <n v="10625"/>
  </r>
  <r>
    <s v="245"/>
    <s v="Military Department"/>
    <x v="64"/>
    <x v="1"/>
    <s v="B38"/>
    <n v="25000"/>
    <n v="22916.630000000005"/>
    <n v="2083.3699999999953"/>
  </r>
  <r>
    <s v="275"/>
    <s v="Public Employment Relations Comm"/>
    <x v="65"/>
    <x v="1"/>
    <s v="B38"/>
    <n v="1000"/>
    <n v="916.63000000000011"/>
    <n v="83.369999999999891"/>
  </r>
  <r>
    <s v="300"/>
    <s v="Dept of Social and Health Services"/>
    <x v="66"/>
    <x v="1"/>
    <s v="B38"/>
    <n v="962000"/>
    <n v="881833.37000000011"/>
    <n v="80166.629999999888"/>
  </r>
  <r>
    <s v="303"/>
    <s v="Department of Health"/>
    <x v="67"/>
    <x v="1"/>
    <s v="B38"/>
    <n v="253000"/>
    <n v="231916.63000000006"/>
    <n v="21083.369999999937"/>
  </r>
  <r>
    <s v="305"/>
    <s v="Department of Veterans' Affairs"/>
    <x v="68"/>
    <x v="1"/>
    <s v="B38"/>
    <n v="15500"/>
    <n v="14208.37"/>
    <n v="1291.6299999999992"/>
  </r>
  <r>
    <s v="307"/>
    <s v="Dept of Children, Youth &amp; Families"/>
    <x v="69"/>
    <x v="1"/>
    <s v="B38"/>
    <n v="135500"/>
    <n v="124208.37"/>
    <n v="11291.630000000005"/>
  </r>
  <r>
    <s v="310"/>
    <s v="Department of Corrections"/>
    <x v="70"/>
    <x v="1"/>
    <s v="B38"/>
    <n v="225000"/>
    <n v="206250"/>
    <n v="18750"/>
  </r>
  <r>
    <s v="315"/>
    <s v="Dept of Services for the Blind"/>
    <x v="71"/>
    <x v="1"/>
    <s v="B38"/>
    <n v="5000"/>
    <n v="4583.37"/>
    <n v="416.63000000000011"/>
  </r>
  <r>
    <s v="340"/>
    <s v="Student Achievement Council"/>
    <x v="72"/>
    <x v="1"/>
    <s v="B38"/>
    <n v="17500"/>
    <n v="16041.63"/>
    <n v="1458.3700000000008"/>
  </r>
  <r>
    <s v="341"/>
    <s v="LEOFF 2 Retirement Board"/>
    <x v="73"/>
    <x v="1"/>
    <s v="B38"/>
    <n v="0"/>
    <n v="0"/>
    <n v="0"/>
  </r>
  <r>
    <s v="350"/>
    <s v="Public Schools"/>
    <x v="74"/>
    <x v="1"/>
    <s v="B38"/>
    <n v="39500"/>
    <n v="36208.369999999988"/>
    <n v="3291.6300000000119"/>
  </r>
  <r>
    <s v="351"/>
    <s v="State School for the Blind"/>
    <x v="75"/>
    <x v="1"/>
    <s v="B38"/>
    <n v="3000"/>
    <n v="2750"/>
    <n v="250"/>
  </r>
  <r>
    <s v="353"/>
    <s v="Childhood Deafness &amp; Hearing Loss"/>
    <x v="76"/>
    <x v="1"/>
    <s v="B38"/>
    <n v="4000"/>
    <n v="3666.6299999999997"/>
    <n v="333.37000000000035"/>
  </r>
  <r>
    <s v="354"/>
    <s v="Workforce Trng &amp; Educ Coord Board"/>
    <x v="77"/>
    <x v="1"/>
    <s v="B38"/>
    <n v="500"/>
    <n v="458.37000000000012"/>
    <n v="41.629999999999882"/>
  </r>
  <r>
    <s v="355"/>
    <s v="Archaeology &amp; Historic Preservation"/>
    <x v="78"/>
    <x v="1"/>
    <s v="B38"/>
    <n v="1500"/>
    <n v="1375"/>
    <n v="125"/>
  </r>
  <r>
    <s v="357"/>
    <s v="Department of Early Learning"/>
    <x v="108"/>
    <x v="1"/>
    <s v="B38"/>
    <n v="0"/>
    <n v="0"/>
    <n v="0"/>
  </r>
  <r>
    <s v="359"/>
    <s v="Washington Charter School Comm"/>
    <x v="79"/>
    <x v="1"/>
    <s v="B38"/>
    <n v="0"/>
    <n v="0"/>
    <n v="0"/>
  </r>
  <r>
    <s v="360"/>
    <s v="University of Washington"/>
    <x v="80"/>
    <x v="1"/>
    <s v="B38"/>
    <n v="1049000"/>
    <n v="961583.37000000023"/>
    <n v="87416.629999999772"/>
  </r>
  <r>
    <s v="365"/>
    <s v="Washington State University"/>
    <x v="81"/>
    <x v="1"/>
    <s v="B38"/>
    <n v="37000"/>
    <n v="33916.630000000005"/>
    <n v="3083.3699999999953"/>
  </r>
  <r>
    <s v="370"/>
    <s v="Eastern Washington University"/>
    <x v="82"/>
    <x v="1"/>
    <s v="B38"/>
    <n v="20500"/>
    <n v="18791.629999999997"/>
    <n v="1708.3700000000026"/>
  </r>
  <r>
    <s v="375"/>
    <s v="Central Washington University"/>
    <x v="83"/>
    <x v="1"/>
    <s v="B38"/>
    <n v="1500"/>
    <n v="1375"/>
    <n v="125"/>
  </r>
  <r>
    <s v="376"/>
    <s v="The Evergreen State College"/>
    <x v="84"/>
    <x v="1"/>
    <s v="B38"/>
    <n v="8500"/>
    <n v="7791.63"/>
    <n v="708.36999999999989"/>
  </r>
  <r>
    <s v="380"/>
    <s v="Western Washington University"/>
    <x v="85"/>
    <x v="1"/>
    <s v="B38"/>
    <n v="44500"/>
    <n v="40791.630000000012"/>
    <n v="3708.3699999999881"/>
  </r>
  <r>
    <s v="387"/>
    <s v="Washington State Arts Commission"/>
    <x v="86"/>
    <x v="1"/>
    <s v="B38"/>
    <n v="1500"/>
    <n v="1375"/>
    <n v="125"/>
  </r>
  <r>
    <s v="390"/>
    <s v="Washington State Historical Society"/>
    <x v="87"/>
    <x v="1"/>
    <s v="B38"/>
    <n v="1000"/>
    <n v="916.63000000000011"/>
    <n v="83.369999999999891"/>
  </r>
  <r>
    <s v="395"/>
    <s v="East Wash State Historical Society"/>
    <x v="88"/>
    <x v="1"/>
    <s v="B38"/>
    <n v="500"/>
    <n v="458.37000000000012"/>
    <n v="41.629999999999882"/>
  </r>
  <r>
    <s v="405"/>
    <s v="Department of Transportation"/>
    <x v="89"/>
    <x v="1"/>
    <s v="B38"/>
    <n v="299500"/>
    <n v="274541.63000000006"/>
    <n v="24958.369999999937"/>
  </r>
  <r>
    <s v="406"/>
    <s v="County Road Administration Board"/>
    <x v="90"/>
    <x v="1"/>
    <s v="B38"/>
    <n v="2000"/>
    <n v="1833.3700000000001"/>
    <n v="166.62999999999988"/>
  </r>
  <r>
    <s v="407"/>
    <s v="Transportation Improvement Board"/>
    <x v="91"/>
    <x v="1"/>
    <s v="B38"/>
    <n v="500"/>
    <n v="458.37000000000012"/>
    <n v="41.629999999999882"/>
  </r>
  <r>
    <s v="410"/>
    <s v="Transportation Commission"/>
    <x v="92"/>
    <x v="1"/>
    <s v="B38"/>
    <n v="0"/>
    <n v="0"/>
    <n v="0"/>
  </r>
  <r>
    <s v="411"/>
    <s v="Freight Mobility Strategic Invest"/>
    <x v="93"/>
    <x v="1"/>
    <s v="B38"/>
    <n v="0"/>
    <n v="0"/>
    <n v="0"/>
  </r>
  <r>
    <s v="460"/>
    <s v="Columbia River Gorge Commission"/>
    <x v="94"/>
    <x v="1"/>
    <s v="B38"/>
    <n v="0"/>
    <n v="0"/>
    <n v="0"/>
  </r>
  <r>
    <s v="461"/>
    <s v="Department of Ecology"/>
    <x v="95"/>
    <x v="1"/>
    <s v="B38"/>
    <n v="105500"/>
    <n v="96708.37"/>
    <n v="8791.6300000000047"/>
  </r>
  <r>
    <s v="462"/>
    <s v="WA Pollution Liab Insurance Program"/>
    <x v="96"/>
    <x v="1"/>
    <s v="B38"/>
    <n v="2500"/>
    <n v="2291.6299999999997"/>
    <n v="208.37000000000035"/>
  </r>
  <r>
    <s v="463"/>
    <s v="Energy Fac Site Eval"/>
    <x v="97"/>
    <x v="1"/>
    <s v="B38"/>
    <n v="0"/>
    <n v="0"/>
    <n v="0"/>
  </r>
  <r>
    <s v="465"/>
    <s v="State Parks and Recreation Comm"/>
    <x v="98"/>
    <x v="1"/>
    <s v="B38"/>
    <n v="18500"/>
    <n v="16958.370000000003"/>
    <n v="1541.6299999999974"/>
  </r>
  <r>
    <s v="467"/>
    <s v="Rec and Conservation Funding Board"/>
    <x v="99"/>
    <x v="1"/>
    <s v="B38"/>
    <n v="9500"/>
    <n v="8708.369999999999"/>
    <n v="791.63000000000102"/>
  </r>
  <r>
    <s v="468"/>
    <s v="Environ &amp; Land Use Hearings Office"/>
    <x v="100"/>
    <x v="1"/>
    <s v="B38"/>
    <n v="2000"/>
    <n v="1833.3700000000001"/>
    <n v="166.62999999999988"/>
  </r>
  <r>
    <s v="471"/>
    <s v="State Conservation Commission"/>
    <x v="101"/>
    <x v="1"/>
    <s v="B38"/>
    <n v="1000"/>
    <n v="916.63000000000011"/>
    <n v="83.369999999999891"/>
  </r>
  <r>
    <s v="477"/>
    <s v="Dept of Fish and Wildlife"/>
    <x v="102"/>
    <x v="1"/>
    <s v="B38"/>
    <n v="92500"/>
    <n v="84791.63"/>
    <n v="7708.3699999999953"/>
  </r>
  <r>
    <s v="478"/>
    <s v="Puget Sound Partnership"/>
    <x v="103"/>
    <x v="1"/>
    <s v="B38"/>
    <n v="3500"/>
    <n v="3208.3700000000003"/>
    <n v="291.62999999999965"/>
  </r>
  <r>
    <s v="490"/>
    <s v="Department of Natural Resources"/>
    <x v="104"/>
    <x v="1"/>
    <s v="B38"/>
    <n v="71500"/>
    <n v="65541.63"/>
    <n v="5958.3699999999953"/>
  </r>
  <r>
    <s v="495"/>
    <s v="Department of Agriculture"/>
    <x v="105"/>
    <x v="1"/>
    <s v="B38"/>
    <n v="27500"/>
    <n v="25208.369999999995"/>
    <n v="2291.6300000000047"/>
  </r>
  <r>
    <s v="540"/>
    <s v="Employment Security Department"/>
    <x v="106"/>
    <x v="1"/>
    <s v="B38"/>
    <n v="234000"/>
    <n v="214500"/>
    <n v="19500"/>
  </r>
  <r>
    <s v="541"/>
    <s v="ESD - PFM"/>
    <x v="109"/>
    <x v="1"/>
    <s v="B38"/>
    <n v="0"/>
    <n v="0"/>
    <n v="0"/>
  </r>
  <r>
    <s v="542"/>
    <s v="ESD LTC"/>
    <x v="110"/>
    <x v="1"/>
    <s v="B38"/>
    <n v="0"/>
    <n v="0"/>
    <n v="0"/>
  </r>
  <r>
    <s v="543"/>
    <s v="ESD - UI"/>
    <x v="111"/>
    <x v="1"/>
    <s v="B38"/>
    <n v="0"/>
    <n v="0"/>
    <n v="0"/>
  </r>
  <r>
    <s v="544"/>
    <s v="ESD - Other"/>
    <x v="112"/>
    <x v="1"/>
    <s v="B38"/>
    <n v="0"/>
    <n v="0"/>
    <n v="0"/>
  </r>
  <r>
    <s v="699"/>
    <s v="Community/Technical College System"/>
    <x v="107"/>
    <x v="1"/>
    <s v="B38"/>
    <n v="279000"/>
    <n v="255750"/>
    <n v="23250"/>
  </r>
  <r>
    <s v="011"/>
    <s v="House of Representatives"/>
    <x v="0"/>
    <x v="2"/>
    <s v="B44"/>
    <n v="7000"/>
    <n v="0"/>
    <n v="7000"/>
  </r>
  <r>
    <s v="012"/>
    <s v="Senate"/>
    <x v="1"/>
    <x v="2"/>
    <s v="B44"/>
    <n v="5000"/>
    <n v="0"/>
    <n v="5000"/>
  </r>
  <r>
    <s v="013"/>
    <s v="Joint Transportation Committee"/>
    <x v="2"/>
    <x v="2"/>
    <s v="B44"/>
    <n v="0"/>
    <n v="0"/>
    <n v="0"/>
  </r>
  <r>
    <s v="014"/>
    <s v="Jt Leg Audit &amp; Review Committee"/>
    <x v="3"/>
    <x v="2"/>
    <s v="B44"/>
    <n v="1000"/>
    <n v="0"/>
    <n v="1000"/>
  </r>
  <r>
    <s v="020"/>
    <s v="LEAP Committee"/>
    <x v="4"/>
    <x v="2"/>
    <s v="B44"/>
    <n v="0"/>
    <n v="0"/>
    <n v="0"/>
  </r>
  <r>
    <s v="035"/>
    <s v="Office of the State Actuary"/>
    <x v="5"/>
    <x v="2"/>
    <s v="B44"/>
    <n v="1000"/>
    <n v="0"/>
    <n v="1000"/>
  </r>
  <r>
    <s v="036"/>
    <s v="St Leg Labor Rel"/>
    <x v="6"/>
    <x v="2"/>
    <s v="B44"/>
    <n v="0"/>
    <n v="0"/>
    <n v="0"/>
  </r>
  <r>
    <s v="037"/>
    <s v="Office of Legislative Support Svcs"/>
    <x v="7"/>
    <x v="2"/>
    <s v="B44"/>
    <n v="0"/>
    <n v="0"/>
    <n v="0"/>
  </r>
  <r>
    <s v="038"/>
    <s v="Joint Legislative Systems Comm"/>
    <x v="8"/>
    <x v="2"/>
    <s v="B44"/>
    <n v="1000"/>
    <n v="0"/>
    <n v="1000"/>
  </r>
  <r>
    <s v="040"/>
    <s v="Statute Law Committee"/>
    <x v="9"/>
    <x v="2"/>
    <s v="B44"/>
    <n v="0"/>
    <n v="0"/>
    <n v="0"/>
  </r>
  <r>
    <s v="045"/>
    <s v="Supreme Court"/>
    <x v="10"/>
    <x v="2"/>
    <s v="B44"/>
    <n v="2000"/>
    <n v="0"/>
    <n v="2000"/>
  </r>
  <r>
    <s v="046"/>
    <s v="State Law Library"/>
    <x v="11"/>
    <x v="2"/>
    <s v="B44"/>
    <n v="0"/>
    <n v="0"/>
    <n v="0"/>
  </r>
  <r>
    <s v="048"/>
    <s v="Court of Appeals"/>
    <x v="12"/>
    <x v="2"/>
    <s v="B44"/>
    <n v="2000"/>
    <n v="0"/>
    <n v="2000"/>
  </r>
  <r>
    <s v="050"/>
    <s v="Commission on Judicial Conduct"/>
    <x v="13"/>
    <x v="2"/>
    <s v="B44"/>
    <n v="0"/>
    <n v="0"/>
    <n v="0"/>
  </r>
  <r>
    <s v="055"/>
    <s v="Administrative Office of the Courts"/>
    <x v="14"/>
    <x v="2"/>
    <s v="B44"/>
    <n v="9000"/>
    <n v="0"/>
    <n v="9000"/>
  </r>
  <r>
    <s v="056"/>
    <s v="Office of Public Defense"/>
    <x v="15"/>
    <x v="2"/>
    <s v="B44"/>
    <n v="0"/>
    <n v="0"/>
    <n v="0"/>
  </r>
  <r>
    <s v="057"/>
    <s v="Office of Civil Legal Aid"/>
    <x v="16"/>
    <x v="2"/>
    <s v="B44"/>
    <n v="0"/>
    <n v="0"/>
    <n v="0"/>
  </r>
  <r>
    <s v="075"/>
    <s v="Office of the Governor"/>
    <x v="17"/>
    <x v="2"/>
    <s v="B44"/>
    <n v="2000"/>
    <n v="0"/>
    <n v="2000"/>
  </r>
  <r>
    <s v="080"/>
    <s v="Office of the Lieutenant Governor"/>
    <x v="18"/>
    <x v="2"/>
    <s v="B44"/>
    <n v="0"/>
    <n v="0"/>
    <n v="0"/>
  </r>
  <r>
    <s v="082"/>
    <s v="Public Disclosure Commission"/>
    <x v="19"/>
    <x v="2"/>
    <s v="B44"/>
    <n v="0"/>
    <n v="0"/>
    <n v="0"/>
  </r>
  <r>
    <s v="083"/>
    <s v="WA St Leadership Bd"/>
    <x v="20"/>
    <x v="2"/>
    <s v="B44"/>
    <n v="0"/>
    <n v="0"/>
    <n v="0"/>
  </r>
  <r>
    <s v="085"/>
    <s v="Office of the Secretary of State"/>
    <x v="21"/>
    <x v="2"/>
    <s v="B44"/>
    <n v="6000"/>
    <n v="0"/>
    <n v="6000"/>
  </r>
  <r>
    <s v="086"/>
    <s v="Governor's Office of Indian Affairs"/>
    <x v="22"/>
    <x v="2"/>
    <s v="B44"/>
    <n v="0"/>
    <n v="0"/>
    <n v="0"/>
  </r>
  <r>
    <s v="087"/>
    <s v="Asian-Pacific-American Affrs"/>
    <x v="23"/>
    <x v="2"/>
    <s v="B44"/>
    <n v="0"/>
    <n v="0"/>
    <n v="0"/>
  </r>
  <r>
    <s v="090"/>
    <s v="Office of the State Treasurer"/>
    <x v="24"/>
    <x v="2"/>
    <s v="B44"/>
    <n v="1000"/>
    <n v="0"/>
    <n v="1000"/>
  </r>
  <r>
    <s v="091"/>
    <s v="Redistricting Commission"/>
    <x v="25"/>
    <x v="2"/>
    <s v="B44"/>
    <n v="0"/>
    <n v="0"/>
    <n v="0"/>
  </r>
  <r>
    <s v="095"/>
    <s v="Office of the State Auditor"/>
    <x v="26"/>
    <x v="2"/>
    <s v="B44"/>
    <n v="8000"/>
    <n v="0"/>
    <n v="8000"/>
  </r>
  <r>
    <s v="099"/>
    <s v="Comm Salaries for Elected Officials"/>
    <x v="27"/>
    <x v="2"/>
    <s v="B44"/>
    <n v="0"/>
    <n v="0"/>
    <n v="0"/>
  </r>
  <r>
    <s v="100"/>
    <s v="Office of the Attorney General"/>
    <x v="28"/>
    <x v="2"/>
    <s v="B44"/>
    <n v="32000"/>
    <n v="0"/>
    <n v="32000"/>
  </r>
  <r>
    <s v="101"/>
    <s v="Caseload Forecast Council"/>
    <x v="29"/>
    <x v="2"/>
    <s v="B44"/>
    <n v="0"/>
    <n v="0"/>
    <n v="0"/>
  </r>
  <r>
    <s v="102"/>
    <s v="Dept of Financial Institutions"/>
    <x v="30"/>
    <x v="2"/>
    <s v="B44"/>
    <n v="4000"/>
    <n v="0"/>
    <n v="4000"/>
  </r>
  <r>
    <s v="103"/>
    <s v="Department of Commerce"/>
    <x v="31"/>
    <x v="2"/>
    <s v="B44"/>
    <n v="8000"/>
    <n v="0"/>
    <n v="8000"/>
  </r>
  <r>
    <s v="104"/>
    <s v="Economic &amp; Revenue Forecast Council"/>
    <x v="32"/>
    <x v="2"/>
    <s v="B44"/>
    <n v="0"/>
    <n v="0"/>
    <n v="0"/>
  </r>
  <r>
    <s v="105"/>
    <s v="Office of Financial Management"/>
    <x v="33"/>
    <x v="2"/>
    <s v="B44"/>
    <n v="7000"/>
    <n v="0"/>
    <n v="7000"/>
  </r>
  <r>
    <s v="107"/>
    <s v="WA State Health Care Authority"/>
    <x v="34"/>
    <x v="2"/>
    <s v="B44"/>
    <n v="29000"/>
    <n v="0"/>
    <n v="29000"/>
  </r>
  <r>
    <s v="110"/>
    <s v="Office of Administrative Hearings"/>
    <x v="35"/>
    <x v="2"/>
    <s v="B44"/>
    <n v="5000"/>
    <n v="0"/>
    <n v="5000"/>
  </r>
  <r>
    <s v="116"/>
    <s v="State Lottery Commission"/>
    <x v="36"/>
    <x v="2"/>
    <s v="B44"/>
    <n v="2000"/>
    <n v="0"/>
    <n v="2000"/>
  </r>
  <r>
    <s v="117"/>
    <s v="Washington State Gambling Comm"/>
    <x v="37"/>
    <x v="2"/>
    <s v="B44"/>
    <n v="2000"/>
    <n v="0"/>
    <n v="2000"/>
  </r>
  <r>
    <s v="118"/>
    <s v="WA State Comm on Hispanic Affairs"/>
    <x v="38"/>
    <x v="2"/>
    <s v="B44"/>
    <n v="0"/>
    <n v="0"/>
    <n v="0"/>
  </r>
  <r>
    <s v="119"/>
    <s v="African-American Affairs Comm"/>
    <x v="39"/>
    <x v="2"/>
    <s v="B44"/>
    <n v="0"/>
    <n v="0"/>
    <n v="0"/>
  </r>
  <r>
    <s v="120"/>
    <s v="Human Rights Commission"/>
    <x v="40"/>
    <x v="2"/>
    <s v="B44"/>
    <n v="0"/>
    <n v="0"/>
    <n v="0"/>
  </r>
  <r>
    <s v="124"/>
    <s v="Department of Retirement Systems"/>
    <x v="41"/>
    <x v="2"/>
    <s v="B44"/>
    <n v="5000"/>
    <n v="0"/>
    <n v="5000"/>
  </r>
  <r>
    <s v="126"/>
    <s v="State Investment Board"/>
    <x v="42"/>
    <x v="2"/>
    <s v="B44"/>
    <n v="2000"/>
    <n v="0"/>
    <n v="2000"/>
  </r>
  <r>
    <s v="140"/>
    <s v="Department of Revenue"/>
    <x v="43"/>
    <x v="2"/>
    <s v="B44"/>
    <n v="24000"/>
    <n v="0"/>
    <n v="24000"/>
  </r>
  <r>
    <s v="142"/>
    <s v="Board of Tax Appeals"/>
    <x v="44"/>
    <x v="2"/>
    <s v="B44"/>
    <n v="1000"/>
    <n v="0"/>
    <n v="1000"/>
  </r>
  <r>
    <s v="147"/>
    <s v="Minority &amp; Women's Business Enterp"/>
    <x v="45"/>
    <x v="2"/>
    <s v="B44"/>
    <n v="0"/>
    <n v="0"/>
    <n v="0"/>
  </r>
  <r>
    <s v="160"/>
    <s v="Office of Insurance Commissioner"/>
    <x v="46"/>
    <x v="2"/>
    <s v="B44"/>
    <n v="4000"/>
    <n v="0"/>
    <n v="4000"/>
  </r>
  <r>
    <s v="163"/>
    <s v="Consolidated Technology Services"/>
    <x v="47"/>
    <x v="2"/>
    <s v="B44"/>
    <n v="5000"/>
    <n v="0"/>
    <n v="5000"/>
  </r>
  <r>
    <s v="165"/>
    <s v="State Board of Accountancy"/>
    <x v="48"/>
    <x v="2"/>
    <s v="B44"/>
    <n v="0"/>
    <n v="0"/>
    <n v="0"/>
  </r>
  <r>
    <s v="166"/>
    <s v="Bd of Reg Prof Eng &amp; Land Surveyors"/>
    <x v="49"/>
    <x v="2"/>
    <s v="B44"/>
    <n v="0"/>
    <n v="0"/>
    <n v="0"/>
  </r>
  <r>
    <s v="167"/>
    <s v="Forensic Investigations Council"/>
    <x v="50"/>
    <x v="2"/>
    <s v="B44"/>
    <n v="0"/>
    <n v="0"/>
    <n v="0"/>
  </r>
  <r>
    <s v="179"/>
    <s v="Dept of Enterprise Services"/>
    <x v="51"/>
    <x v="2"/>
    <s v="B44"/>
    <n v="15000"/>
    <n v="0"/>
    <n v="15000"/>
  </r>
  <r>
    <s v="185"/>
    <s v="Washington Horse Racing Commission"/>
    <x v="52"/>
    <x v="2"/>
    <s v="B44"/>
    <n v="0"/>
    <n v="0"/>
    <n v="0"/>
  </r>
  <r>
    <s v="190"/>
    <s v="Bd of Industrial Insurance Appeals"/>
    <x v="53"/>
    <x v="2"/>
    <s v="B44"/>
    <n v="2000"/>
    <n v="0"/>
    <n v="2000"/>
  </r>
  <r>
    <s v="195"/>
    <s v="Liquor and Cannabis Board"/>
    <x v="54"/>
    <x v="2"/>
    <s v="B44"/>
    <n v="6000"/>
    <n v="0"/>
    <n v="6000"/>
  </r>
  <r>
    <s v="205"/>
    <s v="Board of Pilotage Commissioners"/>
    <x v="55"/>
    <x v="2"/>
    <s v="B44"/>
    <n v="0"/>
    <n v="0"/>
    <n v="0"/>
  </r>
  <r>
    <s v="215"/>
    <s v="Utilities and Transportation Comm"/>
    <x v="56"/>
    <x v="2"/>
    <s v="B44"/>
    <n v="4000"/>
    <n v="0"/>
    <n v="4000"/>
  </r>
  <r>
    <s v="220"/>
    <s v="Board for Volunteer Firefighters"/>
    <x v="57"/>
    <x v="2"/>
    <s v="B44"/>
    <n v="0"/>
    <n v="0"/>
    <n v="0"/>
  </r>
  <r>
    <s v="225"/>
    <s v="Washington State Patrol"/>
    <x v="58"/>
    <x v="2"/>
    <s v="B44"/>
    <n v="44000"/>
    <n v="0"/>
    <n v="44000"/>
  </r>
  <r>
    <s v="227"/>
    <s v="Criminal Justice Training Comm"/>
    <x v="59"/>
    <x v="2"/>
    <s v="B44"/>
    <n v="2000"/>
    <n v="0"/>
    <n v="2000"/>
  </r>
  <r>
    <s v="228"/>
    <s v="WA Traffic Safety Commission"/>
    <x v="60"/>
    <x v="2"/>
    <s v="B44"/>
    <n v="0"/>
    <n v="0"/>
    <n v="0"/>
  </r>
  <r>
    <s v="229"/>
    <s v="Office of Independent Investigations"/>
    <x v="61"/>
    <x v="2"/>
    <s v="B44"/>
    <n v="0"/>
    <n v="0"/>
    <n v="0"/>
  </r>
  <r>
    <s v="235"/>
    <s v="Department of Labor and Industries"/>
    <x v="62"/>
    <x v="2"/>
    <s v="B44"/>
    <n v="64000"/>
    <n v="0"/>
    <n v="64000"/>
  </r>
  <r>
    <s v="240"/>
    <s v="Department of Licensing"/>
    <x v="63"/>
    <x v="2"/>
    <s v="B44"/>
    <n v="26000"/>
    <n v="0"/>
    <n v="26000"/>
  </r>
  <r>
    <s v="245"/>
    <s v="Military Department"/>
    <x v="64"/>
    <x v="2"/>
    <s v="B44"/>
    <n v="7000"/>
    <n v="0"/>
    <n v="7000"/>
  </r>
  <r>
    <s v="275"/>
    <s v="Public Employment Relations Comm"/>
    <x v="65"/>
    <x v="2"/>
    <s v="B44"/>
    <n v="0"/>
    <n v="0"/>
    <n v="0"/>
  </r>
  <r>
    <s v="300"/>
    <s v="Dept of Social and Health Services"/>
    <x v="66"/>
    <x v="2"/>
    <s v="B44"/>
    <n v="314000"/>
    <n v="0"/>
    <n v="314000"/>
  </r>
  <r>
    <s v="303"/>
    <s v="Department of Health"/>
    <x v="67"/>
    <x v="2"/>
    <s v="B44"/>
    <n v="54000"/>
    <n v="0"/>
    <n v="54000"/>
  </r>
  <r>
    <s v="305"/>
    <s v="Department of Veterans' Affairs"/>
    <x v="68"/>
    <x v="2"/>
    <s v="B44"/>
    <n v="17000"/>
    <n v="0"/>
    <n v="17000"/>
  </r>
  <r>
    <s v="307"/>
    <s v="Dept of Children, Youth &amp; Families"/>
    <x v="69"/>
    <x v="2"/>
    <s v="B44"/>
    <n v="89000"/>
    <n v="0"/>
    <n v="89000"/>
  </r>
  <r>
    <s v="310"/>
    <s v="Department of Corrections"/>
    <x v="70"/>
    <x v="2"/>
    <s v="B44"/>
    <n v="172000"/>
    <n v="0"/>
    <n v="172000"/>
  </r>
  <r>
    <s v="315"/>
    <s v="Dept of Services for the Blind"/>
    <x v="71"/>
    <x v="2"/>
    <s v="B44"/>
    <n v="1000"/>
    <n v="0"/>
    <n v="1000"/>
  </r>
  <r>
    <s v="340"/>
    <s v="Student Achievement Council"/>
    <x v="72"/>
    <x v="2"/>
    <s v="B44"/>
    <n v="1000"/>
    <n v="0"/>
    <n v="1000"/>
  </r>
  <r>
    <s v="341"/>
    <s v="LEOFF 2 Retirement Board"/>
    <x v="73"/>
    <x v="2"/>
    <s v="B44"/>
    <n v="0"/>
    <n v="0"/>
    <n v="0"/>
  </r>
  <r>
    <s v="350"/>
    <s v="Public Schools"/>
    <x v="74"/>
    <x v="2"/>
    <s v="B44"/>
    <n v="9000"/>
    <n v="0"/>
    <n v="9000"/>
  </r>
  <r>
    <s v="351"/>
    <s v="State School for the Blind"/>
    <x v="75"/>
    <x v="2"/>
    <s v="B44"/>
    <n v="2000"/>
    <n v="0"/>
    <n v="2000"/>
  </r>
  <r>
    <s v="353"/>
    <s v="Childhood Deafness &amp; Hearing Loss"/>
    <x v="76"/>
    <x v="2"/>
    <s v="B44"/>
    <n v="2000"/>
    <n v="0"/>
    <n v="2000"/>
  </r>
  <r>
    <s v="354"/>
    <s v="Workforce Trng &amp; Educ Coord Board"/>
    <x v="77"/>
    <x v="2"/>
    <s v="B44"/>
    <n v="1000"/>
    <n v="0"/>
    <n v="1000"/>
  </r>
  <r>
    <s v="355"/>
    <s v="Archaeology &amp; Historic Preservation"/>
    <x v="78"/>
    <x v="2"/>
    <s v="B44"/>
    <n v="1000"/>
    <n v="0"/>
    <n v="1000"/>
  </r>
  <r>
    <s v="359"/>
    <s v="Washington Charter School Comm"/>
    <x v="79"/>
    <x v="2"/>
    <s v="B44"/>
    <n v="0"/>
    <n v="0"/>
    <n v="0"/>
  </r>
  <r>
    <s v="360"/>
    <s v="University of Washington"/>
    <x v="80"/>
    <x v="2"/>
    <s v="B44"/>
    <n v="22000"/>
    <n v="0"/>
    <n v="22000"/>
  </r>
  <r>
    <s v="365"/>
    <s v="Washington State University"/>
    <x v="81"/>
    <x v="2"/>
    <s v="B44"/>
    <n v="11000"/>
    <n v="0"/>
    <n v="11000"/>
  </r>
  <r>
    <s v="370"/>
    <s v="Eastern Washington University"/>
    <x v="82"/>
    <x v="2"/>
    <s v="B44"/>
    <n v="3000"/>
    <n v="0"/>
    <n v="3000"/>
  </r>
  <r>
    <s v="375"/>
    <s v="Central Washington University"/>
    <x v="83"/>
    <x v="2"/>
    <s v="B44"/>
    <n v="3000"/>
    <n v="0"/>
    <n v="3000"/>
  </r>
  <r>
    <s v="376"/>
    <s v="The Evergreen State College"/>
    <x v="84"/>
    <x v="2"/>
    <s v="B44"/>
    <n v="2000"/>
    <n v="0"/>
    <n v="2000"/>
  </r>
  <r>
    <s v="380"/>
    <s v="Western Washington University"/>
    <x v="85"/>
    <x v="2"/>
    <s v="B44"/>
    <n v="5000"/>
    <n v="0"/>
    <n v="5000"/>
  </r>
  <r>
    <s v="387"/>
    <s v="Washington State Arts Commission"/>
    <x v="86"/>
    <x v="2"/>
    <s v="B44"/>
    <n v="1000"/>
    <n v="0"/>
    <n v="1000"/>
  </r>
  <r>
    <s v="390"/>
    <s v="Washington State Historical Society"/>
    <x v="87"/>
    <x v="2"/>
    <s v="B44"/>
    <n v="0"/>
    <n v="0"/>
    <n v="0"/>
  </r>
  <r>
    <s v="395"/>
    <s v="East Wash State Historical Society"/>
    <x v="88"/>
    <x v="2"/>
    <s v="B44"/>
    <n v="0"/>
    <n v="0"/>
    <n v="0"/>
  </r>
  <r>
    <s v="405"/>
    <s v="Department of Transportation"/>
    <x v="89"/>
    <x v="2"/>
    <s v="B44"/>
    <n v="133000"/>
    <n v="0"/>
    <n v="133000"/>
  </r>
  <r>
    <s v="406"/>
    <s v="County Road Administration Board"/>
    <x v="90"/>
    <x v="2"/>
    <s v="B44"/>
    <n v="1000"/>
    <n v="0"/>
    <n v="1000"/>
  </r>
  <r>
    <s v="407"/>
    <s v="Transportation Improvement Board"/>
    <x v="91"/>
    <x v="2"/>
    <s v="B44"/>
    <n v="0"/>
    <n v="0"/>
    <n v="0"/>
  </r>
  <r>
    <s v="410"/>
    <s v="Transportation Commission"/>
    <x v="92"/>
    <x v="2"/>
    <s v="B44"/>
    <n v="0"/>
    <n v="0"/>
    <n v="0"/>
  </r>
  <r>
    <s v="411"/>
    <s v="Freight Mobility Strategic Invest"/>
    <x v="93"/>
    <x v="2"/>
    <s v="B44"/>
    <n v="0"/>
    <n v="0"/>
    <n v="0"/>
  </r>
  <r>
    <s v="460"/>
    <s v="Columbia River Gorge Commission"/>
    <x v="94"/>
    <x v="2"/>
    <s v="B44"/>
    <n v="0"/>
    <n v="0"/>
    <n v="0"/>
  </r>
  <r>
    <s v="461"/>
    <s v="Department of Ecology"/>
    <x v="95"/>
    <x v="2"/>
    <s v="B44"/>
    <n v="31000"/>
    <n v="0"/>
    <n v="31000"/>
  </r>
  <r>
    <s v="462"/>
    <s v="WA Pollution Liab Insurance Program"/>
    <x v="96"/>
    <x v="2"/>
    <s v="B44"/>
    <n v="1000"/>
    <n v="0"/>
    <n v="1000"/>
  </r>
  <r>
    <s v="463"/>
    <s v="Energy Fac Site Eval"/>
    <x v="97"/>
    <x v="2"/>
    <s v="B44"/>
    <n v="0"/>
    <n v="0"/>
    <n v="0"/>
  </r>
  <r>
    <s v="465"/>
    <s v="State Parks and Recreation Comm"/>
    <x v="98"/>
    <x v="2"/>
    <s v="B44"/>
    <n v="16000"/>
    <n v="0"/>
    <n v="16000"/>
  </r>
  <r>
    <s v="467"/>
    <s v="Rec and Conservation Funding Board"/>
    <x v="99"/>
    <x v="2"/>
    <s v="B44"/>
    <n v="2000"/>
    <n v="0"/>
    <n v="2000"/>
  </r>
  <r>
    <s v="468"/>
    <s v="Environ &amp; Land Use Hearings Office"/>
    <x v="100"/>
    <x v="2"/>
    <s v="B44"/>
    <n v="1000"/>
    <n v="0"/>
    <n v="1000"/>
  </r>
  <r>
    <s v="471"/>
    <s v="State Conservation Commission"/>
    <x v="101"/>
    <x v="2"/>
    <s v="B44"/>
    <n v="1000"/>
    <n v="0"/>
    <n v="1000"/>
  </r>
  <r>
    <s v="477"/>
    <s v="Dept of Fish and Wildlife"/>
    <x v="102"/>
    <x v="2"/>
    <s v="B44"/>
    <n v="39000"/>
    <n v="0"/>
    <n v="39000"/>
  </r>
  <r>
    <s v="478"/>
    <s v="Puget Sound Partnership"/>
    <x v="103"/>
    <x v="2"/>
    <s v="B44"/>
    <n v="1000"/>
    <n v="0"/>
    <n v="1000"/>
  </r>
  <r>
    <s v="490"/>
    <s v="Department of Natural Resources"/>
    <x v="104"/>
    <x v="2"/>
    <s v="B44"/>
    <n v="36000"/>
    <n v="0"/>
    <n v="36000"/>
  </r>
  <r>
    <s v="495"/>
    <s v="Department of Agriculture"/>
    <x v="105"/>
    <x v="2"/>
    <s v="B44"/>
    <n v="17000"/>
    <n v="0"/>
    <n v="17000"/>
  </r>
  <r>
    <s v="540"/>
    <s v="Employment Security Department"/>
    <x v="106"/>
    <x v="2"/>
    <s v="B44"/>
    <n v="55000"/>
    <n v="0"/>
    <n v="55000"/>
  </r>
  <r>
    <s v="699"/>
    <s v="Community/Technical College System"/>
    <x v="107"/>
    <x v="2"/>
    <s v="B44"/>
    <n v="27000"/>
    <n v="0"/>
    <n v="27000"/>
  </r>
  <r>
    <s v="011"/>
    <s v="House of Representatives"/>
    <x v="0"/>
    <x v="3"/>
    <s v="B37"/>
    <n v="11500"/>
    <n v="10541.630000000001"/>
    <n v="958.36999999999898"/>
  </r>
  <r>
    <s v="012"/>
    <s v="Senate"/>
    <x v="1"/>
    <x v="3"/>
    <s v="B37"/>
    <n v="8500"/>
    <n v="7791.63"/>
    <n v="708.36999999999989"/>
  </r>
  <r>
    <s v="013"/>
    <s v="Joint Transportation Committee"/>
    <x v="2"/>
    <x v="3"/>
    <s v="B37"/>
    <n v="0"/>
    <n v="0"/>
    <n v="0"/>
  </r>
  <r>
    <s v="014"/>
    <s v="Jt Leg Audit &amp; Review Committee"/>
    <x v="3"/>
    <x v="3"/>
    <s v="B37"/>
    <n v="1000"/>
    <n v="916.63000000000011"/>
    <n v="83.369999999999891"/>
  </r>
  <r>
    <s v="020"/>
    <s v="LEAP Committee"/>
    <x v="4"/>
    <x v="3"/>
    <s v="B37"/>
    <n v="0"/>
    <n v="0"/>
    <n v="0"/>
  </r>
  <r>
    <s v="035"/>
    <s v="Office of the State Actuary"/>
    <x v="5"/>
    <x v="3"/>
    <s v="B37"/>
    <n v="1000"/>
    <n v="916.63000000000011"/>
    <n v="83.369999999999891"/>
  </r>
  <r>
    <s v="036"/>
    <s v="St Leg Labor Rel"/>
    <x v="6"/>
    <x v="3"/>
    <s v="B37"/>
    <n v="0"/>
    <n v="0"/>
    <n v="0"/>
  </r>
  <r>
    <s v="037"/>
    <s v="Office of Legislative Support Svcs"/>
    <x v="7"/>
    <x v="3"/>
    <s v="B37"/>
    <n v="1500"/>
    <n v="1375"/>
    <n v="125"/>
  </r>
  <r>
    <s v="038"/>
    <s v="Joint Legislative Systems Comm"/>
    <x v="8"/>
    <x v="3"/>
    <s v="B37"/>
    <n v="1500"/>
    <n v="1375"/>
    <n v="125"/>
  </r>
  <r>
    <s v="040"/>
    <s v="Statute Law Committee"/>
    <x v="9"/>
    <x v="3"/>
    <s v="B37"/>
    <n v="1500"/>
    <n v="1375"/>
    <n v="125"/>
  </r>
  <r>
    <s v="045"/>
    <s v="Supreme Court"/>
    <x v="10"/>
    <x v="3"/>
    <s v="B37"/>
    <n v="1500"/>
    <n v="1375"/>
    <n v="125"/>
  </r>
  <r>
    <s v="046"/>
    <s v="State Law Library"/>
    <x v="11"/>
    <x v="3"/>
    <s v="B37"/>
    <n v="0"/>
    <n v="0"/>
    <n v="0"/>
  </r>
  <r>
    <s v="048"/>
    <s v="Court of Appeals"/>
    <x v="12"/>
    <x v="3"/>
    <s v="B37"/>
    <n v="4500"/>
    <n v="4125"/>
    <n v="375"/>
  </r>
  <r>
    <s v="050"/>
    <s v="Commission on Judicial Conduct"/>
    <x v="13"/>
    <x v="3"/>
    <s v="B37"/>
    <n v="0"/>
    <n v="0"/>
    <n v="0"/>
  </r>
  <r>
    <s v="055"/>
    <s v="Administrative Office of the Courts"/>
    <x v="14"/>
    <x v="3"/>
    <s v="B37"/>
    <n v="15000"/>
    <n v="13750"/>
    <n v="1250"/>
  </r>
  <r>
    <s v="056"/>
    <s v="Office of Public Defense"/>
    <x v="15"/>
    <x v="3"/>
    <s v="B37"/>
    <n v="1000"/>
    <n v="916.63000000000011"/>
    <n v="83.369999999999891"/>
  </r>
  <r>
    <s v="057"/>
    <s v="Office of Civil Legal Aid"/>
    <x v="16"/>
    <x v="3"/>
    <s v="B37"/>
    <n v="0"/>
    <n v="0"/>
    <n v="0"/>
  </r>
  <r>
    <s v="075"/>
    <s v="Office of the Governor"/>
    <x v="17"/>
    <x v="3"/>
    <s v="B37"/>
    <n v="2500"/>
    <n v="2291.6299999999997"/>
    <n v="208.37000000000035"/>
  </r>
  <r>
    <s v="080"/>
    <s v="Office of the Lieutenant Governor"/>
    <x v="18"/>
    <x v="3"/>
    <s v="B37"/>
    <n v="0"/>
    <n v="0"/>
    <n v="0"/>
  </r>
  <r>
    <s v="082"/>
    <s v="Public Disclosure Commission"/>
    <x v="19"/>
    <x v="3"/>
    <s v="B37"/>
    <n v="1500"/>
    <n v="1375"/>
    <n v="125"/>
  </r>
  <r>
    <s v="083"/>
    <s v="WA St Leadership Bd"/>
    <x v="20"/>
    <x v="3"/>
    <s v="B37"/>
    <n v="0"/>
    <n v="0"/>
    <n v="0"/>
  </r>
  <r>
    <s v="085"/>
    <s v="Office of the Secretary of State"/>
    <x v="21"/>
    <x v="3"/>
    <s v="B37"/>
    <n v="9500"/>
    <n v="8708.369999999999"/>
    <n v="791.63000000000102"/>
  </r>
  <r>
    <s v="086"/>
    <s v="Governor's Office of Indian Affairs"/>
    <x v="22"/>
    <x v="3"/>
    <s v="B37"/>
    <n v="0"/>
    <n v="0"/>
    <n v="0"/>
  </r>
  <r>
    <s v="087"/>
    <s v="Asian-Pacific-American Affrs"/>
    <x v="23"/>
    <x v="3"/>
    <s v="B37"/>
    <n v="0"/>
    <n v="0"/>
    <n v="0"/>
  </r>
  <r>
    <s v="090"/>
    <s v="Office of the State Treasurer"/>
    <x v="24"/>
    <x v="3"/>
    <s v="B37"/>
    <n v="1500"/>
    <n v="1375"/>
    <n v="125"/>
  </r>
  <r>
    <s v="091"/>
    <s v="Redistricting Commission"/>
    <x v="25"/>
    <x v="3"/>
    <s v="B37"/>
    <n v="0"/>
    <n v="0"/>
    <n v="0"/>
  </r>
  <r>
    <s v="095"/>
    <s v="Office of the State Auditor"/>
    <x v="26"/>
    <x v="3"/>
    <s v="B37"/>
    <n v="13000"/>
    <n v="11916.63"/>
    <n v="1083.3700000000008"/>
  </r>
  <r>
    <s v="099"/>
    <s v="Comm Salaries for Elected Officials"/>
    <x v="27"/>
    <x v="3"/>
    <s v="B37"/>
    <n v="0"/>
    <n v="0"/>
    <n v="0"/>
  </r>
  <r>
    <s v="100"/>
    <s v="Office of the Attorney General"/>
    <x v="28"/>
    <x v="3"/>
    <s v="B37"/>
    <n v="46000"/>
    <n v="42166.630000000012"/>
    <n v="3833.3699999999881"/>
  </r>
  <r>
    <s v="101"/>
    <s v="Caseload Forecast Council"/>
    <x v="29"/>
    <x v="3"/>
    <s v="B37"/>
    <n v="0"/>
    <n v="0"/>
    <n v="0"/>
  </r>
  <r>
    <s v="102"/>
    <s v="Dept of Financial Institutions"/>
    <x v="30"/>
    <x v="3"/>
    <s v="B37"/>
    <n v="6000"/>
    <n v="5500"/>
    <n v="500"/>
  </r>
  <r>
    <s v="103"/>
    <s v="Department of Commerce"/>
    <x v="31"/>
    <x v="3"/>
    <s v="B37"/>
    <n v="14500"/>
    <n v="13291.63"/>
    <n v="1208.3700000000008"/>
  </r>
  <r>
    <s v="104"/>
    <s v="Economic &amp; Revenue Forecast Council"/>
    <x v="32"/>
    <x v="3"/>
    <s v="B37"/>
    <n v="0"/>
    <n v="0"/>
    <n v="0"/>
  </r>
  <r>
    <s v="105"/>
    <s v="Office of Financial Management"/>
    <x v="33"/>
    <x v="3"/>
    <s v="B37"/>
    <n v="14000"/>
    <n v="12833.37"/>
    <n v="1166.6299999999992"/>
  </r>
  <r>
    <s v="107"/>
    <s v="WA State Health Care Authority"/>
    <x v="34"/>
    <x v="3"/>
    <s v="B37"/>
    <n v="47500"/>
    <n v="43541.630000000012"/>
    <n v="3958.3699999999881"/>
  </r>
  <r>
    <s v="110"/>
    <s v="Office of Administrative Hearings"/>
    <x v="35"/>
    <x v="3"/>
    <s v="B37"/>
    <n v="7500"/>
    <n v="6875"/>
    <n v="625"/>
  </r>
  <r>
    <s v="116"/>
    <s v="State Lottery Commission"/>
    <x v="36"/>
    <x v="3"/>
    <s v="B37"/>
    <n v="5000"/>
    <n v="4583.37"/>
    <n v="416.63000000000011"/>
  </r>
  <r>
    <s v="117"/>
    <s v="Washington State Gambling Comm"/>
    <x v="37"/>
    <x v="3"/>
    <s v="B37"/>
    <n v="3000"/>
    <n v="2750"/>
    <n v="250"/>
  </r>
  <r>
    <s v="118"/>
    <s v="WA State Comm on Hispanic Affairs"/>
    <x v="38"/>
    <x v="3"/>
    <s v="B37"/>
    <n v="0"/>
    <n v="0"/>
    <n v="0"/>
  </r>
  <r>
    <s v="119"/>
    <s v="African-American Affairs Comm"/>
    <x v="39"/>
    <x v="3"/>
    <s v="B37"/>
    <n v="0"/>
    <n v="0"/>
    <n v="0"/>
  </r>
  <r>
    <s v="120"/>
    <s v="Human Rights Commission"/>
    <x v="40"/>
    <x v="3"/>
    <s v="B37"/>
    <n v="1000"/>
    <n v="916.63000000000011"/>
    <n v="83.369999999999891"/>
  </r>
  <r>
    <s v="124"/>
    <s v="Department of Retirement Systems"/>
    <x v="41"/>
    <x v="3"/>
    <s v="B37"/>
    <n v="8500"/>
    <n v="7791.63"/>
    <n v="708.36999999999989"/>
  </r>
  <r>
    <s v="126"/>
    <s v="State Investment Board"/>
    <x v="42"/>
    <x v="3"/>
    <s v="B37"/>
    <n v="4000"/>
    <n v="3666.6299999999997"/>
    <n v="333.37000000000035"/>
  </r>
  <r>
    <s v="140"/>
    <s v="Department of Revenue"/>
    <x v="43"/>
    <x v="3"/>
    <s v="B37"/>
    <n v="37500"/>
    <n v="34375"/>
    <n v="3125"/>
  </r>
  <r>
    <s v="142"/>
    <s v="Board of Tax Appeals"/>
    <x v="44"/>
    <x v="3"/>
    <s v="B37"/>
    <n v="0"/>
    <n v="0"/>
    <n v="0"/>
  </r>
  <r>
    <s v="147"/>
    <s v="Minority &amp; Women's Business Enterp"/>
    <x v="45"/>
    <x v="3"/>
    <s v="B37"/>
    <n v="1000"/>
    <n v="916.63000000000011"/>
    <n v="83.369999999999891"/>
  </r>
  <r>
    <s v="160"/>
    <s v="Office of Insurance Commissioner"/>
    <x v="46"/>
    <x v="3"/>
    <s v="B37"/>
    <n v="6500"/>
    <n v="5958.37"/>
    <n v="541.63000000000011"/>
  </r>
  <r>
    <s v="163"/>
    <s v="Consolidated Technology Services"/>
    <x v="47"/>
    <x v="3"/>
    <s v="B37"/>
    <n v="7500"/>
    <n v="916.63000000000011"/>
    <n v="6583.37"/>
  </r>
  <r>
    <s v="165"/>
    <s v="State Board of Accountancy"/>
    <x v="48"/>
    <x v="3"/>
    <s v="B37"/>
    <n v="0"/>
    <n v="0"/>
    <n v="0"/>
  </r>
  <r>
    <s v="166"/>
    <s v="Bd of Reg Prof Eng &amp; Land Surveyors"/>
    <x v="49"/>
    <x v="3"/>
    <s v="B37"/>
    <n v="0"/>
    <n v="0"/>
    <n v="0"/>
  </r>
  <r>
    <s v="167"/>
    <s v="Forensic Investigations Council"/>
    <x v="50"/>
    <x v="3"/>
    <s v="B37"/>
    <n v="0"/>
    <n v="0"/>
    <n v="0"/>
  </r>
  <r>
    <s v="179"/>
    <s v="Dept of Enterprise Services"/>
    <x v="51"/>
    <x v="3"/>
    <s v="B37"/>
    <n v="23000"/>
    <n v="21083.369999999995"/>
    <n v="1916.6300000000047"/>
  </r>
  <r>
    <s v="185"/>
    <s v="Washington Horse Racing Commission"/>
    <x v="52"/>
    <x v="3"/>
    <s v="B37"/>
    <n v="0"/>
    <n v="0"/>
    <n v="0"/>
  </r>
  <r>
    <s v="190"/>
    <s v="Bd of Industrial Insurance Appeals"/>
    <x v="53"/>
    <x v="3"/>
    <s v="B37"/>
    <n v="3500"/>
    <n v="3208.3700000000003"/>
    <n v="291.62999999999965"/>
  </r>
  <r>
    <s v="195"/>
    <s v="Liquor and Cannabis Board"/>
    <x v="54"/>
    <x v="3"/>
    <s v="B37"/>
    <n v="9500"/>
    <n v="8708.369999999999"/>
    <n v="791.63000000000102"/>
  </r>
  <r>
    <s v="205"/>
    <s v="Board of Pilotage Commissioners"/>
    <x v="55"/>
    <x v="3"/>
    <s v="B37"/>
    <n v="0"/>
    <n v="0"/>
    <n v="0"/>
  </r>
  <r>
    <s v="215"/>
    <s v="Utilities and Transportation Comm"/>
    <x v="56"/>
    <x v="3"/>
    <s v="B37"/>
    <n v="4500"/>
    <n v="4125"/>
    <n v="375"/>
  </r>
  <r>
    <s v="220"/>
    <s v="Board for Volunteer Firefighters"/>
    <x v="57"/>
    <x v="3"/>
    <s v="B37"/>
    <n v="0"/>
    <n v="0"/>
    <n v="0"/>
  </r>
  <r>
    <s v="225"/>
    <s v="Washington State Patrol"/>
    <x v="58"/>
    <x v="3"/>
    <s v="B37"/>
    <n v="70000"/>
    <n v="64166.630000000012"/>
    <n v="5833.3699999999881"/>
  </r>
  <r>
    <s v="227"/>
    <s v="Criminal Justice Training Comm"/>
    <x v="59"/>
    <x v="3"/>
    <s v="B37"/>
    <n v="2500"/>
    <n v="2291.6299999999997"/>
    <n v="208.37000000000035"/>
  </r>
  <r>
    <s v="228"/>
    <s v="WA Traffic Safety Commission"/>
    <x v="60"/>
    <x v="3"/>
    <s v="B37"/>
    <n v="0"/>
    <n v="0"/>
    <n v="0"/>
  </r>
  <r>
    <s v="229"/>
    <s v="Office of Independent Investigations"/>
    <x v="61"/>
    <x v="3"/>
    <s v="B37"/>
    <n v="0"/>
    <n v="0"/>
    <n v="0"/>
  </r>
  <r>
    <s v="235"/>
    <s v="Department of Labor and Industries"/>
    <x v="62"/>
    <x v="3"/>
    <s v="B37"/>
    <n v="95500"/>
    <n v="87541.63"/>
    <n v="7958.3699999999953"/>
  </r>
  <r>
    <s v="240"/>
    <s v="Department of Licensing"/>
    <x v="63"/>
    <x v="3"/>
    <s v="B37"/>
    <n v="40000"/>
    <n v="36666.630000000012"/>
    <n v="3333.3699999999881"/>
  </r>
  <r>
    <s v="245"/>
    <s v="Military Department"/>
    <x v="64"/>
    <x v="3"/>
    <s v="B37"/>
    <n v="12000"/>
    <n v="11000"/>
    <n v="1000"/>
  </r>
  <r>
    <s v="275"/>
    <s v="Public Employment Relations Comm"/>
    <x v="65"/>
    <x v="3"/>
    <s v="B37"/>
    <n v="500"/>
    <n v="458.37000000000012"/>
    <n v="41.629999999999882"/>
  </r>
  <r>
    <s v="300"/>
    <s v="Dept of Social and Health Services"/>
    <x v="66"/>
    <x v="3"/>
    <s v="B37"/>
    <n v="496000"/>
    <n v="454666.63000000012"/>
    <n v="41333.369999999879"/>
  </r>
  <r>
    <s v="303"/>
    <s v="Department of Health"/>
    <x v="67"/>
    <x v="3"/>
    <s v="B37"/>
    <n v="85000"/>
    <n v="77916.63"/>
    <n v="7083.3699999999953"/>
  </r>
  <r>
    <s v="305"/>
    <s v="Department of Veterans' Affairs"/>
    <x v="68"/>
    <x v="3"/>
    <s v="B37"/>
    <n v="27000"/>
    <n v="24750"/>
    <n v="2250"/>
  </r>
  <r>
    <s v="307"/>
    <s v="Dept of Children, Youth &amp; Families"/>
    <x v="69"/>
    <x v="3"/>
    <s v="B37"/>
    <n v="141000"/>
    <n v="129250"/>
    <n v="11750"/>
  </r>
  <r>
    <s v="310"/>
    <s v="Department of Corrections"/>
    <x v="70"/>
    <x v="3"/>
    <s v="B37"/>
    <n v="270500"/>
    <n v="247958.36999999994"/>
    <n v="22541.630000000063"/>
  </r>
  <r>
    <s v="315"/>
    <s v="Dept of Services for the Blind"/>
    <x v="71"/>
    <x v="3"/>
    <s v="B37"/>
    <n v="2500"/>
    <n v="2291.6299999999997"/>
    <n v="208.37000000000035"/>
  </r>
  <r>
    <s v="340"/>
    <s v="Student Achievement Council"/>
    <x v="72"/>
    <x v="3"/>
    <s v="B37"/>
    <n v="4000"/>
    <n v="3666.6299999999997"/>
    <n v="333.37000000000035"/>
  </r>
  <r>
    <s v="341"/>
    <s v="LEOFF 2 Retirement Board"/>
    <x v="73"/>
    <x v="3"/>
    <s v="B37"/>
    <n v="0"/>
    <n v="0"/>
    <n v="0"/>
  </r>
  <r>
    <s v="350"/>
    <s v="Public Schools"/>
    <x v="74"/>
    <x v="3"/>
    <s v="B37"/>
    <n v="14000"/>
    <n v="12833.37"/>
    <n v="1166.6299999999992"/>
  </r>
  <r>
    <s v="351"/>
    <s v="State School for the Blind"/>
    <x v="75"/>
    <x v="3"/>
    <s v="B37"/>
    <n v="4000"/>
    <n v="3666.6299999999997"/>
    <n v="333.37000000000035"/>
  </r>
  <r>
    <s v="353"/>
    <s v="Childhood Deafness &amp; Hearing Loss"/>
    <x v="76"/>
    <x v="3"/>
    <s v="B37"/>
    <n v="4500"/>
    <n v="4125"/>
    <n v="375"/>
  </r>
  <r>
    <s v="354"/>
    <s v="Workforce Trng &amp; Educ Coord Board"/>
    <x v="77"/>
    <x v="3"/>
    <s v="B37"/>
    <n v="500"/>
    <n v="458.37000000000012"/>
    <n v="41.629999999999882"/>
  </r>
  <r>
    <s v="355"/>
    <s v="Archaeology &amp; Historic Preservation"/>
    <x v="78"/>
    <x v="3"/>
    <s v="B37"/>
    <n v="1000"/>
    <n v="916.63000000000011"/>
    <n v="83.369999999999891"/>
  </r>
  <r>
    <s v="357"/>
    <s v="Department of Early Learning"/>
    <x v="108"/>
    <x v="3"/>
    <s v="B37"/>
    <n v="0"/>
    <n v="0"/>
    <n v="0"/>
  </r>
  <r>
    <s v="359"/>
    <s v="Washington Charter School Comm"/>
    <x v="79"/>
    <x v="3"/>
    <s v="B37"/>
    <n v="0"/>
    <n v="0"/>
    <n v="0"/>
  </r>
  <r>
    <s v="360"/>
    <s v="University of Washington"/>
    <x v="80"/>
    <x v="3"/>
    <s v="B37"/>
    <n v="35500"/>
    <n v="32541.630000000005"/>
    <n v="2958.3699999999953"/>
  </r>
  <r>
    <s v="365"/>
    <s v="Washington State University"/>
    <x v="81"/>
    <x v="3"/>
    <s v="B37"/>
    <n v="16500"/>
    <n v="15125"/>
    <n v="1375"/>
  </r>
  <r>
    <s v="370"/>
    <s v="Eastern Washington University"/>
    <x v="82"/>
    <x v="3"/>
    <s v="B37"/>
    <n v="4000"/>
    <n v="3666.6299999999997"/>
    <n v="333.37000000000035"/>
  </r>
  <r>
    <s v="375"/>
    <s v="Central Washington University"/>
    <x v="83"/>
    <x v="3"/>
    <s v="B37"/>
    <n v="4000"/>
    <n v="3666.6299999999997"/>
    <n v="333.37000000000035"/>
  </r>
  <r>
    <s v="376"/>
    <s v="The Evergreen State College"/>
    <x v="84"/>
    <x v="3"/>
    <s v="B37"/>
    <n v="2000"/>
    <n v="1833.3700000000001"/>
    <n v="166.62999999999988"/>
  </r>
  <r>
    <s v="380"/>
    <s v="Western Washington University"/>
    <x v="85"/>
    <x v="3"/>
    <s v="B37"/>
    <n v="6000"/>
    <n v="5500"/>
    <n v="500"/>
  </r>
  <r>
    <s v="387"/>
    <s v="Washington State Arts Commission"/>
    <x v="86"/>
    <x v="3"/>
    <s v="B37"/>
    <n v="1000"/>
    <n v="916.63000000000011"/>
    <n v="83.369999999999891"/>
  </r>
  <r>
    <s v="390"/>
    <s v="Washington State Historical Society"/>
    <x v="87"/>
    <x v="3"/>
    <s v="B37"/>
    <n v="1500"/>
    <n v="1375"/>
    <n v="125"/>
  </r>
  <r>
    <s v="395"/>
    <s v="East Wash State Historical Society"/>
    <x v="88"/>
    <x v="3"/>
    <s v="B37"/>
    <n v="1500"/>
    <n v="1375"/>
    <n v="125"/>
  </r>
  <r>
    <s v="405"/>
    <s v="Department of Transportation"/>
    <x v="89"/>
    <x v="3"/>
    <s v="B37"/>
    <n v="209500"/>
    <n v="192041.63000000006"/>
    <n v="17458.369999999937"/>
  </r>
  <r>
    <s v="406"/>
    <s v="County Road Administration Board"/>
    <x v="90"/>
    <x v="3"/>
    <s v="B37"/>
    <n v="0"/>
    <n v="0"/>
    <n v="0"/>
  </r>
  <r>
    <s v="407"/>
    <s v="Transportation Improvement Board"/>
    <x v="91"/>
    <x v="3"/>
    <s v="B37"/>
    <n v="0"/>
    <n v="0"/>
    <n v="0"/>
  </r>
  <r>
    <s v="410"/>
    <s v="Transportation Commission"/>
    <x v="92"/>
    <x v="3"/>
    <s v="B37"/>
    <n v="0"/>
    <n v="0"/>
    <n v="0"/>
  </r>
  <r>
    <s v="411"/>
    <s v="Freight Mobility Strategic Invest"/>
    <x v="93"/>
    <x v="3"/>
    <s v="B37"/>
    <n v="0"/>
    <n v="0"/>
    <n v="0"/>
  </r>
  <r>
    <s v="460"/>
    <s v="Columbia River Gorge Commission"/>
    <x v="94"/>
    <x v="3"/>
    <s v="B37"/>
    <n v="0"/>
    <n v="0"/>
    <n v="0"/>
  </r>
  <r>
    <s v="461"/>
    <s v="Department of Ecology"/>
    <x v="95"/>
    <x v="3"/>
    <s v="B37"/>
    <n v="49000"/>
    <n v="44916.630000000012"/>
    <n v="4083.3699999999881"/>
  </r>
  <r>
    <s v="462"/>
    <s v="WA Pollution Liab Insurance Program"/>
    <x v="96"/>
    <x v="3"/>
    <s v="B37"/>
    <n v="0"/>
    <n v="0"/>
    <n v="0"/>
  </r>
  <r>
    <s v="463"/>
    <s v="Energy Fac Site Eval"/>
    <x v="97"/>
    <x v="3"/>
    <s v="B37"/>
    <n v="0"/>
    <n v="0"/>
    <n v="0"/>
  </r>
  <r>
    <s v="465"/>
    <s v="State Parks and Recreation Comm"/>
    <x v="98"/>
    <x v="3"/>
    <s v="B37"/>
    <n v="25500"/>
    <n v="23375"/>
    <n v="2125"/>
  </r>
  <r>
    <s v="467"/>
    <s v="Rec and Conservation Funding Board"/>
    <x v="99"/>
    <x v="3"/>
    <s v="B37"/>
    <n v="1500"/>
    <n v="1375"/>
    <n v="125"/>
  </r>
  <r>
    <s v="468"/>
    <s v="Environ &amp; Land Use Hearings Office"/>
    <x v="100"/>
    <x v="3"/>
    <s v="B37"/>
    <n v="0"/>
    <n v="0"/>
    <n v="0"/>
  </r>
  <r>
    <s v="471"/>
    <s v="State Conservation Commission"/>
    <x v="101"/>
    <x v="3"/>
    <s v="B37"/>
    <n v="1000"/>
    <n v="916.63000000000011"/>
    <n v="83.369999999999891"/>
  </r>
  <r>
    <s v="477"/>
    <s v="Dept of Fish and Wildlife"/>
    <x v="102"/>
    <x v="3"/>
    <s v="B37"/>
    <n v="61500"/>
    <n v="56375"/>
    <n v="5125"/>
  </r>
  <r>
    <s v="478"/>
    <s v="Puget Sound Partnership"/>
    <x v="103"/>
    <x v="3"/>
    <s v="B37"/>
    <n v="500"/>
    <n v="458.37000000000012"/>
    <n v="41.629999999999882"/>
  </r>
  <r>
    <s v="490"/>
    <s v="Department of Natural Resources"/>
    <x v="104"/>
    <x v="3"/>
    <s v="B37"/>
    <n v="63000"/>
    <n v="57750"/>
    <n v="5250"/>
  </r>
  <r>
    <s v="495"/>
    <s v="Department of Agriculture"/>
    <x v="105"/>
    <x v="3"/>
    <s v="B37"/>
    <n v="26000"/>
    <n v="23833.369999999995"/>
    <n v="2166.6300000000047"/>
  </r>
  <r>
    <s v="540"/>
    <s v="Employment Security Department"/>
    <x v="106"/>
    <x v="3"/>
    <s v="B37"/>
    <n v="85000"/>
    <n v="77916.63"/>
    <n v="7083.3699999999953"/>
  </r>
  <r>
    <s v="541"/>
    <s v="ESD - PFM"/>
    <x v="109"/>
    <x v="3"/>
    <s v="B37"/>
    <n v="0"/>
    <n v="0"/>
    <n v="0"/>
  </r>
  <r>
    <s v="542"/>
    <s v="ESD LTC"/>
    <x v="110"/>
    <x v="3"/>
    <s v="B37"/>
    <n v="0"/>
    <n v="0"/>
    <n v="0"/>
  </r>
  <r>
    <s v="543"/>
    <s v="ESD - UI"/>
    <x v="111"/>
    <x v="3"/>
    <s v="B37"/>
    <n v="0"/>
    <n v="0"/>
    <n v="0"/>
  </r>
  <r>
    <s v="544"/>
    <s v="ESD - Other"/>
    <x v="112"/>
    <x v="3"/>
    <s v="B37"/>
    <n v="0"/>
    <n v="0"/>
    <n v="0"/>
  </r>
  <r>
    <s v="699"/>
    <s v="Community/Technical College System"/>
    <x v="107"/>
    <x v="3"/>
    <s v="B37"/>
    <n v="45000"/>
    <n v="41250"/>
    <n v="3750"/>
  </r>
  <r>
    <s v="011"/>
    <s v="House of Representatives"/>
    <x v="0"/>
    <x v="4"/>
    <s v="B07"/>
    <n v="0"/>
    <n v="0"/>
    <n v="0"/>
  </r>
  <r>
    <s v="012"/>
    <s v="Senate"/>
    <x v="1"/>
    <x v="4"/>
    <s v="B07"/>
    <n v="0"/>
    <n v="0"/>
    <n v="0"/>
  </r>
  <r>
    <s v="013"/>
    <s v="Joint Transportation Committee"/>
    <x v="2"/>
    <x v="4"/>
    <s v="B07"/>
    <n v="0"/>
    <n v="0"/>
    <n v="0"/>
  </r>
  <r>
    <s v="014"/>
    <s v="Jt Leg Audit &amp; Review Committee"/>
    <x v="3"/>
    <x v="4"/>
    <s v="B07"/>
    <n v="0"/>
    <n v="0"/>
    <n v="0"/>
  </r>
  <r>
    <s v="020"/>
    <s v="LEAP Committee"/>
    <x v="4"/>
    <x v="4"/>
    <s v="B07"/>
    <n v="0"/>
    <n v="0"/>
    <n v="0"/>
  </r>
  <r>
    <s v="035"/>
    <s v="Office of the State Actuary"/>
    <x v="5"/>
    <x v="4"/>
    <s v="B07"/>
    <n v="0"/>
    <n v="0"/>
    <n v="0"/>
  </r>
  <r>
    <s v="036"/>
    <s v="St Leg Labor Rel"/>
    <x v="6"/>
    <x v="4"/>
    <s v="B07"/>
    <n v="0"/>
    <n v="0"/>
    <n v="0"/>
  </r>
  <r>
    <s v="037"/>
    <s v="Office of Legislative Support Svcs"/>
    <x v="7"/>
    <x v="4"/>
    <s v="B07"/>
    <n v="0"/>
    <n v="0"/>
    <n v="0"/>
  </r>
  <r>
    <s v="038"/>
    <s v="Joint Legislative Systems Comm"/>
    <x v="8"/>
    <x v="4"/>
    <s v="B07"/>
    <n v="0"/>
    <n v="0"/>
    <n v="0"/>
  </r>
  <r>
    <s v="040"/>
    <s v="Statute Law Committee"/>
    <x v="9"/>
    <x v="4"/>
    <s v="B07"/>
    <n v="0"/>
    <n v="0"/>
    <n v="0"/>
  </r>
  <r>
    <s v="045"/>
    <s v="Supreme Court"/>
    <x v="10"/>
    <x v="4"/>
    <s v="B07"/>
    <n v="0"/>
    <n v="0"/>
    <n v="0"/>
  </r>
  <r>
    <s v="046"/>
    <s v="State Law Library"/>
    <x v="11"/>
    <x v="4"/>
    <s v="B07"/>
    <n v="0"/>
    <n v="0"/>
    <n v="0"/>
  </r>
  <r>
    <s v="048"/>
    <s v="Court of Appeals"/>
    <x v="12"/>
    <x v="4"/>
    <s v="B07"/>
    <n v="0"/>
    <n v="0"/>
    <n v="0"/>
  </r>
  <r>
    <s v="050"/>
    <s v="Commission on Judicial Conduct"/>
    <x v="13"/>
    <x v="4"/>
    <s v="B07"/>
    <n v="0"/>
    <n v="0"/>
    <n v="0"/>
  </r>
  <r>
    <s v="055"/>
    <s v="Administrative Office of the Courts"/>
    <x v="14"/>
    <x v="4"/>
    <s v="B07"/>
    <n v="0"/>
    <n v="0"/>
    <n v="0"/>
  </r>
  <r>
    <s v="056"/>
    <s v="Office of Public Defense"/>
    <x v="15"/>
    <x v="4"/>
    <s v="B07"/>
    <n v="0"/>
    <n v="0"/>
    <n v="0"/>
  </r>
  <r>
    <s v="057"/>
    <s v="Office of Civil Legal Aid"/>
    <x v="16"/>
    <x v="4"/>
    <s v="B07"/>
    <n v="0"/>
    <n v="0"/>
    <n v="0"/>
  </r>
  <r>
    <s v="075"/>
    <s v="Office of the Governor"/>
    <x v="17"/>
    <x v="4"/>
    <s v="B07"/>
    <n v="0"/>
    <n v="0"/>
    <n v="0"/>
  </r>
  <r>
    <s v="080"/>
    <s v="Office of the Lieutenant Governor"/>
    <x v="18"/>
    <x v="4"/>
    <s v="B07"/>
    <n v="0"/>
    <n v="0"/>
    <n v="0"/>
  </r>
  <r>
    <s v="082"/>
    <s v="Public Disclosure Commission"/>
    <x v="19"/>
    <x v="4"/>
    <s v="B07"/>
    <n v="0"/>
    <n v="0"/>
    <n v="0"/>
  </r>
  <r>
    <s v="083"/>
    <s v="WA St Leadership Bd"/>
    <x v="20"/>
    <x v="4"/>
    <s v="B07"/>
    <n v="0"/>
    <n v="0"/>
    <n v="0"/>
  </r>
  <r>
    <s v="085"/>
    <s v="Office of the Secretary of State"/>
    <x v="21"/>
    <x v="4"/>
    <s v="B07"/>
    <n v="500"/>
    <n v="458.37000000000012"/>
    <n v="41.629999999999882"/>
  </r>
  <r>
    <s v="086"/>
    <s v="Governor's Office of Indian Affairs"/>
    <x v="22"/>
    <x v="4"/>
    <s v="B07"/>
    <n v="0"/>
    <n v="0"/>
    <n v="0"/>
  </r>
  <r>
    <s v="087"/>
    <s v="Asian-Pacific-American Affrs"/>
    <x v="23"/>
    <x v="4"/>
    <s v="B07"/>
    <n v="0"/>
    <n v="0"/>
    <n v="0"/>
  </r>
  <r>
    <s v="090"/>
    <s v="Office of the State Treasurer"/>
    <x v="24"/>
    <x v="4"/>
    <s v="B07"/>
    <n v="0"/>
    <n v="0"/>
    <n v="0"/>
  </r>
  <r>
    <s v="091"/>
    <s v="Redistricting Commission"/>
    <x v="25"/>
    <x v="4"/>
    <s v="B07"/>
    <n v="0"/>
    <n v="0"/>
    <n v="0"/>
  </r>
  <r>
    <s v="095"/>
    <s v="Office of the State Auditor"/>
    <x v="26"/>
    <x v="4"/>
    <s v="B07"/>
    <n v="3000"/>
    <n v="916.63000000000011"/>
    <n v="2083.37"/>
  </r>
  <r>
    <s v="099"/>
    <s v="Comm Salaries for Elected Officials"/>
    <x v="27"/>
    <x v="4"/>
    <s v="B07"/>
    <n v="0"/>
    <n v="0"/>
    <n v="0"/>
  </r>
  <r>
    <s v="100"/>
    <s v="Office of the Attorney General"/>
    <x v="28"/>
    <x v="4"/>
    <s v="B07"/>
    <n v="0"/>
    <n v="0"/>
    <n v="0"/>
  </r>
  <r>
    <s v="101"/>
    <s v="Caseload Forecast Council"/>
    <x v="29"/>
    <x v="4"/>
    <s v="B07"/>
    <n v="0"/>
    <n v="0"/>
    <n v="0"/>
  </r>
  <r>
    <s v="102"/>
    <s v="Dept of Financial Institutions"/>
    <x v="30"/>
    <x v="4"/>
    <s v="B07"/>
    <n v="0"/>
    <n v="0"/>
    <n v="0"/>
  </r>
  <r>
    <s v="103"/>
    <s v="Department of Commerce"/>
    <x v="31"/>
    <x v="4"/>
    <s v="B07"/>
    <n v="3000"/>
    <n v="916.63000000000011"/>
    <n v="2083.37"/>
  </r>
  <r>
    <s v="104"/>
    <s v="Economic &amp; Revenue Forecast Council"/>
    <x v="32"/>
    <x v="4"/>
    <s v="B07"/>
    <n v="0"/>
    <n v="0"/>
    <n v="0"/>
  </r>
  <r>
    <s v="105"/>
    <s v="Office of Financial Management"/>
    <x v="33"/>
    <x v="4"/>
    <s v="B07"/>
    <n v="6500"/>
    <n v="2291.6299999999997"/>
    <n v="4208.3700000000008"/>
  </r>
  <r>
    <s v="107"/>
    <s v="WA State Health Care Authority"/>
    <x v="34"/>
    <x v="4"/>
    <s v="B07"/>
    <n v="6500"/>
    <n v="2291.6299999999997"/>
    <n v="4208.3700000000008"/>
  </r>
  <r>
    <s v="110"/>
    <s v="Office of Administrative Hearings"/>
    <x v="35"/>
    <x v="4"/>
    <s v="B07"/>
    <n v="0"/>
    <n v="0"/>
    <n v="0"/>
  </r>
  <r>
    <s v="116"/>
    <s v="State Lottery Commission"/>
    <x v="36"/>
    <x v="4"/>
    <s v="B07"/>
    <n v="0"/>
    <n v="0"/>
    <n v="0"/>
  </r>
  <r>
    <s v="117"/>
    <s v="Washington State Gambling Comm"/>
    <x v="37"/>
    <x v="4"/>
    <s v="B07"/>
    <n v="0"/>
    <n v="0"/>
    <n v="0"/>
  </r>
  <r>
    <s v="118"/>
    <s v="WA State Comm on Hispanic Affairs"/>
    <x v="38"/>
    <x v="4"/>
    <s v="B07"/>
    <n v="0"/>
    <n v="0"/>
    <n v="0"/>
  </r>
  <r>
    <s v="119"/>
    <s v="African-American Affairs Comm"/>
    <x v="39"/>
    <x v="4"/>
    <s v="B07"/>
    <n v="0"/>
    <n v="0"/>
    <n v="0"/>
  </r>
  <r>
    <s v="120"/>
    <s v="Human Rights Commission"/>
    <x v="40"/>
    <x v="4"/>
    <s v="B07"/>
    <n v="0"/>
    <n v="0"/>
    <n v="0"/>
  </r>
  <r>
    <s v="124"/>
    <s v="Department of Retirement Systems"/>
    <x v="41"/>
    <x v="4"/>
    <s v="B07"/>
    <n v="0"/>
    <n v="0"/>
    <n v="0"/>
  </r>
  <r>
    <s v="126"/>
    <s v="State Investment Board"/>
    <x v="42"/>
    <x v="4"/>
    <s v="B07"/>
    <n v="0"/>
    <n v="0"/>
    <n v="0"/>
  </r>
  <r>
    <s v="140"/>
    <s v="Department of Revenue"/>
    <x v="43"/>
    <x v="4"/>
    <s v="B07"/>
    <n v="10000"/>
    <n v="3666.6299999999997"/>
    <n v="6333.3700000000008"/>
  </r>
  <r>
    <s v="142"/>
    <s v="Board of Tax Appeals"/>
    <x v="44"/>
    <x v="4"/>
    <s v="B07"/>
    <n v="0"/>
    <n v="0"/>
    <n v="0"/>
  </r>
  <r>
    <s v="147"/>
    <s v="Minority &amp; Women's Business Enterp"/>
    <x v="45"/>
    <x v="4"/>
    <s v="B07"/>
    <n v="0"/>
    <n v="0"/>
    <n v="0"/>
  </r>
  <r>
    <s v="160"/>
    <s v="Office of Insurance Commissioner"/>
    <x v="46"/>
    <x v="4"/>
    <s v="B07"/>
    <n v="500"/>
    <n v="458.37000000000012"/>
    <n v="41.629999999999882"/>
  </r>
  <r>
    <s v="163"/>
    <s v="Consolidated Technology Services"/>
    <x v="47"/>
    <x v="4"/>
    <s v="B07"/>
    <n v="1500"/>
    <n v="0"/>
    <n v="1500"/>
  </r>
  <r>
    <s v="165"/>
    <s v="State Board of Accountancy"/>
    <x v="48"/>
    <x v="4"/>
    <s v="B07"/>
    <n v="0"/>
    <n v="0"/>
    <n v="0"/>
  </r>
  <r>
    <s v="166"/>
    <s v="Bd of Reg Prof Eng &amp; Land Surveyors"/>
    <x v="49"/>
    <x v="4"/>
    <s v="B07"/>
    <n v="0"/>
    <n v="0"/>
    <n v="0"/>
  </r>
  <r>
    <s v="167"/>
    <s v="Forensic Investigations Council"/>
    <x v="50"/>
    <x v="4"/>
    <s v="B07"/>
    <n v="0"/>
    <n v="0"/>
    <n v="0"/>
  </r>
  <r>
    <s v="179"/>
    <s v="Dept of Enterprise Services"/>
    <x v="51"/>
    <x v="4"/>
    <s v="B07"/>
    <n v="3500"/>
    <n v="1375"/>
    <n v="2125"/>
  </r>
  <r>
    <s v="185"/>
    <s v="Washington Horse Racing Commission"/>
    <x v="52"/>
    <x v="4"/>
    <s v="B07"/>
    <n v="0"/>
    <n v="0"/>
    <n v="0"/>
  </r>
  <r>
    <s v="190"/>
    <s v="Bd of Industrial Insurance Appeals"/>
    <x v="53"/>
    <x v="4"/>
    <s v="B07"/>
    <n v="0"/>
    <n v="0"/>
    <n v="0"/>
  </r>
  <r>
    <s v="195"/>
    <s v="Liquor and Cannabis Board"/>
    <x v="54"/>
    <x v="4"/>
    <s v="B07"/>
    <n v="3000"/>
    <n v="916.63000000000011"/>
    <n v="2083.37"/>
  </r>
  <r>
    <s v="205"/>
    <s v="Board of Pilotage Commissioners"/>
    <x v="55"/>
    <x v="4"/>
    <s v="B07"/>
    <n v="0"/>
    <n v="0"/>
    <n v="0"/>
  </r>
  <r>
    <s v="215"/>
    <s v="Utilities and Transportation Comm"/>
    <x v="56"/>
    <x v="4"/>
    <s v="B07"/>
    <n v="1500"/>
    <n v="458.37000000000012"/>
    <n v="1041.6299999999999"/>
  </r>
  <r>
    <s v="220"/>
    <s v="Board for Volunteer Firefighters"/>
    <x v="57"/>
    <x v="4"/>
    <s v="B07"/>
    <n v="0"/>
    <n v="0"/>
    <n v="0"/>
  </r>
  <r>
    <s v="225"/>
    <s v="Washington State Patrol"/>
    <x v="58"/>
    <x v="4"/>
    <s v="B07"/>
    <n v="9500"/>
    <n v="3208.3700000000003"/>
    <n v="6291.6299999999992"/>
  </r>
  <r>
    <s v="227"/>
    <s v="Criminal Justice Training Comm"/>
    <x v="59"/>
    <x v="4"/>
    <s v="B07"/>
    <n v="0"/>
    <n v="0"/>
    <n v="0"/>
  </r>
  <r>
    <s v="228"/>
    <s v="WA Traffic Safety Commission"/>
    <x v="60"/>
    <x v="4"/>
    <s v="B07"/>
    <n v="0"/>
    <n v="0"/>
    <n v="0"/>
  </r>
  <r>
    <s v="229"/>
    <s v="Office of Independent Investigations"/>
    <x v="61"/>
    <x v="4"/>
    <s v="B07"/>
    <n v="0"/>
    <n v="0"/>
    <n v="0"/>
  </r>
  <r>
    <s v="235"/>
    <s v="Department of Labor and Industries"/>
    <x v="62"/>
    <x v="4"/>
    <s v="B07"/>
    <n v="14000"/>
    <n v="5500"/>
    <n v="8500"/>
  </r>
  <r>
    <s v="240"/>
    <s v="Department of Licensing"/>
    <x v="63"/>
    <x v="4"/>
    <s v="B07"/>
    <n v="0"/>
    <n v="0"/>
    <n v="0"/>
  </r>
  <r>
    <s v="245"/>
    <s v="Military Department"/>
    <x v="64"/>
    <x v="4"/>
    <s v="B07"/>
    <n v="2000"/>
    <n v="916.63000000000011"/>
    <n v="1083.3699999999999"/>
  </r>
  <r>
    <s v="275"/>
    <s v="Public Employment Relations Comm"/>
    <x v="65"/>
    <x v="4"/>
    <s v="B07"/>
    <n v="0"/>
    <n v="0"/>
    <n v="0"/>
  </r>
  <r>
    <s v="300"/>
    <s v="Dept of Social and Health Services"/>
    <x v="66"/>
    <x v="4"/>
    <s v="B07"/>
    <n v="77000"/>
    <n v="29333.369999999995"/>
    <n v="47666.630000000005"/>
  </r>
  <r>
    <s v="303"/>
    <s v="Department of Health"/>
    <x v="67"/>
    <x v="4"/>
    <s v="B07"/>
    <n v="17500"/>
    <n v="6875"/>
    <n v="10625"/>
  </r>
  <r>
    <s v="305"/>
    <s v="Department of Veterans' Affairs"/>
    <x v="68"/>
    <x v="4"/>
    <s v="B07"/>
    <n v="0"/>
    <n v="0"/>
    <n v="0"/>
  </r>
  <r>
    <s v="307"/>
    <s v="Dept of Children, Youth &amp; Families"/>
    <x v="69"/>
    <x v="4"/>
    <s v="B07"/>
    <n v="0"/>
    <n v="0"/>
    <n v="0"/>
  </r>
  <r>
    <s v="310"/>
    <s v="Department of Corrections"/>
    <x v="70"/>
    <x v="4"/>
    <s v="B07"/>
    <n v="0"/>
    <n v="0"/>
    <n v="0"/>
  </r>
  <r>
    <s v="315"/>
    <s v="Dept of Services for the Blind"/>
    <x v="71"/>
    <x v="4"/>
    <s v="B07"/>
    <n v="0"/>
    <n v="0"/>
    <n v="0"/>
  </r>
  <r>
    <s v="340"/>
    <s v="Student Achievement Council"/>
    <x v="72"/>
    <x v="4"/>
    <s v="B07"/>
    <n v="0"/>
    <n v="0"/>
    <n v="0"/>
  </r>
  <r>
    <s v="341"/>
    <s v="LEOFF 2 Retirement Board"/>
    <x v="73"/>
    <x v="4"/>
    <s v="B07"/>
    <n v="0"/>
    <n v="0"/>
    <n v="0"/>
  </r>
  <r>
    <s v="350"/>
    <s v="Public Schools"/>
    <x v="74"/>
    <x v="4"/>
    <s v="B07"/>
    <n v="2000"/>
    <n v="916.63000000000011"/>
    <n v="1083.3699999999999"/>
  </r>
  <r>
    <s v="351"/>
    <s v="State School for the Blind"/>
    <x v="75"/>
    <x v="4"/>
    <s v="B07"/>
    <n v="0"/>
    <n v="0"/>
    <n v="0"/>
  </r>
  <r>
    <s v="353"/>
    <s v="Childhood Deafness &amp; Hearing Loss"/>
    <x v="76"/>
    <x v="4"/>
    <s v="B07"/>
    <n v="0"/>
    <n v="0"/>
    <n v="0"/>
  </r>
  <r>
    <s v="354"/>
    <s v="Workforce Trng &amp; Educ Coord Board"/>
    <x v="77"/>
    <x v="4"/>
    <s v="B07"/>
    <n v="0"/>
    <n v="0"/>
    <n v="0"/>
  </r>
  <r>
    <s v="355"/>
    <s v="Archaeology &amp; Historic Preservation"/>
    <x v="78"/>
    <x v="4"/>
    <s v="B07"/>
    <n v="1000"/>
    <n v="0"/>
    <n v="1000"/>
  </r>
  <r>
    <s v="357"/>
    <s v="Department of Early Learning"/>
    <x v="108"/>
    <x v="4"/>
    <s v="B07"/>
    <n v="0"/>
    <n v="0"/>
    <n v="0"/>
  </r>
  <r>
    <s v="359"/>
    <s v="Washington Charter School Comm"/>
    <x v="79"/>
    <x v="4"/>
    <s v="B07"/>
    <n v="0"/>
    <n v="0"/>
    <n v="0"/>
  </r>
  <r>
    <s v="360"/>
    <s v="University of Washington"/>
    <x v="80"/>
    <x v="4"/>
    <s v="B07"/>
    <n v="0"/>
    <n v="0"/>
    <n v="0"/>
  </r>
  <r>
    <s v="365"/>
    <s v="Washington State University"/>
    <x v="81"/>
    <x v="4"/>
    <s v="B07"/>
    <n v="0"/>
    <n v="0"/>
    <n v="0"/>
  </r>
  <r>
    <s v="370"/>
    <s v="Eastern Washington University"/>
    <x v="82"/>
    <x v="4"/>
    <s v="B07"/>
    <n v="0"/>
    <n v="0"/>
    <n v="0"/>
  </r>
  <r>
    <s v="375"/>
    <s v="Central Washington University"/>
    <x v="83"/>
    <x v="4"/>
    <s v="B07"/>
    <n v="0"/>
    <n v="0"/>
    <n v="0"/>
  </r>
  <r>
    <s v="376"/>
    <s v="The Evergreen State College"/>
    <x v="84"/>
    <x v="4"/>
    <s v="B07"/>
    <n v="0"/>
    <n v="0"/>
    <n v="0"/>
  </r>
  <r>
    <s v="380"/>
    <s v="Western Washington University"/>
    <x v="85"/>
    <x v="4"/>
    <s v="B07"/>
    <n v="0"/>
    <n v="0"/>
    <n v="0"/>
  </r>
  <r>
    <s v="387"/>
    <s v="Washington State Arts Commission"/>
    <x v="86"/>
    <x v="4"/>
    <s v="B07"/>
    <n v="0"/>
    <n v="0"/>
    <n v="0"/>
  </r>
  <r>
    <s v="390"/>
    <s v="Washington State Historical Society"/>
    <x v="87"/>
    <x v="4"/>
    <s v="B07"/>
    <n v="0"/>
    <n v="0"/>
    <n v="0"/>
  </r>
  <r>
    <s v="395"/>
    <s v="East Wash State Historical Society"/>
    <x v="88"/>
    <x v="4"/>
    <s v="B07"/>
    <n v="0"/>
    <n v="0"/>
    <n v="0"/>
  </r>
  <r>
    <s v="405"/>
    <s v="Department of Transportation"/>
    <x v="89"/>
    <x v="4"/>
    <s v="B07"/>
    <n v="76000"/>
    <n v="29333.369999999995"/>
    <n v="46666.630000000005"/>
  </r>
  <r>
    <s v="406"/>
    <s v="County Road Administration Board"/>
    <x v="90"/>
    <x v="4"/>
    <s v="B07"/>
    <n v="1000"/>
    <n v="0"/>
    <n v="1000"/>
  </r>
  <r>
    <s v="407"/>
    <s v="Transportation Improvement Board"/>
    <x v="91"/>
    <x v="4"/>
    <s v="B07"/>
    <n v="0"/>
    <n v="0"/>
    <n v="0"/>
  </r>
  <r>
    <s v="410"/>
    <s v="Transportation Commission"/>
    <x v="92"/>
    <x v="4"/>
    <s v="B07"/>
    <n v="0"/>
    <n v="0"/>
    <n v="0"/>
  </r>
  <r>
    <s v="411"/>
    <s v="Freight Mobility Strategic Invest"/>
    <x v="93"/>
    <x v="4"/>
    <s v="B07"/>
    <n v="0"/>
    <n v="0"/>
    <n v="0"/>
  </r>
  <r>
    <s v="460"/>
    <s v="Columbia River Gorge Commission"/>
    <x v="94"/>
    <x v="4"/>
    <s v="B07"/>
    <n v="0"/>
    <n v="0"/>
    <n v="0"/>
  </r>
  <r>
    <s v="461"/>
    <s v="Department of Ecology"/>
    <x v="95"/>
    <x v="4"/>
    <s v="B07"/>
    <n v="53500"/>
    <n v="19708.370000000003"/>
    <n v="33791.629999999997"/>
  </r>
  <r>
    <s v="462"/>
    <s v="WA Pollution Liab Insurance Program"/>
    <x v="96"/>
    <x v="4"/>
    <s v="B07"/>
    <n v="0"/>
    <n v="0"/>
    <n v="0"/>
  </r>
  <r>
    <s v="463"/>
    <s v="Energy Fac Site Eval"/>
    <x v="97"/>
    <x v="4"/>
    <s v="B07"/>
    <n v="0"/>
    <n v="0"/>
    <n v="0"/>
  </r>
  <r>
    <s v="465"/>
    <s v="State Parks and Recreation Comm"/>
    <x v="98"/>
    <x v="4"/>
    <s v="B07"/>
    <n v="4500"/>
    <n v="1375"/>
    <n v="3125"/>
  </r>
  <r>
    <s v="467"/>
    <s v="Rec and Conservation Funding Board"/>
    <x v="99"/>
    <x v="4"/>
    <s v="B07"/>
    <n v="1500"/>
    <n v="458.37000000000012"/>
    <n v="1041.6299999999999"/>
  </r>
  <r>
    <s v="468"/>
    <s v="Environ &amp; Land Use Hearings Office"/>
    <x v="100"/>
    <x v="4"/>
    <s v="B07"/>
    <n v="0"/>
    <n v="0"/>
    <n v="0"/>
  </r>
  <r>
    <s v="471"/>
    <s v="State Conservation Commission"/>
    <x v="101"/>
    <x v="4"/>
    <s v="B07"/>
    <n v="0"/>
    <n v="0"/>
    <n v="0"/>
  </r>
  <r>
    <s v="477"/>
    <s v="Dept of Fish and Wildlife"/>
    <x v="102"/>
    <x v="4"/>
    <s v="B07"/>
    <n v="53000"/>
    <n v="20166.630000000005"/>
    <n v="32833.369999999995"/>
  </r>
  <r>
    <s v="478"/>
    <s v="Puget Sound Partnership"/>
    <x v="103"/>
    <x v="4"/>
    <s v="B07"/>
    <n v="4000"/>
    <n v="1833.3700000000001"/>
    <n v="2166.63"/>
  </r>
  <r>
    <s v="490"/>
    <s v="Department of Natural Resources"/>
    <x v="104"/>
    <x v="4"/>
    <s v="B07"/>
    <n v="55000"/>
    <n v="20166.630000000005"/>
    <n v="34833.369999999995"/>
  </r>
  <r>
    <s v="495"/>
    <s v="Department of Agriculture"/>
    <x v="105"/>
    <x v="4"/>
    <s v="B07"/>
    <n v="6500"/>
    <n v="3208.3700000000003"/>
    <n v="3291.6299999999997"/>
  </r>
  <r>
    <s v="540"/>
    <s v="Employment Security Department"/>
    <x v="106"/>
    <x v="4"/>
    <s v="B07"/>
    <n v="13500"/>
    <n v="5041.63"/>
    <n v="8458.369999999999"/>
  </r>
  <r>
    <s v="541"/>
    <s v="ESD - PFM"/>
    <x v="109"/>
    <x v="4"/>
    <s v="B07"/>
    <n v="0"/>
    <n v="0"/>
    <n v="0"/>
  </r>
  <r>
    <s v="542"/>
    <s v="ESD LTC"/>
    <x v="110"/>
    <x v="4"/>
    <s v="B07"/>
    <n v="0"/>
    <n v="0"/>
    <n v="0"/>
  </r>
  <r>
    <s v="543"/>
    <s v="ESD - UI"/>
    <x v="111"/>
    <x v="4"/>
    <s v="B07"/>
    <n v="0"/>
    <n v="0"/>
    <n v="0"/>
  </r>
  <r>
    <s v="544"/>
    <s v="ESD - Other"/>
    <x v="112"/>
    <x v="4"/>
    <s v="B07"/>
    <n v="0"/>
    <n v="0"/>
    <n v="0"/>
  </r>
  <r>
    <s v="699"/>
    <s v="Community/Technical College System"/>
    <x v="107"/>
    <x v="4"/>
    <s v="B07"/>
    <n v="0"/>
    <n v="0"/>
    <n v="0"/>
  </r>
  <r>
    <s v="011"/>
    <s v="House of Representatives"/>
    <x v="0"/>
    <x v="5"/>
    <s v="B09"/>
    <n v="6500"/>
    <n v="5958.37"/>
    <n v="541.63000000000011"/>
  </r>
  <r>
    <s v="012"/>
    <s v="Senate"/>
    <x v="1"/>
    <x v="5"/>
    <s v="B09"/>
    <n v="4500"/>
    <n v="4125"/>
    <n v="375"/>
  </r>
  <r>
    <s v="013"/>
    <s v="Joint Transportation Committee"/>
    <x v="2"/>
    <x v="5"/>
    <s v="B09"/>
    <n v="0"/>
    <n v="0"/>
    <n v="0"/>
  </r>
  <r>
    <s v="014"/>
    <s v="Jt Leg Audit &amp; Review Committee"/>
    <x v="3"/>
    <x v="5"/>
    <s v="B09"/>
    <n v="500"/>
    <n v="458.37000000000012"/>
    <n v="41.629999999999882"/>
  </r>
  <r>
    <s v="020"/>
    <s v="LEAP Committee"/>
    <x v="4"/>
    <x v="5"/>
    <s v="B09"/>
    <n v="0"/>
    <n v="0"/>
    <n v="0"/>
  </r>
  <r>
    <s v="035"/>
    <s v="Office of the State Actuary"/>
    <x v="5"/>
    <x v="5"/>
    <s v="B09"/>
    <n v="500"/>
    <n v="458.37000000000012"/>
    <n v="41.629999999999882"/>
  </r>
  <r>
    <s v="036"/>
    <s v="St Leg Labor Rel"/>
    <x v="6"/>
    <x v="5"/>
    <s v="B09"/>
    <n v="0"/>
    <n v="0"/>
    <n v="0"/>
  </r>
  <r>
    <s v="037"/>
    <s v="Office of Legislative Support Svcs"/>
    <x v="7"/>
    <x v="5"/>
    <s v="B09"/>
    <n v="500"/>
    <n v="458.37000000000012"/>
    <n v="41.629999999999882"/>
  </r>
  <r>
    <s v="038"/>
    <s v="Joint Legislative Systems Comm"/>
    <x v="8"/>
    <x v="5"/>
    <s v="B09"/>
    <n v="1000"/>
    <n v="916.63000000000011"/>
    <n v="83.369999999999891"/>
  </r>
  <r>
    <s v="040"/>
    <s v="Statute Law Committee"/>
    <x v="9"/>
    <x v="5"/>
    <s v="B09"/>
    <n v="500"/>
    <n v="458.37000000000012"/>
    <n v="41.629999999999882"/>
  </r>
  <r>
    <s v="045"/>
    <s v="Supreme Court"/>
    <x v="10"/>
    <x v="5"/>
    <s v="B09"/>
    <n v="1000"/>
    <n v="916.63000000000011"/>
    <n v="83.369999999999891"/>
  </r>
  <r>
    <s v="046"/>
    <s v="State Law Library"/>
    <x v="11"/>
    <x v="5"/>
    <s v="B09"/>
    <n v="0"/>
    <n v="0"/>
    <n v="0"/>
  </r>
  <r>
    <s v="048"/>
    <s v="Court of Appeals"/>
    <x v="12"/>
    <x v="5"/>
    <s v="B09"/>
    <n v="2500"/>
    <n v="2291.6299999999997"/>
    <n v="208.37000000000035"/>
  </r>
  <r>
    <s v="050"/>
    <s v="Commission on Judicial Conduct"/>
    <x v="13"/>
    <x v="5"/>
    <s v="B09"/>
    <n v="0"/>
    <n v="0"/>
    <n v="0"/>
  </r>
  <r>
    <s v="055"/>
    <s v="Administrative Office of the Courts"/>
    <x v="14"/>
    <x v="5"/>
    <s v="B09"/>
    <n v="8500"/>
    <n v="7791.63"/>
    <n v="708.36999999999989"/>
  </r>
  <r>
    <s v="056"/>
    <s v="Office of Public Defense"/>
    <x v="15"/>
    <x v="5"/>
    <s v="B09"/>
    <n v="500"/>
    <n v="458.37000000000012"/>
    <n v="41.629999999999882"/>
  </r>
  <r>
    <s v="057"/>
    <s v="Office of Civil Legal Aid"/>
    <x v="16"/>
    <x v="5"/>
    <s v="B09"/>
    <n v="0"/>
    <n v="0"/>
    <n v="0"/>
  </r>
  <r>
    <s v="075"/>
    <s v="Office of the Governor"/>
    <x v="17"/>
    <x v="5"/>
    <s v="B09"/>
    <n v="1000"/>
    <n v="916.63000000000011"/>
    <n v="83.369999999999891"/>
  </r>
  <r>
    <s v="080"/>
    <s v="Office of the Lieutenant Governor"/>
    <x v="18"/>
    <x v="5"/>
    <s v="B09"/>
    <n v="0"/>
    <n v="0"/>
    <n v="0"/>
  </r>
  <r>
    <s v="082"/>
    <s v="Public Disclosure Commission"/>
    <x v="19"/>
    <x v="5"/>
    <s v="B09"/>
    <n v="500"/>
    <n v="458.37000000000012"/>
    <n v="41.629999999999882"/>
  </r>
  <r>
    <s v="083"/>
    <s v="WA St Leadership Bd"/>
    <x v="20"/>
    <x v="5"/>
    <s v="B09"/>
    <n v="0"/>
    <n v="0"/>
    <n v="0"/>
  </r>
  <r>
    <s v="085"/>
    <s v="Office of the Secretary of State"/>
    <x v="21"/>
    <x v="5"/>
    <s v="B09"/>
    <n v="5000"/>
    <n v="4583.37"/>
    <n v="416.63000000000011"/>
  </r>
  <r>
    <s v="086"/>
    <s v="Governor's Office of Indian Affairs"/>
    <x v="22"/>
    <x v="5"/>
    <s v="B09"/>
    <n v="0"/>
    <n v="0"/>
    <n v="0"/>
  </r>
  <r>
    <s v="087"/>
    <s v="Asian-Pacific-American Affrs"/>
    <x v="23"/>
    <x v="5"/>
    <s v="B09"/>
    <n v="0"/>
    <n v="0"/>
    <n v="0"/>
  </r>
  <r>
    <s v="090"/>
    <s v="Office of the State Treasurer"/>
    <x v="24"/>
    <x v="5"/>
    <s v="B09"/>
    <n v="1000"/>
    <n v="916.63000000000011"/>
    <n v="83.369999999999891"/>
  </r>
  <r>
    <s v="091"/>
    <s v="Redistricting Commission"/>
    <x v="25"/>
    <x v="5"/>
    <s v="B09"/>
    <n v="0"/>
    <n v="0"/>
    <n v="0"/>
  </r>
  <r>
    <s v="095"/>
    <s v="Office of the State Auditor"/>
    <x v="26"/>
    <x v="5"/>
    <s v="B09"/>
    <n v="7500"/>
    <n v="6875"/>
    <n v="625"/>
  </r>
  <r>
    <s v="099"/>
    <s v="Comm Salaries for Elected Officials"/>
    <x v="27"/>
    <x v="5"/>
    <s v="B09"/>
    <n v="0"/>
    <n v="0"/>
    <n v="0"/>
  </r>
  <r>
    <s v="100"/>
    <s v="Office of the Attorney General"/>
    <x v="28"/>
    <x v="5"/>
    <s v="B09"/>
    <n v="25500"/>
    <n v="23375"/>
    <n v="2125"/>
  </r>
  <r>
    <s v="101"/>
    <s v="Caseload Forecast Council"/>
    <x v="29"/>
    <x v="5"/>
    <s v="B09"/>
    <n v="0"/>
    <n v="0"/>
    <n v="0"/>
  </r>
  <r>
    <s v="102"/>
    <s v="Dept of Financial Institutions"/>
    <x v="30"/>
    <x v="5"/>
    <s v="B09"/>
    <n v="3500"/>
    <n v="3208.3700000000003"/>
    <n v="291.62999999999965"/>
  </r>
  <r>
    <s v="103"/>
    <s v="Department of Commerce"/>
    <x v="31"/>
    <x v="5"/>
    <s v="B09"/>
    <n v="8000"/>
    <n v="7333.37"/>
    <n v="666.63000000000011"/>
  </r>
  <r>
    <s v="104"/>
    <s v="Economic &amp; Revenue Forecast Council"/>
    <x v="32"/>
    <x v="5"/>
    <s v="B09"/>
    <n v="0"/>
    <n v="0"/>
    <n v="0"/>
  </r>
  <r>
    <s v="105"/>
    <s v="Office of Financial Management"/>
    <x v="33"/>
    <x v="5"/>
    <s v="B09"/>
    <n v="8500"/>
    <n v="7791.63"/>
    <n v="708.36999999999989"/>
  </r>
  <r>
    <s v="107"/>
    <s v="WA State Health Care Authority"/>
    <x v="34"/>
    <x v="5"/>
    <s v="B09"/>
    <n v="25000"/>
    <n v="22916.630000000005"/>
    <n v="2083.3699999999953"/>
  </r>
  <r>
    <s v="110"/>
    <s v="Office of Administrative Hearings"/>
    <x v="35"/>
    <x v="5"/>
    <s v="B09"/>
    <n v="4000"/>
    <n v="3666.6299999999997"/>
    <n v="333.37000000000035"/>
  </r>
  <r>
    <s v="116"/>
    <s v="State Lottery Commission"/>
    <x v="36"/>
    <x v="5"/>
    <s v="B09"/>
    <n v="2000"/>
    <n v="1833.3700000000001"/>
    <n v="166.62999999999988"/>
  </r>
  <r>
    <s v="117"/>
    <s v="Washington State Gambling Comm"/>
    <x v="37"/>
    <x v="5"/>
    <s v="B09"/>
    <n v="2000"/>
    <n v="1833.3700000000001"/>
    <n v="166.62999999999988"/>
  </r>
  <r>
    <s v="118"/>
    <s v="WA State Comm on Hispanic Affairs"/>
    <x v="38"/>
    <x v="5"/>
    <s v="B09"/>
    <n v="0"/>
    <n v="0"/>
    <n v="0"/>
  </r>
  <r>
    <s v="119"/>
    <s v="African-American Affairs Comm"/>
    <x v="39"/>
    <x v="5"/>
    <s v="B09"/>
    <n v="0"/>
    <n v="0"/>
    <n v="0"/>
  </r>
  <r>
    <s v="120"/>
    <s v="Human Rights Commission"/>
    <x v="40"/>
    <x v="5"/>
    <s v="B09"/>
    <n v="500"/>
    <n v="458.37000000000012"/>
    <n v="41.629999999999882"/>
  </r>
  <r>
    <s v="124"/>
    <s v="Department of Retirement Systems"/>
    <x v="41"/>
    <x v="5"/>
    <s v="B09"/>
    <n v="4500"/>
    <n v="4125"/>
    <n v="375"/>
  </r>
  <r>
    <s v="126"/>
    <s v="State Investment Board"/>
    <x v="42"/>
    <x v="5"/>
    <s v="B09"/>
    <n v="2000"/>
    <n v="1833.3700000000001"/>
    <n v="166.62999999999988"/>
  </r>
  <r>
    <s v="140"/>
    <s v="Department of Revenue"/>
    <x v="43"/>
    <x v="5"/>
    <s v="B09"/>
    <n v="21000"/>
    <n v="19250"/>
    <n v="1750"/>
  </r>
  <r>
    <s v="142"/>
    <s v="Board of Tax Appeals"/>
    <x v="44"/>
    <x v="5"/>
    <s v="B09"/>
    <n v="500"/>
    <n v="458.37000000000012"/>
    <n v="41.629999999999882"/>
  </r>
  <r>
    <s v="147"/>
    <s v="Minority &amp; Women's Business Enterp"/>
    <x v="45"/>
    <x v="5"/>
    <s v="B09"/>
    <n v="500"/>
    <n v="458.37000000000012"/>
    <n v="41.629999999999882"/>
  </r>
  <r>
    <s v="160"/>
    <s v="Office of Insurance Commissioner"/>
    <x v="46"/>
    <x v="5"/>
    <s v="B09"/>
    <n v="4500"/>
    <n v="4125"/>
    <n v="375"/>
  </r>
  <r>
    <s v="163"/>
    <s v="Consolidated Technology Services"/>
    <x v="47"/>
    <x v="5"/>
    <s v="B09"/>
    <n v="4000"/>
    <n v="458.37000000000012"/>
    <n v="3541.63"/>
  </r>
  <r>
    <s v="165"/>
    <s v="State Board of Accountancy"/>
    <x v="48"/>
    <x v="5"/>
    <s v="B09"/>
    <n v="0"/>
    <n v="0"/>
    <n v="0"/>
  </r>
  <r>
    <s v="166"/>
    <s v="Bd of Reg Prof Eng &amp; Land Surveyors"/>
    <x v="49"/>
    <x v="5"/>
    <s v="B09"/>
    <n v="0"/>
    <n v="0"/>
    <n v="0"/>
  </r>
  <r>
    <s v="167"/>
    <s v="Forensic Investigations Council"/>
    <x v="50"/>
    <x v="5"/>
    <s v="B09"/>
    <n v="0"/>
    <n v="0"/>
    <n v="0"/>
  </r>
  <r>
    <s v="179"/>
    <s v="Dept of Enterprise Services"/>
    <x v="51"/>
    <x v="5"/>
    <s v="B09"/>
    <n v="13000"/>
    <n v="11916.63"/>
    <n v="1083.3700000000008"/>
  </r>
  <r>
    <s v="185"/>
    <s v="Washington Horse Racing Commission"/>
    <x v="52"/>
    <x v="5"/>
    <s v="B09"/>
    <n v="0"/>
    <n v="0"/>
    <n v="0"/>
  </r>
  <r>
    <s v="190"/>
    <s v="Bd of Industrial Insurance Appeals"/>
    <x v="53"/>
    <x v="5"/>
    <s v="B09"/>
    <n v="2500"/>
    <n v="2291.6299999999997"/>
    <n v="208.37000000000035"/>
  </r>
  <r>
    <s v="195"/>
    <s v="Liquor and Cannabis Board"/>
    <x v="54"/>
    <x v="5"/>
    <s v="B09"/>
    <n v="6000"/>
    <n v="5500"/>
    <n v="500"/>
  </r>
  <r>
    <s v="205"/>
    <s v="Board of Pilotage Commissioners"/>
    <x v="55"/>
    <x v="5"/>
    <s v="B09"/>
    <n v="0"/>
    <n v="0"/>
    <n v="0"/>
  </r>
  <r>
    <s v="215"/>
    <s v="Utilities and Transportation Comm"/>
    <x v="56"/>
    <x v="5"/>
    <s v="B09"/>
    <n v="3000"/>
    <n v="2750"/>
    <n v="250"/>
  </r>
  <r>
    <s v="220"/>
    <s v="Board for Volunteer Firefighters"/>
    <x v="57"/>
    <x v="5"/>
    <s v="B09"/>
    <n v="0"/>
    <n v="0"/>
    <n v="0"/>
  </r>
  <r>
    <s v="225"/>
    <s v="Washington State Patrol"/>
    <x v="58"/>
    <x v="5"/>
    <s v="B09"/>
    <n v="39500"/>
    <n v="36208.369999999988"/>
    <n v="3291.6300000000119"/>
  </r>
  <r>
    <s v="227"/>
    <s v="Criminal Justice Training Comm"/>
    <x v="59"/>
    <x v="5"/>
    <s v="B09"/>
    <n v="1000"/>
    <n v="916.63000000000011"/>
    <n v="83.369999999999891"/>
  </r>
  <r>
    <s v="228"/>
    <s v="WA Traffic Safety Commission"/>
    <x v="60"/>
    <x v="5"/>
    <s v="B09"/>
    <n v="500"/>
    <n v="458.37000000000012"/>
    <n v="41.629999999999882"/>
  </r>
  <r>
    <s v="229"/>
    <s v="Office of Independent Investigations"/>
    <x v="61"/>
    <x v="5"/>
    <s v="B09"/>
    <n v="0"/>
    <n v="0"/>
    <n v="0"/>
  </r>
  <r>
    <s v="235"/>
    <s v="Department of Labor and Industries"/>
    <x v="62"/>
    <x v="5"/>
    <s v="B09"/>
    <n v="54000"/>
    <n v="49500"/>
    <n v="4500"/>
  </r>
  <r>
    <s v="240"/>
    <s v="Department of Licensing"/>
    <x v="63"/>
    <x v="5"/>
    <s v="B09"/>
    <n v="23000"/>
    <n v="21083.369999999995"/>
    <n v="1916.6300000000047"/>
  </r>
  <r>
    <s v="245"/>
    <s v="Military Department"/>
    <x v="64"/>
    <x v="5"/>
    <s v="B09"/>
    <n v="7000"/>
    <n v="6416.63"/>
    <n v="583.36999999999989"/>
  </r>
  <r>
    <s v="275"/>
    <s v="Public Employment Relations Comm"/>
    <x v="65"/>
    <x v="5"/>
    <s v="B09"/>
    <n v="500"/>
    <n v="458.37000000000012"/>
    <n v="41.629999999999882"/>
  </r>
  <r>
    <s v="300"/>
    <s v="Dept of Social and Health Services"/>
    <x v="66"/>
    <x v="5"/>
    <s v="B09"/>
    <n v="276000"/>
    <n v="253000"/>
    <n v="23000"/>
  </r>
  <r>
    <s v="303"/>
    <s v="Department of Health"/>
    <x v="67"/>
    <x v="5"/>
    <s v="B09"/>
    <n v="47500"/>
    <n v="43541.630000000012"/>
    <n v="3958.3699999999881"/>
  </r>
  <r>
    <s v="305"/>
    <s v="Department of Veterans' Affairs"/>
    <x v="68"/>
    <x v="5"/>
    <s v="B09"/>
    <n v="13500"/>
    <n v="12375"/>
    <n v="1125"/>
  </r>
  <r>
    <s v="307"/>
    <s v="Dept of Children, Youth &amp; Families"/>
    <x v="69"/>
    <x v="5"/>
    <s v="B09"/>
    <n v="79000"/>
    <n v="72416.63"/>
    <n v="6583.3699999999953"/>
  </r>
  <r>
    <s v="310"/>
    <s v="Department of Corrections"/>
    <x v="70"/>
    <x v="5"/>
    <s v="B09"/>
    <n v="150500"/>
    <n v="137958.37"/>
    <n v="12541.630000000005"/>
  </r>
  <r>
    <s v="315"/>
    <s v="Dept of Services for the Blind"/>
    <x v="71"/>
    <x v="5"/>
    <s v="B09"/>
    <n v="1500"/>
    <n v="1375"/>
    <n v="125"/>
  </r>
  <r>
    <s v="340"/>
    <s v="Student Achievement Council"/>
    <x v="72"/>
    <x v="5"/>
    <s v="B09"/>
    <n v="2000"/>
    <n v="1833.3700000000001"/>
    <n v="166.62999999999988"/>
  </r>
  <r>
    <s v="341"/>
    <s v="LEOFF 2 Retirement Board"/>
    <x v="73"/>
    <x v="5"/>
    <s v="B09"/>
    <n v="0"/>
    <n v="0"/>
    <n v="0"/>
  </r>
  <r>
    <s v="350"/>
    <s v="Public Schools"/>
    <x v="74"/>
    <x v="5"/>
    <s v="B09"/>
    <n v="7500"/>
    <n v="6875"/>
    <n v="625"/>
  </r>
  <r>
    <s v="351"/>
    <s v="State School for the Blind"/>
    <x v="75"/>
    <x v="5"/>
    <s v="B09"/>
    <n v="2000"/>
    <n v="1833.3700000000001"/>
    <n v="166.62999999999988"/>
  </r>
  <r>
    <s v="353"/>
    <s v="Childhood Deafness &amp; Hearing Loss"/>
    <x v="76"/>
    <x v="5"/>
    <s v="B09"/>
    <n v="2500"/>
    <n v="2291.6299999999997"/>
    <n v="208.37000000000035"/>
  </r>
  <r>
    <s v="354"/>
    <s v="Workforce Trng &amp; Educ Coord Board"/>
    <x v="77"/>
    <x v="5"/>
    <s v="B09"/>
    <n v="500"/>
    <n v="458.37000000000012"/>
    <n v="41.629999999999882"/>
  </r>
  <r>
    <s v="355"/>
    <s v="Archaeology &amp; Historic Preservation"/>
    <x v="78"/>
    <x v="5"/>
    <s v="B09"/>
    <n v="500"/>
    <n v="458.37000000000012"/>
    <n v="41.629999999999882"/>
  </r>
  <r>
    <s v="357"/>
    <s v="Department of Early Learning"/>
    <x v="108"/>
    <x v="5"/>
    <s v="B09"/>
    <n v="0"/>
    <n v="0"/>
    <n v="0"/>
  </r>
  <r>
    <s v="359"/>
    <s v="Washington Charter School Comm"/>
    <x v="79"/>
    <x v="5"/>
    <s v="B09"/>
    <n v="0"/>
    <n v="0"/>
    <n v="0"/>
  </r>
  <r>
    <s v="360"/>
    <s v="University of Washington"/>
    <x v="80"/>
    <x v="5"/>
    <s v="B09"/>
    <n v="20000"/>
    <n v="18333.370000000003"/>
    <n v="1666.6299999999974"/>
  </r>
  <r>
    <s v="365"/>
    <s v="Washington State University"/>
    <x v="81"/>
    <x v="5"/>
    <s v="B09"/>
    <n v="9000"/>
    <n v="8250"/>
    <n v="750"/>
  </r>
  <r>
    <s v="370"/>
    <s v="Eastern Washington University"/>
    <x v="82"/>
    <x v="5"/>
    <s v="B09"/>
    <n v="2500"/>
    <n v="2291.6299999999997"/>
    <n v="208.37000000000035"/>
  </r>
  <r>
    <s v="375"/>
    <s v="Central Washington University"/>
    <x v="83"/>
    <x v="5"/>
    <s v="B09"/>
    <n v="2000"/>
    <n v="1833.3700000000001"/>
    <n v="166.62999999999988"/>
  </r>
  <r>
    <s v="376"/>
    <s v="The Evergreen State College"/>
    <x v="84"/>
    <x v="5"/>
    <s v="B09"/>
    <n v="2000"/>
    <n v="1833.3700000000001"/>
    <n v="166.62999999999988"/>
  </r>
  <r>
    <s v="380"/>
    <s v="Western Washington University"/>
    <x v="85"/>
    <x v="5"/>
    <s v="B09"/>
    <n v="4000"/>
    <n v="3666.6299999999997"/>
    <n v="333.37000000000035"/>
  </r>
  <r>
    <s v="387"/>
    <s v="Washington State Arts Commission"/>
    <x v="86"/>
    <x v="5"/>
    <s v="B09"/>
    <n v="500"/>
    <n v="458.37000000000012"/>
    <n v="41.629999999999882"/>
  </r>
  <r>
    <s v="390"/>
    <s v="Washington State Historical Society"/>
    <x v="87"/>
    <x v="5"/>
    <s v="B09"/>
    <n v="500"/>
    <n v="458.37000000000012"/>
    <n v="41.629999999999882"/>
  </r>
  <r>
    <s v="395"/>
    <s v="East Wash State Historical Society"/>
    <x v="88"/>
    <x v="5"/>
    <s v="B09"/>
    <n v="500"/>
    <n v="458.37000000000012"/>
    <n v="41.629999999999882"/>
  </r>
  <r>
    <s v="405"/>
    <s v="Department of Transportation"/>
    <x v="89"/>
    <x v="5"/>
    <s v="B09"/>
    <n v="116500"/>
    <n v="106791.63"/>
    <n v="9708.3699999999953"/>
  </r>
  <r>
    <s v="406"/>
    <s v="County Road Administration Board"/>
    <x v="90"/>
    <x v="5"/>
    <s v="B09"/>
    <n v="500"/>
    <n v="458.37000000000012"/>
    <n v="41.629999999999882"/>
  </r>
  <r>
    <s v="407"/>
    <s v="Transportation Improvement Board"/>
    <x v="91"/>
    <x v="5"/>
    <s v="B09"/>
    <n v="0"/>
    <n v="0"/>
    <n v="0"/>
  </r>
  <r>
    <s v="410"/>
    <s v="Transportation Commission"/>
    <x v="92"/>
    <x v="5"/>
    <s v="B09"/>
    <n v="0"/>
    <n v="0"/>
    <n v="0"/>
  </r>
  <r>
    <s v="411"/>
    <s v="Freight Mobility Strategic Invest"/>
    <x v="93"/>
    <x v="5"/>
    <s v="B09"/>
    <n v="0"/>
    <n v="0"/>
    <n v="0"/>
  </r>
  <r>
    <s v="460"/>
    <s v="Columbia River Gorge Commission"/>
    <x v="94"/>
    <x v="5"/>
    <s v="B09"/>
    <n v="0"/>
    <n v="0"/>
    <n v="0"/>
  </r>
  <r>
    <s v="461"/>
    <s v="Department of Ecology"/>
    <x v="95"/>
    <x v="5"/>
    <s v="B09"/>
    <n v="28500"/>
    <n v="26125"/>
    <n v="2375"/>
  </r>
  <r>
    <s v="462"/>
    <s v="WA Pollution Liab Insurance Program"/>
    <x v="96"/>
    <x v="5"/>
    <s v="B09"/>
    <n v="500"/>
    <n v="458.37000000000012"/>
    <n v="41.629999999999882"/>
  </r>
  <r>
    <s v="463"/>
    <s v="Energy Fac Site Eval"/>
    <x v="97"/>
    <x v="5"/>
    <s v="B09"/>
    <n v="0"/>
    <n v="0"/>
    <n v="0"/>
  </r>
  <r>
    <s v="465"/>
    <s v="State Parks and Recreation Comm"/>
    <x v="98"/>
    <x v="5"/>
    <s v="B09"/>
    <n v="14500"/>
    <n v="13291.63"/>
    <n v="1208.3700000000008"/>
  </r>
  <r>
    <s v="467"/>
    <s v="Rec and Conservation Funding Board"/>
    <x v="99"/>
    <x v="5"/>
    <s v="B09"/>
    <n v="1000"/>
    <n v="916.63000000000011"/>
    <n v="83.369999999999891"/>
  </r>
  <r>
    <s v="468"/>
    <s v="Environ &amp; Land Use Hearings Office"/>
    <x v="100"/>
    <x v="5"/>
    <s v="B09"/>
    <n v="500"/>
    <n v="458.37000000000012"/>
    <n v="41.629999999999882"/>
  </r>
  <r>
    <s v="471"/>
    <s v="State Conservation Commission"/>
    <x v="101"/>
    <x v="5"/>
    <s v="B09"/>
    <n v="500"/>
    <n v="458.37000000000012"/>
    <n v="41.629999999999882"/>
  </r>
  <r>
    <s v="477"/>
    <s v="Dept of Fish and Wildlife"/>
    <x v="102"/>
    <x v="5"/>
    <s v="B09"/>
    <n v="33500"/>
    <n v="30708.369999999995"/>
    <n v="2791.6300000000047"/>
  </r>
  <r>
    <s v="478"/>
    <s v="Puget Sound Partnership"/>
    <x v="103"/>
    <x v="5"/>
    <s v="B09"/>
    <n v="1000"/>
    <n v="916.63000000000011"/>
    <n v="83.369999999999891"/>
  </r>
  <r>
    <s v="490"/>
    <s v="Department of Natural Resources"/>
    <x v="104"/>
    <x v="5"/>
    <s v="B09"/>
    <n v="33000"/>
    <n v="30250"/>
    <n v="2750"/>
  </r>
  <r>
    <s v="495"/>
    <s v="Department of Agriculture"/>
    <x v="105"/>
    <x v="5"/>
    <s v="B09"/>
    <n v="13500"/>
    <n v="12375"/>
    <n v="1125"/>
  </r>
  <r>
    <s v="540"/>
    <s v="Employment Security Department"/>
    <x v="106"/>
    <x v="5"/>
    <s v="B09"/>
    <n v="47500"/>
    <n v="43541.630000000012"/>
    <n v="3958.3699999999881"/>
  </r>
  <r>
    <s v="541"/>
    <s v="ESD - PFM"/>
    <x v="109"/>
    <x v="5"/>
    <s v="B09"/>
    <n v="0"/>
    <n v="0"/>
    <n v="0"/>
  </r>
  <r>
    <s v="542"/>
    <s v="ESD LTC"/>
    <x v="110"/>
    <x v="5"/>
    <s v="B09"/>
    <n v="0"/>
    <n v="0"/>
    <n v="0"/>
  </r>
  <r>
    <s v="543"/>
    <s v="ESD - UI"/>
    <x v="111"/>
    <x v="5"/>
    <s v="B09"/>
    <n v="0"/>
    <n v="0"/>
    <n v="0"/>
  </r>
  <r>
    <s v="544"/>
    <s v="ESD - Other"/>
    <x v="112"/>
    <x v="5"/>
    <s v="B09"/>
    <n v="0"/>
    <n v="0"/>
    <n v="0"/>
  </r>
  <r>
    <s v="699"/>
    <s v="Community/Technical College System"/>
    <x v="107"/>
    <x v="5"/>
    <s v="B09"/>
    <n v="25000"/>
    <n v="22916.630000000005"/>
    <n v="2083.3699999999953"/>
  </r>
  <r>
    <s v="011"/>
    <s v="House of Representatives"/>
    <x v="0"/>
    <x v="6"/>
    <s v="B34"/>
    <n v="0"/>
    <n v="0"/>
    <n v="0"/>
  </r>
  <r>
    <s v="012"/>
    <s v="Senate"/>
    <x v="1"/>
    <x v="6"/>
    <s v="B34"/>
    <n v="0"/>
    <n v="0"/>
    <n v="0"/>
  </r>
  <r>
    <s v="013"/>
    <s v="Joint Transportation Committee"/>
    <x v="2"/>
    <x v="6"/>
    <s v="B34"/>
    <n v="0"/>
    <n v="0"/>
    <n v="0"/>
  </r>
  <r>
    <s v="014"/>
    <s v="Jt Leg Audit &amp; Review Committee"/>
    <x v="3"/>
    <x v="6"/>
    <s v="B34"/>
    <n v="0"/>
    <n v="0"/>
    <n v="0"/>
  </r>
  <r>
    <s v="020"/>
    <s v="LEAP Committee"/>
    <x v="4"/>
    <x v="6"/>
    <s v="B34"/>
    <n v="0"/>
    <n v="0"/>
    <n v="0"/>
  </r>
  <r>
    <s v="035"/>
    <s v="Office of the State Actuary"/>
    <x v="5"/>
    <x v="6"/>
    <s v="B34"/>
    <n v="0"/>
    <n v="0"/>
    <n v="0"/>
  </r>
  <r>
    <s v="036"/>
    <s v="St Leg Labor Rel"/>
    <x v="6"/>
    <x v="6"/>
    <s v="B34"/>
    <n v="0"/>
    <n v="0"/>
    <n v="0"/>
  </r>
  <r>
    <s v="037"/>
    <s v="Office of Legislative Support Svcs"/>
    <x v="7"/>
    <x v="6"/>
    <s v="B34"/>
    <n v="0"/>
    <n v="0"/>
    <n v="0"/>
  </r>
  <r>
    <s v="038"/>
    <s v="Joint Legislative Systems Comm"/>
    <x v="8"/>
    <x v="6"/>
    <s v="B34"/>
    <n v="0"/>
    <n v="0"/>
    <n v="0"/>
  </r>
  <r>
    <s v="040"/>
    <s v="Statute Law Committee"/>
    <x v="9"/>
    <x v="6"/>
    <s v="B34"/>
    <n v="0"/>
    <n v="0"/>
    <n v="0"/>
  </r>
  <r>
    <s v="045"/>
    <s v="Supreme Court"/>
    <x v="10"/>
    <x v="6"/>
    <s v="B34"/>
    <n v="0"/>
    <n v="0"/>
    <n v="0"/>
  </r>
  <r>
    <s v="046"/>
    <s v="State Law Library"/>
    <x v="11"/>
    <x v="6"/>
    <s v="B34"/>
    <n v="0"/>
    <n v="0"/>
    <n v="0"/>
  </r>
  <r>
    <s v="048"/>
    <s v="Court of Appeals"/>
    <x v="12"/>
    <x v="6"/>
    <s v="B34"/>
    <n v="0"/>
    <n v="0"/>
    <n v="0"/>
  </r>
  <r>
    <s v="050"/>
    <s v="Commission on Judicial Conduct"/>
    <x v="13"/>
    <x v="6"/>
    <s v="B34"/>
    <n v="0"/>
    <n v="0"/>
    <n v="0"/>
  </r>
  <r>
    <s v="055"/>
    <s v="Administrative Office of the Courts"/>
    <x v="14"/>
    <x v="6"/>
    <s v="B34"/>
    <n v="0"/>
    <n v="0"/>
    <n v="0"/>
  </r>
  <r>
    <s v="056"/>
    <s v="Office of Public Defense"/>
    <x v="15"/>
    <x v="6"/>
    <s v="B34"/>
    <n v="0"/>
    <n v="0"/>
    <n v="0"/>
  </r>
  <r>
    <s v="057"/>
    <s v="Office of Civil Legal Aid"/>
    <x v="16"/>
    <x v="6"/>
    <s v="B34"/>
    <n v="0"/>
    <n v="0"/>
    <n v="0"/>
  </r>
  <r>
    <s v="075"/>
    <s v="Office of the Governor"/>
    <x v="17"/>
    <x v="6"/>
    <s v="B34"/>
    <n v="11000"/>
    <n v="0"/>
    <n v="11000"/>
  </r>
  <r>
    <s v="080"/>
    <s v="Office of the Lieutenant Governor"/>
    <x v="18"/>
    <x v="6"/>
    <s v="B34"/>
    <n v="0"/>
    <n v="0"/>
    <n v="0"/>
  </r>
  <r>
    <s v="082"/>
    <s v="Public Disclosure Commission"/>
    <x v="19"/>
    <x v="6"/>
    <s v="B34"/>
    <n v="0"/>
    <n v="0"/>
    <n v="0"/>
  </r>
  <r>
    <s v="083"/>
    <s v="WA St Leadership Bd"/>
    <x v="20"/>
    <x v="6"/>
    <s v="B34"/>
    <n v="0"/>
    <n v="0"/>
    <n v="0"/>
  </r>
  <r>
    <s v="085"/>
    <s v="Office of the Secretary of State"/>
    <x v="21"/>
    <x v="6"/>
    <s v="B34"/>
    <n v="0"/>
    <n v="0"/>
    <n v="0"/>
  </r>
  <r>
    <s v="086"/>
    <s v="Governor's Office of Indian Affairs"/>
    <x v="22"/>
    <x v="6"/>
    <s v="B34"/>
    <n v="0"/>
    <n v="0"/>
    <n v="0"/>
  </r>
  <r>
    <s v="087"/>
    <s v="Asian-Pacific-American Affrs"/>
    <x v="23"/>
    <x v="6"/>
    <s v="B34"/>
    <n v="0"/>
    <n v="0"/>
    <n v="0"/>
  </r>
  <r>
    <s v="090"/>
    <s v="Office of the State Treasurer"/>
    <x v="24"/>
    <x v="6"/>
    <s v="B34"/>
    <n v="43000"/>
    <n v="35750"/>
    <n v="7250"/>
  </r>
  <r>
    <s v="091"/>
    <s v="Redistricting Commission"/>
    <x v="25"/>
    <x v="6"/>
    <s v="B34"/>
    <n v="0"/>
    <n v="0"/>
    <n v="0"/>
  </r>
  <r>
    <s v="095"/>
    <s v="Office of the State Auditor"/>
    <x v="26"/>
    <x v="6"/>
    <s v="B34"/>
    <n v="293000"/>
    <n v="244750"/>
    <n v="48250"/>
  </r>
  <r>
    <s v="099"/>
    <s v="Comm Salaries for Elected Officials"/>
    <x v="27"/>
    <x v="6"/>
    <s v="B34"/>
    <n v="0"/>
    <n v="0"/>
    <n v="0"/>
  </r>
  <r>
    <s v="100"/>
    <s v="Office of the Attorney General"/>
    <x v="28"/>
    <x v="6"/>
    <s v="B34"/>
    <n v="0"/>
    <n v="0"/>
    <n v="0"/>
  </r>
  <r>
    <s v="101"/>
    <s v="Caseload Forecast Council"/>
    <x v="29"/>
    <x v="6"/>
    <s v="B34"/>
    <n v="0"/>
    <n v="0"/>
    <n v="0"/>
  </r>
  <r>
    <s v="102"/>
    <s v="Dept of Financial Institutions"/>
    <x v="30"/>
    <x v="6"/>
    <s v="B34"/>
    <n v="158000"/>
    <n v="131083.37"/>
    <n v="26916.630000000005"/>
  </r>
  <r>
    <s v="103"/>
    <s v="Department of Commerce"/>
    <x v="31"/>
    <x v="6"/>
    <s v="B34"/>
    <n v="349500"/>
    <n v="286458.36999999994"/>
    <n v="63041.630000000063"/>
  </r>
  <r>
    <s v="104"/>
    <s v="Economic &amp; Revenue Forecast Council"/>
    <x v="32"/>
    <x v="6"/>
    <s v="B34"/>
    <n v="0"/>
    <n v="0"/>
    <n v="0"/>
  </r>
  <r>
    <s v="105"/>
    <s v="Office of Financial Management"/>
    <x v="33"/>
    <x v="6"/>
    <s v="B34"/>
    <n v="477000"/>
    <n v="407916.63000000012"/>
    <n v="69083.369999999879"/>
  </r>
  <r>
    <s v="107"/>
    <s v="WA State Health Care Authority"/>
    <x v="34"/>
    <x v="6"/>
    <s v="B34"/>
    <n v="1043000"/>
    <n v="868083.37000000011"/>
    <n v="174916.62999999989"/>
  </r>
  <r>
    <s v="110"/>
    <s v="Office of Administrative Hearings"/>
    <x v="35"/>
    <x v="6"/>
    <s v="B34"/>
    <n v="196000"/>
    <n v="168666.62999999998"/>
    <n v="27333.370000000024"/>
  </r>
  <r>
    <s v="116"/>
    <s v="State Lottery Commission"/>
    <x v="36"/>
    <x v="6"/>
    <s v="B34"/>
    <n v="89000"/>
    <n v="75166.63"/>
    <n v="13833.369999999995"/>
  </r>
  <r>
    <s v="117"/>
    <s v="Washington State Gambling Comm"/>
    <x v="37"/>
    <x v="6"/>
    <s v="B34"/>
    <n v="73500"/>
    <n v="61875"/>
    <n v="11625"/>
  </r>
  <r>
    <s v="118"/>
    <s v="WA State Comm on Hispanic Affairs"/>
    <x v="38"/>
    <x v="6"/>
    <s v="B34"/>
    <n v="0"/>
    <n v="0"/>
    <n v="0"/>
  </r>
  <r>
    <s v="119"/>
    <s v="African-American Affairs Comm"/>
    <x v="39"/>
    <x v="6"/>
    <s v="B34"/>
    <n v="0"/>
    <n v="0"/>
    <n v="0"/>
  </r>
  <r>
    <s v="120"/>
    <s v="Human Rights Commission"/>
    <x v="40"/>
    <x v="6"/>
    <s v="B34"/>
    <n v="27000"/>
    <n v="22000"/>
    <n v="5000"/>
  </r>
  <r>
    <s v="124"/>
    <s v="Department of Retirement Systems"/>
    <x v="41"/>
    <x v="6"/>
    <s v="B34"/>
    <n v="197000"/>
    <n v="164083.37000000002"/>
    <n v="32916.629999999976"/>
  </r>
  <r>
    <s v="126"/>
    <s v="State Investment Board"/>
    <x v="42"/>
    <x v="6"/>
    <s v="B34"/>
    <n v="78500"/>
    <n v="65541.63"/>
    <n v="12958.369999999995"/>
  </r>
  <r>
    <s v="140"/>
    <s v="Department of Revenue"/>
    <x v="43"/>
    <x v="6"/>
    <s v="B34"/>
    <n v="900500"/>
    <n v="754875"/>
    <n v="145625"/>
  </r>
  <r>
    <s v="142"/>
    <s v="Board of Tax Appeals"/>
    <x v="44"/>
    <x v="6"/>
    <s v="B34"/>
    <n v="0"/>
    <n v="0"/>
    <n v="0"/>
  </r>
  <r>
    <s v="147"/>
    <s v="Minority &amp; Women's Business Enterp"/>
    <x v="45"/>
    <x v="6"/>
    <s v="B34"/>
    <n v="0"/>
    <n v="0"/>
    <n v="0"/>
  </r>
  <r>
    <s v="160"/>
    <s v="Office of Insurance Commissioner"/>
    <x v="46"/>
    <x v="6"/>
    <s v="B34"/>
    <n v="165000"/>
    <n v="138416.63"/>
    <n v="26583.369999999995"/>
  </r>
  <r>
    <s v="163"/>
    <s v="Consolidated Technology Services"/>
    <x v="47"/>
    <x v="6"/>
    <s v="B34"/>
    <n v="754000"/>
    <n v="0"/>
    <n v="754000"/>
  </r>
  <r>
    <s v="165"/>
    <s v="State Board of Accountancy"/>
    <x v="48"/>
    <x v="6"/>
    <s v="B34"/>
    <n v="0"/>
    <n v="0"/>
    <n v="0"/>
  </r>
  <r>
    <s v="166"/>
    <s v="Bd of Reg Prof Eng &amp; Land Surveyors"/>
    <x v="49"/>
    <x v="6"/>
    <s v="B34"/>
    <n v="0"/>
    <n v="0"/>
    <n v="0"/>
  </r>
  <r>
    <s v="167"/>
    <s v="Forensic Investigations Council"/>
    <x v="50"/>
    <x v="6"/>
    <s v="B34"/>
    <n v="0"/>
    <n v="0"/>
    <n v="0"/>
  </r>
  <r>
    <s v="179"/>
    <s v="Dept of Enterprise Services"/>
    <x v="51"/>
    <x v="6"/>
    <s v="B34"/>
    <n v="522500"/>
    <n v="435875"/>
    <n v="86625"/>
  </r>
  <r>
    <s v="185"/>
    <s v="Washington Horse Racing Commission"/>
    <x v="52"/>
    <x v="6"/>
    <s v="B34"/>
    <n v="12000"/>
    <n v="10083.369999999999"/>
    <n v="1916.630000000001"/>
  </r>
  <r>
    <s v="190"/>
    <s v="Bd of Industrial Insurance Appeals"/>
    <x v="53"/>
    <x v="6"/>
    <s v="B34"/>
    <n v="114000"/>
    <n v="97166.63"/>
    <n v="16833.369999999995"/>
  </r>
  <r>
    <s v="195"/>
    <s v="Liquor and Cannabis Board"/>
    <x v="54"/>
    <x v="6"/>
    <s v="B34"/>
    <n v="234500"/>
    <n v="193875"/>
    <n v="40625"/>
  </r>
  <r>
    <s v="205"/>
    <s v="Board of Pilotage Commissioners"/>
    <x v="55"/>
    <x v="6"/>
    <s v="B34"/>
    <n v="0"/>
    <n v="0"/>
    <n v="0"/>
  </r>
  <r>
    <s v="215"/>
    <s v="Utilities and Transportation Comm"/>
    <x v="56"/>
    <x v="6"/>
    <s v="B34"/>
    <n v="116000"/>
    <n v="97166.63"/>
    <n v="18833.369999999995"/>
  </r>
  <r>
    <s v="220"/>
    <s v="Board for Volunteer Firefighters"/>
    <x v="57"/>
    <x v="6"/>
    <s v="B34"/>
    <n v="3000"/>
    <n v="1833.3700000000001"/>
    <n v="1166.6299999999999"/>
  </r>
  <r>
    <s v="225"/>
    <s v="Washington State Patrol"/>
    <x v="58"/>
    <x v="6"/>
    <s v="B34"/>
    <n v="0"/>
    <n v="0"/>
    <n v="0"/>
  </r>
  <r>
    <s v="227"/>
    <s v="Criminal Justice Training Comm"/>
    <x v="59"/>
    <x v="6"/>
    <s v="B34"/>
    <n v="0"/>
    <n v="0"/>
    <n v="0"/>
  </r>
  <r>
    <s v="228"/>
    <s v="WA Traffic Safety Commission"/>
    <x v="60"/>
    <x v="6"/>
    <s v="B34"/>
    <n v="11500"/>
    <n v="10541.630000000001"/>
    <n v="958.36999999999898"/>
  </r>
  <r>
    <s v="229"/>
    <s v="Office of Independent Investigations"/>
    <x v="61"/>
    <x v="6"/>
    <s v="B34"/>
    <n v="3000"/>
    <n v="0"/>
    <n v="3000"/>
  </r>
  <r>
    <s v="235"/>
    <s v="Department of Labor and Industries"/>
    <x v="62"/>
    <x v="6"/>
    <s v="B34"/>
    <n v="2097000"/>
    <n v="1768250"/>
    <n v="328750"/>
  </r>
  <r>
    <s v="240"/>
    <s v="Department of Licensing"/>
    <x v="63"/>
    <x v="6"/>
    <s v="B34"/>
    <n v="1671000"/>
    <n v="1407083.3699999999"/>
    <n v="263916.63000000012"/>
  </r>
  <r>
    <s v="245"/>
    <s v="Military Department"/>
    <x v="64"/>
    <x v="6"/>
    <s v="B34"/>
    <n v="468500"/>
    <n v="392791.63000000012"/>
    <n v="75708.369999999879"/>
  </r>
  <r>
    <s v="275"/>
    <s v="Public Employment Relations Comm"/>
    <x v="65"/>
    <x v="6"/>
    <s v="B34"/>
    <n v="24000"/>
    <n v="20166.630000000005"/>
    <n v="3833.3699999999953"/>
  </r>
  <r>
    <s v="300"/>
    <s v="Dept of Social and Health Services"/>
    <x v="66"/>
    <x v="6"/>
    <s v="B34"/>
    <n v="10902500"/>
    <n v="9084625"/>
    <n v="1817875"/>
  </r>
  <r>
    <s v="303"/>
    <s v="Department of Health"/>
    <x v="67"/>
    <x v="6"/>
    <s v="B34"/>
    <n v="2165000"/>
    <n v="1820500"/>
    <n v="344500"/>
  </r>
  <r>
    <s v="305"/>
    <s v="Department of Veterans' Affairs"/>
    <x v="68"/>
    <x v="6"/>
    <s v="B34"/>
    <n v="669000"/>
    <n v="561916.63000000012"/>
    <n v="107083.36999999988"/>
  </r>
  <r>
    <s v="307"/>
    <s v="Dept of Children, Youth &amp; Families"/>
    <x v="69"/>
    <x v="6"/>
    <s v="B34"/>
    <n v="3225500"/>
    <n v="2697291.6300000004"/>
    <n v="528208.36999999965"/>
  </r>
  <r>
    <s v="310"/>
    <s v="Department of Corrections"/>
    <x v="70"/>
    <x v="6"/>
    <s v="B34"/>
    <n v="6031500"/>
    <n v="5083375"/>
    <n v="948125"/>
  </r>
  <r>
    <s v="315"/>
    <s v="Dept of Services for the Blind"/>
    <x v="71"/>
    <x v="6"/>
    <s v="B34"/>
    <n v="73000"/>
    <n v="61416.630000000012"/>
    <n v="11583.369999999988"/>
  </r>
  <r>
    <s v="340"/>
    <s v="Student Achievement Council"/>
    <x v="72"/>
    <x v="6"/>
    <s v="B34"/>
    <n v="75500"/>
    <n v="62791.630000000012"/>
    <n v="12708.369999999988"/>
  </r>
  <r>
    <s v="341"/>
    <s v="LEOFF 2 Retirement Board"/>
    <x v="73"/>
    <x v="6"/>
    <s v="B34"/>
    <n v="0"/>
    <n v="0"/>
    <n v="0"/>
  </r>
  <r>
    <s v="350"/>
    <s v="Public Schools"/>
    <x v="74"/>
    <x v="6"/>
    <s v="B34"/>
    <n v="0"/>
    <n v="0"/>
    <n v="0"/>
  </r>
  <r>
    <s v="351"/>
    <s v="State School for the Blind"/>
    <x v="75"/>
    <x v="6"/>
    <s v="B34"/>
    <n v="0"/>
    <n v="0"/>
    <n v="0"/>
  </r>
  <r>
    <s v="353"/>
    <s v="Childhood Deafness &amp; Hearing Loss"/>
    <x v="76"/>
    <x v="6"/>
    <s v="B34"/>
    <n v="0"/>
    <n v="0"/>
    <n v="0"/>
  </r>
  <r>
    <s v="354"/>
    <s v="Workforce Trng &amp; Educ Coord Board"/>
    <x v="77"/>
    <x v="6"/>
    <s v="B34"/>
    <n v="1000"/>
    <n v="0"/>
    <n v="1000"/>
  </r>
  <r>
    <s v="355"/>
    <s v="Archaeology &amp; Historic Preservation"/>
    <x v="78"/>
    <x v="6"/>
    <s v="B34"/>
    <n v="0"/>
    <n v="0"/>
    <n v="0"/>
  </r>
  <r>
    <s v="357"/>
    <s v="Department of Early Learning"/>
    <x v="108"/>
    <x v="6"/>
    <s v="B34"/>
    <n v="0"/>
    <n v="0"/>
    <n v="0"/>
  </r>
  <r>
    <s v="359"/>
    <s v="Washington Charter School Comm"/>
    <x v="79"/>
    <x v="6"/>
    <s v="B34"/>
    <n v="0"/>
    <n v="0"/>
    <n v="0"/>
  </r>
  <r>
    <s v="360"/>
    <s v="University of Washington"/>
    <x v="80"/>
    <x v="6"/>
    <s v="B34"/>
    <n v="0"/>
    <n v="0"/>
    <n v="0"/>
  </r>
  <r>
    <s v="365"/>
    <s v="Washington State University"/>
    <x v="81"/>
    <x v="6"/>
    <s v="B34"/>
    <n v="0"/>
    <n v="0"/>
    <n v="0"/>
  </r>
  <r>
    <s v="370"/>
    <s v="Eastern Washington University"/>
    <x v="82"/>
    <x v="6"/>
    <s v="B34"/>
    <n v="0"/>
    <n v="0"/>
    <n v="0"/>
  </r>
  <r>
    <s v="375"/>
    <s v="Central Washington University"/>
    <x v="83"/>
    <x v="6"/>
    <s v="B34"/>
    <n v="0"/>
    <n v="0"/>
    <n v="0"/>
  </r>
  <r>
    <s v="376"/>
    <s v="The Evergreen State College"/>
    <x v="84"/>
    <x v="6"/>
    <s v="B34"/>
    <n v="0"/>
    <n v="0"/>
    <n v="0"/>
  </r>
  <r>
    <s v="380"/>
    <s v="Western Washington University"/>
    <x v="85"/>
    <x v="6"/>
    <s v="B34"/>
    <n v="0"/>
    <n v="0"/>
    <n v="0"/>
  </r>
  <r>
    <s v="387"/>
    <s v="Washington State Arts Commission"/>
    <x v="86"/>
    <x v="6"/>
    <s v="B34"/>
    <n v="0"/>
    <n v="0"/>
    <n v="0"/>
  </r>
  <r>
    <s v="390"/>
    <s v="Washington State Historical Society"/>
    <x v="87"/>
    <x v="6"/>
    <s v="B34"/>
    <n v="0"/>
    <n v="0"/>
    <n v="0"/>
  </r>
  <r>
    <s v="395"/>
    <s v="East Wash State Historical Society"/>
    <x v="88"/>
    <x v="6"/>
    <s v="B34"/>
    <n v="0"/>
    <n v="0"/>
    <n v="0"/>
  </r>
  <r>
    <s v="405"/>
    <s v="Department of Transportation"/>
    <x v="89"/>
    <x v="6"/>
    <s v="B34"/>
    <n v="0"/>
    <n v="0"/>
    <n v="0"/>
  </r>
  <r>
    <s v="406"/>
    <s v="County Road Administration Board"/>
    <x v="90"/>
    <x v="6"/>
    <s v="B34"/>
    <n v="11000"/>
    <n v="9166.630000000001"/>
    <n v="1833.369999999999"/>
  </r>
  <r>
    <s v="407"/>
    <s v="Transportation Improvement Board"/>
    <x v="91"/>
    <x v="6"/>
    <s v="B34"/>
    <n v="6500"/>
    <n v="5958.37"/>
    <n v="541.63000000000011"/>
  </r>
  <r>
    <s v="410"/>
    <s v="Transportation Commission"/>
    <x v="92"/>
    <x v="6"/>
    <s v="B34"/>
    <n v="0"/>
    <n v="0"/>
    <n v="0"/>
  </r>
  <r>
    <s v="411"/>
    <s v="Freight Mobility Strategic Invest"/>
    <x v="93"/>
    <x v="6"/>
    <s v="B34"/>
    <n v="0"/>
    <n v="0"/>
    <n v="0"/>
  </r>
  <r>
    <s v="460"/>
    <s v="Columbia River Gorge Commission"/>
    <x v="94"/>
    <x v="6"/>
    <s v="B34"/>
    <n v="0"/>
    <n v="0"/>
    <n v="0"/>
  </r>
  <r>
    <s v="461"/>
    <s v="Department of Ecology"/>
    <x v="95"/>
    <x v="6"/>
    <s v="B34"/>
    <n v="1158000"/>
    <n v="968000"/>
    <n v="190000"/>
  </r>
  <r>
    <s v="462"/>
    <s v="WA Pollution Liab Insurance Program"/>
    <x v="96"/>
    <x v="6"/>
    <s v="B34"/>
    <n v="14000"/>
    <n v="11000"/>
    <n v="3000"/>
  </r>
  <r>
    <s v="463"/>
    <s v="Energy Fac Site Eval"/>
    <x v="97"/>
    <x v="6"/>
    <s v="B34"/>
    <n v="0"/>
    <n v="0"/>
    <n v="0"/>
  </r>
  <r>
    <s v="465"/>
    <s v="State Parks and Recreation Comm"/>
    <x v="98"/>
    <x v="6"/>
    <s v="B34"/>
    <n v="716500"/>
    <n v="603625"/>
    <n v="112875"/>
  </r>
  <r>
    <s v="467"/>
    <s v="Rec and Conservation Funding Board"/>
    <x v="99"/>
    <x v="6"/>
    <s v="B34"/>
    <n v="46000"/>
    <n v="37583.369999999988"/>
    <n v="8416.6300000000119"/>
  </r>
  <r>
    <s v="468"/>
    <s v="Environ &amp; Land Use Hearings Office"/>
    <x v="100"/>
    <x v="6"/>
    <s v="B34"/>
    <n v="0"/>
    <n v="0"/>
    <n v="0"/>
  </r>
  <r>
    <s v="471"/>
    <s v="State Conservation Commission"/>
    <x v="101"/>
    <x v="6"/>
    <s v="B34"/>
    <n v="0"/>
    <n v="0"/>
    <n v="0"/>
  </r>
  <r>
    <s v="477"/>
    <s v="Dept of Fish and Wildlife"/>
    <x v="102"/>
    <x v="6"/>
    <s v="B34"/>
    <n v="1495500"/>
    <n v="1255375"/>
    <n v="240125"/>
  </r>
  <r>
    <s v="478"/>
    <s v="Puget Sound Partnership"/>
    <x v="103"/>
    <x v="6"/>
    <s v="B34"/>
    <n v="37500"/>
    <n v="31625"/>
    <n v="5875"/>
  </r>
  <r>
    <s v="490"/>
    <s v="Department of Natural Resources"/>
    <x v="104"/>
    <x v="6"/>
    <s v="B34"/>
    <n v="1214000"/>
    <n v="1015666.6299999998"/>
    <n v="198333.37000000023"/>
  </r>
  <r>
    <s v="495"/>
    <s v="Department of Agriculture"/>
    <x v="105"/>
    <x v="6"/>
    <s v="B34"/>
    <n v="688000"/>
    <n v="586666.63"/>
    <n v="101333.37"/>
  </r>
  <r>
    <s v="540"/>
    <s v="Employment Security Department"/>
    <x v="106"/>
    <x v="6"/>
    <s v="B34"/>
    <n v="1840000"/>
    <n v="1562000"/>
    <n v="278000"/>
  </r>
  <r>
    <s v="541"/>
    <s v="ESD - PFM"/>
    <x v="109"/>
    <x v="6"/>
    <s v="B34"/>
    <n v="0"/>
    <n v="0"/>
    <n v="0"/>
  </r>
  <r>
    <s v="542"/>
    <s v="ESD LTC"/>
    <x v="110"/>
    <x v="6"/>
    <s v="B34"/>
    <n v="0"/>
    <n v="0"/>
    <n v="0"/>
  </r>
  <r>
    <s v="543"/>
    <s v="ESD - UI"/>
    <x v="111"/>
    <x v="6"/>
    <s v="B34"/>
    <n v="0"/>
    <n v="0"/>
    <n v="0"/>
  </r>
  <r>
    <s v="544"/>
    <s v="ESD - Other"/>
    <x v="112"/>
    <x v="6"/>
    <s v="B34"/>
    <n v="0"/>
    <n v="0"/>
    <n v="0"/>
  </r>
  <r>
    <s v="699"/>
    <s v="Community/Technical College System"/>
    <x v="107"/>
    <x v="6"/>
    <s v="B34"/>
    <n v="0"/>
    <n v="0"/>
    <n v="0"/>
  </r>
  <r>
    <s v="011"/>
    <s v="House of Representatives"/>
    <x v="0"/>
    <x v="7"/>
    <s v="B35"/>
    <n v="0"/>
    <n v="34375"/>
    <n v="-34375"/>
  </r>
  <r>
    <s v="012"/>
    <s v="Senate"/>
    <x v="1"/>
    <x v="7"/>
    <s v="B35"/>
    <n v="0"/>
    <n v="23833.369999999995"/>
    <n v="-23833.369999999995"/>
  </r>
  <r>
    <s v="013"/>
    <s v="Joint Transportation Committee"/>
    <x v="2"/>
    <x v="7"/>
    <s v="B35"/>
    <n v="0"/>
    <n v="458.37000000000012"/>
    <n v="-458.37000000000012"/>
  </r>
  <r>
    <s v="014"/>
    <s v="Jt Leg Audit &amp; Review Committee"/>
    <x v="3"/>
    <x v="7"/>
    <s v="B35"/>
    <n v="0"/>
    <n v="1833.3700000000001"/>
    <n v="-1833.3700000000001"/>
  </r>
  <r>
    <s v="020"/>
    <s v="LEAP Committee"/>
    <x v="4"/>
    <x v="7"/>
    <s v="B35"/>
    <n v="0"/>
    <n v="916.63000000000011"/>
    <n v="-916.63000000000011"/>
  </r>
  <r>
    <s v="035"/>
    <s v="Office of the State Actuary"/>
    <x v="5"/>
    <x v="7"/>
    <s v="B35"/>
    <n v="0"/>
    <n v="2291.6299999999997"/>
    <n v="-2291.6299999999997"/>
  </r>
  <r>
    <s v="036"/>
    <s v="St Leg Labor Rel"/>
    <x v="6"/>
    <x v="7"/>
    <s v="B35"/>
    <n v="0"/>
    <n v="0"/>
    <n v="0"/>
  </r>
  <r>
    <s v="037"/>
    <s v="Office of Legislative Support Svcs"/>
    <x v="7"/>
    <x v="7"/>
    <s v="B35"/>
    <n v="0"/>
    <n v="2750"/>
    <n v="-2750"/>
  </r>
  <r>
    <s v="038"/>
    <s v="Joint Legislative Systems Comm"/>
    <x v="8"/>
    <x v="7"/>
    <s v="B35"/>
    <n v="0"/>
    <n v="6416.63"/>
    <n v="-6416.63"/>
  </r>
  <r>
    <s v="040"/>
    <s v="Statute Law Committee"/>
    <x v="9"/>
    <x v="7"/>
    <s v="B35"/>
    <n v="0"/>
    <n v="3208.3700000000003"/>
    <n v="-3208.3700000000003"/>
  </r>
  <r>
    <s v="045"/>
    <s v="Supreme Court"/>
    <x v="10"/>
    <x v="7"/>
    <s v="B35"/>
    <n v="0"/>
    <n v="6875"/>
    <n v="-6875"/>
  </r>
  <r>
    <s v="046"/>
    <s v="State Law Library"/>
    <x v="11"/>
    <x v="7"/>
    <s v="B35"/>
    <n v="0"/>
    <n v="0"/>
    <n v="0"/>
  </r>
  <r>
    <s v="048"/>
    <s v="Court of Appeals"/>
    <x v="12"/>
    <x v="7"/>
    <s v="B35"/>
    <n v="0"/>
    <n v="11458.37"/>
    <n v="-11458.37"/>
  </r>
  <r>
    <s v="050"/>
    <s v="Commission on Judicial Conduct"/>
    <x v="13"/>
    <x v="7"/>
    <s v="B35"/>
    <n v="0"/>
    <n v="458.37000000000012"/>
    <n v="-458.37000000000012"/>
  </r>
  <r>
    <s v="055"/>
    <s v="Administrative Office of the Courts"/>
    <x v="14"/>
    <x v="7"/>
    <s v="B35"/>
    <n v="0"/>
    <n v="45375"/>
    <n v="-45375"/>
  </r>
  <r>
    <s v="056"/>
    <s v="Office of Public Defense"/>
    <x v="15"/>
    <x v="7"/>
    <s v="B35"/>
    <n v="0"/>
    <n v="2291.6299999999997"/>
    <n v="-2291.6299999999997"/>
  </r>
  <r>
    <s v="057"/>
    <s v="Office of Civil Legal Aid"/>
    <x v="16"/>
    <x v="7"/>
    <s v="B35"/>
    <n v="0"/>
    <n v="458.37000000000012"/>
    <n v="-458.37000000000012"/>
  </r>
  <r>
    <s v="075"/>
    <s v="Office of the Governor"/>
    <x v="17"/>
    <x v="7"/>
    <s v="B35"/>
    <n v="0"/>
    <n v="6875"/>
    <n v="-6875"/>
  </r>
  <r>
    <s v="080"/>
    <s v="Office of the Lieutenant Governor"/>
    <x v="18"/>
    <x v="7"/>
    <s v="B35"/>
    <n v="0"/>
    <n v="458.37000000000012"/>
    <n v="-458.37000000000012"/>
  </r>
  <r>
    <s v="082"/>
    <s v="Public Disclosure Commission"/>
    <x v="19"/>
    <x v="7"/>
    <s v="B35"/>
    <n v="0"/>
    <n v="2291.6299999999997"/>
    <n v="-2291.6299999999997"/>
  </r>
  <r>
    <s v="083"/>
    <s v="WA St Leadership Bd"/>
    <x v="20"/>
    <x v="7"/>
    <s v="B35"/>
    <n v="0"/>
    <n v="0"/>
    <n v="0"/>
  </r>
  <r>
    <s v="085"/>
    <s v="Office of the Secretary of State"/>
    <x v="21"/>
    <x v="7"/>
    <s v="B35"/>
    <n v="0"/>
    <n v="26125"/>
    <n v="-26125"/>
  </r>
  <r>
    <s v="086"/>
    <s v="Governor's Office of Indian Affairs"/>
    <x v="22"/>
    <x v="7"/>
    <s v="B35"/>
    <n v="0"/>
    <n v="0"/>
    <n v="0"/>
  </r>
  <r>
    <s v="087"/>
    <s v="Asian-Pacific-American Affrs"/>
    <x v="23"/>
    <x v="7"/>
    <s v="B35"/>
    <n v="0"/>
    <n v="0"/>
    <n v="0"/>
  </r>
  <r>
    <s v="090"/>
    <s v="Office of the State Treasurer"/>
    <x v="24"/>
    <x v="7"/>
    <s v="B35"/>
    <n v="0"/>
    <n v="5500"/>
    <n v="-5500"/>
  </r>
  <r>
    <s v="091"/>
    <s v="Redistricting Commission"/>
    <x v="25"/>
    <x v="7"/>
    <s v="B35"/>
    <n v="0"/>
    <n v="0"/>
    <n v="0"/>
  </r>
  <r>
    <s v="095"/>
    <s v="Office of the State Auditor"/>
    <x v="26"/>
    <x v="7"/>
    <s v="B35"/>
    <n v="0"/>
    <n v="38958.369999999988"/>
    <n v="-38958.369999999988"/>
  </r>
  <r>
    <s v="099"/>
    <s v="Comm Salaries for Elected Officials"/>
    <x v="27"/>
    <x v="7"/>
    <s v="B35"/>
    <n v="0"/>
    <n v="0"/>
    <n v="0"/>
  </r>
  <r>
    <s v="100"/>
    <s v="Office of the Attorney General"/>
    <x v="28"/>
    <x v="7"/>
    <s v="B35"/>
    <n v="0"/>
    <n v="147125"/>
    <n v="-147125"/>
  </r>
  <r>
    <s v="101"/>
    <s v="Caseload Forecast Council"/>
    <x v="29"/>
    <x v="7"/>
    <s v="B35"/>
    <n v="0"/>
    <n v="916.63000000000011"/>
    <n v="-916.63000000000011"/>
  </r>
  <r>
    <s v="102"/>
    <s v="Dept of Financial Institutions"/>
    <x v="30"/>
    <x v="7"/>
    <s v="B35"/>
    <n v="0"/>
    <n v="19250"/>
    <n v="-19250"/>
  </r>
  <r>
    <s v="103"/>
    <s v="Department of Commerce"/>
    <x v="31"/>
    <x v="7"/>
    <s v="B35"/>
    <n v="0"/>
    <n v="39875"/>
    <n v="-39875"/>
  </r>
  <r>
    <s v="104"/>
    <s v="Economic &amp; Revenue Forecast Council"/>
    <x v="32"/>
    <x v="7"/>
    <s v="B35"/>
    <n v="0"/>
    <n v="458.37000000000012"/>
    <n v="-458.37000000000012"/>
  </r>
  <r>
    <s v="105"/>
    <s v="Office of Financial Management"/>
    <x v="33"/>
    <x v="7"/>
    <s v="B35"/>
    <n v="0"/>
    <n v="44458.369999999988"/>
    <n v="-44458.369999999988"/>
  </r>
  <r>
    <s v="107"/>
    <s v="WA State Health Care Authority"/>
    <x v="34"/>
    <x v="7"/>
    <s v="B35"/>
    <n v="0"/>
    <n v="138875"/>
    <n v="-138875"/>
  </r>
  <r>
    <s v="110"/>
    <s v="Office of Administrative Hearings"/>
    <x v="35"/>
    <x v="7"/>
    <s v="B35"/>
    <n v="0"/>
    <n v="25208.369999999995"/>
    <n v="-25208.369999999995"/>
  </r>
  <r>
    <s v="116"/>
    <s v="State Lottery Commission"/>
    <x v="36"/>
    <x v="7"/>
    <s v="B35"/>
    <n v="0"/>
    <n v="11916.63"/>
    <n v="-11916.63"/>
  </r>
  <r>
    <s v="117"/>
    <s v="Washington State Gambling Comm"/>
    <x v="37"/>
    <x v="7"/>
    <s v="B35"/>
    <n v="0"/>
    <n v="9166.630000000001"/>
    <n v="-9166.630000000001"/>
  </r>
  <r>
    <s v="118"/>
    <s v="WA State Comm on Hispanic Affairs"/>
    <x v="38"/>
    <x v="7"/>
    <s v="B35"/>
    <n v="0"/>
    <n v="0"/>
    <n v="0"/>
  </r>
  <r>
    <s v="119"/>
    <s v="African-American Affairs Comm"/>
    <x v="39"/>
    <x v="7"/>
    <s v="B35"/>
    <n v="0"/>
    <n v="0"/>
    <n v="0"/>
  </r>
  <r>
    <s v="120"/>
    <s v="Human Rights Commission"/>
    <x v="40"/>
    <x v="7"/>
    <s v="B35"/>
    <n v="0"/>
    <n v="2750"/>
    <n v="-2750"/>
  </r>
  <r>
    <s v="124"/>
    <s v="Department of Retirement Systems"/>
    <x v="41"/>
    <x v="7"/>
    <s v="B35"/>
    <n v="0"/>
    <n v="24750"/>
    <n v="-24750"/>
  </r>
  <r>
    <s v="126"/>
    <s v="State Investment Board"/>
    <x v="42"/>
    <x v="7"/>
    <s v="B35"/>
    <n v="0"/>
    <n v="10083.369999999999"/>
    <n v="-10083.369999999999"/>
  </r>
  <r>
    <s v="140"/>
    <s v="Department of Revenue"/>
    <x v="43"/>
    <x v="7"/>
    <s v="B35"/>
    <n v="0"/>
    <n v="114125"/>
    <n v="-114125"/>
  </r>
  <r>
    <s v="142"/>
    <s v="Board of Tax Appeals"/>
    <x v="44"/>
    <x v="7"/>
    <s v="B35"/>
    <n v="0"/>
    <n v="2291.6299999999997"/>
    <n v="-2291.6299999999997"/>
  </r>
  <r>
    <s v="147"/>
    <s v="Minority &amp; Women's Business Enterp"/>
    <x v="45"/>
    <x v="7"/>
    <s v="B35"/>
    <n v="0"/>
    <n v="2750"/>
    <n v="-2750"/>
  </r>
  <r>
    <s v="160"/>
    <s v="Office of Insurance Commissioner"/>
    <x v="46"/>
    <x v="7"/>
    <s v="B35"/>
    <n v="0"/>
    <n v="22458.369999999995"/>
    <n v="-22458.369999999995"/>
  </r>
  <r>
    <s v="163"/>
    <s v="Consolidated Technology Services"/>
    <x v="47"/>
    <x v="7"/>
    <s v="B35"/>
    <n v="0"/>
    <n v="2750"/>
    <n v="-2750"/>
  </r>
  <r>
    <s v="165"/>
    <s v="State Board of Accountancy"/>
    <x v="48"/>
    <x v="7"/>
    <s v="B35"/>
    <n v="0"/>
    <n v="916.63000000000011"/>
    <n v="-916.63000000000011"/>
  </r>
  <r>
    <s v="166"/>
    <s v="Bd of Reg Prof Eng &amp; Land Surveyors"/>
    <x v="49"/>
    <x v="7"/>
    <s v="B35"/>
    <n v="0"/>
    <n v="1375"/>
    <n v="-1375"/>
  </r>
  <r>
    <s v="167"/>
    <s v="Forensic Investigations Council"/>
    <x v="50"/>
    <x v="7"/>
    <s v="B35"/>
    <n v="0"/>
    <n v="0"/>
    <n v="0"/>
  </r>
  <r>
    <s v="179"/>
    <s v="Dept of Enterprise Services"/>
    <x v="51"/>
    <x v="7"/>
    <s v="B35"/>
    <n v="0"/>
    <n v="69666.63"/>
    <n v="-69666.63"/>
  </r>
  <r>
    <s v="185"/>
    <s v="Washington Horse Racing Commission"/>
    <x v="52"/>
    <x v="7"/>
    <s v="B35"/>
    <n v="0"/>
    <n v="916.63000000000011"/>
    <n v="-916.63000000000011"/>
  </r>
  <r>
    <s v="190"/>
    <s v="Bd of Industrial Insurance Appeals"/>
    <x v="53"/>
    <x v="7"/>
    <s v="B35"/>
    <n v="0"/>
    <n v="13291.63"/>
    <n v="-13291.63"/>
  </r>
  <r>
    <s v="195"/>
    <s v="Liquor and Cannabis Board"/>
    <x v="54"/>
    <x v="7"/>
    <s v="B35"/>
    <n v="0"/>
    <n v="31625"/>
    <n v="-31625"/>
  </r>
  <r>
    <s v="205"/>
    <s v="Board of Pilotage Commissioners"/>
    <x v="55"/>
    <x v="7"/>
    <s v="B35"/>
    <n v="0"/>
    <n v="458.37000000000012"/>
    <n v="-458.37000000000012"/>
  </r>
  <r>
    <s v="215"/>
    <s v="Utilities and Transportation Comm"/>
    <x v="56"/>
    <x v="7"/>
    <s v="B35"/>
    <n v="0"/>
    <n v="15583.37"/>
    <n v="-15583.37"/>
  </r>
  <r>
    <s v="220"/>
    <s v="Board for Volunteer Firefighters"/>
    <x v="57"/>
    <x v="7"/>
    <s v="B35"/>
    <n v="0"/>
    <n v="458.37000000000012"/>
    <n v="-458.37000000000012"/>
  </r>
  <r>
    <s v="225"/>
    <s v="Washington State Patrol"/>
    <x v="58"/>
    <x v="7"/>
    <s v="B35"/>
    <n v="0"/>
    <n v="211750"/>
    <n v="-211750"/>
  </r>
  <r>
    <s v="227"/>
    <s v="Criminal Justice Training Comm"/>
    <x v="59"/>
    <x v="7"/>
    <s v="B35"/>
    <n v="0"/>
    <n v="7333.37"/>
    <n v="-7333.37"/>
  </r>
  <r>
    <s v="228"/>
    <s v="WA Traffic Safety Commission"/>
    <x v="60"/>
    <x v="7"/>
    <s v="B35"/>
    <n v="0"/>
    <n v="1833.3700000000001"/>
    <n v="-1833.3700000000001"/>
  </r>
  <r>
    <s v="229"/>
    <s v="Office of Independent Investigations"/>
    <x v="61"/>
    <x v="7"/>
    <s v="B35"/>
    <n v="0"/>
    <n v="0"/>
    <n v="0"/>
  </r>
  <r>
    <s v="235"/>
    <s v="Department of Labor and Industries"/>
    <x v="62"/>
    <x v="7"/>
    <s v="B35"/>
    <n v="0"/>
    <n v="291500"/>
    <n v="-291500"/>
  </r>
  <r>
    <s v="240"/>
    <s v="Department of Licensing"/>
    <x v="63"/>
    <x v="7"/>
    <s v="B35"/>
    <n v="0"/>
    <n v="120083.37"/>
    <n v="-120083.37"/>
  </r>
  <r>
    <s v="245"/>
    <s v="Military Department"/>
    <x v="64"/>
    <x v="7"/>
    <s v="B35"/>
    <n v="0"/>
    <n v="33916.630000000005"/>
    <n v="-33916.630000000005"/>
  </r>
  <r>
    <s v="275"/>
    <s v="Public Employment Relations Comm"/>
    <x v="65"/>
    <x v="7"/>
    <s v="B35"/>
    <n v="0"/>
    <n v="2291.6299999999997"/>
    <n v="-2291.6299999999997"/>
  </r>
  <r>
    <s v="300"/>
    <s v="Dept of Social and Health Services"/>
    <x v="66"/>
    <x v="7"/>
    <s v="B35"/>
    <n v="0"/>
    <n v="1489583.3699999999"/>
    <n v="-1489583.3699999999"/>
  </r>
  <r>
    <s v="303"/>
    <s v="Department of Health"/>
    <x v="67"/>
    <x v="7"/>
    <s v="B35"/>
    <n v="0"/>
    <n v="253916.63000000006"/>
    <n v="-253916.63000000006"/>
  </r>
  <r>
    <s v="305"/>
    <s v="Department of Veterans' Affairs"/>
    <x v="68"/>
    <x v="7"/>
    <s v="B35"/>
    <n v="0"/>
    <n v="76083.37"/>
    <n v="-76083.37"/>
  </r>
  <r>
    <s v="307"/>
    <s v="Dept of Children, Youth &amp; Families"/>
    <x v="69"/>
    <x v="7"/>
    <s v="B35"/>
    <n v="0"/>
    <n v="422125"/>
    <n v="-422125"/>
  </r>
  <r>
    <s v="310"/>
    <s v="Department of Corrections"/>
    <x v="70"/>
    <x v="7"/>
    <s v="B35"/>
    <n v="0"/>
    <n v="812625"/>
    <n v="-812625"/>
  </r>
  <r>
    <s v="315"/>
    <s v="Dept of Services for the Blind"/>
    <x v="71"/>
    <x v="7"/>
    <s v="B35"/>
    <n v="0"/>
    <n v="7791.63"/>
    <n v="-7791.63"/>
  </r>
  <r>
    <s v="340"/>
    <s v="Student Achievement Council"/>
    <x v="72"/>
    <x v="7"/>
    <s v="B35"/>
    <n v="0"/>
    <n v="9166.630000000001"/>
    <n v="-9166.630000000001"/>
  </r>
  <r>
    <s v="341"/>
    <s v="LEOFF 2 Retirement Board"/>
    <x v="73"/>
    <x v="7"/>
    <s v="B35"/>
    <n v="0"/>
    <n v="458.37000000000012"/>
    <n v="-458.37000000000012"/>
  </r>
  <r>
    <s v="350"/>
    <s v="Public Schools"/>
    <x v="74"/>
    <x v="7"/>
    <s v="B35"/>
    <n v="0"/>
    <n v="42625"/>
    <n v="-42625"/>
  </r>
  <r>
    <s v="351"/>
    <s v="State School for the Blind"/>
    <x v="75"/>
    <x v="7"/>
    <s v="B35"/>
    <n v="0"/>
    <n v="10541.630000000001"/>
    <n v="-10541.630000000001"/>
  </r>
  <r>
    <s v="353"/>
    <s v="Childhood Deafness &amp; Hearing Loss"/>
    <x v="76"/>
    <x v="7"/>
    <s v="B35"/>
    <n v="0"/>
    <n v="11916.63"/>
    <n v="-11916.63"/>
  </r>
  <r>
    <s v="354"/>
    <s v="Workforce Trng &amp; Educ Coord Board"/>
    <x v="77"/>
    <x v="7"/>
    <s v="B35"/>
    <n v="0"/>
    <n v="2291.6299999999997"/>
    <n v="-2291.6299999999997"/>
  </r>
  <r>
    <s v="355"/>
    <s v="Archaeology &amp; Historic Preservation"/>
    <x v="78"/>
    <x v="7"/>
    <s v="B35"/>
    <n v="0"/>
    <n v="2291.6299999999997"/>
    <n v="-2291.6299999999997"/>
  </r>
  <r>
    <s v="357"/>
    <s v="Department of Early Learning"/>
    <x v="108"/>
    <x v="7"/>
    <s v="B35"/>
    <n v="0"/>
    <n v="0"/>
    <n v="0"/>
  </r>
  <r>
    <s v="359"/>
    <s v="Washington Charter School Comm"/>
    <x v="79"/>
    <x v="7"/>
    <s v="B35"/>
    <n v="0"/>
    <n v="0"/>
    <n v="0"/>
  </r>
  <r>
    <s v="360"/>
    <s v="University of Washington"/>
    <x v="80"/>
    <x v="7"/>
    <s v="B35"/>
    <n v="0"/>
    <n v="104500"/>
    <n v="-104500"/>
  </r>
  <r>
    <s v="365"/>
    <s v="Washington State University"/>
    <x v="81"/>
    <x v="7"/>
    <s v="B35"/>
    <n v="0"/>
    <n v="49500"/>
    <n v="-49500"/>
  </r>
  <r>
    <s v="370"/>
    <s v="Eastern Washington University"/>
    <x v="82"/>
    <x v="7"/>
    <s v="B35"/>
    <n v="0"/>
    <n v="11916.63"/>
    <n v="-11916.63"/>
  </r>
  <r>
    <s v="375"/>
    <s v="Central Washington University"/>
    <x v="83"/>
    <x v="7"/>
    <s v="B35"/>
    <n v="0"/>
    <n v="11000"/>
    <n v="-11000"/>
  </r>
  <r>
    <s v="376"/>
    <s v="The Evergreen State College"/>
    <x v="84"/>
    <x v="7"/>
    <s v="B35"/>
    <n v="0"/>
    <n v="9625"/>
    <n v="-9625"/>
  </r>
  <r>
    <s v="380"/>
    <s v="Western Washington University"/>
    <x v="85"/>
    <x v="7"/>
    <s v="B35"/>
    <n v="0"/>
    <n v="20625"/>
    <n v="-20625"/>
  </r>
  <r>
    <s v="387"/>
    <s v="Washington State Arts Commission"/>
    <x v="86"/>
    <x v="7"/>
    <s v="B35"/>
    <n v="0"/>
    <n v="3208.3700000000003"/>
    <n v="-3208.3700000000003"/>
  </r>
  <r>
    <s v="390"/>
    <s v="Washington State Historical Society"/>
    <x v="87"/>
    <x v="7"/>
    <s v="B35"/>
    <n v="0"/>
    <n v="2750"/>
    <n v="-2750"/>
  </r>
  <r>
    <s v="395"/>
    <s v="East Wash State Historical Society"/>
    <x v="88"/>
    <x v="7"/>
    <s v="B35"/>
    <n v="0"/>
    <n v="2291.6299999999997"/>
    <n v="-2291.6299999999997"/>
  </r>
  <r>
    <s v="405"/>
    <s v="Department of Transportation"/>
    <x v="89"/>
    <x v="7"/>
    <s v="B35"/>
    <n v="0"/>
    <n v="629291.63"/>
    <n v="-629291.63"/>
  </r>
  <r>
    <s v="406"/>
    <s v="County Road Administration Board"/>
    <x v="90"/>
    <x v="7"/>
    <s v="B35"/>
    <n v="0"/>
    <n v="2291.6299999999997"/>
    <n v="-2291.6299999999997"/>
  </r>
  <r>
    <s v="407"/>
    <s v="Transportation Improvement Board"/>
    <x v="91"/>
    <x v="7"/>
    <s v="B35"/>
    <n v="0"/>
    <n v="916.63000000000011"/>
    <n v="-916.63000000000011"/>
  </r>
  <r>
    <s v="410"/>
    <s v="Transportation Commission"/>
    <x v="92"/>
    <x v="7"/>
    <s v="B35"/>
    <n v="0"/>
    <n v="458.37000000000012"/>
    <n v="-458.37000000000012"/>
  </r>
  <r>
    <s v="411"/>
    <s v="Freight Mobility Strategic Invest"/>
    <x v="93"/>
    <x v="7"/>
    <s v="B35"/>
    <n v="0"/>
    <n v="0"/>
    <n v="0"/>
  </r>
  <r>
    <s v="460"/>
    <s v="Columbia River Gorge Commission"/>
    <x v="94"/>
    <x v="7"/>
    <s v="B35"/>
    <n v="0"/>
    <n v="458.37000000000012"/>
    <n v="-458.37000000000012"/>
  </r>
  <r>
    <s v="461"/>
    <s v="Department of Ecology"/>
    <x v="95"/>
    <x v="7"/>
    <s v="B35"/>
    <n v="0"/>
    <n v="151708.37000000002"/>
    <n v="-151708.37000000002"/>
  </r>
  <r>
    <s v="462"/>
    <s v="WA Pollution Liab Insurance Program"/>
    <x v="96"/>
    <x v="7"/>
    <s v="B35"/>
    <n v="0"/>
    <n v="2291.6299999999997"/>
    <n v="-2291.6299999999997"/>
  </r>
  <r>
    <s v="463"/>
    <s v="Energy Fac Site Eval"/>
    <x v="97"/>
    <x v="7"/>
    <s v="B35"/>
    <n v="0"/>
    <n v="0"/>
    <n v="0"/>
  </r>
  <r>
    <s v="465"/>
    <s v="State Parks and Recreation Comm"/>
    <x v="98"/>
    <x v="7"/>
    <s v="B35"/>
    <n v="0"/>
    <n v="76083.37"/>
    <n v="-76083.37"/>
  </r>
  <r>
    <s v="467"/>
    <s v="Rec and Conservation Funding Board"/>
    <x v="99"/>
    <x v="7"/>
    <s v="B35"/>
    <n v="0"/>
    <n v="6416.63"/>
    <n v="-6416.63"/>
  </r>
  <r>
    <s v="468"/>
    <s v="Environ &amp; Land Use Hearings Office"/>
    <x v="100"/>
    <x v="7"/>
    <s v="B35"/>
    <n v="0"/>
    <n v="1833.3700000000001"/>
    <n v="-1833.3700000000001"/>
  </r>
  <r>
    <s v="471"/>
    <s v="State Conservation Commission"/>
    <x v="101"/>
    <x v="7"/>
    <s v="B35"/>
    <n v="0"/>
    <n v="2750"/>
    <n v="-2750"/>
  </r>
  <r>
    <s v="477"/>
    <s v="Dept of Fish and Wildlife"/>
    <x v="102"/>
    <x v="7"/>
    <s v="B35"/>
    <n v="0"/>
    <n v="181958.36999999994"/>
    <n v="-181958.36999999994"/>
  </r>
  <r>
    <s v="478"/>
    <s v="Puget Sound Partnership"/>
    <x v="103"/>
    <x v="7"/>
    <s v="B35"/>
    <n v="0"/>
    <n v="4583.37"/>
    <n v="-4583.37"/>
  </r>
  <r>
    <s v="490"/>
    <s v="Department of Natural Resources"/>
    <x v="104"/>
    <x v="7"/>
    <s v="B35"/>
    <n v="0"/>
    <n v="178291.62999999998"/>
    <n v="-178291.62999999998"/>
  </r>
  <r>
    <s v="495"/>
    <s v="Department of Agriculture"/>
    <x v="105"/>
    <x v="7"/>
    <s v="B35"/>
    <n v="0"/>
    <n v="76083.37"/>
    <n v="-76083.37"/>
  </r>
  <r>
    <s v="540"/>
    <s v="Employment Security Department"/>
    <x v="106"/>
    <x v="7"/>
    <s v="B35"/>
    <n v="0"/>
    <n v="258041.63000000006"/>
    <n v="-258041.63000000006"/>
  </r>
  <r>
    <s v="541"/>
    <s v="ESD - PFM"/>
    <x v="109"/>
    <x v="7"/>
    <s v="B35"/>
    <n v="0"/>
    <n v="0"/>
    <n v="0"/>
  </r>
  <r>
    <s v="542"/>
    <s v="ESD LTC"/>
    <x v="110"/>
    <x v="7"/>
    <s v="B35"/>
    <n v="0"/>
    <n v="0"/>
    <n v="0"/>
  </r>
  <r>
    <s v="543"/>
    <s v="ESD - UI"/>
    <x v="111"/>
    <x v="7"/>
    <s v="B35"/>
    <n v="0"/>
    <n v="0"/>
    <n v="0"/>
  </r>
  <r>
    <s v="544"/>
    <s v="ESD - Other"/>
    <x v="112"/>
    <x v="7"/>
    <s v="B35"/>
    <n v="0"/>
    <n v="0"/>
    <n v="0"/>
  </r>
  <r>
    <s v="699"/>
    <s v="Community/Technical College System"/>
    <x v="107"/>
    <x v="7"/>
    <s v="B35"/>
    <n v="0"/>
    <n v="132000"/>
    <n v="-132000"/>
  </r>
  <r>
    <s v="011"/>
    <s v="House of Representatives"/>
    <x v="0"/>
    <x v="8"/>
    <s v="B40"/>
    <n v="64500"/>
    <n v="59125"/>
    <n v="5375"/>
  </r>
  <r>
    <s v="012"/>
    <s v="Senate"/>
    <x v="1"/>
    <x v="8"/>
    <s v="B40"/>
    <n v="55500"/>
    <n v="50875"/>
    <n v="4625"/>
  </r>
  <r>
    <s v="013"/>
    <s v="Joint Transportation Committee"/>
    <x v="2"/>
    <x v="8"/>
    <s v="B40"/>
    <n v="500"/>
    <n v="458.37000000000012"/>
    <n v="41.629999999999882"/>
  </r>
  <r>
    <s v="014"/>
    <s v="Jt Leg Audit &amp; Review Committee"/>
    <x v="3"/>
    <x v="8"/>
    <s v="B40"/>
    <n v="2000"/>
    <n v="1833.3700000000001"/>
    <n v="166.62999999999988"/>
  </r>
  <r>
    <s v="020"/>
    <s v="LEAP Committee"/>
    <x v="4"/>
    <x v="8"/>
    <s v="B40"/>
    <n v="1000"/>
    <n v="916.63000000000011"/>
    <n v="83.369999999999891"/>
  </r>
  <r>
    <s v="035"/>
    <s v="Office of the State Actuary"/>
    <x v="5"/>
    <x v="8"/>
    <s v="B40"/>
    <n v="1500"/>
    <n v="1375"/>
    <n v="125"/>
  </r>
  <r>
    <s v="036"/>
    <s v="St Leg Labor Rel"/>
    <x v="6"/>
    <x v="8"/>
    <s v="B40"/>
    <n v="0"/>
    <n v="0"/>
    <n v="0"/>
  </r>
  <r>
    <s v="037"/>
    <s v="Office of Legislative Support Svcs"/>
    <x v="7"/>
    <x v="8"/>
    <s v="B40"/>
    <n v="2000"/>
    <n v="1833.3700000000001"/>
    <n v="166.62999999999988"/>
  </r>
  <r>
    <s v="038"/>
    <s v="Joint Legislative Systems Comm"/>
    <x v="8"/>
    <x v="8"/>
    <s v="B40"/>
    <n v="39000"/>
    <n v="35750"/>
    <n v="3250"/>
  </r>
  <r>
    <s v="040"/>
    <s v="Statute Law Committee"/>
    <x v="9"/>
    <x v="8"/>
    <s v="B40"/>
    <n v="3500"/>
    <n v="3208.3700000000003"/>
    <n v="291.62999999999965"/>
  </r>
  <r>
    <s v="045"/>
    <s v="Supreme Court"/>
    <x v="10"/>
    <x v="8"/>
    <s v="B40"/>
    <n v="37500"/>
    <n v="34833.369999999995"/>
    <n v="2666.6300000000047"/>
  </r>
  <r>
    <s v="046"/>
    <s v="State Law Library"/>
    <x v="11"/>
    <x v="8"/>
    <s v="B40"/>
    <n v="0"/>
    <n v="0"/>
    <n v="0"/>
  </r>
  <r>
    <s v="048"/>
    <s v="Court of Appeals"/>
    <x v="12"/>
    <x v="8"/>
    <s v="B40"/>
    <n v="43000"/>
    <n v="39416.630000000012"/>
    <n v="3583.3699999999881"/>
  </r>
  <r>
    <s v="050"/>
    <s v="Commission on Judicial Conduct"/>
    <x v="13"/>
    <x v="8"/>
    <s v="B40"/>
    <n v="500"/>
    <n v="458.37000000000012"/>
    <n v="41.629999999999882"/>
  </r>
  <r>
    <s v="055"/>
    <s v="Administrative Office of the Courts"/>
    <x v="14"/>
    <x v="8"/>
    <s v="B40"/>
    <n v="77000"/>
    <n v="70583.37"/>
    <n v="6416.6300000000047"/>
  </r>
  <r>
    <s v="056"/>
    <s v="Office of Public Defense"/>
    <x v="15"/>
    <x v="8"/>
    <s v="B40"/>
    <n v="2500"/>
    <n v="2291.6299999999997"/>
    <n v="208.37000000000035"/>
  </r>
  <r>
    <s v="057"/>
    <s v="Office of Civil Legal Aid"/>
    <x v="16"/>
    <x v="8"/>
    <s v="B40"/>
    <n v="500"/>
    <n v="458.37000000000012"/>
    <n v="41.629999999999882"/>
  </r>
  <r>
    <s v="075"/>
    <s v="Office of the Governor"/>
    <x v="17"/>
    <x v="8"/>
    <s v="B40"/>
    <n v="38500"/>
    <n v="35291.630000000005"/>
    <n v="3208.3699999999953"/>
  </r>
  <r>
    <s v="080"/>
    <s v="Office of the Lieutenant Governor"/>
    <x v="18"/>
    <x v="8"/>
    <s v="B40"/>
    <n v="500"/>
    <n v="458.37000000000012"/>
    <n v="41.629999999999882"/>
  </r>
  <r>
    <s v="082"/>
    <s v="Public Disclosure Commission"/>
    <x v="19"/>
    <x v="8"/>
    <s v="B40"/>
    <n v="3000"/>
    <n v="2750"/>
    <n v="250"/>
  </r>
  <r>
    <s v="083"/>
    <s v="WA St Leadership Bd"/>
    <x v="20"/>
    <x v="8"/>
    <s v="B40"/>
    <n v="0"/>
    <n v="0"/>
    <n v="0"/>
  </r>
  <r>
    <s v="085"/>
    <s v="Office of the Secretary of State"/>
    <x v="21"/>
    <x v="8"/>
    <s v="B40"/>
    <n v="59000"/>
    <n v="54083.369999999988"/>
    <n v="4916.6300000000119"/>
  </r>
  <r>
    <s v="086"/>
    <s v="Governor's Office of Indian Affairs"/>
    <x v="22"/>
    <x v="8"/>
    <s v="B40"/>
    <n v="0"/>
    <n v="0"/>
    <n v="0"/>
  </r>
  <r>
    <s v="087"/>
    <s v="Asian-Pacific-American Affrs"/>
    <x v="23"/>
    <x v="8"/>
    <s v="B40"/>
    <n v="0"/>
    <n v="0"/>
    <n v="0"/>
  </r>
  <r>
    <s v="090"/>
    <s v="Office of the State Treasurer"/>
    <x v="24"/>
    <x v="8"/>
    <s v="B40"/>
    <n v="38500"/>
    <n v="35291.630000000005"/>
    <n v="3208.3699999999953"/>
  </r>
  <r>
    <s v="091"/>
    <s v="Redistricting Commission"/>
    <x v="25"/>
    <x v="8"/>
    <s v="B40"/>
    <n v="0"/>
    <n v="0"/>
    <n v="0"/>
  </r>
  <r>
    <s v="095"/>
    <s v="Office of the State Auditor"/>
    <x v="26"/>
    <x v="8"/>
    <s v="B40"/>
    <n v="69000"/>
    <n v="63250"/>
    <n v="5750"/>
  </r>
  <r>
    <s v="099"/>
    <s v="Comm Salaries for Elected Officials"/>
    <x v="27"/>
    <x v="8"/>
    <s v="B40"/>
    <n v="0"/>
    <n v="0"/>
    <n v="0"/>
  </r>
  <r>
    <s v="100"/>
    <s v="Office of the Attorney General"/>
    <x v="28"/>
    <x v="8"/>
    <s v="B40"/>
    <n v="173500"/>
    <n v="159041.62999999998"/>
    <n v="14458.370000000024"/>
  </r>
  <r>
    <s v="101"/>
    <s v="Caseload Forecast Council"/>
    <x v="29"/>
    <x v="8"/>
    <s v="B40"/>
    <n v="1000"/>
    <n v="916.63000000000011"/>
    <n v="83.369999999999891"/>
  </r>
  <r>
    <s v="102"/>
    <s v="Dept of Financial Institutions"/>
    <x v="30"/>
    <x v="8"/>
    <s v="B40"/>
    <n v="50000"/>
    <n v="45833.369999999988"/>
    <n v="4166.6300000000119"/>
  </r>
  <r>
    <s v="103"/>
    <s v="Department of Commerce"/>
    <x v="31"/>
    <x v="8"/>
    <s v="B40"/>
    <n v="73500"/>
    <n v="67375"/>
    <n v="6125"/>
  </r>
  <r>
    <s v="104"/>
    <s v="Economic &amp; Revenue Forecast Council"/>
    <x v="32"/>
    <x v="8"/>
    <s v="B40"/>
    <n v="500"/>
    <n v="458.37000000000012"/>
    <n v="41.629999999999882"/>
  </r>
  <r>
    <s v="105"/>
    <s v="Office of Financial Management"/>
    <x v="33"/>
    <x v="8"/>
    <s v="B40"/>
    <n v="80000"/>
    <n v="73333.37"/>
    <n v="6666.6300000000047"/>
  </r>
  <r>
    <s v="107"/>
    <s v="WA State Health Care Authority"/>
    <x v="34"/>
    <x v="8"/>
    <s v="B40"/>
    <n v="165500"/>
    <n v="151708.37000000002"/>
    <n v="13791.629999999976"/>
  </r>
  <r>
    <s v="110"/>
    <s v="Office of Administrative Hearings"/>
    <x v="35"/>
    <x v="8"/>
    <s v="B40"/>
    <n v="56500"/>
    <n v="51791.630000000012"/>
    <n v="4708.3699999999881"/>
  </r>
  <r>
    <s v="116"/>
    <s v="State Lottery Commission"/>
    <x v="36"/>
    <x v="8"/>
    <s v="B40"/>
    <n v="44000"/>
    <n v="40333.369999999988"/>
    <n v="3666.6300000000119"/>
  </r>
  <r>
    <s v="117"/>
    <s v="Washington State Gambling Comm"/>
    <x v="37"/>
    <x v="8"/>
    <s v="B40"/>
    <n v="40500"/>
    <n v="37125"/>
    <n v="3375"/>
  </r>
  <r>
    <s v="118"/>
    <s v="WA State Comm on Hispanic Affairs"/>
    <x v="38"/>
    <x v="8"/>
    <s v="B40"/>
    <n v="500"/>
    <n v="458.37000000000012"/>
    <n v="41.629999999999882"/>
  </r>
  <r>
    <s v="119"/>
    <s v="African-American Affairs Comm"/>
    <x v="39"/>
    <x v="8"/>
    <s v="B40"/>
    <n v="0"/>
    <n v="0"/>
    <n v="0"/>
  </r>
  <r>
    <s v="120"/>
    <s v="Human Rights Commission"/>
    <x v="40"/>
    <x v="8"/>
    <s v="B40"/>
    <n v="2000"/>
    <n v="1833.3700000000001"/>
    <n v="166.62999999999988"/>
  </r>
  <r>
    <s v="124"/>
    <s v="Department of Retirement Systems"/>
    <x v="41"/>
    <x v="8"/>
    <s v="B40"/>
    <n v="55500"/>
    <n v="50875"/>
    <n v="4625"/>
  </r>
  <r>
    <s v="126"/>
    <s v="State Investment Board"/>
    <x v="42"/>
    <x v="8"/>
    <s v="B40"/>
    <n v="40500"/>
    <n v="37125"/>
    <n v="3375"/>
  </r>
  <r>
    <s v="140"/>
    <s v="Department of Revenue"/>
    <x v="43"/>
    <x v="8"/>
    <s v="B40"/>
    <n v="143500"/>
    <n v="131541.63"/>
    <n v="11958.369999999995"/>
  </r>
  <r>
    <s v="142"/>
    <s v="Board of Tax Appeals"/>
    <x v="44"/>
    <x v="8"/>
    <s v="B40"/>
    <n v="1500"/>
    <n v="1375"/>
    <n v="125"/>
  </r>
  <r>
    <s v="147"/>
    <s v="Minority &amp; Women's Business Enterp"/>
    <x v="45"/>
    <x v="8"/>
    <s v="B40"/>
    <n v="3000"/>
    <n v="2750"/>
    <n v="250"/>
  </r>
  <r>
    <s v="160"/>
    <s v="Office of Insurance Commissioner"/>
    <x v="46"/>
    <x v="8"/>
    <s v="B40"/>
    <n v="52500"/>
    <n v="48125"/>
    <n v="4375"/>
  </r>
  <r>
    <s v="163"/>
    <s v="Consolidated Technology Services"/>
    <x v="47"/>
    <x v="8"/>
    <s v="B40"/>
    <n v="57000"/>
    <n v="2750"/>
    <n v="54250"/>
  </r>
  <r>
    <s v="165"/>
    <s v="State Board of Accountancy"/>
    <x v="48"/>
    <x v="8"/>
    <s v="B40"/>
    <n v="1000"/>
    <n v="916.63000000000011"/>
    <n v="83.369999999999891"/>
  </r>
  <r>
    <s v="166"/>
    <s v="Bd of Reg Prof Eng &amp; Land Surveyors"/>
    <x v="49"/>
    <x v="8"/>
    <s v="B40"/>
    <n v="1500"/>
    <n v="1375"/>
    <n v="125"/>
  </r>
  <r>
    <s v="167"/>
    <s v="Forensic Investigations Council"/>
    <x v="50"/>
    <x v="8"/>
    <s v="B40"/>
    <n v="0"/>
    <n v="0"/>
    <n v="0"/>
  </r>
  <r>
    <s v="179"/>
    <s v="Dept of Enterprise Services"/>
    <x v="51"/>
    <x v="8"/>
    <s v="B40"/>
    <n v="99500"/>
    <n v="91208.37"/>
    <n v="8291.6300000000047"/>
  </r>
  <r>
    <s v="185"/>
    <s v="Washington Horse Racing Commission"/>
    <x v="52"/>
    <x v="8"/>
    <s v="B40"/>
    <n v="1000"/>
    <n v="916.63000000000011"/>
    <n v="83.369999999999891"/>
  </r>
  <r>
    <s v="190"/>
    <s v="Bd of Industrial Insurance Appeals"/>
    <x v="53"/>
    <x v="8"/>
    <s v="B40"/>
    <n v="43500"/>
    <n v="39875"/>
    <n v="3625"/>
  </r>
  <r>
    <s v="195"/>
    <s v="Liquor and Cannabis Board"/>
    <x v="54"/>
    <x v="8"/>
    <s v="B40"/>
    <n v="64500"/>
    <n v="59125"/>
    <n v="5375"/>
  </r>
  <r>
    <s v="205"/>
    <s v="Board of Pilotage Commissioners"/>
    <x v="55"/>
    <x v="8"/>
    <s v="B40"/>
    <n v="500"/>
    <n v="458.37000000000012"/>
    <n v="41.629999999999882"/>
  </r>
  <r>
    <s v="215"/>
    <s v="Utilities and Transportation Comm"/>
    <x v="56"/>
    <x v="8"/>
    <s v="B40"/>
    <n v="46000"/>
    <n v="42166.630000000012"/>
    <n v="3833.3699999999881"/>
  </r>
  <r>
    <s v="220"/>
    <s v="Board for Volunteer Firefighters"/>
    <x v="57"/>
    <x v="8"/>
    <s v="B40"/>
    <n v="500"/>
    <n v="458.37000000000012"/>
    <n v="41.629999999999882"/>
  </r>
  <r>
    <s v="225"/>
    <s v="Washington State Patrol"/>
    <x v="58"/>
    <x v="8"/>
    <s v="B40"/>
    <n v="238000"/>
    <n v="218166.63000000006"/>
    <n v="19833.369999999937"/>
  </r>
  <r>
    <s v="227"/>
    <s v="Criminal Justice Training Comm"/>
    <x v="59"/>
    <x v="8"/>
    <s v="B40"/>
    <n v="39000"/>
    <n v="35750"/>
    <n v="3250"/>
  </r>
  <r>
    <s v="228"/>
    <s v="WA Traffic Safety Commission"/>
    <x v="60"/>
    <x v="8"/>
    <s v="B40"/>
    <n v="2000"/>
    <n v="1833.3700000000001"/>
    <n v="166.62999999999988"/>
  </r>
  <r>
    <s v="229"/>
    <s v="Office of Independent Investigations"/>
    <x v="61"/>
    <x v="8"/>
    <s v="B40"/>
    <n v="0"/>
    <n v="0"/>
    <n v="0"/>
  </r>
  <r>
    <s v="235"/>
    <s v="Department of Labor and Industries"/>
    <x v="62"/>
    <x v="8"/>
    <s v="B40"/>
    <n v="318500"/>
    <n v="290125"/>
    <n v="28375"/>
  </r>
  <r>
    <s v="240"/>
    <s v="Department of Licensing"/>
    <x v="63"/>
    <x v="8"/>
    <s v="B40"/>
    <n v="149500"/>
    <n v="137041.63"/>
    <n v="12458.369999999995"/>
  </r>
  <r>
    <s v="245"/>
    <s v="Military Department"/>
    <x v="64"/>
    <x v="8"/>
    <s v="B40"/>
    <n v="65000"/>
    <n v="59583.369999999988"/>
    <n v="5416.6300000000119"/>
  </r>
  <r>
    <s v="275"/>
    <s v="Public Employment Relations Comm"/>
    <x v="65"/>
    <x v="8"/>
    <s v="B40"/>
    <n v="2500"/>
    <n v="2291.6299999999997"/>
    <n v="208.37000000000035"/>
  </r>
  <r>
    <s v="300"/>
    <s v="Dept of Social and Health Services"/>
    <x v="66"/>
    <x v="8"/>
    <s v="B40"/>
    <n v="1488000"/>
    <n v="1363083.3699999999"/>
    <n v="124916.63000000012"/>
  </r>
  <r>
    <s v="303"/>
    <s v="Department of Health"/>
    <x v="67"/>
    <x v="8"/>
    <s v="B40"/>
    <n v="282000"/>
    <n v="257583.36999999994"/>
    <n v="24416.630000000063"/>
  </r>
  <r>
    <s v="305"/>
    <s v="Department of Veterans' Affairs"/>
    <x v="68"/>
    <x v="8"/>
    <s v="B40"/>
    <n v="104000"/>
    <n v="95333.37"/>
    <n v="8666.6300000000047"/>
  </r>
  <r>
    <s v="307"/>
    <s v="Dept of Children, Youth &amp; Families"/>
    <x v="69"/>
    <x v="8"/>
    <s v="B40"/>
    <n v="445000"/>
    <n v="407916.63000000012"/>
    <n v="37083.369999999879"/>
  </r>
  <r>
    <s v="310"/>
    <s v="Department of Corrections"/>
    <x v="70"/>
    <x v="8"/>
    <s v="B40"/>
    <n v="828500"/>
    <n v="757625"/>
    <n v="70875"/>
  </r>
  <r>
    <s v="315"/>
    <s v="Dept of Services for the Blind"/>
    <x v="71"/>
    <x v="8"/>
    <s v="B40"/>
    <n v="40000"/>
    <n v="36666.630000000012"/>
    <n v="3333.3699999999881"/>
  </r>
  <r>
    <s v="340"/>
    <s v="Student Achievement Council"/>
    <x v="72"/>
    <x v="8"/>
    <s v="B40"/>
    <n v="40000"/>
    <n v="36666.630000000012"/>
    <n v="3333.3699999999881"/>
  </r>
  <r>
    <s v="341"/>
    <s v="LEOFF 2 Retirement Board"/>
    <x v="73"/>
    <x v="8"/>
    <s v="B40"/>
    <n v="500"/>
    <n v="458.37000000000012"/>
    <n v="41.629999999999882"/>
  </r>
  <r>
    <s v="350"/>
    <s v="Public Schools"/>
    <x v="74"/>
    <x v="8"/>
    <s v="B40"/>
    <n v="73000"/>
    <n v="66916.63"/>
    <n v="6083.3699999999953"/>
  </r>
  <r>
    <s v="351"/>
    <s v="State School for the Blind"/>
    <x v="75"/>
    <x v="8"/>
    <s v="B40"/>
    <n v="42500"/>
    <n v="38958.369999999988"/>
    <n v="3541.6300000000119"/>
  </r>
  <r>
    <s v="353"/>
    <s v="Childhood Deafness &amp; Hearing Loss"/>
    <x v="76"/>
    <x v="8"/>
    <s v="B40"/>
    <n v="44000"/>
    <n v="40333.369999999988"/>
    <n v="3666.6300000000119"/>
  </r>
  <r>
    <s v="354"/>
    <s v="Workforce Trng &amp; Educ Coord Board"/>
    <x v="77"/>
    <x v="8"/>
    <s v="B40"/>
    <n v="2500"/>
    <n v="2291.6299999999997"/>
    <n v="208.37000000000035"/>
  </r>
  <r>
    <s v="355"/>
    <s v="Archaeology &amp; Historic Preservation"/>
    <x v="78"/>
    <x v="8"/>
    <s v="B40"/>
    <n v="2000"/>
    <n v="1833.3700000000001"/>
    <n v="166.62999999999988"/>
  </r>
  <r>
    <s v="357"/>
    <s v="Department of Early Learning"/>
    <x v="108"/>
    <x v="8"/>
    <s v="B40"/>
    <n v="0"/>
    <n v="0"/>
    <n v="0"/>
  </r>
  <r>
    <s v="359"/>
    <s v="Washington Charter School Comm"/>
    <x v="79"/>
    <x v="8"/>
    <s v="B40"/>
    <n v="0"/>
    <n v="0"/>
    <n v="0"/>
  </r>
  <r>
    <s v="360"/>
    <s v="University of Washington"/>
    <x v="80"/>
    <x v="8"/>
    <s v="B40"/>
    <n v="135000"/>
    <n v="124666.63"/>
    <n v="10333.369999999995"/>
  </r>
  <r>
    <s v="365"/>
    <s v="Washington State University"/>
    <x v="81"/>
    <x v="8"/>
    <s v="B40"/>
    <n v="78500"/>
    <n v="71958.37"/>
    <n v="6541.6300000000047"/>
  </r>
  <r>
    <s v="370"/>
    <s v="Eastern Washington University"/>
    <x v="82"/>
    <x v="8"/>
    <s v="B40"/>
    <n v="43000"/>
    <n v="39416.630000000012"/>
    <n v="3583.3699999999881"/>
  </r>
  <r>
    <s v="375"/>
    <s v="Central Washington University"/>
    <x v="83"/>
    <x v="8"/>
    <s v="B40"/>
    <n v="42500"/>
    <n v="38958.369999999988"/>
    <n v="3541.6300000000119"/>
  </r>
  <r>
    <s v="376"/>
    <s v="The Evergreen State College"/>
    <x v="84"/>
    <x v="8"/>
    <s v="B40"/>
    <n v="41000"/>
    <n v="37583.369999999988"/>
    <n v="3416.6300000000119"/>
  </r>
  <r>
    <s v="380"/>
    <s v="Western Washington University"/>
    <x v="85"/>
    <x v="8"/>
    <s v="B40"/>
    <n v="52000"/>
    <n v="47666.630000000012"/>
    <n v="4333.3699999999881"/>
  </r>
  <r>
    <s v="387"/>
    <s v="Washington State Arts Commission"/>
    <x v="86"/>
    <x v="8"/>
    <s v="B40"/>
    <n v="1500"/>
    <n v="1375"/>
    <n v="125"/>
  </r>
  <r>
    <s v="390"/>
    <s v="Washington State Historical Society"/>
    <x v="87"/>
    <x v="8"/>
    <s v="B40"/>
    <n v="3000"/>
    <n v="2750"/>
    <n v="250"/>
  </r>
  <r>
    <s v="395"/>
    <s v="East Wash State Historical Society"/>
    <x v="88"/>
    <x v="8"/>
    <s v="B40"/>
    <n v="2500"/>
    <n v="2291.6299999999997"/>
    <n v="208.37000000000035"/>
  </r>
  <r>
    <s v="405"/>
    <s v="Department of Transportation"/>
    <x v="89"/>
    <x v="8"/>
    <s v="B40"/>
    <n v="648000"/>
    <n v="594000"/>
    <n v="54000"/>
  </r>
  <r>
    <s v="406"/>
    <s v="County Road Administration Board"/>
    <x v="90"/>
    <x v="8"/>
    <s v="B40"/>
    <n v="1500"/>
    <n v="1375"/>
    <n v="125"/>
  </r>
  <r>
    <s v="407"/>
    <s v="Transportation Improvement Board"/>
    <x v="91"/>
    <x v="8"/>
    <s v="B40"/>
    <n v="1000"/>
    <n v="916.63000000000011"/>
    <n v="83.369999999999891"/>
  </r>
  <r>
    <s v="410"/>
    <s v="Transportation Commission"/>
    <x v="92"/>
    <x v="8"/>
    <s v="B40"/>
    <n v="500"/>
    <n v="458.37000000000012"/>
    <n v="41.629999999999882"/>
  </r>
  <r>
    <s v="411"/>
    <s v="Freight Mobility Strategic Invest"/>
    <x v="93"/>
    <x v="8"/>
    <s v="B40"/>
    <n v="0"/>
    <n v="0"/>
    <n v="0"/>
  </r>
  <r>
    <s v="460"/>
    <s v="Columbia River Gorge Commission"/>
    <x v="94"/>
    <x v="8"/>
    <s v="B40"/>
    <n v="1000"/>
    <n v="458.37000000000012"/>
    <n v="541.62999999999988"/>
  </r>
  <r>
    <s v="461"/>
    <s v="Department of Ecology"/>
    <x v="95"/>
    <x v="8"/>
    <s v="B40"/>
    <n v="181000"/>
    <n v="166833.37000000002"/>
    <n v="14166.629999999976"/>
  </r>
  <r>
    <s v="462"/>
    <s v="WA Pollution Liab Insurance Program"/>
    <x v="96"/>
    <x v="8"/>
    <s v="B40"/>
    <n v="1500"/>
    <n v="1375"/>
    <n v="125"/>
  </r>
  <r>
    <s v="463"/>
    <s v="Energy Fac Site Eval"/>
    <x v="97"/>
    <x v="8"/>
    <s v="B40"/>
    <n v="0"/>
    <n v="0"/>
    <n v="0"/>
  </r>
  <r>
    <s v="465"/>
    <s v="State Parks and Recreation Comm"/>
    <x v="98"/>
    <x v="8"/>
    <s v="B40"/>
    <n v="105000"/>
    <n v="96250"/>
    <n v="8750"/>
  </r>
  <r>
    <s v="467"/>
    <s v="Rec and Conservation Funding Board"/>
    <x v="99"/>
    <x v="8"/>
    <s v="B40"/>
    <n v="38500"/>
    <n v="35291.630000000005"/>
    <n v="3208.3699999999953"/>
  </r>
  <r>
    <s v="468"/>
    <s v="Environ &amp; Land Use Hearings Office"/>
    <x v="100"/>
    <x v="8"/>
    <s v="B40"/>
    <n v="1500"/>
    <n v="1375"/>
    <n v="125"/>
  </r>
  <r>
    <s v="471"/>
    <s v="State Conservation Commission"/>
    <x v="101"/>
    <x v="8"/>
    <s v="B40"/>
    <n v="2000"/>
    <n v="1833.3700000000001"/>
    <n v="166.62999999999988"/>
  </r>
  <r>
    <s v="477"/>
    <s v="Dept of Fish and Wildlife"/>
    <x v="102"/>
    <x v="8"/>
    <s v="B40"/>
    <n v="211500"/>
    <n v="192958.36999999994"/>
    <n v="18541.630000000063"/>
  </r>
  <r>
    <s v="478"/>
    <s v="Puget Sound Partnership"/>
    <x v="103"/>
    <x v="8"/>
    <s v="B40"/>
    <n v="4000"/>
    <n v="3666.6299999999997"/>
    <n v="333.37000000000035"/>
  </r>
  <r>
    <s v="490"/>
    <s v="Department of Natural Resources"/>
    <x v="104"/>
    <x v="8"/>
    <s v="B40"/>
    <n v="205000"/>
    <n v="187916.63000000006"/>
    <n v="17083.369999999937"/>
  </r>
  <r>
    <s v="495"/>
    <s v="Department of Agriculture"/>
    <x v="105"/>
    <x v="8"/>
    <s v="B40"/>
    <n v="101000"/>
    <n v="92583.37"/>
    <n v="8416.6300000000047"/>
  </r>
  <r>
    <s v="540"/>
    <s v="Employment Security Department"/>
    <x v="106"/>
    <x v="8"/>
    <s v="B40"/>
    <n v="283000"/>
    <n v="259416.63000000006"/>
    <n v="23583.369999999937"/>
  </r>
  <r>
    <s v="541"/>
    <s v="ESD - PFM"/>
    <x v="109"/>
    <x v="8"/>
    <s v="B40"/>
    <n v="0"/>
    <n v="0"/>
    <n v="0"/>
  </r>
  <r>
    <s v="542"/>
    <s v="ESD LTC"/>
    <x v="110"/>
    <x v="8"/>
    <s v="B40"/>
    <n v="0"/>
    <n v="0"/>
    <n v="0"/>
  </r>
  <r>
    <s v="543"/>
    <s v="ESD - UI"/>
    <x v="111"/>
    <x v="8"/>
    <s v="B40"/>
    <n v="0"/>
    <n v="0"/>
    <n v="0"/>
  </r>
  <r>
    <s v="544"/>
    <s v="ESD - Other"/>
    <x v="112"/>
    <x v="8"/>
    <s v="B40"/>
    <n v="0"/>
    <n v="0"/>
    <n v="0"/>
  </r>
  <r>
    <s v="699"/>
    <s v="Community/Technical College System"/>
    <x v="107"/>
    <x v="8"/>
    <s v="B40"/>
    <n v="160500"/>
    <n v="147125"/>
    <n v="13375"/>
  </r>
  <r>
    <s v="011"/>
    <s v="House of Representatives"/>
    <x v="0"/>
    <x v="9"/>
    <s v="B36"/>
    <n v="62000"/>
    <n v="56833.369999999988"/>
    <n v="5166.6300000000119"/>
  </r>
  <r>
    <s v="012"/>
    <s v="Senate"/>
    <x v="1"/>
    <x v="9"/>
    <s v="B36"/>
    <n v="56500"/>
    <n v="51791.630000000012"/>
    <n v="4708.3699999999881"/>
  </r>
  <r>
    <s v="013"/>
    <s v="Joint Transportation Committee"/>
    <x v="2"/>
    <x v="9"/>
    <s v="B36"/>
    <n v="0"/>
    <n v="0"/>
    <n v="0"/>
  </r>
  <r>
    <s v="014"/>
    <s v="Jt Leg Audit &amp; Review Committee"/>
    <x v="3"/>
    <x v="9"/>
    <s v="B36"/>
    <n v="2000"/>
    <n v="1833.3700000000001"/>
    <n v="166.62999999999988"/>
  </r>
  <r>
    <s v="020"/>
    <s v="LEAP Committee"/>
    <x v="4"/>
    <x v="9"/>
    <s v="B36"/>
    <n v="1500"/>
    <n v="1375"/>
    <n v="125"/>
  </r>
  <r>
    <s v="035"/>
    <s v="Office of the State Actuary"/>
    <x v="5"/>
    <x v="9"/>
    <s v="B36"/>
    <n v="500"/>
    <n v="458.37000000000012"/>
    <n v="41.629999999999882"/>
  </r>
  <r>
    <s v="036"/>
    <s v="St Leg Labor Rel"/>
    <x v="6"/>
    <x v="9"/>
    <s v="B36"/>
    <n v="0"/>
    <n v="0"/>
    <n v="0"/>
  </r>
  <r>
    <s v="037"/>
    <s v="Office of Legislative Support Svcs"/>
    <x v="7"/>
    <x v="9"/>
    <s v="B36"/>
    <n v="0"/>
    <n v="0"/>
    <n v="0"/>
  </r>
  <r>
    <s v="038"/>
    <s v="Joint Legislative Systems Comm"/>
    <x v="8"/>
    <x v="9"/>
    <s v="B36"/>
    <n v="40500"/>
    <n v="37125"/>
    <n v="3375"/>
  </r>
  <r>
    <s v="040"/>
    <s v="Statute Law Committee"/>
    <x v="9"/>
    <x v="9"/>
    <s v="B36"/>
    <n v="3500"/>
    <n v="3208.3700000000003"/>
    <n v="291.62999999999965"/>
  </r>
  <r>
    <s v="045"/>
    <s v="Supreme Court"/>
    <x v="10"/>
    <x v="9"/>
    <s v="B36"/>
    <n v="40500"/>
    <n v="38500"/>
    <n v="2000"/>
  </r>
  <r>
    <s v="046"/>
    <s v="State Law Library"/>
    <x v="11"/>
    <x v="9"/>
    <s v="B36"/>
    <n v="0"/>
    <n v="0"/>
    <n v="0"/>
  </r>
  <r>
    <s v="048"/>
    <s v="Court of Appeals"/>
    <x v="12"/>
    <x v="9"/>
    <s v="B36"/>
    <n v="45500"/>
    <n v="41708.369999999988"/>
    <n v="3791.6300000000119"/>
  </r>
  <r>
    <s v="050"/>
    <s v="Commission on Judicial Conduct"/>
    <x v="13"/>
    <x v="9"/>
    <s v="B36"/>
    <n v="1500"/>
    <n v="1375"/>
    <n v="125"/>
  </r>
  <r>
    <s v="055"/>
    <s v="Administrative Office of the Courts"/>
    <x v="14"/>
    <x v="9"/>
    <s v="B36"/>
    <n v="72500"/>
    <n v="66458.37"/>
    <n v="6041.6300000000047"/>
  </r>
  <r>
    <s v="056"/>
    <s v="Office of Public Defense"/>
    <x v="15"/>
    <x v="9"/>
    <s v="B36"/>
    <n v="2500"/>
    <n v="2291.6299999999997"/>
    <n v="208.37000000000035"/>
  </r>
  <r>
    <s v="057"/>
    <s v="Office of Civil Legal Aid"/>
    <x v="16"/>
    <x v="9"/>
    <s v="B36"/>
    <n v="1000"/>
    <n v="916.63000000000011"/>
    <n v="83.369999999999891"/>
  </r>
  <r>
    <s v="075"/>
    <s v="Office of the Governor"/>
    <x v="17"/>
    <x v="9"/>
    <s v="B36"/>
    <n v="40500"/>
    <n v="37125"/>
    <n v="3375"/>
  </r>
  <r>
    <s v="080"/>
    <s v="Office of the Lieutenant Governor"/>
    <x v="18"/>
    <x v="9"/>
    <s v="B36"/>
    <n v="1500"/>
    <n v="1375"/>
    <n v="125"/>
  </r>
  <r>
    <s v="082"/>
    <s v="Public Disclosure Commission"/>
    <x v="19"/>
    <x v="9"/>
    <s v="B36"/>
    <n v="7000"/>
    <n v="6416.63"/>
    <n v="583.36999999999989"/>
  </r>
  <r>
    <s v="083"/>
    <s v="WA St Leadership Bd"/>
    <x v="20"/>
    <x v="9"/>
    <s v="B36"/>
    <n v="0"/>
    <n v="0"/>
    <n v="0"/>
  </r>
  <r>
    <s v="085"/>
    <s v="Office of the Secretary of State"/>
    <x v="21"/>
    <x v="9"/>
    <s v="B36"/>
    <n v="78500"/>
    <n v="71958.37"/>
    <n v="6541.6300000000047"/>
  </r>
  <r>
    <s v="086"/>
    <s v="Governor's Office of Indian Affairs"/>
    <x v="22"/>
    <x v="9"/>
    <s v="B36"/>
    <n v="0"/>
    <n v="0"/>
    <n v="0"/>
  </r>
  <r>
    <s v="087"/>
    <s v="Asian-Pacific-American Affrs"/>
    <x v="23"/>
    <x v="9"/>
    <s v="B36"/>
    <n v="0"/>
    <n v="0"/>
    <n v="0"/>
  </r>
  <r>
    <s v="090"/>
    <s v="Office of the State Treasurer"/>
    <x v="24"/>
    <x v="9"/>
    <s v="B36"/>
    <n v="51500"/>
    <n v="47208.369999999988"/>
    <n v="4291.6300000000119"/>
  </r>
  <r>
    <s v="091"/>
    <s v="Redistricting Commission"/>
    <x v="25"/>
    <x v="9"/>
    <s v="B36"/>
    <n v="0"/>
    <n v="0"/>
    <n v="0"/>
  </r>
  <r>
    <s v="095"/>
    <s v="Office of the State Auditor"/>
    <x v="26"/>
    <x v="9"/>
    <s v="B36"/>
    <n v="71500"/>
    <n v="65541.63"/>
    <n v="5958.3699999999953"/>
  </r>
  <r>
    <s v="099"/>
    <s v="Comm Salaries for Elected Officials"/>
    <x v="27"/>
    <x v="9"/>
    <s v="B36"/>
    <n v="0"/>
    <n v="0"/>
    <n v="0"/>
  </r>
  <r>
    <s v="100"/>
    <s v="Office of the Attorney General"/>
    <x v="28"/>
    <x v="9"/>
    <s v="B36"/>
    <n v="176000"/>
    <n v="161333.37000000002"/>
    <n v="14666.629999999976"/>
  </r>
  <r>
    <s v="101"/>
    <s v="Caseload Forecast Council"/>
    <x v="29"/>
    <x v="9"/>
    <s v="B36"/>
    <n v="1500"/>
    <n v="1375"/>
    <n v="125"/>
  </r>
  <r>
    <s v="102"/>
    <s v="Dept of Financial Institutions"/>
    <x v="30"/>
    <x v="9"/>
    <s v="B36"/>
    <n v="78000"/>
    <n v="71500"/>
    <n v="6500"/>
  </r>
  <r>
    <s v="103"/>
    <s v="Department of Commerce"/>
    <x v="31"/>
    <x v="9"/>
    <s v="B36"/>
    <n v="249000"/>
    <n v="228250"/>
    <n v="20750"/>
  </r>
  <r>
    <s v="104"/>
    <s v="Economic &amp; Revenue Forecast Council"/>
    <x v="32"/>
    <x v="9"/>
    <s v="B36"/>
    <n v="0"/>
    <n v="0"/>
    <n v="0"/>
  </r>
  <r>
    <s v="105"/>
    <s v="Office of Financial Management"/>
    <x v="33"/>
    <x v="9"/>
    <s v="B36"/>
    <n v="598000"/>
    <n v="548166.63000000012"/>
    <n v="49833.369999999879"/>
  </r>
  <r>
    <s v="107"/>
    <s v="WA State Health Care Authority"/>
    <x v="34"/>
    <x v="9"/>
    <s v="B36"/>
    <n v="248500"/>
    <n v="227791.63000000006"/>
    <n v="20708.369999999937"/>
  </r>
  <r>
    <s v="110"/>
    <s v="Office of Administrative Hearings"/>
    <x v="35"/>
    <x v="9"/>
    <s v="B36"/>
    <n v="72000"/>
    <n v="66000"/>
    <n v="6000"/>
  </r>
  <r>
    <s v="116"/>
    <s v="State Lottery Commission"/>
    <x v="36"/>
    <x v="9"/>
    <s v="B36"/>
    <n v="45000"/>
    <n v="41250"/>
    <n v="3750"/>
  </r>
  <r>
    <s v="117"/>
    <s v="Washington State Gambling Comm"/>
    <x v="37"/>
    <x v="9"/>
    <s v="B36"/>
    <n v="58500"/>
    <n v="53625"/>
    <n v="4875"/>
  </r>
  <r>
    <s v="118"/>
    <s v="WA State Comm on Hispanic Affairs"/>
    <x v="38"/>
    <x v="9"/>
    <s v="B36"/>
    <n v="0"/>
    <n v="0"/>
    <n v="0"/>
  </r>
  <r>
    <s v="119"/>
    <s v="African-American Affairs Comm"/>
    <x v="39"/>
    <x v="9"/>
    <s v="B36"/>
    <n v="0"/>
    <n v="0"/>
    <n v="0"/>
  </r>
  <r>
    <s v="120"/>
    <s v="Human Rights Commission"/>
    <x v="40"/>
    <x v="9"/>
    <s v="B36"/>
    <n v="2000"/>
    <n v="1833.3700000000001"/>
    <n v="166.62999999999988"/>
  </r>
  <r>
    <s v="124"/>
    <s v="Department of Retirement Systems"/>
    <x v="41"/>
    <x v="9"/>
    <s v="B36"/>
    <n v="141000"/>
    <n v="129250"/>
    <n v="11750"/>
  </r>
  <r>
    <s v="126"/>
    <s v="State Investment Board"/>
    <x v="42"/>
    <x v="9"/>
    <s v="B36"/>
    <n v="42500"/>
    <n v="38958.369999999988"/>
    <n v="3541.6300000000119"/>
  </r>
  <r>
    <s v="140"/>
    <s v="Department of Revenue"/>
    <x v="43"/>
    <x v="9"/>
    <s v="B36"/>
    <n v="329000"/>
    <n v="301583.36999999988"/>
    <n v="27416.630000000121"/>
  </r>
  <r>
    <s v="142"/>
    <s v="Board of Tax Appeals"/>
    <x v="44"/>
    <x v="9"/>
    <s v="B36"/>
    <n v="500"/>
    <n v="458.37000000000012"/>
    <n v="41.629999999999882"/>
  </r>
  <r>
    <s v="147"/>
    <s v="Minority &amp; Women's Business Enterp"/>
    <x v="45"/>
    <x v="9"/>
    <s v="B36"/>
    <n v="4000"/>
    <n v="3666.6299999999997"/>
    <n v="333.37000000000035"/>
  </r>
  <r>
    <s v="160"/>
    <s v="Office of Insurance Commissioner"/>
    <x v="46"/>
    <x v="9"/>
    <s v="B36"/>
    <n v="103000"/>
    <n v="94416.63"/>
    <n v="8583.3699999999953"/>
  </r>
  <r>
    <s v="163"/>
    <s v="Consolidated Technology Services"/>
    <x v="47"/>
    <x v="9"/>
    <s v="B36"/>
    <n v="221500"/>
    <n v="3666.6299999999997"/>
    <n v="217833.37"/>
  </r>
  <r>
    <s v="165"/>
    <s v="State Board of Accountancy"/>
    <x v="48"/>
    <x v="9"/>
    <s v="B36"/>
    <n v="12500"/>
    <n v="11458.37"/>
    <n v="1041.6299999999992"/>
  </r>
  <r>
    <s v="166"/>
    <s v="Bd of Reg Prof Eng &amp; Land Surveyors"/>
    <x v="49"/>
    <x v="9"/>
    <s v="B36"/>
    <n v="0"/>
    <n v="0"/>
    <n v="0"/>
  </r>
  <r>
    <s v="167"/>
    <s v="Forensic Investigations Council"/>
    <x v="50"/>
    <x v="9"/>
    <s v="B36"/>
    <n v="0"/>
    <n v="0"/>
    <n v="0"/>
  </r>
  <r>
    <s v="179"/>
    <s v="Dept of Enterprise Services"/>
    <x v="51"/>
    <x v="9"/>
    <s v="B36"/>
    <n v="486500"/>
    <n v="445958.36999999988"/>
    <n v="40541.630000000121"/>
  </r>
  <r>
    <s v="185"/>
    <s v="Washington Horse Racing Commission"/>
    <x v="52"/>
    <x v="9"/>
    <s v="B36"/>
    <n v="1500"/>
    <n v="1375"/>
    <n v="125"/>
  </r>
  <r>
    <s v="190"/>
    <s v="Bd of Industrial Insurance Appeals"/>
    <x v="53"/>
    <x v="9"/>
    <s v="B36"/>
    <n v="62000"/>
    <n v="56833.369999999988"/>
    <n v="5166.6300000000119"/>
  </r>
  <r>
    <s v="195"/>
    <s v="Liquor and Cannabis Board"/>
    <x v="54"/>
    <x v="9"/>
    <s v="B36"/>
    <n v="65000"/>
    <n v="59583.369999999988"/>
    <n v="5416.6300000000119"/>
  </r>
  <r>
    <s v="205"/>
    <s v="Board of Pilotage Commissioners"/>
    <x v="55"/>
    <x v="9"/>
    <s v="B36"/>
    <n v="0"/>
    <n v="0"/>
    <n v="0"/>
  </r>
  <r>
    <s v="215"/>
    <s v="Utilities and Transportation Comm"/>
    <x v="56"/>
    <x v="9"/>
    <s v="B36"/>
    <n v="67500"/>
    <n v="61875"/>
    <n v="5625"/>
  </r>
  <r>
    <s v="220"/>
    <s v="Board for Volunteer Firefighters"/>
    <x v="57"/>
    <x v="9"/>
    <s v="B36"/>
    <n v="0"/>
    <n v="0"/>
    <n v="0"/>
  </r>
  <r>
    <s v="225"/>
    <s v="Washington State Patrol"/>
    <x v="58"/>
    <x v="9"/>
    <s v="B36"/>
    <n v="324500"/>
    <n v="297458.36999999988"/>
    <n v="27041.630000000121"/>
  </r>
  <r>
    <s v="227"/>
    <s v="Criminal Justice Training Comm"/>
    <x v="59"/>
    <x v="9"/>
    <s v="B36"/>
    <n v="57500"/>
    <n v="52708.369999999988"/>
    <n v="4791.6300000000119"/>
  </r>
  <r>
    <s v="228"/>
    <s v="WA Traffic Safety Commission"/>
    <x v="60"/>
    <x v="9"/>
    <s v="B36"/>
    <n v="1000"/>
    <n v="916.63000000000011"/>
    <n v="83.369999999999891"/>
  </r>
  <r>
    <s v="229"/>
    <s v="Office of Independent Investigations"/>
    <x v="61"/>
    <x v="9"/>
    <s v="B36"/>
    <n v="0"/>
    <n v="0"/>
    <n v="0"/>
  </r>
  <r>
    <s v="235"/>
    <s v="Department of Labor and Industries"/>
    <x v="62"/>
    <x v="9"/>
    <s v="B36"/>
    <n v="1043000"/>
    <n v="956083.37000000011"/>
    <n v="86916.629999999888"/>
  </r>
  <r>
    <s v="240"/>
    <s v="Department of Licensing"/>
    <x v="63"/>
    <x v="9"/>
    <s v="B36"/>
    <n v="270500"/>
    <n v="247958.36999999994"/>
    <n v="22541.630000000063"/>
  </r>
  <r>
    <s v="245"/>
    <s v="Military Department"/>
    <x v="64"/>
    <x v="9"/>
    <s v="B36"/>
    <n v="68500"/>
    <n v="62791.630000000012"/>
    <n v="5708.3699999999881"/>
  </r>
  <r>
    <s v="275"/>
    <s v="Public Employment Relations Comm"/>
    <x v="65"/>
    <x v="9"/>
    <s v="B36"/>
    <n v="14000"/>
    <n v="12833.37"/>
    <n v="1166.6299999999992"/>
  </r>
  <r>
    <s v="300"/>
    <s v="Dept of Social and Health Services"/>
    <x v="66"/>
    <x v="9"/>
    <s v="B36"/>
    <n v="1622500"/>
    <n v="1486375"/>
    <n v="136125"/>
  </r>
  <r>
    <s v="303"/>
    <s v="Department of Health"/>
    <x v="67"/>
    <x v="9"/>
    <s v="B36"/>
    <n v="797000"/>
    <n v="730583.37000000011"/>
    <n v="66416.629999999888"/>
  </r>
  <r>
    <s v="305"/>
    <s v="Department of Veterans' Affairs"/>
    <x v="68"/>
    <x v="9"/>
    <s v="B36"/>
    <n v="95500"/>
    <n v="87541.63"/>
    <n v="7958.3699999999953"/>
  </r>
  <r>
    <s v="307"/>
    <s v="Dept of Children, Youth &amp; Families"/>
    <x v="69"/>
    <x v="9"/>
    <s v="B36"/>
    <n v="512000"/>
    <n v="469333.36999999988"/>
    <n v="42666.630000000121"/>
  </r>
  <r>
    <s v="310"/>
    <s v="Department of Corrections"/>
    <x v="70"/>
    <x v="9"/>
    <s v="B36"/>
    <n v="727500"/>
    <n v="666875"/>
    <n v="60625"/>
  </r>
  <r>
    <s v="315"/>
    <s v="Dept of Services for the Blind"/>
    <x v="71"/>
    <x v="9"/>
    <s v="B36"/>
    <n v="42000"/>
    <n v="38500"/>
    <n v="3500"/>
  </r>
  <r>
    <s v="340"/>
    <s v="Student Achievement Council"/>
    <x v="72"/>
    <x v="9"/>
    <s v="B36"/>
    <n v="44500"/>
    <n v="40791.630000000012"/>
    <n v="3708.3699999999881"/>
  </r>
  <r>
    <s v="341"/>
    <s v="LEOFF 2 Retirement Board"/>
    <x v="73"/>
    <x v="9"/>
    <s v="B36"/>
    <n v="1500"/>
    <n v="1375"/>
    <n v="125"/>
  </r>
  <r>
    <s v="350"/>
    <s v="Public Schools"/>
    <x v="74"/>
    <x v="9"/>
    <s v="B36"/>
    <n v="70500"/>
    <n v="64625"/>
    <n v="5875"/>
  </r>
  <r>
    <s v="351"/>
    <s v="State School for the Blind"/>
    <x v="75"/>
    <x v="9"/>
    <s v="B36"/>
    <n v="44500"/>
    <n v="40791.630000000012"/>
    <n v="3708.3699999999881"/>
  </r>
  <r>
    <s v="353"/>
    <s v="Childhood Deafness &amp; Hearing Loss"/>
    <x v="76"/>
    <x v="9"/>
    <s v="B36"/>
    <n v="45500"/>
    <n v="41708.369999999988"/>
    <n v="3791.6300000000119"/>
  </r>
  <r>
    <s v="354"/>
    <s v="Workforce Trng &amp; Educ Coord Board"/>
    <x v="77"/>
    <x v="9"/>
    <s v="B36"/>
    <n v="8000"/>
    <n v="7333.37"/>
    <n v="666.63000000000011"/>
  </r>
  <r>
    <s v="355"/>
    <s v="Archaeology &amp; Historic Preservation"/>
    <x v="78"/>
    <x v="9"/>
    <s v="B36"/>
    <n v="18000"/>
    <n v="16500"/>
    <n v="1500"/>
  </r>
  <r>
    <s v="357"/>
    <s v="Department of Early Learning"/>
    <x v="108"/>
    <x v="9"/>
    <s v="B36"/>
    <n v="0"/>
    <n v="0"/>
    <n v="0"/>
  </r>
  <r>
    <s v="359"/>
    <s v="Washington Charter School Comm"/>
    <x v="79"/>
    <x v="9"/>
    <s v="B36"/>
    <n v="0"/>
    <n v="0"/>
    <n v="0"/>
  </r>
  <r>
    <s v="360"/>
    <s v="University of Washington"/>
    <x v="80"/>
    <x v="9"/>
    <s v="B36"/>
    <n v="0"/>
    <n v="0"/>
    <n v="0"/>
  </r>
  <r>
    <s v="365"/>
    <s v="Washington State University"/>
    <x v="81"/>
    <x v="9"/>
    <s v="B36"/>
    <n v="0"/>
    <n v="0"/>
    <n v="0"/>
  </r>
  <r>
    <s v="370"/>
    <s v="Eastern Washington University"/>
    <x v="82"/>
    <x v="9"/>
    <s v="B36"/>
    <n v="0"/>
    <n v="0"/>
    <n v="0"/>
  </r>
  <r>
    <s v="375"/>
    <s v="Central Washington University"/>
    <x v="83"/>
    <x v="9"/>
    <s v="B36"/>
    <n v="0"/>
    <n v="0"/>
    <n v="0"/>
  </r>
  <r>
    <s v="376"/>
    <s v="The Evergreen State College"/>
    <x v="84"/>
    <x v="9"/>
    <s v="B36"/>
    <n v="0"/>
    <n v="0"/>
    <n v="0"/>
  </r>
  <r>
    <s v="380"/>
    <s v="Western Washington University"/>
    <x v="85"/>
    <x v="9"/>
    <s v="B36"/>
    <n v="0"/>
    <n v="0"/>
    <n v="0"/>
  </r>
  <r>
    <s v="387"/>
    <s v="Washington State Arts Commission"/>
    <x v="86"/>
    <x v="9"/>
    <s v="B36"/>
    <n v="49000"/>
    <n v="44916.630000000012"/>
    <n v="4083.3699999999881"/>
  </r>
  <r>
    <s v="390"/>
    <s v="Washington State Historical Society"/>
    <x v="87"/>
    <x v="9"/>
    <s v="B36"/>
    <n v="3500"/>
    <n v="3208.3700000000003"/>
    <n v="291.62999999999965"/>
  </r>
  <r>
    <s v="395"/>
    <s v="East Wash State Historical Society"/>
    <x v="88"/>
    <x v="9"/>
    <s v="B36"/>
    <n v="2000"/>
    <n v="1833.3700000000001"/>
    <n v="166.62999999999988"/>
  </r>
  <r>
    <s v="405"/>
    <s v="Department of Transportation"/>
    <x v="89"/>
    <x v="9"/>
    <s v="B36"/>
    <n v="601500"/>
    <n v="550458.36999999988"/>
    <n v="51041.630000000121"/>
  </r>
  <r>
    <s v="406"/>
    <s v="County Road Administration Board"/>
    <x v="90"/>
    <x v="9"/>
    <s v="B36"/>
    <n v="500"/>
    <n v="458.37000000000012"/>
    <n v="41.629999999999882"/>
  </r>
  <r>
    <s v="407"/>
    <s v="Transportation Improvement Board"/>
    <x v="91"/>
    <x v="9"/>
    <s v="B36"/>
    <n v="1500"/>
    <n v="1375"/>
    <n v="125"/>
  </r>
  <r>
    <s v="410"/>
    <s v="Transportation Commission"/>
    <x v="92"/>
    <x v="9"/>
    <s v="B36"/>
    <n v="1000"/>
    <n v="916.63000000000011"/>
    <n v="83.369999999999891"/>
  </r>
  <r>
    <s v="411"/>
    <s v="Freight Mobility Strategic Invest"/>
    <x v="93"/>
    <x v="9"/>
    <s v="B36"/>
    <n v="0"/>
    <n v="0"/>
    <n v="0"/>
  </r>
  <r>
    <s v="460"/>
    <s v="Columbia River Gorge Commission"/>
    <x v="94"/>
    <x v="9"/>
    <s v="B36"/>
    <n v="500"/>
    <n v="458.37000000000012"/>
    <n v="41.629999999999882"/>
  </r>
  <r>
    <s v="461"/>
    <s v="Department of Ecology"/>
    <x v="95"/>
    <x v="9"/>
    <s v="B36"/>
    <n v="675000"/>
    <n v="619666.63"/>
    <n v="55333.369999999995"/>
  </r>
  <r>
    <s v="462"/>
    <s v="WA Pollution Liab Insurance Program"/>
    <x v="96"/>
    <x v="9"/>
    <s v="B36"/>
    <n v="500"/>
    <n v="458.37000000000012"/>
    <n v="41.629999999999882"/>
  </r>
  <r>
    <s v="463"/>
    <s v="Energy Fac Site Eval"/>
    <x v="97"/>
    <x v="9"/>
    <s v="B36"/>
    <n v="0"/>
    <n v="0"/>
    <n v="0"/>
  </r>
  <r>
    <s v="465"/>
    <s v="State Parks and Recreation Comm"/>
    <x v="98"/>
    <x v="9"/>
    <s v="B36"/>
    <n v="108000"/>
    <n v="99000"/>
    <n v="9000"/>
  </r>
  <r>
    <s v="467"/>
    <s v="Rec and Conservation Funding Board"/>
    <x v="99"/>
    <x v="9"/>
    <s v="B36"/>
    <n v="40500"/>
    <n v="37125"/>
    <n v="3375"/>
  </r>
  <r>
    <s v="468"/>
    <s v="Environ &amp; Land Use Hearings Office"/>
    <x v="100"/>
    <x v="9"/>
    <s v="B36"/>
    <n v="500"/>
    <n v="458.37000000000012"/>
    <n v="41.629999999999882"/>
  </r>
  <r>
    <s v="471"/>
    <s v="State Conservation Commission"/>
    <x v="101"/>
    <x v="9"/>
    <s v="B36"/>
    <n v="2000"/>
    <n v="1833.3700000000001"/>
    <n v="166.62999999999988"/>
  </r>
  <r>
    <s v="477"/>
    <s v="Dept of Fish and Wildlife"/>
    <x v="102"/>
    <x v="9"/>
    <s v="B36"/>
    <n v="286500"/>
    <n v="262625"/>
    <n v="23875"/>
  </r>
  <r>
    <s v="478"/>
    <s v="Puget Sound Partnership"/>
    <x v="103"/>
    <x v="9"/>
    <s v="B36"/>
    <n v="3000"/>
    <n v="2750"/>
    <n v="250"/>
  </r>
  <r>
    <s v="490"/>
    <s v="Department of Natural Resources"/>
    <x v="104"/>
    <x v="9"/>
    <s v="B36"/>
    <n v="371500"/>
    <n v="340541.63000000012"/>
    <n v="30958.369999999879"/>
  </r>
  <r>
    <s v="495"/>
    <s v="Department of Agriculture"/>
    <x v="105"/>
    <x v="9"/>
    <s v="B36"/>
    <n v="138000"/>
    <n v="126500"/>
    <n v="11500"/>
  </r>
  <r>
    <s v="540"/>
    <s v="Employment Security Department"/>
    <x v="106"/>
    <x v="9"/>
    <s v="B36"/>
    <n v="413000"/>
    <n v="378583.36999999988"/>
    <n v="34416.630000000121"/>
  </r>
  <r>
    <s v="541"/>
    <s v="ESD - PFM"/>
    <x v="109"/>
    <x v="9"/>
    <s v="B36"/>
    <n v="0"/>
    <n v="0"/>
    <n v="0"/>
  </r>
  <r>
    <s v="542"/>
    <s v="ESD LTC"/>
    <x v="110"/>
    <x v="9"/>
    <s v="B36"/>
    <n v="0"/>
    <n v="0"/>
    <n v="0"/>
  </r>
  <r>
    <s v="543"/>
    <s v="ESD - UI"/>
    <x v="111"/>
    <x v="9"/>
    <s v="B36"/>
    <n v="0"/>
    <n v="0"/>
    <n v="0"/>
  </r>
  <r>
    <s v="544"/>
    <s v="ESD - Other"/>
    <x v="112"/>
    <x v="9"/>
    <s v="B36"/>
    <n v="0"/>
    <n v="0"/>
    <n v="0"/>
  </r>
  <r>
    <s v="699"/>
    <s v="Community/Technical College System"/>
    <x v="107"/>
    <x v="9"/>
    <s v="B36"/>
    <n v="0"/>
    <n v="0"/>
    <n v="0"/>
  </r>
  <r>
    <s v="011"/>
    <s v="House of Representatives"/>
    <x v="0"/>
    <x v="10"/>
    <s v="B11"/>
    <n v="28000"/>
    <n v="25666.630000000005"/>
    <n v="2333.3699999999953"/>
  </r>
  <r>
    <s v="012"/>
    <s v="Senate"/>
    <x v="1"/>
    <x v="10"/>
    <s v="B11"/>
    <n v="21000"/>
    <n v="19250"/>
    <n v="1750"/>
  </r>
  <r>
    <s v="013"/>
    <s v="Joint Transportation Committee"/>
    <x v="2"/>
    <x v="10"/>
    <s v="B11"/>
    <n v="1000"/>
    <n v="916.63000000000011"/>
    <n v="83.369999999999891"/>
  </r>
  <r>
    <s v="014"/>
    <s v="Jt Leg Audit &amp; Review Committee"/>
    <x v="3"/>
    <x v="10"/>
    <s v="B11"/>
    <n v="2000"/>
    <n v="1833.3700000000001"/>
    <n v="166.62999999999988"/>
  </r>
  <r>
    <s v="020"/>
    <s v="LEAP Committee"/>
    <x v="4"/>
    <x v="10"/>
    <s v="B11"/>
    <n v="1000"/>
    <n v="916.63000000000011"/>
    <n v="83.369999999999891"/>
  </r>
  <r>
    <s v="035"/>
    <s v="Office of the State Actuary"/>
    <x v="5"/>
    <x v="10"/>
    <s v="B11"/>
    <n v="2000"/>
    <n v="1833.3700000000001"/>
    <n v="166.62999999999988"/>
  </r>
  <r>
    <s v="036"/>
    <s v="St Leg Labor Rel"/>
    <x v="6"/>
    <x v="10"/>
    <s v="B11"/>
    <n v="0"/>
    <n v="0"/>
    <n v="0"/>
  </r>
  <r>
    <s v="037"/>
    <s v="Office of Legislative Support Svcs"/>
    <x v="7"/>
    <x v="10"/>
    <s v="B11"/>
    <n v="2000"/>
    <n v="1833.3700000000001"/>
    <n v="166.62999999999988"/>
  </r>
  <r>
    <s v="038"/>
    <s v="Joint Legislative Systems Comm"/>
    <x v="8"/>
    <x v="10"/>
    <s v="B11"/>
    <n v="5000"/>
    <n v="4583.37"/>
    <n v="416.63000000000011"/>
  </r>
  <r>
    <s v="040"/>
    <s v="Statute Law Committee"/>
    <x v="9"/>
    <x v="10"/>
    <s v="B11"/>
    <n v="3000"/>
    <n v="2750"/>
    <n v="250"/>
  </r>
  <r>
    <s v="045"/>
    <s v="Supreme Court"/>
    <x v="10"/>
    <x v="10"/>
    <s v="B11"/>
    <n v="5000"/>
    <n v="4583.37"/>
    <n v="416.63000000000011"/>
  </r>
  <r>
    <s v="046"/>
    <s v="State Law Library"/>
    <x v="11"/>
    <x v="10"/>
    <s v="B11"/>
    <n v="0"/>
    <n v="0"/>
    <n v="0"/>
  </r>
  <r>
    <s v="048"/>
    <s v="Court of Appeals"/>
    <x v="12"/>
    <x v="10"/>
    <s v="B11"/>
    <n v="11000"/>
    <n v="10083.369999999999"/>
    <n v="916.63000000000102"/>
  </r>
  <r>
    <s v="050"/>
    <s v="Commission on Judicial Conduct"/>
    <x v="13"/>
    <x v="10"/>
    <s v="B11"/>
    <n v="0"/>
    <n v="0"/>
    <n v="0"/>
  </r>
  <r>
    <s v="055"/>
    <s v="Administrative Office of the Courts"/>
    <x v="14"/>
    <x v="10"/>
    <s v="B11"/>
    <n v="38000"/>
    <n v="34833.369999999995"/>
    <n v="3166.6300000000047"/>
  </r>
  <r>
    <s v="056"/>
    <s v="Office of Public Defense"/>
    <x v="15"/>
    <x v="10"/>
    <s v="B11"/>
    <n v="2000"/>
    <n v="1833.3700000000001"/>
    <n v="166.62999999999988"/>
  </r>
  <r>
    <s v="057"/>
    <s v="Office of Civil Legal Aid"/>
    <x v="16"/>
    <x v="10"/>
    <s v="B11"/>
    <n v="0"/>
    <n v="0"/>
    <n v="0"/>
  </r>
  <r>
    <s v="075"/>
    <s v="Office of the Governor"/>
    <x v="17"/>
    <x v="10"/>
    <s v="B11"/>
    <n v="5000"/>
    <n v="4583.37"/>
    <n v="416.63000000000011"/>
  </r>
  <r>
    <s v="080"/>
    <s v="Office of the Lieutenant Governor"/>
    <x v="18"/>
    <x v="10"/>
    <s v="B11"/>
    <n v="0"/>
    <n v="0"/>
    <n v="0"/>
  </r>
  <r>
    <s v="082"/>
    <s v="Public Disclosure Commission"/>
    <x v="19"/>
    <x v="10"/>
    <s v="B11"/>
    <n v="3000"/>
    <n v="2750"/>
    <n v="250"/>
  </r>
  <r>
    <s v="083"/>
    <s v="WA St Leadership Bd"/>
    <x v="20"/>
    <x v="10"/>
    <s v="B11"/>
    <n v="0"/>
    <n v="0"/>
    <n v="0"/>
  </r>
  <r>
    <s v="085"/>
    <s v="Office of the Secretary of State"/>
    <x v="21"/>
    <x v="10"/>
    <s v="B11"/>
    <n v="21000"/>
    <n v="19250"/>
    <n v="1750"/>
  </r>
  <r>
    <s v="086"/>
    <s v="Governor's Office of Indian Affairs"/>
    <x v="22"/>
    <x v="10"/>
    <s v="B11"/>
    <n v="0"/>
    <n v="0"/>
    <n v="0"/>
  </r>
  <r>
    <s v="087"/>
    <s v="Asian-Pacific-American Affrs"/>
    <x v="23"/>
    <x v="10"/>
    <s v="B11"/>
    <n v="0"/>
    <n v="0"/>
    <n v="0"/>
  </r>
  <r>
    <s v="090"/>
    <s v="Office of the State Treasurer"/>
    <x v="24"/>
    <x v="10"/>
    <s v="B11"/>
    <n v="5000"/>
    <n v="4583.37"/>
    <n v="416.63000000000011"/>
  </r>
  <r>
    <s v="091"/>
    <s v="Redistricting Commission"/>
    <x v="25"/>
    <x v="10"/>
    <s v="B11"/>
    <n v="0"/>
    <n v="0"/>
    <n v="0"/>
  </r>
  <r>
    <s v="095"/>
    <s v="Office of the State Auditor"/>
    <x v="26"/>
    <x v="10"/>
    <s v="B11"/>
    <n v="32000"/>
    <n v="29333.369999999995"/>
    <n v="2666.6300000000047"/>
  </r>
  <r>
    <s v="099"/>
    <s v="Comm Salaries for Elected Officials"/>
    <x v="27"/>
    <x v="10"/>
    <s v="B11"/>
    <n v="0"/>
    <n v="0"/>
    <n v="0"/>
  </r>
  <r>
    <s v="100"/>
    <s v="Office of the Attorney General"/>
    <x v="28"/>
    <x v="10"/>
    <s v="B11"/>
    <n v="121000"/>
    <n v="110916.63"/>
    <n v="10083.369999999995"/>
  </r>
  <r>
    <s v="101"/>
    <s v="Caseload Forecast Council"/>
    <x v="29"/>
    <x v="10"/>
    <s v="B11"/>
    <n v="1000"/>
    <n v="916.63000000000011"/>
    <n v="83.369999999999891"/>
  </r>
  <r>
    <s v="102"/>
    <s v="Dept of Financial Institutions"/>
    <x v="30"/>
    <x v="10"/>
    <s v="B11"/>
    <n v="16000"/>
    <n v="14666.63"/>
    <n v="1333.3700000000008"/>
  </r>
  <r>
    <s v="103"/>
    <s v="Department of Commerce"/>
    <x v="31"/>
    <x v="10"/>
    <s v="B11"/>
    <n v="32500"/>
    <n v="29791.630000000005"/>
    <n v="2708.3699999999953"/>
  </r>
  <r>
    <s v="104"/>
    <s v="Economic &amp; Revenue Forecast Council"/>
    <x v="32"/>
    <x v="10"/>
    <s v="B11"/>
    <n v="1000"/>
    <n v="916.63000000000011"/>
    <n v="83.369999999999891"/>
  </r>
  <r>
    <s v="105"/>
    <s v="Office of Financial Management"/>
    <x v="33"/>
    <x v="10"/>
    <s v="B11"/>
    <n v="38000"/>
    <n v="34833.369999999995"/>
    <n v="3166.6300000000047"/>
  </r>
  <r>
    <s v="107"/>
    <s v="WA State Health Care Authority"/>
    <x v="34"/>
    <x v="10"/>
    <s v="B11"/>
    <n v="116000"/>
    <n v="106333.37"/>
    <n v="9666.6300000000047"/>
  </r>
  <r>
    <s v="110"/>
    <s v="Office of Administrative Hearings"/>
    <x v="35"/>
    <x v="10"/>
    <s v="B11"/>
    <n v="20000"/>
    <n v="18333.370000000003"/>
    <n v="1666.6299999999974"/>
  </r>
  <r>
    <s v="116"/>
    <s v="State Lottery Commission"/>
    <x v="36"/>
    <x v="10"/>
    <s v="B11"/>
    <n v="10000"/>
    <n v="9166.630000000001"/>
    <n v="833.36999999999898"/>
  </r>
  <r>
    <s v="117"/>
    <s v="Washington State Gambling Comm"/>
    <x v="37"/>
    <x v="10"/>
    <s v="B11"/>
    <n v="7000"/>
    <n v="6416.63"/>
    <n v="583.36999999999989"/>
  </r>
  <r>
    <s v="118"/>
    <s v="WA State Comm on Hispanic Affairs"/>
    <x v="38"/>
    <x v="10"/>
    <s v="B11"/>
    <n v="0"/>
    <n v="0"/>
    <n v="0"/>
  </r>
  <r>
    <s v="119"/>
    <s v="African-American Affairs Comm"/>
    <x v="39"/>
    <x v="10"/>
    <s v="B11"/>
    <n v="0"/>
    <n v="0"/>
    <n v="0"/>
  </r>
  <r>
    <s v="120"/>
    <s v="Human Rights Commission"/>
    <x v="40"/>
    <x v="10"/>
    <s v="B11"/>
    <n v="2000"/>
    <n v="1833.3700000000001"/>
    <n v="166.62999999999988"/>
  </r>
  <r>
    <s v="124"/>
    <s v="Department of Retirement Systems"/>
    <x v="41"/>
    <x v="10"/>
    <s v="B11"/>
    <n v="19000"/>
    <n v="17416.629999999997"/>
    <n v="1583.3700000000026"/>
  </r>
  <r>
    <s v="126"/>
    <s v="State Investment Board"/>
    <x v="42"/>
    <x v="10"/>
    <s v="B11"/>
    <n v="8500"/>
    <n v="7791.63"/>
    <n v="708.36999999999989"/>
  </r>
  <r>
    <s v="140"/>
    <s v="Department of Revenue"/>
    <x v="43"/>
    <x v="10"/>
    <s v="B11"/>
    <n v="94500"/>
    <n v="86625"/>
    <n v="7875"/>
  </r>
  <r>
    <s v="142"/>
    <s v="Board of Tax Appeals"/>
    <x v="44"/>
    <x v="10"/>
    <s v="B11"/>
    <n v="1000"/>
    <n v="916.63000000000011"/>
    <n v="83.369999999999891"/>
  </r>
  <r>
    <s v="147"/>
    <s v="Minority &amp; Women's Business Enterp"/>
    <x v="45"/>
    <x v="10"/>
    <s v="B11"/>
    <n v="2000"/>
    <n v="1833.3700000000001"/>
    <n v="166.62999999999988"/>
  </r>
  <r>
    <s v="160"/>
    <s v="Office of Insurance Commissioner"/>
    <x v="46"/>
    <x v="10"/>
    <s v="B11"/>
    <n v="19000"/>
    <n v="17416.629999999997"/>
    <n v="1583.3700000000026"/>
  </r>
  <r>
    <s v="163"/>
    <s v="Consolidated Technology Services"/>
    <x v="47"/>
    <x v="10"/>
    <s v="B11"/>
    <n v="22000"/>
    <n v="1833.3700000000001"/>
    <n v="20166.63"/>
  </r>
  <r>
    <s v="165"/>
    <s v="State Board of Accountancy"/>
    <x v="48"/>
    <x v="10"/>
    <s v="B11"/>
    <n v="1500"/>
    <n v="1375"/>
    <n v="125"/>
  </r>
  <r>
    <s v="166"/>
    <s v="Bd of Reg Prof Eng &amp; Land Surveyors"/>
    <x v="49"/>
    <x v="10"/>
    <s v="B11"/>
    <n v="0"/>
    <n v="0"/>
    <n v="0"/>
  </r>
  <r>
    <s v="167"/>
    <s v="Forensic Investigations Council"/>
    <x v="50"/>
    <x v="10"/>
    <s v="B11"/>
    <n v="0"/>
    <n v="0"/>
    <n v="0"/>
  </r>
  <r>
    <s v="179"/>
    <s v="Dept of Enterprise Services"/>
    <x v="51"/>
    <x v="10"/>
    <s v="B11"/>
    <n v="58000"/>
    <n v="53166.630000000012"/>
    <n v="4833.3699999999881"/>
  </r>
  <r>
    <s v="185"/>
    <s v="Washington Horse Racing Commission"/>
    <x v="52"/>
    <x v="10"/>
    <s v="B11"/>
    <n v="1000"/>
    <n v="916.63000000000011"/>
    <n v="83.369999999999891"/>
  </r>
  <r>
    <s v="190"/>
    <s v="Bd of Industrial Insurance Appeals"/>
    <x v="53"/>
    <x v="10"/>
    <s v="B11"/>
    <n v="10000"/>
    <n v="9166.630000000001"/>
    <n v="833.36999999999898"/>
  </r>
  <r>
    <s v="195"/>
    <s v="Liquor and Cannabis Board"/>
    <x v="54"/>
    <x v="10"/>
    <s v="B11"/>
    <n v="26000"/>
    <n v="23833.369999999995"/>
    <n v="2166.6300000000047"/>
  </r>
  <r>
    <s v="205"/>
    <s v="Board of Pilotage Commissioners"/>
    <x v="55"/>
    <x v="10"/>
    <s v="B11"/>
    <n v="1000"/>
    <n v="916.63000000000011"/>
    <n v="83.369999999999891"/>
  </r>
  <r>
    <s v="215"/>
    <s v="Utilities and Transportation Comm"/>
    <x v="56"/>
    <x v="10"/>
    <s v="B11"/>
    <n v="11500"/>
    <n v="10541.630000000001"/>
    <n v="958.36999999999898"/>
  </r>
  <r>
    <s v="220"/>
    <s v="Board for Volunteer Firefighters"/>
    <x v="57"/>
    <x v="10"/>
    <s v="B11"/>
    <n v="1000"/>
    <n v="916.63000000000011"/>
    <n v="83.369999999999891"/>
  </r>
  <r>
    <s v="225"/>
    <s v="Washington State Patrol"/>
    <x v="58"/>
    <x v="10"/>
    <s v="B11"/>
    <n v="176000"/>
    <n v="161333.37000000002"/>
    <n v="14666.629999999976"/>
  </r>
  <r>
    <s v="227"/>
    <s v="Criminal Justice Training Comm"/>
    <x v="59"/>
    <x v="10"/>
    <s v="B11"/>
    <n v="6000"/>
    <n v="5500"/>
    <n v="500"/>
  </r>
  <r>
    <s v="228"/>
    <s v="WA Traffic Safety Commission"/>
    <x v="60"/>
    <x v="10"/>
    <s v="B11"/>
    <n v="2000"/>
    <n v="1833.3700000000001"/>
    <n v="166.62999999999988"/>
  </r>
  <r>
    <s v="229"/>
    <s v="Office of Independent Investigations"/>
    <x v="61"/>
    <x v="10"/>
    <s v="B11"/>
    <n v="0"/>
    <n v="0"/>
    <n v="0"/>
  </r>
  <r>
    <s v="235"/>
    <s v="Department of Labor and Industries"/>
    <x v="62"/>
    <x v="10"/>
    <s v="B11"/>
    <n v="245000"/>
    <n v="224583.36999999994"/>
    <n v="20416.630000000063"/>
  </r>
  <r>
    <s v="240"/>
    <s v="Department of Licensing"/>
    <x v="63"/>
    <x v="10"/>
    <s v="B11"/>
    <n v="97000"/>
    <n v="88916.63"/>
    <n v="8083.3699999999953"/>
  </r>
  <r>
    <s v="245"/>
    <s v="Military Department"/>
    <x v="64"/>
    <x v="10"/>
    <s v="B11"/>
    <n v="28000"/>
    <n v="25666.630000000005"/>
    <n v="2333.3699999999953"/>
  </r>
  <r>
    <s v="275"/>
    <s v="Public Employment Relations Comm"/>
    <x v="65"/>
    <x v="10"/>
    <s v="B11"/>
    <n v="2000"/>
    <n v="1833.3700000000001"/>
    <n v="166.62999999999988"/>
  </r>
  <r>
    <s v="300"/>
    <s v="Dept of Social and Health Services"/>
    <x v="66"/>
    <x v="10"/>
    <s v="B11"/>
    <n v="1242000"/>
    <n v="1138500"/>
    <n v="103500"/>
  </r>
  <r>
    <s v="303"/>
    <s v="Department of Health"/>
    <x v="67"/>
    <x v="10"/>
    <s v="B11"/>
    <n v="214000"/>
    <n v="196166.63000000006"/>
    <n v="17833.369999999937"/>
  </r>
  <r>
    <s v="305"/>
    <s v="Department of Veterans' Affairs"/>
    <x v="68"/>
    <x v="10"/>
    <s v="B11"/>
    <n v="61000"/>
    <n v="55916.630000000012"/>
    <n v="5083.3699999999881"/>
  </r>
  <r>
    <s v="307"/>
    <s v="Dept of Children, Youth &amp; Families"/>
    <x v="69"/>
    <x v="10"/>
    <s v="B11"/>
    <n v="352500"/>
    <n v="323125"/>
    <n v="29375"/>
  </r>
  <r>
    <s v="310"/>
    <s v="Department of Corrections"/>
    <x v="70"/>
    <x v="10"/>
    <s v="B11"/>
    <n v="679000"/>
    <n v="622416.63"/>
    <n v="56583.369999999995"/>
  </r>
  <r>
    <s v="315"/>
    <s v="Dept of Services for the Blind"/>
    <x v="71"/>
    <x v="10"/>
    <s v="B11"/>
    <n v="6500"/>
    <n v="5958.37"/>
    <n v="541.63000000000011"/>
  </r>
  <r>
    <s v="340"/>
    <s v="Student Achievement Council"/>
    <x v="72"/>
    <x v="10"/>
    <s v="B11"/>
    <n v="10000"/>
    <n v="9166.630000000001"/>
    <n v="833.36999999999898"/>
  </r>
  <r>
    <s v="341"/>
    <s v="LEOFF 2 Retirement Board"/>
    <x v="73"/>
    <x v="10"/>
    <s v="B11"/>
    <n v="0"/>
    <n v="0"/>
    <n v="0"/>
  </r>
  <r>
    <s v="350"/>
    <s v="Public Schools"/>
    <x v="74"/>
    <x v="10"/>
    <s v="B11"/>
    <n v="36000"/>
    <n v="33000"/>
    <n v="3000"/>
  </r>
  <r>
    <s v="351"/>
    <s v="State School for the Blind"/>
    <x v="75"/>
    <x v="10"/>
    <s v="B11"/>
    <n v="8000"/>
    <n v="7333.37"/>
    <n v="666.63000000000011"/>
  </r>
  <r>
    <s v="353"/>
    <s v="Childhood Deafness &amp; Hearing Loss"/>
    <x v="76"/>
    <x v="10"/>
    <s v="B11"/>
    <n v="10000"/>
    <n v="9166.630000000001"/>
    <n v="833.36999999999898"/>
  </r>
  <r>
    <s v="354"/>
    <s v="Workforce Trng &amp; Educ Coord Board"/>
    <x v="77"/>
    <x v="10"/>
    <s v="B11"/>
    <n v="1000"/>
    <n v="916.63000000000011"/>
    <n v="83.369999999999891"/>
  </r>
  <r>
    <s v="355"/>
    <s v="Archaeology &amp; Historic Preservation"/>
    <x v="78"/>
    <x v="10"/>
    <s v="B11"/>
    <n v="2000"/>
    <n v="1833.3700000000001"/>
    <n v="166.62999999999988"/>
  </r>
  <r>
    <s v="357"/>
    <s v="Department of Early Learning"/>
    <x v="108"/>
    <x v="10"/>
    <s v="B11"/>
    <n v="0"/>
    <n v="0"/>
    <n v="0"/>
  </r>
  <r>
    <s v="359"/>
    <s v="Washington Charter School Comm"/>
    <x v="79"/>
    <x v="10"/>
    <s v="B11"/>
    <n v="0"/>
    <n v="0"/>
    <n v="0"/>
  </r>
  <r>
    <s v="360"/>
    <s v="University of Washington"/>
    <x v="80"/>
    <x v="10"/>
    <s v="B11"/>
    <n v="88000"/>
    <n v="80666.63"/>
    <n v="7333.3699999999953"/>
  </r>
  <r>
    <s v="365"/>
    <s v="Washington State University"/>
    <x v="81"/>
    <x v="10"/>
    <s v="B11"/>
    <n v="41000"/>
    <n v="37583.369999999988"/>
    <n v="3416.6300000000119"/>
  </r>
  <r>
    <s v="370"/>
    <s v="Eastern Washington University"/>
    <x v="82"/>
    <x v="10"/>
    <s v="B11"/>
    <n v="10000"/>
    <n v="9166.630000000001"/>
    <n v="833.36999999999898"/>
  </r>
  <r>
    <s v="375"/>
    <s v="Central Washington University"/>
    <x v="83"/>
    <x v="10"/>
    <s v="B11"/>
    <n v="10000"/>
    <n v="9166.630000000001"/>
    <n v="833.36999999999898"/>
  </r>
  <r>
    <s v="376"/>
    <s v="The Evergreen State College"/>
    <x v="84"/>
    <x v="10"/>
    <s v="B11"/>
    <n v="8000"/>
    <n v="7333.37"/>
    <n v="666.63000000000011"/>
  </r>
  <r>
    <s v="380"/>
    <s v="Western Washington University"/>
    <x v="85"/>
    <x v="10"/>
    <s v="B11"/>
    <n v="17000"/>
    <n v="15583.37"/>
    <n v="1416.6299999999992"/>
  </r>
  <r>
    <s v="387"/>
    <s v="Washington State Arts Commission"/>
    <x v="86"/>
    <x v="10"/>
    <s v="B11"/>
    <n v="2500"/>
    <n v="2291.6299999999997"/>
    <n v="208.37000000000035"/>
  </r>
  <r>
    <s v="390"/>
    <s v="Washington State Historical Society"/>
    <x v="87"/>
    <x v="10"/>
    <s v="B11"/>
    <n v="3000"/>
    <n v="2750"/>
    <n v="250"/>
  </r>
  <r>
    <s v="395"/>
    <s v="East Wash State Historical Society"/>
    <x v="88"/>
    <x v="10"/>
    <s v="B11"/>
    <n v="3000"/>
    <n v="2750"/>
    <n v="250"/>
  </r>
  <r>
    <s v="405"/>
    <s v="Department of Transportation"/>
    <x v="89"/>
    <x v="10"/>
    <s v="B11"/>
    <n v="526000"/>
    <n v="482166.63000000012"/>
    <n v="43833.369999999879"/>
  </r>
  <r>
    <s v="406"/>
    <s v="County Road Administration Board"/>
    <x v="90"/>
    <x v="10"/>
    <s v="B11"/>
    <n v="500"/>
    <n v="458.37000000000012"/>
    <n v="41.629999999999882"/>
  </r>
  <r>
    <s v="407"/>
    <s v="Transportation Improvement Board"/>
    <x v="91"/>
    <x v="10"/>
    <s v="B11"/>
    <n v="1000"/>
    <n v="916.63000000000011"/>
    <n v="83.369999999999891"/>
  </r>
  <r>
    <s v="410"/>
    <s v="Transportation Commission"/>
    <x v="92"/>
    <x v="10"/>
    <s v="B11"/>
    <n v="0"/>
    <n v="0"/>
    <n v="0"/>
  </r>
  <r>
    <s v="411"/>
    <s v="Freight Mobility Strategic Invest"/>
    <x v="93"/>
    <x v="10"/>
    <s v="B11"/>
    <n v="1000"/>
    <n v="916.63000000000011"/>
    <n v="83.369999999999891"/>
  </r>
  <r>
    <s v="460"/>
    <s v="Columbia River Gorge Commission"/>
    <x v="94"/>
    <x v="10"/>
    <s v="B11"/>
    <n v="0"/>
    <n v="0"/>
    <n v="0"/>
  </r>
  <r>
    <s v="461"/>
    <s v="Department of Ecology"/>
    <x v="95"/>
    <x v="10"/>
    <s v="B11"/>
    <n v="125500"/>
    <n v="115041.63"/>
    <n v="10458.369999999995"/>
  </r>
  <r>
    <s v="462"/>
    <s v="WA Pollution Liab Insurance Program"/>
    <x v="96"/>
    <x v="10"/>
    <s v="B11"/>
    <n v="1000"/>
    <n v="916.63000000000011"/>
    <n v="83.369999999999891"/>
  </r>
  <r>
    <s v="463"/>
    <s v="Energy Fac Site Eval"/>
    <x v="97"/>
    <x v="10"/>
    <s v="B11"/>
    <n v="0"/>
    <n v="0"/>
    <n v="0"/>
  </r>
  <r>
    <s v="465"/>
    <s v="State Parks and Recreation Comm"/>
    <x v="98"/>
    <x v="10"/>
    <s v="B11"/>
    <n v="63500"/>
    <n v="58208.369999999988"/>
    <n v="5291.6300000000119"/>
  </r>
  <r>
    <s v="467"/>
    <s v="Rec and Conservation Funding Board"/>
    <x v="99"/>
    <x v="10"/>
    <s v="B11"/>
    <n v="5000"/>
    <n v="4583.37"/>
    <n v="416.63000000000011"/>
  </r>
  <r>
    <s v="468"/>
    <s v="Environ &amp; Land Use Hearings Office"/>
    <x v="100"/>
    <x v="10"/>
    <s v="B11"/>
    <n v="1000"/>
    <n v="916.63000000000011"/>
    <n v="83.369999999999891"/>
  </r>
  <r>
    <s v="471"/>
    <s v="State Conservation Commission"/>
    <x v="101"/>
    <x v="10"/>
    <s v="B11"/>
    <n v="2000"/>
    <n v="1833.3700000000001"/>
    <n v="166.62999999999988"/>
  </r>
  <r>
    <s v="477"/>
    <s v="Dept of Fish and Wildlife"/>
    <x v="102"/>
    <x v="10"/>
    <s v="B11"/>
    <n v="152000"/>
    <n v="139333.37"/>
    <n v="12666.630000000005"/>
  </r>
  <r>
    <s v="478"/>
    <s v="Puget Sound Partnership"/>
    <x v="103"/>
    <x v="10"/>
    <s v="B11"/>
    <n v="3000"/>
    <n v="2750"/>
    <n v="250"/>
  </r>
  <r>
    <s v="490"/>
    <s v="Department of Natural Resources"/>
    <x v="104"/>
    <x v="10"/>
    <s v="B11"/>
    <n v="148000"/>
    <n v="135666.63"/>
    <n v="12333.369999999995"/>
  </r>
  <r>
    <s v="495"/>
    <s v="Department of Agriculture"/>
    <x v="105"/>
    <x v="10"/>
    <s v="B11"/>
    <n v="60500"/>
    <n v="55458.369999999988"/>
    <n v="5041.6300000000119"/>
  </r>
  <r>
    <s v="540"/>
    <s v="Employment Security Department"/>
    <x v="106"/>
    <x v="10"/>
    <s v="B11"/>
    <n v="215000"/>
    <n v="197083.36999999994"/>
    <n v="17916.630000000063"/>
  </r>
  <r>
    <s v="541"/>
    <s v="ESD - PFM"/>
    <x v="109"/>
    <x v="10"/>
    <s v="B11"/>
    <n v="0"/>
    <n v="0"/>
    <n v="0"/>
  </r>
  <r>
    <s v="542"/>
    <s v="ESD LTC"/>
    <x v="110"/>
    <x v="10"/>
    <s v="B11"/>
    <n v="0"/>
    <n v="0"/>
    <n v="0"/>
  </r>
  <r>
    <s v="543"/>
    <s v="ESD - UI"/>
    <x v="111"/>
    <x v="10"/>
    <s v="B11"/>
    <n v="0"/>
    <n v="0"/>
    <n v="0"/>
  </r>
  <r>
    <s v="544"/>
    <s v="ESD - Other"/>
    <x v="112"/>
    <x v="10"/>
    <s v="B11"/>
    <n v="0"/>
    <n v="0"/>
    <n v="0"/>
  </r>
  <r>
    <s v="699"/>
    <s v="Community/Technical College System"/>
    <x v="107"/>
    <x v="10"/>
    <s v="B11"/>
    <n v="110000"/>
    <n v="100833.37"/>
    <n v="9166.6300000000047"/>
  </r>
  <r>
    <s v="011"/>
    <s v="House of Representatives"/>
    <x v="0"/>
    <x v="11"/>
    <s v="B10"/>
    <n v="0"/>
    <n v="0"/>
    <n v="0"/>
  </r>
  <r>
    <s v="012"/>
    <s v="Senate"/>
    <x v="1"/>
    <x v="11"/>
    <s v="B10"/>
    <n v="0"/>
    <n v="0"/>
    <n v="0"/>
  </r>
  <r>
    <s v="013"/>
    <s v="Joint Transportation Committee"/>
    <x v="2"/>
    <x v="11"/>
    <s v="B10"/>
    <n v="0"/>
    <n v="0"/>
    <n v="0"/>
  </r>
  <r>
    <s v="014"/>
    <s v="Jt Leg Audit &amp; Review Committee"/>
    <x v="3"/>
    <x v="11"/>
    <s v="B10"/>
    <n v="0"/>
    <n v="0"/>
    <n v="0"/>
  </r>
  <r>
    <s v="020"/>
    <s v="LEAP Committee"/>
    <x v="4"/>
    <x v="11"/>
    <s v="B10"/>
    <n v="0"/>
    <n v="0"/>
    <n v="0"/>
  </r>
  <r>
    <s v="035"/>
    <s v="Office of the State Actuary"/>
    <x v="5"/>
    <x v="11"/>
    <s v="B10"/>
    <n v="0"/>
    <n v="0"/>
    <n v="0"/>
  </r>
  <r>
    <s v="036"/>
    <s v="St Leg Labor Rel"/>
    <x v="6"/>
    <x v="11"/>
    <s v="B10"/>
    <n v="0"/>
    <n v="0"/>
    <n v="0"/>
  </r>
  <r>
    <s v="037"/>
    <s v="Office of Legislative Support Svcs"/>
    <x v="7"/>
    <x v="11"/>
    <s v="B10"/>
    <n v="0"/>
    <n v="0"/>
    <n v="0"/>
  </r>
  <r>
    <s v="038"/>
    <s v="Joint Legislative Systems Comm"/>
    <x v="8"/>
    <x v="11"/>
    <s v="B10"/>
    <n v="0"/>
    <n v="0"/>
    <n v="0"/>
  </r>
  <r>
    <s v="040"/>
    <s v="Statute Law Committee"/>
    <x v="9"/>
    <x v="11"/>
    <s v="B10"/>
    <n v="0"/>
    <n v="0"/>
    <n v="0"/>
  </r>
  <r>
    <s v="045"/>
    <s v="Supreme Court"/>
    <x v="10"/>
    <x v="11"/>
    <s v="B10"/>
    <n v="0"/>
    <n v="0"/>
    <n v="0"/>
  </r>
  <r>
    <s v="046"/>
    <s v="State Law Library"/>
    <x v="11"/>
    <x v="11"/>
    <s v="B10"/>
    <n v="0"/>
    <n v="0"/>
    <n v="0"/>
  </r>
  <r>
    <s v="048"/>
    <s v="Court of Appeals"/>
    <x v="12"/>
    <x v="11"/>
    <s v="B10"/>
    <n v="0"/>
    <n v="0"/>
    <n v="0"/>
  </r>
  <r>
    <s v="050"/>
    <s v="Commission on Judicial Conduct"/>
    <x v="13"/>
    <x v="11"/>
    <s v="B10"/>
    <n v="0"/>
    <n v="0"/>
    <n v="0"/>
  </r>
  <r>
    <s v="055"/>
    <s v="Administrative Office of the Courts"/>
    <x v="14"/>
    <x v="11"/>
    <s v="B10"/>
    <n v="0"/>
    <n v="0"/>
    <n v="0"/>
  </r>
  <r>
    <s v="056"/>
    <s v="Office of Public Defense"/>
    <x v="15"/>
    <x v="11"/>
    <s v="B10"/>
    <n v="0"/>
    <n v="0"/>
    <n v="0"/>
  </r>
  <r>
    <s v="057"/>
    <s v="Office of Civil Legal Aid"/>
    <x v="16"/>
    <x v="11"/>
    <s v="B10"/>
    <n v="96000"/>
    <n v="88000"/>
    <n v="8000"/>
  </r>
  <r>
    <s v="075"/>
    <s v="Office of the Governor"/>
    <x v="17"/>
    <x v="11"/>
    <s v="B10"/>
    <n v="0"/>
    <n v="0"/>
    <n v="0"/>
  </r>
  <r>
    <s v="080"/>
    <s v="Office of the Lieutenant Governor"/>
    <x v="18"/>
    <x v="11"/>
    <s v="B10"/>
    <n v="0"/>
    <n v="0"/>
    <n v="0"/>
  </r>
  <r>
    <s v="082"/>
    <s v="Public Disclosure Commission"/>
    <x v="19"/>
    <x v="11"/>
    <s v="B10"/>
    <n v="460500"/>
    <n v="422125"/>
    <n v="38375"/>
  </r>
  <r>
    <s v="083"/>
    <s v="WA St Leadership Bd"/>
    <x v="20"/>
    <x v="11"/>
    <s v="B10"/>
    <n v="0"/>
    <n v="0"/>
    <n v="0"/>
  </r>
  <r>
    <s v="085"/>
    <s v="Office of the Secretary of State"/>
    <x v="21"/>
    <x v="11"/>
    <s v="B10"/>
    <n v="0"/>
    <n v="0"/>
    <n v="0"/>
  </r>
  <r>
    <s v="086"/>
    <s v="Governor's Office of Indian Affairs"/>
    <x v="22"/>
    <x v="11"/>
    <s v="B10"/>
    <n v="31500"/>
    <n v="28875"/>
    <n v="2625"/>
  </r>
  <r>
    <s v="087"/>
    <s v="Asian-Pacific-American Affrs"/>
    <x v="23"/>
    <x v="11"/>
    <s v="B10"/>
    <n v="43500"/>
    <n v="39875"/>
    <n v="3625"/>
  </r>
  <r>
    <s v="090"/>
    <s v="Office of the State Treasurer"/>
    <x v="24"/>
    <x v="11"/>
    <s v="B10"/>
    <n v="0"/>
    <n v="0"/>
    <n v="0"/>
  </r>
  <r>
    <s v="091"/>
    <s v="Redistricting Commission"/>
    <x v="25"/>
    <x v="11"/>
    <s v="B10"/>
    <n v="0"/>
    <n v="0"/>
    <n v="0"/>
  </r>
  <r>
    <s v="095"/>
    <s v="Office of the State Auditor"/>
    <x v="26"/>
    <x v="11"/>
    <s v="B10"/>
    <n v="0"/>
    <n v="0"/>
    <n v="0"/>
  </r>
  <r>
    <s v="099"/>
    <s v="Comm Salaries for Elected Officials"/>
    <x v="27"/>
    <x v="11"/>
    <s v="B10"/>
    <n v="19500"/>
    <n v="17875"/>
    <n v="1625"/>
  </r>
  <r>
    <s v="100"/>
    <s v="Office of the Attorney General"/>
    <x v="28"/>
    <x v="11"/>
    <s v="B10"/>
    <n v="0"/>
    <n v="0"/>
    <n v="0"/>
  </r>
  <r>
    <s v="101"/>
    <s v="Caseload Forecast Council"/>
    <x v="29"/>
    <x v="11"/>
    <s v="B10"/>
    <n v="168500"/>
    <n v="154458.37000000002"/>
    <n v="14041.629999999976"/>
  </r>
  <r>
    <s v="102"/>
    <s v="Dept of Financial Institutions"/>
    <x v="30"/>
    <x v="11"/>
    <s v="B10"/>
    <n v="0"/>
    <n v="0"/>
    <n v="0"/>
  </r>
  <r>
    <s v="103"/>
    <s v="Department of Commerce"/>
    <x v="31"/>
    <x v="11"/>
    <s v="B10"/>
    <n v="0"/>
    <n v="0"/>
    <n v="0"/>
  </r>
  <r>
    <s v="104"/>
    <s v="Economic &amp; Revenue Forecast Council"/>
    <x v="32"/>
    <x v="11"/>
    <s v="B10"/>
    <n v="0"/>
    <n v="0"/>
    <n v="0"/>
  </r>
  <r>
    <s v="105"/>
    <s v="Office of Financial Management"/>
    <x v="33"/>
    <x v="11"/>
    <s v="B10"/>
    <n v="0"/>
    <n v="0"/>
    <n v="0"/>
  </r>
  <r>
    <s v="107"/>
    <s v="WA State Health Care Authority"/>
    <x v="34"/>
    <x v="11"/>
    <s v="B10"/>
    <n v="0"/>
    <n v="0"/>
    <n v="0"/>
  </r>
  <r>
    <s v="110"/>
    <s v="Office of Administrative Hearings"/>
    <x v="35"/>
    <x v="11"/>
    <s v="B10"/>
    <n v="0"/>
    <n v="0"/>
    <n v="0"/>
  </r>
  <r>
    <s v="116"/>
    <s v="State Lottery Commission"/>
    <x v="36"/>
    <x v="11"/>
    <s v="B10"/>
    <n v="0"/>
    <n v="0"/>
    <n v="0"/>
  </r>
  <r>
    <s v="117"/>
    <s v="Washington State Gambling Comm"/>
    <x v="37"/>
    <x v="11"/>
    <s v="B10"/>
    <n v="0"/>
    <n v="0"/>
    <n v="0"/>
  </r>
  <r>
    <s v="118"/>
    <s v="WA State Comm on Hispanic Affairs"/>
    <x v="38"/>
    <x v="11"/>
    <s v="B10"/>
    <n v="44500"/>
    <n v="40791.630000000012"/>
    <n v="3708.3699999999881"/>
  </r>
  <r>
    <s v="119"/>
    <s v="African-American Affairs Comm"/>
    <x v="39"/>
    <x v="11"/>
    <s v="B10"/>
    <n v="39000"/>
    <n v="35750"/>
    <n v="3250"/>
  </r>
  <r>
    <s v="120"/>
    <s v="Human Rights Commission"/>
    <x v="40"/>
    <x v="11"/>
    <s v="B10"/>
    <n v="16000"/>
    <n v="0"/>
    <n v="16000"/>
  </r>
  <r>
    <s v="124"/>
    <s v="Department of Retirement Systems"/>
    <x v="41"/>
    <x v="11"/>
    <s v="B10"/>
    <n v="0"/>
    <n v="0"/>
    <n v="0"/>
  </r>
  <r>
    <s v="126"/>
    <s v="State Investment Board"/>
    <x v="42"/>
    <x v="11"/>
    <s v="B10"/>
    <n v="0"/>
    <n v="0"/>
    <n v="0"/>
  </r>
  <r>
    <s v="140"/>
    <s v="Department of Revenue"/>
    <x v="43"/>
    <x v="11"/>
    <s v="B10"/>
    <n v="0"/>
    <n v="0"/>
    <n v="0"/>
  </r>
  <r>
    <s v="142"/>
    <s v="Board of Tax Appeals"/>
    <x v="44"/>
    <x v="11"/>
    <s v="B10"/>
    <n v="223500"/>
    <n v="204875"/>
    <n v="18625"/>
  </r>
  <r>
    <s v="147"/>
    <s v="Minority &amp; Women's Business Enterp"/>
    <x v="45"/>
    <x v="11"/>
    <s v="B10"/>
    <n v="0"/>
    <n v="0"/>
    <n v="0"/>
  </r>
  <r>
    <s v="160"/>
    <s v="Office of Insurance Commissioner"/>
    <x v="46"/>
    <x v="11"/>
    <s v="B10"/>
    <n v="0"/>
    <n v="0"/>
    <n v="0"/>
  </r>
  <r>
    <s v="163"/>
    <s v="Consolidated Technology Services"/>
    <x v="47"/>
    <x v="11"/>
    <s v="B10"/>
    <n v="0"/>
    <n v="0"/>
    <n v="0"/>
  </r>
  <r>
    <s v="165"/>
    <s v="State Board of Accountancy"/>
    <x v="48"/>
    <x v="11"/>
    <s v="B10"/>
    <n v="150000"/>
    <n v="137500"/>
    <n v="12500"/>
  </r>
  <r>
    <s v="166"/>
    <s v="Bd of Reg Prof Eng &amp; Land Surveyors"/>
    <x v="49"/>
    <x v="11"/>
    <s v="B10"/>
    <n v="0"/>
    <n v="0"/>
    <n v="0"/>
  </r>
  <r>
    <s v="167"/>
    <s v="Forensic Investigations Council"/>
    <x v="50"/>
    <x v="11"/>
    <s v="B10"/>
    <n v="0"/>
    <n v="0"/>
    <n v="0"/>
  </r>
  <r>
    <s v="179"/>
    <s v="Dept of Enterprise Services"/>
    <x v="51"/>
    <x v="11"/>
    <s v="B10"/>
    <n v="0"/>
    <n v="0"/>
    <n v="0"/>
  </r>
  <r>
    <s v="185"/>
    <s v="Washington Horse Racing Commission"/>
    <x v="52"/>
    <x v="11"/>
    <s v="B10"/>
    <n v="0"/>
    <n v="0"/>
    <n v="0"/>
  </r>
  <r>
    <s v="190"/>
    <s v="Bd of Industrial Insurance Appeals"/>
    <x v="53"/>
    <x v="11"/>
    <s v="B10"/>
    <n v="0"/>
    <n v="0"/>
    <n v="0"/>
  </r>
  <r>
    <s v="195"/>
    <s v="Liquor and Cannabis Board"/>
    <x v="54"/>
    <x v="11"/>
    <s v="B10"/>
    <n v="0"/>
    <n v="0"/>
    <n v="0"/>
  </r>
  <r>
    <s v="205"/>
    <s v="Board of Pilotage Commissioners"/>
    <x v="55"/>
    <x v="11"/>
    <s v="B10"/>
    <n v="0"/>
    <n v="0"/>
    <n v="0"/>
  </r>
  <r>
    <s v="215"/>
    <s v="Utilities and Transportation Comm"/>
    <x v="56"/>
    <x v="11"/>
    <s v="B10"/>
    <n v="0"/>
    <n v="0"/>
    <n v="0"/>
  </r>
  <r>
    <s v="220"/>
    <s v="Board for Volunteer Firefighters"/>
    <x v="57"/>
    <x v="11"/>
    <s v="B10"/>
    <n v="0"/>
    <n v="0"/>
    <n v="0"/>
  </r>
  <r>
    <s v="225"/>
    <s v="Washington State Patrol"/>
    <x v="58"/>
    <x v="11"/>
    <s v="B10"/>
    <n v="0"/>
    <n v="0"/>
    <n v="0"/>
  </r>
  <r>
    <s v="227"/>
    <s v="Criminal Justice Training Comm"/>
    <x v="59"/>
    <x v="11"/>
    <s v="B10"/>
    <n v="0"/>
    <n v="0"/>
    <n v="0"/>
  </r>
  <r>
    <s v="228"/>
    <s v="WA Traffic Safety Commission"/>
    <x v="60"/>
    <x v="11"/>
    <s v="B10"/>
    <n v="0"/>
    <n v="0"/>
    <n v="0"/>
  </r>
  <r>
    <s v="229"/>
    <s v="Office of Independent Investigations"/>
    <x v="61"/>
    <x v="11"/>
    <s v="B10"/>
    <n v="0"/>
    <n v="0"/>
    <n v="0"/>
  </r>
  <r>
    <s v="235"/>
    <s v="Department of Labor and Industries"/>
    <x v="62"/>
    <x v="11"/>
    <s v="B10"/>
    <n v="0"/>
    <n v="0"/>
    <n v="0"/>
  </r>
  <r>
    <s v="240"/>
    <s v="Department of Licensing"/>
    <x v="63"/>
    <x v="11"/>
    <s v="B10"/>
    <n v="0"/>
    <n v="0"/>
    <n v="0"/>
  </r>
  <r>
    <s v="245"/>
    <s v="Military Department"/>
    <x v="64"/>
    <x v="11"/>
    <s v="B10"/>
    <n v="0"/>
    <n v="0"/>
    <n v="0"/>
  </r>
  <r>
    <s v="275"/>
    <s v="Public Employment Relations Comm"/>
    <x v="65"/>
    <x v="11"/>
    <s v="B10"/>
    <n v="0"/>
    <n v="0"/>
    <n v="0"/>
  </r>
  <r>
    <s v="300"/>
    <s v="Dept of Social and Health Services"/>
    <x v="66"/>
    <x v="11"/>
    <s v="B10"/>
    <n v="0"/>
    <n v="0"/>
    <n v="0"/>
  </r>
  <r>
    <s v="303"/>
    <s v="Department of Health"/>
    <x v="67"/>
    <x v="11"/>
    <s v="B10"/>
    <n v="0"/>
    <n v="0"/>
    <n v="0"/>
  </r>
  <r>
    <s v="305"/>
    <s v="Department of Veterans' Affairs"/>
    <x v="68"/>
    <x v="11"/>
    <s v="B10"/>
    <n v="0"/>
    <n v="0"/>
    <n v="0"/>
  </r>
  <r>
    <s v="307"/>
    <s v="Dept of Children, Youth &amp; Families"/>
    <x v="69"/>
    <x v="11"/>
    <s v="B10"/>
    <n v="0"/>
    <n v="0"/>
    <n v="0"/>
  </r>
  <r>
    <s v="310"/>
    <s v="Department of Corrections"/>
    <x v="70"/>
    <x v="11"/>
    <s v="B10"/>
    <n v="0"/>
    <n v="0"/>
    <n v="0"/>
  </r>
  <r>
    <s v="315"/>
    <s v="Dept of Services for the Blind"/>
    <x v="71"/>
    <x v="11"/>
    <s v="B10"/>
    <n v="0"/>
    <n v="0"/>
    <n v="0"/>
  </r>
  <r>
    <s v="340"/>
    <s v="Student Achievement Council"/>
    <x v="72"/>
    <x v="11"/>
    <s v="B10"/>
    <n v="0"/>
    <n v="0"/>
    <n v="0"/>
  </r>
  <r>
    <s v="341"/>
    <s v="LEOFF 2 Retirement Board"/>
    <x v="73"/>
    <x v="11"/>
    <s v="B10"/>
    <n v="115000"/>
    <n v="105416.63"/>
    <n v="9583.3699999999953"/>
  </r>
  <r>
    <s v="350"/>
    <s v="Public Schools"/>
    <x v="74"/>
    <x v="11"/>
    <s v="B10"/>
    <n v="0"/>
    <n v="0"/>
    <n v="0"/>
  </r>
  <r>
    <s v="351"/>
    <s v="State School for the Blind"/>
    <x v="75"/>
    <x v="11"/>
    <s v="B10"/>
    <n v="0"/>
    <n v="0"/>
    <n v="0"/>
  </r>
  <r>
    <s v="353"/>
    <s v="Childhood Deafness &amp; Hearing Loss"/>
    <x v="76"/>
    <x v="11"/>
    <s v="B10"/>
    <n v="0"/>
    <n v="0"/>
    <n v="0"/>
  </r>
  <r>
    <s v="354"/>
    <s v="Workforce Trng &amp; Educ Coord Board"/>
    <x v="77"/>
    <x v="11"/>
    <s v="B10"/>
    <n v="11000"/>
    <n v="0"/>
    <n v="11000"/>
  </r>
  <r>
    <s v="355"/>
    <s v="Archaeology &amp; Historic Preservation"/>
    <x v="78"/>
    <x v="11"/>
    <s v="B10"/>
    <n v="306000"/>
    <n v="280500"/>
    <n v="25500"/>
  </r>
  <r>
    <s v="357"/>
    <s v="Department of Early Learning"/>
    <x v="108"/>
    <x v="11"/>
    <s v="B10"/>
    <n v="0"/>
    <n v="0"/>
    <n v="0"/>
  </r>
  <r>
    <s v="359"/>
    <s v="Washington Charter School Comm"/>
    <x v="79"/>
    <x v="11"/>
    <s v="B10"/>
    <n v="0"/>
    <n v="0"/>
    <n v="0"/>
  </r>
  <r>
    <s v="360"/>
    <s v="University of Washington"/>
    <x v="80"/>
    <x v="11"/>
    <s v="B10"/>
    <n v="0"/>
    <n v="0"/>
    <n v="0"/>
  </r>
  <r>
    <s v="365"/>
    <s v="Washington State University"/>
    <x v="81"/>
    <x v="11"/>
    <s v="B10"/>
    <n v="0"/>
    <n v="0"/>
    <n v="0"/>
  </r>
  <r>
    <s v="370"/>
    <s v="Eastern Washington University"/>
    <x v="82"/>
    <x v="11"/>
    <s v="B10"/>
    <n v="0"/>
    <n v="0"/>
    <n v="0"/>
  </r>
  <r>
    <s v="375"/>
    <s v="Central Washington University"/>
    <x v="83"/>
    <x v="11"/>
    <s v="B10"/>
    <n v="0"/>
    <n v="0"/>
    <n v="0"/>
  </r>
  <r>
    <s v="376"/>
    <s v="The Evergreen State College"/>
    <x v="84"/>
    <x v="11"/>
    <s v="B10"/>
    <n v="0"/>
    <n v="0"/>
    <n v="0"/>
  </r>
  <r>
    <s v="380"/>
    <s v="Western Washington University"/>
    <x v="85"/>
    <x v="11"/>
    <s v="B10"/>
    <n v="0"/>
    <n v="0"/>
    <n v="0"/>
  </r>
  <r>
    <s v="387"/>
    <s v="Washington State Arts Commission"/>
    <x v="86"/>
    <x v="11"/>
    <s v="B10"/>
    <n v="330000"/>
    <n v="302500"/>
    <n v="27500"/>
  </r>
  <r>
    <s v="390"/>
    <s v="Washington State Historical Society"/>
    <x v="87"/>
    <x v="11"/>
    <s v="B10"/>
    <n v="0"/>
    <n v="0"/>
    <n v="0"/>
  </r>
  <r>
    <s v="395"/>
    <s v="East Wash State Historical Society"/>
    <x v="88"/>
    <x v="11"/>
    <s v="B10"/>
    <n v="0"/>
    <n v="0"/>
    <n v="0"/>
  </r>
  <r>
    <s v="405"/>
    <s v="Department of Transportation"/>
    <x v="89"/>
    <x v="11"/>
    <s v="B10"/>
    <n v="0"/>
    <n v="0"/>
    <n v="0"/>
  </r>
  <r>
    <s v="406"/>
    <s v="County Road Administration Board"/>
    <x v="90"/>
    <x v="11"/>
    <s v="B10"/>
    <n v="0"/>
    <n v="0"/>
    <n v="0"/>
  </r>
  <r>
    <s v="407"/>
    <s v="Transportation Improvement Board"/>
    <x v="91"/>
    <x v="11"/>
    <s v="B10"/>
    <n v="0"/>
    <n v="0"/>
    <n v="0"/>
  </r>
  <r>
    <s v="410"/>
    <s v="Transportation Commission"/>
    <x v="92"/>
    <x v="11"/>
    <s v="B10"/>
    <n v="0"/>
    <n v="0"/>
    <n v="0"/>
  </r>
  <r>
    <s v="411"/>
    <s v="Freight Mobility Strategic Invest"/>
    <x v="93"/>
    <x v="11"/>
    <s v="B10"/>
    <n v="0"/>
    <n v="0"/>
    <n v="0"/>
  </r>
  <r>
    <s v="460"/>
    <s v="Columbia River Gorge Commission"/>
    <x v="94"/>
    <x v="11"/>
    <s v="B10"/>
    <n v="0"/>
    <n v="0"/>
    <n v="0"/>
  </r>
  <r>
    <s v="461"/>
    <s v="Department of Ecology"/>
    <x v="95"/>
    <x v="11"/>
    <s v="B10"/>
    <n v="0"/>
    <n v="0"/>
    <n v="0"/>
  </r>
  <r>
    <s v="462"/>
    <s v="WA Pollution Liab Insurance Program"/>
    <x v="96"/>
    <x v="11"/>
    <s v="B10"/>
    <n v="0"/>
    <n v="0"/>
    <n v="0"/>
  </r>
  <r>
    <s v="463"/>
    <s v="Energy Fac Site Eval"/>
    <x v="97"/>
    <x v="11"/>
    <s v="B10"/>
    <n v="0"/>
    <n v="0"/>
    <n v="0"/>
  </r>
  <r>
    <s v="465"/>
    <s v="State Parks and Recreation Comm"/>
    <x v="98"/>
    <x v="11"/>
    <s v="B10"/>
    <n v="0"/>
    <n v="0"/>
    <n v="0"/>
  </r>
  <r>
    <s v="467"/>
    <s v="Rec and Conservation Funding Board"/>
    <x v="99"/>
    <x v="11"/>
    <s v="B10"/>
    <n v="0"/>
    <n v="0"/>
    <n v="0"/>
  </r>
  <r>
    <s v="468"/>
    <s v="Environ &amp; Land Use Hearings Office"/>
    <x v="100"/>
    <x v="11"/>
    <s v="B10"/>
    <n v="219500"/>
    <n v="201208.36999999994"/>
    <n v="18291.630000000063"/>
  </r>
  <r>
    <s v="471"/>
    <s v="State Conservation Commission"/>
    <x v="101"/>
    <x v="11"/>
    <s v="B10"/>
    <n v="0"/>
    <n v="0"/>
    <n v="0"/>
  </r>
  <r>
    <s v="477"/>
    <s v="Dept of Fish and Wildlife"/>
    <x v="102"/>
    <x v="11"/>
    <s v="B10"/>
    <n v="0"/>
    <n v="0"/>
    <n v="0"/>
  </r>
  <r>
    <s v="478"/>
    <s v="Puget Sound Partnership"/>
    <x v="103"/>
    <x v="11"/>
    <s v="B10"/>
    <n v="0"/>
    <n v="0"/>
    <n v="0"/>
  </r>
  <r>
    <s v="490"/>
    <s v="Department of Natural Resources"/>
    <x v="104"/>
    <x v="11"/>
    <s v="B10"/>
    <n v="0"/>
    <n v="0"/>
    <n v="0"/>
  </r>
  <r>
    <s v="495"/>
    <s v="Department of Agriculture"/>
    <x v="105"/>
    <x v="11"/>
    <s v="B10"/>
    <n v="0"/>
    <n v="0"/>
    <n v="0"/>
  </r>
  <r>
    <s v="540"/>
    <s v="Employment Security Department"/>
    <x v="106"/>
    <x v="11"/>
    <s v="B10"/>
    <n v="0"/>
    <n v="0"/>
    <n v="0"/>
  </r>
  <r>
    <s v="541"/>
    <s v="ESD - PFM"/>
    <x v="109"/>
    <x v="11"/>
    <s v="B10"/>
    <n v="0"/>
    <n v="0"/>
    <n v="0"/>
  </r>
  <r>
    <s v="542"/>
    <s v="ESD LTC"/>
    <x v="110"/>
    <x v="11"/>
    <s v="B10"/>
    <n v="0"/>
    <n v="0"/>
    <n v="0"/>
  </r>
  <r>
    <s v="543"/>
    <s v="ESD - UI"/>
    <x v="111"/>
    <x v="11"/>
    <s v="B10"/>
    <n v="0"/>
    <n v="0"/>
    <n v="0"/>
  </r>
  <r>
    <s v="544"/>
    <s v="ESD - Other"/>
    <x v="112"/>
    <x v="11"/>
    <s v="B10"/>
    <n v="0"/>
    <n v="0"/>
    <n v="0"/>
  </r>
  <r>
    <s v="699"/>
    <s v="Community/Technical College System"/>
    <x v="107"/>
    <x v="11"/>
    <s v="B10"/>
    <n v="0"/>
    <n v="0"/>
    <n v="0"/>
  </r>
  <r>
    <s v="011"/>
    <s v="House of Representatives"/>
    <x v="0"/>
    <x v="12"/>
    <s v="B01"/>
    <n v="5000"/>
    <n v="4583.37"/>
    <n v="416.63000000000011"/>
  </r>
  <r>
    <s v="012"/>
    <s v="Senate"/>
    <x v="1"/>
    <x v="12"/>
    <s v="B01"/>
    <n v="3000"/>
    <n v="2750"/>
    <n v="250"/>
  </r>
  <r>
    <s v="013"/>
    <s v="Joint Transportation Committee"/>
    <x v="2"/>
    <x v="12"/>
    <s v="B01"/>
    <n v="0"/>
    <n v="0"/>
    <n v="0"/>
  </r>
  <r>
    <s v="014"/>
    <s v="Jt Leg Audit &amp; Review Committee"/>
    <x v="3"/>
    <x v="12"/>
    <s v="B01"/>
    <n v="1000"/>
    <n v="916.63000000000011"/>
    <n v="83.369999999999891"/>
  </r>
  <r>
    <s v="020"/>
    <s v="LEAP Committee"/>
    <x v="4"/>
    <x v="12"/>
    <s v="B01"/>
    <n v="0"/>
    <n v="0"/>
    <n v="0"/>
  </r>
  <r>
    <s v="035"/>
    <s v="Office of the State Actuary"/>
    <x v="5"/>
    <x v="12"/>
    <s v="B01"/>
    <n v="500"/>
    <n v="458.37000000000012"/>
    <n v="41.629999999999882"/>
  </r>
  <r>
    <s v="036"/>
    <s v="St Leg Labor Rel"/>
    <x v="6"/>
    <x v="12"/>
    <s v="B01"/>
    <n v="0"/>
    <n v="0"/>
    <n v="0"/>
  </r>
  <r>
    <s v="037"/>
    <s v="Office of Legislative Support Svcs"/>
    <x v="7"/>
    <x v="12"/>
    <s v="B01"/>
    <n v="1000"/>
    <n v="916.63000000000011"/>
    <n v="83.369999999999891"/>
  </r>
  <r>
    <s v="038"/>
    <s v="Joint Legislative Systems Comm"/>
    <x v="8"/>
    <x v="12"/>
    <s v="B01"/>
    <n v="15500"/>
    <n v="14208.37"/>
    <n v="1291.6299999999992"/>
  </r>
  <r>
    <s v="040"/>
    <s v="Statute Law Committee"/>
    <x v="9"/>
    <x v="12"/>
    <s v="B01"/>
    <n v="2000"/>
    <n v="1833.3700000000001"/>
    <n v="166.62999999999988"/>
  </r>
  <r>
    <s v="045"/>
    <s v="Supreme Court"/>
    <x v="10"/>
    <x v="12"/>
    <s v="B01"/>
    <n v="1000"/>
    <n v="916.63000000000011"/>
    <n v="83.369999999999891"/>
  </r>
  <r>
    <s v="046"/>
    <s v="State Law Library"/>
    <x v="11"/>
    <x v="12"/>
    <s v="B01"/>
    <n v="0"/>
    <n v="0"/>
    <n v="0"/>
  </r>
  <r>
    <s v="048"/>
    <s v="Court of Appeals"/>
    <x v="12"/>
    <x v="12"/>
    <s v="B01"/>
    <n v="2000"/>
    <n v="1833.3700000000001"/>
    <n v="166.62999999999988"/>
  </r>
  <r>
    <s v="050"/>
    <s v="Commission on Judicial Conduct"/>
    <x v="13"/>
    <x v="12"/>
    <s v="B01"/>
    <n v="1000"/>
    <n v="916.63000000000011"/>
    <n v="83.369999999999891"/>
  </r>
  <r>
    <s v="055"/>
    <s v="Administrative Office of the Courts"/>
    <x v="14"/>
    <x v="12"/>
    <s v="B01"/>
    <n v="67000"/>
    <n v="61416.630000000012"/>
    <n v="5583.3699999999881"/>
  </r>
  <r>
    <s v="056"/>
    <s v="Office of Public Defense"/>
    <x v="15"/>
    <x v="12"/>
    <s v="B01"/>
    <n v="2000"/>
    <n v="1833.3700000000001"/>
    <n v="166.62999999999988"/>
  </r>
  <r>
    <s v="057"/>
    <s v="Office of Civil Legal Aid"/>
    <x v="16"/>
    <x v="12"/>
    <s v="B01"/>
    <n v="500"/>
    <n v="458.37000000000012"/>
    <n v="41.629999999999882"/>
  </r>
  <r>
    <s v="075"/>
    <s v="Office of the Governor"/>
    <x v="17"/>
    <x v="12"/>
    <s v="B01"/>
    <n v="2000"/>
    <n v="1833.3700000000001"/>
    <n v="166.62999999999988"/>
  </r>
  <r>
    <s v="080"/>
    <s v="Office of the Lieutenant Governor"/>
    <x v="18"/>
    <x v="12"/>
    <s v="B01"/>
    <n v="1000"/>
    <n v="916.63000000000011"/>
    <n v="83.369999999999891"/>
  </r>
  <r>
    <s v="082"/>
    <s v="Public Disclosure Commission"/>
    <x v="19"/>
    <x v="12"/>
    <s v="B01"/>
    <n v="9000"/>
    <n v="8250"/>
    <n v="750"/>
  </r>
  <r>
    <s v="083"/>
    <s v="WA St Leadership Bd"/>
    <x v="20"/>
    <x v="12"/>
    <s v="B01"/>
    <n v="0"/>
    <n v="0"/>
    <n v="0"/>
  </r>
  <r>
    <s v="085"/>
    <s v="Office of the Secretary of State"/>
    <x v="21"/>
    <x v="12"/>
    <s v="B01"/>
    <n v="51500"/>
    <n v="47208.369999999988"/>
    <n v="4291.6300000000119"/>
  </r>
  <r>
    <s v="086"/>
    <s v="Governor's Office of Indian Affairs"/>
    <x v="22"/>
    <x v="12"/>
    <s v="B01"/>
    <n v="1000"/>
    <n v="916.63000000000011"/>
    <n v="83.369999999999891"/>
  </r>
  <r>
    <s v="087"/>
    <s v="Asian-Pacific-American Affrs"/>
    <x v="23"/>
    <x v="12"/>
    <s v="B01"/>
    <n v="500"/>
    <n v="458.37000000000012"/>
    <n v="41.629999999999882"/>
  </r>
  <r>
    <s v="090"/>
    <s v="Office of the State Treasurer"/>
    <x v="24"/>
    <x v="12"/>
    <s v="B01"/>
    <n v="10000"/>
    <n v="9166.630000000001"/>
    <n v="833.36999999999898"/>
  </r>
  <r>
    <s v="091"/>
    <s v="Redistricting Commission"/>
    <x v="25"/>
    <x v="12"/>
    <s v="B01"/>
    <n v="0"/>
    <n v="0"/>
    <n v="0"/>
  </r>
  <r>
    <s v="095"/>
    <s v="Office of the State Auditor"/>
    <x v="26"/>
    <x v="12"/>
    <s v="B01"/>
    <n v="27000"/>
    <n v="24750"/>
    <n v="2250"/>
  </r>
  <r>
    <s v="099"/>
    <s v="Comm Salaries for Elected Officials"/>
    <x v="27"/>
    <x v="12"/>
    <s v="B01"/>
    <n v="500"/>
    <n v="458.37000000000012"/>
    <n v="41.629999999999882"/>
  </r>
  <r>
    <s v="100"/>
    <s v="Office of the Attorney General"/>
    <x v="28"/>
    <x v="12"/>
    <s v="B01"/>
    <n v="52500"/>
    <n v="48125"/>
    <n v="4375"/>
  </r>
  <r>
    <s v="101"/>
    <s v="Caseload Forecast Council"/>
    <x v="29"/>
    <x v="12"/>
    <s v="B01"/>
    <n v="1000"/>
    <n v="916.63000000000011"/>
    <n v="83.369999999999891"/>
  </r>
  <r>
    <s v="102"/>
    <s v="Dept of Financial Institutions"/>
    <x v="30"/>
    <x v="12"/>
    <s v="B01"/>
    <n v="19000"/>
    <n v="17416.629999999997"/>
    <n v="1583.3700000000026"/>
  </r>
  <r>
    <s v="103"/>
    <s v="Department of Commerce"/>
    <x v="31"/>
    <x v="12"/>
    <s v="B01"/>
    <n v="325000"/>
    <n v="297916.63000000012"/>
    <n v="27083.369999999879"/>
  </r>
  <r>
    <s v="104"/>
    <s v="Economic &amp; Revenue Forecast Council"/>
    <x v="32"/>
    <x v="12"/>
    <s v="B01"/>
    <n v="0"/>
    <n v="0"/>
    <n v="0"/>
  </r>
  <r>
    <s v="105"/>
    <s v="Office of Financial Management"/>
    <x v="33"/>
    <x v="12"/>
    <s v="B01"/>
    <n v="244500"/>
    <n v="224125"/>
    <n v="20375"/>
  </r>
  <r>
    <s v="107"/>
    <s v="WA State Health Care Authority"/>
    <x v="34"/>
    <x v="12"/>
    <s v="B01"/>
    <n v="172500"/>
    <n v="158125"/>
    <n v="14375"/>
  </r>
  <r>
    <s v="110"/>
    <s v="Office of Administrative Hearings"/>
    <x v="35"/>
    <x v="12"/>
    <s v="B01"/>
    <n v="19500"/>
    <n v="17875"/>
    <n v="1625"/>
  </r>
  <r>
    <s v="116"/>
    <s v="State Lottery Commission"/>
    <x v="36"/>
    <x v="12"/>
    <s v="B01"/>
    <n v="18500"/>
    <n v="16958.370000000003"/>
    <n v="1541.6299999999974"/>
  </r>
  <r>
    <s v="117"/>
    <s v="Washington State Gambling Comm"/>
    <x v="37"/>
    <x v="12"/>
    <s v="B01"/>
    <n v="9500"/>
    <n v="8708.369999999999"/>
    <n v="791.63000000000102"/>
  </r>
  <r>
    <s v="118"/>
    <s v="WA State Comm on Hispanic Affairs"/>
    <x v="38"/>
    <x v="12"/>
    <s v="B01"/>
    <n v="1000"/>
    <n v="916.63000000000011"/>
    <n v="83.369999999999891"/>
  </r>
  <r>
    <s v="119"/>
    <s v="African-American Affairs Comm"/>
    <x v="39"/>
    <x v="12"/>
    <s v="B01"/>
    <n v="1000"/>
    <n v="916.63000000000011"/>
    <n v="83.369999999999891"/>
  </r>
  <r>
    <s v="120"/>
    <s v="Human Rights Commission"/>
    <x v="40"/>
    <x v="12"/>
    <s v="B01"/>
    <n v="2000"/>
    <n v="1833.3700000000001"/>
    <n v="166.62999999999988"/>
  </r>
  <r>
    <s v="124"/>
    <s v="Department of Retirement Systems"/>
    <x v="41"/>
    <x v="12"/>
    <s v="B01"/>
    <n v="73000"/>
    <n v="66916.63"/>
    <n v="6083.3699999999953"/>
  </r>
  <r>
    <s v="126"/>
    <s v="State Investment Board"/>
    <x v="42"/>
    <x v="12"/>
    <s v="B01"/>
    <n v="25500"/>
    <n v="23375"/>
    <n v="2125"/>
  </r>
  <r>
    <s v="140"/>
    <s v="Department of Revenue"/>
    <x v="43"/>
    <x v="12"/>
    <s v="B01"/>
    <n v="307500"/>
    <n v="281875"/>
    <n v="25625"/>
  </r>
  <r>
    <s v="142"/>
    <s v="Board of Tax Appeals"/>
    <x v="44"/>
    <x v="12"/>
    <s v="B01"/>
    <n v="1000"/>
    <n v="916.63000000000011"/>
    <n v="83.369999999999891"/>
  </r>
  <r>
    <s v="147"/>
    <s v="Minority &amp; Women's Business Enterp"/>
    <x v="45"/>
    <x v="12"/>
    <s v="B01"/>
    <n v="2500"/>
    <n v="2291.6299999999997"/>
    <n v="208.37000000000035"/>
  </r>
  <r>
    <s v="160"/>
    <s v="Office of Insurance Commissioner"/>
    <x v="46"/>
    <x v="12"/>
    <s v="B01"/>
    <n v="31500"/>
    <n v="28875"/>
    <n v="2625"/>
  </r>
  <r>
    <s v="163"/>
    <s v="Consolidated Technology Services"/>
    <x v="47"/>
    <x v="12"/>
    <s v="B01"/>
    <n v="0"/>
    <n v="2291.6299999999997"/>
    <n v="-2291.6299999999997"/>
  </r>
  <r>
    <s v="165"/>
    <s v="State Board of Accountancy"/>
    <x v="48"/>
    <x v="12"/>
    <s v="B01"/>
    <n v="4500"/>
    <n v="4125"/>
    <n v="375"/>
  </r>
  <r>
    <s v="166"/>
    <s v="Bd of Reg Prof Eng &amp; Land Surveyors"/>
    <x v="49"/>
    <x v="12"/>
    <s v="B01"/>
    <n v="3500"/>
    <n v="3208.3700000000003"/>
    <n v="291.62999999999965"/>
  </r>
  <r>
    <s v="167"/>
    <s v="Forensic Investigations Council"/>
    <x v="50"/>
    <x v="12"/>
    <s v="B01"/>
    <n v="0"/>
    <n v="0"/>
    <n v="0"/>
  </r>
  <r>
    <s v="179"/>
    <s v="Dept of Enterprise Services"/>
    <x v="51"/>
    <x v="12"/>
    <s v="B01"/>
    <n v="57500"/>
    <n v="52708.369999999988"/>
    <n v="4791.6300000000119"/>
  </r>
  <r>
    <s v="185"/>
    <s v="Washington Horse Racing Commission"/>
    <x v="52"/>
    <x v="12"/>
    <s v="B01"/>
    <n v="500"/>
    <n v="458.37000000000012"/>
    <n v="41.629999999999882"/>
  </r>
  <r>
    <s v="190"/>
    <s v="Bd of Industrial Insurance Appeals"/>
    <x v="53"/>
    <x v="12"/>
    <s v="B01"/>
    <n v="13000"/>
    <n v="11916.63"/>
    <n v="1083.3700000000008"/>
  </r>
  <r>
    <s v="195"/>
    <s v="Liquor and Cannabis Board"/>
    <x v="54"/>
    <x v="12"/>
    <s v="B01"/>
    <n v="51500"/>
    <n v="47208.369999999988"/>
    <n v="4291.6300000000119"/>
  </r>
  <r>
    <s v="205"/>
    <s v="Board of Pilotage Commissioners"/>
    <x v="55"/>
    <x v="12"/>
    <s v="B01"/>
    <n v="0"/>
    <n v="0"/>
    <n v="0"/>
  </r>
  <r>
    <s v="215"/>
    <s v="Utilities and Transportation Comm"/>
    <x v="56"/>
    <x v="12"/>
    <s v="B01"/>
    <n v="16500"/>
    <n v="15125"/>
    <n v="1375"/>
  </r>
  <r>
    <s v="220"/>
    <s v="Board for Volunteer Firefighters"/>
    <x v="57"/>
    <x v="12"/>
    <s v="B01"/>
    <n v="1000"/>
    <n v="916.63000000000011"/>
    <n v="83.369999999999891"/>
  </r>
  <r>
    <s v="225"/>
    <s v="Washington State Patrol"/>
    <x v="58"/>
    <x v="12"/>
    <s v="B01"/>
    <n v="231000"/>
    <n v="211750"/>
    <n v="19250"/>
  </r>
  <r>
    <s v="227"/>
    <s v="Criminal Justice Training Comm"/>
    <x v="59"/>
    <x v="12"/>
    <s v="B01"/>
    <n v="8500"/>
    <n v="7791.63"/>
    <n v="708.36999999999989"/>
  </r>
  <r>
    <s v="228"/>
    <s v="WA Traffic Safety Commission"/>
    <x v="60"/>
    <x v="12"/>
    <s v="B01"/>
    <n v="0"/>
    <n v="0"/>
    <n v="0"/>
  </r>
  <r>
    <s v="229"/>
    <s v="Office of Independent Investigations"/>
    <x v="61"/>
    <x v="12"/>
    <s v="B01"/>
    <n v="5000"/>
    <n v="4583.37"/>
    <n v="416.63000000000011"/>
  </r>
  <r>
    <s v="235"/>
    <s v="Department of Labor and Industries"/>
    <x v="62"/>
    <x v="12"/>
    <s v="B01"/>
    <n v="437000"/>
    <n v="400583.36999999988"/>
    <n v="36416.630000000121"/>
  </r>
  <r>
    <s v="240"/>
    <s v="Department of Licensing"/>
    <x v="63"/>
    <x v="12"/>
    <s v="B01"/>
    <n v="201000"/>
    <n v="184250"/>
    <n v="16750"/>
  </r>
  <r>
    <s v="245"/>
    <s v="Military Department"/>
    <x v="64"/>
    <x v="12"/>
    <s v="B01"/>
    <n v="40000"/>
    <n v="36666.630000000012"/>
    <n v="3333.3699999999881"/>
  </r>
  <r>
    <s v="275"/>
    <s v="Public Employment Relations Comm"/>
    <x v="65"/>
    <x v="12"/>
    <s v="B01"/>
    <n v="2500"/>
    <n v="2291.6299999999997"/>
    <n v="208.37000000000035"/>
  </r>
  <r>
    <s v="300"/>
    <s v="Dept of Social and Health Services"/>
    <x v="66"/>
    <x v="12"/>
    <s v="B01"/>
    <n v="1626500"/>
    <n v="1490958.3699999999"/>
    <n v="135541.63000000012"/>
  </r>
  <r>
    <s v="303"/>
    <s v="Department of Health"/>
    <x v="67"/>
    <x v="12"/>
    <s v="B01"/>
    <n v="383500"/>
    <n v="351541.63000000012"/>
    <n v="31958.369999999879"/>
  </r>
  <r>
    <s v="305"/>
    <s v="Department of Veterans' Affairs"/>
    <x v="68"/>
    <x v="12"/>
    <s v="B01"/>
    <n v="29000"/>
    <n v="26583.369999999995"/>
    <n v="2416.6300000000047"/>
  </r>
  <r>
    <s v="307"/>
    <s v="Dept of Children, Youth &amp; Families"/>
    <x v="69"/>
    <x v="12"/>
    <s v="B01"/>
    <n v="281500"/>
    <n v="258041.63000000006"/>
    <n v="23458.369999999937"/>
  </r>
  <r>
    <s v="310"/>
    <s v="Department of Corrections"/>
    <x v="70"/>
    <x v="12"/>
    <s v="B01"/>
    <n v="363000"/>
    <n v="332750"/>
    <n v="30250"/>
  </r>
  <r>
    <s v="315"/>
    <s v="Dept of Services for the Blind"/>
    <x v="71"/>
    <x v="12"/>
    <s v="B01"/>
    <n v="7000"/>
    <n v="6416.63"/>
    <n v="583.36999999999989"/>
  </r>
  <r>
    <s v="340"/>
    <s v="Student Achievement Council"/>
    <x v="72"/>
    <x v="12"/>
    <s v="B01"/>
    <n v="23000"/>
    <n v="21083.369999999995"/>
    <n v="1916.6300000000047"/>
  </r>
  <r>
    <s v="341"/>
    <s v="LEOFF 2 Retirement Board"/>
    <x v="73"/>
    <x v="12"/>
    <s v="B01"/>
    <n v="1000"/>
    <n v="916.63000000000011"/>
    <n v="83.369999999999891"/>
  </r>
  <r>
    <s v="350"/>
    <s v="Public Schools"/>
    <x v="74"/>
    <x v="12"/>
    <s v="B01"/>
    <n v="69000"/>
    <n v="63250"/>
    <n v="5750"/>
  </r>
  <r>
    <s v="351"/>
    <s v="State School for the Blind"/>
    <x v="75"/>
    <x v="12"/>
    <s v="B01"/>
    <n v="5000"/>
    <n v="4583.37"/>
    <n v="416.63000000000011"/>
  </r>
  <r>
    <s v="353"/>
    <s v="Childhood Deafness &amp; Hearing Loss"/>
    <x v="76"/>
    <x v="12"/>
    <s v="B01"/>
    <n v="5500"/>
    <n v="5041.63"/>
    <n v="458.36999999999989"/>
  </r>
  <r>
    <s v="354"/>
    <s v="Workforce Trng &amp; Educ Coord Board"/>
    <x v="77"/>
    <x v="12"/>
    <s v="B01"/>
    <n v="2000"/>
    <n v="1833.3700000000001"/>
    <n v="166.62999999999988"/>
  </r>
  <r>
    <s v="355"/>
    <s v="Archaeology &amp; Historic Preservation"/>
    <x v="78"/>
    <x v="12"/>
    <s v="B01"/>
    <n v="4000"/>
    <n v="3666.6299999999997"/>
    <n v="333.37000000000035"/>
  </r>
  <r>
    <s v="357"/>
    <s v="Department of Early Learning"/>
    <x v="108"/>
    <x v="12"/>
    <s v="B01"/>
    <n v="0"/>
    <n v="0"/>
    <n v="0"/>
  </r>
  <r>
    <s v="359"/>
    <s v="Washington Charter School Comm"/>
    <x v="79"/>
    <x v="12"/>
    <s v="B01"/>
    <n v="0"/>
    <n v="0"/>
    <n v="0"/>
  </r>
  <r>
    <s v="360"/>
    <s v="University of Washington"/>
    <x v="80"/>
    <x v="12"/>
    <s v="B01"/>
    <n v="2776000"/>
    <n v="2544666.6300000004"/>
    <n v="231333.36999999965"/>
  </r>
  <r>
    <s v="365"/>
    <s v="Washington State University"/>
    <x v="81"/>
    <x v="12"/>
    <s v="B01"/>
    <n v="97000"/>
    <n v="88916.63"/>
    <n v="8083.3699999999953"/>
  </r>
  <r>
    <s v="370"/>
    <s v="Eastern Washington University"/>
    <x v="82"/>
    <x v="12"/>
    <s v="B01"/>
    <n v="51000"/>
    <n v="46750"/>
    <n v="4250"/>
  </r>
  <r>
    <s v="375"/>
    <s v="Central Washington University"/>
    <x v="83"/>
    <x v="12"/>
    <s v="B01"/>
    <n v="4000"/>
    <n v="3666.6299999999997"/>
    <n v="333.37000000000035"/>
  </r>
  <r>
    <s v="376"/>
    <s v="The Evergreen State College"/>
    <x v="84"/>
    <x v="12"/>
    <s v="B01"/>
    <n v="24000"/>
    <n v="22000"/>
    <n v="2000"/>
  </r>
  <r>
    <s v="380"/>
    <s v="Western Washington University"/>
    <x v="85"/>
    <x v="12"/>
    <s v="B01"/>
    <n v="119000"/>
    <n v="109083.37"/>
    <n v="9916.6300000000047"/>
  </r>
  <r>
    <s v="387"/>
    <s v="Washington State Arts Commission"/>
    <x v="86"/>
    <x v="12"/>
    <s v="B01"/>
    <n v="2000"/>
    <n v="1833.3700000000001"/>
    <n v="166.62999999999988"/>
  </r>
  <r>
    <s v="390"/>
    <s v="Washington State Historical Society"/>
    <x v="87"/>
    <x v="12"/>
    <s v="B01"/>
    <n v="2000"/>
    <n v="1833.3700000000001"/>
    <n v="166.62999999999988"/>
  </r>
  <r>
    <s v="395"/>
    <s v="East Wash State Historical Society"/>
    <x v="88"/>
    <x v="12"/>
    <s v="B01"/>
    <n v="2000"/>
    <n v="1833.3700000000001"/>
    <n v="166.62999999999988"/>
  </r>
  <r>
    <s v="405"/>
    <s v="Department of Transportation"/>
    <x v="89"/>
    <x v="12"/>
    <s v="B01"/>
    <n v="441000"/>
    <n v="404250"/>
    <n v="36750"/>
  </r>
  <r>
    <s v="406"/>
    <s v="County Road Administration Board"/>
    <x v="90"/>
    <x v="12"/>
    <s v="B01"/>
    <n v="3500"/>
    <n v="3208.3700000000003"/>
    <n v="291.62999999999965"/>
  </r>
  <r>
    <s v="407"/>
    <s v="Transportation Improvement Board"/>
    <x v="91"/>
    <x v="12"/>
    <s v="B01"/>
    <n v="2000"/>
    <n v="1833.3700000000001"/>
    <n v="166.62999999999988"/>
  </r>
  <r>
    <s v="410"/>
    <s v="Transportation Commission"/>
    <x v="92"/>
    <x v="12"/>
    <s v="B01"/>
    <n v="0"/>
    <n v="0"/>
    <n v="0"/>
  </r>
  <r>
    <s v="411"/>
    <s v="Freight Mobility Strategic Invest"/>
    <x v="93"/>
    <x v="12"/>
    <s v="B01"/>
    <n v="0"/>
    <n v="0"/>
    <n v="0"/>
  </r>
  <r>
    <s v="460"/>
    <s v="Columbia River Gorge Commission"/>
    <x v="94"/>
    <x v="12"/>
    <s v="B01"/>
    <n v="1500"/>
    <n v="0"/>
    <n v="1500"/>
  </r>
  <r>
    <s v="461"/>
    <s v="Department of Ecology"/>
    <x v="95"/>
    <x v="12"/>
    <s v="B01"/>
    <n v="140500"/>
    <n v="128791.63"/>
    <n v="11708.369999999995"/>
  </r>
  <r>
    <s v="462"/>
    <s v="WA Pollution Liab Insurance Program"/>
    <x v="96"/>
    <x v="12"/>
    <s v="B01"/>
    <n v="4000"/>
    <n v="3666.6299999999997"/>
    <n v="333.37000000000035"/>
  </r>
  <r>
    <s v="463"/>
    <s v="Energy Fac Site Eval"/>
    <x v="97"/>
    <x v="12"/>
    <s v="B01"/>
    <n v="0"/>
    <n v="0"/>
    <n v="0"/>
  </r>
  <r>
    <s v="465"/>
    <s v="State Parks and Recreation Comm"/>
    <x v="98"/>
    <x v="12"/>
    <s v="B01"/>
    <n v="34000"/>
    <n v="31166.630000000005"/>
    <n v="2833.3699999999953"/>
  </r>
  <r>
    <s v="467"/>
    <s v="Rec and Conservation Funding Board"/>
    <x v="99"/>
    <x v="12"/>
    <s v="B01"/>
    <n v="13000"/>
    <n v="11916.63"/>
    <n v="1083.3700000000008"/>
  </r>
  <r>
    <s v="468"/>
    <s v="Environ &amp; Land Use Hearings Office"/>
    <x v="100"/>
    <x v="12"/>
    <s v="B01"/>
    <n v="4500"/>
    <n v="4125"/>
    <n v="375"/>
  </r>
  <r>
    <s v="471"/>
    <s v="State Conservation Commission"/>
    <x v="101"/>
    <x v="12"/>
    <s v="B01"/>
    <n v="500"/>
    <n v="458.37000000000012"/>
    <n v="41.629999999999882"/>
  </r>
  <r>
    <s v="477"/>
    <s v="Dept of Fish and Wildlife"/>
    <x v="102"/>
    <x v="12"/>
    <s v="B01"/>
    <n v="146500"/>
    <n v="134291.63"/>
    <n v="12208.369999999995"/>
  </r>
  <r>
    <s v="478"/>
    <s v="Puget Sound Partnership"/>
    <x v="103"/>
    <x v="12"/>
    <s v="B01"/>
    <n v="6000"/>
    <n v="5500"/>
    <n v="500"/>
  </r>
  <r>
    <s v="490"/>
    <s v="Department of Natural Resources"/>
    <x v="104"/>
    <x v="12"/>
    <s v="B01"/>
    <n v="123500"/>
    <n v="113208.37"/>
    <n v="10291.630000000005"/>
  </r>
  <r>
    <s v="495"/>
    <s v="Department of Agriculture"/>
    <x v="105"/>
    <x v="12"/>
    <s v="B01"/>
    <n v="44000"/>
    <n v="40333.369999999988"/>
    <n v="3666.6300000000119"/>
  </r>
  <r>
    <s v="540"/>
    <s v="Employment Security Department"/>
    <x v="106"/>
    <x v="12"/>
    <s v="B01"/>
    <n v="392500"/>
    <n v="359791.63000000012"/>
    <n v="32708.369999999879"/>
  </r>
  <r>
    <s v="541"/>
    <s v="ESD - PFM"/>
    <x v="109"/>
    <x v="12"/>
    <s v="B01"/>
    <n v="0"/>
    <n v="0"/>
    <n v="0"/>
  </r>
  <r>
    <s v="542"/>
    <s v="ESD LTC"/>
    <x v="110"/>
    <x v="12"/>
    <s v="B01"/>
    <n v="0"/>
    <n v="0"/>
    <n v="0"/>
  </r>
  <r>
    <s v="543"/>
    <s v="ESD - UI"/>
    <x v="111"/>
    <x v="12"/>
    <s v="B01"/>
    <n v="0"/>
    <n v="0"/>
    <n v="0"/>
  </r>
  <r>
    <s v="544"/>
    <s v="ESD - Other"/>
    <x v="112"/>
    <x v="12"/>
    <s v="B01"/>
    <n v="0"/>
    <n v="0"/>
    <n v="0"/>
  </r>
  <r>
    <s v="699"/>
    <s v="Community/Technical College System"/>
    <x v="107"/>
    <x v="12"/>
    <s v="B01"/>
    <n v="683000"/>
    <n v="626083.37"/>
    <n v="56916.630000000005"/>
  </r>
  <r>
    <s v="011"/>
    <s v="House of Representatives"/>
    <x v="0"/>
    <x v="13"/>
    <m/>
    <n v="0"/>
    <n v="0"/>
    <n v="0"/>
  </r>
  <r>
    <s v="012"/>
    <s v="Senate"/>
    <x v="1"/>
    <x v="13"/>
    <m/>
    <n v="0"/>
    <n v="0"/>
    <n v="0"/>
  </r>
  <r>
    <s v="013"/>
    <s v="Joint Transportation Committee"/>
    <x v="2"/>
    <x v="13"/>
    <m/>
    <n v="0"/>
    <n v="0"/>
    <n v="0"/>
  </r>
  <r>
    <s v="014"/>
    <s v="Jt Leg Audit &amp; Review Committee"/>
    <x v="3"/>
    <x v="13"/>
    <m/>
    <n v="0"/>
    <n v="0"/>
    <n v="0"/>
  </r>
  <r>
    <s v="020"/>
    <s v="LEAP Committee"/>
    <x v="4"/>
    <x v="13"/>
    <m/>
    <n v="0"/>
    <n v="0"/>
    <n v="0"/>
  </r>
  <r>
    <s v="035"/>
    <s v="Office of the State Actuary"/>
    <x v="5"/>
    <x v="13"/>
    <m/>
    <n v="0"/>
    <n v="0"/>
    <n v="0"/>
  </r>
  <r>
    <s v="036"/>
    <s v="St Leg Labor Rel"/>
    <x v="6"/>
    <x v="13"/>
    <m/>
    <n v="0"/>
    <n v="0"/>
    <n v="0"/>
  </r>
  <r>
    <s v="037"/>
    <s v="Office of Legislative Support Svcs"/>
    <x v="7"/>
    <x v="13"/>
    <m/>
    <n v="0"/>
    <n v="0"/>
    <n v="0"/>
  </r>
  <r>
    <s v="038"/>
    <s v="Joint Legislative Systems Comm"/>
    <x v="8"/>
    <x v="13"/>
    <m/>
    <n v="0"/>
    <n v="0"/>
    <n v="0"/>
  </r>
  <r>
    <s v="040"/>
    <s v="Statute Law Committee"/>
    <x v="9"/>
    <x v="13"/>
    <m/>
    <n v="0"/>
    <n v="0"/>
    <n v="0"/>
  </r>
  <r>
    <s v="045"/>
    <s v="Supreme Court"/>
    <x v="10"/>
    <x v="13"/>
    <m/>
    <n v="0"/>
    <n v="0"/>
    <n v="0"/>
  </r>
  <r>
    <s v="046"/>
    <s v="State Law Library"/>
    <x v="11"/>
    <x v="13"/>
    <m/>
    <n v="0"/>
    <n v="0"/>
    <n v="0"/>
  </r>
  <r>
    <s v="048"/>
    <s v="Court of Appeals"/>
    <x v="12"/>
    <x v="13"/>
    <m/>
    <n v="0"/>
    <n v="0"/>
    <n v="0"/>
  </r>
  <r>
    <s v="050"/>
    <s v="Commission on Judicial Conduct"/>
    <x v="13"/>
    <x v="13"/>
    <m/>
    <n v="0"/>
    <n v="0"/>
    <n v="0"/>
  </r>
  <r>
    <s v="055"/>
    <s v="Administrative Office of the Courts"/>
    <x v="14"/>
    <x v="13"/>
    <m/>
    <n v="0"/>
    <n v="0"/>
    <n v="0"/>
  </r>
  <r>
    <s v="056"/>
    <s v="Office of Public Defense"/>
    <x v="15"/>
    <x v="13"/>
    <m/>
    <n v="0"/>
    <n v="0"/>
    <n v="0"/>
  </r>
  <r>
    <s v="057"/>
    <s v="Office of Civil Legal Aid"/>
    <x v="16"/>
    <x v="13"/>
    <m/>
    <n v="0"/>
    <n v="0"/>
    <n v="0"/>
  </r>
  <r>
    <s v="075"/>
    <s v="Office of the Governor"/>
    <x v="17"/>
    <x v="13"/>
    <m/>
    <n v="0"/>
    <n v="0"/>
    <n v="0"/>
  </r>
  <r>
    <s v="080"/>
    <s v="Office of the Lieutenant Governor"/>
    <x v="18"/>
    <x v="13"/>
    <m/>
    <n v="0"/>
    <n v="0"/>
    <n v="0"/>
  </r>
  <r>
    <s v="082"/>
    <s v="Public Disclosure Commission"/>
    <x v="19"/>
    <x v="13"/>
    <m/>
    <n v="0"/>
    <n v="0"/>
    <n v="0"/>
  </r>
  <r>
    <s v="083"/>
    <s v="WA St Leadership Bd"/>
    <x v="20"/>
    <x v="13"/>
    <m/>
    <n v="0"/>
    <n v="0"/>
    <n v="0"/>
  </r>
  <r>
    <s v="085"/>
    <s v="Office of the Secretary of State"/>
    <x v="21"/>
    <x v="13"/>
    <m/>
    <n v="0"/>
    <n v="0"/>
    <n v="0"/>
  </r>
  <r>
    <s v="086"/>
    <s v="Governor's Office of Indian Affairs"/>
    <x v="22"/>
    <x v="13"/>
    <m/>
    <n v="0"/>
    <n v="0"/>
    <n v="0"/>
  </r>
  <r>
    <s v="087"/>
    <s v="Asian-Pacific-American Affrs"/>
    <x v="23"/>
    <x v="13"/>
    <m/>
    <n v="0"/>
    <n v="0"/>
    <n v="0"/>
  </r>
  <r>
    <s v="090"/>
    <s v="Office of the State Treasurer"/>
    <x v="24"/>
    <x v="13"/>
    <m/>
    <n v="0"/>
    <n v="0"/>
    <n v="0"/>
  </r>
  <r>
    <s v="091"/>
    <s v="Redistricting Commission"/>
    <x v="25"/>
    <x v="13"/>
    <m/>
    <n v="0"/>
    <n v="0"/>
    <n v="0"/>
  </r>
  <r>
    <s v="095"/>
    <s v="Office of the State Auditor"/>
    <x v="26"/>
    <x v="13"/>
    <m/>
    <n v="0"/>
    <n v="0"/>
    <n v="0"/>
  </r>
  <r>
    <s v="099"/>
    <s v="Comm Salaries for Elected Officials"/>
    <x v="27"/>
    <x v="13"/>
    <m/>
    <n v="0"/>
    <n v="0"/>
    <n v="0"/>
  </r>
  <r>
    <s v="100"/>
    <s v="Office of the Attorney General"/>
    <x v="28"/>
    <x v="13"/>
    <m/>
    <n v="0"/>
    <n v="0"/>
    <n v="0"/>
  </r>
  <r>
    <s v="101"/>
    <s v="Caseload Forecast Council"/>
    <x v="29"/>
    <x v="13"/>
    <m/>
    <n v="0"/>
    <n v="0"/>
    <n v="0"/>
  </r>
  <r>
    <s v="102"/>
    <s v="Dept of Financial Institutions"/>
    <x v="30"/>
    <x v="13"/>
    <m/>
    <n v="0"/>
    <n v="0"/>
    <n v="0"/>
  </r>
  <r>
    <s v="103"/>
    <s v="Department of Commerce"/>
    <x v="31"/>
    <x v="13"/>
    <m/>
    <n v="0"/>
    <n v="0"/>
    <n v="0"/>
  </r>
  <r>
    <s v="104"/>
    <s v="Economic &amp; Revenue Forecast Council"/>
    <x v="32"/>
    <x v="13"/>
    <m/>
    <n v="0"/>
    <n v="0"/>
    <n v="0"/>
  </r>
  <r>
    <s v="105"/>
    <s v="Office of Financial Management"/>
    <x v="33"/>
    <x v="13"/>
    <m/>
    <n v="0"/>
    <n v="0"/>
    <n v="0"/>
  </r>
  <r>
    <s v="107"/>
    <s v="WA State Health Care Authority"/>
    <x v="34"/>
    <x v="13"/>
    <m/>
    <n v="0"/>
    <n v="0"/>
    <n v="0"/>
  </r>
  <r>
    <s v="110"/>
    <s v="Office of Administrative Hearings"/>
    <x v="35"/>
    <x v="13"/>
    <m/>
    <n v="0"/>
    <n v="0"/>
    <n v="0"/>
  </r>
  <r>
    <s v="116"/>
    <s v="State Lottery Commission"/>
    <x v="36"/>
    <x v="13"/>
    <m/>
    <n v="0"/>
    <n v="0"/>
    <n v="0"/>
  </r>
  <r>
    <s v="117"/>
    <s v="Washington State Gambling Comm"/>
    <x v="37"/>
    <x v="13"/>
    <m/>
    <n v="0"/>
    <n v="0"/>
    <n v="0"/>
  </r>
  <r>
    <s v="118"/>
    <s v="WA State Comm on Hispanic Affairs"/>
    <x v="38"/>
    <x v="13"/>
    <m/>
    <n v="0"/>
    <n v="0"/>
    <n v="0"/>
  </r>
  <r>
    <s v="119"/>
    <s v="African-American Affairs Comm"/>
    <x v="39"/>
    <x v="13"/>
    <m/>
    <n v="0"/>
    <n v="0"/>
    <n v="0"/>
  </r>
  <r>
    <s v="120"/>
    <s v="Human Rights Commission"/>
    <x v="40"/>
    <x v="13"/>
    <m/>
    <n v="0"/>
    <n v="0"/>
    <n v="0"/>
  </r>
  <r>
    <s v="124"/>
    <s v="Department of Retirement Systems"/>
    <x v="41"/>
    <x v="13"/>
    <m/>
    <n v="0"/>
    <n v="0"/>
    <n v="0"/>
  </r>
  <r>
    <s v="126"/>
    <s v="State Investment Board"/>
    <x v="42"/>
    <x v="13"/>
    <m/>
    <n v="0"/>
    <n v="0"/>
    <n v="0"/>
  </r>
  <r>
    <s v="140"/>
    <s v="Department of Revenue"/>
    <x v="43"/>
    <x v="13"/>
    <m/>
    <n v="0"/>
    <n v="0"/>
    <n v="0"/>
  </r>
  <r>
    <s v="142"/>
    <s v="Board of Tax Appeals"/>
    <x v="44"/>
    <x v="13"/>
    <m/>
    <n v="0"/>
    <n v="0"/>
    <n v="0"/>
  </r>
  <r>
    <s v="147"/>
    <s v="Minority &amp; Women's Business Enterp"/>
    <x v="45"/>
    <x v="13"/>
    <m/>
    <n v="0"/>
    <n v="0"/>
    <n v="0"/>
  </r>
  <r>
    <s v="160"/>
    <s v="Office of Insurance Commissioner"/>
    <x v="46"/>
    <x v="13"/>
    <m/>
    <n v="0"/>
    <n v="0"/>
    <n v="0"/>
  </r>
  <r>
    <s v="163"/>
    <s v="Consolidated Technology Services"/>
    <x v="47"/>
    <x v="13"/>
    <m/>
    <n v="0"/>
    <n v="0"/>
    <n v="0"/>
  </r>
  <r>
    <s v="165"/>
    <s v="State Board of Accountancy"/>
    <x v="48"/>
    <x v="13"/>
    <m/>
    <n v="0"/>
    <n v="0"/>
    <n v="0"/>
  </r>
  <r>
    <s v="166"/>
    <s v="Bd of Reg Prof Eng &amp; Land Surveyors"/>
    <x v="49"/>
    <x v="13"/>
    <m/>
    <n v="0"/>
    <n v="0"/>
    <n v="0"/>
  </r>
  <r>
    <s v="167"/>
    <s v="Forensic Investigations Council"/>
    <x v="50"/>
    <x v="13"/>
    <m/>
    <n v="0"/>
    <n v="0"/>
    <n v="0"/>
  </r>
  <r>
    <s v="179"/>
    <s v="Dept of Enterprise Services"/>
    <x v="51"/>
    <x v="13"/>
    <m/>
    <n v="0"/>
    <n v="0"/>
    <n v="0"/>
  </r>
  <r>
    <s v="185"/>
    <s v="Washington Horse Racing Commission"/>
    <x v="52"/>
    <x v="13"/>
    <m/>
    <n v="0"/>
    <n v="0"/>
    <n v="0"/>
  </r>
  <r>
    <s v="190"/>
    <s v="Bd of Industrial Insurance Appeals"/>
    <x v="53"/>
    <x v="13"/>
    <m/>
    <n v="0"/>
    <n v="0"/>
    <n v="0"/>
  </r>
  <r>
    <s v="195"/>
    <s v="Liquor and Cannabis Board"/>
    <x v="54"/>
    <x v="13"/>
    <m/>
    <n v="0"/>
    <n v="0"/>
    <n v="0"/>
  </r>
  <r>
    <s v="205"/>
    <s v="Board of Pilotage Commissioners"/>
    <x v="55"/>
    <x v="13"/>
    <m/>
    <n v="0"/>
    <n v="0"/>
    <n v="0"/>
  </r>
  <r>
    <s v="215"/>
    <s v="Utilities and Transportation Comm"/>
    <x v="56"/>
    <x v="13"/>
    <m/>
    <n v="0"/>
    <n v="0"/>
    <n v="0"/>
  </r>
  <r>
    <s v="220"/>
    <s v="Board for Volunteer Firefighters"/>
    <x v="57"/>
    <x v="13"/>
    <m/>
    <n v="0"/>
    <n v="0"/>
    <n v="0"/>
  </r>
  <r>
    <s v="225"/>
    <s v="Washington State Patrol"/>
    <x v="58"/>
    <x v="13"/>
    <m/>
    <n v="0"/>
    <n v="0"/>
    <n v="0"/>
  </r>
  <r>
    <s v="227"/>
    <s v="Criminal Justice Training Comm"/>
    <x v="59"/>
    <x v="13"/>
    <m/>
    <n v="0"/>
    <n v="0"/>
    <n v="0"/>
  </r>
  <r>
    <s v="228"/>
    <s v="WA Traffic Safety Commission"/>
    <x v="60"/>
    <x v="13"/>
    <m/>
    <n v="0"/>
    <n v="0"/>
    <n v="0"/>
  </r>
  <r>
    <s v="229"/>
    <s v="Office of Independent Investigations"/>
    <x v="61"/>
    <x v="13"/>
    <m/>
    <n v="0"/>
    <n v="0"/>
    <n v="0"/>
  </r>
  <r>
    <s v="235"/>
    <s v="Department of Labor and Industries"/>
    <x v="62"/>
    <x v="13"/>
    <m/>
    <n v="0"/>
    <n v="0"/>
    <n v="0"/>
  </r>
  <r>
    <s v="240"/>
    <s v="Department of Licensing"/>
    <x v="63"/>
    <x v="13"/>
    <m/>
    <n v="0"/>
    <n v="0"/>
    <n v="0"/>
  </r>
  <r>
    <s v="245"/>
    <s v="Military Department"/>
    <x v="64"/>
    <x v="13"/>
    <m/>
    <n v="0"/>
    <n v="0"/>
    <n v="0"/>
  </r>
  <r>
    <s v="275"/>
    <s v="Public Employment Relations Comm"/>
    <x v="65"/>
    <x v="13"/>
    <m/>
    <n v="0"/>
    <n v="0"/>
    <n v="0"/>
  </r>
  <r>
    <s v="300"/>
    <s v="Dept of Social and Health Services"/>
    <x v="66"/>
    <x v="13"/>
    <m/>
    <n v="0"/>
    <n v="0"/>
    <n v="0"/>
  </r>
  <r>
    <s v="303"/>
    <s v="Department of Health"/>
    <x v="67"/>
    <x v="13"/>
    <m/>
    <n v="0"/>
    <n v="0"/>
    <n v="0"/>
  </r>
  <r>
    <s v="305"/>
    <s v="Department of Veterans' Affairs"/>
    <x v="68"/>
    <x v="13"/>
    <m/>
    <n v="0"/>
    <n v="0"/>
    <n v="0"/>
  </r>
  <r>
    <s v="307"/>
    <s v="Dept of Children, Youth &amp; Families"/>
    <x v="69"/>
    <x v="13"/>
    <m/>
    <n v="0"/>
    <n v="0"/>
    <n v="0"/>
  </r>
  <r>
    <s v="310"/>
    <s v="Department of Corrections"/>
    <x v="70"/>
    <x v="13"/>
    <m/>
    <n v="0"/>
    <n v="0"/>
    <n v="0"/>
  </r>
  <r>
    <s v="315"/>
    <s v="Dept of Services for the Blind"/>
    <x v="71"/>
    <x v="13"/>
    <m/>
    <n v="0"/>
    <n v="0"/>
    <n v="0"/>
  </r>
  <r>
    <s v="340"/>
    <s v="Student Achievement Council"/>
    <x v="72"/>
    <x v="13"/>
    <m/>
    <n v="0"/>
    <n v="0"/>
    <n v="0"/>
  </r>
  <r>
    <s v="341"/>
    <s v="LEOFF 2 Retirement Board"/>
    <x v="73"/>
    <x v="13"/>
    <m/>
    <n v="0"/>
    <n v="0"/>
    <n v="0"/>
  </r>
  <r>
    <s v="350"/>
    <s v="Public Schools"/>
    <x v="74"/>
    <x v="13"/>
    <m/>
    <n v="0"/>
    <n v="0"/>
    <n v="0"/>
  </r>
  <r>
    <s v="351"/>
    <s v="State School for the Blind"/>
    <x v="75"/>
    <x v="13"/>
    <m/>
    <n v="0"/>
    <n v="0"/>
    <n v="0"/>
  </r>
  <r>
    <s v="353"/>
    <s v="Childhood Deafness &amp; Hearing Loss"/>
    <x v="76"/>
    <x v="13"/>
    <m/>
    <n v="0"/>
    <n v="0"/>
    <n v="0"/>
  </r>
  <r>
    <s v="354"/>
    <s v="Workforce Trng &amp; Educ Coord Board"/>
    <x v="77"/>
    <x v="13"/>
    <m/>
    <n v="0"/>
    <n v="0"/>
    <n v="0"/>
  </r>
  <r>
    <s v="355"/>
    <s v="Archaeology &amp; Historic Preservation"/>
    <x v="78"/>
    <x v="13"/>
    <m/>
    <n v="0"/>
    <n v="0"/>
    <n v="0"/>
  </r>
  <r>
    <s v="359"/>
    <s v="Washington Charter School Comm"/>
    <x v="79"/>
    <x v="13"/>
    <m/>
    <n v="0"/>
    <n v="0"/>
    <n v="0"/>
  </r>
  <r>
    <s v="360"/>
    <s v="University of Washington"/>
    <x v="80"/>
    <x v="13"/>
    <m/>
    <n v="0"/>
    <n v="0"/>
    <n v="0"/>
  </r>
  <r>
    <s v="365"/>
    <s v="Washington State University"/>
    <x v="81"/>
    <x v="13"/>
    <m/>
    <n v="0"/>
    <n v="0"/>
    <n v="0"/>
  </r>
  <r>
    <s v="370"/>
    <s v="Eastern Washington University"/>
    <x v="82"/>
    <x v="13"/>
    <m/>
    <n v="0"/>
    <n v="0"/>
    <n v="0"/>
  </r>
  <r>
    <s v="375"/>
    <s v="Central Washington University"/>
    <x v="83"/>
    <x v="13"/>
    <m/>
    <n v="0"/>
    <n v="0"/>
    <n v="0"/>
  </r>
  <r>
    <s v="376"/>
    <s v="The Evergreen State College"/>
    <x v="84"/>
    <x v="13"/>
    <m/>
    <n v="0"/>
    <n v="0"/>
    <n v="0"/>
  </r>
  <r>
    <s v="380"/>
    <s v="Western Washington University"/>
    <x v="85"/>
    <x v="13"/>
    <m/>
    <n v="0"/>
    <n v="0"/>
    <n v="0"/>
  </r>
  <r>
    <s v="387"/>
    <s v="Washington State Arts Commission"/>
    <x v="86"/>
    <x v="13"/>
    <m/>
    <n v="0"/>
    <n v="0"/>
    <n v="0"/>
  </r>
  <r>
    <s v="390"/>
    <s v="Washington State Historical Society"/>
    <x v="87"/>
    <x v="13"/>
    <m/>
    <n v="0"/>
    <n v="0"/>
    <n v="0"/>
  </r>
  <r>
    <s v="395"/>
    <s v="East Wash State Historical Society"/>
    <x v="88"/>
    <x v="13"/>
    <m/>
    <n v="0"/>
    <n v="0"/>
    <n v="0"/>
  </r>
  <r>
    <s v="405"/>
    <s v="Department of Transportation"/>
    <x v="89"/>
    <x v="13"/>
    <m/>
    <n v="0"/>
    <n v="0"/>
    <n v="0"/>
  </r>
  <r>
    <s v="406"/>
    <s v="County Road Administration Board"/>
    <x v="90"/>
    <x v="13"/>
    <m/>
    <n v="0"/>
    <n v="0"/>
    <n v="0"/>
  </r>
  <r>
    <s v="407"/>
    <s v="Transportation Improvement Board"/>
    <x v="91"/>
    <x v="13"/>
    <m/>
    <n v="0"/>
    <n v="0"/>
    <n v="0"/>
  </r>
  <r>
    <s v="410"/>
    <s v="Transportation Commission"/>
    <x v="92"/>
    <x v="13"/>
    <m/>
    <n v="0"/>
    <n v="0"/>
    <n v="0"/>
  </r>
  <r>
    <s v="411"/>
    <s v="Freight Mobility Strategic Invest"/>
    <x v="93"/>
    <x v="13"/>
    <m/>
    <n v="0"/>
    <n v="0"/>
    <n v="0"/>
  </r>
  <r>
    <s v="460"/>
    <s v="Columbia River Gorge Commission"/>
    <x v="94"/>
    <x v="13"/>
    <m/>
    <n v="0"/>
    <n v="0"/>
    <n v="0"/>
  </r>
  <r>
    <s v="461"/>
    <s v="Department of Ecology"/>
    <x v="95"/>
    <x v="13"/>
    <m/>
    <n v="0"/>
    <n v="0"/>
    <n v="0"/>
  </r>
  <r>
    <s v="462"/>
    <s v="WA Pollution Liab Insurance Program"/>
    <x v="96"/>
    <x v="13"/>
    <m/>
    <n v="0"/>
    <n v="0"/>
    <n v="0"/>
  </r>
  <r>
    <s v="463"/>
    <s v="Energy Fac Site Eval"/>
    <x v="97"/>
    <x v="13"/>
    <m/>
    <n v="0"/>
    <n v="0"/>
    <n v="0"/>
  </r>
  <r>
    <s v="465"/>
    <s v="State Parks and Recreation Comm"/>
    <x v="98"/>
    <x v="13"/>
    <m/>
    <n v="0"/>
    <n v="0"/>
    <n v="0"/>
  </r>
  <r>
    <s v="467"/>
    <s v="Rec and Conservation Funding Board"/>
    <x v="99"/>
    <x v="13"/>
    <m/>
    <n v="0"/>
    <n v="0"/>
    <n v="0"/>
  </r>
  <r>
    <s v="468"/>
    <s v="Environ &amp; Land Use Hearings Office"/>
    <x v="100"/>
    <x v="13"/>
    <m/>
    <n v="0"/>
    <n v="0"/>
    <n v="0"/>
  </r>
  <r>
    <s v="471"/>
    <s v="State Conservation Commission"/>
    <x v="101"/>
    <x v="13"/>
    <m/>
    <n v="0"/>
    <n v="0"/>
    <n v="0"/>
  </r>
  <r>
    <s v="477"/>
    <s v="Dept of Fish and Wildlife"/>
    <x v="102"/>
    <x v="13"/>
    <m/>
    <n v="0"/>
    <n v="0"/>
    <n v="0"/>
  </r>
  <r>
    <s v="478"/>
    <s v="Puget Sound Partnership"/>
    <x v="103"/>
    <x v="13"/>
    <m/>
    <n v="0"/>
    <n v="0"/>
    <n v="0"/>
  </r>
  <r>
    <s v="490"/>
    <s v="Department of Natural Resources"/>
    <x v="104"/>
    <x v="13"/>
    <m/>
    <n v="0"/>
    <n v="0"/>
    <n v="0"/>
  </r>
  <r>
    <s v="495"/>
    <s v="Department of Agriculture"/>
    <x v="105"/>
    <x v="13"/>
    <m/>
    <n v="0"/>
    <n v="0"/>
    <n v="0"/>
  </r>
  <r>
    <s v="540"/>
    <s v="Employment Security Department"/>
    <x v="106"/>
    <x v="13"/>
    <m/>
    <n v="0"/>
    <n v="0"/>
    <n v="0"/>
  </r>
  <r>
    <s v="699"/>
    <s v="Community/Technical College System"/>
    <x v="107"/>
    <x v="13"/>
    <m/>
    <n v="0"/>
    <n v="0"/>
    <n v="0"/>
  </r>
  <r>
    <s v="011"/>
    <s v="House of Representatives"/>
    <x v="0"/>
    <x v="14"/>
    <s v="B39"/>
    <n v="0"/>
    <n v="0"/>
    <n v="0"/>
  </r>
  <r>
    <s v="012"/>
    <s v="Senate"/>
    <x v="1"/>
    <x v="14"/>
    <s v="B39"/>
    <n v="0"/>
    <n v="0"/>
    <n v="0"/>
  </r>
  <r>
    <s v="013"/>
    <s v="Joint Transportation Committee"/>
    <x v="2"/>
    <x v="14"/>
    <s v="B39"/>
    <n v="0"/>
    <n v="0"/>
    <n v="0"/>
  </r>
  <r>
    <s v="014"/>
    <s v="Jt Leg Audit &amp; Review Committee"/>
    <x v="3"/>
    <x v="14"/>
    <s v="B39"/>
    <n v="0"/>
    <n v="0"/>
    <n v="0"/>
  </r>
  <r>
    <s v="020"/>
    <s v="LEAP Committee"/>
    <x v="4"/>
    <x v="14"/>
    <s v="B39"/>
    <n v="0"/>
    <n v="0"/>
    <n v="0"/>
  </r>
  <r>
    <s v="035"/>
    <s v="Office of the State Actuary"/>
    <x v="5"/>
    <x v="14"/>
    <s v="B39"/>
    <n v="0"/>
    <n v="0"/>
    <n v="0"/>
  </r>
  <r>
    <s v="036"/>
    <s v="St Leg Labor Rel"/>
    <x v="6"/>
    <x v="14"/>
    <s v="B39"/>
    <n v="0"/>
    <n v="0"/>
    <n v="0"/>
  </r>
  <r>
    <s v="037"/>
    <s v="Office of Legislative Support Svcs"/>
    <x v="7"/>
    <x v="14"/>
    <s v="B39"/>
    <n v="0"/>
    <n v="0"/>
    <n v="0"/>
  </r>
  <r>
    <s v="038"/>
    <s v="Joint Legislative Systems Comm"/>
    <x v="8"/>
    <x v="14"/>
    <s v="B39"/>
    <n v="85500"/>
    <n v="73791.63"/>
    <n v="11708.369999999995"/>
  </r>
  <r>
    <s v="040"/>
    <s v="Statute Law Committee"/>
    <x v="9"/>
    <x v="14"/>
    <s v="B39"/>
    <n v="0"/>
    <n v="0"/>
    <n v="0"/>
  </r>
  <r>
    <s v="045"/>
    <s v="Supreme Court"/>
    <x v="10"/>
    <x v="14"/>
    <s v="B39"/>
    <n v="0"/>
    <n v="0"/>
    <n v="0"/>
  </r>
  <r>
    <s v="046"/>
    <s v="State Law Library"/>
    <x v="11"/>
    <x v="14"/>
    <s v="B39"/>
    <n v="0"/>
    <n v="0"/>
    <n v="0"/>
  </r>
  <r>
    <s v="048"/>
    <s v="Court of Appeals"/>
    <x v="12"/>
    <x v="14"/>
    <s v="B39"/>
    <n v="0"/>
    <n v="0"/>
    <n v="0"/>
  </r>
  <r>
    <s v="050"/>
    <s v="Commission on Judicial Conduct"/>
    <x v="13"/>
    <x v="14"/>
    <s v="B39"/>
    <n v="0"/>
    <n v="0"/>
    <n v="0"/>
  </r>
  <r>
    <s v="055"/>
    <s v="Administrative Office of the Courts"/>
    <x v="14"/>
    <x v="14"/>
    <s v="B39"/>
    <n v="404500"/>
    <n v="348791.63000000012"/>
    <n v="55708.369999999879"/>
  </r>
  <r>
    <s v="056"/>
    <s v="Office of Public Defense"/>
    <x v="15"/>
    <x v="14"/>
    <s v="B39"/>
    <n v="77500"/>
    <n v="67375"/>
    <n v="10125"/>
  </r>
  <r>
    <s v="057"/>
    <s v="Office of Civil Legal Aid"/>
    <x v="16"/>
    <x v="14"/>
    <s v="B39"/>
    <n v="34500"/>
    <n v="29791.630000000005"/>
    <n v="4708.3699999999953"/>
  </r>
  <r>
    <s v="075"/>
    <s v="Office of the Governor"/>
    <x v="17"/>
    <x v="14"/>
    <s v="B39"/>
    <n v="55000"/>
    <n v="46750"/>
    <n v="8250"/>
  </r>
  <r>
    <s v="080"/>
    <s v="Office of the Lieutenant Governor"/>
    <x v="18"/>
    <x v="14"/>
    <s v="B39"/>
    <n v="0"/>
    <n v="0"/>
    <n v="0"/>
  </r>
  <r>
    <s v="082"/>
    <s v="Public Disclosure Commission"/>
    <x v="19"/>
    <x v="14"/>
    <s v="B39"/>
    <n v="78500"/>
    <n v="68291.63"/>
    <n v="10208.369999999995"/>
  </r>
  <r>
    <s v="083"/>
    <s v="WA St Leadership Bd"/>
    <x v="20"/>
    <x v="14"/>
    <s v="B39"/>
    <n v="0"/>
    <n v="0"/>
    <n v="0"/>
  </r>
  <r>
    <s v="085"/>
    <s v="Office of the Secretary of State"/>
    <x v="21"/>
    <x v="14"/>
    <s v="B39"/>
    <n v="491500"/>
    <n v="423041.63000000012"/>
    <n v="68458.369999999879"/>
  </r>
  <r>
    <s v="086"/>
    <s v="Governor's Office of Indian Affairs"/>
    <x v="22"/>
    <x v="14"/>
    <s v="B39"/>
    <n v="500"/>
    <n v="458.37000000000012"/>
    <n v="41.629999999999882"/>
  </r>
  <r>
    <s v="087"/>
    <s v="Asian-Pacific-American Affrs"/>
    <x v="23"/>
    <x v="14"/>
    <s v="B39"/>
    <n v="500"/>
    <n v="458.37000000000012"/>
    <n v="41.629999999999882"/>
  </r>
  <r>
    <s v="090"/>
    <s v="Office of the State Treasurer"/>
    <x v="24"/>
    <x v="14"/>
    <s v="B39"/>
    <n v="129500"/>
    <n v="112291.63"/>
    <n v="17208.369999999995"/>
  </r>
  <r>
    <s v="091"/>
    <s v="Redistricting Commission"/>
    <x v="25"/>
    <x v="14"/>
    <s v="B39"/>
    <n v="0"/>
    <n v="0"/>
    <n v="0"/>
  </r>
  <r>
    <s v="095"/>
    <s v="Office of the State Auditor"/>
    <x v="26"/>
    <x v="14"/>
    <s v="B39"/>
    <n v="188500"/>
    <n v="161791.62999999998"/>
    <n v="26708.370000000024"/>
  </r>
  <r>
    <s v="099"/>
    <s v="Comm Salaries for Elected Officials"/>
    <x v="27"/>
    <x v="14"/>
    <s v="B39"/>
    <n v="0"/>
    <n v="0"/>
    <n v="0"/>
  </r>
  <r>
    <s v="100"/>
    <s v="Office of the Attorney General"/>
    <x v="28"/>
    <x v="14"/>
    <s v="B39"/>
    <n v="379000"/>
    <n v="325416.63000000012"/>
    <n v="53583.369999999879"/>
  </r>
  <r>
    <s v="101"/>
    <s v="Caseload Forecast Council"/>
    <x v="29"/>
    <x v="14"/>
    <s v="B39"/>
    <n v="34000"/>
    <n v="29333.369999999995"/>
    <n v="4666.6300000000047"/>
  </r>
  <r>
    <s v="102"/>
    <s v="Dept of Financial Institutions"/>
    <x v="30"/>
    <x v="14"/>
    <s v="B39"/>
    <n v="80500"/>
    <n v="69208.37"/>
    <n v="11291.630000000005"/>
  </r>
  <r>
    <s v="103"/>
    <s v="Department of Commerce"/>
    <x v="31"/>
    <x v="14"/>
    <s v="B39"/>
    <n v="179500"/>
    <n v="154458.37000000002"/>
    <n v="25041.629999999976"/>
  </r>
  <r>
    <s v="104"/>
    <s v="Economic &amp; Revenue Forecast Council"/>
    <x v="32"/>
    <x v="14"/>
    <s v="B39"/>
    <n v="0"/>
    <n v="0"/>
    <n v="0"/>
  </r>
  <r>
    <s v="105"/>
    <s v="Office of Financial Management"/>
    <x v="33"/>
    <x v="14"/>
    <s v="B39"/>
    <n v="267000"/>
    <n v="231000"/>
    <n v="36000"/>
  </r>
  <r>
    <s v="107"/>
    <s v="WA State Health Care Authority"/>
    <x v="34"/>
    <x v="14"/>
    <s v="B39"/>
    <n v="456000"/>
    <n v="393250"/>
    <n v="62750"/>
  </r>
  <r>
    <s v="110"/>
    <s v="Office of Administrative Hearings"/>
    <x v="35"/>
    <x v="14"/>
    <s v="B39"/>
    <n v="257000"/>
    <n v="221833.36999999994"/>
    <n v="35166.630000000063"/>
  </r>
  <r>
    <s v="116"/>
    <s v="State Lottery Commission"/>
    <x v="36"/>
    <x v="14"/>
    <s v="B39"/>
    <n v="220500"/>
    <n v="190208.36999999994"/>
    <n v="30291.630000000063"/>
  </r>
  <r>
    <s v="117"/>
    <s v="Washington State Gambling Comm"/>
    <x v="37"/>
    <x v="14"/>
    <s v="B39"/>
    <n v="128500"/>
    <n v="111375"/>
    <n v="17125"/>
  </r>
  <r>
    <s v="118"/>
    <s v="WA State Comm on Hispanic Affairs"/>
    <x v="38"/>
    <x v="14"/>
    <s v="B39"/>
    <n v="0"/>
    <n v="0"/>
    <n v="0"/>
  </r>
  <r>
    <s v="119"/>
    <s v="African-American Affairs Comm"/>
    <x v="39"/>
    <x v="14"/>
    <s v="B39"/>
    <n v="500"/>
    <n v="458.37000000000012"/>
    <n v="41.629999999999882"/>
  </r>
  <r>
    <s v="120"/>
    <s v="Human Rights Commission"/>
    <x v="40"/>
    <x v="14"/>
    <s v="B39"/>
    <n v="102000"/>
    <n v="88000"/>
    <n v="14000"/>
  </r>
  <r>
    <s v="124"/>
    <s v="Department of Retirement Systems"/>
    <x v="41"/>
    <x v="14"/>
    <s v="B39"/>
    <n v="126500"/>
    <n v="107708.37"/>
    <n v="18791.630000000005"/>
  </r>
  <r>
    <s v="126"/>
    <s v="State Investment Board"/>
    <x v="42"/>
    <x v="14"/>
    <s v="B39"/>
    <n v="111500"/>
    <n v="95791.63"/>
    <n v="15708.369999999995"/>
  </r>
  <r>
    <s v="140"/>
    <s v="Department of Revenue"/>
    <x v="43"/>
    <x v="14"/>
    <s v="B39"/>
    <n v="650500"/>
    <n v="559625"/>
    <n v="90875"/>
  </r>
  <r>
    <s v="142"/>
    <s v="Board of Tax Appeals"/>
    <x v="44"/>
    <x v="14"/>
    <s v="B39"/>
    <n v="4000"/>
    <n v="3666.6299999999997"/>
    <n v="333.37000000000035"/>
  </r>
  <r>
    <s v="147"/>
    <s v="Minority &amp; Women's Business Enterp"/>
    <x v="45"/>
    <x v="14"/>
    <s v="B39"/>
    <n v="45000"/>
    <n v="39416.630000000012"/>
    <n v="5583.3699999999881"/>
  </r>
  <r>
    <s v="160"/>
    <s v="Office of Insurance Commissioner"/>
    <x v="46"/>
    <x v="14"/>
    <s v="B39"/>
    <n v="132000"/>
    <n v="113666.63"/>
    <n v="18333.369999999995"/>
  </r>
  <r>
    <s v="163"/>
    <s v="Consolidated Technology Services"/>
    <x v="47"/>
    <x v="14"/>
    <s v="B39"/>
    <n v="119000"/>
    <n v="39416.630000000012"/>
    <n v="79583.37"/>
  </r>
  <r>
    <s v="165"/>
    <s v="State Board of Accountancy"/>
    <x v="48"/>
    <x v="14"/>
    <s v="B39"/>
    <n v="2000"/>
    <n v="1833.3700000000001"/>
    <n v="166.62999999999988"/>
  </r>
  <r>
    <s v="166"/>
    <s v="Bd of Reg Prof Eng &amp; Land Surveyors"/>
    <x v="49"/>
    <x v="14"/>
    <s v="B39"/>
    <n v="34500"/>
    <n v="29791.630000000005"/>
    <n v="4708.3699999999953"/>
  </r>
  <r>
    <s v="167"/>
    <s v="Forensic Investigations Council"/>
    <x v="50"/>
    <x v="14"/>
    <s v="B39"/>
    <n v="0"/>
    <n v="0"/>
    <n v="0"/>
  </r>
  <r>
    <s v="179"/>
    <s v="Dept of Enterprise Services"/>
    <x v="51"/>
    <x v="14"/>
    <s v="B39"/>
    <n v="556500"/>
    <n v="478958.36999999988"/>
    <n v="77541.630000000121"/>
  </r>
  <r>
    <s v="185"/>
    <s v="Washington Horse Racing Commission"/>
    <x v="52"/>
    <x v="14"/>
    <s v="B39"/>
    <n v="0"/>
    <n v="0"/>
    <n v="0"/>
  </r>
  <r>
    <s v="190"/>
    <s v="Bd of Industrial Insurance Appeals"/>
    <x v="53"/>
    <x v="14"/>
    <s v="B39"/>
    <n v="205000"/>
    <n v="176916.62999999998"/>
    <n v="28083.370000000024"/>
  </r>
  <r>
    <s v="195"/>
    <s v="Liquor and Cannabis Board"/>
    <x v="54"/>
    <x v="14"/>
    <s v="B39"/>
    <n v="139000"/>
    <n v="120083.37"/>
    <n v="18916.630000000005"/>
  </r>
  <r>
    <s v="205"/>
    <s v="Board of Pilotage Commissioners"/>
    <x v="55"/>
    <x v="14"/>
    <s v="B39"/>
    <n v="0"/>
    <n v="0"/>
    <n v="0"/>
  </r>
  <r>
    <s v="215"/>
    <s v="Utilities and Transportation Comm"/>
    <x v="56"/>
    <x v="14"/>
    <s v="B39"/>
    <n v="103500"/>
    <n v="89375"/>
    <n v="14125"/>
  </r>
  <r>
    <s v="220"/>
    <s v="Board for Volunteer Firefighters"/>
    <x v="57"/>
    <x v="14"/>
    <s v="B39"/>
    <n v="1500"/>
    <n v="1375"/>
    <n v="125"/>
  </r>
  <r>
    <s v="225"/>
    <s v="Washington State Patrol"/>
    <x v="58"/>
    <x v="14"/>
    <s v="B39"/>
    <n v="761500"/>
    <n v="656791.63"/>
    <n v="104708.37"/>
  </r>
  <r>
    <s v="227"/>
    <s v="Criminal Justice Training Comm"/>
    <x v="59"/>
    <x v="14"/>
    <s v="B39"/>
    <n v="110500"/>
    <n v="95791.63"/>
    <n v="14708.369999999995"/>
  </r>
  <r>
    <s v="228"/>
    <s v="WA Traffic Safety Commission"/>
    <x v="60"/>
    <x v="14"/>
    <s v="B39"/>
    <n v="37000"/>
    <n v="32083.369999999995"/>
    <n v="4916.6300000000047"/>
  </r>
  <r>
    <s v="229"/>
    <s v="Office of Independent Investigations"/>
    <x v="61"/>
    <x v="14"/>
    <s v="B39"/>
    <n v="0"/>
    <n v="0"/>
    <n v="0"/>
  </r>
  <r>
    <s v="235"/>
    <s v="Department of Labor and Industries"/>
    <x v="62"/>
    <x v="14"/>
    <s v="B39"/>
    <n v="1263000"/>
    <n v="1089916.6299999999"/>
    <n v="173083.37000000011"/>
  </r>
  <r>
    <s v="240"/>
    <s v="Department of Licensing"/>
    <x v="63"/>
    <x v="14"/>
    <s v="B39"/>
    <n v="4977000"/>
    <n v="4288166.63"/>
    <n v="688833.37000000011"/>
  </r>
  <r>
    <s v="245"/>
    <s v="Military Department"/>
    <x v="64"/>
    <x v="14"/>
    <s v="B39"/>
    <n v="150000"/>
    <n v="129250"/>
    <n v="20750"/>
  </r>
  <r>
    <s v="275"/>
    <s v="Public Employment Relations Comm"/>
    <x v="65"/>
    <x v="14"/>
    <s v="B39"/>
    <n v="103000"/>
    <n v="88916.63"/>
    <n v="14083.369999999995"/>
  </r>
  <r>
    <s v="300"/>
    <s v="Dept of Social and Health Services"/>
    <x v="66"/>
    <x v="14"/>
    <s v="B39"/>
    <n v="8325500"/>
    <n v="7179791.6299999999"/>
    <n v="1145708.3700000001"/>
  </r>
  <r>
    <s v="303"/>
    <s v="Department of Health"/>
    <x v="67"/>
    <x v="14"/>
    <s v="B39"/>
    <n v="774000"/>
    <n v="667333.37"/>
    <n v="106666.63"/>
  </r>
  <r>
    <s v="305"/>
    <s v="Department of Veterans' Affairs"/>
    <x v="68"/>
    <x v="14"/>
    <s v="B39"/>
    <n v="427500"/>
    <n v="368958.36999999988"/>
    <n v="58541.630000000121"/>
  </r>
  <r>
    <s v="307"/>
    <s v="Dept of Children, Youth &amp; Families"/>
    <x v="69"/>
    <x v="14"/>
    <s v="B39"/>
    <n v="1387500"/>
    <n v="1196708.3700000001"/>
    <n v="190791.62999999989"/>
  </r>
  <r>
    <s v="310"/>
    <s v="Department of Corrections"/>
    <x v="70"/>
    <x v="14"/>
    <s v="B39"/>
    <n v="4139000"/>
    <n v="3568583.3699999996"/>
    <n v="570416.63000000035"/>
  </r>
  <r>
    <s v="315"/>
    <s v="Dept of Services for the Blind"/>
    <x v="71"/>
    <x v="14"/>
    <s v="B39"/>
    <n v="199000"/>
    <n v="172333.37000000002"/>
    <n v="26666.629999999976"/>
  </r>
  <r>
    <s v="340"/>
    <s v="Student Achievement Council"/>
    <x v="72"/>
    <x v="14"/>
    <s v="B39"/>
    <n v="97000"/>
    <n v="83416.63"/>
    <n v="13583.369999999995"/>
  </r>
  <r>
    <s v="341"/>
    <s v="LEOFF 2 Retirement Board"/>
    <x v="73"/>
    <x v="14"/>
    <s v="B39"/>
    <n v="1000"/>
    <n v="916.63000000000011"/>
    <n v="83.369999999999891"/>
  </r>
  <r>
    <s v="350"/>
    <s v="Public Schools"/>
    <x v="74"/>
    <x v="14"/>
    <s v="B39"/>
    <n v="129000"/>
    <n v="111833.37"/>
    <n v="17166.630000000005"/>
  </r>
  <r>
    <s v="351"/>
    <s v="State School for the Blind"/>
    <x v="75"/>
    <x v="14"/>
    <s v="B39"/>
    <n v="0"/>
    <n v="0"/>
    <n v="0"/>
  </r>
  <r>
    <s v="353"/>
    <s v="Childhood Deafness &amp; Hearing Loss"/>
    <x v="76"/>
    <x v="14"/>
    <s v="B39"/>
    <n v="0"/>
    <n v="0"/>
    <n v="0"/>
  </r>
  <r>
    <s v="354"/>
    <s v="Workforce Trng &amp; Educ Coord Board"/>
    <x v="77"/>
    <x v="14"/>
    <s v="B39"/>
    <n v="39500"/>
    <n v="34375"/>
    <n v="5125"/>
  </r>
  <r>
    <s v="355"/>
    <s v="Archaeology &amp; Historic Preservation"/>
    <x v="78"/>
    <x v="14"/>
    <s v="B39"/>
    <n v="37000"/>
    <n v="32083.369999999995"/>
    <n v="4916.6300000000047"/>
  </r>
  <r>
    <s v="357"/>
    <s v="Department of Early Learning"/>
    <x v="108"/>
    <x v="14"/>
    <s v="B39"/>
    <n v="0"/>
    <n v="0"/>
    <n v="0"/>
  </r>
  <r>
    <s v="359"/>
    <s v="Washington Charter School Comm"/>
    <x v="79"/>
    <x v="14"/>
    <s v="B39"/>
    <n v="0"/>
    <n v="0"/>
    <n v="0"/>
  </r>
  <r>
    <s v="360"/>
    <s v="University of Washington"/>
    <x v="80"/>
    <x v="14"/>
    <s v="B39"/>
    <n v="19000"/>
    <n v="16500"/>
    <n v="2500"/>
  </r>
  <r>
    <s v="365"/>
    <s v="Washington State University"/>
    <x v="81"/>
    <x v="14"/>
    <s v="B39"/>
    <n v="0"/>
    <n v="0"/>
    <n v="0"/>
  </r>
  <r>
    <s v="370"/>
    <s v="Eastern Washington University"/>
    <x v="82"/>
    <x v="14"/>
    <s v="B39"/>
    <n v="0"/>
    <n v="0"/>
    <n v="0"/>
  </r>
  <r>
    <s v="375"/>
    <s v="Central Washington University"/>
    <x v="83"/>
    <x v="14"/>
    <s v="B39"/>
    <n v="0"/>
    <n v="0"/>
    <n v="0"/>
  </r>
  <r>
    <s v="376"/>
    <s v="The Evergreen State College"/>
    <x v="84"/>
    <x v="14"/>
    <s v="B39"/>
    <n v="37000"/>
    <n v="32083.369999999995"/>
    <n v="4916.6300000000047"/>
  </r>
  <r>
    <s v="380"/>
    <s v="Western Washington University"/>
    <x v="85"/>
    <x v="14"/>
    <s v="B39"/>
    <n v="0"/>
    <n v="0"/>
    <n v="0"/>
  </r>
  <r>
    <s v="387"/>
    <s v="Washington State Arts Commission"/>
    <x v="86"/>
    <x v="14"/>
    <s v="B39"/>
    <n v="37000"/>
    <n v="32083.369999999995"/>
    <n v="4916.6300000000047"/>
  </r>
  <r>
    <s v="390"/>
    <s v="Washington State Historical Society"/>
    <x v="87"/>
    <x v="14"/>
    <s v="B39"/>
    <n v="0"/>
    <n v="0"/>
    <n v="0"/>
  </r>
  <r>
    <s v="395"/>
    <s v="East Wash State Historical Society"/>
    <x v="88"/>
    <x v="14"/>
    <s v="B39"/>
    <n v="0"/>
    <n v="0"/>
    <n v="0"/>
  </r>
  <r>
    <s v="405"/>
    <s v="Department of Transportation"/>
    <x v="89"/>
    <x v="14"/>
    <s v="B39"/>
    <n v="1406500"/>
    <n v="1212291.6299999999"/>
    <n v="194208.37000000011"/>
  </r>
  <r>
    <s v="406"/>
    <s v="County Road Administration Board"/>
    <x v="90"/>
    <x v="14"/>
    <s v="B39"/>
    <n v="35000"/>
    <n v="30250"/>
    <n v="4750"/>
  </r>
  <r>
    <s v="407"/>
    <s v="Transportation Improvement Board"/>
    <x v="91"/>
    <x v="14"/>
    <s v="B39"/>
    <n v="34000"/>
    <n v="29333.369999999995"/>
    <n v="4666.6300000000047"/>
  </r>
  <r>
    <s v="410"/>
    <s v="Transportation Commission"/>
    <x v="92"/>
    <x v="14"/>
    <s v="B39"/>
    <n v="0"/>
    <n v="0"/>
    <n v="0"/>
  </r>
  <r>
    <s v="411"/>
    <s v="Freight Mobility Strategic Invest"/>
    <x v="93"/>
    <x v="14"/>
    <s v="B39"/>
    <n v="0"/>
    <n v="0"/>
    <n v="0"/>
  </r>
  <r>
    <s v="460"/>
    <s v="Columbia River Gorge Commission"/>
    <x v="94"/>
    <x v="14"/>
    <s v="B39"/>
    <n v="0"/>
    <n v="0"/>
    <n v="0"/>
  </r>
  <r>
    <s v="461"/>
    <s v="Department of Ecology"/>
    <x v="95"/>
    <x v="14"/>
    <s v="B39"/>
    <n v="620500"/>
    <n v="535791.63000000012"/>
    <n v="84708.369999999879"/>
  </r>
  <r>
    <s v="462"/>
    <s v="WA Pollution Liab Insurance Program"/>
    <x v="96"/>
    <x v="14"/>
    <s v="B39"/>
    <n v="27500"/>
    <n v="24291.630000000005"/>
    <n v="3208.3699999999953"/>
  </r>
  <r>
    <s v="463"/>
    <s v="Energy Fac Site Eval"/>
    <x v="97"/>
    <x v="14"/>
    <s v="B39"/>
    <n v="0"/>
    <n v="0"/>
    <n v="0"/>
  </r>
  <r>
    <s v="465"/>
    <s v="State Parks and Recreation Comm"/>
    <x v="98"/>
    <x v="14"/>
    <s v="B39"/>
    <n v="319000"/>
    <n v="275000"/>
    <n v="44000"/>
  </r>
  <r>
    <s v="467"/>
    <s v="Rec and Conservation Funding Board"/>
    <x v="99"/>
    <x v="14"/>
    <s v="B39"/>
    <n v="85000"/>
    <n v="73333.37"/>
    <n v="11666.630000000005"/>
  </r>
  <r>
    <s v="468"/>
    <s v="Environ &amp; Land Use Hearings Office"/>
    <x v="100"/>
    <x v="14"/>
    <s v="B39"/>
    <n v="3500"/>
    <n v="3208.3700000000003"/>
    <n v="291.62999999999965"/>
  </r>
  <r>
    <s v="471"/>
    <s v="State Conservation Commission"/>
    <x v="101"/>
    <x v="14"/>
    <s v="B39"/>
    <n v="5500"/>
    <n v="4125"/>
    <n v="1375"/>
  </r>
  <r>
    <s v="477"/>
    <s v="Dept of Fish and Wildlife"/>
    <x v="102"/>
    <x v="14"/>
    <s v="B39"/>
    <n v="1316000"/>
    <n v="1133916.6299999999"/>
    <n v="182083.37000000011"/>
  </r>
  <r>
    <s v="478"/>
    <s v="Puget Sound Partnership"/>
    <x v="103"/>
    <x v="14"/>
    <s v="B39"/>
    <n v="85000"/>
    <n v="72416.63"/>
    <n v="12583.369999999995"/>
  </r>
  <r>
    <s v="490"/>
    <s v="Department of Natural Resources"/>
    <x v="104"/>
    <x v="14"/>
    <s v="B39"/>
    <n v="453500"/>
    <n v="390958.36999999988"/>
    <n v="62541.630000000121"/>
  </r>
  <r>
    <s v="495"/>
    <s v="Department of Agriculture"/>
    <x v="105"/>
    <x v="14"/>
    <s v="B39"/>
    <n v="678500"/>
    <n v="586208.37"/>
    <n v="92291.63"/>
  </r>
  <r>
    <s v="540"/>
    <s v="Employment Security Department"/>
    <x v="106"/>
    <x v="14"/>
    <s v="B39"/>
    <n v="1406500"/>
    <n v="1213208.3700000001"/>
    <n v="193291.62999999989"/>
  </r>
  <r>
    <s v="541"/>
    <s v="ESD - PFM"/>
    <x v="109"/>
    <x v="14"/>
    <s v="B39"/>
    <n v="0"/>
    <n v="0"/>
    <n v="0"/>
  </r>
  <r>
    <s v="542"/>
    <s v="ESD LTC"/>
    <x v="110"/>
    <x v="14"/>
    <s v="B39"/>
    <n v="0"/>
    <n v="0"/>
    <n v="0"/>
  </r>
  <r>
    <s v="543"/>
    <s v="ESD - UI"/>
    <x v="111"/>
    <x v="14"/>
    <s v="B39"/>
    <n v="0"/>
    <n v="0"/>
    <n v="0"/>
  </r>
  <r>
    <s v="544"/>
    <s v="ESD - Other"/>
    <x v="112"/>
    <x v="14"/>
    <s v="B39"/>
    <n v="0"/>
    <n v="0"/>
    <n v="0"/>
  </r>
  <r>
    <s v="699"/>
    <s v="Community/Technical College System"/>
    <x v="107"/>
    <x v="14"/>
    <s v="B39"/>
    <n v="0"/>
    <n v="0"/>
    <n v="0"/>
  </r>
  <r>
    <s v="011"/>
    <s v="House of Representatives"/>
    <x v="0"/>
    <x v="15"/>
    <s v="B42"/>
    <n v="7000"/>
    <n v="0"/>
    <n v="7000"/>
  </r>
  <r>
    <s v="012"/>
    <s v="Senate"/>
    <x v="1"/>
    <x v="15"/>
    <s v="B42"/>
    <n v="5000"/>
    <n v="0"/>
    <n v="5000"/>
  </r>
  <r>
    <s v="013"/>
    <s v="Joint Transportation Committee"/>
    <x v="2"/>
    <x v="15"/>
    <s v="B42"/>
    <n v="0"/>
    <n v="0"/>
    <n v="0"/>
  </r>
  <r>
    <s v="014"/>
    <s v="Jt Leg Audit &amp; Review Committee"/>
    <x v="3"/>
    <x v="15"/>
    <s v="B42"/>
    <n v="1000"/>
    <n v="0"/>
    <n v="1000"/>
  </r>
  <r>
    <s v="020"/>
    <s v="LEAP Committee"/>
    <x v="4"/>
    <x v="15"/>
    <s v="B42"/>
    <n v="0"/>
    <n v="0"/>
    <n v="0"/>
  </r>
  <r>
    <s v="035"/>
    <s v="Office of the State Actuary"/>
    <x v="5"/>
    <x v="15"/>
    <s v="B42"/>
    <n v="1000"/>
    <n v="0"/>
    <n v="1000"/>
  </r>
  <r>
    <s v="036"/>
    <s v="St Leg Labor Rel"/>
    <x v="6"/>
    <x v="15"/>
    <s v="B42"/>
    <n v="0"/>
    <n v="0"/>
    <n v="0"/>
  </r>
  <r>
    <s v="037"/>
    <s v="Office of Legislative Support Svcs"/>
    <x v="7"/>
    <x v="15"/>
    <s v="B42"/>
    <n v="0"/>
    <n v="0"/>
    <n v="0"/>
  </r>
  <r>
    <s v="038"/>
    <s v="Joint Legislative Systems Comm"/>
    <x v="8"/>
    <x v="15"/>
    <s v="B42"/>
    <n v="1000"/>
    <n v="0"/>
    <n v="1000"/>
  </r>
  <r>
    <s v="040"/>
    <s v="Statute Law Committee"/>
    <x v="9"/>
    <x v="15"/>
    <s v="B42"/>
    <n v="0"/>
    <n v="0"/>
    <n v="0"/>
  </r>
  <r>
    <s v="045"/>
    <s v="Supreme Court"/>
    <x v="10"/>
    <x v="15"/>
    <s v="B42"/>
    <n v="1000"/>
    <n v="0"/>
    <n v="1000"/>
  </r>
  <r>
    <s v="046"/>
    <s v="State Law Library"/>
    <x v="11"/>
    <x v="15"/>
    <s v="B42"/>
    <n v="0"/>
    <n v="0"/>
    <n v="0"/>
  </r>
  <r>
    <s v="048"/>
    <s v="Court of Appeals"/>
    <x v="12"/>
    <x v="15"/>
    <s v="B42"/>
    <n v="2000"/>
    <n v="0"/>
    <n v="2000"/>
  </r>
  <r>
    <s v="050"/>
    <s v="Commission on Judicial Conduct"/>
    <x v="13"/>
    <x v="15"/>
    <s v="B42"/>
    <n v="0"/>
    <n v="0"/>
    <n v="0"/>
  </r>
  <r>
    <s v="055"/>
    <s v="Administrative Office of the Courts"/>
    <x v="14"/>
    <x v="15"/>
    <s v="B42"/>
    <n v="10000"/>
    <n v="0"/>
    <n v="10000"/>
  </r>
  <r>
    <s v="056"/>
    <s v="Office of Public Defense"/>
    <x v="15"/>
    <x v="15"/>
    <s v="B42"/>
    <n v="0"/>
    <n v="0"/>
    <n v="0"/>
  </r>
  <r>
    <s v="057"/>
    <s v="Office of Civil Legal Aid"/>
    <x v="16"/>
    <x v="15"/>
    <s v="B42"/>
    <n v="0"/>
    <n v="0"/>
    <n v="0"/>
  </r>
  <r>
    <s v="075"/>
    <s v="Office of the Governor"/>
    <x v="17"/>
    <x v="15"/>
    <s v="B42"/>
    <n v="2000"/>
    <n v="0"/>
    <n v="2000"/>
  </r>
  <r>
    <s v="080"/>
    <s v="Office of the Lieutenant Governor"/>
    <x v="18"/>
    <x v="15"/>
    <s v="B42"/>
    <n v="0"/>
    <n v="0"/>
    <n v="0"/>
  </r>
  <r>
    <s v="082"/>
    <s v="Public Disclosure Commission"/>
    <x v="19"/>
    <x v="15"/>
    <s v="B42"/>
    <n v="0"/>
    <n v="0"/>
    <n v="0"/>
  </r>
  <r>
    <s v="083"/>
    <s v="WA St Leadership Bd"/>
    <x v="20"/>
    <x v="15"/>
    <s v="B42"/>
    <n v="0"/>
    <n v="0"/>
    <n v="0"/>
  </r>
  <r>
    <s v="085"/>
    <s v="Office of the Secretary of State"/>
    <x v="21"/>
    <x v="15"/>
    <s v="B42"/>
    <n v="6000"/>
    <n v="0"/>
    <n v="6000"/>
  </r>
  <r>
    <s v="086"/>
    <s v="Governor's Office of Indian Affairs"/>
    <x v="22"/>
    <x v="15"/>
    <s v="B42"/>
    <n v="0"/>
    <n v="0"/>
    <n v="0"/>
  </r>
  <r>
    <s v="087"/>
    <s v="Asian-Pacific-American Affrs"/>
    <x v="23"/>
    <x v="15"/>
    <s v="B42"/>
    <n v="0"/>
    <n v="0"/>
    <n v="0"/>
  </r>
  <r>
    <s v="090"/>
    <s v="Office of the State Treasurer"/>
    <x v="24"/>
    <x v="15"/>
    <s v="B42"/>
    <n v="1000"/>
    <n v="0"/>
    <n v="1000"/>
  </r>
  <r>
    <s v="091"/>
    <s v="Redistricting Commission"/>
    <x v="25"/>
    <x v="15"/>
    <s v="B42"/>
    <n v="0"/>
    <n v="0"/>
    <n v="0"/>
  </r>
  <r>
    <s v="095"/>
    <s v="Office of the State Auditor"/>
    <x v="26"/>
    <x v="15"/>
    <s v="B42"/>
    <n v="7000"/>
    <n v="0"/>
    <n v="7000"/>
  </r>
  <r>
    <s v="099"/>
    <s v="Comm Salaries for Elected Officials"/>
    <x v="27"/>
    <x v="15"/>
    <s v="B42"/>
    <n v="0"/>
    <n v="0"/>
    <n v="0"/>
  </r>
  <r>
    <s v="100"/>
    <s v="Office of the Attorney General"/>
    <x v="28"/>
    <x v="15"/>
    <s v="B42"/>
    <n v="30000"/>
    <n v="0"/>
    <n v="30000"/>
  </r>
  <r>
    <s v="101"/>
    <s v="Caseload Forecast Council"/>
    <x v="29"/>
    <x v="15"/>
    <s v="B42"/>
    <n v="0"/>
    <n v="0"/>
    <n v="0"/>
  </r>
  <r>
    <s v="102"/>
    <s v="Dept of Financial Institutions"/>
    <x v="30"/>
    <x v="15"/>
    <s v="B42"/>
    <n v="4000"/>
    <n v="0"/>
    <n v="4000"/>
  </r>
  <r>
    <s v="103"/>
    <s v="Department of Commerce"/>
    <x v="31"/>
    <x v="15"/>
    <s v="B42"/>
    <n v="9000"/>
    <n v="0"/>
    <n v="9000"/>
  </r>
  <r>
    <s v="104"/>
    <s v="Economic &amp; Revenue Forecast Council"/>
    <x v="32"/>
    <x v="15"/>
    <s v="B42"/>
    <n v="0"/>
    <n v="0"/>
    <n v="0"/>
  </r>
  <r>
    <s v="105"/>
    <s v="Office of Financial Management"/>
    <x v="33"/>
    <x v="15"/>
    <s v="B42"/>
    <n v="8000"/>
    <n v="0"/>
    <n v="8000"/>
  </r>
  <r>
    <s v="107"/>
    <s v="WA State Health Care Authority"/>
    <x v="34"/>
    <x v="15"/>
    <s v="B42"/>
    <n v="28000"/>
    <n v="0"/>
    <n v="28000"/>
  </r>
  <r>
    <s v="110"/>
    <s v="Office of Administrative Hearings"/>
    <x v="35"/>
    <x v="15"/>
    <s v="B42"/>
    <n v="5000"/>
    <n v="0"/>
    <n v="5000"/>
  </r>
  <r>
    <s v="116"/>
    <s v="State Lottery Commission"/>
    <x v="36"/>
    <x v="15"/>
    <s v="B42"/>
    <n v="3000"/>
    <n v="0"/>
    <n v="3000"/>
  </r>
  <r>
    <s v="117"/>
    <s v="Washington State Gambling Comm"/>
    <x v="37"/>
    <x v="15"/>
    <s v="B42"/>
    <n v="2000"/>
    <n v="0"/>
    <n v="2000"/>
  </r>
  <r>
    <s v="118"/>
    <s v="WA State Comm on Hispanic Affairs"/>
    <x v="38"/>
    <x v="15"/>
    <s v="B42"/>
    <n v="0"/>
    <n v="0"/>
    <n v="0"/>
  </r>
  <r>
    <s v="119"/>
    <s v="African-American Affairs Comm"/>
    <x v="39"/>
    <x v="15"/>
    <s v="B42"/>
    <n v="0"/>
    <n v="0"/>
    <n v="0"/>
  </r>
  <r>
    <s v="120"/>
    <s v="Human Rights Commission"/>
    <x v="40"/>
    <x v="15"/>
    <s v="B42"/>
    <n v="0"/>
    <n v="0"/>
    <n v="0"/>
  </r>
  <r>
    <s v="124"/>
    <s v="Department of Retirement Systems"/>
    <x v="41"/>
    <x v="15"/>
    <s v="B42"/>
    <n v="5000"/>
    <n v="0"/>
    <n v="5000"/>
  </r>
  <r>
    <s v="126"/>
    <s v="State Investment Board"/>
    <x v="42"/>
    <x v="15"/>
    <s v="B42"/>
    <n v="2000"/>
    <n v="0"/>
    <n v="2000"/>
  </r>
  <r>
    <s v="140"/>
    <s v="Department of Revenue"/>
    <x v="43"/>
    <x v="15"/>
    <s v="B42"/>
    <n v="23000"/>
    <n v="0"/>
    <n v="23000"/>
  </r>
  <r>
    <s v="142"/>
    <s v="Board of Tax Appeals"/>
    <x v="44"/>
    <x v="15"/>
    <s v="B42"/>
    <n v="1000"/>
    <n v="0"/>
    <n v="1000"/>
  </r>
  <r>
    <s v="147"/>
    <s v="Minority &amp; Women's Business Enterp"/>
    <x v="45"/>
    <x v="15"/>
    <s v="B42"/>
    <n v="0"/>
    <n v="0"/>
    <n v="0"/>
  </r>
  <r>
    <s v="160"/>
    <s v="Office of Insurance Commissioner"/>
    <x v="46"/>
    <x v="15"/>
    <s v="B42"/>
    <n v="4000"/>
    <n v="0"/>
    <n v="4000"/>
  </r>
  <r>
    <s v="163"/>
    <s v="Consolidated Technology Services"/>
    <x v="47"/>
    <x v="15"/>
    <s v="B42"/>
    <n v="5000"/>
    <n v="0"/>
    <n v="5000"/>
  </r>
  <r>
    <s v="165"/>
    <s v="State Board of Accountancy"/>
    <x v="48"/>
    <x v="15"/>
    <s v="B42"/>
    <n v="0"/>
    <n v="0"/>
    <n v="0"/>
  </r>
  <r>
    <s v="166"/>
    <s v="Bd of Reg Prof Eng &amp; Land Surveyors"/>
    <x v="49"/>
    <x v="15"/>
    <s v="B42"/>
    <n v="0"/>
    <n v="0"/>
    <n v="0"/>
  </r>
  <r>
    <s v="167"/>
    <s v="Forensic Investigations Council"/>
    <x v="50"/>
    <x v="15"/>
    <s v="B42"/>
    <n v="0"/>
    <n v="0"/>
    <n v="0"/>
  </r>
  <r>
    <s v="179"/>
    <s v="Dept of Enterprise Services"/>
    <x v="51"/>
    <x v="15"/>
    <s v="B42"/>
    <n v="15000"/>
    <n v="0"/>
    <n v="15000"/>
  </r>
  <r>
    <s v="185"/>
    <s v="Washington Horse Racing Commission"/>
    <x v="52"/>
    <x v="15"/>
    <s v="B42"/>
    <n v="0"/>
    <n v="0"/>
    <n v="0"/>
  </r>
  <r>
    <s v="190"/>
    <s v="Bd of Industrial Insurance Appeals"/>
    <x v="53"/>
    <x v="15"/>
    <s v="B42"/>
    <n v="2000"/>
    <n v="0"/>
    <n v="2000"/>
  </r>
  <r>
    <s v="195"/>
    <s v="Liquor and Cannabis Board"/>
    <x v="54"/>
    <x v="15"/>
    <s v="B42"/>
    <n v="6000"/>
    <n v="0"/>
    <n v="6000"/>
  </r>
  <r>
    <s v="205"/>
    <s v="Board of Pilotage Commissioners"/>
    <x v="55"/>
    <x v="15"/>
    <s v="B42"/>
    <n v="0"/>
    <n v="0"/>
    <n v="0"/>
  </r>
  <r>
    <s v="215"/>
    <s v="Utilities and Transportation Comm"/>
    <x v="56"/>
    <x v="15"/>
    <s v="B42"/>
    <n v="3000"/>
    <n v="0"/>
    <n v="3000"/>
  </r>
  <r>
    <s v="220"/>
    <s v="Board for Volunteer Firefighters"/>
    <x v="57"/>
    <x v="15"/>
    <s v="B42"/>
    <n v="0"/>
    <n v="0"/>
    <n v="0"/>
  </r>
  <r>
    <s v="225"/>
    <s v="Washington State Patrol"/>
    <x v="58"/>
    <x v="15"/>
    <s v="B42"/>
    <n v="42000"/>
    <n v="0"/>
    <n v="42000"/>
  </r>
  <r>
    <s v="227"/>
    <s v="Criminal Justice Training Comm"/>
    <x v="59"/>
    <x v="15"/>
    <s v="B42"/>
    <n v="2000"/>
    <n v="0"/>
    <n v="2000"/>
  </r>
  <r>
    <s v="228"/>
    <s v="WA Traffic Safety Commission"/>
    <x v="60"/>
    <x v="15"/>
    <s v="B42"/>
    <n v="0"/>
    <n v="0"/>
    <n v="0"/>
  </r>
  <r>
    <s v="229"/>
    <s v="Office of Independent Investigations"/>
    <x v="61"/>
    <x v="15"/>
    <s v="B42"/>
    <n v="0"/>
    <n v="0"/>
    <n v="0"/>
  </r>
  <r>
    <s v="235"/>
    <s v="Department of Labor and Industries"/>
    <x v="62"/>
    <x v="15"/>
    <s v="B42"/>
    <n v="61000"/>
    <n v="0"/>
    <n v="61000"/>
  </r>
  <r>
    <s v="240"/>
    <s v="Department of Licensing"/>
    <x v="63"/>
    <x v="15"/>
    <s v="B42"/>
    <n v="24000"/>
    <n v="0"/>
    <n v="24000"/>
  </r>
  <r>
    <s v="245"/>
    <s v="Military Department"/>
    <x v="64"/>
    <x v="15"/>
    <s v="B42"/>
    <n v="7000"/>
    <n v="0"/>
    <n v="7000"/>
  </r>
  <r>
    <s v="275"/>
    <s v="Public Employment Relations Comm"/>
    <x v="65"/>
    <x v="15"/>
    <s v="B42"/>
    <n v="0"/>
    <n v="0"/>
    <n v="0"/>
  </r>
  <r>
    <s v="300"/>
    <s v="Dept of Social and Health Services"/>
    <x v="66"/>
    <x v="15"/>
    <s v="B42"/>
    <n v="298000"/>
    <n v="0"/>
    <n v="298000"/>
  </r>
  <r>
    <s v="303"/>
    <s v="Department of Health"/>
    <x v="67"/>
    <x v="15"/>
    <s v="B42"/>
    <n v="51000"/>
    <n v="0"/>
    <n v="51000"/>
  </r>
  <r>
    <s v="305"/>
    <s v="Department of Veterans' Affairs"/>
    <x v="68"/>
    <x v="15"/>
    <s v="B42"/>
    <n v="16000"/>
    <n v="0"/>
    <n v="16000"/>
  </r>
  <r>
    <s v="307"/>
    <s v="Dept of Children, Youth &amp; Families"/>
    <x v="69"/>
    <x v="15"/>
    <s v="B42"/>
    <n v="84000"/>
    <n v="0"/>
    <n v="84000"/>
  </r>
  <r>
    <s v="310"/>
    <s v="Department of Corrections"/>
    <x v="70"/>
    <x v="15"/>
    <s v="B42"/>
    <n v="163000"/>
    <n v="0"/>
    <n v="163000"/>
  </r>
  <r>
    <s v="315"/>
    <s v="Dept of Services for the Blind"/>
    <x v="71"/>
    <x v="15"/>
    <s v="B42"/>
    <n v="1000"/>
    <n v="0"/>
    <n v="1000"/>
  </r>
  <r>
    <s v="340"/>
    <s v="Student Achievement Council"/>
    <x v="72"/>
    <x v="15"/>
    <s v="B42"/>
    <n v="1000"/>
    <n v="0"/>
    <n v="1000"/>
  </r>
  <r>
    <s v="341"/>
    <s v="LEOFF 2 Retirement Board"/>
    <x v="73"/>
    <x v="15"/>
    <s v="B42"/>
    <n v="0"/>
    <n v="0"/>
    <n v="0"/>
  </r>
  <r>
    <s v="350"/>
    <s v="Public Schools"/>
    <x v="74"/>
    <x v="15"/>
    <s v="B42"/>
    <n v="8000"/>
    <n v="0"/>
    <n v="8000"/>
  </r>
  <r>
    <s v="351"/>
    <s v="State School for the Blind"/>
    <x v="75"/>
    <x v="15"/>
    <s v="B42"/>
    <n v="2000"/>
    <n v="0"/>
    <n v="2000"/>
  </r>
  <r>
    <s v="353"/>
    <s v="Childhood Deafness &amp; Hearing Loss"/>
    <x v="76"/>
    <x v="15"/>
    <s v="B42"/>
    <n v="2000"/>
    <n v="0"/>
    <n v="2000"/>
  </r>
  <r>
    <s v="354"/>
    <s v="Workforce Trng &amp; Educ Coord Board"/>
    <x v="77"/>
    <x v="15"/>
    <s v="B42"/>
    <n v="1000"/>
    <n v="0"/>
    <n v="1000"/>
  </r>
  <r>
    <s v="355"/>
    <s v="Archaeology &amp; Historic Preservation"/>
    <x v="78"/>
    <x v="15"/>
    <s v="B42"/>
    <n v="1000"/>
    <n v="0"/>
    <n v="1000"/>
  </r>
  <r>
    <s v="359"/>
    <s v="Washington Charter School Comm"/>
    <x v="79"/>
    <x v="15"/>
    <s v="B42"/>
    <n v="0"/>
    <n v="0"/>
    <n v="0"/>
  </r>
  <r>
    <s v="360"/>
    <s v="University of Washington"/>
    <x v="80"/>
    <x v="15"/>
    <s v="B42"/>
    <n v="21000"/>
    <n v="0"/>
    <n v="21000"/>
  </r>
  <r>
    <s v="365"/>
    <s v="Washington State University"/>
    <x v="81"/>
    <x v="15"/>
    <s v="B42"/>
    <n v="10000"/>
    <n v="0"/>
    <n v="10000"/>
  </r>
  <r>
    <s v="370"/>
    <s v="Eastern Washington University"/>
    <x v="82"/>
    <x v="15"/>
    <s v="B42"/>
    <n v="3000"/>
    <n v="0"/>
    <n v="3000"/>
  </r>
  <r>
    <s v="375"/>
    <s v="Central Washington University"/>
    <x v="83"/>
    <x v="15"/>
    <s v="B42"/>
    <n v="3000"/>
    <n v="0"/>
    <n v="3000"/>
  </r>
  <r>
    <s v="376"/>
    <s v="The Evergreen State College"/>
    <x v="84"/>
    <x v="15"/>
    <s v="B42"/>
    <n v="2000"/>
    <n v="0"/>
    <n v="2000"/>
  </r>
  <r>
    <s v="380"/>
    <s v="Western Washington University"/>
    <x v="85"/>
    <x v="15"/>
    <s v="B42"/>
    <n v="4000"/>
    <n v="0"/>
    <n v="4000"/>
  </r>
  <r>
    <s v="387"/>
    <s v="Washington State Arts Commission"/>
    <x v="86"/>
    <x v="15"/>
    <s v="B42"/>
    <n v="1000"/>
    <n v="0"/>
    <n v="1000"/>
  </r>
  <r>
    <s v="390"/>
    <s v="Washington State Historical Society"/>
    <x v="87"/>
    <x v="15"/>
    <s v="B42"/>
    <n v="0"/>
    <n v="0"/>
    <n v="0"/>
  </r>
  <r>
    <s v="395"/>
    <s v="East Wash State Historical Society"/>
    <x v="88"/>
    <x v="15"/>
    <s v="B42"/>
    <n v="0"/>
    <n v="0"/>
    <n v="0"/>
  </r>
  <r>
    <s v="405"/>
    <s v="Department of Transportation"/>
    <x v="89"/>
    <x v="15"/>
    <s v="B42"/>
    <n v="127000"/>
    <n v="0"/>
    <n v="127000"/>
  </r>
  <r>
    <s v="406"/>
    <s v="County Road Administration Board"/>
    <x v="90"/>
    <x v="15"/>
    <s v="B42"/>
    <n v="1000"/>
    <n v="0"/>
    <n v="1000"/>
  </r>
  <r>
    <s v="407"/>
    <s v="Transportation Improvement Board"/>
    <x v="91"/>
    <x v="15"/>
    <s v="B42"/>
    <n v="0"/>
    <n v="0"/>
    <n v="0"/>
  </r>
  <r>
    <s v="410"/>
    <s v="Transportation Commission"/>
    <x v="92"/>
    <x v="15"/>
    <s v="B42"/>
    <n v="0"/>
    <n v="0"/>
    <n v="0"/>
  </r>
  <r>
    <s v="411"/>
    <s v="Freight Mobility Strategic Invest"/>
    <x v="93"/>
    <x v="15"/>
    <s v="B42"/>
    <n v="0"/>
    <n v="0"/>
    <n v="0"/>
  </r>
  <r>
    <s v="460"/>
    <s v="Columbia River Gorge Commission"/>
    <x v="94"/>
    <x v="15"/>
    <s v="B42"/>
    <n v="0"/>
    <n v="0"/>
    <n v="0"/>
  </r>
  <r>
    <s v="461"/>
    <s v="Department of Ecology"/>
    <x v="95"/>
    <x v="15"/>
    <s v="B42"/>
    <n v="30000"/>
    <n v="0"/>
    <n v="30000"/>
  </r>
  <r>
    <s v="462"/>
    <s v="WA Pollution Liab Insurance Program"/>
    <x v="96"/>
    <x v="15"/>
    <s v="B42"/>
    <n v="1000"/>
    <n v="0"/>
    <n v="1000"/>
  </r>
  <r>
    <s v="463"/>
    <s v="Energy Fac Site Eval"/>
    <x v="97"/>
    <x v="15"/>
    <s v="B42"/>
    <n v="0"/>
    <n v="0"/>
    <n v="0"/>
  </r>
  <r>
    <s v="465"/>
    <s v="State Parks and Recreation Comm"/>
    <x v="98"/>
    <x v="15"/>
    <s v="B42"/>
    <n v="15000"/>
    <n v="0"/>
    <n v="15000"/>
  </r>
  <r>
    <s v="467"/>
    <s v="Rec and Conservation Funding Board"/>
    <x v="99"/>
    <x v="15"/>
    <s v="B42"/>
    <n v="2000"/>
    <n v="0"/>
    <n v="2000"/>
  </r>
  <r>
    <s v="468"/>
    <s v="Environ &amp; Land Use Hearings Office"/>
    <x v="100"/>
    <x v="15"/>
    <s v="B42"/>
    <n v="1000"/>
    <n v="0"/>
    <n v="1000"/>
  </r>
  <r>
    <s v="471"/>
    <s v="State Conservation Commission"/>
    <x v="101"/>
    <x v="15"/>
    <s v="B42"/>
    <n v="1000"/>
    <n v="0"/>
    <n v="1000"/>
  </r>
  <r>
    <s v="477"/>
    <s v="Dept of Fish and Wildlife"/>
    <x v="102"/>
    <x v="15"/>
    <s v="B42"/>
    <n v="36000"/>
    <n v="0"/>
    <n v="36000"/>
  </r>
  <r>
    <s v="478"/>
    <s v="Puget Sound Partnership"/>
    <x v="103"/>
    <x v="15"/>
    <s v="B42"/>
    <n v="1000"/>
    <n v="0"/>
    <n v="1000"/>
  </r>
  <r>
    <s v="490"/>
    <s v="Department of Natural Resources"/>
    <x v="104"/>
    <x v="15"/>
    <s v="B42"/>
    <n v="33000"/>
    <n v="0"/>
    <n v="33000"/>
  </r>
  <r>
    <s v="495"/>
    <s v="Department of Agriculture"/>
    <x v="105"/>
    <x v="15"/>
    <s v="B42"/>
    <n v="16000"/>
    <n v="0"/>
    <n v="16000"/>
  </r>
  <r>
    <s v="540"/>
    <s v="Employment Security Department"/>
    <x v="106"/>
    <x v="15"/>
    <s v="B42"/>
    <n v="50000"/>
    <n v="0"/>
    <n v="50000"/>
  </r>
  <r>
    <s v="699"/>
    <s v="Community/Technical College System"/>
    <x v="107"/>
    <x v="15"/>
    <s v="B42"/>
    <n v="26000"/>
    <n v="0"/>
    <n v="26000"/>
  </r>
  <r>
    <s v="011"/>
    <s v="House of Representatives"/>
    <x v="0"/>
    <x v="16"/>
    <s v="B41"/>
    <n v="25000"/>
    <n v="0"/>
    <n v="25000"/>
  </r>
  <r>
    <s v="012"/>
    <s v="Senate"/>
    <x v="1"/>
    <x v="16"/>
    <s v="B41"/>
    <n v="18000"/>
    <n v="0"/>
    <n v="18000"/>
  </r>
  <r>
    <s v="013"/>
    <s v="Joint Transportation Committee"/>
    <x v="2"/>
    <x v="16"/>
    <s v="B41"/>
    <n v="1000"/>
    <n v="0"/>
    <n v="1000"/>
  </r>
  <r>
    <s v="014"/>
    <s v="Jt Leg Audit &amp; Review Committee"/>
    <x v="3"/>
    <x v="16"/>
    <s v="B41"/>
    <n v="2000"/>
    <n v="0"/>
    <n v="2000"/>
  </r>
  <r>
    <s v="020"/>
    <s v="LEAP Committee"/>
    <x v="4"/>
    <x v="16"/>
    <s v="B41"/>
    <n v="1000"/>
    <n v="0"/>
    <n v="1000"/>
  </r>
  <r>
    <s v="035"/>
    <s v="Office of the State Actuary"/>
    <x v="5"/>
    <x v="16"/>
    <s v="B41"/>
    <n v="2000"/>
    <n v="0"/>
    <n v="2000"/>
  </r>
  <r>
    <s v="036"/>
    <s v="St Leg Labor Rel"/>
    <x v="6"/>
    <x v="16"/>
    <s v="B41"/>
    <n v="0"/>
    <n v="0"/>
    <n v="0"/>
  </r>
  <r>
    <s v="037"/>
    <s v="Office of Legislative Support Svcs"/>
    <x v="7"/>
    <x v="16"/>
    <s v="B41"/>
    <n v="3000"/>
    <n v="0"/>
    <n v="3000"/>
  </r>
  <r>
    <s v="038"/>
    <s v="Joint Legislative Systems Comm"/>
    <x v="8"/>
    <x v="16"/>
    <s v="B41"/>
    <n v="5000"/>
    <n v="0"/>
    <n v="5000"/>
  </r>
  <r>
    <s v="040"/>
    <s v="Statute Law Committee"/>
    <x v="9"/>
    <x v="16"/>
    <s v="B41"/>
    <n v="3000"/>
    <n v="0"/>
    <n v="3000"/>
  </r>
  <r>
    <s v="045"/>
    <s v="Supreme Court"/>
    <x v="10"/>
    <x v="16"/>
    <s v="B41"/>
    <n v="4000"/>
    <n v="0"/>
    <n v="4000"/>
  </r>
  <r>
    <s v="046"/>
    <s v="State Law Library"/>
    <x v="11"/>
    <x v="16"/>
    <s v="B41"/>
    <n v="0"/>
    <n v="0"/>
    <n v="0"/>
  </r>
  <r>
    <s v="048"/>
    <s v="Court of Appeals"/>
    <x v="12"/>
    <x v="16"/>
    <s v="B41"/>
    <n v="9000"/>
    <n v="0"/>
    <n v="9000"/>
  </r>
  <r>
    <s v="050"/>
    <s v="Commission on Judicial Conduct"/>
    <x v="13"/>
    <x v="16"/>
    <s v="B41"/>
    <n v="0"/>
    <n v="0"/>
    <n v="0"/>
  </r>
  <r>
    <s v="055"/>
    <s v="Administrative Office of the Courts"/>
    <x v="14"/>
    <x v="16"/>
    <s v="B41"/>
    <n v="35000"/>
    <n v="0"/>
    <n v="35000"/>
  </r>
  <r>
    <s v="056"/>
    <s v="Office of Public Defense"/>
    <x v="15"/>
    <x v="16"/>
    <s v="B41"/>
    <n v="2000"/>
    <n v="0"/>
    <n v="2000"/>
  </r>
  <r>
    <s v="057"/>
    <s v="Office of Civil Legal Aid"/>
    <x v="16"/>
    <x v="16"/>
    <s v="B41"/>
    <n v="1000"/>
    <n v="0"/>
    <n v="1000"/>
  </r>
  <r>
    <s v="075"/>
    <s v="Office of the Governor"/>
    <x v="17"/>
    <x v="16"/>
    <s v="B41"/>
    <n v="5000"/>
    <n v="0"/>
    <n v="5000"/>
  </r>
  <r>
    <s v="080"/>
    <s v="Office of the Lieutenant Governor"/>
    <x v="18"/>
    <x v="16"/>
    <s v="B41"/>
    <n v="0"/>
    <n v="0"/>
    <n v="0"/>
  </r>
  <r>
    <s v="082"/>
    <s v="Public Disclosure Commission"/>
    <x v="19"/>
    <x v="16"/>
    <s v="B41"/>
    <n v="2000"/>
    <n v="0"/>
    <n v="2000"/>
  </r>
  <r>
    <s v="083"/>
    <s v="WA St Leadership Bd"/>
    <x v="20"/>
    <x v="16"/>
    <s v="B41"/>
    <n v="0"/>
    <n v="0"/>
    <n v="0"/>
  </r>
  <r>
    <s v="085"/>
    <s v="Office of the Secretary of State"/>
    <x v="21"/>
    <x v="16"/>
    <s v="B41"/>
    <n v="19000"/>
    <n v="0"/>
    <n v="19000"/>
  </r>
  <r>
    <s v="086"/>
    <s v="Governor's Office of Indian Affairs"/>
    <x v="22"/>
    <x v="16"/>
    <s v="B41"/>
    <n v="0"/>
    <n v="0"/>
    <n v="0"/>
  </r>
  <r>
    <s v="087"/>
    <s v="Asian-Pacific-American Affrs"/>
    <x v="23"/>
    <x v="16"/>
    <s v="B41"/>
    <n v="0"/>
    <n v="0"/>
    <n v="0"/>
  </r>
  <r>
    <s v="090"/>
    <s v="Office of the State Treasurer"/>
    <x v="24"/>
    <x v="16"/>
    <s v="B41"/>
    <n v="5000"/>
    <n v="0"/>
    <n v="5000"/>
  </r>
  <r>
    <s v="091"/>
    <s v="Redistricting Commission"/>
    <x v="25"/>
    <x v="16"/>
    <s v="B41"/>
    <n v="0"/>
    <n v="0"/>
    <n v="0"/>
  </r>
  <r>
    <s v="095"/>
    <s v="Office of the State Auditor"/>
    <x v="26"/>
    <x v="16"/>
    <s v="B41"/>
    <n v="28000"/>
    <n v="0"/>
    <n v="28000"/>
  </r>
  <r>
    <s v="099"/>
    <s v="Comm Salaries for Elected Officials"/>
    <x v="27"/>
    <x v="16"/>
    <s v="B41"/>
    <n v="0"/>
    <n v="0"/>
    <n v="0"/>
  </r>
  <r>
    <s v="100"/>
    <s v="Office of the Attorney General"/>
    <x v="28"/>
    <x v="16"/>
    <s v="B41"/>
    <n v="109000"/>
    <n v="0"/>
    <n v="109000"/>
  </r>
  <r>
    <s v="101"/>
    <s v="Caseload Forecast Council"/>
    <x v="29"/>
    <x v="16"/>
    <s v="B41"/>
    <n v="1000"/>
    <n v="0"/>
    <n v="1000"/>
  </r>
  <r>
    <s v="102"/>
    <s v="Dept of Financial Institutions"/>
    <x v="30"/>
    <x v="16"/>
    <s v="B41"/>
    <n v="14000"/>
    <n v="0"/>
    <n v="14000"/>
  </r>
  <r>
    <s v="103"/>
    <s v="Department of Commerce"/>
    <x v="31"/>
    <x v="16"/>
    <s v="B41"/>
    <n v="32000"/>
    <n v="0"/>
    <n v="32000"/>
  </r>
  <r>
    <s v="104"/>
    <s v="Economic &amp; Revenue Forecast Council"/>
    <x v="32"/>
    <x v="16"/>
    <s v="B41"/>
    <n v="1000"/>
    <n v="0"/>
    <n v="1000"/>
  </r>
  <r>
    <s v="105"/>
    <s v="Office of Financial Management"/>
    <x v="33"/>
    <x v="16"/>
    <s v="B41"/>
    <n v="35000"/>
    <n v="0"/>
    <n v="35000"/>
  </r>
  <r>
    <s v="107"/>
    <s v="WA State Health Care Authority"/>
    <x v="34"/>
    <x v="16"/>
    <s v="B41"/>
    <n v="102000"/>
    <n v="0"/>
    <n v="102000"/>
  </r>
  <r>
    <s v="110"/>
    <s v="Office of Administrative Hearings"/>
    <x v="35"/>
    <x v="16"/>
    <s v="B41"/>
    <n v="18000"/>
    <n v="0"/>
    <n v="18000"/>
  </r>
  <r>
    <s v="116"/>
    <s v="State Lottery Commission"/>
    <x v="36"/>
    <x v="16"/>
    <s v="B41"/>
    <n v="9000"/>
    <n v="0"/>
    <n v="9000"/>
  </r>
  <r>
    <s v="117"/>
    <s v="Washington State Gambling Comm"/>
    <x v="37"/>
    <x v="16"/>
    <s v="B41"/>
    <n v="7000"/>
    <n v="0"/>
    <n v="7000"/>
  </r>
  <r>
    <s v="118"/>
    <s v="WA State Comm on Hispanic Affairs"/>
    <x v="38"/>
    <x v="16"/>
    <s v="B41"/>
    <n v="0"/>
    <n v="0"/>
    <n v="0"/>
  </r>
  <r>
    <s v="119"/>
    <s v="African-American Affairs Comm"/>
    <x v="39"/>
    <x v="16"/>
    <s v="B41"/>
    <n v="0"/>
    <n v="0"/>
    <n v="0"/>
  </r>
  <r>
    <s v="120"/>
    <s v="Human Rights Commission"/>
    <x v="40"/>
    <x v="16"/>
    <s v="B41"/>
    <n v="2000"/>
    <n v="0"/>
    <n v="2000"/>
  </r>
  <r>
    <s v="124"/>
    <s v="Department of Retirement Systems"/>
    <x v="41"/>
    <x v="16"/>
    <s v="B41"/>
    <n v="18000"/>
    <n v="0"/>
    <n v="18000"/>
  </r>
  <r>
    <s v="126"/>
    <s v="State Investment Board"/>
    <x v="42"/>
    <x v="16"/>
    <s v="B41"/>
    <n v="7000"/>
    <n v="0"/>
    <n v="7000"/>
  </r>
  <r>
    <s v="140"/>
    <s v="Department of Revenue"/>
    <x v="43"/>
    <x v="16"/>
    <s v="B41"/>
    <n v="85000"/>
    <n v="0"/>
    <n v="85000"/>
  </r>
  <r>
    <s v="142"/>
    <s v="Board of Tax Appeals"/>
    <x v="44"/>
    <x v="16"/>
    <s v="B41"/>
    <n v="1000"/>
    <n v="0"/>
    <n v="1000"/>
  </r>
  <r>
    <s v="147"/>
    <s v="Minority &amp; Women's Business Enterp"/>
    <x v="45"/>
    <x v="16"/>
    <s v="B41"/>
    <n v="3000"/>
    <n v="0"/>
    <n v="3000"/>
  </r>
  <r>
    <s v="160"/>
    <s v="Office of Insurance Commissioner"/>
    <x v="46"/>
    <x v="16"/>
    <s v="B41"/>
    <n v="16000"/>
    <n v="0"/>
    <n v="16000"/>
  </r>
  <r>
    <s v="163"/>
    <s v="Consolidated Technology Services"/>
    <x v="47"/>
    <x v="16"/>
    <s v="B41"/>
    <n v="20000"/>
    <n v="0"/>
    <n v="20000"/>
  </r>
  <r>
    <s v="165"/>
    <s v="State Board of Accountancy"/>
    <x v="48"/>
    <x v="16"/>
    <s v="B41"/>
    <n v="0"/>
    <n v="0"/>
    <n v="0"/>
  </r>
  <r>
    <s v="166"/>
    <s v="Bd of Reg Prof Eng &amp; Land Surveyors"/>
    <x v="49"/>
    <x v="16"/>
    <s v="B41"/>
    <n v="0"/>
    <n v="0"/>
    <n v="0"/>
  </r>
  <r>
    <s v="167"/>
    <s v="Forensic Investigations Council"/>
    <x v="50"/>
    <x v="16"/>
    <s v="B41"/>
    <n v="0"/>
    <n v="0"/>
    <n v="0"/>
  </r>
  <r>
    <s v="179"/>
    <s v="Dept of Enterprise Services"/>
    <x v="51"/>
    <x v="16"/>
    <s v="B41"/>
    <n v="52000"/>
    <n v="0"/>
    <n v="52000"/>
  </r>
  <r>
    <s v="185"/>
    <s v="Washington Horse Racing Commission"/>
    <x v="52"/>
    <x v="16"/>
    <s v="B41"/>
    <n v="0"/>
    <n v="0"/>
    <n v="0"/>
  </r>
  <r>
    <s v="190"/>
    <s v="Bd of Industrial Insurance Appeals"/>
    <x v="53"/>
    <x v="16"/>
    <s v="B41"/>
    <n v="8000"/>
    <n v="0"/>
    <n v="8000"/>
  </r>
  <r>
    <s v="195"/>
    <s v="Liquor and Cannabis Board"/>
    <x v="54"/>
    <x v="16"/>
    <s v="B41"/>
    <n v="24000"/>
    <n v="0"/>
    <n v="24000"/>
  </r>
  <r>
    <s v="205"/>
    <s v="Board of Pilotage Commissioners"/>
    <x v="55"/>
    <x v="16"/>
    <s v="B41"/>
    <n v="0"/>
    <n v="0"/>
    <n v="0"/>
  </r>
  <r>
    <s v="215"/>
    <s v="Utilities and Transportation Comm"/>
    <x v="56"/>
    <x v="16"/>
    <s v="B41"/>
    <n v="11000"/>
    <n v="0"/>
    <n v="11000"/>
  </r>
  <r>
    <s v="220"/>
    <s v="Board for Volunteer Firefighters"/>
    <x v="57"/>
    <x v="16"/>
    <s v="B41"/>
    <n v="0"/>
    <n v="0"/>
    <n v="0"/>
  </r>
  <r>
    <s v="225"/>
    <s v="Washington State Patrol"/>
    <x v="58"/>
    <x v="16"/>
    <s v="B41"/>
    <n v="159000"/>
    <n v="0"/>
    <n v="159000"/>
  </r>
  <r>
    <s v="227"/>
    <s v="Criminal Justice Training Comm"/>
    <x v="59"/>
    <x v="16"/>
    <s v="B41"/>
    <n v="5000"/>
    <n v="0"/>
    <n v="5000"/>
  </r>
  <r>
    <s v="228"/>
    <s v="WA Traffic Safety Commission"/>
    <x v="60"/>
    <x v="16"/>
    <s v="B41"/>
    <n v="2000"/>
    <n v="0"/>
    <n v="2000"/>
  </r>
  <r>
    <s v="229"/>
    <s v="Office of Independent Investigations"/>
    <x v="61"/>
    <x v="16"/>
    <s v="B41"/>
    <n v="0"/>
    <n v="0"/>
    <n v="0"/>
  </r>
  <r>
    <s v="235"/>
    <s v="Department of Labor and Industries"/>
    <x v="62"/>
    <x v="16"/>
    <s v="B41"/>
    <n v="221000"/>
    <n v="0"/>
    <n v="221000"/>
  </r>
  <r>
    <s v="240"/>
    <s v="Department of Licensing"/>
    <x v="63"/>
    <x v="16"/>
    <s v="B41"/>
    <n v="90000"/>
    <n v="0"/>
    <n v="90000"/>
  </r>
  <r>
    <s v="245"/>
    <s v="Military Department"/>
    <x v="64"/>
    <x v="16"/>
    <s v="B41"/>
    <n v="26000"/>
    <n v="0"/>
    <n v="26000"/>
  </r>
  <r>
    <s v="275"/>
    <s v="Public Employment Relations Comm"/>
    <x v="65"/>
    <x v="16"/>
    <s v="B41"/>
    <n v="2000"/>
    <n v="0"/>
    <n v="2000"/>
  </r>
  <r>
    <s v="300"/>
    <s v="Dept of Social and Health Services"/>
    <x v="66"/>
    <x v="16"/>
    <s v="B41"/>
    <n v="1125000"/>
    <n v="0"/>
    <n v="1125000"/>
  </r>
  <r>
    <s v="303"/>
    <s v="Department of Health"/>
    <x v="67"/>
    <x v="16"/>
    <s v="B41"/>
    <n v="195000"/>
    <n v="0"/>
    <n v="195000"/>
  </r>
  <r>
    <s v="305"/>
    <s v="Department of Veterans' Affairs"/>
    <x v="68"/>
    <x v="16"/>
    <s v="B41"/>
    <n v="55000"/>
    <n v="0"/>
    <n v="55000"/>
  </r>
  <r>
    <s v="307"/>
    <s v="Dept of Children, Youth &amp; Families"/>
    <x v="69"/>
    <x v="16"/>
    <s v="B41"/>
    <n v="319000"/>
    <n v="0"/>
    <n v="319000"/>
  </r>
  <r>
    <s v="310"/>
    <s v="Department of Corrections"/>
    <x v="70"/>
    <x v="16"/>
    <s v="B41"/>
    <n v="614000"/>
    <n v="0"/>
    <n v="614000"/>
  </r>
  <r>
    <s v="315"/>
    <s v="Dept of Services for the Blind"/>
    <x v="71"/>
    <x v="16"/>
    <s v="B41"/>
    <n v="6000"/>
    <n v="0"/>
    <n v="6000"/>
  </r>
  <r>
    <s v="340"/>
    <s v="Student Achievement Council"/>
    <x v="72"/>
    <x v="16"/>
    <s v="B41"/>
    <n v="7000"/>
    <n v="0"/>
    <n v="7000"/>
  </r>
  <r>
    <s v="341"/>
    <s v="LEOFF 2 Retirement Board"/>
    <x v="73"/>
    <x v="16"/>
    <s v="B41"/>
    <n v="0"/>
    <n v="0"/>
    <n v="0"/>
  </r>
  <r>
    <s v="350"/>
    <s v="Public Schools"/>
    <x v="74"/>
    <x v="16"/>
    <s v="B41"/>
    <n v="32000"/>
    <n v="0"/>
    <n v="32000"/>
  </r>
  <r>
    <s v="351"/>
    <s v="State School for the Blind"/>
    <x v="75"/>
    <x v="16"/>
    <s v="B41"/>
    <n v="8000"/>
    <n v="0"/>
    <n v="8000"/>
  </r>
  <r>
    <s v="353"/>
    <s v="Childhood Deafness &amp; Hearing Loss"/>
    <x v="76"/>
    <x v="16"/>
    <s v="B41"/>
    <n v="9000"/>
    <n v="0"/>
    <n v="9000"/>
  </r>
  <r>
    <s v="354"/>
    <s v="Workforce Trng &amp; Educ Coord Board"/>
    <x v="77"/>
    <x v="16"/>
    <s v="B41"/>
    <n v="1000"/>
    <n v="0"/>
    <n v="1000"/>
  </r>
  <r>
    <s v="355"/>
    <s v="Archaeology &amp; Historic Preservation"/>
    <x v="78"/>
    <x v="16"/>
    <s v="B41"/>
    <n v="2000"/>
    <n v="0"/>
    <n v="2000"/>
  </r>
  <r>
    <s v="359"/>
    <s v="Washington Charter School Comm"/>
    <x v="79"/>
    <x v="16"/>
    <s v="B41"/>
    <n v="0"/>
    <n v="0"/>
    <n v="0"/>
  </r>
  <r>
    <s v="360"/>
    <s v="University of Washington"/>
    <x v="80"/>
    <x v="16"/>
    <s v="B41"/>
    <n v="80000"/>
    <n v="0"/>
    <n v="80000"/>
  </r>
  <r>
    <s v="365"/>
    <s v="Washington State University"/>
    <x v="81"/>
    <x v="16"/>
    <s v="B41"/>
    <n v="36000"/>
    <n v="0"/>
    <n v="36000"/>
  </r>
  <r>
    <s v="370"/>
    <s v="Eastern Washington University"/>
    <x v="82"/>
    <x v="16"/>
    <s v="B41"/>
    <n v="8000"/>
    <n v="0"/>
    <n v="8000"/>
  </r>
  <r>
    <s v="375"/>
    <s v="Central Washington University"/>
    <x v="83"/>
    <x v="16"/>
    <s v="B41"/>
    <n v="9000"/>
    <n v="0"/>
    <n v="9000"/>
  </r>
  <r>
    <s v="376"/>
    <s v="The Evergreen State College"/>
    <x v="84"/>
    <x v="16"/>
    <s v="B41"/>
    <n v="6000"/>
    <n v="0"/>
    <n v="6000"/>
  </r>
  <r>
    <s v="380"/>
    <s v="Western Washington University"/>
    <x v="85"/>
    <x v="16"/>
    <s v="B41"/>
    <n v="16000"/>
    <n v="0"/>
    <n v="16000"/>
  </r>
  <r>
    <s v="387"/>
    <s v="Washington State Arts Commission"/>
    <x v="86"/>
    <x v="16"/>
    <s v="B41"/>
    <n v="1000"/>
    <n v="0"/>
    <n v="1000"/>
  </r>
  <r>
    <s v="390"/>
    <s v="Washington State Historical Society"/>
    <x v="87"/>
    <x v="16"/>
    <s v="B41"/>
    <n v="2000"/>
    <n v="0"/>
    <n v="2000"/>
  </r>
  <r>
    <s v="395"/>
    <s v="East Wash State Historical Society"/>
    <x v="88"/>
    <x v="16"/>
    <s v="B41"/>
    <n v="2000"/>
    <n v="0"/>
    <n v="2000"/>
  </r>
  <r>
    <s v="405"/>
    <s v="Department of Transportation"/>
    <x v="89"/>
    <x v="16"/>
    <s v="B41"/>
    <n v="477000"/>
    <n v="0"/>
    <n v="477000"/>
  </r>
  <r>
    <s v="406"/>
    <s v="County Road Administration Board"/>
    <x v="90"/>
    <x v="16"/>
    <s v="B41"/>
    <n v="1000"/>
    <n v="0"/>
    <n v="1000"/>
  </r>
  <r>
    <s v="407"/>
    <s v="Transportation Improvement Board"/>
    <x v="91"/>
    <x v="16"/>
    <s v="B41"/>
    <n v="0"/>
    <n v="0"/>
    <n v="0"/>
  </r>
  <r>
    <s v="410"/>
    <s v="Transportation Commission"/>
    <x v="92"/>
    <x v="16"/>
    <s v="B41"/>
    <n v="0"/>
    <n v="0"/>
    <n v="0"/>
  </r>
  <r>
    <s v="411"/>
    <s v="Freight Mobility Strategic Invest"/>
    <x v="93"/>
    <x v="16"/>
    <s v="B41"/>
    <n v="0"/>
    <n v="0"/>
    <n v="0"/>
  </r>
  <r>
    <s v="460"/>
    <s v="Columbia River Gorge Commission"/>
    <x v="94"/>
    <x v="16"/>
    <s v="B41"/>
    <n v="0"/>
    <n v="0"/>
    <n v="0"/>
  </r>
  <r>
    <s v="461"/>
    <s v="Department of Ecology"/>
    <x v="95"/>
    <x v="16"/>
    <s v="B41"/>
    <n v="112000"/>
    <n v="0"/>
    <n v="112000"/>
  </r>
  <r>
    <s v="462"/>
    <s v="WA Pollution Liab Insurance Program"/>
    <x v="96"/>
    <x v="16"/>
    <s v="B41"/>
    <n v="2000"/>
    <n v="0"/>
    <n v="2000"/>
  </r>
  <r>
    <s v="463"/>
    <s v="Energy Fac Site Eval"/>
    <x v="97"/>
    <x v="16"/>
    <s v="B41"/>
    <n v="0"/>
    <n v="0"/>
    <n v="0"/>
  </r>
  <r>
    <s v="465"/>
    <s v="State Parks and Recreation Comm"/>
    <x v="98"/>
    <x v="16"/>
    <s v="B41"/>
    <n v="57000"/>
    <n v="0"/>
    <n v="57000"/>
  </r>
  <r>
    <s v="467"/>
    <s v="Rec and Conservation Funding Board"/>
    <x v="99"/>
    <x v="16"/>
    <s v="B41"/>
    <n v="5000"/>
    <n v="0"/>
    <n v="5000"/>
  </r>
  <r>
    <s v="468"/>
    <s v="Environ &amp; Land Use Hearings Office"/>
    <x v="100"/>
    <x v="16"/>
    <s v="B41"/>
    <n v="1000"/>
    <n v="0"/>
    <n v="1000"/>
  </r>
  <r>
    <s v="471"/>
    <s v="State Conservation Commission"/>
    <x v="101"/>
    <x v="16"/>
    <s v="B41"/>
    <n v="1000"/>
    <n v="0"/>
    <n v="1000"/>
  </r>
  <r>
    <s v="477"/>
    <s v="Dept of Fish and Wildlife"/>
    <x v="102"/>
    <x v="16"/>
    <s v="B41"/>
    <n v="138000"/>
    <n v="0"/>
    <n v="138000"/>
  </r>
  <r>
    <s v="478"/>
    <s v="Puget Sound Partnership"/>
    <x v="103"/>
    <x v="16"/>
    <s v="B41"/>
    <n v="2000"/>
    <n v="0"/>
    <n v="2000"/>
  </r>
  <r>
    <s v="490"/>
    <s v="Department of Natural Resources"/>
    <x v="104"/>
    <x v="16"/>
    <s v="B41"/>
    <n v="139000"/>
    <n v="0"/>
    <n v="139000"/>
  </r>
  <r>
    <s v="495"/>
    <s v="Department of Agriculture"/>
    <x v="105"/>
    <x v="16"/>
    <s v="B41"/>
    <n v="54000"/>
    <n v="0"/>
    <n v="54000"/>
  </r>
  <r>
    <s v="540"/>
    <s v="Employment Security Department"/>
    <x v="106"/>
    <x v="16"/>
    <s v="B41"/>
    <n v="195000"/>
    <n v="0"/>
    <n v="195000"/>
  </r>
  <r>
    <s v="699"/>
    <s v="Community/Technical College System"/>
    <x v="107"/>
    <x v="16"/>
    <s v="B41"/>
    <n v="99000"/>
    <n v="0"/>
    <n v="99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56">
  <r>
    <x v="0"/>
    <s v="House of Representatives"/>
    <s v="2024 Supplemental"/>
    <m/>
    <x v="0"/>
    <x v="0"/>
    <s v="B43"/>
    <n v="3000"/>
    <n v="4000"/>
    <n v="7000"/>
    <n v="250"/>
    <n v="333.33"/>
  </r>
  <r>
    <x v="1"/>
    <s v="Senate"/>
    <s v="2024 Supplemental"/>
    <m/>
    <x v="1"/>
    <x v="0"/>
    <s v="B43"/>
    <n v="2000"/>
    <n v="3000"/>
    <n v="5000"/>
    <n v="166.67"/>
    <n v="250"/>
  </r>
  <r>
    <x v="2"/>
    <s v="Joint Transportation Committee"/>
    <s v="2024 Supplemental"/>
    <m/>
    <x v="2"/>
    <x v="0"/>
    <s v="B43"/>
    <n v="0"/>
    <n v="0"/>
    <n v="0"/>
    <n v="0"/>
    <n v="0"/>
  </r>
  <r>
    <x v="3"/>
    <s v="Jt Leg Audit &amp; Review Committee"/>
    <s v="2024 Supplemental"/>
    <m/>
    <x v="3"/>
    <x v="0"/>
    <s v="B43"/>
    <n v="1000"/>
    <n v="0"/>
    <n v="1000"/>
    <n v="83.33"/>
    <n v="0"/>
  </r>
  <r>
    <x v="4"/>
    <s v="LEAP Committee"/>
    <s v="2024 Supplemental"/>
    <m/>
    <x v="4"/>
    <x v="0"/>
    <s v="B43"/>
    <n v="0"/>
    <n v="0"/>
    <n v="0"/>
    <n v="0"/>
    <n v="0"/>
  </r>
  <r>
    <x v="5"/>
    <s v="Office of the State Actuary"/>
    <s v="2024 Supplemental"/>
    <m/>
    <x v="5"/>
    <x v="0"/>
    <s v="B43"/>
    <n v="0"/>
    <n v="0"/>
    <n v="0"/>
    <n v="0"/>
    <n v="0"/>
  </r>
  <r>
    <x v="6"/>
    <s v="St Leg Labor Rel"/>
    <s v="2024 Supplemental"/>
    <m/>
    <x v="6"/>
    <x v="0"/>
    <s v="B43"/>
    <n v="0"/>
    <n v="0"/>
    <n v="0"/>
    <n v="0"/>
    <n v="0"/>
  </r>
  <r>
    <x v="7"/>
    <s v="Office of Legislative Support Svcs"/>
    <s v="2024 Supplemental"/>
    <m/>
    <x v="7"/>
    <x v="0"/>
    <s v="B43"/>
    <n v="1000"/>
    <n v="0"/>
    <n v="1000"/>
    <n v="83.33"/>
    <n v="0"/>
  </r>
  <r>
    <x v="8"/>
    <s v="Joint Legislative Systems Comm"/>
    <s v="2024 Supplemental"/>
    <m/>
    <x v="8"/>
    <x v="0"/>
    <s v="B43"/>
    <n v="0"/>
    <n v="1000"/>
    <n v="1000"/>
    <n v="0"/>
    <n v="83.33"/>
  </r>
  <r>
    <x v="9"/>
    <s v="Statute Law Committee"/>
    <s v="2024 Supplemental"/>
    <m/>
    <x v="9"/>
    <x v="0"/>
    <s v="B43"/>
    <n v="0"/>
    <n v="1000"/>
    <n v="1000"/>
    <n v="0"/>
    <n v="83.33"/>
  </r>
  <r>
    <x v="10"/>
    <s v="Supreme Court"/>
    <s v="2024 Supplemental"/>
    <m/>
    <x v="10"/>
    <x v="0"/>
    <s v="B43"/>
    <n v="0"/>
    <n v="1000"/>
    <n v="1000"/>
    <n v="0"/>
    <n v="83.33"/>
  </r>
  <r>
    <x v="11"/>
    <s v="State Law Library"/>
    <s v="2024 Supplemental"/>
    <m/>
    <x v="11"/>
    <x v="0"/>
    <s v="B43"/>
    <n v="0"/>
    <n v="0"/>
    <n v="0"/>
    <n v="0"/>
    <n v="0"/>
  </r>
  <r>
    <x v="12"/>
    <s v="Court of Appeals"/>
    <s v="2024 Supplemental"/>
    <m/>
    <x v="12"/>
    <x v="0"/>
    <s v="B43"/>
    <n v="1000"/>
    <n v="2000"/>
    <n v="3000"/>
    <n v="83.33"/>
    <n v="166.67"/>
  </r>
  <r>
    <x v="13"/>
    <s v="Commission on Judicial Conduct"/>
    <s v="2024 Supplemental"/>
    <m/>
    <x v="13"/>
    <x v="0"/>
    <s v="B43"/>
    <n v="0"/>
    <n v="0"/>
    <n v="0"/>
    <n v="0"/>
    <n v="0"/>
  </r>
  <r>
    <x v="14"/>
    <s v="Administrative Office of the Courts"/>
    <s v="2024 Supplemental"/>
    <m/>
    <x v="14"/>
    <x v="0"/>
    <s v="B43"/>
    <n v="4000"/>
    <n v="6000"/>
    <n v="10000"/>
    <n v="333.33"/>
    <n v="500"/>
  </r>
  <r>
    <x v="15"/>
    <s v="Office of Public Defense"/>
    <s v="2024 Supplemental"/>
    <m/>
    <x v="15"/>
    <x v="0"/>
    <s v="B43"/>
    <n v="1000"/>
    <n v="0"/>
    <n v="1000"/>
    <n v="83.33"/>
    <n v="0"/>
  </r>
  <r>
    <x v="16"/>
    <s v="Office of Civil Legal Aid"/>
    <s v="2024 Supplemental"/>
    <m/>
    <x v="16"/>
    <x v="0"/>
    <s v="B43"/>
    <n v="0"/>
    <n v="0"/>
    <n v="0"/>
    <n v="0"/>
    <n v="0"/>
  </r>
  <r>
    <x v="17"/>
    <s v="Office of the Governor"/>
    <s v="2024 Supplemental"/>
    <m/>
    <x v="17"/>
    <x v="0"/>
    <s v="B43"/>
    <n v="0"/>
    <n v="1000"/>
    <n v="1000"/>
    <n v="0"/>
    <n v="83.33"/>
  </r>
  <r>
    <x v="18"/>
    <s v="Office of the Lieutenant Governor"/>
    <s v="2024 Supplemental"/>
    <m/>
    <x v="18"/>
    <x v="0"/>
    <s v="B43"/>
    <n v="0"/>
    <n v="0"/>
    <n v="0"/>
    <n v="0"/>
    <n v="0"/>
  </r>
  <r>
    <x v="19"/>
    <s v="WA St Leadership Bd"/>
    <s v="2024 Supplemental"/>
    <m/>
    <x v="19"/>
    <x v="0"/>
    <s v="B43"/>
    <n v="0"/>
    <n v="0"/>
    <n v="0"/>
    <n v="0"/>
    <n v="0"/>
  </r>
  <r>
    <x v="20"/>
    <s v="Public Disclosure Commission"/>
    <s v="2024 Supplemental"/>
    <m/>
    <x v="20"/>
    <x v="0"/>
    <s v="B43"/>
    <n v="1000"/>
    <n v="0"/>
    <n v="1000"/>
    <n v="83.33"/>
    <n v="0"/>
  </r>
  <r>
    <x v="21"/>
    <s v="Office of the Secretary of State"/>
    <s v="2024 Supplemental"/>
    <m/>
    <x v="21"/>
    <x v="0"/>
    <s v="B43"/>
    <n v="3000"/>
    <n v="2000"/>
    <n v="5000"/>
    <n v="250"/>
    <n v="166.67"/>
  </r>
  <r>
    <x v="22"/>
    <s v="Governor's Office of Indian Affairs"/>
    <s v="2024 Supplemental"/>
    <m/>
    <x v="22"/>
    <x v="0"/>
    <s v="B43"/>
    <n v="0"/>
    <n v="0"/>
    <n v="0"/>
    <n v="0"/>
    <n v="0"/>
  </r>
  <r>
    <x v="23"/>
    <s v="Asian-Pacific-American Affrs"/>
    <s v="2024 Supplemental"/>
    <m/>
    <x v="23"/>
    <x v="0"/>
    <s v="B43"/>
    <n v="0"/>
    <n v="0"/>
    <n v="0"/>
    <n v="0"/>
    <n v="0"/>
  </r>
  <r>
    <x v="24"/>
    <s v="Office of the State Treasurer"/>
    <s v="2024 Supplemental"/>
    <m/>
    <x v="24"/>
    <x v="0"/>
    <s v="B43"/>
    <n v="0"/>
    <n v="1000"/>
    <n v="1000"/>
    <n v="0"/>
    <n v="83.33"/>
  </r>
  <r>
    <x v="25"/>
    <s v="Redistricting Commission"/>
    <s v="2024 Supplemental"/>
    <m/>
    <x v="25"/>
    <x v="0"/>
    <s v="B43"/>
    <n v="0"/>
    <n v="0"/>
    <n v="0"/>
    <n v="0"/>
    <n v="0"/>
  </r>
  <r>
    <x v="26"/>
    <s v="Office of the State Auditor"/>
    <s v="2024 Supplemental"/>
    <m/>
    <x v="26"/>
    <x v="0"/>
    <s v="B43"/>
    <n v="3000"/>
    <n v="5000"/>
    <n v="8000"/>
    <n v="250"/>
    <n v="416.67"/>
  </r>
  <r>
    <x v="27"/>
    <s v="Comm Salaries for Elected Officials"/>
    <s v="2024 Supplemental"/>
    <m/>
    <x v="27"/>
    <x v="0"/>
    <s v="B43"/>
    <n v="0"/>
    <n v="0"/>
    <n v="0"/>
    <n v="0"/>
    <n v="0"/>
  </r>
  <r>
    <x v="28"/>
    <s v="Office of the Attorney General"/>
    <s v="2024 Supplemental"/>
    <m/>
    <x v="28"/>
    <x v="0"/>
    <s v="B43"/>
    <n v="11000"/>
    <n v="20000"/>
    <n v="31000"/>
    <n v="916.67"/>
    <n v="1666.67"/>
  </r>
  <r>
    <x v="29"/>
    <s v="Caseload Forecast Council"/>
    <s v="2024 Supplemental"/>
    <m/>
    <x v="29"/>
    <x v="0"/>
    <s v="B43"/>
    <n v="0"/>
    <n v="0"/>
    <n v="0"/>
    <n v="0"/>
    <n v="0"/>
  </r>
  <r>
    <x v="30"/>
    <s v="Dept of Financial Institutions"/>
    <s v="2024 Supplemental"/>
    <m/>
    <x v="30"/>
    <x v="0"/>
    <s v="B43"/>
    <n v="2000"/>
    <n v="2000"/>
    <n v="4000"/>
    <n v="166.67"/>
    <n v="166.67"/>
  </r>
  <r>
    <x v="31"/>
    <s v="Department of Commerce"/>
    <s v="2024 Supplemental"/>
    <m/>
    <x v="31"/>
    <x v="0"/>
    <s v="B43"/>
    <n v="5000"/>
    <n v="3000"/>
    <n v="8000"/>
    <n v="416.67"/>
    <n v="250"/>
  </r>
  <r>
    <x v="32"/>
    <s v="Economic &amp; Revenue Forecast Council"/>
    <s v="2024 Supplemental"/>
    <m/>
    <x v="32"/>
    <x v="0"/>
    <s v="B43"/>
    <n v="0"/>
    <n v="0"/>
    <n v="0"/>
    <n v="0"/>
    <n v="0"/>
  </r>
  <r>
    <x v="33"/>
    <s v="Office of Financial Management"/>
    <s v="2024 Supplemental"/>
    <m/>
    <x v="33"/>
    <x v="0"/>
    <s v="B43"/>
    <n v="5000"/>
    <n v="6000"/>
    <n v="11000"/>
    <n v="416.67"/>
    <n v="500"/>
  </r>
  <r>
    <x v="34"/>
    <s v="WA State Health Care Authority"/>
    <s v="2024 Supplemental"/>
    <m/>
    <x v="34"/>
    <x v="0"/>
    <s v="B43"/>
    <n v="12000"/>
    <n v="19000"/>
    <n v="31000"/>
    <n v="1000"/>
    <n v="1583.33"/>
  </r>
  <r>
    <x v="35"/>
    <s v="Office of Administrative Hearings"/>
    <s v="2024 Supplemental"/>
    <m/>
    <x v="35"/>
    <x v="0"/>
    <s v="B43"/>
    <n v="2000"/>
    <n v="3000"/>
    <n v="5000"/>
    <n v="166.67"/>
    <n v="250"/>
  </r>
  <r>
    <x v="36"/>
    <s v="State Lottery Commission"/>
    <s v="2024 Supplemental"/>
    <m/>
    <x v="36"/>
    <x v="0"/>
    <s v="B43"/>
    <n v="1000"/>
    <n v="2000"/>
    <n v="3000"/>
    <n v="83.33"/>
    <n v="166.67"/>
  </r>
  <r>
    <x v="37"/>
    <s v="Washington State Gambling Comm"/>
    <s v="2024 Supplemental"/>
    <m/>
    <x v="37"/>
    <x v="0"/>
    <s v="B43"/>
    <n v="1000"/>
    <n v="1000"/>
    <n v="2000"/>
    <n v="83.33"/>
    <n v="83.33"/>
  </r>
  <r>
    <x v="38"/>
    <s v="WA State Comm on Hispanic Affairs"/>
    <s v="2024 Supplemental"/>
    <m/>
    <x v="38"/>
    <x v="0"/>
    <s v="B43"/>
    <n v="0"/>
    <n v="0"/>
    <n v="0"/>
    <n v="0"/>
    <n v="0"/>
  </r>
  <r>
    <x v="39"/>
    <s v="African-American Affairs Comm"/>
    <s v="2024 Supplemental"/>
    <m/>
    <x v="39"/>
    <x v="0"/>
    <s v="B43"/>
    <n v="0"/>
    <n v="0"/>
    <n v="0"/>
    <n v="0"/>
    <n v="0"/>
  </r>
  <r>
    <x v="40"/>
    <s v="Human Rights Commission"/>
    <s v="2024 Supplemental"/>
    <m/>
    <x v="40"/>
    <x v="0"/>
    <s v="B43"/>
    <n v="1000"/>
    <n v="0"/>
    <n v="1000"/>
    <n v="83.33"/>
    <n v="0"/>
  </r>
  <r>
    <x v="41"/>
    <s v="Department of Retirement Systems"/>
    <s v="2024 Supplemental"/>
    <m/>
    <x v="41"/>
    <x v="0"/>
    <s v="B43"/>
    <n v="2000"/>
    <n v="3000"/>
    <n v="5000"/>
    <n v="166.67"/>
    <n v="250"/>
  </r>
  <r>
    <x v="42"/>
    <s v="State Investment Board"/>
    <s v="2024 Supplemental"/>
    <m/>
    <x v="42"/>
    <x v="0"/>
    <s v="B43"/>
    <n v="1000"/>
    <n v="1000"/>
    <n v="2000"/>
    <n v="83.33"/>
    <n v="83.33"/>
  </r>
  <r>
    <x v="43"/>
    <s v="Department of Revenue"/>
    <s v="2024 Supplemental"/>
    <m/>
    <x v="43"/>
    <x v="0"/>
    <s v="B43"/>
    <n v="11000"/>
    <n v="15000"/>
    <n v="26000"/>
    <n v="916.67"/>
    <n v="1250"/>
  </r>
  <r>
    <x v="44"/>
    <s v="Board of Tax Appeals"/>
    <s v="2024 Supplemental"/>
    <m/>
    <x v="44"/>
    <x v="0"/>
    <s v="B43"/>
    <n v="0"/>
    <n v="0"/>
    <n v="0"/>
    <n v="0"/>
    <n v="0"/>
  </r>
  <r>
    <x v="45"/>
    <s v="Minority &amp; Women's Business Enterp"/>
    <s v="2024 Supplemental"/>
    <m/>
    <x v="45"/>
    <x v="0"/>
    <s v="B43"/>
    <n v="1000"/>
    <n v="0"/>
    <n v="1000"/>
    <n v="83.33"/>
    <n v="0"/>
  </r>
  <r>
    <x v="46"/>
    <s v="Office of Insurance Commissioner"/>
    <s v="2024 Supplemental"/>
    <m/>
    <x v="46"/>
    <x v="0"/>
    <s v="B43"/>
    <n v="2000"/>
    <n v="3000"/>
    <n v="5000"/>
    <n v="166.67"/>
    <n v="250"/>
  </r>
  <r>
    <x v="47"/>
    <s v="Consolidated Technology Services"/>
    <s v="2024 Supplemental"/>
    <m/>
    <x v="47"/>
    <x v="0"/>
    <s v="B43"/>
    <n v="2000"/>
    <n v="3000"/>
    <n v="5000"/>
    <n v="166.67"/>
    <n v="250"/>
  </r>
  <r>
    <x v="48"/>
    <s v="State Board of Accountancy"/>
    <s v="2024 Supplemental"/>
    <m/>
    <x v="48"/>
    <x v="0"/>
    <s v="B43"/>
    <n v="0"/>
    <n v="0"/>
    <n v="0"/>
    <n v="0"/>
    <n v="0"/>
  </r>
  <r>
    <x v="49"/>
    <s v="Bd of Reg Prof Eng &amp; Land Surveyors"/>
    <s v="2024 Supplemental"/>
    <m/>
    <x v="49"/>
    <x v="0"/>
    <s v="B43"/>
    <n v="0"/>
    <n v="0"/>
    <n v="0"/>
    <n v="0"/>
    <n v="0"/>
  </r>
  <r>
    <x v="50"/>
    <s v="Forensic Investigations Council"/>
    <s v="2024 Supplemental"/>
    <m/>
    <x v="50"/>
    <x v="0"/>
    <s v="B43"/>
    <n v="0"/>
    <n v="0"/>
    <n v="0"/>
    <n v="0"/>
    <n v="0"/>
  </r>
  <r>
    <x v="51"/>
    <s v="Dept of Enterprise Services"/>
    <s v="2024 Supplemental"/>
    <m/>
    <x v="51"/>
    <x v="0"/>
    <s v="B43"/>
    <n v="5000"/>
    <n v="10000"/>
    <n v="15000"/>
    <n v="416.67"/>
    <n v="833.33"/>
  </r>
  <r>
    <x v="52"/>
    <s v="Washington Horse Racing Commission"/>
    <s v="2024 Supplemental"/>
    <m/>
    <x v="52"/>
    <x v="0"/>
    <s v="B43"/>
    <n v="0"/>
    <n v="0"/>
    <n v="0"/>
    <n v="0"/>
    <n v="0"/>
  </r>
  <r>
    <x v="53"/>
    <s v="Bd of Industrial Insurance Appeals"/>
    <s v="2024 Supplemental"/>
    <m/>
    <x v="53"/>
    <x v="0"/>
    <s v="B43"/>
    <n v="0"/>
    <n v="2000"/>
    <n v="2000"/>
    <n v="0"/>
    <n v="166.67"/>
  </r>
  <r>
    <x v="54"/>
    <s v="Liquor and Cannabis Board"/>
    <s v="2024 Supplemental"/>
    <m/>
    <x v="54"/>
    <x v="0"/>
    <s v="B43"/>
    <n v="3000"/>
    <n v="4000"/>
    <n v="7000"/>
    <n v="250"/>
    <n v="333.33"/>
  </r>
  <r>
    <x v="55"/>
    <s v="Board of Pilotage Commissioners"/>
    <s v="2024 Supplemental"/>
    <m/>
    <x v="55"/>
    <x v="0"/>
    <s v="B43"/>
    <n v="0"/>
    <n v="0"/>
    <n v="0"/>
    <n v="0"/>
    <n v="0"/>
  </r>
  <r>
    <x v="56"/>
    <s v="Utilities and Transportation Comm"/>
    <s v="2024 Supplemental"/>
    <m/>
    <x v="56"/>
    <x v="0"/>
    <s v="B43"/>
    <n v="1000"/>
    <n v="2000"/>
    <n v="3000"/>
    <n v="83.33"/>
    <n v="166.67"/>
  </r>
  <r>
    <x v="57"/>
    <s v="Board for Volunteer Firefighters"/>
    <s v="2024 Supplemental"/>
    <m/>
    <x v="57"/>
    <x v="0"/>
    <s v="B43"/>
    <n v="0"/>
    <n v="0"/>
    <n v="0"/>
    <n v="0"/>
    <n v="0"/>
  </r>
  <r>
    <x v="58"/>
    <s v="Washington State Patrol"/>
    <s v="2024 Supplemental"/>
    <m/>
    <x v="58"/>
    <x v="0"/>
    <s v="B43"/>
    <n v="18000"/>
    <n v="28000"/>
    <n v="46000"/>
    <n v="1500"/>
    <n v="2333.33"/>
  </r>
  <r>
    <x v="59"/>
    <s v="Criminal Justice Training Comm"/>
    <s v="2024 Supplemental"/>
    <m/>
    <x v="59"/>
    <x v="0"/>
    <s v="B43"/>
    <n v="0"/>
    <n v="1000"/>
    <n v="1000"/>
    <n v="0"/>
    <n v="83.33"/>
  </r>
  <r>
    <x v="60"/>
    <s v="WA Traffic Safety Commission"/>
    <s v="2024 Supplemental"/>
    <m/>
    <x v="60"/>
    <x v="0"/>
    <s v="B43"/>
    <n v="0"/>
    <n v="0"/>
    <n v="0"/>
    <n v="0"/>
    <n v="0"/>
  </r>
  <r>
    <x v="61"/>
    <s v="Office of Independent Investigations"/>
    <s v="2024 Supplemental"/>
    <m/>
    <x v="61"/>
    <x v="0"/>
    <s v="B43"/>
    <n v="0"/>
    <n v="0"/>
    <n v="0"/>
    <n v="0"/>
    <n v="0"/>
  </r>
  <r>
    <x v="62"/>
    <s v="Department of Labor and Industries"/>
    <s v="2024 Supplemental"/>
    <m/>
    <x v="62"/>
    <x v="0"/>
    <s v="B43"/>
    <n v="27000"/>
    <n v="38000"/>
    <n v="65000"/>
    <n v="2250"/>
    <n v="3166.67"/>
  </r>
  <r>
    <x v="63"/>
    <s v="Department of Licensing"/>
    <s v="2024 Supplemental"/>
    <m/>
    <x v="63"/>
    <x v="0"/>
    <s v="B43"/>
    <n v="11000"/>
    <n v="15000"/>
    <n v="26000"/>
    <n v="916.67"/>
    <n v="1250"/>
  </r>
  <r>
    <x v="64"/>
    <s v="Military Department"/>
    <s v="2024 Supplemental"/>
    <m/>
    <x v="64"/>
    <x v="0"/>
    <s v="B43"/>
    <n v="3000"/>
    <n v="4000"/>
    <n v="7000"/>
    <n v="250"/>
    <n v="333.33"/>
  </r>
  <r>
    <x v="65"/>
    <s v="Public Employment Relations Comm"/>
    <s v="2024 Supplemental"/>
    <m/>
    <x v="65"/>
    <x v="0"/>
    <s v="B43"/>
    <n v="0"/>
    <n v="0"/>
    <n v="0"/>
    <n v="0"/>
    <n v="0"/>
  </r>
  <r>
    <x v="66"/>
    <s v="Dept of Social and Health Services"/>
    <s v="2024 Supplemental"/>
    <m/>
    <x v="66"/>
    <x v="0"/>
    <s v="B43"/>
    <n v="130000"/>
    <n v="194000"/>
    <n v="324000"/>
    <n v="10833.33"/>
    <n v="16166.67"/>
  </r>
  <r>
    <x v="67"/>
    <s v="Department of Health"/>
    <s v="2024 Supplemental"/>
    <m/>
    <x v="67"/>
    <x v="0"/>
    <s v="B43"/>
    <n v="22000"/>
    <n v="34000"/>
    <n v="56000"/>
    <n v="1833.33"/>
    <n v="2833.33"/>
  </r>
  <r>
    <x v="68"/>
    <s v="Department of Veterans' Affairs"/>
    <s v="2024 Supplemental"/>
    <m/>
    <x v="68"/>
    <x v="0"/>
    <s v="B43"/>
    <n v="4000"/>
    <n v="11000"/>
    <n v="15000"/>
    <n v="333.33"/>
    <n v="916.67"/>
  </r>
  <r>
    <x v="69"/>
    <s v="Dept of Children, Youth &amp; Families"/>
    <s v="2024 Supplemental"/>
    <m/>
    <x v="69"/>
    <x v="0"/>
    <s v="B43"/>
    <n v="37000"/>
    <n v="56000"/>
    <n v="93000"/>
    <n v="3083.33"/>
    <n v="4666.67"/>
  </r>
  <r>
    <x v="70"/>
    <s v="Department of Corrections"/>
    <s v="2024 Supplemental"/>
    <m/>
    <x v="70"/>
    <x v="0"/>
    <s v="B43"/>
    <n v="71000"/>
    <n v="106000"/>
    <n v="177000"/>
    <n v="5916.67"/>
    <n v="8833.33"/>
  </r>
  <r>
    <x v="71"/>
    <s v="Dept of Services for the Blind"/>
    <s v="2024 Supplemental"/>
    <m/>
    <x v="71"/>
    <x v="0"/>
    <s v="B43"/>
    <n v="1000"/>
    <n v="1000"/>
    <n v="2000"/>
    <n v="83.33"/>
    <n v="83.33"/>
  </r>
  <r>
    <x v="72"/>
    <s v="Student Achievement Council"/>
    <s v="2024 Supplemental"/>
    <m/>
    <x v="72"/>
    <x v="0"/>
    <s v="B43"/>
    <n v="2000"/>
    <n v="0"/>
    <n v="2000"/>
    <n v="166.67"/>
    <n v="0"/>
  </r>
  <r>
    <x v="73"/>
    <s v="LEOFF 2 Retirement Board"/>
    <s v="2024 Supplemental"/>
    <m/>
    <x v="73"/>
    <x v="0"/>
    <s v="B43"/>
    <n v="0"/>
    <n v="0"/>
    <n v="0"/>
    <n v="0"/>
    <n v="0"/>
  </r>
  <r>
    <x v="74"/>
    <s v="Public Schools"/>
    <s v="2024 Supplemental"/>
    <m/>
    <x v="74"/>
    <x v="0"/>
    <s v="B43"/>
    <n v="4000"/>
    <n v="5000"/>
    <n v="9000"/>
    <n v="333.33"/>
    <n v="416.67"/>
  </r>
  <r>
    <x v="75"/>
    <s v="State School for the Blind"/>
    <s v="2024 Supplemental"/>
    <m/>
    <x v="75"/>
    <x v="0"/>
    <s v="B43"/>
    <n v="1000"/>
    <n v="1000"/>
    <n v="2000"/>
    <n v="83.33"/>
    <n v="83.33"/>
  </r>
  <r>
    <x v="76"/>
    <s v="Childhood Deafness &amp; Hearing Loss"/>
    <s v="2024 Supplemental"/>
    <m/>
    <x v="76"/>
    <x v="0"/>
    <s v="B43"/>
    <n v="1000"/>
    <n v="2000"/>
    <n v="3000"/>
    <n v="83.33"/>
    <n v="166.67"/>
  </r>
  <r>
    <x v="77"/>
    <s v="Workforce Trng &amp; Educ Coord Board"/>
    <s v="2024 Supplemental"/>
    <m/>
    <x v="77"/>
    <x v="0"/>
    <s v="B43"/>
    <n v="0"/>
    <n v="0"/>
    <n v="0"/>
    <n v="0"/>
    <n v="0"/>
  </r>
  <r>
    <x v="78"/>
    <s v="Archaeology &amp; Historic Preservation"/>
    <s v="2024 Supplemental"/>
    <m/>
    <x v="78"/>
    <x v="0"/>
    <s v="B43"/>
    <n v="0"/>
    <n v="0"/>
    <n v="0"/>
    <n v="0"/>
    <n v="0"/>
  </r>
  <r>
    <x v="79"/>
    <s v="Washington Charter School Comm"/>
    <s v="2024 Supplemental"/>
    <m/>
    <x v="79"/>
    <x v="0"/>
    <s v="B43"/>
    <n v="0"/>
    <n v="0"/>
    <n v="0"/>
    <n v="0"/>
    <n v="0"/>
  </r>
  <r>
    <x v="80"/>
    <s v="University of Washington"/>
    <s v="2024 Supplemental"/>
    <m/>
    <x v="80"/>
    <x v="0"/>
    <s v="B43"/>
    <n v="8000"/>
    <n v="15000"/>
    <n v="23000"/>
    <n v="666.67"/>
    <n v="1250"/>
  </r>
  <r>
    <x v="81"/>
    <s v="Washington State University"/>
    <s v="2024 Supplemental"/>
    <m/>
    <x v="81"/>
    <x v="0"/>
    <s v="B43"/>
    <n v="5000"/>
    <n v="6000"/>
    <n v="11000"/>
    <n v="416.67"/>
    <n v="500"/>
  </r>
  <r>
    <x v="82"/>
    <s v="Eastern Washington University"/>
    <s v="2024 Supplemental"/>
    <m/>
    <x v="82"/>
    <x v="0"/>
    <s v="B43"/>
    <n v="1000"/>
    <n v="1000"/>
    <n v="2000"/>
    <n v="83.33"/>
    <n v="83.33"/>
  </r>
  <r>
    <x v="83"/>
    <s v="Central Washington University"/>
    <s v="2024 Supplemental"/>
    <m/>
    <x v="83"/>
    <x v="0"/>
    <s v="B43"/>
    <n v="1000"/>
    <n v="1000"/>
    <n v="2000"/>
    <n v="83.33"/>
    <n v="83.33"/>
  </r>
  <r>
    <x v="84"/>
    <s v="The Evergreen State College"/>
    <s v="2024 Supplemental"/>
    <m/>
    <x v="84"/>
    <x v="0"/>
    <s v="B43"/>
    <n v="1000"/>
    <n v="1000"/>
    <n v="2000"/>
    <n v="83.33"/>
    <n v="83.33"/>
  </r>
  <r>
    <x v="85"/>
    <s v="Western Washington University"/>
    <s v="2024 Supplemental"/>
    <m/>
    <x v="85"/>
    <x v="0"/>
    <s v="B43"/>
    <n v="1000"/>
    <n v="3000"/>
    <n v="4000"/>
    <n v="83.33"/>
    <n v="250"/>
  </r>
  <r>
    <x v="86"/>
    <s v="Washington State Arts Commission"/>
    <s v="2024 Supplemental"/>
    <m/>
    <x v="86"/>
    <x v="0"/>
    <s v="B43"/>
    <n v="0"/>
    <n v="0"/>
    <n v="0"/>
    <n v="0"/>
    <n v="0"/>
  </r>
  <r>
    <x v="87"/>
    <s v="Washington State Historical Society"/>
    <s v="2024 Supplemental"/>
    <m/>
    <x v="87"/>
    <x v="0"/>
    <s v="B43"/>
    <n v="1000"/>
    <n v="0"/>
    <n v="1000"/>
    <n v="83.33"/>
    <n v="0"/>
  </r>
  <r>
    <x v="88"/>
    <s v="East Wash State Historical Society"/>
    <s v="2024 Supplemental"/>
    <m/>
    <x v="88"/>
    <x v="0"/>
    <s v="B43"/>
    <n v="1000"/>
    <n v="0"/>
    <n v="1000"/>
    <n v="83.33"/>
    <n v="0"/>
  </r>
  <r>
    <x v="89"/>
    <s v="Department of Transportation"/>
    <s v="2024 Supplemental"/>
    <m/>
    <x v="89"/>
    <x v="0"/>
    <s v="B43"/>
    <n v="55000"/>
    <n v="82000"/>
    <n v="137000"/>
    <n v="4583.33"/>
    <n v="6833.33"/>
  </r>
  <r>
    <x v="90"/>
    <s v="County Road Administration Board"/>
    <s v="2024 Supplemental"/>
    <m/>
    <x v="90"/>
    <x v="0"/>
    <s v="B43"/>
    <n v="0"/>
    <n v="0"/>
    <n v="0"/>
    <n v="0"/>
    <n v="0"/>
  </r>
  <r>
    <x v="91"/>
    <s v="Transportation Improvement Board"/>
    <s v="2024 Supplemental"/>
    <m/>
    <x v="91"/>
    <x v="0"/>
    <s v="B43"/>
    <n v="0"/>
    <n v="0"/>
    <n v="0"/>
    <n v="0"/>
    <n v="0"/>
  </r>
  <r>
    <x v="92"/>
    <s v="Transportation Commission"/>
    <s v="2024 Supplemental"/>
    <m/>
    <x v="92"/>
    <x v="0"/>
    <s v="B43"/>
    <n v="0"/>
    <n v="0"/>
    <n v="0"/>
    <n v="0"/>
    <n v="0"/>
  </r>
  <r>
    <x v="93"/>
    <s v="Freight Mobility Strategic Invest"/>
    <s v="2024 Supplemental"/>
    <m/>
    <x v="93"/>
    <x v="0"/>
    <s v="B43"/>
    <n v="0"/>
    <n v="0"/>
    <n v="0"/>
    <n v="0"/>
    <n v="0"/>
  </r>
  <r>
    <x v="94"/>
    <s v="Columbia River Gorge Commission"/>
    <s v="2024 Supplemental"/>
    <m/>
    <x v="94"/>
    <x v="0"/>
    <s v="B43"/>
    <n v="0"/>
    <n v="0"/>
    <n v="0"/>
    <n v="0"/>
    <n v="0"/>
  </r>
  <r>
    <x v="95"/>
    <s v="Department of Ecology"/>
    <s v="2024 Supplemental"/>
    <m/>
    <x v="95"/>
    <x v="0"/>
    <s v="B43"/>
    <n v="12000"/>
    <n v="20000"/>
    <n v="32000"/>
    <n v="1000"/>
    <n v="1666.67"/>
  </r>
  <r>
    <x v="96"/>
    <s v="WA Pollution Liab Insurance Program"/>
    <s v="2024 Supplemental"/>
    <m/>
    <x v="96"/>
    <x v="0"/>
    <s v="B43"/>
    <n v="0"/>
    <n v="0"/>
    <n v="0"/>
    <n v="0"/>
    <n v="0"/>
  </r>
  <r>
    <x v="97"/>
    <s v="Energy Fac Site Eval"/>
    <s v="2024 Supplemental"/>
    <m/>
    <x v="97"/>
    <x v="0"/>
    <s v="B43"/>
    <n v="0"/>
    <n v="0"/>
    <n v="0"/>
    <n v="0"/>
    <n v="0"/>
  </r>
  <r>
    <x v="98"/>
    <s v="State Parks and Recreation Comm"/>
    <s v="2024 Supplemental"/>
    <m/>
    <x v="98"/>
    <x v="0"/>
    <s v="B43"/>
    <n v="7000"/>
    <n v="10000"/>
    <n v="17000"/>
    <n v="583.33000000000004"/>
    <n v="833.33"/>
  </r>
  <r>
    <x v="99"/>
    <s v="Rec and Conservation Funding Board"/>
    <s v="2024 Supplemental"/>
    <m/>
    <x v="99"/>
    <x v="0"/>
    <s v="B43"/>
    <n v="1000"/>
    <n v="1000"/>
    <n v="2000"/>
    <n v="83.33"/>
    <n v="83.33"/>
  </r>
  <r>
    <x v="100"/>
    <s v="Environ &amp; Land Use Hearings Office"/>
    <s v="2024 Supplemental"/>
    <m/>
    <x v="100"/>
    <x v="0"/>
    <s v="B43"/>
    <n v="0"/>
    <n v="0"/>
    <n v="0"/>
    <n v="0"/>
    <n v="0"/>
  </r>
  <r>
    <x v="101"/>
    <s v="State Conservation Commission"/>
    <s v="2024 Supplemental"/>
    <m/>
    <x v="101"/>
    <x v="0"/>
    <s v="B43"/>
    <n v="0"/>
    <n v="0"/>
    <n v="0"/>
    <n v="0"/>
    <n v="0"/>
  </r>
  <r>
    <x v="102"/>
    <s v="Dept of Fish and Wildlife"/>
    <s v="2024 Supplemental"/>
    <m/>
    <x v="102"/>
    <x v="0"/>
    <s v="B43"/>
    <n v="16000"/>
    <n v="24000"/>
    <n v="40000"/>
    <n v="1333.33"/>
    <n v="2000"/>
  </r>
  <r>
    <x v="103"/>
    <s v="Puget Sound Partnership"/>
    <s v="2024 Supplemental"/>
    <m/>
    <x v="103"/>
    <x v="0"/>
    <s v="B43"/>
    <n v="0"/>
    <n v="1000"/>
    <n v="1000"/>
    <n v="0"/>
    <n v="83.33"/>
  </r>
  <r>
    <x v="104"/>
    <s v="Department of Natural Resources"/>
    <s v="2024 Supplemental"/>
    <m/>
    <x v="104"/>
    <x v="0"/>
    <s v="B43"/>
    <n v="18000"/>
    <n v="20000"/>
    <n v="38000"/>
    <n v="1500"/>
    <n v="1666.67"/>
  </r>
  <r>
    <x v="105"/>
    <s v="Department of Agriculture"/>
    <s v="2024 Supplemental"/>
    <m/>
    <x v="105"/>
    <x v="0"/>
    <s v="B43"/>
    <n v="5000"/>
    <n v="10000"/>
    <n v="15000"/>
    <n v="416.67"/>
    <n v="833.33"/>
  </r>
  <r>
    <x v="106"/>
    <s v="Employment Security Department"/>
    <s v="2024 Supplemental"/>
    <m/>
    <x v="106"/>
    <x v="0"/>
    <s v="B43"/>
    <n v="21000"/>
    <n v="34000"/>
    <n v="55000"/>
    <n v="1750"/>
    <n v="2833.33"/>
  </r>
  <r>
    <x v="107"/>
    <s v="Community/Technical College System"/>
    <s v="2024 Supplemental"/>
    <m/>
    <x v="107"/>
    <x v="0"/>
    <s v="B43"/>
    <n v="11000"/>
    <n v="18000"/>
    <n v="29000"/>
    <n v="916.67"/>
    <n v="1500"/>
  </r>
  <r>
    <x v="0"/>
    <s v="House of Representatives"/>
    <s v="2023-25 Biennium"/>
    <s v="CLOUD"/>
    <x v="0"/>
    <x v="1"/>
    <s v="B38"/>
    <n v="2000"/>
    <n v="2000"/>
    <n v="4000"/>
    <n v="166.66666666666666"/>
    <n v="166.66666666666666"/>
  </r>
  <r>
    <x v="1"/>
    <s v="Senate"/>
    <s v="2023-25 Biennium"/>
    <s v="CLOUD"/>
    <x v="1"/>
    <x v="1"/>
    <s v="B38"/>
    <n v="500"/>
    <n v="1500"/>
    <n v="2000"/>
    <n v="41.666666666666664"/>
    <n v="125"/>
  </r>
  <r>
    <x v="2"/>
    <s v="Joint Transportation Committee"/>
    <s v="2023-25 Biennium"/>
    <s v="CLOUD"/>
    <x v="2"/>
    <x v="1"/>
    <s v="B38"/>
    <n v="0"/>
    <n v="0"/>
    <n v="0"/>
    <n v="0"/>
    <n v="0"/>
  </r>
  <r>
    <x v="3"/>
    <s v="Jt Leg Audit &amp; Review Committee"/>
    <s v="2023-25 Biennium"/>
    <s v="CLOUD"/>
    <x v="3"/>
    <x v="1"/>
    <s v="B38"/>
    <n v="500"/>
    <n v="500"/>
    <n v="1000"/>
    <n v="41.666666666666664"/>
    <n v="41.666666666666664"/>
  </r>
  <r>
    <x v="4"/>
    <s v="LEAP Committee"/>
    <s v="2023-25 Biennium"/>
    <s v="CLOUD"/>
    <x v="4"/>
    <x v="1"/>
    <s v="B38"/>
    <n v="0"/>
    <n v="0"/>
    <n v="0"/>
    <n v="0"/>
    <n v="0"/>
  </r>
  <r>
    <x v="5"/>
    <s v="Office of the State Actuary"/>
    <s v="2023-25 Biennium"/>
    <s v="CLOUD"/>
    <x v="5"/>
    <x v="1"/>
    <s v="B38"/>
    <n v="0"/>
    <n v="500"/>
    <n v="0"/>
    <n v="0"/>
    <n v="41.666666666666664"/>
  </r>
  <r>
    <x v="7"/>
    <s v="Office of Legislative Support Svcs"/>
    <s v="2023-25 Biennium"/>
    <s v="CLOUD"/>
    <x v="7"/>
    <x v="1"/>
    <s v="B38"/>
    <n v="0"/>
    <n v="1000"/>
    <n v="1000"/>
    <n v="0"/>
    <n v="83.333333333333329"/>
  </r>
  <r>
    <x v="8"/>
    <s v="Joint Legislative Systems Comm"/>
    <s v="2023-25 Biennium"/>
    <s v="CLOUD"/>
    <x v="8"/>
    <x v="1"/>
    <s v="B38"/>
    <n v="6500"/>
    <n v="5500"/>
    <n v="12000"/>
    <n v="541.66666666666663"/>
    <n v="458.33333333333331"/>
  </r>
  <r>
    <x v="9"/>
    <s v="Statute Law Committee"/>
    <s v="2023-25 Biennium"/>
    <s v="CLOUD"/>
    <x v="9"/>
    <x v="1"/>
    <s v="B38"/>
    <n v="2000"/>
    <n v="1000"/>
    <n v="3000"/>
    <n v="166.66666666666666"/>
    <n v="83.333333333333329"/>
  </r>
  <r>
    <x v="10"/>
    <s v="Supreme Court"/>
    <s v="2023-25 Biennium"/>
    <s v="CLOUD"/>
    <x v="10"/>
    <x v="1"/>
    <s v="B38"/>
    <n v="500"/>
    <n v="500"/>
    <n v="1000"/>
    <n v="41.666666666666664"/>
    <n v="41.666666666666664"/>
  </r>
  <r>
    <x v="11"/>
    <s v="State Law Library"/>
    <s v="2023-25 Biennium"/>
    <s v="CLOUD"/>
    <x v="11"/>
    <x v="1"/>
    <s v="B38"/>
    <n v="0"/>
    <n v="0"/>
    <n v="0"/>
    <n v="0"/>
    <n v="0"/>
  </r>
  <r>
    <x v="12"/>
    <s v="Court of Appeals"/>
    <s v="2023-25 Biennium"/>
    <s v="CLOUD"/>
    <x v="12"/>
    <x v="1"/>
    <s v="B38"/>
    <n v="1000"/>
    <n v="1000"/>
    <n v="2000"/>
    <n v="83.333333333333329"/>
    <n v="83.333333333333329"/>
  </r>
  <r>
    <x v="13"/>
    <s v="Commission on Judicial Conduct"/>
    <s v="2023-25 Biennium"/>
    <s v="CLOUD"/>
    <x v="13"/>
    <x v="1"/>
    <s v="B38"/>
    <n v="1000"/>
    <n v="1000"/>
    <n v="2000"/>
    <n v="83.333333333333329"/>
    <n v="83.333333333333329"/>
  </r>
  <r>
    <x v="14"/>
    <s v="Administrative Office of the Courts"/>
    <s v="2023-25 Biennium"/>
    <s v="CLOUD"/>
    <x v="14"/>
    <x v="1"/>
    <s v="B38"/>
    <n v="26000"/>
    <n v="25000"/>
    <n v="51000"/>
    <n v="2166.6666666666665"/>
    <n v="2083.3333333333335"/>
  </r>
  <r>
    <x v="15"/>
    <s v="Office of Public Defense"/>
    <s v="2023-25 Biennium"/>
    <s v="CLOUD"/>
    <x v="15"/>
    <x v="1"/>
    <s v="B38"/>
    <n v="500"/>
    <n v="1500"/>
    <n v="2000"/>
    <n v="41.666666666666664"/>
    <n v="125"/>
  </r>
  <r>
    <x v="16"/>
    <s v="Office of Civil Legal Aid"/>
    <s v="2023-25 Biennium"/>
    <s v="CLOUD"/>
    <x v="16"/>
    <x v="1"/>
    <s v="B38"/>
    <n v="0"/>
    <n v="0"/>
    <n v="0"/>
    <n v="0"/>
    <n v="0"/>
  </r>
  <r>
    <x v="17"/>
    <s v="Office of the Governor"/>
    <s v="2023-25 Biennium"/>
    <s v="CLOUD"/>
    <x v="17"/>
    <x v="1"/>
    <s v="B38"/>
    <n v="500"/>
    <n v="500"/>
    <n v="1000"/>
    <n v="41.666666666666664"/>
    <n v="41.666666666666664"/>
  </r>
  <r>
    <x v="18"/>
    <s v="Office of the Lieutenant Governor"/>
    <s v="2023-25 Biennium"/>
    <s v="CLOUD"/>
    <x v="18"/>
    <x v="1"/>
    <s v="B38"/>
    <n v="0"/>
    <n v="0"/>
    <n v="0"/>
    <n v="0"/>
    <n v="0"/>
  </r>
  <r>
    <x v="20"/>
    <s v="Public Disclosure Commission"/>
    <s v="2023-25 Biennium"/>
    <s v="CLOUD"/>
    <x v="20"/>
    <x v="1"/>
    <s v="B38"/>
    <n v="6500"/>
    <n v="6500"/>
    <n v="13000"/>
    <n v="541.66666666666663"/>
    <n v="541.66666666666663"/>
  </r>
  <r>
    <x v="21"/>
    <s v="Office of the Secretary of State"/>
    <s v="2023-25 Biennium"/>
    <s v="CLOUD"/>
    <x v="21"/>
    <x v="1"/>
    <s v="B38"/>
    <n v="35000"/>
    <n v="35000"/>
    <n v="70000"/>
    <n v="2916.6666666666665"/>
    <n v="2916.6666666666665"/>
  </r>
  <r>
    <x v="22"/>
    <s v="Governor's Office of Indian Affairs"/>
    <s v="2023-25 Biennium"/>
    <s v="CLOUD"/>
    <x v="22"/>
    <x v="1"/>
    <s v="B38"/>
    <n v="0"/>
    <n v="0"/>
    <n v="0"/>
    <n v="0"/>
    <n v="0"/>
  </r>
  <r>
    <x v="23"/>
    <s v="Asian-Pacific-American Affrs"/>
    <s v="2023-25 Biennium"/>
    <s v="CLOUD"/>
    <x v="23"/>
    <x v="1"/>
    <s v="B38"/>
    <n v="0"/>
    <n v="0"/>
    <n v="0"/>
    <n v="0"/>
    <n v="0"/>
  </r>
  <r>
    <x v="24"/>
    <s v="Office of the State Treasurer"/>
    <s v="2023-25 Biennium"/>
    <s v="CLOUD"/>
    <x v="24"/>
    <x v="1"/>
    <s v="B38"/>
    <n v="10000"/>
    <n v="9000"/>
    <n v="19000"/>
    <n v="833.33333333333337"/>
    <n v="750"/>
  </r>
  <r>
    <x v="25"/>
    <s v="Redistricting Commission"/>
    <s v="2023-25 Biennium"/>
    <s v="CLOUD"/>
    <x v="25"/>
    <x v="1"/>
    <s v="B38"/>
    <n v="0"/>
    <n v="0"/>
    <n v="0"/>
    <n v="0"/>
    <n v="0"/>
  </r>
  <r>
    <x v="26"/>
    <s v="Office of the State Auditor"/>
    <s v="2023-25 Biennium"/>
    <s v="CLOUD"/>
    <x v="26"/>
    <x v="1"/>
    <s v="B38"/>
    <n v="19000"/>
    <n v="18000"/>
    <n v="37000"/>
    <n v="1583.3333333333333"/>
    <n v="1500"/>
  </r>
  <r>
    <x v="27"/>
    <s v="Comm Salaries for Elected Officials"/>
    <s v="2023-25 Biennium"/>
    <s v="CLOUD"/>
    <x v="27"/>
    <x v="1"/>
    <s v="B38"/>
    <n v="0"/>
    <n v="0"/>
    <n v="0"/>
    <n v="0"/>
    <n v="0"/>
  </r>
  <r>
    <x v="28"/>
    <s v="Office of the Attorney General"/>
    <s v="2023-25 Biennium"/>
    <s v="CLOUD"/>
    <x v="28"/>
    <x v="1"/>
    <s v="B38"/>
    <n v="19500"/>
    <n v="20500"/>
    <n v="40000"/>
    <n v="1625"/>
    <n v="1708.3333333333333"/>
  </r>
  <r>
    <x v="29"/>
    <s v="Caseload Forecast Council"/>
    <s v="2023-25 Biennium"/>
    <s v="CLOUD"/>
    <x v="29"/>
    <x v="1"/>
    <s v="B38"/>
    <n v="1500"/>
    <n v="500"/>
    <n v="2000"/>
    <n v="125"/>
    <n v="41.666666666666664"/>
  </r>
  <r>
    <x v="30"/>
    <s v="Dept of Financial Institutions"/>
    <s v="2023-25 Biennium"/>
    <s v="CLOUD"/>
    <x v="30"/>
    <x v="1"/>
    <s v="B38"/>
    <n v="12500"/>
    <n v="13500"/>
    <n v="26000"/>
    <n v="1041.6666666666667"/>
    <n v="1125"/>
  </r>
  <r>
    <x v="31"/>
    <s v="Department of Commerce"/>
    <s v="2023-25 Biennium"/>
    <s v="CLOUD"/>
    <x v="31"/>
    <x v="1"/>
    <s v="B38"/>
    <n v="130500"/>
    <n v="129500"/>
    <n v="260000"/>
    <n v="10875"/>
    <n v="10791.666666666666"/>
  </r>
  <r>
    <x v="32"/>
    <s v="Economic &amp; Revenue Forecast Council"/>
    <s v="2023-25 Biennium"/>
    <s v="CLOUD"/>
    <x v="32"/>
    <x v="1"/>
    <s v="B38"/>
    <n v="0"/>
    <n v="0"/>
    <n v="0"/>
    <n v="0"/>
    <n v="0"/>
  </r>
  <r>
    <x v="33"/>
    <s v="Office of Financial Management"/>
    <s v="2023-25 Biennium"/>
    <s v="CLOUD"/>
    <x v="33"/>
    <x v="1"/>
    <s v="B38"/>
    <n v="200000"/>
    <n v="197000"/>
    <n v="397000"/>
    <n v="16666.666666666668"/>
    <n v="16416.666666666668"/>
  </r>
  <r>
    <x v="34"/>
    <s v="WA State Health Care Authority"/>
    <s v="2023-25 Biennium"/>
    <s v="CLOUD"/>
    <x v="34"/>
    <x v="1"/>
    <s v="B38"/>
    <n v="113500"/>
    <n v="113500"/>
    <n v="227000"/>
    <n v="9458.3333333333339"/>
    <n v="9458.3333333333339"/>
  </r>
  <r>
    <x v="35"/>
    <s v="Office of Administrative Hearings"/>
    <s v="2023-25 Biennium"/>
    <s v="CLOUD"/>
    <x v="35"/>
    <x v="1"/>
    <s v="B38"/>
    <n v="13500"/>
    <n v="14500"/>
    <n v="28000"/>
    <n v="1125"/>
    <n v="1208.3333333333333"/>
  </r>
  <r>
    <x v="36"/>
    <s v="State Lottery Commission"/>
    <s v="2023-25 Biennium"/>
    <s v="CLOUD"/>
    <x v="36"/>
    <x v="1"/>
    <s v="B38"/>
    <n v="14500"/>
    <n v="15500"/>
    <n v="30000"/>
    <n v="1208.3333333333333"/>
    <n v="1291.6666666666667"/>
  </r>
  <r>
    <x v="37"/>
    <s v="Washington State Gambling Comm"/>
    <s v="2023-25 Biennium"/>
    <s v="CLOUD"/>
    <x v="37"/>
    <x v="1"/>
    <s v="B38"/>
    <n v="6500"/>
    <n v="6500"/>
    <n v="13000"/>
    <n v="541.66666666666663"/>
    <n v="541.66666666666663"/>
  </r>
  <r>
    <x v="38"/>
    <s v="WA State Comm on Hispanic Affairs"/>
    <s v="2023-25 Biennium"/>
    <s v="CLOUD"/>
    <x v="38"/>
    <x v="1"/>
    <s v="B38"/>
    <n v="0"/>
    <n v="0"/>
    <n v="0"/>
    <n v="0"/>
    <n v="0"/>
  </r>
  <r>
    <x v="39"/>
    <s v="African-American Affairs Comm"/>
    <s v="2023-25 Biennium"/>
    <s v="CLOUD"/>
    <x v="39"/>
    <x v="1"/>
    <s v="B38"/>
    <n v="0"/>
    <n v="0"/>
    <n v="0"/>
    <n v="0"/>
    <n v="0"/>
  </r>
  <r>
    <x v="40"/>
    <s v="Human Rights Commission"/>
    <s v="2023-25 Biennium"/>
    <s v="CLOUD"/>
    <x v="40"/>
    <x v="1"/>
    <s v="B38"/>
    <n v="1500"/>
    <n v="1500"/>
    <n v="3000"/>
    <n v="125"/>
    <n v="125"/>
  </r>
  <r>
    <x v="41"/>
    <s v="Department of Retirement Systems"/>
    <s v="2023-25 Biennium"/>
    <s v="CLOUD"/>
    <x v="41"/>
    <x v="1"/>
    <s v="B38"/>
    <n v="54000"/>
    <n v="55000"/>
    <n v="109000"/>
    <n v="4500"/>
    <n v="4583.333333333333"/>
  </r>
  <r>
    <x v="42"/>
    <s v="State Investment Board"/>
    <s v="2023-25 Biennium"/>
    <s v="CLOUD"/>
    <x v="42"/>
    <x v="1"/>
    <s v="B38"/>
    <n v="15500"/>
    <n v="16500"/>
    <n v="32000"/>
    <n v="1291.6666666666667"/>
    <n v="1375"/>
  </r>
  <r>
    <x v="43"/>
    <s v="Department of Revenue"/>
    <s v="2023-25 Biennium"/>
    <s v="CLOUD"/>
    <x v="43"/>
    <x v="1"/>
    <s v="B38"/>
    <n v="189500"/>
    <n v="189500"/>
    <n v="379000"/>
    <n v="15791.666666666666"/>
    <n v="15791.666666666666"/>
  </r>
  <r>
    <x v="44"/>
    <s v="Board of Tax Appeals"/>
    <s v="2023-25 Biennium"/>
    <s v="CLOUD"/>
    <x v="44"/>
    <x v="1"/>
    <s v="B38"/>
    <n v="1500"/>
    <n v="500"/>
    <n v="2000"/>
    <n v="125"/>
    <n v="41.666666666666664"/>
  </r>
  <r>
    <x v="45"/>
    <s v="Minority &amp; Women's Business Enterp"/>
    <s v="2023-25 Biennium"/>
    <s v="CLOUD"/>
    <x v="45"/>
    <x v="1"/>
    <s v="B38"/>
    <n v="2000"/>
    <n v="1000"/>
    <n v="3000"/>
    <n v="166.66666666666666"/>
    <n v="83.333333333333329"/>
  </r>
  <r>
    <x v="46"/>
    <s v="Office of Insurance Commissioner"/>
    <s v="2023-25 Biennium"/>
    <s v="CLOUD"/>
    <x v="46"/>
    <x v="1"/>
    <s v="B38"/>
    <n v="23000"/>
    <n v="23000"/>
    <n v="46000"/>
    <n v="1916.6666666666667"/>
    <n v="1916.6666666666667"/>
  </r>
  <r>
    <x v="47"/>
    <s v="Consolidated Technology Services"/>
    <s v="2023-25 Biennium"/>
    <s v="CLOUD"/>
    <x v="47"/>
    <x v="1"/>
    <s v="B38"/>
    <n v="505000"/>
    <n v="506000"/>
    <n v="1011000"/>
    <n v="42083.333333333336"/>
    <n v="42166.666666666664"/>
  </r>
  <r>
    <x v="48"/>
    <s v="State Board of Accountancy"/>
    <s v="2023-25 Biennium"/>
    <s v="CLOUD"/>
    <x v="48"/>
    <x v="1"/>
    <s v="B38"/>
    <n v="3500"/>
    <n v="2500"/>
    <n v="6000"/>
    <n v="291.66666666666669"/>
    <n v="208.33333333333334"/>
  </r>
  <r>
    <x v="49"/>
    <s v="Bd of Reg Prof Eng &amp; Land Surveyors"/>
    <s v="2023-25 Biennium"/>
    <s v="CLOUD"/>
    <x v="49"/>
    <x v="1"/>
    <s v="B38"/>
    <n v="1000"/>
    <n v="1000"/>
    <n v="2000"/>
    <n v="83.333333333333329"/>
    <n v="83.333333333333329"/>
  </r>
  <r>
    <x v="50"/>
    <s v="Forensic Investigations Council"/>
    <s v="2023-25 Biennium"/>
    <s v="CLOUD"/>
    <x v="50"/>
    <x v="1"/>
    <s v="B38"/>
    <n v="0"/>
    <n v="0"/>
    <n v="0"/>
    <n v="0"/>
    <n v="0"/>
  </r>
  <r>
    <x v="51"/>
    <s v="Dept of Enterprise Services"/>
    <s v="2023-25 Biennium"/>
    <s v="CLOUD"/>
    <x v="51"/>
    <x v="1"/>
    <s v="B38"/>
    <n v="20000"/>
    <n v="23000"/>
    <n v="43000"/>
    <n v="1666.6666666666667"/>
    <n v="1916.6666666666667"/>
  </r>
  <r>
    <x v="52"/>
    <s v="Washington Horse Racing Commission"/>
    <s v="2023-25 Biennium"/>
    <s v="CLOUD"/>
    <x v="52"/>
    <x v="1"/>
    <s v="B38"/>
    <n v="-500"/>
    <n v="500"/>
    <n v="0"/>
    <n v="-41.666666666666664"/>
    <n v="41.666666666666664"/>
  </r>
  <r>
    <x v="53"/>
    <s v="Bd of Industrial Insurance Appeals"/>
    <s v="2023-25 Biennium"/>
    <s v="CLOUD"/>
    <x v="53"/>
    <x v="1"/>
    <s v="B38"/>
    <n v="10000"/>
    <n v="8000"/>
    <n v="18000"/>
    <n v="833.33333333333337"/>
    <n v="666.66666666666663"/>
  </r>
  <r>
    <x v="54"/>
    <s v="Liquor and Cannabis Board"/>
    <s v="2023-25 Biennium"/>
    <s v="CLOUD"/>
    <x v="54"/>
    <x v="1"/>
    <s v="B38"/>
    <n v="35000"/>
    <n v="35000"/>
    <n v="70000"/>
    <n v="2916.6666666666665"/>
    <n v="2916.6666666666665"/>
  </r>
  <r>
    <x v="55"/>
    <s v="Board of Pilotage Commissioners"/>
    <s v="2023-25 Biennium"/>
    <s v="CLOUD"/>
    <x v="55"/>
    <x v="1"/>
    <s v="B38"/>
    <n v="0"/>
    <n v="0"/>
    <n v="0"/>
    <n v="0"/>
    <n v="0"/>
  </r>
  <r>
    <x v="56"/>
    <s v="Utilities and Transportation Comm"/>
    <s v="2023-25 Biennium"/>
    <s v="CLOUD"/>
    <x v="56"/>
    <x v="1"/>
    <s v="B38"/>
    <n v="10000"/>
    <n v="10000"/>
    <n v="20000"/>
    <n v="833.33333333333337"/>
    <n v="833.33333333333337"/>
  </r>
  <r>
    <x v="57"/>
    <s v="Board for Volunteer Firefighters"/>
    <s v="2023-25 Biennium"/>
    <s v="CLOUD"/>
    <x v="57"/>
    <x v="1"/>
    <s v="B38"/>
    <n v="0"/>
    <n v="0"/>
    <n v="0"/>
    <n v="0"/>
    <n v="0"/>
  </r>
  <r>
    <x v="58"/>
    <s v="Washington State Patrol"/>
    <s v="2023-25 Biennium"/>
    <s v="CLOUD"/>
    <x v="58"/>
    <x v="1"/>
    <s v="B38"/>
    <n v="155000"/>
    <n v="155000"/>
    <n v="310000"/>
    <n v="12916.666666666666"/>
    <n v="12916.666666666666"/>
  </r>
  <r>
    <x v="59"/>
    <s v="Criminal Justice Training Comm"/>
    <s v="2023-25 Biennium"/>
    <s v="CLOUD"/>
    <x v="59"/>
    <x v="1"/>
    <s v="B38"/>
    <n v="3500"/>
    <n v="3500"/>
    <n v="7000"/>
    <n v="291.66666666666669"/>
    <n v="291.66666666666669"/>
  </r>
  <r>
    <x v="60"/>
    <s v="WA Traffic Safety Commission"/>
    <s v="2023-25 Biennium"/>
    <s v="CLOUD"/>
    <x v="60"/>
    <x v="1"/>
    <s v="B38"/>
    <n v="500"/>
    <n v="-1500"/>
    <n v="-1000"/>
    <n v="41.666666666666664"/>
    <n v="-125"/>
  </r>
  <r>
    <x v="61"/>
    <s v="Office of Independent Investigations"/>
    <s v="2023-25 Biennium"/>
    <s v="CLOUD"/>
    <x v="61"/>
    <x v="1"/>
    <s v="B38"/>
    <n v="2000"/>
    <n v="2000"/>
    <n v="4000"/>
    <n v="166.66666666666666"/>
    <n v="166.66666666666666"/>
  </r>
  <r>
    <x v="62"/>
    <s v="Department of Labor and Industries"/>
    <s v="2023-25 Biennium"/>
    <s v="CLOUD"/>
    <x v="62"/>
    <x v="1"/>
    <s v="B38"/>
    <n v="296500"/>
    <n v="297500"/>
    <n v="594000"/>
    <n v="24708.333333333332"/>
    <n v="24791.666666666668"/>
  </r>
  <r>
    <x v="63"/>
    <s v="Department of Licensing"/>
    <s v="2023-25 Biennium"/>
    <s v="CLOUD"/>
    <x v="63"/>
    <x v="1"/>
    <s v="B38"/>
    <n v="127500"/>
    <n v="126500"/>
    <n v="254000"/>
    <n v="10625"/>
    <n v="10541.666666666666"/>
  </r>
  <r>
    <x v="64"/>
    <s v="Military Department"/>
    <s v="2023-25 Biennium"/>
    <s v="CLOUD"/>
    <x v="64"/>
    <x v="1"/>
    <s v="B38"/>
    <n v="25000"/>
    <n v="26000"/>
    <n v="51000"/>
    <n v="2083.3333333333335"/>
    <n v="2166.6666666666665"/>
  </r>
  <r>
    <x v="65"/>
    <s v="Public Employment Relations Comm"/>
    <s v="2023-25 Biennium"/>
    <s v="CLOUD"/>
    <x v="65"/>
    <x v="1"/>
    <s v="B38"/>
    <n v="1000"/>
    <n v="1000"/>
    <n v="2000"/>
    <n v="83.333333333333329"/>
    <n v="83.333333333333329"/>
  </r>
  <r>
    <x v="66"/>
    <s v="Dept of Social and Health Services"/>
    <s v="2023-25 Biennium"/>
    <s v="CLOUD"/>
    <x v="66"/>
    <x v="1"/>
    <s v="B38"/>
    <n v="962000"/>
    <n v="962000"/>
    <n v="1924000"/>
    <n v="80166.666666666672"/>
    <n v="80166.666666666672"/>
  </r>
  <r>
    <x v="67"/>
    <s v="Department of Health"/>
    <s v="2023-25 Biennium"/>
    <s v="CLOUD"/>
    <x v="67"/>
    <x v="1"/>
    <s v="B38"/>
    <n v="253000"/>
    <n v="252000"/>
    <n v="505000"/>
    <n v="21083.333333333332"/>
    <n v="21000"/>
  </r>
  <r>
    <x v="68"/>
    <s v="Department of Veterans' Affairs"/>
    <s v="2023-25 Biennium"/>
    <s v="CLOUD"/>
    <x v="68"/>
    <x v="1"/>
    <s v="B38"/>
    <n v="15500"/>
    <n v="16500"/>
    <n v="32000"/>
    <n v="1291.6666666666667"/>
    <n v="1375"/>
  </r>
  <r>
    <x v="69"/>
    <s v="Dept of Children, Youth &amp; Families"/>
    <s v="2023-25 Biennium"/>
    <s v="CLOUD"/>
    <x v="69"/>
    <x v="1"/>
    <s v="B38"/>
    <n v="135500"/>
    <n v="136500"/>
    <n v="272000"/>
    <n v="11291.666666666666"/>
    <n v="11375"/>
  </r>
  <r>
    <x v="70"/>
    <s v="Department of Corrections"/>
    <s v="2023-25 Biennium"/>
    <s v="CLOUD"/>
    <x v="70"/>
    <x v="1"/>
    <s v="B38"/>
    <n v="225000"/>
    <n v="224000"/>
    <n v="449000"/>
    <n v="18750"/>
    <n v="18666.666666666668"/>
  </r>
  <r>
    <x v="71"/>
    <s v="Dept of Services for the Blind"/>
    <s v="2023-25 Biennium"/>
    <s v="CLOUD"/>
    <x v="71"/>
    <x v="1"/>
    <s v="B38"/>
    <n v="5000"/>
    <n v="5000"/>
    <n v="10000"/>
    <n v="416.66666666666669"/>
    <n v="416.66666666666669"/>
  </r>
  <r>
    <x v="72"/>
    <s v="Student Achievement Council"/>
    <s v="2023-25 Biennium"/>
    <s v="CLOUD"/>
    <x v="72"/>
    <x v="1"/>
    <s v="B38"/>
    <n v="17500"/>
    <n v="15500"/>
    <n v="33000"/>
    <n v="1458.3333333333333"/>
    <n v="1291.6666666666667"/>
  </r>
  <r>
    <x v="73"/>
    <s v="LEOFF 2 Retirement Board"/>
    <s v="2023-25 Biennium"/>
    <s v="CLOUD"/>
    <x v="73"/>
    <x v="1"/>
    <s v="B38"/>
    <n v="0"/>
    <n v="0"/>
    <n v="0"/>
    <n v="0"/>
    <n v="0"/>
  </r>
  <r>
    <x v="74"/>
    <s v="Public Schools"/>
    <s v="2023-25 Biennium"/>
    <s v="CLOUD"/>
    <x v="74"/>
    <x v="1"/>
    <s v="B38"/>
    <n v="39500"/>
    <n v="39500"/>
    <n v="79000"/>
    <n v="3291.6666666666665"/>
    <n v="3291.6666666666665"/>
  </r>
  <r>
    <x v="75"/>
    <s v="State School for the Blind"/>
    <s v="2023-25 Biennium"/>
    <s v="CLOUD"/>
    <x v="75"/>
    <x v="1"/>
    <s v="B38"/>
    <n v="3000"/>
    <n v="3000"/>
    <n v="6000"/>
    <n v="250"/>
    <n v="250"/>
  </r>
  <r>
    <x v="76"/>
    <s v="Childhood Deafness &amp; Hearing Loss"/>
    <s v="2023-25 Biennium"/>
    <s v="CLOUD"/>
    <x v="76"/>
    <x v="1"/>
    <s v="B38"/>
    <n v="4000"/>
    <n v="3000"/>
    <n v="7000"/>
    <n v="333.33333333333331"/>
    <n v="250"/>
  </r>
  <r>
    <x v="77"/>
    <s v="Workforce Trng &amp; Educ Coord Board"/>
    <s v="2023-25 Biennium"/>
    <s v="CLOUD"/>
    <x v="77"/>
    <x v="1"/>
    <s v="B38"/>
    <n v="500"/>
    <n v="500"/>
    <n v="1000"/>
    <n v="41.666666666666664"/>
    <n v="41.666666666666664"/>
  </r>
  <r>
    <x v="78"/>
    <s v="Archaeology &amp; Historic Preservation"/>
    <s v="2023-25 Biennium"/>
    <s v="CLOUD"/>
    <x v="78"/>
    <x v="1"/>
    <s v="B38"/>
    <n v="1500"/>
    <n v="1500"/>
    <n v="3000"/>
    <n v="125"/>
    <n v="125"/>
  </r>
  <r>
    <x v="108"/>
    <s v="Department of Early Learning"/>
    <s v="2023-25 Biennium"/>
    <s v="CLOUD"/>
    <x v="108"/>
    <x v="1"/>
    <s v="B38"/>
    <n v="0"/>
    <n v="0"/>
    <n v="0"/>
    <n v="0"/>
    <n v="0"/>
  </r>
  <r>
    <x v="79"/>
    <s v="Washington Charter School Comm"/>
    <s v="2023-25 Biennium"/>
    <s v="CLOUD"/>
    <x v="79"/>
    <x v="1"/>
    <s v="B38"/>
    <n v="0"/>
    <n v="0"/>
    <n v="0"/>
    <n v="0"/>
    <n v="0"/>
  </r>
  <r>
    <x v="80"/>
    <s v="University of Washington"/>
    <s v="2023-25 Biennium"/>
    <s v="CLOUD"/>
    <x v="80"/>
    <x v="1"/>
    <s v="B38"/>
    <n v="1049000"/>
    <n v="1047000"/>
    <n v="2096000"/>
    <n v="87416.666666666672"/>
    <n v="87250"/>
  </r>
  <r>
    <x v="81"/>
    <s v="Washington State University"/>
    <s v="2023-25 Biennium"/>
    <s v="CLOUD"/>
    <x v="81"/>
    <x v="1"/>
    <s v="B38"/>
    <n v="37000"/>
    <n v="37000"/>
    <n v="74000"/>
    <n v="3083.3333333333335"/>
    <n v="3083.3333333333335"/>
  </r>
  <r>
    <x v="82"/>
    <s v="Eastern Washington University"/>
    <s v="2023-25 Biennium"/>
    <s v="CLOUD"/>
    <x v="82"/>
    <x v="1"/>
    <s v="B38"/>
    <n v="20500"/>
    <n v="19500"/>
    <n v="40000"/>
    <n v="1708.3333333333333"/>
    <n v="1625"/>
  </r>
  <r>
    <x v="83"/>
    <s v="Central Washington University"/>
    <s v="2023-25 Biennium"/>
    <s v="CLOUD"/>
    <x v="83"/>
    <x v="1"/>
    <s v="B38"/>
    <n v="1500"/>
    <n v="1500"/>
    <n v="3000"/>
    <n v="125"/>
    <n v="125"/>
  </r>
  <r>
    <x v="84"/>
    <s v="The Evergreen State College"/>
    <s v="2023-25 Biennium"/>
    <s v="CLOUD"/>
    <x v="84"/>
    <x v="1"/>
    <s v="B38"/>
    <n v="8500"/>
    <n v="9500"/>
    <n v="18000"/>
    <n v="708.33333333333337"/>
    <n v="791.66666666666663"/>
  </r>
  <r>
    <x v="85"/>
    <s v="Western Washington University"/>
    <s v="2023-25 Biennium"/>
    <s v="CLOUD"/>
    <x v="85"/>
    <x v="1"/>
    <s v="B38"/>
    <n v="44500"/>
    <n v="44500"/>
    <n v="89000"/>
    <n v="3708.3333333333335"/>
    <n v="3708.3333333333335"/>
  </r>
  <r>
    <x v="86"/>
    <s v="Washington State Arts Commission"/>
    <s v="2023-25 Biennium"/>
    <s v="CLOUD"/>
    <x v="86"/>
    <x v="1"/>
    <s v="B38"/>
    <n v="1500"/>
    <n v="500"/>
    <n v="2000"/>
    <n v="125"/>
    <n v="41.666666666666664"/>
  </r>
  <r>
    <x v="87"/>
    <s v="Washington State Historical Society"/>
    <s v="2023-25 Biennium"/>
    <s v="CLOUD"/>
    <x v="87"/>
    <x v="1"/>
    <s v="B38"/>
    <n v="1000"/>
    <n v="1000"/>
    <n v="2000"/>
    <n v="83.333333333333329"/>
    <n v="83.333333333333329"/>
  </r>
  <r>
    <x v="88"/>
    <s v="East Wash State Historical Society"/>
    <s v="2023-25 Biennium"/>
    <s v="CLOUD"/>
    <x v="88"/>
    <x v="1"/>
    <s v="B38"/>
    <n v="500"/>
    <n v="500"/>
    <n v="1000"/>
    <n v="41.666666666666664"/>
    <n v="41.666666666666664"/>
  </r>
  <r>
    <x v="89"/>
    <s v="Department of Transportation"/>
    <s v="2023-25 Biennium"/>
    <s v="CLOUD"/>
    <x v="89"/>
    <x v="1"/>
    <s v="B38"/>
    <n v="299500"/>
    <n v="298500"/>
    <n v="598000"/>
    <n v="24958.333333333332"/>
    <n v="24875"/>
  </r>
  <r>
    <x v="90"/>
    <s v="County Road Administration Board"/>
    <s v="2023-25 Biennium"/>
    <s v="CLOUD"/>
    <x v="90"/>
    <x v="1"/>
    <s v="B38"/>
    <n v="2000"/>
    <n v="3000"/>
    <n v="5000"/>
    <n v="166.66666666666666"/>
    <n v="250"/>
  </r>
  <r>
    <x v="91"/>
    <s v="Transportation Improvement Board"/>
    <s v="2023-25 Biennium"/>
    <s v="CLOUD"/>
    <x v="91"/>
    <x v="1"/>
    <s v="B38"/>
    <n v="500"/>
    <n v="500"/>
    <n v="1000"/>
    <n v="41.666666666666664"/>
    <n v="41.666666666666664"/>
  </r>
  <r>
    <x v="92"/>
    <s v="Transportation Commission"/>
    <s v="2023-25 Biennium"/>
    <s v="CLOUD"/>
    <x v="92"/>
    <x v="1"/>
    <s v="B38"/>
    <n v="0"/>
    <n v="0"/>
    <n v="0"/>
    <n v="0"/>
    <n v="0"/>
  </r>
  <r>
    <x v="93"/>
    <s v="Freight Mobility Strategic Invest"/>
    <s v="2023-25 Biennium"/>
    <s v="CLOUD"/>
    <x v="93"/>
    <x v="1"/>
    <s v="B38"/>
    <n v="0"/>
    <n v="0"/>
    <n v="0"/>
    <n v="0"/>
    <n v="0"/>
  </r>
  <r>
    <x v="94"/>
    <s v="Columbia River Gorge Commission"/>
    <s v="2023-25 Biennium"/>
    <s v="CLOUD"/>
    <x v="94"/>
    <x v="1"/>
    <s v="B38"/>
    <n v="0"/>
    <n v="1000"/>
    <n v="1000"/>
    <n v="0"/>
    <n v="83.333333333333329"/>
  </r>
  <r>
    <x v="95"/>
    <s v="Department of Ecology"/>
    <s v="2023-25 Biennium"/>
    <s v="CLOUD"/>
    <x v="95"/>
    <x v="1"/>
    <s v="B38"/>
    <n v="105500"/>
    <n v="110500"/>
    <n v="216000"/>
    <n v="8791.6666666666661"/>
    <n v="9208.3333333333339"/>
  </r>
  <r>
    <x v="96"/>
    <s v="WA Pollution Liab Insurance Program"/>
    <s v="2023-25 Biennium"/>
    <s v="CLOUD"/>
    <x v="96"/>
    <x v="1"/>
    <s v="B38"/>
    <n v="2500"/>
    <n v="1500"/>
    <n v="4000"/>
    <n v="208.33333333333334"/>
    <n v="125"/>
  </r>
  <r>
    <x v="98"/>
    <s v="State Parks and Recreation Comm"/>
    <s v="2023-25 Biennium"/>
    <s v="CLOUD"/>
    <x v="98"/>
    <x v="1"/>
    <s v="B38"/>
    <n v="18500"/>
    <n v="19500"/>
    <n v="38000"/>
    <n v="1541.6666666666667"/>
    <n v="1625"/>
  </r>
  <r>
    <x v="99"/>
    <s v="Rec and Conservation Funding Board"/>
    <s v="2023-25 Biennium"/>
    <s v="CLOUD"/>
    <x v="99"/>
    <x v="1"/>
    <s v="B38"/>
    <n v="9500"/>
    <n v="10500"/>
    <n v="20000"/>
    <n v="791.66666666666663"/>
    <n v="875"/>
  </r>
  <r>
    <x v="100"/>
    <s v="Environ &amp; Land Use Hearings Office"/>
    <s v="2023-25 Biennium"/>
    <s v="CLOUD"/>
    <x v="100"/>
    <x v="1"/>
    <s v="B38"/>
    <n v="2000"/>
    <n v="2000"/>
    <n v="4000"/>
    <n v="166.66666666666666"/>
    <n v="166.66666666666666"/>
  </r>
  <r>
    <x v="101"/>
    <s v="State Conservation Commission"/>
    <s v="2023-25 Biennium"/>
    <s v="CLOUD"/>
    <x v="101"/>
    <x v="1"/>
    <s v="B38"/>
    <n v="1000"/>
    <n v="0"/>
    <n v="1000"/>
    <n v="83.333333333333329"/>
    <n v="0"/>
  </r>
  <r>
    <x v="102"/>
    <s v="Dept of Fish and Wildlife"/>
    <s v="2023-25 Biennium"/>
    <s v="CLOUD"/>
    <x v="102"/>
    <x v="1"/>
    <s v="B38"/>
    <n v="92500"/>
    <n v="92500"/>
    <n v="185000"/>
    <n v="7708.333333333333"/>
    <n v="7708.333333333333"/>
  </r>
  <r>
    <x v="103"/>
    <s v="Puget Sound Partnership"/>
    <s v="2023-25 Biennium"/>
    <s v="CLOUD"/>
    <x v="103"/>
    <x v="1"/>
    <s v="B38"/>
    <n v="3500"/>
    <n v="3500"/>
    <n v="7000"/>
    <n v="291.66666666666669"/>
    <n v="291.66666666666669"/>
  </r>
  <r>
    <x v="104"/>
    <s v="Department of Natural Resources"/>
    <s v="2023-25 Biennium"/>
    <s v="CLOUD"/>
    <x v="104"/>
    <x v="1"/>
    <s v="B38"/>
    <n v="71500"/>
    <n v="69500"/>
    <n v="141000"/>
    <n v="5958.333333333333"/>
    <n v="5791.666666666667"/>
  </r>
  <r>
    <x v="105"/>
    <s v="Department of Agriculture"/>
    <s v="2023-25 Biennium"/>
    <s v="CLOUD"/>
    <x v="105"/>
    <x v="1"/>
    <s v="B38"/>
    <n v="27500"/>
    <n v="28500"/>
    <n v="56000"/>
    <n v="2291.6666666666665"/>
    <n v="2375"/>
  </r>
  <r>
    <x v="106"/>
    <s v="Employment Security Department"/>
    <s v="2023-25 Biennium"/>
    <s v="CLOUD"/>
    <x v="106"/>
    <x v="1"/>
    <s v="B38"/>
    <n v="234000"/>
    <n v="236000"/>
    <n v="470000"/>
    <n v="19500"/>
    <n v="19666.666666666668"/>
  </r>
  <r>
    <x v="109"/>
    <s v="ESD - PFM"/>
    <s v="2023-25 Biennium"/>
    <s v="CLOUD"/>
    <x v="109"/>
    <x v="1"/>
    <s v="B38"/>
    <n v="0"/>
    <n v="0"/>
    <n v="0"/>
    <n v="0"/>
    <n v="0"/>
  </r>
  <r>
    <x v="110"/>
    <s v="ESD LTC"/>
    <s v="2023-25 Biennium"/>
    <s v="CLOUD"/>
    <x v="110"/>
    <x v="1"/>
    <s v="B38"/>
    <n v="0"/>
    <n v="0"/>
    <n v="0"/>
    <n v="0"/>
    <n v="0"/>
  </r>
  <r>
    <x v="111"/>
    <s v="ESD - UI"/>
    <s v="2023-25 Biennium"/>
    <s v="CLOUD"/>
    <x v="111"/>
    <x v="1"/>
    <s v="B38"/>
    <n v="0"/>
    <n v="0"/>
    <n v="0"/>
    <n v="0"/>
    <n v="0"/>
  </r>
  <r>
    <x v="112"/>
    <s v="ESD - Other"/>
    <s v="2023-25 Biennium"/>
    <s v="CLOUD"/>
    <x v="112"/>
    <x v="1"/>
    <s v="B38"/>
    <n v="0"/>
    <n v="0"/>
    <n v="0"/>
    <n v="0"/>
    <n v="0"/>
  </r>
  <r>
    <x v="107"/>
    <s v="Community/Technical College System"/>
    <s v="2023-25 Biennium"/>
    <s v="CLOUD"/>
    <x v="107"/>
    <x v="1"/>
    <s v="B38"/>
    <n v="279000"/>
    <n v="280000"/>
    <n v="559000"/>
    <n v="23250"/>
    <n v="23333.333333333332"/>
  </r>
  <r>
    <x v="0"/>
    <s v="House of Representatives"/>
    <s v="2024 Supplemental"/>
    <m/>
    <x v="0"/>
    <x v="1"/>
    <s v="B38"/>
    <n v="0"/>
    <n v="0"/>
    <n v="0"/>
    <n v="0"/>
    <n v="0"/>
  </r>
  <r>
    <x v="1"/>
    <s v="Senate"/>
    <s v="2024 Supplemental"/>
    <m/>
    <x v="1"/>
    <x v="1"/>
    <s v="B38"/>
    <n v="0"/>
    <n v="0"/>
    <n v="0"/>
    <n v="0"/>
    <n v="0"/>
  </r>
  <r>
    <x v="2"/>
    <s v="Joint Transportation Committee"/>
    <s v="2024 Supplemental"/>
    <m/>
    <x v="2"/>
    <x v="1"/>
    <s v="B38"/>
    <n v="0"/>
    <n v="0"/>
    <n v="0"/>
    <n v="0"/>
    <n v="0"/>
  </r>
  <r>
    <x v="3"/>
    <s v="Jt Leg Audit &amp; Review Committee"/>
    <s v="2024 Supplemental"/>
    <m/>
    <x v="3"/>
    <x v="1"/>
    <s v="B38"/>
    <n v="0"/>
    <n v="0"/>
    <n v="0"/>
    <n v="0"/>
    <n v="0"/>
  </r>
  <r>
    <x v="4"/>
    <s v="LEAP Committee"/>
    <s v="2024 Supplemental"/>
    <m/>
    <x v="4"/>
    <x v="1"/>
    <s v="B38"/>
    <n v="0"/>
    <n v="0"/>
    <n v="0"/>
    <n v="0"/>
    <n v="0"/>
  </r>
  <r>
    <x v="5"/>
    <s v="Office of the State Actuary"/>
    <s v="2024 Supplemental"/>
    <m/>
    <x v="5"/>
    <x v="1"/>
    <s v="B38"/>
    <n v="0"/>
    <n v="0"/>
    <n v="0"/>
    <n v="0"/>
    <n v="0"/>
  </r>
  <r>
    <x v="6"/>
    <s v="St Leg Labor Rel"/>
    <s v="2024 Supplemental"/>
    <m/>
    <x v="6"/>
    <x v="1"/>
    <s v="B38"/>
    <n v="0"/>
    <n v="0"/>
    <n v="0"/>
    <n v="0"/>
    <n v="0"/>
  </r>
  <r>
    <x v="7"/>
    <s v="Office of Legislative Support Svcs"/>
    <s v="2024 Supplemental"/>
    <m/>
    <x v="7"/>
    <x v="1"/>
    <s v="B38"/>
    <n v="0"/>
    <n v="0"/>
    <n v="0"/>
    <n v="0"/>
    <n v="0"/>
  </r>
  <r>
    <x v="8"/>
    <s v="Joint Legislative Systems Comm"/>
    <s v="2024 Supplemental"/>
    <m/>
    <x v="8"/>
    <x v="1"/>
    <s v="B38"/>
    <n v="0"/>
    <n v="0"/>
    <n v="0"/>
    <n v="0"/>
    <n v="0"/>
  </r>
  <r>
    <x v="9"/>
    <s v="Statute Law Committee"/>
    <s v="2024 Supplemental"/>
    <m/>
    <x v="9"/>
    <x v="1"/>
    <s v="B38"/>
    <n v="0"/>
    <n v="0"/>
    <n v="0"/>
    <n v="0"/>
    <n v="0"/>
  </r>
  <r>
    <x v="10"/>
    <s v="Supreme Court"/>
    <s v="2024 Supplemental"/>
    <m/>
    <x v="10"/>
    <x v="1"/>
    <s v="B38"/>
    <n v="0"/>
    <n v="0"/>
    <n v="0"/>
    <n v="0"/>
    <n v="0"/>
  </r>
  <r>
    <x v="11"/>
    <s v="State Law Library"/>
    <s v="2024 Supplemental"/>
    <m/>
    <x v="11"/>
    <x v="1"/>
    <s v="B38"/>
    <n v="0"/>
    <n v="0"/>
    <n v="0"/>
    <n v="0"/>
    <n v="0"/>
  </r>
  <r>
    <x v="12"/>
    <s v="Court of Appeals"/>
    <s v="2024 Supplemental"/>
    <m/>
    <x v="12"/>
    <x v="1"/>
    <s v="B38"/>
    <n v="0"/>
    <n v="0"/>
    <n v="0"/>
    <n v="0"/>
    <n v="0"/>
  </r>
  <r>
    <x v="13"/>
    <s v="Commission on Judicial Conduct"/>
    <s v="2024 Supplemental"/>
    <m/>
    <x v="13"/>
    <x v="1"/>
    <s v="B38"/>
    <n v="0"/>
    <n v="0"/>
    <n v="0"/>
    <n v="0"/>
    <n v="0"/>
  </r>
  <r>
    <x v="14"/>
    <s v="Administrative Office of the Courts"/>
    <s v="2024 Supplemental"/>
    <m/>
    <x v="14"/>
    <x v="1"/>
    <s v="B38"/>
    <n v="0"/>
    <n v="0"/>
    <n v="0"/>
    <n v="0"/>
    <n v="0"/>
  </r>
  <r>
    <x v="15"/>
    <s v="Office of Public Defense"/>
    <s v="2024 Supplemental"/>
    <m/>
    <x v="15"/>
    <x v="1"/>
    <s v="B38"/>
    <n v="0"/>
    <n v="0"/>
    <n v="0"/>
    <n v="0"/>
    <n v="0"/>
  </r>
  <r>
    <x v="16"/>
    <s v="Office of Civil Legal Aid"/>
    <s v="2024 Supplemental"/>
    <m/>
    <x v="16"/>
    <x v="1"/>
    <s v="B38"/>
    <n v="0"/>
    <n v="0"/>
    <n v="0"/>
    <n v="0"/>
    <n v="0"/>
  </r>
  <r>
    <x v="17"/>
    <s v="Office of the Governor"/>
    <s v="2024 Supplemental"/>
    <m/>
    <x v="17"/>
    <x v="1"/>
    <s v="B38"/>
    <n v="0"/>
    <n v="0"/>
    <n v="0"/>
    <n v="0"/>
    <n v="0"/>
  </r>
  <r>
    <x v="18"/>
    <s v="Office of the Lieutenant Governor"/>
    <s v="2024 Supplemental"/>
    <m/>
    <x v="18"/>
    <x v="1"/>
    <s v="B38"/>
    <n v="0"/>
    <n v="0"/>
    <n v="0"/>
    <n v="0"/>
    <n v="0"/>
  </r>
  <r>
    <x v="19"/>
    <s v="WA St Leadership Bd"/>
    <s v="2024 Supplemental"/>
    <m/>
    <x v="19"/>
    <x v="1"/>
    <s v="B38"/>
    <n v="0"/>
    <n v="0"/>
    <n v="0"/>
    <n v="0"/>
    <n v="0"/>
  </r>
  <r>
    <x v="20"/>
    <s v="Public Disclosure Commission"/>
    <s v="2024 Supplemental"/>
    <m/>
    <x v="20"/>
    <x v="1"/>
    <s v="B38"/>
    <n v="0"/>
    <n v="0"/>
    <n v="0"/>
    <n v="0"/>
    <n v="0"/>
  </r>
  <r>
    <x v="21"/>
    <s v="Office of the Secretary of State"/>
    <s v="2024 Supplemental"/>
    <m/>
    <x v="21"/>
    <x v="1"/>
    <s v="B38"/>
    <n v="0"/>
    <n v="0"/>
    <n v="0"/>
    <n v="0"/>
    <n v="0"/>
  </r>
  <r>
    <x v="22"/>
    <s v="Governor's Office of Indian Affairs"/>
    <s v="2024 Supplemental"/>
    <m/>
    <x v="22"/>
    <x v="1"/>
    <s v="B38"/>
    <n v="0"/>
    <n v="0"/>
    <n v="0"/>
    <n v="0"/>
    <n v="0"/>
  </r>
  <r>
    <x v="23"/>
    <s v="Asian-Pacific-American Affrs"/>
    <s v="2024 Supplemental"/>
    <m/>
    <x v="23"/>
    <x v="1"/>
    <s v="B38"/>
    <n v="0"/>
    <n v="0"/>
    <n v="0"/>
    <n v="0"/>
    <n v="0"/>
  </r>
  <r>
    <x v="24"/>
    <s v="Office of the State Treasurer"/>
    <s v="2024 Supplemental"/>
    <m/>
    <x v="24"/>
    <x v="1"/>
    <s v="B38"/>
    <n v="0"/>
    <n v="0"/>
    <n v="0"/>
    <n v="0"/>
    <n v="0"/>
  </r>
  <r>
    <x v="25"/>
    <s v="Redistricting Commission"/>
    <s v="2024 Supplemental"/>
    <m/>
    <x v="25"/>
    <x v="1"/>
    <s v="B38"/>
    <n v="0"/>
    <n v="0"/>
    <n v="0"/>
    <n v="0"/>
    <n v="0"/>
  </r>
  <r>
    <x v="26"/>
    <s v="Office of the State Auditor"/>
    <s v="2024 Supplemental"/>
    <m/>
    <x v="26"/>
    <x v="1"/>
    <s v="B38"/>
    <n v="0"/>
    <n v="0"/>
    <n v="0"/>
    <n v="0"/>
    <n v="0"/>
  </r>
  <r>
    <x v="27"/>
    <s v="Comm Salaries for Elected Officials"/>
    <s v="2024 Supplemental"/>
    <m/>
    <x v="27"/>
    <x v="1"/>
    <s v="B38"/>
    <n v="0"/>
    <n v="0"/>
    <n v="0"/>
    <n v="0"/>
    <n v="0"/>
  </r>
  <r>
    <x v="28"/>
    <s v="Office of the Attorney General"/>
    <s v="2024 Supplemental"/>
    <m/>
    <x v="28"/>
    <x v="1"/>
    <s v="B38"/>
    <n v="0"/>
    <n v="0"/>
    <n v="0"/>
    <n v="0"/>
    <n v="0"/>
  </r>
  <r>
    <x v="29"/>
    <s v="Caseload Forecast Council"/>
    <s v="2024 Supplemental"/>
    <m/>
    <x v="29"/>
    <x v="1"/>
    <s v="B38"/>
    <n v="0"/>
    <n v="0"/>
    <n v="0"/>
    <n v="0"/>
    <n v="0"/>
  </r>
  <r>
    <x v="30"/>
    <s v="Dept of Financial Institutions"/>
    <s v="2024 Supplemental"/>
    <m/>
    <x v="30"/>
    <x v="1"/>
    <s v="B38"/>
    <n v="0"/>
    <n v="0"/>
    <n v="0"/>
    <n v="0"/>
    <n v="0"/>
  </r>
  <r>
    <x v="31"/>
    <s v="Department of Commerce"/>
    <s v="2024 Supplemental"/>
    <m/>
    <x v="31"/>
    <x v="1"/>
    <s v="B38"/>
    <n v="0"/>
    <n v="0"/>
    <n v="0"/>
    <n v="0"/>
    <n v="0"/>
  </r>
  <r>
    <x v="32"/>
    <s v="Economic &amp; Revenue Forecast Council"/>
    <s v="2024 Supplemental"/>
    <m/>
    <x v="32"/>
    <x v="1"/>
    <s v="B38"/>
    <n v="0"/>
    <n v="0"/>
    <n v="0"/>
    <n v="0"/>
    <n v="0"/>
  </r>
  <r>
    <x v="33"/>
    <s v="Office of Financial Management"/>
    <s v="2024 Supplemental"/>
    <m/>
    <x v="33"/>
    <x v="1"/>
    <s v="B38"/>
    <n v="0"/>
    <n v="0"/>
    <n v="0"/>
    <n v="0"/>
    <n v="0"/>
  </r>
  <r>
    <x v="34"/>
    <s v="WA State Health Care Authority"/>
    <s v="2024 Supplemental"/>
    <m/>
    <x v="34"/>
    <x v="1"/>
    <s v="B38"/>
    <n v="0"/>
    <n v="0"/>
    <n v="0"/>
    <n v="0"/>
    <n v="0"/>
  </r>
  <r>
    <x v="35"/>
    <s v="Office of Administrative Hearings"/>
    <s v="2024 Supplemental"/>
    <m/>
    <x v="35"/>
    <x v="1"/>
    <s v="B38"/>
    <n v="0"/>
    <n v="0"/>
    <n v="0"/>
    <n v="0"/>
    <n v="0"/>
  </r>
  <r>
    <x v="36"/>
    <s v="State Lottery Commission"/>
    <s v="2024 Supplemental"/>
    <m/>
    <x v="36"/>
    <x v="1"/>
    <s v="B38"/>
    <n v="0"/>
    <n v="0"/>
    <n v="0"/>
    <n v="0"/>
    <n v="0"/>
  </r>
  <r>
    <x v="37"/>
    <s v="Washington State Gambling Comm"/>
    <s v="2024 Supplemental"/>
    <m/>
    <x v="37"/>
    <x v="1"/>
    <s v="B38"/>
    <n v="0"/>
    <n v="0"/>
    <n v="0"/>
    <n v="0"/>
    <n v="0"/>
  </r>
  <r>
    <x v="38"/>
    <s v="WA State Comm on Hispanic Affairs"/>
    <s v="2024 Supplemental"/>
    <m/>
    <x v="38"/>
    <x v="1"/>
    <s v="B38"/>
    <n v="0"/>
    <n v="0"/>
    <n v="0"/>
    <n v="0"/>
    <n v="0"/>
  </r>
  <r>
    <x v="39"/>
    <s v="African-American Affairs Comm"/>
    <s v="2024 Supplemental"/>
    <m/>
    <x v="39"/>
    <x v="1"/>
    <s v="B38"/>
    <n v="0"/>
    <n v="0"/>
    <n v="0"/>
    <n v="0"/>
    <n v="0"/>
  </r>
  <r>
    <x v="40"/>
    <s v="Human Rights Commission"/>
    <s v="2024 Supplemental"/>
    <m/>
    <x v="40"/>
    <x v="1"/>
    <s v="B38"/>
    <n v="0"/>
    <n v="0"/>
    <n v="0"/>
    <n v="0"/>
    <n v="0"/>
  </r>
  <r>
    <x v="41"/>
    <s v="Department of Retirement Systems"/>
    <s v="2024 Supplemental"/>
    <m/>
    <x v="41"/>
    <x v="1"/>
    <s v="B38"/>
    <n v="0"/>
    <n v="0"/>
    <n v="0"/>
    <n v="0"/>
    <n v="0"/>
  </r>
  <r>
    <x v="42"/>
    <s v="State Investment Board"/>
    <s v="2024 Supplemental"/>
    <m/>
    <x v="42"/>
    <x v="1"/>
    <s v="B38"/>
    <n v="0"/>
    <n v="0"/>
    <n v="0"/>
    <n v="0"/>
    <n v="0"/>
  </r>
  <r>
    <x v="43"/>
    <s v="Department of Revenue"/>
    <s v="2024 Supplemental"/>
    <m/>
    <x v="43"/>
    <x v="1"/>
    <s v="B38"/>
    <n v="0"/>
    <n v="0"/>
    <n v="0"/>
    <n v="0"/>
    <n v="0"/>
  </r>
  <r>
    <x v="44"/>
    <s v="Board of Tax Appeals"/>
    <s v="2024 Supplemental"/>
    <m/>
    <x v="44"/>
    <x v="1"/>
    <s v="B38"/>
    <n v="0"/>
    <n v="0"/>
    <n v="0"/>
    <n v="0"/>
    <n v="0"/>
  </r>
  <r>
    <x v="45"/>
    <s v="Minority &amp; Women's Business Enterp"/>
    <s v="2024 Supplemental"/>
    <m/>
    <x v="45"/>
    <x v="1"/>
    <s v="B38"/>
    <n v="0"/>
    <n v="0"/>
    <n v="0"/>
    <n v="0"/>
    <n v="0"/>
  </r>
  <r>
    <x v="46"/>
    <s v="Office of Insurance Commissioner"/>
    <s v="2024 Supplemental"/>
    <m/>
    <x v="46"/>
    <x v="1"/>
    <s v="B38"/>
    <n v="0"/>
    <n v="0"/>
    <n v="0"/>
    <n v="0"/>
    <n v="0"/>
  </r>
  <r>
    <x v="47"/>
    <s v="Consolidated Technology Services"/>
    <s v="2024 Supplemental"/>
    <m/>
    <x v="47"/>
    <x v="1"/>
    <s v="B38"/>
    <n v="0"/>
    <n v="0"/>
    <n v="0"/>
    <n v="0"/>
    <n v="0"/>
  </r>
  <r>
    <x v="48"/>
    <s v="State Board of Accountancy"/>
    <s v="2024 Supplemental"/>
    <m/>
    <x v="48"/>
    <x v="1"/>
    <s v="B38"/>
    <n v="0"/>
    <n v="0"/>
    <n v="0"/>
    <n v="0"/>
    <n v="0"/>
  </r>
  <r>
    <x v="49"/>
    <s v="Bd of Reg Prof Eng &amp; Land Surveyors"/>
    <s v="2024 Supplemental"/>
    <m/>
    <x v="49"/>
    <x v="1"/>
    <s v="B38"/>
    <n v="0"/>
    <n v="0"/>
    <n v="0"/>
    <n v="0"/>
    <n v="0"/>
  </r>
  <r>
    <x v="50"/>
    <s v="Forensic Investigations Council"/>
    <s v="2024 Supplemental"/>
    <m/>
    <x v="50"/>
    <x v="1"/>
    <s v="B38"/>
    <n v="0"/>
    <n v="0"/>
    <n v="0"/>
    <n v="0"/>
    <n v="0"/>
  </r>
  <r>
    <x v="51"/>
    <s v="Dept of Enterprise Services"/>
    <s v="2024 Supplemental"/>
    <m/>
    <x v="51"/>
    <x v="1"/>
    <s v="B38"/>
    <n v="0"/>
    <n v="0"/>
    <n v="0"/>
    <n v="0"/>
    <n v="0"/>
  </r>
  <r>
    <x v="52"/>
    <s v="Washington Horse Racing Commission"/>
    <s v="2024 Supplemental"/>
    <m/>
    <x v="52"/>
    <x v="1"/>
    <s v="B38"/>
    <n v="500"/>
    <n v="-500"/>
    <n v="0"/>
    <n v="41.67"/>
    <n v="-41.67"/>
  </r>
  <r>
    <x v="53"/>
    <s v="Bd of Industrial Insurance Appeals"/>
    <s v="2024 Supplemental"/>
    <m/>
    <x v="53"/>
    <x v="1"/>
    <s v="B38"/>
    <n v="0"/>
    <n v="0"/>
    <n v="0"/>
    <n v="0"/>
    <n v="0"/>
  </r>
  <r>
    <x v="54"/>
    <s v="Liquor and Cannabis Board"/>
    <s v="2024 Supplemental"/>
    <m/>
    <x v="54"/>
    <x v="1"/>
    <s v="B38"/>
    <n v="0"/>
    <n v="0"/>
    <n v="0"/>
    <n v="0"/>
    <n v="0"/>
  </r>
  <r>
    <x v="55"/>
    <s v="Board of Pilotage Commissioners"/>
    <s v="2024 Supplemental"/>
    <m/>
    <x v="55"/>
    <x v="1"/>
    <s v="B38"/>
    <n v="0"/>
    <n v="0"/>
    <n v="0"/>
    <n v="0"/>
    <n v="0"/>
  </r>
  <r>
    <x v="56"/>
    <s v="Utilities and Transportation Comm"/>
    <s v="2024 Supplemental"/>
    <m/>
    <x v="56"/>
    <x v="1"/>
    <s v="B38"/>
    <n v="0"/>
    <n v="0"/>
    <n v="0"/>
    <n v="0"/>
    <n v="0"/>
  </r>
  <r>
    <x v="57"/>
    <s v="Board for Volunteer Firefighters"/>
    <s v="2024 Supplemental"/>
    <m/>
    <x v="57"/>
    <x v="1"/>
    <s v="B38"/>
    <n v="0"/>
    <n v="0"/>
    <n v="0"/>
    <n v="0"/>
    <n v="0"/>
  </r>
  <r>
    <x v="58"/>
    <s v="Washington State Patrol"/>
    <s v="2024 Supplemental"/>
    <m/>
    <x v="58"/>
    <x v="1"/>
    <s v="B38"/>
    <n v="0"/>
    <n v="0"/>
    <n v="0"/>
    <n v="0"/>
    <n v="0"/>
  </r>
  <r>
    <x v="59"/>
    <s v="Criminal Justice Training Comm"/>
    <s v="2024 Supplemental"/>
    <m/>
    <x v="59"/>
    <x v="1"/>
    <s v="B38"/>
    <n v="0"/>
    <n v="0"/>
    <n v="0"/>
    <n v="0"/>
    <n v="0"/>
  </r>
  <r>
    <x v="60"/>
    <s v="WA Traffic Safety Commission"/>
    <s v="2024 Supplemental"/>
    <m/>
    <x v="60"/>
    <x v="1"/>
    <s v="B38"/>
    <n v="-500"/>
    <n v="1500"/>
    <n v="1000"/>
    <n v="-41.67"/>
    <n v="125"/>
  </r>
  <r>
    <x v="61"/>
    <s v="Office of Independent Investigations"/>
    <s v="2024 Supplemental"/>
    <m/>
    <x v="61"/>
    <x v="1"/>
    <s v="B38"/>
    <n v="0"/>
    <n v="0"/>
    <n v="0"/>
    <n v="0"/>
    <n v="0"/>
  </r>
  <r>
    <x v="62"/>
    <s v="Department of Labor and Industries"/>
    <s v="2024 Supplemental"/>
    <m/>
    <x v="62"/>
    <x v="1"/>
    <s v="B38"/>
    <n v="0"/>
    <n v="0"/>
    <n v="0"/>
    <n v="0"/>
    <n v="0"/>
  </r>
  <r>
    <x v="63"/>
    <s v="Department of Licensing"/>
    <s v="2024 Supplemental"/>
    <m/>
    <x v="63"/>
    <x v="1"/>
    <s v="B38"/>
    <n v="0"/>
    <n v="0"/>
    <n v="0"/>
    <n v="0"/>
    <n v="0"/>
  </r>
  <r>
    <x v="64"/>
    <s v="Military Department"/>
    <s v="2024 Supplemental"/>
    <m/>
    <x v="64"/>
    <x v="1"/>
    <s v="B38"/>
    <n v="0"/>
    <n v="0"/>
    <n v="0"/>
    <n v="0"/>
    <n v="0"/>
  </r>
  <r>
    <x v="65"/>
    <s v="Public Employment Relations Comm"/>
    <s v="2024 Supplemental"/>
    <m/>
    <x v="65"/>
    <x v="1"/>
    <s v="B38"/>
    <n v="0"/>
    <n v="0"/>
    <n v="0"/>
    <n v="0"/>
    <n v="0"/>
  </r>
  <r>
    <x v="66"/>
    <s v="Dept of Social and Health Services"/>
    <s v="2024 Supplemental"/>
    <m/>
    <x v="66"/>
    <x v="1"/>
    <s v="B38"/>
    <n v="0"/>
    <n v="0"/>
    <n v="0"/>
    <n v="0"/>
    <n v="0"/>
  </r>
  <r>
    <x v="67"/>
    <s v="Department of Health"/>
    <s v="2024 Supplemental"/>
    <m/>
    <x v="67"/>
    <x v="1"/>
    <s v="B38"/>
    <n v="0"/>
    <n v="0"/>
    <n v="0"/>
    <n v="0"/>
    <n v="0"/>
  </r>
  <r>
    <x v="68"/>
    <s v="Department of Veterans' Affairs"/>
    <s v="2024 Supplemental"/>
    <m/>
    <x v="68"/>
    <x v="1"/>
    <s v="B38"/>
    <n v="0"/>
    <n v="0"/>
    <n v="0"/>
    <n v="0"/>
    <n v="0"/>
  </r>
  <r>
    <x v="69"/>
    <s v="Dept of Children, Youth &amp; Families"/>
    <s v="2024 Supplemental"/>
    <m/>
    <x v="69"/>
    <x v="1"/>
    <s v="B38"/>
    <n v="0"/>
    <n v="0"/>
    <n v="0"/>
    <n v="0"/>
    <n v="0"/>
  </r>
  <r>
    <x v="70"/>
    <s v="Department of Corrections"/>
    <s v="2024 Supplemental"/>
    <m/>
    <x v="70"/>
    <x v="1"/>
    <s v="B38"/>
    <n v="0"/>
    <n v="0"/>
    <n v="0"/>
    <n v="0"/>
    <n v="0"/>
  </r>
  <r>
    <x v="71"/>
    <s v="Dept of Services for the Blind"/>
    <s v="2024 Supplemental"/>
    <m/>
    <x v="71"/>
    <x v="1"/>
    <s v="B38"/>
    <n v="0"/>
    <n v="0"/>
    <n v="0"/>
    <n v="0"/>
    <n v="0"/>
  </r>
  <r>
    <x v="72"/>
    <s v="Student Achievement Council"/>
    <s v="2024 Supplemental"/>
    <m/>
    <x v="72"/>
    <x v="1"/>
    <s v="B38"/>
    <n v="0"/>
    <n v="0"/>
    <n v="0"/>
    <n v="0"/>
    <n v="0"/>
  </r>
  <r>
    <x v="73"/>
    <s v="LEOFF 2 Retirement Board"/>
    <s v="2024 Supplemental"/>
    <m/>
    <x v="73"/>
    <x v="1"/>
    <s v="B38"/>
    <n v="0"/>
    <n v="0"/>
    <n v="0"/>
    <n v="0"/>
    <n v="0"/>
  </r>
  <r>
    <x v="74"/>
    <s v="Public Schools"/>
    <s v="2024 Supplemental"/>
    <m/>
    <x v="74"/>
    <x v="1"/>
    <s v="B38"/>
    <n v="0"/>
    <n v="0"/>
    <n v="0"/>
    <n v="0"/>
    <n v="0"/>
  </r>
  <r>
    <x v="75"/>
    <s v="State School for the Blind"/>
    <s v="2024 Supplemental"/>
    <m/>
    <x v="75"/>
    <x v="1"/>
    <s v="B38"/>
    <n v="0"/>
    <n v="0"/>
    <n v="0"/>
    <n v="0"/>
    <n v="0"/>
  </r>
  <r>
    <x v="76"/>
    <s v="Childhood Deafness &amp; Hearing Loss"/>
    <s v="2024 Supplemental"/>
    <m/>
    <x v="76"/>
    <x v="1"/>
    <s v="B38"/>
    <n v="0"/>
    <n v="0"/>
    <n v="0"/>
    <n v="0"/>
    <n v="0"/>
  </r>
  <r>
    <x v="77"/>
    <s v="Workforce Trng &amp; Educ Coord Board"/>
    <s v="2024 Supplemental"/>
    <m/>
    <x v="77"/>
    <x v="1"/>
    <s v="B38"/>
    <n v="0"/>
    <n v="0"/>
    <n v="0"/>
    <n v="0"/>
    <n v="0"/>
  </r>
  <r>
    <x v="78"/>
    <s v="Archaeology &amp; Historic Preservation"/>
    <s v="2024 Supplemental"/>
    <m/>
    <x v="78"/>
    <x v="1"/>
    <s v="B38"/>
    <n v="0"/>
    <n v="0"/>
    <n v="0"/>
    <n v="0"/>
    <n v="0"/>
  </r>
  <r>
    <x v="79"/>
    <s v="Washington Charter School Comm"/>
    <s v="2024 Supplemental"/>
    <m/>
    <x v="79"/>
    <x v="1"/>
    <s v="B38"/>
    <n v="0"/>
    <n v="0"/>
    <n v="0"/>
    <n v="0"/>
    <n v="0"/>
  </r>
  <r>
    <x v="80"/>
    <s v="University of Washington"/>
    <s v="2024 Supplemental"/>
    <m/>
    <x v="80"/>
    <x v="1"/>
    <s v="B38"/>
    <n v="0"/>
    <n v="0"/>
    <n v="0"/>
    <n v="0"/>
    <n v="0"/>
  </r>
  <r>
    <x v="81"/>
    <s v="Washington State University"/>
    <s v="2024 Supplemental"/>
    <m/>
    <x v="81"/>
    <x v="1"/>
    <s v="B38"/>
    <n v="0"/>
    <n v="0"/>
    <n v="0"/>
    <n v="0"/>
    <n v="0"/>
  </r>
  <r>
    <x v="82"/>
    <s v="Eastern Washington University"/>
    <s v="2024 Supplemental"/>
    <m/>
    <x v="82"/>
    <x v="1"/>
    <s v="B38"/>
    <n v="0"/>
    <n v="0"/>
    <n v="0"/>
    <n v="0"/>
    <n v="0"/>
  </r>
  <r>
    <x v="83"/>
    <s v="Central Washington University"/>
    <s v="2024 Supplemental"/>
    <m/>
    <x v="83"/>
    <x v="1"/>
    <s v="B38"/>
    <n v="0"/>
    <n v="0"/>
    <n v="0"/>
    <n v="0"/>
    <n v="0"/>
  </r>
  <r>
    <x v="84"/>
    <s v="The Evergreen State College"/>
    <s v="2024 Supplemental"/>
    <m/>
    <x v="84"/>
    <x v="1"/>
    <s v="B38"/>
    <n v="0"/>
    <n v="0"/>
    <n v="0"/>
    <n v="0"/>
    <n v="0"/>
  </r>
  <r>
    <x v="85"/>
    <s v="Western Washington University"/>
    <s v="2024 Supplemental"/>
    <m/>
    <x v="85"/>
    <x v="1"/>
    <s v="B38"/>
    <n v="0"/>
    <n v="0"/>
    <n v="0"/>
    <n v="0"/>
    <n v="0"/>
  </r>
  <r>
    <x v="86"/>
    <s v="Washington State Arts Commission"/>
    <s v="2024 Supplemental"/>
    <m/>
    <x v="86"/>
    <x v="1"/>
    <s v="B38"/>
    <n v="0"/>
    <n v="0"/>
    <n v="0"/>
    <n v="0"/>
    <n v="0"/>
  </r>
  <r>
    <x v="87"/>
    <s v="Washington State Historical Society"/>
    <s v="2024 Supplemental"/>
    <m/>
    <x v="87"/>
    <x v="1"/>
    <s v="B38"/>
    <n v="0"/>
    <n v="0"/>
    <n v="0"/>
    <n v="0"/>
    <n v="0"/>
  </r>
  <r>
    <x v="88"/>
    <s v="East Wash State Historical Society"/>
    <s v="2024 Supplemental"/>
    <m/>
    <x v="88"/>
    <x v="1"/>
    <s v="B38"/>
    <n v="0"/>
    <n v="0"/>
    <n v="0"/>
    <n v="0"/>
    <n v="0"/>
  </r>
  <r>
    <x v="89"/>
    <s v="Department of Transportation"/>
    <s v="2024 Supplemental"/>
    <m/>
    <x v="89"/>
    <x v="1"/>
    <s v="B38"/>
    <n v="0"/>
    <n v="0"/>
    <n v="0"/>
    <n v="0"/>
    <n v="0"/>
  </r>
  <r>
    <x v="90"/>
    <s v="County Road Administration Board"/>
    <s v="2024 Supplemental"/>
    <m/>
    <x v="90"/>
    <x v="1"/>
    <s v="B38"/>
    <n v="0"/>
    <n v="0"/>
    <n v="0"/>
    <n v="0"/>
    <n v="0"/>
  </r>
  <r>
    <x v="91"/>
    <s v="Transportation Improvement Board"/>
    <s v="2024 Supplemental"/>
    <m/>
    <x v="91"/>
    <x v="1"/>
    <s v="B38"/>
    <n v="0"/>
    <n v="0"/>
    <n v="0"/>
    <n v="0"/>
    <n v="0"/>
  </r>
  <r>
    <x v="92"/>
    <s v="Transportation Commission"/>
    <s v="2024 Supplemental"/>
    <m/>
    <x v="92"/>
    <x v="1"/>
    <s v="B38"/>
    <n v="0"/>
    <n v="0"/>
    <n v="0"/>
    <n v="0"/>
    <n v="0"/>
  </r>
  <r>
    <x v="93"/>
    <s v="Freight Mobility Strategic Invest"/>
    <s v="2024 Supplemental"/>
    <m/>
    <x v="93"/>
    <x v="1"/>
    <s v="B38"/>
    <n v="0"/>
    <n v="0"/>
    <n v="0"/>
    <n v="0"/>
    <n v="0"/>
  </r>
  <r>
    <x v="94"/>
    <s v="Columbia River Gorge Commission"/>
    <s v="2024 Supplemental"/>
    <m/>
    <x v="94"/>
    <x v="1"/>
    <s v="B38"/>
    <n v="0"/>
    <n v="0"/>
    <n v="0"/>
    <n v="0"/>
    <n v="0"/>
  </r>
  <r>
    <x v="95"/>
    <s v="Department of Ecology"/>
    <s v="2024 Supplemental"/>
    <m/>
    <x v="95"/>
    <x v="1"/>
    <s v="B38"/>
    <n v="0"/>
    <n v="0"/>
    <n v="0"/>
    <n v="0"/>
    <n v="0"/>
  </r>
  <r>
    <x v="96"/>
    <s v="WA Pollution Liab Insurance Program"/>
    <s v="2024 Supplemental"/>
    <m/>
    <x v="96"/>
    <x v="1"/>
    <s v="B38"/>
    <n v="0"/>
    <n v="0"/>
    <n v="0"/>
    <n v="0"/>
    <n v="0"/>
  </r>
  <r>
    <x v="97"/>
    <s v="Energy Fac Site Eval"/>
    <s v="2024 Supplemental"/>
    <m/>
    <x v="97"/>
    <x v="1"/>
    <s v="B38"/>
    <n v="0"/>
    <n v="0"/>
    <n v="0"/>
    <n v="0"/>
    <n v="0"/>
  </r>
  <r>
    <x v="98"/>
    <s v="State Parks and Recreation Comm"/>
    <s v="2024 Supplemental"/>
    <m/>
    <x v="98"/>
    <x v="1"/>
    <s v="B38"/>
    <n v="0"/>
    <n v="0"/>
    <n v="0"/>
    <n v="0"/>
    <n v="0"/>
  </r>
  <r>
    <x v="99"/>
    <s v="Rec and Conservation Funding Board"/>
    <s v="2024 Supplemental"/>
    <m/>
    <x v="99"/>
    <x v="1"/>
    <s v="B38"/>
    <n v="0"/>
    <n v="0"/>
    <n v="0"/>
    <n v="0"/>
    <n v="0"/>
  </r>
  <r>
    <x v="100"/>
    <s v="Environ &amp; Land Use Hearings Office"/>
    <s v="2024 Supplemental"/>
    <m/>
    <x v="100"/>
    <x v="1"/>
    <s v="B38"/>
    <n v="0"/>
    <n v="0"/>
    <n v="0"/>
    <n v="0"/>
    <n v="0"/>
  </r>
  <r>
    <x v="101"/>
    <s v="State Conservation Commission"/>
    <s v="2024 Supplemental"/>
    <m/>
    <x v="101"/>
    <x v="1"/>
    <s v="B38"/>
    <n v="0"/>
    <n v="0"/>
    <n v="0"/>
    <n v="0"/>
    <n v="0"/>
  </r>
  <r>
    <x v="102"/>
    <s v="Dept of Fish and Wildlife"/>
    <s v="2024 Supplemental"/>
    <m/>
    <x v="102"/>
    <x v="1"/>
    <s v="B38"/>
    <n v="0"/>
    <n v="0"/>
    <n v="0"/>
    <n v="0"/>
    <n v="0"/>
  </r>
  <r>
    <x v="103"/>
    <s v="Puget Sound Partnership"/>
    <s v="2024 Supplemental"/>
    <m/>
    <x v="103"/>
    <x v="1"/>
    <s v="B38"/>
    <n v="0"/>
    <n v="0"/>
    <n v="0"/>
    <n v="0"/>
    <n v="0"/>
  </r>
  <r>
    <x v="104"/>
    <s v="Department of Natural Resources"/>
    <s v="2024 Supplemental"/>
    <m/>
    <x v="104"/>
    <x v="1"/>
    <s v="B38"/>
    <n v="0"/>
    <n v="0"/>
    <n v="0"/>
    <n v="0"/>
    <n v="0"/>
  </r>
  <r>
    <x v="105"/>
    <s v="Department of Agriculture"/>
    <s v="2024 Supplemental"/>
    <m/>
    <x v="105"/>
    <x v="1"/>
    <s v="B38"/>
    <n v="0"/>
    <n v="0"/>
    <n v="0"/>
    <n v="0"/>
    <n v="0"/>
  </r>
  <r>
    <x v="106"/>
    <s v="Employment Security Department"/>
    <s v="2024 Supplemental"/>
    <m/>
    <x v="106"/>
    <x v="1"/>
    <s v="B38"/>
    <n v="0"/>
    <n v="0"/>
    <n v="0"/>
    <n v="0"/>
    <n v="0"/>
  </r>
  <r>
    <x v="107"/>
    <s v="Community/Technical College System"/>
    <s v="2024 Supplemental"/>
    <m/>
    <x v="107"/>
    <x v="1"/>
    <s v="B38"/>
    <n v="0"/>
    <n v="0"/>
    <n v="0"/>
    <n v="0"/>
    <n v="0"/>
  </r>
  <r>
    <x v="1"/>
    <s v="Senate"/>
    <s v="2024 Supplemental"/>
    <m/>
    <x v="1"/>
    <x v="2"/>
    <s v="B44"/>
    <n v="5000"/>
    <n v="5000"/>
    <n v="10000"/>
    <n v="416.67"/>
    <n v="416.67"/>
  </r>
  <r>
    <x v="2"/>
    <s v="Joint Transportation Committee"/>
    <s v="2024 Supplemental"/>
    <m/>
    <x v="2"/>
    <x v="2"/>
    <s v="B44"/>
    <n v="0"/>
    <n v="0"/>
    <n v="0"/>
    <n v="0"/>
    <n v="0"/>
  </r>
  <r>
    <x v="0"/>
    <s v="House of Representatives"/>
    <s v="2024 Supplemental"/>
    <m/>
    <x v="0"/>
    <x v="2"/>
    <s v="B44"/>
    <n v="7000"/>
    <n v="7000"/>
    <n v="14000"/>
    <n v="583.33000000000004"/>
    <n v="583.33000000000004"/>
  </r>
  <r>
    <x v="3"/>
    <s v="Jt Leg Audit &amp; Review Committee"/>
    <s v="2024 Supplemental"/>
    <m/>
    <x v="3"/>
    <x v="2"/>
    <s v="B44"/>
    <n v="1000"/>
    <n v="0"/>
    <n v="1000"/>
    <n v="83.33"/>
    <n v="0"/>
  </r>
  <r>
    <x v="4"/>
    <s v="LEAP Committee"/>
    <s v="2024 Supplemental"/>
    <m/>
    <x v="4"/>
    <x v="2"/>
    <s v="B44"/>
    <n v="0"/>
    <n v="0"/>
    <n v="0"/>
    <n v="0"/>
    <n v="0"/>
  </r>
  <r>
    <x v="5"/>
    <s v="Office of the State Actuary"/>
    <s v="2024 Supplemental"/>
    <m/>
    <x v="5"/>
    <x v="2"/>
    <s v="B44"/>
    <n v="1000"/>
    <n v="0"/>
    <n v="1000"/>
    <n v="83.33"/>
    <n v="0"/>
  </r>
  <r>
    <x v="6"/>
    <s v="St Leg Labor Rel"/>
    <s v="2024 Supplemental"/>
    <m/>
    <x v="6"/>
    <x v="2"/>
    <s v="B44"/>
    <n v="0"/>
    <n v="0"/>
    <n v="0"/>
    <n v="0"/>
    <n v="0"/>
  </r>
  <r>
    <x v="7"/>
    <s v="Office of Legislative Support Svcs"/>
    <s v="2024 Supplemental"/>
    <m/>
    <x v="7"/>
    <x v="2"/>
    <s v="B44"/>
    <n v="0"/>
    <n v="1000"/>
    <n v="1000"/>
    <n v="0"/>
    <n v="83.33"/>
  </r>
  <r>
    <x v="8"/>
    <s v="Joint Legislative Systems Comm"/>
    <s v="2024 Supplemental"/>
    <m/>
    <x v="8"/>
    <x v="2"/>
    <s v="B44"/>
    <n v="1000"/>
    <n v="1000"/>
    <n v="2000"/>
    <n v="83.33"/>
    <n v="83.33"/>
  </r>
  <r>
    <x v="9"/>
    <s v="Statute Law Committee"/>
    <s v="2024 Supplemental"/>
    <m/>
    <x v="9"/>
    <x v="2"/>
    <s v="B44"/>
    <n v="0"/>
    <n v="1000"/>
    <n v="1000"/>
    <n v="0"/>
    <n v="83.33"/>
  </r>
  <r>
    <x v="10"/>
    <s v="Supreme Court"/>
    <s v="2024 Supplemental"/>
    <m/>
    <x v="10"/>
    <x v="2"/>
    <s v="B44"/>
    <n v="2000"/>
    <n v="1000"/>
    <n v="3000"/>
    <n v="166.67"/>
    <n v="83.33"/>
  </r>
  <r>
    <x v="11"/>
    <s v="State Law Library"/>
    <s v="2024 Supplemental"/>
    <m/>
    <x v="11"/>
    <x v="2"/>
    <s v="B44"/>
    <n v="0"/>
    <n v="0"/>
    <n v="0"/>
    <n v="0"/>
    <n v="0"/>
  </r>
  <r>
    <x v="12"/>
    <s v="Court of Appeals"/>
    <s v="2024 Supplemental"/>
    <m/>
    <x v="12"/>
    <x v="2"/>
    <s v="B44"/>
    <n v="2000"/>
    <n v="3000"/>
    <n v="5000"/>
    <n v="166.67"/>
    <n v="250"/>
  </r>
  <r>
    <x v="13"/>
    <s v="Commission on Judicial Conduct"/>
    <s v="2024 Supplemental"/>
    <m/>
    <x v="13"/>
    <x v="2"/>
    <s v="B44"/>
    <n v="0"/>
    <n v="0"/>
    <n v="0"/>
    <n v="0"/>
    <n v="0"/>
  </r>
  <r>
    <x v="14"/>
    <s v="Administrative Office of the Courts"/>
    <s v="2024 Supplemental"/>
    <m/>
    <x v="14"/>
    <x v="2"/>
    <s v="B44"/>
    <n v="9000"/>
    <n v="10000"/>
    <n v="19000"/>
    <n v="750"/>
    <n v="833.33"/>
  </r>
  <r>
    <x v="15"/>
    <s v="Office of Public Defense"/>
    <s v="2024 Supplemental"/>
    <m/>
    <x v="15"/>
    <x v="2"/>
    <s v="B44"/>
    <n v="0"/>
    <n v="1000"/>
    <n v="1000"/>
    <n v="0"/>
    <n v="83.33"/>
  </r>
  <r>
    <x v="16"/>
    <s v="Office of Civil Legal Aid"/>
    <s v="2024 Supplemental"/>
    <m/>
    <x v="16"/>
    <x v="2"/>
    <s v="B44"/>
    <n v="0"/>
    <n v="0"/>
    <n v="0"/>
    <n v="0"/>
    <n v="0"/>
  </r>
  <r>
    <x v="17"/>
    <s v="Office of the Governor"/>
    <s v="2024 Supplemental"/>
    <m/>
    <x v="17"/>
    <x v="2"/>
    <s v="B44"/>
    <n v="2000"/>
    <n v="1000"/>
    <n v="3000"/>
    <n v="166.67"/>
    <n v="83.33"/>
  </r>
  <r>
    <x v="18"/>
    <s v="Office of the Lieutenant Governor"/>
    <s v="2024 Supplemental"/>
    <m/>
    <x v="18"/>
    <x v="2"/>
    <s v="B44"/>
    <n v="0"/>
    <n v="0"/>
    <n v="0"/>
    <n v="0"/>
    <n v="0"/>
  </r>
  <r>
    <x v="19"/>
    <s v="WA St Leadership Bd"/>
    <s v="2024 Supplemental"/>
    <m/>
    <x v="19"/>
    <x v="2"/>
    <s v="B44"/>
    <n v="0"/>
    <n v="0"/>
    <n v="0"/>
    <n v="0"/>
    <n v="0"/>
  </r>
  <r>
    <x v="20"/>
    <s v="Public Disclosure Commission"/>
    <s v="2024 Supplemental"/>
    <m/>
    <x v="20"/>
    <x v="2"/>
    <s v="B44"/>
    <n v="0"/>
    <n v="1000"/>
    <n v="1000"/>
    <n v="0"/>
    <n v="83.33"/>
  </r>
  <r>
    <x v="21"/>
    <s v="Office of the Secretary of State"/>
    <s v="2024 Supplemental"/>
    <m/>
    <x v="21"/>
    <x v="2"/>
    <s v="B44"/>
    <n v="6000"/>
    <n v="5000"/>
    <n v="11000"/>
    <n v="500"/>
    <n v="416.67"/>
  </r>
  <r>
    <x v="22"/>
    <s v="Governor's Office of Indian Affairs"/>
    <s v="2024 Supplemental"/>
    <m/>
    <x v="22"/>
    <x v="2"/>
    <s v="B44"/>
    <n v="0"/>
    <n v="0"/>
    <n v="0"/>
    <n v="0"/>
    <n v="0"/>
  </r>
  <r>
    <x v="23"/>
    <s v="Asian-Pacific-American Affrs"/>
    <s v="2024 Supplemental"/>
    <m/>
    <x v="23"/>
    <x v="2"/>
    <s v="B44"/>
    <n v="0"/>
    <n v="0"/>
    <n v="0"/>
    <n v="0"/>
    <n v="0"/>
  </r>
  <r>
    <x v="24"/>
    <s v="Office of the State Treasurer"/>
    <s v="2024 Supplemental"/>
    <m/>
    <x v="24"/>
    <x v="2"/>
    <s v="B44"/>
    <n v="1000"/>
    <n v="1000"/>
    <n v="2000"/>
    <n v="83.33"/>
    <n v="83.33"/>
  </r>
  <r>
    <x v="25"/>
    <s v="Redistricting Commission"/>
    <s v="2024 Supplemental"/>
    <m/>
    <x v="25"/>
    <x v="2"/>
    <s v="B44"/>
    <n v="0"/>
    <n v="0"/>
    <n v="0"/>
    <n v="0"/>
    <n v="0"/>
  </r>
  <r>
    <x v="26"/>
    <s v="Office of the State Auditor"/>
    <s v="2024 Supplemental"/>
    <m/>
    <x v="26"/>
    <x v="2"/>
    <s v="B44"/>
    <n v="8000"/>
    <n v="8000"/>
    <n v="16000"/>
    <n v="666.67"/>
    <n v="666.67"/>
  </r>
  <r>
    <x v="27"/>
    <s v="Comm Salaries for Elected Officials"/>
    <s v="2024 Supplemental"/>
    <m/>
    <x v="27"/>
    <x v="2"/>
    <s v="B44"/>
    <n v="0"/>
    <n v="0"/>
    <n v="0"/>
    <n v="0"/>
    <n v="0"/>
  </r>
  <r>
    <x v="28"/>
    <s v="Office of the Attorney General"/>
    <s v="2024 Supplemental"/>
    <m/>
    <x v="28"/>
    <x v="2"/>
    <s v="B44"/>
    <n v="32000"/>
    <n v="30000"/>
    <n v="62000"/>
    <n v="2666.67"/>
    <n v="2500"/>
  </r>
  <r>
    <x v="29"/>
    <s v="Caseload Forecast Council"/>
    <s v="2024 Supplemental"/>
    <m/>
    <x v="29"/>
    <x v="2"/>
    <s v="B44"/>
    <n v="0"/>
    <n v="0"/>
    <n v="0"/>
    <n v="0"/>
    <n v="0"/>
  </r>
  <r>
    <x v="30"/>
    <s v="Dept of Financial Institutions"/>
    <s v="2024 Supplemental"/>
    <m/>
    <x v="30"/>
    <x v="2"/>
    <s v="B44"/>
    <n v="4000"/>
    <n v="4000"/>
    <n v="8000"/>
    <n v="333.33"/>
    <n v="333.33"/>
  </r>
  <r>
    <x v="31"/>
    <s v="Department of Commerce"/>
    <s v="2024 Supplemental"/>
    <m/>
    <x v="31"/>
    <x v="2"/>
    <s v="B44"/>
    <n v="8000"/>
    <n v="8000"/>
    <n v="16000"/>
    <n v="666.67"/>
    <n v="666.67"/>
  </r>
  <r>
    <x v="32"/>
    <s v="Economic &amp; Revenue Forecast Council"/>
    <s v="2024 Supplemental"/>
    <m/>
    <x v="32"/>
    <x v="2"/>
    <s v="B44"/>
    <n v="0"/>
    <n v="0"/>
    <n v="0"/>
    <n v="0"/>
    <n v="0"/>
  </r>
  <r>
    <x v="33"/>
    <s v="Office of Financial Management"/>
    <s v="2024 Supplemental"/>
    <m/>
    <x v="33"/>
    <x v="2"/>
    <s v="B44"/>
    <n v="7000"/>
    <n v="11000"/>
    <n v="18000"/>
    <n v="583.33000000000004"/>
    <n v="916.67"/>
  </r>
  <r>
    <x v="34"/>
    <s v="WA State Health Care Authority"/>
    <s v="2024 Supplemental"/>
    <m/>
    <x v="34"/>
    <x v="2"/>
    <s v="B44"/>
    <n v="29000"/>
    <n v="30000"/>
    <n v="59000"/>
    <n v="2416.67"/>
    <n v="2500"/>
  </r>
  <r>
    <x v="35"/>
    <s v="Office of Administrative Hearings"/>
    <s v="2024 Supplemental"/>
    <m/>
    <x v="35"/>
    <x v="2"/>
    <s v="B44"/>
    <n v="5000"/>
    <n v="5000"/>
    <n v="10000"/>
    <n v="416.67"/>
    <n v="416.67"/>
  </r>
  <r>
    <x v="36"/>
    <s v="State Lottery Commission"/>
    <s v="2024 Supplemental"/>
    <m/>
    <x v="36"/>
    <x v="2"/>
    <s v="B44"/>
    <n v="2000"/>
    <n v="3000"/>
    <n v="5000"/>
    <n v="166.67"/>
    <n v="250"/>
  </r>
  <r>
    <x v="37"/>
    <s v="Washington State Gambling Comm"/>
    <s v="2024 Supplemental"/>
    <m/>
    <x v="37"/>
    <x v="2"/>
    <s v="B44"/>
    <n v="2000"/>
    <n v="2000"/>
    <n v="4000"/>
    <n v="166.67"/>
    <n v="166.67"/>
  </r>
  <r>
    <x v="38"/>
    <s v="WA State Comm on Hispanic Affairs"/>
    <s v="2024 Supplemental"/>
    <m/>
    <x v="38"/>
    <x v="2"/>
    <s v="B44"/>
    <n v="0"/>
    <n v="0"/>
    <n v="0"/>
    <n v="0"/>
    <n v="0"/>
  </r>
  <r>
    <x v="39"/>
    <s v="African-American Affairs Comm"/>
    <s v="2024 Supplemental"/>
    <m/>
    <x v="39"/>
    <x v="2"/>
    <s v="B44"/>
    <n v="0"/>
    <n v="0"/>
    <n v="0"/>
    <n v="0"/>
    <n v="0"/>
  </r>
  <r>
    <x v="40"/>
    <s v="Human Rights Commission"/>
    <s v="2024 Supplemental"/>
    <m/>
    <x v="40"/>
    <x v="2"/>
    <s v="B44"/>
    <n v="0"/>
    <n v="1000"/>
    <n v="1000"/>
    <n v="0"/>
    <n v="83.33"/>
  </r>
  <r>
    <x v="41"/>
    <s v="Department of Retirement Systems"/>
    <s v="2024 Supplemental"/>
    <m/>
    <x v="41"/>
    <x v="2"/>
    <s v="B44"/>
    <n v="5000"/>
    <n v="5000"/>
    <n v="10000"/>
    <n v="416.67"/>
    <n v="416.67"/>
  </r>
  <r>
    <x v="42"/>
    <s v="State Investment Board"/>
    <s v="2024 Supplemental"/>
    <m/>
    <x v="42"/>
    <x v="2"/>
    <s v="B44"/>
    <n v="2000"/>
    <n v="2000"/>
    <n v="4000"/>
    <n v="166.67"/>
    <n v="166.67"/>
  </r>
  <r>
    <x v="43"/>
    <s v="Department of Revenue"/>
    <s v="2024 Supplemental"/>
    <m/>
    <x v="43"/>
    <x v="2"/>
    <s v="B44"/>
    <n v="24000"/>
    <n v="25000"/>
    <n v="49000"/>
    <n v="2000"/>
    <n v="2083.33"/>
  </r>
  <r>
    <x v="44"/>
    <s v="Board of Tax Appeals"/>
    <s v="2024 Supplemental"/>
    <m/>
    <x v="44"/>
    <x v="2"/>
    <s v="B44"/>
    <n v="1000"/>
    <n v="0"/>
    <n v="1000"/>
    <n v="83.33"/>
    <n v="0"/>
  </r>
  <r>
    <x v="45"/>
    <s v="Minority &amp; Women's Business Enterp"/>
    <s v="2024 Supplemental"/>
    <m/>
    <x v="45"/>
    <x v="2"/>
    <s v="B44"/>
    <n v="0"/>
    <n v="1000"/>
    <n v="1000"/>
    <n v="0"/>
    <n v="83.33"/>
  </r>
  <r>
    <x v="46"/>
    <s v="Office of Insurance Commissioner"/>
    <s v="2024 Supplemental"/>
    <m/>
    <x v="46"/>
    <x v="2"/>
    <s v="B44"/>
    <n v="4000"/>
    <n v="5000"/>
    <n v="9000"/>
    <n v="333.33"/>
    <n v="416.67"/>
  </r>
  <r>
    <x v="47"/>
    <s v="Consolidated Technology Services"/>
    <s v="2024 Supplemental"/>
    <m/>
    <x v="47"/>
    <x v="2"/>
    <s v="B44"/>
    <n v="5000"/>
    <n v="5000"/>
    <n v="10000"/>
    <n v="416.67"/>
    <n v="416.67"/>
  </r>
  <r>
    <x v="48"/>
    <s v="State Board of Accountancy"/>
    <s v="2024 Supplemental"/>
    <m/>
    <x v="48"/>
    <x v="2"/>
    <s v="B44"/>
    <n v="0"/>
    <n v="0"/>
    <n v="0"/>
    <n v="0"/>
    <n v="0"/>
  </r>
  <r>
    <x v="49"/>
    <s v="Bd of Reg Prof Eng &amp; Land Surveyors"/>
    <s v="2024 Supplemental"/>
    <m/>
    <x v="49"/>
    <x v="2"/>
    <s v="B44"/>
    <n v="0"/>
    <n v="0"/>
    <n v="0"/>
    <n v="0"/>
    <n v="0"/>
  </r>
  <r>
    <x v="50"/>
    <s v="Forensic Investigations Council"/>
    <s v="2024 Supplemental"/>
    <m/>
    <x v="50"/>
    <x v="2"/>
    <s v="B44"/>
    <n v="0"/>
    <n v="0"/>
    <n v="0"/>
    <n v="0"/>
    <n v="0"/>
  </r>
  <r>
    <x v="51"/>
    <s v="Dept of Enterprise Services"/>
    <s v="2024 Supplemental"/>
    <m/>
    <x v="51"/>
    <x v="2"/>
    <s v="B44"/>
    <n v="15000"/>
    <n v="14000"/>
    <n v="29000"/>
    <n v="1250"/>
    <n v="1166.67"/>
  </r>
  <r>
    <x v="52"/>
    <s v="Washington Horse Racing Commission"/>
    <s v="2024 Supplemental"/>
    <m/>
    <x v="52"/>
    <x v="2"/>
    <s v="B44"/>
    <n v="0"/>
    <n v="0"/>
    <n v="0"/>
    <n v="0"/>
    <n v="0"/>
  </r>
  <r>
    <x v="53"/>
    <s v="Bd of Industrial Insurance Appeals"/>
    <s v="2024 Supplemental"/>
    <m/>
    <x v="53"/>
    <x v="2"/>
    <s v="B44"/>
    <n v="2000"/>
    <n v="4000"/>
    <n v="6000"/>
    <n v="166.67"/>
    <n v="333.33"/>
  </r>
  <r>
    <x v="54"/>
    <s v="Liquor and Cannabis Board"/>
    <s v="2024 Supplemental"/>
    <m/>
    <x v="54"/>
    <x v="2"/>
    <s v="B44"/>
    <n v="6000"/>
    <n v="7000"/>
    <n v="13000"/>
    <n v="500"/>
    <n v="583.33000000000004"/>
  </r>
  <r>
    <x v="55"/>
    <s v="Board of Pilotage Commissioners"/>
    <s v="2024 Supplemental"/>
    <m/>
    <x v="55"/>
    <x v="2"/>
    <s v="B44"/>
    <n v="0"/>
    <n v="0"/>
    <n v="0"/>
    <n v="0"/>
    <n v="0"/>
  </r>
  <r>
    <x v="56"/>
    <s v="Utilities and Transportation Comm"/>
    <s v="2024 Supplemental"/>
    <m/>
    <x v="56"/>
    <x v="2"/>
    <s v="B44"/>
    <n v="4000"/>
    <n v="3000"/>
    <n v="7000"/>
    <n v="333.33"/>
    <n v="250"/>
  </r>
  <r>
    <x v="57"/>
    <s v="Board for Volunteer Firefighters"/>
    <s v="2024 Supplemental"/>
    <m/>
    <x v="57"/>
    <x v="2"/>
    <s v="B44"/>
    <n v="0"/>
    <n v="0"/>
    <n v="0"/>
    <n v="0"/>
    <n v="0"/>
  </r>
  <r>
    <x v="58"/>
    <s v="Washington State Patrol"/>
    <s v="2024 Supplemental"/>
    <m/>
    <x v="58"/>
    <x v="2"/>
    <s v="B44"/>
    <n v="44000"/>
    <n v="46000"/>
    <n v="90000"/>
    <n v="3666.67"/>
    <n v="3833.33"/>
  </r>
  <r>
    <x v="59"/>
    <s v="Criminal Justice Training Comm"/>
    <s v="2024 Supplemental"/>
    <m/>
    <x v="59"/>
    <x v="2"/>
    <s v="B44"/>
    <n v="2000"/>
    <n v="1000"/>
    <n v="3000"/>
    <n v="166.67"/>
    <n v="83.33"/>
  </r>
  <r>
    <x v="60"/>
    <s v="WA Traffic Safety Commission"/>
    <s v="2024 Supplemental"/>
    <m/>
    <x v="60"/>
    <x v="2"/>
    <s v="B44"/>
    <n v="0"/>
    <n v="0"/>
    <n v="0"/>
    <n v="0"/>
    <n v="0"/>
  </r>
  <r>
    <x v="61"/>
    <s v="Office of Independent Investigations"/>
    <s v="2024 Supplemental"/>
    <m/>
    <x v="61"/>
    <x v="2"/>
    <s v="B44"/>
    <n v="0"/>
    <n v="0"/>
    <n v="0"/>
    <n v="0"/>
    <n v="0"/>
  </r>
  <r>
    <x v="62"/>
    <s v="Department of Labor and Industries"/>
    <s v="2024 Supplemental"/>
    <m/>
    <x v="62"/>
    <x v="2"/>
    <s v="B44"/>
    <n v="64000"/>
    <n v="62000"/>
    <n v="126000"/>
    <n v="5333.33"/>
    <n v="5166.67"/>
  </r>
  <r>
    <x v="63"/>
    <s v="Department of Licensing"/>
    <s v="2024 Supplemental"/>
    <m/>
    <x v="63"/>
    <x v="2"/>
    <s v="B44"/>
    <n v="26000"/>
    <n v="24000"/>
    <n v="50000"/>
    <n v="2166.67"/>
    <n v="2000"/>
  </r>
  <r>
    <x v="64"/>
    <s v="Military Department"/>
    <s v="2024 Supplemental"/>
    <m/>
    <x v="64"/>
    <x v="2"/>
    <s v="B44"/>
    <n v="7000"/>
    <n v="7000"/>
    <n v="14000"/>
    <n v="583.33000000000004"/>
    <n v="583.33000000000004"/>
  </r>
  <r>
    <x v="65"/>
    <s v="Public Employment Relations Comm"/>
    <s v="2024 Supplemental"/>
    <m/>
    <x v="65"/>
    <x v="2"/>
    <s v="B44"/>
    <n v="0"/>
    <n v="1000"/>
    <n v="1000"/>
    <n v="0"/>
    <n v="83.33"/>
  </r>
  <r>
    <x v="66"/>
    <s v="Dept of Social and Health Services"/>
    <s v="2024 Supplemental"/>
    <m/>
    <x v="66"/>
    <x v="2"/>
    <s v="B44"/>
    <n v="314000"/>
    <n v="316000"/>
    <n v="630000"/>
    <n v="26166.67"/>
    <n v="26333.33"/>
  </r>
  <r>
    <x v="67"/>
    <s v="Department of Health"/>
    <s v="2024 Supplemental"/>
    <m/>
    <x v="67"/>
    <x v="2"/>
    <s v="B44"/>
    <n v="54000"/>
    <n v="55000"/>
    <n v="109000"/>
    <n v="4500"/>
    <n v="4583.33"/>
  </r>
  <r>
    <x v="68"/>
    <s v="Department of Veterans' Affairs"/>
    <s v="2024 Supplemental"/>
    <m/>
    <x v="68"/>
    <x v="2"/>
    <s v="B44"/>
    <n v="17000"/>
    <n v="15000"/>
    <n v="32000"/>
    <n v="1416.67"/>
    <n v="1250"/>
  </r>
  <r>
    <x v="69"/>
    <s v="Dept of Children, Youth &amp; Families"/>
    <s v="2024 Supplemental"/>
    <m/>
    <x v="69"/>
    <x v="2"/>
    <s v="B44"/>
    <n v="89000"/>
    <n v="91000"/>
    <n v="180000"/>
    <n v="7416.67"/>
    <n v="7583.33"/>
  </r>
  <r>
    <x v="70"/>
    <s v="Department of Corrections"/>
    <s v="2024 Supplemental"/>
    <m/>
    <x v="70"/>
    <x v="2"/>
    <s v="B44"/>
    <n v="172000"/>
    <n v="172000"/>
    <n v="344000"/>
    <n v="14333.33"/>
    <n v="14333.33"/>
  </r>
  <r>
    <x v="71"/>
    <s v="Dept of Services for the Blind"/>
    <s v="2024 Supplemental"/>
    <m/>
    <x v="71"/>
    <x v="2"/>
    <s v="B44"/>
    <n v="1000"/>
    <n v="2000"/>
    <n v="3000"/>
    <n v="83.33"/>
    <n v="166.67"/>
  </r>
  <r>
    <x v="72"/>
    <s v="Student Achievement Council"/>
    <s v="2024 Supplemental"/>
    <m/>
    <x v="72"/>
    <x v="2"/>
    <s v="B44"/>
    <n v="1000"/>
    <n v="2000"/>
    <n v="3000"/>
    <n v="83.33"/>
    <n v="166.67"/>
  </r>
  <r>
    <x v="73"/>
    <s v="LEOFF 2 Retirement Board"/>
    <s v="2024 Supplemental"/>
    <m/>
    <x v="73"/>
    <x v="2"/>
    <s v="B44"/>
    <n v="0"/>
    <n v="0"/>
    <n v="0"/>
    <n v="0"/>
    <n v="0"/>
  </r>
  <r>
    <x v="74"/>
    <s v="Public Schools"/>
    <s v="2024 Supplemental"/>
    <m/>
    <x v="74"/>
    <x v="2"/>
    <s v="B44"/>
    <n v="9000"/>
    <n v="9000"/>
    <n v="18000"/>
    <n v="750"/>
    <n v="750"/>
  </r>
  <r>
    <x v="75"/>
    <s v="State School for the Blind"/>
    <s v="2024 Supplemental"/>
    <m/>
    <x v="75"/>
    <x v="2"/>
    <s v="B44"/>
    <n v="2000"/>
    <n v="2000"/>
    <n v="4000"/>
    <n v="166.67"/>
    <n v="166.67"/>
  </r>
  <r>
    <x v="76"/>
    <s v="Childhood Deafness &amp; Hearing Loss"/>
    <s v="2024 Supplemental"/>
    <m/>
    <x v="76"/>
    <x v="2"/>
    <s v="B44"/>
    <n v="2000"/>
    <n v="3000"/>
    <n v="5000"/>
    <n v="166.67"/>
    <n v="250"/>
  </r>
  <r>
    <x v="77"/>
    <s v="Workforce Trng &amp; Educ Coord Board"/>
    <s v="2024 Supplemental"/>
    <m/>
    <x v="77"/>
    <x v="2"/>
    <s v="B44"/>
    <n v="1000"/>
    <n v="0"/>
    <n v="1000"/>
    <n v="83.33"/>
    <n v="0"/>
  </r>
  <r>
    <x v="78"/>
    <s v="Archaeology &amp; Historic Preservation"/>
    <s v="2024 Supplemental"/>
    <m/>
    <x v="78"/>
    <x v="2"/>
    <s v="B44"/>
    <n v="1000"/>
    <n v="0"/>
    <n v="1000"/>
    <n v="83.33"/>
    <n v="0"/>
  </r>
  <r>
    <x v="79"/>
    <s v="Washington Charter School Comm"/>
    <s v="2024 Supplemental"/>
    <m/>
    <x v="79"/>
    <x v="2"/>
    <s v="B44"/>
    <n v="0"/>
    <n v="0"/>
    <n v="0"/>
    <n v="0"/>
    <n v="0"/>
  </r>
  <r>
    <x v="80"/>
    <s v="University of Washington"/>
    <s v="2024 Supplemental"/>
    <m/>
    <x v="80"/>
    <x v="2"/>
    <s v="B44"/>
    <n v="22000"/>
    <n v="22000"/>
    <n v="44000"/>
    <n v="1833.33"/>
    <n v="1833.33"/>
  </r>
  <r>
    <x v="81"/>
    <s v="Washington State University"/>
    <s v="2024 Supplemental"/>
    <m/>
    <x v="81"/>
    <x v="2"/>
    <s v="B44"/>
    <n v="11000"/>
    <n v="10000"/>
    <n v="21000"/>
    <n v="916.67"/>
    <n v="833.33"/>
  </r>
  <r>
    <x v="82"/>
    <s v="Eastern Washington University"/>
    <s v="2024 Supplemental"/>
    <m/>
    <x v="82"/>
    <x v="2"/>
    <s v="B44"/>
    <n v="3000"/>
    <n v="2000"/>
    <n v="5000"/>
    <n v="250"/>
    <n v="166.67"/>
  </r>
  <r>
    <x v="83"/>
    <s v="Central Washington University"/>
    <s v="2024 Supplemental"/>
    <m/>
    <x v="83"/>
    <x v="2"/>
    <s v="B44"/>
    <n v="3000"/>
    <n v="2000"/>
    <n v="5000"/>
    <n v="250"/>
    <n v="166.67"/>
  </r>
  <r>
    <x v="84"/>
    <s v="The Evergreen State College"/>
    <s v="2024 Supplemental"/>
    <m/>
    <x v="84"/>
    <x v="2"/>
    <s v="B44"/>
    <n v="2000"/>
    <n v="2000"/>
    <n v="4000"/>
    <n v="166.67"/>
    <n v="166.67"/>
  </r>
  <r>
    <x v="85"/>
    <s v="Western Washington University"/>
    <s v="2024 Supplemental"/>
    <m/>
    <x v="85"/>
    <x v="2"/>
    <s v="B44"/>
    <n v="5000"/>
    <n v="4000"/>
    <n v="9000"/>
    <n v="416.67"/>
    <n v="333.33"/>
  </r>
  <r>
    <x v="86"/>
    <s v="Washington State Arts Commission"/>
    <s v="2024 Supplemental"/>
    <m/>
    <x v="86"/>
    <x v="2"/>
    <s v="B44"/>
    <n v="1000"/>
    <n v="0"/>
    <n v="1000"/>
    <n v="83.33"/>
    <n v="0"/>
  </r>
  <r>
    <x v="87"/>
    <s v="Washington State Historical Society"/>
    <s v="2024 Supplemental"/>
    <m/>
    <x v="87"/>
    <x v="2"/>
    <s v="B44"/>
    <n v="0"/>
    <n v="1000"/>
    <n v="1000"/>
    <n v="0"/>
    <n v="83.33"/>
  </r>
  <r>
    <x v="88"/>
    <s v="East Wash State Historical Society"/>
    <s v="2024 Supplemental"/>
    <m/>
    <x v="88"/>
    <x v="2"/>
    <s v="B44"/>
    <n v="0"/>
    <n v="1000"/>
    <n v="1000"/>
    <n v="0"/>
    <n v="83.33"/>
  </r>
  <r>
    <x v="89"/>
    <s v="Department of Transportation"/>
    <s v="2024 Supplemental"/>
    <m/>
    <x v="89"/>
    <x v="2"/>
    <s v="B44"/>
    <n v="133000"/>
    <n v="134000"/>
    <n v="267000"/>
    <n v="11083.33"/>
    <n v="11166.67"/>
  </r>
  <r>
    <x v="90"/>
    <s v="County Road Administration Board"/>
    <s v="2024 Supplemental"/>
    <m/>
    <x v="90"/>
    <x v="2"/>
    <s v="B44"/>
    <n v="1000"/>
    <n v="0"/>
    <n v="1000"/>
    <n v="83.33"/>
    <n v="0"/>
  </r>
  <r>
    <x v="91"/>
    <s v="Transportation Improvement Board"/>
    <s v="2024 Supplemental"/>
    <m/>
    <x v="91"/>
    <x v="2"/>
    <s v="B44"/>
    <n v="0"/>
    <n v="0"/>
    <n v="0"/>
    <n v="0"/>
    <n v="0"/>
  </r>
  <r>
    <x v="92"/>
    <s v="Transportation Commission"/>
    <s v="2024 Supplemental"/>
    <m/>
    <x v="92"/>
    <x v="2"/>
    <s v="B44"/>
    <n v="0"/>
    <n v="0"/>
    <n v="0"/>
    <n v="0"/>
    <n v="0"/>
  </r>
  <r>
    <x v="93"/>
    <s v="Freight Mobility Strategic Invest"/>
    <s v="2024 Supplemental"/>
    <m/>
    <x v="93"/>
    <x v="2"/>
    <s v="B44"/>
    <n v="0"/>
    <n v="0"/>
    <n v="0"/>
    <n v="0"/>
    <n v="0"/>
  </r>
  <r>
    <x v="94"/>
    <s v="Columbia River Gorge Commission"/>
    <s v="2024 Supplemental"/>
    <m/>
    <x v="94"/>
    <x v="2"/>
    <s v="B44"/>
    <n v="0"/>
    <n v="0"/>
    <n v="0"/>
    <n v="0"/>
    <n v="0"/>
  </r>
  <r>
    <x v="95"/>
    <s v="Department of Ecology"/>
    <s v="2024 Supplemental"/>
    <m/>
    <x v="95"/>
    <x v="2"/>
    <s v="B44"/>
    <n v="31000"/>
    <n v="32000"/>
    <n v="63000"/>
    <n v="2583.33"/>
    <n v="2666.67"/>
  </r>
  <r>
    <x v="96"/>
    <s v="WA Pollution Liab Insurance Program"/>
    <s v="2024 Supplemental"/>
    <m/>
    <x v="96"/>
    <x v="2"/>
    <s v="B44"/>
    <n v="1000"/>
    <n v="0"/>
    <n v="1000"/>
    <n v="83.33"/>
    <n v="0"/>
  </r>
  <r>
    <x v="97"/>
    <s v="Energy Fac Site Eval"/>
    <s v="2024 Supplemental"/>
    <m/>
    <x v="97"/>
    <x v="2"/>
    <s v="B44"/>
    <n v="0"/>
    <n v="0"/>
    <n v="0"/>
    <n v="0"/>
    <n v="0"/>
  </r>
  <r>
    <x v="98"/>
    <s v="State Parks and Recreation Comm"/>
    <s v="2024 Supplemental"/>
    <m/>
    <x v="98"/>
    <x v="2"/>
    <s v="B44"/>
    <n v="16000"/>
    <n v="16000"/>
    <n v="32000"/>
    <n v="1333.33"/>
    <n v="1333.33"/>
  </r>
  <r>
    <x v="99"/>
    <s v="Rec and Conservation Funding Board"/>
    <s v="2024 Supplemental"/>
    <m/>
    <x v="99"/>
    <x v="2"/>
    <s v="B44"/>
    <n v="2000"/>
    <n v="1000"/>
    <n v="3000"/>
    <n v="166.67"/>
    <n v="83.33"/>
  </r>
  <r>
    <x v="100"/>
    <s v="Environ &amp; Land Use Hearings Office"/>
    <s v="2024 Supplemental"/>
    <m/>
    <x v="100"/>
    <x v="2"/>
    <s v="B44"/>
    <n v="1000"/>
    <n v="0"/>
    <n v="1000"/>
    <n v="83.33"/>
    <n v="0"/>
  </r>
  <r>
    <x v="101"/>
    <s v="State Conservation Commission"/>
    <s v="2024 Supplemental"/>
    <m/>
    <x v="101"/>
    <x v="2"/>
    <s v="B44"/>
    <n v="1000"/>
    <n v="0"/>
    <n v="1000"/>
    <n v="83.33"/>
    <n v="0"/>
  </r>
  <r>
    <x v="102"/>
    <s v="Dept of Fish and Wildlife"/>
    <s v="2024 Supplemental"/>
    <m/>
    <x v="102"/>
    <x v="2"/>
    <s v="B44"/>
    <n v="39000"/>
    <n v="39000"/>
    <n v="78000"/>
    <n v="3250"/>
    <n v="3250"/>
  </r>
  <r>
    <x v="103"/>
    <s v="Puget Sound Partnership"/>
    <s v="2024 Supplemental"/>
    <m/>
    <x v="103"/>
    <x v="2"/>
    <s v="B44"/>
    <n v="1000"/>
    <n v="1000"/>
    <n v="2000"/>
    <n v="83.33"/>
    <n v="83.33"/>
  </r>
  <r>
    <x v="104"/>
    <s v="Department of Natural Resources"/>
    <s v="2024 Supplemental"/>
    <m/>
    <x v="104"/>
    <x v="2"/>
    <s v="B44"/>
    <n v="36000"/>
    <n v="38000"/>
    <n v="74000"/>
    <n v="3000"/>
    <n v="3166.67"/>
  </r>
  <r>
    <x v="105"/>
    <s v="Department of Agriculture"/>
    <s v="2024 Supplemental"/>
    <m/>
    <x v="105"/>
    <x v="2"/>
    <s v="B44"/>
    <n v="17000"/>
    <n v="15000"/>
    <n v="32000"/>
    <n v="1416.67"/>
    <n v="1250"/>
  </r>
  <r>
    <x v="106"/>
    <s v="Employment Security Department"/>
    <s v="2024 Supplemental"/>
    <m/>
    <x v="106"/>
    <x v="2"/>
    <s v="B44"/>
    <n v="55000"/>
    <n v="54000"/>
    <n v="109000"/>
    <n v="4583.33"/>
    <n v="4500"/>
  </r>
  <r>
    <x v="107"/>
    <s v="Community/Technical College System"/>
    <s v="2024 Supplemental"/>
    <m/>
    <x v="107"/>
    <x v="2"/>
    <s v="B44"/>
    <n v="27000"/>
    <n v="29000"/>
    <n v="56000"/>
    <n v="2250"/>
    <n v="2416.67"/>
  </r>
  <r>
    <x v="0"/>
    <s v="House of Representatives"/>
    <s v="2023-25 Biennium"/>
    <s v="ESF"/>
    <x v="0"/>
    <x v="3"/>
    <s v="B37"/>
    <n v="11500"/>
    <n v="8500"/>
    <n v="20000"/>
    <n v="958.33333333333337"/>
    <n v="708.33333333333337"/>
  </r>
  <r>
    <x v="1"/>
    <s v="Senate"/>
    <s v="2023-25 Biennium"/>
    <s v="ESF"/>
    <x v="1"/>
    <x v="3"/>
    <s v="B37"/>
    <n v="8500"/>
    <n v="6500"/>
    <n v="15000"/>
    <n v="708.33333333333337"/>
    <n v="541.66666666666663"/>
  </r>
  <r>
    <x v="2"/>
    <s v="Joint Transportation Committee"/>
    <s v="2023-25 Biennium"/>
    <s v="ESF"/>
    <x v="2"/>
    <x v="3"/>
    <s v="B37"/>
    <n v="0"/>
    <n v="0"/>
    <n v="0"/>
    <n v="0"/>
    <n v="0"/>
  </r>
  <r>
    <x v="3"/>
    <s v="Jt Leg Audit &amp; Review Committee"/>
    <s v="2023-25 Biennium"/>
    <s v="ESF"/>
    <x v="3"/>
    <x v="3"/>
    <s v="B37"/>
    <n v="1000"/>
    <n v="0"/>
    <n v="1000"/>
    <n v="83.333333333333329"/>
    <n v="0"/>
  </r>
  <r>
    <x v="4"/>
    <s v="LEAP Committee"/>
    <s v="2023-25 Biennium"/>
    <s v="ESF"/>
    <x v="4"/>
    <x v="3"/>
    <s v="B37"/>
    <n v="0"/>
    <n v="0"/>
    <n v="0"/>
    <n v="0"/>
    <n v="0"/>
  </r>
  <r>
    <x v="5"/>
    <s v="Office of the State Actuary"/>
    <s v="2023-25 Biennium"/>
    <s v="ESF"/>
    <x v="5"/>
    <x v="3"/>
    <s v="B37"/>
    <n v="1000"/>
    <n v="0"/>
    <n v="1000"/>
    <n v="83.333333333333329"/>
    <n v="0"/>
  </r>
  <r>
    <x v="7"/>
    <s v="Office of Legislative Support Svcs"/>
    <s v="2023-25 Biennium"/>
    <s v="ESF"/>
    <x v="7"/>
    <x v="3"/>
    <s v="B37"/>
    <n v="1500"/>
    <n v="500"/>
    <n v="2000"/>
    <n v="125"/>
    <n v="41.666666666666664"/>
  </r>
  <r>
    <x v="8"/>
    <s v="Joint Legislative Systems Comm"/>
    <s v="2023-25 Biennium"/>
    <s v="ESF"/>
    <x v="8"/>
    <x v="3"/>
    <s v="B37"/>
    <n v="1500"/>
    <n v="1500"/>
    <n v="3000"/>
    <n v="125"/>
    <n v="125"/>
  </r>
  <r>
    <x v="9"/>
    <s v="Statute Law Committee"/>
    <s v="2023-25 Biennium"/>
    <s v="ESF"/>
    <x v="9"/>
    <x v="3"/>
    <s v="B37"/>
    <n v="1500"/>
    <n v="500"/>
    <n v="2000"/>
    <n v="125"/>
    <n v="41.666666666666664"/>
  </r>
  <r>
    <x v="10"/>
    <s v="Supreme Court"/>
    <s v="2023-25 Biennium"/>
    <s v="ESF"/>
    <x v="10"/>
    <x v="3"/>
    <s v="B37"/>
    <n v="1500"/>
    <n v="1500"/>
    <n v="3000"/>
    <n v="125"/>
    <n v="125"/>
  </r>
  <r>
    <x v="11"/>
    <s v="State Law Library"/>
    <s v="2023-25 Biennium"/>
    <s v="ESF"/>
    <x v="11"/>
    <x v="3"/>
    <s v="B37"/>
    <n v="0"/>
    <n v="0"/>
    <n v="0"/>
    <n v="0"/>
    <n v="0"/>
  </r>
  <r>
    <x v="12"/>
    <s v="Court of Appeals"/>
    <s v="2023-25 Biennium"/>
    <s v="ESF"/>
    <x v="12"/>
    <x v="3"/>
    <s v="B37"/>
    <n v="4500"/>
    <n v="3500"/>
    <n v="8000"/>
    <n v="375"/>
    <n v="291.66666666666669"/>
  </r>
  <r>
    <x v="13"/>
    <s v="Commission on Judicial Conduct"/>
    <s v="2023-25 Biennium"/>
    <s v="ESF"/>
    <x v="13"/>
    <x v="3"/>
    <s v="B37"/>
    <n v="0"/>
    <n v="0"/>
    <n v="0"/>
    <n v="0"/>
    <n v="0"/>
  </r>
  <r>
    <x v="14"/>
    <s v="Administrative Office of the Courts"/>
    <s v="2023-25 Biennium"/>
    <s v="ESF"/>
    <x v="14"/>
    <x v="3"/>
    <s v="B37"/>
    <n v="15000"/>
    <n v="12000"/>
    <n v="27000"/>
    <n v="1250"/>
    <n v="1000"/>
  </r>
  <r>
    <x v="15"/>
    <s v="Office of Public Defense"/>
    <s v="2023-25 Biennium"/>
    <s v="ESF"/>
    <x v="15"/>
    <x v="3"/>
    <s v="B37"/>
    <n v="1000"/>
    <n v="1000"/>
    <n v="2000"/>
    <n v="83.333333333333329"/>
    <n v="83.333333333333329"/>
  </r>
  <r>
    <x v="16"/>
    <s v="Office of Civil Legal Aid"/>
    <s v="2023-25 Biennium"/>
    <s v="ESF"/>
    <x v="16"/>
    <x v="3"/>
    <s v="B37"/>
    <n v="0"/>
    <n v="0"/>
    <n v="0"/>
    <n v="0"/>
    <n v="0"/>
  </r>
  <r>
    <x v="17"/>
    <s v="Office of the Governor"/>
    <s v="2023-25 Biennium"/>
    <s v="ESF"/>
    <x v="17"/>
    <x v="3"/>
    <s v="B37"/>
    <n v="2500"/>
    <n v="1500"/>
    <n v="4000"/>
    <n v="208.33333333333334"/>
    <n v="125"/>
  </r>
  <r>
    <x v="18"/>
    <s v="Office of the Lieutenant Governor"/>
    <s v="2023-25 Biennium"/>
    <s v="ESF"/>
    <x v="18"/>
    <x v="3"/>
    <s v="B37"/>
    <n v="0"/>
    <n v="0"/>
    <n v="0"/>
    <n v="0"/>
    <n v="0"/>
  </r>
  <r>
    <x v="20"/>
    <s v="Public Disclosure Commission"/>
    <s v="2023-25 Biennium"/>
    <s v="ESF"/>
    <x v="20"/>
    <x v="3"/>
    <s v="B37"/>
    <n v="1500"/>
    <n v="500"/>
    <n v="2000"/>
    <n v="125"/>
    <n v="41.666666666666664"/>
  </r>
  <r>
    <x v="21"/>
    <s v="Office of the Secretary of State"/>
    <s v="2023-25 Biennium"/>
    <s v="ESF"/>
    <x v="21"/>
    <x v="3"/>
    <s v="B37"/>
    <n v="9500"/>
    <n v="5500"/>
    <n v="15000"/>
    <n v="791.66666666666663"/>
    <n v="458.33333333333331"/>
  </r>
  <r>
    <x v="22"/>
    <s v="Governor's Office of Indian Affairs"/>
    <s v="2023-25 Biennium"/>
    <s v="ESF"/>
    <x v="22"/>
    <x v="3"/>
    <s v="B37"/>
    <n v="0"/>
    <n v="0"/>
    <n v="0"/>
    <n v="0"/>
    <n v="0"/>
  </r>
  <r>
    <x v="23"/>
    <s v="Asian-Pacific-American Affrs"/>
    <s v="2023-25 Biennium"/>
    <s v="ESF"/>
    <x v="23"/>
    <x v="3"/>
    <s v="B37"/>
    <n v="0"/>
    <n v="0"/>
    <n v="0"/>
    <n v="0"/>
    <n v="0"/>
  </r>
  <r>
    <x v="24"/>
    <s v="Office of the State Treasurer"/>
    <s v="2023-25 Biennium"/>
    <s v="ESF"/>
    <x v="24"/>
    <x v="3"/>
    <s v="B37"/>
    <n v="1500"/>
    <n v="1500"/>
    <n v="3000"/>
    <n v="125"/>
    <n v="125"/>
  </r>
  <r>
    <x v="25"/>
    <s v="Redistricting Commission"/>
    <s v="2023-25 Biennium"/>
    <s v="ESF"/>
    <x v="25"/>
    <x v="3"/>
    <s v="B37"/>
    <n v="0"/>
    <n v="0"/>
    <n v="0"/>
    <n v="0"/>
    <n v="0"/>
  </r>
  <r>
    <x v="26"/>
    <s v="Office of the State Auditor"/>
    <s v="2023-25 Biennium"/>
    <s v="ESF"/>
    <x v="26"/>
    <x v="3"/>
    <s v="B37"/>
    <n v="13000"/>
    <n v="10000"/>
    <n v="23000"/>
    <n v="1083.3333333333333"/>
    <n v="833.33333333333337"/>
  </r>
  <r>
    <x v="27"/>
    <s v="Comm Salaries for Elected Officials"/>
    <s v="2023-25 Biennium"/>
    <s v="ESF"/>
    <x v="27"/>
    <x v="3"/>
    <s v="B37"/>
    <n v="0"/>
    <n v="0"/>
    <n v="0"/>
    <n v="0"/>
    <n v="0"/>
  </r>
  <r>
    <x v="28"/>
    <s v="Office of the Attorney General"/>
    <s v="2023-25 Biennium"/>
    <s v="ESF"/>
    <x v="28"/>
    <x v="3"/>
    <s v="B37"/>
    <n v="46000"/>
    <n v="39000"/>
    <n v="85000"/>
    <n v="3833.3333333333335"/>
    <n v="3250"/>
  </r>
  <r>
    <x v="29"/>
    <s v="Caseload Forecast Council"/>
    <s v="2023-25 Biennium"/>
    <s v="ESF"/>
    <x v="29"/>
    <x v="3"/>
    <s v="B37"/>
    <n v="0"/>
    <n v="0"/>
    <n v="0"/>
    <n v="0"/>
    <n v="0"/>
  </r>
  <r>
    <x v="30"/>
    <s v="Dept of Financial Institutions"/>
    <s v="2023-25 Biennium"/>
    <s v="ESF"/>
    <x v="30"/>
    <x v="3"/>
    <s v="B37"/>
    <n v="6000"/>
    <n v="5000"/>
    <n v="11000"/>
    <n v="500"/>
    <n v="416.66666666666669"/>
  </r>
  <r>
    <x v="31"/>
    <s v="Department of Commerce"/>
    <s v="2023-25 Biennium"/>
    <s v="ESF"/>
    <x v="31"/>
    <x v="3"/>
    <s v="B37"/>
    <n v="14500"/>
    <n v="8500"/>
    <n v="23000"/>
    <n v="1208.3333333333333"/>
    <n v="708.33333333333337"/>
  </r>
  <r>
    <x v="32"/>
    <s v="Economic &amp; Revenue Forecast Council"/>
    <s v="2023-25 Biennium"/>
    <s v="ESF"/>
    <x v="32"/>
    <x v="3"/>
    <s v="B37"/>
    <n v="0"/>
    <n v="0"/>
    <n v="0"/>
    <n v="0"/>
    <n v="0"/>
  </r>
  <r>
    <x v="33"/>
    <s v="Office of Financial Management"/>
    <s v="2023-25 Biennium"/>
    <s v="ESF"/>
    <x v="33"/>
    <x v="3"/>
    <s v="B37"/>
    <n v="14000"/>
    <n v="12000"/>
    <n v="26000"/>
    <n v="1166.6666666666667"/>
    <n v="1000"/>
  </r>
  <r>
    <x v="34"/>
    <s v="WA State Health Care Authority"/>
    <s v="2023-25 Biennium"/>
    <s v="ESF"/>
    <x v="34"/>
    <x v="3"/>
    <s v="B37"/>
    <n v="47500"/>
    <n v="32500"/>
    <n v="80000"/>
    <n v="3958.3333333333335"/>
    <n v="2708.3333333333335"/>
  </r>
  <r>
    <x v="35"/>
    <s v="Office of Administrative Hearings"/>
    <s v="2023-25 Biennium"/>
    <s v="ESF"/>
    <x v="35"/>
    <x v="3"/>
    <s v="B37"/>
    <n v="7500"/>
    <n v="6500"/>
    <n v="14000"/>
    <n v="625"/>
    <n v="541.66666666666663"/>
  </r>
  <r>
    <x v="36"/>
    <s v="State Lottery Commission"/>
    <s v="2023-25 Biennium"/>
    <s v="ESF"/>
    <x v="36"/>
    <x v="3"/>
    <s v="B37"/>
    <n v="5000"/>
    <n v="2000"/>
    <n v="7000"/>
    <n v="416.66666666666669"/>
    <n v="166.66666666666666"/>
  </r>
  <r>
    <x v="37"/>
    <s v="Washington State Gambling Comm"/>
    <s v="2023-25 Biennium"/>
    <s v="ESF"/>
    <x v="37"/>
    <x v="3"/>
    <s v="B37"/>
    <n v="3000"/>
    <n v="2000"/>
    <n v="5000"/>
    <n v="250"/>
    <n v="166.66666666666666"/>
  </r>
  <r>
    <x v="38"/>
    <s v="WA State Comm on Hispanic Affairs"/>
    <s v="2023-25 Biennium"/>
    <s v="ESF"/>
    <x v="38"/>
    <x v="3"/>
    <s v="B37"/>
    <n v="0"/>
    <n v="0"/>
    <n v="0"/>
    <n v="0"/>
    <n v="0"/>
  </r>
  <r>
    <x v="39"/>
    <s v="African-American Affairs Comm"/>
    <s v="2023-25 Biennium"/>
    <s v="ESF"/>
    <x v="39"/>
    <x v="3"/>
    <s v="B37"/>
    <n v="0"/>
    <n v="0"/>
    <n v="0"/>
    <n v="0"/>
    <n v="0"/>
  </r>
  <r>
    <x v="40"/>
    <s v="Human Rights Commission"/>
    <s v="2023-25 Biennium"/>
    <s v="ESF"/>
    <x v="40"/>
    <x v="3"/>
    <s v="B37"/>
    <n v="1000"/>
    <n v="0"/>
    <n v="1000"/>
    <n v="83.333333333333329"/>
    <n v="0"/>
  </r>
  <r>
    <x v="41"/>
    <s v="Department of Retirement Systems"/>
    <s v="2023-25 Biennium"/>
    <s v="ESF"/>
    <x v="41"/>
    <x v="3"/>
    <s v="B37"/>
    <n v="8500"/>
    <n v="6500"/>
    <n v="15000"/>
    <n v="708.33333333333337"/>
    <n v="541.66666666666663"/>
  </r>
  <r>
    <x v="42"/>
    <s v="State Investment Board"/>
    <s v="2023-25 Biennium"/>
    <s v="ESF"/>
    <x v="42"/>
    <x v="3"/>
    <s v="B37"/>
    <n v="4000"/>
    <n v="2000"/>
    <n v="6000"/>
    <n v="333.33333333333331"/>
    <n v="166.66666666666666"/>
  </r>
  <r>
    <x v="43"/>
    <s v="Department of Revenue"/>
    <s v="2023-25 Biennium"/>
    <s v="ESF"/>
    <x v="43"/>
    <x v="3"/>
    <s v="B37"/>
    <n v="37500"/>
    <n v="31500"/>
    <n v="69000"/>
    <n v="3125"/>
    <n v="2625"/>
  </r>
  <r>
    <x v="44"/>
    <s v="Board of Tax Appeals"/>
    <s v="2023-25 Biennium"/>
    <s v="ESF"/>
    <x v="44"/>
    <x v="3"/>
    <s v="B37"/>
    <n v="0"/>
    <n v="0"/>
    <n v="0"/>
    <n v="0"/>
    <n v="0"/>
  </r>
  <r>
    <x v="45"/>
    <s v="Minority &amp; Women's Business Enterp"/>
    <s v="2023-25 Biennium"/>
    <s v="ESF"/>
    <x v="45"/>
    <x v="3"/>
    <s v="B37"/>
    <n v="1000"/>
    <n v="1000"/>
    <n v="1000"/>
    <n v="83.333333333333329"/>
    <n v="83.333333333333329"/>
  </r>
  <r>
    <x v="46"/>
    <s v="Office of Insurance Commissioner"/>
    <s v="2023-25 Biennium"/>
    <s v="ESF"/>
    <x v="46"/>
    <x v="3"/>
    <s v="B37"/>
    <n v="6500"/>
    <n v="6500"/>
    <n v="13000"/>
    <n v="541.66666666666663"/>
    <n v="541.66666666666663"/>
  </r>
  <r>
    <x v="47"/>
    <s v="Consolidated Technology Services"/>
    <s v="2023-25 Biennium"/>
    <s v="ESF"/>
    <x v="47"/>
    <x v="3"/>
    <s v="B37"/>
    <n v="7500"/>
    <n v="6500"/>
    <n v="14000"/>
    <n v="625"/>
    <n v="541.66666666666663"/>
  </r>
  <r>
    <x v="48"/>
    <s v="State Board of Accountancy"/>
    <s v="2023-25 Biennium"/>
    <s v="ESF"/>
    <x v="48"/>
    <x v="3"/>
    <s v="B37"/>
    <n v="0"/>
    <n v="0"/>
    <n v="0"/>
    <n v="0"/>
    <n v="0"/>
  </r>
  <r>
    <x v="49"/>
    <s v="Bd of Reg Prof Eng &amp; Land Surveyors"/>
    <s v="2023-25 Biennium"/>
    <s v="ESF"/>
    <x v="49"/>
    <x v="3"/>
    <s v="B37"/>
    <n v="0"/>
    <n v="0"/>
    <n v="0"/>
    <n v="0"/>
    <n v="0"/>
  </r>
  <r>
    <x v="50"/>
    <s v="Forensic Investigations Council"/>
    <s v="2023-25 Biennium"/>
    <s v="ESF"/>
    <x v="50"/>
    <x v="3"/>
    <s v="B37"/>
    <n v="0"/>
    <n v="0"/>
    <n v="0"/>
    <n v="0"/>
    <n v="0"/>
  </r>
  <r>
    <x v="51"/>
    <s v="Dept of Enterprise Services"/>
    <s v="2023-25 Biennium"/>
    <s v="ESF"/>
    <x v="51"/>
    <x v="3"/>
    <s v="B37"/>
    <n v="23000"/>
    <n v="17000"/>
    <n v="40000"/>
    <n v="1916.6666666666667"/>
    <n v="1416.6666666666667"/>
  </r>
  <r>
    <x v="52"/>
    <s v="Washington Horse Racing Commission"/>
    <s v="2023-25 Biennium"/>
    <s v="ESF"/>
    <x v="52"/>
    <x v="3"/>
    <s v="B37"/>
    <n v="0"/>
    <n v="0"/>
    <n v="0"/>
    <n v="0"/>
    <n v="0"/>
  </r>
  <r>
    <x v="53"/>
    <s v="Bd of Industrial Insurance Appeals"/>
    <s v="2023-25 Biennium"/>
    <s v="ESF"/>
    <x v="53"/>
    <x v="3"/>
    <s v="B37"/>
    <n v="3500"/>
    <n v="3500"/>
    <n v="7000"/>
    <n v="291.66666666666669"/>
    <n v="291.66666666666669"/>
  </r>
  <r>
    <x v="54"/>
    <s v="Liquor and Cannabis Board"/>
    <s v="2023-25 Biennium"/>
    <s v="ESF"/>
    <x v="54"/>
    <x v="3"/>
    <s v="B37"/>
    <n v="9500"/>
    <n v="8500"/>
    <n v="18000"/>
    <n v="791.66666666666663"/>
    <n v="708.33333333333337"/>
  </r>
  <r>
    <x v="55"/>
    <s v="Board of Pilotage Commissioners"/>
    <s v="2023-25 Biennium"/>
    <s v="ESF"/>
    <x v="55"/>
    <x v="3"/>
    <s v="B37"/>
    <n v="0"/>
    <n v="0"/>
    <n v="0"/>
    <n v="0"/>
    <n v="0"/>
  </r>
  <r>
    <x v="56"/>
    <s v="Utilities and Transportation Comm"/>
    <s v="2023-25 Biennium"/>
    <s v="ESF"/>
    <x v="56"/>
    <x v="3"/>
    <s v="B37"/>
    <n v="4500"/>
    <n v="3500"/>
    <n v="8000"/>
    <n v="375"/>
    <n v="291.66666666666669"/>
  </r>
  <r>
    <x v="57"/>
    <s v="Board for Volunteer Firefighters"/>
    <s v="2023-25 Biennium"/>
    <s v="ESF"/>
    <x v="57"/>
    <x v="3"/>
    <s v="B37"/>
    <n v="0"/>
    <n v="0"/>
    <n v="0"/>
    <n v="0"/>
    <n v="0"/>
  </r>
  <r>
    <x v="58"/>
    <s v="Washington State Patrol"/>
    <s v="2023-25 Biennium"/>
    <s v="ESF"/>
    <x v="58"/>
    <x v="3"/>
    <s v="B37"/>
    <n v="70000"/>
    <n v="56000"/>
    <n v="126000"/>
    <n v="5833.333333333333"/>
    <n v="4666.666666666667"/>
  </r>
  <r>
    <x v="59"/>
    <s v="Criminal Justice Training Comm"/>
    <s v="2023-25 Biennium"/>
    <s v="ESF"/>
    <x v="59"/>
    <x v="3"/>
    <s v="B37"/>
    <n v="2500"/>
    <n v="1500"/>
    <n v="4000"/>
    <n v="208.33333333333334"/>
    <n v="125"/>
  </r>
  <r>
    <x v="60"/>
    <s v="WA Traffic Safety Commission"/>
    <s v="2023-25 Biennium"/>
    <s v="ESF"/>
    <x v="60"/>
    <x v="3"/>
    <s v="B37"/>
    <n v="0"/>
    <n v="0"/>
    <n v="0"/>
    <n v="0"/>
    <n v="0"/>
  </r>
  <r>
    <x v="61"/>
    <s v="Office of Independent Investigations"/>
    <s v="2023-25 Biennium"/>
    <s v="ESF"/>
    <x v="61"/>
    <x v="3"/>
    <s v="B37"/>
    <n v="0"/>
    <n v="0"/>
    <n v="0"/>
    <n v="0"/>
    <n v="0"/>
  </r>
  <r>
    <x v="62"/>
    <s v="Department of Labor and Industries"/>
    <s v="2023-25 Biennium"/>
    <s v="ESF"/>
    <x v="62"/>
    <x v="3"/>
    <s v="B37"/>
    <n v="95500"/>
    <n v="78500"/>
    <n v="174000"/>
    <n v="7958.333333333333"/>
    <n v="6541.666666666667"/>
  </r>
  <r>
    <x v="63"/>
    <s v="Department of Licensing"/>
    <s v="2023-25 Biennium"/>
    <s v="ESF"/>
    <x v="63"/>
    <x v="3"/>
    <s v="B37"/>
    <n v="40000"/>
    <n v="30000"/>
    <n v="70000"/>
    <n v="3333.3333333333335"/>
    <n v="2500"/>
  </r>
  <r>
    <x v="64"/>
    <s v="Military Department"/>
    <s v="2023-25 Biennium"/>
    <s v="ESF"/>
    <x v="64"/>
    <x v="3"/>
    <s v="B37"/>
    <n v="12000"/>
    <n v="8000"/>
    <n v="20000"/>
    <n v="1000"/>
    <n v="666.66666666666663"/>
  </r>
  <r>
    <x v="65"/>
    <s v="Public Employment Relations Comm"/>
    <s v="2023-25 Biennium"/>
    <s v="ESF"/>
    <x v="65"/>
    <x v="3"/>
    <s v="B37"/>
    <n v="500"/>
    <n v="500"/>
    <n v="1000"/>
    <n v="41.666666666666664"/>
    <n v="41.666666666666664"/>
  </r>
  <r>
    <x v="66"/>
    <s v="Dept of Social and Health Services"/>
    <s v="2023-25 Biennium"/>
    <s v="ESF"/>
    <x v="66"/>
    <x v="3"/>
    <s v="B37"/>
    <n v="496000"/>
    <n v="384000"/>
    <n v="880000"/>
    <n v="41333.333333333336"/>
    <n v="32000"/>
  </r>
  <r>
    <x v="67"/>
    <s v="Department of Health"/>
    <s v="2023-25 Biennium"/>
    <s v="ESF"/>
    <x v="67"/>
    <x v="3"/>
    <s v="B37"/>
    <n v="85000"/>
    <n v="68000"/>
    <n v="153000"/>
    <n v="7083.333333333333"/>
    <n v="5666.666666666667"/>
  </r>
  <r>
    <x v="68"/>
    <s v="Department of Veterans' Affairs"/>
    <s v="2023-25 Biennium"/>
    <s v="ESF"/>
    <x v="68"/>
    <x v="3"/>
    <s v="B37"/>
    <n v="27000"/>
    <n v="18000"/>
    <n v="45000"/>
    <n v="2250"/>
    <n v="1500"/>
  </r>
  <r>
    <x v="69"/>
    <s v="Dept of Children, Youth &amp; Families"/>
    <s v="2023-25 Biennium"/>
    <s v="ESF"/>
    <x v="69"/>
    <x v="3"/>
    <s v="B37"/>
    <n v="141000"/>
    <n v="111000"/>
    <n v="252000"/>
    <n v="11750"/>
    <n v="9250"/>
  </r>
  <r>
    <x v="70"/>
    <s v="Department of Corrections"/>
    <s v="2023-25 Biennium"/>
    <s v="ESF"/>
    <x v="70"/>
    <x v="3"/>
    <s v="B37"/>
    <n v="270500"/>
    <n v="209500"/>
    <n v="480000"/>
    <n v="22541.666666666668"/>
    <n v="17458.333333333332"/>
  </r>
  <r>
    <x v="71"/>
    <s v="Dept of Services for the Blind"/>
    <s v="2023-25 Biennium"/>
    <s v="ESF"/>
    <x v="71"/>
    <x v="3"/>
    <s v="B37"/>
    <n v="2500"/>
    <n v="1500"/>
    <n v="4000"/>
    <n v="208.33333333333334"/>
    <n v="125"/>
  </r>
  <r>
    <x v="72"/>
    <s v="Student Achievement Council"/>
    <s v="2023-25 Biennium"/>
    <s v="ESF"/>
    <x v="72"/>
    <x v="3"/>
    <s v="B37"/>
    <n v="4000"/>
    <n v="1000"/>
    <n v="5000"/>
    <n v="333.33333333333331"/>
    <n v="83.333333333333329"/>
  </r>
  <r>
    <x v="73"/>
    <s v="LEOFF 2 Retirement Board"/>
    <s v="2023-25 Biennium"/>
    <s v="ESF"/>
    <x v="73"/>
    <x v="3"/>
    <s v="B37"/>
    <n v="0"/>
    <n v="0"/>
    <n v="0"/>
    <n v="0"/>
    <n v="0"/>
  </r>
  <r>
    <x v="74"/>
    <s v="Public Schools"/>
    <s v="2023-25 Biennium"/>
    <s v="ESF"/>
    <x v="74"/>
    <x v="3"/>
    <s v="B37"/>
    <n v="14000"/>
    <n v="11000"/>
    <n v="25000"/>
    <n v="1166.6666666666667"/>
    <n v="916.66666666666663"/>
  </r>
  <r>
    <x v="75"/>
    <s v="State School for the Blind"/>
    <s v="2023-25 Biennium"/>
    <s v="ESF"/>
    <x v="75"/>
    <x v="3"/>
    <s v="B37"/>
    <n v="4000"/>
    <n v="2000"/>
    <n v="6000"/>
    <n v="333.33333333333331"/>
    <n v="166.66666666666666"/>
  </r>
  <r>
    <x v="76"/>
    <s v="Childhood Deafness &amp; Hearing Loss"/>
    <s v="2023-25 Biennium"/>
    <s v="ESF"/>
    <x v="76"/>
    <x v="3"/>
    <s v="B37"/>
    <n v="4500"/>
    <n v="3500"/>
    <n v="8000"/>
    <n v="375"/>
    <n v="291.66666666666669"/>
  </r>
  <r>
    <x v="77"/>
    <s v="Workforce Trng &amp; Educ Coord Board"/>
    <s v="2023-25 Biennium"/>
    <s v="ESF"/>
    <x v="77"/>
    <x v="3"/>
    <s v="B37"/>
    <n v="500"/>
    <n v="500"/>
    <n v="1000"/>
    <n v="41.666666666666664"/>
    <n v="41.666666666666664"/>
  </r>
  <r>
    <x v="78"/>
    <s v="Archaeology &amp; Historic Preservation"/>
    <s v="2023-25 Biennium"/>
    <s v="ESF"/>
    <x v="78"/>
    <x v="3"/>
    <s v="B37"/>
    <n v="1000"/>
    <n v="0"/>
    <n v="1000"/>
    <n v="83.333333333333329"/>
    <n v="0"/>
  </r>
  <r>
    <x v="108"/>
    <s v="Department of Early Learning"/>
    <s v="2023-25 Biennium"/>
    <s v="ESF"/>
    <x v="108"/>
    <x v="3"/>
    <s v="B37"/>
    <n v="0"/>
    <n v="0"/>
    <n v="0"/>
    <n v="0"/>
    <n v="0"/>
  </r>
  <r>
    <x v="79"/>
    <s v="Washington Charter School Comm"/>
    <s v="2023-25 Biennium"/>
    <s v="ESF"/>
    <x v="79"/>
    <x v="3"/>
    <s v="B37"/>
    <n v="0"/>
    <n v="0"/>
    <n v="0"/>
    <n v="0"/>
    <n v="0"/>
  </r>
  <r>
    <x v="80"/>
    <s v="University of Washington"/>
    <s v="2023-25 Biennium"/>
    <s v="ESF"/>
    <x v="80"/>
    <x v="3"/>
    <s v="B37"/>
    <n v="35500"/>
    <n v="26500"/>
    <n v="62000"/>
    <n v="2958.3333333333335"/>
    <n v="2208.3333333333335"/>
  </r>
  <r>
    <x v="81"/>
    <s v="Washington State University"/>
    <s v="2023-25 Biennium"/>
    <s v="ESF"/>
    <x v="81"/>
    <x v="3"/>
    <s v="B37"/>
    <n v="16500"/>
    <n v="12500"/>
    <n v="29000"/>
    <n v="1375"/>
    <n v="1041.6666666666667"/>
  </r>
  <r>
    <x v="82"/>
    <s v="Eastern Washington University"/>
    <s v="2023-25 Biennium"/>
    <s v="ESF"/>
    <x v="82"/>
    <x v="3"/>
    <s v="B37"/>
    <n v="4000"/>
    <n v="2000"/>
    <n v="6000"/>
    <n v="333.33333333333331"/>
    <n v="166.66666666666666"/>
  </r>
  <r>
    <x v="83"/>
    <s v="Central Washington University"/>
    <s v="2023-25 Biennium"/>
    <s v="ESF"/>
    <x v="83"/>
    <x v="3"/>
    <s v="B37"/>
    <n v="4000"/>
    <n v="2000"/>
    <n v="6000"/>
    <n v="333.33333333333331"/>
    <n v="166.66666666666666"/>
  </r>
  <r>
    <x v="84"/>
    <s v="The Evergreen State College"/>
    <s v="2023-25 Biennium"/>
    <s v="ESF"/>
    <x v="84"/>
    <x v="3"/>
    <s v="B37"/>
    <n v="2000"/>
    <n v="2000"/>
    <n v="4000"/>
    <n v="166.66666666666666"/>
    <n v="166.66666666666666"/>
  </r>
  <r>
    <x v="85"/>
    <s v="Western Washington University"/>
    <s v="2023-25 Biennium"/>
    <s v="ESF"/>
    <x v="85"/>
    <x v="3"/>
    <s v="B37"/>
    <n v="6000"/>
    <n v="6000"/>
    <n v="12000"/>
    <n v="500"/>
    <n v="500"/>
  </r>
  <r>
    <x v="86"/>
    <s v="Washington State Arts Commission"/>
    <s v="2023-25 Biennium"/>
    <s v="ESF"/>
    <x v="86"/>
    <x v="3"/>
    <s v="B37"/>
    <n v="1000"/>
    <n v="0"/>
    <n v="1000"/>
    <n v="83.333333333333329"/>
    <n v="0"/>
  </r>
  <r>
    <x v="87"/>
    <s v="Washington State Historical Society"/>
    <s v="2023-25 Biennium"/>
    <s v="ESF"/>
    <x v="87"/>
    <x v="3"/>
    <s v="B37"/>
    <n v="1500"/>
    <n v="500"/>
    <n v="2000"/>
    <n v="125"/>
    <n v="41.666666666666664"/>
  </r>
  <r>
    <x v="88"/>
    <s v="East Wash State Historical Society"/>
    <s v="2023-25 Biennium"/>
    <s v="ESF"/>
    <x v="88"/>
    <x v="3"/>
    <s v="B37"/>
    <n v="1500"/>
    <n v="500"/>
    <n v="2000"/>
    <n v="125"/>
    <n v="41.666666666666664"/>
  </r>
  <r>
    <x v="89"/>
    <s v="Department of Transportation"/>
    <s v="2023-25 Biennium"/>
    <s v="ESF"/>
    <x v="89"/>
    <x v="3"/>
    <s v="B37"/>
    <n v="209500"/>
    <n v="162500"/>
    <n v="372000"/>
    <n v="17458.333333333332"/>
    <n v="13541.666666666666"/>
  </r>
  <r>
    <x v="90"/>
    <s v="County Road Administration Board"/>
    <s v="2023-25 Biennium"/>
    <s v="ESF"/>
    <x v="90"/>
    <x v="3"/>
    <s v="B37"/>
    <n v="0"/>
    <n v="0"/>
    <n v="0"/>
    <n v="0"/>
    <n v="0"/>
  </r>
  <r>
    <x v="91"/>
    <s v="Transportation Improvement Board"/>
    <s v="2023-25 Biennium"/>
    <s v="ESF"/>
    <x v="91"/>
    <x v="3"/>
    <s v="B37"/>
    <n v="0"/>
    <n v="0"/>
    <n v="0"/>
    <n v="0"/>
    <n v="0"/>
  </r>
  <r>
    <x v="92"/>
    <s v="Transportation Commission"/>
    <s v="2023-25 Biennium"/>
    <s v="ESF"/>
    <x v="92"/>
    <x v="3"/>
    <s v="B37"/>
    <n v="0"/>
    <n v="0"/>
    <n v="0"/>
    <n v="0"/>
    <n v="0"/>
  </r>
  <r>
    <x v="93"/>
    <s v="Freight Mobility Strategic Invest"/>
    <s v="2023-25 Biennium"/>
    <s v="ESF"/>
    <x v="93"/>
    <x v="3"/>
    <s v="B37"/>
    <n v="0"/>
    <n v="0"/>
    <n v="0"/>
    <n v="0"/>
    <n v="0"/>
  </r>
  <r>
    <x v="94"/>
    <s v="Columbia River Gorge Commission"/>
    <s v="2023-25 Biennium"/>
    <s v="ESF"/>
    <x v="94"/>
    <x v="3"/>
    <s v="B37"/>
    <n v="0"/>
    <n v="0"/>
    <n v="0"/>
    <n v="0"/>
    <n v="0"/>
  </r>
  <r>
    <x v="95"/>
    <s v="Department of Ecology"/>
    <s v="2023-25 Biennium"/>
    <s v="ESF"/>
    <x v="95"/>
    <x v="3"/>
    <s v="B37"/>
    <n v="49000"/>
    <n v="38000"/>
    <n v="87000"/>
    <n v="4083.3333333333335"/>
    <n v="3166.6666666666665"/>
  </r>
  <r>
    <x v="96"/>
    <s v="WA Pollution Liab Insurance Program"/>
    <s v="2023-25 Biennium"/>
    <s v="ESF"/>
    <x v="96"/>
    <x v="3"/>
    <s v="B37"/>
    <n v="0"/>
    <n v="0"/>
    <n v="0"/>
    <n v="0"/>
    <n v="0"/>
  </r>
  <r>
    <x v="98"/>
    <s v="State Parks and Recreation Comm"/>
    <s v="2023-25 Biennium"/>
    <s v="ESF"/>
    <x v="98"/>
    <x v="3"/>
    <s v="B37"/>
    <n v="25500"/>
    <n v="18500"/>
    <n v="44000"/>
    <n v="2125"/>
    <n v="1541.6666666666667"/>
  </r>
  <r>
    <x v="99"/>
    <s v="Rec and Conservation Funding Board"/>
    <s v="2023-25 Biennium"/>
    <s v="ESF"/>
    <x v="99"/>
    <x v="3"/>
    <s v="B37"/>
    <n v="1500"/>
    <n v="1500"/>
    <n v="3000"/>
    <n v="125"/>
    <n v="125"/>
  </r>
  <r>
    <x v="100"/>
    <s v="Environ &amp; Land Use Hearings Office"/>
    <s v="2023-25 Biennium"/>
    <s v="ESF"/>
    <x v="100"/>
    <x v="3"/>
    <s v="B37"/>
    <n v="0"/>
    <n v="0"/>
    <n v="0"/>
    <n v="0"/>
    <n v="0"/>
  </r>
  <r>
    <x v="101"/>
    <s v="State Conservation Commission"/>
    <s v="2023-25 Biennium"/>
    <s v="ESF"/>
    <x v="101"/>
    <x v="3"/>
    <s v="B37"/>
    <n v="1000"/>
    <n v="0"/>
    <n v="1000"/>
    <n v="83.333333333333329"/>
    <n v="0"/>
  </r>
  <r>
    <x v="102"/>
    <s v="Dept of Fish and Wildlife"/>
    <s v="2023-25 Biennium"/>
    <s v="ESF"/>
    <x v="102"/>
    <x v="3"/>
    <s v="B37"/>
    <n v="61500"/>
    <n v="48500"/>
    <n v="110000"/>
    <n v="5125"/>
    <n v="4041.6666666666665"/>
  </r>
  <r>
    <x v="103"/>
    <s v="Puget Sound Partnership"/>
    <s v="2023-25 Biennium"/>
    <s v="ESF"/>
    <x v="103"/>
    <x v="3"/>
    <s v="B37"/>
    <n v="500"/>
    <n v="1500"/>
    <n v="2000"/>
    <n v="41.666666666666664"/>
    <n v="125"/>
  </r>
  <r>
    <x v="104"/>
    <s v="Department of Natural Resources"/>
    <s v="2023-25 Biennium"/>
    <s v="ESF"/>
    <x v="104"/>
    <x v="3"/>
    <s v="B37"/>
    <n v="63000"/>
    <n v="43000"/>
    <n v="106000"/>
    <n v="5250"/>
    <n v="3583.3333333333335"/>
  </r>
  <r>
    <x v="105"/>
    <s v="Department of Agriculture"/>
    <s v="2023-25 Biennium"/>
    <s v="ESF"/>
    <x v="105"/>
    <x v="3"/>
    <s v="B37"/>
    <n v="26000"/>
    <n v="18000"/>
    <n v="44000"/>
    <n v="2166.6666666666665"/>
    <n v="1500"/>
  </r>
  <r>
    <x v="106"/>
    <s v="Employment Security Department"/>
    <s v="2023-25 Biennium"/>
    <s v="ESF"/>
    <x v="106"/>
    <x v="3"/>
    <s v="B37"/>
    <n v="85000"/>
    <n v="67000"/>
    <n v="152000"/>
    <n v="7083.333333333333"/>
    <n v="5583.333333333333"/>
  </r>
  <r>
    <x v="109"/>
    <s v="ESD - PFM"/>
    <s v="2023-25 Biennium"/>
    <s v="ESF"/>
    <x v="109"/>
    <x v="3"/>
    <s v="B37"/>
    <n v="0"/>
    <n v="0"/>
    <n v="0"/>
    <n v="0"/>
    <n v="0"/>
  </r>
  <r>
    <x v="110"/>
    <s v="ESD LTC"/>
    <s v="2023-25 Biennium"/>
    <s v="ESF"/>
    <x v="110"/>
    <x v="3"/>
    <s v="B37"/>
    <n v="0"/>
    <n v="0"/>
    <n v="0"/>
    <n v="0"/>
    <n v="0"/>
  </r>
  <r>
    <x v="111"/>
    <s v="ESD - UI"/>
    <s v="2023-25 Biennium"/>
    <s v="ESF"/>
    <x v="111"/>
    <x v="3"/>
    <s v="B37"/>
    <n v="0"/>
    <n v="0"/>
    <n v="0"/>
    <n v="0"/>
    <n v="0"/>
  </r>
  <r>
    <x v="112"/>
    <s v="ESD - Other"/>
    <s v="2023-25 Biennium"/>
    <s v="ESF"/>
    <x v="112"/>
    <x v="3"/>
    <s v="B37"/>
    <n v="0"/>
    <n v="0"/>
    <n v="0"/>
    <n v="0"/>
    <n v="0"/>
  </r>
  <r>
    <x v="107"/>
    <s v="Community/Technical College System"/>
    <s v="2023-25 Biennium"/>
    <s v="ESF"/>
    <x v="107"/>
    <x v="3"/>
    <s v="B37"/>
    <n v="45000"/>
    <n v="34000"/>
    <n v="79000"/>
    <n v="3750"/>
    <n v="2833.3333333333335"/>
  </r>
  <r>
    <x v="0"/>
    <s v="House of Representatives"/>
    <s v="2024 Supplemental"/>
    <m/>
    <x v="0"/>
    <x v="3"/>
    <s v="B37"/>
    <n v="0"/>
    <n v="0"/>
    <n v="0"/>
    <n v="0"/>
    <n v="0"/>
  </r>
  <r>
    <x v="1"/>
    <s v="Senate"/>
    <s v="2024 Supplemental"/>
    <m/>
    <x v="1"/>
    <x v="3"/>
    <s v="B37"/>
    <n v="0"/>
    <n v="0"/>
    <n v="0"/>
    <n v="0"/>
    <n v="0"/>
  </r>
  <r>
    <x v="2"/>
    <s v="Joint Transportation Committee"/>
    <s v="2024 Supplemental"/>
    <m/>
    <x v="2"/>
    <x v="3"/>
    <s v="B37"/>
    <n v="0"/>
    <n v="0"/>
    <n v="0"/>
    <n v="0"/>
    <n v="0"/>
  </r>
  <r>
    <x v="3"/>
    <s v="Jt Leg Audit &amp; Review Committee"/>
    <s v="2024 Supplemental"/>
    <m/>
    <x v="3"/>
    <x v="3"/>
    <s v="B37"/>
    <n v="0"/>
    <n v="0"/>
    <n v="0"/>
    <n v="0"/>
    <n v="0"/>
  </r>
  <r>
    <x v="4"/>
    <s v="LEAP Committee"/>
    <s v="2024 Supplemental"/>
    <m/>
    <x v="4"/>
    <x v="3"/>
    <s v="B37"/>
    <n v="0"/>
    <n v="0"/>
    <n v="0"/>
    <n v="0"/>
    <n v="0"/>
  </r>
  <r>
    <x v="5"/>
    <s v="Office of the State Actuary"/>
    <s v="2024 Supplemental"/>
    <m/>
    <x v="5"/>
    <x v="3"/>
    <s v="B37"/>
    <n v="0"/>
    <n v="0"/>
    <n v="0"/>
    <n v="0"/>
    <n v="0"/>
  </r>
  <r>
    <x v="6"/>
    <s v="St Leg Labor Rel"/>
    <s v="2024 Supplemental"/>
    <m/>
    <x v="6"/>
    <x v="3"/>
    <s v="B37"/>
    <n v="0"/>
    <n v="0"/>
    <n v="0"/>
    <n v="0"/>
    <n v="0"/>
  </r>
  <r>
    <x v="7"/>
    <s v="Office of Legislative Support Svcs"/>
    <s v="2024 Supplemental"/>
    <m/>
    <x v="7"/>
    <x v="3"/>
    <s v="B37"/>
    <n v="0"/>
    <n v="0"/>
    <n v="0"/>
    <n v="0"/>
    <n v="0"/>
  </r>
  <r>
    <x v="8"/>
    <s v="Joint Legislative Systems Comm"/>
    <s v="2024 Supplemental"/>
    <m/>
    <x v="8"/>
    <x v="3"/>
    <s v="B37"/>
    <n v="0"/>
    <n v="0"/>
    <n v="0"/>
    <n v="0"/>
    <n v="0"/>
  </r>
  <r>
    <x v="9"/>
    <s v="Statute Law Committee"/>
    <s v="2024 Supplemental"/>
    <m/>
    <x v="9"/>
    <x v="3"/>
    <s v="B37"/>
    <n v="0"/>
    <n v="0"/>
    <n v="0"/>
    <n v="0"/>
    <n v="0"/>
  </r>
  <r>
    <x v="10"/>
    <s v="Supreme Court"/>
    <s v="2024 Supplemental"/>
    <m/>
    <x v="10"/>
    <x v="3"/>
    <s v="B37"/>
    <n v="0"/>
    <n v="0"/>
    <n v="0"/>
    <n v="0"/>
    <n v="0"/>
  </r>
  <r>
    <x v="11"/>
    <s v="State Law Library"/>
    <s v="2024 Supplemental"/>
    <m/>
    <x v="11"/>
    <x v="3"/>
    <s v="B37"/>
    <n v="0"/>
    <n v="0"/>
    <n v="0"/>
    <n v="0"/>
    <n v="0"/>
  </r>
  <r>
    <x v="12"/>
    <s v="Court of Appeals"/>
    <s v="2024 Supplemental"/>
    <m/>
    <x v="12"/>
    <x v="3"/>
    <s v="B37"/>
    <n v="0"/>
    <n v="0"/>
    <n v="0"/>
    <n v="0"/>
    <n v="0"/>
  </r>
  <r>
    <x v="13"/>
    <s v="Commission on Judicial Conduct"/>
    <s v="2024 Supplemental"/>
    <m/>
    <x v="13"/>
    <x v="3"/>
    <s v="B37"/>
    <n v="0"/>
    <n v="0"/>
    <n v="0"/>
    <n v="0"/>
    <n v="0"/>
  </r>
  <r>
    <x v="14"/>
    <s v="Administrative Office of the Courts"/>
    <s v="2024 Supplemental"/>
    <m/>
    <x v="14"/>
    <x v="3"/>
    <s v="B37"/>
    <n v="0"/>
    <n v="0"/>
    <n v="0"/>
    <n v="0"/>
    <n v="0"/>
  </r>
  <r>
    <x v="15"/>
    <s v="Office of Public Defense"/>
    <s v="2024 Supplemental"/>
    <m/>
    <x v="15"/>
    <x v="3"/>
    <s v="B37"/>
    <n v="0"/>
    <n v="0"/>
    <n v="0"/>
    <n v="0"/>
    <n v="0"/>
  </r>
  <r>
    <x v="16"/>
    <s v="Office of Civil Legal Aid"/>
    <s v="2024 Supplemental"/>
    <m/>
    <x v="16"/>
    <x v="3"/>
    <s v="B37"/>
    <n v="0"/>
    <n v="0"/>
    <n v="0"/>
    <n v="0"/>
    <n v="0"/>
  </r>
  <r>
    <x v="17"/>
    <s v="Office of the Governor"/>
    <s v="2024 Supplemental"/>
    <m/>
    <x v="17"/>
    <x v="3"/>
    <s v="B37"/>
    <n v="0"/>
    <n v="0"/>
    <n v="0"/>
    <n v="0"/>
    <n v="0"/>
  </r>
  <r>
    <x v="18"/>
    <s v="Office of the Lieutenant Governor"/>
    <s v="2024 Supplemental"/>
    <m/>
    <x v="18"/>
    <x v="3"/>
    <s v="B37"/>
    <n v="0"/>
    <n v="0"/>
    <n v="0"/>
    <n v="0"/>
    <n v="0"/>
  </r>
  <r>
    <x v="19"/>
    <s v="WA St Leadership Bd"/>
    <s v="2024 Supplemental"/>
    <m/>
    <x v="19"/>
    <x v="3"/>
    <s v="B37"/>
    <n v="0"/>
    <n v="0"/>
    <n v="0"/>
    <n v="0"/>
    <n v="0"/>
  </r>
  <r>
    <x v="20"/>
    <s v="Public Disclosure Commission"/>
    <s v="2024 Supplemental"/>
    <m/>
    <x v="20"/>
    <x v="3"/>
    <s v="B37"/>
    <n v="0"/>
    <n v="0"/>
    <n v="0"/>
    <n v="0"/>
    <n v="0"/>
  </r>
  <r>
    <x v="21"/>
    <s v="Office of the Secretary of State"/>
    <s v="2024 Supplemental"/>
    <m/>
    <x v="21"/>
    <x v="3"/>
    <s v="B37"/>
    <n v="0"/>
    <n v="0"/>
    <n v="0"/>
    <n v="0"/>
    <n v="0"/>
  </r>
  <r>
    <x v="22"/>
    <s v="Governor's Office of Indian Affairs"/>
    <s v="2024 Supplemental"/>
    <m/>
    <x v="22"/>
    <x v="3"/>
    <s v="B37"/>
    <n v="0"/>
    <n v="0"/>
    <n v="0"/>
    <n v="0"/>
    <n v="0"/>
  </r>
  <r>
    <x v="23"/>
    <s v="Asian-Pacific-American Affrs"/>
    <s v="2024 Supplemental"/>
    <m/>
    <x v="23"/>
    <x v="3"/>
    <s v="B37"/>
    <n v="0"/>
    <n v="0"/>
    <n v="0"/>
    <n v="0"/>
    <n v="0"/>
  </r>
  <r>
    <x v="24"/>
    <s v="Office of the State Treasurer"/>
    <s v="2024 Supplemental"/>
    <m/>
    <x v="24"/>
    <x v="3"/>
    <s v="B37"/>
    <n v="0"/>
    <n v="0"/>
    <n v="0"/>
    <n v="0"/>
    <n v="0"/>
  </r>
  <r>
    <x v="25"/>
    <s v="Redistricting Commission"/>
    <s v="2024 Supplemental"/>
    <m/>
    <x v="25"/>
    <x v="3"/>
    <s v="B37"/>
    <n v="0"/>
    <n v="0"/>
    <n v="0"/>
    <n v="0"/>
    <n v="0"/>
  </r>
  <r>
    <x v="26"/>
    <s v="Office of the State Auditor"/>
    <s v="2024 Supplemental"/>
    <m/>
    <x v="26"/>
    <x v="3"/>
    <s v="B37"/>
    <n v="0"/>
    <n v="0"/>
    <n v="0"/>
    <n v="0"/>
    <n v="0"/>
  </r>
  <r>
    <x v="27"/>
    <s v="Comm Salaries for Elected Officials"/>
    <s v="2024 Supplemental"/>
    <m/>
    <x v="27"/>
    <x v="3"/>
    <s v="B37"/>
    <n v="0"/>
    <n v="0"/>
    <n v="0"/>
    <n v="0"/>
    <n v="0"/>
  </r>
  <r>
    <x v="28"/>
    <s v="Office of the Attorney General"/>
    <s v="2024 Supplemental"/>
    <m/>
    <x v="28"/>
    <x v="3"/>
    <s v="B37"/>
    <n v="0"/>
    <n v="0"/>
    <n v="0"/>
    <n v="0"/>
    <n v="0"/>
  </r>
  <r>
    <x v="29"/>
    <s v="Caseload Forecast Council"/>
    <s v="2024 Supplemental"/>
    <m/>
    <x v="29"/>
    <x v="3"/>
    <s v="B37"/>
    <n v="0"/>
    <n v="0"/>
    <n v="0"/>
    <n v="0"/>
    <n v="0"/>
  </r>
  <r>
    <x v="30"/>
    <s v="Dept of Financial Institutions"/>
    <s v="2024 Supplemental"/>
    <m/>
    <x v="30"/>
    <x v="3"/>
    <s v="B37"/>
    <n v="0"/>
    <n v="0"/>
    <n v="0"/>
    <n v="0"/>
    <n v="0"/>
  </r>
  <r>
    <x v="31"/>
    <s v="Department of Commerce"/>
    <s v="2024 Supplemental"/>
    <m/>
    <x v="31"/>
    <x v="3"/>
    <s v="B37"/>
    <n v="0"/>
    <n v="0"/>
    <n v="0"/>
    <n v="0"/>
    <n v="0"/>
  </r>
  <r>
    <x v="32"/>
    <s v="Economic &amp; Revenue Forecast Council"/>
    <s v="2024 Supplemental"/>
    <m/>
    <x v="32"/>
    <x v="3"/>
    <s v="B37"/>
    <n v="0"/>
    <n v="0"/>
    <n v="0"/>
    <n v="0"/>
    <n v="0"/>
  </r>
  <r>
    <x v="33"/>
    <s v="Office of Financial Management"/>
    <s v="2024 Supplemental"/>
    <m/>
    <x v="33"/>
    <x v="3"/>
    <s v="B37"/>
    <n v="0"/>
    <n v="0"/>
    <n v="0"/>
    <n v="0"/>
    <n v="0"/>
  </r>
  <r>
    <x v="34"/>
    <s v="WA State Health Care Authority"/>
    <s v="2024 Supplemental"/>
    <m/>
    <x v="34"/>
    <x v="3"/>
    <s v="B37"/>
    <n v="0"/>
    <n v="0"/>
    <n v="0"/>
    <n v="0"/>
    <n v="0"/>
  </r>
  <r>
    <x v="35"/>
    <s v="Office of Administrative Hearings"/>
    <s v="2024 Supplemental"/>
    <m/>
    <x v="35"/>
    <x v="3"/>
    <s v="B37"/>
    <n v="0"/>
    <n v="0"/>
    <n v="0"/>
    <n v="0"/>
    <n v="0"/>
  </r>
  <r>
    <x v="36"/>
    <s v="State Lottery Commission"/>
    <s v="2024 Supplemental"/>
    <m/>
    <x v="36"/>
    <x v="3"/>
    <s v="B37"/>
    <n v="0"/>
    <n v="0"/>
    <n v="0"/>
    <n v="0"/>
    <n v="0"/>
  </r>
  <r>
    <x v="37"/>
    <s v="Washington State Gambling Comm"/>
    <s v="2024 Supplemental"/>
    <m/>
    <x v="37"/>
    <x v="3"/>
    <s v="B37"/>
    <n v="0"/>
    <n v="0"/>
    <n v="0"/>
    <n v="0"/>
    <n v="0"/>
  </r>
  <r>
    <x v="38"/>
    <s v="WA State Comm on Hispanic Affairs"/>
    <s v="2024 Supplemental"/>
    <m/>
    <x v="38"/>
    <x v="3"/>
    <s v="B37"/>
    <n v="0"/>
    <n v="0"/>
    <n v="0"/>
    <n v="0"/>
    <n v="0"/>
  </r>
  <r>
    <x v="39"/>
    <s v="African-American Affairs Comm"/>
    <s v="2024 Supplemental"/>
    <m/>
    <x v="39"/>
    <x v="3"/>
    <s v="B37"/>
    <n v="0"/>
    <n v="0"/>
    <n v="0"/>
    <n v="0"/>
    <n v="0"/>
  </r>
  <r>
    <x v="40"/>
    <s v="Human Rights Commission"/>
    <s v="2024 Supplemental"/>
    <m/>
    <x v="40"/>
    <x v="3"/>
    <s v="B37"/>
    <n v="0"/>
    <n v="0"/>
    <n v="0"/>
    <n v="0"/>
    <n v="0"/>
  </r>
  <r>
    <x v="41"/>
    <s v="Department of Retirement Systems"/>
    <s v="2024 Supplemental"/>
    <m/>
    <x v="41"/>
    <x v="3"/>
    <s v="B37"/>
    <n v="0"/>
    <n v="0"/>
    <n v="0"/>
    <n v="0"/>
    <n v="0"/>
  </r>
  <r>
    <x v="42"/>
    <s v="State Investment Board"/>
    <s v="2024 Supplemental"/>
    <m/>
    <x v="42"/>
    <x v="3"/>
    <s v="B37"/>
    <n v="0"/>
    <n v="0"/>
    <n v="0"/>
    <n v="0"/>
    <n v="0"/>
  </r>
  <r>
    <x v="43"/>
    <s v="Department of Revenue"/>
    <s v="2024 Supplemental"/>
    <m/>
    <x v="43"/>
    <x v="3"/>
    <s v="B37"/>
    <n v="0"/>
    <n v="0"/>
    <n v="0"/>
    <n v="0"/>
    <n v="0"/>
  </r>
  <r>
    <x v="44"/>
    <s v="Board of Tax Appeals"/>
    <s v="2024 Supplemental"/>
    <m/>
    <x v="44"/>
    <x v="3"/>
    <s v="B37"/>
    <n v="0"/>
    <n v="0"/>
    <n v="0"/>
    <n v="0"/>
    <n v="0"/>
  </r>
  <r>
    <x v="45"/>
    <s v="Minority &amp; Women's Business Enterp"/>
    <s v="2024 Supplemental"/>
    <m/>
    <x v="45"/>
    <x v="3"/>
    <s v="B37"/>
    <n v="0"/>
    <n v="0"/>
    <n v="0"/>
    <n v="0"/>
    <n v="0"/>
  </r>
  <r>
    <x v="46"/>
    <s v="Office of Insurance Commissioner"/>
    <s v="2024 Supplemental"/>
    <m/>
    <x v="46"/>
    <x v="3"/>
    <s v="B37"/>
    <n v="0"/>
    <n v="0"/>
    <n v="0"/>
    <n v="0"/>
    <n v="0"/>
  </r>
  <r>
    <x v="47"/>
    <s v="Consolidated Technology Services"/>
    <s v="2024 Supplemental"/>
    <m/>
    <x v="47"/>
    <x v="3"/>
    <s v="B37"/>
    <n v="0"/>
    <n v="0"/>
    <n v="0"/>
    <n v="0"/>
    <n v="0"/>
  </r>
  <r>
    <x v="48"/>
    <s v="State Board of Accountancy"/>
    <s v="2024 Supplemental"/>
    <m/>
    <x v="48"/>
    <x v="3"/>
    <s v="B37"/>
    <n v="0"/>
    <n v="0"/>
    <n v="0"/>
    <n v="0"/>
    <n v="0"/>
  </r>
  <r>
    <x v="49"/>
    <s v="Bd of Reg Prof Eng &amp; Land Surveyors"/>
    <s v="2024 Supplemental"/>
    <m/>
    <x v="49"/>
    <x v="3"/>
    <s v="B37"/>
    <n v="0"/>
    <n v="0"/>
    <n v="0"/>
    <n v="0"/>
    <n v="0"/>
  </r>
  <r>
    <x v="50"/>
    <s v="Forensic Investigations Council"/>
    <s v="2024 Supplemental"/>
    <m/>
    <x v="50"/>
    <x v="3"/>
    <s v="B37"/>
    <n v="0"/>
    <n v="0"/>
    <n v="0"/>
    <n v="0"/>
    <n v="0"/>
  </r>
  <r>
    <x v="51"/>
    <s v="Dept of Enterprise Services"/>
    <s v="2024 Supplemental"/>
    <m/>
    <x v="51"/>
    <x v="3"/>
    <s v="B37"/>
    <n v="0"/>
    <n v="0"/>
    <n v="0"/>
    <n v="0"/>
    <n v="0"/>
  </r>
  <r>
    <x v="52"/>
    <s v="Washington Horse Racing Commission"/>
    <s v="2024 Supplemental"/>
    <m/>
    <x v="52"/>
    <x v="3"/>
    <s v="B37"/>
    <n v="0"/>
    <n v="0"/>
    <n v="0"/>
    <n v="0"/>
    <n v="0"/>
  </r>
  <r>
    <x v="53"/>
    <s v="Bd of Industrial Insurance Appeals"/>
    <s v="2024 Supplemental"/>
    <m/>
    <x v="53"/>
    <x v="3"/>
    <s v="B37"/>
    <n v="0"/>
    <n v="0"/>
    <n v="0"/>
    <n v="0"/>
    <n v="0"/>
  </r>
  <r>
    <x v="54"/>
    <s v="Liquor and Cannabis Board"/>
    <s v="2024 Supplemental"/>
    <m/>
    <x v="54"/>
    <x v="3"/>
    <s v="B37"/>
    <n v="0"/>
    <n v="0"/>
    <n v="0"/>
    <n v="0"/>
    <n v="0"/>
  </r>
  <r>
    <x v="55"/>
    <s v="Board of Pilotage Commissioners"/>
    <s v="2024 Supplemental"/>
    <m/>
    <x v="55"/>
    <x v="3"/>
    <s v="B37"/>
    <n v="0"/>
    <n v="0"/>
    <n v="0"/>
    <n v="0"/>
    <n v="0"/>
  </r>
  <r>
    <x v="56"/>
    <s v="Utilities and Transportation Comm"/>
    <s v="2024 Supplemental"/>
    <m/>
    <x v="56"/>
    <x v="3"/>
    <s v="B37"/>
    <n v="0"/>
    <n v="0"/>
    <n v="0"/>
    <n v="0"/>
    <n v="0"/>
  </r>
  <r>
    <x v="57"/>
    <s v="Board for Volunteer Firefighters"/>
    <s v="2024 Supplemental"/>
    <m/>
    <x v="57"/>
    <x v="3"/>
    <s v="B37"/>
    <n v="0"/>
    <n v="0"/>
    <n v="0"/>
    <n v="0"/>
    <n v="0"/>
  </r>
  <r>
    <x v="58"/>
    <s v="Washington State Patrol"/>
    <s v="2024 Supplemental"/>
    <m/>
    <x v="58"/>
    <x v="3"/>
    <s v="B37"/>
    <n v="0"/>
    <n v="0"/>
    <n v="0"/>
    <n v="0"/>
    <n v="0"/>
  </r>
  <r>
    <x v="59"/>
    <s v="Criminal Justice Training Comm"/>
    <s v="2024 Supplemental"/>
    <m/>
    <x v="59"/>
    <x v="3"/>
    <s v="B37"/>
    <n v="0"/>
    <n v="0"/>
    <n v="0"/>
    <n v="0"/>
    <n v="0"/>
  </r>
  <r>
    <x v="60"/>
    <s v="WA Traffic Safety Commission"/>
    <s v="2024 Supplemental"/>
    <m/>
    <x v="60"/>
    <x v="3"/>
    <s v="B37"/>
    <n v="0"/>
    <n v="0"/>
    <n v="0"/>
    <n v="0"/>
    <n v="0"/>
  </r>
  <r>
    <x v="61"/>
    <s v="Office of Independent Investigations"/>
    <s v="2024 Supplemental"/>
    <m/>
    <x v="61"/>
    <x v="3"/>
    <s v="B37"/>
    <n v="0"/>
    <n v="0"/>
    <n v="0"/>
    <n v="0"/>
    <n v="0"/>
  </r>
  <r>
    <x v="62"/>
    <s v="Department of Labor and Industries"/>
    <s v="2024 Supplemental"/>
    <m/>
    <x v="62"/>
    <x v="3"/>
    <s v="B37"/>
    <n v="0"/>
    <n v="0"/>
    <n v="0"/>
    <n v="0"/>
    <n v="0"/>
  </r>
  <r>
    <x v="63"/>
    <s v="Department of Licensing"/>
    <s v="2024 Supplemental"/>
    <m/>
    <x v="63"/>
    <x v="3"/>
    <s v="B37"/>
    <n v="0"/>
    <n v="0"/>
    <n v="0"/>
    <n v="0"/>
    <n v="0"/>
  </r>
  <r>
    <x v="64"/>
    <s v="Military Department"/>
    <s v="2024 Supplemental"/>
    <m/>
    <x v="64"/>
    <x v="3"/>
    <s v="B37"/>
    <n v="0"/>
    <n v="0"/>
    <n v="0"/>
    <n v="0"/>
    <n v="0"/>
  </r>
  <r>
    <x v="65"/>
    <s v="Public Employment Relations Comm"/>
    <s v="2024 Supplemental"/>
    <m/>
    <x v="65"/>
    <x v="3"/>
    <s v="B37"/>
    <n v="0"/>
    <n v="0"/>
    <n v="0"/>
    <n v="0"/>
    <n v="0"/>
  </r>
  <r>
    <x v="66"/>
    <s v="Dept of Social and Health Services"/>
    <s v="2024 Supplemental"/>
    <m/>
    <x v="66"/>
    <x v="3"/>
    <s v="B37"/>
    <n v="0"/>
    <n v="0"/>
    <n v="0"/>
    <n v="0"/>
    <n v="0"/>
  </r>
  <r>
    <x v="67"/>
    <s v="Department of Health"/>
    <s v="2024 Supplemental"/>
    <m/>
    <x v="67"/>
    <x v="3"/>
    <s v="B37"/>
    <n v="0"/>
    <n v="0"/>
    <n v="0"/>
    <n v="0"/>
    <n v="0"/>
  </r>
  <r>
    <x v="68"/>
    <s v="Department of Veterans' Affairs"/>
    <s v="2024 Supplemental"/>
    <m/>
    <x v="68"/>
    <x v="3"/>
    <s v="B37"/>
    <n v="0"/>
    <n v="0"/>
    <n v="0"/>
    <n v="0"/>
    <n v="0"/>
  </r>
  <r>
    <x v="69"/>
    <s v="Dept of Children, Youth &amp; Families"/>
    <s v="2024 Supplemental"/>
    <m/>
    <x v="69"/>
    <x v="3"/>
    <s v="B37"/>
    <n v="0"/>
    <n v="0"/>
    <n v="0"/>
    <n v="0"/>
    <n v="0"/>
  </r>
  <r>
    <x v="70"/>
    <s v="Department of Corrections"/>
    <s v="2024 Supplemental"/>
    <m/>
    <x v="70"/>
    <x v="3"/>
    <s v="B37"/>
    <n v="0"/>
    <n v="0"/>
    <n v="0"/>
    <n v="0"/>
    <n v="0"/>
  </r>
  <r>
    <x v="71"/>
    <s v="Dept of Services for the Blind"/>
    <s v="2024 Supplemental"/>
    <m/>
    <x v="71"/>
    <x v="3"/>
    <s v="B37"/>
    <n v="0"/>
    <n v="0"/>
    <n v="0"/>
    <n v="0"/>
    <n v="0"/>
  </r>
  <r>
    <x v="72"/>
    <s v="Student Achievement Council"/>
    <s v="2024 Supplemental"/>
    <m/>
    <x v="72"/>
    <x v="3"/>
    <s v="B37"/>
    <n v="0"/>
    <n v="0"/>
    <n v="0"/>
    <n v="0"/>
    <n v="0"/>
  </r>
  <r>
    <x v="73"/>
    <s v="LEOFF 2 Retirement Board"/>
    <s v="2024 Supplemental"/>
    <m/>
    <x v="73"/>
    <x v="3"/>
    <s v="B37"/>
    <n v="0"/>
    <n v="0"/>
    <n v="0"/>
    <n v="0"/>
    <n v="0"/>
  </r>
  <r>
    <x v="74"/>
    <s v="Public Schools"/>
    <s v="2024 Supplemental"/>
    <m/>
    <x v="74"/>
    <x v="3"/>
    <s v="B37"/>
    <n v="0"/>
    <n v="0"/>
    <n v="0"/>
    <n v="0"/>
    <n v="0"/>
  </r>
  <r>
    <x v="75"/>
    <s v="State School for the Blind"/>
    <s v="2024 Supplemental"/>
    <m/>
    <x v="75"/>
    <x v="3"/>
    <s v="B37"/>
    <n v="0"/>
    <n v="0"/>
    <n v="0"/>
    <n v="0"/>
    <n v="0"/>
  </r>
  <r>
    <x v="76"/>
    <s v="Childhood Deafness &amp; Hearing Loss"/>
    <s v="2024 Supplemental"/>
    <m/>
    <x v="76"/>
    <x v="3"/>
    <s v="B37"/>
    <n v="0"/>
    <n v="0"/>
    <n v="0"/>
    <n v="0"/>
    <n v="0"/>
  </r>
  <r>
    <x v="77"/>
    <s v="Workforce Trng &amp; Educ Coord Board"/>
    <s v="2024 Supplemental"/>
    <m/>
    <x v="77"/>
    <x v="3"/>
    <s v="B37"/>
    <n v="0"/>
    <n v="0"/>
    <n v="0"/>
    <n v="0"/>
    <n v="0"/>
  </r>
  <r>
    <x v="78"/>
    <s v="Archaeology &amp; Historic Preservation"/>
    <s v="2024 Supplemental"/>
    <m/>
    <x v="78"/>
    <x v="3"/>
    <s v="B37"/>
    <n v="0"/>
    <n v="0"/>
    <n v="0"/>
    <n v="0"/>
    <n v="0"/>
  </r>
  <r>
    <x v="79"/>
    <s v="Washington Charter School Comm"/>
    <s v="2024 Supplemental"/>
    <m/>
    <x v="79"/>
    <x v="3"/>
    <s v="B37"/>
    <n v="0"/>
    <n v="0"/>
    <n v="0"/>
    <n v="0"/>
    <n v="0"/>
  </r>
  <r>
    <x v="80"/>
    <s v="University of Washington"/>
    <s v="2024 Supplemental"/>
    <m/>
    <x v="80"/>
    <x v="3"/>
    <s v="B37"/>
    <n v="0"/>
    <n v="0"/>
    <n v="0"/>
    <n v="0"/>
    <n v="0"/>
  </r>
  <r>
    <x v="81"/>
    <s v="Washington State University"/>
    <s v="2024 Supplemental"/>
    <m/>
    <x v="81"/>
    <x v="3"/>
    <s v="B37"/>
    <n v="0"/>
    <n v="0"/>
    <n v="0"/>
    <n v="0"/>
    <n v="0"/>
  </r>
  <r>
    <x v="82"/>
    <s v="Eastern Washington University"/>
    <s v="2024 Supplemental"/>
    <m/>
    <x v="82"/>
    <x v="3"/>
    <s v="B37"/>
    <n v="0"/>
    <n v="0"/>
    <n v="0"/>
    <n v="0"/>
    <n v="0"/>
  </r>
  <r>
    <x v="83"/>
    <s v="Central Washington University"/>
    <s v="2024 Supplemental"/>
    <m/>
    <x v="83"/>
    <x v="3"/>
    <s v="B37"/>
    <n v="0"/>
    <n v="0"/>
    <n v="0"/>
    <n v="0"/>
    <n v="0"/>
  </r>
  <r>
    <x v="84"/>
    <s v="The Evergreen State College"/>
    <s v="2024 Supplemental"/>
    <m/>
    <x v="84"/>
    <x v="3"/>
    <s v="B37"/>
    <n v="0"/>
    <n v="0"/>
    <n v="0"/>
    <n v="0"/>
    <n v="0"/>
  </r>
  <r>
    <x v="85"/>
    <s v="Western Washington University"/>
    <s v="2024 Supplemental"/>
    <m/>
    <x v="85"/>
    <x v="3"/>
    <s v="B37"/>
    <n v="0"/>
    <n v="0"/>
    <n v="0"/>
    <n v="0"/>
    <n v="0"/>
  </r>
  <r>
    <x v="86"/>
    <s v="Washington State Arts Commission"/>
    <s v="2024 Supplemental"/>
    <m/>
    <x v="86"/>
    <x v="3"/>
    <s v="B37"/>
    <n v="0"/>
    <n v="0"/>
    <n v="0"/>
    <n v="0"/>
    <n v="0"/>
  </r>
  <r>
    <x v="87"/>
    <s v="Washington State Historical Society"/>
    <s v="2024 Supplemental"/>
    <m/>
    <x v="87"/>
    <x v="3"/>
    <s v="B37"/>
    <n v="0"/>
    <n v="0"/>
    <n v="0"/>
    <n v="0"/>
    <n v="0"/>
  </r>
  <r>
    <x v="88"/>
    <s v="East Wash State Historical Society"/>
    <s v="2024 Supplemental"/>
    <m/>
    <x v="88"/>
    <x v="3"/>
    <s v="B37"/>
    <n v="0"/>
    <n v="0"/>
    <n v="0"/>
    <n v="0"/>
    <n v="0"/>
  </r>
  <r>
    <x v="89"/>
    <s v="Department of Transportation"/>
    <s v="2024 Supplemental"/>
    <m/>
    <x v="89"/>
    <x v="3"/>
    <s v="B37"/>
    <n v="0"/>
    <n v="0"/>
    <n v="0"/>
    <n v="0"/>
    <n v="0"/>
  </r>
  <r>
    <x v="90"/>
    <s v="County Road Administration Board"/>
    <s v="2024 Supplemental"/>
    <m/>
    <x v="90"/>
    <x v="3"/>
    <s v="B37"/>
    <n v="0"/>
    <n v="0"/>
    <n v="0"/>
    <n v="0"/>
    <n v="0"/>
  </r>
  <r>
    <x v="91"/>
    <s v="Transportation Improvement Board"/>
    <s v="2024 Supplemental"/>
    <m/>
    <x v="91"/>
    <x v="3"/>
    <s v="B37"/>
    <n v="0"/>
    <n v="0"/>
    <n v="0"/>
    <n v="0"/>
    <n v="0"/>
  </r>
  <r>
    <x v="92"/>
    <s v="Transportation Commission"/>
    <s v="2024 Supplemental"/>
    <m/>
    <x v="92"/>
    <x v="3"/>
    <s v="B37"/>
    <n v="0"/>
    <n v="0"/>
    <n v="0"/>
    <n v="0"/>
    <n v="0"/>
  </r>
  <r>
    <x v="93"/>
    <s v="Freight Mobility Strategic Invest"/>
    <s v="2024 Supplemental"/>
    <m/>
    <x v="93"/>
    <x v="3"/>
    <s v="B37"/>
    <n v="0"/>
    <n v="0"/>
    <n v="0"/>
    <n v="0"/>
    <n v="0"/>
  </r>
  <r>
    <x v="94"/>
    <s v="Columbia River Gorge Commission"/>
    <s v="2024 Supplemental"/>
    <m/>
    <x v="94"/>
    <x v="3"/>
    <s v="B37"/>
    <n v="0"/>
    <n v="0"/>
    <n v="0"/>
    <n v="0"/>
    <n v="0"/>
  </r>
  <r>
    <x v="95"/>
    <s v="Department of Ecology"/>
    <s v="2024 Supplemental"/>
    <m/>
    <x v="95"/>
    <x v="3"/>
    <s v="B37"/>
    <n v="0"/>
    <n v="0"/>
    <n v="0"/>
    <n v="0"/>
    <n v="0"/>
  </r>
  <r>
    <x v="96"/>
    <s v="WA Pollution Liab Insurance Program"/>
    <s v="2024 Supplemental"/>
    <m/>
    <x v="96"/>
    <x v="3"/>
    <s v="B37"/>
    <n v="0"/>
    <n v="0"/>
    <n v="0"/>
    <n v="0"/>
    <n v="0"/>
  </r>
  <r>
    <x v="97"/>
    <s v="Energy Fac Site Eval"/>
    <s v="2024 Supplemental"/>
    <m/>
    <x v="97"/>
    <x v="3"/>
    <s v="B37"/>
    <n v="0"/>
    <n v="0"/>
    <n v="0"/>
    <n v="0"/>
    <n v="0"/>
  </r>
  <r>
    <x v="98"/>
    <s v="State Parks and Recreation Comm"/>
    <s v="2024 Supplemental"/>
    <m/>
    <x v="98"/>
    <x v="3"/>
    <s v="B37"/>
    <n v="0"/>
    <n v="0"/>
    <n v="0"/>
    <n v="0"/>
    <n v="0"/>
  </r>
  <r>
    <x v="99"/>
    <s v="Rec and Conservation Funding Board"/>
    <s v="2024 Supplemental"/>
    <m/>
    <x v="99"/>
    <x v="3"/>
    <s v="B37"/>
    <n v="0"/>
    <n v="0"/>
    <n v="0"/>
    <n v="0"/>
    <n v="0"/>
  </r>
  <r>
    <x v="100"/>
    <s v="Environ &amp; Land Use Hearings Office"/>
    <s v="2024 Supplemental"/>
    <m/>
    <x v="100"/>
    <x v="3"/>
    <s v="B37"/>
    <n v="0"/>
    <n v="0"/>
    <n v="0"/>
    <n v="0"/>
    <n v="0"/>
  </r>
  <r>
    <x v="101"/>
    <s v="State Conservation Commission"/>
    <s v="2024 Supplemental"/>
    <m/>
    <x v="101"/>
    <x v="3"/>
    <s v="B37"/>
    <n v="0"/>
    <n v="0"/>
    <n v="0"/>
    <n v="0"/>
    <n v="0"/>
  </r>
  <r>
    <x v="102"/>
    <s v="Dept of Fish and Wildlife"/>
    <s v="2024 Supplemental"/>
    <m/>
    <x v="102"/>
    <x v="3"/>
    <s v="B37"/>
    <n v="0"/>
    <n v="0"/>
    <n v="0"/>
    <n v="0"/>
    <n v="0"/>
  </r>
  <r>
    <x v="103"/>
    <s v="Puget Sound Partnership"/>
    <s v="2024 Supplemental"/>
    <m/>
    <x v="103"/>
    <x v="3"/>
    <s v="B37"/>
    <n v="0"/>
    <n v="0"/>
    <n v="0"/>
    <n v="0"/>
    <n v="0"/>
  </r>
  <r>
    <x v="104"/>
    <s v="Department of Natural Resources"/>
    <s v="2024 Supplemental"/>
    <m/>
    <x v="104"/>
    <x v="3"/>
    <s v="B37"/>
    <n v="0"/>
    <n v="0"/>
    <n v="0"/>
    <n v="0"/>
    <n v="0"/>
  </r>
  <r>
    <x v="105"/>
    <s v="Department of Agriculture"/>
    <s v="2024 Supplemental"/>
    <m/>
    <x v="105"/>
    <x v="3"/>
    <s v="B37"/>
    <n v="0"/>
    <n v="0"/>
    <n v="0"/>
    <n v="0"/>
    <n v="0"/>
  </r>
  <r>
    <x v="106"/>
    <s v="Employment Security Department"/>
    <s v="2024 Supplemental"/>
    <m/>
    <x v="106"/>
    <x v="3"/>
    <s v="B37"/>
    <n v="0"/>
    <n v="0"/>
    <n v="0"/>
    <n v="0"/>
    <n v="0"/>
  </r>
  <r>
    <x v="107"/>
    <s v="Community/Technical College System"/>
    <s v="2024 Supplemental"/>
    <m/>
    <x v="107"/>
    <x v="3"/>
    <s v="B37"/>
    <n v="0"/>
    <n v="0"/>
    <n v="0"/>
    <n v="0"/>
    <n v="0"/>
  </r>
  <r>
    <x v="0"/>
    <s v="House of Representatives"/>
    <s v="2023-25 Biennium"/>
    <s v="GIS"/>
    <x v="0"/>
    <x v="4"/>
    <s v="B07"/>
    <n v="0"/>
    <n v="0"/>
    <n v="0"/>
    <n v="0"/>
    <n v="0"/>
  </r>
  <r>
    <x v="1"/>
    <s v="Senate"/>
    <s v="2023-25 Biennium"/>
    <s v="GIS"/>
    <x v="1"/>
    <x v="4"/>
    <s v="B07"/>
    <n v="0"/>
    <n v="0"/>
    <n v="0"/>
    <n v="0"/>
    <n v="0"/>
  </r>
  <r>
    <x v="2"/>
    <s v="Joint Transportation Committee"/>
    <s v="2023-25 Biennium"/>
    <s v="GIS"/>
    <x v="2"/>
    <x v="4"/>
    <s v="B07"/>
    <n v="0"/>
    <n v="0"/>
    <n v="0"/>
    <n v="0"/>
    <n v="0"/>
  </r>
  <r>
    <x v="3"/>
    <s v="Jt Leg Audit &amp; Review Committee"/>
    <s v="2023-25 Biennium"/>
    <s v="GIS"/>
    <x v="3"/>
    <x v="4"/>
    <s v="B07"/>
    <n v="0"/>
    <n v="0"/>
    <n v="0"/>
    <n v="0"/>
    <n v="0"/>
  </r>
  <r>
    <x v="4"/>
    <s v="LEAP Committee"/>
    <s v="2023-25 Biennium"/>
    <s v="GIS"/>
    <x v="4"/>
    <x v="4"/>
    <s v="B07"/>
    <n v="0"/>
    <n v="0"/>
    <n v="0"/>
    <n v="0"/>
    <n v="0"/>
  </r>
  <r>
    <x v="5"/>
    <s v="Office of the State Actuary"/>
    <s v="2023-25 Biennium"/>
    <s v="GIS"/>
    <x v="5"/>
    <x v="4"/>
    <s v="B07"/>
    <n v="0"/>
    <n v="0"/>
    <n v="0"/>
    <n v="0"/>
    <n v="0"/>
  </r>
  <r>
    <x v="7"/>
    <s v="Office of Legislative Support Svcs"/>
    <s v="2023-25 Biennium"/>
    <s v="GIS"/>
    <x v="7"/>
    <x v="4"/>
    <s v="B07"/>
    <n v="0"/>
    <n v="0"/>
    <n v="0"/>
    <n v="0"/>
    <n v="0"/>
  </r>
  <r>
    <x v="8"/>
    <s v="Joint Legislative Systems Comm"/>
    <s v="2023-25 Biennium"/>
    <s v="GIS"/>
    <x v="8"/>
    <x v="4"/>
    <s v="B07"/>
    <n v="0"/>
    <n v="0"/>
    <n v="0"/>
    <n v="0"/>
    <n v="0"/>
  </r>
  <r>
    <x v="9"/>
    <s v="Statute Law Committee"/>
    <s v="2023-25 Biennium"/>
    <s v="GIS"/>
    <x v="9"/>
    <x v="4"/>
    <s v="B07"/>
    <n v="0"/>
    <n v="0"/>
    <n v="0"/>
    <n v="0"/>
    <n v="0"/>
  </r>
  <r>
    <x v="10"/>
    <s v="Supreme Court"/>
    <s v="2023-25 Biennium"/>
    <s v="GIS"/>
    <x v="10"/>
    <x v="4"/>
    <s v="B07"/>
    <n v="0"/>
    <n v="0"/>
    <n v="0"/>
    <n v="0"/>
    <n v="0"/>
  </r>
  <r>
    <x v="11"/>
    <s v="State Law Library"/>
    <s v="2023-25 Biennium"/>
    <s v="GIS"/>
    <x v="11"/>
    <x v="4"/>
    <s v="B07"/>
    <n v="0"/>
    <n v="0"/>
    <n v="0"/>
    <n v="0"/>
    <n v="0"/>
  </r>
  <r>
    <x v="12"/>
    <s v="Court of Appeals"/>
    <s v="2023-25 Biennium"/>
    <s v="GIS"/>
    <x v="12"/>
    <x v="4"/>
    <s v="B07"/>
    <n v="0"/>
    <n v="0"/>
    <n v="0"/>
    <n v="0"/>
    <n v="0"/>
  </r>
  <r>
    <x v="13"/>
    <s v="Commission on Judicial Conduct"/>
    <s v="2023-25 Biennium"/>
    <s v="GIS"/>
    <x v="13"/>
    <x v="4"/>
    <s v="B07"/>
    <n v="0"/>
    <n v="0"/>
    <n v="0"/>
    <n v="0"/>
    <n v="0"/>
  </r>
  <r>
    <x v="14"/>
    <s v="Administrative Office of the Courts"/>
    <s v="2023-25 Biennium"/>
    <s v="GIS"/>
    <x v="14"/>
    <x v="4"/>
    <s v="B07"/>
    <n v="0"/>
    <n v="0"/>
    <n v="0"/>
    <n v="0"/>
    <n v="0"/>
  </r>
  <r>
    <x v="15"/>
    <s v="Office of Public Defense"/>
    <s v="2023-25 Biennium"/>
    <s v="GIS"/>
    <x v="15"/>
    <x v="4"/>
    <s v="B07"/>
    <n v="0"/>
    <n v="0"/>
    <n v="0"/>
    <n v="0"/>
    <n v="0"/>
  </r>
  <r>
    <x v="16"/>
    <s v="Office of Civil Legal Aid"/>
    <s v="2023-25 Biennium"/>
    <s v="GIS"/>
    <x v="16"/>
    <x v="4"/>
    <s v="B07"/>
    <n v="0"/>
    <n v="0"/>
    <n v="0"/>
    <n v="0"/>
    <n v="0"/>
  </r>
  <r>
    <x v="17"/>
    <s v="Office of the Governor"/>
    <s v="2023-25 Biennium"/>
    <s v="GIS"/>
    <x v="17"/>
    <x v="4"/>
    <s v="B07"/>
    <n v="0"/>
    <n v="0"/>
    <n v="0"/>
    <n v="0"/>
    <n v="0"/>
  </r>
  <r>
    <x v="18"/>
    <s v="Office of the Lieutenant Governor"/>
    <s v="2023-25 Biennium"/>
    <s v="GIS"/>
    <x v="18"/>
    <x v="4"/>
    <s v="B07"/>
    <n v="0"/>
    <n v="0"/>
    <n v="0"/>
    <n v="0"/>
    <n v="0"/>
  </r>
  <r>
    <x v="20"/>
    <s v="Public Disclosure Commission"/>
    <s v="2023-25 Biennium"/>
    <s v="GIS"/>
    <x v="20"/>
    <x v="4"/>
    <s v="B07"/>
    <n v="0"/>
    <n v="0"/>
    <n v="0"/>
    <n v="0"/>
    <n v="0"/>
  </r>
  <r>
    <x v="21"/>
    <s v="Office of the Secretary of State"/>
    <s v="2023-25 Biennium"/>
    <s v="GIS"/>
    <x v="21"/>
    <x v="4"/>
    <s v="B07"/>
    <n v="500"/>
    <n v="500"/>
    <n v="1000"/>
    <n v="41.666666666666664"/>
    <n v="41.666666666666664"/>
  </r>
  <r>
    <x v="22"/>
    <s v="Governor's Office of Indian Affairs"/>
    <s v="2023-25 Biennium"/>
    <s v="GIS"/>
    <x v="22"/>
    <x v="4"/>
    <s v="B07"/>
    <n v="0"/>
    <n v="0"/>
    <n v="0"/>
    <n v="0"/>
    <n v="0"/>
  </r>
  <r>
    <x v="23"/>
    <s v="Asian-Pacific-American Affrs"/>
    <s v="2023-25 Biennium"/>
    <s v="GIS"/>
    <x v="23"/>
    <x v="4"/>
    <s v="B07"/>
    <n v="0"/>
    <n v="0"/>
    <n v="0"/>
    <n v="0"/>
    <n v="0"/>
  </r>
  <r>
    <x v="24"/>
    <s v="Office of the State Treasurer"/>
    <s v="2023-25 Biennium"/>
    <s v="GIS"/>
    <x v="24"/>
    <x v="4"/>
    <s v="B07"/>
    <n v="0"/>
    <n v="0"/>
    <n v="0"/>
    <n v="0"/>
    <n v="0"/>
  </r>
  <r>
    <x v="25"/>
    <s v="Redistricting Commission"/>
    <s v="2023-25 Biennium"/>
    <s v="GIS"/>
    <x v="25"/>
    <x v="4"/>
    <s v="B07"/>
    <n v="0"/>
    <n v="0"/>
    <n v="0"/>
    <n v="0"/>
    <n v="0"/>
  </r>
  <r>
    <x v="26"/>
    <s v="Office of the State Auditor"/>
    <s v="2023-25 Biennium"/>
    <s v="GIS"/>
    <x v="26"/>
    <x v="4"/>
    <s v="B07"/>
    <n v="1000"/>
    <n v="1000"/>
    <n v="2000"/>
    <n v="83.333333333333329"/>
    <n v="83.333333333333329"/>
  </r>
  <r>
    <x v="27"/>
    <s v="Comm Salaries for Elected Officials"/>
    <s v="2023-25 Biennium"/>
    <s v="GIS"/>
    <x v="27"/>
    <x v="4"/>
    <s v="B07"/>
    <n v="0"/>
    <n v="0"/>
    <n v="0"/>
    <n v="0"/>
    <n v="0"/>
  </r>
  <r>
    <x v="28"/>
    <s v="Office of the Attorney General"/>
    <s v="2023-25 Biennium"/>
    <s v="GIS"/>
    <x v="28"/>
    <x v="4"/>
    <s v="B07"/>
    <n v="0"/>
    <n v="0"/>
    <n v="0"/>
    <n v="0"/>
    <n v="0"/>
  </r>
  <r>
    <x v="29"/>
    <s v="Caseload Forecast Council"/>
    <s v="2023-25 Biennium"/>
    <s v="GIS"/>
    <x v="29"/>
    <x v="4"/>
    <s v="B07"/>
    <n v="0"/>
    <n v="0"/>
    <n v="0"/>
    <n v="0"/>
    <n v="0"/>
  </r>
  <r>
    <x v="30"/>
    <s v="Dept of Financial Institutions"/>
    <s v="2023-25 Biennium"/>
    <s v="GIS"/>
    <x v="30"/>
    <x v="4"/>
    <s v="B07"/>
    <n v="0"/>
    <n v="0"/>
    <n v="0"/>
    <n v="0"/>
    <n v="0"/>
  </r>
  <r>
    <x v="31"/>
    <s v="Department of Commerce"/>
    <s v="2023-25 Biennium"/>
    <s v="GIS"/>
    <x v="31"/>
    <x v="4"/>
    <s v="B07"/>
    <n v="1000"/>
    <n v="1000"/>
    <n v="2000"/>
    <n v="83.333333333333329"/>
    <n v="83.333333333333329"/>
  </r>
  <r>
    <x v="32"/>
    <s v="Economic &amp; Revenue Forecast Council"/>
    <s v="2023-25 Biennium"/>
    <s v="GIS"/>
    <x v="32"/>
    <x v="4"/>
    <s v="B07"/>
    <n v="0"/>
    <n v="0"/>
    <n v="0"/>
    <n v="0"/>
    <n v="0"/>
  </r>
  <r>
    <x v="33"/>
    <s v="Office of Financial Management"/>
    <s v="2023-25 Biennium"/>
    <s v="GIS"/>
    <x v="33"/>
    <x v="4"/>
    <s v="B07"/>
    <n v="2500"/>
    <n v="2500"/>
    <n v="5000"/>
    <n v="208.33333333333334"/>
    <n v="208.33333333333334"/>
  </r>
  <r>
    <x v="34"/>
    <s v="WA State Health Care Authority"/>
    <s v="2023-25 Biennium"/>
    <s v="GIS"/>
    <x v="34"/>
    <x v="4"/>
    <s v="B07"/>
    <n v="2500"/>
    <n v="2500"/>
    <n v="5000"/>
    <n v="208.33333333333334"/>
    <n v="208.33333333333334"/>
  </r>
  <r>
    <x v="35"/>
    <s v="Office of Administrative Hearings"/>
    <s v="2023-25 Biennium"/>
    <s v="GIS"/>
    <x v="35"/>
    <x v="4"/>
    <s v="B07"/>
    <n v="0"/>
    <n v="0"/>
    <n v="0"/>
    <n v="0"/>
    <n v="0"/>
  </r>
  <r>
    <x v="36"/>
    <s v="State Lottery Commission"/>
    <s v="2023-25 Biennium"/>
    <s v="GIS"/>
    <x v="36"/>
    <x v="4"/>
    <s v="B07"/>
    <n v="0"/>
    <n v="0"/>
    <n v="0"/>
    <n v="0"/>
    <n v="0"/>
  </r>
  <r>
    <x v="37"/>
    <s v="Washington State Gambling Comm"/>
    <s v="2023-25 Biennium"/>
    <s v="GIS"/>
    <x v="37"/>
    <x v="4"/>
    <s v="B07"/>
    <n v="0"/>
    <n v="0"/>
    <n v="0"/>
    <n v="0"/>
    <n v="0"/>
  </r>
  <r>
    <x v="38"/>
    <s v="WA State Comm on Hispanic Affairs"/>
    <s v="2023-25 Biennium"/>
    <s v="GIS"/>
    <x v="38"/>
    <x v="4"/>
    <s v="B07"/>
    <n v="0"/>
    <n v="0"/>
    <n v="0"/>
    <n v="0"/>
    <n v="0"/>
  </r>
  <r>
    <x v="39"/>
    <s v="African-American Affairs Comm"/>
    <s v="2023-25 Biennium"/>
    <s v="GIS"/>
    <x v="39"/>
    <x v="4"/>
    <s v="B07"/>
    <n v="0"/>
    <n v="0"/>
    <n v="0"/>
    <n v="0"/>
    <n v="0"/>
  </r>
  <r>
    <x v="40"/>
    <s v="Human Rights Commission"/>
    <s v="2023-25 Biennium"/>
    <s v="GIS"/>
    <x v="40"/>
    <x v="4"/>
    <s v="B07"/>
    <n v="0"/>
    <n v="0"/>
    <n v="0"/>
    <n v="0"/>
    <n v="0"/>
  </r>
  <r>
    <x v="41"/>
    <s v="Department of Retirement Systems"/>
    <s v="2023-25 Biennium"/>
    <s v="GIS"/>
    <x v="41"/>
    <x v="4"/>
    <s v="B07"/>
    <n v="0"/>
    <n v="0"/>
    <n v="0"/>
    <n v="0"/>
    <n v="0"/>
  </r>
  <r>
    <x v="42"/>
    <s v="State Investment Board"/>
    <s v="2023-25 Biennium"/>
    <s v="GIS"/>
    <x v="42"/>
    <x v="4"/>
    <s v="B07"/>
    <n v="0"/>
    <n v="0"/>
    <n v="0"/>
    <n v="0"/>
    <n v="0"/>
  </r>
  <r>
    <x v="43"/>
    <s v="Department of Revenue"/>
    <s v="2023-25 Biennium"/>
    <s v="GIS"/>
    <x v="43"/>
    <x v="4"/>
    <s v="B07"/>
    <n v="4000"/>
    <n v="4000"/>
    <n v="8000"/>
    <n v="333.33333333333331"/>
    <n v="333.33333333333331"/>
  </r>
  <r>
    <x v="44"/>
    <s v="Board of Tax Appeals"/>
    <s v="2023-25 Biennium"/>
    <s v="GIS"/>
    <x v="44"/>
    <x v="4"/>
    <s v="B07"/>
    <n v="0"/>
    <n v="0"/>
    <n v="0"/>
    <n v="0"/>
    <n v="0"/>
  </r>
  <r>
    <x v="45"/>
    <s v="Minority &amp; Women's Business Enterp"/>
    <s v="2023-25 Biennium"/>
    <s v="GIS"/>
    <x v="45"/>
    <x v="4"/>
    <s v="B07"/>
    <n v="0"/>
    <n v="0"/>
    <n v="0"/>
    <n v="0"/>
    <n v="0"/>
  </r>
  <r>
    <x v="46"/>
    <s v="Office of Insurance Commissioner"/>
    <s v="2023-25 Biennium"/>
    <s v="GIS"/>
    <x v="46"/>
    <x v="4"/>
    <s v="B07"/>
    <n v="500"/>
    <n v="500"/>
    <n v="1000"/>
    <n v="41.666666666666664"/>
    <n v="41.666666666666664"/>
  </r>
  <r>
    <x v="47"/>
    <s v="Consolidated Technology Services"/>
    <s v="2023-25 Biennium"/>
    <s v="GIS"/>
    <x v="47"/>
    <x v="4"/>
    <s v="B07"/>
    <n v="500"/>
    <n v="500"/>
    <n v="1000"/>
    <n v="41.666666666666664"/>
    <n v="41.666666666666664"/>
  </r>
  <r>
    <x v="48"/>
    <s v="State Board of Accountancy"/>
    <s v="2023-25 Biennium"/>
    <s v="GIS"/>
    <x v="48"/>
    <x v="4"/>
    <s v="B07"/>
    <n v="0"/>
    <n v="0"/>
    <n v="0"/>
    <n v="0"/>
    <n v="0"/>
  </r>
  <r>
    <x v="49"/>
    <s v="Bd of Reg Prof Eng &amp; Land Surveyors"/>
    <s v="2023-25 Biennium"/>
    <s v="GIS"/>
    <x v="49"/>
    <x v="4"/>
    <s v="B07"/>
    <n v="0"/>
    <n v="0"/>
    <n v="0"/>
    <n v="0"/>
    <n v="0"/>
  </r>
  <r>
    <x v="50"/>
    <s v="Forensic Investigations Council"/>
    <s v="2023-25 Biennium"/>
    <s v="GIS"/>
    <x v="50"/>
    <x v="4"/>
    <s v="B07"/>
    <n v="0"/>
    <n v="0"/>
    <n v="0"/>
    <n v="0"/>
    <n v="0"/>
  </r>
  <r>
    <x v="51"/>
    <s v="Dept of Enterprise Services"/>
    <s v="2023-25 Biennium"/>
    <s v="GIS"/>
    <x v="51"/>
    <x v="4"/>
    <s v="B07"/>
    <n v="1500"/>
    <n v="1500"/>
    <n v="3000"/>
    <n v="125"/>
    <n v="125"/>
  </r>
  <r>
    <x v="52"/>
    <s v="Washington Horse Racing Commission"/>
    <s v="2023-25 Biennium"/>
    <s v="GIS"/>
    <x v="52"/>
    <x v="4"/>
    <s v="B07"/>
    <n v="0"/>
    <n v="0"/>
    <n v="0"/>
    <n v="0"/>
    <n v="0"/>
  </r>
  <r>
    <x v="53"/>
    <s v="Bd of Industrial Insurance Appeals"/>
    <s v="2023-25 Biennium"/>
    <s v="GIS"/>
    <x v="53"/>
    <x v="4"/>
    <s v="B07"/>
    <n v="0"/>
    <n v="0"/>
    <n v="0"/>
    <n v="0"/>
    <n v="0"/>
  </r>
  <r>
    <x v="54"/>
    <s v="Liquor and Cannabis Board"/>
    <s v="2023-25 Biennium"/>
    <s v="GIS"/>
    <x v="54"/>
    <x v="4"/>
    <s v="B07"/>
    <n v="1000"/>
    <n v="1000"/>
    <n v="2000"/>
    <n v="83.333333333333329"/>
    <n v="83.333333333333329"/>
  </r>
  <r>
    <x v="55"/>
    <s v="Board of Pilotage Commissioners"/>
    <s v="2023-25 Biennium"/>
    <s v="GIS"/>
    <x v="55"/>
    <x v="4"/>
    <s v="B07"/>
    <n v="0"/>
    <n v="0"/>
    <n v="0"/>
    <n v="0"/>
    <n v="0"/>
  </r>
  <r>
    <x v="56"/>
    <s v="Utilities and Transportation Comm"/>
    <s v="2023-25 Biennium"/>
    <s v="GIS"/>
    <x v="56"/>
    <x v="4"/>
    <s v="B07"/>
    <n v="500"/>
    <n v="500"/>
    <n v="1000"/>
    <n v="41.666666666666664"/>
    <n v="41.666666666666664"/>
  </r>
  <r>
    <x v="57"/>
    <s v="Board for Volunteer Firefighters"/>
    <s v="2023-25 Biennium"/>
    <s v="GIS"/>
    <x v="57"/>
    <x v="4"/>
    <s v="B07"/>
    <n v="0"/>
    <n v="0"/>
    <n v="0"/>
    <n v="0"/>
    <n v="0"/>
  </r>
  <r>
    <x v="58"/>
    <s v="Washington State Patrol"/>
    <s v="2023-25 Biennium"/>
    <s v="GIS"/>
    <x v="58"/>
    <x v="4"/>
    <s v="B07"/>
    <n v="3500"/>
    <n v="4500"/>
    <n v="8000"/>
    <n v="291.66666666666669"/>
    <n v="375"/>
  </r>
  <r>
    <x v="59"/>
    <s v="Criminal Justice Training Comm"/>
    <s v="2023-25 Biennium"/>
    <s v="GIS"/>
    <x v="59"/>
    <x v="4"/>
    <s v="B07"/>
    <n v="0"/>
    <n v="0"/>
    <n v="0"/>
    <n v="0"/>
    <n v="0"/>
  </r>
  <r>
    <x v="60"/>
    <s v="WA Traffic Safety Commission"/>
    <s v="2023-25 Biennium"/>
    <s v="GIS"/>
    <x v="60"/>
    <x v="4"/>
    <s v="B07"/>
    <n v="0"/>
    <n v="0"/>
    <n v="0"/>
    <n v="0"/>
    <n v="0"/>
  </r>
  <r>
    <x v="61"/>
    <s v="Office of Independent Investigations"/>
    <s v="2023-25 Biennium"/>
    <s v="GIS"/>
    <x v="61"/>
    <x v="4"/>
    <s v="B07"/>
    <n v="0"/>
    <n v="0"/>
    <n v="0"/>
    <n v="0"/>
    <n v="0"/>
  </r>
  <r>
    <x v="62"/>
    <s v="Department of Labor and Industries"/>
    <s v="2023-25 Biennium"/>
    <s v="GIS"/>
    <x v="62"/>
    <x v="4"/>
    <s v="B07"/>
    <n v="6000"/>
    <n v="6000"/>
    <n v="12000"/>
    <n v="500"/>
    <n v="500"/>
  </r>
  <r>
    <x v="63"/>
    <s v="Department of Licensing"/>
    <s v="2023-25 Biennium"/>
    <s v="GIS"/>
    <x v="63"/>
    <x v="4"/>
    <s v="B07"/>
    <n v="0"/>
    <n v="0"/>
    <n v="0"/>
    <n v="0"/>
    <n v="0"/>
  </r>
  <r>
    <x v="64"/>
    <s v="Military Department"/>
    <s v="2023-25 Biennium"/>
    <s v="GIS"/>
    <x v="64"/>
    <x v="4"/>
    <s v="B07"/>
    <n v="1000"/>
    <n v="1000"/>
    <n v="2000"/>
    <n v="83.333333333333329"/>
    <n v="83.333333333333329"/>
  </r>
  <r>
    <x v="65"/>
    <s v="Public Employment Relations Comm"/>
    <s v="2023-25 Biennium"/>
    <s v="GIS"/>
    <x v="65"/>
    <x v="4"/>
    <s v="B07"/>
    <n v="0"/>
    <n v="0"/>
    <n v="0"/>
    <n v="0"/>
    <n v="0"/>
  </r>
  <r>
    <x v="66"/>
    <s v="Dept of Social and Health Services"/>
    <s v="2023-25 Biennium"/>
    <s v="GIS"/>
    <x v="66"/>
    <x v="4"/>
    <s v="B07"/>
    <n v="32000"/>
    <n v="33000"/>
    <n v="65000"/>
    <n v="2666.6666666666665"/>
    <n v="2750"/>
  </r>
  <r>
    <x v="67"/>
    <s v="Department of Health"/>
    <s v="2023-25 Biennium"/>
    <s v="GIS"/>
    <x v="67"/>
    <x v="4"/>
    <s v="B07"/>
    <n v="7500"/>
    <n v="5500"/>
    <n v="13000"/>
    <n v="625"/>
    <n v="458.33333333333331"/>
  </r>
  <r>
    <x v="68"/>
    <s v="Department of Veterans' Affairs"/>
    <s v="2023-25 Biennium"/>
    <s v="GIS"/>
    <x v="68"/>
    <x v="4"/>
    <s v="B07"/>
    <n v="0"/>
    <n v="0"/>
    <n v="0"/>
    <n v="0"/>
    <n v="0"/>
  </r>
  <r>
    <x v="69"/>
    <s v="Dept of Children, Youth &amp; Families"/>
    <s v="2023-25 Biennium"/>
    <s v="GIS"/>
    <x v="69"/>
    <x v="4"/>
    <s v="B07"/>
    <n v="0"/>
    <n v="0"/>
    <n v="0"/>
    <n v="0"/>
    <n v="0"/>
  </r>
  <r>
    <x v="70"/>
    <s v="Department of Corrections"/>
    <s v="2023-25 Biennium"/>
    <s v="GIS"/>
    <x v="70"/>
    <x v="4"/>
    <s v="B07"/>
    <n v="0"/>
    <n v="0"/>
    <n v="0"/>
    <n v="0"/>
    <n v="0"/>
  </r>
  <r>
    <x v="71"/>
    <s v="Dept of Services for the Blind"/>
    <s v="2023-25 Biennium"/>
    <s v="GIS"/>
    <x v="71"/>
    <x v="4"/>
    <s v="B07"/>
    <n v="0"/>
    <n v="0"/>
    <n v="0"/>
    <n v="0"/>
    <n v="0"/>
  </r>
  <r>
    <x v="72"/>
    <s v="Student Achievement Council"/>
    <s v="2023-25 Biennium"/>
    <s v="GIS"/>
    <x v="72"/>
    <x v="4"/>
    <s v="B07"/>
    <n v="0"/>
    <n v="0"/>
    <n v="0"/>
    <n v="0"/>
    <n v="0"/>
  </r>
  <r>
    <x v="73"/>
    <s v="LEOFF 2 Retirement Board"/>
    <s v="2023-25 Biennium"/>
    <s v="GIS"/>
    <x v="73"/>
    <x v="4"/>
    <s v="B07"/>
    <n v="0"/>
    <n v="0"/>
    <n v="0"/>
    <n v="0"/>
    <n v="0"/>
  </r>
  <r>
    <x v="74"/>
    <s v="Public Schools"/>
    <s v="2023-25 Biennium"/>
    <s v="GIS"/>
    <x v="74"/>
    <x v="4"/>
    <s v="B07"/>
    <n v="1000"/>
    <n v="1000"/>
    <n v="2000"/>
    <n v="83.333333333333329"/>
    <n v="83.333333333333329"/>
  </r>
  <r>
    <x v="75"/>
    <s v="State School for the Blind"/>
    <s v="2023-25 Biennium"/>
    <s v="GIS"/>
    <x v="75"/>
    <x v="4"/>
    <s v="B07"/>
    <n v="0"/>
    <n v="0"/>
    <n v="0"/>
    <n v="0"/>
    <n v="0"/>
  </r>
  <r>
    <x v="76"/>
    <s v="Childhood Deafness &amp; Hearing Loss"/>
    <s v="2023-25 Biennium"/>
    <s v="GIS"/>
    <x v="76"/>
    <x v="4"/>
    <s v="B07"/>
    <n v="0"/>
    <n v="0"/>
    <n v="0"/>
    <n v="0"/>
    <n v="0"/>
  </r>
  <r>
    <x v="77"/>
    <s v="Workforce Trng &amp; Educ Coord Board"/>
    <s v="2023-25 Biennium"/>
    <s v="GIS"/>
    <x v="77"/>
    <x v="4"/>
    <s v="B07"/>
    <n v="0"/>
    <n v="0"/>
    <n v="0"/>
    <n v="0"/>
    <n v="0"/>
  </r>
  <r>
    <x v="78"/>
    <s v="Archaeology &amp; Historic Preservation"/>
    <s v="2023-25 Biennium"/>
    <s v="GIS"/>
    <x v="78"/>
    <x v="4"/>
    <s v="B07"/>
    <n v="0"/>
    <n v="0"/>
    <n v="0"/>
    <n v="0"/>
    <n v="0"/>
  </r>
  <r>
    <x v="108"/>
    <s v="Department of Early Learning"/>
    <s v="2023-25 Biennium"/>
    <s v="GIS"/>
    <x v="108"/>
    <x v="4"/>
    <s v="B07"/>
    <n v="0"/>
    <n v="0"/>
    <n v="0"/>
    <n v="0"/>
    <n v="0"/>
  </r>
  <r>
    <x v="79"/>
    <s v="Washington Charter School Comm"/>
    <s v="2023-25 Biennium"/>
    <s v="GIS"/>
    <x v="79"/>
    <x v="4"/>
    <s v="B07"/>
    <n v="0"/>
    <n v="0"/>
    <n v="0"/>
    <n v="0"/>
    <n v="0"/>
  </r>
  <r>
    <x v="80"/>
    <s v="University of Washington"/>
    <s v="2023-25 Biennium"/>
    <s v="GIS"/>
    <x v="80"/>
    <x v="4"/>
    <s v="B07"/>
    <n v="0"/>
    <n v="0"/>
    <n v="0"/>
    <n v="0"/>
    <n v="0"/>
  </r>
  <r>
    <x v="81"/>
    <s v="Washington State University"/>
    <s v="2023-25 Biennium"/>
    <s v="GIS"/>
    <x v="81"/>
    <x v="4"/>
    <s v="B07"/>
    <n v="0"/>
    <n v="0"/>
    <n v="0"/>
    <n v="0"/>
    <n v="0"/>
  </r>
  <r>
    <x v="82"/>
    <s v="Eastern Washington University"/>
    <s v="2023-25 Biennium"/>
    <s v="GIS"/>
    <x v="82"/>
    <x v="4"/>
    <s v="B07"/>
    <n v="0"/>
    <n v="0"/>
    <n v="0"/>
    <n v="0"/>
    <n v="0"/>
  </r>
  <r>
    <x v="83"/>
    <s v="Central Washington University"/>
    <s v="2023-25 Biennium"/>
    <s v="GIS"/>
    <x v="83"/>
    <x v="4"/>
    <s v="B07"/>
    <n v="0"/>
    <n v="0"/>
    <n v="0"/>
    <n v="0"/>
    <n v="0"/>
  </r>
  <r>
    <x v="84"/>
    <s v="The Evergreen State College"/>
    <s v="2023-25 Biennium"/>
    <s v="GIS"/>
    <x v="84"/>
    <x v="4"/>
    <s v="B07"/>
    <n v="0"/>
    <n v="0"/>
    <n v="0"/>
    <n v="0"/>
    <n v="0"/>
  </r>
  <r>
    <x v="85"/>
    <s v="Western Washington University"/>
    <s v="2023-25 Biennium"/>
    <s v="GIS"/>
    <x v="85"/>
    <x v="4"/>
    <s v="B07"/>
    <n v="0"/>
    <n v="0"/>
    <n v="0"/>
    <n v="0"/>
    <n v="0"/>
  </r>
  <r>
    <x v="86"/>
    <s v="Washington State Arts Commission"/>
    <s v="2023-25 Biennium"/>
    <s v="GIS"/>
    <x v="86"/>
    <x v="4"/>
    <s v="B07"/>
    <n v="0"/>
    <n v="0"/>
    <n v="0"/>
    <n v="0"/>
    <n v="0"/>
  </r>
  <r>
    <x v="87"/>
    <s v="Washington State Historical Society"/>
    <s v="2023-25 Biennium"/>
    <s v="GIS"/>
    <x v="87"/>
    <x v="4"/>
    <s v="B07"/>
    <n v="0"/>
    <n v="0"/>
    <n v="0"/>
    <n v="0"/>
    <n v="0"/>
  </r>
  <r>
    <x v="88"/>
    <s v="East Wash State Historical Society"/>
    <s v="2023-25 Biennium"/>
    <s v="GIS"/>
    <x v="88"/>
    <x v="4"/>
    <s v="B07"/>
    <n v="0"/>
    <n v="0"/>
    <n v="0"/>
    <n v="0"/>
    <n v="0"/>
  </r>
  <r>
    <x v="89"/>
    <s v="Department of Transportation"/>
    <s v="2023-25 Biennium"/>
    <s v="GIS"/>
    <x v="89"/>
    <x v="4"/>
    <s v="B07"/>
    <n v="32000"/>
    <n v="33000"/>
    <n v="65000"/>
    <n v="2666.6666666666665"/>
    <n v="2750"/>
  </r>
  <r>
    <x v="90"/>
    <s v="County Road Administration Board"/>
    <s v="2023-25 Biennium"/>
    <s v="GIS"/>
    <x v="90"/>
    <x v="4"/>
    <s v="B07"/>
    <n v="0"/>
    <n v="0"/>
    <n v="0"/>
    <n v="0"/>
    <n v="0"/>
  </r>
  <r>
    <x v="91"/>
    <s v="Transportation Improvement Board"/>
    <s v="2023-25 Biennium"/>
    <s v="GIS"/>
    <x v="91"/>
    <x v="4"/>
    <s v="B07"/>
    <n v="0"/>
    <n v="0"/>
    <n v="0"/>
    <n v="0"/>
    <n v="0"/>
  </r>
  <r>
    <x v="92"/>
    <s v="Transportation Commission"/>
    <s v="2023-25 Biennium"/>
    <s v="GIS"/>
    <x v="92"/>
    <x v="4"/>
    <s v="B07"/>
    <n v="0"/>
    <n v="0"/>
    <n v="0"/>
    <n v="0"/>
    <n v="0"/>
  </r>
  <r>
    <x v="93"/>
    <s v="Freight Mobility Strategic Invest"/>
    <s v="2023-25 Biennium"/>
    <s v="GIS"/>
    <x v="93"/>
    <x v="4"/>
    <s v="B07"/>
    <n v="0"/>
    <n v="0"/>
    <n v="0"/>
    <n v="0"/>
    <n v="0"/>
  </r>
  <r>
    <x v="94"/>
    <s v="Columbia River Gorge Commission"/>
    <s v="2023-25 Biennium"/>
    <s v="GIS"/>
    <x v="94"/>
    <x v="4"/>
    <s v="B07"/>
    <n v="0"/>
    <n v="0"/>
    <n v="0"/>
    <n v="0"/>
    <n v="0"/>
  </r>
  <r>
    <x v="95"/>
    <s v="Department of Ecology"/>
    <s v="2023-25 Biennium"/>
    <s v="GIS"/>
    <x v="95"/>
    <x v="4"/>
    <s v="B07"/>
    <n v="21500"/>
    <n v="21500"/>
    <n v="43000"/>
    <n v="1791.6666666666667"/>
    <n v="1791.6666666666667"/>
  </r>
  <r>
    <x v="96"/>
    <s v="WA Pollution Liab Insurance Program"/>
    <s v="2023-25 Biennium"/>
    <s v="GIS"/>
    <x v="96"/>
    <x v="4"/>
    <s v="B07"/>
    <n v="0"/>
    <n v="0"/>
    <n v="0"/>
    <n v="0"/>
    <n v="0"/>
  </r>
  <r>
    <x v="98"/>
    <s v="State Parks and Recreation Comm"/>
    <s v="2023-25 Biennium"/>
    <s v="GIS"/>
    <x v="98"/>
    <x v="4"/>
    <s v="B07"/>
    <n v="1500"/>
    <n v="1500"/>
    <n v="3000"/>
    <n v="125"/>
    <n v="125"/>
  </r>
  <r>
    <x v="99"/>
    <s v="Rec and Conservation Funding Board"/>
    <s v="2023-25 Biennium"/>
    <s v="GIS"/>
    <x v="99"/>
    <x v="4"/>
    <s v="B07"/>
    <n v="500"/>
    <n v="500"/>
    <n v="1000"/>
    <n v="41.666666666666664"/>
    <n v="41.666666666666664"/>
  </r>
  <r>
    <x v="100"/>
    <s v="Environ &amp; Land Use Hearings Office"/>
    <s v="2023-25 Biennium"/>
    <s v="GIS"/>
    <x v="100"/>
    <x v="4"/>
    <s v="B07"/>
    <n v="0"/>
    <n v="0"/>
    <n v="0"/>
    <n v="0"/>
    <n v="0"/>
  </r>
  <r>
    <x v="101"/>
    <s v="State Conservation Commission"/>
    <s v="2023-25 Biennium"/>
    <s v="GIS"/>
    <x v="101"/>
    <x v="4"/>
    <s v="B07"/>
    <n v="0"/>
    <n v="0"/>
    <n v="0"/>
    <n v="0"/>
    <n v="0"/>
  </r>
  <r>
    <x v="102"/>
    <s v="Dept of Fish and Wildlife"/>
    <s v="2023-25 Biennium"/>
    <s v="GIS"/>
    <x v="102"/>
    <x v="4"/>
    <s v="B07"/>
    <n v="22000"/>
    <n v="24000"/>
    <n v="46000"/>
    <n v="1833.3333333333333"/>
    <n v="2000"/>
  </r>
  <r>
    <x v="103"/>
    <s v="Puget Sound Partnership"/>
    <s v="2023-25 Biennium"/>
    <s v="GIS"/>
    <x v="103"/>
    <x v="4"/>
    <s v="B07"/>
    <n v="2000"/>
    <n v="2000"/>
    <n v="4000"/>
    <n v="166.66666666666666"/>
    <n v="166.66666666666666"/>
  </r>
  <r>
    <x v="104"/>
    <s v="Department of Natural Resources"/>
    <s v="2023-25 Biennium"/>
    <s v="GIS"/>
    <x v="104"/>
    <x v="4"/>
    <s v="B07"/>
    <n v="22000"/>
    <n v="22000"/>
    <n v="44000"/>
    <n v="1833.3333333333333"/>
    <n v="1833.3333333333333"/>
  </r>
  <r>
    <x v="105"/>
    <s v="Department of Agriculture"/>
    <s v="2023-25 Biennium"/>
    <s v="GIS"/>
    <x v="105"/>
    <x v="4"/>
    <s v="B07"/>
    <n v="3500"/>
    <n v="3500"/>
    <n v="7000"/>
    <n v="291.66666666666669"/>
    <n v="291.66666666666669"/>
  </r>
  <r>
    <x v="106"/>
    <s v="Employment Security Department"/>
    <s v="2023-25 Biennium"/>
    <s v="GIS"/>
    <x v="106"/>
    <x v="4"/>
    <s v="B07"/>
    <n v="5500"/>
    <n v="4500"/>
    <n v="10000"/>
    <n v="458.33333333333331"/>
    <n v="375"/>
  </r>
  <r>
    <x v="109"/>
    <s v="ESD - PFM"/>
    <s v="2023-25 Biennium"/>
    <s v="GIS"/>
    <x v="109"/>
    <x v="4"/>
    <s v="B07"/>
    <n v="0"/>
    <n v="0"/>
    <n v="0"/>
    <n v="0"/>
    <n v="0"/>
  </r>
  <r>
    <x v="110"/>
    <s v="ESD LTC"/>
    <s v="2023-25 Biennium"/>
    <s v="GIS"/>
    <x v="110"/>
    <x v="4"/>
    <s v="B07"/>
    <n v="0"/>
    <n v="0"/>
    <n v="0"/>
    <n v="0"/>
    <n v="0"/>
  </r>
  <r>
    <x v="111"/>
    <s v="ESD - UI"/>
    <s v="2023-25 Biennium"/>
    <s v="GIS"/>
    <x v="111"/>
    <x v="4"/>
    <s v="B07"/>
    <n v="0"/>
    <n v="0"/>
    <n v="0"/>
    <n v="0"/>
    <n v="0"/>
  </r>
  <r>
    <x v="112"/>
    <s v="ESD - Other"/>
    <s v="2023-25 Biennium"/>
    <s v="GIS"/>
    <x v="112"/>
    <x v="4"/>
    <s v="B07"/>
    <n v="0"/>
    <n v="0"/>
    <n v="0"/>
    <n v="0"/>
    <n v="0"/>
  </r>
  <r>
    <x v="107"/>
    <s v="Community/Technical College System"/>
    <s v="2023-25 Biennium"/>
    <s v="GIS"/>
    <x v="107"/>
    <x v="4"/>
    <s v="B07"/>
    <n v="0"/>
    <n v="0"/>
    <n v="0"/>
    <n v="0"/>
    <n v="0"/>
  </r>
  <r>
    <x v="0"/>
    <s v="House of Representatives"/>
    <s v="2024 Supplemental"/>
    <m/>
    <x v="0"/>
    <x v="4"/>
    <s v="B07"/>
    <n v="0"/>
    <n v="0"/>
    <n v="0"/>
    <n v="0"/>
    <n v="0"/>
  </r>
  <r>
    <x v="1"/>
    <s v="Senate"/>
    <s v="2024 Supplemental"/>
    <m/>
    <x v="1"/>
    <x v="4"/>
    <s v="B07"/>
    <n v="0"/>
    <n v="0"/>
    <n v="0"/>
    <n v="0"/>
    <n v="0"/>
  </r>
  <r>
    <x v="2"/>
    <s v="Joint Transportation Committee"/>
    <s v="2024 Supplemental"/>
    <m/>
    <x v="2"/>
    <x v="4"/>
    <s v="B07"/>
    <n v="0"/>
    <n v="0"/>
    <n v="0"/>
    <n v="0"/>
    <n v="0"/>
  </r>
  <r>
    <x v="3"/>
    <s v="Jt Leg Audit &amp; Review Committee"/>
    <s v="2024 Supplemental"/>
    <m/>
    <x v="3"/>
    <x v="4"/>
    <s v="B07"/>
    <n v="0"/>
    <n v="0"/>
    <n v="0"/>
    <n v="0"/>
    <n v="0"/>
  </r>
  <r>
    <x v="4"/>
    <s v="LEAP Committee"/>
    <s v="2024 Supplemental"/>
    <m/>
    <x v="4"/>
    <x v="4"/>
    <s v="B07"/>
    <n v="0"/>
    <n v="0"/>
    <n v="0"/>
    <n v="0"/>
    <n v="0"/>
  </r>
  <r>
    <x v="5"/>
    <s v="Office of the State Actuary"/>
    <s v="2024 Supplemental"/>
    <m/>
    <x v="5"/>
    <x v="4"/>
    <s v="B07"/>
    <n v="0"/>
    <n v="0"/>
    <n v="0"/>
    <n v="0"/>
    <n v="0"/>
  </r>
  <r>
    <x v="6"/>
    <s v="St Leg Labor Rel"/>
    <s v="2024 Supplemental"/>
    <m/>
    <x v="6"/>
    <x v="4"/>
    <s v="B07"/>
    <n v="0"/>
    <n v="0"/>
    <n v="0"/>
    <n v="0"/>
    <n v="0"/>
  </r>
  <r>
    <x v="7"/>
    <s v="Office of Legislative Support Svcs"/>
    <s v="2024 Supplemental"/>
    <m/>
    <x v="7"/>
    <x v="4"/>
    <s v="B07"/>
    <n v="0"/>
    <n v="0"/>
    <n v="0"/>
    <n v="0"/>
    <n v="0"/>
  </r>
  <r>
    <x v="8"/>
    <s v="Joint Legislative Systems Comm"/>
    <s v="2024 Supplemental"/>
    <m/>
    <x v="8"/>
    <x v="4"/>
    <s v="B07"/>
    <n v="0"/>
    <n v="0"/>
    <n v="0"/>
    <n v="0"/>
    <n v="0"/>
  </r>
  <r>
    <x v="9"/>
    <s v="Statute Law Committee"/>
    <s v="2024 Supplemental"/>
    <m/>
    <x v="9"/>
    <x v="4"/>
    <s v="B07"/>
    <n v="0"/>
    <n v="0"/>
    <n v="0"/>
    <n v="0"/>
    <n v="0"/>
  </r>
  <r>
    <x v="10"/>
    <s v="Supreme Court"/>
    <s v="2024 Supplemental"/>
    <m/>
    <x v="10"/>
    <x v="4"/>
    <s v="B07"/>
    <n v="0"/>
    <n v="0"/>
    <n v="0"/>
    <n v="0"/>
    <n v="0"/>
  </r>
  <r>
    <x v="11"/>
    <s v="State Law Library"/>
    <s v="2024 Supplemental"/>
    <m/>
    <x v="11"/>
    <x v="4"/>
    <s v="B07"/>
    <n v="0"/>
    <n v="0"/>
    <n v="0"/>
    <n v="0"/>
    <n v="0"/>
  </r>
  <r>
    <x v="12"/>
    <s v="Court of Appeals"/>
    <s v="2024 Supplemental"/>
    <m/>
    <x v="12"/>
    <x v="4"/>
    <s v="B07"/>
    <n v="0"/>
    <n v="0"/>
    <n v="0"/>
    <n v="0"/>
    <n v="0"/>
  </r>
  <r>
    <x v="13"/>
    <s v="Commission on Judicial Conduct"/>
    <s v="2024 Supplemental"/>
    <m/>
    <x v="13"/>
    <x v="4"/>
    <s v="B07"/>
    <n v="0"/>
    <n v="0"/>
    <n v="0"/>
    <n v="0"/>
    <n v="0"/>
  </r>
  <r>
    <x v="14"/>
    <s v="Administrative Office of the Courts"/>
    <s v="2024 Supplemental"/>
    <m/>
    <x v="14"/>
    <x v="4"/>
    <s v="B07"/>
    <n v="0"/>
    <n v="0"/>
    <n v="0"/>
    <n v="0"/>
    <n v="0"/>
  </r>
  <r>
    <x v="15"/>
    <s v="Office of Public Defense"/>
    <s v="2024 Supplemental"/>
    <m/>
    <x v="15"/>
    <x v="4"/>
    <s v="B07"/>
    <n v="0"/>
    <n v="0"/>
    <n v="0"/>
    <n v="0"/>
    <n v="0"/>
  </r>
  <r>
    <x v="16"/>
    <s v="Office of Civil Legal Aid"/>
    <s v="2024 Supplemental"/>
    <m/>
    <x v="16"/>
    <x v="4"/>
    <s v="B07"/>
    <n v="0"/>
    <n v="0"/>
    <n v="0"/>
    <n v="0"/>
    <n v="0"/>
  </r>
  <r>
    <x v="17"/>
    <s v="Office of the Governor"/>
    <s v="2024 Supplemental"/>
    <m/>
    <x v="17"/>
    <x v="4"/>
    <s v="B07"/>
    <n v="0"/>
    <n v="0"/>
    <n v="0"/>
    <n v="0"/>
    <n v="0"/>
  </r>
  <r>
    <x v="18"/>
    <s v="Office of the Lieutenant Governor"/>
    <s v="2024 Supplemental"/>
    <m/>
    <x v="18"/>
    <x v="4"/>
    <s v="B07"/>
    <n v="0"/>
    <n v="0"/>
    <n v="0"/>
    <n v="0"/>
    <n v="0"/>
  </r>
  <r>
    <x v="19"/>
    <s v="WA St Leadership Bd"/>
    <s v="2024 Supplemental"/>
    <m/>
    <x v="19"/>
    <x v="4"/>
    <s v="B07"/>
    <n v="0"/>
    <n v="0"/>
    <n v="0"/>
    <n v="0"/>
    <n v="0"/>
  </r>
  <r>
    <x v="20"/>
    <s v="Public Disclosure Commission"/>
    <s v="2024 Supplemental"/>
    <m/>
    <x v="20"/>
    <x v="4"/>
    <s v="B07"/>
    <n v="0"/>
    <n v="0"/>
    <n v="0"/>
    <n v="0"/>
    <n v="0"/>
  </r>
  <r>
    <x v="21"/>
    <s v="Office of the Secretary of State"/>
    <s v="2024 Supplemental"/>
    <m/>
    <x v="21"/>
    <x v="4"/>
    <s v="B07"/>
    <n v="0"/>
    <n v="1000"/>
    <n v="1000"/>
    <n v="0"/>
    <n v="83.33"/>
  </r>
  <r>
    <x v="22"/>
    <s v="Governor's Office of Indian Affairs"/>
    <s v="2024 Supplemental"/>
    <m/>
    <x v="22"/>
    <x v="4"/>
    <s v="B07"/>
    <n v="0"/>
    <n v="0"/>
    <n v="0"/>
    <n v="0"/>
    <n v="0"/>
  </r>
  <r>
    <x v="23"/>
    <s v="Asian-Pacific-American Affrs"/>
    <s v="2024 Supplemental"/>
    <m/>
    <x v="23"/>
    <x v="4"/>
    <s v="B07"/>
    <n v="0"/>
    <n v="0"/>
    <n v="0"/>
    <n v="0"/>
    <n v="0"/>
  </r>
  <r>
    <x v="24"/>
    <s v="Office of the State Treasurer"/>
    <s v="2024 Supplemental"/>
    <m/>
    <x v="24"/>
    <x v="4"/>
    <s v="B07"/>
    <n v="0"/>
    <n v="0"/>
    <n v="0"/>
    <n v="0"/>
    <n v="0"/>
  </r>
  <r>
    <x v="25"/>
    <s v="Redistricting Commission"/>
    <s v="2024 Supplemental"/>
    <m/>
    <x v="25"/>
    <x v="4"/>
    <s v="B07"/>
    <n v="0"/>
    <n v="0"/>
    <n v="0"/>
    <n v="0"/>
    <n v="0"/>
  </r>
  <r>
    <x v="26"/>
    <s v="Office of the State Auditor"/>
    <s v="2024 Supplemental"/>
    <m/>
    <x v="26"/>
    <x v="4"/>
    <s v="B07"/>
    <n v="2000"/>
    <n v="1000"/>
    <n v="3000"/>
    <n v="166.67"/>
    <n v="83.33"/>
  </r>
  <r>
    <x v="27"/>
    <s v="Comm Salaries for Elected Officials"/>
    <s v="2024 Supplemental"/>
    <m/>
    <x v="27"/>
    <x v="4"/>
    <s v="B07"/>
    <n v="0"/>
    <n v="0"/>
    <n v="0"/>
    <n v="0"/>
    <n v="0"/>
  </r>
  <r>
    <x v="28"/>
    <s v="Office of the Attorney General"/>
    <s v="2024 Supplemental"/>
    <m/>
    <x v="28"/>
    <x v="4"/>
    <s v="B07"/>
    <n v="0"/>
    <n v="0"/>
    <n v="0"/>
    <n v="0"/>
    <n v="0"/>
  </r>
  <r>
    <x v="29"/>
    <s v="Caseload Forecast Council"/>
    <s v="2024 Supplemental"/>
    <m/>
    <x v="29"/>
    <x v="4"/>
    <s v="B07"/>
    <n v="0"/>
    <n v="0"/>
    <n v="0"/>
    <n v="0"/>
    <n v="0"/>
  </r>
  <r>
    <x v="30"/>
    <s v="Dept of Financial Institutions"/>
    <s v="2024 Supplemental"/>
    <m/>
    <x v="30"/>
    <x v="4"/>
    <s v="B07"/>
    <n v="0"/>
    <n v="0"/>
    <n v="0"/>
    <n v="0"/>
    <n v="0"/>
  </r>
  <r>
    <x v="31"/>
    <s v="Department of Commerce"/>
    <s v="2024 Supplemental"/>
    <m/>
    <x v="31"/>
    <x v="4"/>
    <s v="B07"/>
    <n v="2000"/>
    <n v="0"/>
    <n v="2000"/>
    <n v="166.67"/>
    <n v="0"/>
  </r>
  <r>
    <x v="32"/>
    <s v="Economic &amp; Revenue Forecast Council"/>
    <s v="2024 Supplemental"/>
    <m/>
    <x v="32"/>
    <x v="4"/>
    <s v="B07"/>
    <n v="0"/>
    <n v="0"/>
    <n v="0"/>
    <n v="0"/>
    <n v="0"/>
  </r>
  <r>
    <x v="33"/>
    <s v="Office of Financial Management"/>
    <s v="2024 Supplemental"/>
    <m/>
    <x v="33"/>
    <x v="4"/>
    <s v="B07"/>
    <n v="4000"/>
    <n v="4000"/>
    <n v="8000"/>
    <n v="333.33"/>
    <n v="333.33"/>
  </r>
  <r>
    <x v="34"/>
    <s v="WA State Health Care Authority"/>
    <s v="2024 Supplemental"/>
    <m/>
    <x v="34"/>
    <x v="4"/>
    <s v="B07"/>
    <n v="4000"/>
    <n v="4000"/>
    <n v="8000"/>
    <n v="333.33"/>
    <n v="333.33"/>
  </r>
  <r>
    <x v="35"/>
    <s v="Office of Administrative Hearings"/>
    <s v="2024 Supplemental"/>
    <m/>
    <x v="35"/>
    <x v="4"/>
    <s v="B07"/>
    <n v="0"/>
    <n v="0"/>
    <n v="0"/>
    <n v="0"/>
    <n v="0"/>
  </r>
  <r>
    <x v="36"/>
    <s v="State Lottery Commission"/>
    <s v="2024 Supplemental"/>
    <m/>
    <x v="36"/>
    <x v="4"/>
    <s v="B07"/>
    <n v="0"/>
    <n v="0"/>
    <n v="0"/>
    <n v="0"/>
    <n v="0"/>
  </r>
  <r>
    <x v="37"/>
    <s v="Washington State Gambling Comm"/>
    <s v="2024 Supplemental"/>
    <m/>
    <x v="37"/>
    <x v="4"/>
    <s v="B07"/>
    <n v="0"/>
    <n v="0"/>
    <n v="0"/>
    <n v="0"/>
    <n v="0"/>
  </r>
  <r>
    <x v="38"/>
    <s v="WA State Comm on Hispanic Affairs"/>
    <s v="2024 Supplemental"/>
    <m/>
    <x v="38"/>
    <x v="4"/>
    <s v="B07"/>
    <n v="0"/>
    <n v="0"/>
    <n v="0"/>
    <n v="0"/>
    <n v="0"/>
  </r>
  <r>
    <x v="39"/>
    <s v="African-American Affairs Comm"/>
    <s v="2024 Supplemental"/>
    <m/>
    <x v="39"/>
    <x v="4"/>
    <s v="B07"/>
    <n v="0"/>
    <n v="0"/>
    <n v="0"/>
    <n v="0"/>
    <n v="0"/>
  </r>
  <r>
    <x v="40"/>
    <s v="Human Rights Commission"/>
    <s v="2024 Supplemental"/>
    <m/>
    <x v="40"/>
    <x v="4"/>
    <s v="B07"/>
    <n v="0"/>
    <n v="0"/>
    <n v="0"/>
    <n v="0"/>
    <n v="0"/>
  </r>
  <r>
    <x v="41"/>
    <s v="Department of Retirement Systems"/>
    <s v="2024 Supplemental"/>
    <m/>
    <x v="41"/>
    <x v="4"/>
    <s v="B07"/>
    <n v="0"/>
    <n v="0"/>
    <n v="0"/>
    <n v="0"/>
    <n v="0"/>
  </r>
  <r>
    <x v="42"/>
    <s v="State Investment Board"/>
    <s v="2024 Supplemental"/>
    <m/>
    <x v="42"/>
    <x v="4"/>
    <s v="B07"/>
    <n v="0"/>
    <n v="0"/>
    <n v="0"/>
    <n v="0"/>
    <n v="0"/>
  </r>
  <r>
    <x v="43"/>
    <s v="Department of Revenue"/>
    <s v="2024 Supplemental"/>
    <m/>
    <x v="43"/>
    <x v="4"/>
    <s v="B07"/>
    <n v="6000"/>
    <n v="5000"/>
    <n v="11000"/>
    <n v="500"/>
    <n v="416.67"/>
  </r>
  <r>
    <x v="44"/>
    <s v="Board of Tax Appeals"/>
    <s v="2024 Supplemental"/>
    <m/>
    <x v="44"/>
    <x v="4"/>
    <s v="B07"/>
    <n v="0"/>
    <n v="0"/>
    <n v="0"/>
    <n v="0"/>
    <n v="0"/>
  </r>
  <r>
    <x v="45"/>
    <s v="Minority &amp; Women's Business Enterp"/>
    <s v="2024 Supplemental"/>
    <m/>
    <x v="45"/>
    <x v="4"/>
    <s v="B07"/>
    <n v="0"/>
    <n v="0"/>
    <n v="0"/>
    <n v="0"/>
    <n v="0"/>
  </r>
  <r>
    <x v="46"/>
    <s v="Office of Insurance Commissioner"/>
    <s v="2024 Supplemental"/>
    <m/>
    <x v="46"/>
    <x v="4"/>
    <s v="B07"/>
    <n v="0"/>
    <n v="1000"/>
    <n v="1000"/>
    <n v="0"/>
    <n v="83.33"/>
  </r>
  <r>
    <x v="47"/>
    <s v="Consolidated Technology Services"/>
    <s v="2024 Supplemental"/>
    <m/>
    <x v="47"/>
    <x v="4"/>
    <s v="B07"/>
    <n v="1000"/>
    <n v="1000"/>
    <n v="2000"/>
    <n v="83.33"/>
    <n v="83.33"/>
  </r>
  <r>
    <x v="48"/>
    <s v="State Board of Accountancy"/>
    <s v="2024 Supplemental"/>
    <m/>
    <x v="48"/>
    <x v="4"/>
    <s v="B07"/>
    <n v="0"/>
    <n v="0"/>
    <n v="0"/>
    <n v="0"/>
    <n v="0"/>
  </r>
  <r>
    <x v="49"/>
    <s v="Bd of Reg Prof Eng &amp; Land Surveyors"/>
    <s v="2024 Supplemental"/>
    <m/>
    <x v="49"/>
    <x v="4"/>
    <s v="B07"/>
    <n v="0"/>
    <n v="0"/>
    <n v="0"/>
    <n v="0"/>
    <n v="0"/>
  </r>
  <r>
    <x v="50"/>
    <s v="Forensic Investigations Council"/>
    <s v="2024 Supplemental"/>
    <m/>
    <x v="50"/>
    <x v="4"/>
    <s v="B07"/>
    <n v="0"/>
    <n v="0"/>
    <n v="0"/>
    <n v="0"/>
    <n v="0"/>
  </r>
  <r>
    <x v="51"/>
    <s v="Dept of Enterprise Services"/>
    <s v="2024 Supplemental"/>
    <m/>
    <x v="51"/>
    <x v="4"/>
    <s v="B07"/>
    <n v="2000"/>
    <n v="2000"/>
    <n v="4000"/>
    <n v="166.67"/>
    <n v="166.67"/>
  </r>
  <r>
    <x v="52"/>
    <s v="Washington Horse Racing Commission"/>
    <s v="2024 Supplemental"/>
    <m/>
    <x v="52"/>
    <x v="4"/>
    <s v="B07"/>
    <n v="0"/>
    <n v="0"/>
    <n v="0"/>
    <n v="0"/>
    <n v="0"/>
  </r>
  <r>
    <x v="53"/>
    <s v="Bd of Industrial Insurance Appeals"/>
    <s v="2024 Supplemental"/>
    <m/>
    <x v="53"/>
    <x v="4"/>
    <s v="B07"/>
    <n v="0"/>
    <n v="0"/>
    <n v="0"/>
    <n v="0"/>
    <n v="0"/>
  </r>
  <r>
    <x v="54"/>
    <s v="Liquor and Cannabis Board"/>
    <s v="2024 Supplemental"/>
    <m/>
    <x v="54"/>
    <x v="4"/>
    <s v="B07"/>
    <n v="2000"/>
    <n v="1000"/>
    <n v="3000"/>
    <n v="166.67"/>
    <n v="83.33"/>
  </r>
  <r>
    <x v="55"/>
    <s v="Board of Pilotage Commissioners"/>
    <s v="2024 Supplemental"/>
    <m/>
    <x v="55"/>
    <x v="4"/>
    <s v="B07"/>
    <n v="0"/>
    <n v="0"/>
    <n v="0"/>
    <n v="0"/>
    <n v="0"/>
  </r>
  <r>
    <x v="56"/>
    <s v="Utilities and Transportation Comm"/>
    <s v="2024 Supplemental"/>
    <m/>
    <x v="56"/>
    <x v="4"/>
    <s v="B07"/>
    <n v="1000"/>
    <n v="0"/>
    <n v="1000"/>
    <n v="83.33"/>
    <n v="0"/>
  </r>
  <r>
    <x v="57"/>
    <s v="Board for Volunteer Firefighters"/>
    <s v="2024 Supplemental"/>
    <m/>
    <x v="57"/>
    <x v="4"/>
    <s v="B07"/>
    <n v="0"/>
    <n v="0"/>
    <n v="0"/>
    <n v="0"/>
    <n v="0"/>
  </r>
  <r>
    <x v="58"/>
    <s v="Washington State Patrol"/>
    <s v="2024 Supplemental"/>
    <m/>
    <x v="58"/>
    <x v="4"/>
    <s v="B07"/>
    <n v="6000"/>
    <n v="6000"/>
    <n v="12000"/>
    <n v="500"/>
    <n v="500"/>
  </r>
  <r>
    <x v="59"/>
    <s v="Criminal Justice Training Comm"/>
    <s v="2024 Supplemental"/>
    <m/>
    <x v="59"/>
    <x v="4"/>
    <s v="B07"/>
    <n v="0"/>
    <n v="0"/>
    <n v="0"/>
    <n v="0"/>
    <n v="0"/>
  </r>
  <r>
    <x v="60"/>
    <s v="WA Traffic Safety Commission"/>
    <s v="2024 Supplemental"/>
    <m/>
    <x v="60"/>
    <x v="4"/>
    <s v="B07"/>
    <n v="0"/>
    <n v="0"/>
    <n v="0"/>
    <n v="0"/>
    <n v="0"/>
  </r>
  <r>
    <x v="61"/>
    <s v="Office of Independent Investigations"/>
    <s v="2024 Supplemental"/>
    <m/>
    <x v="61"/>
    <x v="4"/>
    <s v="B07"/>
    <n v="0"/>
    <n v="0"/>
    <n v="0"/>
    <n v="0"/>
    <n v="0"/>
  </r>
  <r>
    <x v="62"/>
    <s v="Department of Labor and Industries"/>
    <s v="2024 Supplemental"/>
    <m/>
    <x v="62"/>
    <x v="4"/>
    <s v="B07"/>
    <n v="8000"/>
    <n v="8000"/>
    <n v="16000"/>
    <n v="666.67"/>
    <n v="666.67"/>
  </r>
  <r>
    <x v="63"/>
    <s v="Department of Licensing"/>
    <s v="2024 Supplemental"/>
    <m/>
    <x v="63"/>
    <x v="4"/>
    <s v="B07"/>
    <n v="0"/>
    <n v="0"/>
    <n v="0"/>
    <n v="0"/>
    <n v="0"/>
  </r>
  <r>
    <x v="64"/>
    <s v="Military Department"/>
    <s v="2024 Supplemental"/>
    <m/>
    <x v="64"/>
    <x v="4"/>
    <s v="B07"/>
    <n v="1000"/>
    <n v="1000"/>
    <n v="2000"/>
    <n v="83.33"/>
    <n v="83.33"/>
  </r>
  <r>
    <x v="65"/>
    <s v="Public Employment Relations Comm"/>
    <s v="2024 Supplemental"/>
    <m/>
    <x v="65"/>
    <x v="4"/>
    <s v="B07"/>
    <n v="0"/>
    <n v="0"/>
    <n v="0"/>
    <n v="0"/>
    <n v="0"/>
  </r>
  <r>
    <x v="66"/>
    <s v="Dept of Social and Health Services"/>
    <s v="2024 Supplemental"/>
    <m/>
    <x v="66"/>
    <x v="4"/>
    <s v="B07"/>
    <n v="45000"/>
    <n v="45000"/>
    <n v="90000"/>
    <n v="3750"/>
    <n v="3750"/>
  </r>
  <r>
    <x v="67"/>
    <s v="Department of Health"/>
    <s v="2024 Supplemental"/>
    <m/>
    <x v="67"/>
    <x v="4"/>
    <s v="B07"/>
    <n v="10000"/>
    <n v="10000"/>
    <n v="20000"/>
    <n v="833.33"/>
    <n v="833.33"/>
  </r>
  <r>
    <x v="68"/>
    <s v="Department of Veterans' Affairs"/>
    <s v="2024 Supplemental"/>
    <m/>
    <x v="68"/>
    <x v="4"/>
    <s v="B07"/>
    <n v="0"/>
    <n v="0"/>
    <n v="0"/>
    <n v="0"/>
    <n v="0"/>
  </r>
  <r>
    <x v="69"/>
    <s v="Dept of Children, Youth &amp; Families"/>
    <s v="2024 Supplemental"/>
    <m/>
    <x v="69"/>
    <x v="4"/>
    <s v="B07"/>
    <n v="0"/>
    <n v="0"/>
    <n v="0"/>
    <n v="0"/>
    <n v="0"/>
  </r>
  <r>
    <x v="70"/>
    <s v="Department of Corrections"/>
    <s v="2024 Supplemental"/>
    <m/>
    <x v="70"/>
    <x v="4"/>
    <s v="B07"/>
    <n v="0"/>
    <n v="0"/>
    <n v="0"/>
    <n v="0"/>
    <n v="0"/>
  </r>
  <r>
    <x v="71"/>
    <s v="Dept of Services for the Blind"/>
    <s v="2024 Supplemental"/>
    <m/>
    <x v="71"/>
    <x v="4"/>
    <s v="B07"/>
    <n v="0"/>
    <n v="0"/>
    <n v="0"/>
    <n v="0"/>
    <n v="0"/>
  </r>
  <r>
    <x v="72"/>
    <s v="Student Achievement Council"/>
    <s v="2024 Supplemental"/>
    <m/>
    <x v="72"/>
    <x v="4"/>
    <s v="B07"/>
    <n v="0"/>
    <n v="0"/>
    <n v="0"/>
    <n v="0"/>
    <n v="0"/>
  </r>
  <r>
    <x v="73"/>
    <s v="LEOFF 2 Retirement Board"/>
    <s v="2024 Supplemental"/>
    <m/>
    <x v="73"/>
    <x v="4"/>
    <s v="B07"/>
    <n v="0"/>
    <n v="0"/>
    <n v="0"/>
    <n v="0"/>
    <n v="0"/>
  </r>
  <r>
    <x v="74"/>
    <s v="Public Schools"/>
    <s v="2024 Supplemental"/>
    <m/>
    <x v="74"/>
    <x v="4"/>
    <s v="B07"/>
    <n v="1000"/>
    <n v="1000"/>
    <n v="2000"/>
    <n v="83.33"/>
    <n v="83.33"/>
  </r>
  <r>
    <x v="75"/>
    <s v="State School for the Blind"/>
    <s v="2024 Supplemental"/>
    <m/>
    <x v="75"/>
    <x v="4"/>
    <s v="B07"/>
    <n v="0"/>
    <n v="0"/>
    <n v="0"/>
    <n v="0"/>
    <n v="0"/>
  </r>
  <r>
    <x v="76"/>
    <s v="Childhood Deafness &amp; Hearing Loss"/>
    <s v="2024 Supplemental"/>
    <m/>
    <x v="76"/>
    <x v="4"/>
    <s v="B07"/>
    <n v="0"/>
    <n v="0"/>
    <n v="0"/>
    <n v="0"/>
    <n v="0"/>
  </r>
  <r>
    <x v="77"/>
    <s v="Workforce Trng &amp; Educ Coord Board"/>
    <s v="2024 Supplemental"/>
    <m/>
    <x v="77"/>
    <x v="4"/>
    <s v="B07"/>
    <n v="0"/>
    <n v="0"/>
    <n v="0"/>
    <n v="0"/>
    <n v="0"/>
  </r>
  <r>
    <x v="78"/>
    <s v="Archaeology &amp; Historic Preservation"/>
    <s v="2024 Supplemental"/>
    <m/>
    <x v="78"/>
    <x v="4"/>
    <s v="B07"/>
    <n v="1000"/>
    <n v="0"/>
    <n v="1000"/>
    <n v="83.33"/>
    <n v="0"/>
  </r>
  <r>
    <x v="79"/>
    <s v="Washington Charter School Comm"/>
    <s v="2024 Supplemental"/>
    <m/>
    <x v="79"/>
    <x v="4"/>
    <s v="B07"/>
    <n v="0"/>
    <n v="0"/>
    <n v="0"/>
    <n v="0"/>
    <n v="0"/>
  </r>
  <r>
    <x v="80"/>
    <s v="University of Washington"/>
    <s v="2024 Supplemental"/>
    <m/>
    <x v="80"/>
    <x v="4"/>
    <s v="B07"/>
    <n v="0"/>
    <n v="0"/>
    <n v="0"/>
    <n v="0"/>
    <n v="0"/>
  </r>
  <r>
    <x v="81"/>
    <s v="Washington State University"/>
    <s v="2024 Supplemental"/>
    <m/>
    <x v="81"/>
    <x v="4"/>
    <s v="B07"/>
    <n v="0"/>
    <n v="0"/>
    <n v="0"/>
    <n v="0"/>
    <n v="0"/>
  </r>
  <r>
    <x v="82"/>
    <s v="Eastern Washington University"/>
    <s v="2024 Supplemental"/>
    <m/>
    <x v="82"/>
    <x v="4"/>
    <s v="B07"/>
    <n v="0"/>
    <n v="0"/>
    <n v="0"/>
    <n v="0"/>
    <n v="0"/>
  </r>
  <r>
    <x v="83"/>
    <s v="Central Washington University"/>
    <s v="2024 Supplemental"/>
    <m/>
    <x v="83"/>
    <x v="4"/>
    <s v="B07"/>
    <n v="0"/>
    <n v="0"/>
    <n v="0"/>
    <n v="0"/>
    <n v="0"/>
  </r>
  <r>
    <x v="84"/>
    <s v="The Evergreen State College"/>
    <s v="2024 Supplemental"/>
    <m/>
    <x v="84"/>
    <x v="4"/>
    <s v="B07"/>
    <n v="0"/>
    <n v="0"/>
    <n v="0"/>
    <n v="0"/>
    <n v="0"/>
  </r>
  <r>
    <x v="85"/>
    <s v="Western Washington University"/>
    <s v="2024 Supplemental"/>
    <m/>
    <x v="85"/>
    <x v="4"/>
    <s v="B07"/>
    <n v="0"/>
    <n v="0"/>
    <n v="0"/>
    <n v="0"/>
    <n v="0"/>
  </r>
  <r>
    <x v="86"/>
    <s v="Washington State Arts Commission"/>
    <s v="2024 Supplemental"/>
    <m/>
    <x v="86"/>
    <x v="4"/>
    <s v="B07"/>
    <n v="0"/>
    <n v="0"/>
    <n v="0"/>
    <n v="0"/>
    <n v="0"/>
  </r>
  <r>
    <x v="87"/>
    <s v="Washington State Historical Society"/>
    <s v="2024 Supplemental"/>
    <m/>
    <x v="87"/>
    <x v="4"/>
    <s v="B07"/>
    <n v="0"/>
    <n v="0"/>
    <n v="0"/>
    <n v="0"/>
    <n v="0"/>
  </r>
  <r>
    <x v="88"/>
    <s v="East Wash State Historical Society"/>
    <s v="2024 Supplemental"/>
    <m/>
    <x v="88"/>
    <x v="4"/>
    <s v="B07"/>
    <n v="0"/>
    <n v="0"/>
    <n v="0"/>
    <n v="0"/>
    <n v="0"/>
  </r>
  <r>
    <x v="89"/>
    <s v="Department of Transportation"/>
    <s v="2024 Supplemental"/>
    <m/>
    <x v="89"/>
    <x v="4"/>
    <s v="B07"/>
    <n v="44000"/>
    <n v="45000"/>
    <n v="89000"/>
    <n v="3666.67"/>
    <n v="3750"/>
  </r>
  <r>
    <x v="90"/>
    <s v="County Road Administration Board"/>
    <s v="2024 Supplemental"/>
    <m/>
    <x v="90"/>
    <x v="4"/>
    <s v="B07"/>
    <n v="1000"/>
    <n v="0"/>
    <n v="1000"/>
    <n v="83.33"/>
    <n v="0"/>
  </r>
  <r>
    <x v="91"/>
    <s v="Transportation Improvement Board"/>
    <s v="2024 Supplemental"/>
    <m/>
    <x v="91"/>
    <x v="4"/>
    <s v="B07"/>
    <n v="0"/>
    <n v="0"/>
    <n v="0"/>
    <n v="0"/>
    <n v="0"/>
  </r>
  <r>
    <x v="92"/>
    <s v="Transportation Commission"/>
    <s v="2024 Supplemental"/>
    <m/>
    <x v="92"/>
    <x v="4"/>
    <s v="B07"/>
    <n v="0"/>
    <n v="0"/>
    <n v="0"/>
    <n v="0"/>
    <n v="0"/>
  </r>
  <r>
    <x v="93"/>
    <s v="Freight Mobility Strategic Invest"/>
    <s v="2024 Supplemental"/>
    <m/>
    <x v="93"/>
    <x v="4"/>
    <s v="B07"/>
    <n v="0"/>
    <n v="0"/>
    <n v="0"/>
    <n v="0"/>
    <n v="0"/>
  </r>
  <r>
    <x v="94"/>
    <s v="Columbia River Gorge Commission"/>
    <s v="2024 Supplemental"/>
    <m/>
    <x v="94"/>
    <x v="4"/>
    <s v="B07"/>
    <n v="0"/>
    <n v="0"/>
    <n v="0"/>
    <n v="0"/>
    <n v="0"/>
  </r>
  <r>
    <x v="95"/>
    <s v="Department of Ecology"/>
    <s v="2024 Supplemental"/>
    <m/>
    <x v="95"/>
    <x v="4"/>
    <s v="B07"/>
    <n v="32000"/>
    <n v="29000"/>
    <n v="61000"/>
    <n v="2666.67"/>
    <n v="2416.67"/>
  </r>
  <r>
    <x v="96"/>
    <s v="WA Pollution Liab Insurance Program"/>
    <s v="2024 Supplemental"/>
    <m/>
    <x v="96"/>
    <x v="4"/>
    <s v="B07"/>
    <n v="0"/>
    <n v="0"/>
    <n v="0"/>
    <n v="0"/>
    <n v="0"/>
  </r>
  <r>
    <x v="97"/>
    <s v="Energy Fac Site Eval"/>
    <s v="2024 Supplemental"/>
    <m/>
    <x v="97"/>
    <x v="4"/>
    <s v="B07"/>
    <n v="0"/>
    <n v="0"/>
    <n v="0"/>
    <n v="0"/>
    <n v="0"/>
  </r>
  <r>
    <x v="98"/>
    <s v="State Parks and Recreation Comm"/>
    <s v="2024 Supplemental"/>
    <m/>
    <x v="98"/>
    <x v="4"/>
    <s v="B07"/>
    <n v="3000"/>
    <n v="2000"/>
    <n v="5000"/>
    <n v="250"/>
    <n v="166.67"/>
  </r>
  <r>
    <x v="99"/>
    <s v="Rec and Conservation Funding Board"/>
    <s v="2024 Supplemental"/>
    <m/>
    <x v="99"/>
    <x v="4"/>
    <s v="B07"/>
    <n v="1000"/>
    <n v="0"/>
    <n v="1000"/>
    <n v="83.33"/>
    <n v="0"/>
  </r>
  <r>
    <x v="100"/>
    <s v="Environ &amp; Land Use Hearings Office"/>
    <s v="2024 Supplemental"/>
    <m/>
    <x v="100"/>
    <x v="4"/>
    <s v="B07"/>
    <n v="0"/>
    <n v="0"/>
    <n v="0"/>
    <n v="0"/>
    <n v="0"/>
  </r>
  <r>
    <x v="101"/>
    <s v="State Conservation Commission"/>
    <s v="2024 Supplemental"/>
    <m/>
    <x v="101"/>
    <x v="4"/>
    <s v="B07"/>
    <n v="0"/>
    <n v="0"/>
    <n v="0"/>
    <n v="0"/>
    <n v="0"/>
  </r>
  <r>
    <x v="102"/>
    <s v="Dept of Fish and Wildlife"/>
    <s v="2024 Supplemental"/>
    <m/>
    <x v="102"/>
    <x v="4"/>
    <s v="B07"/>
    <n v="31000"/>
    <n v="33000"/>
    <n v="64000"/>
    <n v="2583.33"/>
    <n v="2750"/>
  </r>
  <r>
    <x v="103"/>
    <s v="Puget Sound Partnership"/>
    <s v="2024 Supplemental"/>
    <m/>
    <x v="103"/>
    <x v="4"/>
    <s v="B07"/>
    <n v="2000"/>
    <n v="3000"/>
    <n v="5000"/>
    <n v="166.67"/>
    <n v="250"/>
  </r>
  <r>
    <x v="104"/>
    <s v="Department of Natural Resources"/>
    <s v="2024 Supplemental"/>
    <m/>
    <x v="104"/>
    <x v="4"/>
    <s v="B07"/>
    <n v="33000"/>
    <n v="30000"/>
    <n v="63000"/>
    <n v="2750"/>
    <n v="2500"/>
  </r>
  <r>
    <x v="105"/>
    <s v="Department of Agriculture"/>
    <s v="2024 Supplemental"/>
    <m/>
    <x v="105"/>
    <x v="4"/>
    <s v="B07"/>
    <n v="3000"/>
    <n v="6000"/>
    <n v="9000"/>
    <n v="250"/>
    <n v="500"/>
  </r>
  <r>
    <x v="106"/>
    <s v="Employment Security Department"/>
    <s v="2024 Supplemental"/>
    <m/>
    <x v="106"/>
    <x v="4"/>
    <s v="B07"/>
    <n v="8000"/>
    <n v="6000"/>
    <n v="14000"/>
    <n v="666.67"/>
    <n v="500"/>
  </r>
  <r>
    <x v="107"/>
    <s v="Community/Technical College System"/>
    <s v="2024 Supplemental"/>
    <m/>
    <x v="107"/>
    <x v="4"/>
    <s v="B07"/>
    <n v="0"/>
    <n v="0"/>
    <n v="0"/>
    <n v="0"/>
    <n v="0"/>
  </r>
  <r>
    <x v="0"/>
    <s v="House of Representatives"/>
    <s v="2023-25 Biennium"/>
    <s v="JEFFERSON"/>
    <x v="0"/>
    <x v="5"/>
    <s v="B09"/>
    <n v="6500"/>
    <n v="6500"/>
    <n v="13000"/>
    <n v="541.66666666666663"/>
    <n v="541.66666666666663"/>
  </r>
  <r>
    <x v="1"/>
    <s v="Senate"/>
    <s v="2023-25 Biennium"/>
    <s v="JEFFERSON"/>
    <x v="1"/>
    <x v="5"/>
    <s v="B09"/>
    <n v="4500"/>
    <n v="4500"/>
    <n v="9000"/>
    <n v="375"/>
    <n v="375"/>
  </r>
  <r>
    <x v="2"/>
    <s v="Joint Transportation Committee"/>
    <s v="2023-25 Biennium"/>
    <s v="JEFFERSON"/>
    <x v="2"/>
    <x v="5"/>
    <s v="B09"/>
    <n v="0"/>
    <n v="0"/>
    <n v="0"/>
    <n v="0"/>
    <n v="0"/>
  </r>
  <r>
    <x v="3"/>
    <s v="Jt Leg Audit &amp; Review Committee"/>
    <s v="2023-25 Biennium"/>
    <s v="JEFFERSON"/>
    <x v="3"/>
    <x v="5"/>
    <s v="B09"/>
    <n v="500"/>
    <n v="500"/>
    <n v="1000"/>
    <n v="41.666666666666664"/>
    <n v="41.666666666666664"/>
  </r>
  <r>
    <x v="4"/>
    <s v="LEAP Committee"/>
    <s v="2023-25 Biennium"/>
    <s v="JEFFERSON"/>
    <x v="4"/>
    <x v="5"/>
    <s v="B09"/>
    <n v="0"/>
    <n v="0"/>
    <n v="0"/>
    <n v="0"/>
    <n v="0"/>
  </r>
  <r>
    <x v="5"/>
    <s v="Office of the State Actuary"/>
    <s v="2023-25 Biennium"/>
    <s v="JEFFERSON"/>
    <x v="5"/>
    <x v="5"/>
    <s v="B09"/>
    <n v="500"/>
    <n v="500"/>
    <n v="1000"/>
    <n v="41.666666666666664"/>
    <n v="41.666666666666664"/>
  </r>
  <r>
    <x v="7"/>
    <s v="Office of Legislative Support Svcs"/>
    <s v="2023-25 Biennium"/>
    <s v="JEFFERSON"/>
    <x v="7"/>
    <x v="5"/>
    <s v="B09"/>
    <n v="500"/>
    <n v="500"/>
    <n v="1000"/>
    <n v="41.666666666666664"/>
    <n v="41.666666666666664"/>
  </r>
  <r>
    <x v="8"/>
    <s v="Joint Legislative Systems Comm"/>
    <s v="2023-25 Biennium"/>
    <s v="JEFFERSON"/>
    <x v="8"/>
    <x v="5"/>
    <s v="B09"/>
    <n v="1000"/>
    <n v="1000"/>
    <n v="2000"/>
    <n v="83.333333333333329"/>
    <n v="83.333333333333329"/>
  </r>
  <r>
    <x v="9"/>
    <s v="Statute Law Committee"/>
    <s v="2023-25 Biennium"/>
    <s v="JEFFERSON"/>
    <x v="9"/>
    <x v="5"/>
    <s v="B09"/>
    <n v="500"/>
    <n v="500"/>
    <n v="1000"/>
    <n v="41.666666666666664"/>
    <n v="41.666666666666664"/>
  </r>
  <r>
    <x v="10"/>
    <s v="Supreme Court"/>
    <s v="2023-25 Biennium"/>
    <s v="JEFFERSON"/>
    <x v="10"/>
    <x v="5"/>
    <s v="B09"/>
    <n v="1000"/>
    <n v="1000"/>
    <n v="2000"/>
    <n v="83.333333333333329"/>
    <n v="83.333333333333329"/>
  </r>
  <r>
    <x v="11"/>
    <s v="State Law Library"/>
    <s v="2023-25 Biennium"/>
    <s v="JEFFERSON"/>
    <x v="11"/>
    <x v="5"/>
    <s v="B09"/>
    <n v="0"/>
    <n v="0"/>
    <n v="0"/>
    <n v="0"/>
    <n v="0"/>
  </r>
  <r>
    <x v="12"/>
    <s v="Court of Appeals"/>
    <s v="2023-25 Biennium"/>
    <s v="JEFFERSON"/>
    <x v="12"/>
    <x v="5"/>
    <s v="B09"/>
    <n v="2500"/>
    <n v="2500"/>
    <n v="5000"/>
    <n v="208.33333333333334"/>
    <n v="208.33333333333334"/>
  </r>
  <r>
    <x v="13"/>
    <s v="Commission on Judicial Conduct"/>
    <s v="2023-25 Biennium"/>
    <s v="JEFFERSON"/>
    <x v="13"/>
    <x v="5"/>
    <s v="B09"/>
    <n v="0"/>
    <n v="0"/>
    <n v="0"/>
    <n v="0"/>
    <n v="0"/>
  </r>
  <r>
    <x v="14"/>
    <s v="Administrative Office of the Courts"/>
    <s v="2023-25 Biennium"/>
    <s v="JEFFERSON"/>
    <x v="14"/>
    <x v="5"/>
    <s v="B09"/>
    <n v="8500"/>
    <n v="8500"/>
    <n v="17000"/>
    <n v="708.33333333333337"/>
    <n v="708.33333333333337"/>
  </r>
  <r>
    <x v="15"/>
    <s v="Office of Public Defense"/>
    <s v="2023-25 Biennium"/>
    <s v="JEFFERSON"/>
    <x v="15"/>
    <x v="5"/>
    <s v="B09"/>
    <n v="500"/>
    <n v="500"/>
    <n v="1000"/>
    <n v="41.666666666666664"/>
    <n v="41.666666666666664"/>
  </r>
  <r>
    <x v="16"/>
    <s v="Office of Civil Legal Aid"/>
    <s v="2023-25 Biennium"/>
    <s v="JEFFERSON"/>
    <x v="16"/>
    <x v="5"/>
    <s v="B09"/>
    <n v="0"/>
    <n v="0"/>
    <n v="0"/>
    <n v="0"/>
    <n v="0"/>
  </r>
  <r>
    <x v="17"/>
    <s v="Office of the Governor"/>
    <s v="2023-25 Biennium"/>
    <s v="JEFFERSON"/>
    <x v="17"/>
    <x v="5"/>
    <s v="B09"/>
    <n v="1000"/>
    <n v="1000"/>
    <n v="2000"/>
    <n v="83.333333333333329"/>
    <n v="83.333333333333329"/>
  </r>
  <r>
    <x v="18"/>
    <s v="Office of the Lieutenant Governor"/>
    <s v="2023-25 Biennium"/>
    <s v="JEFFERSON"/>
    <x v="18"/>
    <x v="5"/>
    <s v="B09"/>
    <n v="0"/>
    <n v="0"/>
    <n v="0"/>
    <n v="0"/>
    <n v="0"/>
  </r>
  <r>
    <x v="20"/>
    <s v="Public Disclosure Commission"/>
    <s v="2023-25 Biennium"/>
    <s v="JEFFERSON"/>
    <x v="20"/>
    <x v="5"/>
    <s v="B09"/>
    <n v="500"/>
    <n v="500"/>
    <n v="1000"/>
    <n v="41.666666666666664"/>
    <n v="41.666666666666664"/>
  </r>
  <r>
    <x v="21"/>
    <s v="Office of the Secretary of State"/>
    <s v="2023-25 Biennium"/>
    <s v="JEFFERSON"/>
    <x v="21"/>
    <x v="5"/>
    <s v="B09"/>
    <n v="5000"/>
    <n v="5000"/>
    <n v="10000"/>
    <n v="416.66666666666669"/>
    <n v="416.66666666666669"/>
  </r>
  <r>
    <x v="22"/>
    <s v="Governor's Office of Indian Affairs"/>
    <s v="2023-25 Biennium"/>
    <s v="JEFFERSON"/>
    <x v="22"/>
    <x v="5"/>
    <s v="B09"/>
    <n v="0"/>
    <n v="0"/>
    <n v="0"/>
    <n v="0"/>
    <n v="0"/>
  </r>
  <r>
    <x v="23"/>
    <s v="Asian-Pacific-American Affrs"/>
    <s v="2023-25 Biennium"/>
    <s v="JEFFERSON"/>
    <x v="23"/>
    <x v="5"/>
    <s v="B09"/>
    <n v="0"/>
    <n v="0"/>
    <n v="0"/>
    <n v="0"/>
    <n v="0"/>
  </r>
  <r>
    <x v="24"/>
    <s v="Office of the State Treasurer"/>
    <s v="2023-25 Biennium"/>
    <s v="JEFFERSON"/>
    <x v="24"/>
    <x v="5"/>
    <s v="B09"/>
    <n v="1000"/>
    <n v="1000"/>
    <n v="2000"/>
    <n v="83.333333333333329"/>
    <n v="83.333333333333329"/>
  </r>
  <r>
    <x v="25"/>
    <s v="Redistricting Commission"/>
    <s v="2023-25 Biennium"/>
    <s v="JEFFERSON"/>
    <x v="25"/>
    <x v="5"/>
    <s v="B09"/>
    <n v="0"/>
    <n v="0"/>
    <n v="0"/>
    <n v="0"/>
    <n v="0"/>
  </r>
  <r>
    <x v="26"/>
    <s v="Office of the State Auditor"/>
    <s v="2023-25 Biennium"/>
    <s v="JEFFERSON"/>
    <x v="26"/>
    <x v="5"/>
    <s v="B09"/>
    <n v="7500"/>
    <n v="7500"/>
    <n v="15000"/>
    <n v="625"/>
    <n v="625"/>
  </r>
  <r>
    <x v="27"/>
    <s v="Comm Salaries for Elected Officials"/>
    <s v="2023-25 Biennium"/>
    <s v="JEFFERSON"/>
    <x v="27"/>
    <x v="5"/>
    <s v="B09"/>
    <n v="0"/>
    <n v="0"/>
    <n v="0"/>
    <n v="0"/>
    <n v="0"/>
  </r>
  <r>
    <x v="28"/>
    <s v="Office of the Attorney General"/>
    <s v="2023-25 Biennium"/>
    <s v="JEFFERSON"/>
    <x v="28"/>
    <x v="5"/>
    <s v="B09"/>
    <n v="25500"/>
    <n v="26500"/>
    <n v="52000"/>
    <n v="2125"/>
    <n v="2208.3333333333335"/>
  </r>
  <r>
    <x v="29"/>
    <s v="Caseload Forecast Council"/>
    <s v="2023-25 Biennium"/>
    <s v="JEFFERSON"/>
    <x v="29"/>
    <x v="5"/>
    <s v="B09"/>
    <n v="0"/>
    <n v="0"/>
    <n v="0"/>
    <n v="0"/>
    <n v="0"/>
  </r>
  <r>
    <x v="30"/>
    <s v="Dept of Financial Institutions"/>
    <s v="2023-25 Biennium"/>
    <s v="JEFFERSON"/>
    <x v="30"/>
    <x v="5"/>
    <s v="B09"/>
    <n v="3500"/>
    <n v="3500"/>
    <n v="7000"/>
    <n v="291.66666666666669"/>
    <n v="291.66666666666669"/>
  </r>
  <r>
    <x v="31"/>
    <s v="Department of Commerce"/>
    <s v="2023-25 Biennium"/>
    <s v="JEFFERSON"/>
    <x v="31"/>
    <x v="5"/>
    <s v="B09"/>
    <n v="8000"/>
    <n v="6000"/>
    <n v="14000"/>
    <n v="666.66666666666663"/>
    <n v="500"/>
  </r>
  <r>
    <x v="32"/>
    <s v="Economic &amp; Revenue Forecast Council"/>
    <s v="2023-25 Biennium"/>
    <s v="JEFFERSON"/>
    <x v="32"/>
    <x v="5"/>
    <s v="B09"/>
    <n v="0"/>
    <n v="0"/>
    <n v="0"/>
    <n v="0"/>
    <n v="0"/>
  </r>
  <r>
    <x v="33"/>
    <s v="Office of Financial Management"/>
    <s v="2023-25 Biennium"/>
    <s v="JEFFERSON"/>
    <x v="33"/>
    <x v="5"/>
    <s v="B09"/>
    <n v="8500"/>
    <n v="7500"/>
    <n v="16000"/>
    <n v="708.33333333333337"/>
    <n v="625"/>
  </r>
  <r>
    <x v="34"/>
    <s v="WA State Health Care Authority"/>
    <s v="2023-25 Biennium"/>
    <s v="JEFFERSON"/>
    <x v="34"/>
    <x v="5"/>
    <s v="B09"/>
    <n v="25000"/>
    <n v="26000"/>
    <n v="51000"/>
    <n v="2083.3333333333335"/>
    <n v="2166.6666666666665"/>
  </r>
  <r>
    <x v="35"/>
    <s v="Office of Administrative Hearings"/>
    <s v="2023-25 Biennium"/>
    <s v="JEFFERSON"/>
    <x v="35"/>
    <x v="5"/>
    <s v="B09"/>
    <n v="4000"/>
    <n v="5000"/>
    <n v="9000"/>
    <n v="333.33333333333331"/>
    <n v="416.66666666666669"/>
  </r>
  <r>
    <x v="36"/>
    <s v="State Lottery Commission"/>
    <s v="2023-25 Biennium"/>
    <s v="JEFFERSON"/>
    <x v="36"/>
    <x v="5"/>
    <s v="B09"/>
    <n v="2000"/>
    <n v="2000"/>
    <n v="4000"/>
    <n v="166.66666666666666"/>
    <n v="166.66666666666666"/>
  </r>
  <r>
    <x v="37"/>
    <s v="Washington State Gambling Comm"/>
    <s v="2023-25 Biennium"/>
    <s v="JEFFERSON"/>
    <x v="37"/>
    <x v="5"/>
    <s v="B09"/>
    <n v="2000"/>
    <n v="2000"/>
    <n v="4000"/>
    <n v="166.66666666666666"/>
    <n v="166.66666666666666"/>
  </r>
  <r>
    <x v="38"/>
    <s v="WA State Comm on Hispanic Affairs"/>
    <s v="2023-25 Biennium"/>
    <s v="JEFFERSON"/>
    <x v="38"/>
    <x v="5"/>
    <s v="B09"/>
    <n v="0"/>
    <n v="0"/>
    <n v="0"/>
    <n v="0"/>
    <n v="0"/>
  </r>
  <r>
    <x v="39"/>
    <s v="African-American Affairs Comm"/>
    <s v="2023-25 Biennium"/>
    <s v="JEFFERSON"/>
    <x v="39"/>
    <x v="5"/>
    <s v="B09"/>
    <n v="0"/>
    <n v="0"/>
    <n v="0"/>
    <n v="0"/>
    <n v="0"/>
  </r>
  <r>
    <x v="40"/>
    <s v="Human Rights Commission"/>
    <s v="2023-25 Biennium"/>
    <s v="JEFFERSON"/>
    <x v="40"/>
    <x v="5"/>
    <s v="B09"/>
    <n v="500"/>
    <n v="500"/>
    <n v="1000"/>
    <n v="41.666666666666664"/>
    <n v="41.666666666666664"/>
  </r>
  <r>
    <x v="41"/>
    <s v="Department of Retirement Systems"/>
    <s v="2023-25 Biennium"/>
    <s v="JEFFERSON"/>
    <x v="41"/>
    <x v="5"/>
    <s v="B09"/>
    <n v="4500"/>
    <n v="4500"/>
    <n v="9000"/>
    <n v="375"/>
    <n v="375"/>
  </r>
  <r>
    <x v="42"/>
    <s v="State Investment Board"/>
    <s v="2023-25 Biennium"/>
    <s v="JEFFERSON"/>
    <x v="42"/>
    <x v="5"/>
    <s v="B09"/>
    <n v="2000"/>
    <n v="2000"/>
    <n v="4000"/>
    <n v="166.66666666666666"/>
    <n v="166.66666666666666"/>
  </r>
  <r>
    <x v="43"/>
    <s v="Department of Revenue"/>
    <s v="2023-25 Biennium"/>
    <s v="JEFFERSON"/>
    <x v="43"/>
    <x v="5"/>
    <s v="B09"/>
    <n v="21000"/>
    <n v="21000"/>
    <n v="42000"/>
    <n v="1750"/>
    <n v="1750"/>
  </r>
  <r>
    <x v="44"/>
    <s v="Board of Tax Appeals"/>
    <s v="2023-25 Biennium"/>
    <s v="JEFFERSON"/>
    <x v="44"/>
    <x v="5"/>
    <s v="B09"/>
    <n v="500"/>
    <n v="500"/>
    <n v="1000"/>
    <n v="41.666666666666664"/>
    <n v="41.666666666666664"/>
  </r>
  <r>
    <x v="45"/>
    <s v="Minority &amp; Women's Business Enterp"/>
    <s v="2023-25 Biennium"/>
    <s v="JEFFERSON"/>
    <x v="45"/>
    <x v="5"/>
    <s v="B09"/>
    <n v="500"/>
    <n v="500"/>
    <n v="1000"/>
    <n v="41.666666666666664"/>
    <n v="41.666666666666664"/>
  </r>
  <r>
    <x v="46"/>
    <s v="Office of Insurance Commissioner"/>
    <s v="2023-25 Biennium"/>
    <s v="JEFFERSON"/>
    <x v="46"/>
    <x v="5"/>
    <s v="B09"/>
    <n v="4500"/>
    <n v="4500"/>
    <n v="9000"/>
    <n v="375"/>
    <n v="375"/>
  </r>
  <r>
    <x v="47"/>
    <s v="Consolidated Technology Services"/>
    <s v="2023-25 Biennium"/>
    <s v="JEFFERSON"/>
    <x v="47"/>
    <x v="5"/>
    <s v="B09"/>
    <n v="4000"/>
    <n v="5000"/>
    <n v="9000"/>
    <n v="333.33333333333331"/>
    <n v="416.66666666666669"/>
  </r>
  <r>
    <x v="48"/>
    <s v="State Board of Accountancy"/>
    <s v="2023-25 Biennium"/>
    <s v="JEFFERSON"/>
    <x v="48"/>
    <x v="5"/>
    <s v="B09"/>
    <n v="0"/>
    <n v="0"/>
    <n v="0"/>
    <n v="0"/>
    <n v="0"/>
  </r>
  <r>
    <x v="49"/>
    <s v="Bd of Reg Prof Eng &amp; Land Surveyors"/>
    <s v="2023-25 Biennium"/>
    <s v="JEFFERSON"/>
    <x v="49"/>
    <x v="5"/>
    <s v="B09"/>
    <n v="0"/>
    <n v="0"/>
    <n v="0"/>
    <n v="0"/>
    <n v="0"/>
  </r>
  <r>
    <x v="50"/>
    <s v="Forensic Investigations Council"/>
    <s v="2023-25 Biennium"/>
    <s v="JEFFERSON"/>
    <x v="50"/>
    <x v="5"/>
    <s v="B09"/>
    <n v="0"/>
    <n v="0"/>
    <n v="0"/>
    <n v="0"/>
    <n v="0"/>
  </r>
  <r>
    <x v="51"/>
    <s v="Dept of Enterprise Services"/>
    <s v="2023-25 Biennium"/>
    <s v="JEFFERSON"/>
    <x v="51"/>
    <x v="5"/>
    <s v="B09"/>
    <n v="13000"/>
    <n v="13000"/>
    <n v="26000"/>
    <n v="1083.3333333333333"/>
    <n v="1083.3333333333333"/>
  </r>
  <r>
    <x v="52"/>
    <s v="Washington Horse Racing Commission"/>
    <s v="2023-25 Biennium"/>
    <s v="JEFFERSON"/>
    <x v="52"/>
    <x v="5"/>
    <s v="B09"/>
    <n v="0"/>
    <n v="0"/>
    <n v="0"/>
    <n v="0"/>
    <n v="0"/>
  </r>
  <r>
    <x v="53"/>
    <s v="Bd of Industrial Insurance Appeals"/>
    <s v="2023-25 Biennium"/>
    <s v="JEFFERSON"/>
    <x v="53"/>
    <x v="5"/>
    <s v="B09"/>
    <n v="2500"/>
    <n v="2500"/>
    <n v="5000"/>
    <n v="208.33333333333334"/>
    <n v="208.33333333333334"/>
  </r>
  <r>
    <x v="54"/>
    <s v="Liquor and Cannabis Board"/>
    <s v="2023-25 Biennium"/>
    <s v="JEFFERSON"/>
    <x v="54"/>
    <x v="5"/>
    <s v="B09"/>
    <n v="6000"/>
    <n v="6000"/>
    <n v="12000"/>
    <n v="500"/>
    <n v="500"/>
  </r>
  <r>
    <x v="55"/>
    <s v="Board of Pilotage Commissioners"/>
    <s v="2023-25 Biennium"/>
    <s v="JEFFERSON"/>
    <x v="55"/>
    <x v="5"/>
    <s v="B09"/>
    <n v="0"/>
    <n v="0"/>
    <n v="0"/>
    <n v="0"/>
    <n v="0"/>
  </r>
  <r>
    <x v="56"/>
    <s v="Utilities and Transportation Comm"/>
    <s v="2023-25 Biennium"/>
    <s v="JEFFERSON"/>
    <x v="56"/>
    <x v="5"/>
    <s v="B09"/>
    <n v="3000"/>
    <n v="3000"/>
    <n v="6000"/>
    <n v="250"/>
    <n v="250"/>
  </r>
  <r>
    <x v="57"/>
    <s v="Board for Volunteer Firefighters"/>
    <s v="2023-25 Biennium"/>
    <s v="JEFFERSON"/>
    <x v="57"/>
    <x v="5"/>
    <s v="B09"/>
    <n v="0"/>
    <n v="0"/>
    <n v="0"/>
    <n v="0"/>
    <n v="0"/>
  </r>
  <r>
    <x v="58"/>
    <s v="Washington State Patrol"/>
    <s v="2023-25 Biennium"/>
    <s v="JEFFERSON"/>
    <x v="58"/>
    <x v="5"/>
    <s v="B09"/>
    <n v="39500"/>
    <n v="39500"/>
    <n v="79000"/>
    <n v="3291.6666666666665"/>
    <n v="3291.6666666666665"/>
  </r>
  <r>
    <x v="59"/>
    <s v="Criminal Justice Training Comm"/>
    <s v="2023-25 Biennium"/>
    <s v="JEFFERSON"/>
    <x v="59"/>
    <x v="5"/>
    <s v="B09"/>
    <n v="1000"/>
    <n v="1000"/>
    <n v="2000"/>
    <n v="83.333333333333329"/>
    <n v="83.333333333333329"/>
  </r>
  <r>
    <x v="60"/>
    <s v="WA Traffic Safety Commission"/>
    <s v="2023-25 Biennium"/>
    <s v="JEFFERSON"/>
    <x v="60"/>
    <x v="5"/>
    <s v="B09"/>
    <n v="500"/>
    <n v="500"/>
    <n v="1000"/>
    <n v="41.666666666666664"/>
    <n v="41.666666666666664"/>
  </r>
  <r>
    <x v="61"/>
    <s v="Office of Independent Investigations"/>
    <s v="2023-25 Biennium"/>
    <s v="JEFFERSON"/>
    <x v="61"/>
    <x v="5"/>
    <s v="B09"/>
    <n v="0"/>
    <n v="0"/>
    <n v="0"/>
    <n v="0"/>
    <n v="0"/>
  </r>
  <r>
    <x v="62"/>
    <s v="Department of Labor and Industries"/>
    <s v="2023-25 Biennium"/>
    <s v="JEFFERSON"/>
    <x v="62"/>
    <x v="5"/>
    <s v="B09"/>
    <n v="54000"/>
    <n v="54000"/>
    <n v="108000"/>
    <n v="4500"/>
    <n v="4500"/>
  </r>
  <r>
    <x v="63"/>
    <s v="Department of Licensing"/>
    <s v="2023-25 Biennium"/>
    <s v="JEFFERSON"/>
    <x v="63"/>
    <x v="5"/>
    <s v="B09"/>
    <n v="23000"/>
    <n v="22000"/>
    <n v="45000"/>
    <n v="1916.6666666666667"/>
    <n v="1833.3333333333333"/>
  </r>
  <r>
    <x v="64"/>
    <s v="Military Department"/>
    <s v="2023-25 Biennium"/>
    <s v="JEFFERSON"/>
    <x v="64"/>
    <x v="5"/>
    <s v="B09"/>
    <n v="7000"/>
    <n v="6000"/>
    <n v="13000"/>
    <n v="583.33333333333337"/>
    <n v="500"/>
  </r>
  <r>
    <x v="65"/>
    <s v="Public Employment Relations Comm"/>
    <s v="2023-25 Biennium"/>
    <s v="JEFFERSON"/>
    <x v="65"/>
    <x v="5"/>
    <s v="B09"/>
    <n v="500"/>
    <n v="500"/>
    <n v="1000"/>
    <n v="41.666666666666664"/>
    <n v="41.666666666666664"/>
  </r>
  <r>
    <x v="66"/>
    <s v="Dept of Social and Health Services"/>
    <s v="2023-25 Biennium"/>
    <s v="JEFFERSON"/>
    <x v="66"/>
    <x v="5"/>
    <s v="B09"/>
    <n v="276000"/>
    <n v="276000"/>
    <n v="552000"/>
    <n v="23000"/>
    <n v="23000"/>
  </r>
  <r>
    <x v="67"/>
    <s v="Department of Health"/>
    <s v="2023-25 Biennium"/>
    <s v="JEFFERSON"/>
    <x v="67"/>
    <x v="5"/>
    <s v="B09"/>
    <n v="47500"/>
    <n v="47500"/>
    <n v="95000"/>
    <n v="3958.3333333333335"/>
    <n v="3958.3333333333335"/>
  </r>
  <r>
    <x v="68"/>
    <s v="Department of Veterans' Affairs"/>
    <s v="2023-25 Biennium"/>
    <s v="JEFFERSON"/>
    <x v="68"/>
    <x v="5"/>
    <s v="B09"/>
    <n v="13500"/>
    <n v="14500"/>
    <n v="28000"/>
    <n v="1125"/>
    <n v="1208.3333333333333"/>
  </r>
  <r>
    <x v="69"/>
    <s v="Dept of Children, Youth &amp; Families"/>
    <s v="2023-25 Biennium"/>
    <s v="JEFFERSON"/>
    <x v="69"/>
    <x v="5"/>
    <s v="B09"/>
    <n v="79000"/>
    <n v="78000"/>
    <n v="157000"/>
    <n v="6583.333333333333"/>
    <n v="6500"/>
  </r>
  <r>
    <x v="70"/>
    <s v="Department of Corrections"/>
    <s v="2023-25 Biennium"/>
    <s v="JEFFERSON"/>
    <x v="70"/>
    <x v="5"/>
    <s v="B09"/>
    <n v="150500"/>
    <n v="149500"/>
    <n v="300000"/>
    <n v="12541.666666666666"/>
    <n v="12458.333333333334"/>
  </r>
  <r>
    <x v="71"/>
    <s v="Dept of Services for the Blind"/>
    <s v="2023-25 Biennium"/>
    <s v="JEFFERSON"/>
    <x v="71"/>
    <x v="5"/>
    <s v="B09"/>
    <n v="1500"/>
    <n v="1500"/>
    <n v="3000"/>
    <n v="125"/>
    <n v="125"/>
  </r>
  <r>
    <x v="72"/>
    <s v="Student Achievement Council"/>
    <s v="2023-25 Biennium"/>
    <s v="JEFFERSON"/>
    <x v="72"/>
    <x v="5"/>
    <s v="B09"/>
    <n v="2000"/>
    <n v="2000"/>
    <n v="4000"/>
    <n v="166.66666666666666"/>
    <n v="166.66666666666666"/>
  </r>
  <r>
    <x v="73"/>
    <s v="LEOFF 2 Retirement Board"/>
    <s v="2023-25 Biennium"/>
    <s v="JEFFERSON"/>
    <x v="73"/>
    <x v="5"/>
    <s v="B09"/>
    <n v="0"/>
    <n v="0"/>
    <n v="0"/>
    <n v="0"/>
    <n v="0"/>
  </r>
  <r>
    <x v="74"/>
    <s v="Public Schools"/>
    <s v="2023-25 Biennium"/>
    <s v="JEFFERSON"/>
    <x v="74"/>
    <x v="5"/>
    <s v="B09"/>
    <n v="7500"/>
    <n v="7500"/>
    <n v="15000"/>
    <n v="625"/>
    <n v="625"/>
  </r>
  <r>
    <x v="75"/>
    <s v="State School for the Blind"/>
    <s v="2023-25 Biennium"/>
    <s v="JEFFERSON"/>
    <x v="75"/>
    <x v="5"/>
    <s v="B09"/>
    <n v="2000"/>
    <n v="2000"/>
    <n v="4000"/>
    <n v="166.66666666666666"/>
    <n v="166.66666666666666"/>
  </r>
  <r>
    <x v="76"/>
    <s v="Childhood Deafness &amp; Hearing Loss"/>
    <s v="2023-25 Biennium"/>
    <s v="JEFFERSON"/>
    <x v="76"/>
    <x v="5"/>
    <s v="B09"/>
    <n v="2500"/>
    <n v="2500"/>
    <n v="5000"/>
    <n v="208.33333333333334"/>
    <n v="208.33333333333334"/>
  </r>
  <r>
    <x v="77"/>
    <s v="Workforce Trng &amp; Educ Coord Board"/>
    <s v="2023-25 Biennium"/>
    <s v="JEFFERSON"/>
    <x v="77"/>
    <x v="5"/>
    <s v="B09"/>
    <n v="500"/>
    <n v="500"/>
    <n v="1000"/>
    <n v="41.666666666666664"/>
    <n v="41.666666666666664"/>
  </r>
  <r>
    <x v="78"/>
    <s v="Archaeology &amp; Historic Preservation"/>
    <s v="2023-25 Biennium"/>
    <s v="JEFFERSON"/>
    <x v="78"/>
    <x v="5"/>
    <s v="B09"/>
    <n v="500"/>
    <n v="500"/>
    <n v="1000"/>
    <n v="41.666666666666664"/>
    <n v="41.666666666666664"/>
  </r>
  <r>
    <x v="108"/>
    <s v="Department of Early Learning"/>
    <s v="2023-25 Biennium"/>
    <s v="JEFFERSON"/>
    <x v="108"/>
    <x v="5"/>
    <s v="B09"/>
    <n v="0"/>
    <n v="0"/>
    <n v="0"/>
    <n v="0"/>
    <n v="0"/>
  </r>
  <r>
    <x v="79"/>
    <s v="Washington Charter School Comm"/>
    <s v="2023-25 Biennium"/>
    <s v="JEFFERSON"/>
    <x v="79"/>
    <x v="5"/>
    <s v="B09"/>
    <n v="0"/>
    <n v="0"/>
    <n v="0"/>
    <n v="0"/>
    <n v="0"/>
  </r>
  <r>
    <x v="80"/>
    <s v="University of Washington"/>
    <s v="2023-25 Biennium"/>
    <s v="JEFFERSON"/>
    <x v="80"/>
    <x v="5"/>
    <s v="B09"/>
    <n v="20000"/>
    <n v="20000"/>
    <n v="40000"/>
    <n v="1666.6666666666667"/>
    <n v="1666.6666666666667"/>
  </r>
  <r>
    <x v="81"/>
    <s v="Washington State University"/>
    <s v="2023-25 Biennium"/>
    <s v="JEFFERSON"/>
    <x v="81"/>
    <x v="5"/>
    <s v="B09"/>
    <n v="9000"/>
    <n v="9000"/>
    <n v="18000"/>
    <n v="750"/>
    <n v="750"/>
  </r>
  <r>
    <x v="82"/>
    <s v="Eastern Washington University"/>
    <s v="2023-25 Biennium"/>
    <s v="JEFFERSON"/>
    <x v="82"/>
    <x v="5"/>
    <s v="B09"/>
    <n v="2500"/>
    <n v="2500"/>
    <n v="5000"/>
    <n v="208.33333333333334"/>
    <n v="208.33333333333334"/>
  </r>
  <r>
    <x v="83"/>
    <s v="Central Washington University"/>
    <s v="2023-25 Biennium"/>
    <s v="JEFFERSON"/>
    <x v="83"/>
    <x v="5"/>
    <s v="B09"/>
    <n v="2000"/>
    <n v="2000"/>
    <n v="4000"/>
    <n v="166.66666666666666"/>
    <n v="166.66666666666666"/>
  </r>
  <r>
    <x v="84"/>
    <s v="The Evergreen State College"/>
    <s v="2023-25 Biennium"/>
    <s v="JEFFERSON"/>
    <x v="84"/>
    <x v="5"/>
    <s v="B09"/>
    <n v="2000"/>
    <n v="2000"/>
    <n v="4000"/>
    <n v="166.66666666666666"/>
    <n v="166.66666666666666"/>
  </r>
  <r>
    <x v="85"/>
    <s v="Western Washington University"/>
    <s v="2023-25 Biennium"/>
    <s v="JEFFERSON"/>
    <x v="85"/>
    <x v="5"/>
    <s v="B09"/>
    <n v="4000"/>
    <n v="4000"/>
    <n v="8000"/>
    <n v="333.33333333333331"/>
    <n v="333.33333333333331"/>
  </r>
  <r>
    <x v="86"/>
    <s v="Washington State Arts Commission"/>
    <s v="2023-25 Biennium"/>
    <s v="JEFFERSON"/>
    <x v="86"/>
    <x v="5"/>
    <s v="B09"/>
    <n v="500"/>
    <n v="500"/>
    <n v="1000"/>
    <n v="41.666666666666664"/>
    <n v="41.666666666666664"/>
  </r>
  <r>
    <x v="87"/>
    <s v="Washington State Historical Society"/>
    <s v="2023-25 Biennium"/>
    <s v="JEFFERSON"/>
    <x v="87"/>
    <x v="5"/>
    <s v="B09"/>
    <n v="500"/>
    <n v="500"/>
    <n v="1000"/>
    <n v="41.666666666666664"/>
    <n v="41.666666666666664"/>
  </r>
  <r>
    <x v="88"/>
    <s v="East Wash State Historical Society"/>
    <s v="2023-25 Biennium"/>
    <s v="JEFFERSON"/>
    <x v="88"/>
    <x v="5"/>
    <s v="B09"/>
    <n v="500"/>
    <n v="500"/>
    <n v="1000"/>
    <n v="41.666666666666664"/>
    <n v="41.666666666666664"/>
  </r>
  <r>
    <x v="89"/>
    <s v="Department of Transportation"/>
    <s v="2023-25 Biennium"/>
    <s v="JEFFERSON"/>
    <x v="89"/>
    <x v="5"/>
    <s v="B09"/>
    <n v="116500"/>
    <n v="116500"/>
    <n v="233000"/>
    <n v="9708.3333333333339"/>
    <n v="9708.3333333333339"/>
  </r>
  <r>
    <x v="90"/>
    <s v="County Road Administration Board"/>
    <s v="2023-25 Biennium"/>
    <s v="JEFFERSON"/>
    <x v="90"/>
    <x v="5"/>
    <s v="B09"/>
    <n v="500"/>
    <n v="500"/>
    <n v="1000"/>
    <n v="41.666666666666664"/>
    <n v="41.666666666666664"/>
  </r>
  <r>
    <x v="91"/>
    <s v="Transportation Improvement Board"/>
    <s v="2023-25 Biennium"/>
    <s v="JEFFERSON"/>
    <x v="91"/>
    <x v="5"/>
    <s v="B09"/>
    <n v="0"/>
    <n v="0"/>
    <n v="0"/>
    <n v="0"/>
    <n v="0"/>
  </r>
  <r>
    <x v="92"/>
    <s v="Transportation Commission"/>
    <s v="2023-25 Biennium"/>
    <s v="JEFFERSON"/>
    <x v="92"/>
    <x v="5"/>
    <s v="B09"/>
    <n v="0"/>
    <n v="0"/>
    <n v="0"/>
    <n v="0"/>
    <n v="0"/>
  </r>
  <r>
    <x v="93"/>
    <s v="Freight Mobility Strategic Invest"/>
    <s v="2023-25 Biennium"/>
    <s v="JEFFERSON"/>
    <x v="93"/>
    <x v="5"/>
    <s v="B09"/>
    <n v="0"/>
    <n v="0"/>
    <n v="0"/>
    <n v="0"/>
    <n v="0"/>
  </r>
  <r>
    <x v="94"/>
    <s v="Columbia River Gorge Commission"/>
    <s v="2023-25 Biennium"/>
    <s v="JEFFERSON"/>
    <x v="94"/>
    <x v="5"/>
    <s v="B09"/>
    <n v="0"/>
    <n v="0"/>
    <n v="0"/>
    <n v="0"/>
    <n v="0"/>
  </r>
  <r>
    <x v="95"/>
    <s v="Department of Ecology"/>
    <s v="2023-25 Biennium"/>
    <s v="JEFFERSON"/>
    <x v="95"/>
    <x v="5"/>
    <s v="B09"/>
    <n v="28500"/>
    <n v="28500"/>
    <n v="57000"/>
    <n v="2375"/>
    <n v="2375"/>
  </r>
  <r>
    <x v="96"/>
    <s v="WA Pollution Liab Insurance Program"/>
    <s v="2023-25 Biennium"/>
    <s v="JEFFERSON"/>
    <x v="96"/>
    <x v="5"/>
    <s v="B09"/>
    <n v="500"/>
    <n v="500"/>
    <n v="1000"/>
    <n v="41.666666666666664"/>
    <n v="41.666666666666664"/>
  </r>
  <r>
    <x v="98"/>
    <s v="State Parks and Recreation Comm"/>
    <s v="2023-25 Biennium"/>
    <s v="JEFFERSON"/>
    <x v="98"/>
    <x v="5"/>
    <s v="B09"/>
    <n v="14500"/>
    <n v="13500"/>
    <n v="28000"/>
    <n v="1208.3333333333333"/>
    <n v="1125"/>
  </r>
  <r>
    <x v="99"/>
    <s v="Rec and Conservation Funding Board"/>
    <s v="2023-25 Biennium"/>
    <s v="JEFFERSON"/>
    <x v="99"/>
    <x v="5"/>
    <s v="B09"/>
    <n v="1000"/>
    <n v="1000"/>
    <n v="2000"/>
    <n v="83.333333333333329"/>
    <n v="83.333333333333329"/>
  </r>
  <r>
    <x v="100"/>
    <s v="Environ &amp; Land Use Hearings Office"/>
    <s v="2023-25 Biennium"/>
    <s v="JEFFERSON"/>
    <x v="100"/>
    <x v="5"/>
    <s v="B09"/>
    <n v="500"/>
    <n v="500"/>
    <n v="1000"/>
    <n v="41.666666666666664"/>
    <n v="41.666666666666664"/>
  </r>
  <r>
    <x v="101"/>
    <s v="State Conservation Commission"/>
    <s v="2023-25 Biennium"/>
    <s v="JEFFERSON"/>
    <x v="101"/>
    <x v="5"/>
    <s v="B09"/>
    <n v="500"/>
    <n v="500"/>
    <n v="1000"/>
    <n v="41.666666666666664"/>
    <n v="41.666666666666664"/>
  </r>
  <r>
    <x v="102"/>
    <s v="Dept of Fish and Wildlife"/>
    <s v="2023-25 Biennium"/>
    <s v="JEFFERSON"/>
    <x v="102"/>
    <x v="5"/>
    <s v="B09"/>
    <n v="33500"/>
    <n v="33500"/>
    <n v="67000"/>
    <n v="2791.6666666666665"/>
    <n v="2791.6666666666665"/>
  </r>
  <r>
    <x v="103"/>
    <s v="Puget Sound Partnership"/>
    <s v="2023-25 Biennium"/>
    <s v="JEFFERSON"/>
    <x v="103"/>
    <x v="5"/>
    <s v="B09"/>
    <n v="1000"/>
    <n v="1000"/>
    <n v="2000"/>
    <n v="83.333333333333329"/>
    <n v="83.333333333333329"/>
  </r>
  <r>
    <x v="104"/>
    <s v="Department of Natural Resources"/>
    <s v="2023-25 Biennium"/>
    <s v="JEFFERSON"/>
    <x v="104"/>
    <x v="5"/>
    <s v="B09"/>
    <n v="33000"/>
    <n v="33000"/>
    <n v="66000"/>
    <n v="2750"/>
    <n v="2750"/>
  </r>
  <r>
    <x v="105"/>
    <s v="Department of Agriculture"/>
    <s v="2023-25 Biennium"/>
    <s v="JEFFERSON"/>
    <x v="105"/>
    <x v="5"/>
    <s v="B09"/>
    <n v="13500"/>
    <n v="14500"/>
    <n v="28000"/>
    <n v="1125"/>
    <n v="1208.3333333333333"/>
  </r>
  <r>
    <x v="106"/>
    <s v="Employment Security Department"/>
    <s v="2023-25 Biennium"/>
    <s v="JEFFERSON"/>
    <x v="106"/>
    <x v="5"/>
    <s v="B09"/>
    <n v="47500"/>
    <n v="46500"/>
    <n v="94000"/>
    <n v="3958.3333333333335"/>
    <n v="3875"/>
  </r>
  <r>
    <x v="109"/>
    <s v="ESD - PFM"/>
    <s v="2023-25 Biennium"/>
    <s v="JEFFERSON"/>
    <x v="109"/>
    <x v="5"/>
    <s v="B09"/>
    <n v="0"/>
    <n v="0"/>
    <n v="0"/>
    <n v="0"/>
    <n v="0"/>
  </r>
  <r>
    <x v="110"/>
    <s v="ESD LTC"/>
    <s v="2023-25 Biennium"/>
    <s v="JEFFERSON"/>
    <x v="110"/>
    <x v="5"/>
    <s v="B09"/>
    <n v="0"/>
    <n v="0"/>
    <n v="0"/>
    <n v="0"/>
    <n v="0"/>
  </r>
  <r>
    <x v="111"/>
    <s v="ESD - UI"/>
    <s v="2023-25 Biennium"/>
    <s v="JEFFERSON"/>
    <x v="111"/>
    <x v="5"/>
    <s v="B09"/>
    <n v="0"/>
    <n v="0"/>
    <n v="0"/>
    <n v="0"/>
    <n v="0"/>
  </r>
  <r>
    <x v="112"/>
    <s v="ESD - Other"/>
    <s v="2023-25 Biennium"/>
    <s v="JEFFERSON"/>
    <x v="112"/>
    <x v="5"/>
    <s v="B09"/>
    <n v="0"/>
    <n v="0"/>
    <n v="0"/>
    <n v="0"/>
    <n v="0"/>
  </r>
  <r>
    <x v="107"/>
    <s v="Community/Technical College System"/>
    <s v="2023-25 Biennium"/>
    <s v="JEFFERSON"/>
    <x v="107"/>
    <x v="5"/>
    <s v="B09"/>
    <n v="25000"/>
    <n v="24000"/>
    <n v="49000"/>
    <n v="2083.3333333333335"/>
    <n v="2000"/>
  </r>
  <r>
    <x v="0"/>
    <s v="House of Representatives"/>
    <s v="2024 Supplemental"/>
    <m/>
    <x v="0"/>
    <x v="5"/>
    <s v="B09"/>
    <n v="0"/>
    <n v="0"/>
    <n v="0"/>
    <n v="0"/>
    <n v="0"/>
  </r>
  <r>
    <x v="1"/>
    <s v="Senate"/>
    <s v="2024 Supplemental"/>
    <m/>
    <x v="1"/>
    <x v="5"/>
    <s v="B09"/>
    <n v="0"/>
    <n v="0"/>
    <n v="0"/>
    <n v="0"/>
    <n v="0"/>
  </r>
  <r>
    <x v="2"/>
    <s v="Joint Transportation Committee"/>
    <s v="2024 Supplemental"/>
    <m/>
    <x v="2"/>
    <x v="5"/>
    <s v="B09"/>
    <n v="0"/>
    <n v="0"/>
    <n v="0"/>
    <n v="0"/>
    <n v="0"/>
  </r>
  <r>
    <x v="3"/>
    <s v="Jt Leg Audit &amp; Review Committee"/>
    <s v="2024 Supplemental"/>
    <m/>
    <x v="3"/>
    <x v="5"/>
    <s v="B09"/>
    <n v="0"/>
    <n v="0"/>
    <n v="0"/>
    <n v="0"/>
    <n v="0"/>
  </r>
  <r>
    <x v="4"/>
    <s v="LEAP Committee"/>
    <s v="2024 Supplemental"/>
    <m/>
    <x v="4"/>
    <x v="5"/>
    <s v="B09"/>
    <n v="0"/>
    <n v="0"/>
    <n v="0"/>
    <n v="0"/>
    <n v="0"/>
  </r>
  <r>
    <x v="5"/>
    <s v="Office of the State Actuary"/>
    <s v="2024 Supplemental"/>
    <m/>
    <x v="5"/>
    <x v="5"/>
    <s v="B09"/>
    <n v="0"/>
    <n v="0"/>
    <n v="0"/>
    <n v="0"/>
    <n v="0"/>
  </r>
  <r>
    <x v="6"/>
    <s v="St Leg Labor Rel"/>
    <s v="2024 Supplemental"/>
    <m/>
    <x v="6"/>
    <x v="5"/>
    <s v="B09"/>
    <n v="0"/>
    <n v="0"/>
    <n v="0"/>
    <n v="0"/>
    <n v="0"/>
  </r>
  <r>
    <x v="7"/>
    <s v="Office of Legislative Support Svcs"/>
    <s v="2024 Supplemental"/>
    <m/>
    <x v="7"/>
    <x v="5"/>
    <s v="B09"/>
    <n v="0"/>
    <n v="0"/>
    <n v="0"/>
    <n v="0"/>
    <n v="0"/>
  </r>
  <r>
    <x v="8"/>
    <s v="Joint Legislative Systems Comm"/>
    <s v="2024 Supplemental"/>
    <m/>
    <x v="8"/>
    <x v="5"/>
    <s v="B09"/>
    <n v="0"/>
    <n v="0"/>
    <n v="0"/>
    <n v="0"/>
    <n v="0"/>
  </r>
  <r>
    <x v="9"/>
    <s v="Statute Law Committee"/>
    <s v="2024 Supplemental"/>
    <m/>
    <x v="9"/>
    <x v="5"/>
    <s v="B09"/>
    <n v="0"/>
    <n v="0"/>
    <n v="0"/>
    <n v="0"/>
    <n v="0"/>
  </r>
  <r>
    <x v="10"/>
    <s v="Supreme Court"/>
    <s v="2024 Supplemental"/>
    <m/>
    <x v="10"/>
    <x v="5"/>
    <s v="B09"/>
    <n v="0"/>
    <n v="0"/>
    <n v="0"/>
    <n v="0"/>
    <n v="0"/>
  </r>
  <r>
    <x v="11"/>
    <s v="State Law Library"/>
    <s v="2024 Supplemental"/>
    <m/>
    <x v="11"/>
    <x v="5"/>
    <s v="B09"/>
    <n v="0"/>
    <n v="0"/>
    <n v="0"/>
    <n v="0"/>
    <n v="0"/>
  </r>
  <r>
    <x v="12"/>
    <s v="Court of Appeals"/>
    <s v="2024 Supplemental"/>
    <m/>
    <x v="12"/>
    <x v="5"/>
    <s v="B09"/>
    <n v="0"/>
    <n v="0"/>
    <n v="0"/>
    <n v="0"/>
    <n v="0"/>
  </r>
  <r>
    <x v="13"/>
    <s v="Commission on Judicial Conduct"/>
    <s v="2024 Supplemental"/>
    <m/>
    <x v="13"/>
    <x v="5"/>
    <s v="B09"/>
    <n v="0"/>
    <n v="0"/>
    <n v="0"/>
    <n v="0"/>
    <n v="0"/>
  </r>
  <r>
    <x v="14"/>
    <s v="Administrative Office of the Courts"/>
    <s v="2024 Supplemental"/>
    <m/>
    <x v="14"/>
    <x v="5"/>
    <s v="B09"/>
    <n v="0"/>
    <n v="0"/>
    <n v="0"/>
    <n v="0"/>
    <n v="0"/>
  </r>
  <r>
    <x v="15"/>
    <s v="Office of Public Defense"/>
    <s v="2024 Supplemental"/>
    <m/>
    <x v="15"/>
    <x v="5"/>
    <s v="B09"/>
    <n v="0"/>
    <n v="0"/>
    <n v="0"/>
    <n v="0"/>
    <n v="0"/>
  </r>
  <r>
    <x v="16"/>
    <s v="Office of Civil Legal Aid"/>
    <s v="2024 Supplemental"/>
    <m/>
    <x v="16"/>
    <x v="5"/>
    <s v="B09"/>
    <n v="0"/>
    <n v="0"/>
    <n v="0"/>
    <n v="0"/>
    <n v="0"/>
  </r>
  <r>
    <x v="17"/>
    <s v="Office of the Governor"/>
    <s v="2024 Supplemental"/>
    <m/>
    <x v="17"/>
    <x v="5"/>
    <s v="B09"/>
    <n v="0"/>
    <n v="0"/>
    <n v="0"/>
    <n v="0"/>
    <n v="0"/>
  </r>
  <r>
    <x v="18"/>
    <s v="Office of the Lieutenant Governor"/>
    <s v="2024 Supplemental"/>
    <m/>
    <x v="18"/>
    <x v="5"/>
    <s v="B09"/>
    <n v="0"/>
    <n v="0"/>
    <n v="0"/>
    <n v="0"/>
    <n v="0"/>
  </r>
  <r>
    <x v="19"/>
    <s v="WA St Leadership Bd"/>
    <s v="2024 Supplemental"/>
    <m/>
    <x v="19"/>
    <x v="5"/>
    <s v="B09"/>
    <n v="0"/>
    <n v="0"/>
    <n v="0"/>
    <n v="0"/>
    <n v="0"/>
  </r>
  <r>
    <x v="20"/>
    <s v="Public Disclosure Commission"/>
    <s v="2024 Supplemental"/>
    <m/>
    <x v="20"/>
    <x v="5"/>
    <s v="B09"/>
    <n v="0"/>
    <n v="0"/>
    <n v="0"/>
    <n v="0"/>
    <n v="0"/>
  </r>
  <r>
    <x v="21"/>
    <s v="Office of the Secretary of State"/>
    <s v="2024 Supplemental"/>
    <m/>
    <x v="21"/>
    <x v="5"/>
    <s v="B09"/>
    <n v="0"/>
    <n v="0"/>
    <n v="0"/>
    <n v="0"/>
    <n v="0"/>
  </r>
  <r>
    <x v="22"/>
    <s v="Governor's Office of Indian Affairs"/>
    <s v="2024 Supplemental"/>
    <m/>
    <x v="22"/>
    <x v="5"/>
    <s v="B09"/>
    <n v="0"/>
    <n v="0"/>
    <n v="0"/>
    <n v="0"/>
    <n v="0"/>
  </r>
  <r>
    <x v="23"/>
    <s v="Asian-Pacific-American Affrs"/>
    <s v="2024 Supplemental"/>
    <m/>
    <x v="23"/>
    <x v="5"/>
    <s v="B09"/>
    <n v="0"/>
    <n v="0"/>
    <n v="0"/>
    <n v="0"/>
    <n v="0"/>
  </r>
  <r>
    <x v="24"/>
    <s v="Office of the State Treasurer"/>
    <s v="2024 Supplemental"/>
    <m/>
    <x v="24"/>
    <x v="5"/>
    <s v="B09"/>
    <n v="0"/>
    <n v="0"/>
    <n v="0"/>
    <n v="0"/>
    <n v="0"/>
  </r>
  <r>
    <x v="25"/>
    <s v="Redistricting Commission"/>
    <s v="2024 Supplemental"/>
    <m/>
    <x v="25"/>
    <x v="5"/>
    <s v="B09"/>
    <n v="0"/>
    <n v="0"/>
    <n v="0"/>
    <n v="0"/>
    <n v="0"/>
  </r>
  <r>
    <x v="26"/>
    <s v="Office of the State Auditor"/>
    <s v="2024 Supplemental"/>
    <m/>
    <x v="26"/>
    <x v="5"/>
    <s v="B09"/>
    <n v="0"/>
    <n v="0"/>
    <n v="0"/>
    <n v="0"/>
    <n v="0"/>
  </r>
  <r>
    <x v="27"/>
    <s v="Comm Salaries for Elected Officials"/>
    <s v="2024 Supplemental"/>
    <m/>
    <x v="27"/>
    <x v="5"/>
    <s v="B09"/>
    <n v="0"/>
    <n v="0"/>
    <n v="0"/>
    <n v="0"/>
    <n v="0"/>
  </r>
  <r>
    <x v="28"/>
    <s v="Office of the Attorney General"/>
    <s v="2024 Supplemental"/>
    <m/>
    <x v="28"/>
    <x v="5"/>
    <s v="B09"/>
    <n v="0"/>
    <n v="0"/>
    <n v="0"/>
    <n v="0"/>
    <n v="0"/>
  </r>
  <r>
    <x v="29"/>
    <s v="Caseload Forecast Council"/>
    <s v="2024 Supplemental"/>
    <m/>
    <x v="29"/>
    <x v="5"/>
    <s v="B09"/>
    <n v="0"/>
    <n v="0"/>
    <n v="0"/>
    <n v="0"/>
    <n v="0"/>
  </r>
  <r>
    <x v="30"/>
    <s v="Dept of Financial Institutions"/>
    <s v="2024 Supplemental"/>
    <m/>
    <x v="30"/>
    <x v="5"/>
    <s v="B09"/>
    <n v="0"/>
    <n v="0"/>
    <n v="0"/>
    <n v="0"/>
    <n v="0"/>
  </r>
  <r>
    <x v="31"/>
    <s v="Department of Commerce"/>
    <s v="2024 Supplemental"/>
    <m/>
    <x v="31"/>
    <x v="5"/>
    <s v="B09"/>
    <n v="0"/>
    <n v="0"/>
    <n v="0"/>
    <n v="0"/>
    <n v="0"/>
  </r>
  <r>
    <x v="32"/>
    <s v="Economic &amp; Revenue Forecast Council"/>
    <s v="2024 Supplemental"/>
    <m/>
    <x v="32"/>
    <x v="5"/>
    <s v="B09"/>
    <n v="0"/>
    <n v="0"/>
    <n v="0"/>
    <n v="0"/>
    <n v="0"/>
  </r>
  <r>
    <x v="33"/>
    <s v="Office of Financial Management"/>
    <s v="2024 Supplemental"/>
    <m/>
    <x v="33"/>
    <x v="5"/>
    <s v="B09"/>
    <n v="0"/>
    <n v="0"/>
    <n v="0"/>
    <n v="0"/>
    <n v="0"/>
  </r>
  <r>
    <x v="34"/>
    <s v="WA State Health Care Authority"/>
    <s v="2024 Supplemental"/>
    <m/>
    <x v="34"/>
    <x v="5"/>
    <s v="B09"/>
    <n v="0"/>
    <n v="0"/>
    <n v="0"/>
    <n v="0"/>
    <n v="0"/>
  </r>
  <r>
    <x v="35"/>
    <s v="Office of Administrative Hearings"/>
    <s v="2024 Supplemental"/>
    <m/>
    <x v="35"/>
    <x v="5"/>
    <s v="B09"/>
    <n v="0"/>
    <n v="0"/>
    <n v="0"/>
    <n v="0"/>
    <n v="0"/>
  </r>
  <r>
    <x v="36"/>
    <s v="State Lottery Commission"/>
    <s v="2024 Supplemental"/>
    <m/>
    <x v="36"/>
    <x v="5"/>
    <s v="B09"/>
    <n v="0"/>
    <n v="0"/>
    <n v="0"/>
    <n v="0"/>
    <n v="0"/>
  </r>
  <r>
    <x v="37"/>
    <s v="Washington State Gambling Comm"/>
    <s v="2024 Supplemental"/>
    <m/>
    <x v="37"/>
    <x v="5"/>
    <s v="B09"/>
    <n v="0"/>
    <n v="0"/>
    <n v="0"/>
    <n v="0"/>
    <n v="0"/>
  </r>
  <r>
    <x v="38"/>
    <s v="WA State Comm on Hispanic Affairs"/>
    <s v="2024 Supplemental"/>
    <m/>
    <x v="38"/>
    <x v="5"/>
    <s v="B09"/>
    <n v="0"/>
    <n v="0"/>
    <n v="0"/>
    <n v="0"/>
    <n v="0"/>
  </r>
  <r>
    <x v="39"/>
    <s v="African-American Affairs Comm"/>
    <s v="2024 Supplemental"/>
    <m/>
    <x v="39"/>
    <x v="5"/>
    <s v="B09"/>
    <n v="0"/>
    <n v="0"/>
    <n v="0"/>
    <n v="0"/>
    <n v="0"/>
  </r>
  <r>
    <x v="40"/>
    <s v="Human Rights Commission"/>
    <s v="2024 Supplemental"/>
    <m/>
    <x v="40"/>
    <x v="5"/>
    <s v="B09"/>
    <n v="0"/>
    <n v="0"/>
    <n v="0"/>
    <n v="0"/>
    <n v="0"/>
  </r>
  <r>
    <x v="41"/>
    <s v="Department of Retirement Systems"/>
    <s v="2024 Supplemental"/>
    <m/>
    <x v="41"/>
    <x v="5"/>
    <s v="B09"/>
    <n v="0"/>
    <n v="0"/>
    <n v="0"/>
    <n v="0"/>
    <n v="0"/>
  </r>
  <r>
    <x v="42"/>
    <s v="State Investment Board"/>
    <s v="2024 Supplemental"/>
    <m/>
    <x v="42"/>
    <x v="5"/>
    <s v="B09"/>
    <n v="0"/>
    <n v="0"/>
    <n v="0"/>
    <n v="0"/>
    <n v="0"/>
  </r>
  <r>
    <x v="43"/>
    <s v="Department of Revenue"/>
    <s v="2024 Supplemental"/>
    <m/>
    <x v="43"/>
    <x v="5"/>
    <s v="B09"/>
    <n v="0"/>
    <n v="0"/>
    <n v="0"/>
    <n v="0"/>
    <n v="0"/>
  </r>
  <r>
    <x v="44"/>
    <s v="Board of Tax Appeals"/>
    <s v="2024 Supplemental"/>
    <m/>
    <x v="44"/>
    <x v="5"/>
    <s v="B09"/>
    <n v="0"/>
    <n v="0"/>
    <n v="0"/>
    <n v="0"/>
    <n v="0"/>
  </r>
  <r>
    <x v="45"/>
    <s v="Minority &amp; Women's Business Enterp"/>
    <s v="2024 Supplemental"/>
    <m/>
    <x v="45"/>
    <x v="5"/>
    <s v="B09"/>
    <n v="0"/>
    <n v="0"/>
    <n v="0"/>
    <n v="0"/>
    <n v="0"/>
  </r>
  <r>
    <x v="46"/>
    <s v="Office of Insurance Commissioner"/>
    <s v="2024 Supplemental"/>
    <m/>
    <x v="46"/>
    <x v="5"/>
    <s v="B09"/>
    <n v="0"/>
    <n v="0"/>
    <n v="0"/>
    <n v="0"/>
    <n v="0"/>
  </r>
  <r>
    <x v="47"/>
    <s v="Consolidated Technology Services"/>
    <s v="2024 Supplemental"/>
    <m/>
    <x v="47"/>
    <x v="5"/>
    <s v="B09"/>
    <n v="0"/>
    <n v="0"/>
    <n v="0"/>
    <n v="0"/>
    <n v="0"/>
  </r>
  <r>
    <x v="48"/>
    <s v="State Board of Accountancy"/>
    <s v="2024 Supplemental"/>
    <m/>
    <x v="48"/>
    <x v="5"/>
    <s v="B09"/>
    <n v="0"/>
    <n v="0"/>
    <n v="0"/>
    <n v="0"/>
    <n v="0"/>
  </r>
  <r>
    <x v="49"/>
    <s v="Bd of Reg Prof Eng &amp; Land Surveyors"/>
    <s v="2024 Supplemental"/>
    <m/>
    <x v="49"/>
    <x v="5"/>
    <s v="B09"/>
    <n v="0"/>
    <n v="0"/>
    <n v="0"/>
    <n v="0"/>
    <n v="0"/>
  </r>
  <r>
    <x v="50"/>
    <s v="Forensic Investigations Council"/>
    <s v="2024 Supplemental"/>
    <m/>
    <x v="50"/>
    <x v="5"/>
    <s v="B09"/>
    <n v="0"/>
    <n v="0"/>
    <n v="0"/>
    <n v="0"/>
    <n v="0"/>
  </r>
  <r>
    <x v="51"/>
    <s v="Dept of Enterprise Services"/>
    <s v="2024 Supplemental"/>
    <m/>
    <x v="51"/>
    <x v="5"/>
    <s v="B09"/>
    <n v="0"/>
    <n v="0"/>
    <n v="0"/>
    <n v="0"/>
    <n v="0"/>
  </r>
  <r>
    <x v="52"/>
    <s v="Washington Horse Racing Commission"/>
    <s v="2024 Supplemental"/>
    <m/>
    <x v="52"/>
    <x v="5"/>
    <s v="B09"/>
    <n v="0"/>
    <n v="0"/>
    <n v="0"/>
    <n v="0"/>
    <n v="0"/>
  </r>
  <r>
    <x v="53"/>
    <s v="Bd of Industrial Insurance Appeals"/>
    <s v="2024 Supplemental"/>
    <m/>
    <x v="53"/>
    <x v="5"/>
    <s v="B09"/>
    <n v="0"/>
    <n v="0"/>
    <n v="0"/>
    <n v="0"/>
    <n v="0"/>
  </r>
  <r>
    <x v="54"/>
    <s v="Liquor and Cannabis Board"/>
    <s v="2024 Supplemental"/>
    <m/>
    <x v="54"/>
    <x v="5"/>
    <s v="B09"/>
    <n v="0"/>
    <n v="0"/>
    <n v="0"/>
    <n v="0"/>
    <n v="0"/>
  </r>
  <r>
    <x v="55"/>
    <s v="Board of Pilotage Commissioners"/>
    <s v="2024 Supplemental"/>
    <m/>
    <x v="55"/>
    <x v="5"/>
    <s v="B09"/>
    <n v="0"/>
    <n v="0"/>
    <n v="0"/>
    <n v="0"/>
    <n v="0"/>
  </r>
  <r>
    <x v="56"/>
    <s v="Utilities and Transportation Comm"/>
    <s v="2024 Supplemental"/>
    <m/>
    <x v="56"/>
    <x v="5"/>
    <s v="B09"/>
    <n v="0"/>
    <n v="0"/>
    <n v="0"/>
    <n v="0"/>
    <n v="0"/>
  </r>
  <r>
    <x v="57"/>
    <s v="Board for Volunteer Firefighters"/>
    <s v="2024 Supplemental"/>
    <m/>
    <x v="57"/>
    <x v="5"/>
    <s v="B09"/>
    <n v="0"/>
    <n v="0"/>
    <n v="0"/>
    <n v="0"/>
    <n v="0"/>
  </r>
  <r>
    <x v="58"/>
    <s v="Washington State Patrol"/>
    <s v="2024 Supplemental"/>
    <m/>
    <x v="58"/>
    <x v="5"/>
    <s v="B09"/>
    <n v="0"/>
    <n v="0"/>
    <n v="0"/>
    <n v="0"/>
    <n v="0"/>
  </r>
  <r>
    <x v="59"/>
    <s v="Criminal Justice Training Comm"/>
    <s v="2024 Supplemental"/>
    <m/>
    <x v="59"/>
    <x v="5"/>
    <s v="B09"/>
    <n v="0"/>
    <n v="0"/>
    <n v="0"/>
    <n v="0"/>
    <n v="0"/>
  </r>
  <r>
    <x v="60"/>
    <s v="WA Traffic Safety Commission"/>
    <s v="2024 Supplemental"/>
    <m/>
    <x v="60"/>
    <x v="5"/>
    <s v="B09"/>
    <n v="0"/>
    <n v="0"/>
    <n v="0"/>
    <n v="0"/>
    <n v="0"/>
  </r>
  <r>
    <x v="61"/>
    <s v="Office of Independent Investigations"/>
    <s v="2024 Supplemental"/>
    <m/>
    <x v="61"/>
    <x v="5"/>
    <s v="B09"/>
    <n v="0"/>
    <n v="0"/>
    <n v="0"/>
    <n v="0"/>
    <n v="0"/>
  </r>
  <r>
    <x v="62"/>
    <s v="Department of Labor and Industries"/>
    <s v="2024 Supplemental"/>
    <m/>
    <x v="62"/>
    <x v="5"/>
    <s v="B09"/>
    <n v="0"/>
    <n v="0"/>
    <n v="0"/>
    <n v="0"/>
    <n v="0"/>
  </r>
  <r>
    <x v="63"/>
    <s v="Department of Licensing"/>
    <s v="2024 Supplemental"/>
    <m/>
    <x v="63"/>
    <x v="5"/>
    <s v="B09"/>
    <n v="0"/>
    <n v="0"/>
    <n v="0"/>
    <n v="0"/>
    <n v="0"/>
  </r>
  <r>
    <x v="64"/>
    <s v="Military Department"/>
    <s v="2024 Supplemental"/>
    <m/>
    <x v="64"/>
    <x v="5"/>
    <s v="B09"/>
    <n v="0"/>
    <n v="0"/>
    <n v="0"/>
    <n v="0"/>
    <n v="0"/>
  </r>
  <r>
    <x v="65"/>
    <s v="Public Employment Relations Comm"/>
    <s v="2024 Supplemental"/>
    <m/>
    <x v="65"/>
    <x v="5"/>
    <s v="B09"/>
    <n v="0"/>
    <n v="0"/>
    <n v="0"/>
    <n v="0"/>
    <n v="0"/>
  </r>
  <r>
    <x v="66"/>
    <s v="Dept of Social and Health Services"/>
    <s v="2024 Supplemental"/>
    <m/>
    <x v="66"/>
    <x v="5"/>
    <s v="B09"/>
    <n v="0"/>
    <n v="0"/>
    <n v="0"/>
    <n v="0"/>
    <n v="0"/>
  </r>
  <r>
    <x v="67"/>
    <s v="Department of Health"/>
    <s v="2024 Supplemental"/>
    <m/>
    <x v="67"/>
    <x v="5"/>
    <s v="B09"/>
    <n v="0"/>
    <n v="0"/>
    <n v="0"/>
    <n v="0"/>
    <n v="0"/>
  </r>
  <r>
    <x v="68"/>
    <s v="Department of Veterans' Affairs"/>
    <s v="2024 Supplemental"/>
    <m/>
    <x v="68"/>
    <x v="5"/>
    <s v="B09"/>
    <n v="0"/>
    <n v="0"/>
    <n v="0"/>
    <n v="0"/>
    <n v="0"/>
  </r>
  <r>
    <x v="69"/>
    <s v="Dept of Children, Youth &amp; Families"/>
    <s v="2024 Supplemental"/>
    <m/>
    <x v="69"/>
    <x v="5"/>
    <s v="B09"/>
    <n v="0"/>
    <n v="0"/>
    <n v="0"/>
    <n v="0"/>
    <n v="0"/>
  </r>
  <r>
    <x v="70"/>
    <s v="Department of Corrections"/>
    <s v="2024 Supplemental"/>
    <m/>
    <x v="70"/>
    <x v="5"/>
    <s v="B09"/>
    <n v="0"/>
    <n v="0"/>
    <n v="0"/>
    <n v="0"/>
    <n v="0"/>
  </r>
  <r>
    <x v="71"/>
    <s v="Dept of Services for the Blind"/>
    <s v="2024 Supplemental"/>
    <m/>
    <x v="71"/>
    <x v="5"/>
    <s v="B09"/>
    <n v="0"/>
    <n v="0"/>
    <n v="0"/>
    <n v="0"/>
    <n v="0"/>
  </r>
  <r>
    <x v="72"/>
    <s v="Student Achievement Council"/>
    <s v="2024 Supplemental"/>
    <m/>
    <x v="72"/>
    <x v="5"/>
    <s v="B09"/>
    <n v="0"/>
    <n v="0"/>
    <n v="0"/>
    <n v="0"/>
    <n v="0"/>
  </r>
  <r>
    <x v="73"/>
    <s v="LEOFF 2 Retirement Board"/>
    <s v="2024 Supplemental"/>
    <m/>
    <x v="73"/>
    <x v="5"/>
    <s v="B09"/>
    <n v="0"/>
    <n v="0"/>
    <n v="0"/>
    <n v="0"/>
    <n v="0"/>
  </r>
  <r>
    <x v="74"/>
    <s v="Public Schools"/>
    <s v="2024 Supplemental"/>
    <m/>
    <x v="74"/>
    <x v="5"/>
    <s v="B09"/>
    <n v="0"/>
    <n v="0"/>
    <n v="0"/>
    <n v="0"/>
    <n v="0"/>
  </r>
  <r>
    <x v="75"/>
    <s v="State School for the Blind"/>
    <s v="2024 Supplemental"/>
    <m/>
    <x v="75"/>
    <x v="5"/>
    <s v="B09"/>
    <n v="0"/>
    <n v="0"/>
    <n v="0"/>
    <n v="0"/>
    <n v="0"/>
  </r>
  <r>
    <x v="76"/>
    <s v="Childhood Deafness &amp; Hearing Loss"/>
    <s v="2024 Supplemental"/>
    <m/>
    <x v="76"/>
    <x v="5"/>
    <s v="B09"/>
    <n v="0"/>
    <n v="0"/>
    <n v="0"/>
    <n v="0"/>
    <n v="0"/>
  </r>
  <r>
    <x v="77"/>
    <s v="Workforce Trng &amp; Educ Coord Board"/>
    <s v="2024 Supplemental"/>
    <m/>
    <x v="77"/>
    <x v="5"/>
    <s v="B09"/>
    <n v="0"/>
    <n v="0"/>
    <n v="0"/>
    <n v="0"/>
    <n v="0"/>
  </r>
  <r>
    <x v="78"/>
    <s v="Archaeology &amp; Historic Preservation"/>
    <s v="2024 Supplemental"/>
    <m/>
    <x v="78"/>
    <x v="5"/>
    <s v="B09"/>
    <n v="0"/>
    <n v="0"/>
    <n v="0"/>
    <n v="0"/>
    <n v="0"/>
  </r>
  <r>
    <x v="79"/>
    <s v="Washington Charter School Comm"/>
    <s v="2024 Supplemental"/>
    <m/>
    <x v="79"/>
    <x v="5"/>
    <s v="B09"/>
    <n v="0"/>
    <n v="0"/>
    <n v="0"/>
    <n v="0"/>
    <n v="0"/>
  </r>
  <r>
    <x v="80"/>
    <s v="University of Washington"/>
    <s v="2024 Supplemental"/>
    <m/>
    <x v="80"/>
    <x v="5"/>
    <s v="B09"/>
    <n v="0"/>
    <n v="0"/>
    <n v="0"/>
    <n v="0"/>
    <n v="0"/>
  </r>
  <r>
    <x v="81"/>
    <s v="Washington State University"/>
    <s v="2024 Supplemental"/>
    <m/>
    <x v="81"/>
    <x v="5"/>
    <s v="B09"/>
    <n v="0"/>
    <n v="0"/>
    <n v="0"/>
    <n v="0"/>
    <n v="0"/>
  </r>
  <r>
    <x v="82"/>
    <s v="Eastern Washington University"/>
    <s v="2024 Supplemental"/>
    <m/>
    <x v="82"/>
    <x v="5"/>
    <s v="B09"/>
    <n v="0"/>
    <n v="0"/>
    <n v="0"/>
    <n v="0"/>
    <n v="0"/>
  </r>
  <r>
    <x v="83"/>
    <s v="Central Washington University"/>
    <s v="2024 Supplemental"/>
    <m/>
    <x v="83"/>
    <x v="5"/>
    <s v="B09"/>
    <n v="0"/>
    <n v="0"/>
    <n v="0"/>
    <n v="0"/>
    <n v="0"/>
  </r>
  <r>
    <x v="84"/>
    <s v="The Evergreen State College"/>
    <s v="2024 Supplemental"/>
    <m/>
    <x v="84"/>
    <x v="5"/>
    <s v="B09"/>
    <n v="0"/>
    <n v="0"/>
    <n v="0"/>
    <n v="0"/>
    <n v="0"/>
  </r>
  <r>
    <x v="85"/>
    <s v="Western Washington University"/>
    <s v="2024 Supplemental"/>
    <m/>
    <x v="85"/>
    <x v="5"/>
    <s v="B09"/>
    <n v="0"/>
    <n v="0"/>
    <n v="0"/>
    <n v="0"/>
    <n v="0"/>
  </r>
  <r>
    <x v="86"/>
    <s v="Washington State Arts Commission"/>
    <s v="2024 Supplemental"/>
    <m/>
    <x v="86"/>
    <x v="5"/>
    <s v="B09"/>
    <n v="0"/>
    <n v="0"/>
    <n v="0"/>
    <n v="0"/>
    <n v="0"/>
  </r>
  <r>
    <x v="87"/>
    <s v="Washington State Historical Society"/>
    <s v="2024 Supplemental"/>
    <m/>
    <x v="87"/>
    <x v="5"/>
    <s v="B09"/>
    <n v="0"/>
    <n v="0"/>
    <n v="0"/>
    <n v="0"/>
    <n v="0"/>
  </r>
  <r>
    <x v="88"/>
    <s v="East Wash State Historical Society"/>
    <s v="2024 Supplemental"/>
    <m/>
    <x v="88"/>
    <x v="5"/>
    <s v="B09"/>
    <n v="0"/>
    <n v="0"/>
    <n v="0"/>
    <n v="0"/>
    <n v="0"/>
  </r>
  <r>
    <x v="89"/>
    <s v="Department of Transportation"/>
    <s v="2024 Supplemental"/>
    <m/>
    <x v="89"/>
    <x v="5"/>
    <s v="B09"/>
    <n v="0"/>
    <n v="0"/>
    <n v="0"/>
    <n v="0"/>
    <n v="0"/>
  </r>
  <r>
    <x v="90"/>
    <s v="County Road Administration Board"/>
    <s v="2024 Supplemental"/>
    <m/>
    <x v="90"/>
    <x v="5"/>
    <s v="B09"/>
    <n v="0"/>
    <n v="0"/>
    <n v="0"/>
    <n v="0"/>
    <n v="0"/>
  </r>
  <r>
    <x v="91"/>
    <s v="Transportation Improvement Board"/>
    <s v="2024 Supplemental"/>
    <m/>
    <x v="91"/>
    <x v="5"/>
    <s v="B09"/>
    <n v="0"/>
    <n v="0"/>
    <n v="0"/>
    <n v="0"/>
    <n v="0"/>
  </r>
  <r>
    <x v="92"/>
    <s v="Transportation Commission"/>
    <s v="2024 Supplemental"/>
    <m/>
    <x v="92"/>
    <x v="5"/>
    <s v="B09"/>
    <n v="0"/>
    <n v="0"/>
    <n v="0"/>
    <n v="0"/>
    <n v="0"/>
  </r>
  <r>
    <x v="93"/>
    <s v="Freight Mobility Strategic Invest"/>
    <s v="2024 Supplemental"/>
    <m/>
    <x v="93"/>
    <x v="5"/>
    <s v="B09"/>
    <n v="0"/>
    <n v="0"/>
    <n v="0"/>
    <n v="0"/>
    <n v="0"/>
  </r>
  <r>
    <x v="94"/>
    <s v="Columbia River Gorge Commission"/>
    <s v="2024 Supplemental"/>
    <m/>
    <x v="94"/>
    <x v="5"/>
    <s v="B09"/>
    <n v="0"/>
    <n v="0"/>
    <n v="0"/>
    <n v="0"/>
    <n v="0"/>
  </r>
  <r>
    <x v="95"/>
    <s v="Department of Ecology"/>
    <s v="2024 Supplemental"/>
    <m/>
    <x v="95"/>
    <x v="5"/>
    <s v="B09"/>
    <n v="0"/>
    <n v="0"/>
    <n v="0"/>
    <n v="0"/>
    <n v="0"/>
  </r>
  <r>
    <x v="96"/>
    <s v="WA Pollution Liab Insurance Program"/>
    <s v="2024 Supplemental"/>
    <m/>
    <x v="96"/>
    <x v="5"/>
    <s v="B09"/>
    <n v="0"/>
    <n v="0"/>
    <n v="0"/>
    <n v="0"/>
    <n v="0"/>
  </r>
  <r>
    <x v="97"/>
    <s v="Energy Fac Site Eval"/>
    <s v="2024 Supplemental"/>
    <m/>
    <x v="97"/>
    <x v="5"/>
    <s v="B09"/>
    <n v="0"/>
    <n v="0"/>
    <n v="0"/>
    <n v="0"/>
    <n v="0"/>
  </r>
  <r>
    <x v="98"/>
    <s v="State Parks and Recreation Comm"/>
    <s v="2024 Supplemental"/>
    <m/>
    <x v="98"/>
    <x v="5"/>
    <s v="B09"/>
    <n v="0"/>
    <n v="0"/>
    <n v="0"/>
    <n v="0"/>
    <n v="0"/>
  </r>
  <r>
    <x v="99"/>
    <s v="Rec and Conservation Funding Board"/>
    <s v="2024 Supplemental"/>
    <m/>
    <x v="99"/>
    <x v="5"/>
    <s v="B09"/>
    <n v="0"/>
    <n v="0"/>
    <n v="0"/>
    <n v="0"/>
    <n v="0"/>
  </r>
  <r>
    <x v="100"/>
    <s v="Environ &amp; Land Use Hearings Office"/>
    <s v="2024 Supplemental"/>
    <m/>
    <x v="100"/>
    <x v="5"/>
    <s v="B09"/>
    <n v="0"/>
    <n v="0"/>
    <n v="0"/>
    <n v="0"/>
    <n v="0"/>
  </r>
  <r>
    <x v="101"/>
    <s v="State Conservation Commission"/>
    <s v="2024 Supplemental"/>
    <m/>
    <x v="101"/>
    <x v="5"/>
    <s v="B09"/>
    <n v="0"/>
    <n v="0"/>
    <n v="0"/>
    <n v="0"/>
    <n v="0"/>
  </r>
  <r>
    <x v="102"/>
    <s v="Dept of Fish and Wildlife"/>
    <s v="2024 Supplemental"/>
    <m/>
    <x v="102"/>
    <x v="5"/>
    <s v="B09"/>
    <n v="0"/>
    <n v="0"/>
    <n v="0"/>
    <n v="0"/>
    <n v="0"/>
  </r>
  <r>
    <x v="103"/>
    <s v="Puget Sound Partnership"/>
    <s v="2024 Supplemental"/>
    <m/>
    <x v="103"/>
    <x v="5"/>
    <s v="B09"/>
    <n v="0"/>
    <n v="0"/>
    <n v="0"/>
    <n v="0"/>
    <n v="0"/>
  </r>
  <r>
    <x v="104"/>
    <s v="Department of Natural Resources"/>
    <s v="2024 Supplemental"/>
    <m/>
    <x v="104"/>
    <x v="5"/>
    <s v="B09"/>
    <n v="0"/>
    <n v="0"/>
    <n v="0"/>
    <n v="0"/>
    <n v="0"/>
  </r>
  <r>
    <x v="105"/>
    <s v="Department of Agriculture"/>
    <s v="2024 Supplemental"/>
    <m/>
    <x v="105"/>
    <x v="5"/>
    <s v="B09"/>
    <n v="0"/>
    <n v="0"/>
    <n v="0"/>
    <n v="0"/>
    <n v="0"/>
  </r>
  <r>
    <x v="106"/>
    <s v="Employment Security Department"/>
    <s v="2024 Supplemental"/>
    <m/>
    <x v="106"/>
    <x v="5"/>
    <s v="B09"/>
    <n v="0"/>
    <n v="0"/>
    <n v="0"/>
    <n v="0"/>
    <n v="0"/>
  </r>
  <r>
    <x v="107"/>
    <s v="Community/Technical College System"/>
    <s v="2024 Supplemental"/>
    <m/>
    <x v="107"/>
    <x v="5"/>
    <s v="B09"/>
    <n v="0"/>
    <n v="0"/>
    <n v="0"/>
    <n v="0"/>
    <n v="0"/>
  </r>
  <r>
    <x v="0"/>
    <s v="House of Representatives"/>
    <s v="2023-25 Biennium"/>
    <s v="M365"/>
    <x v="0"/>
    <x v="6"/>
    <s v="B34"/>
    <n v="0"/>
    <n v="0"/>
    <n v="0"/>
    <n v="0"/>
    <n v="0"/>
  </r>
  <r>
    <x v="1"/>
    <s v="Senate"/>
    <s v="2023-25 Biennium"/>
    <s v="M365"/>
    <x v="1"/>
    <x v="6"/>
    <s v="B34"/>
    <n v="0"/>
    <n v="0"/>
    <n v="0"/>
    <n v="0"/>
    <n v="0"/>
  </r>
  <r>
    <x v="2"/>
    <s v="Joint Transportation Committee"/>
    <s v="2023-25 Biennium"/>
    <s v="M365"/>
    <x v="2"/>
    <x v="6"/>
    <s v="B34"/>
    <n v="0"/>
    <n v="0"/>
    <n v="0"/>
    <n v="0"/>
    <n v="0"/>
  </r>
  <r>
    <x v="3"/>
    <s v="Jt Leg Audit &amp; Review Committee"/>
    <s v="2023-25 Biennium"/>
    <s v="M365"/>
    <x v="3"/>
    <x v="6"/>
    <s v="B34"/>
    <n v="0"/>
    <n v="0"/>
    <n v="0"/>
    <n v="0"/>
    <n v="0"/>
  </r>
  <r>
    <x v="4"/>
    <s v="LEAP Committee"/>
    <s v="2023-25 Biennium"/>
    <s v="M365"/>
    <x v="4"/>
    <x v="6"/>
    <s v="B34"/>
    <n v="0"/>
    <n v="0"/>
    <n v="0"/>
    <n v="0"/>
    <n v="0"/>
  </r>
  <r>
    <x v="5"/>
    <s v="Office of the State Actuary"/>
    <s v="2023-25 Biennium"/>
    <s v="M365"/>
    <x v="5"/>
    <x v="6"/>
    <s v="B34"/>
    <n v="0"/>
    <n v="0"/>
    <n v="0"/>
    <n v="0"/>
    <n v="0"/>
  </r>
  <r>
    <x v="7"/>
    <s v="Office of Legislative Support Svcs"/>
    <s v="2023-25 Biennium"/>
    <s v="M365"/>
    <x v="7"/>
    <x v="6"/>
    <s v="B34"/>
    <n v="0"/>
    <n v="0"/>
    <n v="0"/>
    <n v="0"/>
    <n v="0"/>
  </r>
  <r>
    <x v="8"/>
    <s v="Joint Legislative Systems Comm"/>
    <s v="2023-25 Biennium"/>
    <s v="M365"/>
    <x v="8"/>
    <x v="6"/>
    <s v="B34"/>
    <n v="0"/>
    <n v="0"/>
    <n v="0"/>
    <n v="0"/>
    <n v="0"/>
  </r>
  <r>
    <x v="9"/>
    <s v="Statute Law Committee"/>
    <s v="2023-25 Biennium"/>
    <s v="M365"/>
    <x v="9"/>
    <x v="6"/>
    <s v="B34"/>
    <n v="0"/>
    <n v="0"/>
    <n v="0"/>
    <n v="0"/>
    <n v="0"/>
  </r>
  <r>
    <x v="10"/>
    <s v="Supreme Court"/>
    <s v="2023-25 Biennium"/>
    <s v="M365"/>
    <x v="10"/>
    <x v="6"/>
    <s v="B34"/>
    <n v="0"/>
    <n v="0"/>
    <n v="0"/>
    <n v="0"/>
    <n v="0"/>
  </r>
  <r>
    <x v="11"/>
    <s v="State Law Library"/>
    <s v="2023-25 Biennium"/>
    <s v="M365"/>
    <x v="11"/>
    <x v="6"/>
    <s v="B34"/>
    <n v="0"/>
    <n v="0"/>
    <n v="0"/>
    <n v="0"/>
    <n v="0"/>
  </r>
  <r>
    <x v="12"/>
    <s v="Court of Appeals"/>
    <s v="2023-25 Biennium"/>
    <s v="M365"/>
    <x v="12"/>
    <x v="6"/>
    <s v="B34"/>
    <n v="0"/>
    <n v="0"/>
    <n v="0"/>
    <n v="0"/>
    <n v="0"/>
  </r>
  <r>
    <x v="13"/>
    <s v="Commission on Judicial Conduct"/>
    <s v="2023-25 Biennium"/>
    <s v="M365"/>
    <x v="13"/>
    <x v="6"/>
    <s v="B34"/>
    <n v="0"/>
    <n v="0"/>
    <n v="0"/>
    <n v="0"/>
    <n v="0"/>
  </r>
  <r>
    <x v="14"/>
    <s v="Administrative Office of the Courts"/>
    <s v="2023-25 Biennium"/>
    <s v="M365"/>
    <x v="14"/>
    <x v="6"/>
    <s v="B34"/>
    <n v="0"/>
    <n v="0"/>
    <n v="0"/>
    <n v="0"/>
    <n v="0"/>
  </r>
  <r>
    <x v="15"/>
    <s v="Office of Public Defense"/>
    <s v="2023-25 Biennium"/>
    <s v="M365"/>
    <x v="15"/>
    <x v="6"/>
    <s v="B34"/>
    <n v="0"/>
    <n v="0"/>
    <n v="0"/>
    <n v="0"/>
    <n v="0"/>
  </r>
  <r>
    <x v="16"/>
    <s v="Office of Civil Legal Aid"/>
    <s v="2023-25 Biennium"/>
    <s v="M365"/>
    <x v="16"/>
    <x v="6"/>
    <s v="B34"/>
    <n v="0"/>
    <n v="0"/>
    <n v="0"/>
    <n v="0"/>
    <n v="0"/>
  </r>
  <r>
    <x v="17"/>
    <s v="Office of the Governor"/>
    <s v="2023-25 Biennium"/>
    <s v="M365"/>
    <x v="17"/>
    <x v="6"/>
    <s v="B34"/>
    <n v="0"/>
    <n v="0"/>
    <n v="0"/>
    <n v="0"/>
    <n v="0"/>
  </r>
  <r>
    <x v="18"/>
    <s v="Office of the Lieutenant Governor"/>
    <s v="2023-25 Biennium"/>
    <s v="M365"/>
    <x v="18"/>
    <x v="6"/>
    <s v="B34"/>
    <n v="0"/>
    <n v="0"/>
    <n v="0"/>
    <n v="0"/>
    <n v="0"/>
  </r>
  <r>
    <x v="20"/>
    <s v="Public Disclosure Commission"/>
    <s v="2023-25 Biennium"/>
    <s v="M365"/>
    <x v="20"/>
    <x v="6"/>
    <s v="B34"/>
    <n v="0"/>
    <n v="0"/>
    <n v="0"/>
    <n v="0"/>
    <n v="0"/>
  </r>
  <r>
    <x v="21"/>
    <s v="Office of the Secretary of State"/>
    <s v="2023-25 Biennium"/>
    <s v="M365"/>
    <x v="21"/>
    <x v="6"/>
    <s v="B34"/>
    <n v="-500"/>
    <n v="500"/>
    <n v="0"/>
    <n v="-41.666666666666664"/>
    <n v="41.666666666666664"/>
  </r>
  <r>
    <x v="22"/>
    <s v="Governor's Office of Indian Affairs"/>
    <s v="2023-25 Biennium"/>
    <s v="M365"/>
    <x v="22"/>
    <x v="6"/>
    <s v="B34"/>
    <n v="0"/>
    <n v="0"/>
    <n v="0"/>
    <n v="0"/>
    <n v="0"/>
  </r>
  <r>
    <x v="23"/>
    <s v="Asian-Pacific-American Affrs"/>
    <s v="2023-25 Biennium"/>
    <s v="M365"/>
    <x v="23"/>
    <x v="6"/>
    <s v="B34"/>
    <n v="0"/>
    <n v="0"/>
    <n v="0"/>
    <n v="0"/>
    <n v="0"/>
  </r>
  <r>
    <x v="24"/>
    <s v="Office of the State Treasurer"/>
    <s v="2023-25 Biennium"/>
    <s v="M365"/>
    <x v="24"/>
    <x v="6"/>
    <s v="B34"/>
    <n v="39000"/>
    <n v="40000"/>
    <n v="79000"/>
    <n v="3250"/>
    <n v="3333.3333333333335"/>
  </r>
  <r>
    <x v="25"/>
    <s v="Redistricting Commission"/>
    <s v="2023-25 Biennium"/>
    <s v="M365"/>
    <x v="25"/>
    <x v="6"/>
    <s v="B34"/>
    <n v="0"/>
    <n v="0"/>
    <n v="0"/>
    <n v="0"/>
    <n v="0"/>
  </r>
  <r>
    <x v="26"/>
    <s v="Office of the State Auditor"/>
    <s v="2023-25 Biennium"/>
    <s v="M365"/>
    <x v="26"/>
    <x v="6"/>
    <s v="B34"/>
    <n v="267000"/>
    <n v="282000"/>
    <n v="549000"/>
    <n v="22250"/>
    <n v="23500"/>
  </r>
  <r>
    <x v="27"/>
    <s v="Comm Salaries for Elected Officials"/>
    <s v="2023-25 Biennium"/>
    <s v="M365"/>
    <x v="27"/>
    <x v="6"/>
    <s v="B34"/>
    <n v="0"/>
    <n v="0"/>
    <n v="0"/>
    <n v="0"/>
    <n v="0"/>
  </r>
  <r>
    <x v="28"/>
    <s v="Office of the Attorney General"/>
    <s v="2023-25 Biennium"/>
    <s v="M365"/>
    <x v="28"/>
    <x v="6"/>
    <s v="B34"/>
    <n v="-500"/>
    <n v="500"/>
    <n v="0"/>
    <n v="-41.666666666666664"/>
    <n v="41.666666666666664"/>
  </r>
  <r>
    <x v="29"/>
    <s v="Caseload Forecast Council"/>
    <s v="2023-25 Biennium"/>
    <s v="M365"/>
    <x v="29"/>
    <x v="6"/>
    <s v="B34"/>
    <n v="0"/>
    <n v="0"/>
    <n v="0"/>
    <n v="0"/>
    <n v="0"/>
  </r>
  <r>
    <x v="30"/>
    <s v="Dept of Financial Institutions"/>
    <s v="2023-25 Biennium"/>
    <s v="M365"/>
    <x v="30"/>
    <x v="6"/>
    <s v="B34"/>
    <n v="143000"/>
    <n v="150000"/>
    <n v="293000"/>
    <n v="11916.666666666666"/>
    <n v="12500"/>
  </r>
  <r>
    <x v="31"/>
    <s v="Department of Commerce"/>
    <s v="2023-25 Biennium"/>
    <s v="M365"/>
    <x v="31"/>
    <x v="6"/>
    <s v="B34"/>
    <n v="312500"/>
    <n v="327500"/>
    <n v="640000"/>
    <n v="26041.666666666668"/>
    <n v="27291.666666666668"/>
  </r>
  <r>
    <x v="32"/>
    <s v="Economic &amp; Revenue Forecast Council"/>
    <s v="2023-25 Biennium"/>
    <s v="M365"/>
    <x v="32"/>
    <x v="6"/>
    <s v="B34"/>
    <n v="0"/>
    <n v="0"/>
    <n v="0"/>
    <n v="0"/>
    <n v="0"/>
  </r>
  <r>
    <x v="33"/>
    <s v="Office of Financial Management"/>
    <s v="2023-25 Biennium"/>
    <s v="M365"/>
    <x v="33"/>
    <x v="6"/>
    <s v="B34"/>
    <n v="445000"/>
    <n v="463000"/>
    <n v="908000"/>
    <n v="37083.333333333336"/>
    <n v="38583.333333333336"/>
  </r>
  <r>
    <x v="34"/>
    <s v="WA State Health Care Authority"/>
    <s v="2023-25 Biennium"/>
    <s v="M365"/>
    <x v="34"/>
    <x v="6"/>
    <s v="B34"/>
    <n v="947000"/>
    <n v="996000"/>
    <n v="1943000"/>
    <n v="78916.666666666672"/>
    <n v="83000"/>
  </r>
  <r>
    <x v="35"/>
    <s v="Office of Administrative Hearings"/>
    <s v="2023-25 Biennium"/>
    <s v="M365"/>
    <x v="35"/>
    <x v="6"/>
    <s v="B34"/>
    <n v="184000"/>
    <n v="194000"/>
    <n v="378000"/>
    <n v="15333.333333333334"/>
    <n v="16166.666666666666"/>
  </r>
  <r>
    <x v="36"/>
    <s v="State Lottery Commission"/>
    <s v="2023-25 Biennium"/>
    <s v="M365"/>
    <x v="36"/>
    <x v="6"/>
    <s v="B34"/>
    <n v="82000"/>
    <n v="84000"/>
    <n v="166000"/>
    <n v="6833.333333333333"/>
    <n v="7000"/>
  </r>
  <r>
    <x v="37"/>
    <s v="Washington State Gambling Comm"/>
    <s v="2023-25 Biennium"/>
    <s v="M365"/>
    <x v="37"/>
    <x v="6"/>
    <s v="B34"/>
    <n v="67500"/>
    <n v="71500"/>
    <n v="139000"/>
    <n v="5625"/>
    <n v="5958.333333333333"/>
  </r>
  <r>
    <x v="38"/>
    <s v="WA State Comm on Hispanic Affairs"/>
    <s v="2023-25 Biennium"/>
    <s v="M365"/>
    <x v="38"/>
    <x v="6"/>
    <s v="B34"/>
    <n v="0"/>
    <n v="0"/>
    <n v="0"/>
    <n v="0"/>
    <n v="0"/>
  </r>
  <r>
    <x v="39"/>
    <s v="African-American Affairs Comm"/>
    <s v="2023-25 Biennium"/>
    <s v="M365"/>
    <x v="39"/>
    <x v="6"/>
    <s v="B34"/>
    <n v="0"/>
    <n v="0"/>
    <n v="0"/>
    <n v="0"/>
    <n v="0"/>
  </r>
  <r>
    <x v="40"/>
    <s v="Human Rights Commission"/>
    <s v="2023-25 Biennium"/>
    <s v="M365"/>
    <x v="40"/>
    <x v="6"/>
    <s v="B34"/>
    <n v="24000"/>
    <n v="26000"/>
    <n v="50000"/>
    <n v="2000"/>
    <n v="2166.6666666666665"/>
  </r>
  <r>
    <x v="41"/>
    <s v="Department of Retirement Systems"/>
    <s v="2023-25 Biennium"/>
    <s v="M365"/>
    <x v="41"/>
    <x v="6"/>
    <s v="B34"/>
    <n v="179000"/>
    <n v="192000"/>
    <n v="371000"/>
    <n v="14916.666666666666"/>
    <n v="16000"/>
  </r>
  <r>
    <x v="42"/>
    <s v="State Investment Board"/>
    <s v="2023-25 Biennium"/>
    <s v="M365"/>
    <x v="42"/>
    <x v="6"/>
    <s v="B34"/>
    <n v="71500"/>
    <n v="74500"/>
    <n v="146000"/>
    <n v="5958.333333333333"/>
    <n v="6208.333333333333"/>
  </r>
  <r>
    <x v="43"/>
    <s v="Department of Revenue"/>
    <s v="2023-25 Biennium"/>
    <s v="M365"/>
    <x v="43"/>
    <x v="6"/>
    <s v="B34"/>
    <n v="823500"/>
    <n v="863500"/>
    <n v="1687000"/>
    <n v="68625"/>
    <n v="71958.333333333328"/>
  </r>
  <r>
    <x v="44"/>
    <s v="Board of Tax Appeals"/>
    <s v="2023-25 Biennium"/>
    <s v="M365"/>
    <x v="44"/>
    <x v="6"/>
    <s v="B34"/>
    <n v="0"/>
    <n v="0"/>
    <n v="0"/>
    <n v="0"/>
    <n v="0"/>
  </r>
  <r>
    <x v="45"/>
    <s v="Minority &amp; Women's Business Enterp"/>
    <s v="2023-25 Biennium"/>
    <s v="M365"/>
    <x v="45"/>
    <x v="6"/>
    <s v="B34"/>
    <n v="0"/>
    <n v="0"/>
    <n v="0"/>
    <n v="0"/>
    <n v="0"/>
  </r>
  <r>
    <x v="46"/>
    <s v="Office of Insurance Commissioner"/>
    <s v="2023-25 Biennium"/>
    <s v="M365"/>
    <x v="46"/>
    <x v="6"/>
    <s v="B34"/>
    <n v="151000"/>
    <n v="157000"/>
    <n v="308000"/>
    <n v="12583.333333333334"/>
    <n v="13083.333333333334"/>
  </r>
  <r>
    <x v="47"/>
    <s v="Consolidated Technology Services"/>
    <s v="2023-25 Biennium"/>
    <s v="M365"/>
    <x v="47"/>
    <x v="6"/>
    <s v="B34"/>
    <n v="716000"/>
    <n v="752000"/>
    <n v="1468000"/>
    <n v="59666.666666666664"/>
    <n v="62666.666666666664"/>
  </r>
  <r>
    <x v="48"/>
    <s v="State Board of Accountancy"/>
    <s v="2023-25 Biennium"/>
    <s v="M365"/>
    <x v="48"/>
    <x v="6"/>
    <s v="B34"/>
    <n v="0"/>
    <n v="0"/>
    <n v="0"/>
    <n v="0"/>
    <n v="0"/>
  </r>
  <r>
    <x v="49"/>
    <s v="Bd of Reg Prof Eng &amp; Land Surveyors"/>
    <s v="2023-25 Biennium"/>
    <s v="M365"/>
    <x v="49"/>
    <x v="6"/>
    <s v="B34"/>
    <n v="0"/>
    <n v="0"/>
    <n v="0"/>
    <n v="0"/>
    <n v="0"/>
  </r>
  <r>
    <x v="50"/>
    <s v="Forensic Investigations Council"/>
    <s v="2023-25 Biennium"/>
    <s v="M365"/>
    <x v="50"/>
    <x v="6"/>
    <s v="B34"/>
    <n v="0"/>
    <n v="0"/>
    <n v="0"/>
    <n v="0"/>
    <n v="0"/>
  </r>
  <r>
    <x v="51"/>
    <s v="Dept of Enterprise Services"/>
    <s v="2023-25 Biennium"/>
    <s v="M365"/>
    <x v="51"/>
    <x v="6"/>
    <s v="B34"/>
    <n v="475500"/>
    <n v="497500"/>
    <n v="973000"/>
    <n v="39625"/>
    <n v="41458.333333333336"/>
  </r>
  <r>
    <x v="52"/>
    <s v="Washington Horse Racing Commission"/>
    <s v="2023-25 Biennium"/>
    <s v="M365"/>
    <x v="52"/>
    <x v="6"/>
    <s v="B34"/>
    <n v="11000"/>
    <n v="12000"/>
    <n v="23000"/>
    <n v="916.66666666666663"/>
    <n v="1000"/>
  </r>
  <r>
    <x v="53"/>
    <s v="Bd of Industrial Insurance Appeals"/>
    <s v="2023-25 Biennium"/>
    <s v="M365"/>
    <x v="53"/>
    <x v="6"/>
    <s v="B34"/>
    <n v="106000"/>
    <n v="110000"/>
    <n v="216000"/>
    <n v="8833.3333333333339"/>
    <n v="9166.6666666666661"/>
  </r>
  <r>
    <x v="54"/>
    <s v="Liquor and Cannabis Board"/>
    <s v="2023-25 Biennium"/>
    <s v="M365"/>
    <x v="54"/>
    <x v="6"/>
    <s v="B34"/>
    <n v="211500"/>
    <n v="221500"/>
    <n v="433000"/>
    <n v="17625"/>
    <n v="18458.333333333332"/>
  </r>
  <r>
    <x v="55"/>
    <s v="Board of Pilotage Commissioners"/>
    <s v="2023-25 Biennium"/>
    <s v="M365"/>
    <x v="55"/>
    <x v="6"/>
    <s v="B34"/>
    <n v="0"/>
    <n v="0"/>
    <n v="0"/>
    <n v="0"/>
    <n v="0"/>
  </r>
  <r>
    <x v="56"/>
    <s v="Utilities and Transportation Comm"/>
    <s v="2023-25 Biennium"/>
    <s v="M365"/>
    <x v="56"/>
    <x v="6"/>
    <s v="B34"/>
    <n v="106000"/>
    <n v="110000"/>
    <n v="216000"/>
    <n v="8833.3333333333339"/>
    <n v="9166.6666666666661"/>
  </r>
  <r>
    <x v="57"/>
    <s v="Board for Volunteer Firefighters"/>
    <s v="2023-25 Biennium"/>
    <s v="M365"/>
    <x v="57"/>
    <x v="6"/>
    <s v="B34"/>
    <n v="2000"/>
    <n v="3000"/>
    <n v="5000"/>
    <n v="166.66666666666666"/>
    <n v="250"/>
  </r>
  <r>
    <x v="58"/>
    <s v="Washington State Patrol"/>
    <s v="2023-25 Biennium"/>
    <s v="M365"/>
    <x v="58"/>
    <x v="6"/>
    <s v="B34"/>
    <n v="0"/>
    <n v="0"/>
    <n v="0"/>
    <n v="0"/>
    <n v="0"/>
  </r>
  <r>
    <x v="59"/>
    <s v="Criminal Justice Training Comm"/>
    <s v="2023-25 Biennium"/>
    <s v="M365"/>
    <x v="59"/>
    <x v="6"/>
    <s v="B34"/>
    <n v="0"/>
    <n v="0"/>
    <n v="0"/>
    <n v="0"/>
    <n v="0"/>
  </r>
  <r>
    <x v="60"/>
    <s v="WA Traffic Safety Commission"/>
    <s v="2023-25 Biennium"/>
    <s v="M365"/>
    <x v="60"/>
    <x v="6"/>
    <s v="B34"/>
    <n v="11500"/>
    <n v="15500"/>
    <n v="27000"/>
    <n v="958.33333333333337"/>
    <n v="1291.6666666666667"/>
  </r>
  <r>
    <x v="61"/>
    <s v="Office of Independent Investigations"/>
    <s v="2023-25 Biennium"/>
    <s v="M365"/>
    <x v="61"/>
    <x v="6"/>
    <s v="B34"/>
    <n v="0"/>
    <n v="0"/>
    <n v="0"/>
    <n v="0"/>
    <n v="0"/>
  </r>
  <r>
    <x v="62"/>
    <s v="Department of Labor and Industries"/>
    <s v="2023-25 Biennium"/>
    <s v="M365"/>
    <x v="62"/>
    <x v="6"/>
    <s v="B34"/>
    <n v="1929000"/>
    <n v="2027000"/>
    <n v="3956000"/>
    <n v="160750"/>
    <n v="168916.66666666666"/>
  </r>
  <r>
    <x v="63"/>
    <s v="Department of Licensing"/>
    <s v="2023-25 Biennium"/>
    <s v="M365"/>
    <x v="63"/>
    <x v="6"/>
    <s v="B34"/>
    <n v="1535000"/>
    <n v="1606000"/>
    <n v="3141000"/>
    <n v="127916.66666666667"/>
    <n v="133833.33333333334"/>
  </r>
  <r>
    <x v="64"/>
    <s v="Military Department"/>
    <s v="2023-25 Biennium"/>
    <s v="M365"/>
    <x v="64"/>
    <x v="6"/>
    <s v="B34"/>
    <n v="428500"/>
    <n v="450500"/>
    <n v="879000"/>
    <n v="35708.333333333336"/>
    <n v="37541.666666666664"/>
  </r>
  <r>
    <x v="65"/>
    <s v="Public Employment Relations Comm"/>
    <s v="2023-25 Biennium"/>
    <s v="M365"/>
    <x v="65"/>
    <x v="6"/>
    <s v="B34"/>
    <n v="22000"/>
    <n v="24000"/>
    <n v="46000"/>
    <n v="1833.3333333333333"/>
    <n v="2000"/>
  </r>
  <r>
    <x v="66"/>
    <s v="Dept of Social and Health Services"/>
    <s v="2023-25 Biennium"/>
    <s v="M365"/>
    <x v="66"/>
    <x v="6"/>
    <s v="B34"/>
    <n v="9910500"/>
    <n v="10387500"/>
    <n v="20298000"/>
    <n v="825875"/>
    <n v="865625"/>
  </r>
  <r>
    <x v="67"/>
    <s v="Department of Health"/>
    <s v="2023-25 Biennium"/>
    <s v="M365"/>
    <x v="67"/>
    <x v="6"/>
    <s v="B34"/>
    <n v="1986000"/>
    <n v="2085000"/>
    <n v="4071000"/>
    <n v="165500"/>
    <n v="173750"/>
  </r>
  <r>
    <x v="68"/>
    <s v="Department of Veterans' Affairs"/>
    <s v="2023-25 Biennium"/>
    <s v="M365"/>
    <x v="68"/>
    <x v="6"/>
    <s v="B34"/>
    <n v="613000"/>
    <n v="643000"/>
    <n v="1256000"/>
    <n v="51083.333333333336"/>
    <n v="53583.333333333336"/>
  </r>
  <r>
    <x v="69"/>
    <s v="Dept of Children, Youth &amp; Families"/>
    <s v="2023-25 Biennium"/>
    <s v="M365"/>
    <x v="69"/>
    <x v="6"/>
    <s v="B34"/>
    <n v="2942500"/>
    <n v="3083500"/>
    <n v="6026000"/>
    <n v="245208.33333333334"/>
    <n v="256958.33333333334"/>
  </r>
  <r>
    <x v="70"/>
    <s v="Department of Corrections"/>
    <s v="2023-25 Biennium"/>
    <s v="M365"/>
    <x v="70"/>
    <x v="6"/>
    <s v="B34"/>
    <n v="5545500"/>
    <n v="5812500"/>
    <n v="11358000"/>
    <n v="462125"/>
    <n v="484375"/>
  </r>
  <r>
    <x v="71"/>
    <s v="Dept of Services for the Blind"/>
    <s v="2023-25 Biennium"/>
    <s v="M365"/>
    <x v="71"/>
    <x v="6"/>
    <s v="B34"/>
    <n v="67000"/>
    <n v="72000"/>
    <n v="139000"/>
    <n v="5583.333333333333"/>
    <n v="6000"/>
  </r>
  <r>
    <x v="72"/>
    <s v="Student Achievement Council"/>
    <s v="2023-25 Biennium"/>
    <s v="M365"/>
    <x v="72"/>
    <x v="6"/>
    <s v="B34"/>
    <n v="68500"/>
    <n v="69500"/>
    <n v="138000"/>
    <n v="5708.333333333333"/>
    <n v="5791.666666666667"/>
  </r>
  <r>
    <x v="73"/>
    <s v="LEOFF 2 Retirement Board"/>
    <s v="2023-25 Biennium"/>
    <s v="M365"/>
    <x v="73"/>
    <x v="6"/>
    <s v="B34"/>
    <n v="0"/>
    <n v="0"/>
    <n v="0"/>
    <n v="0"/>
    <n v="0"/>
  </r>
  <r>
    <x v="74"/>
    <s v="Public Schools"/>
    <s v="2023-25 Biennium"/>
    <s v="M365"/>
    <x v="74"/>
    <x v="6"/>
    <s v="B34"/>
    <n v="0"/>
    <n v="0"/>
    <n v="0"/>
    <n v="0"/>
    <n v="0"/>
  </r>
  <r>
    <x v="75"/>
    <s v="State School for the Blind"/>
    <s v="2023-25 Biennium"/>
    <s v="M365"/>
    <x v="75"/>
    <x v="6"/>
    <s v="B34"/>
    <n v="0"/>
    <n v="0"/>
    <n v="0"/>
    <n v="0"/>
    <n v="0"/>
  </r>
  <r>
    <x v="76"/>
    <s v="Childhood Deafness &amp; Hearing Loss"/>
    <s v="2023-25 Biennium"/>
    <s v="M365"/>
    <x v="76"/>
    <x v="6"/>
    <s v="B34"/>
    <n v="0"/>
    <n v="0"/>
    <n v="0"/>
    <n v="0"/>
    <n v="0"/>
  </r>
  <r>
    <x v="77"/>
    <s v="Workforce Trng &amp; Educ Coord Board"/>
    <s v="2023-25 Biennium"/>
    <s v="M365"/>
    <x v="77"/>
    <x v="6"/>
    <s v="B34"/>
    <n v="0"/>
    <n v="0"/>
    <n v="0"/>
    <n v="0"/>
    <n v="0"/>
  </r>
  <r>
    <x v="78"/>
    <s v="Archaeology &amp; Historic Preservation"/>
    <s v="2023-25 Biennium"/>
    <s v="M365"/>
    <x v="78"/>
    <x v="6"/>
    <s v="B34"/>
    <n v="0"/>
    <n v="0"/>
    <n v="0"/>
    <n v="0"/>
    <n v="0"/>
  </r>
  <r>
    <x v="108"/>
    <s v="Department of Early Learning"/>
    <s v="2023-25 Biennium"/>
    <s v="M365"/>
    <x v="108"/>
    <x v="6"/>
    <s v="B34"/>
    <n v="0"/>
    <n v="0"/>
    <n v="0"/>
    <n v="0"/>
    <n v="0"/>
  </r>
  <r>
    <x v="79"/>
    <s v="Washington Charter School Comm"/>
    <s v="2023-25 Biennium"/>
    <s v="M365"/>
    <x v="79"/>
    <x v="6"/>
    <s v="B34"/>
    <n v="0"/>
    <n v="0"/>
    <n v="0"/>
    <n v="0"/>
    <n v="0"/>
  </r>
  <r>
    <x v="80"/>
    <s v="University of Washington"/>
    <s v="2023-25 Biennium"/>
    <s v="M365"/>
    <x v="80"/>
    <x v="6"/>
    <s v="B34"/>
    <n v="0"/>
    <n v="0"/>
    <n v="0"/>
    <n v="0"/>
    <n v="0"/>
  </r>
  <r>
    <x v="81"/>
    <s v="Washington State University"/>
    <s v="2023-25 Biennium"/>
    <s v="M365"/>
    <x v="81"/>
    <x v="6"/>
    <s v="B34"/>
    <n v="0"/>
    <n v="0"/>
    <n v="0"/>
    <n v="0"/>
    <n v="0"/>
  </r>
  <r>
    <x v="82"/>
    <s v="Eastern Washington University"/>
    <s v="2023-25 Biennium"/>
    <s v="M365"/>
    <x v="82"/>
    <x v="6"/>
    <s v="B34"/>
    <n v="0"/>
    <n v="0"/>
    <n v="0"/>
    <n v="0"/>
    <n v="0"/>
  </r>
  <r>
    <x v="83"/>
    <s v="Central Washington University"/>
    <s v="2023-25 Biennium"/>
    <s v="M365"/>
    <x v="83"/>
    <x v="6"/>
    <s v="B34"/>
    <n v="0"/>
    <n v="0"/>
    <n v="0"/>
    <n v="0"/>
    <n v="0"/>
  </r>
  <r>
    <x v="84"/>
    <s v="The Evergreen State College"/>
    <s v="2023-25 Biennium"/>
    <s v="M365"/>
    <x v="84"/>
    <x v="6"/>
    <s v="B34"/>
    <n v="0"/>
    <n v="0"/>
    <n v="0"/>
    <n v="0"/>
    <n v="0"/>
  </r>
  <r>
    <x v="85"/>
    <s v="Western Washington University"/>
    <s v="2023-25 Biennium"/>
    <s v="M365"/>
    <x v="85"/>
    <x v="6"/>
    <s v="B34"/>
    <n v="0"/>
    <n v="0"/>
    <n v="0"/>
    <n v="0"/>
    <n v="0"/>
  </r>
  <r>
    <x v="86"/>
    <s v="Washington State Arts Commission"/>
    <s v="2023-25 Biennium"/>
    <s v="M365"/>
    <x v="86"/>
    <x v="6"/>
    <s v="B34"/>
    <n v="0"/>
    <n v="0"/>
    <n v="0"/>
    <n v="0"/>
    <n v="0"/>
  </r>
  <r>
    <x v="87"/>
    <s v="Washington State Historical Society"/>
    <s v="2023-25 Biennium"/>
    <s v="M365"/>
    <x v="87"/>
    <x v="6"/>
    <s v="B34"/>
    <n v="0"/>
    <n v="0"/>
    <n v="0"/>
    <n v="0"/>
    <n v="0"/>
  </r>
  <r>
    <x v="88"/>
    <s v="East Wash State Historical Society"/>
    <s v="2023-25 Biennium"/>
    <s v="M365"/>
    <x v="88"/>
    <x v="6"/>
    <s v="B34"/>
    <n v="0"/>
    <n v="0"/>
    <n v="0"/>
    <n v="0"/>
    <n v="0"/>
  </r>
  <r>
    <x v="89"/>
    <s v="Department of Transportation"/>
    <s v="2023-25 Biennium"/>
    <s v="M365"/>
    <x v="89"/>
    <x v="6"/>
    <s v="B34"/>
    <n v="0"/>
    <n v="0"/>
    <n v="0"/>
    <n v="0"/>
    <n v="0"/>
  </r>
  <r>
    <x v="90"/>
    <s v="County Road Administration Board"/>
    <s v="2023-25 Biennium"/>
    <s v="M365"/>
    <x v="90"/>
    <x v="6"/>
    <s v="B34"/>
    <n v="10000"/>
    <n v="10000"/>
    <n v="20000"/>
    <n v="833.33333333333337"/>
    <n v="833.33333333333337"/>
  </r>
  <r>
    <x v="91"/>
    <s v="Transportation Improvement Board"/>
    <s v="2023-25 Biennium"/>
    <s v="M365"/>
    <x v="91"/>
    <x v="6"/>
    <s v="B34"/>
    <n v="6500"/>
    <n v="6500"/>
    <n v="13000"/>
    <n v="541.66666666666663"/>
    <n v="541.66666666666663"/>
  </r>
  <r>
    <x v="92"/>
    <s v="Transportation Commission"/>
    <s v="2023-25 Biennium"/>
    <s v="M365"/>
    <x v="92"/>
    <x v="6"/>
    <s v="B34"/>
    <n v="0"/>
    <n v="0"/>
    <n v="0"/>
    <n v="0"/>
    <n v="0"/>
  </r>
  <r>
    <x v="93"/>
    <s v="Freight Mobility Strategic Invest"/>
    <s v="2023-25 Biennium"/>
    <s v="M365"/>
    <x v="93"/>
    <x v="6"/>
    <s v="B34"/>
    <n v="0"/>
    <n v="0"/>
    <n v="0"/>
    <n v="0"/>
    <n v="0"/>
  </r>
  <r>
    <x v="94"/>
    <s v="Columbia River Gorge Commission"/>
    <s v="2023-25 Biennium"/>
    <s v="M365"/>
    <x v="94"/>
    <x v="6"/>
    <s v="B34"/>
    <n v="0"/>
    <n v="0"/>
    <n v="0"/>
    <n v="0"/>
    <n v="0"/>
  </r>
  <r>
    <x v="95"/>
    <s v="Department of Ecology"/>
    <s v="2023-25 Biennium"/>
    <s v="M365"/>
    <x v="95"/>
    <x v="6"/>
    <s v="B34"/>
    <n v="1056000"/>
    <n v="1113000"/>
    <n v="2169000"/>
    <n v="88000"/>
    <n v="92750"/>
  </r>
  <r>
    <x v="96"/>
    <s v="WA Pollution Liab Insurance Program"/>
    <s v="2023-25 Biennium"/>
    <s v="M365"/>
    <x v="96"/>
    <x v="6"/>
    <s v="B34"/>
    <n v="12000"/>
    <n v="15000"/>
    <n v="27000"/>
    <n v="1000"/>
    <n v="1250"/>
  </r>
  <r>
    <x v="98"/>
    <s v="State Parks and Recreation Comm"/>
    <s v="2023-25 Biennium"/>
    <s v="M365"/>
    <x v="98"/>
    <x v="6"/>
    <s v="B34"/>
    <n v="658500"/>
    <n v="689500"/>
    <n v="1348000"/>
    <n v="54875"/>
    <n v="57458.333333333336"/>
  </r>
  <r>
    <x v="99"/>
    <s v="Rec and Conservation Funding Board"/>
    <s v="2023-25 Biennium"/>
    <s v="M365"/>
    <x v="99"/>
    <x v="6"/>
    <s v="B34"/>
    <n v="41000"/>
    <n v="43000"/>
    <n v="84000"/>
    <n v="3416.6666666666665"/>
    <n v="3583.3333333333335"/>
  </r>
  <r>
    <x v="100"/>
    <s v="Environ &amp; Land Use Hearings Office"/>
    <s v="2023-25 Biennium"/>
    <s v="M365"/>
    <x v="100"/>
    <x v="6"/>
    <s v="B34"/>
    <n v="0"/>
    <n v="0"/>
    <n v="0"/>
    <n v="0"/>
    <n v="0"/>
  </r>
  <r>
    <x v="101"/>
    <s v="State Conservation Commission"/>
    <s v="2023-25 Biennium"/>
    <s v="M365"/>
    <x v="101"/>
    <x v="6"/>
    <s v="B34"/>
    <n v="0"/>
    <n v="0"/>
    <n v="0"/>
    <n v="0"/>
    <n v="0"/>
  </r>
  <r>
    <x v="102"/>
    <s v="Dept of Fish and Wildlife"/>
    <s v="2023-25 Biennium"/>
    <s v="M365"/>
    <x v="102"/>
    <x v="6"/>
    <s v="B34"/>
    <n v="1369500"/>
    <n v="1434500"/>
    <n v="2804000"/>
    <n v="114125"/>
    <n v="119541.66666666667"/>
  </r>
  <r>
    <x v="103"/>
    <s v="Puget Sound Partnership"/>
    <s v="2023-25 Biennium"/>
    <s v="M365"/>
    <x v="103"/>
    <x v="6"/>
    <s v="B34"/>
    <n v="34500"/>
    <n v="37500"/>
    <n v="72000"/>
    <n v="2875"/>
    <n v="3125"/>
  </r>
  <r>
    <x v="104"/>
    <s v="Department of Natural Resources"/>
    <s v="2023-25 Biennium"/>
    <s v="M365"/>
    <x v="104"/>
    <x v="6"/>
    <s v="B34"/>
    <n v="1108000"/>
    <n v="1162000"/>
    <n v="2270000"/>
    <n v="92333.333333333328"/>
    <n v="96833.333333333328"/>
  </r>
  <r>
    <x v="105"/>
    <s v="Department of Agriculture"/>
    <s v="2023-25 Biennium"/>
    <s v="M365"/>
    <x v="105"/>
    <x v="6"/>
    <s v="B34"/>
    <n v="640000"/>
    <n v="669000"/>
    <n v="1309000"/>
    <n v="53333.333333333336"/>
    <n v="55750"/>
  </r>
  <r>
    <x v="106"/>
    <s v="Employment Security Department"/>
    <s v="2023-25 Biennium"/>
    <s v="M365"/>
    <x v="106"/>
    <x v="6"/>
    <s v="B34"/>
    <n v="1704000"/>
    <n v="1787000"/>
    <n v="3491000"/>
    <n v="142000"/>
    <n v="148916.66666666666"/>
  </r>
  <r>
    <x v="109"/>
    <s v="ESD - PFM"/>
    <s v="2023-25 Biennium"/>
    <s v="M365"/>
    <x v="109"/>
    <x v="6"/>
    <s v="B34"/>
    <n v="0"/>
    <n v="0"/>
    <n v="0"/>
    <n v="0"/>
    <n v="0"/>
  </r>
  <r>
    <x v="110"/>
    <s v="ESD LTC"/>
    <s v="2023-25 Biennium"/>
    <s v="M365"/>
    <x v="110"/>
    <x v="6"/>
    <s v="B34"/>
    <n v="0"/>
    <n v="0"/>
    <n v="0"/>
    <n v="0"/>
    <n v="0"/>
  </r>
  <r>
    <x v="111"/>
    <s v="ESD - UI"/>
    <s v="2023-25 Biennium"/>
    <s v="M365"/>
    <x v="111"/>
    <x v="6"/>
    <s v="B34"/>
    <n v="0"/>
    <n v="0"/>
    <n v="0"/>
    <n v="0"/>
    <n v="0"/>
  </r>
  <r>
    <x v="112"/>
    <s v="ESD - Other"/>
    <s v="2023-25 Biennium"/>
    <s v="M365"/>
    <x v="112"/>
    <x v="6"/>
    <s v="B34"/>
    <n v="0"/>
    <n v="0"/>
    <n v="0"/>
    <n v="0"/>
    <n v="0"/>
  </r>
  <r>
    <x v="107"/>
    <s v="Community/Technical College System"/>
    <s v="2023-25 Biennium"/>
    <s v="M365"/>
    <x v="107"/>
    <x v="6"/>
    <s v="B34"/>
    <n v="0"/>
    <n v="0"/>
    <n v="0"/>
    <n v="0"/>
    <n v="0"/>
  </r>
  <r>
    <x v="0"/>
    <s v="House of Representatives"/>
    <s v="2024 Supplemental"/>
    <m/>
    <x v="0"/>
    <x v="6"/>
    <s v="B34"/>
    <n v="0"/>
    <n v="0"/>
    <n v="0"/>
    <n v="0"/>
    <n v="0"/>
  </r>
  <r>
    <x v="1"/>
    <s v="Senate"/>
    <s v="2024 Supplemental"/>
    <m/>
    <x v="1"/>
    <x v="6"/>
    <s v="B34"/>
    <n v="0"/>
    <n v="0"/>
    <n v="0"/>
    <n v="0"/>
    <n v="0"/>
  </r>
  <r>
    <x v="2"/>
    <s v="Joint Transportation Committee"/>
    <s v="2024 Supplemental"/>
    <m/>
    <x v="2"/>
    <x v="6"/>
    <s v="B34"/>
    <n v="0"/>
    <n v="0"/>
    <n v="0"/>
    <n v="0"/>
    <n v="0"/>
  </r>
  <r>
    <x v="3"/>
    <s v="Jt Leg Audit &amp; Review Committee"/>
    <s v="2024 Supplemental"/>
    <m/>
    <x v="3"/>
    <x v="6"/>
    <s v="B34"/>
    <n v="0"/>
    <n v="0"/>
    <n v="0"/>
    <n v="0"/>
    <n v="0"/>
  </r>
  <r>
    <x v="4"/>
    <s v="LEAP Committee"/>
    <s v="2024 Supplemental"/>
    <m/>
    <x v="4"/>
    <x v="6"/>
    <s v="B34"/>
    <n v="0"/>
    <n v="0"/>
    <n v="0"/>
    <n v="0"/>
    <n v="0"/>
  </r>
  <r>
    <x v="5"/>
    <s v="Office of the State Actuary"/>
    <s v="2024 Supplemental"/>
    <m/>
    <x v="5"/>
    <x v="6"/>
    <s v="B34"/>
    <n v="0"/>
    <n v="0"/>
    <n v="0"/>
    <n v="0"/>
    <n v="0"/>
  </r>
  <r>
    <x v="6"/>
    <s v="St Leg Labor Rel"/>
    <s v="2024 Supplemental"/>
    <m/>
    <x v="6"/>
    <x v="6"/>
    <s v="B34"/>
    <n v="0"/>
    <n v="0"/>
    <n v="0"/>
    <n v="0"/>
    <n v="0"/>
  </r>
  <r>
    <x v="7"/>
    <s v="Office of Legislative Support Svcs"/>
    <s v="2024 Supplemental"/>
    <m/>
    <x v="7"/>
    <x v="6"/>
    <s v="B34"/>
    <n v="0"/>
    <n v="0"/>
    <n v="0"/>
    <n v="0"/>
    <n v="0"/>
  </r>
  <r>
    <x v="8"/>
    <s v="Joint Legislative Systems Comm"/>
    <s v="2024 Supplemental"/>
    <m/>
    <x v="8"/>
    <x v="6"/>
    <s v="B34"/>
    <n v="0"/>
    <n v="0"/>
    <n v="0"/>
    <n v="0"/>
    <n v="0"/>
  </r>
  <r>
    <x v="9"/>
    <s v="Statute Law Committee"/>
    <s v="2024 Supplemental"/>
    <m/>
    <x v="9"/>
    <x v="6"/>
    <s v="B34"/>
    <n v="0"/>
    <n v="0"/>
    <n v="0"/>
    <n v="0"/>
    <n v="0"/>
  </r>
  <r>
    <x v="10"/>
    <s v="Supreme Court"/>
    <s v="2024 Supplemental"/>
    <m/>
    <x v="10"/>
    <x v="6"/>
    <s v="B34"/>
    <n v="0"/>
    <n v="0"/>
    <n v="0"/>
    <n v="0"/>
    <n v="0"/>
  </r>
  <r>
    <x v="11"/>
    <s v="State Law Library"/>
    <s v="2024 Supplemental"/>
    <m/>
    <x v="11"/>
    <x v="6"/>
    <s v="B34"/>
    <n v="0"/>
    <n v="0"/>
    <n v="0"/>
    <n v="0"/>
    <n v="0"/>
  </r>
  <r>
    <x v="12"/>
    <s v="Court of Appeals"/>
    <s v="2024 Supplemental"/>
    <m/>
    <x v="12"/>
    <x v="6"/>
    <s v="B34"/>
    <n v="0"/>
    <n v="0"/>
    <n v="0"/>
    <n v="0"/>
    <n v="0"/>
  </r>
  <r>
    <x v="13"/>
    <s v="Commission on Judicial Conduct"/>
    <s v="2024 Supplemental"/>
    <m/>
    <x v="13"/>
    <x v="6"/>
    <s v="B34"/>
    <n v="0"/>
    <n v="0"/>
    <n v="0"/>
    <n v="0"/>
    <n v="0"/>
  </r>
  <r>
    <x v="14"/>
    <s v="Administrative Office of the Courts"/>
    <s v="2024 Supplemental"/>
    <m/>
    <x v="14"/>
    <x v="6"/>
    <s v="B34"/>
    <n v="0"/>
    <n v="0"/>
    <n v="0"/>
    <n v="0"/>
    <n v="0"/>
  </r>
  <r>
    <x v="15"/>
    <s v="Office of Public Defense"/>
    <s v="2024 Supplemental"/>
    <m/>
    <x v="15"/>
    <x v="6"/>
    <s v="B34"/>
    <n v="0"/>
    <n v="0"/>
    <n v="0"/>
    <n v="0"/>
    <n v="0"/>
  </r>
  <r>
    <x v="16"/>
    <s v="Office of Civil Legal Aid"/>
    <s v="2024 Supplemental"/>
    <m/>
    <x v="16"/>
    <x v="6"/>
    <s v="B34"/>
    <n v="0"/>
    <n v="0"/>
    <n v="0"/>
    <n v="0"/>
    <n v="0"/>
  </r>
  <r>
    <x v="17"/>
    <s v="Office of the Governor"/>
    <s v="2024 Supplemental"/>
    <m/>
    <x v="17"/>
    <x v="6"/>
    <s v="B34"/>
    <n v="11000"/>
    <n v="11000"/>
    <n v="22000"/>
    <n v="916.67"/>
    <n v="916.67"/>
  </r>
  <r>
    <x v="18"/>
    <s v="Office of the Lieutenant Governor"/>
    <s v="2024 Supplemental"/>
    <m/>
    <x v="18"/>
    <x v="6"/>
    <s v="B34"/>
    <n v="0"/>
    <n v="0"/>
    <n v="0"/>
    <n v="0"/>
    <n v="0"/>
  </r>
  <r>
    <x v="19"/>
    <s v="WA St Leadership Bd"/>
    <s v="2024 Supplemental"/>
    <m/>
    <x v="19"/>
    <x v="6"/>
    <s v="B34"/>
    <n v="0"/>
    <n v="0"/>
    <n v="0"/>
    <n v="0"/>
    <n v="0"/>
  </r>
  <r>
    <x v="20"/>
    <s v="Public Disclosure Commission"/>
    <s v="2024 Supplemental"/>
    <m/>
    <x v="20"/>
    <x v="6"/>
    <s v="B34"/>
    <n v="0"/>
    <n v="0"/>
    <n v="0"/>
    <n v="0"/>
    <n v="0"/>
  </r>
  <r>
    <x v="21"/>
    <s v="Office of the Secretary of State"/>
    <s v="2024 Supplemental"/>
    <m/>
    <x v="21"/>
    <x v="6"/>
    <s v="B34"/>
    <n v="500"/>
    <n v="-500"/>
    <n v="0"/>
    <n v="41.67"/>
    <n v="-41.67"/>
  </r>
  <r>
    <x v="22"/>
    <s v="Governor's Office of Indian Affairs"/>
    <s v="2024 Supplemental"/>
    <m/>
    <x v="22"/>
    <x v="6"/>
    <s v="B34"/>
    <n v="0"/>
    <n v="0"/>
    <n v="0"/>
    <n v="0"/>
    <n v="0"/>
  </r>
  <r>
    <x v="23"/>
    <s v="Asian-Pacific-American Affrs"/>
    <s v="2024 Supplemental"/>
    <m/>
    <x v="23"/>
    <x v="6"/>
    <s v="B34"/>
    <n v="0"/>
    <n v="0"/>
    <n v="0"/>
    <n v="0"/>
    <n v="0"/>
  </r>
  <r>
    <x v="24"/>
    <s v="Office of the State Treasurer"/>
    <s v="2024 Supplemental"/>
    <m/>
    <x v="24"/>
    <x v="6"/>
    <s v="B34"/>
    <n v="4000"/>
    <n v="4000"/>
    <n v="8000"/>
    <n v="333.33"/>
    <n v="333.33"/>
  </r>
  <r>
    <x v="25"/>
    <s v="Redistricting Commission"/>
    <s v="2024 Supplemental"/>
    <m/>
    <x v="25"/>
    <x v="6"/>
    <s v="B34"/>
    <n v="0"/>
    <n v="0"/>
    <n v="0"/>
    <n v="0"/>
    <n v="0"/>
  </r>
  <r>
    <x v="26"/>
    <s v="Office of the State Auditor"/>
    <s v="2024 Supplemental"/>
    <m/>
    <x v="26"/>
    <x v="6"/>
    <s v="B34"/>
    <n v="26000"/>
    <n v="25000"/>
    <n v="51000"/>
    <n v="2166.67"/>
    <n v="2083.33"/>
  </r>
  <r>
    <x v="27"/>
    <s v="Comm Salaries for Elected Officials"/>
    <s v="2024 Supplemental"/>
    <m/>
    <x v="27"/>
    <x v="6"/>
    <s v="B34"/>
    <n v="0"/>
    <n v="0"/>
    <n v="0"/>
    <n v="0"/>
    <n v="0"/>
  </r>
  <r>
    <x v="28"/>
    <s v="Office of the Attorney General"/>
    <s v="2024 Supplemental"/>
    <m/>
    <x v="28"/>
    <x v="6"/>
    <s v="B34"/>
    <n v="500"/>
    <n v="-500"/>
    <n v="0"/>
    <n v="41.67"/>
    <n v="-41.67"/>
  </r>
  <r>
    <x v="29"/>
    <s v="Caseload Forecast Council"/>
    <s v="2024 Supplemental"/>
    <m/>
    <x v="29"/>
    <x v="6"/>
    <s v="B34"/>
    <n v="0"/>
    <n v="0"/>
    <n v="0"/>
    <n v="0"/>
    <n v="0"/>
  </r>
  <r>
    <x v="30"/>
    <s v="Dept of Financial Institutions"/>
    <s v="2024 Supplemental"/>
    <m/>
    <x v="30"/>
    <x v="6"/>
    <s v="B34"/>
    <n v="15000"/>
    <n v="15000"/>
    <n v="30000"/>
    <n v="1250"/>
    <n v="1250"/>
  </r>
  <r>
    <x v="31"/>
    <s v="Department of Commerce"/>
    <s v="2024 Supplemental"/>
    <m/>
    <x v="31"/>
    <x v="6"/>
    <s v="B34"/>
    <n v="37000"/>
    <n v="36000"/>
    <n v="73000"/>
    <n v="3083.33"/>
    <n v="3000"/>
  </r>
  <r>
    <x v="32"/>
    <s v="Economic &amp; Revenue Forecast Council"/>
    <s v="2024 Supplemental"/>
    <m/>
    <x v="32"/>
    <x v="6"/>
    <s v="B34"/>
    <n v="0"/>
    <n v="0"/>
    <n v="0"/>
    <n v="0"/>
    <n v="0"/>
  </r>
  <r>
    <x v="33"/>
    <s v="Office of Financial Management"/>
    <s v="2024 Supplemental"/>
    <m/>
    <x v="33"/>
    <x v="6"/>
    <s v="B34"/>
    <n v="32000"/>
    <n v="30000"/>
    <n v="62000"/>
    <n v="2666.67"/>
    <n v="2500"/>
  </r>
  <r>
    <x v="34"/>
    <s v="WA State Health Care Authority"/>
    <s v="2024 Supplemental"/>
    <m/>
    <x v="34"/>
    <x v="6"/>
    <s v="B34"/>
    <n v="96000"/>
    <n v="95000"/>
    <n v="191000"/>
    <n v="8000"/>
    <n v="7916.67"/>
  </r>
  <r>
    <x v="35"/>
    <s v="Office of Administrative Hearings"/>
    <s v="2024 Supplemental"/>
    <m/>
    <x v="35"/>
    <x v="6"/>
    <s v="B34"/>
    <n v="12000"/>
    <n v="12000"/>
    <n v="24000"/>
    <n v="1000"/>
    <n v="1000"/>
  </r>
  <r>
    <x v="36"/>
    <s v="State Lottery Commission"/>
    <s v="2024 Supplemental"/>
    <m/>
    <x v="36"/>
    <x v="6"/>
    <s v="B34"/>
    <n v="7000"/>
    <n v="8000"/>
    <n v="15000"/>
    <n v="583.33000000000004"/>
    <n v="666.67"/>
  </r>
  <r>
    <x v="37"/>
    <s v="Washington State Gambling Comm"/>
    <s v="2024 Supplemental"/>
    <m/>
    <x v="37"/>
    <x v="6"/>
    <s v="B34"/>
    <n v="6000"/>
    <n v="6000"/>
    <n v="12000"/>
    <n v="500"/>
    <n v="500"/>
  </r>
  <r>
    <x v="38"/>
    <s v="WA State Comm on Hispanic Affairs"/>
    <s v="2024 Supplemental"/>
    <m/>
    <x v="38"/>
    <x v="6"/>
    <s v="B34"/>
    <n v="0"/>
    <n v="0"/>
    <n v="0"/>
    <n v="0"/>
    <n v="0"/>
  </r>
  <r>
    <x v="39"/>
    <s v="African-American Affairs Comm"/>
    <s v="2024 Supplemental"/>
    <m/>
    <x v="39"/>
    <x v="6"/>
    <s v="B34"/>
    <n v="0"/>
    <n v="0"/>
    <n v="0"/>
    <n v="0"/>
    <n v="0"/>
  </r>
  <r>
    <x v="40"/>
    <s v="Human Rights Commission"/>
    <s v="2024 Supplemental"/>
    <m/>
    <x v="40"/>
    <x v="6"/>
    <s v="B34"/>
    <n v="3000"/>
    <n v="3000"/>
    <n v="6000"/>
    <n v="250"/>
    <n v="250"/>
  </r>
  <r>
    <x v="41"/>
    <s v="Department of Retirement Systems"/>
    <s v="2024 Supplemental"/>
    <m/>
    <x v="41"/>
    <x v="6"/>
    <s v="B34"/>
    <n v="18000"/>
    <n v="19000"/>
    <n v="37000"/>
    <n v="1500"/>
    <n v="1583.33"/>
  </r>
  <r>
    <x v="42"/>
    <s v="State Investment Board"/>
    <s v="2024 Supplemental"/>
    <m/>
    <x v="42"/>
    <x v="6"/>
    <s v="B34"/>
    <n v="7000"/>
    <n v="8000"/>
    <n v="15000"/>
    <n v="583.33000000000004"/>
    <n v="666.67"/>
  </r>
  <r>
    <x v="43"/>
    <s v="Department of Revenue"/>
    <s v="2024 Supplemental"/>
    <m/>
    <x v="43"/>
    <x v="6"/>
    <s v="B34"/>
    <n v="77000"/>
    <n v="77000"/>
    <n v="154000"/>
    <n v="6416.67"/>
    <n v="6416.67"/>
  </r>
  <r>
    <x v="44"/>
    <s v="Board of Tax Appeals"/>
    <s v="2024 Supplemental"/>
    <m/>
    <x v="44"/>
    <x v="6"/>
    <s v="B34"/>
    <n v="0"/>
    <n v="0"/>
    <n v="0"/>
    <n v="0"/>
    <n v="0"/>
  </r>
  <r>
    <x v="45"/>
    <s v="Minority &amp; Women's Business Enterp"/>
    <s v="2024 Supplemental"/>
    <m/>
    <x v="45"/>
    <x v="6"/>
    <s v="B34"/>
    <n v="0"/>
    <n v="0"/>
    <n v="0"/>
    <n v="0"/>
    <n v="0"/>
  </r>
  <r>
    <x v="46"/>
    <s v="Office of Insurance Commissioner"/>
    <s v="2024 Supplemental"/>
    <m/>
    <x v="46"/>
    <x v="6"/>
    <s v="B34"/>
    <n v="14000"/>
    <n v="14000"/>
    <n v="28000"/>
    <n v="1166.67"/>
    <n v="1166.67"/>
  </r>
  <r>
    <x v="47"/>
    <s v="Consolidated Technology Services"/>
    <s v="2024 Supplemental"/>
    <m/>
    <x v="47"/>
    <x v="6"/>
    <s v="B34"/>
    <n v="38000"/>
    <n v="38000"/>
    <n v="76000"/>
    <n v="3166.67"/>
    <n v="3166.67"/>
  </r>
  <r>
    <x v="48"/>
    <s v="State Board of Accountancy"/>
    <s v="2024 Supplemental"/>
    <m/>
    <x v="48"/>
    <x v="6"/>
    <s v="B34"/>
    <n v="0"/>
    <n v="0"/>
    <n v="0"/>
    <n v="0"/>
    <n v="0"/>
  </r>
  <r>
    <x v="49"/>
    <s v="Bd of Reg Prof Eng &amp; Land Surveyors"/>
    <s v="2024 Supplemental"/>
    <m/>
    <x v="49"/>
    <x v="6"/>
    <s v="B34"/>
    <n v="0"/>
    <n v="0"/>
    <n v="0"/>
    <n v="0"/>
    <n v="0"/>
  </r>
  <r>
    <x v="50"/>
    <s v="Forensic Investigations Council"/>
    <s v="2024 Supplemental"/>
    <m/>
    <x v="50"/>
    <x v="6"/>
    <s v="B34"/>
    <n v="0"/>
    <n v="0"/>
    <n v="0"/>
    <n v="0"/>
    <n v="0"/>
  </r>
  <r>
    <x v="51"/>
    <s v="Dept of Enterprise Services"/>
    <s v="2024 Supplemental"/>
    <m/>
    <x v="51"/>
    <x v="6"/>
    <s v="B34"/>
    <n v="47000"/>
    <n v="44000"/>
    <n v="91000"/>
    <n v="3916.67"/>
    <n v="3666.67"/>
  </r>
  <r>
    <x v="52"/>
    <s v="Washington Horse Racing Commission"/>
    <s v="2024 Supplemental"/>
    <m/>
    <x v="52"/>
    <x v="6"/>
    <s v="B34"/>
    <n v="1000"/>
    <n v="1000"/>
    <n v="2000"/>
    <n v="83.33"/>
    <n v="83.33"/>
  </r>
  <r>
    <x v="53"/>
    <s v="Bd of Industrial Insurance Appeals"/>
    <s v="2024 Supplemental"/>
    <m/>
    <x v="53"/>
    <x v="6"/>
    <s v="B34"/>
    <n v="8000"/>
    <n v="10000"/>
    <n v="18000"/>
    <n v="666.67"/>
    <n v="833.33"/>
  </r>
  <r>
    <x v="54"/>
    <s v="Liquor and Cannabis Board"/>
    <s v="2024 Supplemental"/>
    <m/>
    <x v="54"/>
    <x v="6"/>
    <s v="B34"/>
    <n v="23000"/>
    <n v="22000"/>
    <n v="45000"/>
    <n v="1916.67"/>
    <n v="1833.33"/>
  </r>
  <r>
    <x v="55"/>
    <s v="Board of Pilotage Commissioners"/>
    <s v="2024 Supplemental"/>
    <m/>
    <x v="55"/>
    <x v="6"/>
    <s v="B34"/>
    <n v="0"/>
    <n v="0"/>
    <n v="0"/>
    <n v="0"/>
    <n v="0"/>
  </r>
  <r>
    <x v="56"/>
    <s v="Utilities and Transportation Comm"/>
    <s v="2024 Supplemental"/>
    <m/>
    <x v="56"/>
    <x v="6"/>
    <s v="B34"/>
    <n v="10000"/>
    <n v="9000"/>
    <n v="19000"/>
    <n v="833.33"/>
    <n v="750"/>
  </r>
  <r>
    <x v="57"/>
    <s v="Board for Volunteer Firefighters"/>
    <s v="2024 Supplemental"/>
    <m/>
    <x v="57"/>
    <x v="6"/>
    <s v="B34"/>
    <n v="1000"/>
    <n v="0"/>
    <n v="1000"/>
    <n v="83.33"/>
    <n v="0"/>
  </r>
  <r>
    <x v="58"/>
    <s v="Washington State Patrol"/>
    <s v="2024 Supplemental"/>
    <m/>
    <x v="58"/>
    <x v="6"/>
    <s v="B34"/>
    <n v="0"/>
    <n v="0"/>
    <n v="0"/>
    <n v="0"/>
    <n v="0"/>
  </r>
  <r>
    <x v="59"/>
    <s v="Criminal Justice Training Comm"/>
    <s v="2024 Supplemental"/>
    <m/>
    <x v="59"/>
    <x v="6"/>
    <s v="B34"/>
    <n v="0"/>
    <n v="0"/>
    <n v="0"/>
    <n v="0"/>
    <n v="0"/>
  </r>
  <r>
    <x v="60"/>
    <s v="WA Traffic Safety Commission"/>
    <s v="2024 Supplemental"/>
    <m/>
    <x v="60"/>
    <x v="6"/>
    <s v="B34"/>
    <n v="0"/>
    <n v="2000"/>
    <n v="2000"/>
    <n v="0"/>
    <n v="166.67"/>
  </r>
  <r>
    <x v="61"/>
    <s v="Office of Independent Investigations"/>
    <s v="2024 Supplemental"/>
    <m/>
    <x v="61"/>
    <x v="6"/>
    <s v="B34"/>
    <n v="3000"/>
    <n v="3000"/>
    <n v="6000"/>
    <n v="250"/>
    <n v="250"/>
  </r>
  <r>
    <x v="62"/>
    <s v="Department of Labor and Industries"/>
    <s v="2024 Supplemental"/>
    <m/>
    <x v="62"/>
    <x v="6"/>
    <s v="B34"/>
    <n v="168000"/>
    <n v="165000"/>
    <n v="333000"/>
    <n v="14000"/>
    <n v="13750"/>
  </r>
  <r>
    <x v="63"/>
    <s v="Department of Licensing"/>
    <s v="2024 Supplemental"/>
    <m/>
    <x v="63"/>
    <x v="6"/>
    <s v="B34"/>
    <n v="136000"/>
    <n v="135000"/>
    <n v="271000"/>
    <n v="11333.33"/>
    <n v="11250"/>
  </r>
  <r>
    <x v="64"/>
    <s v="Military Department"/>
    <s v="2024 Supplemental"/>
    <m/>
    <x v="64"/>
    <x v="6"/>
    <s v="B34"/>
    <n v="40000"/>
    <n v="41000"/>
    <n v="81000"/>
    <n v="3333.33"/>
    <n v="3416.67"/>
  </r>
  <r>
    <x v="65"/>
    <s v="Public Employment Relations Comm"/>
    <s v="2024 Supplemental"/>
    <m/>
    <x v="65"/>
    <x v="6"/>
    <s v="B34"/>
    <n v="2000"/>
    <n v="2000"/>
    <n v="4000"/>
    <n v="166.67"/>
    <n v="166.67"/>
  </r>
  <r>
    <x v="66"/>
    <s v="Dept of Social and Health Services"/>
    <s v="2024 Supplemental"/>
    <m/>
    <x v="66"/>
    <x v="6"/>
    <s v="B34"/>
    <n v="992000"/>
    <n v="995000"/>
    <n v="1987000"/>
    <n v="82666.67"/>
    <n v="82916.67"/>
  </r>
  <r>
    <x v="67"/>
    <s v="Department of Health"/>
    <s v="2024 Supplemental"/>
    <m/>
    <x v="67"/>
    <x v="6"/>
    <s v="B34"/>
    <n v="179000"/>
    <n v="178000"/>
    <n v="357000"/>
    <n v="14916.67"/>
    <n v="14833.33"/>
  </r>
  <r>
    <x v="68"/>
    <s v="Department of Veterans' Affairs"/>
    <s v="2024 Supplemental"/>
    <m/>
    <x v="68"/>
    <x v="6"/>
    <s v="B34"/>
    <n v="56000"/>
    <n v="56000"/>
    <n v="112000"/>
    <n v="4666.67"/>
    <n v="4666.67"/>
  </r>
  <r>
    <x v="69"/>
    <s v="Dept of Children, Youth &amp; Families"/>
    <s v="2024 Supplemental"/>
    <m/>
    <x v="69"/>
    <x v="6"/>
    <s v="B34"/>
    <n v="283000"/>
    <n v="283000"/>
    <n v="566000"/>
    <n v="23583.33"/>
    <n v="23583.33"/>
  </r>
  <r>
    <x v="70"/>
    <s v="Department of Corrections"/>
    <s v="2024 Supplemental"/>
    <m/>
    <x v="70"/>
    <x v="6"/>
    <s v="B34"/>
    <n v="486000"/>
    <n v="487000"/>
    <n v="973000"/>
    <n v="40500"/>
    <n v="40583.33"/>
  </r>
  <r>
    <x v="71"/>
    <s v="Dept of Services for the Blind"/>
    <s v="2024 Supplemental"/>
    <m/>
    <x v="71"/>
    <x v="6"/>
    <s v="B34"/>
    <n v="6000"/>
    <n v="6000"/>
    <n v="12000"/>
    <n v="500"/>
    <n v="500"/>
  </r>
  <r>
    <x v="72"/>
    <s v="Student Achievement Council"/>
    <s v="2024 Supplemental"/>
    <m/>
    <x v="72"/>
    <x v="6"/>
    <s v="B34"/>
    <n v="7000"/>
    <n v="6000"/>
    <n v="13000"/>
    <n v="583.33000000000004"/>
    <n v="500"/>
  </r>
  <r>
    <x v="73"/>
    <s v="LEOFF 2 Retirement Board"/>
    <s v="2024 Supplemental"/>
    <m/>
    <x v="73"/>
    <x v="6"/>
    <s v="B34"/>
    <n v="0"/>
    <n v="0"/>
    <n v="0"/>
    <n v="0"/>
    <n v="0"/>
  </r>
  <r>
    <x v="74"/>
    <s v="Public Schools"/>
    <s v="2024 Supplemental"/>
    <m/>
    <x v="74"/>
    <x v="6"/>
    <s v="B34"/>
    <n v="0"/>
    <n v="0"/>
    <n v="0"/>
    <n v="0"/>
    <n v="0"/>
  </r>
  <r>
    <x v="75"/>
    <s v="State School for the Blind"/>
    <s v="2024 Supplemental"/>
    <m/>
    <x v="75"/>
    <x v="6"/>
    <s v="B34"/>
    <n v="0"/>
    <n v="0"/>
    <n v="0"/>
    <n v="0"/>
    <n v="0"/>
  </r>
  <r>
    <x v="76"/>
    <s v="Childhood Deafness &amp; Hearing Loss"/>
    <s v="2024 Supplemental"/>
    <m/>
    <x v="76"/>
    <x v="6"/>
    <s v="B34"/>
    <n v="0"/>
    <n v="0"/>
    <n v="0"/>
    <n v="0"/>
    <n v="0"/>
  </r>
  <r>
    <x v="77"/>
    <s v="Workforce Trng &amp; Educ Coord Board"/>
    <s v="2024 Supplemental"/>
    <m/>
    <x v="77"/>
    <x v="6"/>
    <s v="B34"/>
    <n v="1000"/>
    <n v="2000"/>
    <n v="3000"/>
    <n v="83.33"/>
    <n v="166.67"/>
  </r>
  <r>
    <x v="78"/>
    <s v="Archaeology &amp; Historic Preservation"/>
    <s v="2024 Supplemental"/>
    <m/>
    <x v="78"/>
    <x v="6"/>
    <s v="B34"/>
    <n v="0"/>
    <n v="0"/>
    <n v="0"/>
    <n v="0"/>
    <n v="0"/>
  </r>
  <r>
    <x v="79"/>
    <s v="Washington Charter School Comm"/>
    <s v="2024 Supplemental"/>
    <m/>
    <x v="79"/>
    <x v="6"/>
    <s v="B34"/>
    <n v="0"/>
    <n v="0"/>
    <n v="0"/>
    <n v="0"/>
    <n v="0"/>
  </r>
  <r>
    <x v="80"/>
    <s v="University of Washington"/>
    <s v="2024 Supplemental"/>
    <m/>
    <x v="80"/>
    <x v="6"/>
    <s v="B34"/>
    <n v="0"/>
    <n v="0"/>
    <n v="0"/>
    <n v="0"/>
    <n v="0"/>
  </r>
  <r>
    <x v="81"/>
    <s v="Washington State University"/>
    <s v="2024 Supplemental"/>
    <m/>
    <x v="81"/>
    <x v="6"/>
    <s v="B34"/>
    <n v="0"/>
    <n v="0"/>
    <n v="0"/>
    <n v="0"/>
    <n v="0"/>
  </r>
  <r>
    <x v="82"/>
    <s v="Eastern Washington University"/>
    <s v="2024 Supplemental"/>
    <m/>
    <x v="82"/>
    <x v="6"/>
    <s v="B34"/>
    <n v="0"/>
    <n v="0"/>
    <n v="0"/>
    <n v="0"/>
    <n v="0"/>
  </r>
  <r>
    <x v="83"/>
    <s v="Central Washington University"/>
    <s v="2024 Supplemental"/>
    <m/>
    <x v="83"/>
    <x v="6"/>
    <s v="B34"/>
    <n v="0"/>
    <n v="0"/>
    <n v="0"/>
    <n v="0"/>
    <n v="0"/>
  </r>
  <r>
    <x v="84"/>
    <s v="The Evergreen State College"/>
    <s v="2024 Supplemental"/>
    <m/>
    <x v="84"/>
    <x v="6"/>
    <s v="B34"/>
    <n v="0"/>
    <n v="0"/>
    <n v="0"/>
    <n v="0"/>
    <n v="0"/>
  </r>
  <r>
    <x v="85"/>
    <s v="Western Washington University"/>
    <s v="2024 Supplemental"/>
    <m/>
    <x v="85"/>
    <x v="6"/>
    <s v="B34"/>
    <n v="0"/>
    <n v="0"/>
    <n v="0"/>
    <n v="0"/>
    <n v="0"/>
  </r>
  <r>
    <x v="86"/>
    <s v="Washington State Arts Commission"/>
    <s v="2024 Supplemental"/>
    <m/>
    <x v="86"/>
    <x v="6"/>
    <s v="B34"/>
    <n v="0"/>
    <n v="0"/>
    <n v="0"/>
    <n v="0"/>
    <n v="0"/>
  </r>
  <r>
    <x v="87"/>
    <s v="Washington State Historical Society"/>
    <s v="2024 Supplemental"/>
    <m/>
    <x v="87"/>
    <x v="6"/>
    <s v="B34"/>
    <n v="0"/>
    <n v="0"/>
    <n v="0"/>
    <n v="0"/>
    <n v="0"/>
  </r>
  <r>
    <x v="88"/>
    <s v="East Wash State Historical Society"/>
    <s v="2024 Supplemental"/>
    <m/>
    <x v="88"/>
    <x v="6"/>
    <s v="B34"/>
    <n v="0"/>
    <n v="0"/>
    <n v="0"/>
    <n v="0"/>
    <n v="0"/>
  </r>
  <r>
    <x v="89"/>
    <s v="Department of Transportation"/>
    <s v="2024 Supplemental"/>
    <m/>
    <x v="89"/>
    <x v="6"/>
    <s v="B34"/>
    <n v="0"/>
    <n v="0"/>
    <n v="0"/>
    <n v="0"/>
    <n v="0"/>
  </r>
  <r>
    <x v="90"/>
    <s v="County Road Administration Board"/>
    <s v="2024 Supplemental"/>
    <m/>
    <x v="90"/>
    <x v="6"/>
    <s v="B34"/>
    <n v="1000"/>
    <n v="1000"/>
    <n v="2000"/>
    <n v="83.33"/>
    <n v="83.33"/>
  </r>
  <r>
    <x v="91"/>
    <s v="Transportation Improvement Board"/>
    <s v="2024 Supplemental"/>
    <m/>
    <x v="91"/>
    <x v="6"/>
    <s v="B34"/>
    <n v="0"/>
    <n v="1000"/>
    <n v="1000"/>
    <n v="0"/>
    <n v="83.33"/>
  </r>
  <r>
    <x v="92"/>
    <s v="Transportation Commission"/>
    <s v="2024 Supplemental"/>
    <m/>
    <x v="92"/>
    <x v="6"/>
    <s v="B34"/>
    <n v="0"/>
    <n v="0"/>
    <n v="0"/>
    <n v="0"/>
    <n v="0"/>
  </r>
  <r>
    <x v="93"/>
    <s v="Freight Mobility Strategic Invest"/>
    <s v="2024 Supplemental"/>
    <m/>
    <x v="93"/>
    <x v="6"/>
    <s v="B34"/>
    <n v="0"/>
    <n v="0"/>
    <n v="0"/>
    <n v="0"/>
    <n v="0"/>
  </r>
  <r>
    <x v="94"/>
    <s v="Columbia River Gorge Commission"/>
    <s v="2024 Supplemental"/>
    <m/>
    <x v="94"/>
    <x v="6"/>
    <s v="B34"/>
    <n v="0"/>
    <n v="0"/>
    <n v="0"/>
    <n v="0"/>
    <n v="0"/>
  </r>
  <r>
    <x v="95"/>
    <s v="Department of Ecology"/>
    <s v="2024 Supplemental"/>
    <m/>
    <x v="95"/>
    <x v="6"/>
    <s v="B34"/>
    <n v="102000"/>
    <n v="106000"/>
    <n v="208000"/>
    <n v="8500"/>
    <n v="8833.33"/>
  </r>
  <r>
    <x v="96"/>
    <s v="WA Pollution Liab Insurance Program"/>
    <s v="2024 Supplemental"/>
    <m/>
    <x v="96"/>
    <x v="6"/>
    <s v="B34"/>
    <n v="2000"/>
    <n v="1000"/>
    <n v="3000"/>
    <n v="166.67"/>
    <n v="83.33"/>
  </r>
  <r>
    <x v="97"/>
    <s v="Energy Fac Site Eval"/>
    <s v="2024 Supplemental"/>
    <m/>
    <x v="97"/>
    <x v="6"/>
    <s v="B34"/>
    <n v="0"/>
    <n v="0"/>
    <n v="0"/>
    <n v="0"/>
    <n v="0"/>
  </r>
  <r>
    <x v="98"/>
    <s v="State Parks and Recreation Comm"/>
    <s v="2024 Supplemental"/>
    <m/>
    <x v="98"/>
    <x v="6"/>
    <s v="B34"/>
    <n v="58000"/>
    <n v="58000"/>
    <n v="116000"/>
    <n v="4833.33"/>
    <n v="4833.33"/>
  </r>
  <r>
    <x v="99"/>
    <s v="Rec and Conservation Funding Board"/>
    <s v="2024 Supplemental"/>
    <m/>
    <x v="99"/>
    <x v="6"/>
    <s v="B34"/>
    <n v="5000"/>
    <n v="5000"/>
    <n v="10000"/>
    <n v="416.67"/>
    <n v="416.67"/>
  </r>
  <r>
    <x v="100"/>
    <s v="Environ &amp; Land Use Hearings Office"/>
    <s v="2024 Supplemental"/>
    <m/>
    <x v="100"/>
    <x v="6"/>
    <s v="B34"/>
    <n v="0"/>
    <n v="0"/>
    <n v="0"/>
    <n v="0"/>
    <n v="0"/>
  </r>
  <r>
    <x v="101"/>
    <s v="State Conservation Commission"/>
    <s v="2024 Supplemental"/>
    <m/>
    <x v="101"/>
    <x v="6"/>
    <s v="B34"/>
    <n v="0"/>
    <n v="0"/>
    <n v="0"/>
    <n v="0"/>
    <n v="0"/>
  </r>
  <r>
    <x v="102"/>
    <s v="Dept of Fish and Wildlife"/>
    <s v="2024 Supplemental"/>
    <m/>
    <x v="102"/>
    <x v="6"/>
    <s v="B34"/>
    <n v="126000"/>
    <n v="126000"/>
    <n v="252000"/>
    <n v="10500"/>
    <n v="10500"/>
  </r>
  <r>
    <x v="103"/>
    <s v="Puget Sound Partnership"/>
    <s v="2024 Supplemental"/>
    <m/>
    <x v="103"/>
    <x v="6"/>
    <s v="B34"/>
    <n v="3000"/>
    <n v="3000"/>
    <n v="6000"/>
    <n v="250"/>
    <n v="250"/>
  </r>
  <r>
    <x v="104"/>
    <s v="Department of Natural Resources"/>
    <s v="2024 Supplemental"/>
    <m/>
    <x v="104"/>
    <x v="6"/>
    <s v="B34"/>
    <n v="106000"/>
    <n v="106000"/>
    <n v="212000"/>
    <n v="8833.33"/>
    <n v="8833.33"/>
  </r>
  <r>
    <x v="105"/>
    <s v="Department of Agriculture"/>
    <s v="2024 Supplemental"/>
    <m/>
    <x v="105"/>
    <x v="6"/>
    <s v="B34"/>
    <n v="48000"/>
    <n v="46000"/>
    <n v="94000"/>
    <n v="4000"/>
    <n v="3833.33"/>
  </r>
  <r>
    <x v="106"/>
    <s v="Employment Security Department"/>
    <s v="2024 Supplemental"/>
    <m/>
    <x v="106"/>
    <x v="6"/>
    <s v="B34"/>
    <n v="136000"/>
    <n v="136000"/>
    <n v="272000"/>
    <n v="11333.33"/>
    <n v="11333.33"/>
  </r>
  <r>
    <x v="107"/>
    <s v="Community/Technical College System"/>
    <s v="2024 Supplemental"/>
    <m/>
    <x v="107"/>
    <x v="6"/>
    <s v="B34"/>
    <n v="0"/>
    <n v="0"/>
    <n v="0"/>
    <n v="0"/>
    <n v="0"/>
  </r>
  <r>
    <x v="0"/>
    <s v="House of Representatives"/>
    <s v="2023-25 Biennium"/>
    <s v="OCIO"/>
    <x v="0"/>
    <x v="7"/>
    <s v="B35"/>
    <n v="37500"/>
    <n v="36500"/>
    <n v="74000"/>
    <n v="3125"/>
    <n v="3041.6666666666665"/>
  </r>
  <r>
    <x v="1"/>
    <s v="Senate"/>
    <s v="2023-25 Biennium"/>
    <s v="OCIO"/>
    <x v="1"/>
    <x v="7"/>
    <s v="B35"/>
    <n v="26000"/>
    <n v="27000"/>
    <n v="53000"/>
    <n v="2166.6666666666665"/>
    <n v="2250"/>
  </r>
  <r>
    <x v="2"/>
    <s v="Joint Transportation Committee"/>
    <s v="2023-25 Biennium"/>
    <s v="OCIO"/>
    <x v="2"/>
    <x v="7"/>
    <s v="B35"/>
    <n v="500"/>
    <n v="500"/>
    <n v="1000"/>
    <n v="41.666666666666664"/>
    <n v="41.666666666666664"/>
  </r>
  <r>
    <x v="3"/>
    <s v="Jt Leg Audit &amp; Review Committee"/>
    <s v="2023-25 Biennium"/>
    <s v="OCIO"/>
    <x v="3"/>
    <x v="7"/>
    <s v="B35"/>
    <n v="2000"/>
    <n v="3000"/>
    <n v="5000"/>
    <n v="166.66666666666666"/>
    <n v="250"/>
  </r>
  <r>
    <x v="4"/>
    <s v="LEAP Committee"/>
    <s v="2023-25 Biennium"/>
    <s v="OCIO"/>
    <x v="4"/>
    <x v="7"/>
    <s v="B35"/>
    <n v="1000"/>
    <n v="1000"/>
    <n v="2000"/>
    <n v="83.333333333333329"/>
    <n v="83.333333333333329"/>
  </r>
  <r>
    <x v="5"/>
    <s v="Office of the State Actuary"/>
    <s v="2023-25 Biennium"/>
    <s v="OCIO"/>
    <x v="5"/>
    <x v="7"/>
    <s v="B35"/>
    <n v="2500"/>
    <n v="1500"/>
    <n v="4000"/>
    <n v="208.33333333333334"/>
    <n v="125"/>
  </r>
  <r>
    <x v="7"/>
    <s v="Office of Legislative Support Svcs"/>
    <s v="2023-25 Biennium"/>
    <s v="OCIO"/>
    <x v="7"/>
    <x v="7"/>
    <s v="B35"/>
    <n v="3000"/>
    <n v="4000"/>
    <n v="7000"/>
    <n v="250"/>
    <n v="333.33333333333331"/>
  </r>
  <r>
    <x v="8"/>
    <s v="Joint Legislative Systems Comm"/>
    <s v="2023-25 Biennium"/>
    <s v="OCIO"/>
    <x v="8"/>
    <x v="7"/>
    <s v="B35"/>
    <n v="7000"/>
    <n v="6000"/>
    <n v="13000"/>
    <n v="583.33333333333337"/>
    <n v="500"/>
  </r>
  <r>
    <x v="9"/>
    <s v="Statute Law Committee"/>
    <s v="2023-25 Biennium"/>
    <s v="OCIO"/>
    <x v="9"/>
    <x v="7"/>
    <s v="B35"/>
    <n v="3500"/>
    <n v="4500"/>
    <n v="8000"/>
    <n v="291.66666666666669"/>
    <n v="375"/>
  </r>
  <r>
    <x v="10"/>
    <s v="Supreme Court"/>
    <s v="2023-25 Biennium"/>
    <s v="OCIO"/>
    <x v="10"/>
    <x v="7"/>
    <s v="B35"/>
    <n v="7000"/>
    <n v="6000"/>
    <n v="13000"/>
    <n v="583.33333333333337"/>
    <n v="500"/>
  </r>
  <r>
    <x v="11"/>
    <s v="State Law Library"/>
    <s v="2023-25 Biennium"/>
    <s v="OCIO"/>
    <x v="11"/>
    <x v="7"/>
    <s v="B35"/>
    <n v="500"/>
    <n v="500"/>
    <n v="1000"/>
    <n v="41.666666666666664"/>
    <n v="41.666666666666664"/>
  </r>
  <r>
    <x v="12"/>
    <s v="Court of Appeals"/>
    <s v="2023-25 Biennium"/>
    <s v="OCIO"/>
    <x v="12"/>
    <x v="7"/>
    <s v="B35"/>
    <n v="12500"/>
    <n v="14500"/>
    <n v="27000"/>
    <n v="1041.6666666666667"/>
    <n v="1208.3333333333333"/>
  </r>
  <r>
    <x v="13"/>
    <s v="Commission on Judicial Conduct"/>
    <s v="2023-25 Biennium"/>
    <s v="OCIO"/>
    <x v="13"/>
    <x v="7"/>
    <s v="B35"/>
    <n v="500"/>
    <n v="500"/>
    <n v="1000"/>
    <n v="41.666666666666664"/>
    <n v="41.666666666666664"/>
  </r>
  <r>
    <x v="14"/>
    <s v="Administrative Office of the Courts"/>
    <s v="2023-25 Biennium"/>
    <s v="OCIO"/>
    <x v="14"/>
    <x v="7"/>
    <s v="B35"/>
    <n v="49500"/>
    <n v="50500"/>
    <n v="100000"/>
    <n v="4125"/>
    <n v="4208.333333333333"/>
  </r>
  <r>
    <x v="15"/>
    <s v="Office of Public Defense"/>
    <s v="2023-25 Biennium"/>
    <s v="OCIO"/>
    <x v="15"/>
    <x v="7"/>
    <s v="B35"/>
    <n v="2500"/>
    <n v="3500"/>
    <n v="6000"/>
    <n v="208.33333333333334"/>
    <n v="291.66666666666669"/>
  </r>
  <r>
    <x v="16"/>
    <s v="Office of Civil Legal Aid"/>
    <s v="2023-25 Biennium"/>
    <s v="OCIO"/>
    <x v="16"/>
    <x v="7"/>
    <s v="B35"/>
    <n v="500"/>
    <n v="500"/>
    <n v="1000"/>
    <n v="41.666666666666664"/>
    <n v="41.666666666666664"/>
  </r>
  <r>
    <x v="17"/>
    <s v="Office of the Governor"/>
    <s v="2023-25 Biennium"/>
    <s v="OCIO"/>
    <x v="17"/>
    <x v="7"/>
    <s v="B35"/>
    <n v="7500"/>
    <n v="7500"/>
    <n v="15000"/>
    <n v="625"/>
    <n v="625"/>
  </r>
  <r>
    <x v="18"/>
    <s v="Office of the Lieutenant Governor"/>
    <s v="2023-25 Biennium"/>
    <s v="OCIO"/>
    <x v="18"/>
    <x v="7"/>
    <s v="B35"/>
    <n v="500"/>
    <n v="500"/>
    <n v="1000"/>
    <n v="41.666666666666664"/>
    <n v="41.666666666666664"/>
  </r>
  <r>
    <x v="20"/>
    <s v="Public Disclosure Commission"/>
    <s v="2023-25 Biennium"/>
    <s v="OCIO"/>
    <x v="20"/>
    <x v="7"/>
    <s v="B35"/>
    <n v="2500"/>
    <n v="3500"/>
    <n v="6000"/>
    <n v="208.33333333333334"/>
    <n v="291.66666666666669"/>
  </r>
  <r>
    <x v="21"/>
    <s v="Office of the Secretary of State"/>
    <s v="2023-25 Biennium"/>
    <s v="OCIO"/>
    <x v="21"/>
    <x v="7"/>
    <s v="B35"/>
    <n v="28500"/>
    <n v="28500"/>
    <n v="57000"/>
    <n v="2375"/>
    <n v="2375"/>
  </r>
  <r>
    <x v="22"/>
    <s v="Governor's Office of Indian Affairs"/>
    <s v="2023-25 Biennium"/>
    <s v="OCIO"/>
    <x v="22"/>
    <x v="7"/>
    <s v="B35"/>
    <n v="0"/>
    <n v="0"/>
    <n v="0"/>
    <n v="0"/>
    <n v="0"/>
  </r>
  <r>
    <x v="23"/>
    <s v="Asian-Pacific-American Affrs"/>
    <s v="2023-25 Biennium"/>
    <s v="OCIO"/>
    <x v="23"/>
    <x v="7"/>
    <s v="B35"/>
    <n v="0"/>
    <n v="0"/>
    <n v="0"/>
    <n v="0"/>
    <n v="0"/>
  </r>
  <r>
    <x v="24"/>
    <s v="Office of the State Treasurer"/>
    <s v="2023-25 Biennium"/>
    <s v="OCIO"/>
    <x v="24"/>
    <x v="7"/>
    <s v="B35"/>
    <n v="6000"/>
    <n v="6000"/>
    <n v="12000"/>
    <n v="500"/>
    <n v="500"/>
  </r>
  <r>
    <x v="25"/>
    <s v="Redistricting Commission"/>
    <s v="2023-25 Biennium"/>
    <s v="OCIO"/>
    <x v="25"/>
    <x v="7"/>
    <s v="B35"/>
    <n v="0"/>
    <n v="0"/>
    <n v="0"/>
    <n v="0"/>
    <n v="0"/>
  </r>
  <r>
    <x v="26"/>
    <s v="Office of the State Auditor"/>
    <s v="2023-25 Biennium"/>
    <s v="OCIO"/>
    <x v="26"/>
    <x v="7"/>
    <s v="B35"/>
    <n v="42500"/>
    <n v="42500"/>
    <n v="85000"/>
    <n v="3541.6666666666665"/>
    <n v="3541.6666666666665"/>
  </r>
  <r>
    <x v="27"/>
    <s v="Comm Salaries for Elected Officials"/>
    <s v="2023-25 Biennium"/>
    <s v="OCIO"/>
    <x v="27"/>
    <x v="7"/>
    <s v="B35"/>
    <n v="0"/>
    <n v="0"/>
    <n v="0"/>
    <n v="0"/>
    <n v="0"/>
  </r>
  <r>
    <x v="28"/>
    <s v="Office of the Attorney General"/>
    <s v="2023-25 Biennium"/>
    <s v="OCIO"/>
    <x v="28"/>
    <x v="7"/>
    <s v="B35"/>
    <n v="160500"/>
    <n v="159500"/>
    <n v="320000"/>
    <n v="13375"/>
    <n v="13291.666666666666"/>
  </r>
  <r>
    <x v="29"/>
    <s v="Caseload Forecast Council"/>
    <s v="2023-25 Biennium"/>
    <s v="OCIO"/>
    <x v="29"/>
    <x v="7"/>
    <s v="B35"/>
    <n v="1000"/>
    <n v="1000"/>
    <n v="2000"/>
    <n v="83.333333333333329"/>
    <n v="83.333333333333329"/>
  </r>
  <r>
    <x v="30"/>
    <s v="Dept of Financial Institutions"/>
    <s v="2023-25 Biennium"/>
    <s v="OCIO"/>
    <x v="30"/>
    <x v="7"/>
    <s v="B35"/>
    <n v="21000"/>
    <n v="21000"/>
    <n v="42000"/>
    <n v="1750"/>
    <n v="1750"/>
  </r>
  <r>
    <x v="31"/>
    <s v="Department of Commerce"/>
    <s v="2023-25 Biennium"/>
    <s v="OCIO"/>
    <x v="31"/>
    <x v="7"/>
    <s v="B35"/>
    <n v="43500"/>
    <n v="44500"/>
    <n v="88000"/>
    <n v="3625"/>
    <n v="3708.3333333333335"/>
  </r>
  <r>
    <x v="32"/>
    <s v="Economic &amp; Revenue Forecast Council"/>
    <s v="2023-25 Biennium"/>
    <s v="OCIO"/>
    <x v="32"/>
    <x v="7"/>
    <s v="B35"/>
    <n v="500"/>
    <n v="500"/>
    <n v="1000"/>
    <n v="41.666666666666664"/>
    <n v="41.666666666666664"/>
  </r>
  <r>
    <x v="33"/>
    <s v="Office of Financial Management"/>
    <s v="2023-25 Biennium"/>
    <s v="OCIO"/>
    <x v="33"/>
    <x v="7"/>
    <s v="B35"/>
    <n v="48500"/>
    <n v="51500"/>
    <n v="100000"/>
    <n v="4041.6666666666665"/>
    <n v="4291.666666666667"/>
  </r>
  <r>
    <x v="34"/>
    <s v="WA State Health Care Authority"/>
    <s v="2023-25 Biennium"/>
    <s v="OCIO"/>
    <x v="34"/>
    <x v="7"/>
    <s v="B35"/>
    <n v="151500"/>
    <n v="150500"/>
    <n v="302000"/>
    <n v="12625"/>
    <n v="12541.666666666666"/>
  </r>
  <r>
    <x v="35"/>
    <s v="Office of Administrative Hearings"/>
    <s v="2023-25 Biennium"/>
    <s v="OCIO"/>
    <x v="35"/>
    <x v="7"/>
    <s v="B35"/>
    <n v="27500"/>
    <n v="26500"/>
    <n v="54000"/>
    <n v="2291.6666666666665"/>
    <n v="2208.3333333333335"/>
  </r>
  <r>
    <x v="36"/>
    <s v="State Lottery Commission"/>
    <s v="2023-25 Biennium"/>
    <s v="OCIO"/>
    <x v="36"/>
    <x v="7"/>
    <s v="B35"/>
    <n v="13000"/>
    <n v="13000"/>
    <n v="26000"/>
    <n v="1083.3333333333333"/>
    <n v="1083.3333333333333"/>
  </r>
  <r>
    <x v="37"/>
    <s v="Washington State Gambling Comm"/>
    <s v="2023-25 Biennium"/>
    <s v="OCIO"/>
    <x v="37"/>
    <x v="7"/>
    <s v="B35"/>
    <n v="10000"/>
    <n v="10000"/>
    <n v="20000"/>
    <n v="833.33333333333337"/>
    <n v="833.33333333333337"/>
  </r>
  <r>
    <x v="38"/>
    <s v="WA State Comm on Hispanic Affairs"/>
    <s v="2023-25 Biennium"/>
    <s v="OCIO"/>
    <x v="38"/>
    <x v="7"/>
    <s v="B35"/>
    <n v="0"/>
    <n v="0"/>
    <n v="0"/>
    <n v="0"/>
    <n v="0"/>
  </r>
  <r>
    <x v="39"/>
    <s v="African-American Affairs Comm"/>
    <s v="2023-25 Biennium"/>
    <s v="OCIO"/>
    <x v="39"/>
    <x v="7"/>
    <s v="B35"/>
    <n v="0"/>
    <n v="0"/>
    <n v="0"/>
    <n v="0"/>
    <n v="0"/>
  </r>
  <r>
    <x v="40"/>
    <s v="Human Rights Commission"/>
    <s v="2023-25 Biennium"/>
    <s v="OCIO"/>
    <x v="40"/>
    <x v="7"/>
    <s v="B35"/>
    <n v="3000"/>
    <n v="3000"/>
    <n v="6000"/>
    <n v="250"/>
    <n v="250"/>
  </r>
  <r>
    <x v="41"/>
    <s v="Department of Retirement Systems"/>
    <s v="2023-25 Biennium"/>
    <s v="OCIO"/>
    <x v="41"/>
    <x v="7"/>
    <s v="B35"/>
    <n v="27000"/>
    <n v="27000"/>
    <n v="54000"/>
    <n v="2250"/>
    <n v="2250"/>
  </r>
  <r>
    <x v="42"/>
    <s v="State Investment Board"/>
    <s v="2023-25 Biennium"/>
    <s v="OCIO"/>
    <x v="42"/>
    <x v="7"/>
    <s v="B35"/>
    <n v="11000"/>
    <n v="11000"/>
    <n v="22000"/>
    <n v="916.66666666666663"/>
    <n v="916.66666666666663"/>
  </r>
  <r>
    <x v="43"/>
    <s v="Department of Revenue"/>
    <s v="2023-25 Biennium"/>
    <s v="OCIO"/>
    <x v="43"/>
    <x v="7"/>
    <s v="B35"/>
    <n v="124500"/>
    <n v="128500"/>
    <n v="253000"/>
    <n v="10375"/>
    <n v="10708.333333333334"/>
  </r>
  <r>
    <x v="44"/>
    <s v="Board of Tax Appeals"/>
    <s v="2023-25 Biennium"/>
    <s v="OCIO"/>
    <x v="44"/>
    <x v="7"/>
    <s v="B35"/>
    <n v="2500"/>
    <n v="1500"/>
    <n v="4000"/>
    <n v="208.33333333333334"/>
    <n v="125"/>
  </r>
  <r>
    <x v="45"/>
    <s v="Minority &amp; Women's Business Enterp"/>
    <s v="2023-25 Biennium"/>
    <s v="OCIO"/>
    <x v="45"/>
    <x v="7"/>
    <s v="B35"/>
    <n v="3000"/>
    <n v="4000"/>
    <n v="7000"/>
    <n v="250"/>
    <n v="333.33333333333331"/>
  </r>
  <r>
    <x v="46"/>
    <s v="Office of Insurance Commissioner"/>
    <s v="2023-25 Biennium"/>
    <s v="OCIO"/>
    <x v="46"/>
    <x v="7"/>
    <s v="B35"/>
    <n v="24500"/>
    <n v="25500"/>
    <n v="50000"/>
    <n v="2041.6666666666667"/>
    <n v="2125"/>
  </r>
  <r>
    <x v="47"/>
    <s v="Consolidated Technology Services"/>
    <s v="2023-25 Biennium"/>
    <s v="OCIO"/>
    <x v="47"/>
    <x v="7"/>
    <s v="B35"/>
    <n v="26000"/>
    <n v="29000"/>
    <n v="55000"/>
    <n v="2166.6666666666665"/>
    <n v="2416.6666666666665"/>
  </r>
  <r>
    <x v="48"/>
    <s v="State Board of Accountancy"/>
    <s v="2023-25 Biennium"/>
    <s v="OCIO"/>
    <x v="48"/>
    <x v="7"/>
    <s v="B35"/>
    <n v="1000"/>
    <n v="1000"/>
    <n v="2000"/>
    <n v="83.333333333333329"/>
    <n v="83.333333333333329"/>
  </r>
  <r>
    <x v="49"/>
    <s v="Bd of Reg Prof Eng &amp; Land Surveyors"/>
    <s v="2023-25 Biennium"/>
    <s v="OCIO"/>
    <x v="49"/>
    <x v="7"/>
    <s v="B35"/>
    <n v="1500"/>
    <n v="500"/>
    <n v="2000"/>
    <n v="125"/>
    <n v="41.666666666666664"/>
  </r>
  <r>
    <x v="50"/>
    <s v="Forensic Investigations Council"/>
    <s v="2023-25 Biennium"/>
    <s v="OCIO"/>
    <x v="50"/>
    <x v="7"/>
    <s v="B35"/>
    <n v="0"/>
    <n v="0"/>
    <n v="0"/>
    <n v="0"/>
    <n v="0"/>
  </r>
  <r>
    <x v="51"/>
    <s v="Dept of Enterprise Services"/>
    <s v="2023-25 Biennium"/>
    <s v="OCIO"/>
    <x v="51"/>
    <x v="7"/>
    <s v="B35"/>
    <n v="76000"/>
    <n v="75000"/>
    <n v="151000"/>
    <n v="6333.333333333333"/>
    <n v="6250"/>
  </r>
  <r>
    <x v="52"/>
    <s v="Washington Horse Racing Commission"/>
    <s v="2023-25 Biennium"/>
    <s v="OCIO"/>
    <x v="52"/>
    <x v="7"/>
    <s v="B35"/>
    <n v="1000"/>
    <n v="1000"/>
    <n v="2000"/>
    <n v="83.333333333333329"/>
    <n v="83.333333333333329"/>
  </r>
  <r>
    <x v="53"/>
    <s v="Bd of Industrial Insurance Appeals"/>
    <s v="2023-25 Biennium"/>
    <s v="OCIO"/>
    <x v="53"/>
    <x v="7"/>
    <s v="B35"/>
    <n v="14500"/>
    <n v="14500"/>
    <n v="29000"/>
    <n v="1208.3333333333333"/>
    <n v="1208.3333333333333"/>
  </r>
  <r>
    <x v="54"/>
    <s v="Liquor and Cannabis Board"/>
    <s v="2023-25 Biennium"/>
    <s v="OCIO"/>
    <x v="54"/>
    <x v="7"/>
    <s v="B35"/>
    <n v="34500"/>
    <n v="35500"/>
    <n v="70000"/>
    <n v="2875"/>
    <n v="2958.3333333333335"/>
  </r>
  <r>
    <x v="55"/>
    <s v="Board of Pilotage Commissioners"/>
    <s v="2023-25 Biennium"/>
    <s v="OCIO"/>
    <x v="55"/>
    <x v="7"/>
    <s v="B35"/>
    <n v="500"/>
    <n v="500"/>
    <n v="1000"/>
    <n v="41.666666666666664"/>
    <n v="41.666666666666664"/>
  </r>
  <r>
    <x v="56"/>
    <s v="Utilities and Transportation Comm"/>
    <s v="2023-25 Biennium"/>
    <s v="OCIO"/>
    <x v="56"/>
    <x v="7"/>
    <s v="B35"/>
    <n v="17000"/>
    <n v="16000"/>
    <n v="33000"/>
    <n v="1416.6666666666667"/>
    <n v="1333.3333333333333"/>
  </r>
  <r>
    <x v="57"/>
    <s v="Board for Volunteer Firefighters"/>
    <s v="2023-25 Biennium"/>
    <s v="OCIO"/>
    <x v="57"/>
    <x v="7"/>
    <s v="B35"/>
    <n v="500"/>
    <n v="500"/>
    <n v="1000"/>
    <n v="41.666666666666664"/>
    <n v="41.666666666666664"/>
  </r>
  <r>
    <x v="58"/>
    <s v="Washington State Patrol"/>
    <s v="2023-25 Biennium"/>
    <s v="OCIO"/>
    <x v="58"/>
    <x v="7"/>
    <s v="B35"/>
    <n v="231000"/>
    <n v="233000"/>
    <n v="464000"/>
    <n v="19250"/>
    <n v="19416.666666666668"/>
  </r>
  <r>
    <x v="59"/>
    <s v="Criminal Justice Training Comm"/>
    <s v="2023-25 Biennium"/>
    <s v="OCIO"/>
    <x v="59"/>
    <x v="7"/>
    <s v="B35"/>
    <n v="8000"/>
    <n v="7000"/>
    <n v="15000"/>
    <n v="666.66666666666663"/>
    <n v="583.33333333333337"/>
  </r>
  <r>
    <x v="60"/>
    <s v="WA Traffic Safety Commission"/>
    <s v="2023-25 Biennium"/>
    <s v="OCIO"/>
    <x v="60"/>
    <x v="7"/>
    <s v="B35"/>
    <n v="2000"/>
    <n v="2000"/>
    <n v="4000"/>
    <n v="166.66666666666666"/>
    <n v="166.66666666666666"/>
  </r>
  <r>
    <x v="61"/>
    <s v="Office of Independent Investigations"/>
    <s v="2023-25 Biennium"/>
    <s v="OCIO"/>
    <x v="61"/>
    <x v="7"/>
    <s v="B35"/>
    <n v="0"/>
    <n v="0"/>
    <n v="0"/>
    <n v="0"/>
    <n v="0"/>
  </r>
  <r>
    <x v="62"/>
    <s v="Department of Labor and Industries"/>
    <s v="2023-25 Biennium"/>
    <s v="OCIO"/>
    <x v="62"/>
    <x v="7"/>
    <s v="B35"/>
    <n v="318000"/>
    <n v="322000"/>
    <n v="640000"/>
    <n v="26500"/>
    <n v="26833.333333333332"/>
  </r>
  <r>
    <x v="63"/>
    <s v="Department of Licensing"/>
    <s v="2023-25 Biennium"/>
    <s v="OCIO"/>
    <x v="63"/>
    <x v="7"/>
    <s v="B35"/>
    <n v="131000"/>
    <n v="132000"/>
    <n v="263000"/>
    <n v="10916.666666666666"/>
    <n v="11000"/>
  </r>
  <r>
    <x v="64"/>
    <s v="Military Department"/>
    <s v="2023-25 Biennium"/>
    <s v="OCIO"/>
    <x v="64"/>
    <x v="7"/>
    <s v="B35"/>
    <n v="37000"/>
    <n v="37000"/>
    <n v="74000"/>
    <n v="3083.3333333333335"/>
    <n v="3083.3333333333335"/>
  </r>
  <r>
    <x v="65"/>
    <s v="Public Employment Relations Comm"/>
    <s v="2023-25 Biennium"/>
    <s v="OCIO"/>
    <x v="65"/>
    <x v="7"/>
    <s v="B35"/>
    <n v="2500"/>
    <n v="3500"/>
    <n v="6000"/>
    <n v="208.33333333333334"/>
    <n v="291.66666666666669"/>
  </r>
  <r>
    <x v="66"/>
    <s v="Dept of Social and Health Services"/>
    <s v="2023-25 Biennium"/>
    <s v="OCIO"/>
    <x v="66"/>
    <x v="7"/>
    <s v="B35"/>
    <n v="1625000"/>
    <n v="1641000"/>
    <n v="3266000"/>
    <n v="135416.66666666666"/>
    <n v="136750"/>
  </r>
  <r>
    <x v="67"/>
    <s v="Department of Health"/>
    <s v="2023-25 Biennium"/>
    <s v="OCIO"/>
    <x v="67"/>
    <x v="7"/>
    <s v="B35"/>
    <n v="277000"/>
    <n v="286000"/>
    <n v="563000"/>
    <n v="23083.333333333332"/>
    <n v="23833.333333333332"/>
  </r>
  <r>
    <x v="68"/>
    <s v="Department of Veterans' Affairs"/>
    <s v="2023-25 Biennium"/>
    <s v="OCIO"/>
    <x v="68"/>
    <x v="7"/>
    <s v="B35"/>
    <n v="83000"/>
    <n v="81000"/>
    <n v="164000"/>
    <n v="6916.666666666667"/>
    <n v="6750"/>
  </r>
  <r>
    <x v="69"/>
    <s v="Dept of Children, Youth &amp; Families"/>
    <s v="2023-25 Biennium"/>
    <s v="OCIO"/>
    <x v="69"/>
    <x v="7"/>
    <s v="B35"/>
    <n v="460500"/>
    <n v="466500"/>
    <n v="927000"/>
    <n v="38375"/>
    <n v="38875"/>
  </r>
  <r>
    <x v="70"/>
    <s v="Department of Corrections"/>
    <s v="2023-25 Biennium"/>
    <s v="OCIO"/>
    <x v="70"/>
    <x v="7"/>
    <s v="B35"/>
    <n v="886500"/>
    <n v="896500"/>
    <n v="1783000"/>
    <n v="73875"/>
    <n v="74708.333333333328"/>
  </r>
  <r>
    <x v="71"/>
    <s v="Dept of Services for the Blind"/>
    <s v="2023-25 Biennium"/>
    <s v="OCIO"/>
    <x v="71"/>
    <x v="7"/>
    <s v="B35"/>
    <n v="8500"/>
    <n v="8500"/>
    <n v="17000"/>
    <n v="708.33333333333337"/>
    <n v="708.33333333333337"/>
  </r>
  <r>
    <x v="72"/>
    <s v="Student Achievement Council"/>
    <s v="2023-25 Biennium"/>
    <s v="OCIO"/>
    <x v="72"/>
    <x v="7"/>
    <s v="B35"/>
    <n v="10000"/>
    <n v="11000"/>
    <n v="21000"/>
    <n v="833.33333333333337"/>
    <n v="916.66666666666663"/>
  </r>
  <r>
    <x v="73"/>
    <s v="LEOFF 2 Retirement Board"/>
    <s v="2023-25 Biennium"/>
    <s v="OCIO"/>
    <x v="73"/>
    <x v="7"/>
    <s v="B35"/>
    <n v="500"/>
    <n v="500"/>
    <n v="1000"/>
    <n v="41.666666666666664"/>
    <n v="41.666666666666664"/>
  </r>
  <r>
    <x v="74"/>
    <s v="Public Schools"/>
    <s v="2023-25 Biennium"/>
    <s v="OCIO"/>
    <x v="74"/>
    <x v="7"/>
    <s v="B35"/>
    <n v="46500"/>
    <n v="46500"/>
    <n v="93000"/>
    <n v="3875"/>
    <n v="3875"/>
  </r>
  <r>
    <x v="75"/>
    <s v="State School for the Blind"/>
    <s v="2023-25 Biennium"/>
    <s v="OCIO"/>
    <x v="75"/>
    <x v="7"/>
    <s v="B35"/>
    <n v="11500"/>
    <n v="10500"/>
    <n v="22000"/>
    <n v="958.33333333333337"/>
    <n v="875"/>
  </r>
  <r>
    <x v="76"/>
    <s v="Childhood Deafness &amp; Hearing Loss"/>
    <s v="2023-25 Biennium"/>
    <s v="OCIO"/>
    <x v="76"/>
    <x v="7"/>
    <s v="B35"/>
    <n v="13000"/>
    <n v="14000"/>
    <n v="27000"/>
    <n v="1083.3333333333333"/>
    <n v="1166.6666666666667"/>
  </r>
  <r>
    <x v="77"/>
    <s v="Workforce Trng &amp; Educ Coord Board"/>
    <s v="2023-25 Biennium"/>
    <s v="OCIO"/>
    <x v="77"/>
    <x v="7"/>
    <s v="B35"/>
    <n v="2500"/>
    <n v="3500"/>
    <n v="6000"/>
    <n v="208.33333333333334"/>
    <n v="291.66666666666669"/>
  </r>
  <r>
    <x v="78"/>
    <s v="Archaeology &amp; Historic Preservation"/>
    <s v="2023-25 Biennium"/>
    <s v="OCIO"/>
    <x v="78"/>
    <x v="7"/>
    <s v="B35"/>
    <n v="2500"/>
    <n v="1500"/>
    <n v="4000"/>
    <n v="208.33333333333334"/>
    <n v="125"/>
  </r>
  <r>
    <x v="108"/>
    <s v="Department of Early Learning"/>
    <s v="2023-25 Biennium"/>
    <s v="OCIO"/>
    <x v="108"/>
    <x v="7"/>
    <s v="B35"/>
    <n v="0"/>
    <n v="0"/>
    <n v="0"/>
    <n v="0"/>
    <n v="0"/>
  </r>
  <r>
    <x v="79"/>
    <s v="Washington Charter School Comm"/>
    <s v="2023-25 Biennium"/>
    <s v="OCIO"/>
    <x v="79"/>
    <x v="7"/>
    <s v="B35"/>
    <n v="0"/>
    <n v="0"/>
    <n v="0"/>
    <n v="0"/>
    <n v="0"/>
  </r>
  <r>
    <x v="80"/>
    <s v="University of Washington"/>
    <s v="2023-25 Biennium"/>
    <s v="OCIO"/>
    <x v="80"/>
    <x v="7"/>
    <s v="B35"/>
    <n v="114000"/>
    <n v="116000"/>
    <n v="230000"/>
    <n v="9500"/>
    <n v="9666.6666666666661"/>
  </r>
  <r>
    <x v="81"/>
    <s v="Washington State University"/>
    <s v="2023-25 Biennium"/>
    <s v="OCIO"/>
    <x v="81"/>
    <x v="7"/>
    <s v="B35"/>
    <n v="54000"/>
    <n v="54000"/>
    <n v="108000"/>
    <n v="4500"/>
    <n v="4500"/>
  </r>
  <r>
    <x v="82"/>
    <s v="Eastern Washington University"/>
    <s v="2023-25 Biennium"/>
    <s v="OCIO"/>
    <x v="82"/>
    <x v="7"/>
    <s v="B35"/>
    <n v="13000"/>
    <n v="12000"/>
    <n v="25000"/>
    <n v="1083.3333333333333"/>
    <n v="1000"/>
  </r>
  <r>
    <x v="83"/>
    <s v="Central Washington University"/>
    <s v="2023-25 Biennium"/>
    <s v="OCIO"/>
    <x v="83"/>
    <x v="7"/>
    <s v="B35"/>
    <n v="12000"/>
    <n v="12000"/>
    <n v="24000"/>
    <n v="1000"/>
    <n v="1000"/>
  </r>
  <r>
    <x v="84"/>
    <s v="The Evergreen State College"/>
    <s v="2023-25 Biennium"/>
    <s v="OCIO"/>
    <x v="84"/>
    <x v="7"/>
    <s v="B35"/>
    <n v="10500"/>
    <n v="9500"/>
    <n v="20000"/>
    <n v="875"/>
    <n v="791.66666666666663"/>
  </r>
  <r>
    <x v="85"/>
    <s v="Western Washington University"/>
    <s v="2023-25 Biennium"/>
    <s v="OCIO"/>
    <x v="85"/>
    <x v="7"/>
    <s v="B35"/>
    <n v="22500"/>
    <n v="23500"/>
    <n v="46000"/>
    <n v="1875"/>
    <n v="1958.3333333333333"/>
  </r>
  <r>
    <x v="86"/>
    <s v="Washington State Arts Commission"/>
    <s v="2023-25 Biennium"/>
    <s v="OCIO"/>
    <x v="86"/>
    <x v="7"/>
    <s v="B35"/>
    <n v="3500"/>
    <n v="1500"/>
    <n v="5000"/>
    <n v="291.66666666666669"/>
    <n v="125"/>
  </r>
  <r>
    <x v="87"/>
    <s v="Washington State Historical Society"/>
    <s v="2023-25 Biennium"/>
    <s v="OCIO"/>
    <x v="87"/>
    <x v="7"/>
    <s v="B35"/>
    <n v="3000"/>
    <n v="4000"/>
    <n v="7000"/>
    <n v="250"/>
    <n v="333.33333333333331"/>
  </r>
  <r>
    <x v="88"/>
    <s v="East Wash State Historical Society"/>
    <s v="2023-25 Biennium"/>
    <s v="OCIO"/>
    <x v="88"/>
    <x v="7"/>
    <s v="B35"/>
    <n v="2500"/>
    <n v="3500"/>
    <n v="6000"/>
    <n v="208.33333333333334"/>
    <n v="291.66666666666669"/>
  </r>
  <r>
    <x v="89"/>
    <s v="Department of Transportation"/>
    <s v="2023-25 Biennium"/>
    <s v="OCIO"/>
    <x v="89"/>
    <x v="7"/>
    <s v="B35"/>
    <n v="686500"/>
    <n v="695500"/>
    <n v="1382000"/>
    <n v="57208.333333333336"/>
    <n v="57958.333333333336"/>
  </r>
  <r>
    <x v="90"/>
    <s v="County Road Administration Board"/>
    <s v="2023-25 Biennium"/>
    <s v="OCIO"/>
    <x v="90"/>
    <x v="7"/>
    <s v="B35"/>
    <n v="2500"/>
    <n v="1500"/>
    <n v="4000"/>
    <n v="208.33333333333334"/>
    <n v="125"/>
  </r>
  <r>
    <x v="91"/>
    <s v="Transportation Improvement Board"/>
    <s v="2023-25 Biennium"/>
    <s v="OCIO"/>
    <x v="91"/>
    <x v="7"/>
    <s v="B35"/>
    <n v="1000"/>
    <n v="1000"/>
    <n v="2000"/>
    <n v="83.333333333333329"/>
    <n v="83.333333333333329"/>
  </r>
  <r>
    <x v="92"/>
    <s v="Transportation Commission"/>
    <s v="2023-25 Biennium"/>
    <s v="OCIO"/>
    <x v="92"/>
    <x v="7"/>
    <s v="B35"/>
    <n v="500"/>
    <n v="500"/>
    <n v="1000"/>
    <n v="41.666666666666664"/>
    <n v="41.666666666666664"/>
  </r>
  <r>
    <x v="93"/>
    <s v="Freight Mobility Strategic Invest"/>
    <s v="2023-25 Biennium"/>
    <s v="OCIO"/>
    <x v="93"/>
    <x v="7"/>
    <s v="B35"/>
    <n v="0"/>
    <n v="0"/>
    <n v="0"/>
    <n v="0"/>
    <n v="0"/>
  </r>
  <r>
    <x v="94"/>
    <s v="Columbia River Gorge Commission"/>
    <s v="2023-25 Biennium"/>
    <s v="OCIO"/>
    <x v="94"/>
    <x v="7"/>
    <s v="B35"/>
    <n v="500"/>
    <n v="500"/>
    <n v="1000"/>
    <n v="41.666666666666664"/>
    <n v="41.666666666666664"/>
  </r>
  <r>
    <x v="95"/>
    <s v="Department of Ecology"/>
    <s v="2023-25 Biennium"/>
    <s v="OCIO"/>
    <x v="95"/>
    <x v="7"/>
    <s v="B35"/>
    <n v="165500"/>
    <n v="166500"/>
    <n v="332000"/>
    <n v="13791.666666666666"/>
    <n v="13875"/>
  </r>
  <r>
    <x v="96"/>
    <s v="WA Pollution Liab Insurance Program"/>
    <s v="2023-25 Biennium"/>
    <s v="OCIO"/>
    <x v="96"/>
    <x v="7"/>
    <s v="B35"/>
    <n v="2500"/>
    <n v="1500"/>
    <n v="4000"/>
    <n v="208.33333333333334"/>
    <n v="125"/>
  </r>
  <r>
    <x v="98"/>
    <s v="State Parks and Recreation Comm"/>
    <s v="2023-25 Biennium"/>
    <s v="OCIO"/>
    <x v="98"/>
    <x v="7"/>
    <s v="B35"/>
    <n v="83000"/>
    <n v="84000"/>
    <n v="167000"/>
    <n v="6916.666666666667"/>
    <n v="7000"/>
  </r>
  <r>
    <x v="99"/>
    <s v="Rec and Conservation Funding Board"/>
    <s v="2023-25 Biennium"/>
    <s v="OCIO"/>
    <x v="99"/>
    <x v="7"/>
    <s v="B35"/>
    <n v="7000"/>
    <n v="6000"/>
    <n v="13000"/>
    <n v="583.33333333333337"/>
    <n v="500"/>
  </r>
  <r>
    <x v="100"/>
    <s v="Environ &amp; Land Use Hearings Office"/>
    <s v="2023-25 Biennium"/>
    <s v="OCIO"/>
    <x v="100"/>
    <x v="7"/>
    <s v="B35"/>
    <n v="2000"/>
    <n v="1000"/>
    <n v="3000"/>
    <n v="166.66666666666666"/>
    <n v="83.333333333333329"/>
  </r>
  <r>
    <x v="101"/>
    <s v="State Conservation Commission"/>
    <s v="2023-25 Biennium"/>
    <s v="OCIO"/>
    <x v="101"/>
    <x v="7"/>
    <s v="B35"/>
    <n v="3000"/>
    <n v="2000"/>
    <n v="5000"/>
    <n v="250"/>
    <n v="166.66666666666666"/>
  </r>
  <r>
    <x v="102"/>
    <s v="Dept of Fish and Wildlife"/>
    <s v="2023-25 Biennium"/>
    <s v="OCIO"/>
    <x v="102"/>
    <x v="7"/>
    <s v="B35"/>
    <n v="198500"/>
    <n v="201500"/>
    <n v="400000"/>
    <n v="16541.666666666668"/>
    <n v="16791.666666666668"/>
  </r>
  <r>
    <x v="103"/>
    <s v="Puget Sound Partnership"/>
    <s v="2023-25 Biennium"/>
    <s v="OCIO"/>
    <x v="103"/>
    <x v="7"/>
    <s v="B35"/>
    <n v="5000"/>
    <n v="5000"/>
    <n v="10000"/>
    <n v="416.66666666666669"/>
    <n v="416.66666666666669"/>
  </r>
  <r>
    <x v="104"/>
    <s v="Department of Natural Resources"/>
    <s v="2023-25 Biennium"/>
    <s v="OCIO"/>
    <x v="104"/>
    <x v="7"/>
    <s v="B35"/>
    <n v="194500"/>
    <n v="197500"/>
    <n v="392000"/>
    <n v="16208.333333333334"/>
    <n v="16458.333333333332"/>
  </r>
  <r>
    <x v="105"/>
    <s v="Department of Agriculture"/>
    <s v="2023-25 Biennium"/>
    <s v="OCIO"/>
    <x v="105"/>
    <x v="7"/>
    <s v="B35"/>
    <n v="83000"/>
    <n v="81000"/>
    <n v="164000"/>
    <n v="6916.666666666667"/>
    <n v="6750"/>
  </r>
  <r>
    <x v="106"/>
    <s v="Employment Security Department"/>
    <s v="2023-25 Biennium"/>
    <s v="OCIO"/>
    <x v="106"/>
    <x v="7"/>
    <s v="B35"/>
    <n v="281500"/>
    <n v="281500"/>
    <n v="563000"/>
    <n v="23458.333333333332"/>
    <n v="23458.333333333332"/>
  </r>
  <r>
    <x v="109"/>
    <s v="ESD - PFM"/>
    <s v="2023-25 Biennium"/>
    <s v="OCIO"/>
    <x v="109"/>
    <x v="7"/>
    <s v="B35"/>
    <n v="0"/>
    <n v="0"/>
    <n v="0"/>
    <n v="0"/>
    <n v="0"/>
  </r>
  <r>
    <x v="110"/>
    <s v="ESD LTC"/>
    <s v="2023-25 Biennium"/>
    <s v="OCIO"/>
    <x v="110"/>
    <x v="7"/>
    <s v="B35"/>
    <n v="0"/>
    <n v="0"/>
    <n v="0"/>
    <n v="0"/>
    <n v="0"/>
  </r>
  <r>
    <x v="111"/>
    <s v="ESD - UI"/>
    <s v="2023-25 Biennium"/>
    <s v="OCIO"/>
    <x v="111"/>
    <x v="7"/>
    <s v="B35"/>
    <n v="0"/>
    <n v="0"/>
    <n v="0"/>
    <n v="0"/>
    <n v="0"/>
  </r>
  <r>
    <x v="112"/>
    <s v="ESD - Other"/>
    <s v="2023-25 Biennium"/>
    <s v="OCIO"/>
    <x v="112"/>
    <x v="7"/>
    <s v="B35"/>
    <n v="0"/>
    <n v="0"/>
    <n v="0"/>
    <n v="0"/>
    <n v="0"/>
  </r>
  <r>
    <x v="107"/>
    <s v="Community/Technical College System"/>
    <s v="2023-25 Biennium"/>
    <s v="OCIO"/>
    <x v="107"/>
    <x v="7"/>
    <s v="B35"/>
    <n v="144000"/>
    <n v="146000"/>
    <n v="290000"/>
    <n v="12000"/>
    <n v="12166.666666666666"/>
  </r>
  <r>
    <x v="0"/>
    <s v="House of Representatives"/>
    <s v="2024 Supplemental"/>
    <m/>
    <x v="0"/>
    <x v="7"/>
    <s v="B35"/>
    <n v="-37500"/>
    <n v="-36500"/>
    <n v="-74000"/>
    <n v="-3125"/>
    <n v="-3041.67"/>
  </r>
  <r>
    <x v="1"/>
    <s v="Senate"/>
    <s v="2024 Supplemental"/>
    <m/>
    <x v="1"/>
    <x v="7"/>
    <s v="B35"/>
    <n v="-26000"/>
    <n v="-27000"/>
    <n v="-53000"/>
    <n v="-2166.67"/>
    <n v="-2250"/>
  </r>
  <r>
    <x v="2"/>
    <s v="Joint Transportation Committee"/>
    <s v="2024 Supplemental"/>
    <m/>
    <x v="2"/>
    <x v="7"/>
    <s v="B35"/>
    <n v="-500"/>
    <n v="-500"/>
    <n v="-1000"/>
    <n v="-41.67"/>
    <n v="-41.67"/>
  </r>
  <r>
    <x v="3"/>
    <s v="Jt Leg Audit &amp; Review Committee"/>
    <s v="2024 Supplemental"/>
    <m/>
    <x v="3"/>
    <x v="7"/>
    <s v="B35"/>
    <n v="-2000"/>
    <n v="-3000"/>
    <n v="-5000"/>
    <n v="-166.67"/>
    <n v="-250"/>
  </r>
  <r>
    <x v="4"/>
    <s v="LEAP Committee"/>
    <s v="2024 Supplemental"/>
    <m/>
    <x v="4"/>
    <x v="7"/>
    <s v="B35"/>
    <n v="-1000"/>
    <n v="-1000"/>
    <n v="-2000"/>
    <n v="-83.33"/>
    <n v="-83.33"/>
  </r>
  <r>
    <x v="5"/>
    <s v="Office of the State Actuary"/>
    <s v="2024 Supplemental"/>
    <m/>
    <x v="5"/>
    <x v="7"/>
    <s v="B35"/>
    <n v="-2500"/>
    <n v="-1500"/>
    <n v="-4000"/>
    <n v="-208.33"/>
    <n v="-125"/>
  </r>
  <r>
    <x v="6"/>
    <s v="St Leg Labor Rel"/>
    <s v="2024 Supplemental"/>
    <m/>
    <x v="6"/>
    <x v="7"/>
    <s v="B35"/>
    <n v="0"/>
    <n v="0"/>
    <n v="0"/>
    <n v="0"/>
    <n v="0"/>
  </r>
  <r>
    <x v="7"/>
    <s v="Office of Legislative Support Svcs"/>
    <s v="2024 Supplemental"/>
    <m/>
    <x v="7"/>
    <x v="7"/>
    <s v="B35"/>
    <n v="-3000"/>
    <n v="-4000"/>
    <n v="-7000"/>
    <n v="-250"/>
    <n v="-333.33"/>
  </r>
  <r>
    <x v="8"/>
    <s v="Joint Legislative Systems Comm"/>
    <s v="2024 Supplemental"/>
    <m/>
    <x v="8"/>
    <x v="7"/>
    <s v="B35"/>
    <n v="-7000"/>
    <n v="-6000"/>
    <n v="-13000"/>
    <n v="-583.33000000000004"/>
    <n v="-500"/>
  </r>
  <r>
    <x v="9"/>
    <s v="Statute Law Committee"/>
    <s v="2024 Supplemental"/>
    <m/>
    <x v="9"/>
    <x v="7"/>
    <s v="B35"/>
    <n v="-3500"/>
    <n v="-4500"/>
    <n v="-8000"/>
    <n v="-291.67"/>
    <n v="-375"/>
  </r>
  <r>
    <x v="10"/>
    <s v="Supreme Court"/>
    <s v="2024 Supplemental"/>
    <m/>
    <x v="10"/>
    <x v="7"/>
    <s v="B35"/>
    <n v="-7000"/>
    <n v="-6000"/>
    <n v="-13000"/>
    <n v="-583.33000000000004"/>
    <n v="-500"/>
  </r>
  <r>
    <x v="11"/>
    <s v="State Law Library"/>
    <s v="2024 Supplemental"/>
    <m/>
    <x v="11"/>
    <x v="7"/>
    <s v="B35"/>
    <n v="-500"/>
    <n v="-500"/>
    <n v="-1000"/>
    <n v="-41.67"/>
    <n v="-41.67"/>
  </r>
  <r>
    <x v="12"/>
    <s v="Court of Appeals"/>
    <s v="2024 Supplemental"/>
    <m/>
    <x v="12"/>
    <x v="7"/>
    <s v="B35"/>
    <n v="-12500"/>
    <n v="-14500"/>
    <n v="-27000"/>
    <n v="-1041.67"/>
    <n v="-1208.33"/>
  </r>
  <r>
    <x v="13"/>
    <s v="Commission on Judicial Conduct"/>
    <s v="2024 Supplemental"/>
    <m/>
    <x v="13"/>
    <x v="7"/>
    <s v="B35"/>
    <n v="-500"/>
    <n v="-500"/>
    <n v="-1000"/>
    <n v="-41.67"/>
    <n v="-41.67"/>
  </r>
  <r>
    <x v="14"/>
    <s v="Administrative Office of the Courts"/>
    <s v="2024 Supplemental"/>
    <m/>
    <x v="14"/>
    <x v="7"/>
    <s v="B35"/>
    <n v="-49500"/>
    <n v="-50500"/>
    <n v="-100000"/>
    <n v="-4125"/>
    <n v="-4208.33"/>
  </r>
  <r>
    <x v="15"/>
    <s v="Office of Public Defense"/>
    <s v="2024 Supplemental"/>
    <m/>
    <x v="15"/>
    <x v="7"/>
    <s v="B35"/>
    <n v="-2500"/>
    <n v="-3500"/>
    <n v="-6000"/>
    <n v="-208.33"/>
    <n v="-291.67"/>
  </r>
  <r>
    <x v="16"/>
    <s v="Office of Civil Legal Aid"/>
    <s v="2024 Supplemental"/>
    <m/>
    <x v="16"/>
    <x v="7"/>
    <s v="B35"/>
    <n v="-500"/>
    <n v="-500"/>
    <n v="-1000"/>
    <n v="-41.67"/>
    <n v="-41.67"/>
  </r>
  <r>
    <x v="17"/>
    <s v="Office of the Governor"/>
    <s v="2024 Supplemental"/>
    <m/>
    <x v="17"/>
    <x v="7"/>
    <s v="B35"/>
    <n v="-7500"/>
    <n v="-7500"/>
    <n v="-15000"/>
    <n v="-625"/>
    <n v="-625"/>
  </r>
  <r>
    <x v="18"/>
    <s v="Office of the Lieutenant Governor"/>
    <s v="2024 Supplemental"/>
    <m/>
    <x v="18"/>
    <x v="7"/>
    <s v="B35"/>
    <n v="-500"/>
    <n v="-500"/>
    <n v="-1000"/>
    <n v="-41.67"/>
    <n v="-41.67"/>
  </r>
  <r>
    <x v="19"/>
    <s v="WA St Leadership Bd"/>
    <s v="2024 Supplemental"/>
    <m/>
    <x v="19"/>
    <x v="7"/>
    <s v="B35"/>
    <n v="0"/>
    <n v="0"/>
    <n v="0"/>
    <n v="0"/>
    <n v="0"/>
  </r>
  <r>
    <x v="20"/>
    <s v="Public Disclosure Commission"/>
    <s v="2024 Supplemental"/>
    <m/>
    <x v="20"/>
    <x v="7"/>
    <s v="B35"/>
    <n v="-2500"/>
    <n v="-3500"/>
    <n v="-6000"/>
    <n v="-208.33"/>
    <n v="-291.67"/>
  </r>
  <r>
    <x v="21"/>
    <s v="Office of the Secretary of State"/>
    <s v="2024 Supplemental"/>
    <m/>
    <x v="21"/>
    <x v="7"/>
    <s v="B35"/>
    <n v="-28500"/>
    <n v="-28500"/>
    <n v="-57000"/>
    <n v="-2375"/>
    <n v="-2375"/>
  </r>
  <r>
    <x v="22"/>
    <s v="Governor's Office of Indian Affairs"/>
    <s v="2024 Supplemental"/>
    <m/>
    <x v="22"/>
    <x v="7"/>
    <s v="B35"/>
    <n v="0"/>
    <n v="0"/>
    <n v="0"/>
    <n v="0"/>
    <n v="0"/>
  </r>
  <r>
    <x v="23"/>
    <s v="Asian-Pacific-American Affrs"/>
    <s v="2024 Supplemental"/>
    <m/>
    <x v="23"/>
    <x v="7"/>
    <s v="B35"/>
    <n v="0"/>
    <n v="0"/>
    <n v="0"/>
    <n v="0"/>
    <n v="0"/>
  </r>
  <r>
    <x v="24"/>
    <s v="Office of the State Treasurer"/>
    <s v="2024 Supplemental"/>
    <m/>
    <x v="24"/>
    <x v="7"/>
    <s v="B35"/>
    <n v="-6000"/>
    <n v="-6000"/>
    <n v="-12000"/>
    <n v="-500"/>
    <n v="-500"/>
  </r>
  <r>
    <x v="25"/>
    <s v="Redistricting Commission"/>
    <s v="2024 Supplemental"/>
    <m/>
    <x v="25"/>
    <x v="7"/>
    <s v="B35"/>
    <n v="0"/>
    <n v="0"/>
    <n v="0"/>
    <n v="0"/>
    <n v="0"/>
  </r>
  <r>
    <x v="26"/>
    <s v="Office of the State Auditor"/>
    <s v="2024 Supplemental"/>
    <m/>
    <x v="26"/>
    <x v="7"/>
    <s v="B35"/>
    <n v="-42500"/>
    <n v="-42500"/>
    <n v="-85000"/>
    <n v="-3541.67"/>
    <n v="-3541.67"/>
  </r>
  <r>
    <x v="27"/>
    <s v="Comm Salaries for Elected Officials"/>
    <s v="2024 Supplemental"/>
    <m/>
    <x v="27"/>
    <x v="7"/>
    <s v="B35"/>
    <n v="0"/>
    <n v="0"/>
    <n v="0"/>
    <n v="0"/>
    <n v="0"/>
  </r>
  <r>
    <x v="28"/>
    <s v="Office of the Attorney General"/>
    <s v="2024 Supplemental"/>
    <m/>
    <x v="28"/>
    <x v="7"/>
    <s v="B35"/>
    <n v="-160500"/>
    <n v="-159500"/>
    <n v="-320000"/>
    <n v="-13375"/>
    <n v="-13291.67"/>
  </r>
  <r>
    <x v="29"/>
    <s v="Caseload Forecast Council"/>
    <s v="2024 Supplemental"/>
    <m/>
    <x v="29"/>
    <x v="7"/>
    <s v="B35"/>
    <n v="-1000"/>
    <n v="-1000"/>
    <n v="-2000"/>
    <n v="-83.33"/>
    <n v="-83.33"/>
  </r>
  <r>
    <x v="30"/>
    <s v="Dept of Financial Institutions"/>
    <s v="2024 Supplemental"/>
    <m/>
    <x v="30"/>
    <x v="7"/>
    <s v="B35"/>
    <n v="-21000"/>
    <n v="-21000"/>
    <n v="-42000"/>
    <n v="-1750"/>
    <n v="-1750"/>
  </r>
  <r>
    <x v="31"/>
    <s v="Department of Commerce"/>
    <s v="2024 Supplemental"/>
    <m/>
    <x v="31"/>
    <x v="7"/>
    <s v="B35"/>
    <n v="-43500"/>
    <n v="-44500"/>
    <n v="-88000"/>
    <n v="-3625"/>
    <n v="-3708.33"/>
  </r>
  <r>
    <x v="32"/>
    <s v="Economic &amp; Revenue Forecast Council"/>
    <s v="2024 Supplemental"/>
    <m/>
    <x v="32"/>
    <x v="7"/>
    <s v="B35"/>
    <n v="-500"/>
    <n v="-500"/>
    <n v="-1000"/>
    <n v="-41.67"/>
    <n v="-41.67"/>
  </r>
  <r>
    <x v="33"/>
    <s v="Office of Financial Management"/>
    <s v="2024 Supplemental"/>
    <m/>
    <x v="33"/>
    <x v="7"/>
    <s v="B35"/>
    <n v="-48500"/>
    <n v="-51500"/>
    <n v="-100000"/>
    <n v="-4041.67"/>
    <n v="-4291.67"/>
  </r>
  <r>
    <x v="34"/>
    <s v="WA State Health Care Authority"/>
    <s v="2024 Supplemental"/>
    <m/>
    <x v="34"/>
    <x v="7"/>
    <s v="B35"/>
    <n v="-151500"/>
    <n v="-150500"/>
    <n v="-302000"/>
    <n v="-12625"/>
    <n v="-12541.67"/>
  </r>
  <r>
    <x v="35"/>
    <s v="Office of Administrative Hearings"/>
    <s v="2024 Supplemental"/>
    <m/>
    <x v="35"/>
    <x v="7"/>
    <s v="B35"/>
    <n v="-27500"/>
    <n v="-26500"/>
    <n v="-54000"/>
    <n v="-2291.67"/>
    <n v="-2208.33"/>
  </r>
  <r>
    <x v="36"/>
    <s v="State Lottery Commission"/>
    <s v="2024 Supplemental"/>
    <m/>
    <x v="36"/>
    <x v="7"/>
    <s v="B35"/>
    <n v="-13000"/>
    <n v="-13000"/>
    <n v="-26000"/>
    <n v="-1083.33"/>
    <n v="-1083.33"/>
  </r>
  <r>
    <x v="37"/>
    <s v="Washington State Gambling Comm"/>
    <s v="2024 Supplemental"/>
    <m/>
    <x v="37"/>
    <x v="7"/>
    <s v="B35"/>
    <n v="-10000"/>
    <n v="-10000"/>
    <n v="-20000"/>
    <n v="-833.33"/>
    <n v="-833.33"/>
  </r>
  <r>
    <x v="38"/>
    <s v="WA State Comm on Hispanic Affairs"/>
    <s v="2024 Supplemental"/>
    <m/>
    <x v="38"/>
    <x v="7"/>
    <s v="B35"/>
    <n v="0"/>
    <n v="0"/>
    <n v="0"/>
    <n v="0"/>
    <n v="0"/>
  </r>
  <r>
    <x v="39"/>
    <s v="African-American Affairs Comm"/>
    <s v="2024 Supplemental"/>
    <m/>
    <x v="39"/>
    <x v="7"/>
    <s v="B35"/>
    <n v="0"/>
    <n v="0"/>
    <n v="0"/>
    <n v="0"/>
    <n v="0"/>
  </r>
  <r>
    <x v="40"/>
    <s v="Human Rights Commission"/>
    <s v="2024 Supplemental"/>
    <m/>
    <x v="40"/>
    <x v="7"/>
    <s v="B35"/>
    <n v="-3000"/>
    <n v="-3000"/>
    <n v="-6000"/>
    <n v="-250"/>
    <n v="-250"/>
  </r>
  <r>
    <x v="41"/>
    <s v="Department of Retirement Systems"/>
    <s v="2024 Supplemental"/>
    <m/>
    <x v="41"/>
    <x v="7"/>
    <s v="B35"/>
    <n v="-27000"/>
    <n v="-27000"/>
    <n v="-54000"/>
    <n v="-2250"/>
    <n v="-2250"/>
  </r>
  <r>
    <x v="42"/>
    <s v="State Investment Board"/>
    <s v="2024 Supplemental"/>
    <m/>
    <x v="42"/>
    <x v="7"/>
    <s v="B35"/>
    <n v="-11000"/>
    <n v="-11000"/>
    <n v="-22000"/>
    <n v="-916.67"/>
    <n v="-916.67"/>
  </r>
  <r>
    <x v="43"/>
    <s v="Department of Revenue"/>
    <s v="2024 Supplemental"/>
    <m/>
    <x v="43"/>
    <x v="7"/>
    <s v="B35"/>
    <n v="-124500"/>
    <n v="-128500"/>
    <n v="-253000"/>
    <n v="-10375"/>
    <n v="-10708.33"/>
  </r>
  <r>
    <x v="44"/>
    <s v="Board of Tax Appeals"/>
    <s v="2024 Supplemental"/>
    <m/>
    <x v="44"/>
    <x v="7"/>
    <s v="B35"/>
    <n v="-2500"/>
    <n v="-1500"/>
    <n v="-4000"/>
    <n v="-208.33"/>
    <n v="-125"/>
  </r>
  <r>
    <x v="45"/>
    <s v="Minority &amp; Women's Business Enterp"/>
    <s v="2024 Supplemental"/>
    <m/>
    <x v="45"/>
    <x v="7"/>
    <s v="B35"/>
    <n v="-3000"/>
    <n v="-4000"/>
    <n v="-7000"/>
    <n v="-250"/>
    <n v="-333.33"/>
  </r>
  <r>
    <x v="46"/>
    <s v="Office of Insurance Commissioner"/>
    <s v="2024 Supplemental"/>
    <m/>
    <x v="46"/>
    <x v="7"/>
    <s v="B35"/>
    <n v="-24500"/>
    <n v="-25500"/>
    <n v="-50000"/>
    <n v="-2041.67"/>
    <n v="-2125"/>
  </r>
  <r>
    <x v="47"/>
    <s v="Consolidated Technology Services"/>
    <s v="2024 Supplemental"/>
    <m/>
    <x v="47"/>
    <x v="7"/>
    <s v="B35"/>
    <n v="-26000"/>
    <n v="-29000"/>
    <n v="-55000"/>
    <n v="-2166.67"/>
    <n v="-2416.67"/>
  </r>
  <r>
    <x v="48"/>
    <s v="State Board of Accountancy"/>
    <s v="2024 Supplemental"/>
    <m/>
    <x v="48"/>
    <x v="7"/>
    <s v="B35"/>
    <n v="-1000"/>
    <n v="-1000"/>
    <n v="-2000"/>
    <n v="-83.33"/>
    <n v="-83.33"/>
  </r>
  <r>
    <x v="49"/>
    <s v="Bd of Reg Prof Eng &amp; Land Surveyors"/>
    <s v="2024 Supplemental"/>
    <m/>
    <x v="49"/>
    <x v="7"/>
    <s v="B35"/>
    <n v="-1500"/>
    <n v="-500"/>
    <n v="-2000"/>
    <n v="-125"/>
    <n v="-41.67"/>
  </r>
  <r>
    <x v="50"/>
    <s v="Forensic Investigations Council"/>
    <s v="2024 Supplemental"/>
    <m/>
    <x v="50"/>
    <x v="7"/>
    <s v="B35"/>
    <n v="0"/>
    <n v="0"/>
    <n v="0"/>
    <n v="0"/>
    <n v="0"/>
  </r>
  <r>
    <x v="51"/>
    <s v="Dept of Enterprise Services"/>
    <s v="2024 Supplemental"/>
    <m/>
    <x v="51"/>
    <x v="7"/>
    <s v="B35"/>
    <n v="-76000"/>
    <n v="-75000"/>
    <n v="-151000"/>
    <n v="-6333.33"/>
    <n v="-6250"/>
  </r>
  <r>
    <x v="52"/>
    <s v="Washington Horse Racing Commission"/>
    <s v="2024 Supplemental"/>
    <m/>
    <x v="52"/>
    <x v="7"/>
    <s v="B35"/>
    <n v="-1000"/>
    <n v="-1000"/>
    <n v="-2000"/>
    <n v="-83.33"/>
    <n v="-83.33"/>
  </r>
  <r>
    <x v="53"/>
    <s v="Bd of Industrial Insurance Appeals"/>
    <s v="2024 Supplemental"/>
    <m/>
    <x v="53"/>
    <x v="7"/>
    <s v="B35"/>
    <n v="-14500"/>
    <n v="-14500"/>
    <n v="-29000"/>
    <n v="-1208.33"/>
    <n v="-1208.33"/>
  </r>
  <r>
    <x v="54"/>
    <s v="Liquor and Cannabis Board"/>
    <s v="2024 Supplemental"/>
    <m/>
    <x v="54"/>
    <x v="7"/>
    <s v="B35"/>
    <n v="-34500"/>
    <n v="-35500"/>
    <n v="-70000"/>
    <n v="-2875"/>
    <n v="-2958.33"/>
  </r>
  <r>
    <x v="55"/>
    <s v="Board of Pilotage Commissioners"/>
    <s v="2024 Supplemental"/>
    <m/>
    <x v="55"/>
    <x v="7"/>
    <s v="B35"/>
    <n v="-500"/>
    <n v="-500"/>
    <n v="-1000"/>
    <n v="-41.67"/>
    <n v="-41.67"/>
  </r>
  <r>
    <x v="56"/>
    <s v="Utilities and Transportation Comm"/>
    <s v="2024 Supplemental"/>
    <m/>
    <x v="56"/>
    <x v="7"/>
    <s v="B35"/>
    <n v="-17000"/>
    <n v="-16000"/>
    <n v="-33000"/>
    <n v="-1416.67"/>
    <n v="-1333.33"/>
  </r>
  <r>
    <x v="57"/>
    <s v="Board for Volunteer Firefighters"/>
    <s v="2024 Supplemental"/>
    <m/>
    <x v="57"/>
    <x v="7"/>
    <s v="B35"/>
    <n v="-500"/>
    <n v="-500"/>
    <n v="-1000"/>
    <n v="-41.67"/>
    <n v="-41.67"/>
  </r>
  <r>
    <x v="58"/>
    <s v="Washington State Patrol"/>
    <s v="2024 Supplemental"/>
    <m/>
    <x v="58"/>
    <x v="7"/>
    <s v="B35"/>
    <n v="-231000"/>
    <n v="-233000"/>
    <n v="-464000"/>
    <n v="-19250"/>
    <n v="-19416.669999999998"/>
  </r>
  <r>
    <x v="59"/>
    <s v="Criminal Justice Training Comm"/>
    <s v="2024 Supplemental"/>
    <m/>
    <x v="59"/>
    <x v="7"/>
    <s v="B35"/>
    <n v="-8000"/>
    <n v="-7000"/>
    <n v="-15000"/>
    <n v="-666.67"/>
    <n v="-583.33000000000004"/>
  </r>
  <r>
    <x v="60"/>
    <s v="WA Traffic Safety Commission"/>
    <s v="2024 Supplemental"/>
    <m/>
    <x v="60"/>
    <x v="7"/>
    <s v="B35"/>
    <n v="-2000"/>
    <n v="-2000"/>
    <n v="-4000"/>
    <n v="-166.67"/>
    <n v="-166.67"/>
  </r>
  <r>
    <x v="61"/>
    <s v="Office of Independent Investigations"/>
    <s v="2024 Supplemental"/>
    <m/>
    <x v="61"/>
    <x v="7"/>
    <s v="B35"/>
    <n v="0"/>
    <n v="0"/>
    <n v="0"/>
    <n v="0"/>
    <n v="0"/>
  </r>
  <r>
    <x v="62"/>
    <s v="Department of Labor and Industries"/>
    <s v="2024 Supplemental"/>
    <m/>
    <x v="62"/>
    <x v="7"/>
    <s v="B35"/>
    <n v="-318000"/>
    <n v="-322000"/>
    <n v="-640000"/>
    <n v="-26500"/>
    <n v="-26833.33"/>
  </r>
  <r>
    <x v="63"/>
    <s v="Department of Licensing"/>
    <s v="2024 Supplemental"/>
    <m/>
    <x v="63"/>
    <x v="7"/>
    <s v="B35"/>
    <n v="-131000"/>
    <n v="-132000"/>
    <n v="-263000"/>
    <n v="-10916.67"/>
    <n v="-11000"/>
  </r>
  <r>
    <x v="64"/>
    <s v="Military Department"/>
    <s v="2024 Supplemental"/>
    <m/>
    <x v="64"/>
    <x v="7"/>
    <s v="B35"/>
    <n v="-37000"/>
    <n v="-37000"/>
    <n v="-74000"/>
    <n v="-3083.33"/>
    <n v="-3083.33"/>
  </r>
  <r>
    <x v="65"/>
    <s v="Public Employment Relations Comm"/>
    <s v="2024 Supplemental"/>
    <m/>
    <x v="65"/>
    <x v="7"/>
    <s v="B35"/>
    <n v="-2500"/>
    <n v="-3500"/>
    <n v="-6000"/>
    <n v="-208.33"/>
    <n v="-291.67"/>
  </r>
  <r>
    <x v="66"/>
    <s v="Dept of Social and Health Services"/>
    <s v="2024 Supplemental"/>
    <m/>
    <x v="66"/>
    <x v="7"/>
    <s v="B35"/>
    <n v="-1625000"/>
    <n v="-1641000"/>
    <n v="-3266000"/>
    <n v="-135416.67000000001"/>
    <n v="-136750"/>
  </r>
  <r>
    <x v="67"/>
    <s v="Department of Health"/>
    <s v="2024 Supplemental"/>
    <m/>
    <x v="67"/>
    <x v="7"/>
    <s v="B35"/>
    <n v="-277000"/>
    <n v="-286000"/>
    <n v="-563000"/>
    <n v="-23083.33"/>
    <n v="-23833.33"/>
  </r>
  <r>
    <x v="68"/>
    <s v="Department of Veterans' Affairs"/>
    <s v="2024 Supplemental"/>
    <m/>
    <x v="68"/>
    <x v="7"/>
    <s v="B35"/>
    <n v="-83000"/>
    <n v="-81000"/>
    <n v="-164000"/>
    <n v="-6916.67"/>
    <n v="-6750"/>
  </r>
  <r>
    <x v="69"/>
    <s v="Dept of Children, Youth &amp; Families"/>
    <s v="2024 Supplemental"/>
    <m/>
    <x v="69"/>
    <x v="7"/>
    <s v="B35"/>
    <n v="-460500"/>
    <n v="-466500"/>
    <n v="-927000"/>
    <n v="-38375"/>
    <n v="-38875"/>
  </r>
  <r>
    <x v="70"/>
    <s v="Department of Corrections"/>
    <s v="2024 Supplemental"/>
    <m/>
    <x v="70"/>
    <x v="7"/>
    <s v="B35"/>
    <n v="-886500"/>
    <n v="-896500"/>
    <n v="-1783000"/>
    <n v="-73875"/>
    <n v="-74708.33"/>
  </r>
  <r>
    <x v="71"/>
    <s v="Dept of Services for the Blind"/>
    <s v="2024 Supplemental"/>
    <m/>
    <x v="71"/>
    <x v="7"/>
    <s v="B35"/>
    <n v="-8500"/>
    <n v="-8500"/>
    <n v="-17000"/>
    <n v="-708.33"/>
    <n v="-708.33"/>
  </r>
  <r>
    <x v="72"/>
    <s v="Student Achievement Council"/>
    <s v="2024 Supplemental"/>
    <m/>
    <x v="72"/>
    <x v="7"/>
    <s v="B35"/>
    <n v="-10000"/>
    <n v="-11000"/>
    <n v="-21000"/>
    <n v="-833.33"/>
    <n v="-916.67"/>
  </r>
  <r>
    <x v="73"/>
    <s v="LEOFF 2 Retirement Board"/>
    <s v="2024 Supplemental"/>
    <m/>
    <x v="73"/>
    <x v="7"/>
    <s v="B35"/>
    <n v="-500"/>
    <n v="-500"/>
    <n v="-1000"/>
    <n v="-41.67"/>
    <n v="-41.67"/>
  </r>
  <r>
    <x v="74"/>
    <s v="Public Schools"/>
    <s v="2024 Supplemental"/>
    <m/>
    <x v="74"/>
    <x v="7"/>
    <s v="B35"/>
    <n v="-46500"/>
    <n v="-46500"/>
    <n v="-93000"/>
    <n v="-3875"/>
    <n v="-3875"/>
  </r>
  <r>
    <x v="75"/>
    <s v="State School for the Blind"/>
    <s v="2024 Supplemental"/>
    <m/>
    <x v="75"/>
    <x v="7"/>
    <s v="B35"/>
    <n v="-11500"/>
    <n v="-10500"/>
    <n v="-22000"/>
    <n v="-958.33"/>
    <n v="-875"/>
  </r>
  <r>
    <x v="76"/>
    <s v="Childhood Deafness &amp; Hearing Loss"/>
    <s v="2024 Supplemental"/>
    <m/>
    <x v="76"/>
    <x v="7"/>
    <s v="B35"/>
    <n v="-13000"/>
    <n v="-14000"/>
    <n v="-27000"/>
    <n v="-1083.33"/>
    <n v="-1166.67"/>
  </r>
  <r>
    <x v="77"/>
    <s v="Workforce Trng &amp; Educ Coord Board"/>
    <s v="2024 Supplemental"/>
    <m/>
    <x v="77"/>
    <x v="7"/>
    <s v="B35"/>
    <n v="-2500"/>
    <n v="-3500"/>
    <n v="-6000"/>
    <n v="-208.33"/>
    <n v="-291.67"/>
  </r>
  <r>
    <x v="78"/>
    <s v="Archaeology &amp; Historic Preservation"/>
    <s v="2024 Supplemental"/>
    <m/>
    <x v="78"/>
    <x v="7"/>
    <s v="B35"/>
    <n v="-2500"/>
    <n v="-1500"/>
    <n v="-4000"/>
    <n v="-208.33"/>
    <n v="-125"/>
  </r>
  <r>
    <x v="79"/>
    <s v="Washington Charter School Comm"/>
    <s v="2024 Supplemental"/>
    <m/>
    <x v="79"/>
    <x v="7"/>
    <s v="B35"/>
    <n v="0"/>
    <n v="0"/>
    <n v="0"/>
    <n v="0"/>
    <n v="0"/>
  </r>
  <r>
    <x v="80"/>
    <s v="University of Washington"/>
    <s v="2024 Supplemental"/>
    <m/>
    <x v="80"/>
    <x v="7"/>
    <s v="B35"/>
    <n v="-114000"/>
    <n v="-116000"/>
    <n v="-230000"/>
    <n v="-9500"/>
    <n v="-9666.67"/>
  </r>
  <r>
    <x v="81"/>
    <s v="Washington State University"/>
    <s v="2024 Supplemental"/>
    <m/>
    <x v="81"/>
    <x v="7"/>
    <s v="B35"/>
    <n v="-54000"/>
    <n v="-54000"/>
    <n v="-108000"/>
    <n v="-4500"/>
    <n v="-4500"/>
  </r>
  <r>
    <x v="82"/>
    <s v="Eastern Washington University"/>
    <s v="2024 Supplemental"/>
    <m/>
    <x v="82"/>
    <x v="7"/>
    <s v="B35"/>
    <n v="-13000"/>
    <n v="-12000"/>
    <n v="-25000"/>
    <n v="-1083.33"/>
    <n v="-1000"/>
  </r>
  <r>
    <x v="83"/>
    <s v="Central Washington University"/>
    <s v="2024 Supplemental"/>
    <m/>
    <x v="83"/>
    <x v="7"/>
    <s v="B35"/>
    <n v="-12000"/>
    <n v="-12000"/>
    <n v="-24000"/>
    <n v="-1000"/>
    <n v="-1000"/>
  </r>
  <r>
    <x v="84"/>
    <s v="The Evergreen State College"/>
    <s v="2024 Supplemental"/>
    <m/>
    <x v="84"/>
    <x v="7"/>
    <s v="B35"/>
    <n v="-10500"/>
    <n v="-9500"/>
    <n v="-20000"/>
    <n v="-875"/>
    <n v="-791.67"/>
  </r>
  <r>
    <x v="85"/>
    <s v="Western Washington University"/>
    <s v="2024 Supplemental"/>
    <m/>
    <x v="85"/>
    <x v="7"/>
    <s v="B35"/>
    <n v="-22500"/>
    <n v="-23500"/>
    <n v="-46000"/>
    <n v="-1875"/>
    <n v="-1958.33"/>
  </r>
  <r>
    <x v="86"/>
    <s v="Washington State Arts Commission"/>
    <s v="2024 Supplemental"/>
    <m/>
    <x v="86"/>
    <x v="7"/>
    <s v="B35"/>
    <n v="-3500"/>
    <n v="-1500"/>
    <n v="-5000"/>
    <n v="-291.67"/>
    <n v="-125"/>
  </r>
  <r>
    <x v="87"/>
    <s v="Washington State Historical Society"/>
    <s v="2024 Supplemental"/>
    <m/>
    <x v="87"/>
    <x v="7"/>
    <s v="B35"/>
    <n v="-3000"/>
    <n v="-4000"/>
    <n v="-7000"/>
    <n v="-250"/>
    <n v="-333.33"/>
  </r>
  <r>
    <x v="88"/>
    <s v="East Wash State Historical Society"/>
    <s v="2024 Supplemental"/>
    <m/>
    <x v="88"/>
    <x v="7"/>
    <s v="B35"/>
    <n v="-2500"/>
    <n v="-3500"/>
    <n v="-6000"/>
    <n v="-208.33"/>
    <n v="-291.67"/>
  </r>
  <r>
    <x v="89"/>
    <s v="Department of Transportation"/>
    <s v="2024 Supplemental"/>
    <m/>
    <x v="89"/>
    <x v="7"/>
    <s v="B35"/>
    <n v="-686500"/>
    <n v="-695500"/>
    <n v="-1382000"/>
    <n v="-57208.33"/>
    <n v="-57958.33"/>
  </r>
  <r>
    <x v="90"/>
    <s v="County Road Administration Board"/>
    <s v="2024 Supplemental"/>
    <m/>
    <x v="90"/>
    <x v="7"/>
    <s v="B35"/>
    <n v="-2500"/>
    <n v="-1500"/>
    <n v="-4000"/>
    <n v="-208.33"/>
    <n v="-125"/>
  </r>
  <r>
    <x v="91"/>
    <s v="Transportation Improvement Board"/>
    <s v="2024 Supplemental"/>
    <m/>
    <x v="91"/>
    <x v="7"/>
    <s v="B35"/>
    <n v="-1000"/>
    <n v="-1000"/>
    <n v="-2000"/>
    <n v="-83.33"/>
    <n v="-83.33"/>
  </r>
  <r>
    <x v="92"/>
    <s v="Transportation Commission"/>
    <s v="2024 Supplemental"/>
    <m/>
    <x v="92"/>
    <x v="7"/>
    <s v="B35"/>
    <n v="-500"/>
    <n v="-500"/>
    <n v="-1000"/>
    <n v="-41.67"/>
    <n v="-41.67"/>
  </r>
  <r>
    <x v="93"/>
    <s v="Freight Mobility Strategic Invest"/>
    <s v="2024 Supplemental"/>
    <m/>
    <x v="93"/>
    <x v="7"/>
    <s v="B35"/>
    <n v="0"/>
    <n v="0"/>
    <n v="0"/>
    <n v="0"/>
    <n v="0"/>
  </r>
  <r>
    <x v="94"/>
    <s v="Columbia River Gorge Commission"/>
    <s v="2024 Supplemental"/>
    <m/>
    <x v="94"/>
    <x v="7"/>
    <s v="B35"/>
    <n v="-500"/>
    <n v="-500"/>
    <n v="-1000"/>
    <n v="-41.67"/>
    <n v="-41.67"/>
  </r>
  <r>
    <x v="95"/>
    <s v="Department of Ecology"/>
    <s v="2024 Supplemental"/>
    <m/>
    <x v="95"/>
    <x v="7"/>
    <s v="B35"/>
    <n v="-165500"/>
    <n v="-166500"/>
    <n v="-332000"/>
    <n v="-13791.67"/>
    <n v="-13875"/>
  </r>
  <r>
    <x v="96"/>
    <s v="WA Pollution Liab Insurance Program"/>
    <s v="2024 Supplemental"/>
    <m/>
    <x v="96"/>
    <x v="7"/>
    <s v="B35"/>
    <n v="-2500"/>
    <n v="-1500"/>
    <n v="-4000"/>
    <n v="-208.33"/>
    <n v="-125"/>
  </r>
  <r>
    <x v="97"/>
    <s v="Energy Fac Site Eval"/>
    <s v="2024 Supplemental"/>
    <m/>
    <x v="97"/>
    <x v="7"/>
    <s v="B35"/>
    <n v="0"/>
    <n v="0"/>
    <n v="0"/>
    <n v="0"/>
    <n v="0"/>
  </r>
  <r>
    <x v="98"/>
    <s v="State Parks and Recreation Comm"/>
    <s v="2024 Supplemental"/>
    <m/>
    <x v="98"/>
    <x v="7"/>
    <s v="B35"/>
    <n v="-83000"/>
    <n v="-84000"/>
    <n v="-167000"/>
    <n v="-6916.67"/>
    <n v="-7000"/>
  </r>
  <r>
    <x v="99"/>
    <s v="Rec and Conservation Funding Board"/>
    <s v="2024 Supplemental"/>
    <m/>
    <x v="99"/>
    <x v="7"/>
    <s v="B35"/>
    <n v="-7000"/>
    <n v="-6000"/>
    <n v="-13000"/>
    <n v="-583.33000000000004"/>
    <n v="-500"/>
  </r>
  <r>
    <x v="100"/>
    <s v="Environ &amp; Land Use Hearings Office"/>
    <s v="2024 Supplemental"/>
    <m/>
    <x v="100"/>
    <x v="7"/>
    <s v="B35"/>
    <n v="-2000"/>
    <n v="-1000"/>
    <n v="-3000"/>
    <n v="-166.67"/>
    <n v="-83.33"/>
  </r>
  <r>
    <x v="101"/>
    <s v="State Conservation Commission"/>
    <s v="2024 Supplemental"/>
    <m/>
    <x v="101"/>
    <x v="7"/>
    <s v="B35"/>
    <n v="-3000"/>
    <n v="-2000"/>
    <n v="-5000"/>
    <n v="-250"/>
    <n v="-166.67"/>
  </r>
  <r>
    <x v="102"/>
    <s v="Dept of Fish and Wildlife"/>
    <s v="2024 Supplemental"/>
    <m/>
    <x v="102"/>
    <x v="7"/>
    <s v="B35"/>
    <n v="-198500"/>
    <n v="-201500"/>
    <n v="-400000"/>
    <n v="-16541.669999999998"/>
    <n v="-16791.669999999998"/>
  </r>
  <r>
    <x v="103"/>
    <s v="Puget Sound Partnership"/>
    <s v="2024 Supplemental"/>
    <m/>
    <x v="103"/>
    <x v="7"/>
    <s v="B35"/>
    <n v="-5000"/>
    <n v="-5000"/>
    <n v="-10000"/>
    <n v="-416.67"/>
    <n v="-416.67"/>
  </r>
  <r>
    <x v="104"/>
    <s v="Department of Natural Resources"/>
    <s v="2024 Supplemental"/>
    <m/>
    <x v="104"/>
    <x v="7"/>
    <s v="B35"/>
    <n v="-194500"/>
    <n v="-197500"/>
    <n v="-392000"/>
    <n v="-16208.33"/>
    <n v="-16458.330000000002"/>
  </r>
  <r>
    <x v="105"/>
    <s v="Department of Agriculture"/>
    <s v="2024 Supplemental"/>
    <m/>
    <x v="105"/>
    <x v="7"/>
    <s v="B35"/>
    <n v="-83000"/>
    <n v="-81000"/>
    <n v="-164000"/>
    <n v="-6916.67"/>
    <n v="-6750"/>
  </r>
  <r>
    <x v="106"/>
    <s v="Employment Security Department"/>
    <s v="2024 Supplemental"/>
    <m/>
    <x v="106"/>
    <x v="7"/>
    <s v="B35"/>
    <n v="-281500"/>
    <n v="-281500"/>
    <n v="-563000"/>
    <n v="-23458.33"/>
    <n v="-23458.33"/>
  </r>
  <r>
    <x v="107"/>
    <s v="Community/Technical College System"/>
    <s v="2024 Supplemental"/>
    <m/>
    <x v="107"/>
    <x v="7"/>
    <s v="B35"/>
    <n v="-144000"/>
    <n v="-146000"/>
    <n v="-290000"/>
    <n v="-12000"/>
    <n v="-12166.67"/>
  </r>
  <r>
    <x v="0"/>
    <s v="House of Representatives"/>
    <s v="2023-25 Biennium"/>
    <s v="OCS"/>
    <x v="0"/>
    <x v="8"/>
    <s v="B40"/>
    <n v="64500"/>
    <n v="65500"/>
    <n v="130000"/>
    <n v="5375"/>
    <n v="5458.333333333333"/>
  </r>
  <r>
    <x v="1"/>
    <s v="Senate"/>
    <s v="2023-25 Biennium"/>
    <s v="OCS"/>
    <x v="1"/>
    <x v="8"/>
    <s v="B40"/>
    <n v="55500"/>
    <n v="56500"/>
    <n v="112000"/>
    <n v="4625"/>
    <n v="4708.333333333333"/>
  </r>
  <r>
    <x v="2"/>
    <s v="Joint Transportation Committee"/>
    <s v="2023-25 Biennium"/>
    <s v="OCS"/>
    <x v="2"/>
    <x v="8"/>
    <s v="B40"/>
    <n v="500"/>
    <n v="500"/>
    <n v="1000"/>
    <n v="41.666666666666664"/>
    <n v="41.666666666666664"/>
  </r>
  <r>
    <x v="3"/>
    <s v="Jt Leg Audit &amp; Review Committee"/>
    <s v="2023-25 Biennium"/>
    <s v="OCS"/>
    <x v="3"/>
    <x v="8"/>
    <s v="B40"/>
    <n v="2000"/>
    <n v="2000"/>
    <n v="4000"/>
    <n v="166.66666666666666"/>
    <n v="166.66666666666666"/>
  </r>
  <r>
    <x v="4"/>
    <s v="LEAP Committee"/>
    <s v="2023-25 Biennium"/>
    <s v="OCS"/>
    <x v="4"/>
    <x v="8"/>
    <s v="B40"/>
    <n v="1000"/>
    <n v="1000"/>
    <n v="2000"/>
    <n v="83.333333333333329"/>
    <n v="83.333333333333329"/>
  </r>
  <r>
    <x v="5"/>
    <s v="Office of the State Actuary"/>
    <s v="2023-25 Biennium"/>
    <s v="OCS"/>
    <x v="5"/>
    <x v="8"/>
    <s v="B40"/>
    <n v="1500"/>
    <n v="1500"/>
    <n v="3000"/>
    <n v="125"/>
    <n v="125"/>
  </r>
  <r>
    <x v="7"/>
    <s v="Office of Legislative Support Svcs"/>
    <s v="2023-25 Biennium"/>
    <s v="OCS"/>
    <x v="7"/>
    <x v="8"/>
    <s v="B40"/>
    <n v="2000"/>
    <n v="3000"/>
    <n v="5000"/>
    <n v="166.66666666666666"/>
    <n v="250"/>
  </r>
  <r>
    <x v="8"/>
    <s v="Joint Legislative Systems Comm"/>
    <s v="2023-25 Biennium"/>
    <s v="OCS"/>
    <x v="8"/>
    <x v="8"/>
    <s v="B40"/>
    <n v="39000"/>
    <n v="37000"/>
    <n v="76000"/>
    <n v="3250"/>
    <n v="3083.3333333333335"/>
  </r>
  <r>
    <x v="9"/>
    <s v="Statute Law Committee"/>
    <s v="2023-25 Biennium"/>
    <s v="OCS"/>
    <x v="9"/>
    <x v="8"/>
    <s v="B40"/>
    <n v="3500"/>
    <n v="3500"/>
    <n v="7000"/>
    <n v="291.66666666666669"/>
    <n v="291.66666666666669"/>
  </r>
  <r>
    <x v="10"/>
    <s v="Supreme Court"/>
    <s v="2023-25 Biennium"/>
    <s v="OCS"/>
    <x v="10"/>
    <x v="8"/>
    <s v="B40"/>
    <n v="37500"/>
    <n v="38500"/>
    <n v="76000"/>
    <n v="3125"/>
    <n v="3208.3333333333335"/>
  </r>
  <r>
    <x v="11"/>
    <s v="State Law Library"/>
    <s v="2023-25 Biennium"/>
    <s v="OCS"/>
    <x v="11"/>
    <x v="8"/>
    <s v="B40"/>
    <n v="0"/>
    <n v="0"/>
    <n v="0"/>
    <n v="0"/>
    <n v="0"/>
  </r>
  <r>
    <x v="12"/>
    <s v="Court of Appeals"/>
    <s v="2023-25 Biennium"/>
    <s v="OCS"/>
    <x v="12"/>
    <x v="8"/>
    <s v="B40"/>
    <n v="43000"/>
    <n v="45000"/>
    <n v="88000"/>
    <n v="3583.3333333333335"/>
    <n v="3750"/>
  </r>
  <r>
    <x v="13"/>
    <s v="Commission on Judicial Conduct"/>
    <s v="2023-25 Biennium"/>
    <s v="OCS"/>
    <x v="13"/>
    <x v="8"/>
    <s v="B40"/>
    <n v="500"/>
    <n v="500"/>
    <n v="1000"/>
    <n v="41.666666666666664"/>
    <n v="41.666666666666664"/>
  </r>
  <r>
    <x v="14"/>
    <s v="Administrative Office of the Courts"/>
    <s v="2023-25 Biennium"/>
    <s v="OCS"/>
    <x v="14"/>
    <x v="8"/>
    <s v="B40"/>
    <n v="77000"/>
    <n v="77000"/>
    <n v="154000"/>
    <n v="6416.666666666667"/>
    <n v="6416.666666666667"/>
  </r>
  <r>
    <x v="15"/>
    <s v="Office of Public Defense"/>
    <s v="2023-25 Biennium"/>
    <s v="OCS"/>
    <x v="15"/>
    <x v="8"/>
    <s v="B40"/>
    <n v="2500"/>
    <n v="2500"/>
    <n v="5000"/>
    <n v="208.33333333333334"/>
    <n v="208.33333333333334"/>
  </r>
  <r>
    <x v="16"/>
    <s v="Office of Civil Legal Aid"/>
    <s v="2023-25 Biennium"/>
    <s v="OCS"/>
    <x v="16"/>
    <x v="8"/>
    <s v="B40"/>
    <n v="500"/>
    <n v="500"/>
    <n v="1000"/>
    <n v="41.666666666666664"/>
    <n v="41.666666666666664"/>
  </r>
  <r>
    <x v="17"/>
    <s v="Office of the Governor"/>
    <s v="2023-25 Biennium"/>
    <s v="OCS"/>
    <x v="17"/>
    <x v="8"/>
    <s v="B40"/>
    <n v="38500"/>
    <n v="39500"/>
    <n v="78000"/>
    <n v="3208.3333333333335"/>
    <n v="3291.6666666666665"/>
  </r>
  <r>
    <x v="18"/>
    <s v="Office of the Lieutenant Governor"/>
    <s v="2023-25 Biennium"/>
    <s v="OCS"/>
    <x v="18"/>
    <x v="8"/>
    <s v="B40"/>
    <n v="500"/>
    <n v="500"/>
    <n v="1000"/>
    <n v="41.666666666666664"/>
    <n v="41.666666666666664"/>
  </r>
  <r>
    <x v="20"/>
    <s v="Public Disclosure Commission"/>
    <s v="2023-25 Biennium"/>
    <s v="OCS"/>
    <x v="20"/>
    <x v="8"/>
    <s v="B40"/>
    <n v="3000"/>
    <n v="3000"/>
    <n v="6000"/>
    <n v="250"/>
    <n v="250"/>
  </r>
  <r>
    <x v="21"/>
    <s v="Office of the Secretary of State"/>
    <s v="2023-25 Biennium"/>
    <s v="OCS"/>
    <x v="21"/>
    <x v="8"/>
    <s v="B40"/>
    <n v="59000"/>
    <n v="57000"/>
    <n v="116000"/>
    <n v="4916.666666666667"/>
    <n v="4750"/>
  </r>
  <r>
    <x v="22"/>
    <s v="Governor's Office of Indian Affairs"/>
    <s v="2023-25 Biennium"/>
    <s v="OCS"/>
    <x v="22"/>
    <x v="8"/>
    <s v="B40"/>
    <n v="0"/>
    <n v="0"/>
    <n v="0"/>
    <n v="0"/>
    <n v="0"/>
  </r>
  <r>
    <x v="23"/>
    <s v="Asian-Pacific-American Affrs"/>
    <s v="2023-25 Biennium"/>
    <s v="OCS"/>
    <x v="23"/>
    <x v="8"/>
    <s v="B40"/>
    <n v="0"/>
    <n v="0"/>
    <n v="0"/>
    <n v="0"/>
    <n v="0"/>
  </r>
  <r>
    <x v="24"/>
    <s v="Office of the State Treasurer"/>
    <s v="2023-25 Biennium"/>
    <s v="OCS"/>
    <x v="24"/>
    <x v="8"/>
    <s v="B40"/>
    <n v="38500"/>
    <n v="37500"/>
    <n v="76000"/>
    <n v="3208.3333333333335"/>
    <n v="3125"/>
  </r>
  <r>
    <x v="25"/>
    <s v="Redistricting Commission"/>
    <s v="2023-25 Biennium"/>
    <s v="OCS"/>
    <x v="25"/>
    <x v="8"/>
    <s v="B40"/>
    <n v="0"/>
    <n v="0"/>
    <n v="0"/>
    <n v="0"/>
    <n v="0"/>
  </r>
  <r>
    <x v="26"/>
    <s v="Office of the State Auditor"/>
    <s v="2023-25 Biennium"/>
    <s v="OCS"/>
    <x v="26"/>
    <x v="8"/>
    <s v="B40"/>
    <n v="69000"/>
    <n v="71000"/>
    <n v="140000"/>
    <n v="5750"/>
    <n v="5916.666666666667"/>
  </r>
  <r>
    <x v="27"/>
    <s v="Comm Salaries for Elected Officials"/>
    <s v="2023-25 Biennium"/>
    <s v="OCS"/>
    <x v="27"/>
    <x v="8"/>
    <s v="B40"/>
    <n v="0"/>
    <n v="0"/>
    <n v="0"/>
    <n v="0"/>
    <n v="0"/>
  </r>
  <r>
    <x v="28"/>
    <s v="Office of the Attorney General"/>
    <s v="2023-25 Biennium"/>
    <s v="OCS"/>
    <x v="28"/>
    <x v="8"/>
    <s v="B40"/>
    <n v="173500"/>
    <n v="174500"/>
    <n v="348000"/>
    <n v="14458.333333333334"/>
    <n v="14541.666666666666"/>
  </r>
  <r>
    <x v="29"/>
    <s v="Caseload Forecast Council"/>
    <s v="2023-25 Biennium"/>
    <s v="OCS"/>
    <x v="29"/>
    <x v="8"/>
    <s v="B40"/>
    <n v="1000"/>
    <n v="1000"/>
    <n v="2000"/>
    <n v="83.333333333333329"/>
    <n v="83.333333333333329"/>
  </r>
  <r>
    <x v="30"/>
    <s v="Dept of Financial Institutions"/>
    <s v="2023-25 Biennium"/>
    <s v="OCS"/>
    <x v="30"/>
    <x v="8"/>
    <s v="B40"/>
    <n v="50000"/>
    <n v="51000"/>
    <n v="101000"/>
    <n v="4166.666666666667"/>
    <n v="4250"/>
  </r>
  <r>
    <x v="31"/>
    <s v="Department of Commerce"/>
    <s v="2023-25 Biennium"/>
    <s v="OCS"/>
    <x v="31"/>
    <x v="8"/>
    <s v="B40"/>
    <n v="73500"/>
    <n v="70500"/>
    <n v="144000"/>
    <n v="6125"/>
    <n v="5875"/>
  </r>
  <r>
    <x v="32"/>
    <s v="Economic &amp; Revenue Forecast Council"/>
    <s v="2023-25 Biennium"/>
    <s v="OCS"/>
    <x v="32"/>
    <x v="8"/>
    <s v="B40"/>
    <n v="500"/>
    <n v="500"/>
    <n v="1000"/>
    <n v="41.666666666666664"/>
    <n v="41.666666666666664"/>
  </r>
  <r>
    <x v="33"/>
    <s v="Office of Financial Management"/>
    <s v="2023-25 Biennium"/>
    <s v="OCS"/>
    <x v="33"/>
    <x v="8"/>
    <s v="B40"/>
    <n v="80000"/>
    <n v="76000"/>
    <n v="156000"/>
    <n v="6666.666666666667"/>
    <n v="6333.333333333333"/>
  </r>
  <r>
    <x v="34"/>
    <s v="WA State Health Care Authority"/>
    <s v="2023-25 Biennium"/>
    <s v="OCS"/>
    <x v="34"/>
    <x v="8"/>
    <s v="B40"/>
    <n v="165500"/>
    <n v="168500"/>
    <n v="334000"/>
    <n v="13791.666666666666"/>
    <n v="14041.666666666666"/>
  </r>
  <r>
    <x v="35"/>
    <s v="Office of Administrative Hearings"/>
    <s v="2023-25 Biennium"/>
    <s v="OCS"/>
    <x v="35"/>
    <x v="8"/>
    <s v="B40"/>
    <n v="56500"/>
    <n v="57500"/>
    <n v="114000"/>
    <n v="4708.333333333333"/>
    <n v="4791.666666666667"/>
  </r>
  <r>
    <x v="36"/>
    <s v="State Lottery Commission"/>
    <s v="2023-25 Biennium"/>
    <s v="OCS"/>
    <x v="36"/>
    <x v="8"/>
    <s v="B40"/>
    <n v="44000"/>
    <n v="44000"/>
    <n v="88000"/>
    <n v="3666.6666666666665"/>
    <n v="3666.6666666666665"/>
  </r>
  <r>
    <x v="37"/>
    <s v="Washington State Gambling Comm"/>
    <s v="2023-25 Biennium"/>
    <s v="OCS"/>
    <x v="37"/>
    <x v="8"/>
    <s v="B40"/>
    <n v="40500"/>
    <n v="41500"/>
    <n v="82000"/>
    <n v="3375"/>
    <n v="3458.3333333333335"/>
  </r>
  <r>
    <x v="38"/>
    <s v="WA State Comm on Hispanic Affairs"/>
    <s v="2023-25 Biennium"/>
    <s v="OCS"/>
    <x v="38"/>
    <x v="8"/>
    <s v="B40"/>
    <n v="500"/>
    <n v="500"/>
    <n v="1000"/>
    <n v="41.666666666666664"/>
    <n v="41.666666666666664"/>
  </r>
  <r>
    <x v="39"/>
    <s v="African-American Affairs Comm"/>
    <s v="2023-25 Biennium"/>
    <s v="OCS"/>
    <x v="39"/>
    <x v="8"/>
    <s v="B40"/>
    <n v="0"/>
    <n v="0"/>
    <n v="0"/>
    <n v="0"/>
    <n v="0"/>
  </r>
  <r>
    <x v="40"/>
    <s v="Human Rights Commission"/>
    <s v="2023-25 Biennium"/>
    <s v="OCS"/>
    <x v="40"/>
    <x v="8"/>
    <s v="B40"/>
    <n v="2000"/>
    <n v="2000"/>
    <n v="4000"/>
    <n v="166.66666666666666"/>
    <n v="166.66666666666666"/>
  </r>
  <r>
    <x v="41"/>
    <s v="Department of Retirement Systems"/>
    <s v="2023-25 Biennium"/>
    <s v="OCS"/>
    <x v="41"/>
    <x v="8"/>
    <s v="B40"/>
    <n v="55500"/>
    <n v="57500"/>
    <n v="113000"/>
    <n v="4625"/>
    <n v="4791.666666666667"/>
  </r>
  <r>
    <x v="42"/>
    <s v="State Investment Board"/>
    <s v="2023-25 Biennium"/>
    <s v="OCS"/>
    <x v="42"/>
    <x v="8"/>
    <s v="B40"/>
    <n v="40500"/>
    <n v="42500"/>
    <n v="83000"/>
    <n v="3375"/>
    <n v="3541.6666666666665"/>
  </r>
  <r>
    <x v="43"/>
    <s v="Department of Revenue"/>
    <s v="2023-25 Biennium"/>
    <s v="OCS"/>
    <x v="43"/>
    <x v="8"/>
    <s v="B40"/>
    <n v="143500"/>
    <n v="148500"/>
    <n v="292000"/>
    <n v="11958.333333333334"/>
    <n v="12375"/>
  </r>
  <r>
    <x v="44"/>
    <s v="Board of Tax Appeals"/>
    <s v="2023-25 Biennium"/>
    <s v="OCS"/>
    <x v="44"/>
    <x v="8"/>
    <s v="B40"/>
    <n v="1500"/>
    <n v="1500"/>
    <n v="3000"/>
    <n v="125"/>
    <n v="125"/>
  </r>
  <r>
    <x v="45"/>
    <s v="Minority &amp; Women's Business Enterp"/>
    <s v="2023-25 Biennium"/>
    <s v="OCS"/>
    <x v="45"/>
    <x v="8"/>
    <s v="B40"/>
    <n v="3000"/>
    <n v="3000"/>
    <n v="6000"/>
    <n v="250"/>
    <n v="250"/>
  </r>
  <r>
    <x v="46"/>
    <s v="Office of Insurance Commissioner"/>
    <s v="2023-25 Biennium"/>
    <s v="OCS"/>
    <x v="46"/>
    <x v="8"/>
    <s v="B40"/>
    <n v="52500"/>
    <n v="55500"/>
    <n v="108000"/>
    <n v="4375"/>
    <n v="4625"/>
  </r>
  <r>
    <x v="47"/>
    <s v="Consolidated Technology Services"/>
    <s v="2023-25 Biennium"/>
    <s v="OCS"/>
    <x v="47"/>
    <x v="8"/>
    <s v="B40"/>
    <n v="57000"/>
    <n v="58000"/>
    <n v="115000"/>
    <n v="4750"/>
    <n v="4833.333333333333"/>
  </r>
  <r>
    <x v="48"/>
    <s v="State Board of Accountancy"/>
    <s v="2023-25 Biennium"/>
    <s v="OCS"/>
    <x v="48"/>
    <x v="8"/>
    <s v="B40"/>
    <n v="1000"/>
    <n v="1000"/>
    <n v="2000"/>
    <n v="83.333333333333329"/>
    <n v="83.333333333333329"/>
  </r>
  <r>
    <x v="49"/>
    <s v="Bd of Reg Prof Eng &amp; Land Surveyors"/>
    <s v="2023-25 Biennium"/>
    <s v="OCS"/>
    <x v="49"/>
    <x v="8"/>
    <s v="B40"/>
    <n v="1500"/>
    <n v="500"/>
    <n v="2000"/>
    <n v="125"/>
    <n v="41.666666666666664"/>
  </r>
  <r>
    <x v="50"/>
    <s v="Forensic Investigations Council"/>
    <s v="2023-25 Biennium"/>
    <s v="OCS"/>
    <x v="50"/>
    <x v="8"/>
    <s v="B40"/>
    <n v="0"/>
    <n v="0"/>
    <n v="0"/>
    <n v="0"/>
    <n v="0"/>
  </r>
  <r>
    <x v="51"/>
    <s v="Dept of Enterprise Services"/>
    <s v="2023-25 Biennium"/>
    <s v="OCS"/>
    <x v="51"/>
    <x v="8"/>
    <s v="B40"/>
    <n v="99500"/>
    <n v="101500"/>
    <n v="201000"/>
    <n v="8291.6666666666661"/>
    <n v="8458.3333333333339"/>
  </r>
  <r>
    <x v="52"/>
    <s v="Washington Horse Racing Commission"/>
    <s v="2023-25 Biennium"/>
    <s v="OCS"/>
    <x v="52"/>
    <x v="8"/>
    <s v="B40"/>
    <n v="1000"/>
    <n v="1000"/>
    <n v="2000"/>
    <n v="83.333333333333329"/>
    <n v="83.333333333333329"/>
  </r>
  <r>
    <x v="53"/>
    <s v="Bd of Industrial Insurance Appeals"/>
    <s v="2023-25 Biennium"/>
    <s v="OCS"/>
    <x v="53"/>
    <x v="8"/>
    <s v="B40"/>
    <n v="43500"/>
    <n v="47500"/>
    <n v="91000"/>
    <n v="3625"/>
    <n v="3958.3333333333335"/>
  </r>
  <r>
    <x v="54"/>
    <s v="Liquor and Cannabis Board"/>
    <s v="2023-25 Biennium"/>
    <s v="OCS"/>
    <x v="54"/>
    <x v="8"/>
    <s v="B40"/>
    <n v="64500"/>
    <n v="63500"/>
    <n v="128000"/>
    <n v="5375"/>
    <n v="5291.666666666667"/>
  </r>
  <r>
    <x v="55"/>
    <s v="Board of Pilotage Commissioners"/>
    <s v="2023-25 Biennium"/>
    <s v="OCS"/>
    <x v="55"/>
    <x v="8"/>
    <s v="B40"/>
    <n v="500"/>
    <n v="500"/>
    <n v="1000"/>
    <n v="41.666666666666664"/>
    <n v="41.666666666666664"/>
  </r>
  <r>
    <x v="56"/>
    <s v="Utilities and Transportation Comm"/>
    <s v="2023-25 Biennium"/>
    <s v="OCS"/>
    <x v="56"/>
    <x v="8"/>
    <s v="B40"/>
    <n v="46000"/>
    <n v="47000"/>
    <n v="93000"/>
    <n v="3833.3333333333335"/>
    <n v="3916.6666666666665"/>
  </r>
  <r>
    <x v="57"/>
    <s v="Board for Volunteer Firefighters"/>
    <s v="2023-25 Biennium"/>
    <s v="OCS"/>
    <x v="57"/>
    <x v="8"/>
    <s v="B40"/>
    <n v="500"/>
    <n v="500"/>
    <n v="1000"/>
    <n v="41.666666666666664"/>
    <n v="41.666666666666664"/>
  </r>
  <r>
    <x v="58"/>
    <s v="Washington State Patrol"/>
    <s v="2023-25 Biennium"/>
    <s v="OCS"/>
    <x v="58"/>
    <x v="8"/>
    <s v="B40"/>
    <n v="238000"/>
    <n v="242000"/>
    <n v="480000"/>
    <n v="19833.333333333332"/>
    <n v="20166.666666666668"/>
  </r>
  <r>
    <x v="59"/>
    <s v="Criminal Justice Training Comm"/>
    <s v="2023-25 Biennium"/>
    <s v="OCS"/>
    <x v="59"/>
    <x v="8"/>
    <s v="B40"/>
    <n v="39000"/>
    <n v="39000"/>
    <n v="78000"/>
    <n v="3250"/>
    <n v="3250"/>
  </r>
  <r>
    <x v="60"/>
    <s v="WA Traffic Safety Commission"/>
    <s v="2023-25 Biennium"/>
    <s v="OCS"/>
    <x v="60"/>
    <x v="8"/>
    <s v="B40"/>
    <n v="2000"/>
    <n v="2000"/>
    <n v="4000"/>
    <n v="166.66666666666666"/>
    <n v="166.66666666666666"/>
  </r>
  <r>
    <x v="61"/>
    <s v="Office of Independent Investigations"/>
    <s v="2023-25 Biennium"/>
    <s v="OCS"/>
    <x v="61"/>
    <x v="8"/>
    <s v="B40"/>
    <n v="0"/>
    <n v="0"/>
    <n v="0"/>
    <n v="0"/>
    <n v="0"/>
  </r>
  <r>
    <x v="62"/>
    <s v="Department of Labor and Industries"/>
    <s v="2023-25 Biennium"/>
    <s v="OCS"/>
    <x v="62"/>
    <x v="8"/>
    <s v="B40"/>
    <n v="316500"/>
    <n v="322500"/>
    <n v="639000"/>
    <n v="26375"/>
    <n v="26875"/>
  </r>
  <r>
    <x v="63"/>
    <s v="Department of Licensing"/>
    <s v="2023-25 Biennium"/>
    <s v="OCS"/>
    <x v="63"/>
    <x v="8"/>
    <s v="B40"/>
    <n v="149500"/>
    <n v="149500"/>
    <n v="299000"/>
    <n v="12458.333333333334"/>
    <n v="12458.333333333334"/>
  </r>
  <r>
    <x v="64"/>
    <s v="Military Department"/>
    <s v="2023-25 Biennium"/>
    <s v="OCS"/>
    <x v="64"/>
    <x v="8"/>
    <s v="B40"/>
    <n v="65000"/>
    <n v="66000"/>
    <n v="131000"/>
    <n v="5416.666666666667"/>
    <n v="5500"/>
  </r>
  <r>
    <x v="65"/>
    <s v="Public Employment Relations Comm"/>
    <s v="2023-25 Biennium"/>
    <s v="OCS"/>
    <x v="65"/>
    <x v="8"/>
    <s v="B40"/>
    <n v="2500"/>
    <n v="2500"/>
    <n v="5000"/>
    <n v="208.33333333333334"/>
    <n v="208.33333333333334"/>
  </r>
  <r>
    <x v="66"/>
    <s v="Dept of Social and Health Services"/>
    <s v="2023-25 Biennium"/>
    <s v="OCS"/>
    <x v="66"/>
    <x v="8"/>
    <s v="B40"/>
    <n v="1487000"/>
    <n v="1506000"/>
    <n v="2993000"/>
    <n v="123916.66666666667"/>
    <n v="125500"/>
  </r>
  <r>
    <x v="67"/>
    <s v="Department of Health"/>
    <s v="2023-25 Biennium"/>
    <s v="OCS"/>
    <x v="67"/>
    <x v="8"/>
    <s v="B40"/>
    <n v="281000"/>
    <n v="288000"/>
    <n v="569000"/>
    <n v="23416.666666666668"/>
    <n v="24000"/>
  </r>
  <r>
    <x v="68"/>
    <s v="Department of Veterans' Affairs"/>
    <s v="2023-25 Biennium"/>
    <s v="OCS"/>
    <x v="68"/>
    <x v="8"/>
    <s v="B40"/>
    <n v="104000"/>
    <n v="106000"/>
    <n v="210000"/>
    <n v="8666.6666666666661"/>
    <n v="8833.3333333333339"/>
  </r>
  <r>
    <x v="69"/>
    <s v="Dept of Children, Youth &amp; Families"/>
    <s v="2023-25 Biennium"/>
    <s v="OCS"/>
    <x v="69"/>
    <x v="8"/>
    <s v="B40"/>
    <n v="445000"/>
    <n v="449000"/>
    <n v="894000"/>
    <n v="37083.333333333336"/>
    <n v="37416.666666666664"/>
  </r>
  <r>
    <x v="70"/>
    <s v="Department of Corrections"/>
    <s v="2023-25 Biennium"/>
    <s v="OCS"/>
    <x v="70"/>
    <x v="8"/>
    <s v="B40"/>
    <n v="826500"/>
    <n v="834500"/>
    <n v="1661000"/>
    <n v="68875"/>
    <n v="69541.67"/>
  </r>
  <r>
    <x v="71"/>
    <s v="Dept of Services for the Blind"/>
    <s v="2023-25 Biennium"/>
    <s v="OCS"/>
    <x v="71"/>
    <x v="8"/>
    <s v="B40"/>
    <n v="40000"/>
    <n v="40000"/>
    <n v="80000"/>
    <n v="3333.3333333333335"/>
    <n v="3333.3333333333335"/>
  </r>
  <r>
    <x v="72"/>
    <s v="Student Achievement Council"/>
    <s v="2023-25 Biennium"/>
    <s v="OCS"/>
    <x v="72"/>
    <x v="8"/>
    <s v="B40"/>
    <n v="40000"/>
    <n v="42000"/>
    <n v="82000"/>
    <n v="3333.3333333333335"/>
    <n v="3500"/>
  </r>
  <r>
    <x v="73"/>
    <s v="LEOFF 2 Retirement Board"/>
    <s v="2023-25 Biennium"/>
    <s v="OCS"/>
    <x v="73"/>
    <x v="8"/>
    <s v="B40"/>
    <n v="500"/>
    <n v="500"/>
    <n v="1000"/>
    <n v="41.666666666666664"/>
    <n v="41.666666666666664"/>
  </r>
  <r>
    <x v="74"/>
    <s v="Public Schools"/>
    <s v="2023-25 Biennium"/>
    <s v="OCS"/>
    <x v="74"/>
    <x v="8"/>
    <s v="B40"/>
    <n v="73000"/>
    <n v="75000"/>
    <n v="148000"/>
    <n v="6083.333333333333"/>
    <n v="6250"/>
  </r>
  <r>
    <x v="75"/>
    <s v="State School for the Blind"/>
    <s v="2023-25 Biennium"/>
    <s v="OCS"/>
    <x v="75"/>
    <x v="8"/>
    <s v="B40"/>
    <n v="42500"/>
    <n v="42500"/>
    <n v="85000"/>
    <n v="3541.6666666666665"/>
    <n v="3541.6666666666665"/>
  </r>
  <r>
    <x v="76"/>
    <s v="Childhood Deafness &amp; Hearing Loss"/>
    <s v="2023-25 Biennium"/>
    <s v="OCS"/>
    <x v="76"/>
    <x v="8"/>
    <s v="B40"/>
    <n v="44000"/>
    <n v="45000"/>
    <n v="89000"/>
    <n v="3666.6666666666665"/>
    <n v="3750"/>
  </r>
  <r>
    <x v="77"/>
    <s v="Workforce Trng &amp; Educ Coord Board"/>
    <s v="2023-25 Biennium"/>
    <s v="OCS"/>
    <x v="77"/>
    <x v="8"/>
    <s v="B40"/>
    <n v="2500"/>
    <n v="2500"/>
    <n v="5000"/>
    <n v="208.33333333333334"/>
    <n v="208.33333333333334"/>
  </r>
  <r>
    <x v="78"/>
    <s v="Archaeology &amp; Historic Preservation"/>
    <s v="2023-25 Biennium"/>
    <s v="OCS"/>
    <x v="78"/>
    <x v="8"/>
    <s v="B40"/>
    <n v="2000"/>
    <n v="2000"/>
    <n v="4000"/>
    <n v="166.66666666666666"/>
    <n v="166.66666666666666"/>
  </r>
  <r>
    <x v="108"/>
    <s v="Department of Early Learning"/>
    <s v="2023-25 Biennium"/>
    <s v="OCS"/>
    <x v="108"/>
    <x v="8"/>
    <s v="B40"/>
    <n v="0"/>
    <n v="0"/>
    <n v="0"/>
    <n v="0"/>
    <n v="0"/>
  </r>
  <r>
    <x v="79"/>
    <s v="Washington Charter School Comm"/>
    <s v="2023-25 Biennium"/>
    <s v="OCS"/>
    <x v="79"/>
    <x v="8"/>
    <s v="B40"/>
    <n v="0"/>
    <n v="0"/>
    <n v="0"/>
    <n v="0"/>
    <n v="0"/>
  </r>
  <r>
    <x v="80"/>
    <s v="University of Washington"/>
    <s v="2023-25 Biennium"/>
    <s v="OCS"/>
    <x v="80"/>
    <x v="8"/>
    <s v="B40"/>
    <n v="136000"/>
    <n v="137000"/>
    <n v="273000"/>
    <n v="11333.333333333334"/>
    <n v="11416.666666666666"/>
  </r>
  <r>
    <x v="81"/>
    <s v="Washington State University"/>
    <s v="2023-25 Biennium"/>
    <s v="OCS"/>
    <x v="81"/>
    <x v="8"/>
    <s v="B40"/>
    <n v="78500"/>
    <n v="81500"/>
    <n v="160000"/>
    <n v="6541.666666666667"/>
    <n v="6791.666666666667"/>
  </r>
  <r>
    <x v="82"/>
    <s v="Eastern Washington University"/>
    <s v="2023-25 Biennium"/>
    <s v="OCS"/>
    <x v="82"/>
    <x v="8"/>
    <s v="B40"/>
    <n v="43000"/>
    <n v="44000"/>
    <n v="87000"/>
    <n v="3583.3333333333335"/>
    <n v="3666.6666666666665"/>
  </r>
  <r>
    <x v="83"/>
    <s v="Central Washington University"/>
    <s v="2023-25 Biennium"/>
    <s v="OCS"/>
    <x v="83"/>
    <x v="8"/>
    <s v="B40"/>
    <n v="42500"/>
    <n v="43500"/>
    <n v="86000"/>
    <n v="3541.6666666666665"/>
    <n v="3625"/>
  </r>
  <r>
    <x v="84"/>
    <s v="The Evergreen State College"/>
    <s v="2023-25 Biennium"/>
    <s v="OCS"/>
    <x v="84"/>
    <x v="8"/>
    <s v="B40"/>
    <n v="41000"/>
    <n v="41000"/>
    <n v="82000"/>
    <n v="3416.6666666666665"/>
    <n v="3416.6666666666665"/>
  </r>
  <r>
    <x v="85"/>
    <s v="Western Washington University"/>
    <s v="2023-25 Biennium"/>
    <s v="OCS"/>
    <x v="85"/>
    <x v="8"/>
    <s v="B40"/>
    <n v="52000"/>
    <n v="53000"/>
    <n v="105000"/>
    <n v="4333.333333333333"/>
    <n v="4416.666666666667"/>
  </r>
  <r>
    <x v="86"/>
    <s v="Washington State Arts Commission"/>
    <s v="2023-25 Biennium"/>
    <s v="OCS"/>
    <x v="86"/>
    <x v="8"/>
    <s v="B40"/>
    <n v="1500"/>
    <n v="1500"/>
    <n v="3000"/>
    <n v="125"/>
    <n v="125"/>
  </r>
  <r>
    <x v="87"/>
    <s v="Washington State Historical Society"/>
    <s v="2023-25 Biennium"/>
    <s v="OCS"/>
    <x v="87"/>
    <x v="8"/>
    <s v="B40"/>
    <n v="3000"/>
    <n v="3000"/>
    <n v="6000"/>
    <n v="250"/>
    <n v="250"/>
  </r>
  <r>
    <x v="88"/>
    <s v="East Wash State Historical Society"/>
    <s v="2023-25 Biennium"/>
    <s v="OCS"/>
    <x v="88"/>
    <x v="8"/>
    <s v="B40"/>
    <n v="2500"/>
    <n v="2500"/>
    <n v="5000"/>
    <n v="208.33333333333334"/>
    <n v="208.33333333333334"/>
  </r>
  <r>
    <x v="89"/>
    <s v="Department of Transportation"/>
    <s v="2023-25 Biennium"/>
    <s v="OCS"/>
    <x v="89"/>
    <x v="8"/>
    <s v="B40"/>
    <n v="648000"/>
    <n v="656000"/>
    <n v="1304000"/>
    <n v="54000"/>
    <n v="54666.666666666664"/>
  </r>
  <r>
    <x v="90"/>
    <s v="County Road Administration Board"/>
    <s v="2023-25 Biennium"/>
    <s v="OCS"/>
    <x v="90"/>
    <x v="8"/>
    <s v="B40"/>
    <n v="1500"/>
    <n v="1500"/>
    <n v="3000"/>
    <n v="125"/>
    <n v="125"/>
  </r>
  <r>
    <x v="91"/>
    <s v="Transportation Improvement Board"/>
    <s v="2023-25 Biennium"/>
    <s v="OCS"/>
    <x v="91"/>
    <x v="8"/>
    <s v="B40"/>
    <n v="1000"/>
    <n v="1000"/>
    <n v="2000"/>
    <n v="83.333333333333329"/>
    <n v="83.333333333333329"/>
  </r>
  <r>
    <x v="92"/>
    <s v="Transportation Commission"/>
    <s v="2023-25 Biennium"/>
    <s v="OCS"/>
    <x v="92"/>
    <x v="8"/>
    <s v="B40"/>
    <n v="500"/>
    <n v="500"/>
    <n v="1000"/>
    <n v="41.666666666666664"/>
    <n v="41.666666666666664"/>
  </r>
  <r>
    <x v="93"/>
    <s v="Freight Mobility Strategic Invest"/>
    <s v="2023-25 Biennium"/>
    <s v="OCS"/>
    <x v="93"/>
    <x v="8"/>
    <s v="B40"/>
    <n v="0"/>
    <n v="0"/>
    <n v="0"/>
    <n v="0"/>
    <n v="0"/>
  </r>
  <r>
    <x v="94"/>
    <s v="Columbia River Gorge Commission"/>
    <s v="2023-25 Biennium"/>
    <s v="OCS"/>
    <x v="94"/>
    <x v="8"/>
    <s v="B40"/>
    <n v="500"/>
    <n v="500"/>
    <n v="1000"/>
    <n v="41.666666666666664"/>
    <n v="41.666666666666664"/>
  </r>
  <r>
    <x v="95"/>
    <s v="Department of Ecology"/>
    <s v="2023-25 Biennium"/>
    <s v="OCS"/>
    <x v="95"/>
    <x v="8"/>
    <s v="B40"/>
    <n v="182000"/>
    <n v="181000"/>
    <n v="363000"/>
    <n v="15166.666666666666"/>
    <n v="15083.333333333334"/>
  </r>
  <r>
    <x v="96"/>
    <s v="WA Pollution Liab Insurance Program"/>
    <s v="2023-25 Biennium"/>
    <s v="OCS"/>
    <x v="96"/>
    <x v="8"/>
    <s v="B40"/>
    <n v="1500"/>
    <n v="1500"/>
    <n v="3000"/>
    <n v="125"/>
    <n v="125"/>
  </r>
  <r>
    <x v="98"/>
    <s v="State Parks and Recreation Comm"/>
    <s v="2023-25 Biennium"/>
    <s v="OCS"/>
    <x v="98"/>
    <x v="8"/>
    <s v="B40"/>
    <n v="105000"/>
    <n v="109000"/>
    <n v="214000"/>
    <n v="8750"/>
    <n v="9083.3333333333339"/>
  </r>
  <r>
    <x v="99"/>
    <s v="Rec and Conservation Funding Board"/>
    <s v="2023-25 Biennium"/>
    <s v="OCS"/>
    <x v="99"/>
    <x v="8"/>
    <s v="B40"/>
    <n v="38500"/>
    <n v="38500"/>
    <n v="77000"/>
    <n v="3208.3333333333335"/>
    <n v="3208.3333333333335"/>
  </r>
  <r>
    <x v="100"/>
    <s v="Environ &amp; Land Use Hearings Office"/>
    <s v="2023-25 Biennium"/>
    <s v="OCS"/>
    <x v="100"/>
    <x v="8"/>
    <s v="B40"/>
    <n v="1500"/>
    <n v="1500"/>
    <n v="3000"/>
    <n v="125"/>
    <n v="125"/>
  </r>
  <r>
    <x v="101"/>
    <s v="State Conservation Commission"/>
    <s v="2023-25 Biennium"/>
    <s v="OCS"/>
    <x v="101"/>
    <x v="8"/>
    <s v="B40"/>
    <n v="2000"/>
    <n v="2000"/>
    <n v="4000"/>
    <n v="166.66666666666666"/>
    <n v="166.66666666666666"/>
  </r>
  <r>
    <x v="102"/>
    <s v="Dept of Fish and Wildlife"/>
    <s v="2023-25 Biennium"/>
    <s v="OCS"/>
    <x v="102"/>
    <x v="8"/>
    <s v="B40"/>
    <n v="210500"/>
    <n v="212500"/>
    <n v="423000"/>
    <n v="17541.666666666668"/>
    <n v="17708.330000000002"/>
  </r>
  <r>
    <x v="103"/>
    <s v="Puget Sound Partnership"/>
    <s v="2023-25 Biennium"/>
    <s v="OCS"/>
    <x v="103"/>
    <x v="8"/>
    <s v="B40"/>
    <n v="4000"/>
    <n v="4000"/>
    <n v="8000"/>
    <n v="333.33333333333331"/>
    <n v="333.33333333333331"/>
  </r>
  <r>
    <x v="104"/>
    <s v="Department of Natural Resources"/>
    <s v="2023-25 Biennium"/>
    <s v="OCS"/>
    <x v="104"/>
    <x v="8"/>
    <s v="B40"/>
    <n v="205000"/>
    <n v="214000"/>
    <n v="419000"/>
    <n v="17083.333333333332"/>
    <n v="17833.330000000002"/>
  </r>
  <r>
    <x v="105"/>
    <s v="Department of Agriculture"/>
    <s v="2023-25 Biennium"/>
    <s v="OCS"/>
    <x v="105"/>
    <x v="8"/>
    <s v="B40"/>
    <n v="101000"/>
    <n v="109000"/>
    <n v="210000"/>
    <n v="8416.6666666666661"/>
    <n v="9083.33"/>
  </r>
  <r>
    <x v="106"/>
    <s v="Employment Security Department"/>
    <s v="2023-25 Biennium"/>
    <s v="OCS"/>
    <x v="106"/>
    <x v="8"/>
    <s v="B40"/>
    <n v="283000"/>
    <n v="283000"/>
    <n v="566000"/>
    <n v="23583.33"/>
    <n v="23583.33"/>
  </r>
  <r>
    <x v="109"/>
    <s v="ESD - PFM"/>
    <s v="2023-25 Biennium"/>
    <s v="OCS"/>
    <x v="109"/>
    <x v="8"/>
    <s v="B40"/>
    <n v="0"/>
    <n v="0"/>
    <n v="0"/>
    <n v="0"/>
    <n v="0"/>
  </r>
  <r>
    <x v="110"/>
    <s v="ESD LTC"/>
    <s v="2023-25 Biennium"/>
    <s v="OCS"/>
    <x v="110"/>
    <x v="8"/>
    <s v="B40"/>
    <n v="0"/>
    <n v="0"/>
    <n v="0"/>
    <n v="0"/>
    <n v="0"/>
  </r>
  <r>
    <x v="111"/>
    <s v="ESD - UI"/>
    <s v="2023-25 Biennium"/>
    <s v="OCS"/>
    <x v="111"/>
    <x v="8"/>
    <s v="B40"/>
    <n v="0"/>
    <n v="0"/>
    <n v="0"/>
    <n v="0"/>
    <n v="0"/>
  </r>
  <r>
    <x v="112"/>
    <s v="ESD - Other"/>
    <s v="2023-25 Biennium"/>
    <s v="OCS"/>
    <x v="112"/>
    <x v="8"/>
    <s v="B40"/>
    <n v="0"/>
    <n v="0"/>
    <n v="0"/>
    <n v="0"/>
    <n v="0"/>
  </r>
  <r>
    <x v="107"/>
    <s v="Community/Technical College System"/>
    <s v="2023-25 Biennium"/>
    <s v="OCS"/>
    <x v="107"/>
    <x v="8"/>
    <s v="B40"/>
    <n v="160500"/>
    <n v="161500"/>
    <n v="322000"/>
    <n v="13375"/>
    <n v="13458.33"/>
  </r>
  <r>
    <x v="0"/>
    <s v="House of Representatives"/>
    <s v="2024 Supplemental"/>
    <m/>
    <x v="0"/>
    <x v="8"/>
    <s v="B40"/>
    <n v="0"/>
    <n v="0"/>
    <n v="0"/>
    <n v="0"/>
    <n v="0"/>
  </r>
  <r>
    <x v="1"/>
    <s v="Senate"/>
    <s v="2024 Supplemental"/>
    <m/>
    <x v="1"/>
    <x v="8"/>
    <s v="B40"/>
    <n v="0"/>
    <n v="0"/>
    <n v="0"/>
    <n v="0"/>
    <n v="0"/>
  </r>
  <r>
    <x v="2"/>
    <s v="Joint Transportation Committee"/>
    <s v="2024 Supplemental"/>
    <m/>
    <x v="2"/>
    <x v="8"/>
    <s v="B40"/>
    <n v="0"/>
    <n v="0"/>
    <n v="0"/>
    <n v="0"/>
    <n v="0"/>
  </r>
  <r>
    <x v="3"/>
    <s v="Jt Leg Audit &amp; Review Committee"/>
    <s v="2024 Supplemental"/>
    <m/>
    <x v="3"/>
    <x v="8"/>
    <s v="B40"/>
    <n v="0"/>
    <n v="0"/>
    <n v="0"/>
    <n v="0"/>
    <n v="0"/>
  </r>
  <r>
    <x v="4"/>
    <s v="LEAP Committee"/>
    <s v="2024 Supplemental"/>
    <m/>
    <x v="4"/>
    <x v="8"/>
    <s v="B40"/>
    <n v="0"/>
    <n v="0"/>
    <n v="0"/>
    <n v="0"/>
    <n v="0"/>
  </r>
  <r>
    <x v="5"/>
    <s v="Office of the State Actuary"/>
    <s v="2024 Supplemental"/>
    <m/>
    <x v="5"/>
    <x v="8"/>
    <s v="B40"/>
    <n v="0"/>
    <n v="0"/>
    <n v="0"/>
    <n v="0"/>
    <n v="0"/>
  </r>
  <r>
    <x v="6"/>
    <s v="St Leg Labor Rel"/>
    <s v="2024 Supplemental"/>
    <m/>
    <x v="6"/>
    <x v="8"/>
    <s v="B40"/>
    <n v="0"/>
    <n v="0"/>
    <n v="0"/>
    <n v="0"/>
    <n v="0"/>
  </r>
  <r>
    <x v="7"/>
    <s v="Office of Legislative Support Svcs"/>
    <s v="2024 Supplemental"/>
    <m/>
    <x v="7"/>
    <x v="8"/>
    <s v="B40"/>
    <n v="0"/>
    <n v="0"/>
    <n v="0"/>
    <n v="0"/>
    <n v="0"/>
  </r>
  <r>
    <x v="8"/>
    <s v="Joint Legislative Systems Comm"/>
    <s v="2024 Supplemental"/>
    <m/>
    <x v="8"/>
    <x v="8"/>
    <s v="B40"/>
    <n v="0"/>
    <n v="0"/>
    <n v="0"/>
    <n v="0"/>
    <n v="0"/>
  </r>
  <r>
    <x v="9"/>
    <s v="Statute Law Committee"/>
    <s v="2024 Supplemental"/>
    <m/>
    <x v="9"/>
    <x v="8"/>
    <s v="B40"/>
    <n v="0"/>
    <n v="0"/>
    <n v="0"/>
    <n v="0"/>
    <n v="0"/>
  </r>
  <r>
    <x v="10"/>
    <s v="Supreme Court"/>
    <s v="2024 Supplemental"/>
    <m/>
    <x v="10"/>
    <x v="8"/>
    <s v="B40"/>
    <n v="0"/>
    <n v="0"/>
    <n v="0"/>
    <n v="0"/>
    <n v="0"/>
  </r>
  <r>
    <x v="11"/>
    <s v="State Law Library"/>
    <s v="2024 Supplemental"/>
    <m/>
    <x v="11"/>
    <x v="8"/>
    <s v="B40"/>
    <n v="0"/>
    <n v="0"/>
    <n v="0"/>
    <n v="0"/>
    <n v="0"/>
  </r>
  <r>
    <x v="12"/>
    <s v="Court of Appeals"/>
    <s v="2024 Supplemental"/>
    <m/>
    <x v="12"/>
    <x v="8"/>
    <s v="B40"/>
    <n v="0"/>
    <n v="0"/>
    <n v="0"/>
    <n v="0"/>
    <n v="0"/>
  </r>
  <r>
    <x v="13"/>
    <s v="Commission on Judicial Conduct"/>
    <s v="2024 Supplemental"/>
    <m/>
    <x v="13"/>
    <x v="8"/>
    <s v="B40"/>
    <n v="0"/>
    <n v="0"/>
    <n v="0"/>
    <n v="0"/>
    <n v="0"/>
  </r>
  <r>
    <x v="14"/>
    <s v="Administrative Office of the Courts"/>
    <s v="2024 Supplemental"/>
    <m/>
    <x v="14"/>
    <x v="8"/>
    <s v="B40"/>
    <n v="0"/>
    <n v="0"/>
    <n v="0"/>
    <n v="0"/>
    <n v="0"/>
  </r>
  <r>
    <x v="15"/>
    <s v="Office of Public Defense"/>
    <s v="2024 Supplemental"/>
    <m/>
    <x v="15"/>
    <x v="8"/>
    <s v="B40"/>
    <n v="0"/>
    <n v="0"/>
    <n v="0"/>
    <n v="0"/>
    <n v="0"/>
  </r>
  <r>
    <x v="16"/>
    <s v="Office of Civil Legal Aid"/>
    <s v="2024 Supplemental"/>
    <m/>
    <x v="16"/>
    <x v="8"/>
    <s v="B40"/>
    <n v="0"/>
    <n v="0"/>
    <n v="0"/>
    <n v="0"/>
    <n v="0"/>
  </r>
  <r>
    <x v="17"/>
    <s v="Office of the Governor"/>
    <s v="2024 Supplemental"/>
    <m/>
    <x v="17"/>
    <x v="8"/>
    <s v="B40"/>
    <n v="0"/>
    <n v="0"/>
    <n v="0"/>
    <n v="0"/>
    <n v="0"/>
  </r>
  <r>
    <x v="18"/>
    <s v="Office of the Lieutenant Governor"/>
    <s v="2024 Supplemental"/>
    <m/>
    <x v="18"/>
    <x v="8"/>
    <s v="B40"/>
    <n v="0"/>
    <n v="0"/>
    <n v="0"/>
    <n v="0"/>
    <n v="0"/>
  </r>
  <r>
    <x v="19"/>
    <s v="WA St Leadership Bd"/>
    <s v="2024 Supplemental"/>
    <m/>
    <x v="19"/>
    <x v="8"/>
    <s v="B40"/>
    <n v="0"/>
    <n v="0"/>
    <n v="0"/>
    <n v="0"/>
    <n v="0"/>
  </r>
  <r>
    <x v="20"/>
    <s v="Public Disclosure Commission"/>
    <s v="2024 Supplemental"/>
    <m/>
    <x v="20"/>
    <x v="8"/>
    <s v="B40"/>
    <n v="0"/>
    <n v="0"/>
    <n v="0"/>
    <n v="0"/>
    <n v="0"/>
  </r>
  <r>
    <x v="21"/>
    <s v="Office of the Secretary of State"/>
    <s v="2024 Supplemental"/>
    <m/>
    <x v="21"/>
    <x v="8"/>
    <s v="B40"/>
    <n v="0"/>
    <n v="0"/>
    <n v="0"/>
    <n v="0"/>
    <n v="0"/>
  </r>
  <r>
    <x v="22"/>
    <s v="Governor's Office of Indian Affairs"/>
    <s v="2024 Supplemental"/>
    <m/>
    <x v="22"/>
    <x v="8"/>
    <s v="B40"/>
    <n v="0"/>
    <n v="0"/>
    <n v="0"/>
    <n v="0"/>
    <n v="0"/>
  </r>
  <r>
    <x v="23"/>
    <s v="Asian-Pacific-American Affrs"/>
    <s v="2024 Supplemental"/>
    <m/>
    <x v="23"/>
    <x v="8"/>
    <s v="B40"/>
    <n v="0"/>
    <n v="0"/>
    <n v="0"/>
    <n v="0"/>
    <n v="0"/>
  </r>
  <r>
    <x v="24"/>
    <s v="Office of the State Treasurer"/>
    <s v="2024 Supplemental"/>
    <m/>
    <x v="24"/>
    <x v="8"/>
    <s v="B40"/>
    <n v="0"/>
    <n v="0"/>
    <n v="0"/>
    <n v="0"/>
    <n v="0"/>
  </r>
  <r>
    <x v="25"/>
    <s v="Redistricting Commission"/>
    <s v="2024 Supplemental"/>
    <m/>
    <x v="25"/>
    <x v="8"/>
    <s v="B40"/>
    <n v="0"/>
    <n v="0"/>
    <n v="0"/>
    <n v="0"/>
    <n v="0"/>
  </r>
  <r>
    <x v="26"/>
    <s v="Office of the State Auditor"/>
    <s v="2024 Supplemental"/>
    <m/>
    <x v="26"/>
    <x v="8"/>
    <s v="B40"/>
    <n v="0"/>
    <n v="0"/>
    <n v="0"/>
    <n v="0"/>
    <n v="0"/>
  </r>
  <r>
    <x v="27"/>
    <s v="Comm Salaries for Elected Officials"/>
    <s v="2024 Supplemental"/>
    <m/>
    <x v="27"/>
    <x v="8"/>
    <s v="B40"/>
    <n v="0"/>
    <n v="0"/>
    <n v="0"/>
    <n v="0"/>
    <n v="0"/>
  </r>
  <r>
    <x v="28"/>
    <s v="Office of the Attorney General"/>
    <s v="2024 Supplemental"/>
    <m/>
    <x v="28"/>
    <x v="8"/>
    <s v="B40"/>
    <n v="0"/>
    <n v="2000"/>
    <n v="2000"/>
    <n v="0"/>
    <n v="166.67"/>
  </r>
  <r>
    <x v="29"/>
    <s v="Caseload Forecast Council"/>
    <s v="2024 Supplemental"/>
    <m/>
    <x v="29"/>
    <x v="8"/>
    <s v="B40"/>
    <n v="0"/>
    <n v="0"/>
    <n v="0"/>
    <n v="0"/>
    <n v="0"/>
  </r>
  <r>
    <x v="30"/>
    <s v="Dept of Financial Institutions"/>
    <s v="2024 Supplemental"/>
    <m/>
    <x v="30"/>
    <x v="8"/>
    <s v="B40"/>
    <n v="0"/>
    <n v="0"/>
    <n v="0"/>
    <n v="0"/>
    <n v="0"/>
  </r>
  <r>
    <x v="31"/>
    <s v="Department of Commerce"/>
    <s v="2024 Supplemental"/>
    <m/>
    <x v="31"/>
    <x v="8"/>
    <s v="B40"/>
    <n v="0"/>
    <n v="0"/>
    <n v="0"/>
    <n v="0"/>
    <n v="0"/>
  </r>
  <r>
    <x v="32"/>
    <s v="Economic &amp; Revenue Forecast Council"/>
    <s v="2024 Supplemental"/>
    <m/>
    <x v="32"/>
    <x v="8"/>
    <s v="B40"/>
    <n v="0"/>
    <n v="0"/>
    <n v="0"/>
    <n v="0"/>
    <n v="0"/>
  </r>
  <r>
    <x v="33"/>
    <s v="Office of Financial Management"/>
    <s v="2024 Supplemental"/>
    <m/>
    <x v="33"/>
    <x v="8"/>
    <s v="B40"/>
    <n v="0"/>
    <n v="0"/>
    <n v="0"/>
    <n v="0"/>
    <n v="0"/>
  </r>
  <r>
    <x v="34"/>
    <s v="WA State Health Care Authority"/>
    <s v="2024 Supplemental"/>
    <m/>
    <x v="34"/>
    <x v="8"/>
    <s v="B40"/>
    <n v="0"/>
    <n v="0"/>
    <n v="0"/>
    <n v="0"/>
    <n v="0"/>
  </r>
  <r>
    <x v="35"/>
    <s v="Office of Administrative Hearings"/>
    <s v="2024 Supplemental"/>
    <m/>
    <x v="35"/>
    <x v="8"/>
    <s v="B40"/>
    <n v="0"/>
    <n v="0"/>
    <n v="0"/>
    <n v="0"/>
    <n v="0"/>
  </r>
  <r>
    <x v="36"/>
    <s v="State Lottery Commission"/>
    <s v="2024 Supplemental"/>
    <m/>
    <x v="36"/>
    <x v="8"/>
    <s v="B40"/>
    <n v="0"/>
    <n v="0"/>
    <n v="0"/>
    <n v="0"/>
    <n v="0"/>
  </r>
  <r>
    <x v="37"/>
    <s v="Washington State Gambling Comm"/>
    <s v="2024 Supplemental"/>
    <m/>
    <x v="37"/>
    <x v="8"/>
    <s v="B40"/>
    <n v="0"/>
    <n v="0"/>
    <n v="0"/>
    <n v="0"/>
    <n v="0"/>
  </r>
  <r>
    <x v="38"/>
    <s v="WA State Comm on Hispanic Affairs"/>
    <s v="2024 Supplemental"/>
    <m/>
    <x v="38"/>
    <x v="8"/>
    <s v="B40"/>
    <n v="0"/>
    <n v="0"/>
    <n v="0"/>
    <n v="0"/>
    <n v="0"/>
  </r>
  <r>
    <x v="39"/>
    <s v="African-American Affairs Comm"/>
    <s v="2024 Supplemental"/>
    <m/>
    <x v="39"/>
    <x v="8"/>
    <s v="B40"/>
    <n v="0"/>
    <n v="0"/>
    <n v="0"/>
    <n v="0"/>
    <n v="0"/>
  </r>
  <r>
    <x v="40"/>
    <s v="Human Rights Commission"/>
    <s v="2024 Supplemental"/>
    <m/>
    <x v="40"/>
    <x v="8"/>
    <s v="B40"/>
    <n v="0"/>
    <n v="0"/>
    <n v="0"/>
    <n v="0"/>
    <n v="0"/>
  </r>
  <r>
    <x v="41"/>
    <s v="Department of Retirement Systems"/>
    <s v="2024 Supplemental"/>
    <m/>
    <x v="41"/>
    <x v="8"/>
    <s v="B40"/>
    <n v="0"/>
    <n v="0"/>
    <n v="0"/>
    <n v="0"/>
    <n v="0"/>
  </r>
  <r>
    <x v="42"/>
    <s v="State Investment Board"/>
    <s v="2024 Supplemental"/>
    <m/>
    <x v="42"/>
    <x v="8"/>
    <s v="B40"/>
    <n v="0"/>
    <n v="0"/>
    <n v="0"/>
    <n v="0"/>
    <n v="0"/>
  </r>
  <r>
    <x v="43"/>
    <s v="Department of Revenue"/>
    <s v="2024 Supplemental"/>
    <m/>
    <x v="43"/>
    <x v="8"/>
    <s v="B40"/>
    <n v="0"/>
    <n v="2000"/>
    <n v="2000"/>
    <n v="0"/>
    <n v="166.67"/>
  </r>
  <r>
    <x v="44"/>
    <s v="Board of Tax Appeals"/>
    <s v="2024 Supplemental"/>
    <m/>
    <x v="44"/>
    <x v="8"/>
    <s v="B40"/>
    <n v="0"/>
    <n v="0"/>
    <n v="0"/>
    <n v="0"/>
    <n v="0"/>
  </r>
  <r>
    <x v="45"/>
    <s v="Minority &amp; Women's Business Enterp"/>
    <s v="2024 Supplemental"/>
    <m/>
    <x v="45"/>
    <x v="8"/>
    <s v="B40"/>
    <n v="0"/>
    <n v="0"/>
    <n v="0"/>
    <n v="0"/>
    <n v="0"/>
  </r>
  <r>
    <x v="46"/>
    <s v="Office of Insurance Commissioner"/>
    <s v="2024 Supplemental"/>
    <m/>
    <x v="46"/>
    <x v="8"/>
    <s v="B40"/>
    <n v="0"/>
    <n v="0"/>
    <n v="0"/>
    <n v="0"/>
    <n v="0"/>
  </r>
  <r>
    <x v="47"/>
    <s v="Consolidated Technology Services"/>
    <s v="2024 Supplemental"/>
    <m/>
    <x v="47"/>
    <x v="8"/>
    <s v="B40"/>
    <n v="0"/>
    <n v="0"/>
    <n v="0"/>
    <n v="0"/>
    <n v="0"/>
  </r>
  <r>
    <x v="48"/>
    <s v="State Board of Accountancy"/>
    <s v="2024 Supplemental"/>
    <m/>
    <x v="48"/>
    <x v="8"/>
    <s v="B40"/>
    <n v="0"/>
    <n v="0"/>
    <n v="0"/>
    <n v="0"/>
    <n v="0"/>
  </r>
  <r>
    <x v="49"/>
    <s v="Bd of Reg Prof Eng &amp; Land Surveyors"/>
    <s v="2024 Supplemental"/>
    <m/>
    <x v="49"/>
    <x v="8"/>
    <s v="B40"/>
    <n v="0"/>
    <n v="0"/>
    <n v="0"/>
    <n v="0"/>
    <n v="0"/>
  </r>
  <r>
    <x v="50"/>
    <s v="Forensic Investigations Council"/>
    <s v="2024 Supplemental"/>
    <m/>
    <x v="50"/>
    <x v="8"/>
    <s v="B40"/>
    <n v="0"/>
    <n v="0"/>
    <n v="0"/>
    <n v="0"/>
    <n v="0"/>
  </r>
  <r>
    <x v="51"/>
    <s v="Dept of Enterprise Services"/>
    <s v="2024 Supplemental"/>
    <m/>
    <x v="51"/>
    <x v="8"/>
    <s v="B40"/>
    <n v="0"/>
    <n v="0"/>
    <n v="0"/>
    <n v="0"/>
    <n v="0"/>
  </r>
  <r>
    <x v="52"/>
    <s v="Washington Horse Racing Commission"/>
    <s v="2024 Supplemental"/>
    <m/>
    <x v="52"/>
    <x v="8"/>
    <s v="B40"/>
    <n v="0"/>
    <n v="0"/>
    <n v="0"/>
    <n v="0"/>
    <n v="0"/>
  </r>
  <r>
    <x v="53"/>
    <s v="Bd of Industrial Insurance Appeals"/>
    <s v="2024 Supplemental"/>
    <m/>
    <x v="53"/>
    <x v="8"/>
    <s v="B40"/>
    <n v="0"/>
    <n v="0"/>
    <n v="0"/>
    <n v="0"/>
    <n v="0"/>
  </r>
  <r>
    <x v="54"/>
    <s v="Liquor and Cannabis Board"/>
    <s v="2024 Supplemental"/>
    <m/>
    <x v="54"/>
    <x v="8"/>
    <s v="B40"/>
    <n v="0"/>
    <n v="0"/>
    <n v="0"/>
    <n v="0"/>
    <n v="0"/>
  </r>
  <r>
    <x v="55"/>
    <s v="Board of Pilotage Commissioners"/>
    <s v="2024 Supplemental"/>
    <m/>
    <x v="55"/>
    <x v="8"/>
    <s v="B40"/>
    <n v="0"/>
    <n v="0"/>
    <n v="0"/>
    <n v="0"/>
    <n v="0"/>
  </r>
  <r>
    <x v="56"/>
    <s v="Utilities and Transportation Comm"/>
    <s v="2024 Supplemental"/>
    <m/>
    <x v="56"/>
    <x v="8"/>
    <s v="B40"/>
    <n v="0"/>
    <n v="0"/>
    <n v="0"/>
    <n v="0"/>
    <n v="0"/>
  </r>
  <r>
    <x v="57"/>
    <s v="Board for Volunteer Firefighters"/>
    <s v="2024 Supplemental"/>
    <m/>
    <x v="57"/>
    <x v="8"/>
    <s v="B40"/>
    <n v="0"/>
    <n v="0"/>
    <n v="0"/>
    <n v="0"/>
    <n v="0"/>
  </r>
  <r>
    <x v="58"/>
    <s v="Washington State Patrol"/>
    <s v="2024 Supplemental"/>
    <m/>
    <x v="58"/>
    <x v="8"/>
    <s v="B40"/>
    <n v="0"/>
    <n v="2000"/>
    <n v="2000"/>
    <n v="0"/>
    <n v="166.67"/>
  </r>
  <r>
    <x v="59"/>
    <s v="Criminal Justice Training Comm"/>
    <s v="2024 Supplemental"/>
    <m/>
    <x v="59"/>
    <x v="8"/>
    <s v="B40"/>
    <n v="0"/>
    <n v="0"/>
    <n v="0"/>
    <n v="0"/>
    <n v="0"/>
  </r>
  <r>
    <x v="60"/>
    <s v="WA Traffic Safety Commission"/>
    <s v="2024 Supplemental"/>
    <m/>
    <x v="60"/>
    <x v="8"/>
    <s v="B40"/>
    <n v="0"/>
    <n v="0"/>
    <n v="0"/>
    <n v="0"/>
    <n v="0"/>
  </r>
  <r>
    <x v="61"/>
    <s v="Office of Independent Investigations"/>
    <s v="2024 Supplemental"/>
    <m/>
    <x v="61"/>
    <x v="8"/>
    <s v="B40"/>
    <n v="0"/>
    <n v="0"/>
    <n v="0"/>
    <n v="0"/>
    <n v="0"/>
  </r>
  <r>
    <x v="62"/>
    <s v="Department of Labor and Industries"/>
    <s v="2024 Supplemental"/>
    <m/>
    <x v="62"/>
    <x v="8"/>
    <s v="B40"/>
    <n v="2000"/>
    <n v="0"/>
    <n v="2000"/>
    <n v="166.67"/>
    <n v="0"/>
  </r>
  <r>
    <x v="63"/>
    <s v="Department of Licensing"/>
    <s v="2024 Supplemental"/>
    <m/>
    <x v="63"/>
    <x v="8"/>
    <s v="B40"/>
    <n v="0"/>
    <n v="0"/>
    <n v="0"/>
    <n v="0"/>
    <n v="0"/>
  </r>
  <r>
    <x v="64"/>
    <s v="Military Department"/>
    <s v="2024 Supplemental"/>
    <m/>
    <x v="64"/>
    <x v="8"/>
    <s v="B40"/>
    <n v="0"/>
    <n v="0"/>
    <n v="0"/>
    <n v="0"/>
    <n v="0"/>
  </r>
  <r>
    <x v="65"/>
    <s v="Public Employment Relations Comm"/>
    <s v="2024 Supplemental"/>
    <m/>
    <x v="65"/>
    <x v="8"/>
    <s v="B40"/>
    <n v="0"/>
    <n v="0"/>
    <n v="0"/>
    <n v="0"/>
    <n v="0"/>
  </r>
  <r>
    <x v="66"/>
    <s v="Dept of Social and Health Services"/>
    <s v="2024 Supplemental"/>
    <m/>
    <x v="66"/>
    <x v="8"/>
    <s v="B40"/>
    <n v="1000"/>
    <n v="12000"/>
    <n v="13000"/>
    <n v="83.33"/>
    <n v="1000"/>
  </r>
  <r>
    <x v="67"/>
    <s v="Department of Health"/>
    <s v="2024 Supplemental"/>
    <m/>
    <x v="67"/>
    <x v="8"/>
    <s v="B40"/>
    <n v="1000"/>
    <n v="0"/>
    <n v="1000"/>
    <n v="83.33"/>
    <n v="0"/>
  </r>
  <r>
    <x v="68"/>
    <s v="Department of Veterans' Affairs"/>
    <s v="2024 Supplemental"/>
    <m/>
    <x v="68"/>
    <x v="8"/>
    <s v="B40"/>
    <n v="0"/>
    <n v="0"/>
    <n v="0"/>
    <n v="0"/>
    <n v="0"/>
  </r>
  <r>
    <x v="69"/>
    <s v="Dept of Children, Youth &amp; Families"/>
    <s v="2024 Supplemental"/>
    <m/>
    <x v="69"/>
    <x v="8"/>
    <s v="B40"/>
    <n v="0"/>
    <n v="5000"/>
    <n v="5000"/>
    <n v="0"/>
    <n v="416.67"/>
  </r>
  <r>
    <x v="70"/>
    <s v="Department of Corrections"/>
    <s v="2024 Supplemental"/>
    <m/>
    <x v="70"/>
    <x v="8"/>
    <s v="B40"/>
    <n v="2000"/>
    <n v="6000"/>
    <n v="8000"/>
    <n v="166.67"/>
    <n v="500"/>
  </r>
  <r>
    <x v="71"/>
    <s v="Dept of Services for the Blind"/>
    <s v="2024 Supplemental"/>
    <m/>
    <x v="71"/>
    <x v="8"/>
    <s v="B40"/>
    <n v="0"/>
    <n v="0"/>
    <n v="0"/>
    <n v="0"/>
    <n v="0"/>
  </r>
  <r>
    <x v="72"/>
    <s v="Student Achievement Council"/>
    <s v="2024 Supplemental"/>
    <m/>
    <x v="72"/>
    <x v="8"/>
    <s v="B40"/>
    <n v="0"/>
    <n v="0"/>
    <n v="0"/>
    <n v="0"/>
    <n v="0"/>
  </r>
  <r>
    <x v="73"/>
    <s v="LEOFF 2 Retirement Board"/>
    <s v="2024 Supplemental"/>
    <m/>
    <x v="73"/>
    <x v="8"/>
    <s v="B40"/>
    <n v="0"/>
    <n v="0"/>
    <n v="0"/>
    <n v="0"/>
    <n v="0"/>
  </r>
  <r>
    <x v="74"/>
    <s v="Public Schools"/>
    <s v="2024 Supplemental"/>
    <m/>
    <x v="74"/>
    <x v="8"/>
    <s v="B40"/>
    <n v="0"/>
    <n v="0"/>
    <n v="0"/>
    <n v="0"/>
    <n v="0"/>
  </r>
  <r>
    <x v="75"/>
    <s v="State School for the Blind"/>
    <s v="2024 Supplemental"/>
    <m/>
    <x v="75"/>
    <x v="8"/>
    <s v="B40"/>
    <n v="0"/>
    <n v="0"/>
    <n v="0"/>
    <n v="0"/>
    <n v="0"/>
  </r>
  <r>
    <x v="76"/>
    <s v="Childhood Deafness &amp; Hearing Loss"/>
    <s v="2024 Supplemental"/>
    <m/>
    <x v="76"/>
    <x v="8"/>
    <s v="B40"/>
    <n v="0"/>
    <n v="0"/>
    <n v="0"/>
    <n v="0"/>
    <n v="0"/>
  </r>
  <r>
    <x v="77"/>
    <s v="Workforce Trng &amp; Educ Coord Board"/>
    <s v="2024 Supplemental"/>
    <m/>
    <x v="77"/>
    <x v="8"/>
    <s v="B40"/>
    <n v="0"/>
    <n v="0"/>
    <n v="0"/>
    <n v="0"/>
    <n v="0"/>
  </r>
  <r>
    <x v="78"/>
    <s v="Archaeology &amp; Historic Preservation"/>
    <s v="2024 Supplemental"/>
    <m/>
    <x v="78"/>
    <x v="8"/>
    <s v="B40"/>
    <n v="0"/>
    <n v="0"/>
    <n v="0"/>
    <n v="0"/>
    <n v="0"/>
  </r>
  <r>
    <x v="79"/>
    <s v="Washington Charter School Comm"/>
    <s v="2024 Supplemental"/>
    <m/>
    <x v="79"/>
    <x v="8"/>
    <s v="B40"/>
    <n v="0"/>
    <n v="0"/>
    <n v="0"/>
    <n v="0"/>
    <n v="0"/>
  </r>
  <r>
    <x v="80"/>
    <s v="University of Washington"/>
    <s v="2024 Supplemental"/>
    <m/>
    <x v="80"/>
    <x v="8"/>
    <s v="B40"/>
    <n v="-1000"/>
    <n v="2000"/>
    <n v="1000"/>
    <n v="-83.33"/>
    <n v="166.67"/>
  </r>
  <r>
    <x v="81"/>
    <s v="Washington State University"/>
    <s v="2024 Supplemental"/>
    <m/>
    <x v="81"/>
    <x v="8"/>
    <s v="B40"/>
    <n v="0"/>
    <n v="0"/>
    <n v="0"/>
    <n v="0"/>
    <n v="0"/>
  </r>
  <r>
    <x v="82"/>
    <s v="Eastern Washington University"/>
    <s v="2024 Supplemental"/>
    <m/>
    <x v="82"/>
    <x v="8"/>
    <s v="B40"/>
    <n v="0"/>
    <n v="0"/>
    <n v="0"/>
    <n v="0"/>
    <n v="0"/>
  </r>
  <r>
    <x v="83"/>
    <s v="Central Washington University"/>
    <s v="2024 Supplemental"/>
    <m/>
    <x v="83"/>
    <x v="8"/>
    <s v="B40"/>
    <n v="0"/>
    <n v="0"/>
    <n v="0"/>
    <n v="0"/>
    <n v="0"/>
  </r>
  <r>
    <x v="84"/>
    <s v="The Evergreen State College"/>
    <s v="2024 Supplemental"/>
    <m/>
    <x v="84"/>
    <x v="8"/>
    <s v="B40"/>
    <n v="0"/>
    <n v="0"/>
    <n v="0"/>
    <n v="0"/>
    <n v="0"/>
  </r>
  <r>
    <x v="85"/>
    <s v="Western Washington University"/>
    <s v="2024 Supplemental"/>
    <m/>
    <x v="85"/>
    <x v="8"/>
    <s v="B40"/>
    <n v="0"/>
    <n v="0"/>
    <n v="0"/>
    <n v="0"/>
    <n v="0"/>
  </r>
  <r>
    <x v="86"/>
    <s v="Washington State Arts Commission"/>
    <s v="2024 Supplemental"/>
    <m/>
    <x v="86"/>
    <x v="8"/>
    <s v="B40"/>
    <n v="0"/>
    <n v="0"/>
    <n v="0"/>
    <n v="0"/>
    <n v="0"/>
  </r>
  <r>
    <x v="87"/>
    <s v="Washington State Historical Society"/>
    <s v="2024 Supplemental"/>
    <m/>
    <x v="87"/>
    <x v="8"/>
    <s v="B40"/>
    <n v="0"/>
    <n v="0"/>
    <n v="0"/>
    <n v="0"/>
    <n v="0"/>
  </r>
  <r>
    <x v="88"/>
    <s v="East Wash State Historical Society"/>
    <s v="2024 Supplemental"/>
    <m/>
    <x v="88"/>
    <x v="8"/>
    <s v="B40"/>
    <n v="0"/>
    <n v="0"/>
    <n v="0"/>
    <n v="0"/>
    <n v="0"/>
  </r>
  <r>
    <x v="89"/>
    <s v="Department of Transportation"/>
    <s v="2024 Supplemental"/>
    <m/>
    <x v="89"/>
    <x v="8"/>
    <s v="B40"/>
    <n v="0"/>
    <n v="6000"/>
    <n v="6000"/>
    <n v="0"/>
    <n v="500"/>
  </r>
  <r>
    <x v="90"/>
    <s v="County Road Administration Board"/>
    <s v="2024 Supplemental"/>
    <m/>
    <x v="90"/>
    <x v="8"/>
    <s v="B40"/>
    <n v="0"/>
    <n v="0"/>
    <n v="0"/>
    <n v="0"/>
    <n v="0"/>
  </r>
  <r>
    <x v="91"/>
    <s v="Transportation Improvement Board"/>
    <s v="2024 Supplemental"/>
    <m/>
    <x v="91"/>
    <x v="8"/>
    <s v="B40"/>
    <n v="0"/>
    <n v="0"/>
    <n v="0"/>
    <n v="0"/>
    <n v="0"/>
  </r>
  <r>
    <x v="92"/>
    <s v="Transportation Commission"/>
    <s v="2024 Supplemental"/>
    <m/>
    <x v="92"/>
    <x v="8"/>
    <s v="B40"/>
    <n v="0"/>
    <n v="0"/>
    <n v="0"/>
    <n v="0"/>
    <n v="0"/>
  </r>
  <r>
    <x v="93"/>
    <s v="Freight Mobility Strategic Invest"/>
    <s v="2024 Supplemental"/>
    <m/>
    <x v="93"/>
    <x v="8"/>
    <s v="B40"/>
    <n v="0"/>
    <n v="0"/>
    <n v="0"/>
    <n v="0"/>
    <n v="0"/>
  </r>
  <r>
    <x v="94"/>
    <s v="Columbia River Gorge Commission"/>
    <s v="2024 Supplemental"/>
    <m/>
    <x v="94"/>
    <x v="8"/>
    <s v="B40"/>
    <n v="500"/>
    <n v="500"/>
    <n v="1000"/>
    <n v="41.67"/>
    <n v="41.67"/>
  </r>
  <r>
    <x v="95"/>
    <s v="Department of Ecology"/>
    <s v="2024 Supplemental"/>
    <m/>
    <x v="95"/>
    <x v="8"/>
    <s v="B40"/>
    <n v="-1000"/>
    <n v="2000"/>
    <n v="1000"/>
    <n v="-83.33"/>
    <n v="166.67"/>
  </r>
  <r>
    <x v="96"/>
    <s v="WA Pollution Liab Insurance Program"/>
    <s v="2024 Supplemental"/>
    <m/>
    <x v="96"/>
    <x v="8"/>
    <s v="B40"/>
    <n v="0"/>
    <n v="0"/>
    <n v="0"/>
    <n v="0"/>
    <n v="0"/>
  </r>
  <r>
    <x v="97"/>
    <s v="Energy Fac Site Eval"/>
    <s v="2024 Supplemental"/>
    <m/>
    <x v="97"/>
    <x v="8"/>
    <s v="B40"/>
    <n v="0"/>
    <n v="0"/>
    <n v="0"/>
    <n v="0"/>
    <n v="0"/>
  </r>
  <r>
    <x v="98"/>
    <s v="State Parks and Recreation Comm"/>
    <s v="2024 Supplemental"/>
    <m/>
    <x v="98"/>
    <x v="8"/>
    <s v="B40"/>
    <n v="0"/>
    <n v="0"/>
    <n v="0"/>
    <n v="0"/>
    <n v="0"/>
  </r>
  <r>
    <x v="99"/>
    <s v="Rec and Conservation Funding Board"/>
    <s v="2024 Supplemental"/>
    <m/>
    <x v="99"/>
    <x v="8"/>
    <s v="B40"/>
    <n v="0"/>
    <n v="0"/>
    <n v="0"/>
    <n v="0"/>
    <n v="0"/>
  </r>
  <r>
    <x v="100"/>
    <s v="Environ &amp; Land Use Hearings Office"/>
    <s v="2024 Supplemental"/>
    <m/>
    <x v="100"/>
    <x v="8"/>
    <s v="B40"/>
    <n v="0"/>
    <n v="0"/>
    <n v="0"/>
    <n v="0"/>
    <n v="0"/>
  </r>
  <r>
    <x v="101"/>
    <s v="State Conservation Commission"/>
    <s v="2024 Supplemental"/>
    <m/>
    <x v="101"/>
    <x v="8"/>
    <s v="B40"/>
    <n v="0"/>
    <n v="0"/>
    <n v="0"/>
    <n v="0"/>
    <n v="0"/>
  </r>
  <r>
    <x v="102"/>
    <s v="Dept of Fish and Wildlife"/>
    <s v="2024 Supplemental"/>
    <m/>
    <x v="102"/>
    <x v="8"/>
    <s v="B40"/>
    <n v="1000"/>
    <n v="2000"/>
    <n v="3000"/>
    <n v="83.33"/>
    <n v="166.67"/>
  </r>
  <r>
    <x v="103"/>
    <s v="Puget Sound Partnership"/>
    <s v="2024 Supplemental"/>
    <m/>
    <x v="103"/>
    <x v="8"/>
    <s v="B40"/>
    <n v="0"/>
    <n v="0"/>
    <n v="0"/>
    <n v="0"/>
    <n v="0"/>
  </r>
  <r>
    <x v="104"/>
    <s v="Department of Natural Resources"/>
    <s v="2024 Supplemental"/>
    <m/>
    <x v="104"/>
    <x v="8"/>
    <s v="B40"/>
    <n v="0"/>
    <n v="0"/>
    <n v="0"/>
    <n v="0"/>
    <n v="0"/>
  </r>
  <r>
    <x v="105"/>
    <s v="Department of Agriculture"/>
    <s v="2024 Supplemental"/>
    <m/>
    <x v="105"/>
    <x v="8"/>
    <s v="B40"/>
    <n v="0"/>
    <n v="0"/>
    <n v="0"/>
    <n v="0"/>
    <n v="0"/>
  </r>
  <r>
    <x v="106"/>
    <s v="Employment Security Department"/>
    <s v="2024 Supplemental"/>
    <m/>
    <x v="106"/>
    <x v="8"/>
    <s v="B40"/>
    <n v="0"/>
    <n v="2000"/>
    <n v="2000"/>
    <n v="0"/>
    <n v="166.67"/>
  </r>
  <r>
    <x v="107"/>
    <s v="Community/Technical College System"/>
    <s v="2024 Supplemental"/>
    <m/>
    <x v="107"/>
    <x v="8"/>
    <s v="B40"/>
    <n v="0"/>
    <n v="1000"/>
    <n v="1000"/>
    <n v="0"/>
    <n v="83.33"/>
  </r>
  <r>
    <x v="0"/>
    <s v="House of Representatives"/>
    <s v="2023-25 Biennium"/>
    <s v="GATEWAY"/>
    <x v="0"/>
    <x v="9"/>
    <s v="B36"/>
    <n v="62000"/>
    <n v="66000"/>
    <n v="128000"/>
    <n v="5166.666666666667"/>
    <n v="5500"/>
  </r>
  <r>
    <x v="1"/>
    <s v="Senate"/>
    <s v="2023-25 Biennium"/>
    <s v="GATEWAY"/>
    <x v="1"/>
    <x v="9"/>
    <s v="B36"/>
    <n v="56500"/>
    <n v="56500"/>
    <n v="113000"/>
    <n v="4708.333333333333"/>
    <n v="4708.333333333333"/>
  </r>
  <r>
    <x v="2"/>
    <s v="Joint Transportation Committee"/>
    <s v="2023-25 Biennium"/>
    <s v="GATEWAY"/>
    <x v="2"/>
    <x v="9"/>
    <s v="B36"/>
    <n v="0"/>
    <n v="0"/>
    <n v="0"/>
    <n v="0"/>
    <n v="0"/>
  </r>
  <r>
    <x v="3"/>
    <s v="Jt Leg Audit &amp; Review Committee"/>
    <s v="2023-25 Biennium"/>
    <s v="GATEWAY"/>
    <x v="3"/>
    <x v="9"/>
    <s v="B36"/>
    <n v="2000"/>
    <n v="2000"/>
    <n v="4000"/>
    <n v="166.66666666666666"/>
    <n v="166.66666666666666"/>
  </r>
  <r>
    <x v="4"/>
    <s v="LEAP Committee"/>
    <s v="2023-25 Biennium"/>
    <s v="GATEWAY"/>
    <x v="4"/>
    <x v="9"/>
    <s v="B36"/>
    <n v="1500"/>
    <n v="500"/>
    <n v="2000"/>
    <n v="125"/>
    <n v="41.666666666666664"/>
  </r>
  <r>
    <x v="5"/>
    <s v="Office of the State Actuary"/>
    <s v="2023-25 Biennium"/>
    <s v="GATEWAY"/>
    <x v="5"/>
    <x v="9"/>
    <s v="B36"/>
    <n v="500"/>
    <n v="1500"/>
    <n v="2000"/>
    <n v="41.666666666666664"/>
    <n v="125"/>
  </r>
  <r>
    <x v="7"/>
    <s v="Office of Legislative Support Svcs"/>
    <s v="2023-25 Biennium"/>
    <s v="GATEWAY"/>
    <x v="7"/>
    <x v="9"/>
    <s v="B36"/>
    <n v="0"/>
    <n v="0"/>
    <n v="0"/>
    <n v="0"/>
    <n v="0"/>
  </r>
  <r>
    <x v="8"/>
    <s v="Joint Legislative Systems Comm"/>
    <s v="2023-25 Biennium"/>
    <s v="GATEWAY"/>
    <x v="8"/>
    <x v="9"/>
    <s v="B36"/>
    <n v="40500"/>
    <n v="41500"/>
    <n v="82000"/>
    <n v="3375"/>
    <n v="3458.3333333333335"/>
  </r>
  <r>
    <x v="9"/>
    <s v="Statute Law Committee"/>
    <s v="2023-25 Biennium"/>
    <s v="GATEWAY"/>
    <x v="9"/>
    <x v="9"/>
    <s v="B36"/>
    <n v="3500"/>
    <n v="3500"/>
    <n v="7000"/>
    <n v="291.66666666666669"/>
    <n v="291.66666666666669"/>
  </r>
  <r>
    <x v="10"/>
    <s v="Supreme Court"/>
    <s v="2023-25 Biennium"/>
    <s v="GATEWAY"/>
    <x v="10"/>
    <x v="9"/>
    <s v="B36"/>
    <n v="40500"/>
    <n v="41500"/>
    <n v="82000"/>
    <n v="3375"/>
    <n v="3458.3333333333335"/>
  </r>
  <r>
    <x v="11"/>
    <s v="State Law Library"/>
    <s v="2023-25 Biennium"/>
    <s v="GATEWAY"/>
    <x v="11"/>
    <x v="9"/>
    <s v="B36"/>
    <n v="0"/>
    <n v="0"/>
    <n v="0"/>
    <n v="0"/>
    <n v="0"/>
  </r>
  <r>
    <x v="12"/>
    <s v="Court of Appeals"/>
    <s v="2023-25 Biennium"/>
    <s v="GATEWAY"/>
    <x v="12"/>
    <x v="9"/>
    <s v="B36"/>
    <n v="45500"/>
    <n v="47500"/>
    <n v="93000"/>
    <n v="3791.6666666666665"/>
    <n v="3958.3333333333335"/>
  </r>
  <r>
    <x v="13"/>
    <s v="Commission on Judicial Conduct"/>
    <s v="2023-25 Biennium"/>
    <s v="GATEWAY"/>
    <x v="13"/>
    <x v="9"/>
    <s v="B36"/>
    <n v="1500"/>
    <n v="500"/>
    <n v="2000"/>
    <n v="125"/>
    <n v="41.666666666666664"/>
  </r>
  <r>
    <x v="14"/>
    <s v="Administrative Office of the Courts"/>
    <s v="2023-25 Biennium"/>
    <s v="GATEWAY"/>
    <x v="14"/>
    <x v="9"/>
    <s v="B36"/>
    <n v="72500"/>
    <n v="75500"/>
    <n v="148000"/>
    <n v="6041.666666666667"/>
    <n v="6291.666666666667"/>
  </r>
  <r>
    <x v="15"/>
    <s v="Office of Public Defense"/>
    <s v="2023-25 Biennium"/>
    <s v="GATEWAY"/>
    <x v="15"/>
    <x v="9"/>
    <s v="B36"/>
    <n v="2500"/>
    <n v="1500"/>
    <n v="4000"/>
    <n v="208.33333333333334"/>
    <n v="125"/>
  </r>
  <r>
    <x v="16"/>
    <s v="Office of Civil Legal Aid"/>
    <s v="2023-25 Biennium"/>
    <s v="GATEWAY"/>
    <x v="16"/>
    <x v="9"/>
    <s v="B36"/>
    <n v="1000"/>
    <n v="0"/>
    <n v="1000"/>
    <n v="83.333333333333329"/>
    <n v="0"/>
  </r>
  <r>
    <x v="17"/>
    <s v="Office of the Governor"/>
    <s v="2023-25 Biennium"/>
    <s v="GATEWAY"/>
    <x v="17"/>
    <x v="9"/>
    <s v="B36"/>
    <n v="40500"/>
    <n v="42500"/>
    <n v="83000"/>
    <n v="3375"/>
    <n v="3541.6666666666665"/>
  </r>
  <r>
    <x v="18"/>
    <s v="Office of the Lieutenant Governor"/>
    <s v="2023-25 Biennium"/>
    <s v="GATEWAY"/>
    <x v="18"/>
    <x v="9"/>
    <s v="B36"/>
    <n v="1500"/>
    <n v="500"/>
    <n v="2000"/>
    <n v="125"/>
    <n v="41.666666666666664"/>
  </r>
  <r>
    <x v="20"/>
    <s v="Public Disclosure Commission"/>
    <s v="2023-25 Biennium"/>
    <s v="GATEWAY"/>
    <x v="20"/>
    <x v="9"/>
    <s v="B36"/>
    <n v="7000"/>
    <n v="8000"/>
    <n v="15000"/>
    <n v="583.33333333333337"/>
    <n v="666.66666666666663"/>
  </r>
  <r>
    <x v="21"/>
    <s v="Office of the Secretary of State"/>
    <s v="2023-25 Biennium"/>
    <s v="GATEWAY"/>
    <x v="21"/>
    <x v="9"/>
    <s v="B36"/>
    <n v="78500"/>
    <n v="79500"/>
    <n v="158000"/>
    <n v="6541.666666666667"/>
    <n v="6625"/>
  </r>
  <r>
    <x v="22"/>
    <s v="Governor's Office of Indian Affairs"/>
    <s v="2023-25 Biennium"/>
    <s v="GATEWAY"/>
    <x v="22"/>
    <x v="9"/>
    <s v="B36"/>
    <n v="0"/>
    <n v="0"/>
    <n v="0"/>
    <n v="0"/>
    <n v="0"/>
  </r>
  <r>
    <x v="23"/>
    <s v="Asian-Pacific-American Affrs"/>
    <s v="2023-25 Biennium"/>
    <s v="GATEWAY"/>
    <x v="23"/>
    <x v="9"/>
    <s v="B36"/>
    <n v="0"/>
    <n v="0"/>
    <n v="0"/>
    <n v="0"/>
    <n v="0"/>
  </r>
  <r>
    <x v="24"/>
    <s v="Office of the State Treasurer"/>
    <s v="2023-25 Biennium"/>
    <s v="GATEWAY"/>
    <x v="24"/>
    <x v="9"/>
    <s v="B36"/>
    <n v="51500"/>
    <n v="52500"/>
    <n v="104000"/>
    <n v="4291.666666666667"/>
    <n v="4375"/>
  </r>
  <r>
    <x v="25"/>
    <s v="Redistricting Commission"/>
    <s v="2023-25 Biennium"/>
    <s v="GATEWAY"/>
    <x v="25"/>
    <x v="9"/>
    <s v="B36"/>
    <n v="0"/>
    <n v="0"/>
    <n v="0"/>
    <n v="0"/>
    <n v="0"/>
  </r>
  <r>
    <x v="26"/>
    <s v="Office of the State Auditor"/>
    <s v="2023-25 Biennium"/>
    <s v="GATEWAY"/>
    <x v="26"/>
    <x v="9"/>
    <s v="B36"/>
    <n v="71500"/>
    <n v="75500"/>
    <n v="147000"/>
    <n v="5958.333333333333"/>
    <n v="6291.666666666667"/>
  </r>
  <r>
    <x v="27"/>
    <s v="Comm Salaries for Elected Officials"/>
    <s v="2023-25 Biennium"/>
    <s v="GATEWAY"/>
    <x v="27"/>
    <x v="9"/>
    <s v="B36"/>
    <n v="0"/>
    <n v="0"/>
    <n v="0"/>
    <n v="0"/>
    <n v="0"/>
  </r>
  <r>
    <x v="28"/>
    <s v="Office of the Attorney General"/>
    <s v="2023-25 Biennium"/>
    <s v="GATEWAY"/>
    <x v="28"/>
    <x v="9"/>
    <s v="B36"/>
    <n v="176000"/>
    <n v="181000"/>
    <n v="357000"/>
    <n v="14666.666666666666"/>
    <n v="15083.333333333334"/>
  </r>
  <r>
    <x v="29"/>
    <s v="Caseload Forecast Council"/>
    <s v="2023-25 Biennium"/>
    <s v="GATEWAY"/>
    <x v="29"/>
    <x v="9"/>
    <s v="B36"/>
    <n v="1500"/>
    <n v="500"/>
    <n v="2000"/>
    <n v="125"/>
    <n v="41.666666666666664"/>
  </r>
  <r>
    <x v="30"/>
    <s v="Dept of Financial Institutions"/>
    <s v="2023-25 Biennium"/>
    <s v="GATEWAY"/>
    <x v="30"/>
    <x v="9"/>
    <s v="B36"/>
    <n v="78000"/>
    <n v="81000"/>
    <n v="159000"/>
    <n v="6500"/>
    <n v="6750"/>
  </r>
  <r>
    <x v="31"/>
    <s v="Department of Commerce"/>
    <s v="2023-25 Biennium"/>
    <s v="GATEWAY"/>
    <x v="31"/>
    <x v="9"/>
    <s v="B36"/>
    <n v="249000"/>
    <n v="254000"/>
    <n v="503000"/>
    <n v="20750"/>
    <n v="21166.666666666668"/>
  </r>
  <r>
    <x v="32"/>
    <s v="Economic &amp; Revenue Forecast Council"/>
    <s v="2023-25 Biennium"/>
    <s v="GATEWAY"/>
    <x v="32"/>
    <x v="9"/>
    <s v="B36"/>
    <n v="0"/>
    <n v="0"/>
    <n v="0"/>
    <n v="0"/>
    <n v="0"/>
  </r>
  <r>
    <x v="33"/>
    <s v="Office of Financial Management"/>
    <s v="2023-25 Biennium"/>
    <s v="GATEWAY"/>
    <x v="33"/>
    <x v="9"/>
    <s v="B36"/>
    <n v="598000"/>
    <n v="624000"/>
    <n v="1222000"/>
    <n v="49833.333333333336"/>
    <n v="52000"/>
  </r>
  <r>
    <x v="34"/>
    <s v="WA State Health Care Authority"/>
    <s v="2023-25 Biennium"/>
    <s v="GATEWAY"/>
    <x v="34"/>
    <x v="9"/>
    <s v="B36"/>
    <n v="248500"/>
    <n v="260500"/>
    <n v="509000"/>
    <n v="20708.333333333332"/>
    <n v="21708.333333333332"/>
  </r>
  <r>
    <x v="35"/>
    <s v="Office of Administrative Hearings"/>
    <s v="2023-25 Biennium"/>
    <s v="GATEWAY"/>
    <x v="35"/>
    <x v="9"/>
    <s v="B36"/>
    <n v="72000"/>
    <n v="74000"/>
    <n v="146000"/>
    <n v="6000"/>
    <n v="6166.666666666667"/>
  </r>
  <r>
    <x v="36"/>
    <s v="State Lottery Commission"/>
    <s v="2023-25 Biennium"/>
    <s v="GATEWAY"/>
    <x v="36"/>
    <x v="9"/>
    <s v="B36"/>
    <n v="45000"/>
    <n v="47000"/>
    <n v="92000"/>
    <n v="3750"/>
    <n v="3916.6666666666665"/>
  </r>
  <r>
    <x v="37"/>
    <s v="Washington State Gambling Comm"/>
    <s v="2023-25 Biennium"/>
    <s v="GATEWAY"/>
    <x v="37"/>
    <x v="9"/>
    <s v="B36"/>
    <n v="58500"/>
    <n v="61500"/>
    <n v="120000"/>
    <n v="4875"/>
    <n v="5125"/>
  </r>
  <r>
    <x v="38"/>
    <s v="WA State Comm on Hispanic Affairs"/>
    <s v="2023-25 Biennium"/>
    <s v="GATEWAY"/>
    <x v="38"/>
    <x v="9"/>
    <s v="B36"/>
    <n v="0"/>
    <n v="0"/>
    <n v="0"/>
    <n v="0"/>
    <n v="0"/>
  </r>
  <r>
    <x v="39"/>
    <s v="African-American Affairs Comm"/>
    <s v="2023-25 Biennium"/>
    <s v="GATEWAY"/>
    <x v="39"/>
    <x v="9"/>
    <s v="B36"/>
    <n v="0"/>
    <n v="0"/>
    <n v="0"/>
    <n v="0"/>
    <n v="0"/>
  </r>
  <r>
    <x v="40"/>
    <s v="Human Rights Commission"/>
    <s v="2023-25 Biennium"/>
    <s v="GATEWAY"/>
    <x v="40"/>
    <x v="9"/>
    <s v="B36"/>
    <n v="2000"/>
    <n v="2000"/>
    <n v="4000"/>
    <n v="166.66666666666666"/>
    <n v="166.66666666666666"/>
  </r>
  <r>
    <x v="41"/>
    <s v="Department of Retirement Systems"/>
    <s v="2023-25 Biennium"/>
    <s v="GATEWAY"/>
    <x v="41"/>
    <x v="9"/>
    <s v="B36"/>
    <n v="141000"/>
    <n v="148000"/>
    <n v="289000"/>
    <n v="11750"/>
    <n v="12333.333333333334"/>
  </r>
  <r>
    <x v="42"/>
    <s v="State Investment Board"/>
    <s v="2023-25 Biennium"/>
    <s v="GATEWAY"/>
    <x v="42"/>
    <x v="9"/>
    <s v="B36"/>
    <n v="42500"/>
    <n v="45500"/>
    <n v="88000"/>
    <n v="3541.6666666666665"/>
    <n v="3791.6666666666665"/>
  </r>
  <r>
    <x v="43"/>
    <s v="Department of Revenue"/>
    <s v="2023-25 Biennium"/>
    <s v="GATEWAY"/>
    <x v="43"/>
    <x v="9"/>
    <s v="B36"/>
    <n v="329000"/>
    <n v="341000"/>
    <n v="670000"/>
    <n v="27416.666666666668"/>
    <n v="28416.666666666668"/>
  </r>
  <r>
    <x v="44"/>
    <s v="Board of Tax Appeals"/>
    <s v="2023-25 Biennium"/>
    <s v="GATEWAY"/>
    <x v="44"/>
    <x v="9"/>
    <s v="B36"/>
    <n v="500"/>
    <n v="1500"/>
    <n v="2000"/>
    <n v="41.666666666666664"/>
    <n v="125"/>
  </r>
  <r>
    <x v="45"/>
    <s v="Minority &amp; Women's Business Enterp"/>
    <s v="2023-25 Biennium"/>
    <s v="GATEWAY"/>
    <x v="45"/>
    <x v="9"/>
    <s v="B36"/>
    <n v="4000"/>
    <n v="2000"/>
    <n v="6000"/>
    <n v="333.33333333333331"/>
    <n v="166.66666666666666"/>
  </r>
  <r>
    <x v="46"/>
    <s v="Office of Insurance Commissioner"/>
    <s v="2023-25 Biennium"/>
    <s v="GATEWAY"/>
    <x v="46"/>
    <x v="9"/>
    <s v="B36"/>
    <n v="103000"/>
    <n v="107000"/>
    <n v="210000"/>
    <n v="8583.3333333333339"/>
    <n v="8916.6666666666661"/>
  </r>
  <r>
    <x v="47"/>
    <s v="Consolidated Technology Services"/>
    <s v="2023-25 Biennium"/>
    <s v="GATEWAY"/>
    <x v="47"/>
    <x v="9"/>
    <s v="B36"/>
    <n v="221500"/>
    <n v="232500"/>
    <n v="454000"/>
    <n v="18458.333333333332"/>
    <n v="19375"/>
  </r>
  <r>
    <x v="48"/>
    <s v="State Board of Accountancy"/>
    <s v="2023-25 Biennium"/>
    <s v="GATEWAY"/>
    <x v="48"/>
    <x v="9"/>
    <s v="B36"/>
    <n v="12500"/>
    <n v="11500"/>
    <n v="24000"/>
    <n v="1041.6666666666667"/>
    <n v="958.33333333333337"/>
  </r>
  <r>
    <x v="49"/>
    <s v="Bd of Reg Prof Eng &amp; Land Surveyors"/>
    <s v="2023-25 Biennium"/>
    <s v="GATEWAY"/>
    <x v="49"/>
    <x v="9"/>
    <s v="B36"/>
    <n v="0"/>
    <n v="0"/>
    <n v="0"/>
    <n v="0"/>
    <n v="0"/>
  </r>
  <r>
    <x v="50"/>
    <s v="Forensic Investigations Council"/>
    <s v="2023-25 Biennium"/>
    <s v="GATEWAY"/>
    <x v="50"/>
    <x v="9"/>
    <s v="B36"/>
    <n v="0"/>
    <n v="0"/>
    <n v="0"/>
    <n v="0"/>
    <n v="0"/>
  </r>
  <r>
    <x v="51"/>
    <s v="Dept of Enterprise Services"/>
    <s v="2023-25 Biennium"/>
    <s v="GATEWAY"/>
    <x v="51"/>
    <x v="9"/>
    <s v="B36"/>
    <n v="486500"/>
    <n v="503500"/>
    <n v="990000"/>
    <n v="40541.666666666664"/>
    <n v="41958.333333333336"/>
  </r>
  <r>
    <x v="52"/>
    <s v="Washington Horse Racing Commission"/>
    <s v="2023-25 Biennium"/>
    <s v="GATEWAY"/>
    <x v="52"/>
    <x v="9"/>
    <s v="B36"/>
    <n v="1500"/>
    <n v="500"/>
    <n v="2000"/>
    <n v="125"/>
    <n v="41.666666666666664"/>
  </r>
  <r>
    <x v="53"/>
    <s v="Bd of Industrial Insurance Appeals"/>
    <s v="2023-25 Biennium"/>
    <s v="GATEWAY"/>
    <x v="53"/>
    <x v="9"/>
    <s v="B36"/>
    <n v="62000"/>
    <n v="66000"/>
    <n v="128000"/>
    <n v="5166.666666666667"/>
    <n v="5500"/>
  </r>
  <r>
    <x v="54"/>
    <s v="Liquor and Cannabis Board"/>
    <s v="2023-25 Biennium"/>
    <s v="GATEWAY"/>
    <x v="54"/>
    <x v="9"/>
    <s v="B36"/>
    <n v="65000"/>
    <n v="70000"/>
    <n v="135000"/>
    <n v="5416.666666666667"/>
    <n v="5833.333333333333"/>
  </r>
  <r>
    <x v="55"/>
    <s v="Board of Pilotage Commissioners"/>
    <s v="2023-25 Biennium"/>
    <s v="GATEWAY"/>
    <x v="55"/>
    <x v="9"/>
    <s v="B36"/>
    <n v="0"/>
    <n v="0"/>
    <n v="0"/>
    <n v="0"/>
    <n v="0"/>
  </r>
  <r>
    <x v="56"/>
    <s v="Utilities and Transportation Comm"/>
    <s v="2023-25 Biennium"/>
    <s v="GATEWAY"/>
    <x v="56"/>
    <x v="9"/>
    <s v="B36"/>
    <n v="67500"/>
    <n v="72500"/>
    <n v="140000"/>
    <n v="5625"/>
    <n v="6041.666666666667"/>
  </r>
  <r>
    <x v="57"/>
    <s v="Board for Volunteer Firefighters"/>
    <s v="2023-25 Biennium"/>
    <s v="GATEWAY"/>
    <x v="57"/>
    <x v="9"/>
    <s v="B36"/>
    <n v="0"/>
    <n v="0"/>
    <n v="0"/>
    <n v="0"/>
    <n v="0"/>
  </r>
  <r>
    <x v="58"/>
    <s v="Washington State Patrol"/>
    <s v="2023-25 Biennium"/>
    <s v="GATEWAY"/>
    <x v="58"/>
    <x v="9"/>
    <s v="B36"/>
    <n v="324500"/>
    <n v="339500"/>
    <n v="664000"/>
    <n v="27041.666666666668"/>
    <n v="28291.666666666668"/>
  </r>
  <r>
    <x v="59"/>
    <s v="Criminal Justice Training Comm"/>
    <s v="2023-25 Biennium"/>
    <s v="GATEWAY"/>
    <x v="59"/>
    <x v="9"/>
    <s v="B36"/>
    <n v="57500"/>
    <n v="59500"/>
    <n v="117000"/>
    <n v="4791.666666666667"/>
    <n v="4958.333333333333"/>
  </r>
  <r>
    <x v="60"/>
    <s v="WA Traffic Safety Commission"/>
    <s v="2023-25 Biennium"/>
    <s v="GATEWAY"/>
    <x v="60"/>
    <x v="9"/>
    <s v="B36"/>
    <n v="1000"/>
    <n v="3000"/>
    <n v="4000"/>
    <n v="83.333333333333329"/>
    <n v="250"/>
  </r>
  <r>
    <x v="61"/>
    <s v="Office of Independent Investigations"/>
    <s v="2023-25 Biennium"/>
    <s v="GATEWAY"/>
    <x v="61"/>
    <x v="9"/>
    <s v="B36"/>
    <n v="0"/>
    <n v="0"/>
    <n v="0"/>
    <n v="0"/>
    <n v="0"/>
  </r>
  <r>
    <x v="62"/>
    <s v="Department of Labor and Industries"/>
    <s v="2023-25 Biennium"/>
    <s v="GATEWAY"/>
    <x v="62"/>
    <x v="9"/>
    <s v="B36"/>
    <n v="1043000"/>
    <n v="1087000"/>
    <n v="2130000"/>
    <n v="86916.666666666672"/>
    <n v="90583.333333333328"/>
  </r>
  <r>
    <x v="63"/>
    <s v="Department of Licensing"/>
    <s v="2023-25 Biennium"/>
    <s v="GATEWAY"/>
    <x v="63"/>
    <x v="9"/>
    <s v="B36"/>
    <n v="270500"/>
    <n v="279500"/>
    <n v="550000"/>
    <n v="22541.666666666668"/>
    <n v="23291.666666666668"/>
  </r>
  <r>
    <x v="64"/>
    <s v="Military Department"/>
    <s v="2023-25 Biennium"/>
    <s v="GATEWAY"/>
    <x v="64"/>
    <x v="9"/>
    <s v="B36"/>
    <n v="68500"/>
    <n v="71500"/>
    <n v="140000"/>
    <n v="5708.333333333333"/>
    <n v="5958.333333333333"/>
  </r>
  <r>
    <x v="65"/>
    <s v="Public Employment Relations Comm"/>
    <s v="2023-25 Biennium"/>
    <s v="GATEWAY"/>
    <x v="65"/>
    <x v="9"/>
    <s v="B36"/>
    <n v="14000"/>
    <n v="13000"/>
    <n v="27000"/>
    <n v="1166.6666666666667"/>
    <n v="1083.3333333333333"/>
  </r>
  <r>
    <x v="66"/>
    <s v="Dept of Social and Health Services"/>
    <s v="2023-25 Biennium"/>
    <s v="GATEWAY"/>
    <x v="66"/>
    <x v="9"/>
    <s v="B36"/>
    <n v="1621500"/>
    <n v="1691500"/>
    <n v="3313000"/>
    <n v="135125"/>
    <n v="140958.33333333334"/>
  </r>
  <r>
    <x v="67"/>
    <s v="Department of Health"/>
    <s v="2023-25 Biennium"/>
    <s v="GATEWAY"/>
    <x v="67"/>
    <x v="9"/>
    <s v="B36"/>
    <n v="797000"/>
    <n v="832000"/>
    <n v="1629000"/>
    <n v="66416.666666666672"/>
    <n v="69333.333333333328"/>
  </r>
  <r>
    <x v="68"/>
    <s v="Department of Veterans' Affairs"/>
    <s v="2023-25 Biennium"/>
    <s v="GATEWAY"/>
    <x v="68"/>
    <x v="9"/>
    <s v="B36"/>
    <n v="95500"/>
    <n v="99500"/>
    <n v="195000"/>
    <n v="7958.333333333333"/>
    <n v="8291.6666666666661"/>
  </r>
  <r>
    <x v="69"/>
    <s v="Dept of Children, Youth &amp; Families"/>
    <s v="2023-25 Biennium"/>
    <s v="GATEWAY"/>
    <x v="69"/>
    <x v="9"/>
    <s v="B36"/>
    <n v="512000"/>
    <n v="534000"/>
    <n v="1046000"/>
    <n v="42666.666666666664"/>
    <n v="44500"/>
  </r>
  <r>
    <x v="70"/>
    <s v="Department of Corrections"/>
    <s v="2023-25 Biennium"/>
    <s v="GATEWAY"/>
    <x v="70"/>
    <x v="9"/>
    <s v="B36"/>
    <n v="727500"/>
    <n v="759500"/>
    <n v="1487000"/>
    <n v="60625"/>
    <n v="63291.666666666664"/>
  </r>
  <r>
    <x v="71"/>
    <s v="Dept of Services for the Blind"/>
    <s v="2023-25 Biennium"/>
    <s v="GATEWAY"/>
    <x v="71"/>
    <x v="9"/>
    <s v="B36"/>
    <n v="42000"/>
    <n v="43000"/>
    <n v="85000"/>
    <n v="3500"/>
    <n v="3583.3333333333335"/>
  </r>
  <r>
    <x v="72"/>
    <s v="Student Achievement Council"/>
    <s v="2023-25 Biennium"/>
    <s v="GATEWAY"/>
    <x v="72"/>
    <x v="9"/>
    <s v="B36"/>
    <n v="44500"/>
    <n v="44500"/>
    <n v="89000"/>
    <n v="3708.3333333333335"/>
    <n v="3708.3333333333335"/>
  </r>
  <r>
    <x v="73"/>
    <s v="LEOFF 2 Retirement Board"/>
    <s v="2023-25 Biennium"/>
    <s v="GATEWAY"/>
    <x v="73"/>
    <x v="9"/>
    <s v="B36"/>
    <n v="1500"/>
    <n v="500"/>
    <n v="2000"/>
    <n v="125"/>
    <n v="41.666666666666664"/>
  </r>
  <r>
    <x v="74"/>
    <s v="Public Schools"/>
    <s v="2023-25 Biennium"/>
    <s v="GATEWAY"/>
    <x v="74"/>
    <x v="9"/>
    <s v="B36"/>
    <n v="70500"/>
    <n v="72500"/>
    <n v="143000"/>
    <n v="5875"/>
    <n v="6041.666666666667"/>
  </r>
  <r>
    <x v="75"/>
    <s v="State School for the Blind"/>
    <s v="2023-25 Biennium"/>
    <s v="GATEWAY"/>
    <x v="75"/>
    <x v="9"/>
    <s v="B36"/>
    <n v="44500"/>
    <n v="45500"/>
    <n v="90000"/>
    <n v="3708.3333333333335"/>
    <n v="3791.6666666666665"/>
  </r>
  <r>
    <x v="76"/>
    <s v="Childhood Deafness &amp; Hearing Loss"/>
    <s v="2023-25 Biennium"/>
    <s v="GATEWAY"/>
    <x v="76"/>
    <x v="9"/>
    <s v="B36"/>
    <n v="45500"/>
    <n v="47500"/>
    <n v="93000"/>
    <n v="3791.6666666666665"/>
    <n v="3958.3333333333335"/>
  </r>
  <r>
    <x v="77"/>
    <s v="Workforce Trng &amp; Educ Coord Board"/>
    <s v="2023-25 Biennium"/>
    <s v="GATEWAY"/>
    <x v="77"/>
    <x v="9"/>
    <s v="B36"/>
    <n v="8000"/>
    <n v="7000"/>
    <n v="15000"/>
    <n v="666.66666666666663"/>
    <n v="583.33333333333337"/>
  </r>
  <r>
    <x v="78"/>
    <s v="Archaeology &amp; Historic Preservation"/>
    <s v="2023-25 Biennium"/>
    <s v="GATEWAY"/>
    <x v="78"/>
    <x v="9"/>
    <s v="B36"/>
    <n v="18000"/>
    <n v="18000"/>
    <n v="36000"/>
    <n v="1500"/>
    <n v="1500"/>
  </r>
  <r>
    <x v="108"/>
    <s v="Department of Early Learning"/>
    <s v="2023-25 Biennium"/>
    <s v="GATEWAY"/>
    <x v="108"/>
    <x v="9"/>
    <s v="B36"/>
    <n v="0"/>
    <n v="0"/>
    <n v="0"/>
    <n v="0"/>
    <n v="0"/>
  </r>
  <r>
    <x v="79"/>
    <s v="Washington Charter School Comm"/>
    <s v="2023-25 Biennium"/>
    <s v="GATEWAY"/>
    <x v="79"/>
    <x v="9"/>
    <s v="B36"/>
    <n v="0"/>
    <n v="0"/>
    <n v="0"/>
    <n v="0"/>
    <n v="0"/>
  </r>
  <r>
    <x v="80"/>
    <s v="University of Washington"/>
    <s v="2023-25 Biennium"/>
    <s v="GATEWAY"/>
    <x v="80"/>
    <x v="9"/>
    <s v="B36"/>
    <n v="0"/>
    <n v="0"/>
    <n v="0"/>
    <n v="0"/>
    <n v="0"/>
  </r>
  <r>
    <x v="81"/>
    <s v="Washington State University"/>
    <s v="2023-25 Biennium"/>
    <s v="GATEWAY"/>
    <x v="81"/>
    <x v="9"/>
    <s v="B36"/>
    <n v="0"/>
    <n v="0"/>
    <n v="0"/>
    <n v="0"/>
    <n v="0"/>
  </r>
  <r>
    <x v="82"/>
    <s v="Eastern Washington University"/>
    <s v="2023-25 Biennium"/>
    <s v="GATEWAY"/>
    <x v="82"/>
    <x v="9"/>
    <s v="B36"/>
    <n v="0"/>
    <n v="0"/>
    <n v="0"/>
    <n v="0"/>
    <n v="0"/>
  </r>
  <r>
    <x v="83"/>
    <s v="Central Washington University"/>
    <s v="2023-25 Biennium"/>
    <s v="GATEWAY"/>
    <x v="83"/>
    <x v="9"/>
    <s v="B36"/>
    <n v="0"/>
    <n v="0"/>
    <n v="0"/>
    <n v="0"/>
    <n v="0"/>
  </r>
  <r>
    <x v="84"/>
    <s v="The Evergreen State College"/>
    <s v="2023-25 Biennium"/>
    <s v="GATEWAY"/>
    <x v="84"/>
    <x v="9"/>
    <s v="B36"/>
    <n v="0"/>
    <n v="0"/>
    <n v="0"/>
    <n v="0"/>
    <n v="0"/>
  </r>
  <r>
    <x v="85"/>
    <s v="Western Washington University"/>
    <s v="2023-25 Biennium"/>
    <s v="GATEWAY"/>
    <x v="85"/>
    <x v="9"/>
    <s v="B36"/>
    <n v="0"/>
    <n v="0"/>
    <n v="0"/>
    <n v="0"/>
    <n v="0"/>
  </r>
  <r>
    <x v="86"/>
    <s v="Washington State Arts Commission"/>
    <s v="2023-25 Biennium"/>
    <s v="GATEWAY"/>
    <x v="86"/>
    <x v="9"/>
    <s v="B36"/>
    <n v="49000"/>
    <n v="53000"/>
    <n v="102000"/>
    <n v="4083.3333333333335"/>
    <n v="4416.666666666667"/>
  </r>
  <r>
    <x v="87"/>
    <s v="Washington State Historical Society"/>
    <s v="2023-25 Biennium"/>
    <s v="GATEWAY"/>
    <x v="87"/>
    <x v="9"/>
    <s v="B36"/>
    <n v="3500"/>
    <n v="2500"/>
    <n v="6000"/>
    <n v="291.66666666666669"/>
    <n v="208.33333333333334"/>
  </r>
  <r>
    <x v="88"/>
    <s v="East Wash State Historical Society"/>
    <s v="2023-25 Biennium"/>
    <s v="GATEWAY"/>
    <x v="88"/>
    <x v="9"/>
    <s v="B36"/>
    <n v="2000"/>
    <n v="2000"/>
    <n v="4000"/>
    <n v="166.66666666666666"/>
    <n v="166.66666666666666"/>
  </r>
  <r>
    <x v="89"/>
    <s v="Department of Transportation"/>
    <s v="2023-25 Biennium"/>
    <s v="GATEWAY"/>
    <x v="89"/>
    <x v="9"/>
    <s v="B36"/>
    <n v="600500"/>
    <n v="627500"/>
    <n v="1228000"/>
    <n v="50041.666666666664"/>
    <n v="52291.666666666664"/>
  </r>
  <r>
    <x v="90"/>
    <s v="County Road Administration Board"/>
    <s v="2023-25 Biennium"/>
    <s v="GATEWAY"/>
    <x v="90"/>
    <x v="9"/>
    <s v="B36"/>
    <n v="500"/>
    <n v="1500"/>
    <n v="2000"/>
    <n v="41.666666666666664"/>
    <n v="125"/>
  </r>
  <r>
    <x v="91"/>
    <s v="Transportation Improvement Board"/>
    <s v="2023-25 Biennium"/>
    <s v="GATEWAY"/>
    <x v="91"/>
    <x v="9"/>
    <s v="B36"/>
    <n v="1500"/>
    <n v="500"/>
    <n v="2000"/>
    <n v="125"/>
    <n v="41.666666666666664"/>
  </r>
  <r>
    <x v="92"/>
    <s v="Transportation Commission"/>
    <s v="2023-25 Biennium"/>
    <s v="GATEWAY"/>
    <x v="92"/>
    <x v="9"/>
    <s v="B36"/>
    <n v="1000"/>
    <n v="0"/>
    <n v="1000"/>
    <n v="83.333333333333329"/>
    <n v="0"/>
  </r>
  <r>
    <x v="93"/>
    <s v="Freight Mobility Strategic Invest"/>
    <s v="2023-25 Biennium"/>
    <s v="GATEWAY"/>
    <x v="93"/>
    <x v="9"/>
    <s v="B36"/>
    <n v="0"/>
    <n v="0"/>
    <n v="0"/>
    <n v="0"/>
    <n v="0"/>
  </r>
  <r>
    <x v="94"/>
    <s v="Columbia River Gorge Commission"/>
    <s v="2023-25 Biennium"/>
    <s v="GATEWAY"/>
    <x v="94"/>
    <x v="9"/>
    <s v="B36"/>
    <n v="500"/>
    <n v="500"/>
    <n v="1000"/>
    <n v="41.666666666666664"/>
    <n v="41.666666666666664"/>
  </r>
  <r>
    <x v="95"/>
    <s v="Department of Ecology"/>
    <s v="2023-25 Biennium"/>
    <s v="GATEWAY"/>
    <x v="95"/>
    <x v="9"/>
    <s v="B36"/>
    <n v="676000"/>
    <n v="705000"/>
    <n v="1381000"/>
    <n v="56333.333333333336"/>
    <n v="58750"/>
  </r>
  <r>
    <x v="96"/>
    <s v="WA Pollution Liab Insurance Program"/>
    <s v="2023-25 Biennium"/>
    <s v="GATEWAY"/>
    <x v="96"/>
    <x v="9"/>
    <s v="B36"/>
    <n v="500"/>
    <n v="1500"/>
    <n v="2000"/>
    <n v="41.666666666666664"/>
    <n v="125"/>
  </r>
  <r>
    <x v="98"/>
    <s v="State Parks and Recreation Comm"/>
    <s v="2023-25 Biennium"/>
    <s v="GATEWAY"/>
    <x v="98"/>
    <x v="9"/>
    <s v="B36"/>
    <n v="108000"/>
    <n v="111000"/>
    <n v="219000"/>
    <n v="9000"/>
    <n v="9250"/>
  </r>
  <r>
    <x v="99"/>
    <s v="Rec and Conservation Funding Board"/>
    <s v="2023-25 Biennium"/>
    <s v="GATEWAY"/>
    <x v="99"/>
    <x v="9"/>
    <s v="B36"/>
    <n v="40500"/>
    <n v="42500"/>
    <n v="83000"/>
    <n v="3375"/>
    <n v="3541.6666666666665"/>
  </r>
  <r>
    <x v="100"/>
    <s v="Environ &amp; Land Use Hearings Office"/>
    <s v="2023-25 Biennium"/>
    <s v="GATEWAY"/>
    <x v="100"/>
    <x v="9"/>
    <s v="B36"/>
    <n v="500"/>
    <n v="1500"/>
    <n v="2000"/>
    <n v="41.666666666666664"/>
    <n v="125"/>
  </r>
  <r>
    <x v="101"/>
    <s v="State Conservation Commission"/>
    <s v="2023-25 Biennium"/>
    <s v="GATEWAY"/>
    <x v="101"/>
    <x v="9"/>
    <s v="B36"/>
    <n v="2000"/>
    <n v="2000"/>
    <n v="4000"/>
    <n v="166.66666666666666"/>
    <n v="166.66666666666666"/>
  </r>
  <r>
    <x v="102"/>
    <s v="Dept of Fish and Wildlife"/>
    <s v="2023-25 Biennium"/>
    <s v="GATEWAY"/>
    <x v="102"/>
    <x v="9"/>
    <s v="B36"/>
    <n v="286500"/>
    <n v="297500"/>
    <n v="584000"/>
    <n v="23875"/>
    <n v="24791.666666666668"/>
  </r>
  <r>
    <x v="103"/>
    <s v="Puget Sound Partnership"/>
    <s v="2023-25 Biennium"/>
    <s v="GATEWAY"/>
    <x v="103"/>
    <x v="9"/>
    <s v="B36"/>
    <n v="3000"/>
    <n v="4000"/>
    <n v="7000"/>
    <n v="250"/>
    <n v="333.33333333333331"/>
  </r>
  <r>
    <x v="104"/>
    <s v="Department of Natural Resources"/>
    <s v="2023-25 Biennium"/>
    <s v="GATEWAY"/>
    <x v="104"/>
    <x v="9"/>
    <s v="B36"/>
    <n v="371500"/>
    <n v="384500"/>
    <n v="756000"/>
    <n v="30958.333333333332"/>
    <n v="32041.666666666668"/>
  </r>
  <r>
    <x v="105"/>
    <s v="Department of Agriculture"/>
    <s v="2023-25 Biennium"/>
    <s v="GATEWAY"/>
    <x v="105"/>
    <x v="9"/>
    <s v="B36"/>
    <n v="138000"/>
    <n v="145000"/>
    <n v="283000"/>
    <n v="11500"/>
    <n v="12083.333333333334"/>
  </r>
  <r>
    <x v="106"/>
    <s v="Employment Security Department"/>
    <s v="2023-25 Biennium"/>
    <s v="GATEWAY"/>
    <x v="106"/>
    <x v="9"/>
    <s v="B36"/>
    <n v="413000"/>
    <n v="432000"/>
    <n v="845000"/>
    <n v="34416.666666666664"/>
    <n v="36000"/>
  </r>
  <r>
    <x v="109"/>
    <s v="ESD - PFM"/>
    <s v="2023-25 Biennium"/>
    <s v="GATEWAY"/>
    <x v="109"/>
    <x v="9"/>
    <s v="B36"/>
    <n v="0"/>
    <n v="0"/>
    <n v="0"/>
    <n v="0"/>
    <n v="0"/>
  </r>
  <r>
    <x v="110"/>
    <s v="ESD LTC"/>
    <s v="2023-25 Biennium"/>
    <s v="GATEWAY"/>
    <x v="110"/>
    <x v="9"/>
    <s v="B36"/>
    <n v="0"/>
    <n v="0"/>
    <n v="0"/>
    <n v="0"/>
    <n v="0"/>
  </r>
  <r>
    <x v="111"/>
    <s v="ESD - UI"/>
    <s v="2023-25 Biennium"/>
    <s v="GATEWAY"/>
    <x v="111"/>
    <x v="9"/>
    <s v="B36"/>
    <n v="0"/>
    <n v="0"/>
    <n v="0"/>
    <n v="0"/>
    <n v="0"/>
  </r>
  <r>
    <x v="112"/>
    <s v="ESD - Other"/>
    <s v="2023-25 Biennium"/>
    <s v="GATEWAY"/>
    <x v="112"/>
    <x v="9"/>
    <s v="B36"/>
    <n v="0"/>
    <n v="0"/>
    <n v="0"/>
    <n v="0"/>
    <n v="0"/>
  </r>
  <r>
    <x v="107"/>
    <s v="Community/Technical College System"/>
    <s v="2023-25 Biennium"/>
    <s v="GATEWAY"/>
    <x v="107"/>
    <x v="9"/>
    <s v="B36"/>
    <n v="0"/>
    <n v="0"/>
    <n v="0"/>
    <n v="0"/>
    <n v="0"/>
  </r>
  <r>
    <x v="0"/>
    <s v="House of Representatives"/>
    <s v="2024 Supplemental"/>
    <m/>
    <x v="0"/>
    <x v="9"/>
    <s v="B36"/>
    <n v="0"/>
    <n v="0"/>
    <n v="0"/>
    <n v="0"/>
    <n v="0"/>
  </r>
  <r>
    <x v="1"/>
    <s v="Senate"/>
    <s v="2024 Supplemental"/>
    <m/>
    <x v="1"/>
    <x v="9"/>
    <s v="B36"/>
    <n v="0"/>
    <n v="0"/>
    <n v="0"/>
    <n v="0"/>
    <n v="0"/>
  </r>
  <r>
    <x v="2"/>
    <s v="Joint Transportation Committee"/>
    <s v="2024 Supplemental"/>
    <m/>
    <x v="2"/>
    <x v="9"/>
    <s v="B36"/>
    <n v="0"/>
    <n v="0"/>
    <n v="0"/>
    <n v="0"/>
    <n v="0"/>
  </r>
  <r>
    <x v="3"/>
    <s v="Jt Leg Audit &amp; Review Committee"/>
    <s v="2024 Supplemental"/>
    <m/>
    <x v="3"/>
    <x v="9"/>
    <s v="B36"/>
    <n v="0"/>
    <n v="0"/>
    <n v="0"/>
    <n v="0"/>
    <n v="0"/>
  </r>
  <r>
    <x v="4"/>
    <s v="LEAP Committee"/>
    <s v="2024 Supplemental"/>
    <m/>
    <x v="4"/>
    <x v="9"/>
    <s v="B36"/>
    <n v="0"/>
    <n v="0"/>
    <n v="0"/>
    <n v="0"/>
    <n v="0"/>
  </r>
  <r>
    <x v="5"/>
    <s v="Office of the State Actuary"/>
    <s v="2024 Supplemental"/>
    <m/>
    <x v="5"/>
    <x v="9"/>
    <s v="B36"/>
    <n v="0"/>
    <n v="0"/>
    <n v="0"/>
    <n v="0"/>
    <n v="0"/>
  </r>
  <r>
    <x v="6"/>
    <s v="St Leg Labor Rel"/>
    <s v="2024 Supplemental"/>
    <m/>
    <x v="6"/>
    <x v="9"/>
    <s v="B36"/>
    <n v="0"/>
    <n v="0"/>
    <n v="0"/>
    <n v="0"/>
    <n v="0"/>
  </r>
  <r>
    <x v="7"/>
    <s v="Office of Legislative Support Svcs"/>
    <s v="2024 Supplemental"/>
    <m/>
    <x v="7"/>
    <x v="9"/>
    <s v="B36"/>
    <n v="0"/>
    <n v="0"/>
    <n v="0"/>
    <n v="0"/>
    <n v="0"/>
  </r>
  <r>
    <x v="8"/>
    <s v="Joint Legislative Systems Comm"/>
    <s v="2024 Supplemental"/>
    <m/>
    <x v="8"/>
    <x v="9"/>
    <s v="B36"/>
    <n v="0"/>
    <n v="0"/>
    <n v="0"/>
    <n v="0"/>
    <n v="0"/>
  </r>
  <r>
    <x v="9"/>
    <s v="Statute Law Committee"/>
    <s v="2024 Supplemental"/>
    <m/>
    <x v="9"/>
    <x v="9"/>
    <s v="B36"/>
    <n v="0"/>
    <n v="0"/>
    <n v="0"/>
    <n v="0"/>
    <n v="0"/>
  </r>
  <r>
    <x v="10"/>
    <s v="Supreme Court"/>
    <s v="2024 Supplemental"/>
    <m/>
    <x v="10"/>
    <x v="9"/>
    <s v="B36"/>
    <n v="0"/>
    <n v="0"/>
    <n v="0"/>
    <n v="0"/>
    <n v="0"/>
  </r>
  <r>
    <x v="11"/>
    <s v="State Law Library"/>
    <s v="2024 Supplemental"/>
    <m/>
    <x v="11"/>
    <x v="9"/>
    <s v="B36"/>
    <n v="0"/>
    <n v="0"/>
    <n v="0"/>
    <n v="0"/>
    <n v="0"/>
  </r>
  <r>
    <x v="12"/>
    <s v="Court of Appeals"/>
    <s v="2024 Supplemental"/>
    <m/>
    <x v="12"/>
    <x v="9"/>
    <s v="B36"/>
    <n v="0"/>
    <n v="0"/>
    <n v="0"/>
    <n v="0"/>
    <n v="0"/>
  </r>
  <r>
    <x v="13"/>
    <s v="Commission on Judicial Conduct"/>
    <s v="2024 Supplemental"/>
    <m/>
    <x v="13"/>
    <x v="9"/>
    <s v="B36"/>
    <n v="0"/>
    <n v="0"/>
    <n v="0"/>
    <n v="0"/>
    <n v="0"/>
  </r>
  <r>
    <x v="14"/>
    <s v="Administrative Office of the Courts"/>
    <s v="2024 Supplemental"/>
    <m/>
    <x v="14"/>
    <x v="9"/>
    <s v="B36"/>
    <n v="0"/>
    <n v="0"/>
    <n v="0"/>
    <n v="0"/>
    <n v="0"/>
  </r>
  <r>
    <x v="15"/>
    <s v="Office of Public Defense"/>
    <s v="2024 Supplemental"/>
    <m/>
    <x v="15"/>
    <x v="9"/>
    <s v="B36"/>
    <n v="0"/>
    <n v="0"/>
    <n v="0"/>
    <n v="0"/>
    <n v="0"/>
  </r>
  <r>
    <x v="16"/>
    <s v="Office of Civil Legal Aid"/>
    <s v="2024 Supplemental"/>
    <m/>
    <x v="16"/>
    <x v="9"/>
    <s v="B36"/>
    <n v="0"/>
    <n v="0"/>
    <n v="0"/>
    <n v="0"/>
    <n v="0"/>
  </r>
  <r>
    <x v="17"/>
    <s v="Office of the Governor"/>
    <s v="2024 Supplemental"/>
    <m/>
    <x v="17"/>
    <x v="9"/>
    <s v="B36"/>
    <n v="0"/>
    <n v="0"/>
    <n v="0"/>
    <n v="0"/>
    <n v="0"/>
  </r>
  <r>
    <x v="18"/>
    <s v="Office of the Lieutenant Governor"/>
    <s v="2024 Supplemental"/>
    <m/>
    <x v="18"/>
    <x v="9"/>
    <s v="B36"/>
    <n v="0"/>
    <n v="0"/>
    <n v="0"/>
    <n v="0"/>
    <n v="0"/>
  </r>
  <r>
    <x v="19"/>
    <s v="WA St Leadership Bd"/>
    <s v="2024 Supplemental"/>
    <m/>
    <x v="19"/>
    <x v="9"/>
    <s v="B36"/>
    <n v="0"/>
    <n v="0"/>
    <n v="0"/>
    <n v="0"/>
    <n v="0"/>
  </r>
  <r>
    <x v="20"/>
    <s v="Public Disclosure Commission"/>
    <s v="2024 Supplemental"/>
    <m/>
    <x v="20"/>
    <x v="9"/>
    <s v="B36"/>
    <n v="0"/>
    <n v="0"/>
    <n v="0"/>
    <n v="0"/>
    <n v="0"/>
  </r>
  <r>
    <x v="21"/>
    <s v="Office of the Secretary of State"/>
    <s v="2024 Supplemental"/>
    <m/>
    <x v="21"/>
    <x v="9"/>
    <s v="B36"/>
    <n v="0"/>
    <n v="0"/>
    <n v="0"/>
    <n v="0"/>
    <n v="0"/>
  </r>
  <r>
    <x v="22"/>
    <s v="Governor's Office of Indian Affairs"/>
    <s v="2024 Supplemental"/>
    <m/>
    <x v="22"/>
    <x v="9"/>
    <s v="B36"/>
    <n v="0"/>
    <n v="0"/>
    <n v="0"/>
    <n v="0"/>
    <n v="0"/>
  </r>
  <r>
    <x v="23"/>
    <s v="Asian-Pacific-American Affrs"/>
    <s v="2024 Supplemental"/>
    <m/>
    <x v="23"/>
    <x v="9"/>
    <s v="B36"/>
    <n v="0"/>
    <n v="0"/>
    <n v="0"/>
    <n v="0"/>
    <n v="0"/>
  </r>
  <r>
    <x v="24"/>
    <s v="Office of the State Treasurer"/>
    <s v="2024 Supplemental"/>
    <m/>
    <x v="24"/>
    <x v="9"/>
    <s v="B36"/>
    <n v="0"/>
    <n v="0"/>
    <n v="0"/>
    <n v="0"/>
    <n v="0"/>
  </r>
  <r>
    <x v="25"/>
    <s v="Redistricting Commission"/>
    <s v="2024 Supplemental"/>
    <m/>
    <x v="25"/>
    <x v="9"/>
    <s v="B36"/>
    <n v="0"/>
    <n v="0"/>
    <n v="0"/>
    <n v="0"/>
    <n v="0"/>
  </r>
  <r>
    <x v="26"/>
    <s v="Office of the State Auditor"/>
    <s v="2024 Supplemental"/>
    <m/>
    <x v="26"/>
    <x v="9"/>
    <s v="B36"/>
    <n v="0"/>
    <n v="0"/>
    <n v="0"/>
    <n v="0"/>
    <n v="0"/>
  </r>
  <r>
    <x v="27"/>
    <s v="Comm Salaries for Elected Officials"/>
    <s v="2024 Supplemental"/>
    <m/>
    <x v="27"/>
    <x v="9"/>
    <s v="B36"/>
    <n v="0"/>
    <n v="0"/>
    <n v="0"/>
    <n v="0"/>
    <n v="0"/>
  </r>
  <r>
    <x v="28"/>
    <s v="Office of the Attorney General"/>
    <s v="2024 Supplemental"/>
    <m/>
    <x v="28"/>
    <x v="9"/>
    <s v="B36"/>
    <n v="0"/>
    <n v="0"/>
    <n v="0"/>
    <n v="0"/>
    <n v="0"/>
  </r>
  <r>
    <x v="29"/>
    <s v="Caseload Forecast Council"/>
    <s v="2024 Supplemental"/>
    <m/>
    <x v="29"/>
    <x v="9"/>
    <s v="B36"/>
    <n v="0"/>
    <n v="0"/>
    <n v="0"/>
    <n v="0"/>
    <n v="0"/>
  </r>
  <r>
    <x v="30"/>
    <s v="Dept of Financial Institutions"/>
    <s v="2024 Supplemental"/>
    <m/>
    <x v="30"/>
    <x v="9"/>
    <s v="B36"/>
    <n v="0"/>
    <n v="0"/>
    <n v="0"/>
    <n v="0"/>
    <n v="0"/>
  </r>
  <r>
    <x v="31"/>
    <s v="Department of Commerce"/>
    <s v="2024 Supplemental"/>
    <m/>
    <x v="31"/>
    <x v="9"/>
    <s v="B36"/>
    <n v="0"/>
    <n v="0"/>
    <n v="0"/>
    <n v="0"/>
    <n v="0"/>
  </r>
  <r>
    <x v="32"/>
    <s v="Economic &amp; Revenue Forecast Council"/>
    <s v="2024 Supplemental"/>
    <m/>
    <x v="32"/>
    <x v="9"/>
    <s v="B36"/>
    <n v="0"/>
    <n v="0"/>
    <n v="0"/>
    <n v="0"/>
    <n v="0"/>
  </r>
  <r>
    <x v="33"/>
    <s v="Office of Financial Management"/>
    <s v="2024 Supplemental"/>
    <m/>
    <x v="33"/>
    <x v="9"/>
    <s v="B36"/>
    <n v="0"/>
    <n v="0"/>
    <n v="0"/>
    <n v="0"/>
    <n v="0"/>
  </r>
  <r>
    <x v="34"/>
    <s v="WA State Health Care Authority"/>
    <s v="2024 Supplemental"/>
    <m/>
    <x v="34"/>
    <x v="9"/>
    <s v="B36"/>
    <n v="0"/>
    <n v="0"/>
    <n v="0"/>
    <n v="0"/>
    <n v="0"/>
  </r>
  <r>
    <x v="35"/>
    <s v="Office of Administrative Hearings"/>
    <s v="2024 Supplemental"/>
    <m/>
    <x v="35"/>
    <x v="9"/>
    <s v="B36"/>
    <n v="0"/>
    <n v="0"/>
    <n v="0"/>
    <n v="0"/>
    <n v="0"/>
  </r>
  <r>
    <x v="36"/>
    <s v="State Lottery Commission"/>
    <s v="2024 Supplemental"/>
    <m/>
    <x v="36"/>
    <x v="9"/>
    <s v="B36"/>
    <n v="0"/>
    <n v="0"/>
    <n v="0"/>
    <n v="0"/>
    <n v="0"/>
  </r>
  <r>
    <x v="37"/>
    <s v="Washington State Gambling Comm"/>
    <s v="2024 Supplemental"/>
    <m/>
    <x v="37"/>
    <x v="9"/>
    <s v="B36"/>
    <n v="0"/>
    <n v="0"/>
    <n v="0"/>
    <n v="0"/>
    <n v="0"/>
  </r>
  <r>
    <x v="38"/>
    <s v="WA State Comm on Hispanic Affairs"/>
    <s v="2024 Supplemental"/>
    <m/>
    <x v="38"/>
    <x v="9"/>
    <s v="B36"/>
    <n v="0"/>
    <n v="0"/>
    <n v="0"/>
    <n v="0"/>
    <n v="0"/>
  </r>
  <r>
    <x v="39"/>
    <s v="African-American Affairs Comm"/>
    <s v="2024 Supplemental"/>
    <m/>
    <x v="39"/>
    <x v="9"/>
    <s v="B36"/>
    <n v="0"/>
    <n v="0"/>
    <n v="0"/>
    <n v="0"/>
    <n v="0"/>
  </r>
  <r>
    <x v="40"/>
    <s v="Human Rights Commission"/>
    <s v="2024 Supplemental"/>
    <m/>
    <x v="40"/>
    <x v="9"/>
    <s v="B36"/>
    <n v="0"/>
    <n v="0"/>
    <n v="0"/>
    <n v="0"/>
    <n v="0"/>
  </r>
  <r>
    <x v="41"/>
    <s v="Department of Retirement Systems"/>
    <s v="2024 Supplemental"/>
    <m/>
    <x v="41"/>
    <x v="9"/>
    <s v="B36"/>
    <n v="0"/>
    <n v="0"/>
    <n v="0"/>
    <n v="0"/>
    <n v="0"/>
  </r>
  <r>
    <x v="42"/>
    <s v="State Investment Board"/>
    <s v="2024 Supplemental"/>
    <m/>
    <x v="42"/>
    <x v="9"/>
    <s v="B36"/>
    <n v="0"/>
    <n v="0"/>
    <n v="0"/>
    <n v="0"/>
    <n v="0"/>
  </r>
  <r>
    <x v="43"/>
    <s v="Department of Revenue"/>
    <s v="2024 Supplemental"/>
    <m/>
    <x v="43"/>
    <x v="9"/>
    <s v="B36"/>
    <n v="0"/>
    <n v="0"/>
    <n v="0"/>
    <n v="0"/>
    <n v="0"/>
  </r>
  <r>
    <x v="44"/>
    <s v="Board of Tax Appeals"/>
    <s v="2024 Supplemental"/>
    <m/>
    <x v="44"/>
    <x v="9"/>
    <s v="B36"/>
    <n v="0"/>
    <n v="0"/>
    <n v="0"/>
    <n v="0"/>
    <n v="0"/>
  </r>
  <r>
    <x v="45"/>
    <s v="Minority &amp; Women's Business Enterp"/>
    <s v="2024 Supplemental"/>
    <m/>
    <x v="45"/>
    <x v="9"/>
    <s v="B36"/>
    <n v="0"/>
    <n v="0"/>
    <n v="0"/>
    <n v="0"/>
    <n v="0"/>
  </r>
  <r>
    <x v="46"/>
    <s v="Office of Insurance Commissioner"/>
    <s v="2024 Supplemental"/>
    <m/>
    <x v="46"/>
    <x v="9"/>
    <s v="B36"/>
    <n v="0"/>
    <n v="0"/>
    <n v="0"/>
    <n v="0"/>
    <n v="0"/>
  </r>
  <r>
    <x v="47"/>
    <s v="Consolidated Technology Services"/>
    <s v="2024 Supplemental"/>
    <m/>
    <x v="47"/>
    <x v="9"/>
    <s v="B36"/>
    <n v="0"/>
    <n v="0"/>
    <n v="0"/>
    <n v="0"/>
    <n v="0"/>
  </r>
  <r>
    <x v="48"/>
    <s v="State Board of Accountancy"/>
    <s v="2024 Supplemental"/>
    <m/>
    <x v="48"/>
    <x v="9"/>
    <s v="B36"/>
    <n v="0"/>
    <n v="0"/>
    <n v="0"/>
    <n v="0"/>
    <n v="0"/>
  </r>
  <r>
    <x v="49"/>
    <s v="Bd of Reg Prof Eng &amp; Land Surveyors"/>
    <s v="2024 Supplemental"/>
    <m/>
    <x v="49"/>
    <x v="9"/>
    <s v="B36"/>
    <n v="0"/>
    <n v="0"/>
    <n v="0"/>
    <n v="0"/>
    <n v="0"/>
  </r>
  <r>
    <x v="50"/>
    <s v="Forensic Investigations Council"/>
    <s v="2024 Supplemental"/>
    <m/>
    <x v="50"/>
    <x v="9"/>
    <s v="B36"/>
    <n v="0"/>
    <n v="0"/>
    <n v="0"/>
    <n v="0"/>
    <n v="0"/>
  </r>
  <r>
    <x v="51"/>
    <s v="Dept of Enterprise Services"/>
    <s v="2024 Supplemental"/>
    <m/>
    <x v="51"/>
    <x v="9"/>
    <s v="B36"/>
    <n v="0"/>
    <n v="0"/>
    <n v="0"/>
    <n v="0"/>
    <n v="0"/>
  </r>
  <r>
    <x v="52"/>
    <s v="Washington Horse Racing Commission"/>
    <s v="2024 Supplemental"/>
    <m/>
    <x v="52"/>
    <x v="9"/>
    <s v="B36"/>
    <n v="0"/>
    <n v="0"/>
    <n v="0"/>
    <n v="0"/>
    <n v="0"/>
  </r>
  <r>
    <x v="53"/>
    <s v="Bd of Industrial Insurance Appeals"/>
    <s v="2024 Supplemental"/>
    <m/>
    <x v="53"/>
    <x v="9"/>
    <s v="B36"/>
    <n v="0"/>
    <n v="0"/>
    <n v="0"/>
    <n v="0"/>
    <n v="0"/>
  </r>
  <r>
    <x v="54"/>
    <s v="Liquor and Cannabis Board"/>
    <s v="2024 Supplemental"/>
    <m/>
    <x v="54"/>
    <x v="9"/>
    <s v="B36"/>
    <n v="0"/>
    <n v="0"/>
    <n v="0"/>
    <n v="0"/>
    <n v="0"/>
  </r>
  <r>
    <x v="55"/>
    <s v="Board of Pilotage Commissioners"/>
    <s v="2024 Supplemental"/>
    <m/>
    <x v="55"/>
    <x v="9"/>
    <s v="B36"/>
    <n v="0"/>
    <n v="0"/>
    <n v="0"/>
    <n v="0"/>
    <n v="0"/>
  </r>
  <r>
    <x v="56"/>
    <s v="Utilities and Transportation Comm"/>
    <s v="2024 Supplemental"/>
    <m/>
    <x v="56"/>
    <x v="9"/>
    <s v="B36"/>
    <n v="0"/>
    <n v="0"/>
    <n v="0"/>
    <n v="0"/>
    <n v="0"/>
  </r>
  <r>
    <x v="57"/>
    <s v="Board for Volunteer Firefighters"/>
    <s v="2024 Supplemental"/>
    <m/>
    <x v="57"/>
    <x v="9"/>
    <s v="B36"/>
    <n v="0"/>
    <n v="0"/>
    <n v="0"/>
    <n v="0"/>
    <n v="0"/>
  </r>
  <r>
    <x v="58"/>
    <s v="Washington State Patrol"/>
    <s v="2024 Supplemental"/>
    <m/>
    <x v="58"/>
    <x v="9"/>
    <s v="B36"/>
    <n v="0"/>
    <n v="0"/>
    <n v="0"/>
    <n v="0"/>
    <n v="0"/>
  </r>
  <r>
    <x v="59"/>
    <s v="Criminal Justice Training Comm"/>
    <s v="2024 Supplemental"/>
    <m/>
    <x v="59"/>
    <x v="9"/>
    <s v="B36"/>
    <n v="0"/>
    <n v="0"/>
    <n v="0"/>
    <n v="0"/>
    <n v="0"/>
  </r>
  <r>
    <x v="60"/>
    <s v="WA Traffic Safety Commission"/>
    <s v="2024 Supplemental"/>
    <m/>
    <x v="60"/>
    <x v="9"/>
    <s v="B36"/>
    <n v="0"/>
    <n v="0"/>
    <n v="0"/>
    <n v="0"/>
    <n v="0"/>
  </r>
  <r>
    <x v="61"/>
    <s v="Office of Independent Investigations"/>
    <s v="2024 Supplemental"/>
    <m/>
    <x v="61"/>
    <x v="9"/>
    <s v="B36"/>
    <n v="0"/>
    <n v="0"/>
    <n v="0"/>
    <n v="0"/>
    <n v="0"/>
  </r>
  <r>
    <x v="62"/>
    <s v="Department of Labor and Industries"/>
    <s v="2024 Supplemental"/>
    <m/>
    <x v="62"/>
    <x v="9"/>
    <s v="B36"/>
    <n v="0"/>
    <n v="0"/>
    <n v="0"/>
    <n v="0"/>
    <n v="0"/>
  </r>
  <r>
    <x v="63"/>
    <s v="Department of Licensing"/>
    <s v="2024 Supplemental"/>
    <m/>
    <x v="63"/>
    <x v="9"/>
    <s v="B36"/>
    <n v="0"/>
    <n v="0"/>
    <n v="0"/>
    <n v="0"/>
    <n v="0"/>
  </r>
  <r>
    <x v="64"/>
    <s v="Military Department"/>
    <s v="2024 Supplemental"/>
    <m/>
    <x v="64"/>
    <x v="9"/>
    <s v="B36"/>
    <n v="0"/>
    <n v="0"/>
    <n v="0"/>
    <n v="0"/>
    <n v="0"/>
  </r>
  <r>
    <x v="65"/>
    <s v="Public Employment Relations Comm"/>
    <s v="2024 Supplemental"/>
    <m/>
    <x v="65"/>
    <x v="9"/>
    <s v="B36"/>
    <n v="0"/>
    <n v="0"/>
    <n v="0"/>
    <n v="0"/>
    <n v="0"/>
  </r>
  <r>
    <x v="66"/>
    <s v="Dept of Social and Health Services"/>
    <s v="2024 Supplemental"/>
    <m/>
    <x v="66"/>
    <x v="9"/>
    <s v="B36"/>
    <n v="1000"/>
    <n v="4000"/>
    <n v="5000"/>
    <n v="83.33"/>
    <n v="333.33"/>
  </r>
  <r>
    <x v="67"/>
    <s v="Department of Health"/>
    <s v="2024 Supplemental"/>
    <m/>
    <x v="67"/>
    <x v="9"/>
    <s v="B36"/>
    <n v="0"/>
    <n v="0"/>
    <n v="0"/>
    <n v="0"/>
    <n v="0"/>
  </r>
  <r>
    <x v="68"/>
    <s v="Department of Veterans' Affairs"/>
    <s v="2024 Supplemental"/>
    <m/>
    <x v="68"/>
    <x v="9"/>
    <s v="B36"/>
    <n v="0"/>
    <n v="0"/>
    <n v="0"/>
    <n v="0"/>
    <n v="0"/>
  </r>
  <r>
    <x v="69"/>
    <s v="Dept of Children, Youth &amp; Families"/>
    <s v="2024 Supplemental"/>
    <m/>
    <x v="69"/>
    <x v="9"/>
    <s v="B36"/>
    <n v="0"/>
    <n v="0"/>
    <n v="0"/>
    <n v="0"/>
    <n v="0"/>
  </r>
  <r>
    <x v="70"/>
    <s v="Department of Corrections"/>
    <s v="2024 Supplemental"/>
    <m/>
    <x v="70"/>
    <x v="9"/>
    <s v="B36"/>
    <n v="0"/>
    <n v="2000"/>
    <n v="2000"/>
    <n v="0"/>
    <n v="166.67"/>
  </r>
  <r>
    <x v="71"/>
    <s v="Dept of Services for the Blind"/>
    <s v="2024 Supplemental"/>
    <m/>
    <x v="71"/>
    <x v="9"/>
    <s v="B36"/>
    <n v="0"/>
    <n v="0"/>
    <n v="0"/>
    <n v="0"/>
    <n v="0"/>
  </r>
  <r>
    <x v="72"/>
    <s v="Student Achievement Council"/>
    <s v="2024 Supplemental"/>
    <m/>
    <x v="72"/>
    <x v="9"/>
    <s v="B36"/>
    <n v="0"/>
    <n v="0"/>
    <n v="0"/>
    <n v="0"/>
    <n v="0"/>
  </r>
  <r>
    <x v="73"/>
    <s v="LEOFF 2 Retirement Board"/>
    <s v="2024 Supplemental"/>
    <m/>
    <x v="73"/>
    <x v="9"/>
    <s v="B36"/>
    <n v="0"/>
    <n v="0"/>
    <n v="0"/>
    <n v="0"/>
    <n v="0"/>
  </r>
  <r>
    <x v="74"/>
    <s v="Public Schools"/>
    <s v="2024 Supplemental"/>
    <m/>
    <x v="74"/>
    <x v="9"/>
    <s v="B36"/>
    <n v="0"/>
    <n v="0"/>
    <n v="0"/>
    <n v="0"/>
    <n v="0"/>
  </r>
  <r>
    <x v="75"/>
    <s v="State School for the Blind"/>
    <s v="2024 Supplemental"/>
    <m/>
    <x v="75"/>
    <x v="9"/>
    <s v="B36"/>
    <n v="0"/>
    <n v="0"/>
    <n v="0"/>
    <n v="0"/>
    <n v="0"/>
  </r>
  <r>
    <x v="76"/>
    <s v="Childhood Deafness &amp; Hearing Loss"/>
    <s v="2024 Supplemental"/>
    <m/>
    <x v="76"/>
    <x v="9"/>
    <s v="B36"/>
    <n v="0"/>
    <n v="0"/>
    <n v="0"/>
    <n v="0"/>
    <n v="0"/>
  </r>
  <r>
    <x v="77"/>
    <s v="Workforce Trng &amp; Educ Coord Board"/>
    <s v="2024 Supplemental"/>
    <m/>
    <x v="77"/>
    <x v="9"/>
    <s v="B36"/>
    <n v="0"/>
    <n v="0"/>
    <n v="0"/>
    <n v="0"/>
    <n v="0"/>
  </r>
  <r>
    <x v="78"/>
    <s v="Archaeology &amp; Historic Preservation"/>
    <s v="2024 Supplemental"/>
    <m/>
    <x v="78"/>
    <x v="9"/>
    <s v="B36"/>
    <n v="0"/>
    <n v="0"/>
    <n v="0"/>
    <n v="0"/>
    <n v="0"/>
  </r>
  <r>
    <x v="79"/>
    <s v="Washington Charter School Comm"/>
    <s v="2024 Supplemental"/>
    <m/>
    <x v="79"/>
    <x v="9"/>
    <s v="B36"/>
    <n v="0"/>
    <n v="0"/>
    <n v="0"/>
    <n v="0"/>
    <n v="0"/>
  </r>
  <r>
    <x v="80"/>
    <s v="University of Washington"/>
    <s v="2024 Supplemental"/>
    <m/>
    <x v="80"/>
    <x v="9"/>
    <s v="B36"/>
    <n v="0"/>
    <n v="0"/>
    <n v="0"/>
    <n v="0"/>
    <n v="0"/>
  </r>
  <r>
    <x v="81"/>
    <s v="Washington State University"/>
    <s v="2024 Supplemental"/>
    <m/>
    <x v="81"/>
    <x v="9"/>
    <s v="B36"/>
    <n v="0"/>
    <n v="0"/>
    <n v="0"/>
    <n v="0"/>
    <n v="0"/>
  </r>
  <r>
    <x v="82"/>
    <s v="Eastern Washington University"/>
    <s v="2024 Supplemental"/>
    <m/>
    <x v="82"/>
    <x v="9"/>
    <s v="B36"/>
    <n v="0"/>
    <n v="0"/>
    <n v="0"/>
    <n v="0"/>
    <n v="0"/>
  </r>
  <r>
    <x v="83"/>
    <s v="Central Washington University"/>
    <s v="2024 Supplemental"/>
    <m/>
    <x v="83"/>
    <x v="9"/>
    <s v="B36"/>
    <n v="0"/>
    <n v="0"/>
    <n v="0"/>
    <n v="0"/>
    <n v="0"/>
  </r>
  <r>
    <x v="84"/>
    <s v="The Evergreen State College"/>
    <s v="2024 Supplemental"/>
    <m/>
    <x v="84"/>
    <x v="9"/>
    <s v="B36"/>
    <n v="0"/>
    <n v="0"/>
    <n v="0"/>
    <n v="0"/>
    <n v="0"/>
  </r>
  <r>
    <x v="85"/>
    <s v="Western Washington University"/>
    <s v="2024 Supplemental"/>
    <m/>
    <x v="85"/>
    <x v="9"/>
    <s v="B36"/>
    <n v="0"/>
    <n v="0"/>
    <n v="0"/>
    <n v="0"/>
    <n v="0"/>
  </r>
  <r>
    <x v="86"/>
    <s v="Washington State Arts Commission"/>
    <s v="2024 Supplemental"/>
    <m/>
    <x v="86"/>
    <x v="9"/>
    <s v="B36"/>
    <n v="0"/>
    <n v="0"/>
    <n v="0"/>
    <n v="0"/>
    <n v="0"/>
  </r>
  <r>
    <x v="87"/>
    <s v="Washington State Historical Society"/>
    <s v="2024 Supplemental"/>
    <m/>
    <x v="87"/>
    <x v="9"/>
    <s v="B36"/>
    <n v="0"/>
    <n v="0"/>
    <n v="0"/>
    <n v="0"/>
    <n v="0"/>
  </r>
  <r>
    <x v="88"/>
    <s v="East Wash State Historical Society"/>
    <s v="2024 Supplemental"/>
    <m/>
    <x v="88"/>
    <x v="9"/>
    <s v="B36"/>
    <n v="0"/>
    <n v="0"/>
    <n v="0"/>
    <n v="0"/>
    <n v="0"/>
  </r>
  <r>
    <x v="89"/>
    <s v="Department of Transportation"/>
    <s v="2024 Supplemental"/>
    <m/>
    <x v="89"/>
    <x v="9"/>
    <s v="B36"/>
    <n v="1000"/>
    <n v="0"/>
    <n v="1000"/>
    <n v="83.33"/>
    <n v="0"/>
  </r>
  <r>
    <x v="90"/>
    <s v="County Road Administration Board"/>
    <s v="2024 Supplemental"/>
    <m/>
    <x v="90"/>
    <x v="9"/>
    <s v="B36"/>
    <n v="0"/>
    <n v="0"/>
    <n v="0"/>
    <n v="0"/>
    <n v="0"/>
  </r>
  <r>
    <x v="91"/>
    <s v="Transportation Improvement Board"/>
    <s v="2024 Supplemental"/>
    <m/>
    <x v="91"/>
    <x v="9"/>
    <s v="B36"/>
    <n v="0"/>
    <n v="0"/>
    <n v="0"/>
    <n v="0"/>
    <n v="0"/>
  </r>
  <r>
    <x v="92"/>
    <s v="Transportation Commission"/>
    <s v="2024 Supplemental"/>
    <m/>
    <x v="92"/>
    <x v="9"/>
    <s v="B36"/>
    <n v="0"/>
    <n v="0"/>
    <n v="0"/>
    <n v="0"/>
    <n v="0"/>
  </r>
  <r>
    <x v="93"/>
    <s v="Freight Mobility Strategic Invest"/>
    <s v="2024 Supplemental"/>
    <m/>
    <x v="93"/>
    <x v="9"/>
    <s v="B36"/>
    <n v="0"/>
    <n v="0"/>
    <n v="0"/>
    <n v="0"/>
    <n v="0"/>
  </r>
  <r>
    <x v="94"/>
    <s v="Columbia River Gorge Commission"/>
    <s v="2024 Supplemental"/>
    <m/>
    <x v="94"/>
    <x v="9"/>
    <s v="B36"/>
    <n v="0"/>
    <n v="0"/>
    <n v="0"/>
    <n v="0"/>
    <n v="0"/>
  </r>
  <r>
    <x v="95"/>
    <s v="Department of Ecology"/>
    <s v="2024 Supplemental"/>
    <m/>
    <x v="95"/>
    <x v="9"/>
    <s v="B36"/>
    <n v="-1000"/>
    <n v="2000"/>
    <n v="1000"/>
    <n v="-83.33"/>
    <n v="166.67"/>
  </r>
  <r>
    <x v="96"/>
    <s v="WA Pollution Liab Insurance Program"/>
    <s v="2024 Supplemental"/>
    <m/>
    <x v="96"/>
    <x v="9"/>
    <s v="B36"/>
    <n v="0"/>
    <n v="0"/>
    <n v="0"/>
    <n v="0"/>
    <n v="0"/>
  </r>
  <r>
    <x v="97"/>
    <s v="Energy Fac Site Eval"/>
    <s v="2024 Supplemental"/>
    <m/>
    <x v="97"/>
    <x v="9"/>
    <s v="B36"/>
    <n v="0"/>
    <n v="0"/>
    <n v="0"/>
    <n v="0"/>
    <n v="0"/>
  </r>
  <r>
    <x v="98"/>
    <s v="State Parks and Recreation Comm"/>
    <s v="2024 Supplemental"/>
    <m/>
    <x v="98"/>
    <x v="9"/>
    <s v="B36"/>
    <n v="0"/>
    <n v="0"/>
    <n v="0"/>
    <n v="0"/>
    <n v="0"/>
  </r>
  <r>
    <x v="99"/>
    <s v="Rec and Conservation Funding Board"/>
    <s v="2024 Supplemental"/>
    <m/>
    <x v="99"/>
    <x v="9"/>
    <s v="B36"/>
    <n v="0"/>
    <n v="0"/>
    <n v="0"/>
    <n v="0"/>
    <n v="0"/>
  </r>
  <r>
    <x v="100"/>
    <s v="Environ &amp; Land Use Hearings Office"/>
    <s v="2024 Supplemental"/>
    <m/>
    <x v="100"/>
    <x v="9"/>
    <s v="B36"/>
    <n v="0"/>
    <n v="0"/>
    <n v="0"/>
    <n v="0"/>
    <n v="0"/>
  </r>
  <r>
    <x v="101"/>
    <s v="State Conservation Commission"/>
    <s v="2024 Supplemental"/>
    <m/>
    <x v="101"/>
    <x v="9"/>
    <s v="B36"/>
    <n v="0"/>
    <n v="0"/>
    <n v="0"/>
    <n v="0"/>
    <n v="0"/>
  </r>
  <r>
    <x v="102"/>
    <s v="Dept of Fish and Wildlife"/>
    <s v="2024 Supplemental"/>
    <m/>
    <x v="102"/>
    <x v="9"/>
    <s v="B36"/>
    <n v="0"/>
    <n v="0"/>
    <n v="0"/>
    <n v="0"/>
    <n v="0"/>
  </r>
  <r>
    <x v="103"/>
    <s v="Puget Sound Partnership"/>
    <s v="2024 Supplemental"/>
    <m/>
    <x v="103"/>
    <x v="9"/>
    <s v="B36"/>
    <n v="0"/>
    <n v="0"/>
    <n v="0"/>
    <n v="0"/>
    <n v="0"/>
  </r>
  <r>
    <x v="104"/>
    <s v="Department of Natural Resources"/>
    <s v="2024 Supplemental"/>
    <m/>
    <x v="104"/>
    <x v="9"/>
    <s v="B36"/>
    <n v="0"/>
    <n v="0"/>
    <n v="0"/>
    <n v="0"/>
    <n v="0"/>
  </r>
  <r>
    <x v="105"/>
    <s v="Department of Agriculture"/>
    <s v="2024 Supplemental"/>
    <m/>
    <x v="105"/>
    <x v="9"/>
    <s v="B36"/>
    <n v="0"/>
    <n v="0"/>
    <n v="0"/>
    <n v="0"/>
    <n v="0"/>
  </r>
  <r>
    <x v="106"/>
    <s v="Employment Security Department"/>
    <s v="2024 Supplemental"/>
    <m/>
    <x v="106"/>
    <x v="9"/>
    <s v="B36"/>
    <n v="0"/>
    <n v="0"/>
    <n v="0"/>
    <n v="0"/>
    <n v="0"/>
  </r>
  <r>
    <x v="107"/>
    <s v="Community/Technical College System"/>
    <s v="2024 Supplemental"/>
    <m/>
    <x v="107"/>
    <x v="9"/>
    <s v="B36"/>
    <n v="0"/>
    <n v="0"/>
    <n v="0"/>
    <n v="0"/>
    <n v="0"/>
  </r>
  <r>
    <x v="0"/>
    <s v="House of Representatives"/>
    <s v="2023-25 Biennium"/>
    <s v="SEC INF"/>
    <x v="0"/>
    <x v="10"/>
    <s v="B11"/>
    <n v="28000"/>
    <n v="28000"/>
    <n v="56000"/>
    <n v="2333.3333333333335"/>
    <n v="2333.3333333333335"/>
  </r>
  <r>
    <x v="1"/>
    <s v="Senate"/>
    <s v="2023-25 Biennium"/>
    <s v="SEC INF"/>
    <x v="1"/>
    <x v="10"/>
    <s v="B11"/>
    <n v="21000"/>
    <n v="20000"/>
    <n v="41000"/>
    <n v="1750"/>
    <n v="1666.6666666666667"/>
  </r>
  <r>
    <x v="2"/>
    <s v="Joint Transportation Committee"/>
    <s v="2023-25 Biennium"/>
    <s v="SEC INF"/>
    <x v="2"/>
    <x v="10"/>
    <s v="B11"/>
    <n v="1000"/>
    <n v="0"/>
    <n v="1000"/>
    <n v="83.333333333333329"/>
    <n v="0"/>
  </r>
  <r>
    <x v="3"/>
    <s v="Jt Leg Audit &amp; Review Committee"/>
    <s v="2023-25 Biennium"/>
    <s v="SEC INF"/>
    <x v="3"/>
    <x v="10"/>
    <s v="B11"/>
    <n v="2000"/>
    <n v="2000"/>
    <n v="4000"/>
    <n v="166.66666666666666"/>
    <n v="166.66666666666666"/>
  </r>
  <r>
    <x v="4"/>
    <s v="LEAP Committee"/>
    <s v="2023-25 Biennium"/>
    <s v="SEC INF"/>
    <x v="4"/>
    <x v="10"/>
    <s v="B11"/>
    <n v="1000"/>
    <n v="1000"/>
    <n v="2000"/>
    <n v="83.333333333333329"/>
    <n v="83.333333333333329"/>
  </r>
  <r>
    <x v="5"/>
    <s v="Office of the State Actuary"/>
    <s v="2023-25 Biennium"/>
    <s v="SEC INF"/>
    <x v="5"/>
    <x v="10"/>
    <s v="B11"/>
    <n v="2000"/>
    <n v="1000"/>
    <n v="3000"/>
    <n v="166.66666666666666"/>
    <n v="83.333333333333329"/>
  </r>
  <r>
    <x v="7"/>
    <s v="Office of Legislative Support Svcs"/>
    <s v="2023-25 Biennium"/>
    <s v="SEC INF"/>
    <x v="7"/>
    <x v="10"/>
    <s v="B11"/>
    <n v="2000"/>
    <n v="3000"/>
    <n v="5000"/>
    <n v="166.66666666666666"/>
    <n v="250"/>
  </r>
  <r>
    <x v="8"/>
    <s v="Joint Legislative Systems Comm"/>
    <s v="2023-25 Biennium"/>
    <s v="SEC INF"/>
    <x v="8"/>
    <x v="10"/>
    <s v="B11"/>
    <n v="5000"/>
    <n v="5000"/>
    <n v="10000"/>
    <n v="416.66666666666669"/>
    <n v="416.66666666666669"/>
  </r>
  <r>
    <x v="9"/>
    <s v="Statute Law Committee"/>
    <s v="2023-25 Biennium"/>
    <s v="SEC INF"/>
    <x v="9"/>
    <x v="10"/>
    <s v="B11"/>
    <n v="3000"/>
    <n v="3000"/>
    <n v="6000"/>
    <n v="250"/>
    <n v="250"/>
  </r>
  <r>
    <x v="10"/>
    <s v="Supreme Court"/>
    <s v="2023-25 Biennium"/>
    <s v="SEC INF"/>
    <x v="10"/>
    <x v="10"/>
    <s v="B11"/>
    <n v="5000"/>
    <n v="5000"/>
    <n v="10000"/>
    <n v="416.66666666666669"/>
    <n v="416.66666666666669"/>
  </r>
  <r>
    <x v="11"/>
    <s v="State Law Library"/>
    <s v="2023-25 Biennium"/>
    <s v="SEC INF"/>
    <x v="11"/>
    <x v="10"/>
    <s v="B11"/>
    <n v="0"/>
    <n v="0"/>
    <n v="0"/>
    <n v="0"/>
    <n v="0"/>
  </r>
  <r>
    <x v="12"/>
    <s v="Court of Appeals"/>
    <s v="2023-25 Biennium"/>
    <s v="SEC INF"/>
    <x v="12"/>
    <x v="10"/>
    <s v="B11"/>
    <n v="11000"/>
    <n v="10000"/>
    <n v="21000"/>
    <n v="916.66666666666663"/>
    <n v="833.33333333333337"/>
  </r>
  <r>
    <x v="13"/>
    <s v="Commission on Judicial Conduct"/>
    <s v="2023-25 Biennium"/>
    <s v="SEC INF"/>
    <x v="13"/>
    <x v="10"/>
    <s v="B11"/>
    <n v="0"/>
    <n v="1000"/>
    <n v="1000"/>
    <n v="0"/>
    <n v="83.333333333333329"/>
  </r>
  <r>
    <x v="14"/>
    <s v="Administrative Office of the Courts"/>
    <s v="2023-25 Biennium"/>
    <s v="SEC INF"/>
    <x v="14"/>
    <x v="10"/>
    <s v="B11"/>
    <n v="38000"/>
    <n v="38000"/>
    <n v="76000"/>
    <n v="3166.6666666666665"/>
    <n v="3166.6666666666665"/>
  </r>
  <r>
    <x v="15"/>
    <s v="Office of Public Defense"/>
    <s v="2023-25 Biennium"/>
    <s v="SEC INF"/>
    <x v="15"/>
    <x v="10"/>
    <s v="B11"/>
    <n v="2000"/>
    <n v="2000"/>
    <n v="4000"/>
    <n v="166.66666666666666"/>
    <n v="166.66666666666666"/>
  </r>
  <r>
    <x v="16"/>
    <s v="Office of Civil Legal Aid"/>
    <s v="2023-25 Biennium"/>
    <s v="SEC INF"/>
    <x v="16"/>
    <x v="10"/>
    <s v="B11"/>
    <n v="0"/>
    <n v="1000"/>
    <n v="1000"/>
    <n v="0"/>
    <n v="83.333333333333329"/>
  </r>
  <r>
    <x v="17"/>
    <s v="Office of the Governor"/>
    <s v="2023-25 Biennium"/>
    <s v="SEC INF"/>
    <x v="17"/>
    <x v="10"/>
    <s v="B11"/>
    <n v="5000"/>
    <n v="6000"/>
    <n v="11000"/>
    <n v="416.66666666666669"/>
    <n v="500"/>
  </r>
  <r>
    <x v="18"/>
    <s v="Office of the Lieutenant Governor"/>
    <s v="2023-25 Biennium"/>
    <s v="SEC INF"/>
    <x v="18"/>
    <x v="10"/>
    <s v="B11"/>
    <n v="0"/>
    <n v="1000"/>
    <n v="1000"/>
    <n v="0"/>
    <n v="83.333333333333329"/>
  </r>
  <r>
    <x v="20"/>
    <s v="Public Disclosure Commission"/>
    <s v="2023-25 Biennium"/>
    <s v="SEC INF"/>
    <x v="20"/>
    <x v="10"/>
    <s v="B11"/>
    <n v="3000"/>
    <n v="2000"/>
    <n v="5000"/>
    <n v="250"/>
    <n v="166.66666666666666"/>
  </r>
  <r>
    <x v="21"/>
    <s v="Office of the Secretary of State"/>
    <s v="2023-25 Biennium"/>
    <s v="SEC INF"/>
    <x v="21"/>
    <x v="10"/>
    <s v="B11"/>
    <n v="21000"/>
    <n v="21000"/>
    <n v="42000"/>
    <n v="1750"/>
    <n v="1750"/>
  </r>
  <r>
    <x v="22"/>
    <s v="Governor's Office of Indian Affairs"/>
    <s v="2023-25 Biennium"/>
    <s v="SEC INF"/>
    <x v="22"/>
    <x v="10"/>
    <s v="B11"/>
    <n v="0"/>
    <n v="0"/>
    <n v="0"/>
    <n v="0"/>
    <n v="0"/>
  </r>
  <r>
    <x v="23"/>
    <s v="Asian-Pacific-American Affrs"/>
    <s v="2023-25 Biennium"/>
    <s v="SEC INF"/>
    <x v="23"/>
    <x v="10"/>
    <s v="B11"/>
    <n v="0"/>
    <n v="0"/>
    <n v="0"/>
    <n v="0"/>
    <n v="0"/>
  </r>
  <r>
    <x v="24"/>
    <s v="Office of the State Treasurer"/>
    <s v="2023-25 Biennium"/>
    <s v="SEC INF"/>
    <x v="24"/>
    <x v="10"/>
    <s v="B11"/>
    <n v="5000"/>
    <n v="5000"/>
    <n v="10000"/>
    <n v="416.66666666666669"/>
    <n v="416.66666666666669"/>
  </r>
  <r>
    <x v="25"/>
    <s v="Redistricting Commission"/>
    <s v="2023-25 Biennium"/>
    <s v="SEC INF"/>
    <x v="25"/>
    <x v="10"/>
    <s v="B11"/>
    <n v="0"/>
    <n v="0"/>
    <n v="0"/>
    <n v="0"/>
    <n v="0"/>
  </r>
  <r>
    <x v="26"/>
    <s v="Office of the State Auditor"/>
    <s v="2023-25 Biennium"/>
    <s v="SEC INF"/>
    <x v="26"/>
    <x v="10"/>
    <s v="B11"/>
    <n v="32000"/>
    <n v="32000"/>
    <n v="64000"/>
    <n v="2666.6666666666665"/>
    <n v="2666.6666666666665"/>
  </r>
  <r>
    <x v="27"/>
    <s v="Comm Salaries for Elected Officials"/>
    <s v="2023-25 Biennium"/>
    <s v="SEC INF"/>
    <x v="27"/>
    <x v="10"/>
    <s v="B11"/>
    <n v="0"/>
    <n v="0"/>
    <n v="0"/>
    <n v="0"/>
    <n v="0"/>
  </r>
  <r>
    <x v="28"/>
    <s v="Office of the Attorney General"/>
    <s v="2023-25 Biennium"/>
    <s v="SEC INF"/>
    <x v="28"/>
    <x v="10"/>
    <s v="B11"/>
    <n v="121000"/>
    <n v="120000"/>
    <n v="241000"/>
    <n v="10083.333333333334"/>
    <n v="10000"/>
  </r>
  <r>
    <x v="29"/>
    <s v="Caseload Forecast Council"/>
    <s v="2023-25 Biennium"/>
    <s v="SEC INF"/>
    <x v="29"/>
    <x v="10"/>
    <s v="B11"/>
    <n v="1000"/>
    <n v="1000"/>
    <n v="2000"/>
    <n v="83.333333333333329"/>
    <n v="83.333333333333329"/>
  </r>
  <r>
    <x v="30"/>
    <s v="Dept of Financial Institutions"/>
    <s v="2023-25 Biennium"/>
    <s v="SEC INF"/>
    <x v="30"/>
    <x v="10"/>
    <s v="B11"/>
    <n v="16000"/>
    <n v="16000"/>
    <n v="32000"/>
    <n v="1333.3333333333333"/>
    <n v="1333.3333333333333"/>
  </r>
  <r>
    <x v="31"/>
    <s v="Department of Commerce"/>
    <s v="2023-25 Biennium"/>
    <s v="SEC INF"/>
    <x v="31"/>
    <x v="10"/>
    <s v="B11"/>
    <n v="32500"/>
    <n v="36500"/>
    <n v="69000"/>
    <n v="2708.3333333333335"/>
    <n v="3041.6666666666665"/>
  </r>
  <r>
    <x v="32"/>
    <s v="Economic &amp; Revenue Forecast Council"/>
    <s v="2023-25 Biennium"/>
    <s v="SEC INF"/>
    <x v="32"/>
    <x v="10"/>
    <s v="B11"/>
    <n v="1000"/>
    <n v="0"/>
    <n v="1000"/>
    <n v="83.333333333333329"/>
    <n v="0"/>
  </r>
  <r>
    <x v="33"/>
    <s v="Office of Financial Management"/>
    <s v="2023-25 Biennium"/>
    <s v="SEC INF"/>
    <x v="33"/>
    <x v="10"/>
    <s v="B11"/>
    <n v="38000"/>
    <n v="38000"/>
    <n v="76000"/>
    <n v="3166.6666666666665"/>
    <n v="3166.6666666666665"/>
  </r>
  <r>
    <x v="34"/>
    <s v="WA State Health Care Authority"/>
    <s v="2023-25 Biennium"/>
    <s v="SEC INF"/>
    <x v="34"/>
    <x v="10"/>
    <s v="B11"/>
    <n v="116000"/>
    <n v="113000"/>
    <n v="229000"/>
    <n v="9666.6666666666661"/>
    <n v="9416.6666666666661"/>
  </r>
  <r>
    <x v="35"/>
    <s v="Office of Administrative Hearings"/>
    <s v="2023-25 Biennium"/>
    <s v="SEC INF"/>
    <x v="35"/>
    <x v="10"/>
    <s v="B11"/>
    <n v="20000"/>
    <n v="21000"/>
    <n v="41000"/>
    <n v="1666.6666666666667"/>
    <n v="1750"/>
  </r>
  <r>
    <x v="36"/>
    <s v="State Lottery Commission"/>
    <s v="2023-25 Biennium"/>
    <s v="SEC INF"/>
    <x v="36"/>
    <x v="10"/>
    <s v="B11"/>
    <n v="10000"/>
    <n v="10000"/>
    <n v="20000"/>
    <n v="833.33333333333337"/>
    <n v="833.33333333333337"/>
  </r>
  <r>
    <x v="37"/>
    <s v="Washington State Gambling Comm"/>
    <s v="2023-25 Biennium"/>
    <s v="SEC INF"/>
    <x v="37"/>
    <x v="10"/>
    <s v="B11"/>
    <n v="7000"/>
    <n v="8000"/>
    <n v="15000"/>
    <n v="583.33333333333337"/>
    <n v="666.66666666666663"/>
  </r>
  <r>
    <x v="38"/>
    <s v="WA State Comm on Hispanic Affairs"/>
    <s v="2023-25 Biennium"/>
    <s v="SEC INF"/>
    <x v="38"/>
    <x v="10"/>
    <s v="B11"/>
    <n v="0"/>
    <n v="0"/>
    <n v="0"/>
    <n v="0"/>
    <n v="0"/>
  </r>
  <r>
    <x v="39"/>
    <s v="African-American Affairs Comm"/>
    <s v="2023-25 Biennium"/>
    <s v="SEC INF"/>
    <x v="39"/>
    <x v="10"/>
    <s v="B11"/>
    <n v="0"/>
    <n v="0"/>
    <n v="0"/>
    <n v="0"/>
    <n v="0"/>
  </r>
  <r>
    <x v="40"/>
    <s v="Human Rights Commission"/>
    <s v="2023-25 Biennium"/>
    <s v="SEC INF"/>
    <x v="40"/>
    <x v="10"/>
    <s v="B11"/>
    <n v="2000"/>
    <n v="2000"/>
    <n v="4000"/>
    <n v="166.66666666666666"/>
    <n v="166.66666666666666"/>
  </r>
  <r>
    <x v="41"/>
    <s v="Department of Retirement Systems"/>
    <s v="2023-25 Biennium"/>
    <s v="SEC INF"/>
    <x v="41"/>
    <x v="10"/>
    <s v="B11"/>
    <n v="19000"/>
    <n v="23000"/>
    <n v="42000"/>
    <n v="1583.3333333333333"/>
    <n v="1916.6666666666667"/>
  </r>
  <r>
    <x v="42"/>
    <s v="State Investment Board"/>
    <s v="2023-25 Biennium"/>
    <s v="SEC INF"/>
    <x v="42"/>
    <x v="10"/>
    <s v="B11"/>
    <n v="8500"/>
    <n v="8500"/>
    <n v="17000"/>
    <n v="708.33333333333337"/>
    <n v="708.33333333333337"/>
  </r>
  <r>
    <x v="43"/>
    <s v="Department of Revenue"/>
    <s v="2023-25 Biennium"/>
    <s v="SEC INF"/>
    <x v="43"/>
    <x v="10"/>
    <s v="B11"/>
    <n v="94500"/>
    <n v="97500"/>
    <n v="192000"/>
    <n v="7875"/>
    <n v="8125"/>
  </r>
  <r>
    <x v="44"/>
    <s v="Board of Tax Appeals"/>
    <s v="2023-25 Biennium"/>
    <s v="SEC INF"/>
    <x v="44"/>
    <x v="10"/>
    <s v="B11"/>
    <n v="1000"/>
    <n v="1000"/>
    <n v="2000"/>
    <n v="83.333333333333329"/>
    <n v="83.333333333333329"/>
  </r>
  <r>
    <x v="45"/>
    <s v="Minority &amp; Women's Business Enterp"/>
    <s v="2023-25 Biennium"/>
    <s v="SEC INF"/>
    <x v="45"/>
    <x v="10"/>
    <s v="B11"/>
    <n v="2000"/>
    <n v="3000"/>
    <n v="5000"/>
    <n v="166.66666666666666"/>
    <n v="250"/>
  </r>
  <r>
    <x v="46"/>
    <s v="Office of Insurance Commissioner"/>
    <s v="2023-25 Biennium"/>
    <s v="SEC INF"/>
    <x v="46"/>
    <x v="10"/>
    <s v="B11"/>
    <n v="19000"/>
    <n v="19000"/>
    <n v="38000"/>
    <n v="1583.3333333333333"/>
    <n v="1583.3333333333333"/>
  </r>
  <r>
    <x v="47"/>
    <s v="Consolidated Technology Services"/>
    <s v="2023-25 Biennium"/>
    <s v="SEC INF"/>
    <x v="47"/>
    <x v="10"/>
    <s v="B11"/>
    <n v="22000"/>
    <n v="23000"/>
    <n v="45000"/>
    <n v="1833.3333333333333"/>
    <n v="1916.6666666666667"/>
  </r>
  <r>
    <x v="48"/>
    <s v="State Board of Accountancy"/>
    <s v="2023-25 Biennium"/>
    <s v="SEC INF"/>
    <x v="48"/>
    <x v="10"/>
    <s v="B11"/>
    <n v="1500"/>
    <n v="500"/>
    <n v="2000"/>
    <n v="125"/>
    <n v="41.666666666666664"/>
  </r>
  <r>
    <x v="49"/>
    <s v="Bd of Reg Prof Eng &amp; Land Surveyors"/>
    <s v="2023-25 Biennium"/>
    <s v="SEC INF"/>
    <x v="49"/>
    <x v="10"/>
    <s v="B11"/>
    <n v="0"/>
    <n v="1000"/>
    <n v="1000"/>
    <n v="0"/>
    <n v="83.333333333333329"/>
  </r>
  <r>
    <x v="50"/>
    <s v="Forensic Investigations Council"/>
    <s v="2023-25 Biennium"/>
    <s v="SEC INF"/>
    <x v="50"/>
    <x v="10"/>
    <s v="B11"/>
    <n v="0"/>
    <n v="0"/>
    <n v="0"/>
    <n v="0"/>
    <n v="0"/>
  </r>
  <r>
    <x v="51"/>
    <s v="Dept of Enterprise Services"/>
    <s v="2023-25 Biennium"/>
    <s v="SEC INF"/>
    <x v="51"/>
    <x v="10"/>
    <s v="B11"/>
    <n v="58000"/>
    <n v="58000"/>
    <n v="116000"/>
    <n v="4833.333333333333"/>
    <n v="4833.333333333333"/>
  </r>
  <r>
    <x v="52"/>
    <s v="Washington Horse Racing Commission"/>
    <s v="2023-25 Biennium"/>
    <s v="SEC INF"/>
    <x v="52"/>
    <x v="10"/>
    <s v="B11"/>
    <n v="1000"/>
    <n v="1000"/>
    <n v="2000"/>
    <n v="83.333333333333329"/>
    <n v="83.333333333333329"/>
  </r>
  <r>
    <x v="53"/>
    <s v="Bd of Industrial Insurance Appeals"/>
    <s v="2023-25 Biennium"/>
    <s v="SEC INF"/>
    <x v="53"/>
    <x v="10"/>
    <s v="B11"/>
    <n v="10000"/>
    <n v="12000"/>
    <n v="22000"/>
    <n v="833.33333333333337"/>
    <n v="1000"/>
  </r>
  <r>
    <x v="54"/>
    <s v="Liquor and Cannabis Board"/>
    <s v="2023-25 Biennium"/>
    <s v="SEC INF"/>
    <x v="54"/>
    <x v="10"/>
    <s v="B11"/>
    <n v="26000"/>
    <n v="27000"/>
    <n v="53000"/>
    <n v="2166.6666666666665"/>
    <n v="2250"/>
  </r>
  <r>
    <x v="55"/>
    <s v="Board of Pilotage Commissioners"/>
    <s v="2023-25 Biennium"/>
    <s v="SEC INF"/>
    <x v="55"/>
    <x v="10"/>
    <s v="B11"/>
    <n v="1000"/>
    <n v="0"/>
    <n v="1000"/>
    <n v="83.333333333333329"/>
    <n v="0"/>
  </r>
  <r>
    <x v="56"/>
    <s v="Utilities and Transportation Comm"/>
    <s v="2023-25 Biennium"/>
    <s v="SEC INF"/>
    <x v="56"/>
    <x v="10"/>
    <s v="B11"/>
    <n v="11500"/>
    <n v="12500"/>
    <n v="24000"/>
    <n v="958.33333333333337"/>
    <n v="1041.6666666666667"/>
  </r>
  <r>
    <x v="57"/>
    <s v="Board for Volunteer Firefighters"/>
    <s v="2023-25 Biennium"/>
    <s v="SEC INF"/>
    <x v="57"/>
    <x v="10"/>
    <s v="B11"/>
    <n v="1000"/>
    <n v="0"/>
    <n v="1000"/>
    <n v="83.333333333333329"/>
    <n v="0"/>
  </r>
  <r>
    <x v="58"/>
    <s v="Washington State Patrol"/>
    <s v="2023-25 Biennium"/>
    <s v="SEC INF"/>
    <x v="58"/>
    <x v="10"/>
    <s v="B11"/>
    <n v="176000"/>
    <n v="176000"/>
    <n v="352000"/>
    <n v="14666.666666666666"/>
    <n v="14666.666666666666"/>
  </r>
  <r>
    <x v="59"/>
    <s v="Criminal Justice Training Comm"/>
    <s v="2023-25 Biennium"/>
    <s v="SEC INF"/>
    <x v="59"/>
    <x v="10"/>
    <s v="B11"/>
    <n v="6000"/>
    <n v="6000"/>
    <n v="12000"/>
    <n v="500"/>
    <n v="500"/>
  </r>
  <r>
    <x v="60"/>
    <s v="WA Traffic Safety Commission"/>
    <s v="2023-25 Biennium"/>
    <s v="SEC INF"/>
    <x v="60"/>
    <x v="10"/>
    <s v="B11"/>
    <n v="2000"/>
    <n v="2000"/>
    <n v="4000"/>
    <n v="166.66666666666666"/>
    <n v="166.66666666666666"/>
  </r>
  <r>
    <x v="61"/>
    <s v="Office of Independent Investigations"/>
    <s v="2023-25 Biennium"/>
    <s v="SEC INF"/>
    <x v="61"/>
    <x v="10"/>
    <s v="B11"/>
    <n v="0"/>
    <n v="0"/>
    <n v="0"/>
    <n v="0"/>
    <n v="0"/>
  </r>
  <r>
    <x v="62"/>
    <s v="Department of Labor and Industries"/>
    <s v="2023-25 Biennium"/>
    <s v="SEC INF"/>
    <x v="62"/>
    <x v="10"/>
    <s v="B11"/>
    <n v="245000"/>
    <n v="243000"/>
    <n v="488000"/>
    <n v="20416.666666666668"/>
    <n v="20250"/>
  </r>
  <r>
    <x v="63"/>
    <s v="Department of Licensing"/>
    <s v="2023-25 Biennium"/>
    <s v="SEC INF"/>
    <x v="63"/>
    <x v="10"/>
    <s v="B11"/>
    <n v="97000"/>
    <n v="102000"/>
    <n v="199000"/>
    <n v="8083.333333333333"/>
    <n v="8500"/>
  </r>
  <r>
    <x v="64"/>
    <s v="Military Department"/>
    <s v="2023-25 Biennium"/>
    <s v="SEC INF"/>
    <x v="64"/>
    <x v="10"/>
    <s v="B11"/>
    <n v="28000"/>
    <n v="29000"/>
    <n v="57000"/>
    <n v="2333.3333333333335"/>
    <n v="2416.6666666666665"/>
  </r>
  <r>
    <x v="65"/>
    <s v="Public Employment Relations Comm"/>
    <s v="2023-25 Biennium"/>
    <s v="SEC INF"/>
    <x v="65"/>
    <x v="10"/>
    <s v="B11"/>
    <n v="2000"/>
    <n v="2000"/>
    <n v="4000"/>
    <n v="166.66666666666666"/>
    <n v="166.66666666666666"/>
  </r>
  <r>
    <x v="66"/>
    <s v="Dept of Social and Health Services"/>
    <s v="2023-25 Biennium"/>
    <s v="SEC INF"/>
    <x v="66"/>
    <x v="10"/>
    <s v="B11"/>
    <n v="1242000"/>
    <n v="1245000"/>
    <n v="2487000"/>
    <n v="103500"/>
    <n v="103750"/>
  </r>
  <r>
    <x v="67"/>
    <s v="Department of Health"/>
    <s v="2023-25 Biennium"/>
    <s v="SEC INF"/>
    <x v="67"/>
    <x v="10"/>
    <s v="B11"/>
    <n v="214000"/>
    <n v="213000"/>
    <n v="427000"/>
    <n v="17833.333333333332"/>
    <n v="17750"/>
  </r>
  <r>
    <x v="68"/>
    <s v="Department of Veterans' Affairs"/>
    <s v="2023-25 Biennium"/>
    <s v="SEC INF"/>
    <x v="68"/>
    <x v="10"/>
    <s v="B11"/>
    <n v="61000"/>
    <n v="63000"/>
    <n v="124000"/>
    <n v="5083.333333333333"/>
    <n v="5250"/>
  </r>
  <r>
    <x v="69"/>
    <s v="Dept of Children, Youth &amp; Families"/>
    <s v="2023-25 Biennium"/>
    <s v="SEC INF"/>
    <x v="69"/>
    <x v="10"/>
    <s v="B11"/>
    <n v="352500"/>
    <n v="351500"/>
    <n v="704000"/>
    <n v="29375"/>
    <n v="29291.666666666668"/>
  </r>
  <r>
    <x v="70"/>
    <s v="Department of Corrections"/>
    <s v="2023-25 Biennium"/>
    <s v="SEC INF"/>
    <x v="70"/>
    <x v="10"/>
    <s v="B11"/>
    <n v="679000"/>
    <n v="679000"/>
    <n v="1358000"/>
    <n v="56583.333333333336"/>
    <n v="56583.333333333336"/>
  </r>
  <r>
    <x v="71"/>
    <s v="Dept of Services for the Blind"/>
    <s v="2023-25 Biennium"/>
    <s v="SEC INF"/>
    <x v="71"/>
    <x v="10"/>
    <s v="B11"/>
    <n v="6500"/>
    <n v="6500"/>
    <n v="13000"/>
    <n v="541.66666666666663"/>
    <n v="541.66666666666663"/>
  </r>
  <r>
    <x v="72"/>
    <s v="Student Achievement Council"/>
    <s v="2023-25 Biennium"/>
    <s v="SEC INF"/>
    <x v="72"/>
    <x v="10"/>
    <s v="B11"/>
    <n v="10000"/>
    <n v="7000"/>
    <n v="17000"/>
    <n v="833.33333333333337"/>
    <n v="583.33333333333337"/>
  </r>
  <r>
    <x v="73"/>
    <s v="LEOFF 2 Retirement Board"/>
    <s v="2023-25 Biennium"/>
    <s v="SEC INF"/>
    <x v="73"/>
    <x v="10"/>
    <s v="B11"/>
    <n v="0"/>
    <n v="1000"/>
    <n v="1000"/>
    <n v="0"/>
    <n v="83.333333333333329"/>
  </r>
  <r>
    <x v="74"/>
    <s v="Public Schools"/>
    <s v="2023-25 Biennium"/>
    <s v="SEC INF"/>
    <x v="74"/>
    <x v="10"/>
    <s v="B11"/>
    <n v="36000"/>
    <n v="35000"/>
    <n v="71000"/>
    <n v="3000"/>
    <n v="2916.6666666666665"/>
  </r>
  <r>
    <x v="75"/>
    <s v="State School for the Blind"/>
    <s v="2023-25 Biennium"/>
    <s v="SEC INF"/>
    <x v="75"/>
    <x v="10"/>
    <s v="B11"/>
    <n v="8000"/>
    <n v="9000"/>
    <n v="17000"/>
    <n v="666.66666666666663"/>
    <n v="750"/>
  </r>
  <r>
    <x v="76"/>
    <s v="Childhood Deafness &amp; Hearing Loss"/>
    <s v="2023-25 Biennium"/>
    <s v="SEC INF"/>
    <x v="76"/>
    <x v="10"/>
    <s v="B11"/>
    <n v="10000"/>
    <n v="11000"/>
    <n v="21000"/>
    <n v="833.33333333333337"/>
    <n v="916.66666666666663"/>
  </r>
  <r>
    <x v="77"/>
    <s v="Workforce Trng &amp; Educ Coord Board"/>
    <s v="2023-25 Biennium"/>
    <s v="SEC INF"/>
    <x v="77"/>
    <x v="10"/>
    <s v="B11"/>
    <n v="1000"/>
    <n v="2000"/>
    <n v="3000"/>
    <n v="83.333333333333329"/>
    <n v="166.66666666666666"/>
  </r>
  <r>
    <x v="78"/>
    <s v="Archaeology &amp; Historic Preservation"/>
    <s v="2023-25 Biennium"/>
    <s v="SEC INF"/>
    <x v="78"/>
    <x v="10"/>
    <s v="B11"/>
    <n v="2000"/>
    <n v="1000"/>
    <n v="3000"/>
    <n v="166.66666666666666"/>
    <n v="83.333333333333329"/>
  </r>
  <r>
    <x v="108"/>
    <s v="Department of Early Learning"/>
    <s v="2023-25 Biennium"/>
    <s v="SEC INF"/>
    <x v="108"/>
    <x v="10"/>
    <s v="B11"/>
    <n v="0"/>
    <n v="0"/>
    <n v="0"/>
    <n v="0"/>
    <n v="0"/>
  </r>
  <r>
    <x v="79"/>
    <s v="Washington Charter School Comm"/>
    <s v="2023-25 Biennium"/>
    <s v="SEC INF"/>
    <x v="79"/>
    <x v="10"/>
    <s v="B11"/>
    <n v="0"/>
    <n v="0"/>
    <n v="0"/>
    <n v="0"/>
    <n v="0"/>
  </r>
  <r>
    <x v="80"/>
    <s v="University of Washington"/>
    <s v="2023-25 Biennium"/>
    <s v="SEC INF"/>
    <x v="80"/>
    <x v="10"/>
    <s v="B11"/>
    <n v="88000"/>
    <n v="88000"/>
    <n v="176000"/>
    <n v="7333.333333333333"/>
    <n v="7333.333333333333"/>
  </r>
  <r>
    <x v="81"/>
    <s v="Washington State University"/>
    <s v="2023-25 Biennium"/>
    <s v="SEC INF"/>
    <x v="81"/>
    <x v="10"/>
    <s v="B11"/>
    <n v="41000"/>
    <n v="41000"/>
    <n v="82000"/>
    <n v="3416.6666666666665"/>
    <n v="3416.6666666666665"/>
  </r>
  <r>
    <x v="82"/>
    <s v="Eastern Washington University"/>
    <s v="2023-25 Biennium"/>
    <s v="SEC INF"/>
    <x v="82"/>
    <x v="10"/>
    <s v="B11"/>
    <n v="10000"/>
    <n v="9000"/>
    <n v="19000"/>
    <n v="833.33333333333337"/>
    <n v="750"/>
  </r>
  <r>
    <x v="83"/>
    <s v="Central Washington University"/>
    <s v="2023-25 Biennium"/>
    <s v="SEC INF"/>
    <x v="83"/>
    <x v="10"/>
    <s v="B11"/>
    <n v="10000"/>
    <n v="9000"/>
    <n v="19000"/>
    <n v="833.33333333333337"/>
    <n v="750"/>
  </r>
  <r>
    <x v="84"/>
    <s v="The Evergreen State College"/>
    <s v="2023-25 Biennium"/>
    <s v="SEC INF"/>
    <x v="84"/>
    <x v="10"/>
    <s v="B11"/>
    <n v="8000"/>
    <n v="7000"/>
    <n v="15000"/>
    <n v="666.66666666666663"/>
    <n v="583.33333333333337"/>
  </r>
  <r>
    <x v="85"/>
    <s v="Western Washington University"/>
    <s v="2023-25 Biennium"/>
    <s v="SEC INF"/>
    <x v="85"/>
    <x v="10"/>
    <s v="B11"/>
    <n v="17000"/>
    <n v="18000"/>
    <n v="35000"/>
    <n v="1416.6666666666667"/>
    <n v="1500"/>
  </r>
  <r>
    <x v="86"/>
    <s v="Washington State Arts Commission"/>
    <s v="2023-25 Biennium"/>
    <s v="SEC INF"/>
    <x v="86"/>
    <x v="10"/>
    <s v="B11"/>
    <n v="2500"/>
    <n v="1500"/>
    <n v="4000"/>
    <n v="208.33333333333334"/>
    <n v="125"/>
  </r>
  <r>
    <x v="87"/>
    <s v="Washington State Historical Society"/>
    <s v="2023-25 Biennium"/>
    <s v="SEC INF"/>
    <x v="87"/>
    <x v="10"/>
    <s v="B11"/>
    <n v="3000"/>
    <n v="3000"/>
    <n v="6000"/>
    <n v="250"/>
    <n v="250"/>
  </r>
  <r>
    <x v="88"/>
    <s v="East Wash State Historical Society"/>
    <s v="2023-25 Biennium"/>
    <s v="SEC INF"/>
    <x v="88"/>
    <x v="10"/>
    <s v="B11"/>
    <n v="3000"/>
    <n v="2000"/>
    <n v="5000"/>
    <n v="250"/>
    <n v="166.66666666666666"/>
  </r>
  <r>
    <x v="89"/>
    <s v="Department of Transportation"/>
    <s v="2023-25 Biennium"/>
    <s v="SEC INF"/>
    <x v="89"/>
    <x v="10"/>
    <s v="B11"/>
    <n v="526000"/>
    <n v="527000"/>
    <n v="1053000"/>
    <n v="43833.333333333336"/>
    <n v="43916.666666666664"/>
  </r>
  <r>
    <x v="90"/>
    <s v="County Road Administration Board"/>
    <s v="2023-25 Biennium"/>
    <s v="SEC INF"/>
    <x v="90"/>
    <x v="10"/>
    <s v="B11"/>
    <n v="500"/>
    <n v="1500"/>
    <n v="2000"/>
    <n v="41.666666666666664"/>
    <n v="125"/>
  </r>
  <r>
    <x v="91"/>
    <s v="Transportation Improvement Board"/>
    <s v="2023-25 Biennium"/>
    <s v="SEC INF"/>
    <x v="91"/>
    <x v="10"/>
    <s v="B11"/>
    <n v="1000"/>
    <n v="1000"/>
    <n v="2000"/>
    <n v="83.333333333333329"/>
    <n v="83.333333333333329"/>
  </r>
  <r>
    <x v="92"/>
    <s v="Transportation Commission"/>
    <s v="2023-25 Biennium"/>
    <s v="SEC INF"/>
    <x v="92"/>
    <x v="10"/>
    <s v="B11"/>
    <n v="0"/>
    <n v="1000"/>
    <n v="1000"/>
    <n v="0"/>
    <n v="83.333333333333329"/>
  </r>
  <r>
    <x v="93"/>
    <s v="Freight Mobility Strategic Invest"/>
    <s v="2023-25 Biennium"/>
    <s v="SEC INF"/>
    <x v="93"/>
    <x v="10"/>
    <s v="B11"/>
    <n v="1000"/>
    <n v="0"/>
    <n v="1000"/>
    <n v="83.333333333333329"/>
    <n v="0"/>
  </r>
  <r>
    <x v="94"/>
    <s v="Columbia River Gorge Commission"/>
    <s v="2023-25 Biennium"/>
    <s v="SEC INF"/>
    <x v="94"/>
    <x v="10"/>
    <s v="B11"/>
    <n v="0"/>
    <n v="1000"/>
    <n v="1000"/>
    <n v="0"/>
    <n v="83.333333333333329"/>
  </r>
  <r>
    <x v="95"/>
    <s v="Department of Ecology"/>
    <s v="2023-25 Biennium"/>
    <s v="SEC INF"/>
    <x v="95"/>
    <x v="10"/>
    <s v="B11"/>
    <n v="125500"/>
    <n v="129500"/>
    <n v="255000"/>
    <n v="10458.333333333334"/>
    <n v="10791.666666666666"/>
  </r>
  <r>
    <x v="96"/>
    <s v="WA Pollution Liab Insurance Program"/>
    <s v="2023-25 Biennium"/>
    <s v="SEC INF"/>
    <x v="96"/>
    <x v="10"/>
    <s v="B11"/>
    <n v="1000"/>
    <n v="2000"/>
    <n v="3000"/>
    <n v="83.333333333333329"/>
    <n v="166.66666666666666"/>
  </r>
  <r>
    <x v="98"/>
    <s v="State Parks and Recreation Comm"/>
    <s v="2023-25 Biennium"/>
    <s v="SEC INF"/>
    <x v="98"/>
    <x v="10"/>
    <s v="B11"/>
    <n v="63500"/>
    <n v="62500"/>
    <n v="126000"/>
    <n v="5291.666666666667"/>
    <n v="5208.333333333333"/>
  </r>
  <r>
    <x v="99"/>
    <s v="Rec and Conservation Funding Board"/>
    <s v="2023-25 Biennium"/>
    <s v="SEC INF"/>
    <x v="99"/>
    <x v="10"/>
    <s v="B11"/>
    <n v="5000"/>
    <n v="5000"/>
    <n v="10000"/>
    <n v="416.66666666666669"/>
    <n v="416.66666666666669"/>
  </r>
  <r>
    <x v="100"/>
    <s v="Environ &amp; Land Use Hearings Office"/>
    <s v="2023-25 Biennium"/>
    <s v="SEC INF"/>
    <x v="100"/>
    <x v="10"/>
    <s v="B11"/>
    <n v="1000"/>
    <n v="1000"/>
    <n v="2000"/>
    <n v="83.333333333333329"/>
    <n v="83.333333333333329"/>
  </r>
  <r>
    <x v="101"/>
    <s v="State Conservation Commission"/>
    <s v="2023-25 Biennium"/>
    <s v="SEC INF"/>
    <x v="101"/>
    <x v="10"/>
    <s v="B11"/>
    <n v="2000"/>
    <n v="2000"/>
    <n v="4000"/>
    <n v="166.66666666666666"/>
    <n v="166.66666666666666"/>
  </r>
  <r>
    <x v="102"/>
    <s v="Dept of Fish and Wildlife"/>
    <s v="2023-25 Biennium"/>
    <s v="SEC INF"/>
    <x v="102"/>
    <x v="10"/>
    <s v="B11"/>
    <n v="152000"/>
    <n v="152000"/>
    <n v="304000"/>
    <n v="12666.666666666666"/>
    <n v="12666.666666666666"/>
  </r>
  <r>
    <x v="103"/>
    <s v="Puget Sound Partnership"/>
    <s v="2023-25 Biennium"/>
    <s v="SEC INF"/>
    <x v="103"/>
    <x v="10"/>
    <s v="B11"/>
    <n v="3000"/>
    <n v="4000"/>
    <n v="7000"/>
    <n v="250"/>
    <n v="333.33333333333331"/>
  </r>
  <r>
    <x v="104"/>
    <s v="Department of Natural Resources"/>
    <s v="2023-25 Biennium"/>
    <s v="SEC INF"/>
    <x v="104"/>
    <x v="10"/>
    <s v="B11"/>
    <n v="148000"/>
    <n v="152000"/>
    <n v="300000"/>
    <n v="12333.333333333334"/>
    <n v="12666.666666666666"/>
  </r>
  <r>
    <x v="105"/>
    <s v="Department of Agriculture"/>
    <s v="2023-25 Biennium"/>
    <s v="SEC INF"/>
    <x v="105"/>
    <x v="10"/>
    <s v="B11"/>
    <n v="60500"/>
    <n v="63500"/>
    <n v="124000"/>
    <n v="5041.666666666667"/>
    <n v="5291.666666666667"/>
  </r>
  <r>
    <x v="106"/>
    <s v="Employment Security Department"/>
    <s v="2023-25 Biennium"/>
    <s v="SEC INF"/>
    <x v="106"/>
    <x v="10"/>
    <s v="B11"/>
    <n v="215000"/>
    <n v="213000"/>
    <n v="428000"/>
    <n v="17916.666666666668"/>
    <n v="17750"/>
  </r>
  <r>
    <x v="109"/>
    <s v="ESD - PFM"/>
    <s v="2023-25 Biennium"/>
    <s v="SEC INF"/>
    <x v="109"/>
    <x v="10"/>
    <s v="B11"/>
    <n v="0"/>
    <n v="0"/>
    <n v="0"/>
    <n v="0"/>
    <n v="0"/>
  </r>
  <r>
    <x v="110"/>
    <s v="ESD LTC"/>
    <s v="2023-25 Biennium"/>
    <s v="SEC INF"/>
    <x v="110"/>
    <x v="10"/>
    <s v="B11"/>
    <n v="0"/>
    <n v="0"/>
    <n v="0"/>
    <n v="0"/>
    <n v="0"/>
  </r>
  <r>
    <x v="111"/>
    <s v="ESD - UI"/>
    <s v="2023-25 Biennium"/>
    <s v="SEC INF"/>
    <x v="111"/>
    <x v="10"/>
    <s v="B11"/>
    <n v="0"/>
    <n v="0"/>
    <n v="0"/>
    <n v="0"/>
    <n v="0"/>
  </r>
  <r>
    <x v="112"/>
    <s v="ESD - Other"/>
    <s v="2023-25 Biennium"/>
    <s v="SEC INF"/>
    <x v="112"/>
    <x v="10"/>
    <s v="B11"/>
    <n v="0"/>
    <n v="0"/>
    <n v="0"/>
    <n v="0"/>
    <n v="0"/>
  </r>
  <r>
    <x v="107"/>
    <s v="Community/Technical College System"/>
    <s v="2023-25 Biennium"/>
    <s v="SEC INF"/>
    <x v="107"/>
    <x v="10"/>
    <s v="B11"/>
    <n v="110000"/>
    <n v="109000"/>
    <n v="219000"/>
    <n v="9166.6666666666661"/>
    <n v="9083.3333333333339"/>
  </r>
  <r>
    <x v="0"/>
    <s v="House of Representatives"/>
    <s v="2024 Supplemental"/>
    <m/>
    <x v="0"/>
    <x v="10"/>
    <s v="B11"/>
    <n v="0"/>
    <n v="0"/>
    <n v="0"/>
    <n v="0"/>
    <n v="0"/>
  </r>
  <r>
    <x v="1"/>
    <s v="Senate"/>
    <s v="2024 Supplemental"/>
    <m/>
    <x v="1"/>
    <x v="10"/>
    <s v="B11"/>
    <n v="0"/>
    <n v="0"/>
    <n v="0"/>
    <n v="0"/>
    <n v="0"/>
  </r>
  <r>
    <x v="2"/>
    <s v="Joint Transportation Committee"/>
    <s v="2024 Supplemental"/>
    <m/>
    <x v="2"/>
    <x v="10"/>
    <s v="B11"/>
    <n v="0"/>
    <n v="0"/>
    <n v="0"/>
    <n v="0"/>
    <n v="0"/>
  </r>
  <r>
    <x v="3"/>
    <s v="Jt Leg Audit &amp; Review Committee"/>
    <s v="2024 Supplemental"/>
    <m/>
    <x v="3"/>
    <x v="10"/>
    <s v="B11"/>
    <n v="0"/>
    <n v="0"/>
    <n v="0"/>
    <n v="0"/>
    <n v="0"/>
  </r>
  <r>
    <x v="4"/>
    <s v="LEAP Committee"/>
    <s v="2024 Supplemental"/>
    <m/>
    <x v="4"/>
    <x v="10"/>
    <s v="B11"/>
    <n v="0"/>
    <n v="0"/>
    <n v="0"/>
    <n v="0"/>
    <n v="0"/>
  </r>
  <r>
    <x v="5"/>
    <s v="Office of the State Actuary"/>
    <s v="2024 Supplemental"/>
    <m/>
    <x v="5"/>
    <x v="10"/>
    <s v="B11"/>
    <n v="0"/>
    <n v="0"/>
    <n v="0"/>
    <n v="0"/>
    <n v="0"/>
  </r>
  <r>
    <x v="6"/>
    <s v="St Leg Labor Rel"/>
    <s v="2024 Supplemental"/>
    <m/>
    <x v="6"/>
    <x v="10"/>
    <s v="B11"/>
    <n v="0"/>
    <n v="0"/>
    <n v="0"/>
    <n v="0"/>
    <n v="0"/>
  </r>
  <r>
    <x v="7"/>
    <s v="Office of Legislative Support Svcs"/>
    <s v="2024 Supplemental"/>
    <m/>
    <x v="7"/>
    <x v="10"/>
    <s v="B11"/>
    <n v="0"/>
    <n v="0"/>
    <n v="0"/>
    <n v="0"/>
    <n v="0"/>
  </r>
  <r>
    <x v="8"/>
    <s v="Joint Legislative Systems Comm"/>
    <s v="2024 Supplemental"/>
    <m/>
    <x v="8"/>
    <x v="10"/>
    <s v="B11"/>
    <n v="0"/>
    <n v="0"/>
    <n v="0"/>
    <n v="0"/>
    <n v="0"/>
  </r>
  <r>
    <x v="9"/>
    <s v="Statute Law Committee"/>
    <s v="2024 Supplemental"/>
    <m/>
    <x v="9"/>
    <x v="10"/>
    <s v="B11"/>
    <n v="0"/>
    <n v="0"/>
    <n v="0"/>
    <n v="0"/>
    <n v="0"/>
  </r>
  <r>
    <x v="10"/>
    <s v="Supreme Court"/>
    <s v="2024 Supplemental"/>
    <m/>
    <x v="10"/>
    <x v="10"/>
    <s v="B11"/>
    <n v="0"/>
    <n v="0"/>
    <n v="0"/>
    <n v="0"/>
    <n v="0"/>
  </r>
  <r>
    <x v="11"/>
    <s v="State Law Library"/>
    <s v="2024 Supplemental"/>
    <m/>
    <x v="11"/>
    <x v="10"/>
    <s v="B11"/>
    <n v="0"/>
    <n v="0"/>
    <n v="0"/>
    <n v="0"/>
    <n v="0"/>
  </r>
  <r>
    <x v="12"/>
    <s v="Court of Appeals"/>
    <s v="2024 Supplemental"/>
    <m/>
    <x v="12"/>
    <x v="10"/>
    <s v="B11"/>
    <n v="0"/>
    <n v="0"/>
    <n v="0"/>
    <n v="0"/>
    <n v="0"/>
  </r>
  <r>
    <x v="13"/>
    <s v="Commission on Judicial Conduct"/>
    <s v="2024 Supplemental"/>
    <m/>
    <x v="13"/>
    <x v="10"/>
    <s v="B11"/>
    <n v="0"/>
    <n v="0"/>
    <n v="0"/>
    <n v="0"/>
    <n v="0"/>
  </r>
  <r>
    <x v="14"/>
    <s v="Administrative Office of the Courts"/>
    <s v="2024 Supplemental"/>
    <m/>
    <x v="14"/>
    <x v="10"/>
    <s v="B11"/>
    <n v="0"/>
    <n v="0"/>
    <n v="0"/>
    <n v="0"/>
    <n v="0"/>
  </r>
  <r>
    <x v="15"/>
    <s v="Office of Public Defense"/>
    <s v="2024 Supplemental"/>
    <m/>
    <x v="15"/>
    <x v="10"/>
    <s v="B11"/>
    <n v="0"/>
    <n v="0"/>
    <n v="0"/>
    <n v="0"/>
    <n v="0"/>
  </r>
  <r>
    <x v="16"/>
    <s v="Office of Civil Legal Aid"/>
    <s v="2024 Supplemental"/>
    <m/>
    <x v="16"/>
    <x v="10"/>
    <s v="B11"/>
    <n v="0"/>
    <n v="0"/>
    <n v="0"/>
    <n v="0"/>
    <n v="0"/>
  </r>
  <r>
    <x v="17"/>
    <s v="Office of the Governor"/>
    <s v="2024 Supplemental"/>
    <m/>
    <x v="17"/>
    <x v="10"/>
    <s v="B11"/>
    <n v="0"/>
    <n v="0"/>
    <n v="0"/>
    <n v="0"/>
    <n v="0"/>
  </r>
  <r>
    <x v="18"/>
    <s v="Office of the Lieutenant Governor"/>
    <s v="2024 Supplemental"/>
    <m/>
    <x v="18"/>
    <x v="10"/>
    <s v="B11"/>
    <n v="0"/>
    <n v="0"/>
    <n v="0"/>
    <n v="0"/>
    <n v="0"/>
  </r>
  <r>
    <x v="19"/>
    <s v="WA St Leadership Bd"/>
    <s v="2024 Supplemental"/>
    <m/>
    <x v="19"/>
    <x v="10"/>
    <s v="B11"/>
    <n v="0"/>
    <n v="0"/>
    <n v="0"/>
    <n v="0"/>
    <n v="0"/>
  </r>
  <r>
    <x v="20"/>
    <s v="Public Disclosure Commission"/>
    <s v="2024 Supplemental"/>
    <m/>
    <x v="20"/>
    <x v="10"/>
    <s v="B11"/>
    <n v="0"/>
    <n v="0"/>
    <n v="0"/>
    <n v="0"/>
    <n v="0"/>
  </r>
  <r>
    <x v="21"/>
    <s v="Office of the Secretary of State"/>
    <s v="2024 Supplemental"/>
    <m/>
    <x v="21"/>
    <x v="10"/>
    <s v="B11"/>
    <n v="0"/>
    <n v="0"/>
    <n v="0"/>
    <n v="0"/>
    <n v="0"/>
  </r>
  <r>
    <x v="22"/>
    <s v="Governor's Office of Indian Affairs"/>
    <s v="2024 Supplemental"/>
    <m/>
    <x v="22"/>
    <x v="10"/>
    <s v="B11"/>
    <n v="0"/>
    <n v="0"/>
    <n v="0"/>
    <n v="0"/>
    <n v="0"/>
  </r>
  <r>
    <x v="23"/>
    <s v="Asian-Pacific-American Affrs"/>
    <s v="2024 Supplemental"/>
    <m/>
    <x v="23"/>
    <x v="10"/>
    <s v="B11"/>
    <n v="0"/>
    <n v="0"/>
    <n v="0"/>
    <n v="0"/>
    <n v="0"/>
  </r>
  <r>
    <x v="24"/>
    <s v="Office of the State Treasurer"/>
    <s v="2024 Supplemental"/>
    <m/>
    <x v="24"/>
    <x v="10"/>
    <s v="B11"/>
    <n v="0"/>
    <n v="0"/>
    <n v="0"/>
    <n v="0"/>
    <n v="0"/>
  </r>
  <r>
    <x v="25"/>
    <s v="Redistricting Commission"/>
    <s v="2024 Supplemental"/>
    <m/>
    <x v="25"/>
    <x v="10"/>
    <s v="B11"/>
    <n v="0"/>
    <n v="0"/>
    <n v="0"/>
    <n v="0"/>
    <n v="0"/>
  </r>
  <r>
    <x v="26"/>
    <s v="Office of the State Auditor"/>
    <s v="2024 Supplemental"/>
    <m/>
    <x v="26"/>
    <x v="10"/>
    <s v="B11"/>
    <n v="0"/>
    <n v="0"/>
    <n v="0"/>
    <n v="0"/>
    <n v="0"/>
  </r>
  <r>
    <x v="27"/>
    <s v="Comm Salaries for Elected Officials"/>
    <s v="2024 Supplemental"/>
    <m/>
    <x v="27"/>
    <x v="10"/>
    <s v="B11"/>
    <n v="0"/>
    <n v="0"/>
    <n v="0"/>
    <n v="0"/>
    <n v="0"/>
  </r>
  <r>
    <x v="28"/>
    <s v="Office of the Attorney General"/>
    <s v="2024 Supplemental"/>
    <m/>
    <x v="28"/>
    <x v="10"/>
    <s v="B11"/>
    <n v="0"/>
    <n v="0"/>
    <n v="0"/>
    <n v="0"/>
    <n v="0"/>
  </r>
  <r>
    <x v="29"/>
    <s v="Caseload Forecast Council"/>
    <s v="2024 Supplemental"/>
    <m/>
    <x v="29"/>
    <x v="10"/>
    <s v="B11"/>
    <n v="0"/>
    <n v="0"/>
    <n v="0"/>
    <n v="0"/>
    <n v="0"/>
  </r>
  <r>
    <x v="30"/>
    <s v="Dept of Financial Institutions"/>
    <s v="2024 Supplemental"/>
    <m/>
    <x v="30"/>
    <x v="10"/>
    <s v="B11"/>
    <n v="0"/>
    <n v="0"/>
    <n v="0"/>
    <n v="0"/>
    <n v="0"/>
  </r>
  <r>
    <x v="31"/>
    <s v="Department of Commerce"/>
    <s v="2024 Supplemental"/>
    <m/>
    <x v="31"/>
    <x v="10"/>
    <s v="B11"/>
    <n v="0"/>
    <n v="0"/>
    <n v="0"/>
    <n v="0"/>
    <n v="0"/>
  </r>
  <r>
    <x v="32"/>
    <s v="Economic &amp; Revenue Forecast Council"/>
    <s v="2024 Supplemental"/>
    <m/>
    <x v="32"/>
    <x v="10"/>
    <s v="B11"/>
    <n v="0"/>
    <n v="0"/>
    <n v="0"/>
    <n v="0"/>
    <n v="0"/>
  </r>
  <r>
    <x v="33"/>
    <s v="Office of Financial Management"/>
    <s v="2024 Supplemental"/>
    <m/>
    <x v="33"/>
    <x v="10"/>
    <s v="B11"/>
    <n v="0"/>
    <n v="0"/>
    <n v="0"/>
    <n v="0"/>
    <n v="0"/>
  </r>
  <r>
    <x v="34"/>
    <s v="WA State Health Care Authority"/>
    <s v="2024 Supplemental"/>
    <m/>
    <x v="34"/>
    <x v="10"/>
    <s v="B11"/>
    <n v="0"/>
    <n v="0"/>
    <n v="0"/>
    <n v="0"/>
    <n v="0"/>
  </r>
  <r>
    <x v="35"/>
    <s v="Office of Administrative Hearings"/>
    <s v="2024 Supplemental"/>
    <m/>
    <x v="35"/>
    <x v="10"/>
    <s v="B11"/>
    <n v="0"/>
    <n v="0"/>
    <n v="0"/>
    <n v="0"/>
    <n v="0"/>
  </r>
  <r>
    <x v="36"/>
    <s v="State Lottery Commission"/>
    <s v="2024 Supplemental"/>
    <m/>
    <x v="36"/>
    <x v="10"/>
    <s v="B11"/>
    <n v="0"/>
    <n v="0"/>
    <n v="0"/>
    <n v="0"/>
    <n v="0"/>
  </r>
  <r>
    <x v="37"/>
    <s v="Washington State Gambling Comm"/>
    <s v="2024 Supplemental"/>
    <m/>
    <x v="37"/>
    <x v="10"/>
    <s v="B11"/>
    <n v="0"/>
    <n v="0"/>
    <n v="0"/>
    <n v="0"/>
    <n v="0"/>
  </r>
  <r>
    <x v="38"/>
    <s v="WA State Comm on Hispanic Affairs"/>
    <s v="2024 Supplemental"/>
    <m/>
    <x v="38"/>
    <x v="10"/>
    <s v="B11"/>
    <n v="0"/>
    <n v="0"/>
    <n v="0"/>
    <n v="0"/>
    <n v="0"/>
  </r>
  <r>
    <x v="39"/>
    <s v="African-American Affairs Comm"/>
    <s v="2024 Supplemental"/>
    <m/>
    <x v="39"/>
    <x v="10"/>
    <s v="B11"/>
    <n v="0"/>
    <n v="0"/>
    <n v="0"/>
    <n v="0"/>
    <n v="0"/>
  </r>
  <r>
    <x v="40"/>
    <s v="Human Rights Commission"/>
    <s v="2024 Supplemental"/>
    <m/>
    <x v="40"/>
    <x v="10"/>
    <s v="B11"/>
    <n v="0"/>
    <n v="0"/>
    <n v="0"/>
    <n v="0"/>
    <n v="0"/>
  </r>
  <r>
    <x v="41"/>
    <s v="Department of Retirement Systems"/>
    <s v="2024 Supplemental"/>
    <m/>
    <x v="41"/>
    <x v="10"/>
    <s v="B11"/>
    <n v="0"/>
    <n v="0"/>
    <n v="0"/>
    <n v="0"/>
    <n v="0"/>
  </r>
  <r>
    <x v="42"/>
    <s v="State Investment Board"/>
    <s v="2024 Supplemental"/>
    <m/>
    <x v="42"/>
    <x v="10"/>
    <s v="B11"/>
    <n v="0"/>
    <n v="0"/>
    <n v="0"/>
    <n v="0"/>
    <n v="0"/>
  </r>
  <r>
    <x v="43"/>
    <s v="Department of Revenue"/>
    <s v="2024 Supplemental"/>
    <m/>
    <x v="43"/>
    <x v="10"/>
    <s v="B11"/>
    <n v="0"/>
    <n v="0"/>
    <n v="0"/>
    <n v="0"/>
    <n v="0"/>
  </r>
  <r>
    <x v="44"/>
    <s v="Board of Tax Appeals"/>
    <s v="2024 Supplemental"/>
    <m/>
    <x v="44"/>
    <x v="10"/>
    <s v="B11"/>
    <n v="0"/>
    <n v="0"/>
    <n v="0"/>
    <n v="0"/>
    <n v="0"/>
  </r>
  <r>
    <x v="45"/>
    <s v="Minority &amp; Women's Business Enterp"/>
    <s v="2024 Supplemental"/>
    <m/>
    <x v="45"/>
    <x v="10"/>
    <s v="B11"/>
    <n v="0"/>
    <n v="0"/>
    <n v="0"/>
    <n v="0"/>
    <n v="0"/>
  </r>
  <r>
    <x v="46"/>
    <s v="Office of Insurance Commissioner"/>
    <s v="2024 Supplemental"/>
    <m/>
    <x v="46"/>
    <x v="10"/>
    <s v="B11"/>
    <n v="0"/>
    <n v="0"/>
    <n v="0"/>
    <n v="0"/>
    <n v="0"/>
  </r>
  <r>
    <x v="47"/>
    <s v="Consolidated Technology Services"/>
    <s v="2024 Supplemental"/>
    <m/>
    <x v="47"/>
    <x v="10"/>
    <s v="B11"/>
    <n v="0"/>
    <n v="0"/>
    <n v="0"/>
    <n v="0"/>
    <n v="0"/>
  </r>
  <r>
    <x v="48"/>
    <s v="State Board of Accountancy"/>
    <s v="2024 Supplemental"/>
    <m/>
    <x v="48"/>
    <x v="10"/>
    <s v="B11"/>
    <n v="0"/>
    <n v="0"/>
    <n v="0"/>
    <n v="0"/>
    <n v="0"/>
  </r>
  <r>
    <x v="49"/>
    <s v="Bd of Reg Prof Eng &amp; Land Surveyors"/>
    <s v="2024 Supplemental"/>
    <m/>
    <x v="49"/>
    <x v="10"/>
    <s v="B11"/>
    <n v="0"/>
    <n v="0"/>
    <n v="0"/>
    <n v="0"/>
    <n v="0"/>
  </r>
  <r>
    <x v="50"/>
    <s v="Forensic Investigations Council"/>
    <s v="2024 Supplemental"/>
    <m/>
    <x v="50"/>
    <x v="10"/>
    <s v="B11"/>
    <n v="0"/>
    <n v="0"/>
    <n v="0"/>
    <n v="0"/>
    <n v="0"/>
  </r>
  <r>
    <x v="51"/>
    <s v="Dept of Enterprise Services"/>
    <s v="2024 Supplemental"/>
    <m/>
    <x v="51"/>
    <x v="10"/>
    <s v="B11"/>
    <n v="0"/>
    <n v="0"/>
    <n v="0"/>
    <n v="0"/>
    <n v="0"/>
  </r>
  <r>
    <x v="52"/>
    <s v="Washington Horse Racing Commission"/>
    <s v="2024 Supplemental"/>
    <m/>
    <x v="52"/>
    <x v="10"/>
    <s v="B11"/>
    <n v="0"/>
    <n v="0"/>
    <n v="0"/>
    <n v="0"/>
    <n v="0"/>
  </r>
  <r>
    <x v="53"/>
    <s v="Bd of Industrial Insurance Appeals"/>
    <s v="2024 Supplemental"/>
    <m/>
    <x v="53"/>
    <x v="10"/>
    <s v="B11"/>
    <n v="0"/>
    <n v="0"/>
    <n v="0"/>
    <n v="0"/>
    <n v="0"/>
  </r>
  <r>
    <x v="54"/>
    <s v="Liquor and Cannabis Board"/>
    <s v="2024 Supplemental"/>
    <m/>
    <x v="54"/>
    <x v="10"/>
    <s v="B11"/>
    <n v="0"/>
    <n v="0"/>
    <n v="0"/>
    <n v="0"/>
    <n v="0"/>
  </r>
  <r>
    <x v="55"/>
    <s v="Board of Pilotage Commissioners"/>
    <s v="2024 Supplemental"/>
    <m/>
    <x v="55"/>
    <x v="10"/>
    <s v="B11"/>
    <n v="0"/>
    <n v="0"/>
    <n v="0"/>
    <n v="0"/>
    <n v="0"/>
  </r>
  <r>
    <x v="56"/>
    <s v="Utilities and Transportation Comm"/>
    <s v="2024 Supplemental"/>
    <m/>
    <x v="56"/>
    <x v="10"/>
    <s v="B11"/>
    <n v="0"/>
    <n v="0"/>
    <n v="0"/>
    <n v="0"/>
    <n v="0"/>
  </r>
  <r>
    <x v="57"/>
    <s v="Board for Volunteer Firefighters"/>
    <s v="2024 Supplemental"/>
    <m/>
    <x v="57"/>
    <x v="10"/>
    <s v="B11"/>
    <n v="0"/>
    <n v="0"/>
    <n v="0"/>
    <n v="0"/>
    <n v="0"/>
  </r>
  <r>
    <x v="58"/>
    <s v="Washington State Patrol"/>
    <s v="2024 Supplemental"/>
    <m/>
    <x v="58"/>
    <x v="10"/>
    <s v="B11"/>
    <n v="0"/>
    <n v="0"/>
    <n v="0"/>
    <n v="0"/>
    <n v="0"/>
  </r>
  <r>
    <x v="59"/>
    <s v="Criminal Justice Training Comm"/>
    <s v="2024 Supplemental"/>
    <m/>
    <x v="59"/>
    <x v="10"/>
    <s v="B11"/>
    <n v="0"/>
    <n v="0"/>
    <n v="0"/>
    <n v="0"/>
    <n v="0"/>
  </r>
  <r>
    <x v="60"/>
    <s v="WA Traffic Safety Commission"/>
    <s v="2024 Supplemental"/>
    <m/>
    <x v="60"/>
    <x v="10"/>
    <s v="B11"/>
    <n v="0"/>
    <n v="0"/>
    <n v="0"/>
    <n v="0"/>
    <n v="0"/>
  </r>
  <r>
    <x v="61"/>
    <s v="Office of Independent Investigations"/>
    <s v="2024 Supplemental"/>
    <m/>
    <x v="61"/>
    <x v="10"/>
    <s v="B11"/>
    <n v="0"/>
    <n v="0"/>
    <n v="0"/>
    <n v="0"/>
    <n v="0"/>
  </r>
  <r>
    <x v="62"/>
    <s v="Department of Labor and Industries"/>
    <s v="2024 Supplemental"/>
    <m/>
    <x v="62"/>
    <x v="10"/>
    <s v="B11"/>
    <n v="0"/>
    <n v="0"/>
    <n v="0"/>
    <n v="0"/>
    <n v="0"/>
  </r>
  <r>
    <x v="63"/>
    <s v="Department of Licensing"/>
    <s v="2024 Supplemental"/>
    <m/>
    <x v="63"/>
    <x v="10"/>
    <s v="B11"/>
    <n v="0"/>
    <n v="0"/>
    <n v="0"/>
    <n v="0"/>
    <n v="0"/>
  </r>
  <r>
    <x v="64"/>
    <s v="Military Department"/>
    <s v="2024 Supplemental"/>
    <m/>
    <x v="64"/>
    <x v="10"/>
    <s v="B11"/>
    <n v="0"/>
    <n v="0"/>
    <n v="0"/>
    <n v="0"/>
    <n v="0"/>
  </r>
  <r>
    <x v="65"/>
    <s v="Public Employment Relations Comm"/>
    <s v="2024 Supplemental"/>
    <m/>
    <x v="65"/>
    <x v="10"/>
    <s v="B11"/>
    <n v="0"/>
    <n v="0"/>
    <n v="0"/>
    <n v="0"/>
    <n v="0"/>
  </r>
  <r>
    <x v="66"/>
    <s v="Dept of Social and Health Services"/>
    <s v="2024 Supplemental"/>
    <m/>
    <x v="66"/>
    <x v="10"/>
    <s v="B11"/>
    <n v="0"/>
    <n v="0"/>
    <n v="0"/>
    <n v="0"/>
    <n v="0"/>
  </r>
  <r>
    <x v="67"/>
    <s v="Department of Health"/>
    <s v="2024 Supplemental"/>
    <m/>
    <x v="67"/>
    <x v="10"/>
    <s v="B11"/>
    <n v="0"/>
    <n v="0"/>
    <n v="0"/>
    <n v="0"/>
    <n v="0"/>
  </r>
  <r>
    <x v="68"/>
    <s v="Department of Veterans' Affairs"/>
    <s v="2024 Supplemental"/>
    <m/>
    <x v="68"/>
    <x v="10"/>
    <s v="B11"/>
    <n v="0"/>
    <n v="0"/>
    <n v="0"/>
    <n v="0"/>
    <n v="0"/>
  </r>
  <r>
    <x v="69"/>
    <s v="Dept of Children, Youth &amp; Families"/>
    <s v="2024 Supplemental"/>
    <m/>
    <x v="69"/>
    <x v="10"/>
    <s v="B11"/>
    <n v="0"/>
    <n v="0"/>
    <n v="0"/>
    <n v="0"/>
    <n v="0"/>
  </r>
  <r>
    <x v="70"/>
    <s v="Department of Corrections"/>
    <s v="2024 Supplemental"/>
    <m/>
    <x v="70"/>
    <x v="10"/>
    <s v="B11"/>
    <n v="0"/>
    <n v="0"/>
    <n v="0"/>
    <n v="0"/>
    <n v="0"/>
  </r>
  <r>
    <x v="71"/>
    <s v="Dept of Services for the Blind"/>
    <s v="2024 Supplemental"/>
    <m/>
    <x v="71"/>
    <x v="10"/>
    <s v="B11"/>
    <n v="0"/>
    <n v="0"/>
    <n v="0"/>
    <n v="0"/>
    <n v="0"/>
  </r>
  <r>
    <x v="72"/>
    <s v="Student Achievement Council"/>
    <s v="2024 Supplemental"/>
    <m/>
    <x v="72"/>
    <x v="10"/>
    <s v="B11"/>
    <n v="0"/>
    <n v="0"/>
    <n v="0"/>
    <n v="0"/>
    <n v="0"/>
  </r>
  <r>
    <x v="73"/>
    <s v="LEOFF 2 Retirement Board"/>
    <s v="2024 Supplemental"/>
    <m/>
    <x v="73"/>
    <x v="10"/>
    <s v="B11"/>
    <n v="0"/>
    <n v="0"/>
    <n v="0"/>
    <n v="0"/>
    <n v="0"/>
  </r>
  <r>
    <x v="74"/>
    <s v="Public Schools"/>
    <s v="2024 Supplemental"/>
    <m/>
    <x v="74"/>
    <x v="10"/>
    <s v="B11"/>
    <n v="0"/>
    <n v="0"/>
    <n v="0"/>
    <n v="0"/>
    <n v="0"/>
  </r>
  <r>
    <x v="75"/>
    <s v="State School for the Blind"/>
    <s v="2024 Supplemental"/>
    <m/>
    <x v="75"/>
    <x v="10"/>
    <s v="B11"/>
    <n v="0"/>
    <n v="0"/>
    <n v="0"/>
    <n v="0"/>
    <n v="0"/>
  </r>
  <r>
    <x v="76"/>
    <s v="Childhood Deafness &amp; Hearing Loss"/>
    <s v="2024 Supplemental"/>
    <m/>
    <x v="76"/>
    <x v="10"/>
    <s v="B11"/>
    <n v="0"/>
    <n v="0"/>
    <n v="0"/>
    <n v="0"/>
    <n v="0"/>
  </r>
  <r>
    <x v="77"/>
    <s v="Workforce Trng &amp; Educ Coord Board"/>
    <s v="2024 Supplemental"/>
    <m/>
    <x v="77"/>
    <x v="10"/>
    <s v="B11"/>
    <n v="0"/>
    <n v="0"/>
    <n v="0"/>
    <n v="0"/>
    <n v="0"/>
  </r>
  <r>
    <x v="78"/>
    <s v="Archaeology &amp; Historic Preservation"/>
    <s v="2024 Supplemental"/>
    <m/>
    <x v="78"/>
    <x v="10"/>
    <s v="B11"/>
    <n v="0"/>
    <n v="0"/>
    <n v="0"/>
    <n v="0"/>
    <n v="0"/>
  </r>
  <r>
    <x v="79"/>
    <s v="Washington Charter School Comm"/>
    <s v="2024 Supplemental"/>
    <m/>
    <x v="79"/>
    <x v="10"/>
    <s v="B11"/>
    <n v="0"/>
    <n v="0"/>
    <n v="0"/>
    <n v="0"/>
    <n v="0"/>
  </r>
  <r>
    <x v="80"/>
    <s v="University of Washington"/>
    <s v="2024 Supplemental"/>
    <m/>
    <x v="80"/>
    <x v="10"/>
    <s v="B11"/>
    <n v="0"/>
    <n v="0"/>
    <n v="0"/>
    <n v="0"/>
    <n v="0"/>
  </r>
  <r>
    <x v="81"/>
    <s v="Washington State University"/>
    <s v="2024 Supplemental"/>
    <m/>
    <x v="81"/>
    <x v="10"/>
    <s v="B11"/>
    <n v="0"/>
    <n v="0"/>
    <n v="0"/>
    <n v="0"/>
    <n v="0"/>
  </r>
  <r>
    <x v="82"/>
    <s v="Eastern Washington University"/>
    <s v="2024 Supplemental"/>
    <m/>
    <x v="82"/>
    <x v="10"/>
    <s v="B11"/>
    <n v="0"/>
    <n v="0"/>
    <n v="0"/>
    <n v="0"/>
    <n v="0"/>
  </r>
  <r>
    <x v="83"/>
    <s v="Central Washington University"/>
    <s v="2024 Supplemental"/>
    <m/>
    <x v="83"/>
    <x v="10"/>
    <s v="B11"/>
    <n v="0"/>
    <n v="0"/>
    <n v="0"/>
    <n v="0"/>
    <n v="0"/>
  </r>
  <r>
    <x v="84"/>
    <s v="The Evergreen State College"/>
    <s v="2024 Supplemental"/>
    <m/>
    <x v="84"/>
    <x v="10"/>
    <s v="B11"/>
    <n v="0"/>
    <n v="0"/>
    <n v="0"/>
    <n v="0"/>
    <n v="0"/>
  </r>
  <r>
    <x v="85"/>
    <s v="Western Washington University"/>
    <s v="2024 Supplemental"/>
    <m/>
    <x v="85"/>
    <x v="10"/>
    <s v="B11"/>
    <n v="0"/>
    <n v="0"/>
    <n v="0"/>
    <n v="0"/>
    <n v="0"/>
  </r>
  <r>
    <x v="86"/>
    <s v="Washington State Arts Commission"/>
    <s v="2024 Supplemental"/>
    <m/>
    <x v="86"/>
    <x v="10"/>
    <s v="B11"/>
    <n v="0"/>
    <n v="0"/>
    <n v="0"/>
    <n v="0"/>
    <n v="0"/>
  </r>
  <r>
    <x v="87"/>
    <s v="Washington State Historical Society"/>
    <s v="2024 Supplemental"/>
    <m/>
    <x v="87"/>
    <x v="10"/>
    <s v="B11"/>
    <n v="0"/>
    <n v="0"/>
    <n v="0"/>
    <n v="0"/>
    <n v="0"/>
  </r>
  <r>
    <x v="88"/>
    <s v="East Wash State Historical Society"/>
    <s v="2024 Supplemental"/>
    <m/>
    <x v="88"/>
    <x v="10"/>
    <s v="B11"/>
    <n v="0"/>
    <n v="0"/>
    <n v="0"/>
    <n v="0"/>
    <n v="0"/>
  </r>
  <r>
    <x v="89"/>
    <s v="Department of Transportation"/>
    <s v="2024 Supplemental"/>
    <m/>
    <x v="89"/>
    <x v="10"/>
    <s v="B11"/>
    <n v="0"/>
    <n v="0"/>
    <n v="0"/>
    <n v="0"/>
    <n v="0"/>
  </r>
  <r>
    <x v="90"/>
    <s v="County Road Administration Board"/>
    <s v="2024 Supplemental"/>
    <m/>
    <x v="90"/>
    <x v="10"/>
    <s v="B11"/>
    <n v="0"/>
    <n v="0"/>
    <n v="0"/>
    <n v="0"/>
    <n v="0"/>
  </r>
  <r>
    <x v="91"/>
    <s v="Transportation Improvement Board"/>
    <s v="2024 Supplemental"/>
    <m/>
    <x v="91"/>
    <x v="10"/>
    <s v="B11"/>
    <n v="0"/>
    <n v="0"/>
    <n v="0"/>
    <n v="0"/>
    <n v="0"/>
  </r>
  <r>
    <x v="92"/>
    <s v="Transportation Commission"/>
    <s v="2024 Supplemental"/>
    <m/>
    <x v="92"/>
    <x v="10"/>
    <s v="B11"/>
    <n v="0"/>
    <n v="0"/>
    <n v="0"/>
    <n v="0"/>
    <n v="0"/>
  </r>
  <r>
    <x v="93"/>
    <s v="Freight Mobility Strategic Invest"/>
    <s v="2024 Supplemental"/>
    <m/>
    <x v="93"/>
    <x v="10"/>
    <s v="B11"/>
    <n v="0"/>
    <n v="0"/>
    <n v="0"/>
    <n v="0"/>
    <n v="0"/>
  </r>
  <r>
    <x v="94"/>
    <s v="Columbia River Gorge Commission"/>
    <s v="2024 Supplemental"/>
    <m/>
    <x v="94"/>
    <x v="10"/>
    <s v="B11"/>
    <n v="0"/>
    <n v="0"/>
    <n v="0"/>
    <n v="0"/>
    <n v="0"/>
  </r>
  <r>
    <x v="95"/>
    <s v="Department of Ecology"/>
    <s v="2024 Supplemental"/>
    <m/>
    <x v="95"/>
    <x v="10"/>
    <s v="B11"/>
    <n v="0"/>
    <n v="0"/>
    <n v="0"/>
    <n v="0"/>
    <n v="0"/>
  </r>
  <r>
    <x v="96"/>
    <s v="WA Pollution Liab Insurance Program"/>
    <s v="2024 Supplemental"/>
    <m/>
    <x v="96"/>
    <x v="10"/>
    <s v="B11"/>
    <n v="0"/>
    <n v="0"/>
    <n v="0"/>
    <n v="0"/>
    <n v="0"/>
  </r>
  <r>
    <x v="97"/>
    <s v="Energy Fac Site Eval"/>
    <s v="2024 Supplemental"/>
    <m/>
    <x v="97"/>
    <x v="10"/>
    <s v="B11"/>
    <n v="0"/>
    <n v="0"/>
    <n v="0"/>
    <n v="0"/>
    <n v="0"/>
  </r>
  <r>
    <x v="98"/>
    <s v="State Parks and Recreation Comm"/>
    <s v="2024 Supplemental"/>
    <m/>
    <x v="98"/>
    <x v="10"/>
    <s v="B11"/>
    <n v="0"/>
    <n v="0"/>
    <n v="0"/>
    <n v="0"/>
    <n v="0"/>
  </r>
  <r>
    <x v="99"/>
    <s v="Rec and Conservation Funding Board"/>
    <s v="2024 Supplemental"/>
    <m/>
    <x v="99"/>
    <x v="10"/>
    <s v="B11"/>
    <n v="0"/>
    <n v="0"/>
    <n v="0"/>
    <n v="0"/>
    <n v="0"/>
  </r>
  <r>
    <x v="100"/>
    <s v="Environ &amp; Land Use Hearings Office"/>
    <s v="2024 Supplemental"/>
    <m/>
    <x v="100"/>
    <x v="10"/>
    <s v="B11"/>
    <n v="0"/>
    <n v="0"/>
    <n v="0"/>
    <n v="0"/>
    <n v="0"/>
  </r>
  <r>
    <x v="101"/>
    <s v="State Conservation Commission"/>
    <s v="2024 Supplemental"/>
    <m/>
    <x v="101"/>
    <x v="10"/>
    <s v="B11"/>
    <n v="0"/>
    <n v="0"/>
    <n v="0"/>
    <n v="0"/>
    <n v="0"/>
  </r>
  <r>
    <x v="102"/>
    <s v="Dept of Fish and Wildlife"/>
    <s v="2024 Supplemental"/>
    <m/>
    <x v="102"/>
    <x v="10"/>
    <s v="B11"/>
    <n v="0"/>
    <n v="0"/>
    <n v="0"/>
    <n v="0"/>
    <n v="0"/>
  </r>
  <r>
    <x v="103"/>
    <s v="Puget Sound Partnership"/>
    <s v="2024 Supplemental"/>
    <m/>
    <x v="103"/>
    <x v="10"/>
    <s v="B11"/>
    <n v="0"/>
    <n v="0"/>
    <n v="0"/>
    <n v="0"/>
    <n v="0"/>
  </r>
  <r>
    <x v="104"/>
    <s v="Department of Natural Resources"/>
    <s v="2024 Supplemental"/>
    <m/>
    <x v="104"/>
    <x v="10"/>
    <s v="B11"/>
    <n v="0"/>
    <n v="0"/>
    <n v="0"/>
    <n v="0"/>
    <n v="0"/>
  </r>
  <r>
    <x v="105"/>
    <s v="Department of Agriculture"/>
    <s v="2024 Supplemental"/>
    <m/>
    <x v="105"/>
    <x v="10"/>
    <s v="B11"/>
    <n v="0"/>
    <n v="0"/>
    <n v="0"/>
    <n v="0"/>
    <n v="0"/>
  </r>
  <r>
    <x v="106"/>
    <s v="Employment Security Department"/>
    <s v="2024 Supplemental"/>
    <m/>
    <x v="106"/>
    <x v="10"/>
    <s v="B11"/>
    <n v="0"/>
    <n v="0"/>
    <n v="0"/>
    <n v="0"/>
    <n v="0"/>
  </r>
  <r>
    <x v="107"/>
    <s v="Community/Technical College System"/>
    <s v="2024 Supplemental"/>
    <m/>
    <x v="107"/>
    <x v="10"/>
    <s v="B11"/>
    <n v="0"/>
    <n v="0"/>
    <n v="0"/>
    <n v="0"/>
    <n v="0"/>
  </r>
  <r>
    <x v="0"/>
    <s v="House of Representatives"/>
    <s v="2023-25 Biennium"/>
    <s v="SMALL"/>
    <x v="0"/>
    <x v="11"/>
    <s v="B10"/>
    <n v="0"/>
    <n v="0"/>
    <n v="0"/>
    <n v="0"/>
    <n v="0"/>
  </r>
  <r>
    <x v="1"/>
    <s v="Senate"/>
    <s v="2023-25 Biennium"/>
    <s v="SMALL"/>
    <x v="1"/>
    <x v="11"/>
    <s v="B10"/>
    <n v="0"/>
    <n v="0"/>
    <n v="0"/>
    <n v="0"/>
    <n v="0"/>
  </r>
  <r>
    <x v="2"/>
    <s v="Joint Transportation Committee"/>
    <s v="2023-25 Biennium"/>
    <s v="SMALL"/>
    <x v="2"/>
    <x v="11"/>
    <s v="B10"/>
    <n v="0"/>
    <n v="0"/>
    <n v="0"/>
    <n v="0"/>
    <n v="0"/>
  </r>
  <r>
    <x v="3"/>
    <s v="Jt Leg Audit &amp; Review Committee"/>
    <s v="2023-25 Biennium"/>
    <s v="SMALL"/>
    <x v="3"/>
    <x v="11"/>
    <s v="B10"/>
    <n v="0"/>
    <n v="0"/>
    <n v="0"/>
    <n v="0"/>
    <n v="0"/>
  </r>
  <r>
    <x v="4"/>
    <s v="LEAP Committee"/>
    <s v="2023-25 Biennium"/>
    <s v="SMALL"/>
    <x v="4"/>
    <x v="11"/>
    <s v="B10"/>
    <n v="0"/>
    <n v="0"/>
    <n v="0"/>
    <n v="0"/>
    <n v="0"/>
  </r>
  <r>
    <x v="5"/>
    <s v="Office of the State Actuary"/>
    <s v="2023-25 Biennium"/>
    <s v="SMALL"/>
    <x v="5"/>
    <x v="11"/>
    <s v="B10"/>
    <n v="0"/>
    <n v="0"/>
    <n v="0"/>
    <n v="0"/>
    <n v="0"/>
  </r>
  <r>
    <x v="7"/>
    <s v="Office of Legislative Support Svcs"/>
    <s v="2023-25 Biennium"/>
    <s v="SMALL"/>
    <x v="7"/>
    <x v="11"/>
    <s v="B10"/>
    <n v="0"/>
    <n v="0"/>
    <n v="0"/>
    <n v="0"/>
    <n v="0"/>
  </r>
  <r>
    <x v="8"/>
    <s v="Joint Legislative Systems Comm"/>
    <s v="2023-25 Biennium"/>
    <s v="SMALL"/>
    <x v="8"/>
    <x v="11"/>
    <s v="B10"/>
    <n v="0"/>
    <n v="0"/>
    <n v="0"/>
    <n v="0"/>
    <n v="0"/>
  </r>
  <r>
    <x v="9"/>
    <s v="Statute Law Committee"/>
    <s v="2023-25 Biennium"/>
    <s v="SMALL"/>
    <x v="9"/>
    <x v="11"/>
    <s v="B10"/>
    <n v="0"/>
    <n v="0"/>
    <n v="0"/>
    <n v="0"/>
    <n v="0"/>
  </r>
  <r>
    <x v="10"/>
    <s v="Supreme Court"/>
    <s v="2023-25 Biennium"/>
    <s v="SMALL"/>
    <x v="10"/>
    <x v="11"/>
    <s v="B10"/>
    <n v="0"/>
    <n v="0"/>
    <n v="0"/>
    <n v="0"/>
    <n v="0"/>
  </r>
  <r>
    <x v="11"/>
    <s v="State Law Library"/>
    <s v="2023-25 Biennium"/>
    <s v="SMALL"/>
    <x v="11"/>
    <x v="11"/>
    <s v="B10"/>
    <n v="0"/>
    <n v="0"/>
    <n v="0"/>
    <n v="0"/>
    <n v="0"/>
  </r>
  <r>
    <x v="12"/>
    <s v="Court of Appeals"/>
    <s v="2023-25 Biennium"/>
    <s v="SMALL"/>
    <x v="12"/>
    <x v="11"/>
    <s v="B10"/>
    <n v="0"/>
    <n v="0"/>
    <n v="0"/>
    <n v="0"/>
    <n v="0"/>
  </r>
  <r>
    <x v="13"/>
    <s v="Commission on Judicial Conduct"/>
    <s v="2023-25 Biennium"/>
    <s v="SMALL"/>
    <x v="13"/>
    <x v="11"/>
    <s v="B10"/>
    <n v="0"/>
    <n v="0"/>
    <n v="0"/>
    <n v="0"/>
    <n v="0"/>
  </r>
  <r>
    <x v="14"/>
    <s v="Administrative Office of the Courts"/>
    <s v="2023-25 Biennium"/>
    <s v="SMALL"/>
    <x v="14"/>
    <x v="11"/>
    <s v="B10"/>
    <n v="0"/>
    <n v="0"/>
    <n v="0"/>
    <n v="0"/>
    <n v="0"/>
  </r>
  <r>
    <x v="15"/>
    <s v="Office of Public Defense"/>
    <s v="2023-25 Biennium"/>
    <s v="SMALL"/>
    <x v="15"/>
    <x v="11"/>
    <s v="B10"/>
    <n v="0"/>
    <n v="0"/>
    <n v="0"/>
    <n v="0"/>
    <n v="0"/>
  </r>
  <r>
    <x v="16"/>
    <s v="Office of Civil Legal Aid"/>
    <s v="2023-25 Biennium"/>
    <s v="SMALL"/>
    <x v="16"/>
    <x v="11"/>
    <s v="B10"/>
    <n v="96000"/>
    <n v="96000"/>
    <n v="192000"/>
    <n v="8000"/>
    <n v="8000"/>
  </r>
  <r>
    <x v="17"/>
    <s v="Office of the Governor"/>
    <s v="2023-25 Biennium"/>
    <s v="SMALL"/>
    <x v="17"/>
    <x v="11"/>
    <s v="B10"/>
    <n v="0"/>
    <n v="0"/>
    <n v="0"/>
    <n v="0"/>
    <n v="0"/>
  </r>
  <r>
    <x v="18"/>
    <s v="Office of the Lieutenant Governor"/>
    <s v="2023-25 Biennium"/>
    <s v="SMALL"/>
    <x v="18"/>
    <x v="11"/>
    <s v="B10"/>
    <n v="0"/>
    <n v="0"/>
    <n v="0"/>
    <n v="0"/>
    <n v="0"/>
  </r>
  <r>
    <x v="20"/>
    <s v="Public Disclosure Commission"/>
    <s v="2023-25 Biennium"/>
    <s v="SMALL"/>
    <x v="20"/>
    <x v="11"/>
    <s v="B10"/>
    <n v="460500"/>
    <n v="460500"/>
    <n v="921000"/>
    <n v="38375"/>
    <n v="38375"/>
  </r>
  <r>
    <x v="21"/>
    <s v="Office of the Secretary of State"/>
    <s v="2023-25 Biennium"/>
    <s v="SMALL"/>
    <x v="21"/>
    <x v="11"/>
    <s v="B10"/>
    <n v="0"/>
    <n v="0"/>
    <n v="0"/>
    <n v="0"/>
    <n v="0"/>
  </r>
  <r>
    <x v="22"/>
    <s v="Governor's Office of Indian Affairs"/>
    <s v="2023-25 Biennium"/>
    <s v="SMALL"/>
    <x v="22"/>
    <x v="11"/>
    <s v="B10"/>
    <n v="31500"/>
    <n v="32500"/>
    <n v="64000"/>
    <n v="2625"/>
    <n v="2708.3333333333335"/>
  </r>
  <r>
    <x v="23"/>
    <s v="Asian-Pacific-American Affrs"/>
    <s v="2023-25 Biennium"/>
    <s v="SMALL"/>
    <x v="23"/>
    <x v="11"/>
    <s v="B10"/>
    <n v="43500"/>
    <n v="44500"/>
    <n v="88000"/>
    <n v="3625"/>
    <n v="3708.3333333333335"/>
  </r>
  <r>
    <x v="24"/>
    <s v="Office of the State Treasurer"/>
    <s v="2023-25 Biennium"/>
    <s v="SMALL"/>
    <x v="24"/>
    <x v="11"/>
    <s v="B10"/>
    <n v="0"/>
    <n v="0"/>
    <n v="0"/>
    <n v="0"/>
    <n v="0"/>
  </r>
  <r>
    <x v="25"/>
    <s v="Redistricting Commission"/>
    <s v="2023-25 Biennium"/>
    <s v="SMALL"/>
    <x v="25"/>
    <x v="11"/>
    <s v="B10"/>
    <n v="0"/>
    <n v="0"/>
    <n v="0"/>
    <n v="0"/>
    <n v="0"/>
  </r>
  <r>
    <x v="26"/>
    <s v="Office of the State Auditor"/>
    <s v="2023-25 Biennium"/>
    <s v="SMALL"/>
    <x v="26"/>
    <x v="11"/>
    <s v="B10"/>
    <n v="0"/>
    <n v="0"/>
    <n v="0"/>
    <n v="0"/>
    <n v="0"/>
  </r>
  <r>
    <x v="27"/>
    <s v="Comm Salaries for Elected Officials"/>
    <s v="2023-25 Biennium"/>
    <s v="SMALL"/>
    <x v="27"/>
    <x v="11"/>
    <s v="B10"/>
    <n v="19500"/>
    <n v="19500"/>
    <n v="39000"/>
    <n v="1625"/>
    <n v="1625"/>
  </r>
  <r>
    <x v="28"/>
    <s v="Office of the Attorney General"/>
    <s v="2023-25 Biennium"/>
    <s v="SMALL"/>
    <x v="28"/>
    <x v="11"/>
    <s v="B10"/>
    <n v="0"/>
    <n v="0"/>
    <n v="0"/>
    <n v="0"/>
    <n v="0"/>
  </r>
  <r>
    <x v="29"/>
    <s v="Caseload Forecast Council"/>
    <s v="2023-25 Biennium"/>
    <s v="SMALL"/>
    <x v="29"/>
    <x v="11"/>
    <s v="B10"/>
    <n v="168500"/>
    <n v="169500"/>
    <n v="338000"/>
    <n v="14041.666666666666"/>
    <n v="14125"/>
  </r>
  <r>
    <x v="30"/>
    <s v="Dept of Financial Institutions"/>
    <s v="2023-25 Biennium"/>
    <s v="SMALL"/>
    <x v="30"/>
    <x v="11"/>
    <s v="B10"/>
    <n v="0"/>
    <n v="0"/>
    <n v="0"/>
    <n v="0"/>
    <n v="0"/>
  </r>
  <r>
    <x v="31"/>
    <s v="Department of Commerce"/>
    <s v="2023-25 Biennium"/>
    <s v="SMALL"/>
    <x v="31"/>
    <x v="11"/>
    <s v="B10"/>
    <n v="0"/>
    <n v="0"/>
    <n v="0"/>
    <n v="0"/>
    <n v="0"/>
  </r>
  <r>
    <x v="32"/>
    <s v="Economic &amp; Revenue Forecast Council"/>
    <s v="2023-25 Biennium"/>
    <s v="SMALL"/>
    <x v="32"/>
    <x v="11"/>
    <s v="B10"/>
    <n v="0"/>
    <n v="0"/>
    <n v="0"/>
    <n v="0"/>
    <n v="0"/>
  </r>
  <r>
    <x v="33"/>
    <s v="Office of Financial Management"/>
    <s v="2023-25 Biennium"/>
    <s v="SMALL"/>
    <x v="33"/>
    <x v="11"/>
    <s v="B10"/>
    <n v="0"/>
    <n v="0"/>
    <n v="0"/>
    <n v="0"/>
    <n v="0"/>
  </r>
  <r>
    <x v="34"/>
    <s v="WA State Health Care Authority"/>
    <s v="2023-25 Biennium"/>
    <s v="SMALL"/>
    <x v="34"/>
    <x v="11"/>
    <s v="B10"/>
    <n v="0"/>
    <n v="0"/>
    <n v="0"/>
    <n v="0"/>
    <n v="0"/>
  </r>
  <r>
    <x v="35"/>
    <s v="Office of Administrative Hearings"/>
    <s v="2023-25 Biennium"/>
    <s v="SMALL"/>
    <x v="35"/>
    <x v="11"/>
    <s v="B10"/>
    <n v="0"/>
    <n v="0"/>
    <n v="0"/>
    <n v="0"/>
    <n v="0"/>
  </r>
  <r>
    <x v="36"/>
    <s v="State Lottery Commission"/>
    <s v="2023-25 Biennium"/>
    <s v="SMALL"/>
    <x v="36"/>
    <x v="11"/>
    <s v="B10"/>
    <n v="0"/>
    <n v="0"/>
    <n v="0"/>
    <n v="0"/>
    <n v="0"/>
  </r>
  <r>
    <x v="37"/>
    <s v="Washington State Gambling Comm"/>
    <s v="2023-25 Biennium"/>
    <s v="SMALL"/>
    <x v="37"/>
    <x v="11"/>
    <s v="B10"/>
    <n v="0"/>
    <n v="0"/>
    <n v="0"/>
    <n v="0"/>
    <n v="0"/>
  </r>
  <r>
    <x v="38"/>
    <s v="WA State Comm on Hispanic Affairs"/>
    <s v="2023-25 Biennium"/>
    <s v="SMALL"/>
    <x v="38"/>
    <x v="11"/>
    <s v="B10"/>
    <n v="44500"/>
    <n v="44500"/>
    <n v="89000"/>
    <n v="3708.3333333333335"/>
    <n v="3708.3333333333335"/>
  </r>
  <r>
    <x v="39"/>
    <s v="African-American Affairs Comm"/>
    <s v="2023-25 Biennium"/>
    <s v="SMALL"/>
    <x v="39"/>
    <x v="11"/>
    <s v="B10"/>
    <n v="39000"/>
    <n v="40000"/>
    <n v="79000"/>
    <n v="3250"/>
    <n v="3333.3333333333335"/>
  </r>
  <r>
    <x v="40"/>
    <s v="Human Rights Commission"/>
    <s v="2023-25 Biennium"/>
    <s v="SMALL"/>
    <x v="40"/>
    <x v="11"/>
    <s v="B10"/>
    <n v="0"/>
    <n v="0"/>
    <n v="0"/>
    <n v="0"/>
    <n v="0"/>
  </r>
  <r>
    <x v="41"/>
    <s v="Department of Retirement Systems"/>
    <s v="2023-25 Biennium"/>
    <s v="SMALL"/>
    <x v="41"/>
    <x v="11"/>
    <s v="B10"/>
    <n v="0"/>
    <n v="0"/>
    <n v="0"/>
    <n v="0"/>
    <n v="0"/>
  </r>
  <r>
    <x v="42"/>
    <s v="State Investment Board"/>
    <s v="2023-25 Biennium"/>
    <s v="SMALL"/>
    <x v="42"/>
    <x v="11"/>
    <s v="B10"/>
    <n v="0"/>
    <n v="0"/>
    <n v="0"/>
    <n v="0"/>
    <n v="0"/>
  </r>
  <r>
    <x v="43"/>
    <s v="Department of Revenue"/>
    <s v="2023-25 Biennium"/>
    <s v="SMALL"/>
    <x v="43"/>
    <x v="11"/>
    <s v="B10"/>
    <n v="0"/>
    <n v="0"/>
    <n v="0"/>
    <n v="0"/>
    <n v="0"/>
  </r>
  <r>
    <x v="44"/>
    <s v="Board of Tax Appeals"/>
    <s v="2023-25 Biennium"/>
    <s v="SMALL"/>
    <x v="44"/>
    <x v="11"/>
    <s v="B10"/>
    <n v="223500"/>
    <n v="226500"/>
    <n v="450000"/>
    <n v="18625"/>
    <n v="18875"/>
  </r>
  <r>
    <x v="45"/>
    <s v="Minority &amp; Women's Business Enterp"/>
    <s v="2023-25 Biennium"/>
    <s v="SMALL"/>
    <x v="45"/>
    <x v="11"/>
    <s v="B10"/>
    <n v="0"/>
    <n v="0"/>
    <n v="0"/>
    <n v="0"/>
    <n v="0"/>
  </r>
  <r>
    <x v="46"/>
    <s v="Office of Insurance Commissioner"/>
    <s v="2023-25 Biennium"/>
    <s v="SMALL"/>
    <x v="46"/>
    <x v="11"/>
    <s v="B10"/>
    <n v="0"/>
    <n v="0"/>
    <n v="0"/>
    <n v="0"/>
    <n v="0"/>
  </r>
  <r>
    <x v="47"/>
    <s v="Consolidated Technology Services"/>
    <s v="2023-25 Biennium"/>
    <s v="SMALL"/>
    <x v="47"/>
    <x v="11"/>
    <s v="B10"/>
    <n v="0"/>
    <n v="0"/>
    <n v="0"/>
    <n v="0"/>
    <n v="0"/>
  </r>
  <r>
    <x v="48"/>
    <s v="State Board of Accountancy"/>
    <s v="2023-25 Biennium"/>
    <s v="SMALL"/>
    <x v="48"/>
    <x v="11"/>
    <s v="B10"/>
    <n v="150000"/>
    <n v="152000"/>
    <n v="302000"/>
    <n v="12500"/>
    <n v="12666.666666666666"/>
  </r>
  <r>
    <x v="49"/>
    <s v="Bd of Reg Prof Eng &amp; Land Surveyors"/>
    <s v="2023-25 Biennium"/>
    <s v="SMALL"/>
    <x v="49"/>
    <x v="11"/>
    <s v="B10"/>
    <n v="0"/>
    <n v="0"/>
    <n v="0"/>
    <n v="0"/>
    <n v="0"/>
  </r>
  <r>
    <x v="50"/>
    <s v="Forensic Investigations Council"/>
    <s v="2023-25 Biennium"/>
    <s v="SMALL"/>
    <x v="50"/>
    <x v="11"/>
    <s v="B10"/>
    <n v="0"/>
    <n v="0"/>
    <n v="0"/>
    <n v="0"/>
    <n v="0"/>
  </r>
  <r>
    <x v="51"/>
    <s v="Dept of Enterprise Services"/>
    <s v="2023-25 Biennium"/>
    <s v="SMALL"/>
    <x v="51"/>
    <x v="11"/>
    <s v="B10"/>
    <n v="0"/>
    <n v="0"/>
    <n v="0"/>
    <n v="0"/>
    <n v="0"/>
  </r>
  <r>
    <x v="52"/>
    <s v="Washington Horse Racing Commission"/>
    <s v="2023-25 Biennium"/>
    <s v="SMALL"/>
    <x v="52"/>
    <x v="11"/>
    <s v="B10"/>
    <n v="0"/>
    <n v="0"/>
    <n v="0"/>
    <n v="0"/>
    <n v="0"/>
  </r>
  <r>
    <x v="53"/>
    <s v="Bd of Industrial Insurance Appeals"/>
    <s v="2023-25 Biennium"/>
    <s v="SMALL"/>
    <x v="53"/>
    <x v="11"/>
    <s v="B10"/>
    <n v="0"/>
    <n v="0"/>
    <n v="0"/>
    <n v="0"/>
    <n v="0"/>
  </r>
  <r>
    <x v="54"/>
    <s v="Liquor and Cannabis Board"/>
    <s v="2023-25 Biennium"/>
    <s v="SMALL"/>
    <x v="54"/>
    <x v="11"/>
    <s v="B10"/>
    <n v="0"/>
    <n v="0"/>
    <n v="0"/>
    <n v="0"/>
    <n v="0"/>
  </r>
  <r>
    <x v="55"/>
    <s v="Board of Pilotage Commissioners"/>
    <s v="2023-25 Biennium"/>
    <s v="SMALL"/>
    <x v="55"/>
    <x v="11"/>
    <s v="B10"/>
    <n v="0"/>
    <n v="0"/>
    <n v="0"/>
    <n v="0"/>
    <n v="0"/>
  </r>
  <r>
    <x v="56"/>
    <s v="Utilities and Transportation Comm"/>
    <s v="2023-25 Biennium"/>
    <s v="SMALL"/>
    <x v="56"/>
    <x v="11"/>
    <s v="B10"/>
    <n v="0"/>
    <n v="0"/>
    <n v="0"/>
    <n v="0"/>
    <n v="0"/>
  </r>
  <r>
    <x v="57"/>
    <s v="Board for Volunteer Firefighters"/>
    <s v="2023-25 Biennium"/>
    <s v="SMALL"/>
    <x v="57"/>
    <x v="11"/>
    <s v="B10"/>
    <n v="0"/>
    <n v="0"/>
    <n v="0"/>
    <n v="0"/>
    <n v="0"/>
  </r>
  <r>
    <x v="58"/>
    <s v="Washington State Patrol"/>
    <s v="2023-25 Biennium"/>
    <s v="SMALL"/>
    <x v="58"/>
    <x v="11"/>
    <s v="B10"/>
    <n v="0"/>
    <n v="0"/>
    <n v="0"/>
    <n v="0"/>
    <n v="0"/>
  </r>
  <r>
    <x v="59"/>
    <s v="Criminal Justice Training Comm"/>
    <s v="2023-25 Biennium"/>
    <s v="SMALL"/>
    <x v="59"/>
    <x v="11"/>
    <s v="B10"/>
    <n v="0"/>
    <n v="0"/>
    <n v="0"/>
    <n v="0"/>
    <n v="0"/>
  </r>
  <r>
    <x v="60"/>
    <s v="WA Traffic Safety Commission"/>
    <s v="2023-25 Biennium"/>
    <s v="SMALL"/>
    <x v="60"/>
    <x v="11"/>
    <s v="B10"/>
    <n v="0"/>
    <n v="0"/>
    <n v="0"/>
    <n v="0"/>
    <n v="0"/>
  </r>
  <r>
    <x v="61"/>
    <s v="Office of Independent Investigations"/>
    <s v="2023-25 Biennium"/>
    <s v="SMALL"/>
    <x v="61"/>
    <x v="11"/>
    <s v="B10"/>
    <n v="0"/>
    <n v="0"/>
    <n v="0"/>
    <n v="0"/>
    <n v="0"/>
  </r>
  <r>
    <x v="62"/>
    <s v="Department of Labor and Industries"/>
    <s v="2023-25 Biennium"/>
    <s v="SMALL"/>
    <x v="62"/>
    <x v="11"/>
    <s v="B10"/>
    <n v="0"/>
    <n v="0"/>
    <n v="0"/>
    <n v="0"/>
    <n v="0"/>
  </r>
  <r>
    <x v="63"/>
    <s v="Department of Licensing"/>
    <s v="2023-25 Biennium"/>
    <s v="SMALL"/>
    <x v="63"/>
    <x v="11"/>
    <s v="B10"/>
    <n v="0"/>
    <n v="0"/>
    <n v="0"/>
    <n v="0"/>
    <n v="0"/>
  </r>
  <r>
    <x v="64"/>
    <s v="Military Department"/>
    <s v="2023-25 Biennium"/>
    <s v="SMALL"/>
    <x v="64"/>
    <x v="11"/>
    <s v="B10"/>
    <n v="0"/>
    <n v="0"/>
    <n v="0"/>
    <n v="0"/>
    <n v="0"/>
  </r>
  <r>
    <x v="65"/>
    <s v="Public Employment Relations Comm"/>
    <s v="2023-25 Biennium"/>
    <s v="SMALL"/>
    <x v="65"/>
    <x v="11"/>
    <s v="B10"/>
    <n v="0"/>
    <n v="0"/>
    <n v="0"/>
    <n v="0"/>
    <n v="0"/>
  </r>
  <r>
    <x v="66"/>
    <s v="Dept of Social and Health Services"/>
    <s v="2023-25 Biennium"/>
    <s v="SMALL"/>
    <x v="66"/>
    <x v="11"/>
    <s v="B10"/>
    <n v="0"/>
    <n v="0"/>
    <n v="0"/>
    <n v="0"/>
    <n v="0"/>
  </r>
  <r>
    <x v="67"/>
    <s v="Department of Health"/>
    <s v="2023-25 Biennium"/>
    <s v="SMALL"/>
    <x v="67"/>
    <x v="11"/>
    <s v="B10"/>
    <n v="0"/>
    <n v="0"/>
    <n v="0"/>
    <n v="0"/>
    <n v="0"/>
  </r>
  <r>
    <x v="68"/>
    <s v="Department of Veterans' Affairs"/>
    <s v="2023-25 Biennium"/>
    <s v="SMALL"/>
    <x v="68"/>
    <x v="11"/>
    <s v="B10"/>
    <n v="0"/>
    <n v="0"/>
    <n v="0"/>
    <n v="0"/>
    <n v="0"/>
  </r>
  <r>
    <x v="69"/>
    <s v="Dept of Children, Youth &amp; Families"/>
    <s v="2023-25 Biennium"/>
    <s v="SMALL"/>
    <x v="69"/>
    <x v="11"/>
    <s v="B10"/>
    <n v="0"/>
    <n v="0"/>
    <n v="0"/>
    <n v="0"/>
    <n v="0"/>
  </r>
  <r>
    <x v="70"/>
    <s v="Department of Corrections"/>
    <s v="2023-25 Biennium"/>
    <s v="SMALL"/>
    <x v="70"/>
    <x v="11"/>
    <s v="B10"/>
    <n v="0"/>
    <n v="0"/>
    <n v="0"/>
    <n v="0"/>
    <n v="0"/>
  </r>
  <r>
    <x v="71"/>
    <s v="Dept of Services for the Blind"/>
    <s v="2023-25 Biennium"/>
    <s v="SMALL"/>
    <x v="71"/>
    <x v="11"/>
    <s v="B10"/>
    <n v="0"/>
    <n v="0"/>
    <n v="0"/>
    <n v="0"/>
    <n v="0"/>
  </r>
  <r>
    <x v="72"/>
    <s v="Student Achievement Council"/>
    <s v="2023-25 Biennium"/>
    <s v="SMALL"/>
    <x v="72"/>
    <x v="11"/>
    <s v="B10"/>
    <n v="0"/>
    <n v="0"/>
    <n v="0"/>
    <n v="0"/>
    <n v="0"/>
  </r>
  <r>
    <x v="73"/>
    <s v="LEOFF 2 Retirement Board"/>
    <s v="2023-25 Biennium"/>
    <s v="SMALL"/>
    <x v="73"/>
    <x v="11"/>
    <s v="B10"/>
    <n v="115000"/>
    <n v="116000"/>
    <n v="231000"/>
    <n v="9583.3333333333339"/>
    <n v="9666.6666666666661"/>
  </r>
  <r>
    <x v="74"/>
    <s v="Public Schools"/>
    <s v="2023-25 Biennium"/>
    <s v="SMALL"/>
    <x v="74"/>
    <x v="11"/>
    <s v="B10"/>
    <n v="0"/>
    <n v="0"/>
    <n v="0"/>
    <n v="0"/>
    <n v="0"/>
  </r>
  <r>
    <x v="75"/>
    <s v="State School for the Blind"/>
    <s v="2023-25 Biennium"/>
    <s v="SMALL"/>
    <x v="75"/>
    <x v="11"/>
    <s v="B10"/>
    <n v="0"/>
    <n v="0"/>
    <n v="0"/>
    <n v="0"/>
    <n v="0"/>
  </r>
  <r>
    <x v="76"/>
    <s v="Childhood Deafness &amp; Hearing Loss"/>
    <s v="2023-25 Biennium"/>
    <s v="SMALL"/>
    <x v="76"/>
    <x v="11"/>
    <s v="B10"/>
    <n v="0"/>
    <n v="0"/>
    <n v="0"/>
    <n v="0"/>
    <n v="0"/>
  </r>
  <r>
    <x v="77"/>
    <s v="Workforce Trng &amp; Educ Coord Board"/>
    <s v="2023-25 Biennium"/>
    <s v="SMALL"/>
    <x v="77"/>
    <x v="11"/>
    <s v="B10"/>
    <n v="0"/>
    <n v="0"/>
    <n v="0"/>
    <n v="0"/>
    <n v="0"/>
  </r>
  <r>
    <x v="78"/>
    <s v="Archaeology &amp; Historic Preservation"/>
    <s v="2023-25 Biennium"/>
    <s v="SMALL"/>
    <x v="78"/>
    <x v="11"/>
    <s v="B10"/>
    <n v="306000"/>
    <n v="309000"/>
    <n v="615000"/>
    <n v="25500"/>
    <n v="25750"/>
  </r>
  <r>
    <x v="108"/>
    <s v="Department of Early Learning"/>
    <s v="2023-25 Biennium"/>
    <s v="SMALL"/>
    <x v="108"/>
    <x v="11"/>
    <s v="B10"/>
    <n v="0"/>
    <n v="0"/>
    <n v="0"/>
    <n v="0"/>
    <n v="0"/>
  </r>
  <r>
    <x v="79"/>
    <s v="Washington Charter School Comm"/>
    <s v="2023-25 Biennium"/>
    <s v="SMALL"/>
    <x v="79"/>
    <x v="11"/>
    <s v="B10"/>
    <n v="0"/>
    <n v="0"/>
    <n v="0"/>
    <n v="0"/>
    <n v="0"/>
  </r>
  <r>
    <x v="80"/>
    <s v="University of Washington"/>
    <s v="2023-25 Biennium"/>
    <s v="SMALL"/>
    <x v="80"/>
    <x v="11"/>
    <s v="B10"/>
    <n v="0"/>
    <n v="0"/>
    <n v="0"/>
    <n v="0"/>
    <n v="0"/>
  </r>
  <r>
    <x v="81"/>
    <s v="Washington State University"/>
    <s v="2023-25 Biennium"/>
    <s v="SMALL"/>
    <x v="81"/>
    <x v="11"/>
    <s v="B10"/>
    <n v="0"/>
    <n v="0"/>
    <n v="0"/>
    <n v="0"/>
    <n v="0"/>
  </r>
  <r>
    <x v="82"/>
    <s v="Eastern Washington University"/>
    <s v="2023-25 Biennium"/>
    <s v="SMALL"/>
    <x v="82"/>
    <x v="11"/>
    <s v="B10"/>
    <n v="0"/>
    <n v="0"/>
    <n v="0"/>
    <n v="0"/>
    <n v="0"/>
  </r>
  <r>
    <x v="83"/>
    <s v="Central Washington University"/>
    <s v="2023-25 Biennium"/>
    <s v="SMALL"/>
    <x v="83"/>
    <x v="11"/>
    <s v="B10"/>
    <n v="0"/>
    <n v="0"/>
    <n v="0"/>
    <n v="0"/>
    <n v="0"/>
  </r>
  <r>
    <x v="84"/>
    <s v="The Evergreen State College"/>
    <s v="2023-25 Biennium"/>
    <s v="SMALL"/>
    <x v="84"/>
    <x v="11"/>
    <s v="B10"/>
    <n v="0"/>
    <n v="0"/>
    <n v="0"/>
    <n v="0"/>
    <n v="0"/>
  </r>
  <r>
    <x v="85"/>
    <s v="Western Washington University"/>
    <s v="2023-25 Biennium"/>
    <s v="SMALL"/>
    <x v="85"/>
    <x v="11"/>
    <s v="B10"/>
    <n v="0"/>
    <n v="0"/>
    <n v="0"/>
    <n v="0"/>
    <n v="0"/>
  </r>
  <r>
    <x v="86"/>
    <s v="Washington State Arts Commission"/>
    <s v="2023-25 Biennium"/>
    <s v="SMALL"/>
    <x v="86"/>
    <x v="11"/>
    <s v="B10"/>
    <n v="330000"/>
    <n v="332000"/>
    <n v="662000"/>
    <n v="27500"/>
    <n v="27666.666666666668"/>
  </r>
  <r>
    <x v="87"/>
    <s v="Washington State Historical Society"/>
    <s v="2023-25 Biennium"/>
    <s v="SMALL"/>
    <x v="87"/>
    <x v="11"/>
    <s v="B10"/>
    <n v="0"/>
    <n v="0"/>
    <n v="0"/>
    <n v="0"/>
    <n v="0"/>
  </r>
  <r>
    <x v="88"/>
    <s v="East Wash State Historical Society"/>
    <s v="2023-25 Biennium"/>
    <s v="SMALL"/>
    <x v="88"/>
    <x v="11"/>
    <s v="B10"/>
    <n v="0"/>
    <n v="0"/>
    <n v="0"/>
    <n v="0"/>
    <n v="0"/>
  </r>
  <r>
    <x v="89"/>
    <s v="Department of Transportation"/>
    <s v="2023-25 Biennium"/>
    <s v="SMALL"/>
    <x v="89"/>
    <x v="11"/>
    <s v="B10"/>
    <n v="0"/>
    <n v="0"/>
    <n v="0"/>
    <n v="0"/>
    <n v="0"/>
  </r>
  <r>
    <x v="90"/>
    <s v="County Road Administration Board"/>
    <s v="2023-25 Biennium"/>
    <s v="SMALL"/>
    <x v="90"/>
    <x v="11"/>
    <s v="B10"/>
    <n v="0"/>
    <n v="0"/>
    <n v="0"/>
    <n v="0"/>
    <n v="0"/>
  </r>
  <r>
    <x v="91"/>
    <s v="Transportation Improvement Board"/>
    <s v="2023-25 Biennium"/>
    <s v="SMALL"/>
    <x v="91"/>
    <x v="11"/>
    <s v="B10"/>
    <n v="0"/>
    <n v="0"/>
    <n v="0"/>
    <n v="0"/>
    <n v="0"/>
  </r>
  <r>
    <x v="92"/>
    <s v="Transportation Commission"/>
    <s v="2023-25 Biennium"/>
    <s v="SMALL"/>
    <x v="92"/>
    <x v="11"/>
    <s v="B10"/>
    <n v="0"/>
    <n v="0"/>
    <n v="0"/>
    <n v="0"/>
    <n v="0"/>
  </r>
  <r>
    <x v="93"/>
    <s v="Freight Mobility Strategic Invest"/>
    <s v="2023-25 Biennium"/>
    <s v="SMALL"/>
    <x v="93"/>
    <x v="11"/>
    <s v="B10"/>
    <n v="0"/>
    <n v="0"/>
    <n v="0"/>
    <n v="0"/>
    <n v="0"/>
  </r>
  <r>
    <x v="94"/>
    <s v="Columbia River Gorge Commission"/>
    <s v="2023-25 Biennium"/>
    <s v="SMALL"/>
    <x v="94"/>
    <x v="11"/>
    <s v="B10"/>
    <n v="0"/>
    <n v="0"/>
    <n v="0"/>
    <n v="0"/>
    <n v="0"/>
  </r>
  <r>
    <x v="95"/>
    <s v="Department of Ecology"/>
    <s v="2023-25 Biennium"/>
    <s v="SMALL"/>
    <x v="95"/>
    <x v="11"/>
    <s v="B10"/>
    <n v="0"/>
    <n v="0"/>
    <n v="0"/>
    <n v="0"/>
    <n v="0"/>
  </r>
  <r>
    <x v="96"/>
    <s v="WA Pollution Liab Insurance Program"/>
    <s v="2023-25 Biennium"/>
    <s v="SMALL"/>
    <x v="96"/>
    <x v="11"/>
    <s v="B10"/>
    <n v="0"/>
    <n v="0"/>
    <n v="0"/>
    <n v="0"/>
    <n v="0"/>
  </r>
  <r>
    <x v="98"/>
    <s v="State Parks and Recreation Comm"/>
    <s v="2023-25 Biennium"/>
    <s v="SMALL"/>
    <x v="98"/>
    <x v="11"/>
    <s v="B10"/>
    <n v="0"/>
    <n v="0"/>
    <n v="0"/>
    <n v="0"/>
    <n v="0"/>
  </r>
  <r>
    <x v="99"/>
    <s v="Rec and Conservation Funding Board"/>
    <s v="2023-25 Biennium"/>
    <s v="SMALL"/>
    <x v="99"/>
    <x v="11"/>
    <s v="B10"/>
    <n v="0"/>
    <n v="0"/>
    <n v="0"/>
    <n v="0"/>
    <n v="0"/>
  </r>
  <r>
    <x v="100"/>
    <s v="Environ &amp; Land Use Hearings Office"/>
    <s v="2023-25 Biennium"/>
    <s v="SMALL"/>
    <x v="100"/>
    <x v="11"/>
    <s v="B10"/>
    <n v="219500"/>
    <n v="219500"/>
    <n v="439000"/>
    <n v="18291.666666666668"/>
    <n v="18291.666666666668"/>
  </r>
  <r>
    <x v="101"/>
    <s v="State Conservation Commission"/>
    <s v="2023-25 Biennium"/>
    <s v="SMALL"/>
    <x v="101"/>
    <x v="11"/>
    <s v="B10"/>
    <n v="0"/>
    <n v="0"/>
    <n v="0"/>
    <n v="0"/>
    <n v="0"/>
  </r>
  <r>
    <x v="102"/>
    <s v="Dept of Fish and Wildlife"/>
    <s v="2023-25 Biennium"/>
    <s v="SMALL"/>
    <x v="102"/>
    <x v="11"/>
    <s v="B10"/>
    <n v="0"/>
    <n v="0"/>
    <n v="0"/>
    <n v="0"/>
    <n v="0"/>
  </r>
  <r>
    <x v="103"/>
    <s v="Puget Sound Partnership"/>
    <s v="2023-25 Biennium"/>
    <s v="SMALL"/>
    <x v="103"/>
    <x v="11"/>
    <s v="B10"/>
    <n v="0"/>
    <n v="0"/>
    <n v="0"/>
    <n v="0"/>
    <n v="0"/>
  </r>
  <r>
    <x v="104"/>
    <s v="Department of Natural Resources"/>
    <s v="2023-25 Biennium"/>
    <s v="SMALL"/>
    <x v="104"/>
    <x v="11"/>
    <s v="B10"/>
    <n v="0"/>
    <n v="0"/>
    <n v="0"/>
    <n v="0"/>
    <n v="0"/>
  </r>
  <r>
    <x v="105"/>
    <s v="Department of Agriculture"/>
    <s v="2023-25 Biennium"/>
    <s v="SMALL"/>
    <x v="105"/>
    <x v="11"/>
    <s v="B10"/>
    <n v="0"/>
    <n v="0"/>
    <n v="0"/>
    <n v="0"/>
    <n v="0"/>
  </r>
  <r>
    <x v="106"/>
    <s v="Employment Security Department"/>
    <s v="2023-25 Biennium"/>
    <s v="SMALL"/>
    <x v="106"/>
    <x v="11"/>
    <s v="B10"/>
    <n v="0"/>
    <n v="0"/>
    <n v="0"/>
    <n v="0"/>
    <n v="0"/>
  </r>
  <r>
    <x v="109"/>
    <s v="ESD - PFM"/>
    <s v="2023-25 Biennium"/>
    <s v="SMALL"/>
    <x v="109"/>
    <x v="11"/>
    <s v="B10"/>
    <n v="0"/>
    <n v="0"/>
    <n v="0"/>
    <n v="0"/>
    <n v="0"/>
  </r>
  <r>
    <x v="110"/>
    <s v="ESD LTC"/>
    <s v="2023-25 Biennium"/>
    <s v="SMALL"/>
    <x v="110"/>
    <x v="11"/>
    <s v="B10"/>
    <n v="0"/>
    <n v="0"/>
    <n v="0"/>
    <n v="0"/>
    <n v="0"/>
  </r>
  <r>
    <x v="111"/>
    <s v="ESD - UI"/>
    <s v="2023-25 Biennium"/>
    <s v="SMALL"/>
    <x v="111"/>
    <x v="11"/>
    <s v="B10"/>
    <n v="0"/>
    <n v="0"/>
    <n v="0"/>
    <n v="0"/>
    <n v="0"/>
  </r>
  <r>
    <x v="112"/>
    <s v="ESD - Other"/>
    <s v="2023-25 Biennium"/>
    <s v="SMALL"/>
    <x v="112"/>
    <x v="11"/>
    <s v="B10"/>
    <n v="0"/>
    <n v="0"/>
    <n v="0"/>
    <n v="0"/>
    <n v="0"/>
  </r>
  <r>
    <x v="107"/>
    <s v="Community/Technical College System"/>
    <s v="2023-25 Biennium"/>
    <s v="SMALL"/>
    <x v="107"/>
    <x v="11"/>
    <s v="B10"/>
    <n v="0"/>
    <n v="0"/>
    <n v="0"/>
    <n v="0"/>
    <n v="0"/>
  </r>
  <r>
    <x v="0"/>
    <s v="House of Representatives"/>
    <s v="2024 Supplemental"/>
    <m/>
    <x v="0"/>
    <x v="11"/>
    <s v="B10"/>
    <n v="0"/>
    <n v="0"/>
    <n v="0"/>
    <n v="0"/>
    <n v="0"/>
  </r>
  <r>
    <x v="1"/>
    <s v="Senate"/>
    <s v="2024 Supplemental"/>
    <m/>
    <x v="1"/>
    <x v="11"/>
    <s v="B10"/>
    <n v="0"/>
    <n v="0"/>
    <n v="0"/>
    <n v="0"/>
    <n v="0"/>
  </r>
  <r>
    <x v="2"/>
    <s v="Joint Transportation Committee"/>
    <s v="2024 Supplemental"/>
    <m/>
    <x v="2"/>
    <x v="11"/>
    <s v="B10"/>
    <n v="0"/>
    <n v="0"/>
    <n v="0"/>
    <n v="0"/>
    <n v="0"/>
  </r>
  <r>
    <x v="3"/>
    <s v="Jt Leg Audit &amp; Review Committee"/>
    <s v="2024 Supplemental"/>
    <m/>
    <x v="3"/>
    <x v="11"/>
    <s v="B10"/>
    <n v="0"/>
    <n v="0"/>
    <n v="0"/>
    <n v="0"/>
    <n v="0"/>
  </r>
  <r>
    <x v="4"/>
    <s v="LEAP Committee"/>
    <s v="2024 Supplemental"/>
    <m/>
    <x v="4"/>
    <x v="11"/>
    <s v="B10"/>
    <n v="0"/>
    <n v="0"/>
    <n v="0"/>
    <n v="0"/>
    <n v="0"/>
  </r>
  <r>
    <x v="5"/>
    <s v="Office of the State Actuary"/>
    <s v="2024 Supplemental"/>
    <m/>
    <x v="5"/>
    <x v="11"/>
    <s v="B10"/>
    <n v="0"/>
    <n v="0"/>
    <n v="0"/>
    <n v="0"/>
    <n v="0"/>
  </r>
  <r>
    <x v="6"/>
    <s v="St Leg Labor Rel"/>
    <s v="2024 Supplemental"/>
    <m/>
    <x v="6"/>
    <x v="11"/>
    <s v="B10"/>
    <n v="0"/>
    <n v="0"/>
    <n v="0"/>
    <n v="0"/>
    <n v="0"/>
  </r>
  <r>
    <x v="7"/>
    <s v="Office of Legislative Support Svcs"/>
    <s v="2024 Supplemental"/>
    <m/>
    <x v="7"/>
    <x v="11"/>
    <s v="B10"/>
    <n v="0"/>
    <n v="0"/>
    <n v="0"/>
    <n v="0"/>
    <n v="0"/>
  </r>
  <r>
    <x v="8"/>
    <s v="Joint Legislative Systems Comm"/>
    <s v="2024 Supplemental"/>
    <m/>
    <x v="8"/>
    <x v="11"/>
    <s v="B10"/>
    <n v="0"/>
    <n v="0"/>
    <n v="0"/>
    <n v="0"/>
    <n v="0"/>
  </r>
  <r>
    <x v="9"/>
    <s v="Statute Law Committee"/>
    <s v="2024 Supplemental"/>
    <m/>
    <x v="9"/>
    <x v="11"/>
    <s v="B10"/>
    <n v="0"/>
    <n v="0"/>
    <n v="0"/>
    <n v="0"/>
    <n v="0"/>
  </r>
  <r>
    <x v="10"/>
    <s v="Supreme Court"/>
    <s v="2024 Supplemental"/>
    <m/>
    <x v="10"/>
    <x v="11"/>
    <s v="B10"/>
    <n v="0"/>
    <n v="0"/>
    <n v="0"/>
    <n v="0"/>
    <n v="0"/>
  </r>
  <r>
    <x v="11"/>
    <s v="State Law Library"/>
    <s v="2024 Supplemental"/>
    <m/>
    <x v="11"/>
    <x v="11"/>
    <s v="B10"/>
    <n v="0"/>
    <n v="0"/>
    <n v="0"/>
    <n v="0"/>
    <n v="0"/>
  </r>
  <r>
    <x v="12"/>
    <s v="Court of Appeals"/>
    <s v="2024 Supplemental"/>
    <m/>
    <x v="12"/>
    <x v="11"/>
    <s v="B10"/>
    <n v="0"/>
    <n v="0"/>
    <n v="0"/>
    <n v="0"/>
    <n v="0"/>
  </r>
  <r>
    <x v="13"/>
    <s v="Commission on Judicial Conduct"/>
    <s v="2024 Supplemental"/>
    <m/>
    <x v="13"/>
    <x v="11"/>
    <s v="B10"/>
    <n v="0"/>
    <n v="0"/>
    <n v="0"/>
    <n v="0"/>
    <n v="0"/>
  </r>
  <r>
    <x v="14"/>
    <s v="Administrative Office of the Courts"/>
    <s v="2024 Supplemental"/>
    <m/>
    <x v="14"/>
    <x v="11"/>
    <s v="B10"/>
    <n v="0"/>
    <n v="0"/>
    <n v="0"/>
    <n v="0"/>
    <n v="0"/>
  </r>
  <r>
    <x v="15"/>
    <s v="Office of Public Defense"/>
    <s v="2024 Supplemental"/>
    <m/>
    <x v="15"/>
    <x v="11"/>
    <s v="B10"/>
    <n v="0"/>
    <n v="0"/>
    <n v="0"/>
    <n v="0"/>
    <n v="0"/>
  </r>
  <r>
    <x v="16"/>
    <s v="Office of Civil Legal Aid"/>
    <s v="2024 Supplemental"/>
    <m/>
    <x v="16"/>
    <x v="11"/>
    <s v="B10"/>
    <n v="0"/>
    <n v="59000"/>
    <n v="59000"/>
    <n v="0"/>
    <n v="4916.67"/>
  </r>
  <r>
    <x v="17"/>
    <s v="Office of the Governor"/>
    <s v="2024 Supplemental"/>
    <m/>
    <x v="17"/>
    <x v="11"/>
    <s v="B10"/>
    <n v="0"/>
    <n v="0"/>
    <n v="0"/>
    <n v="0"/>
    <n v="0"/>
  </r>
  <r>
    <x v="18"/>
    <s v="Office of the Lieutenant Governor"/>
    <s v="2024 Supplemental"/>
    <m/>
    <x v="18"/>
    <x v="11"/>
    <s v="B10"/>
    <n v="0"/>
    <n v="0"/>
    <n v="0"/>
    <n v="0"/>
    <n v="0"/>
  </r>
  <r>
    <x v="19"/>
    <s v="WA St Leadership Bd"/>
    <s v="2024 Supplemental"/>
    <m/>
    <x v="19"/>
    <x v="11"/>
    <s v="B10"/>
    <n v="0"/>
    <n v="84000"/>
    <n v="84000"/>
    <n v="0"/>
    <n v="7000"/>
  </r>
  <r>
    <x v="20"/>
    <s v="Public Disclosure Commission"/>
    <s v="2024 Supplemental"/>
    <m/>
    <x v="20"/>
    <x v="11"/>
    <s v="B10"/>
    <n v="0"/>
    <n v="169000"/>
    <n v="169000"/>
    <n v="0"/>
    <n v="14083.33"/>
  </r>
  <r>
    <x v="21"/>
    <s v="Office of the Secretary of State"/>
    <s v="2024 Supplemental"/>
    <m/>
    <x v="21"/>
    <x v="11"/>
    <s v="B10"/>
    <n v="0"/>
    <n v="0"/>
    <n v="0"/>
    <n v="0"/>
    <n v="0"/>
  </r>
  <r>
    <x v="22"/>
    <s v="Governor's Office of Indian Affairs"/>
    <s v="2024 Supplemental"/>
    <m/>
    <x v="22"/>
    <x v="11"/>
    <s v="B10"/>
    <n v="0"/>
    <n v="27000"/>
    <n v="27000"/>
    <n v="0"/>
    <n v="2250"/>
  </r>
  <r>
    <x v="23"/>
    <s v="Asian-Pacific-American Affrs"/>
    <s v="2024 Supplemental"/>
    <m/>
    <x v="23"/>
    <x v="11"/>
    <s v="B10"/>
    <n v="0"/>
    <n v="14000"/>
    <n v="14000"/>
    <n v="0"/>
    <n v="1166.67"/>
  </r>
  <r>
    <x v="24"/>
    <s v="Office of the State Treasurer"/>
    <s v="2024 Supplemental"/>
    <m/>
    <x v="24"/>
    <x v="11"/>
    <s v="B10"/>
    <n v="0"/>
    <n v="0"/>
    <n v="0"/>
    <n v="0"/>
    <n v="0"/>
  </r>
  <r>
    <x v="25"/>
    <s v="Redistricting Commission"/>
    <s v="2024 Supplemental"/>
    <m/>
    <x v="25"/>
    <x v="11"/>
    <s v="B10"/>
    <n v="0"/>
    <n v="0"/>
    <n v="0"/>
    <n v="0"/>
    <n v="0"/>
  </r>
  <r>
    <x v="26"/>
    <s v="Office of the State Auditor"/>
    <s v="2024 Supplemental"/>
    <m/>
    <x v="26"/>
    <x v="11"/>
    <s v="B10"/>
    <n v="0"/>
    <n v="0"/>
    <n v="0"/>
    <n v="0"/>
    <n v="0"/>
  </r>
  <r>
    <x v="27"/>
    <s v="Comm Salaries for Elected Officials"/>
    <s v="2024 Supplemental"/>
    <m/>
    <x v="27"/>
    <x v="11"/>
    <s v="B10"/>
    <n v="0"/>
    <n v="8000"/>
    <n v="8000"/>
    <n v="0"/>
    <n v="666.67"/>
  </r>
  <r>
    <x v="28"/>
    <s v="Office of the Attorney General"/>
    <s v="2024 Supplemental"/>
    <m/>
    <x v="28"/>
    <x v="11"/>
    <s v="B10"/>
    <n v="0"/>
    <n v="0"/>
    <n v="0"/>
    <n v="0"/>
    <n v="0"/>
  </r>
  <r>
    <x v="29"/>
    <s v="Caseload Forecast Council"/>
    <s v="2024 Supplemental"/>
    <m/>
    <x v="29"/>
    <x v="11"/>
    <s v="B10"/>
    <n v="0"/>
    <n v="73000"/>
    <n v="73000"/>
    <n v="0"/>
    <n v="6083.33"/>
  </r>
  <r>
    <x v="30"/>
    <s v="Dept of Financial Institutions"/>
    <s v="2024 Supplemental"/>
    <m/>
    <x v="30"/>
    <x v="11"/>
    <s v="B10"/>
    <n v="0"/>
    <n v="0"/>
    <n v="0"/>
    <n v="0"/>
    <n v="0"/>
  </r>
  <r>
    <x v="31"/>
    <s v="Department of Commerce"/>
    <s v="2024 Supplemental"/>
    <m/>
    <x v="31"/>
    <x v="11"/>
    <s v="B10"/>
    <n v="0"/>
    <n v="0"/>
    <n v="0"/>
    <n v="0"/>
    <n v="0"/>
  </r>
  <r>
    <x v="32"/>
    <s v="Economic &amp; Revenue Forecast Council"/>
    <s v="2024 Supplemental"/>
    <m/>
    <x v="32"/>
    <x v="11"/>
    <s v="B10"/>
    <n v="0"/>
    <n v="0"/>
    <n v="0"/>
    <n v="0"/>
    <n v="0"/>
  </r>
  <r>
    <x v="33"/>
    <s v="Office of Financial Management"/>
    <s v="2024 Supplemental"/>
    <m/>
    <x v="33"/>
    <x v="11"/>
    <s v="B10"/>
    <n v="0"/>
    <n v="0"/>
    <n v="0"/>
    <n v="0"/>
    <n v="0"/>
  </r>
  <r>
    <x v="34"/>
    <s v="WA State Health Care Authority"/>
    <s v="2024 Supplemental"/>
    <m/>
    <x v="34"/>
    <x v="11"/>
    <s v="B10"/>
    <n v="0"/>
    <n v="0"/>
    <n v="0"/>
    <n v="0"/>
    <n v="0"/>
  </r>
  <r>
    <x v="35"/>
    <s v="Office of Administrative Hearings"/>
    <s v="2024 Supplemental"/>
    <m/>
    <x v="35"/>
    <x v="11"/>
    <s v="B10"/>
    <n v="0"/>
    <n v="0"/>
    <n v="0"/>
    <n v="0"/>
    <n v="0"/>
  </r>
  <r>
    <x v="36"/>
    <s v="State Lottery Commission"/>
    <s v="2024 Supplemental"/>
    <m/>
    <x v="36"/>
    <x v="11"/>
    <s v="B10"/>
    <n v="0"/>
    <n v="0"/>
    <n v="0"/>
    <n v="0"/>
    <n v="0"/>
  </r>
  <r>
    <x v="37"/>
    <s v="Washington State Gambling Comm"/>
    <s v="2024 Supplemental"/>
    <m/>
    <x v="37"/>
    <x v="11"/>
    <s v="B10"/>
    <n v="0"/>
    <n v="0"/>
    <n v="0"/>
    <n v="0"/>
    <n v="0"/>
  </r>
  <r>
    <x v="38"/>
    <s v="WA State Comm on Hispanic Affairs"/>
    <s v="2024 Supplemental"/>
    <m/>
    <x v="38"/>
    <x v="11"/>
    <s v="B10"/>
    <n v="0"/>
    <n v="38000"/>
    <n v="38000"/>
    <n v="0"/>
    <n v="3166.67"/>
  </r>
  <r>
    <x v="39"/>
    <s v="African-American Affairs Comm"/>
    <s v="2024 Supplemental"/>
    <m/>
    <x v="39"/>
    <x v="11"/>
    <s v="B10"/>
    <n v="0"/>
    <n v="14000"/>
    <n v="14000"/>
    <n v="0"/>
    <n v="1166.67"/>
  </r>
  <r>
    <x v="40"/>
    <s v="Human Rights Commission"/>
    <s v="2024 Supplemental"/>
    <m/>
    <x v="40"/>
    <x v="11"/>
    <s v="B10"/>
    <n v="16000"/>
    <n v="537000"/>
    <n v="553000"/>
    <n v="1333.33"/>
    <n v="44750"/>
  </r>
  <r>
    <x v="41"/>
    <s v="Department of Retirement Systems"/>
    <s v="2024 Supplemental"/>
    <m/>
    <x v="41"/>
    <x v="11"/>
    <s v="B10"/>
    <n v="0"/>
    <n v="0"/>
    <n v="0"/>
    <n v="0"/>
    <n v="0"/>
  </r>
  <r>
    <x v="42"/>
    <s v="State Investment Board"/>
    <s v="2024 Supplemental"/>
    <m/>
    <x v="42"/>
    <x v="11"/>
    <s v="B10"/>
    <n v="0"/>
    <n v="0"/>
    <n v="0"/>
    <n v="0"/>
    <n v="0"/>
  </r>
  <r>
    <x v="43"/>
    <s v="Department of Revenue"/>
    <s v="2024 Supplemental"/>
    <m/>
    <x v="43"/>
    <x v="11"/>
    <s v="B10"/>
    <n v="0"/>
    <n v="0"/>
    <n v="0"/>
    <n v="0"/>
    <n v="0"/>
  </r>
  <r>
    <x v="44"/>
    <s v="Board of Tax Appeals"/>
    <s v="2024 Supplemental"/>
    <m/>
    <x v="44"/>
    <x v="11"/>
    <s v="B10"/>
    <n v="0"/>
    <n v="75000"/>
    <n v="75000"/>
    <n v="0"/>
    <n v="6250"/>
  </r>
  <r>
    <x v="45"/>
    <s v="Minority &amp; Women's Business Enterp"/>
    <s v="2024 Supplemental"/>
    <m/>
    <x v="45"/>
    <x v="11"/>
    <s v="B10"/>
    <n v="0"/>
    <n v="0"/>
    <n v="0"/>
    <n v="0"/>
    <n v="0"/>
  </r>
  <r>
    <x v="46"/>
    <s v="Office of Insurance Commissioner"/>
    <s v="2024 Supplemental"/>
    <m/>
    <x v="46"/>
    <x v="11"/>
    <s v="B10"/>
    <n v="0"/>
    <n v="0"/>
    <n v="0"/>
    <n v="0"/>
    <n v="0"/>
  </r>
  <r>
    <x v="47"/>
    <s v="Consolidated Technology Services"/>
    <s v="2024 Supplemental"/>
    <m/>
    <x v="47"/>
    <x v="11"/>
    <s v="B10"/>
    <n v="0"/>
    <n v="0"/>
    <n v="0"/>
    <n v="0"/>
    <n v="0"/>
  </r>
  <r>
    <x v="48"/>
    <s v="State Board of Accountancy"/>
    <s v="2024 Supplemental"/>
    <m/>
    <x v="48"/>
    <x v="11"/>
    <s v="B10"/>
    <n v="0"/>
    <n v="55000"/>
    <n v="55000"/>
    <n v="0"/>
    <n v="4583.33"/>
  </r>
  <r>
    <x v="49"/>
    <s v="Bd of Reg Prof Eng &amp; Land Surveyors"/>
    <s v="2024 Supplemental"/>
    <m/>
    <x v="49"/>
    <x v="11"/>
    <s v="B10"/>
    <n v="0"/>
    <n v="39000"/>
    <n v="39000"/>
    <n v="0"/>
    <n v="3250"/>
  </r>
  <r>
    <x v="50"/>
    <s v="Forensic Investigations Council"/>
    <s v="2024 Supplemental"/>
    <m/>
    <x v="50"/>
    <x v="11"/>
    <s v="B10"/>
    <n v="0"/>
    <n v="0"/>
    <n v="0"/>
    <n v="0"/>
    <n v="0"/>
  </r>
  <r>
    <x v="51"/>
    <s v="Dept of Enterprise Services"/>
    <s v="2024 Supplemental"/>
    <m/>
    <x v="51"/>
    <x v="11"/>
    <s v="B10"/>
    <n v="0"/>
    <n v="0"/>
    <n v="0"/>
    <n v="0"/>
    <n v="0"/>
  </r>
  <r>
    <x v="52"/>
    <s v="Washington Horse Racing Commission"/>
    <s v="2024 Supplemental"/>
    <m/>
    <x v="52"/>
    <x v="11"/>
    <s v="B10"/>
    <n v="0"/>
    <n v="0"/>
    <n v="0"/>
    <n v="0"/>
    <n v="0"/>
  </r>
  <r>
    <x v="53"/>
    <s v="Bd of Industrial Insurance Appeals"/>
    <s v="2024 Supplemental"/>
    <m/>
    <x v="53"/>
    <x v="11"/>
    <s v="B10"/>
    <n v="0"/>
    <n v="0"/>
    <n v="0"/>
    <n v="0"/>
    <n v="0"/>
  </r>
  <r>
    <x v="54"/>
    <s v="Liquor and Cannabis Board"/>
    <s v="2024 Supplemental"/>
    <m/>
    <x v="54"/>
    <x v="11"/>
    <s v="B10"/>
    <n v="0"/>
    <n v="0"/>
    <n v="0"/>
    <n v="0"/>
    <n v="0"/>
  </r>
  <r>
    <x v="55"/>
    <s v="Board of Pilotage Commissioners"/>
    <s v="2024 Supplemental"/>
    <m/>
    <x v="55"/>
    <x v="11"/>
    <s v="B10"/>
    <n v="0"/>
    <n v="0"/>
    <n v="0"/>
    <n v="0"/>
    <n v="0"/>
  </r>
  <r>
    <x v="56"/>
    <s v="Utilities and Transportation Comm"/>
    <s v="2024 Supplemental"/>
    <m/>
    <x v="56"/>
    <x v="11"/>
    <s v="B10"/>
    <n v="0"/>
    <n v="0"/>
    <n v="0"/>
    <n v="0"/>
    <n v="0"/>
  </r>
  <r>
    <x v="57"/>
    <s v="Board for Volunteer Firefighters"/>
    <s v="2024 Supplemental"/>
    <m/>
    <x v="57"/>
    <x v="11"/>
    <s v="B10"/>
    <n v="0"/>
    <n v="0"/>
    <n v="0"/>
    <n v="0"/>
    <n v="0"/>
  </r>
  <r>
    <x v="58"/>
    <s v="Washington State Patrol"/>
    <s v="2024 Supplemental"/>
    <m/>
    <x v="58"/>
    <x v="11"/>
    <s v="B10"/>
    <n v="0"/>
    <n v="0"/>
    <n v="0"/>
    <n v="0"/>
    <n v="0"/>
  </r>
  <r>
    <x v="59"/>
    <s v="Criminal Justice Training Comm"/>
    <s v="2024 Supplemental"/>
    <m/>
    <x v="59"/>
    <x v="11"/>
    <s v="B10"/>
    <n v="0"/>
    <n v="0"/>
    <n v="0"/>
    <n v="0"/>
    <n v="0"/>
  </r>
  <r>
    <x v="60"/>
    <s v="WA Traffic Safety Commission"/>
    <s v="2024 Supplemental"/>
    <m/>
    <x v="60"/>
    <x v="11"/>
    <s v="B10"/>
    <n v="0"/>
    <n v="0"/>
    <n v="0"/>
    <n v="0"/>
    <n v="0"/>
  </r>
  <r>
    <x v="61"/>
    <s v="Office of Independent Investigations"/>
    <s v="2024 Supplemental"/>
    <m/>
    <x v="61"/>
    <x v="11"/>
    <s v="B10"/>
    <n v="0"/>
    <n v="0"/>
    <n v="0"/>
    <n v="0"/>
    <n v="0"/>
  </r>
  <r>
    <x v="62"/>
    <s v="Department of Labor and Industries"/>
    <s v="2024 Supplemental"/>
    <m/>
    <x v="62"/>
    <x v="11"/>
    <s v="B10"/>
    <n v="0"/>
    <n v="0"/>
    <n v="0"/>
    <n v="0"/>
    <n v="0"/>
  </r>
  <r>
    <x v="63"/>
    <s v="Department of Licensing"/>
    <s v="2024 Supplemental"/>
    <m/>
    <x v="63"/>
    <x v="11"/>
    <s v="B10"/>
    <n v="0"/>
    <n v="0"/>
    <n v="0"/>
    <n v="0"/>
    <n v="0"/>
  </r>
  <r>
    <x v="64"/>
    <s v="Military Department"/>
    <s v="2024 Supplemental"/>
    <m/>
    <x v="64"/>
    <x v="11"/>
    <s v="B10"/>
    <n v="0"/>
    <n v="0"/>
    <n v="0"/>
    <n v="0"/>
    <n v="0"/>
  </r>
  <r>
    <x v="65"/>
    <s v="Public Employment Relations Comm"/>
    <s v="2024 Supplemental"/>
    <m/>
    <x v="65"/>
    <x v="11"/>
    <s v="B10"/>
    <n v="0"/>
    <n v="0"/>
    <n v="0"/>
    <n v="0"/>
    <n v="0"/>
  </r>
  <r>
    <x v="66"/>
    <s v="Dept of Social and Health Services"/>
    <s v="2024 Supplemental"/>
    <m/>
    <x v="66"/>
    <x v="11"/>
    <s v="B10"/>
    <n v="0"/>
    <n v="22000"/>
    <n v="22000"/>
    <n v="0"/>
    <n v="1833.33"/>
  </r>
  <r>
    <x v="67"/>
    <s v="Department of Health"/>
    <s v="2024 Supplemental"/>
    <m/>
    <x v="67"/>
    <x v="11"/>
    <s v="B10"/>
    <n v="0"/>
    <n v="0"/>
    <n v="0"/>
    <n v="0"/>
    <n v="0"/>
  </r>
  <r>
    <x v="68"/>
    <s v="Department of Veterans' Affairs"/>
    <s v="2024 Supplemental"/>
    <m/>
    <x v="68"/>
    <x v="11"/>
    <s v="B10"/>
    <n v="0"/>
    <n v="0"/>
    <n v="0"/>
    <n v="0"/>
    <n v="0"/>
  </r>
  <r>
    <x v="69"/>
    <s v="Dept of Children, Youth &amp; Families"/>
    <s v="2024 Supplemental"/>
    <m/>
    <x v="69"/>
    <x v="11"/>
    <s v="B10"/>
    <n v="0"/>
    <n v="0"/>
    <n v="0"/>
    <n v="0"/>
    <n v="0"/>
  </r>
  <r>
    <x v="70"/>
    <s v="Department of Corrections"/>
    <s v="2024 Supplemental"/>
    <m/>
    <x v="70"/>
    <x v="11"/>
    <s v="B10"/>
    <n v="0"/>
    <n v="0"/>
    <n v="0"/>
    <n v="0"/>
    <n v="0"/>
  </r>
  <r>
    <x v="71"/>
    <s v="Dept of Services for the Blind"/>
    <s v="2024 Supplemental"/>
    <m/>
    <x v="71"/>
    <x v="11"/>
    <s v="B10"/>
    <n v="0"/>
    <n v="0"/>
    <n v="0"/>
    <n v="0"/>
    <n v="0"/>
  </r>
  <r>
    <x v="72"/>
    <s v="Student Achievement Council"/>
    <s v="2024 Supplemental"/>
    <m/>
    <x v="72"/>
    <x v="11"/>
    <s v="B10"/>
    <n v="0"/>
    <n v="0"/>
    <n v="0"/>
    <n v="0"/>
    <n v="0"/>
  </r>
  <r>
    <x v="73"/>
    <s v="LEOFF 2 Retirement Board"/>
    <s v="2024 Supplemental"/>
    <m/>
    <x v="73"/>
    <x v="11"/>
    <s v="B10"/>
    <n v="0"/>
    <n v="36000"/>
    <n v="36000"/>
    <n v="0"/>
    <n v="3000"/>
  </r>
  <r>
    <x v="74"/>
    <s v="Public Schools"/>
    <s v="2024 Supplemental"/>
    <m/>
    <x v="74"/>
    <x v="11"/>
    <s v="B10"/>
    <n v="0"/>
    <n v="0"/>
    <n v="0"/>
    <n v="0"/>
    <n v="0"/>
  </r>
  <r>
    <x v="75"/>
    <s v="State School for the Blind"/>
    <s v="2024 Supplemental"/>
    <m/>
    <x v="75"/>
    <x v="11"/>
    <s v="B10"/>
    <n v="0"/>
    <n v="0"/>
    <n v="0"/>
    <n v="0"/>
    <n v="0"/>
  </r>
  <r>
    <x v="76"/>
    <s v="Childhood Deafness &amp; Hearing Loss"/>
    <s v="2024 Supplemental"/>
    <m/>
    <x v="76"/>
    <x v="11"/>
    <s v="B10"/>
    <n v="0"/>
    <n v="0"/>
    <n v="0"/>
    <n v="0"/>
    <n v="0"/>
  </r>
  <r>
    <x v="77"/>
    <s v="Workforce Trng &amp; Educ Coord Board"/>
    <s v="2024 Supplemental"/>
    <m/>
    <x v="77"/>
    <x v="11"/>
    <s v="B10"/>
    <n v="11000"/>
    <n v="325000"/>
    <n v="336000"/>
    <n v="916.67"/>
    <n v="27083.33"/>
  </r>
  <r>
    <x v="78"/>
    <s v="Archaeology &amp; Historic Preservation"/>
    <s v="2024 Supplemental"/>
    <m/>
    <x v="78"/>
    <x v="11"/>
    <s v="B10"/>
    <n v="0"/>
    <n v="141000"/>
    <n v="141000"/>
    <n v="0"/>
    <n v="11750"/>
  </r>
  <r>
    <x v="79"/>
    <s v="Washington Charter School Comm"/>
    <s v="2024 Supplemental"/>
    <m/>
    <x v="79"/>
    <x v="11"/>
    <s v="B10"/>
    <n v="0"/>
    <n v="0"/>
    <n v="0"/>
    <n v="0"/>
    <n v="0"/>
  </r>
  <r>
    <x v="80"/>
    <s v="University of Washington"/>
    <s v="2024 Supplemental"/>
    <m/>
    <x v="80"/>
    <x v="11"/>
    <s v="B10"/>
    <n v="0"/>
    <n v="0"/>
    <n v="0"/>
    <n v="0"/>
    <n v="0"/>
  </r>
  <r>
    <x v="81"/>
    <s v="Washington State University"/>
    <s v="2024 Supplemental"/>
    <m/>
    <x v="81"/>
    <x v="11"/>
    <s v="B10"/>
    <n v="0"/>
    <n v="0"/>
    <n v="0"/>
    <n v="0"/>
    <n v="0"/>
  </r>
  <r>
    <x v="82"/>
    <s v="Eastern Washington University"/>
    <s v="2024 Supplemental"/>
    <m/>
    <x v="82"/>
    <x v="11"/>
    <s v="B10"/>
    <n v="0"/>
    <n v="0"/>
    <n v="0"/>
    <n v="0"/>
    <n v="0"/>
  </r>
  <r>
    <x v="83"/>
    <s v="Central Washington University"/>
    <s v="2024 Supplemental"/>
    <m/>
    <x v="83"/>
    <x v="11"/>
    <s v="B10"/>
    <n v="0"/>
    <n v="0"/>
    <n v="0"/>
    <n v="0"/>
    <n v="0"/>
  </r>
  <r>
    <x v="84"/>
    <s v="The Evergreen State College"/>
    <s v="2024 Supplemental"/>
    <m/>
    <x v="84"/>
    <x v="11"/>
    <s v="B10"/>
    <n v="0"/>
    <n v="0"/>
    <n v="0"/>
    <n v="0"/>
    <n v="0"/>
  </r>
  <r>
    <x v="85"/>
    <s v="Western Washington University"/>
    <s v="2024 Supplemental"/>
    <m/>
    <x v="85"/>
    <x v="11"/>
    <s v="B10"/>
    <n v="0"/>
    <n v="0"/>
    <n v="0"/>
    <n v="0"/>
    <n v="0"/>
  </r>
  <r>
    <x v="86"/>
    <s v="Washington State Arts Commission"/>
    <s v="2024 Supplemental"/>
    <m/>
    <x v="86"/>
    <x v="11"/>
    <s v="B10"/>
    <n v="0"/>
    <n v="114000"/>
    <n v="114000"/>
    <n v="0"/>
    <n v="9500"/>
  </r>
  <r>
    <x v="87"/>
    <s v="Washington State Historical Society"/>
    <s v="2024 Supplemental"/>
    <m/>
    <x v="87"/>
    <x v="11"/>
    <s v="B10"/>
    <n v="0"/>
    <n v="0"/>
    <n v="0"/>
    <n v="0"/>
    <n v="0"/>
  </r>
  <r>
    <x v="88"/>
    <s v="East Wash State Historical Society"/>
    <s v="2024 Supplemental"/>
    <m/>
    <x v="88"/>
    <x v="11"/>
    <s v="B10"/>
    <n v="0"/>
    <n v="0"/>
    <n v="0"/>
    <n v="0"/>
    <n v="0"/>
  </r>
  <r>
    <x v="89"/>
    <s v="Department of Transportation"/>
    <s v="2024 Supplemental"/>
    <m/>
    <x v="89"/>
    <x v="11"/>
    <s v="B10"/>
    <n v="0"/>
    <n v="0"/>
    <n v="0"/>
    <n v="0"/>
    <n v="0"/>
  </r>
  <r>
    <x v="90"/>
    <s v="County Road Administration Board"/>
    <s v="2024 Supplemental"/>
    <m/>
    <x v="90"/>
    <x v="11"/>
    <s v="B10"/>
    <n v="0"/>
    <n v="0"/>
    <n v="0"/>
    <n v="0"/>
    <n v="0"/>
  </r>
  <r>
    <x v="91"/>
    <s v="Transportation Improvement Board"/>
    <s v="2024 Supplemental"/>
    <m/>
    <x v="91"/>
    <x v="11"/>
    <s v="B10"/>
    <n v="0"/>
    <n v="0"/>
    <n v="0"/>
    <n v="0"/>
    <n v="0"/>
  </r>
  <r>
    <x v="92"/>
    <s v="Transportation Commission"/>
    <s v="2024 Supplemental"/>
    <m/>
    <x v="92"/>
    <x v="11"/>
    <s v="B10"/>
    <n v="0"/>
    <n v="0"/>
    <n v="0"/>
    <n v="0"/>
    <n v="0"/>
  </r>
  <r>
    <x v="93"/>
    <s v="Freight Mobility Strategic Invest"/>
    <s v="2024 Supplemental"/>
    <m/>
    <x v="93"/>
    <x v="11"/>
    <s v="B10"/>
    <n v="0"/>
    <n v="0"/>
    <n v="0"/>
    <n v="0"/>
    <n v="0"/>
  </r>
  <r>
    <x v="94"/>
    <s v="Columbia River Gorge Commission"/>
    <s v="2024 Supplemental"/>
    <m/>
    <x v="94"/>
    <x v="11"/>
    <s v="B10"/>
    <n v="0"/>
    <n v="0"/>
    <n v="0"/>
    <n v="0"/>
    <n v="0"/>
  </r>
  <r>
    <x v="95"/>
    <s v="Department of Ecology"/>
    <s v="2024 Supplemental"/>
    <m/>
    <x v="95"/>
    <x v="11"/>
    <s v="B10"/>
    <n v="0"/>
    <n v="0"/>
    <n v="0"/>
    <n v="0"/>
    <n v="0"/>
  </r>
  <r>
    <x v="96"/>
    <s v="WA Pollution Liab Insurance Program"/>
    <s v="2024 Supplemental"/>
    <m/>
    <x v="96"/>
    <x v="11"/>
    <s v="B10"/>
    <n v="0"/>
    <n v="0"/>
    <n v="0"/>
    <n v="0"/>
    <n v="0"/>
  </r>
  <r>
    <x v="97"/>
    <s v="Energy Fac Site Eval"/>
    <s v="2024 Supplemental"/>
    <m/>
    <x v="97"/>
    <x v="11"/>
    <s v="B10"/>
    <n v="0"/>
    <n v="425000"/>
    <n v="425000"/>
    <n v="0"/>
    <n v="35416.67"/>
  </r>
  <r>
    <x v="98"/>
    <s v="State Parks and Recreation Comm"/>
    <s v="2024 Supplemental"/>
    <m/>
    <x v="98"/>
    <x v="11"/>
    <s v="B10"/>
    <n v="0"/>
    <n v="0"/>
    <n v="0"/>
    <n v="0"/>
    <n v="0"/>
  </r>
  <r>
    <x v="99"/>
    <s v="Rec and Conservation Funding Board"/>
    <s v="2024 Supplemental"/>
    <m/>
    <x v="99"/>
    <x v="11"/>
    <s v="B10"/>
    <n v="0"/>
    <n v="0"/>
    <n v="0"/>
    <n v="0"/>
    <n v="0"/>
  </r>
  <r>
    <x v="100"/>
    <s v="Environ &amp; Land Use Hearings Office"/>
    <s v="2024 Supplemental"/>
    <m/>
    <x v="100"/>
    <x v="11"/>
    <s v="B10"/>
    <n v="0"/>
    <n v="103000"/>
    <n v="103000"/>
    <n v="0"/>
    <n v="8583.33"/>
  </r>
  <r>
    <x v="101"/>
    <s v="State Conservation Commission"/>
    <s v="2024 Supplemental"/>
    <m/>
    <x v="101"/>
    <x v="11"/>
    <s v="B10"/>
    <n v="0"/>
    <n v="0"/>
    <n v="0"/>
    <n v="0"/>
    <n v="0"/>
  </r>
  <r>
    <x v="102"/>
    <s v="Dept of Fish and Wildlife"/>
    <s v="2024 Supplemental"/>
    <m/>
    <x v="102"/>
    <x v="11"/>
    <s v="B10"/>
    <n v="0"/>
    <n v="0"/>
    <n v="0"/>
    <n v="0"/>
    <n v="0"/>
  </r>
  <r>
    <x v="103"/>
    <s v="Puget Sound Partnership"/>
    <s v="2024 Supplemental"/>
    <m/>
    <x v="103"/>
    <x v="11"/>
    <s v="B10"/>
    <n v="0"/>
    <n v="0"/>
    <n v="0"/>
    <n v="0"/>
    <n v="0"/>
  </r>
  <r>
    <x v="104"/>
    <s v="Department of Natural Resources"/>
    <s v="2024 Supplemental"/>
    <m/>
    <x v="104"/>
    <x v="11"/>
    <s v="B10"/>
    <n v="0"/>
    <n v="0"/>
    <n v="0"/>
    <n v="0"/>
    <n v="0"/>
  </r>
  <r>
    <x v="105"/>
    <s v="Department of Agriculture"/>
    <s v="2024 Supplemental"/>
    <m/>
    <x v="105"/>
    <x v="11"/>
    <s v="B10"/>
    <n v="0"/>
    <n v="0"/>
    <n v="0"/>
    <n v="0"/>
    <n v="0"/>
  </r>
  <r>
    <x v="106"/>
    <s v="Employment Security Department"/>
    <s v="2024 Supplemental"/>
    <m/>
    <x v="106"/>
    <x v="11"/>
    <s v="B10"/>
    <n v="0"/>
    <n v="0"/>
    <n v="0"/>
    <n v="0"/>
    <n v="0"/>
  </r>
  <r>
    <x v="107"/>
    <s v="Community/Technical College System"/>
    <s v="2024 Supplemental"/>
    <m/>
    <x v="107"/>
    <x v="11"/>
    <s v="B10"/>
    <n v="0"/>
    <n v="0"/>
    <n v="0"/>
    <n v="0"/>
    <n v="0"/>
  </r>
  <r>
    <x v="0"/>
    <s v="House of Representatives"/>
    <s v="2023-25 Biennium"/>
    <s v="SDC DEBT"/>
    <x v="0"/>
    <x v="12"/>
    <s v="B01"/>
    <n v="5000"/>
    <n v="4000"/>
    <n v="9000"/>
    <n v="416.66666666666669"/>
    <n v="333.33333333333331"/>
  </r>
  <r>
    <x v="1"/>
    <s v="Senate"/>
    <s v="2023-25 Biennium"/>
    <s v="SDC DEBT"/>
    <x v="1"/>
    <x v="12"/>
    <s v="B01"/>
    <n v="3000"/>
    <n v="3000"/>
    <n v="6000"/>
    <n v="250"/>
    <n v="250"/>
  </r>
  <r>
    <x v="2"/>
    <s v="Joint Transportation Committee"/>
    <s v="2023-25 Biennium"/>
    <s v="SDC DEBT"/>
    <x v="2"/>
    <x v="12"/>
    <s v="B01"/>
    <n v="0"/>
    <n v="0"/>
    <n v="0"/>
    <n v="0"/>
    <n v="0"/>
  </r>
  <r>
    <x v="3"/>
    <s v="Jt Leg Audit &amp; Review Committee"/>
    <s v="2023-25 Biennium"/>
    <s v="SDC DEBT"/>
    <x v="3"/>
    <x v="12"/>
    <s v="B01"/>
    <n v="1000"/>
    <n v="0"/>
    <n v="1000"/>
    <n v="83.333333333333329"/>
    <n v="0"/>
  </r>
  <r>
    <x v="4"/>
    <s v="LEAP Committee"/>
    <s v="2023-25 Biennium"/>
    <s v="SDC DEBT"/>
    <x v="4"/>
    <x v="12"/>
    <s v="B01"/>
    <n v="0"/>
    <n v="1000"/>
    <n v="1000"/>
    <n v="0"/>
    <n v="83.333333333333329"/>
  </r>
  <r>
    <x v="5"/>
    <s v="Office of the State Actuary"/>
    <s v="2023-25 Biennium"/>
    <s v="SDC DEBT"/>
    <x v="5"/>
    <x v="12"/>
    <s v="B01"/>
    <n v="500"/>
    <n v="500"/>
    <n v="1000"/>
    <n v="41.666666666666664"/>
    <n v="41.666666666666664"/>
  </r>
  <r>
    <x v="7"/>
    <s v="Office of Legislative Support Svcs"/>
    <s v="2023-25 Biennium"/>
    <s v="SDC DEBT"/>
    <x v="7"/>
    <x v="12"/>
    <s v="B01"/>
    <n v="1000"/>
    <n v="2000"/>
    <n v="3000"/>
    <n v="83.333333333333329"/>
    <n v="166.66666666666666"/>
  </r>
  <r>
    <x v="8"/>
    <s v="Joint Legislative Systems Comm"/>
    <s v="2023-25 Biennium"/>
    <s v="SDC DEBT"/>
    <x v="8"/>
    <x v="12"/>
    <s v="B01"/>
    <n v="15500"/>
    <n v="16500"/>
    <n v="32000"/>
    <n v="1291.6666666666667"/>
    <n v="1375"/>
  </r>
  <r>
    <x v="9"/>
    <s v="Statute Law Committee"/>
    <s v="2023-25 Biennium"/>
    <s v="SDC DEBT"/>
    <x v="9"/>
    <x v="12"/>
    <s v="B01"/>
    <n v="2000"/>
    <n v="2000"/>
    <n v="4000"/>
    <n v="166.66666666666666"/>
    <n v="166.66666666666666"/>
  </r>
  <r>
    <x v="10"/>
    <s v="Supreme Court"/>
    <s v="2023-25 Biennium"/>
    <s v="SDC DEBT"/>
    <x v="10"/>
    <x v="12"/>
    <s v="B01"/>
    <n v="1000"/>
    <n v="1000"/>
    <n v="2000"/>
    <n v="83.333333333333329"/>
    <n v="83.333333333333329"/>
  </r>
  <r>
    <x v="11"/>
    <s v="State Law Library"/>
    <s v="2023-25 Biennium"/>
    <s v="SDC DEBT"/>
    <x v="11"/>
    <x v="12"/>
    <s v="B01"/>
    <n v="-500"/>
    <n v="500"/>
    <n v="0"/>
    <n v="-41.666666666666664"/>
    <n v="41.666666666666664"/>
  </r>
  <r>
    <x v="12"/>
    <s v="Court of Appeals"/>
    <s v="2023-25 Biennium"/>
    <s v="SDC DEBT"/>
    <x v="12"/>
    <x v="12"/>
    <s v="B01"/>
    <n v="2000"/>
    <n v="2000"/>
    <n v="4000"/>
    <n v="166.66666666666666"/>
    <n v="166.66666666666666"/>
  </r>
  <r>
    <x v="13"/>
    <s v="Commission on Judicial Conduct"/>
    <s v="2023-25 Biennium"/>
    <s v="SDC DEBT"/>
    <x v="13"/>
    <x v="12"/>
    <s v="B01"/>
    <n v="1000"/>
    <n v="1000"/>
    <n v="2000"/>
    <n v="83.333333333333329"/>
    <n v="83.333333333333329"/>
  </r>
  <r>
    <x v="14"/>
    <s v="Administrative Office of the Courts"/>
    <s v="2023-25 Biennium"/>
    <s v="SDC DEBT"/>
    <x v="14"/>
    <x v="12"/>
    <s v="B01"/>
    <n v="67000"/>
    <n v="66000"/>
    <n v="133000"/>
    <n v="5583.333333333333"/>
    <n v="5500"/>
  </r>
  <r>
    <x v="15"/>
    <s v="Office of Public Defense"/>
    <s v="2023-25 Biennium"/>
    <s v="SDC DEBT"/>
    <x v="15"/>
    <x v="12"/>
    <s v="B01"/>
    <n v="2000"/>
    <n v="3000"/>
    <n v="5000"/>
    <n v="166.66666666666666"/>
    <n v="250"/>
  </r>
  <r>
    <x v="16"/>
    <s v="Office of Civil Legal Aid"/>
    <s v="2023-25 Biennium"/>
    <s v="SDC DEBT"/>
    <x v="16"/>
    <x v="12"/>
    <s v="B01"/>
    <n v="500"/>
    <n v="500"/>
    <n v="1000"/>
    <n v="41.666666666666664"/>
    <n v="41.666666666666664"/>
  </r>
  <r>
    <x v="17"/>
    <s v="Office of the Governor"/>
    <s v="2023-25 Biennium"/>
    <s v="SDC DEBT"/>
    <x v="17"/>
    <x v="12"/>
    <s v="B01"/>
    <n v="2000"/>
    <n v="2000"/>
    <n v="4000"/>
    <n v="166.66666666666666"/>
    <n v="166.66666666666666"/>
  </r>
  <r>
    <x v="18"/>
    <s v="Office of the Lieutenant Governor"/>
    <s v="2023-25 Biennium"/>
    <s v="SDC DEBT"/>
    <x v="18"/>
    <x v="12"/>
    <s v="B01"/>
    <n v="1000"/>
    <n v="0"/>
    <n v="1000"/>
    <n v="83.333333333333329"/>
    <n v="0"/>
  </r>
  <r>
    <x v="20"/>
    <s v="Public Disclosure Commission"/>
    <s v="2023-25 Biennium"/>
    <s v="SDC DEBT"/>
    <x v="20"/>
    <x v="12"/>
    <s v="B01"/>
    <n v="9000"/>
    <n v="9000"/>
    <n v="18000"/>
    <n v="750"/>
    <n v="750"/>
  </r>
  <r>
    <x v="21"/>
    <s v="Office of the Secretary of State"/>
    <s v="2023-25 Biennium"/>
    <s v="SDC DEBT"/>
    <x v="21"/>
    <x v="12"/>
    <s v="B01"/>
    <n v="51500"/>
    <n v="52500"/>
    <n v="104000"/>
    <n v="4291.666666666667"/>
    <n v="4375"/>
  </r>
  <r>
    <x v="22"/>
    <s v="Governor's Office of Indian Affairs"/>
    <s v="2023-25 Biennium"/>
    <s v="SDC DEBT"/>
    <x v="22"/>
    <x v="12"/>
    <s v="B01"/>
    <n v="1000"/>
    <n v="0"/>
    <n v="1000"/>
    <n v="83.333333333333329"/>
    <n v="0"/>
  </r>
  <r>
    <x v="23"/>
    <s v="Asian-Pacific-American Affrs"/>
    <s v="2023-25 Biennium"/>
    <s v="SDC DEBT"/>
    <x v="23"/>
    <x v="12"/>
    <s v="B01"/>
    <n v="500"/>
    <n v="500"/>
    <n v="1000"/>
    <n v="41.666666666666664"/>
    <n v="41.666666666666664"/>
  </r>
  <r>
    <x v="24"/>
    <s v="Office of the State Treasurer"/>
    <s v="2023-25 Biennium"/>
    <s v="SDC DEBT"/>
    <x v="24"/>
    <x v="12"/>
    <s v="B01"/>
    <n v="10000"/>
    <n v="10000"/>
    <n v="20000"/>
    <n v="833.33333333333337"/>
    <n v="833.33333333333337"/>
  </r>
  <r>
    <x v="25"/>
    <s v="Redistricting Commission"/>
    <s v="2023-25 Biennium"/>
    <s v="SDC DEBT"/>
    <x v="25"/>
    <x v="12"/>
    <s v="B01"/>
    <n v="1000"/>
    <n v="0"/>
    <n v="1000"/>
    <n v="83.333333333333329"/>
    <n v="0"/>
  </r>
  <r>
    <x v="26"/>
    <s v="Office of the State Auditor"/>
    <s v="2023-25 Biennium"/>
    <s v="SDC DEBT"/>
    <x v="26"/>
    <x v="12"/>
    <s v="B01"/>
    <n v="27000"/>
    <n v="30000"/>
    <n v="57000"/>
    <n v="2250"/>
    <n v="2500"/>
  </r>
  <r>
    <x v="27"/>
    <s v="Comm Salaries for Elected Officials"/>
    <s v="2023-25 Biennium"/>
    <s v="SDC DEBT"/>
    <x v="27"/>
    <x v="12"/>
    <s v="B01"/>
    <n v="500"/>
    <n v="500"/>
    <n v="1000"/>
    <n v="41.666666666666664"/>
    <n v="41.666666666666664"/>
  </r>
  <r>
    <x v="28"/>
    <s v="Office of the Attorney General"/>
    <s v="2023-25 Biennium"/>
    <s v="SDC DEBT"/>
    <x v="28"/>
    <x v="12"/>
    <s v="B01"/>
    <n v="52500"/>
    <n v="53500"/>
    <n v="106000"/>
    <n v="4375"/>
    <n v="4458.333333333333"/>
  </r>
  <r>
    <x v="29"/>
    <s v="Caseload Forecast Council"/>
    <s v="2023-25 Biennium"/>
    <s v="SDC DEBT"/>
    <x v="29"/>
    <x v="12"/>
    <s v="B01"/>
    <n v="1000"/>
    <n v="2000"/>
    <n v="3000"/>
    <n v="83.333333333333329"/>
    <n v="166.66666666666666"/>
  </r>
  <r>
    <x v="30"/>
    <s v="Dept of Financial Institutions"/>
    <s v="2023-25 Biennium"/>
    <s v="SDC DEBT"/>
    <x v="30"/>
    <x v="12"/>
    <s v="B01"/>
    <n v="19000"/>
    <n v="19000"/>
    <n v="38000"/>
    <n v="1583.3333333333333"/>
    <n v="1583.3333333333333"/>
  </r>
  <r>
    <x v="31"/>
    <s v="Department of Commerce"/>
    <s v="2023-25 Biennium"/>
    <s v="SDC DEBT"/>
    <x v="31"/>
    <x v="12"/>
    <s v="B01"/>
    <n v="325000"/>
    <n v="322000"/>
    <n v="647000"/>
    <n v="27083.333333333332"/>
    <n v="26833.333333333332"/>
  </r>
  <r>
    <x v="32"/>
    <s v="Economic &amp; Revenue Forecast Council"/>
    <s v="2023-25 Biennium"/>
    <s v="SDC DEBT"/>
    <x v="32"/>
    <x v="12"/>
    <s v="B01"/>
    <n v="0"/>
    <n v="0"/>
    <n v="0"/>
    <n v="0"/>
    <n v="0"/>
  </r>
  <r>
    <x v="33"/>
    <s v="Office of Financial Management"/>
    <s v="2023-25 Biennium"/>
    <s v="SDC DEBT"/>
    <x v="33"/>
    <x v="12"/>
    <s v="B01"/>
    <n v="244500"/>
    <n v="244500"/>
    <n v="489000"/>
    <n v="20375"/>
    <n v="20375"/>
  </r>
  <r>
    <x v="34"/>
    <s v="WA State Health Care Authority"/>
    <s v="2023-25 Biennium"/>
    <s v="SDC DEBT"/>
    <x v="34"/>
    <x v="12"/>
    <s v="B01"/>
    <n v="172500"/>
    <n v="169500"/>
    <n v="342000"/>
    <n v="14375"/>
    <n v="14125"/>
  </r>
  <r>
    <x v="35"/>
    <s v="Office of Administrative Hearings"/>
    <s v="2023-25 Biennium"/>
    <s v="SDC DEBT"/>
    <x v="35"/>
    <x v="12"/>
    <s v="B01"/>
    <n v="19500"/>
    <n v="20500"/>
    <n v="40000"/>
    <n v="1625"/>
    <n v="1708.3333333333333"/>
  </r>
  <r>
    <x v="36"/>
    <s v="State Lottery Commission"/>
    <s v="2023-25 Biennium"/>
    <s v="SDC DEBT"/>
    <x v="36"/>
    <x v="12"/>
    <s v="B01"/>
    <n v="18500"/>
    <n v="17500"/>
    <n v="36000"/>
    <n v="1541.6666666666667"/>
    <n v="1458.3333333333333"/>
  </r>
  <r>
    <x v="37"/>
    <s v="Washington State Gambling Comm"/>
    <s v="2023-25 Biennium"/>
    <s v="SDC DEBT"/>
    <x v="37"/>
    <x v="12"/>
    <s v="B01"/>
    <n v="9500"/>
    <n v="9500"/>
    <n v="19000"/>
    <n v="791.66666666666663"/>
    <n v="791.66666666666663"/>
  </r>
  <r>
    <x v="38"/>
    <s v="WA State Comm on Hispanic Affairs"/>
    <s v="2023-25 Biennium"/>
    <s v="SDC DEBT"/>
    <x v="38"/>
    <x v="12"/>
    <s v="B01"/>
    <n v="1000"/>
    <n v="0"/>
    <n v="1000"/>
    <n v="83.333333333333329"/>
    <n v="0"/>
  </r>
  <r>
    <x v="39"/>
    <s v="African-American Affairs Comm"/>
    <s v="2023-25 Biennium"/>
    <s v="SDC DEBT"/>
    <x v="39"/>
    <x v="12"/>
    <s v="B01"/>
    <n v="1000"/>
    <n v="0"/>
    <n v="1000"/>
    <n v="83.333333333333329"/>
    <n v="0"/>
  </r>
  <r>
    <x v="40"/>
    <s v="Human Rights Commission"/>
    <s v="2023-25 Biennium"/>
    <s v="SDC DEBT"/>
    <x v="40"/>
    <x v="12"/>
    <s v="B01"/>
    <n v="2000"/>
    <n v="2000"/>
    <n v="4000"/>
    <n v="166.66666666666666"/>
    <n v="166.66666666666666"/>
  </r>
  <r>
    <x v="41"/>
    <s v="Department of Retirement Systems"/>
    <s v="2023-25 Biennium"/>
    <s v="SDC DEBT"/>
    <x v="41"/>
    <x v="12"/>
    <s v="B01"/>
    <n v="73000"/>
    <n v="73000"/>
    <n v="146000"/>
    <n v="6083.333333333333"/>
    <n v="6083.333333333333"/>
  </r>
  <r>
    <x v="42"/>
    <s v="State Investment Board"/>
    <s v="2023-25 Biennium"/>
    <s v="SDC DEBT"/>
    <x v="42"/>
    <x v="12"/>
    <s v="B01"/>
    <n v="25500"/>
    <n v="26500"/>
    <n v="52000"/>
    <n v="2125"/>
    <n v="2208.3333333333335"/>
  </r>
  <r>
    <x v="43"/>
    <s v="Department of Revenue"/>
    <s v="2023-25 Biennium"/>
    <s v="SDC DEBT"/>
    <x v="43"/>
    <x v="12"/>
    <s v="B01"/>
    <n v="307500"/>
    <n v="305500"/>
    <n v="613000"/>
    <n v="25625"/>
    <n v="25458.333333333332"/>
  </r>
  <r>
    <x v="44"/>
    <s v="Board of Tax Appeals"/>
    <s v="2023-25 Biennium"/>
    <s v="SDC DEBT"/>
    <x v="44"/>
    <x v="12"/>
    <s v="B01"/>
    <n v="1000"/>
    <n v="2000"/>
    <n v="3000"/>
    <n v="83.333333333333329"/>
    <n v="166.66666666666666"/>
  </r>
  <r>
    <x v="45"/>
    <s v="Minority &amp; Women's Business Enterp"/>
    <s v="2023-25 Biennium"/>
    <s v="SDC DEBT"/>
    <x v="45"/>
    <x v="12"/>
    <s v="B01"/>
    <n v="2500"/>
    <n v="1500"/>
    <n v="4000"/>
    <n v="208.33333333333334"/>
    <n v="125"/>
  </r>
  <r>
    <x v="46"/>
    <s v="Office of Insurance Commissioner"/>
    <s v="2023-25 Biennium"/>
    <s v="SDC DEBT"/>
    <x v="46"/>
    <x v="12"/>
    <s v="B01"/>
    <n v="31500"/>
    <n v="31500"/>
    <n v="63000"/>
    <n v="2625"/>
    <n v="2625"/>
  </r>
  <r>
    <x v="47"/>
    <s v="Consolidated Technology Services"/>
    <s v="2023-25 Biennium"/>
    <s v="SDC DEBT"/>
    <x v="47"/>
    <x v="12"/>
    <s v="B01"/>
    <n v="0"/>
    <n v="0"/>
    <n v="0"/>
    <n v="0"/>
    <n v="0"/>
  </r>
  <r>
    <x v="48"/>
    <s v="State Board of Accountancy"/>
    <s v="2023-25 Biennium"/>
    <s v="SDC DEBT"/>
    <x v="48"/>
    <x v="12"/>
    <s v="B01"/>
    <n v="4500"/>
    <n v="5500"/>
    <n v="10000"/>
    <n v="375"/>
    <n v="458.33333333333331"/>
  </r>
  <r>
    <x v="49"/>
    <s v="Bd of Reg Prof Eng &amp; Land Surveyors"/>
    <s v="2023-25 Biennium"/>
    <s v="SDC DEBT"/>
    <x v="49"/>
    <x v="12"/>
    <s v="B01"/>
    <n v="3500"/>
    <n v="2500"/>
    <n v="6000"/>
    <n v="291.66666666666669"/>
    <n v="208.33333333333334"/>
  </r>
  <r>
    <x v="50"/>
    <s v="Forensic Investigations Council"/>
    <s v="2023-25 Biennium"/>
    <s v="SDC DEBT"/>
    <x v="50"/>
    <x v="12"/>
    <s v="B01"/>
    <n v="0"/>
    <n v="0"/>
    <n v="0"/>
    <n v="0"/>
    <n v="0"/>
  </r>
  <r>
    <x v="51"/>
    <s v="Dept of Enterprise Services"/>
    <s v="2023-25 Biennium"/>
    <s v="SDC DEBT"/>
    <x v="51"/>
    <x v="12"/>
    <s v="B01"/>
    <n v="57500"/>
    <n v="57500"/>
    <n v="115000"/>
    <n v="4791.666666666667"/>
    <n v="4791.666666666667"/>
  </r>
  <r>
    <x v="52"/>
    <s v="Washington Horse Racing Commission"/>
    <s v="2023-25 Biennium"/>
    <s v="SDC DEBT"/>
    <x v="52"/>
    <x v="12"/>
    <s v="B01"/>
    <n v="500"/>
    <n v="500"/>
    <n v="1000"/>
    <n v="41.666666666666664"/>
    <n v="41.666666666666664"/>
  </r>
  <r>
    <x v="53"/>
    <s v="Bd of Industrial Insurance Appeals"/>
    <s v="2023-25 Biennium"/>
    <s v="SDC DEBT"/>
    <x v="53"/>
    <x v="12"/>
    <s v="B01"/>
    <n v="13000"/>
    <n v="13000"/>
    <n v="26000"/>
    <n v="1083.3333333333333"/>
    <n v="1083.3333333333333"/>
  </r>
  <r>
    <x v="54"/>
    <s v="Liquor and Cannabis Board"/>
    <s v="2023-25 Biennium"/>
    <s v="SDC DEBT"/>
    <x v="54"/>
    <x v="12"/>
    <s v="B01"/>
    <n v="51500"/>
    <n v="51500"/>
    <n v="103000"/>
    <n v="4291.666666666667"/>
    <n v="4291.666666666667"/>
  </r>
  <r>
    <x v="55"/>
    <s v="Board of Pilotage Commissioners"/>
    <s v="2023-25 Biennium"/>
    <s v="SDC DEBT"/>
    <x v="55"/>
    <x v="12"/>
    <s v="B01"/>
    <n v="0"/>
    <n v="0"/>
    <n v="0"/>
    <n v="0"/>
    <n v="0"/>
  </r>
  <r>
    <x v="56"/>
    <s v="Utilities and Transportation Comm"/>
    <s v="2023-25 Biennium"/>
    <s v="SDC DEBT"/>
    <x v="56"/>
    <x v="12"/>
    <s v="B01"/>
    <n v="16500"/>
    <n v="16500"/>
    <n v="33000"/>
    <n v="1375"/>
    <n v="1375"/>
  </r>
  <r>
    <x v="57"/>
    <s v="Board for Volunteer Firefighters"/>
    <s v="2023-25 Biennium"/>
    <s v="SDC DEBT"/>
    <x v="57"/>
    <x v="12"/>
    <s v="B01"/>
    <n v="1000"/>
    <n v="1000"/>
    <n v="2000"/>
    <n v="83.333333333333329"/>
    <n v="83.333333333333329"/>
  </r>
  <r>
    <x v="58"/>
    <s v="Washington State Patrol"/>
    <s v="2023-25 Biennium"/>
    <s v="SDC DEBT"/>
    <x v="58"/>
    <x v="12"/>
    <s v="B01"/>
    <n v="231000"/>
    <n v="230000"/>
    <n v="461000"/>
    <n v="19250"/>
    <n v="19166.666666666668"/>
  </r>
  <r>
    <x v="59"/>
    <s v="Criminal Justice Training Comm"/>
    <s v="2023-25 Biennium"/>
    <s v="SDC DEBT"/>
    <x v="59"/>
    <x v="12"/>
    <s v="B01"/>
    <n v="8500"/>
    <n v="8500"/>
    <n v="17000"/>
    <n v="708.33333333333337"/>
    <n v="708.33333333333337"/>
  </r>
  <r>
    <x v="60"/>
    <s v="WA Traffic Safety Commission"/>
    <s v="2023-25 Biennium"/>
    <s v="SDC DEBT"/>
    <x v="60"/>
    <x v="12"/>
    <s v="B01"/>
    <n v="0"/>
    <n v="0"/>
    <n v="0"/>
    <n v="0"/>
    <n v="0"/>
  </r>
  <r>
    <x v="61"/>
    <s v="Office of Independent Investigations"/>
    <s v="2023-25 Biennium"/>
    <s v="SDC DEBT"/>
    <x v="61"/>
    <x v="12"/>
    <s v="B01"/>
    <n v="5000"/>
    <n v="5000"/>
    <n v="10000"/>
    <n v="416.66666666666669"/>
    <n v="416.66666666666669"/>
  </r>
  <r>
    <x v="62"/>
    <s v="Department of Labor and Industries"/>
    <s v="2023-25 Biennium"/>
    <s v="SDC DEBT"/>
    <x v="62"/>
    <x v="12"/>
    <s v="B01"/>
    <n v="437000"/>
    <n v="439000"/>
    <n v="876000"/>
    <n v="36416.666666666664"/>
    <n v="36583.333333333336"/>
  </r>
  <r>
    <x v="63"/>
    <s v="Department of Licensing"/>
    <s v="2023-25 Biennium"/>
    <s v="SDC DEBT"/>
    <x v="63"/>
    <x v="12"/>
    <s v="B01"/>
    <n v="201000"/>
    <n v="195000"/>
    <n v="396000"/>
    <n v="16750"/>
    <n v="16250"/>
  </r>
  <r>
    <x v="64"/>
    <s v="Military Department"/>
    <s v="2023-25 Biennium"/>
    <s v="SDC DEBT"/>
    <x v="64"/>
    <x v="12"/>
    <s v="B01"/>
    <n v="40000"/>
    <n v="40000"/>
    <n v="80000"/>
    <n v="3333.3333333333335"/>
    <n v="3333.3333333333335"/>
  </r>
  <r>
    <x v="65"/>
    <s v="Public Employment Relations Comm"/>
    <s v="2023-25 Biennium"/>
    <s v="SDC DEBT"/>
    <x v="65"/>
    <x v="12"/>
    <s v="B01"/>
    <n v="2500"/>
    <n v="2500"/>
    <n v="5000"/>
    <n v="208.33333333333334"/>
    <n v="208.33333333333334"/>
  </r>
  <r>
    <x v="66"/>
    <s v="Dept of Social and Health Services"/>
    <s v="2023-25 Biennium"/>
    <s v="SDC DEBT"/>
    <x v="66"/>
    <x v="12"/>
    <s v="B01"/>
    <n v="1626500"/>
    <n v="1624500"/>
    <n v="3251000"/>
    <n v="135541.66666666666"/>
    <n v="135375"/>
  </r>
  <r>
    <x v="67"/>
    <s v="Department of Health"/>
    <s v="2023-25 Biennium"/>
    <s v="SDC DEBT"/>
    <x v="67"/>
    <x v="12"/>
    <s v="B01"/>
    <n v="383500"/>
    <n v="381500"/>
    <n v="765000"/>
    <n v="31958.333333333332"/>
    <n v="31791.666666666668"/>
  </r>
  <r>
    <x v="68"/>
    <s v="Department of Veterans' Affairs"/>
    <s v="2023-25 Biennium"/>
    <s v="SDC DEBT"/>
    <x v="68"/>
    <x v="12"/>
    <s v="B01"/>
    <n v="29000"/>
    <n v="29000"/>
    <n v="58000"/>
    <n v="2416.6666666666665"/>
    <n v="2416.6666666666665"/>
  </r>
  <r>
    <x v="69"/>
    <s v="Dept of Children, Youth &amp; Families"/>
    <s v="2023-25 Biennium"/>
    <s v="SDC DEBT"/>
    <x v="69"/>
    <x v="12"/>
    <s v="B01"/>
    <n v="281500"/>
    <n v="281500"/>
    <n v="563000"/>
    <n v="23458.333333333332"/>
    <n v="23458.333333333332"/>
  </r>
  <r>
    <x v="70"/>
    <s v="Department of Corrections"/>
    <s v="2023-25 Biennium"/>
    <s v="SDC DEBT"/>
    <x v="70"/>
    <x v="12"/>
    <s v="B01"/>
    <n v="363000"/>
    <n v="361000"/>
    <n v="724000"/>
    <n v="30250"/>
    <n v="30083.333333333332"/>
  </r>
  <r>
    <x v="71"/>
    <s v="Dept of Services for the Blind"/>
    <s v="2023-25 Biennium"/>
    <s v="SDC DEBT"/>
    <x v="71"/>
    <x v="12"/>
    <s v="B01"/>
    <n v="7000"/>
    <n v="7000"/>
    <n v="14000"/>
    <n v="583.33333333333337"/>
    <n v="583.33333333333337"/>
  </r>
  <r>
    <x v="72"/>
    <s v="Student Achievement Council"/>
    <s v="2023-25 Biennium"/>
    <s v="SDC DEBT"/>
    <x v="72"/>
    <x v="12"/>
    <s v="B01"/>
    <n v="23000"/>
    <n v="21000"/>
    <n v="44000"/>
    <n v="1916.6666666666667"/>
    <n v="1750"/>
  </r>
  <r>
    <x v="73"/>
    <s v="LEOFF 2 Retirement Board"/>
    <s v="2023-25 Biennium"/>
    <s v="SDC DEBT"/>
    <x v="73"/>
    <x v="12"/>
    <s v="B01"/>
    <n v="1000"/>
    <n v="1000"/>
    <n v="2000"/>
    <n v="83.333333333333329"/>
    <n v="83.333333333333329"/>
  </r>
  <r>
    <x v="74"/>
    <s v="Public Schools"/>
    <s v="2023-25 Biennium"/>
    <s v="SDC DEBT"/>
    <x v="74"/>
    <x v="12"/>
    <s v="B01"/>
    <n v="69000"/>
    <n v="70000"/>
    <n v="139000"/>
    <n v="5750"/>
    <n v="5833.333333333333"/>
  </r>
  <r>
    <x v="75"/>
    <s v="State School for the Blind"/>
    <s v="2023-25 Biennium"/>
    <s v="SDC DEBT"/>
    <x v="75"/>
    <x v="12"/>
    <s v="B01"/>
    <n v="5000"/>
    <n v="5000"/>
    <n v="10000"/>
    <n v="416.66666666666669"/>
    <n v="416.66666666666669"/>
  </r>
  <r>
    <x v="76"/>
    <s v="Childhood Deafness &amp; Hearing Loss"/>
    <s v="2023-25 Biennium"/>
    <s v="SDC DEBT"/>
    <x v="76"/>
    <x v="12"/>
    <s v="B01"/>
    <n v="5500"/>
    <n v="4500"/>
    <n v="10000"/>
    <n v="458.33333333333331"/>
    <n v="375"/>
  </r>
  <r>
    <x v="77"/>
    <s v="Workforce Trng &amp; Educ Coord Board"/>
    <s v="2023-25 Biennium"/>
    <s v="SDC DEBT"/>
    <x v="77"/>
    <x v="12"/>
    <s v="B01"/>
    <n v="2000"/>
    <n v="1000"/>
    <n v="3000"/>
    <n v="166.66666666666666"/>
    <n v="83.333333333333329"/>
  </r>
  <r>
    <x v="78"/>
    <s v="Archaeology &amp; Historic Preservation"/>
    <s v="2023-25 Biennium"/>
    <s v="SDC DEBT"/>
    <x v="78"/>
    <x v="12"/>
    <s v="B01"/>
    <n v="4000"/>
    <n v="4000"/>
    <n v="8000"/>
    <n v="333.33333333333331"/>
    <n v="333.33333333333331"/>
  </r>
  <r>
    <x v="108"/>
    <s v="Department of Early Learning"/>
    <s v="2023-25 Biennium"/>
    <s v="SDC DEBT"/>
    <x v="108"/>
    <x v="12"/>
    <s v="B01"/>
    <n v="0"/>
    <n v="0"/>
    <n v="0"/>
    <n v="0"/>
    <n v="0"/>
  </r>
  <r>
    <x v="79"/>
    <s v="Washington Charter School Comm"/>
    <s v="2023-25 Biennium"/>
    <s v="SDC DEBT"/>
    <x v="79"/>
    <x v="12"/>
    <s v="B01"/>
    <n v="0"/>
    <n v="0"/>
    <n v="0"/>
    <n v="0"/>
    <n v="0"/>
  </r>
  <r>
    <x v="80"/>
    <s v="University of Washington"/>
    <s v="2023-25 Biennium"/>
    <s v="SDC DEBT"/>
    <x v="80"/>
    <x v="12"/>
    <s v="B01"/>
    <n v="2776000"/>
    <n v="2773000"/>
    <n v="5549000"/>
    <n v="231333.33333333334"/>
    <n v="231083.33333333334"/>
  </r>
  <r>
    <x v="81"/>
    <s v="Washington State University"/>
    <s v="2023-25 Biennium"/>
    <s v="SDC DEBT"/>
    <x v="81"/>
    <x v="12"/>
    <s v="B01"/>
    <n v="97000"/>
    <n v="97000"/>
    <n v="194000"/>
    <n v="8083.333333333333"/>
    <n v="8083.333333333333"/>
  </r>
  <r>
    <x v="82"/>
    <s v="Eastern Washington University"/>
    <s v="2023-25 Biennium"/>
    <s v="SDC DEBT"/>
    <x v="82"/>
    <x v="12"/>
    <s v="B01"/>
    <n v="51000"/>
    <n v="52000"/>
    <n v="103000"/>
    <n v="4250"/>
    <n v="4333.333333333333"/>
  </r>
  <r>
    <x v="83"/>
    <s v="Central Washington University"/>
    <s v="2023-25 Biennium"/>
    <s v="SDC DEBT"/>
    <x v="83"/>
    <x v="12"/>
    <s v="B01"/>
    <n v="4000"/>
    <n v="4000"/>
    <n v="8000"/>
    <n v="333.33333333333331"/>
    <n v="333.33333333333331"/>
  </r>
  <r>
    <x v="84"/>
    <s v="The Evergreen State College"/>
    <s v="2023-25 Biennium"/>
    <s v="SDC DEBT"/>
    <x v="84"/>
    <x v="12"/>
    <s v="B01"/>
    <n v="24000"/>
    <n v="24000"/>
    <n v="48000"/>
    <n v="2000"/>
    <n v="2000"/>
  </r>
  <r>
    <x v="85"/>
    <s v="Western Washington University"/>
    <s v="2023-25 Biennium"/>
    <s v="SDC DEBT"/>
    <x v="85"/>
    <x v="12"/>
    <s v="B01"/>
    <n v="119000"/>
    <n v="118000"/>
    <n v="237000"/>
    <n v="9916.6666666666661"/>
    <n v="9833.3333333333339"/>
  </r>
  <r>
    <x v="86"/>
    <s v="Washington State Arts Commission"/>
    <s v="2023-25 Biennium"/>
    <s v="SDC DEBT"/>
    <x v="86"/>
    <x v="12"/>
    <s v="B01"/>
    <n v="2000"/>
    <n v="3000"/>
    <n v="5000"/>
    <n v="166.66666666666666"/>
    <n v="250"/>
  </r>
  <r>
    <x v="87"/>
    <s v="Washington State Historical Society"/>
    <s v="2023-25 Biennium"/>
    <s v="SDC DEBT"/>
    <x v="87"/>
    <x v="12"/>
    <s v="B01"/>
    <n v="2000"/>
    <n v="3000"/>
    <n v="5000"/>
    <n v="166.66666666666666"/>
    <n v="250"/>
  </r>
  <r>
    <x v="88"/>
    <s v="East Wash State Historical Society"/>
    <s v="2023-25 Biennium"/>
    <s v="SDC DEBT"/>
    <x v="88"/>
    <x v="12"/>
    <s v="B01"/>
    <n v="2000"/>
    <n v="2000"/>
    <n v="4000"/>
    <n v="166.66666666666666"/>
    <n v="166.66666666666666"/>
  </r>
  <r>
    <x v="89"/>
    <s v="Department of Transportation"/>
    <s v="2023-25 Biennium"/>
    <s v="SDC DEBT"/>
    <x v="89"/>
    <x v="12"/>
    <s v="B01"/>
    <n v="441000"/>
    <n v="439000"/>
    <n v="880000"/>
    <n v="36750"/>
    <n v="36583.333333333336"/>
  </r>
  <r>
    <x v="90"/>
    <s v="County Road Administration Board"/>
    <s v="2023-25 Biennium"/>
    <s v="SDC DEBT"/>
    <x v="90"/>
    <x v="12"/>
    <s v="B01"/>
    <n v="3500"/>
    <n v="2500"/>
    <n v="6000"/>
    <n v="291.66666666666669"/>
    <n v="208.33333333333334"/>
  </r>
  <r>
    <x v="91"/>
    <s v="Transportation Improvement Board"/>
    <s v="2023-25 Biennium"/>
    <s v="SDC DEBT"/>
    <x v="91"/>
    <x v="12"/>
    <s v="B01"/>
    <n v="2000"/>
    <n v="1000"/>
    <n v="3000"/>
    <n v="166.66666666666666"/>
    <n v="83.333333333333329"/>
  </r>
  <r>
    <x v="92"/>
    <s v="Transportation Commission"/>
    <s v="2023-25 Biennium"/>
    <s v="SDC DEBT"/>
    <x v="92"/>
    <x v="12"/>
    <s v="B01"/>
    <n v="0"/>
    <n v="0"/>
    <n v="0"/>
    <n v="0"/>
    <n v="0"/>
  </r>
  <r>
    <x v="93"/>
    <s v="Freight Mobility Strategic Invest"/>
    <s v="2023-25 Biennium"/>
    <s v="SDC DEBT"/>
    <x v="93"/>
    <x v="12"/>
    <s v="B01"/>
    <n v="0"/>
    <n v="0"/>
    <n v="0"/>
    <n v="0"/>
    <n v="0"/>
  </r>
  <r>
    <x v="94"/>
    <s v="Columbia River Gorge Commission"/>
    <s v="2023-25 Biennium"/>
    <s v="SDC DEBT"/>
    <x v="94"/>
    <x v="12"/>
    <s v="B01"/>
    <n v="1500"/>
    <n v="1500"/>
    <n v="3000"/>
    <n v="125"/>
    <n v="125"/>
  </r>
  <r>
    <x v="95"/>
    <s v="Department of Ecology"/>
    <s v="2023-25 Biennium"/>
    <s v="SDC DEBT"/>
    <x v="95"/>
    <x v="12"/>
    <s v="B01"/>
    <n v="140500"/>
    <n v="137500"/>
    <n v="278000"/>
    <n v="11708.333333333334"/>
    <n v="11458.333333333334"/>
  </r>
  <r>
    <x v="96"/>
    <s v="WA Pollution Liab Insurance Program"/>
    <s v="2023-25 Biennium"/>
    <s v="SDC DEBT"/>
    <x v="96"/>
    <x v="12"/>
    <s v="B01"/>
    <n v="4000"/>
    <n v="5000"/>
    <n v="9000"/>
    <n v="333.33333333333331"/>
    <n v="416.66666666666669"/>
  </r>
  <r>
    <x v="98"/>
    <s v="State Parks and Recreation Comm"/>
    <s v="2023-25 Biennium"/>
    <s v="SDC DEBT"/>
    <x v="98"/>
    <x v="12"/>
    <s v="B01"/>
    <n v="34000"/>
    <n v="35000"/>
    <n v="69000"/>
    <n v="2833.3333333333335"/>
    <n v="2916.6666666666665"/>
  </r>
  <r>
    <x v="99"/>
    <s v="Rec and Conservation Funding Board"/>
    <s v="2023-25 Biennium"/>
    <s v="SDC DEBT"/>
    <x v="99"/>
    <x v="12"/>
    <s v="B01"/>
    <n v="13000"/>
    <n v="12000"/>
    <n v="25000"/>
    <n v="1083.3333333333333"/>
    <n v="1000"/>
  </r>
  <r>
    <x v="100"/>
    <s v="Environ &amp; Land Use Hearings Office"/>
    <s v="2023-25 Biennium"/>
    <s v="SDC DEBT"/>
    <x v="100"/>
    <x v="12"/>
    <s v="B01"/>
    <n v="4500"/>
    <n v="3500"/>
    <n v="8000"/>
    <n v="375"/>
    <n v="291.66666666666669"/>
  </r>
  <r>
    <x v="101"/>
    <s v="State Conservation Commission"/>
    <s v="2023-25 Biennium"/>
    <s v="SDC DEBT"/>
    <x v="101"/>
    <x v="12"/>
    <s v="B01"/>
    <n v="500"/>
    <n v="1500"/>
    <n v="2000"/>
    <n v="41.666666666666664"/>
    <n v="125"/>
  </r>
  <r>
    <x v="102"/>
    <s v="Dept of Fish and Wildlife"/>
    <s v="2023-25 Biennium"/>
    <s v="SDC DEBT"/>
    <x v="102"/>
    <x v="12"/>
    <s v="B01"/>
    <n v="146500"/>
    <n v="146500"/>
    <n v="293000"/>
    <n v="12208.333333333334"/>
    <n v="12208.333333333334"/>
  </r>
  <r>
    <x v="103"/>
    <s v="Puget Sound Partnership"/>
    <s v="2023-25 Biennium"/>
    <s v="SDC DEBT"/>
    <x v="103"/>
    <x v="12"/>
    <s v="B01"/>
    <n v="6000"/>
    <n v="5000"/>
    <n v="11000"/>
    <n v="500"/>
    <n v="416.66666666666669"/>
  </r>
  <r>
    <x v="104"/>
    <s v="Department of Natural Resources"/>
    <s v="2023-25 Biennium"/>
    <s v="SDC DEBT"/>
    <x v="104"/>
    <x v="12"/>
    <s v="B01"/>
    <n v="123500"/>
    <n v="126500"/>
    <n v="250000"/>
    <n v="10291.666666666666"/>
    <n v="10541.666666666666"/>
  </r>
  <r>
    <x v="105"/>
    <s v="Department of Agriculture"/>
    <s v="2023-25 Biennium"/>
    <s v="SDC DEBT"/>
    <x v="105"/>
    <x v="12"/>
    <s v="B01"/>
    <n v="44000"/>
    <n v="46000"/>
    <n v="90000"/>
    <n v="3666.6666666666665"/>
    <n v="3833.3333333333335"/>
  </r>
  <r>
    <x v="106"/>
    <s v="Employment Security Department"/>
    <s v="2023-25 Biennium"/>
    <s v="SDC DEBT"/>
    <x v="106"/>
    <x v="12"/>
    <s v="B01"/>
    <n v="392500"/>
    <n v="387500"/>
    <n v="780000"/>
    <n v="32708.333333333332"/>
    <n v="32291.666666666668"/>
  </r>
  <r>
    <x v="109"/>
    <s v="ESD - PFM"/>
    <s v="2023-25 Biennium"/>
    <s v="SDC DEBT"/>
    <x v="109"/>
    <x v="12"/>
    <s v="B01"/>
    <n v="0"/>
    <n v="0"/>
    <n v="0"/>
    <n v="0"/>
    <n v="0"/>
  </r>
  <r>
    <x v="110"/>
    <s v="ESD LTC"/>
    <s v="2023-25 Biennium"/>
    <s v="SDC DEBT"/>
    <x v="110"/>
    <x v="12"/>
    <s v="B01"/>
    <n v="0"/>
    <n v="0"/>
    <n v="0"/>
    <n v="0"/>
    <n v="0"/>
  </r>
  <r>
    <x v="111"/>
    <s v="ESD - UI"/>
    <s v="2023-25 Biennium"/>
    <s v="SDC DEBT"/>
    <x v="111"/>
    <x v="12"/>
    <s v="B01"/>
    <n v="0"/>
    <n v="0"/>
    <n v="0"/>
    <n v="0"/>
    <n v="0"/>
  </r>
  <r>
    <x v="112"/>
    <s v="ESD - Other"/>
    <s v="2023-25 Biennium"/>
    <s v="SDC DEBT"/>
    <x v="112"/>
    <x v="12"/>
    <s v="B01"/>
    <n v="0"/>
    <n v="0"/>
    <n v="0"/>
    <n v="0"/>
    <n v="0"/>
  </r>
  <r>
    <x v="107"/>
    <s v="Community/Technical College System"/>
    <s v="2023-25 Biennium"/>
    <s v="SDC DEBT"/>
    <x v="107"/>
    <x v="12"/>
    <s v="B01"/>
    <n v="683000"/>
    <n v="682000"/>
    <n v="1365000"/>
    <n v="56916.666666666664"/>
    <n v="56833.333333333336"/>
  </r>
  <r>
    <x v="0"/>
    <s v="House of Representatives"/>
    <s v="2024 Supplemental"/>
    <m/>
    <x v="0"/>
    <x v="12"/>
    <s v="B01"/>
    <n v="0"/>
    <n v="0"/>
    <n v="0"/>
    <n v="0"/>
    <n v="0"/>
  </r>
  <r>
    <x v="1"/>
    <s v="Senate"/>
    <s v="2024 Supplemental"/>
    <m/>
    <x v="1"/>
    <x v="12"/>
    <s v="B01"/>
    <n v="0"/>
    <n v="0"/>
    <n v="0"/>
    <n v="0"/>
    <n v="0"/>
  </r>
  <r>
    <x v="2"/>
    <s v="Joint Transportation Committee"/>
    <s v="2024 Supplemental"/>
    <m/>
    <x v="2"/>
    <x v="12"/>
    <s v="B01"/>
    <n v="0"/>
    <n v="0"/>
    <n v="0"/>
    <n v="0"/>
    <n v="0"/>
  </r>
  <r>
    <x v="3"/>
    <s v="Jt Leg Audit &amp; Review Committee"/>
    <s v="2024 Supplemental"/>
    <m/>
    <x v="3"/>
    <x v="12"/>
    <s v="B01"/>
    <n v="0"/>
    <n v="0"/>
    <n v="0"/>
    <n v="0"/>
    <n v="0"/>
  </r>
  <r>
    <x v="4"/>
    <s v="LEAP Committee"/>
    <s v="2024 Supplemental"/>
    <m/>
    <x v="4"/>
    <x v="12"/>
    <s v="B01"/>
    <n v="0"/>
    <n v="0"/>
    <n v="0"/>
    <n v="0"/>
    <n v="0"/>
  </r>
  <r>
    <x v="5"/>
    <s v="Office of the State Actuary"/>
    <s v="2024 Supplemental"/>
    <m/>
    <x v="5"/>
    <x v="12"/>
    <s v="B01"/>
    <n v="0"/>
    <n v="0"/>
    <n v="0"/>
    <n v="0"/>
    <n v="0"/>
  </r>
  <r>
    <x v="6"/>
    <s v="St Leg Labor Rel"/>
    <s v="2024 Supplemental"/>
    <m/>
    <x v="6"/>
    <x v="12"/>
    <s v="B01"/>
    <n v="0"/>
    <n v="0"/>
    <n v="0"/>
    <n v="0"/>
    <n v="0"/>
  </r>
  <r>
    <x v="7"/>
    <s v="Office of Legislative Support Svcs"/>
    <s v="2024 Supplemental"/>
    <m/>
    <x v="7"/>
    <x v="12"/>
    <s v="B01"/>
    <n v="0"/>
    <n v="0"/>
    <n v="0"/>
    <n v="0"/>
    <n v="0"/>
  </r>
  <r>
    <x v="8"/>
    <s v="Joint Legislative Systems Comm"/>
    <s v="2024 Supplemental"/>
    <m/>
    <x v="8"/>
    <x v="12"/>
    <s v="B01"/>
    <n v="0"/>
    <n v="0"/>
    <n v="0"/>
    <n v="0"/>
    <n v="0"/>
  </r>
  <r>
    <x v="9"/>
    <s v="Statute Law Committee"/>
    <s v="2024 Supplemental"/>
    <m/>
    <x v="9"/>
    <x v="12"/>
    <s v="B01"/>
    <n v="0"/>
    <n v="0"/>
    <n v="0"/>
    <n v="0"/>
    <n v="0"/>
  </r>
  <r>
    <x v="10"/>
    <s v="Supreme Court"/>
    <s v="2024 Supplemental"/>
    <m/>
    <x v="10"/>
    <x v="12"/>
    <s v="B01"/>
    <n v="0"/>
    <n v="0"/>
    <n v="0"/>
    <n v="0"/>
    <n v="0"/>
  </r>
  <r>
    <x v="11"/>
    <s v="State Law Library"/>
    <s v="2024 Supplemental"/>
    <m/>
    <x v="11"/>
    <x v="12"/>
    <s v="B01"/>
    <n v="500"/>
    <n v="-500"/>
    <n v="0"/>
    <n v="41.67"/>
    <n v="-41.67"/>
  </r>
  <r>
    <x v="12"/>
    <s v="Court of Appeals"/>
    <s v="2024 Supplemental"/>
    <m/>
    <x v="12"/>
    <x v="12"/>
    <s v="B01"/>
    <n v="0"/>
    <n v="0"/>
    <n v="0"/>
    <n v="0"/>
    <n v="0"/>
  </r>
  <r>
    <x v="13"/>
    <s v="Commission on Judicial Conduct"/>
    <s v="2024 Supplemental"/>
    <m/>
    <x v="13"/>
    <x v="12"/>
    <s v="B01"/>
    <n v="0"/>
    <n v="0"/>
    <n v="0"/>
    <n v="0"/>
    <n v="0"/>
  </r>
  <r>
    <x v="14"/>
    <s v="Administrative Office of the Courts"/>
    <s v="2024 Supplemental"/>
    <m/>
    <x v="14"/>
    <x v="12"/>
    <s v="B01"/>
    <n v="0"/>
    <n v="0"/>
    <n v="0"/>
    <n v="0"/>
    <n v="0"/>
  </r>
  <r>
    <x v="15"/>
    <s v="Office of Public Defense"/>
    <s v="2024 Supplemental"/>
    <m/>
    <x v="15"/>
    <x v="12"/>
    <s v="B01"/>
    <n v="0"/>
    <n v="0"/>
    <n v="0"/>
    <n v="0"/>
    <n v="0"/>
  </r>
  <r>
    <x v="16"/>
    <s v="Office of Civil Legal Aid"/>
    <s v="2024 Supplemental"/>
    <m/>
    <x v="16"/>
    <x v="12"/>
    <s v="B01"/>
    <n v="0"/>
    <n v="0"/>
    <n v="0"/>
    <n v="0"/>
    <n v="0"/>
  </r>
  <r>
    <x v="17"/>
    <s v="Office of the Governor"/>
    <s v="2024 Supplemental"/>
    <m/>
    <x v="17"/>
    <x v="12"/>
    <s v="B01"/>
    <n v="0"/>
    <n v="0"/>
    <n v="0"/>
    <n v="0"/>
    <n v="0"/>
  </r>
  <r>
    <x v="18"/>
    <s v="Office of the Lieutenant Governor"/>
    <s v="2024 Supplemental"/>
    <m/>
    <x v="18"/>
    <x v="12"/>
    <s v="B01"/>
    <n v="0"/>
    <n v="0"/>
    <n v="0"/>
    <n v="0"/>
    <n v="0"/>
  </r>
  <r>
    <x v="19"/>
    <s v="WA St Leadership Bd"/>
    <s v="2024 Supplemental"/>
    <m/>
    <x v="19"/>
    <x v="12"/>
    <s v="B01"/>
    <n v="0"/>
    <n v="0"/>
    <n v="0"/>
    <n v="0"/>
    <n v="0"/>
  </r>
  <r>
    <x v="20"/>
    <s v="Public Disclosure Commission"/>
    <s v="2024 Supplemental"/>
    <m/>
    <x v="20"/>
    <x v="12"/>
    <s v="B01"/>
    <n v="0"/>
    <n v="0"/>
    <n v="0"/>
    <n v="0"/>
    <n v="0"/>
  </r>
  <r>
    <x v="21"/>
    <s v="Office of the Secretary of State"/>
    <s v="2024 Supplemental"/>
    <m/>
    <x v="21"/>
    <x v="12"/>
    <s v="B01"/>
    <n v="0"/>
    <n v="0"/>
    <n v="0"/>
    <n v="0"/>
    <n v="0"/>
  </r>
  <r>
    <x v="22"/>
    <s v="Governor's Office of Indian Affairs"/>
    <s v="2024 Supplemental"/>
    <m/>
    <x v="22"/>
    <x v="12"/>
    <s v="B01"/>
    <n v="0"/>
    <n v="0"/>
    <n v="0"/>
    <n v="0"/>
    <n v="0"/>
  </r>
  <r>
    <x v="23"/>
    <s v="Asian-Pacific-American Affrs"/>
    <s v="2024 Supplemental"/>
    <m/>
    <x v="23"/>
    <x v="12"/>
    <s v="B01"/>
    <n v="0"/>
    <n v="0"/>
    <n v="0"/>
    <n v="0"/>
    <n v="0"/>
  </r>
  <r>
    <x v="24"/>
    <s v="Office of the State Treasurer"/>
    <s v="2024 Supplemental"/>
    <m/>
    <x v="24"/>
    <x v="12"/>
    <s v="B01"/>
    <n v="0"/>
    <n v="0"/>
    <n v="0"/>
    <n v="0"/>
    <n v="0"/>
  </r>
  <r>
    <x v="25"/>
    <s v="Redistricting Commission"/>
    <s v="2024 Supplemental"/>
    <m/>
    <x v="25"/>
    <x v="12"/>
    <s v="B01"/>
    <n v="-1000"/>
    <n v="0"/>
    <n v="-1000"/>
    <n v="-83.33"/>
    <n v="0"/>
  </r>
  <r>
    <x v="26"/>
    <s v="Office of the State Auditor"/>
    <s v="2024 Supplemental"/>
    <m/>
    <x v="26"/>
    <x v="12"/>
    <s v="B01"/>
    <n v="0"/>
    <n v="0"/>
    <n v="0"/>
    <n v="0"/>
    <n v="0"/>
  </r>
  <r>
    <x v="27"/>
    <s v="Comm Salaries for Elected Officials"/>
    <s v="2024 Supplemental"/>
    <m/>
    <x v="27"/>
    <x v="12"/>
    <s v="B01"/>
    <n v="0"/>
    <n v="0"/>
    <n v="0"/>
    <n v="0"/>
    <n v="0"/>
  </r>
  <r>
    <x v="28"/>
    <s v="Office of the Attorney General"/>
    <s v="2024 Supplemental"/>
    <m/>
    <x v="28"/>
    <x v="12"/>
    <s v="B01"/>
    <n v="0"/>
    <n v="0"/>
    <n v="0"/>
    <n v="0"/>
    <n v="0"/>
  </r>
  <r>
    <x v="29"/>
    <s v="Caseload Forecast Council"/>
    <s v="2024 Supplemental"/>
    <m/>
    <x v="29"/>
    <x v="12"/>
    <s v="B01"/>
    <n v="0"/>
    <n v="0"/>
    <n v="0"/>
    <n v="0"/>
    <n v="0"/>
  </r>
  <r>
    <x v="30"/>
    <s v="Dept of Financial Institutions"/>
    <s v="2024 Supplemental"/>
    <m/>
    <x v="30"/>
    <x v="12"/>
    <s v="B01"/>
    <n v="0"/>
    <n v="0"/>
    <n v="0"/>
    <n v="0"/>
    <n v="0"/>
  </r>
  <r>
    <x v="31"/>
    <s v="Department of Commerce"/>
    <s v="2024 Supplemental"/>
    <m/>
    <x v="31"/>
    <x v="12"/>
    <s v="B01"/>
    <n v="0"/>
    <n v="0"/>
    <n v="0"/>
    <n v="0"/>
    <n v="0"/>
  </r>
  <r>
    <x v="32"/>
    <s v="Economic &amp; Revenue Forecast Council"/>
    <s v="2024 Supplemental"/>
    <m/>
    <x v="32"/>
    <x v="12"/>
    <s v="B01"/>
    <n v="0"/>
    <n v="0"/>
    <n v="0"/>
    <n v="0"/>
    <n v="0"/>
  </r>
  <r>
    <x v="33"/>
    <s v="Office of Financial Management"/>
    <s v="2024 Supplemental"/>
    <m/>
    <x v="33"/>
    <x v="12"/>
    <s v="B01"/>
    <n v="0"/>
    <n v="0"/>
    <n v="0"/>
    <n v="0"/>
    <n v="0"/>
  </r>
  <r>
    <x v="34"/>
    <s v="WA State Health Care Authority"/>
    <s v="2024 Supplemental"/>
    <m/>
    <x v="34"/>
    <x v="12"/>
    <s v="B01"/>
    <n v="0"/>
    <n v="0"/>
    <n v="0"/>
    <n v="0"/>
    <n v="0"/>
  </r>
  <r>
    <x v="35"/>
    <s v="Office of Administrative Hearings"/>
    <s v="2024 Supplemental"/>
    <m/>
    <x v="35"/>
    <x v="12"/>
    <s v="B01"/>
    <n v="0"/>
    <n v="0"/>
    <n v="0"/>
    <n v="0"/>
    <n v="0"/>
  </r>
  <r>
    <x v="36"/>
    <s v="State Lottery Commission"/>
    <s v="2024 Supplemental"/>
    <m/>
    <x v="36"/>
    <x v="12"/>
    <s v="B01"/>
    <n v="0"/>
    <n v="0"/>
    <n v="0"/>
    <n v="0"/>
    <n v="0"/>
  </r>
  <r>
    <x v="37"/>
    <s v="Washington State Gambling Comm"/>
    <s v="2024 Supplemental"/>
    <m/>
    <x v="37"/>
    <x v="12"/>
    <s v="B01"/>
    <n v="0"/>
    <n v="0"/>
    <n v="0"/>
    <n v="0"/>
    <n v="0"/>
  </r>
  <r>
    <x v="38"/>
    <s v="WA State Comm on Hispanic Affairs"/>
    <s v="2024 Supplemental"/>
    <m/>
    <x v="38"/>
    <x v="12"/>
    <s v="B01"/>
    <n v="0"/>
    <n v="0"/>
    <n v="0"/>
    <n v="0"/>
    <n v="0"/>
  </r>
  <r>
    <x v="39"/>
    <s v="African-American Affairs Comm"/>
    <s v="2024 Supplemental"/>
    <m/>
    <x v="39"/>
    <x v="12"/>
    <s v="B01"/>
    <n v="0"/>
    <n v="0"/>
    <n v="0"/>
    <n v="0"/>
    <n v="0"/>
  </r>
  <r>
    <x v="40"/>
    <s v="Human Rights Commission"/>
    <s v="2024 Supplemental"/>
    <m/>
    <x v="40"/>
    <x v="12"/>
    <s v="B01"/>
    <n v="0"/>
    <n v="0"/>
    <n v="0"/>
    <n v="0"/>
    <n v="0"/>
  </r>
  <r>
    <x v="41"/>
    <s v="Department of Retirement Systems"/>
    <s v="2024 Supplemental"/>
    <m/>
    <x v="41"/>
    <x v="12"/>
    <s v="B01"/>
    <n v="0"/>
    <n v="0"/>
    <n v="0"/>
    <n v="0"/>
    <n v="0"/>
  </r>
  <r>
    <x v="42"/>
    <s v="State Investment Board"/>
    <s v="2024 Supplemental"/>
    <m/>
    <x v="42"/>
    <x v="12"/>
    <s v="B01"/>
    <n v="0"/>
    <n v="0"/>
    <n v="0"/>
    <n v="0"/>
    <n v="0"/>
  </r>
  <r>
    <x v="43"/>
    <s v="Department of Revenue"/>
    <s v="2024 Supplemental"/>
    <m/>
    <x v="43"/>
    <x v="12"/>
    <s v="B01"/>
    <n v="0"/>
    <n v="0"/>
    <n v="0"/>
    <n v="0"/>
    <n v="0"/>
  </r>
  <r>
    <x v="44"/>
    <s v="Board of Tax Appeals"/>
    <s v="2024 Supplemental"/>
    <m/>
    <x v="44"/>
    <x v="12"/>
    <s v="B01"/>
    <n v="0"/>
    <n v="0"/>
    <n v="0"/>
    <n v="0"/>
    <n v="0"/>
  </r>
  <r>
    <x v="45"/>
    <s v="Minority &amp; Women's Business Enterp"/>
    <s v="2024 Supplemental"/>
    <m/>
    <x v="45"/>
    <x v="12"/>
    <s v="B01"/>
    <n v="0"/>
    <n v="0"/>
    <n v="0"/>
    <n v="0"/>
    <n v="0"/>
  </r>
  <r>
    <x v="46"/>
    <s v="Office of Insurance Commissioner"/>
    <s v="2024 Supplemental"/>
    <m/>
    <x v="46"/>
    <x v="12"/>
    <s v="B01"/>
    <n v="0"/>
    <n v="0"/>
    <n v="0"/>
    <n v="0"/>
    <n v="0"/>
  </r>
  <r>
    <x v="47"/>
    <s v="Consolidated Technology Services"/>
    <s v="2024 Supplemental"/>
    <m/>
    <x v="47"/>
    <x v="12"/>
    <s v="B01"/>
    <n v="0"/>
    <n v="0"/>
    <n v="0"/>
    <n v="0"/>
    <n v="0"/>
  </r>
  <r>
    <x v="48"/>
    <s v="State Board of Accountancy"/>
    <s v="2024 Supplemental"/>
    <m/>
    <x v="48"/>
    <x v="12"/>
    <s v="B01"/>
    <n v="0"/>
    <n v="0"/>
    <n v="0"/>
    <n v="0"/>
    <n v="0"/>
  </r>
  <r>
    <x v="49"/>
    <s v="Bd of Reg Prof Eng &amp; Land Surveyors"/>
    <s v="2024 Supplemental"/>
    <m/>
    <x v="49"/>
    <x v="12"/>
    <s v="B01"/>
    <n v="0"/>
    <n v="0"/>
    <n v="0"/>
    <n v="0"/>
    <n v="0"/>
  </r>
  <r>
    <x v="50"/>
    <s v="Forensic Investigations Council"/>
    <s v="2024 Supplemental"/>
    <m/>
    <x v="50"/>
    <x v="12"/>
    <s v="B01"/>
    <n v="0"/>
    <n v="0"/>
    <n v="0"/>
    <n v="0"/>
    <n v="0"/>
  </r>
  <r>
    <x v="51"/>
    <s v="Dept of Enterprise Services"/>
    <s v="2024 Supplemental"/>
    <m/>
    <x v="51"/>
    <x v="12"/>
    <s v="B01"/>
    <n v="0"/>
    <n v="0"/>
    <n v="0"/>
    <n v="0"/>
    <n v="0"/>
  </r>
  <r>
    <x v="52"/>
    <s v="Washington Horse Racing Commission"/>
    <s v="2024 Supplemental"/>
    <m/>
    <x v="52"/>
    <x v="12"/>
    <s v="B01"/>
    <n v="0"/>
    <n v="0"/>
    <n v="0"/>
    <n v="0"/>
    <n v="0"/>
  </r>
  <r>
    <x v="53"/>
    <s v="Bd of Industrial Insurance Appeals"/>
    <s v="2024 Supplemental"/>
    <m/>
    <x v="53"/>
    <x v="12"/>
    <s v="B01"/>
    <n v="0"/>
    <n v="0"/>
    <n v="0"/>
    <n v="0"/>
    <n v="0"/>
  </r>
  <r>
    <x v="54"/>
    <s v="Liquor and Cannabis Board"/>
    <s v="2024 Supplemental"/>
    <m/>
    <x v="54"/>
    <x v="12"/>
    <s v="B01"/>
    <n v="0"/>
    <n v="0"/>
    <n v="0"/>
    <n v="0"/>
    <n v="0"/>
  </r>
  <r>
    <x v="55"/>
    <s v="Board of Pilotage Commissioners"/>
    <s v="2024 Supplemental"/>
    <m/>
    <x v="55"/>
    <x v="12"/>
    <s v="B01"/>
    <n v="0"/>
    <n v="0"/>
    <n v="0"/>
    <n v="0"/>
    <n v="0"/>
  </r>
  <r>
    <x v="56"/>
    <s v="Utilities and Transportation Comm"/>
    <s v="2024 Supplemental"/>
    <m/>
    <x v="56"/>
    <x v="12"/>
    <s v="B01"/>
    <n v="0"/>
    <n v="0"/>
    <n v="0"/>
    <n v="0"/>
    <n v="0"/>
  </r>
  <r>
    <x v="57"/>
    <s v="Board for Volunteer Firefighters"/>
    <s v="2024 Supplemental"/>
    <m/>
    <x v="57"/>
    <x v="12"/>
    <s v="B01"/>
    <n v="0"/>
    <n v="0"/>
    <n v="0"/>
    <n v="0"/>
    <n v="0"/>
  </r>
  <r>
    <x v="58"/>
    <s v="Washington State Patrol"/>
    <s v="2024 Supplemental"/>
    <m/>
    <x v="58"/>
    <x v="12"/>
    <s v="B01"/>
    <n v="0"/>
    <n v="0"/>
    <n v="0"/>
    <n v="0"/>
    <n v="0"/>
  </r>
  <r>
    <x v="59"/>
    <s v="Criminal Justice Training Comm"/>
    <s v="2024 Supplemental"/>
    <m/>
    <x v="59"/>
    <x v="12"/>
    <s v="B01"/>
    <n v="0"/>
    <n v="0"/>
    <n v="0"/>
    <n v="0"/>
    <n v="0"/>
  </r>
  <r>
    <x v="60"/>
    <s v="WA Traffic Safety Commission"/>
    <s v="2024 Supplemental"/>
    <m/>
    <x v="60"/>
    <x v="12"/>
    <s v="B01"/>
    <n v="0"/>
    <n v="0"/>
    <n v="0"/>
    <n v="0"/>
    <n v="0"/>
  </r>
  <r>
    <x v="61"/>
    <s v="Office of Independent Investigations"/>
    <s v="2024 Supplemental"/>
    <m/>
    <x v="61"/>
    <x v="12"/>
    <s v="B01"/>
    <n v="0"/>
    <n v="0"/>
    <n v="0"/>
    <n v="0"/>
    <n v="0"/>
  </r>
  <r>
    <x v="62"/>
    <s v="Department of Labor and Industries"/>
    <s v="2024 Supplemental"/>
    <m/>
    <x v="62"/>
    <x v="12"/>
    <s v="B01"/>
    <n v="0"/>
    <n v="0"/>
    <n v="0"/>
    <n v="0"/>
    <n v="0"/>
  </r>
  <r>
    <x v="63"/>
    <s v="Department of Licensing"/>
    <s v="2024 Supplemental"/>
    <m/>
    <x v="63"/>
    <x v="12"/>
    <s v="B01"/>
    <n v="0"/>
    <n v="0"/>
    <n v="0"/>
    <n v="0"/>
    <n v="0"/>
  </r>
  <r>
    <x v="64"/>
    <s v="Military Department"/>
    <s v="2024 Supplemental"/>
    <m/>
    <x v="64"/>
    <x v="12"/>
    <s v="B01"/>
    <n v="0"/>
    <n v="0"/>
    <n v="0"/>
    <n v="0"/>
    <n v="0"/>
  </r>
  <r>
    <x v="65"/>
    <s v="Public Employment Relations Comm"/>
    <s v="2024 Supplemental"/>
    <m/>
    <x v="65"/>
    <x v="12"/>
    <s v="B01"/>
    <n v="0"/>
    <n v="0"/>
    <n v="0"/>
    <n v="0"/>
    <n v="0"/>
  </r>
  <r>
    <x v="66"/>
    <s v="Dept of Social and Health Services"/>
    <s v="2024 Supplemental"/>
    <m/>
    <x v="66"/>
    <x v="12"/>
    <s v="B01"/>
    <n v="0"/>
    <n v="0"/>
    <n v="0"/>
    <n v="0"/>
    <n v="0"/>
  </r>
  <r>
    <x v="67"/>
    <s v="Department of Health"/>
    <s v="2024 Supplemental"/>
    <m/>
    <x v="67"/>
    <x v="12"/>
    <s v="B01"/>
    <n v="0"/>
    <n v="0"/>
    <n v="0"/>
    <n v="0"/>
    <n v="0"/>
  </r>
  <r>
    <x v="68"/>
    <s v="Department of Veterans' Affairs"/>
    <s v="2024 Supplemental"/>
    <m/>
    <x v="68"/>
    <x v="12"/>
    <s v="B01"/>
    <n v="0"/>
    <n v="0"/>
    <n v="0"/>
    <n v="0"/>
    <n v="0"/>
  </r>
  <r>
    <x v="69"/>
    <s v="Dept of Children, Youth &amp; Families"/>
    <s v="2024 Supplemental"/>
    <m/>
    <x v="69"/>
    <x v="12"/>
    <s v="B01"/>
    <n v="0"/>
    <n v="0"/>
    <n v="0"/>
    <n v="0"/>
    <n v="0"/>
  </r>
  <r>
    <x v="70"/>
    <s v="Department of Corrections"/>
    <s v="2024 Supplemental"/>
    <m/>
    <x v="70"/>
    <x v="12"/>
    <s v="B01"/>
    <n v="0"/>
    <n v="0"/>
    <n v="0"/>
    <n v="0"/>
    <n v="0"/>
  </r>
  <r>
    <x v="71"/>
    <s v="Dept of Services for the Blind"/>
    <s v="2024 Supplemental"/>
    <m/>
    <x v="71"/>
    <x v="12"/>
    <s v="B01"/>
    <n v="0"/>
    <n v="0"/>
    <n v="0"/>
    <n v="0"/>
    <n v="0"/>
  </r>
  <r>
    <x v="72"/>
    <s v="Student Achievement Council"/>
    <s v="2024 Supplemental"/>
    <m/>
    <x v="72"/>
    <x v="12"/>
    <s v="B01"/>
    <n v="0"/>
    <n v="0"/>
    <n v="0"/>
    <n v="0"/>
    <n v="0"/>
  </r>
  <r>
    <x v="73"/>
    <s v="LEOFF 2 Retirement Board"/>
    <s v="2024 Supplemental"/>
    <m/>
    <x v="73"/>
    <x v="12"/>
    <s v="B01"/>
    <n v="0"/>
    <n v="0"/>
    <n v="0"/>
    <n v="0"/>
    <n v="0"/>
  </r>
  <r>
    <x v="74"/>
    <s v="Public Schools"/>
    <s v="2024 Supplemental"/>
    <m/>
    <x v="74"/>
    <x v="12"/>
    <s v="B01"/>
    <n v="0"/>
    <n v="0"/>
    <n v="0"/>
    <n v="0"/>
    <n v="0"/>
  </r>
  <r>
    <x v="75"/>
    <s v="State School for the Blind"/>
    <s v="2024 Supplemental"/>
    <m/>
    <x v="75"/>
    <x v="12"/>
    <s v="B01"/>
    <n v="0"/>
    <n v="0"/>
    <n v="0"/>
    <n v="0"/>
    <n v="0"/>
  </r>
  <r>
    <x v="76"/>
    <s v="Childhood Deafness &amp; Hearing Loss"/>
    <s v="2024 Supplemental"/>
    <m/>
    <x v="76"/>
    <x v="12"/>
    <s v="B01"/>
    <n v="0"/>
    <n v="0"/>
    <n v="0"/>
    <n v="0"/>
    <n v="0"/>
  </r>
  <r>
    <x v="77"/>
    <s v="Workforce Trng &amp; Educ Coord Board"/>
    <s v="2024 Supplemental"/>
    <m/>
    <x v="77"/>
    <x v="12"/>
    <s v="B01"/>
    <n v="0"/>
    <n v="0"/>
    <n v="0"/>
    <n v="0"/>
    <n v="0"/>
  </r>
  <r>
    <x v="78"/>
    <s v="Archaeology &amp; Historic Preservation"/>
    <s v="2024 Supplemental"/>
    <m/>
    <x v="78"/>
    <x v="12"/>
    <s v="B01"/>
    <n v="0"/>
    <n v="0"/>
    <n v="0"/>
    <n v="0"/>
    <n v="0"/>
  </r>
  <r>
    <x v="79"/>
    <s v="Washington Charter School Comm"/>
    <s v="2024 Supplemental"/>
    <m/>
    <x v="79"/>
    <x v="12"/>
    <s v="B01"/>
    <n v="0"/>
    <n v="0"/>
    <n v="0"/>
    <n v="0"/>
    <n v="0"/>
  </r>
  <r>
    <x v="80"/>
    <s v="University of Washington"/>
    <s v="2024 Supplemental"/>
    <m/>
    <x v="80"/>
    <x v="12"/>
    <s v="B01"/>
    <n v="0"/>
    <n v="0"/>
    <n v="0"/>
    <n v="0"/>
    <n v="0"/>
  </r>
  <r>
    <x v="81"/>
    <s v="Washington State University"/>
    <s v="2024 Supplemental"/>
    <m/>
    <x v="81"/>
    <x v="12"/>
    <s v="B01"/>
    <n v="0"/>
    <n v="0"/>
    <n v="0"/>
    <n v="0"/>
    <n v="0"/>
  </r>
  <r>
    <x v="82"/>
    <s v="Eastern Washington University"/>
    <s v="2024 Supplemental"/>
    <m/>
    <x v="82"/>
    <x v="12"/>
    <s v="B01"/>
    <n v="0"/>
    <n v="0"/>
    <n v="0"/>
    <n v="0"/>
    <n v="0"/>
  </r>
  <r>
    <x v="83"/>
    <s v="Central Washington University"/>
    <s v="2024 Supplemental"/>
    <m/>
    <x v="83"/>
    <x v="12"/>
    <s v="B01"/>
    <n v="0"/>
    <n v="0"/>
    <n v="0"/>
    <n v="0"/>
    <n v="0"/>
  </r>
  <r>
    <x v="84"/>
    <s v="The Evergreen State College"/>
    <s v="2024 Supplemental"/>
    <m/>
    <x v="84"/>
    <x v="12"/>
    <s v="B01"/>
    <n v="0"/>
    <n v="0"/>
    <n v="0"/>
    <n v="0"/>
    <n v="0"/>
  </r>
  <r>
    <x v="85"/>
    <s v="Western Washington University"/>
    <s v="2024 Supplemental"/>
    <m/>
    <x v="85"/>
    <x v="12"/>
    <s v="B01"/>
    <n v="0"/>
    <n v="0"/>
    <n v="0"/>
    <n v="0"/>
    <n v="0"/>
  </r>
  <r>
    <x v="86"/>
    <s v="Washington State Arts Commission"/>
    <s v="2024 Supplemental"/>
    <m/>
    <x v="86"/>
    <x v="12"/>
    <s v="B01"/>
    <n v="0"/>
    <n v="0"/>
    <n v="0"/>
    <n v="0"/>
    <n v="0"/>
  </r>
  <r>
    <x v="87"/>
    <s v="Washington State Historical Society"/>
    <s v="2024 Supplemental"/>
    <m/>
    <x v="87"/>
    <x v="12"/>
    <s v="B01"/>
    <n v="0"/>
    <n v="0"/>
    <n v="0"/>
    <n v="0"/>
    <n v="0"/>
  </r>
  <r>
    <x v="88"/>
    <s v="East Wash State Historical Society"/>
    <s v="2024 Supplemental"/>
    <m/>
    <x v="88"/>
    <x v="12"/>
    <s v="B01"/>
    <n v="0"/>
    <n v="0"/>
    <n v="0"/>
    <n v="0"/>
    <n v="0"/>
  </r>
  <r>
    <x v="89"/>
    <s v="Department of Transportation"/>
    <s v="2024 Supplemental"/>
    <m/>
    <x v="89"/>
    <x v="12"/>
    <s v="B01"/>
    <n v="0"/>
    <n v="0"/>
    <n v="0"/>
    <n v="0"/>
    <n v="0"/>
  </r>
  <r>
    <x v="90"/>
    <s v="County Road Administration Board"/>
    <s v="2024 Supplemental"/>
    <m/>
    <x v="90"/>
    <x v="12"/>
    <s v="B01"/>
    <n v="0"/>
    <n v="0"/>
    <n v="0"/>
    <n v="0"/>
    <n v="0"/>
  </r>
  <r>
    <x v="91"/>
    <s v="Transportation Improvement Board"/>
    <s v="2024 Supplemental"/>
    <m/>
    <x v="91"/>
    <x v="12"/>
    <s v="B01"/>
    <n v="0"/>
    <n v="0"/>
    <n v="0"/>
    <n v="0"/>
    <n v="0"/>
  </r>
  <r>
    <x v="92"/>
    <s v="Transportation Commission"/>
    <s v="2024 Supplemental"/>
    <m/>
    <x v="92"/>
    <x v="12"/>
    <s v="B01"/>
    <n v="0"/>
    <n v="0"/>
    <n v="0"/>
    <n v="0"/>
    <n v="0"/>
  </r>
  <r>
    <x v="93"/>
    <s v="Freight Mobility Strategic Invest"/>
    <s v="2024 Supplemental"/>
    <m/>
    <x v="93"/>
    <x v="12"/>
    <s v="B01"/>
    <n v="0"/>
    <n v="0"/>
    <n v="0"/>
    <n v="0"/>
    <n v="0"/>
  </r>
  <r>
    <x v="94"/>
    <s v="Columbia River Gorge Commission"/>
    <s v="2024 Supplemental"/>
    <m/>
    <x v="94"/>
    <x v="12"/>
    <s v="B01"/>
    <n v="0"/>
    <n v="0"/>
    <n v="0"/>
    <n v="0"/>
    <n v="0"/>
  </r>
  <r>
    <x v="95"/>
    <s v="Department of Ecology"/>
    <s v="2024 Supplemental"/>
    <m/>
    <x v="95"/>
    <x v="12"/>
    <s v="B01"/>
    <n v="0"/>
    <n v="0"/>
    <n v="0"/>
    <n v="0"/>
    <n v="0"/>
  </r>
  <r>
    <x v="96"/>
    <s v="WA Pollution Liab Insurance Program"/>
    <s v="2024 Supplemental"/>
    <m/>
    <x v="96"/>
    <x v="12"/>
    <s v="B01"/>
    <n v="0"/>
    <n v="0"/>
    <n v="0"/>
    <n v="0"/>
    <n v="0"/>
  </r>
  <r>
    <x v="97"/>
    <s v="Energy Fac Site Eval"/>
    <s v="2024 Supplemental"/>
    <m/>
    <x v="97"/>
    <x v="12"/>
    <s v="B01"/>
    <n v="0"/>
    <n v="0"/>
    <n v="0"/>
    <n v="0"/>
    <n v="0"/>
  </r>
  <r>
    <x v="98"/>
    <s v="State Parks and Recreation Comm"/>
    <s v="2024 Supplemental"/>
    <m/>
    <x v="98"/>
    <x v="12"/>
    <s v="B01"/>
    <n v="0"/>
    <n v="0"/>
    <n v="0"/>
    <n v="0"/>
    <n v="0"/>
  </r>
  <r>
    <x v="99"/>
    <s v="Rec and Conservation Funding Board"/>
    <s v="2024 Supplemental"/>
    <m/>
    <x v="99"/>
    <x v="12"/>
    <s v="B01"/>
    <n v="0"/>
    <n v="0"/>
    <n v="0"/>
    <n v="0"/>
    <n v="0"/>
  </r>
  <r>
    <x v="100"/>
    <s v="Environ &amp; Land Use Hearings Office"/>
    <s v="2024 Supplemental"/>
    <m/>
    <x v="100"/>
    <x v="12"/>
    <s v="B01"/>
    <n v="0"/>
    <n v="0"/>
    <n v="0"/>
    <n v="0"/>
    <n v="0"/>
  </r>
  <r>
    <x v="101"/>
    <s v="State Conservation Commission"/>
    <s v="2024 Supplemental"/>
    <m/>
    <x v="101"/>
    <x v="12"/>
    <s v="B01"/>
    <n v="0"/>
    <n v="0"/>
    <n v="0"/>
    <n v="0"/>
    <n v="0"/>
  </r>
  <r>
    <x v="102"/>
    <s v="Dept of Fish and Wildlife"/>
    <s v="2024 Supplemental"/>
    <m/>
    <x v="102"/>
    <x v="12"/>
    <s v="B01"/>
    <n v="0"/>
    <n v="0"/>
    <n v="0"/>
    <n v="0"/>
    <n v="0"/>
  </r>
  <r>
    <x v="103"/>
    <s v="Puget Sound Partnership"/>
    <s v="2024 Supplemental"/>
    <m/>
    <x v="103"/>
    <x v="12"/>
    <s v="B01"/>
    <n v="0"/>
    <n v="0"/>
    <n v="0"/>
    <n v="0"/>
    <n v="0"/>
  </r>
  <r>
    <x v="104"/>
    <s v="Department of Natural Resources"/>
    <s v="2024 Supplemental"/>
    <m/>
    <x v="104"/>
    <x v="12"/>
    <s v="B01"/>
    <n v="0"/>
    <n v="0"/>
    <n v="0"/>
    <n v="0"/>
    <n v="0"/>
  </r>
  <r>
    <x v="105"/>
    <s v="Department of Agriculture"/>
    <s v="2024 Supplemental"/>
    <m/>
    <x v="105"/>
    <x v="12"/>
    <s v="B01"/>
    <n v="0"/>
    <n v="0"/>
    <n v="0"/>
    <n v="0"/>
    <n v="0"/>
  </r>
  <r>
    <x v="106"/>
    <s v="Employment Security Department"/>
    <s v="2024 Supplemental"/>
    <m/>
    <x v="106"/>
    <x v="12"/>
    <s v="B01"/>
    <n v="0"/>
    <n v="0"/>
    <n v="0"/>
    <n v="0"/>
    <n v="0"/>
  </r>
  <r>
    <x v="107"/>
    <s v="Community/Technical College System"/>
    <s v="2024 Supplemental"/>
    <m/>
    <x v="107"/>
    <x v="12"/>
    <s v="B01"/>
    <n v="0"/>
    <n v="0"/>
    <n v="0"/>
    <n v="0"/>
    <n v="0"/>
  </r>
  <r>
    <x v="0"/>
    <s v="House of Representatives"/>
    <s v="2024 Supplemental"/>
    <m/>
    <x v="0"/>
    <x v="13"/>
    <m/>
    <n v="0"/>
    <n v="0"/>
    <n v="0"/>
    <n v="0"/>
    <n v="0"/>
  </r>
  <r>
    <x v="1"/>
    <s v="Senate"/>
    <s v="2024 Supplemental"/>
    <m/>
    <x v="1"/>
    <x v="13"/>
    <m/>
    <n v="0"/>
    <n v="0"/>
    <n v="0"/>
    <n v="0"/>
    <n v="0"/>
  </r>
  <r>
    <x v="2"/>
    <s v="Joint Transportation Committee"/>
    <s v="2024 Supplemental"/>
    <m/>
    <x v="2"/>
    <x v="13"/>
    <m/>
    <n v="0"/>
    <n v="0"/>
    <n v="0"/>
    <n v="0"/>
    <n v="0"/>
  </r>
  <r>
    <x v="3"/>
    <s v="Jt Leg Audit &amp; Review Committee"/>
    <s v="2024 Supplemental"/>
    <m/>
    <x v="3"/>
    <x v="13"/>
    <m/>
    <n v="0"/>
    <n v="0"/>
    <n v="0"/>
    <n v="0"/>
    <n v="0"/>
  </r>
  <r>
    <x v="4"/>
    <s v="LEAP Committee"/>
    <s v="2024 Supplemental"/>
    <m/>
    <x v="4"/>
    <x v="13"/>
    <m/>
    <n v="0"/>
    <n v="0"/>
    <n v="0"/>
    <n v="0"/>
    <n v="0"/>
  </r>
  <r>
    <x v="5"/>
    <s v="Office of the State Actuary"/>
    <s v="2024 Supplemental"/>
    <m/>
    <x v="5"/>
    <x v="13"/>
    <m/>
    <n v="0"/>
    <n v="0"/>
    <n v="0"/>
    <n v="0"/>
    <n v="0"/>
  </r>
  <r>
    <x v="6"/>
    <s v="St Leg Labor Rel"/>
    <s v="2024 Supplemental"/>
    <m/>
    <x v="6"/>
    <x v="13"/>
    <m/>
    <n v="0"/>
    <n v="0"/>
    <n v="0"/>
    <n v="0"/>
    <n v="0"/>
  </r>
  <r>
    <x v="7"/>
    <s v="Office of Legislative Support Svcs"/>
    <s v="2024 Supplemental"/>
    <m/>
    <x v="7"/>
    <x v="13"/>
    <m/>
    <n v="0"/>
    <n v="0"/>
    <n v="0"/>
    <n v="0"/>
    <n v="0"/>
  </r>
  <r>
    <x v="8"/>
    <s v="Joint Legislative Systems Comm"/>
    <s v="2024 Supplemental"/>
    <m/>
    <x v="8"/>
    <x v="13"/>
    <m/>
    <n v="0"/>
    <n v="0"/>
    <n v="0"/>
    <n v="0"/>
    <n v="0"/>
  </r>
  <r>
    <x v="9"/>
    <s v="Statute Law Committee"/>
    <s v="2024 Supplemental"/>
    <m/>
    <x v="9"/>
    <x v="13"/>
    <m/>
    <n v="0"/>
    <n v="0"/>
    <n v="0"/>
    <n v="0"/>
    <n v="0"/>
  </r>
  <r>
    <x v="10"/>
    <s v="Supreme Court"/>
    <s v="2024 Supplemental"/>
    <m/>
    <x v="10"/>
    <x v="13"/>
    <m/>
    <n v="0"/>
    <n v="0"/>
    <n v="0"/>
    <n v="0"/>
    <n v="0"/>
  </r>
  <r>
    <x v="11"/>
    <s v="State Law Library"/>
    <s v="2024 Supplemental"/>
    <m/>
    <x v="11"/>
    <x v="13"/>
    <m/>
    <n v="0"/>
    <n v="0"/>
    <n v="0"/>
    <n v="0"/>
    <n v="0"/>
  </r>
  <r>
    <x v="12"/>
    <s v="Court of Appeals"/>
    <s v="2024 Supplemental"/>
    <m/>
    <x v="12"/>
    <x v="13"/>
    <m/>
    <n v="0"/>
    <n v="0"/>
    <n v="0"/>
    <n v="0"/>
    <n v="0"/>
  </r>
  <r>
    <x v="13"/>
    <s v="Commission on Judicial Conduct"/>
    <s v="2024 Supplemental"/>
    <m/>
    <x v="13"/>
    <x v="13"/>
    <m/>
    <n v="0"/>
    <n v="0"/>
    <n v="0"/>
    <n v="0"/>
    <n v="0"/>
  </r>
  <r>
    <x v="14"/>
    <s v="Administrative Office of the Courts"/>
    <s v="2024 Supplemental"/>
    <m/>
    <x v="14"/>
    <x v="13"/>
    <m/>
    <n v="0"/>
    <n v="0"/>
    <n v="0"/>
    <n v="0"/>
    <n v="0"/>
  </r>
  <r>
    <x v="15"/>
    <s v="Office of Public Defense"/>
    <s v="2024 Supplemental"/>
    <m/>
    <x v="15"/>
    <x v="13"/>
    <m/>
    <n v="0"/>
    <n v="0"/>
    <n v="0"/>
    <n v="0"/>
    <n v="0"/>
  </r>
  <r>
    <x v="16"/>
    <s v="Office of Civil Legal Aid"/>
    <s v="2024 Supplemental"/>
    <m/>
    <x v="16"/>
    <x v="13"/>
    <m/>
    <n v="0"/>
    <n v="0"/>
    <n v="0"/>
    <n v="0"/>
    <n v="0"/>
  </r>
  <r>
    <x v="17"/>
    <s v="Office of the Governor"/>
    <s v="2024 Supplemental"/>
    <m/>
    <x v="17"/>
    <x v="13"/>
    <m/>
    <n v="0"/>
    <n v="0"/>
    <n v="0"/>
    <n v="0"/>
    <n v="0"/>
  </r>
  <r>
    <x v="18"/>
    <s v="Office of the Lieutenant Governor"/>
    <s v="2024 Supplemental"/>
    <m/>
    <x v="18"/>
    <x v="13"/>
    <m/>
    <n v="0"/>
    <n v="0"/>
    <n v="0"/>
    <n v="0"/>
    <n v="0"/>
  </r>
  <r>
    <x v="19"/>
    <s v="WA St Leadership Bd"/>
    <s v="2024 Supplemental"/>
    <m/>
    <x v="19"/>
    <x v="13"/>
    <m/>
    <n v="0"/>
    <n v="0"/>
    <n v="0"/>
    <n v="0"/>
    <n v="0"/>
  </r>
  <r>
    <x v="20"/>
    <s v="Public Disclosure Commission"/>
    <s v="2024 Supplemental"/>
    <m/>
    <x v="20"/>
    <x v="13"/>
    <m/>
    <n v="0"/>
    <n v="0"/>
    <n v="0"/>
    <n v="0"/>
    <n v="0"/>
  </r>
  <r>
    <x v="21"/>
    <s v="Office of the Secretary of State"/>
    <s v="2024 Supplemental"/>
    <m/>
    <x v="21"/>
    <x v="13"/>
    <m/>
    <n v="0"/>
    <n v="0"/>
    <n v="0"/>
    <n v="0"/>
    <n v="0"/>
  </r>
  <r>
    <x v="22"/>
    <s v="Governor's Office of Indian Affairs"/>
    <s v="2024 Supplemental"/>
    <m/>
    <x v="22"/>
    <x v="13"/>
    <m/>
    <n v="0"/>
    <n v="0"/>
    <n v="0"/>
    <n v="0"/>
    <n v="0"/>
  </r>
  <r>
    <x v="23"/>
    <s v="Asian-Pacific-American Affrs"/>
    <s v="2024 Supplemental"/>
    <m/>
    <x v="23"/>
    <x v="13"/>
    <m/>
    <n v="0"/>
    <n v="0"/>
    <n v="0"/>
    <n v="0"/>
    <n v="0"/>
  </r>
  <r>
    <x v="24"/>
    <s v="Office of the State Treasurer"/>
    <s v="2024 Supplemental"/>
    <m/>
    <x v="24"/>
    <x v="13"/>
    <m/>
    <n v="0"/>
    <n v="0"/>
    <n v="0"/>
    <n v="0"/>
    <n v="0"/>
  </r>
  <r>
    <x v="25"/>
    <s v="Redistricting Commission"/>
    <s v="2024 Supplemental"/>
    <m/>
    <x v="25"/>
    <x v="13"/>
    <m/>
    <n v="0"/>
    <n v="0"/>
    <n v="0"/>
    <n v="0"/>
    <n v="0"/>
  </r>
  <r>
    <x v="26"/>
    <s v="Office of the State Auditor"/>
    <s v="2024 Supplemental"/>
    <m/>
    <x v="26"/>
    <x v="13"/>
    <m/>
    <n v="0"/>
    <n v="0"/>
    <n v="0"/>
    <n v="0"/>
    <n v="0"/>
  </r>
  <r>
    <x v="27"/>
    <s v="Comm Salaries for Elected Officials"/>
    <s v="2024 Supplemental"/>
    <m/>
    <x v="27"/>
    <x v="13"/>
    <m/>
    <n v="0"/>
    <n v="0"/>
    <n v="0"/>
    <n v="0"/>
    <n v="0"/>
  </r>
  <r>
    <x v="28"/>
    <s v="Office of the Attorney General"/>
    <s v="2024 Supplemental"/>
    <m/>
    <x v="28"/>
    <x v="13"/>
    <m/>
    <n v="0"/>
    <n v="0"/>
    <n v="0"/>
    <n v="0"/>
    <n v="0"/>
  </r>
  <r>
    <x v="29"/>
    <s v="Caseload Forecast Council"/>
    <s v="2024 Supplemental"/>
    <m/>
    <x v="29"/>
    <x v="13"/>
    <m/>
    <n v="0"/>
    <n v="0"/>
    <n v="0"/>
    <n v="0"/>
    <n v="0"/>
  </r>
  <r>
    <x v="30"/>
    <s v="Dept of Financial Institutions"/>
    <s v="2024 Supplemental"/>
    <m/>
    <x v="30"/>
    <x v="13"/>
    <m/>
    <n v="0"/>
    <n v="0"/>
    <n v="0"/>
    <n v="0"/>
    <n v="0"/>
  </r>
  <r>
    <x v="31"/>
    <s v="Department of Commerce"/>
    <s v="2024 Supplemental"/>
    <m/>
    <x v="31"/>
    <x v="13"/>
    <m/>
    <n v="0"/>
    <n v="0"/>
    <n v="0"/>
    <n v="0"/>
    <n v="0"/>
  </r>
  <r>
    <x v="32"/>
    <s v="Economic &amp; Revenue Forecast Council"/>
    <s v="2024 Supplemental"/>
    <m/>
    <x v="32"/>
    <x v="13"/>
    <m/>
    <n v="0"/>
    <n v="0"/>
    <n v="0"/>
    <n v="0"/>
    <n v="0"/>
  </r>
  <r>
    <x v="33"/>
    <s v="Office of Financial Management"/>
    <s v="2024 Supplemental"/>
    <m/>
    <x v="33"/>
    <x v="13"/>
    <m/>
    <n v="0"/>
    <n v="0"/>
    <n v="0"/>
    <n v="0"/>
    <n v="0"/>
  </r>
  <r>
    <x v="34"/>
    <s v="WA State Health Care Authority"/>
    <s v="2024 Supplemental"/>
    <m/>
    <x v="34"/>
    <x v="13"/>
    <m/>
    <n v="0"/>
    <n v="0"/>
    <n v="0"/>
    <n v="0"/>
    <n v="0"/>
  </r>
  <r>
    <x v="35"/>
    <s v="Office of Administrative Hearings"/>
    <s v="2024 Supplemental"/>
    <m/>
    <x v="35"/>
    <x v="13"/>
    <m/>
    <n v="0"/>
    <n v="0"/>
    <n v="0"/>
    <n v="0"/>
    <n v="0"/>
  </r>
  <r>
    <x v="36"/>
    <s v="State Lottery Commission"/>
    <s v="2024 Supplemental"/>
    <m/>
    <x v="36"/>
    <x v="13"/>
    <m/>
    <n v="0"/>
    <n v="0"/>
    <n v="0"/>
    <n v="0"/>
    <n v="0"/>
  </r>
  <r>
    <x v="37"/>
    <s v="Washington State Gambling Comm"/>
    <s v="2024 Supplemental"/>
    <m/>
    <x v="37"/>
    <x v="13"/>
    <m/>
    <n v="0"/>
    <n v="0"/>
    <n v="0"/>
    <n v="0"/>
    <n v="0"/>
  </r>
  <r>
    <x v="38"/>
    <s v="WA State Comm on Hispanic Affairs"/>
    <s v="2024 Supplemental"/>
    <m/>
    <x v="38"/>
    <x v="13"/>
    <m/>
    <n v="0"/>
    <n v="0"/>
    <n v="0"/>
    <n v="0"/>
    <n v="0"/>
  </r>
  <r>
    <x v="39"/>
    <s v="African-American Affairs Comm"/>
    <s v="2024 Supplemental"/>
    <m/>
    <x v="39"/>
    <x v="13"/>
    <m/>
    <n v="0"/>
    <n v="0"/>
    <n v="0"/>
    <n v="0"/>
    <n v="0"/>
  </r>
  <r>
    <x v="40"/>
    <s v="Human Rights Commission"/>
    <s v="2024 Supplemental"/>
    <m/>
    <x v="40"/>
    <x v="13"/>
    <m/>
    <n v="0"/>
    <n v="0"/>
    <n v="0"/>
    <n v="0"/>
    <n v="0"/>
  </r>
  <r>
    <x v="41"/>
    <s v="Department of Retirement Systems"/>
    <s v="2024 Supplemental"/>
    <m/>
    <x v="41"/>
    <x v="13"/>
    <m/>
    <n v="0"/>
    <n v="0"/>
    <n v="0"/>
    <n v="0"/>
    <n v="0"/>
  </r>
  <r>
    <x v="42"/>
    <s v="State Investment Board"/>
    <s v="2024 Supplemental"/>
    <m/>
    <x v="42"/>
    <x v="13"/>
    <m/>
    <n v="0"/>
    <n v="0"/>
    <n v="0"/>
    <n v="0"/>
    <n v="0"/>
  </r>
  <r>
    <x v="43"/>
    <s v="Department of Revenue"/>
    <s v="2024 Supplemental"/>
    <m/>
    <x v="43"/>
    <x v="13"/>
    <m/>
    <n v="0"/>
    <n v="0"/>
    <n v="0"/>
    <n v="0"/>
    <n v="0"/>
  </r>
  <r>
    <x v="44"/>
    <s v="Board of Tax Appeals"/>
    <s v="2024 Supplemental"/>
    <m/>
    <x v="44"/>
    <x v="13"/>
    <m/>
    <n v="0"/>
    <n v="0"/>
    <n v="0"/>
    <n v="0"/>
    <n v="0"/>
  </r>
  <r>
    <x v="45"/>
    <s v="Minority &amp; Women's Business Enterp"/>
    <s v="2024 Supplemental"/>
    <m/>
    <x v="45"/>
    <x v="13"/>
    <m/>
    <n v="0"/>
    <n v="0"/>
    <n v="0"/>
    <n v="0"/>
    <n v="0"/>
  </r>
  <r>
    <x v="46"/>
    <s v="Office of Insurance Commissioner"/>
    <s v="2024 Supplemental"/>
    <m/>
    <x v="46"/>
    <x v="13"/>
    <m/>
    <n v="0"/>
    <n v="0"/>
    <n v="0"/>
    <n v="0"/>
    <n v="0"/>
  </r>
  <r>
    <x v="47"/>
    <s v="Consolidated Technology Services"/>
    <s v="2024 Supplemental"/>
    <m/>
    <x v="47"/>
    <x v="13"/>
    <m/>
    <n v="0"/>
    <n v="0"/>
    <n v="0"/>
    <n v="0"/>
    <n v="0"/>
  </r>
  <r>
    <x v="48"/>
    <s v="State Board of Accountancy"/>
    <s v="2024 Supplemental"/>
    <m/>
    <x v="48"/>
    <x v="13"/>
    <m/>
    <n v="0"/>
    <n v="0"/>
    <n v="0"/>
    <n v="0"/>
    <n v="0"/>
  </r>
  <r>
    <x v="49"/>
    <s v="Bd of Reg Prof Eng &amp; Land Surveyors"/>
    <s v="2024 Supplemental"/>
    <m/>
    <x v="49"/>
    <x v="13"/>
    <m/>
    <n v="0"/>
    <n v="0"/>
    <n v="0"/>
    <n v="0"/>
    <n v="0"/>
  </r>
  <r>
    <x v="50"/>
    <s v="Forensic Investigations Council"/>
    <s v="2024 Supplemental"/>
    <m/>
    <x v="50"/>
    <x v="13"/>
    <m/>
    <n v="0"/>
    <n v="0"/>
    <n v="0"/>
    <n v="0"/>
    <n v="0"/>
  </r>
  <r>
    <x v="51"/>
    <s v="Dept of Enterprise Services"/>
    <s v="2024 Supplemental"/>
    <m/>
    <x v="51"/>
    <x v="13"/>
    <m/>
    <n v="0"/>
    <n v="0"/>
    <n v="0"/>
    <n v="0"/>
    <n v="0"/>
  </r>
  <r>
    <x v="52"/>
    <s v="Washington Horse Racing Commission"/>
    <s v="2024 Supplemental"/>
    <m/>
    <x v="52"/>
    <x v="13"/>
    <m/>
    <n v="0"/>
    <n v="0"/>
    <n v="0"/>
    <n v="0"/>
    <n v="0"/>
  </r>
  <r>
    <x v="53"/>
    <s v="Bd of Industrial Insurance Appeals"/>
    <s v="2024 Supplemental"/>
    <m/>
    <x v="53"/>
    <x v="13"/>
    <m/>
    <n v="0"/>
    <n v="0"/>
    <n v="0"/>
    <n v="0"/>
    <n v="0"/>
  </r>
  <r>
    <x v="54"/>
    <s v="Liquor and Cannabis Board"/>
    <s v="2024 Supplemental"/>
    <m/>
    <x v="54"/>
    <x v="13"/>
    <m/>
    <n v="0"/>
    <n v="0"/>
    <n v="0"/>
    <n v="0"/>
    <n v="0"/>
  </r>
  <r>
    <x v="55"/>
    <s v="Board of Pilotage Commissioners"/>
    <s v="2024 Supplemental"/>
    <m/>
    <x v="55"/>
    <x v="13"/>
    <m/>
    <n v="0"/>
    <n v="0"/>
    <n v="0"/>
    <n v="0"/>
    <n v="0"/>
  </r>
  <r>
    <x v="56"/>
    <s v="Utilities and Transportation Comm"/>
    <s v="2024 Supplemental"/>
    <m/>
    <x v="56"/>
    <x v="13"/>
    <m/>
    <n v="0"/>
    <n v="0"/>
    <n v="0"/>
    <n v="0"/>
    <n v="0"/>
  </r>
  <r>
    <x v="57"/>
    <s v="Board for Volunteer Firefighters"/>
    <s v="2024 Supplemental"/>
    <m/>
    <x v="57"/>
    <x v="13"/>
    <m/>
    <n v="0"/>
    <n v="0"/>
    <n v="0"/>
    <n v="0"/>
    <n v="0"/>
  </r>
  <r>
    <x v="58"/>
    <s v="Washington State Patrol"/>
    <s v="2024 Supplemental"/>
    <m/>
    <x v="58"/>
    <x v="13"/>
    <m/>
    <n v="0"/>
    <n v="0"/>
    <n v="0"/>
    <n v="0"/>
    <n v="0"/>
  </r>
  <r>
    <x v="59"/>
    <s v="Criminal Justice Training Comm"/>
    <s v="2024 Supplemental"/>
    <m/>
    <x v="59"/>
    <x v="13"/>
    <m/>
    <n v="0"/>
    <n v="0"/>
    <n v="0"/>
    <n v="0"/>
    <n v="0"/>
  </r>
  <r>
    <x v="60"/>
    <s v="WA Traffic Safety Commission"/>
    <s v="2024 Supplemental"/>
    <m/>
    <x v="60"/>
    <x v="13"/>
    <m/>
    <n v="0"/>
    <n v="0"/>
    <n v="0"/>
    <n v="0"/>
    <n v="0"/>
  </r>
  <r>
    <x v="61"/>
    <s v="Office of Independent Investigations"/>
    <s v="2024 Supplemental"/>
    <m/>
    <x v="61"/>
    <x v="13"/>
    <m/>
    <n v="0"/>
    <n v="0"/>
    <n v="0"/>
    <n v="0"/>
    <n v="0"/>
  </r>
  <r>
    <x v="62"/>
    <s v="Department of Labor and Industries"/>
    <s v="2024 Supplemental"/>
    <m/>
    <x v="62"/>
    <x v="13"/>
    <m/>
    <n v="0"/>
    <n v="0"/>
    <n v="0"/>
    <n v="0"/>
    <n v="0"/>
  </r>
  <r>
    <x v="63"/>
    <s v="Department of Licensing"/>
    <s v="2024 Supplemental"/>
    <m/>
    <x v="63"/>
    <x v="13"/>
    <m/>
    <n v="0"/>
    <n v="0"/>
    <n v="0"/>
    <n v="0"/>
    <n v="0"/>
  </r>
  <r>
    <x v="64"/>
    <s v="Military Department"/>
    <s v="2024 Supplemental"/>
    <m/>
    <x v="64"/>
    <x v="13"/>
    <m/>
    <n v="0"/>
    <n v="0"/>
    <n v="0"/>
    <n v="0"/>
    <n v="0"/>
  </r>
  <r>
    <x v="65"/>
    <s v="Public Employment Relations Comm"/>
    <s v="2024 Supplemental"/>
    <m/>
    <x v="65"/>
    <x v="13"/>
    <m/>
    <n v="0"/>
    <n v="0"/>
    <n v="0"/>
    <n v="0"/>
    <n v="0"/>
  </r>
  <r>
    <x v="66"/>
    <s v="Dept of Social and Health Services"/>
    <s v="2024 Supplemental"/>
    <m/>
    <x v="66"/>
    <x v="13"/>
    <m/>
    <n v="0"/>
    <n v="0"/>
    <n v="0"/>
    <n v="0"/>
    <n v="0"/>
  </r>
  <r>
    <x v="67"/>
    <s v="Department of Health"/>
    <s v="2024 Supplemental"/>
    <m/>
    <x v="67"/>
    <x v="13"/>
    <m/>
    <n v="0"/>
    <n v="0"/>
    <n v="0"/>
    <n v="0"/>
    <n v="0"/>
  </r>
  <r>
    <x v="68"/>
    <s v="Department of Veterans' Affairs"/>
    <s v="2024 Supplemental"/>
    <m/>
    <x v="68"/>
    <x v="13"/>
    <m/>
    <n v="0"/>
    <n v="0"/>
    <n v="0"/>
    <n v="0"/>
    <n v="0"/>
  </r>
  <r>
    <x v="69"/>
    <s v="Dept of Children, Youth &amp; Families"/>
    <s v="2024 Supplemental"/>
    <m/>
    <x v="69"/>
    <x v="13"/>
    <m/>
    <n v="0"/>
    <n v="0"/>
    <n v="0"/>
    <n v="0"/>
    <n v="0"/>
  </r>
  <r>
    <x v="70"/>
    <s v="Department of Corrections"/>
    <s v="2024 Supplemental"/>
    <m/>
    <x v="70"/>
    <x v="13"/>
    <m/>
    <n v="0"/>
    <n v="0"/>
    <n v="0"/>
    <n v="0"/>
    <n v="0"/>
  </r>
  <r>
    <x v="71"/>
    <s v="Dept of Services for the Blind"/>
    <s v="2024 Supplemental"/>
    <m/>
    <x v="71"/>
    <x v="13"/>
    <m/>
    <n v="0"/>
    <n v="0"/>
    <n v="0"/>
    <n v="0"/>
    <n v="0"/>
  </r>
  <r>
    <x v="72"/>
    <s v="Student Achievement Council"/>
    <s v="2024 Supplemental"/>
    <m/>
    <x v="72"/>
    <x v="13"/>
    <m/>
    <n v="0"/>
    <n v="0"/>
    <n v="0"/>
    <n v="0"/>
    <n v="0"/>
  </r>
  <r>
    <x v="73"/>
    <s v="LEOFF 2 Retirement Board"/>
    <s v="2024 Supplemental"/>
    <m/>
    <x v="73"/>
    <x v="13"/>
    <m/>
    <n v="0"/>
    <n v="0"/>
    <n v="0"/>
    <n v="0"/>
    <n v="0"/>
  </r>
  <r>
    <x v="74"/>
    <s v="Public Schools"/>
    <s v="2024 Supplemental"/>
    <m/>
    <x v="74"/>
    <x v="13"/>
    <m/>
    <n v="0"/>
    <n v="0"/>
    <n v="0"/>
    <n v="0"/>
    <n v="0"/>
  </r>
  <r>
    <x v="75"/>
    <s v="State School for the Blind"/>
    <s v="2024 Supplemental"/>
    <m/>
    <x v="75"/>
    <x v="13"/>
    <m/>
    <n v="0"/>
    <n v="0"/>
    <n v="0"/>
    <n v="0"/>
    <n v="0"/>
  </r>
  <r>
    <x v="76"/>
    <s v="Childhood Deafness &amp; Hearing Loss"/>
    <s v="2024 Supplemental"/>
    <m/>
    <x v="76"/>
    <x v="13"/>
    <m/>
    <n v="0"/>
    <n v="0"/>
    <n v="0"/>
    <n v="0"/>
    <n v="0"/>
  </r>
  <r>
    <x v="77"/>
    <s v="Workforce Trng &amp; Educ Coord Board"/>
    <s v="2024 Supplemental"/>
    <m/>
    <x v="77"/>
    <x v="13"/>
    <m/>
    <n v="0"/>
    <n v="0"/>
    <n v="0"/>
    <n v="0"/>
    <n v="0"/>
  </r>
  <r>
    <x v="78"/>
    <s v="Archaeology &amp; Historic Preservation"/>
    <s v="2024 Supplemental"/>
    <m/>
    <x v="78"/>
    <x v="13"/>
    <m/>
    <n v="0"/>
    <n v="0"/>
    <n v="0"/>
    <n v="0"/>
    <n v="0"/>
  </r>
  <r>
    <x v="79"/>
    <s v="Washington Charter School Comm"/>
    <s v="2024 Supplemental"/>
    <m/>
    <x v="79"/>
    <x v="13"/>
    <m/>
    <n v="0"/>
    <n v="0"/>
    <n v="0"/>
    <n v="0"/>
    <n v="0"/>
  </r>
  <r>
    <x v="80"/>
    <s v="University of Washington"/>
    <s v="2024 Supplemental"/>
    <m/>
    <x v="80"/>
    <x v="13"/>
    <m/>
    <n v="0"/>
    <n v="0"/>
    <n v="0"/>
    <n v="0"/>
    <n v="0"/>
  </r>
  <r>
    <x v="81"/>
    <s v="Washington State University"/>
    <s v="2024 Supplemental"/>
    <m/>
    <x v="81"/>
    <x v="13"/>
    <m/>
    <n v="0"/>
    <n v="0"/>
    <n v="0"/>
    <n v="0"/>
    <n v="0"/>
  </r>
  <r>
    <x v="82"/>
    <s v="Eastern Washington University"/>
    <s v="2024 Supplemental"/>
    <m/>
    <x v="82"/>
    <x v="13"/>
    <m/>
    <n v="0"/>
    <n v="0"/>
    <n v="0"/>
    <n v="0"/>
    <n v="0"/>
  </r>
  <r>
    <x v="83"/>
    <s v="Central Washington University"/>
    <s v="2024 Supplemental"/>
    <m/>
    <x v="83"/>
    <x v="13"/>
    <m/>
    <n v="0"/>
    <n v="0"/>
    <n v="0"/>
    <n v="0"/>
    <n v="0"/>
  </r>
  <r>
    <x v="84"/>
    <s v="The Evergreen State College"/>
    <s v="2024 Supplemental"/>
    <m/>
    <x v="84"/>
    <x v="13"/>
    <m/>
    <n v="0"/>
    <n v="0"/>
    <n v="0"/>
    <n v="0"/>
    <n v="0"/>
  </r>
  <r>
    <x v="85"/>
    <s v="Western Washington University"/>
    <s v="2024 Supplemental"/>
    <m/>
    <x v="85"/>
    <x v="13"/>
    <m/>
    <n v="0"/>
    <n v="0"/>
    <n v="0"/>
    <n v="0"/>
    <n v="0"/>
  </r>
  <r>
    <x v="86"/>
    <s v="Washington State Arts Commission"/>
    <s v="2024 Supplemental"/>
    <m/>
    <x v="86"/>
    <x v="13"/>
    <m/>
    <n v="0"/>
    <n v="0"/>
    <n v="0"/>
    <n v="0"/>
    <n v="0"/>
  </r>
  <r>
    <x v="87"/>
    <s v="Washington State Historical Society"/>
    <s v="2024 Supplemental"/>
    <m/>
    <x v="87"/>
    <x v="13"/>
    <m/>
    <n v="0"/>
    <n v="0"/>
    <n v="0"/>
    <n v="0"/>
    <n v="0"/>
  </r>
  <r>
    <x v="88"/>
    <s v="East Wash State Historical Society"/>
    <s v="2024 Supplemental"/>
    <m/>
    <x v="88"/>
    <x v="13"/>
    <m/>
    <n v="0"/>
    <n v="0"/>
    <n v="0"/>
    <n v="0"/>
    <n v="0"/>
  </r>
  <r>
    <x v="89"/>
    <s v="Department of Transportation"/>
    <s v="2024 Supplemental"/>
    <m/>
    <x v="89"/>
    <x v="13"/>
    <m/>
    <n v="0"/>
    <n v="0"/>
    <n v="0"/>
    <n v="0"/>
    <n v="0"/>
  </r>
  <r>
    <x v="90"/>
    <s v="County Road Administration Board"/>
    <s v="2024 Supplemental"/>
    <m/>
    <x v="90"/>
    <x v="13"/>
    <m/>
    <n v="0"/>
    <n v="0"/>
    <n v="0"/>
    <n v="0"/>
    <n v="0"/>
  </r>
  <r>
    <x v="91"/>
    <s v="Transportation Improvement Board"/>
    <s v="2024 Supplemental"/>
    <m/>
    <x v="91"/>
    <x v="13"/>
    <m/>
    <n v="0"/>
    <n v="0"/>
    <n v="0"/>
    <n v="0"/>
    <n v="0"/>
  </r>
  <r>
    <x v="92"/>
    <s v="Transportation Commission"/>
    <s v="2024 Supplemental"/>
    <m/>
    <x v="92"/>
    <x v="13"/>
    <m/>
    <n v="0"/>
    <n v="0"/>
    <n v="0"/>
    <n v="0"/>
    <n v="0"/>
  </r>
  <r>
    <x v="93"/>
    <s v="Freight Mobility Strategic Invest"/>
    <s v="2024 Supplemental"/>
    <m/>
    <x v="93"/>
    <x v="13"/>
    <m/>
    <n v="0"/>
    <n v="0"/>
    <n v="0"/>
    <n v="0"/>
    <n v="0"/>
  </r>
  <r>
    <x v="94"/>
    <s v="Columbia River Gorge Commission"/>
    <s v="2024 Supplemental"/>
    <m/>
    <x v="94"/>
    <x v="13"/>
    <m/>
    <n v="0"/>
    <n v="0"/>
    <n v="0"/>
    <n v="0"/>
    <n v="0"/>
  </r>
  <r>
    <x v="95"/>
    <s v="Department of Ecology"/>
    <s v="2024 Supplemental"/>
    <m/>
    <x v="95"/>
    <x v="13"/>
    <m/>
    <n v="0"/>
    <n v="0"/>
    <n v="0"/>
    <n v="0"/>
    <n v="0"/>
  </r>
  <r>
    <x v="96"/>
    <s v="WA Pollution Liab Insurance Program"/>
    <s v="2024 Supplemental"/>
    <m/>
    <x v="96"/>
    <x v="13"/>
    <m/>
    <n v="0"/>
    <n v="0"/>
    <n v="0"/>
    <n v="0"/>
    <n v="0"/>
  </r>
  <r>
    <x v="97"/>
    <s v="Energy Fac Site Eval"/>
    <s v="2024 Supplemental"/>
    <m/>
    <x v="97"/>
    <x v="13"/>
    <m/>
    <n v="0"/>
    <n v="0"/>
    <n v="0"/>
    <n v="0"/>
    <n v="0"/>
  </r>
  <r>
    <x v="98"/>
    <s v="State Parks and Recreation Comm"/>
    <s v="2024 Supplemental"/>
    <m/>
    <x v="98"/>
    <x v="13"/>
    <m/>
    <n v="0"/>
    <n v="0"/>
    <n v="0"/>
    <n v="0"/>
    <n v="0"/>
  </r>
  <r>
    <x v="99"/>
    <s v="Rec and Conservation Funding Board"/>
    <s v="2024 Supplemental"/>
    <m/>
    <x v="99"/>
    <x v="13"/>
    <m/>
    <n v="0"/>
    <n v="0"/>
    <n v="0"/>
    <n v="0"/>
    <n v="0"/>
  </r>
  <r>
    <x v="100"/>
    <s v="Environ &amp; Land Use Hearings Office"/>
    <s v="2024 Supplemental"/>
    <m/>
    <x v="100"/>
    <x v="13"/>
    <m/>
    <n v="0"/>
    <n v="0"/>
    <n v="0"/>
    <n v="0"/>
    <n v="0"/>
  </r>
  <r>
    <x v="101"/>
    <s v="State Conservation Commission"/>
    <s v="2024 Supplemental"/>
    <m/>
    <x v="101"/>
    <x v="13"/>
    <m/>
    <n v="0"/>
    <n v="0"/>
    <n v="0"/>
    <n v="0"/>
    <n v="0"/>
  </r>
  <r>
    <x v="102"/>
    <s v="Dept of Fish and Wildlife"/>
    <s v="2024 Supplemental"/>
    <m/>
    <x v="102"/>
    <x v="13"/>
    <m/>
    <n v="0"/>
    <n v="0"/>
    <n v="0"/>
    <n v="0"/>
    <n v="0"/>
  </r>
  <r>
    <x v="103"/>
    <s v="Puget Sound Partnership"/>
    <s v="2024 Supplemental"/>
    <m/>
    <x v="103"/>
    <x v="13"/>
    <m/>
    <n v="0"/>
    <n v="0"/>
    <n v="0"/>
    <n v="0"/>
    <n v="0"/>
  </r>
  <r>
    <x v="104"/>
    <s v="Department of Natural Resources"/>
    <s v="2024 Supplemental"/>
    <m/>
    <x v="104"/>
    <x v="13"/>
    <m/>
    <n v="0"/>
    <n v="0"/>
    <n v="0"/>
    <n v="0"/>
    <n v="0"/>
  </r>
  <r>
    <x v="105"/>
    <s v="Department of Agriculture"/>
    <s v="2024 Supplemental"/>
    <m/>
    <x v="105"/>
    <x v="13"/>
    <m/>
    <n v="0"/>
    <n v="0"/>
    <n v="0"/>
    <n v="0"/>
    <n v="0"/>
  </r>
  <r>
    <x v="106"/>
    <s v="Employment Security Department"/>
    <s v="2024 Supplemental"/>
    <m/>
    <x v="106"/>
    <x v="13"/>
    <m/>
    <n v="0"/>
    <n v="0"/>
    <n v="0"/>
    <n v="0"/>
    <n v="0"/>
  </r>
  <r>
    <x v="107"/>
    <s v="Community/Technical College System"/>
    <s v="2024 Supplemental"/>
    <m/>
    <x v="107"/>
    <x v="13"/>
    <m/>
    <n v="0"/>
    <n v="0"/>
    <n v="0"/>
    <n v="0"/>
    <n v="0"/>
  </r>
  <r>
    <x v="0"/>
    <s v="House of Representatives"/>
    <s v="2023-25 Biennium"/>
    <s v="NETWORK"/>
    <x v="0"/>
    <x v="14"/>
    <s v="B39"/>
    <n v="0"/>
    <n v="0"/>
    <n v="0"/>
    <n v="0"/>
    <n v="0"/>
  </r>
  <r>
    <x v="1"/>
    <s v="Senate"/>
    <s v="2023-25 Biennium"/>
    <s v="NETWORK"/>
    <x v="1"/>
    <x v="14"/>
    <s v="B39"/>
    <n v="0"/>
    <n v="0"/>
    <n v="0"/>
    <n v="0"/>
    <n v="0"/>
  </r>
  <r>
    <x v="2"/>
    <s v="Joint Transportation Committee"/>
    <s v="2023-25 Biennium"/>
    <s v="NETWORK"/>
    <x v="2"/>
    <x v="14"/>
    <s v="B39"/>
    <n v="0"/>
    <n v="0"/>
    <n v="0"/>
    <n v="0"/>
    <n v="0"/>
  </r>
  <r>
    <x v="3"/>
    <s v="Jt Leg Audit &amp; Review Committee"/>
    <s v="2023-25 Biennium"/>
    <s v="NETWORK"/>
    <x v="3"/>
    <x v="14"/>
    <s v="B39"/>
    <n v="0"/>
    <n v="0"/>
    <n v="0"/>
    <n v="0"/>
    <n v="0"/>
  </r>
  <r>
    <x v="4"/>
    <s v="LEAP Committee"/>
    <s v="2023-25 Biennium"/>
    <s v="NETWORK"/>
    <x v="4"/>
    <x v="14"/>
    <s v="B39"/>
    <n v="0"/>
    <n v="0"/>
    <n v="0"/>
    <n v="0"/>
    <n v="0"/>
  </r>
  <r>
    <x v="5"/>
    <s v="Office of the State Actuary"/>
    <s v="2023-25 Biennium"/>
    <s v="NETWORK"/>
    <x v="5"/>
    <x v="14"/>
    <s v="B39"/>
    <n v="0"/>
    <n v="0"/>
    <n v="0"/>
    <n v="0"/>
    <n v="0"/>
  </r>
  <r>
    <x v="7"/>
    <s v="Office of Legislative Support Svcs"/>
    <s v="2023-25 Biennium"/>
    <s v="NETWORK"/>
    <x v="7"/>
    <x v="14"/>
    <s v="B39"/>
    <n v="0"/>
    <n v="0"/>
    <n v="0"/>
    <n v="0"/>
    <n v="0"/>
  </r>
  <r>
    <x v="8"/>
    <s v="Joint Legislative Systems Comm"/>
    <s v="2023-25 Biennium"/>
    <s v="NETWORK"/>
    <x v="8"/>
    <x v="14"/>
    <s v="B39"/>
    <n v="80500"/>
    <n v="81500"/>
    <n v="162000"/>
    <n v="6708.333333333333"/>
    <n v="6791.666666666667"/>
  </r>
  <r>
    <x v="9"/>
    <s v="Statute Law Committee"/>
    <s v="2023-25 Biennium"/>
    <s v="NETWORK"/>
    <x v="9"/>
    <x v="14"/>
    <s v="B39"/>
    <n v="0"/>
    <n v="0"/>
    <n v="0"/>
    <n v="0"/>
    <n v="0"/>
  </r>
  <r>
    <x v="10"/>
    <s v="Supreme Court"/>
    <s v="2023-25 Biennium"/>
    <s v="NETWORK"/>
    <x v="10"/>
    <x v="14"/>
    <s v="B39"/>
    <n v="0"/>
    <n v="0"/>
    <n v="0"/>
    <n v="0"/>
    <n v="0"/>
  </r>
  <r>
    <x v="11"/>
    <s v="State Law Library"/>
    <s v="2023-25 Biennium"/>
    <s v="NETWORK"/>
    <x v="11"/>
    <x v="14"/>
    <s v="B39"/>
    <n v="0"/>
    <n v="0"/>
    <n v="0"/>
    <n v="0"/>
    <n v="0"/>
  </r>
  <r>
    <x v="12"/>
    <s v="Court of Appeals"/>
    <s v="2023-25 Biennium"/>
    <s v="NETWORK"/>
    <x v="12"/>
    <x v="14"/>
    <s v="B39"/>
    <n v="0"/>
    <n v="0"/>
    <n v="0"/>
    <n v="0"/>
    <n v="0"/>
  </r>
  <r>
    <x v="13"/>
    <s v="Commission on Judicial Conduct"/>
    <s v="2023-25 Biennium"/>
    <s v="NETWORK"/>
    <x v="13"/>
    <x v="14"/>
    <s v="B39"/>
    <n v="0"/>
    <n v="0"/>
    <n v="0"/>
    <n v="0"/>
    <n v="0"/>
  </r>
  <r>
    <x v="14"/>
    <s v="Administrative Office of the Courts"/>
    <s v="2023-25 Biennium"/>
    <s v="NETWORK"/>
    <x v="14"/>
    <x v="14"/>
    <s v="B39"/>
    <n v="380500"/>
    <n v="392500"/>
    <n v="773000"/>
    <n v="31708.333333333332"/>
    <n v="32708.333333333332"/>
  </r>
  <r>
    <x v="15"/>
    <s v="Office of Public Defense"/>
    <s v="2023-25 Biennium"/>
    <s v="NETWORK"/>
    <x v="15"/>
    <x v="14"/>
    <s v="B39"/>
    <n v="73500"/>
    <n v="75500"/>
    <n v="149000"/>
    <n v="6125"/>
    <n v="6291.666666666667"/>
  </r>
  <r>
    <x v="16"/>
    <s v="Office of Civil Legal Aid"/>
    <s v="2023-25 Biennium"/>
    <s v="NETWORK"/>
    <x v="16"/>
    <x v="14"/>
    <s v="B39"/>
    <n v="32500"/>
    <n v="32500"/>
    <n v="65000"/>
    <n v="2708.3333333333335"/>
    <n v="2708.3333333333335"/>
  </r>
  <r>
    <x v="17"/>
    <s v="Office of the Governor"/>
    <s v="2023-25 Biennium"/>
    <s v="NETWORK"/>
    <x v="17"/>
    <x v="14"/>
    <s v="B39"/>
    <n v="51000"/>
    <n v="53000"/>
    <n v="104000"/>
    <n v="4250"/>
    <n v="4416.666666666667"/>
  </r>
  <r>
    <x v="18"/>
    <s v="Office of the Lieutenant Governor"/>
    <s v="2023-25 Biennium"/>
    <s v="NETWORK"/>
    <x v="18"/>
    <x v="14"/>
    <s v="B39"/>
    <n v="0"/>
    <n v="0"/>
    <n v="0"/>
    <n v="0"/>
    <n v="0"/>
  </r>
  <r>
    <x v="20"/>
    <s v="Public Disclosure Commission"/>
    <s v="2023-25 Biennium"/>
    <s v="NETWORK"/>
    <x v="20"/>
    <x v="14"/>
    <s v="B39"/>
    <n v="74500"/>
    <n v="76500"/>
    <n v="151000"/>
    <n v="6208.333333333333"/>
    <n v="6375"/>
  </r>
  <r>
    <x v="21"/>
    <s v="Office of the Secretary of State"/>
    <s v="2023-25 Biennium"/>
    <s v="NETWORK"/>
    <x v="21"/>
    <x v="14"/>
    <s v="B39"/>
    <n v="461500"/>
    <n v="473500"/>
    <n v="935000"/>
    <n v="38458.333333333336"/>
    <n v="39458.333333333336"/>
  </r>
  <r>
    <x v="22"/>
    <s v="Governor's Office of Indian Affairs"/>
    <s v="2023-25 Biennium"/>
    <s v="NETWORK"/>
    <x v="22"/>
    <x v="14"/>
    <s v="B39"/>
    <n v="500"/>
    <n v="500"/>
    <n v="1000"/>
    <n v="41.666666666666664"/>
    <n v="41.666666666666664"/>
  </r>
  <r>
    <x v="23"/>
    <s v="Asian-Pacific-American Affrs"/>
    <s v="2023-25 Biennium"/>
    <s v="NETWORK"/>
    <x v="23"/>
    <x v="14"/>
    <s v="B39"/>
    <n v="500"/>
    <n v="500"/>
    <n v="1000"/>
    <n v="41.666666666666664"/>
    <n v="41.666666666666664"/>
  </r>
  <r>
    <x v="24"/>
    <s v="Office of the State Treasurer"/>
    <s v="2023-25 Biennium"/>
    <s v="NETWORK"/>
    <x v="24"/>
    <x v="14"/>
    <s v="B39"/>
    <n v="122500"/>
    <n v="126500"/>
    <n v="249000"/>
    <n v="10208.333333333334"/>
    <n v="10541.666666666666"/>
  </r>
  <r>
    <x v="25"/>
    <s v="Redistricting Commission"/>
    <s v="2023-25 Biennium"/>
    <s v="NETWORK"/>
    <x v="25"/>
    <x v="14"/>
    <s v="B39"/>
    <n v="0"/>
    <n v="0"/>
    <n v="0"/>
    <n v="0"/>
    <n v="0"/>
  </r>
  <r>
    <x v="26"/>
    <s v="Office of the State Auditor"/>
    <s v="2023-25 Biennium"/>
    <s v="NETWORK"/>
    <x v="26"/>
    <x v="14"/>
    <s v="B39"/>
    <n v="176500"/>
    <n v="180500"/>
    <n v="357000"/>
    <n v="14708.333333333334"/>
    <n v="15041.666666666666"/>
  </r>
  <r>
    <x v="27"/>
    <s v="Comm Salaries for Elected Officials"/>
    <s v="2023-25 Biennium"/>
    <s v="NETWORK"/>
    <x v="27"/>
    <x v="14"/>
    <s v="B39"/>
    <n v="0"/>
    <n v="0"/>
    <n v="0"/>
    <n v="0"/>
    <n v="0"/>
  </r>
  <r>
    <x v="28"/>
    <s v="Office of the Attorney General"/>
    <s v="2023-25 Biennium"/>
    <s v="NETWORK"/>
    <x v="28"/>
    <x v="14"/>
    <s v="B39"/>
    <n v="355000"/>
    <n v="366000"/>
    <n v="721000"/>
    <n v="29583.333333333332"/>
    <n v="30500"/>
  </r>
  <r>
    <x v="29"/>
    <s v="Caseload Forecast Council"/>
    <s v="2023-25 Biennium"/>
    <s v="NETWORK"/>
    <x v="29"/>
    <x v="14"/>
    <s v="B39"/>
    <n v="32000"/>
    <n v="34000"/>
    <n v="66000"/>
    <n v="2666.6666666666665"/>
    <n v="2833.3333333333335"/>
  </r>
  <r>
    <x v="30"/>
    <s v="Dept of Financial Institutions"/>
    <s v="2023-25 Biennium"/>
    <s v="NETWORK"/>
    <x v="30"/>
    <x v="14"/>
    <s v="B39"/>
    <n v="75500"/>
    <n v="78500"/>
    <n v="154000"/>
    <n v="6291.666666666667"/>
    <n v="6541.666666666667"/>
  </r>
  <r>
    <x v="31"/>
    <s v="Department of Commerce"/>
    <s v="2023-25 Biennium"/>
    <s v="NETWORK"/>
    <x v="31"/>
    <x v="14"/>
    <s v="B39"/>
    <n v="168500"/>
    <n v="167500"/>
    <n v="336000"/>
    <n v="14041.666666666666"/>
    <n v="13958.333333333334"/>
  </r>
  <r>
    <x v="32"/>
    <s v="Economic &amp; Revenue Forecast Council"/>
    <s v="2023-25 Biennium"/>
    <s v="NETWORK"/>
    <x v="32"/>
    <x v="14"/>
    <s v="B39"/>
    <n v="0"/>
    <n v="0"/>
    <n v="0"/>
    <n v="0"/>
    <n v="0"/>
  </r>
  <r>
    <x v="33"/>
    <s v="Office of Financial Management"/>
    <s v="2023-25 Biennium"/>
    <s v="NETWORK"/>
    <x v="33"/>
    <x v="14"/>
    <s v="B39"/>
    <n v="252000"/>
    <n v="258000"/>
    <n v="510000"/>
    <n v="21000"/>
    <n v="21500"/>
  </r>
  <r>
    <x v="34"/>
    <s v="WA State Health Care Authority"/>
    <s v="2023-25 Biennium"/>
    <s v="NETWORK"/>
    <x v="34"/>
    <x v="14"/>
    <s v="B39"/>
    <n v="429000"/>
    <n v="443000"/>
    <n v="872000"/>
    <n v="35750"/>
    <n v="36916.666666666664"/>
  </r>
  <r>
    <x v="35"/>
    <s v="Office of Administrative Hearings"/>
    <s v="2023-25 Biennium"/>
    <s v="NETWORK"/>
    <x v="35"/>
    <x v="14"/>
    <s v="B39"/>
    <n v="242000"/>
    <n v="250000"/>
    <n v="492000"/>
    <n v="20166.666666666668"/>
    <n v="20833.333333333332"/>
  </r>
  <r>
    <x v="36"/>
    <s v="State Lottery Commission"/>
    <s v="2023-25 Biennium"/>
    <s v="NETWORK"/>
    <x v="36"/>
    <x v="14"/>
    <s v="B39"/>
    <n v="207500"/>
    <n v="214500"/>
    <n v="422000"/>
    <n v="17291.666666666668"/>
    <n v="17875"/>
  </r>
  <r>
    <x v="37"/>
    <s v="Washington State Gambling Comm"/>
    <s v="2023-25 Biennium"/>
    <s v="NETWORK"/>
    <x v="37"/>
    <x v="14"/>
    <s v="B39"/>
    <n v="121500"/>
    <n v="124500"/>
    <n v="246000"/>
    <n v="10125"/>
    <n v="10375"/>
  </r>
  <r>
    <x v="38"/>
    <s v="WA State Comm on Hispanic Affairs"/>
    <s v="2023-25 Biennium"/>
    <s v="NETWORK"/>
    <x v="38"/>
    <x v="14"/>
    <s v="B39"/>
    <n v="0"/>
    <n v="0"/>
    <n v="0"/>
    <n v="0"/>
    <n v="0"/>
  </r>
  <r>
    <x v="39"/>
    <s v="African-American Affairs Comm"/>
    <s v="2023-25 Biennium"/>
    <s v="NETWORK"/>
    <x v="39"/>
    <x v="14"/>
    <s v="B39"/>
    <n v="500"/>
    <n v="500"/>
    <n v="1000"/>
    <n v="41.666666666666664"/>
    <n v="41.666666666666664"/>
  </r>
  <r>
    <x v="40"/>
    <s v="Human Rights Commission"/>
    <s v="2023-25 Biennium"/>
    <s v="NETWORK"/>
    <x v="40"/>
    <x v="14"/>
    <s v="B39"/>
    <n v="96000"/>
    <n v="100000"/>
    <n v="196000"/>
    <n v="8000"/>
    <n v="8333.3333333333339"/>
  </r>
  <r>
    <x v="41"/>
    <s v="Department of Retirement Systems"/>
    <s v="2023-25 Biennium"/>
    <s v="NETWORK"/>
    <x v="41"/>
    <x v="14"/>
    <s v="B39"/>
    <n v="117500"/>
    <n v="120500"/>
    <n v="238000"/>
    <n v="9791.6666666666661"/>
    <n v="10041.666666666666"/>
  </r>
  <r>
    <x v="42"/>
    <s v="State Investment Board"/>
    <s v="2023-25 Biennium"/>
    <s v="NETWORK"/>
    <x v="42"/>
    <x v="14"/>
    <s v="B39"/>
    <n v="104500"/>
    <n v="109500"/>
    <n v="214000"/>
    <n v="8708.3333333333339"/>
    <n v="9125"/>
  </r>
  <r>
    <x v="43"/>
    <s v="Department of Revenue"/>
    <s v="2023-25 Biennium"/>
    <s v="NETWORK"/>
    <x v="43"/>
    <x v="14"/>
    <s v="B39"/>
    <n v="610500"/>
    <n v="634500"/>
    <n v="1245000"/>
    <n v="50875"/>
    <n v="52875"/>
  </r>
  <r>
    <x v="44"/>
    <s v="Board of Tax Appeals"/>
    <s v="2023-25 Biennium"/>
    <s v="NETWORK"/>
    <x v="44"/>
    <x v="14"/>
    <s v="B39"/>
    <n v="4000"/>
    <n v="2000"/>
    <n v="6000"/>
    <n v="333.33333333333331"/>
    <n v="166.66666666666666"/>
  </r>
  <r>
    <x v="45"/>
    <s v="Minority &amp; Women's Business Enterp"/>
    <s v="2023-25 Biennium"/>
    <s v="NETWORK"/>
    <x v="45"/>
    <x v="14"/>
    <s v="B39"/>
    <n v="43000"/>
    <n v="45000"/>
    <n v="88000"/>
    <n v="3583.3333333333335"/>
    <n v="3750"/>
  </r>
  <r>
    <x v="46"/>
    <s v="Office of Insurance Commissioner"/>
    <s v="2023-25 Biennium"/>
    <s v="NETWORK"/>
    <x v="46"/>
    <x v="14"/>
    <s v="B39"/>
    <n v="124000"/>
    <n v="130000"/>
    <n v="254000"/>
    <n v="10333.333333333334"/>
    <n v="10833.333333333334"/>
  </r>
  <r>
    <x v="47"/>
    <s v="Consolidated Technology Services"/>
    <s v="2023-25 Biennium"/>
    <s v="NETWORK"/>
    <x v="47"/>
    <x v="14"/>
    <s v="B39"/>
    <n v="112000"/>
    <n v="116000"/>
    <n v="228000"/>
    <n v="9333.3333333333339"/>
    <n v="9666.6666666666661"/>
  </r>
  <r>
    <x v="48"/>
    <s v="State Board of Accountancy"/>
    <s v="2023-25 Biennium"/>
    <s v="NETWORK"/>
    <x v="48"/>
    <x v="14"/>
    <s v="B39"/>
    <n v="2000"/>
    <n v="2000"/>
    <n v="4000"/>
    <n v="166.66666666666666"/>
    <n v="166.66666666666666"/>
  </r>
  <r>
    <x v="49"/>
    <s v="Bd of Reg Prof Eng &amp; Land Surveyors"/>
    <s v="2023-25 Biennium"/>
    <s v="NETWORK"/>
    <x v="49"/>
    <x v="14"/>
    <s v="B39"/>
    <n v="32500"/>
    <n v="33500"/>
    <n v="66000"/>
    <n v="2708.3333333333335"/>
    <n v="2791.6666666666665"/>
  </r>
  <r>
    <x v="50"/>
    <s v="Forensic Investigations Council"/>
    <s v="2023-25 Biennium"/>
    <s v="NETWORK"/>
    <x v="50"/>
    <x v="14"/>
    <s v="B39"/>
    <n v="0"/>
    <n v="0"/>
    <n v="0"/>
    <n v="0"/>
    <n v="0"/>
  </r>
  <r>
    <x v="51"/>
    <s v="Dept of Enterprise Services"/>
    <s v="2023-25 Biennium"/>
    <s v="NETWORK"/>
    <x v="51"/>
    <x v="14"/>
    <s v="B39"/>
    <n v="522500"/>
    <n v="539500"/>
    <n v="1062000"/>
    <n v="43541.666666666664"/>
    <n v="44958.333333333336"/>
  </r>
  <r>
    <x v="52"/>
    <s v="Washington Horse Racing Commission"/>
    <s v="2023-25 Biennium"/>
    <s v="NETWORK"/>
    <x v="52"/>
    <x v="14"/>
    <s v="B39"/>
    <n v="0"/>
    <n v="0"/>
    <n v="0"/>
    <n v="0"/>
    <n v="0"/>
  </r>
  <r>
    <x v="53"/>
    <s v="Bd of Industrial Insurance Appeals"/>
    <s v="2023-25 Biennium"/>
    <s v="NETWORK"/>
    <x v="53"/>
    <x v="14"/>
    <s v="B39"/>
    <n v="193000"/>
    <n v="201000"/>
    <n v="394000"/>
    <n v="16083.333333333334"/>
    <n v="16750"/>
  </r>
  <r>
    <x v="54"/>
    <s v="Liquor and Cannabis Board"/>
    <s v="2023-25 Biennium"/>
    <s v="NETWORK"/>
    <x v="54"/>
    <x v="14"/>
    <s v="B39"/>
    <n v="131000"/>
    <n v="136000"/>
    <n v="267000"/>
    <n v="10916.666666666666"/>
    <n v="11333.333333333334"/>
  </r>
  <r>
    <x v="55"/>
    <s v="Board of Pilotage Commissioners"/>
    <s v="2023-25 Biennium"/>
    <s v="NETWORK"/>
    <x v="55"/>
    <x v="14"/>
    <s v="B39"/>
    <n v="0"/>
    <n v="0"/>
    <n v="0"/>
    <n v="0"/>
    <n v="0"/>
  </r>
  <r>
    <x v="56"/>
    <s v="Utilities and Transportation Comm"/>
    <s v="2023-25 Biennium"/>
    <s v="NETWORK"/>
    <x v="56"/>
    <x v="14"/>
    <s v="B39"/>
    <n v="97500"/>
    <n v="100500"/>
    <n v="198000"/>
    <n v="8125"/>
    <n v="8375"/>
  </r>
  <r>
    <x v="57"/>
    <s v="Board for Volunteer Firefighters"/>
    <s v="2023-25 Biennium"/>
    <s v="NETWORK"/>
    <x v="57"/>
    <x v="14"/>
    <s v="B39"/>
    <n v="1500"/>
    <n v="500"/>
    <n v="2000"/>
    <n v="125"/>
    <n v="41.666666666666664"/>
  </r>
  <r>
    <x v="58"/>
    <s v="Washington State Patrol"/>
    <s v="2023-25 Biennium"/>
    <s v="NETWORK"/>
    <x v="58"/>
    <x v="14"/>
    <s v="B39"/>
    <n v="716500"/>
    <n v="740500"/>
    <n v="1457000"/>
    <n v="59708.333333333336"/>
    <n v="61708.333333333336"/>
  </r>
  <r>
    <x v="59"/>
    <s v="Criminal Justice Training Comm"/>
    <s v="2023-25 Biennium"/>
    <s v="NETWORK"/>
    <x v="59"/>
    <x v="14"/>
    <s v="B39"/>
    <n v="104500"/>
    <n v="107500"/>
    <n v="212000"/>
    <n v="8708.3333333333339"/>
    <n v="8958.3333333333339"/>
  </r>
  <r>
    <x v="60"/>
    <s v="WA Traffic Safety Commission"/>
    <s v="2023-25 Biennium"/>
    <s v="NETWORK"/>
    <x v="60"/>
    <x v="14"/>
    <s v="B39"/>
    <n v="35000"/>
    <n v="37000"/>
    <n v="72000"/>
    <n v="2916.6666666666665"/>
    <n v="3083.3333333333335"/>
  </r>
  <r>
    <x v="61"/>
    <s v="Office of Independent Investigations"/>
    <s v="2023-25 Biennium"/>
    <s v="NETWORK"/>
    <x v="61"/>
    <x v="14"/>
    <s v="B39"/>
    <n v="0"/>
    <n v="0"/>
    <n v="0"/>
    <n v="0"/>
    <n v="0"/>
  </r>
  <r>
    <x v="62"/>
    <s v="Department of Labor and Industries"/>
    <s v="2023-25 Biennium"/>
    <s v="NETWORK"/>
    <x v="62"/>
    <x v="14"/>
    <s v="B39"/>
    <n v="1189000"/>
    <n v="1226000"/>
    <n v="2415000"/>
    <n v="99083.333333333328"/>
    <n v="102166.66666666667"/>
  </r>
  <r>
    <x v="63"/>
    <s v="Department of Licensing"/>
    <s v="2023-25 Biennium"/>
    <s v="NETWORK"/>
    <x v="63"/>
    <x v="14"/>
    <s v="B39"/>
    <n v="4678000"/>
    <n v="4812000"/>
    <n v="9490000"/>
    <n v="389833.33333333331"/>
    <n v="401000"/>
  </r>
  <r>
    <x v="64"/>
    <s v="Military Department"/>
    <s v="2023-25 Biennium"/>
    <s v="NETWORK"/>
    <x v="64"/>
    <x v="14"/>
    <s v="B39"/>
    <n v="141000"/>
    <n v="146000"/>
    <n v="287000"/>
    <n v="11750"/>
    <n v="12166.666666666666"/>
  </r>
  <r>
    <x v="65"/>
    <s v="Public Employment Relations Comm"/>
    <s v="2023-25 Biennium"/>
    <s v="NETWORK"/>
    <x v="65"/>
    <x v="14"/>
    <s v="B39"/>
    <n v="97000"/>
    <n v="100000"/>
    <n v="197000"/>
    <n v="8083.333333333333"/>
    <n v="8333.3333333333339"/>
  </r>
  <r>
    <x v="66"/>
    <s v="Dept of Social and Health Services"/>
    <s v="2023-25 Biennium"/>
    <s v="NETWORK"/>
    <x v="66"/>
    <x v="14"/>
    <s v="B39"/>
    <n v="7832500"/>
    <n v="8071500"/>
    <n v="15904000"/>
    <n v="652708.33333333337"/>
    <n v="672625"/>
  </r>
  <r>
    <x v="67"/>
    <s v="Department of Health"/>
    <s v="2023-25 Biennium"/>
    <s v="NETWORK"/>
    <x v="67"/>
    <x v="14"/>
    <s v="B39"/>
    <n v="728000"/>
    <n v="754000"/>
    <n v="1482000"/>
    <n v="60666.666666666664"/>
    <n v="62833.333333333336"/>
  </r>
  <r>
    <x v="68"/>
    <s v="Department of Veterans' Affairs"/>
    <s v="2023-25 Biennium"/>
    <s v="NETWORK"/>
    <x v="68"/>
    <x v="14"/>
    <s v="B39"/>
    <n v="402500"/>
    <n v="415500"/>
    <n v="818000"/>
    <n v="33541.666666666664"/>
    <n v="34625"/>
  </r>
  <r>
    <x v="69"/>
    <s v="Dept of Children, Youth &amp; Families"/>
    <s v="2023-25 Biennium"/>
    <s v="NETWORK"/>
    <x v="69"/>
    <x v="14"/>
    <s v="B39"/>
    <n v="1305500"/>
    <n v="1346500"/>
    <n v="2652000"/>
    <n v="108791.66666666667"/>
    <n v="112208.33333333333"/>
  </r>
  <r>
    <x v="70"/>
    <s v="Department of Corrections"/>
    <s v="2023-25 Biennium"/>
    <s v="NETWORK"/>
    <x v="70"/>
    <x v="14"/>
    <s v="B39"/>
    <n v="3893000"/>
    <n v="4011000"/>
    <n v="7904000"/>
    <n v="324416.66666666669"/>
    <n v="334250"/>
  </r>
  <r>
    <x v="71"/>
    <s v="Dept of Services for the Blind"/>
    <s v="2023-25 Biennium"/>
    <s v="NETWORK"/>
    <x v="71"/>
    <x v="14"/>
    <s v="B39"/>
    <n v="188000"/>
    <n v="194000"/>
    <n v="382000"/>
    <n v="15666.666666666666"/>
    <n v="16166.666666666666"/>
  </r>
  <r>
    <x v="72"/>
    <s v="Student Achievement Council"/>
    <s v="2023-25 Biennium"/>
    <s v="NETWORK"/>
    <x v="72"/>
    <x v="14"/>
    <s v="B39"/>
    <n v="91000"/>
    <n v="86000"/>
    <n v="177000"/>
    <n v="7583.333333333333"/>
    <n v="7166.666666666667"/>
  </r>
  <r>
    <x v="73"/>
    <s v="LEOFF 2 Retirement Board"/>
    <s v="2023-25 Biennium"/>
    <s v="NETWORK"/>
    <x v="73"/>
    <x v="14"/>
    <s v="B39"/>
    <n v="1000"/>
    <n v="2000"/>
    <n v="3000"/>
    <n v="83.333333333333329"/>
    <n v="166.66666666666666"/>
  </r>
  <r>
    <x v="74"/>
    <s v="Public Schools"/>
    <s v="2023-25 Biennium"/>
    <s v="NETWORK"/>
    <x v="74"/>
    <x v="14"/>
    <s v="B39"/>
    <n v="122000"/>
    <n v="126000"/>
    <n v="248000"/>
    <n v="10166.666666666666"/>
    <n v="10500"/>
  </r>
  <r>
    <x v="75"/>
    <s v="State School for the Blind"/>
    <s v="2023-25 Biennium"/>
    <s v="NETWORK"/>
    <x v="75"/>
    <x v="14"/>
    <s v="B39"/>
    <n v="0"/>
    <n v="0"/>
    <n v="0"/>
    <n v="0"/>
    <n v="0"/>
  </r>
  <r>
    <x v="76"/>
    <s v="Childhood Deafness &amp; Hearing Loss"/>
    <s v="2023-25 Biennium"/>
    <s v="NETWORK"/>
    <x v="76"/>
    <x v="14"/>
    <s v="B39"/>
    <n v="0"/>
    <n v="0"/>
    <n v="0"/>
    <n v="0"/>
    <n v="0"/>
  </r>
  <r>
    <x v="77"/>
    <s v="Workforce Trng &amp; Educ Coord Board"/>
    <s v="2023-25 Biennium"/>
    <s v="NETWORK"/>
    <x v="77"/>
    <x v="14"/>
    <s v="B39"/>
    <n v="37500"/>
    <n v="35500"/>
    <n v="73000"/>
    <n v="3125"/>
    <n v="2958.3333333333335"/>
  </r>
  <r>
    <x v="78"/>
    <s v="Archaeology &amp; Historic Preservation"/>
    <s v="2023-25 Biennium"/>
    <s v="NETWORK"/>
    <x v="78"/>
    <x v="14"/>
    <s v="B39"/>
    <n v="35000"/>
    <n v="36000"/>
    <n v="71000"/>
    <n v="2916.6666666666665"/>
    <n v="3000"/>
  </r>
  <r>
    <x v="108"/>
    <s v="Department of Early Learning"/>
    <s v="2023-25 Biennium"/>
    <s v="NETWORK"/>
    <x v="108"/>
    <x v="14"/>
    <s v="B39"/>
    <n v="0"/>
    <n v="0"/>
    <n v="0"/>
    <n v="0"/>
    <n v="0"/>
  </r>
  <r>
    <x v="79"/>
    <s v="Washington Charter School Comm"/>
    <s v="2023-25 Biennium"/>
    <s v="NETWORK"/>
    <x v="79"/>
    <x v="14"/>
    <s v="B39"/>
    <n v="0"/>
    <n v="0"/>
    <n v="0"/>
    <n v="0"/>
    <n v="0"/>
  </r>
  <r>
    <x v="80"/>
    <s v="University of Washington"/>
    <s v="2023-25 Biennium"/>
    <s v="NETWORK"/>
    <x v="80"/>
    <x v="14"/>
    <s v="B39"/>
    <n v="18000"/>
    <n v="17000"/>
    <n v="35000"/>
    <n v="1500"/>
    <n v="1416.6666666666667"/>
  </r>
  <r>
    <x v="81"/>
    <s v="Washington State University"/>
    <s v="2023-25 Biennium"/>
    <s v="NETWORK"/>
    <x v="81"/>
    <x v="14"/>
    <s v="B39"/>
    <n v="0"/>
    <n v="0"/>
    <n v="0"/>
    <n v="0"/>
    <n v="0"/>
  </r>
  <r>
    <x v="82"/>
    <s v="Eastern Washington University"/>
    <s v="2023-25 Biennium"/>
    <s v="NETWORK"/>
    <x v="82"/>
    <x v="14"/>
    <s v="B39"/>
    <n v="0"/>
    <n v="0"/>
    <n v="0"/>
    <n v="0"/>
    <n v="0"/>
  </r>
  <r>
    <x v="83"/>
    <s v="Central Washington University"/>
    <s v="2023-25 Biennium"/>
    <s v="NETWORK"/>
    <x v="83"/>
    <x v="14"/>
    <s v="B39"/>
    <n v="0"/>
    <n v="0"/>
    <n v="0"/>
    <n v="0"/>
    <n v="0"/>
  </r>
  <r>
    <x v="84"/>
    <s v="The Evergreen State College"/>
    <s v="2023-25 Biennium"/>
    <s v="NETWORK"/>
    <x v="84"/>
    <x v="14"/>
    <s v="B39"/>
    <n v="35000"/>
    <n v="37000"/>
    <n v="72000"/>
    <n v="2916.6666666666665"/>
    <n v="3083.3333333333335"/>
  </r>
  <r>
    <x v="85"/>
    <s v="Western Washington University"/>
    <s v="2023-25 Biennium"/>
    <s v="NETWORK"/>
    <x v="85"/>
    <x v="14"/>
    <s v="B39"/>
    <n v="0"/>
    <n v="0"/>
    <n v="0"/>
    <n v="0"/>
    <n v="0"/>
  </r>
  <r>
    <x v="86"/>
    <s v="Washington State Arts Commission"/>
    <s v="2023-25 Biennium"/>
    <s v="NETWORK"/>
    <x v="86"/>
    <x v="14"/>
    <s v="B39"/>
    <n v="35000"/>
    <n v="36000"/>
    <n v="71000"/>
    <n v="2916.6666666666665"/>
    <n v="3000"/>
  </r>
  <r>
    <x v="87"/>
    <s v="Washington State Historical Society"/>
    <s v="2023-25 Biennium"/>
    <s v="NETWORK"/>
    <x v="87"/>
    <x v="14"/>
    <s v="B39"/>
    <n v="0"/>
    <n v="0"/>
    <n v="0"/>
    <n v="0"/>
    <n v="0"/>
  </r>
  <r>
    <x v="88"/>
    <s v="East Wash State Historical Society"/>
    <s v="2023-25 Biennium"/>
    <s v="NETWORK"/>
    <x v="88"/>
    <x v="14"/>
    <s v="B39"/>
    <n v="0"/>
    <n v="0"/>
    <n v="0"/>
    <n v="0"/>
    <n v="0"/>
  </r>
  <r>
    <x v="89"/>
    <s v="Department of Transportation"/>
    <s v="2023-25 Biennium"/>
    <s v="NETWORK"/>
    <x v="89"/>
    <x v="14"/>
    <s v="B39"/>
    <n v="1322500"/>
    <n v="1364500"/>
    <n v="2687000"/>
    <n v="110208.33333333333"/>
    <n v="113708.33333333333"/>
  </r>
  <r>
    <x v="90"/>
    <s v="County Road Administration Board"/>
    <s v="2023-25 Biennium"/>
    <s v="NETWORK"/>
    <x v="90"/>
    <x v="14"/>
    <s v="B39"/>
    <n v="33000"/>
    <n v="35000"/>
    <n v="68000"/>
    <n v="2750"/>
    <n v="2916.6666666666665"/>
  </r>
  <r>
    <x v="91"/>
    <s v="Transportation Improvement Board"/>
    <s v="2023-25 Biennium"/>
    <s v="NETWORK"/>
    <x v="91"/>
    <x v="14"/>
    <s v="B39"/>
    <n v="32000"/>
    <n v="34000"/>
    <n v="66000"/>
    <n v="2666.6666666666665"/>
    <n v="2833.3333333333335"/>
  </r>
  <r>
    <x v="92"/>
    <s v="Transportation Commission"/>
    <s v="2023-25 Biennium"/>
    <s v="NETWORK"/>
    <x v="92"/>
    <x v="14"/>
    <s v="B39"/>
    <n v="0"/>
    <n v="0"/>
    <n v="0"/>
    <n v="0"/>
    <n v="0"/>
  </r>
  <r>
    <x v="93"/>
    <s v="Freight Mobility Strategic Invest"/>
    <s v="2023-25 Biennium"/>
    <s v="NETWORK"/>
    <x v="93"/>
    <x v="14"/>
    <s v="B39"/>
    <n v="0"/>
    <n v="0"/>
    <n v="0"/>
    <n v="0"/>
    <n v="0"/>
  </r>
  <r>
    <x v="94"/>
    <s v="Columbia River Gorge Commission"/>
    <s v="2023-25 Biennium"/>
    <s v="NETWORK"/>
    <x v="94"/>
    <x v="14"/>
    <s v="B39"/>
    <n v="0"/>
    <n v="0"/>
    <n v="0"/>
    <n v="0"/>
    <n v="0"/>
  </r>
  <r>
    <x v="95"/>
    <s v="Department of Ecology"/>
    <s v="2023-25 Biennium"/>
    <s v="NETWORK"/>
    <x v="95"/>
    <x v="14"/>
    <s v="B39"/>
    <n v="584500"/>
    <n v="596500"/>
    <n v="1181000"/>
    <n v="48708.333333333336"/>
    <n v="49708.333333333336"/>
  </r>
  <r>
    <x v="96"/>
    <s v="WA Pollution Liab Insurance Program"/>
    <s v="2023-25 Biennium"/>
    <s v="NETWORK"/>
    <x v="96"/>
    <x v="14"/>
    <s v="B39"/>
    <n v="26500"/>
    <n v="27500"/>
    <n v="54000"/>
    <n v="2208.3333333333335"/>
    <n v="2291.6666666666665"/>
  </r>
  <r>
    <x v="98"/>
    <s v="State Parks and Recreation Comm"/>
    <s v="2023-25 Biennium"/>
    <s v="NETWORK"/>
    <x v="98"/>
    <x v="14"/>
    <s v="B39"/>
    <n v="300000"/>
    <n v="309000"/>
    <n v="609000"/>
    <n v="25000"/>
    <n v="25750"/>
  </r>
  <r>
    <x v="99"/>
    <s v="Rec and Conservation Funding Board"/>
    <s v="2023-25 Biennium"/>
    <s v="NETWORK"/>
    <x v="99"/>
    <x v="14"/>
    <s v="B39"/>
    <n v="80000"/>
    <n v="83000"/>
    <n v="163000"/>
    <n v="6666.666666666667"/>
    <n v="6916.666666666667"/>
  </r>
  <r>
    <x v="100"/>
    <s v="Environ &amp; Land Use Hearings Office"/>
    <s v="2023-25 Biennium"/>
    <s v="NETWORK"/>
    <x v="100"/>
    <x v="14"/>
    <s v="B39"/>
    <n v="3500"/>
    <n v="2500"/>
    <n v="6000"/>
    <n v="291.66666666666669"/>
    <n v="208.33333333333334"/>
  </r>
  <r>
    <x v="101"/>
    <s v="State Conservation Commission"/>
    <s v="2023-25 Biennium"/>
    <s v="NETWORK"/>
    <x v="101"/>
    <x v="14"/>
    <s v="B39"/>
    <n v="4500"/>
    <n v="4500"/>
    <n v="9000"/>
    <n v="375"/>
    <n v="375"/>
  </r>
  <r>
    <x v="102"/>
    <s v="Dept of Fish and Wildlife"/>
    <s v="2023-25 Biennium"/>
    <s v="NETWORK"/>
    <x v="102"/>
    <x v="14"/>
    <s v="B39"/>
    <n v="1237000"/>
    <n v="1275000"/>
    <n v="2512000"/>
    <n v="103083.33333333333"/>
    <n v="106250"/>
  </r>
  <r>
    <x v="103"/>
    <s v="Puget Sound Partnership"/>
    <s v="2023-25 Biennium"/>
    <s v="NETWORK"/>
    <x v="103"/>
    <x v="14"/>
    <s v="B39"/>
    <n v="79000"/>
    <n v="79000"/>
    <n v="158000"/>
    <n v="6583.333333333333"/>
    <n v="6583.333333333333"/>
  </r>
  <r>
    <x v="104"/>
    <s v="Department of Natural Resources"/>
    <s v="2023-25 Biennium"/>
    <s v="NETWORK"/>
    <x v="104"/>
    <x v="14"/>
    <s v="B39"/>
    <n v="426500"/>
    <n v="442500"/>
    <n v="869000"/>
    <n v="35541.666666666664"/>
    <n v="36875"/>
  </r>
  <r>
    <x v="105"/>
    <s v="Department of Agriculture"/>
    <s v="2023-25 Biennium"/>
    <s v="NETWORK"/>
    <x v="105"/>
    <x v="14"/>
    <s v="B39"/>
    <n v="639500"/>
    <n v="662500"/>
    <n v="1302000"/>
    <n v="53291.666666666664"/>
    <n v="55208.333333333336"/>
  </r>
  <r>
    <x v="106"/>
    <s v="Employment Security Department"/>
    <s v="2023-25 Biennium"/>
    <s v="NETWORK"/>
    <x v="106"/>
    <x v="14"/>
    <s v="B39"/>
    <n v="1323500"/>
    <n v="1364500"/>
    <n v="2688000"/>
    <n v="110291.66666666667"/>
    <n v="113708.33333333333"/>
  </r>
  <r>
    <x v="109"/>
    <s v="ESD - PFM"/>
    <s v="2023-25 Biennium"/>
    <s v="NETWORK"/>
    <x v="109"/>
    <x v="14"/>
    <s v="B39"/>
    <n v="0"/>
    <n v="0"/>
    <n v="0"/>
    <n v="0"/>
    <n v="0"/>
  </r>
  <r>
    <x v="110"/>
    <s v="ESD LTC"/>
    <s v="2023-25 Biennium"/>
    <s v="NETWORK"/>
    <x v="110"/>
    <x v="14"/>
    <s v="B39"/>
    <n v="0"/>
    <n v="0"/>
    <n v="0"/>
    <n v="0"/>
    <n v="0"/>
  </r>
  <r>
    <x v="111"/>
    <s v="ESD - UI"/>
    <s v="2023-25 Biennium"/>
    <s v="NETWORK"/>
    <x v="111"/>
    <x v="14"/>
    <s v="B39"/>
    <n v="0"/>
    <n v="0"/>
    <n v="0"/>
    <n v="0"/>
    <n v="0"/>
  </r>
  <r>
    <x v="112"/>
    <s v="ESD - Other"/>
    <s v="2023-25 Biennium"/>
    <s v="NETWORK"/>
    <x v="112"/>
    <x v="14"/>
    <s v="B39"/>
    <n v="0"/>
    <n v="0"/>
    <n v="0"/>
    <n v="0"/>
    <n v="0"/>
  </r>
  <r>
    <x v="107"/>
    <s v="Community/Technical College System"/>
    <s v="2023-25 Biennium"/>
    <s v="NETWORK"/>
    <x v="107"/>
    <x v="14"/>
    <s v="B39"/>
    <n v="0"/>
    <n v="0"/>
    <n v="0"/>
    <n v="0"/>
    <n v="0"/>
  </r>
  <r>
    <x v="0"/>
    <s v="House of Representatives"/>
    <s v="2024 Supplemental"/>
    <m/>
    <x v="0"/>
    <x v="14"/>
    <s v="B39"/>
    <n v="0"/>
    <n v="0"/>
    <n v="0"/>
    <n v="0"/>
    <n v="0"/>
  </r>
  <r>
    <x v="1"/>
    <s v="Senate"/>
    <s v="2024 Supplemental"/>
    <m/>
    <x v="1"/>
    <x v="14"/>
    <s v="B39"/>
    <n v="0"/>
    <n v="0"/>
    <n v="0"/>
    <n v="0"/>
    <n v="0"/>
  </r>
  <r>
    <x v="2"/>
    <s v="Joint Transportation Committee"/>
    <s v="2024 Supplemental"/>
    <m/>
    <x v="2"/>
    <x v="14"/>
    <s v="B39"/>
    <n v="0"/>
    <n v="0"/>
    <n v="0"/>
    <n v="0"/>
    <n v="0"/>
  </r>
  <r>
    <x v="3"/>
    <s v="Jt Leg Audit &amp; Review Committee"/>
    <s v="2024 Supplemental"/>
    <m/>
    <x v="3"/>
    <x v="14"/>
    <s v="B39"/>
    <n v="0"/>
    <n v="0"/>
    <n v="0"/>
    <n v="0"/>
    <n v="0"/>
  </r>
  <r>
    <x v="4"/>
    <s v="LEAP Committee"/>
    <s v="2024 Supplemental"/>
    <m/>
    <x v="4"/>
    <x v="14"/>
    <s v="B39"/>
    <n v="0"/>
    <n v="0"/>
    <n v="0"/>
    <n v="0"/>
    <n v="0"/>
  </r>
  <r>
    <x v="5"/>
    <s v="Office of the State Actuary"/>
    <s v="2024 Supplemental"/>
    <m/>
    <x v="5"/>
    <x v="14"/>
    <s v="B39"/>
    <n v="0"/>
    <n v="0"/>
    <n v="0"/>
    <n v="0"/>
    <n v="0"/>
  </r>
  <r>
    <x v="6"/>
    <s v="St Leg Labor Rel"/>
    <s v="2024 Supplemental"/>
    <m/>
    <x v="6"/>
    <x v="14"/>
    <s v="B39"/>
    <n v="0"/>
    <n v="0"/>
    <n v="0"/>
    <n v="0"/>
    <n v="0"/>
  </r>
  <r>
    <x v="7"/>
    <s v="Office of Legislative Support Svcs"/>
    <s v="2024 Supplemental"/>
    <m/>
    <x v="7"/>
    <x v="14"/>
    <s v="B39"/>
    <n v="0"/>
    <n v="0"/>
    <n v="0"/>
    <n v="0"/>
    <n v="0"/>
  </r>
  <r>
    <x v="8"/>
    <s v="Joint Legislative Systems Comm"/>
    <s v="2024 Supplemental"/>
    <m/>
    <x v="8"/>
    <x v="14"/>
    <s v="B39"/>
    <n v="5000"/>
    <n v="8000"/>
    <n v="13000"/>
    <n v="416.67"/>
    <n v="666.67"/>
  </r>
  <r>
    <x v="9"/>
    <s v="Statute Law Committee"/>
    <s v="2024 Supplemental"/>
    <m/>
    <x v="9"/>
    <x v="14"/>
    <s v="B39"/>
    <n v="0"/>
    <n v="0"/>
    <n v="0"/>
    <n v="0"/>
    <n v="0"/>
  </r>
  <r>
    <x v="10"/>
    <s v="Supreme Court"/>
    <s v="2024 Supplemental"/>
    <m/>
    <x v="10"/>
    <x v="14"/>
    <s v="B39"/>
    <n v="0"/>
    <n v="0"/>
    <n v="0"/>
    <n v="0"/>
    <n v="0"/>
  </r>
  <r>
    <x v="11"/>
    <s v="State Law Library"/>
    <s v="2024 Supplemental"/>
    <m/>
    <x v="11"/>
    <x v="14"/>
    <s v="B39"/>
    <n v="0"/>
    <n v="0"/>
    <n v="0"/>
    <n v="0"/>
    <n v="0"/>
  </r>
  <r>
    <x v="12"/>
    <s v="Court of Appeals"/>
    <s v="2024 Supplemental"/>
    <m/>
    <x v="12"/>
    <x v="14"/>
    <s v="B39"/>
    <n v="0"/>
    <n v="0"/>
    <n v="0"/>
    <n v="0"/>
    <n v="0"/>
  </r>
  <r>
    <x v="13"/>
    <s v="Commission on Judicial Conduct"/>
    <s v="2024 Supplemental"/>
    <m/>
    <x v="13"/>
    <x v="14"/>
    <s v="B39"/>
    <n v="0"/>
    <n v="0"/>
    <n v="0"/>
    <n v="0"/>
    <n v="0"/>
  </r>
  <r>
    <x v="14"/>
    <s v="Administrative Office of the Courts"/>
    <s v="2024 Supplemental"/>
    <m/>
    <x v="14"/>
    <x v="14"/>
    <s v="B39"/>
    <n v="24000"/>
    <n v="40000"/>
    <n v="64000"/>
    <n v="2000"/>
    <n v="3333.33"/>
  </r>
  <r>
    <x v="15"/>
    <s v="Office of Public Defense"/>
    <s v="2024 Supplemental"/>
    <m/>
    <x v="15"/>
    <x v="14"/>
    <s v="B39"/>
    <n v="4000"/>
    <n v="8000"/>
    <n v="12000"/>
    <n v="333.33"/>
    <n v="666.67"/>
  </r>
  <r>
    <x v="16"/>
    <s v="Office of Civil Legal Aid"/>
    <s v="2024 Supplemental"/>
    <m/>
    <x v="16"/>
    <x v="14"/>
    <s v="B39"/>
    <n v="2000"/>
    <n v="3000"/>
    <n v="5000"/>
    <n v="166.67"/>
    <n v="250"/>
  </r>
  <r>
    <x v="17"/>
    <s v="Office of the Governor"/>
    <s v="2024 Supplemental"/>
    <m/>
    <x v="17"/>
    <x v="14"/>
    <s v="B39"/>
    <n v="4000"/>
    <n v="5000"/>
    <n v="9000"/>
    <n v="333.33"/>
    <n v="416.67"/>
  </r>
  <r>
    <x v="18"/>
    <s v="Office of the Lieutenant Governor"/>
    <s v="2024 Supplemental"/>
    <m/>
    <x v="18"/>
    <x v="14"/>
    <s v="B39"/>
    <n v="0"/>
    <n v="0"/>
    <n v="0"/>
    <n v="0"/>
    <n v="0"/>
  </r>
  <r>
    <x v="19"/>
    <s v="WA St Leadership Bd"/>
    <s v="2024 Supplemental"/>
    <m/>
    <x v="19"/>
    <x v="14"/>
    <s v="B39"/>
    <n v="0"/>
    <n v="0"/>
    <n v="0"/>
    <n v="0"/>
    <n v="0"/>
  </r>
  <r>
    <x v="20"/>
    <s v="Public Disclosure Commission"/>
    <s v="2024 Supplemental"/>
    <m/>
    <x v="20"/>
    <x v="14"/>
    <s v="B39"/>
    <n v="4000"/>
    <n v="8000"/>
    <n v="12000"/>
    <n v="333.33"/>
    <n v="666.67"/>
  </r>
  <r>
    <x v="21"/>
    <s v="Office of the Secretary of State"/>
    <s v="2024 Supplemental"/>
    <m/>
    <x v="21"/>
    <x v="14"/>
    <s v="B39"/>
    <n v="30000"/>
    <n v="47000"/>
    <n v="77000"/>
    <n v="2500"/>
    <n v="3916.67"/>
  </r>
  <r>
    <x v="22"/>
    <s v="Governor's Office of Indian Affairs"/>
    <s v="2024 Supplemental"/>
    <m/>
    <x v="22"/>
    <x v="14"/>
    <s v="B39"/>
    <n v="0"/>
    <n v="0"/>
    <n v="0"/>
    <n v="0"/>
    <n v="0"/>
  </r>
  <r>
    <x v="23"/>
    <s v="Asian-Pacific-American Affrs"/>
    <s v="2024 Supplemental"/>
    <m/>
    <x v="23"/>
    <x v="14"/>
    <s v="B39"/>
    <n v="0"/>
    <n v="0"/>
    <n v="0"/>
    <n v="0"/>
    <n v="0"/>
  </r>
  <r>
    <x v="24"/>
    <s v="Office of the State Treasurer"/>
    <s v="2024 Supplemental"/>
    <m/>
    <x v="24"/>
    <x v="14"/>
    <s v="B39"/>
    <n v="7000"/>
    <n v="13000"/>
    <n v="20000"/>
    <n v="583.33000000000004"/>
    <n v="1083.33"/>
  </r>
  <r>
    <x v="25"/>
    <s v="Redistricting Commission"/>
    <s v="2024 Supplemental"/>
    <m/>
    <x v="25"/>
    <x v="14"/>
    <s v="B39"/>
    <n v="0"/>
    <n v="0"/>
    <n v="0"/>
    <n v="0"/>
    <n v="0"/>
  </r>
  <r>
    <x v="26"/>
    <s v="Office of the State Auditor"/>
    <s v="2024 Supplemental"/>
    <m/>
    <x v="26"/>
    <x v="14"/>
    <s v="B39"/>
    <n v="12000"/>
    <n v="18000"/>
    <n v="30000"/>
    <n v="1000"/>
    <n v="1500"/>
  </r>
  <r>
    <x v="27"/>
    <s v="Comm Salaries for Elected Officials"/>
    <s v="2024 Supplemental"/>
    <m/>
    <x v="27"/>
    <x v="14"/>
    <s v="B39"/>
    <n v="0"/>
    <n v="0"/>
    <n v="0"/>
    <n v="0"/>
    <n v="0"/>
  </r>
  <r>
    <x v="28"/>
    <s v="Office of the Attorney General"/>
    <s v="2024 Supplemental"/>
    <m/>
    <x v="28"/>
    <x v="14"/>
    <s v="B39"/>
    <n v="24000"/>
    <n v="36000"/>
    <n v="60000"/>
    <n v="2000"/>
    <n v="3000"/>
  </r>
  <r>
    <x v="29"/>
    <s v="Caseload Forecast Council"/>
    <s v="2024 Supplemental"/>
    <m/>
    <x v="29"/>
    <x v="14"/>
    <s v="B39"/>
    <n v="2000"/>
    <n v="3000"/>
    <n v="5000"/>
    <n v="166.67"/>
    <n v="250"/>
  </r>
  <r>
    <x v="30"/>
    <s v="Dept of Financial Institutions"/>
    <s v="2024 Supplemental"/>
    <m/>
    <x v="30"/>
    <x v="14"/>
    <s v="B39"/>
    <n v="5000"/>
    <n v="8000"/>
    <n v="13000"/>
    <n v="416.67"/>
    <n v="666.67"/>
  </r>
  <r>
    <x v="31"/>
    <s v="Department of Commerce"/>
    <s v="2024 Supplemental"/>
    <m/>
    <x v="31"/>
    <x v="14"/>
    <s v="B39"/>
    <n v="11000"/>
    <n v="16000"/>
    <n v="27000"/>
    <n v="916.67"/>
    <n v="1333.33"/>
  </r>
  <r>
    <x v="32"/>
    <s v="Economic &amp; Revenue Forecast Council"/>
    <s v="2024 Supplemental"/>
    <m/>
    <x v="32"/>
    <x v="14"/>
    <s v="B39"/>
    <n v="0"/>
    <n v="0"/>
    <n v="0"/>
    <n v="0"/>
    <n v="0"/>
  </r>
  <r>
    <x v="33"/>
    <s v="Office of Financial Management"/>
    <s v="2024 Supplemental"/>
    <m/>
    <x v="33"/>
    <x v="14"/>
    <s v="B39"/>
    <n v="15000"/>
    <n v="26000"/>
    <n v="41000"/>
    <n v="1250"/>
    <n v="2166.67"/>
  </r>
  <r>
    <x v="34"/>
    <s v="WA State Health Care Authority"/>
    <s v="2024 Supplemental"/>
    <m/>
    <x v="34"/>
    <x v="14"/>
    <s v="B39"/>
    <n v="27000"/>
    <n v="44000"/>
    <n v="71000"/>
    <n v="2250"/>
    <n v="3666.67"/>
  </r>
  <r>
    <x v="35"/>
    <s v="Office of Administrative Hearings"/>
    <s v="2024 Supplemental"/>
    <m/>
    <x v="35"/>
    <x v="14"/>
    <s v="B39"/>
    <n v="15000"/>
    <n v="25000"/>
    <n v="40000"/>
    <n v="1250"/>
    <n v="2083.33"/>
  </r>
  <r>
    <x v="36"/>
    <s v="State Lottery Commission"/>
    <s v="2024 Supplemental"/>
    <m/>
    <x v="36"/>
    <x v="14"/>
    <s v="B39"/>
    <n v="13000"/>
    <n v="22000"/>
    <n v="35000"/>
    <n v="1083.33"/>
    <n v="1833.33"/>
  </r>
  <r>
    <x v="37"/>
    <s v="Washington State Gambling Comm"/>
    <s v="2024 Supplemental"/>
    <m/>
    <x v="37"/>
    <x v="14"/>
    <s v="B39"/>
    <n v="7000"/>
    <n v="13000"/>
    <n v="20000"/>
    <n v="583.33000000000004"/>
    <n v="1083.33"/>
  </r>
  <r>
    <x v="38"/>
    <s v="WA State Comm on Hispanic Affairs"/>
    <s v="2024 Supplemental"/>
    <m/>
    <x v="38"/>
    <x v="14"/>
    <s v="B39"/>
    <n v="0"/>
    <n v="0"/>
    <n v="0"/>
    <n v="0"/>
    <n v="0"/>
  </r>
  <r>
    <x v="39"/>
    <s v="African-American Affairs Comm"/>
    <s v="2024 Supplemental"/>
    <m/>
    <x v="39"/>
    <x v="14"/>
    <s v="B39"/>
    <n v="0"/>
    <n v="0"/>
    <n v="0"/>
    <n v="0"/>
    <n v="0"/>
  </r>
  <r>
    <x v="40"/>
    <s v="Human Rights Commission"/>
    <s v="2024 Supplemental"/>
    <m/>
    <x v="40"/>
    <x v="14"/>
    <s v="B39"/>
    <n v="6000"/>
    <n v="10000"/>
    <n v="16000"/>
    <n v="500"/>
    <n v="833.33"/>
  </r>
  <r>
    <x v="41"/>
    <s v="Department of Retirement Systems"/>
    <s v="2024 Supplemental"/>
    <m/>
    <x v="41"/>
    <x v="14"/>
    <s v="B39"/>
    <n v="9000"/>
    <n v="11000"/>
    <n v="20000"/>
    <n v="750"/>
    <n v="916.67"/>
  </r>
  <r>
    <x v="42"/>
    <s v="State Investment Board"/>
    <s v="2024 Supplemental"/>
    <m/>
    <x v="42"/>
    <x v="14"/>
    <s v="B39"/>
    <n v="7000"/>
    <n v="11000"/>
    <n v="18000"/>
    <n v="583.33000000000004"/>
    <n v="916.67"/>
  </r>
  <r>
    <x v="43"/>
    <s v="Department of Revenue"/>
    <s v="2024 Supplemental"/>
    <m/>
    <x v="43"/>
    <x v="14"/>
    <s v="B39"/>
    <n v="40000"/>
    <n v="63000"/>
    <n v="103000"/>
    <n v="3333.33"/>
    <n v="5250"/>
  </r>
  <r>
    <x v="44"/>
    <s v="Board of Tax Appeals"/>
    <s v="2024 Supplemental"/>
    <m/>
    <x v="44"/>
    <x v="14"/>
    <s v="B39"/>
    <n v="0"/>
    <n v="0"/>
    <n v="0"/>
    <n v="0"/>
    <n v="0"/>
  </r>
  <r>
    <x v="45"/>
    <s v="Minority &amp; Women's Business Enterp"/>
    <s v="2024 Supplemental"/>
    <m/>
    <x v="45"/>
    <x v="14"/>
    <s v="B39"/>
    <n v="2000"/>
    <n v="5000"/>
    <n v="7000"/>
    <n v="166.67"/>
    <n v="416.67"/>
  </r>
  <r>
    <x v="46"/>
    <s v="Office of Insurance Commissioner"/>
    <s v="2024 Supplemental"/>
    <m/>
    <x v="46"/>
    <x v="14"/>
    <s v="B39"/>
    <n v="8000"/>
    <n v="13000"/>
    <n v="21000"/>
    <n v="666.67"/>
    <n v="1083.33"/>
  </r>
  <r>
    <x v="47"/>
    <s v="Consolidated Technology Services"/>
    <s v="2024 Supplemental"/>
    <m/>
    <x v="47"/>
    <x v="14"/>
    <s v="B39"/>
    <n v="7000"/>
    <n v="12000"/>
    <n v="19000"/>
    <n v="583.33000000000004"/>
    <n v="1000"/>
  </r>
  <r>
    <x v="48"/>
    <s v="State Board of Accountancy"/>
    <s v="2024 Supplemental"/>
    <m/>
    <x v="48"/>
    <x v="14"/>
    <s v="B39"/>
    <n v="0"/>
    <n v="0"/>
    <n v="0"/>
    <n v="0"/>
    <n v="0"/>
  </r>
  <r>
    <x v="49"/>
    <s v="Bd of Reg Prof Eng &amp; Land Surveyors"/>
    <s v="2024 Supplemental"/>
    <m/>
    <x v="49"/>
    <x v="14"/>
    <s v="B39"/>
    <n v="2000"/>
    <n v="3000"/>
    <n v="5000"/>
    <n v="166.67"/>
    <n v="250"/>
  </r>
  <r>
    <x v="50"/>
    <s v="Forensic Investigations Council"/>
    <s v="2024 Supplemental"/>
    <m/>
    <x v="50"/>
    <x v="14"/>
    <s v="B39"/>
    <n v="0"/>
    <n v="0"/>
    <n v="0"/>
    <n v="0"/>
    <n v="0"/>
  </r>
  <r>
    <x v="51"/>
    <s v="Dept of Enterprise Services"/>
    <s v="2024 Supplemental"/>
    <m/>
    <x v="51"/>
    <x v="14"/>
    <s v="B39"/>
    <n v="34000"/>
    <n v="54000"/>
    <n v="88000"/>
    <n v="2833.33"/>
    <n v="4500"/>
  </r>
  <r>
    <x v="52"/>
    <s v="Washington Horse Racing Commission"/>
    <s v="2024 Supplemental"/>
    <m/>
    <x v="52"/>
    <x v="14"/>
    <s v="B39"/>
    <n v="0"/>
    <n v="0"/>
    <n v="0"/>
    <n v="0"/>
    <n v="0"/>
  </r>
  <r>
    <x v="53"/>
    <s v="Bd of Industrial Insurance Appeals"/>
    <s v="2024 Supplemental"/>
    <m/>
    <x v="53"/>
    <x v="14"/>
    <s v="B39"/>
    <n v="12000"/>
    <n v="20000"/>
    <n v="32000"/>
    <n v="1000"/>
    <n v="1666.67"/>
  </r>
  <r>
    <x v="54"/>
    <s v="Liquor and Cannabis Board"/>
    <s v="2024 Supplemental"/>
    <m/>
    <x v="54"/>
    <x v="14"/>
    <s v="B39"/>
    <n v="8000"/>
    <n v="14000"/>
    <n v="22000"/>
    <n v="666.67"/>
    <n v="1166.67"/>
  </r>
  <r>
    <x v="55"/>
    <s v="Board of Pilotage Commissioners"/>
    <s v="2024 Supplemental"/>
    <m/>
    <x v="55"/>
    <x v="14"/>
    <s v="B39"/>
    <n v="0"/>
    <n v="0"/>
    <n v="0"/>
    <n v="0"/>
    <n v="0"/>
  </r>
  <r>
    <x v="56"/>
    <s v="Utilities and Transportation Comm"/>
    <s v="2024 Supplemental"/>
    <m/>
    <x v="56"/>
    <x v="14"/>
    <s v="B39"/>
    <n v="6000"/>
    <n v="10000"/>
    <n v="16000"/>
    <n v="500"/>
    <n v="833.33"/>
  </r>
  <r>
    <x v="57"/>
    <s v="Board for Volunteer Firefighters"/>
    <s v="2024 Supplemental"/>
    <m/>
    <x v="57"/>
    <x v="14"/>
    <s v="B39"/>
    <n v="0"/>
    <n v="0"/>
    <n v="0"/>
    <n v="0"/>
    <n v="0"/>
  </r>
  <r>
    <x v="58"/>
    <s v="Washington State Patrol"/>
    <s v="2024 Supplemental"/>
    <m/>
    <x v="58"/>
    <x v="14"/>
    <s v="B39"/>
    <n v="45000"/>
    <n v="75000"/>
    <n v="120000"/>
    <n v="3750"/>
    <n v="6250"/>
  </r>
  <r>
    <x v="59"/>
    <s v="Criminal Justice Training Comm"/>
    <s v="2024 Supplemental"/>
    <m/>
    <x v="59"/>
    <x v="14"/>
    <s v="B39"/>
    <n v="6000"/>
    <n v="11000"/>
    <n v="17000"/>
    <n v="500"/>
    <n v="916.67"/>
  </r>
  <r>
    <x v="60"/>
    <s v="WA Traffic Safety Commission"/>
    <s v="2024 Supplemental"/>
    <m/>
    <x v="60"/>
    <x v="14"/>
    <s v="B39"/>
    <n v="2000"/>
    <n v="4000"/>
    <n v="6000"/>
    <n v="166.67"/>
    <n v="333.33"/>
  </r>
  <r>
    <x v="61"/>
    <s v="Office of Independent Investigations"/>
    <s v="2024 Supplemental"/>
    <m/>
    <x v="61"/>
    <x v="14"/>
    <s v="B39"/>
    <n v="0"/>
    <n v="0"/>
    <n v="0"/>
    <n v="0"/>
    <n v="0"/>
  </r>
  <r>
    <x v="62"/>
    <s v="Department of Labor and Industries"/>
    <s v="2024 Supplemental"/>
    <m/>
    <x v="62"/>
    <x v="14"/>
    <s v="B39"/>
    <n v="74000"/>
    <n v="125000"/>
    <n v="199000"/>
    <n v="6166.67"/>
    <n v="10416.67"/>
  </r>
  <r>
    <x v="63"/>
    <s v="Department of Licensing"/>
    <s v="2024 Supplemental"/>
    <m/>
    <x v="63"/>
    <x v="14"/>
    <s v="B39"/>
    <n v="299000"/>
    <n v="488000"/>
    <n v="787000"/>
    <n v="24916.67"/>
    <n v="40666.67"/>
  </r>
  <r>
    <x v="64"/>
    <s v="Military Department"/>
    <s v="2024 Supplemental"/>
    <m/>
    <x v="64"/>
    <x v="14"/>
    <s v="B39"/>
    <n v="9000"/>
    <n v="15000"/>
    <n v="24000"/>
    <n v="750"/>
    <n v="1250"/>
  </r>
  <r>
    <x v="65"/>
    <s v="Public Employment Relations Comm"/>
    <s v="2024 Supplemental"/>
    <m/>
    <x v="65"/>
    <x v="14"/>
    <s v="B39"/>
    <n v="6000"/>
    <n v="10000"/>
    <n v="16000"/>
    <n v="500"/>
    <n v="833.33"/>
  </r>
  <r>
    <x v="66"/>
    <s v="Dept of Social and Health Services"/>
    <s v="2024 Supplemental"/>
    <m/>
    <x v="66"/>
    <x v="14"/>
    <s v="B39"/>
    <n v="493000"/>
    <n v="823000"/>
    <n v="1316000"/>
    <n v="41083.33"/>
    <n v="68583.33"/>
  </r>
  <r>
    <x v="67"/>
    <s v="Department of Health"/>
    <s v="2024 Supplemental"/>
    <m/>
    <x v="67"/>
    <x v="14"/>
    <s v="B39"/>
    <n v="46000"/>
    <n v="76000"/>
    <n v="122000"/>
    <n v="3833.33"/>
    <n v="6333.33"/>
  </r>
  <r>
    <x v="68"/>
    <s v="Department of Veterans' Affairs"/>
    <s v="2024 Supplemental"/>
    <m/>
    <x v="68"/>
    <x v="14"/>
    <s v="B39"/>
    <n v="25000"/>
    <n v="43000"/>
    <n v="68000"/>
    <n v="2083.33"/>
    <n v="3583.33"/>
  </r>
  <r>
    <x v="69"/>
    <s v="Dept of Children, Youth &amp; Families"/>
    <s v="2024 Supplemental"/>
    <m/>
    <x v="69"/>
    <x v="14"/>
    <s v="B39"/>
    <n v="82000"/>
    <n v="137000"/>
    <n v="219000"/>
    <n v="6833.33"/>
    <n v="11416.67"/>
  </r>
  <r>
    <x v="70"/>
    <s v="Department of Corrections"/>
    <s v="2024 Supplemental"/>
    <m/>
    <x v="70"/>
    <x v="14"/>
    <s v="B39"/>
    <n v="246000"/>
    <n v="409000"/>
    <n v="655000"/>
    <n v="20500"/>
    <n v="34083.33"/>
  </r>
  <r>
    <x v="71"/>
    <s v="Dept of Services for the Blind"/>
    <s v="2024 Supplemental"/>
    <m/>
    <x v="71"/>
    <x v="14"/>
    <s v="B39"/>
    <n v="11000"/>
    <n v="20000"/>
    <n v="31000"/>
    <n v="916.67"/>
    <n v="1666.67"/>
  </r>
  <r>
    <x v="72"/>
    <s v="Student Achievement Council"/>
    <s v="2024 Supplemental"/>
    <m/>
    <x v="72"/>
    <x v="14"/>
    <s v="B39"/>
    <n v="6000"/>
    <n v="8000"/>
    <n v="14000"/>
    <n v="500"/>
    <n v="666.67"/>
  </r>
  <r>
    <x v="73"/>
    <s v="LEOFF 2 Retirement Board"/>
    <s v="2024 Supplemental"/>
    <m/>
    <x v="73"/>
    <x v="14"/>
    <s v="B39"/>
    <n v="0"/>
    <n v="0"/>
    <n v="0"/>
    <n v="0"/>
    <n v="0"/>
  </r>
  <r>
    <x v="74"/>
    <s v="Public Schools"/>
    <s v="2024 Supplemental"/>
    <m/>
    <x v="74"/>
    <x v="14"/>
    <s v="B39"/>
    <n v="7000"/>
    <n v="13000"/>
    <n v="20000"/>
    <n v="583.33000000000004"/>
    <n v="1083.33"/>
  </r>
  <r>
    <x v="75"/>
    <s v="State School for the Blind"/>
    <s v="2024 Supplemental"/>
    <m/>
    <x v="75"/>
    <x v="14"/>
    <s v="B39"/>
    <n v="0"/>
    <n v="0"/>
    <n v="0"/>
    <n v="0"/>
    <n v="0"/>
  </r>
  <r>
    <x v="76"/>
    <s v="Childhood Deafness &amp; Hearing Loss"/>
    <s v="2024 Supplemental"/>
    <m/>
    <x v="76"/>
    <x v="14"/>
    <s v="B39"/>
    <n v="0"/>
    <n v="0"/>
    <n v="0"/>
    <n v="0"/>
    <n v="0"/>
  </r>
  <r>
    <x v="77"/>
    <s v="Workforce Trng &amp; Educ Coord Board"/>
    <s v="2024 Supplemental"/>
    <m/>
    <x v="77"/>
    <x v="14"/>
    <s v="B39"/>
    <n v="2000"/>
    <n v="3000"/>
    <n v="5000"/>
    <n v="166.67"/>
    <n v="250"/>
  </r>
  <r>
    <x v="78"/>
    <s v="Archaeology &amp; Historic Preservation"/>
    <s v="2024 Supplemental"/>
    <m/>
    <x v="78"/>
    <x v="14"/>
    <s v="B39"/>
    <n v="2000"/>
    <n v="4000"/>
    <n v="6000"/>
    <n v="166.67"/>
    <n v="333.33"/>
  </r>
  <r>
    <x v="79"/>
    <s v="Washington Charter School Comm"/>
    <s v="2024 Supplemental"/>
    <m/>
    <x v="79"/>
    <x v="14"/>
    <s v="B39"/>
    <n v="0"/>
    <n v="0"/>
    <n v="0"/>
    <n v="0"/>
    <n v="0"/>
  </r>
  <r>
    <x v="80"/>
    <s v="University of Washington"/>
    <s v="2024 Supplemental"/>
    <m/>
    <x v="80"/>
    <x v="14"/>
    <s v="B39"/>
    <n v="1000"/>
    <n v="2000"/>
    <n v="3000"/>
    <n v="83.33"/>
    <n v="166.67"/>
  </r>
  <r>
    <x v="81"/>
    <s v="Washington State University"/>
    <s v="2024 Supplemental"/>
    <m/>
    <x v="81"/>
    <x v="14"/>
    <s v="B39"/>
    <n v="0"/>
    <n v="0"/>
    <n v="0"/>
    <n v="0"/>
    <n v="0"/>
  </r>
  <r>
    <x v="82"/>
    <s v="Eastern Washington University"/>
    <s v="2024 Supplemental"/>
    <m/>
    <x v="82"/>
    <x v="14"/>
    <s v="B39"/>
    <n v="0"/>
    <n v="0"/>
    <n v="0"/>
    <n v="0"/>
    <n v="0"/>
  </r>
  <r>
    <x v="83"/>
    <s v="Central Washington University"/>
    <s v="2024 Supplemental"/>
    <m/>
    <x v="83"/>
    <x v="14"/>
    <s v="B39"/>
    <n v="0"/>
    <n v="0"/>
    <n v="0"/>
    <n v="0"/>
    <n v="0"/>
  </r>
  <r>
    <x v="84"/>
    <s v="The Evergreen State College"/>
    <s v="2024 Supplemental"/>
    <m/>
    <x v="84"/>
    <x v="14"/>
    <s v="B39"/>
    <n v="2000"/>
    <n v="4000"/>
    <n v="6000"/>
    <n v="166.67"/>
    <n v="333.33"/>
  </r>
  <r>
    <x v="85"/>
    <s v="Western Washington University"/>
    <s v="2024 Supplemental"/>
    <m/>
    <x v="85"/>
    <x v="14"/>
    <s v="B39"/>
    <n v="0"/>
    <n v="0"/>
    <n v="0"/>
    <n v="0"/>
    <n v="0"/>
  </r>
  <r>
    <x v="86"/>
    <s v="Washington State Arts Commission"/>
    <s v="2024 Supplemental"/>
    <m/>
    <x v="86"/>
    <x v="14"/>
    <s v="B39"/>
    <n v="2000"/>
    <n v="4000"/>
    <n v="6000"/>
    <n v="166.67"/>
    <n v="333.33"/>
  </r>
  <r>
    <x v="87"/>
    <s v="Washington State Historical Society"/>
    <s v="2024 Supplemental"/>
    <m/>
    <x v="87"/>
    <x v="14"/>
    <s v="B39"/>
    <n v="0"/>
    <n v="0"/>
    <n v="0"/>
    <n v="0"/>
    <n v="0"/>
  </r>
  <r>
    <x v="88"/>
    <s v="East Wash State Historical Society"/>
    <s v="2024 Supplemental"/>
    <m/>
    <x v="88"/>
    <x v="14"/>
    <s v="B39"/>
    <n v="0"/>
    <n v="0"/>
    <n v="0"/>
    <n v="0"/>
    <n v="0"/>
  </r>
  <r>
    <x v="89"/>
    <s v="Department of Transportation"/>
    <s v="2024 Supplemental"/>
    <m/>
    <x v="89"/>
    <x v="14"/>
    <s v="B39"/>
    <n v="84000"/>
    <n v="139000"/>
    <n v="223000"/>
    <n v="7000"/>
    <n v="11583.33"/>
  </r>
  <r>
    <x v="90"/>
    <s v="County Road Administration Board"/>
    <s v="2024 Supplemental"/>
    <m/>
    <x v="90"/>
    <x v="14"/>
    <s v="B39"/>
    <n v="2000"/>
    <n v="4000"/>
    <n v="6000"/>
    <n v="166.67"/>
    <n v="333.33"/>
  </r>
  <r>
    <x v="91"/>
    <s v="Transportation Improvement Board"/>
    <s v="2024 Supplemental"/>
    <m/>
    <x v="91"/>
    <x v="14"/>
    <s v="B39"/>
    <n v="2000"/>
    <n v="3000"/>
    <n v="5000"/>
    <n v="166.67"/>
    <n v="250"/>
  </r>
  <r>
    <x v="92"/>
    <s v="Transportation Commission"/>
    <s v="2024 Supplemental"/>
    <m/>
    <x v="92"/>
    <x v="14"/>
    <s v="B39"/>
    <n v="0"/>
    <n v="0"/>
    <n v="0"/>
    <n v="0"/>
    <n v="0"/>
  </r>
  <r>
    <x v="93"/>
    <s v="Freight Mobility Strategic Invest"/>
    <s v="2024 Supplemental"/>
    <m/>
    <x v="93"/>
    <x v="14"/>
    <s v="B39"/>
    <n v="0"/>
    <n v="0"/>
    <n v="0"/>
    <n v="0"/>
    <n v="0"/>
  </r>
  <r>
    <x v="94"/>
    <s v="Columbia River Gorge Commission"/>
    <s v="2024 Supplemental"/>
    <m/>
    <x v="94"/>
    <x v="14"/>
    <s v="B39"/>
    <n v="0"/>
    <n v="0"/>
    <n v="0"/>
    <n v="0"/>
    <n v="0"/>
  </r>
  <r>
    <x v="95"/>
    <s v="Department of Ecology"/>
    <s v="2024 Supplemental"/>
    <m/>
    <x v="95"/>
    <x v="14"/>
    <s v="B39"/>
    <n v="36000"/>
    <n v="60000"/>
    <n v="96000"/>
    <n v="3000"/>
    <n v="5000"/>
  </r>
  <r>
    <x v="96"/>
    <s v="WA Pollution Liab Insurance Program"/>
    <s v="2024 Supplemental"/>
    <m/>
    <x v="96"/>
    <x v="14"/>
    <s v="B39"/>
    <n v="1000"/>
    <n v="3000"/>
    <n v="4000"/>
    <n v="83.33"/>
    <n v="250"/>
  </r>
  <r>
    <x v="97"/>
    <s v="Energy Fac Site Eval"/>
    <s v="2024 Supplemental"/>
    <m/>
    <x v="97"/>
    <x v="14"/>
    <s v="B39"/>
    <n v="0"/>
    <n v="0"/>
    <n v="0"/>
    <n v="0"/>
    <n v="0"/>
  </r>
  <r>
    <x v="98"/>
    <s v="State Parks and Recreation Comm"/>
    <s v="2024 Supplemental"/>
    <m/>
    <x v="98"/>
    <x v="14"/>
    <s v="B39"/>
    <n v="19000"/>
    <n v="31000"/>
    <n v="50000"/>
    <n v="1583.33"/>
    <n v="2583.33"/>
  </r>
  <r>
    <x v="99"/>
    <s v="Rec and Conservation Funding Board"/>
    <s v="2024 Supplemental"/>
    <m/>
    <x v="99"/>
    <x v="14"/>
    <s v="B39"/>
    <n v="5000"/>
    <n v="8000"/>
    <n v="13000"/>
    <n v="416.67"/>
    <n v="666.67"/>
  </r>
  <r>
    <x v="100"/>
    <s v="Environ &amp; Land Use Hearings Office"/>
    <s v="2024 Supplemental"/>
    <m/>
    <x v="100"/>
    <x v="14"/>
    <s v="B39"/>
    <n v="0"/>
    <n v="0"/>
    <n v="0"/>
    <n v="0"/>
    <n v="0"/>
  </r>
  <r>
    <x v="101"/>
    <s v="State Conservation Commission"/>
    <s v="2024 Supplemental"/>
    <m/>
    <x v="101"/>
    <x v="14"/>
    <s v="B39"/>
    <n v="1000"/>
    <n v="0"/>
    <n v="1000"/>
    <n v="83.33"/>
    <n v="0"/>
  </r>
  <r>
    <x v="102"/>
    <s v="Dept of Fish and Wildlife"/>
    <s v="2024 Supplemental"/>
    <m/>
    <x v="102"/>
    <x v="14"/>
    <s v="B39"/>
    <n v="79000"/>
    <n v="130000"/>
    <n v="209000"/>
    <n v="6583.33"/>
    <n v="10833.33"/>
  </r>
  <r>
    <x v="103"/>
    <s v="Puget Sound Partnership"/>
    <s v="2024 Supplemental"/>
    <m/>
    <x v="103"/>
    <x v="14"/>
    <s v="B39"/>
    <n v="6000"/>
    <n v="7000"/>
    <n v="13000"/>
    <n v="500"/>
    <n v="583.33000000000004"/>
  </r>
  <r>
    <x v="104"/>
    <s v="Department of Natural Resources"/>
    <s v="2024 Supplemental"/>
    <m/>
    <x v="104"/>
    <x v="14"/>
    <s v="B39"/>
    <n v="27000"/>
    <n v="43000"/>
    <n v="70000"/>
    <n v="2250"/>
    <n v="3583.33"/>
  </r>
  <r>
    <x v="105"/>
    <s v="Department of Agriculture"/>
    <s v="2024 Supplemental"/>
    <m/>
    <x v="105"/>
    <x v="14"/>
    <s v="B39"/>
    <n v="39000"/>
    <n v="67000"/>
    <n v="106000"/>
    <n v="3250"/>
    <n v="5583.33"/>
  </r>
  <r>
    <x v="106"/>
    <s v="Employment Security Department"/>
    <s v="2024 Supplemental"/>
    <m/>
    <x v="106"/>
    <x v="14"/>
    <s v="B39"/>
    <n v="83000"/>
    <n v="139000"/>
    <n v="222000"/>
    <n v="6916.67"/>
    <n v="11583.33"/>
  </r>
  <r>
    <x v="107"/>
    <s v="Community/Technical College System"/>
    <s v="2024 Supplemental"/>
    <m/>
    <x v="107"/>
    <x v="14"/>
    <s v="B39"/>
    <n v="0"/>
    <n v="0"/>
    <n v="0"/>
    <n v="0"/>
    <n v="0"/>
  </r>
  <r>
    <x v="1"/>
    <s v="Senate"/>
    <s v="2024 Supplemental"/>
    <m/>
    <x v="1"/>
    <x v="15"/>
    <s v="B42"/>
    <n v="5000"/>
    <n v="5000"/>
    <n v="10000"/>
    <n v="416.67"/>
    <n v="416.67"/>
  </r>
  <r>
    <x v="0"/>
    <s v="House of Representatives"/>
    <s v="2024 Supplemental"/>
    <m/>
    <x v="0"/>
    <x v="15"/>
    <s v="B42"/>
    <n v="7000"/>
    <n v="7000"/>
    <n v="14000"/>
    <n v="583.33000000000004"/>
    <n v="583.33000000000004"/>
  </r>
  <r>
    <x v="2"/>
    <s v="Joint Transportation Committee"/>
    <s v="2024 Supplemental"/>
    <m/>
    <x v="2"/>
    <x v="15"/>
    <s v="B42"/>
    <n v="0"/>
    <n v="0"/>
    <n v="0"/>
    <n v="0"/>
    <n v="0"/>
  </r>
  <r>
    <x v="3"/>
    <s v="Jt Leg Audit &amp; Review Committee"/>
    <s v="2024 Supplemental"/>
    <m/>
    <x v="3"/>
    <x v="15"/>
    <s v="B42"/>
    <n v="1000"/>
    <n v="0"/>
    <n v="1000"/>
    <n v="83.33"/>
    <n v="0"/>
  </r>
  <r>
    <x v="4"/>
    <s v="LEAP Committee"/>
    <s v="2024 Supplemental"/>
    <m/>
    <x v="4"/>
    <x v="15"/>
    <s v="B42"/>
    <n v="0"/>
    <n v="0"/>
    <n v="0"/>
    <n v="0"/>
    <n v="0"/>
  </r>
  <r>
    <x v="5"/>
    <s v="Office of the State Actuary"/>
    <s v="2024 Supplemental"/>
    <m/>
    <x v="5"/>
    <x v="15"/>
    <s v="B42"/>
    <n v="1000"/>
    <n v="0"/>
    <n v="1000"/>
    <n v="83.33"/>
    <n v="0"/>
  </r>
  <r>
    <x v="6"/>
    <s v="St Leg Labor Rel"/>
    <s v="2024 Supplemental"/>
    <m/>
    <x v="6"/>
    <x v="15"/>
    <s v="B42"/>
    <n v="0"/>
    <n v="0"/>
    <n v="0"/>
    <n v="0"/>
    <n v="0"/>
  </r>
  <r>
    <x v="7"/>
    <s v="Office of Legislative Support Svcs"/>
    <s v="2024 Supplemental"/>
    <m/>
    <x v="7"/>
    <x v="15"/>
    <s v="B42"/>
    <n v="0"/>
    <n v="1000"/>
    <n v="1000"/>
    <n v="0"/>
    <n v="83.33"/>
  </r>
  <r>
    <x v="8"/>
    <s v="Joint Legislative Systems Comm"/>
    <s v="2024 Supplemental"/>
    <m/>
    <x v="8"/>
    <x v="15"/>
    <s v="B42"/>
    <n v="1000"/>
    <n v="1000"/>
    <n v="2000"/>
    <n v="83.33"/>
    <n v="83.33"/>
  </r>
  <r>
    <x v="9"/>
    <s v="Statute Law Committee"/>
    <s v="2024 Supplemental"/>
    <m/>
    <x v="9"/>
    <x v="15"/>
    <s v="B42"/>
    <n v="0"/>
    <n v="1000"/>
    <n v="1000"/>
    <n v="0"/>
    <n v="83.33"/>
  </r>
  <r>
    <x v="10"/>
    <s v="Supreme Court"/>
    <s v="2024 Supplemental"/>
    <m/>
    <x v="10"/>
    <x v="15"/>
    <s v="B42"/>
    <n v="1000"/>
    <n v="1000"/>
    <n v="2000"/>
    <n v="83.33"/>
    <n v="83.33"/>
  </r>
  <r>
    <x v="11"/>
    <s v="State Law Library"/>
    <s v="2024 Supplemental"/>
    <m/>
    <x v="11"/>
    <x v="15"/>
    <s v="B42"/>
    <n v="0"/>
    <n v="0"/>
    <n v="0"/>
    <n v="0"/>
    <n v="0"/>
  </r>
  <r>
    <x v="12"/>
    <s v="Court of Appeals"/>
    <s v="2024 Supplemental"/>
    <m/>
    <x v="12"/>
    <x v="15"/>
    <s v="B42"/>
    <n v="2000"/>
    <n v="3000"/>
    <n v="5000"/>
    <n v="166.67"/>
    <n v="250"/>
  </r>
  <r>
    <x v="13"/>
    <s v="Commission on Judicial Conduct"/>
    <s v="2024 Supplemental"/>
    <m/>
    <x v="13"/>
    <x v="15"/>
    <s v="B42"/>
    <n v="0"/>
    <n v="0"/>
    <n v="0"/>
    <n v="0"/>
    <n v="0"/>
  </r>
  <r>
    <x v="14"/>
    <s v="Administrative Office of the Courts"/>
    <s v="2024 Supplemental"/>
    <m/>
    <x v="14"/>
    <x v="15"/>
    <s v="B42"/>
    <n v="10000"/>
    <n v="9000"/>
    <n v="19000"/>
    <n v="833.33"/>
    <n v="750"/>
  </r>
  <r>
    <x v="15"/>
    <s v="Office of Public Defense"/>
    <s v="2024 Supplemental"/>
    <m/>
    <x v="15"/>
    <x v="15"/>
    <s v="B42"/>
    <n v="0"/>
    <n v="1000"/>
    <n v="1000"/>
    <n v="0"/>
    <n v="83.33"/>
  </r>
  <r>
    <x v="16"/>
    <s v="Office of Civil Legal Aid"/>
    <s v="2024 Supplemental"/>
    <m/>
    <x v="16"/>
    <x v="15"/>
    <s v="B42"/>
    <n v="0"/>
    <n v="0"/>
    <n v="0"/>
    <n v="0"/>
    <n v="0"/>
  </r>
  <r>
    <x v="17"/>
    <s v="Office of the Governor"/>
    <s v="2024 Supplemental"/>
    <m/>
    <x v="17"/>
    <x v="15"/>
    <s v="B42"/>
    <n v="2000"/>
    <n v="1000"/>
    <n v="3000"/>
    <n v="166.67"/>
    <n v="83.33"/>
  </r>
  <r>
    <x v="18"/>
    <s v="Office of the Lieutenant Governor"/>
    <s v="2024 Supplemental"/>
    <m/>
    <x v="18"/>
    <x v="15"/>
    <s v="B42"/>
    <n v="0"/>
    <n v="0"/>
    <n v="0"/>
    <n v="0"/>
    <n v="0"/>
  </r>
  <r>
    <x v="19"/>
    <s v="WA St Leadership Bd"/>
    <s v="2024 Supplemental"/>
    <m/>
    <x v="19"/>
    <x v="15"/>
    <s v="B42"/>
    <n v="0"/>
    <n v="0"/>
    <n v="0"/>
    <n v="0"/>
    <n v="0"/>
  </r>
  <r>
    <x v="20"/>
    <s v="Public Disclosure Commission"/>
    <s v="2024 Supplemental"/>
    <m/>
    <x v="20"/>
    <x v="15"/>
    <s v="B42"/>
    <n v="0"/>
    <n v="1000"/>
    <n v="1000"/>
    <n v="0"/>
    <n v="83.33"/>
  </r>
  <r>
    <x v="21"/>
    <s v="Office of the Secretary of State"/>
    <s v="2024 Supplemental"/>
    <m/>
    <x v="21"/>
    <x v="15"/>
    <s v="B42"/>
    <n v="6000"/>
    <n v="5000"/>
    <n v="11000"/>
    <n v="500"/>
    <n v="416.67"/>
  </r>
  <r>
    <x v="22"/>
    <s v="Governor's Office of Indian Affairs"/>
    <s v="2024 Supplemental"/>
    <m/>
    <x v="22"/>
    <x v="15"/>
    <s v="B42"/>
    <n v="0"/>
    <n v="0"/>
    <n v="0"/>
    <n v="0"/>
    <n v="0"/>
  </r>
  <r>
    <x v="23"/>
    <s v="Asian-Pacific-American Affrs"/>
    <s v="2024 Supplemental"/>
    <m/>
    <x v="23"/>
    <x v="15"/>
    <s v="B42"/>
    <n v="0"/>
    <n v="0"/>
    <n v="0"/>
    <n v="0"/>
    <n v="0"/>
  </r>
  <r>
    <x v="24"/>
    <s v="Office of the State Treasurer"/>
    <s v="2024 Supplemental"/>
    <m/>
    <x v="24"/>
    <x v="15"/>
    <s v="B42"/>
    <n v="1000"/>
    <n v="1000"/>
    <n v="2000"/>
    <n v="83.33"/>
    <n v="83.33"/>
  </r>
  <r>
    <x v="25"/>
    <s v="Redistricting Commission"/>
    <s v="2024 Supplemental"/>
    <m/>
    <x v="25"/>
    <x v="15"/>
    <s v="B42"/>
    <n v="0"/>
    <n v="0"/>
    <n v="0"/>
    <n v="0"/>
    <n v="0"/>
  </r>
  <r>
    <x v="26"/>
    <s v="Office of the State Auditor"/>
    <s v="2024 Supplemental"/>
    <m/>
    <x v="26"/>
    <x v="15"/>
    <s v="B42"/>
    <n v="7000"/>
    <n v="8000"/>
    <n v="15000"/>
    <n v="583.33000000000004"/>
    <n v="666.67"/>
  </r>
  <r>
    <x v="27"/>
    <s v="Comm Salaries for Elected Officials"/>
    <s v="2024 Supplemental"/>
    <m/>
    <x v="27"/>
    <x v="15"/>
    <s v="B42"/>
    <n v="0"/>
    <n v="0"/>
    <n v="0"/>
    <n v="0"/>
    <n v="0"/>
  </r>
  <r>
    <x v="28"/>
    <s v="Office of the Attorney General"/>
    <s v="2024 Supplemental"/>
    <m/>
    <x v="28"/>
    <x v="15"/>
    <s v="B42"/>
    <n v="30000"/>
    <n v="29000"/>
    <n v="59000"/>
    <n v="2500"/>
    <n v="2416.67"/>
  </r>
  <r>
    <x v="29"/>
    <s v="Caseload Forecast Council"/>
    <s v="2024 Supplemental"/>
    <m/>
    <x v="29"/>
    <x v="15"/>
    <s v="B42"/>
    <n v="0"/>
    <n v="0"/>
    <n v="0"/>
    <n v="0"/>
    <n v="0"/>
  </r>
  <r>
    <x v="30"/>
    <s v="Dept of Financial Institutions"/>
    <s v="2024 Supplemental"/>
    <m/>
    <x v="30"/>
    <x v="15"/>
    <s v="B42"/>
    <n v="4000"/>
    <n v="4000"/>
    <n v="8000"/>
    <n v="333.33"/>
    <n v="333.33"/>
  </r>
  <r>
    <x v="31"/>
    <s v="Department of Commerce"/>
    <s v="2024 Supplemental"/>
    <m/>
    <x v="31"/>
    <x v="15"/>
    <s v="B42"/>
    <n v="9000"/>
    <n v="7000"/>
    <n v="16000"/>
    <n v="750"/>
    <n v="583.33000000000004"/>
  </r>
  <r>
    <x v="32"/>
    <s v="Economic &amp; Revenue Forecast Council"/>
    <s v="2024 Supplemental"/>
    <m/>
    <x v="32"/>
    <x v="15"/>
    <s v="B42"/>
    <n v="0"/>
    <n v="0"/>
    <n v="0"/>
    <n v="0"/>
    <n v="0"/>
  </r>
  <r>
    <x v="33"/>
    <s v="Office of Financial Management"/>
    <s v="2024 Supplemental"/>
    <m/>
    <x v="33"/>
    <x v="15"/>
    <s v="B42"/>
    <n v="8000"/>
    <n v="10000"/>
    <n v="18000"/>
    <n v="666.67"/>
    <n v="833.33"/>
  </r>
  <r>
    <x v="34"/>
    <s v="WA State Health Care Authority"/>
    <s v="2024 Supplemental"/>
    <m/>
    <x v="34"/>
    <x v="15"/>
    <s v="B42"/>
    <n v="28000"/>
    <n v="28000"/>
    <n v="56000"/>
    <n v="2333.33"/>
    <n v="2333.33"/>
  </r>
  <r>
    <x v="35"/>
    <s v="Office of Administrative Hearings"/>
    <s v="2024 Supplemental"/>
    <m/>
    <x v="35"/>
    <x v="15"/>
    <s v="B42"/>
    <n v="5000"/>
    <n v="5000"/>
    <n v="10000"/>
    <n v="416.67"/>
    <n v="416.67"/>
  </r>
  <r>
    <x v="36"/>
    <s v="State Lottery Commission"/>
    <s v="2024 Supplemental"/>
    <m/>
    <x v="36"/>
    <x v="15"/>
    <s v="B42"/>
    <n v="3000"/>
    <n v="2000"/>
    <n v="5000"/>
    <n v="250"/>
    <n v="166.67"/>
  </r>
  <r>
    <x v="37"/>
    <s v="Washington State Gambling Comm"/>
    <s v="2024 Supplemental"/>
    <m/>
    <x v="37"/>
    <x v="15"/>
    <s v="B42"/>
    <n v="2000"/>
    <n v="2000"/>
    <n v="4000"/>
    <n v="166.67"/>
    <n v="166.67"/>
  </r>
  <r>
    <x v="38"/>
    <s v="WA State Comm on Hispanic Affairs"/>
    <s v="2024 Supplemental"/>
    <m/>
    <x v="38"/>
    <x v="15"/>
    <s v="B42"/>
    <n v="0"/>
    <n v="0"/>
    <n v="0"/>
    <n v="0"/>
    <n v="0"/>
  </r>
  <r>
    <x v="39"/>
    <s v="African-American Affairs Comm"/>
    <s v="2024 Supplemental"/>
    <m/>
    <x v="39"/>
    <x v="15"/>
    <s v="B42"/>
    <n v="0"/>
    <n v="0"/>
    <n v="0"/>
    <n v="0"/>
    <n v="0"/>
  </r>
  <r>
    <x v="40"/>
    <s v="Human Rights Commission"/>
    <s v="2024 Supplemental"/>
    <m/>
    <x v="40"/>
    <x v="15"/>
    <s v="B42"/>
    <n v="0"/>
    <n v="1000"/>
    <n v="1000"/>
    <n v="0"/>
    <n v="83.33"/>
  </r>
  <r>
    <x v="41"/>
    <s v="Department of Retirement Systems"/>
    <s v="2024 Supplemental"/>
    <m/>
    <x v="41"/>
    <x v="15"/>
    <s v="B42"/>
    <n v="5000"/>
    <n v="5000"/>
    <n v="10000"/>
    <n v="416.67"/>
    <n v="416.67"/>
  </r>
  <r>
    <x v="42"/>
    <s v="State Investment Board"/>
    <s v="2024 Supplemental"/>
    <m/>
    <x v="42"/>
    <x v="15"/>
    <s v="B42"/>
    <n v="2000"/>
    <n v="2000"/>
    <n v="4000"/>
    <n v="166.67"/>
    <n v="166.67"/>
  </r>
  <r>
    <x v="43"/>
    <s v="Department of Revenue"/>
    <s v="2024 Supplemental"/>
    <m/>
    <x v="43"/>
    <x v="15"/>
    <s v="B42"/>
    <n v="23000"/>
    <n v="24000"/>
    <n v="47000"/>
    <n v="1916.67"/>
    <n v="2000"/>
  </r>
  <r>
    <x v="44"/>
    <s v="Board of Tax Appeals"/>
    <s v="2024 Supplemental"/>
    <m/>
    <x v="44"/>
    <x v="15"/>
    <s v="B42"/>
    <n v="1000"/>
    <n v="0"/>
    <n v="1000"/>
    <n v="83.33"/>
    <n v="0"/>
  </r>
  <r>
    <x v="45"/>
    <s v="Minority &amp; Women's Business Enterp"/>
    <s v="2024 Supplemental"/>
    <m/>
    <x v="45"/>
    <x v="15"/>
    <s v="B42"/>
    <n v="0"/>
    <n v="1000"/>
    <n v="1000"/>
    <n v="0"/>
    <n v="83.33"/>
  </r>
  <r>
    <x v="46"/>
    <s v="Office of Insurance Commissioner"/>
    <s v="2024 Supplemental"/>
    <m/>
    <x v="46"/>
    <x v="15"/>
    <s v="B42"/>
    <n v="4000"/>
    <n v="5000"/>
    <n v="9000"/>
    <n v="333.33"/>
    <n v="416.67"/>
  </r>
  <r>
    <x v="47"/>
    <s v="Consolidated Technology Services"/>
    <s v="2024 Supplemental"/>
    <m/>
    <x v="47"/>
    <x v="15"/>
    <s v="B42"/>
    <n v="5000"/>
    <n v="5000"/>
    <n v="10000"/>
    <n v="416.67"/>
    <n v="416.67"/>
  </r>
  <r>
    <x v="48"/>
    <s v="State Board of Accountancy"/>
    <s v="2024 Supplemental"/>
    <m/>
    <x v="48"/>
    <x v="15"/>
    <s v="B42"/>
    <n v="0"/>
    <n v="0"/>
    <n v="0"/>
    <n v="0"/>
    <n v="0"/>
  </r>
  <r>
    <x v="49"/>
    <s v="Bd of Reg Prof Eng &amp; Land Surveyors"/>
    <s v="2024 Supplemental"/>
    <m/>
    <x v="49"/>
    <x v="15"/>
    <s v="B42"/>
    <n v="0"/>
    <n v="0"/>
    <n v="0"/>
    <n v="0"/>
    <n v="0"/>
  </r>
  <r>
    <x v="50"/>
    <s v="Forensic Investigations Council"/>
    <s v="2024 Supplemental"/>
    <m/>
    <x v="50"/>
    <x v="15"/>
    <s v="B42"/>
    <n v="0"/>
    <n v="0"/>
    <n v="0"/>
    <n v="0"/>
    <n v="0"/>
  </r>
  <r>
    <x v="51"/>
    <s v="Dept of Enterprise Services"/>
    <s v="2024 Supplemental"/>
    <m/>
    <x v="51"/>
    <x v="15"/>
    <s v="B42"/>
    <n v="15000"/>
    <n v="13000"/>
    <n v="28000"/>
    <n v="1250"/>
    <n v="1083.33"/>
  </r>
  <r>
    <x v="52"/>
    <s v="Washington Horse Racing Commission"/>
    <s v="2024 Supplemental"/>
    <m/>
    <x v="52"/>
    <x v="15"/>
    <s v="B42"/>
    <n v="0"/>
    <n v="0"/>
    <n v="0"/>
    <n v="0"/>
    <n v="0"/>
  </r>
  <r>
    <x v="53"/>
    <s v="Bd of Industrial Insurance Appeals"/>
    <s v="2024 Supplemental"/>
    <m/>
    <x v="53"/>
    <x v="15"/>
    <s v="B42"/>
    <n v="2000"/>
    <n v="4000"/>
    <n v="6000"/>
    <n v="166.67"/>
    <n v="333.33"/>
  </r>
  <r>
    <x v="54"/>
    <s v="Liquor and Cannabis Board"/>
    <s v="2024 Supplemental"/>
    <m/>
    <x v="54"/>
    <x v="15"/>
    <s v="B42"/>
    <n v="6000"/>
    <n v="7000"/>
    <n v="13000"/>
    <n v="500"/>
    <n v="583.33000000000004"/>
  </r>
  <r>
    <x v="55"/>
    <s v="Board of Pilotage Commissioners"/>
    <s v="2024 Supplemental"/>
    <m/>
    <x v="55"/>
    <x v="15"/>
    <s v="B42"/>
    <n v="0"/>
    <n v="0"/>
    <n v="0"/>
    <n v="0"/>
    <n v="0"/>
  </r>
  <r>
    <x v="56"/>
    <s v="Utilities and Transportation Comm"/>
    <s v="2024 Supplemental"/>
    <m/>
    <x v="56"/>
    <x v="15"/>
    <s v="B42"/>
    <n v="3000"/>
    <n v="3000"/>
    <n v="6000"/>
    <n v="250"/>
    <n v="250"/>
  </r>
  <r>
    <x v="57"/>
    <s v="Board for Volunteer Firefighters"/>
    <s v="2024 Supplemental"/>
    <m/>
    <x v="57"/>
    <x v="15"/>
    <s v="B42"/>
    <n v="0"/>
    <n v="0"/>
    <n v="0"/>
    <n v="0"/>
    <n v="0"/>
  </r>
  <r>
    <x v="58"/>
    <s v="Washington State Patrol"/>
    <s v="2024 Supplemental"/>
    <m/>
    <x v="58"/>
    <x v="15"/>
    <s v="B42"/>
    <n v="42000"/>
    <n v="45000"/>
    <n v="87000"/>
    <n v="3500"/>
    <n v="3750"/>
  </r>
  <r>
    <x v="59"/>
    <s v="Criminal Justice Training Comm"/>
    <s v="2024 Supplemental"/>
    <m/>
    <x v="59"/>
    <x v="15"/>
    <s v="B42"/>
    <n v="2000"/>
    <n v="1000"/>
    <n v="3000"/>
    <n v="166.67"/>
    <n v="83.33"/>
  </r>
  <r>
    <x v="60"/>
    <s v="WA Traffic Safety Commission"/>
    <s v="2024 Supplemental"/>
    <m/>
    <x v="60"/>
    <x v="15"/>
    <s v="B42"/>
    <n v="0"/>
    <n v="0"/>
    <n v="0"/>
    <n v="0"/>
    <n v="0"/>
  </r>
  <r>
    <x v="61"/>
    <s v="Office of Independent Investigations"/>
    <s v="2024 Supplemental"/>
    <m/>
    <x v="61"/>
    <x v="15"/>
    <s v="B42"/>
    <n v="0"/>
    <n v="0"/>
    <n v="0"/>
    <n v="0"/>
    <n v="0"/>
  </r>
  <r>
    <x v="62"/>
    <s v="Department of Labor and Industries"/>
    <s v="2024 Supplemental"/>
    <m/>
    <x v="62"/>
    <x v="15"/>
    <s v="B42"/>
    <n v="61000"/>
    <n v="61000"/>
    <n v="122000"/>
    <n v="5083.33"/>
    <n v="5083.33"/>
  </r>
  <r>
    <x v="63"/>
    <s v="Department of Licensing"/>
    <s v="2024 Supplemental"/>
    <m/>
    <x v="63"/>
    <x v="15"/>
    <s v="B42"/>
    <n v="24000"/>
    <n v="24000"/>
    <n v="48000"/>
    <n v="2000"/>
    <n v="2000"/>
  </r>
  <r>
    <x v="64"/>
    <s v="Military Department"/>
    <s v="2024 Supplemental"/>
    <m/>
    <x v="64"/>
    <x v="15"/>
    <s v="B42"/>
    <n v="7000"/>
    <n v="7000"/>
    <n v="14000"/>
    <n v="583.33000000000004"/>
    <n v="583.33000000000004"/>
  </r>
  <r>
    <x v="65"/>
    <s v="Public Employment Relations Comm"/>
    <s v="2024 Supplemental"/>
    <m/>
    <x v="65"/>
    <x v="15"/>
    <s v="B42"/>
    <n v="0"/>
    <n v="1000"/>
    <n v="1000"/>
    <n v="0"/>
    <n v="83.33"/>
  </r>
  <r>
    <x v="66"/>
    <s v="Dept of Social and Health Services"/>
    <s v="2024 Supplemental"/>
    <m/>
    <x v="66"/>
    <x v="15"/>
    <s v="B42"/>
    <n v="298000"/>
    <n v="309000"/>
    <n v="607000"/>
    <n v="24833.33"/>
    <n v="25750"/>
  </r>
  <r>
    <x v="67"/>
    <s v="Department of Health"/>
    <s v="2024 Supplemental"/>
    <m/>
    <x v="67"/>
    <x v="15"/>
    <s v="B42"/>
    <n v="51000"/>
    <n v="54000"/>
    <n v="105000"/>
    <n v="4250"/>
    <n v="4500"/>
  </r>
  <r>
    <x v="68"/>
    <s v="Department of Veterans' Affairs"/>
    <s v="2024 Supplemental"/>
    <m/>
    <x v="68"/>
    <x v="15"/>
    <s v="B42"/>
    <n v="16000"/>
    <n v="15000"/>
    <n v="31000"/>
    <n v="1333.33"/>
    <n v="1250"/>
  </r>
  <r>
    <x v="69"/>
    <s v="Dept of Children, Youth &amp; Families"/>
    <s v="2024 Supplemental"/>
    <m/>
    <x v="69"/>
    <x v="15"/>
    <s v="B42"/>
    <n v="84000"/>
    <n v="88000"/>
    <n v="172000"/>
    <n v="7000"/>
    <n v="7333.33"/>
  </r>
  <r>
    <x v="70"/>
    <s v="Department of Corrections"/>
    <s v="2024 Supplemental"/>
    <m/>
    <x v="70"/>
    <x v="15"/>
    <s v="B42"/>
    <n v="163000"/>
    <n v="169000"/>
    <n v="332000"/>
    <n v="13583.33"/>
    <n v="14083.33"/>
  </r>
  <r>
    <x v="71"/>
    <s v="Dept of Services for the Blind"/>
    <s v="2024 Supplemental"/>
    <m/>
    <x v="71"/>
    <x v="15"/>
    <s v="B42"/>
    <n v="1000"/>
    <n v="2000"/>
    <n v="3000"/>
    <n v="83.33"/>
    <n v="166.67"/>
  </r>
  <r>
    <x v="72"/>
    <s v="Student Achievement Council"/>
    <s v="2024 Supplemental"/>
    <m/>
    <x v="72"/>
    <x v="15"/>
    <s v="B42"/>
    <n v="1000"/>
    <n v="2000"/>
    <n v="3000"/>
    <n v="83.33"/>
    <n v="166.67"/>
  </r>
  <r>
    <x v="73"/>
    <s v="LEOFF 2 Retirement Board"/>
    <s v="2024 Supplemental"/>
    <m/>
    <x v="73"/>
    <x v="15"/>
    <s v="B42"/>
    <n v="0"/>
    <n v="0"/>
    <n v="0"/>
    <n v="0"/>
    <n v="0"/>
  </r>
  <r>
    <x v="74"/>
    <s v="Public Schools"/>
    <s v="2024 Supplemental"/>
    <m/>
    <x v="74"/>
    <x v="15"/>
    <s v="B42"/>
    <n v="8000"/>
    <n v="9000"/>
    <n v="17000"/>
    <n v="666.67"/>
    <n v="750"/>
  </r>
  <r>
    <x v="75"/>
    <s v="State School for the Blind"/>
    <s v="2024 Supplemental"/>
    <m/>
    <x v="75"/>
    <x v="15"/>
    <s v="B42"/>
    <n v="2000"/>
    <n v="2000"/>
    <n v="4000"/>
    <n v="166.67"/>
    <n v="166.67"/>
  </r>
  <r>
    <x v="76"/>
    <s v="Childhood Deafness &amp; Hearing Loss"/>
    <s v="2024 Supplemental"/>
    <m/>
    <x v="76"/>
    <x v="15"/>
    <s v="B42"/>
    <n v="2000"/>
    <n v="3000"/>
    <n v="5000"/>
    <n v="166.67"/>
    <n v="250"/>
  </r>
  <r>
    <x v="77"/>
    <s v="Workforce Trng &amp; Educ Coord Board"/>
    <s v="2024 Supplemental"/>
    <m/>
    <x v="77"/>
    <x v="15"/>
    <s v="B42"/>
    <n v="1000"/>
    <n v="0"/>
    <n v="1000"/>
    <n v="83.33"/>
    <n v="0"/>
  </r>
  <r>
    <x v="78"/>
    <s v="Archaeology &amp; Historic Preservation"/>
    <s v="2024 Supplemental"/>
    <m/>
    <x v="78"/>
    <x v="15"/>
    <s v="B42"/>
    <n v="1000"/>
    <n v="0"/>
    <n v="1000"/>
    <n v="83.33"/>
    <n v="0"/>
  </r>
  <r>
    <x v="79"/>
    <s v="Washington Charter School Comm"/>
    <s v="2024 Supplemental"/>
    <m/>
    <x v="79"/>
    <x v="15"/>
    <s v="B42"/>
    <n v="0"/>
    <n v="0"/>
    <n v="0"/>
    <n v="0"/>
    <n v="0"/>
  </r>
  <r>
    <x v="80"/>
    <s v="University of Washington"/>
    <s v="2024 Supplemental"/>
    <m/>
    <x v="80"/>
    <x v="15"/>
    <s v="B42"/>
    <n v="21000"/>
    <n v="22000"/>
    <n v="43000"/>
    <n v="1750"/>
    <n v="1833.33"/>
  </r>
  <r>
    <x v="81"/>
    <s v="Washington State University"/>
    <s v="2024 Supplemental"/>
    <m/>
    <x v="81"/>
    <x v="15"/>
    <s v="B42"/>
    <n v="10000"/>
    <n v="10000"/>
    <n v="20000"/>
    <n v="833.33"/>
    <n v="833.33"/>
  </r>
  <r>
    <x v="82"/>
    <s v="Eastern Washington University"/>
    <s v="2024 Supplemental"/>
    <m/>
    <x v="82"/>
    <x v="15"/>
    <s v="B42"/>
    <n v="3000"/>
    <n v="2000"/>
    <n v="5000"/>
    <n v="250"/>
    <n v="166.67"/>
  </r>
  <r>
    <x v="83"/>
    <s v="Central Washington University"/>
    <s v="2024 Supplemental"/>
    <m/>
    <x v="83"/>
    <x v="15"/>
    <s v="B42"/>
    <n v="3000"/>
    <n v="2000"/>
    <n v="5000"/>
    <n v="250"/>
    <n v="166.67"/>
  </r>
  <r>
    <x v="84"/>
    <s v="The Evergreen State College"/>
    <s v="2024 Supplemental"/>
    <m/>
    <x v="84"/>
    <x v="15"/>
    <s v="B42"/>
    <n v="2000"/>
    <n v="2000"/>
    <n v="4000"/>
    <n v="166.67"/>
    <n v="166.67"/>
  </r>
  <r>
    <x v="85"/>
    <s v="Western Washington University"/>
    <s v="2024 Supplemental"/>
    <m/>
    <x v="85"/>
    <x v="15"/>
    <s v="B42"/>
    <n v="4000"/>
    <n v="4000"/>
    <n v="8000"/>
    <n v="333.33"/>
    <n v="333.33"/>
  </r>
  <r>
    <x v="86"/>
    <s v="Washington State Arts Commission"/>
    <s v="2024 Supplemental"/>
    <m/>
    <x v="86"/>
    <x v="15"/>
    <s v="B42"/>
    <n v="1000"/>
    <n v="0"/>
    <n v="1000"/>
    <n v="83.33"/>
    <n v="0"/>
  </r>
  <r>
    <x v="87"/>
    <s v="Washington State Historical Society"/>
    <s v="2024 Supplemental"/>
    <m/>
    <x v="87"/>
    <x v="15"/>
    <s v="B42"/>
    <n v="0"/>
    <n v="1000"/>
    <n v="1000"/>
    <n v="0"/>
    <n v="83.33"/>
  </r>
  <r>
    <x v="88"/>
    <s v="East Wash State Historical Society"/>
    <s v="2024 Supplemental"/>
    <m/>
    <x v="88"/>
    <x v="15"/>
    <s v="B42"/>
    <n v="0"/>
    <n v="1000"/>
    <n v="1000"/>
    <n v="0"/>
    <n v="83.33"/>
  </r>
  <r>
    <x v="89"/>
    <s v="Department of Transportation"/>
    <s v="2024 Supplemental"/>
    <m/>
    <x v="89"/>
    <x v="15"/>
    <s v="B42"/>
    <n v="127000"/>
    <n v="131000"/>
    <n v="258000"/>
    <n v="10583.33"/>
    <n v="10916.67"/>
  </r>
  <r>
    <x v="90"/>
    <s v="County Road Administration Board"/>
    <s v="2024 Supplemental"/>
    <m/>
    <x v="90"/>
    <x v="15"/>
    <s v="B42"/>
    <n v="1000"/>
    <n v="0"/>
    <n v="1000"/>
    <n v="83.33"/>
    <n v="0"/>
  </r>
  <r>
    <x v="91"/>
    <s v="Transportation Improvement Board"/>
    <s v="2024 Supplemental"/>
    <m/>
    <x v="91"/>
    <x v="15"/>
    <s v="B42"/>
    <n v="0"/>
    <n v="0"/>
    <n v="0"/>
    <n v="0"/>
    <n v="0"/>
  </r>
  <r>
    <x v="92"/>
    <s v="Transportation Commission"/>
    <s v="2024 Supplemental"/>
    <m/>
    <x v="92"/>
    <x v="15"/>
    <s v="B42"/>
    <n v="0"/>
    <n v="0"/>
    <n v="0"/>
    <n v="0"/>
    <n v="0"/>
  </r>
  <r>
    <x v="93"/>
    <s v="Freight Mobility Strategic Invest"/>
    <s v="2024 Supplemental"/>
    <m/>
    <x v="93"/>
    <x v="15"/>
    <s v="B42"/>
    <n v="0"/>
    <n v="0"/>
    <n v="0"/>
    <n v="0"/>
    <n v="0"/>
  </r>
  <r>
    <x v="94"/>
    <s v="Columbia River Gorge Commission"/>
    <s v="2024 Supplemental"/>
    <m/>
    <x v="94"/>
    <x v="15"/>
    <s v="B42"/>
    <n v="0"/>
    <n v="0"/>
    <n v="0"/>
    <n v="0"/>
    <n v="0"/>
  </r>
  <r>
    <x v="95"/>
    <s v="Department of Ecology"/>
    <s v="2024 Supplemental"/>
    <m/>
    <x v="95"/>
    <x v="15"/>
    <s v="B42"/>
    <n v="30000"/>
    <n v="31000"/>
    <n v="61000"/>
    <n v="2500"/>
    <n v="2583.33"/>
  </r>
  <r>
    <x v="96"/>
    <s v="WA Pollution Liab Insurance Program"/>
    <s v="2024 Supplemental"/>
    <m/>
    <x v="96"/>
    <x v="15"/>
    <s v="B42"/>
    <n v="1000"/>
    <n v="0"/>
    <n v="1000"/>
    <n v="83.33"/>
    <n v="0"/>
  </r>
  <r>
    <x v="97"/>
    <s v="Energy Fac Site Eval"/>
    <s v="2024 Supplemental"/>
    <m/>
    <x v="97"/>
    <x v="15"/>
    <s v="B42"/>
    <n v="0"/>
    <n v="0"/>
    <n v="0"/>
    <n v="0"/>
    <n v="0"/>
  </r>
  <r>
    <x v="98"/>
    <s v="State Parks and Recreation Comm"/>
    <s v="2024 Supplemental"/>
    <m/>
    <x v="98"/>
    <x v="15"/>
    <s v="B42"/>
    <n v="15000"/>
    <n v="16000"/>
    <n v="31000"/>
    <n v="1250"/>
    <n v="1333.33"/>
  </r>
  <r>
    <x v="99"/>
    <s v="Rec and Conservation Funding Board"/>
    <s v="2024 Supplemental"/>
    <m/>
    <x v="99"/>
    <x v="15"/>
    <s v="B42"/>
    <n v="2000"/>
    <n v="1000"/>
    <n v="3000"/>
    <n v="166.67"/>
    <n v="83.33"/>
  </r>
  <r>
    <x v="100"/>
    <s v="Environ &amp; Land Use Hearings Office"/>
    <s v="2024 Supplemental"/>
    <m/>
    <x v="100"/>
    <x v="15"/>
    <s v="B42"/>
    <n v="1000"/>
    <n v="0"/>
    <n v="1000"/>
    <n v="83.33"/>
    <n v="0"/>
  </r>
  <r>
    <x v="101"/>
    <s v="State Conservation Commission"/>
    <s v="2024 Supplemental"/>
    <m/>
    <x v="101"/>
    <x v="15"/>
    <s v="B42"/>
    <n v="1000"/>
    <n v="0"/>
    <n v="1000"/>
    <n v="83.33"/>
    <n v="0"/>
  </r>
  <r>
    <x v="102"/>
    <s v="Dept of Fish and Wildlife"/>
    <s v="2024 Supplemental"/>
    <m/>
    <x v="102"/>
    <x v="15"/>
    <s v="B42"/>
    <n v="36000"/>
    <n v="39000"/>
    <n v="75000"/>
    <n v="3000"/>
    <n v="3250"/>
  </r>
  <r>
    <x v="103"/>
    <s v="Puget Sound Partnership"/>
    <s v="2024 Supplemental"/>
    <m/>
    <x v="103"/>
    <x v="15"/>
    <s v="B42"/>
    <n v="1000"/>
    <n v="1000"/>
    <n v="2000"/>
    <n v="83.33"/>
    <n v="83.33"/>
  </r>
  <r>
    <x v="104"/>
    <s v="Department of Natural Resources"/>
    <s v="2024 Supplemental"/>
    <m/>
    <x v="104"/>
    <x v="15"/>
    <s v="B42"/>
    <n v="33000"/>
    <n v="37000"/>
    <n v="70000"/>
    <n v="2750"/>
    <n v="3083.33"/>
  </r>
  <r>
    <x v="105"/>
    <s v="Department of Agriculture"/>
    <s v="2024 Supplemental"/>
    <m/>
    <x v="105"/>
    <x v="15"/>
    <s v="B42"/>
    <n v="16000"/>
    <n v="15000"/>
    <n v="31000"/>
    <n v="1333.33"/>
    <n v="1250"/>
  </r>
  <r>
    <x v="106"/>
    <s v="Employment Security Department"/>
    <s v="2024 Supplemental"/>
    <m/>
    <x v="106"/>
    <x v="15"/>
    <s v="B42"/>
    <n v="50000"/>
    <n v="54000"/>
    <n v="104000"/>
    <n v="4166.67"/>
    <n v="4500"/>
  </r>
  <r>
    <x v="107"/>
    <s v="Community/Technical College System"/>
    <s v="2024 Supplemental"/>
    <m/>
    <x v="107"/>
    <x v="15"/>
    <s v="B42"/>
    <n v="26000"/>
    <n v="27000"/>
    <n v="53000"/>
    <n v="2166.67"/>
    <n v="2250"/>
  </r>
  <r>
    <x v="1"/>
    <s v="Senate"/>
    <s v="2024 Supplemental"/>
    <m/>
    <x v="1"/>
    <x v="16"/>
    <s v="B41"/>
    <n v="18000"/>
    <n v="19000"/>
    <n v="37000"/>
    <n v="1500"/>
    <n v="1583.33"/>
  </r>
  <r>
    <x v="0"/>
    <s v="House of Representatives"/>
    <s v="2024 Supplemental"/>
    <m/>
    <x v="0"/>
    <x v="16"/>
    <s v="B41"/>
    <n v="25000"/>
    <n v="26000"/>
    <n v="51000"/>
    <n v="2083.33"/>
    <n v="2166.67"/>
  </r>
  <r>
    <x v="2"/>
    <s v="Joint Transportation Committee"/>
    <s v="2024 Supplemental"/>
    <m/>
    <x v="2"/>
    <x v="16"/>
    <s v="B41"/>
    <n v="1000"/>
    <n v="0"/>
    <n v="1000"/>
    <n v="83.33"/>
    <n v="0"/>
  </r>
  <r>
    <x v="3"/>
    <s v="Jt Leg Audit &amp; Review Committee"/>
    <s v="2024 Supplemental"/>
    <m/>
    <x v="3"/>
    <x v="16"/>
    <s v="B41"/>
    <n v="2000"/>
    <n v="2000"/>
    <n v="4000"/>
    <n v="166.67"/>
    <n v="166.67"/>
  </r>
  <r>
    <x v="4"/>
    <s v="LEAP Committee"/>
    <s v="2024 Supplemental"/>
    <m/>
    <x v="4"/>
    <x v="16"/>
    <s v="B41"/>
    <n v="1000"/>
    <n v="1000"/>
    <n v="2000"/>
    <n v="83.33"/>
    <n v="83.33"/>
  </r>
  <r>
    <x v="5"/>
    <s v="Office of the State Actuary"/>
    <s v="2024 Supplemental"/>
    <m/>
    <x v="5"/>
    <x v="16"/>
    <s v="B41"/>
    <n v="2000"/>
    <n v="1000"/>
    <n v="3000"/>
    <n v="166.67"/>
    <n v="83.33"/>
  </r>
  <r>
    <x v="6"/>
    <s v="St Leg Labor Rel"/>
    <s v="2024 Supplemental"/>
    <m/>
    <x v="6"/>
    <x v="16"/>
    <s v="B41"/>
    <n v="0"/>
    <n v="0"/>
    <n v="0"/>
    <n v="0"/>
    <n v="0"/>
  </r>
  <r>
    <x v="7"/>
    <s v="Office of Legislative Support Svcs"/>
    <s v="2024 Supplemental"/>
    <m/>
    <x v="7"/>
    <x v="16"/>
    <s v="B41"/>
    <n v="3000"/>
    <n v="2000"/>
    <n v="5000"/>
    <n v="250"/>
    <n v="166.67"/>
  </r>
  <r>
    <x v="8"/>
    <s v="Joint Legislative Systems Comm"/>
    <s v="2024 Supplemental"/>
    <m/>
    <x v="8"/>
    <x v="16"/>
    <s v="B41"/>
    <n v="5000"/>
    <n v="4000"/>
    <n v="9000"/>
    <n v="416.67"/>
    <n v="333.33"/>
  </r>
  <r>
    <x v="9"/>
    <s v="Statute Law Committee"/>
    <s v="2024 Supplemental"/>
    <m/>
    <x v="9"/>
    <x v="16"/>
    <s v="B41"/>
    <n v="3000"/>
    <n v="3000"/>
    <n v="6000"/>
    <n v="250"/>
    <n v="250"/>
  </r>
  <r>
    <x v="10"/>
    <s v="Supreme Court"/>
    <s v="2024 Supplemental"/>
    <m/>
    <x v="10"/>
    <x v="16"/>
    <s v="B41"/>
    <n v="4000"/>
    <n v="5000"/>
    <n v="9000"/>
    <n v="333.33"/>
    <n v="416.67"/>
  </r>
  <r>
    <x v="11"/>
    <s v="State Law Library"/>
    <s v="2024 Supplemental"/>
    <m/>
    <x v="11"/>
    <x v="16"/>
    <s v="B41"/>
    <n v="0"/>
    <n v="0"/>
    <n v="0"/>
    <n v="0"/>
    <n v="0"/>
  </r>
  <r>
    <x v="12"/>
    <s v="Court of Appeals"/>
    <s v="2024 Supplemental"/>
    <m/>
    <x v="12"/>
    <x v="16"/>
    <s v="B41"/>
    <n v="9000"/>
    <n v="10000"/>
    <n v="19000"/>
    <n v="750"/>
    <n v="833.33"/>
  </r>
  <r>
    <x v="13"/>
    <s v="Commission on Judicial Conduct"/>
    <s v="2024 Supplemental"/>
    <m/>
    <x v="13"/>
    <x v="16"/>
    <s v="B41"/>
    <n v="0"/>
    <n v="1000"/>
    <n v="1000"/>
    <n v="0"/>
    <n v="83.33"/>
  </r>
  <r>
    <x v="14"/>
    <s v="Administrative Office of the Courts"/>
    <s v="2024 Supplemental"/>
    <m/>
    <x v="14"/>
    <x v="16"/>
    <s v="B41"/>
    <n v="35000"/>
    <n v="35000"/>
    <n v="70000"/>
    <n v="2916.67"/>
    <n v="2916.67"/>
  </r>
  <r>
    <x v="15"/>
    <s v="Office of Public Defense"/>
    <s v="2024 Supplemental"/>
    <m/>
    <x v="15"/>
    <x v="16"/>
    <s v="B41"/>
    <n v="2000"/>
    <n v="2000"/>
    <n v="4000"/>
    <n v="166.67"/>
    <n v="166.67"/>
  </r>
  <r>
    <x v="16"/>
    <s v="Office of Civil Legal Aid"/>
    <s v="2024 Supplemental"/>
    <m/>
    <x v="16"/>
    <x v="16"/>
    <s v="B41"/>
    <n v="1000"/>
    <n v="0"/>
    <n v="1000"/>
    <n v="83.33"/>
    <n v="0"/>
  </r>
  <r>
    <x v="17"/>
    <s v="Office of the Governor"/>
    <s v="2024 Supplemental"/>
    <m/>
    <x v="17"/>
    <x v="16"/>
    <s v="B41"/>
    <n v="5000"/>
    <n v="5000"/>
    <n v="10000"/>
    <n v="416.67"/>
    <n v="416.67"/>
  </r>
  <r>
    <x v="18"/>
    <s v="Office of the Lieutenant Governor"/>
    <s v="2024 Supplemental"/>
    <m/>
    <x v="18"/>
    <x v="16"/>
    <s v="B41"/>
    <n v="0"/>
    <n v="1000"/>
    <n v="1000"/>
    <n v="0"/>
    <n v="83.33"/>
  </r>
  <r>
    <x v="19"/>
    <s v="WA St Leadership Bd"/>
    <s v="2024 Supplemental"/>
    <m/>
    <x v="19"/>
    <x v="16"/>
    <s v="B41"/>
    <n v="0"/>
    <n v="0"/>
    <n v="0"/>
    <n v="0"/>
    <n v="0"/>
  </r>
  <r>
    <x v="20"/>
    <s v="Public Disclosure Commission"/>
    <s v="2024 Supplemental"/>
    <m/>
    <x v="20"/>
    <x v="16"/>
    <s v="B41"/>
    <n v="2000"/>
    <n v="2000"/>
    <n v="4000"/>
    <n v="166.67"/>
    <n v="166.67"/>
  </r>
  <r>
    <x v="21"/>
    <s v="Office of the Secretary of State"/>
    <s v="2024 Supplemental"/>
    <m/>
    <x v="21"/>
    <x v="16"/>
    <s v="B41"/>
    <n v="19000"/>
    <n v="20000"/>
    <n v="39000"/>
    <n v="1583.33"/>
    <n v="1666.67"/>
  </r>
  <r>
    <x v="22"/>
    <s v="Governor's Office of Indian Affairs"/>
    <s v="2024 Supplemental"/>
    <m/>
    <x v="22"/>
    <x v="16"/>
    <s v="B41"/>
    <n v="0"/>
    <n v="0"/>
    <n v="0"/>
    <n v="0"/>
    <n v="0"/>
  </r>
  <r>
    <x v="23"/>
    <s v="Asian-Pacific-American Affrs"/>
    <s v="2024 Supplemental"/>
    <m/>
    <x v="23"/>
    <x v="16"/>
    <s v="B41"/>
    <n v="0"/>
    <n v="0"/>
    <n v="0"/>
    <n v="0"/>
    <n v="0"/>
  </r>
  <r>
    <x v="24"/>
    <s v="Office of the State Treasurer"/>
    <s v="2024 Supplemental"/>
    <m/>
    <x v="24"/>
    <x v="16"/>
    <s v="B41"/>
    <n v="5000"/>
    <n v="4000"/>
    <n v="9000"/>
    <n v="416.67"/>
    <n v="333.33"/>
  </r>
  <r>
    <x v="25"/>
    <s v="Redistricting Commission"/>
    <s v="2024 Supplemental"/>
    <m/>
    <x v="25"/>
    <x v="16"/>
    <s v="B41"/>
    <n v="0"/>
    <n v="0"/>
    <n v="0"/>
    <n v="0"/>
    <n v="0"/>
  </r>
  <r>
    <x v="26"/>
    <s v="Office of the State Auditor"/>
    <s v="2024 Supplemental"/>
    <m/>
    <x v="26"/>
    <x v="16"/>
    <s v="B41"/>
    <n v="28000"/>
    <n v="31000"/>
    <n v="59000"/>
    <n v="2333.33"/>
    <n v="2583.33"/>
  </r>
  <r>
    <x v="27"/>
    <s v="Comm Salaries for Elected Officials"/>
    <s v="2024 Supplemental"/>
    <m/>
    <x v="27"/>
    <x v="16"/>
    <s v="B41"/>
    <n v="0"/>
    <n v="0"/>
    <n v="0"/>
    <n v="0"/>
    <n v="0"/>
  </r>
  <r>
    <x v="28"/>
    <s v="Office of the Attorney General"/>
    <s v="2024 Supplemental"/>
    <m/>
    <x v="28"/>
    <x v="16"/>
    <s v="B41"/>
    <n v="109000"/>
    <n v="112000"/>
    <n v="221000"/>
    <n v="9083.33"/>
    <n v="9333.33"/>
  </r>
  <r>
    <x v="29"/>
    <s v="Caseload Forecast Council"/>
    <s v="2024 Supplemental"/>
    <m/>
    <x v="29"/>
    <x v="16"/>
    <s v="B41"/>
    <n v="1000"/>
    <n v="1000"/>
    <n v="2000"/>
    <n v="83.33"/>
    <n v="83.33"/>
  </r>
  <r>
    <x v="30"/>
    <s v="Dept of Financial Institutions"/>
    <s v="2024 Supplemental"/>
    <m/>
    <x v="30"/>
    <x v="16"/>
    <s v="B41"/>
    <n v="14000"/>
    <n v="15000"/>
    <n v="29000"/>
    <n v="1166.67"/>
    <n v="1250"/>
  </r>
  <r>
    <x v="31"/>
    <s v="Department of Commerce"/>
    <s v="2024 Supplemental"/>
    <m/>
    <x v="31"/>
    <x v="16"/>
    <s v="B41"/>
    <n v="32000"/>
    <n v="29000"/>
    <n v="61000"/>
    <n v="2666.67"/>
    <n v="2416.67"/>
  </r>
  <r>
    <x v="32"/>
    <s v="Economic &amp; Revenue Forecast Council"/>
    <s v="2024 Supplemental"/>
    <m/>
    <x v="32"/>
    <x v="16"/>
    <s v="B41"/>
    <n v="1000"/>
    <n v="0"/>
    <n v="1000"/>
    <n v="83.33"/>
    <n v="0"/>
  </r>
  <r>
    <x v="33"/>
    <s v="Office of Financial Management"/>
    <s v="2024 Supplemental"/>
    <m/>
    <x v="33"/>
    <x v="16"/>
    <s v="B41"/>
    <n v="35000"/>
    <n v="35000"/>
    <n v="70000"/>
    <n v="2916.67"/>
    <n v="2916.67"/>
  </r>
  <r>
    <x v="34"/>
    <s v="WA State Health Care Authority"/>
    <s v="2024 Supplemental"/>
    <m/>
    <x v="34"/>
    <x v="16"/>
    <s v="B41"/>
    <n v="102000"/>
    <n v="106000"/>
    <n v="208000"/>
    <n v="8500"/>
    <n v="8833.33"/>
  </r>
  <r>
    <x v="35"/>
    <s v="Office of Administrative Hearings"/>
    <s v="2024 Supplemental"/>
    <m/>
    <x v="35"/>
    <x v="16"/>
    <s v="B41"/>
    <n v="18000"/>
    <n v="19000"/>
    <n v="37000"/>
    <n v="1500"/>
    <n v="1583.33"/>
  </r>
  <r>
    <x v="36"/>
    <s v="State Lottery Commission"/>
    <s v="2024 Supplemental"/>
    <m/>
    <x v="36"/>
    <x v="16"/>
    <s v="B41"/>
    <n v="9000"/>
    <n v="9000"/>
    <n v="18000"/>
    <n v="750"/>
    <n v="750"/>
  </r>
  <r>
    <x v="37"/>
    <s v="Washington State Gambling Comm"/>
    <s v="2024 Supplemental"/>
    <m/>
    <x v="37"/>
    <x v="16"/>
    <s v="B41"/>
    <n v="7000"/>
    <n v="7000"/>
    <n v="14000"/>
    <n v="583.33000000000004"/>
    <n v="583.33000000000004"/>
  </r>
  <r>
    <x v="38"/>
    <s v="WA State Comm on Hispanic Affairs"/>
    <s v="2024 Supplemental"/>
    <m/>
    <x v="38"/>
    <x v="16"/>
    <s v="B41"/>
    <n v="0"/>
    <n v="0"/>
    <n v="0"/>
    <n v="0"/>
    <n v="0"/>
  </r>
  <r>
    <x v="39"/>
    <s v="African-American Affairs Comm"/>
    <s v="2024 Supplemental"/>
    <m/>
    <x v="39"/>
    <x v="16"/>
    <s v="B41"/>
    <n v="0"/>
    <n v="0"/>
    <n v="0"/>
    <n v="0"/>
    <n v="0"/>
  </r>
  <r>
    <x v="40"/>
    <s v="Human Rights Commission"/>
    <s v="2024 Supplemental"/>
    <m/>
    <x v="40"/>
    <x v="16"/>
    <s v="B41"/>
    <n v="2000"/>
    <n v="2000"/>
    <n v="4000"/>
    <n v="166.67"/>
    <n v="166.67"/>
  </r>
  <r>
    <x v="41"/>
    <s v="Department of Retirement Systems"/>
    <s v="2024 Supplemental"/>
    <m/>
    <x v="41"/>
    <x v="16"/>
    <s v="B41"/>
    <n v="18000"/>
    <n v="19000"/>
    <n v="37000"/>
    <n v="1500"/>
    <n v="1583.33"/>
  </r>
  <r>
    <x v="42"/>
    <s v="State Investment Board"/>
    <s v="2024 Supplemental"/>
    <m/>
    <x v="42"/>
    <x v="16"/>
    <s v="B41"/>
    <n v="7000"/>
    <n v="8000"/>
    <n v="15000"/>
    <n v="583.33000000000004"/>
    <n v="666.67"/>
  </r>
  <r>
    <x v="43"/>
    <s v="Department of Revenue"/>
    <s v="2024 Supplemental"/>
    <m/>
    <x v="43"/>
    <x v="16"/>
    <s v="B41"/>
    <n v="85000"/>
    <n v="90000"/>
    <n v="175000"/>
    <n v="7083.33"/>
    <n v="7500"/>
  </r>
  <r>
    <x v="44"/>
    <s v="Board of Tax Appeals"/>
    <s v="2024 Supplemental"/>
    <m/>
    <x v="44"/>
    <x v="16"/>
    <s v="B41"/>
    <n v="1000"/>
    <n v="1000"/>
    <n v="2000"/>
    <n v="83.33"/>
    <n v="83.33"/>
  </r>
  <r>
    <x v="45"/>
    <s v="Minority &amp; Women's Business Enterp"/>
    <s v="2024 Supplemental"/>
    <m/>
    <x v="45"/>
    <x v="16"/>
    <s v="B41"/>
    <n v="3000"/>
    <n v="2000"/>
    <n v="5000"/>
    <n v="250"/>
    <n v="166.67"/>
  </r>
  <r>
    <x v="46"/>
    <s v="Office of Insurance Commissioner"/>
    <s v="2024 Supplemental"/>
    <m/>
    <x v="46"/>
    <x v="16"/>
    <s v="B41"/>
    <n v="16000"/>
    <n v="18000"/>
    <n v="34000"/>
    <n v="1333.33"/>
    <n v="1500"/>
  </r>
  <r>
    <x v="47"/>
    <s v="Consolidated Technology Services"/>
    <s v="2024 Supplemental"/>
    <m/>
    <x v="47"/>
    <x v="16"/>
    <s v="B41"/>
    <n v="20000"/>
    <n v="20000"/>
    <n v="40000"/>
    <n v="1666.67"/>
    <n v="1666.67"/>
  </r>
  <r>
    <x v="48"/>
    <s v="State Board of Accountancy"/>
    <s v="2024 Supplemental"/>
    <m/>
    <x v="48"/>
    <x v="16"/>
    <s v="B41"/>
    <n v="0"/>
    <n v="1000"/>
    <n v="1000"/>
    <n v="0"/>
    <n v="83.33"/>
  </r>
  <r>
    <x v="49"/>
    <s v="Bd of Reg Prof Eng &amp; Land Surveyors"/>
    <s v="2024 Supplemental"/>
    <m/>
    <x v="49"/>
    <x v="16"/>
    <s v="B41"/>
    <n v="0"/>
    <n v="1000"/>
    <n v="1000"/>
    <n v="0"/>
    <n v="83.33"/>
  </r>
  <r>
    <x v="50"/>
    <s v="Forensic Investigations Council"/>
    <s v="2024 Supplemental"/>
    <m/>
    <x v="50"/>
    <x v="16"/>
    <s v="B41"/>
    <n v="0"/>
    <n v="0"/>
    <n v="0"/>
    <n v="0"/>
    <n v="0"/>
  </r>
  <r>
    <x v="51"/>
    <s v="Dept of Enterprise Services"/>
    <s v="2024 Supplemental"/>
    <m/>
    <x v="51"/>
    <x v="16"/>
    <s v="B41"/>
    <n v="52000"/>
    <n v="53000"/>
    <n v="105000"/>
    <n v="4333.33"/>
    <n v="4416.67"/>
  </r>
  <r>
    <x v="52"/>
    <s v="Washington Horse Racing Commission"/>
    <s v="2024 Supplemental"/>
    <m/>
    <x v="52"/>
    <x v="16"/>
    <s v="B41"/>
    <n v="0"/>
    <n v="1000"/>
    <n v="1000"/>
    <n v="0"/>
    <n v="83.33"/>
  </r>
  <r>
    <x v="53"/>
    <s v="Bd of Industrial Insurance Appeals"/>
    <s v="2024 Supplemental"/>
    <m/>
    <x v="53"/>
    <x v="16"/>
    <s v="B41"/>
    <n v="8000"/>
    <n v="12000"/>
    <n v="20000"/>
    <n v="666.67"/>
    <n v="1000"/>
  </r>
  <r>
    <x v="54"/>
    <s v="Liquor and Cannabis Board"/>
    <s v="2024 Supplemental"/>
    <m/>
    <x v="54"/>
    <x v="16"/>
    <s v="B41"/>
    <n v="24000"/>
    <n v="25000"/>
    <n v="49000"/>
    <n v="2000"/>
    <n v="2083.33"/>
  </r>
  <r>
    <x v="55"/>
    <s v="Board of Pilotage Commissioners"/>
    <s v="2024 Supplemental"/>
    <m/>
    <x v="55"/>
    <x v="16"/>
    <s v="B41"/>
    <n v="0"/>
    <n v="0"/>
    <n v="0"/>
    <n v="0"/>
    <n v="0"/>
  </r>
  <r>
    <x v="56"/>
    <s v="Utilities and Transportation Comm"/>
    <s v="2024 Supplemental"/>
    <m/>
    <x v="56"/>
    <x v="16"/>
    <s v="B41"/>
    <n v="11000"/>
    <n v="11000"/>
    <n v="22000"/>
    <n v="916.67"/>
    <n v="916.67"/>
  </r>
  <r>
    <x v="57"/>
    <s v="Board for Volunteer Firefighters"/>
    <s v="2024 Supplemental"/>
    <m/>
    <x v="57"/>
    <x v="16"/>
    <s v="B41"/>
    <n v="0"/>
    <n v="0"/>
    <n v="0"/>
    <n v="0"/>
    <n v="0"/>
  </r>
  <r>
    <x v="58"/>
    <s v="Washington State Patrol"/>
    <s v="2024 Supplemental"/>
    <m/>
    <x v="58"/>
    <x v="16"/>
    <s v="B41"/>
    <n v="159000"/>
    <n v="163000"/>
    <n v="322000"/>
    <n v="13250"/>
    <n v="13583.33"/>
  </r>
  <r>
    <x v="59"/>
    <s v="Criminal Justice Training Comm"/>
    <s v="2024 Supplemental"/>
    <m/>
    <x v="59"/>
    <x v="16"/>
    <s v="B41"/>
    <n v="5000"/>
    <n v="5000"/>
    <n v="10000"/>
    <n v="416.67"/>
    <n v="416.67"/>
  </r>
  <r>
    <x v="60"/>
    <s v="WA Traffic Safety Commission"/>
    <s v="2024 Supplemental"/>
    <m/>
    <x v="60"/>
    <x v="16"/>
    <s v="B41"/>
    <n v="2000"/>
    <n v="2000"/>
    <n v="4000"/>
    <n v="166.67"/>
    <n v="166.67"/>
  </r>
  <r>
    <x v="61"/>
    <s v="Office of Independent Investigations"/>
    <s v="2024 Supplemental"/>
    <m/>
    <x v="61"/>
    <x v="16"/>
    <s v="B41"/>
    <n v="0"/>
    <n v="0"/>
    <n v="0"/>
    <n v="0"/>
    <n v="0"/>
  </r>
  <r>
    <x v="62"/>
    <s v="Department of Labor and Industries"/>
    <s v="2024 Supplemental"/>
    <m/>
    <x v="62"/>
    <x v="16"/>
    <s v="B41"/>
    <n v="221000"/>
    <n v="224000"/>
    <n v="445000"/>
    <n v="18416.669999999998"/>
    <n v="18666.669999999998"/>
  </r>
  <r>
    <x v="63"/>
    <s v="Department of Licensing"/>
    <s v="2024 Supplemental"/>
    <m/>
    <x v="63"/>
    <x v="16"/>
    <s v="B41"/>
    <n v="90000"/>
    <n v="92000"/>
    <n v="182000"/>
    <n v="7500"/>
    <n v="7666.67"/>
  </r>
  <r>
    <x v="64"/>
    <s v="Military Department"/>
    <s v="2024 Supplemental"/>
    <m/>
    <x v="64"/>
    <x v="16"/>
    <s v="B41"/>
    <n v="26000"/>
    <n v="26000"/>
    <n v="52000"/>
    <n v="2166.67"/>
    <n v="2166.67"/>
  </r>
  <r>
    <x v="65"/>
    <s v="Public Employment Relations Comm"/>
    <s v="2024 Supplemental"/>
    <m/>
    <x v="65"/>
    <x v="16"/>
    <s v="B41"/>
    <n v="2000"/>
    <n v="2000"/>
    <n v="4000"/>
    <n v="166.67"/>
    <n v="166.67"/>
  </r>
  <r>
    <x v="66"/>
    <s v="Dept of Social and Health Services"/>
    <s v="2024 Supplemental"/>
    <m/>
    <x v="66"/>
    <x v="16"/>
    <s v="B41"/>
    <n v="1125000"/>
    <n v="1141000"/>
    <n v="2266000"/>
    <n v="93750"/>
    <n v="95083.33"/>
  </r>
  <r>
    <x v="67"/>
    <s v="Department of Health"/>
    <s v="2024 Supplemental"/>
    <m/>
    <x v="67"/>
    <x v="16"/>
    <s v="B41"/>
    <n v="195000"/>
    <n v="196000"/>
    <n v="391000"/>
    <n v="16250"/>
    <n v="16333.33"/>
  </r>
  <r>
    <x v="68"/>
    <s v="Department of Veterans' Affairs"/>
    <s v="2024 Supplemental"/>
    <m/>
    <x v="68"/>
    <x v="16"/>
    <s v="B41"/>
    <n v="55000"/>
    <n v="58000"/>
    <n v="113000"/>
    <n v="4583.33"/>
    <n v="4833.33"/>
  </r>
  <r>
    <x v="69"/>
    <s v="Dept of Children, Youth &amp; Families"/>
    <s v="2024 Supplemental"/>
    <m/>
    <x v="69"/>
    <x v="16"/>
    <s v="B41"/>
    <n v="319000"/>
    <n v="324000"/>
    <n v="643000"/>
    <n v="26583.33"/>
    <n v="27000"/>
  </r>
  <r>
    <x v="70"/>
    <s v="Department of Corrections"/>
    <s v="2024 Supplemental"/>
    <m/>
    <x v="70"/>
    <x v="16"/>
    <s v="B41"/>
    <n v="614000"/>
    <n v="623000"/>
    <n v="1237000"/>
    <n v="51166.67"/>
    <n v="51916.67"/>
  </r>
  <r>
    <x v="71"/>
    <s v="Dept of Services for the Blind"/>
    <s v="2024 Supplemental"/>
    <m/>
    <x v="71"/>
    <x v="16"/>
    <s v="B41"/>
    <n v="6000"/>
    <n v="6000"/>
    <n v="12000"/>
    <n v="500"/>
    <n v="500"/>
  </r>
  <r>
    <x v="72"/>
    <s v="Student Achievement Council"/>
    <s v="2024 Supplemental"/>
    <m/>
    <x v="72"/>
    <x v="16"/>
    <s v="B41"/>
    <n v="7000"/>
    <n v="7000"/>
    <n v="14000"/>
    <n v="583.33000000000004"/>
    <n v="583.33000000000004"/>
  </r>
  <r>
    <x v="73"/>
    <s v="LEOFF 2 Retirement Board"/>
    <s v="2024 Supplemental"/>
    <m/>
    <x v="73"/>
    <x v="16"/>
    <s v="B41"/>
    <n v="0"/>
    <n v="1000"/>
    <n v="1000"/>
    <n v="0"/>
    <n v="83.33"/>
  </r>
  <r>
    <x v="74"/>
    <s v="Public Schools"/>
    <s v="2024 Supplemental"/>
    <m/>
    <x v="74"/>
    <x v="16"/>
    <s v="B41"/>
    <n v="32000"/>
    <n v="32000"/>
    <n v="64000"/>
    <n v="2666.67"/>
    <n v="2666.67"/>
  </r>
  <r>
    <x v="75"/>
    <s v="State School for the Blind"/>
    <s v="2024 Supplemental"/>
    <m/>
    <x v="75"/>
    <x v="16"/>
    <s v="B41"/>
    <n v="8000"/>
    <n v="8000"/>
    <n v="16000"/>
    <n v="666.67"/>
    <n v="666.67"/>
  </r>
  <r>
    <x v="76"/>
    <s v="Childhood Deafness &amp; Hearing Loss"/>
    <s v="2024 Supplemental"/>
    <m/>
    <x v="76"/>
    <x v="16"/>
    <s v="B41"/>
    <n v="9000"/>
    <n v="10000"/>
    <n v="19000"/>
    <n v="750"/>
    <n v="833.33"/>
  </r>
  <r>
    <x v="77"/>
    <s v="Workforce Trng &amp; Educ Coord Board"/>
    <s v="2024 Supplemental"/>
    <m/>
    <x v="77"/>
    <x v="16"/>
    <s v="B41"/>
    <n v="1000"/>
    <n v="2000"/>
    <n v="3000"/>
    <n v="83.33"/>
    <n v="166.67"/>
  </r>
  <r>
    <x v="78"/>
    <s v="Archaeology &amp; Historic Preservation"/>
    <s v="2024 Supplemental"/>
    <m/>
    <x v="78"/>
    <x v="16"/>
    <s v="B41"/>
    <n v="2000"/>
    <n v="1000"/>
    <n v="3000"/>
    <n v="166.67"/>
    <n v="83.33"/>
  </r>
  <r>
    <x v="79"/>
    <s v="Washington Charter School Comm"/>
    <s v="2024 Supplemental"/>
    <m/>
    <x v="79"/>
    <x v="16"/>
    <s v="B41"/>
    <n v="0"/>
    <n v="0"/>
    <n v="0"/>
    <n v="0"/>
    <n v="0"/>
  </r>
  <r>
    <x v="80"/>
    <s v="University of Washington"/>
    <s v="2024 Supplemental"/>
    <m/>
    <x v="80"/>
    <x v="16"/>
    <s v="B41"/>
    <n v="80000"/>
    <n v="81000"/>
    <n v="161000"/>
    <n v="6666.67"/>
    <n v="6750"/>
  </r>
  <r>
    <x v="81"/>
    <s v="Washington State University"/>
    <s v="2024 Supplemental"/>
    <m/>
    <x v="81"/>
    <x v="16"/>
    <s v="B41"/>
    <n v="36000"/>
    <n v="38000"/>
    <n v="74000"/>
    <n v="3000"/>
    <n v="3166.67"/>
  </r>
  <r>
    <x v="82"/>
    <s v="Eastern Washington University"/>
    <s v="2024 Supplemental"/>
    <m/>
    <x v="82"/>
    <x v="16"/>
    <s v="B41"/>
    <n v="8000"/>
    <n v="9000"/>
    <n v="17000"/>
    <n v="666.67"/>
    <n v="750"/>
  </r>
  <r>
    <x v="83"/>
    <s v="Central Washington University"/>
    <s v="2024 Supplemental"/>
    <m/>
    <x v="83"/>
    <x v="16"/>
    <s v="B41"/>
    <n v="9000"/>
    <n v="8000"/>
    <n v="17000"/>
    <n v="750"/>
    <n v="666.67"/>
  </r>
  <r>
    <x v="84"/>
    <s v="The Evergreen State College"/>
    <s v="2024 Supplemental"/>
    <m/>
    <x v="84"/>
    <x v="16"/>
    <s v="B41"/>
    <n v="6000"/>
    <n v="7000"/>
    <n v="13000"/>
    <n v="500"/>
    <n v="583.33000000000004"/>
  </r>
  <r>
    <x v="85"/>
    <s v="Western Washington University"/>
    <s v="2024 Supplemental"/>
    <m/>
    <x v="85"/>
    <x v="16"/>
    <s v="B41"/>
    <n v="16000"/>
    <n v="16000"/>
    <n v="32000"/>
    <n v="1333.33"/>
    <n v="1333.33"/>
  </r>
  <r>
    <x v="86"/>
    <s v="Washington State Arts Commission"/>
    <s v="2024 Supplemental"/>
    <m/>
    <x v="86"/>
    <x v="16"/>
    <s v="B41"/>
    <n v="1000"/>
    <n v="2000"/>
    <n v="3000"/>
    <n v="83.33"/>
    <n v="166.67"/>
  </r>
  <r>
    <x v="87"/>
    <s v="Washington State Historical Society"/>
    <s v="2024 Supplemental"/>
    <m/>
    <x v="87"/>
    <x v="16"/>
    <s v="B41"/>
    <n v="2000"/>
    <n v="3000"/>
    <n v="5000"/>
    <n v="166.67"/>
    <n v="250"/>
  </r>
  <r>
    <x v="88"/>
    <s v="East Wash State Historical Society"/>
    <s v="2024 Supplemental"/>
    <m/>
    <x v="88"/>
    <x v="16"/>
    <s v="B41"/>
    <n v="2000"/>
    <n v="2000"/>
    <n v="4000"/>
    <n v="166.67"/>
    <n v="166.67"/>
  </r>
  <r>
    <x v="89"/>
    <s v="Department of Transportation"/>
    <s v="2024 Supplemental"/>
    <m/>
    <x v="89"/>
    <x v="16"/>
    <s v="B41"/>
    <n v="477000"/>
    <n v="483000"/>
    <n v="960000"/>
    <n v="39750"/>
    <n v="40250"/>
  </r>
  <r>
    <x v="90"/>
    <s v="County Road Administration Board"/>
    <s v="2024 Supplemental"/>
    <m/>
    <x v="90"/>
    <x v="16"/>
    <s v="B41"/>
    <n v="1000"/>
    <n v="1000"/>
    <n v="2000"/>
    <n v="83.33"/>
    <n v="83.33"/>
  </r>
  <r>
    <x v="91"/>
    <s v="Transportation Improvement Board"/>
    <s v="2024 Supplemental"/>
    <m/>
    <x v="91"/>
    <x v="16"/>
    <s v="B41"/>
    <n v="0"/>
    <n v="1000"/>
    <n v="1000"/>
    <n v="0"/>
    <n v="83.33"/>
  </r>
  <r>
    <x v="92"/>
    <s v="Transportation Commission"/>
    <s v="2024 Supplemental"/>
    <m/>
    <x v="92"/>
    <x v="16"/>
    <s v="B41"/>
    <n v="0"/>
    <n v="1000"/>
    <n v="1000"/>
    <n v="0"/>
    <n v="83.33"/>
  </r>
  <r>
    <x v="93"/>
    <s v="Freight Mobility Strategic Invest"/>
    <s v="2024 Supplemental"/>
    <m/>
    <x v="93"/>
    <x v="16"/>
    <s v="B41"/>
    <n v="0"/>
    <n v="0"/>
    <n v="0"/>
    <n v="0"/>
    <n v="0"/>
  </r>
  <r>
    <x v="94"/>
    <s v="Columbia River Gorge Commission"/>
    <s v="2024 Supplemental"/>
    <m/>
    <x v="94"/>
    <x v="16"/>
    <s v="B41"/>
    <n v="0"/>
    <n v="2000"/>
    <n v="2000"/>
    <n v="0"/>
    <n v="166.67"/>
  </r>
  <r>
    <x v="95"/>
    <s v="Department of Ecology"/>
    <s v="2024 Supplemental"/>
    <m/>
    <x v="95"/>
    <x v="16"/>
    <s v="B41"/>
    <n v="112000"/>
    <n v="119000"/>
    <n v="231000"/>
    <n v="9333.33"/>
    <n v="9916.67"/>
  </r>
  <r>
    <x v="96"/>
    <s v="WA Pollution Liab Insurance Program"/>
    <s v="2024 Supplemental"/>
    <m/>
    <x v="96"/>
    <x v="16"/>
    <s v="B41"/>
    <n v="2000"/>
    <n v="1000"/>
    <n v="3000"/>
    <n v="166.67"/>
    <n v="83.33"/>
  </r>
  <r>
    <x v="97"/>
    <s v="Energy Fac Site Eval"/>
    <s v="2024 Supplemental"/>
    <m/>
    <x v="97"/>
    <x v="16"/>
    <s v="B41"/>
    <n v="0"/>
    <n v="0"/>
    <n v="0"/>
    <n v="0"/>
    <n v="0"/>
  </r>
  <r>
    <x v="98"/>
    <s v="State Parks and Recreation Comm"/>
    <s v="2024 Supplemental"/>
    <m/>
    <x v="98"/>
    <x v="16"/>
    <s v="B41"/>
    <n v="57000"/>
    <n v="58000"/>
    <n v="115000"/>
    <n v="4750"/>
    <n v="4833.33"/>
  </r>
  <r>
    <x v="99"/>
    <s v="Rec and Conservation Funding Board"/>
    <s v="2024 Supplemental"/>
    <m/>
    <x v="99"/>
    <x v="16"/>
    <s v="B41"/>
    <n v="5000"/>
    <n v="5000"/>
    <n v="10000"/>
    <n v="416.67"/>
    <n v="416.67"/>
  </r>
  <r>
    <x v="100"/>
    <s v="Environ &amp; Land Use Hearings Office"/>
    <s v="2024 Supplemental"/>
    <m/>
    <x v="100"/>
    <x v="16"/>
    <s v="B41"/>
    <n v="1000"/>
    <n v="1000"/>
    <n v="2000"/>
    <n v="83.33"/>
    <n v="83.33"/>
  </r>
  <r>
    <x v="101"/>
    <s v="State Conservation Commission"/>
    <s v="2024 Supplemental"/>
    <m/>
    <x v="101"/>
    <x v="16"/>
    <s v="B41"/>
    <n v="1000"/>
    <n v="2000"/>
    <n v="3000"/>
    <n v="83.33"/>
    <n v="166.67"/>
  </r>
  <r>
    <x v="102"/>
    <s v="Dept of Fish and Wildlife"/>
    <s v="2024 Supplemental"/>
    <m/>
    <x v="102"/>
    <x v="16"/>
    <s v="B41"/>
    <n v="138000"/>
    <n v="140000"/>
    <n v="278000"/>
    <n v="11500"/>
    <n v="11666.67"/>
  </r>
  <r>
    <x v="103"/>
    <s v="Puget Sound Partnership"/>
    <s v="2024 Supplemental"/>
    <m/>
    <x v="103"/>
    <x v="16"/>
    <s v="B41"/>
    <n v="2000"/>
    <n v="4000"/>
    <n v="6000"/>
    <n v="166.67"/>
    <n v="333.33"/>
  </r>
  <r>
    <x v="104"/>
    <s v="Department of Natural Resources"/>
    <s v="2024 Supplemental"/>
    <m/>
    <x v="104"/>
    <x v="16"/>
    <s v="B41"/>
    <n v="139000"/>
    <n v="136000"/>
    <n v="275000"/>
    <n v="11583.33"/>
    <n v="11333.33"/>
  </r>
  <r>
    <x v="105"/>
    <s v="Department of Agriculture"/>
    <s v="2024 Supplemental"/>
    <m/>
    <x v="105"/>
    <x v="16"/>
    <s v="B41"/>
    <n v="54000"/>
    <n v="58000"/>
    <n v="112000"/>
    <n v="4500"/>
    <n v="4833.33"/>
  </r>
  <r>
    <x v="106"/>
    <s v="Employment Security Department"/>
    <s v="2024 Supplemental"/>
    <m/>
    <x v="106"/>
    <x v="16"/>
    <s v="B41"/>
    <n v="195000"/>
    <n v="194000"/>
    <n v="389000"/>
    <n v="16250"/>
    <n v="16166.67"/>
  </r>
  <r>
    <x v="107"/>
    <s v="Community/Technical College System"/>
    <s v="2024 Supplemental"/>
    <m/>
    <x v="107"/>
    <x v="16"/>
    <s v="B41"/>
    <n v="99000"/>
    <n v="100000"/>
    <n v="199000"/>
    <n v="8250"/>
    <n v="8333.3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85">
  <r>
    <x v="0"/>
    <s v="House of Representatives"/>
    <s v="2024 Supplemental"/>
    <m/>
    <s v="011-House of Representatives"/>
    <x v="0"/>
    <s v="B43"/>
    <n v="3000"/>
    <n v="4000"/>
    <n v="7000"/>
    <n v="250"/>
    <n v="333.33"/>
  </r>
  <r>
    <x v="1"/>
    <s v="Senate"/>
    <s v="2024 Supplemental"/>
    <m/>
    <s v="012-Senate"/>
    <x v="0"/>
    <s v="B43"/>
    <n v="2000"/>
    <n v="3000"/>
    <n v="5000"/>
    <n v="166.67"/>
    <n v="250"/>
  </r>
  <r>
    <x v="2"/>
    <s v="Joint Transportation Committee"/>
    <s v="2024 Supplemental"/>
    <m/>
    <s v="013-Joint Transportation Committee"/>
    <x v="0"/>
    <s v="B43"/>
    <n v="0"/>
    <n v="0"/>
    <n v="0"/>
    <n v="0"/>
    <n v="0"/>
  </r>
  <r>
    <x v="3"/>
    <s v="Jt Leg Audit &amp; Review Committee"/>
    <s v="2024 Supplemental"/>
    <m/>
    <s v="014-Jt Leg Audit &amp; Review Committee"/>
    <x v="0"/>
    <s v="B43"/>
    <n v="1000"/>
    <n v="0"/>
    <n v="1000"/>
    <n v="83.33"/>
    <n v="0"/>
  </r>
  <r>
    <x v="4"/>
    <s v="LEAP Committee"/>
    <s v="2024 Supplemental"/>
    <m/>
    <s v="020-LEAP Committee"/>
    <x v="0"/>
    <s v="B43"/>
    <n v="0"/>
    <n v="0"/>
    <n v="0"/>
    <n v="0"/>
    <n v="0"/>
  </r>
  <r>
    <x v="5"/>
    <s v="Office of the State Actuary"/>
    <s v="2024 Supplemental"/>
    <m/>
    <s v="035-Office of the State Actuary"/>
    <x v="0"/>
    <s v="B43"/>
    <n v="0"/>
    <n v="0"/>
    <n v="0"/>
    <n v="0"/>
    <n v="0"/>
  </r>
  <r>
    <x v="6"/>
    <s v="St Leg Labor Rel"/>
    <s v="2024 Supplemental"/>
    <m/>
    <s v="036-St Leg Labor Rel"/>
    <x v="0"/>
    <s v="B43"/>
    <n v="0"/>
    <n v="0"/>
    <n v="0"/>
    <n v="0"/>
    <n v="0"/>
  </r>
  <r>
    <x v="7"/>
    <s v="Office of Legislative Support Svcs"/>
    <s v="2024 Supplemental"/>
    <m/>
    <s v="037-Office of Legislative Support Svcs"/>
    <x v="0"/>
    <s v="B43"/>
    <n v="1000"/>
    <n v="0"/>
    <n v="1000"/>
    <n v="83.33"/>
    <n v="0"/>
  </r>
  <r>
    <x v="8"/>
    <s v="Joint Legislative Systems Comm"/>
    <s v="2024 Supplemental"/>
    <m/>
    <s v="038-Joint Legislative Systems Comm"/>
    <x v="0"/>
    <s v="B43"/>
    <n v="0"/>
    <n v="1000"/>
    <n v="1000"/>
    <n v="0"/>
    <n v="83.33"/>
  </r>
  <r>
    <x v="9"/>
    <s v="Statute Law Committee"/>
    <s v="2024 Supplemental"/>
    <m/>
    <s v="040-Statute Law Committee"/>
    <x v="0"/>
    <s v="B43"/>
    <n v="0"/>
    <n v="1000"/>
    <n v="1000"/>
    <n v="0"/>
    <n v="83.33"/>
  </r>
  <r>
    <x v="10"/>
    <s v="Supreme Court"/>
    <s v="2024 Supplemental"/>
    <m/>
    <s v="045-Supreme Court"/>
    <x v="0"/>
    <s v="B43"/>
    <n v="0"/>
    <n v="1000"/>
    <n v="1000"/>
    <n v="0"/>
    <n v="83.33"/>
  </r>
  <r>
    <x v="11"/>
    <s v="State Law Library"/>
    <s v="2024 Supplemental"/>
    <m/>
    <s v="046-State Law Library"/>
    <x v="0"/>
    <s v="B43"/>
    <n v="0"/>
    <n v="0"/>
    <n v="0"/>
    <n v="0"/>
    <n v="0"/>
  </r>
  <r>
    <x v="12"/>
    <s v="Court of Appeals"/>
    <s v="2024 Supplemental"/>
    <m/>
    <s v="048-Court of Appeals"/>
    <x v="0"/>
    <s v="B43"/>
    <n v="1000"/>
    <n v="2000"/>
    <n v="3000"/>
    <n v="83.33"/>
    <n v="166.67"/>
  </r>
  <r>
    <x v="13"/>
    <s v="Commission on Judicial Conduct"/>
    <s v="2024 Supplemental"/>
    <m/>
    <s v="050-Commission on Judicial Conduct"/>
    <x v="0"/>
    <s v="B43"/>
    <n v="0"/>
    <n v="0"/>
    <n v="0"/>
    <n v="0"/>
    <n v="0"/>
  </r>
  <r>
    <x v="14"/>
    <s v="Administrative Office of the Courts"/>
    <s v="2024 Supplemental"/>
    <m/>
    <s v="055-Administrative Office of the Courts"/>
    <x v="0"/>
    <s v="B43"/>
    <n v="4000"/>
    <n v="6000"/>
    <n v="10000"/>
    <n v="333.33"/>
    <n v="500"/>
  </r>
  <r>
    <x v="15"/>
    <s v="Office of Public Defense"/>
    <s v="2024 Supplemental"/>
    <m/>
    <s v="056-Office of Public Defense"/>
    <x v="0"/>
    <s v="B43"/>
    <n v="1000"/>
    <n v="0"/>
    <n v="1000"/>
    <n v="83.33"/>
    <n v="0"/>
  </r>
  <r>
    <x v="16"/>
    <s v="Office of Civil Legal Aid"/>
    <s v="2024 Supplemental"/>
    <m/>
    <s v="057-Office of Civil Legal Aid"/>
    <x v="0"/>
    <s v="B43"/>
    <n v="0"/>
    <n v="0"/>
    <n v="0"/>
    <n v="0"/>
    <n v="0"/>
  </r>
  <r>
    <x v="17"/>
    <s v="Office of the Governor"/>
    <s v="2024 Supplemental"/>
    <m/>
    <s v="075-Office of the Governor"/>
    <x v="0"/>
    <s v="B43"/>
    <n v="0"/>
    <n v="1000"/>
    <n v="1000"/>
    <n v="0"/>
    <n v="83.33"/>
  </r>
  <r>
    <x v="18"/>
    <s v="Office of the Lieutenant Governor"/>
    <s v="2024 Supplemental"/>
    <m/>
    <s v="080-Office of the Lieutenant Governor"/>
    <x v="0"/>
    <s v="B43"/>
    <n v="0"/>
    <n v="0"/>
    <n v="0"/>
    <n v="0"/>
    <n v="0"/>
  </r>
  <r>
    <x v="19"/>
    <s v="WA St Leadership Bd"/>
    <s v="2024 Supplemental"/>
    <m/>
    <s v="083-WA St Leadership Bd"/>
    <x v="0"/>
    <s v="B43"/>
    <n v="0"/>
    <n v="0"/>
    <n v="0"/>
    <n v="0"/>
    <n v="0"/>
  </r>
  <r>
    <x v="20"/>
    <s v="Public Disclosure Commission"/>
    <s v="2024 Supplemental"/>
    <m/>
    <s v="082-Public Disclosure Commission"/>
    <x v="0"/>
    <s v="B43"/>
    <n v="1000"/>
    <n v="0"/>
    <n v="1000"/>
    <n v="83.33"/>
    <n v="0"/>
  </r>
  <r>
    <x v="21"/>
    <s v="Office of the Secretary of State"/>
    <s v="2024 Supplemental"/>
    <m/>
    <s v="085-Office of the Secretary of State"/>
    <x v="0"/>
    <s v="B43"/>
    <n v="3000"/>
    <n v="2000"/>
    <n v="5000"/>
    <n v="250"/>
    <n v="166.67"/>
  </r>
  <r>
    <x v="22"/>
    <s v="Governor's Office of Indian Affairs"/>
    <s v="2024 Supplemental"/>
    <m/>
    <s v="086-Governor's Office of Indian Affairs"/>
    <x v="0"/>
    <s v="B43"/>
    <n v="0"/>
    <n v="0"/>
    <n v="0"/>
    <n v="0"/>
    <n v="0"/>
  </r>
  <r>
    <x v="23"/>
    <s v="Asian-Pacific-American Affrs"/>
    <s v="2024 Supplemental"/>
    <m/>
    <s v="087-Asian-Pacific-American Affrs"/>
    <x v="0"/>
    <s v="B43"/>
    <n v="0"/>
    <n v="0"/>
    <n v="0"/>
    <n v="0"/>
    <n v="0"/>
  </r>
  <r>
    <x v="24"/>
    <s v="Office of the State Treasurer"/>
    <s v="2024 Supplemental"/>
    <m/>
    <s v="090-Office of the State Treasurer"/>
    <x v="0"/>
    <s v="B43"/>
    <n v="0"/>
    <n v="1000"/>
    <n v="1000"/>
    <n v="0"/>
    <n v="83.33"/>
  </r>
  <r>
    <x v="25"/>
    <s v="Redistricting Commission"/>
    <s v="2024 Supplemental"/>
    <m/>
    <s v="091-Redistricting Commission"/>
    <x v="0"/>
    <s v="B43"/>
    <n v="0"/>
    <n v="0"/>
    <n v="0"/>
    <n v="0"/>
    <n v="0"/>
  </r>
  <r>
    <x v="26"/>
    <s v="Office of the State Auditor"/>
    <s v="2024 Supplemental"/>
    <m/>
    <s v="095-Office of the State Auditor"/>
    <x v="0"/>
    <s v="B43"/>
    <n v="3000"/>
    <n v="5000"/>
    <n v="8000"/>
    <n v="250"/>
    <n v="416.67"/>
  </r>
  <r>
    <x v="27"/>
    <s v="Comm Salaries for Elected Officials"/>
    <s v="2024 Supplemental"/>
    <m/>
    <s v="099-Comm Salaries for Elected Officials"/>
    <x v="0"/>
    <s v="B43"/>
    <n v="0"/>
    <n v="0"/>
    <n v="0"/>
    <n v="0"/>
    <n v="0"/>
  </r>
  <r>
    <x v="28"/>
    <s v="Office of the Attorney General"/>
    <s v="2024 Supplemental"/>
    <m/>
    <s v="100-Office of the Attorney General"/>
    <x v="0"/>
    <s v="B43"/>
    <n v="11000"/>
    <n v="20000"/>
    <n v="31000"/>
    <n v="916.67"/>
    <n v="1666.67"/>
  </r>
  <r>
    <x v="29"/>
    <s v="Caseload Forecast Council"/>
    <s v="2024 Supplemental"/>
    <m/>
    <s v="101-Caseload Forecast Council"/>
    <x v="0"/>
    <s v="B43"/>
    <n v="0"/>
    <n v="0"/>
    <n v="0"/>
    <n v="0"/>
    <n v="0"/>
  </r>
  <r>
    <x v="30"/>
    <s v="Dept of Financial Institutions"/>
    <s v="2024 Supplemental"/>
    <m/>
    <s v="102-Dept of Financial Institutions"/>
    <x v="0"/>
    <s v="B43"/>
    <n v="2000"/>
    <n v="2000"/>
    <n v="4000"/>
    <n v="166.67"/>
    <n v="166.67"/>
  </r>
  <r>
    <x v="31"/>
    <s v="Department of Commerce"/>
    <s v="2024 Supplemental"/>
    <m/>
    <s v="103-Department of Commerce"/>
    <x v="0"/>
    <s v="B43"/>
    <n v="5000"/>
    <n v="3000"/>
    <n v="8000"/>
    <n v="416.67"/>
    <n v="250"/>
  </r>
  <r>
    <x v="32"/>
    <s v="Economic &amp; Revenue Forecast Council"/>
    <s v="2024 Supplemental"/>
    <m/>
    <s v="104-Economic &amp; Revenue Forecast Council"/>
    <x v="0"/>
    <s v="B43"/>
    <n v="0"/>
    <n v="0"/>
    <n v="0"/>
    <n v="0"/>
    <n v="0"/>
  </r>
  <r>
    <x v="33"/>
    <s v="Office of Financial Management"/>
    <s v="2024 Supplemental"/>
    <m/>
    <s v="105-Office of Financial Management"/>
    <x v="0"/>
    <s v="B43"/>
    <n v="5000"/>
    <n v="6000"/>
    <n v="11000"/>
    <n v="416.67"/>
    <n v="500"/>
  </r>
  <r>
    <x v="34"/>
    <s v="WA State Health Care Authority"/>
    <s v="2024 Supplemental"/>
    <m/>
    <s v="107-WA State Health Care Authority"/>
    <x v="0"/>
    <s v="B43"/>
    <n v="12000"/>
    <n v="19000"/>
    <n v="31000"/>
    <n v="1000"/>
    <n v="1583.33"/>
  </r>
  <r>
    <x v="35"/>
    <s v="Office of Administrative Hearings"/>
    <s v="2024 Supplemental"/>
    <m/>
    <s v="110-Office of Administrative Hearings"/>
    <x v="0"/>
    <s v="B43"/>
    <n v="2000"/>
    <n v="3000"/>
    <n v="5000"/>
    <n v="166.67"/>
    <n v="250"/>
  </r>
  <r>
    <x v="36"/>
    <s v="State Lottery Commission"/>
    <s v="2024 Supplemental"/>
    <m/>
    <s v="116-State Lottery Commission"/>
    <x v="0"/>
    <s v="B43"/>
    <n v="1000"/>
    <n v="2000"/>
    <n v="3000"/>
    <n v="83.33"/>
    <n v="166.67"/>
  </r>
  <r>
    <x v="37"/>
    <s v="Washington State Gambling Comm"/>
    <s v="2024 Supplemental"/>
    <m/>
    <s v="117-Washington State Gambling Comm"/>
    <x v="0"/>
    <s v="B43"/>
    <n v="1000"/>
    <n v="1000"/>
    <n v="2000"/>
    <n v="83.33"/>
    <n v="83.33"/>
  </r>
  <r>
    <x v="38"/>
    <s v="WA State Comm on Hispanic Affairs"/>
    <s v="2024 Supplemental"/>
    <m/>
    <s v="118-WA State Comm on Hispanic Affairs"/>
    <x v="0"/>
    <s v="B43"/>
    <n v="0"/>
    <n v="0"/>
    <n v="0"/>
    <n v="0"/>
    <n v="0"/>
  </r>
  <r>
    <x v="39"/>
    <s v="African-American Affairs Comm"/>
    <s v="2024 Supplemental"/>
    <m/>
    <s v="119-African-American Affairs Comm"/>
    <x v="0"/>
    <s v="B43"/>
    <n v="0"/>
    <n v="0"/>
    <n v="0"/>
    <n v="0"/>
    <n v="0"/>
  </r>
  <r>
    <x v="40"/>
    <s v="Human Rights Commission"/>
    <s v="2024 Supplemental"/>
    <m/>
    <s v="120-Human Rights Commission"/>
    <x v="0"/>
    <s v="B43"/>
    <n v="1000"/>
    <n v="0"/>
    <n v="1000"/>
    <n v="83.33"/>
    <n v="0"/>
  </r>
  <r>
    <x v="41"/>
    <s v="Department of Retirement Systems"/>
    <s v="2024 Supplemental"/>
    <m/>
    <s v="124-Department of Retirement Systems"/>
    <x v="0"/>
    <s v="B43"/>
    <n v="2000"/>
    <n v="3000"/>
    <n v="5000"/>
    <n v="166.67"/>
    <n v="250"/>
  </r>
  <r>
    <x v="42"/>
    <s v="State Investment Board"/>
    <s v="2024 Supplemental"/>
    <m/>
    <s v="126-State Investment Board"/>
    <x v="0"/>
    <s v="B43"/>
    <n v="1000"/>
    <n v="1000"/>
    <n v="2000"/>
    <n v="83.33"/>
    <n v="83.33"/>
  </r>
  <r>
    <x v="43"/>
    <s v="Department of Revenue"/>
    <s v="2024 Supplemental"/>
    <m/>
    <s v="140-Department of Revenue"/>
    <x v="0"/>
    <s v="B43"/>
    <n v="11000"/>
    <n v="15000"/>
    <n v="26000"/>
    <n v="916.67"/>
    <n v="1250"/>
  </r>
  <r>
    <x v="44"/>
    <s v="Board of Tax Appeals"/>
    <s v="2024 Supplemental"/>
    <m/>
    <s v="142-Board of Tax Appeals"/>
    <x v="0"/>
    <s v="B43"/>
    <n v="0"/>
    <n v="0"/>
    <n v="0"/>
    <n v="0"/>
    <n v="0"/>
  </r>
  <r>
    <x v="45"/>
    <s v="Minority &amp; Women's Business Enterp"/>
    <s v="2024 Supplemental"/>
    <m/>
    <s v="147-Minority &amp; Women's Business Enterp"/>
    <x v="0"/>
    <s v="B43"/>
    <n v="1000"/>
    <n v="0"/>
    <n v="1000"/>
    <n v="83.33"/>
    <n v="0"/>
  </r>
  <r>
    <x v="46"/>
    <s v="Office of Insurance Commissioner"/>
    <s v="2024 Supplemental"/>
    <m/>
    <s v="160-Office of Insurance Commissioner"/>
    <x v="0"/>
    <s v="B43"/>
    <n v="2000"/>
    <n v="3000"/>
    <n v="5000"/>
    <n v="166.67"/>
    <n v="250"/>
  </r>
  <r>
    <x v="47"/>
    <s v="Consolidated Technology Services"/>
    <s v="2024 Supplemental"/>
    <m/>
    <s v="163-Consolidated Technology Services"/>
    <x v="0"/>
    <s v="B43"/>
    <n v="2000"/>
    <n v="3000"/>
    <n v="5000"/>
    <n v="166.67"/>
    <n v="250"/>
  </r>
  <r>
    <x v="48"/>
    <s v="State Board of Accountancy"/>
    <s v="2024 Supplemental"/>
    <m/>
    <s v="165-State Board of Accountancy"/>
    <x v="0"/>
    <s v="B43"/>
    <n v="0"/>
    <n v="0"/>
    <n v="0"/>
    <n v="0"/>
    <n v="0"/>
  </r>
  <r>
    <x v="49"/>
    <s v="Bd of Reg Prof Eng &amp; Land Surveyors"/>
    <s v="2024 Supplemental"/>
    <m/>
    <s v="166-Bd of Reg Prof Eng &amp; Land Surveyors"/>
    <x v="0"/>
    <s v="B43"/>
    <n v="0"/>
    <n v="0"/>
    <n v="0"/>
    <n v="0"/>
    <n v="0"/>
  </r>
  <r>
    <x v="50"/>
    <s v="Forensic Investigations Council"/>
    <s v="2024 Supplemental"/>
    <m/>
    <s v="167-Forensic Investigations Council"/>
    <x v="0"/>
    <s v="B43"/>
    <n v="0"/>
    <n v="0"/>
    <n v="0"/>
    <n v="0"/>
    <n v="0"/>
  </r>
  <r>
    <x v="51"/>
    <s v="Dept of Enterprise Services"/>
    <s v="2024 Supplemental"/>
    <m/>
    <s v="179-Dept of Enterprise Services"/>
    <x v="0"/>
    <s v="B43"/>
    <n v="5000"/>
    <n v="10000"/>
    <n v="15000"/>
    <n v="416.67"/>
    <n v="833.33"/>
  </r>
  <r>
    <x v="52"/>
    <s v="Washington Horse Racing Commission"/>
    <s v="2024 Supplemental"/>
    <m/>
    <s v="185-Washington Horse Racing Commission"/>
    <x v="0"/>
    <s v="B43"/>
    <n v="0"/>
    <n v="0"/>
    <n v="0"/>
    <n v="0"/>
    <n v="0"/>
  </r>
  <r>
    <x v="53"/>
    <s v="Bd of Industrial Insurance Appeals"/>
    <s v="2024 Supplemental"/>
    <m/>
    <s v="190-Bd of Industrial Insurance Appeals"/>
    <x v="0"/>
    <s v="B43"/>
    <n v="0"/>
    <n v="2000"/>
    <n v="2000"/>
    <n v="0"/>
    <n v="166.67"/>
  </r>
  <r>
    <x v="54"/>
    <s v="Liquor and Cannabis Board"/>
    <s v="2024 Supplemental"/>
    <m/>
    <s v="195-Liquor and Cannabis Board"/>
    <x v="0"/>
    <s v="B43"/>
    <n v="3000"/>
    <n v="4000"/>
    <n v="7000"/>
    <n v="250"/>
    <n v="333.33"/>
  </r>
  <r>
    <x v="55"/>
    <s v="Board of Pilotage Commissioners"/>
    <s v="2024 Supplemental"/>
    <m/>
    <s v="205-Board of Pilotage Commissioners"/>
    <x v="0"/>
    <s v="B43"/>
    <n v="0"/>
    <n v="0"/>
    <n v="0"/>
    <n v="0"/>
    <n v="0"/>
  </r>
  <r>
    <x v="56"/>
    <s v="Utilities and Transportation Comm"/>
    <s v="2024 Supplemental"/>
    <m/>
    <s v="215-Utilities and Transportation Comm"/>
    <x v="0"/>
    <s v="B43"/>
    <n v="1000"/>
    <n v="2000"/>
    <n v="3000"/>
    <n v="83.33"/>
    <n v="166.67"/>
  </r>
  <r>
    <x v="57"/>
    <s v="Board for Volunteer Firefighters"/>
    <s v="2024 Supplemental"/>
    <m/>
    <s v="220-Board for Volunteer Firefighters"/>
    <x v="0"/>
    <s v="B43"/>
    <n v="0"/>
    <n v="0"/>
    <n v="0"/>
    <n v="0"/>
    <n v="0"/>
  </r>
  <r>
    <x v="58"/>
    <s v="Washington State Patrol"/>
    <s v="2024 Supplemental"/>
    <m/>
    <s v="225-Washington State Patrol"/>
    <x v="0"/>
    <s v="B43"/>
    <n v="18000"/>
    <n v="28000"/>
    <n v="46000"/>
    <n v="1500"/>
    <n v="2333.33"/>
  </r>
  <r>
    <x v="59"/>
    <s v="Criminal Justice Training Comm"/>
    <s v="2024 Supplemental"/>
    <m/>
    <s v="227-Criminal Justice Training Comm"/>
    <x v="0"/>
    <s v="B43"/>
    <n v="0"/>
    <n v="1000"/>
    <n v="1000"/>
    <n v="0"/>
    <n v="83.33"/>
  </r>
  <r>
    <x v="60"/>
    <s v="WA Traffic Safety Commission"/>
    <s v="2024 Supplemental"/>
    <m/>
    <s v="228-WA Traffic Safety Commission"/>
    <x v="0"/>
    <s v="B43"/>
    <n v="0"/>
    <n v="0"/>
    <n v="0"/>
    <n v="0"/>
    <n v="0"/>
  </r>
  <r>
    <x v="61"/>
    <s v="Office of Independent Investigations"/>
    <s v="2024 Supplemental"/>
    <m/>
    <s v="229-Office of Independent Investigations"/>
    <x v="0"/>
    <s v="B43"/>
    <n v="0"/>
    <n v="0"/>
    <n v="0"/>
    <n v="0"/>
    <n v="0"/>
  </r>
  <r>
    <x v="62"/>
    <s v="Department of Labor and Industries"/>
    <s v="2024 Supplemental"/>
    <m/>
    <s v="235-Department of Labor and Industries"/>
    <x v="0"/>
    <s v="B43"/>
    <n v="27000"/>
    <n v="38000"/>
    <n v="65000"/>
    <n v="2250"/>
    <n v="3166.67"/>
  </r>
  <r>
    <x v="63"/>
    <s v="Department of Licensing"/>
    <s v="2024 Supplemental"/>
    <m/>
    <s v="240-Department of Licensing"/>
    <x v="0"/>
    <s v="B43"/>
    <n v="11000"/>
    <n v="15000"/>
    <n v="26000"/>
    <n v="916.67"/>
    <n v="1250"/>
  </r>
  <r>
    <x v="64"/>
    <s v="Military Department"/>
    <s v="2024 Supplemental"/>
    <m/>
    <s v="245-Military Department"/>
    <x v="0"/>
    <s v="B43"/>
    <n v="3000"/>
    <n v="4000"/>
    <n v="7000"/>
    <n v="250"/>
    <n v="333.33"/>
  </r>
  <r>
    <x v="65"/>
    <s v="Public Employment Relations Comm"/>
    <s v="2024 Supplemental"/>
    <m/>
    <s v="275-Public Employment Relations Comm"/>
    <x v="0"/>
    <s v="B43"/>
    <n v="0"/>
    <n v="0"/>
    <n v="0"/>
    <n v="0"/>
    <n v="0"/>
  </r>
  <r>
    <x v="66"/>
    <s v="Dept of Social and Health Services"/>
    <s v="2024 Supplemental"/>
    <m/>
    <s v="300-Dept of Social and Health Services"/>
    <x v="0"/>
    <s v="B43"/>
    <n v="130000"/>
    <n v="194000"/>
    <n v="324000"/>
    <n v="10833.33"/>
    <n v="16166.67"/>
  </r>
  <r>
    <x v="67"/>
    <s v="Department of Health"/>
    <s v="2024 Supplemental"/>
    <m/>
    <s v="303-Department of Health"/>
    <x v="0"/>
    <s v="B43"/>
    <n v="22000"/>
    <n v="34000"/>
    <n v="56000"/>
    <n v="1833.33"/>
    <n v="2833.33"/>
  </r>
  <r>
    <x v="68"/>
    <s v="Department of Veterans' Affairs"/>
    <s v="2024 Supplemental"/>
    <m/>
    <s v="305-Department of Veterans' Affairs"/>
    <x v="0"/>
    <s v="B43"/>
    <n v="4000"/>
    <n v="11000"/>
    <n v="15000"/>
    <n v="333.33"/>
    <n v="916.67"/>
  </r>
  <r>
    <x v="69"/>
    <s v="Dept of Children, Youth &amp; Families"/>
    <s v="2024 Supplemental"/>
    <m/>
    <s v="307-Dept of Children, Youth &amp; Families"/>
    <x v="0"/>
    <s v="B43"/>
    <n v="37000"/>
    <n v="56000"/>
    <n v="93000"/>
    <n v="3083.33"/>
    <n v="4666.67"/>
  </r>
  <r>
    <x v="70"/>
    <s v="Department of Corrections"/>
    <s v="2024 Supplemental"/>
    <m/>
    <s v="310-Department of Corrections"/>
    <x v="0"/>
    <s v="B43"/>
    <n v="71000"/>
    <n v="106000"/>
    <n v="177000"/>
    <n v="5916.67"/>
    <n v="8833.33"/>
  </r>
  <r>
    <x v="71"/>
    <s v="Dept of Services for the Blind"/>
    <s v="2024 Supplemental"/>
    <m/>
    <s v="315-Dept of Services for the Blind"/>
    <x v="0"/>
    <s v="B43"/>
    <n v="1000"/>
    <n v="1000"/>
    <n v="2000"/>
    <n v="83.33"/>
    <n v="83.33"/>
  </r>
  <r>
    <x v="72"/>
    <s v="Student Achievement Council"/>
    <s v="2024 Supplemental"/>
    <m/>
    <s v="340-Student Achievement Council"/>
    <x v="0"/>
    <s v="B43"/>
    <n v="2000"/>
    <n v="0"/>
    <n v="2000"/>
    <n v="166.67"/>
    <n v="0"/>
  </r>
  <r>
    <x v="73"/>
    <s v="LEOFF 2 Retirement Board"/>
    <s v="2024 Supplemental"/>
    <m/>
    <s v="341-LEOFF 2 Retirement Board"/>
    <x v="0"/>
    <s v="B43"/>
    <n v="0"/>
    <n v="0"/>
    <n v="0"/>
    <n v="0"/>
    <n v="0"/>
  </r>
  <r>
    <x v="74"/>
    <s v="Public Schools"/>
    <s v="2024 Supplemental"/>
    <m/>
    <s v="350-Public Schools"/>
    <x v="0"/>
    <s v="B43"/>
    <n v="4000"/>
    <n v="5000"/>
    <n v="9000"/>
    <n v="333.33"/>
    <n v="416.67"/>
  </r>
  <r>
    <x v="75"/>
    <s v="State School for the Blind"/>
    <s v="2024 Supplemental"/>
    <m/>
    <s v="351-State School for the Blind"/>
    <x v="0"/>
    <s v="B43"/>
    <n v="1000"/>
    <n v="1000"/>
    <n v="2000"/>
    <n v="83.33"/>
    <n v="83.33"/>
  </r>
  <r>
    <x v="76"/>
    <s v="Childhood Deafness &amp; Hearing Loss"/>
    <s v="2024 Supplemental"/>
    <m/>
    <s v="353-Childhood Deafness &amp; Hearing Loss"/>
    <x v="0"/>
    <s v="B43"/>
    <n v="1000"/>
    <n v="2000"/>
    <n v="3000"/>
    <n v="83.33"/>
    <n v="166.67"/>
  </r>
  <r>
    <x v="77"/>
    <s v="Workforce Trng &amp; Educ Coord Board"/>
    <s v="2024 Supplemental"/>
    <m/>
    <s v="354-Workforce Trng &amp; Educ Coord Board"/>
    <x v="0"/>
    <s v="B43"/>
    <n v="0"/>
    <n v="0"/>
    <n v="0"/>
    <n v="0"/>
    <n v="0"/>
  </r>
  <r>
    <x v="78"/>
    <s v="Archaeology &amp; Historic Preservation"/>
    <s v="2024 Supplemental"/>
    <m/>
    <s v="355-Archaeology &amp; Historic Preservation"/>
    <x v="0"/>
    <s v="B43"/>
    <n v="0"/>
    <n v="0"/>
    <n v="0"/>
    <n v="0"/>
    <n v="0"/>
  </r>
  <r>
    <x v="79"/>
    <s v="Washington Charter School Comm"/>
    <s v="2024 Supplemental"/>
    <m/>
    <s v="359-Washington Charter School Comm"/>
    <x v="0"/>
    <s v="B43"/>
    <n v="0"/>
    <n v="0"/>
    <n v="0"/>
    <n v="0"/>
    <n v="0"/>
  </r>
  <r>
    <x v="80"/>
    <s v="University of Washington"/>
    <s v="2024 Supplemental"/>
    <m/>
    <s v="360-University of Washington"/>
    <x v="0"/>
    <s v="B43"/>
    <n v="8000"/>
    <n v="15000"/>
    <n v="23000"/>
    <n v="666.67"/>
    <n v="1250"/>
  </r>
  <r>
    <x v="81"/>
    <s v="Washington State University"/>
    <s v="2024 Supplemental"/>
    <m/>
    <s v="365-Washington State University"/>
    <x v="0"/>
    <s v="B43"/>
    <n v="5000"/>
    <n v="6000"/>
    <n v="11000"/>
    <n v="416.67"/>
    <n v="500"/>
  </r>
  <r>
    <x v="82"/>
    <s v="Eastern Washington University"/>
    <s v="2024 Supplemental"/>
    <m/>
    <s v="370-Eastern Washington University"/>
    <x v="0"/>
    <s v="B43"/>
    <n v="1000"/>
    <n v="1000"/>
    <n v="2000"/>
    <n v="83.33"/>
    <n v="83.33"/>
  </r>
  <r>
    <x v="83"/>
    <s v="Central Washington University"/>
    <s v="2024 Supplemental"/>
    <m/>
    <s v="375-Central Washington University"/>
    <x v="0"/>
    <s v="B43"/>
    <n v="1000"/>
    <n v="1000"/>
    <n v="2000"/>
    <n v="83.33"/>
    <n v="83.33"/>
  </r>
  <r>
    <x v="84"/>
    <s v="The Evergreen State College"/>
    <s v="2024 Supplemental"/>
    <m/>
    <s v="376-The Evergreen State College"/>
    <x v="0"/>
    <s v="B43"/>
    <n v="1000"/>
    <n v="1000"/>
    <n v="2000"/>
    <n v="83.33"/>
    <n v="83.33"/>
  </r>
  <r>
    <x v="85"/>
    <s v="Western Washington University"/>
    <s v="2024 Supplemental"/>
    <m/>
    <s v="380-Western Washington University"/>
    <x v="0"/>
    <s v="B43"/>
    <n v="1000"/>
    <n v="3000"/>
    <n v="4000"/>
    <n v="83.33"/>
    <n v="250"/>
  </r>
  <r>
    <x v="86"/>
    <s v="Washington State Arts Commission"/>
    <s v="2024 Supplemental"/>
    <m/>
    <s v="387-Washington State Arts Commission"/>
    <x v="0"/>
    <s v="B43"/>
    <n v="0"/>
    <n v="0"/>
    <n v="0"/>
    <n v="0"/>
    <n v="0"/>
  </r>
  <r>
    <x v="87"/>
    <s v="Washington State Historical Society"/>
    <s v="2024 Supplemental"/>
    <m/>
    <s v="390-Washington State Historical Society"/>
    <x v="0"/>
    <s v="B43"/>
    <n v="1000"/>
    <n v="0"/>
    <n v="1000"/>
    <n v="83.33"/>
    <n v="0"/>
  </r>
  <r>
    <x v="88"/>
    <s v="East Wash State Historical Society"/>
    <s v="2024 Supplemental"/>
    <m/>
    <s v="395-East Wash State Historical Society"/>
    <x v="0"/>
    <s v="B43"/>
    <n v="1000"/>
    <n v="0"/>
    <n v="1000"/>
    <n v="83.33"/>
    <n v="0"/>
  </r>
  <r>
    <x v="89"/>
    <s v="Department of Transportation"/>
    <s v="2024 Supplemental"/>
    <m/>
    <s v="405-Department of Transportation"/>
    <x v="0"/>
    <s v="B43"/>
    <n v="55000"/>
    <n v="82000"/>
    <n v="137000"/>
    <n v="4583.33"/>
    <n v="6833.33"/>
  </r>
  <r>
    <x v="90"/>
    <s v="County Road Administration Board"/>
    <s v="2024 Supplemental"/>
    <m/>
    <s v="406-County Road Administration Board"/>
    <x v="0"/>
    <s v="B43"/>
    <n v="0"/>
    <n v="0"/>
    <n v="0"/>
    <n v="0"/>
    <n v="0"/>
  </r>
  <r>
    <x v="91"/>
    <s v="Transportation Improvement Board"/>
    <s v="2024 Supplemental"/>
    <m/>
    <s v="407-Transportation Improvement Board"/>
    <x v="0"/>
    <s v="B43"/>
    <n v="0"/>
    <n v="0"/>
    <n v="0"/>
    <n v="0"/>
    <n v="0"/>
  </r>
  <r>
    <x v="92"/>
    <s v="Transportation Commission"/>
    <s v="2024 Supplemental"/>
    <m/>
    <s v="410-Transportation Commission"/>
    <x v="0"/>
    <s v="B43"/>
    <n v="0"/>
    <n v="0"/>
    <n v="0"/>
    <n v="0"/>
    <n v="0"/>
  </r>
  <r>
    <x v="93"/>
    <s v="Freight Mobility Strategic Invest"/>
    <s v="2024 Supplemental"/>
    <m/>
    <s v="411-Freight Mobility Strategic Invest"/>
    <x v="0"/>
    <s v="B43"/>
    <n v="0"/>
    <n v="0"/>
    <n v="0"/>
    <n v="0"/>
    <n v="0"/>
  </r>
  <r>
    <x v="94"/>
    <s v="Columbia River Gorge Commission"/>
    <s v="2024 Supplemental"/>
    <m/>
    <s v="460-Columbia River Gorge Commission"/>
    <x v="0"/>
    <s v="B43"/>
    <n v="0"/>
    <n v="0"/>
    <n v="0"/>
    <n v="0"/>
    <n v="0"/>
  </r>
  <r>
    <x v="95"/>
    <s v="Department of Ecology"/>
    <s v="2024 Supplemental"/>
    <m/>
    <s v="461-Department of Ecology"/>
    <x v="0"/>
    <s v="B43"/>
    <n v="12000"/>
    <n v="20000"/>
    <n v="32000"/>
    <n v="1000"/>
    <n v="1666.67"/>
  </r>
  <r>
    <x v="96"/>
    <s v="WA Pollution Liab Insurance Program"/>
    <s v="2024 Supplemental"/>
    <m/>
    <s v="462-WA Pollution Liab Insurance Program"/>
    <x v="0"/>
    <s v="B43"/>
    <n v="0"/>
    <n v="0"/>
    <n v="0"/>
    <n v="0"/>
    <n v="0"/>
  </r>
  <r>
    <x v="97"/>
    <s v="Energy Fac Site Eval"/>
    <s v="2024 Supplemental"/>
    <m/>
    <s v="463-Energy Fac Site Eval"/>
    <x v="0"/>
    <s v="B43"/>
    <n v="0"/>
    <n v="0"/>
    <n v="0"/>
    <n v="0"/>
    <n v="0"/>
  </r>
  <r>
    <x v="98"/>
    <s v="State Parks and Recreation Comm"/>
    <s v="2024 Supplemental"/>
    <m/>
    <s v="465-State Parks and Recreation Comm"/>
    <x v="0"/>
    <s v="B43"/>
    <n v="7000"/>
    <n v="10000"/>
    <n v="17000"/>
    <n v="583.33000000000004"/>
    <n v="833.33"/>
  </r>
  <r>
    <x v="99"/>
    <s v="Rec and Conservation Funding Board"/>
    <s v="2024 Supplemental"/>
    <m/>
    <s v="467-Rec and Conservation Funding Board"/>
    <x v="0"/>
    <s v="B43"/>
    <n v="1000"/>
    <n v="1000"/>
    <n v="2000"/>
    <n v="83.33"/>
    <n v="83.33"/>
  </r>
  <r>
    <x v="100"/>
    <s v="Environ &amp; Land Use Hearings Office"/>
    <s v="2024 Supplemental"/>
    <m/>
    <s v="468-Environ &amp; Land Use Hearings Office"/>
    <x v="0"/>
    <s v="B43"/>
    <n v="0"/>
    <n v="0"/>
    <n v="0"/>
    <n v="0"/>
    <n v="0"/>
  </r>
  <r>
    <x v="101"/>
    <s v="State Conservation Commission"/>
    <s v="2024 Supplemental"/>
    <m/>
    <s v="471-State Conservation Commission"/>
    <x v="0"/>
    <s v="B43"/>
    <n v="0"/>
    <n v="0"/>
    <n v="0"/>
    <n v="0"/>
    <n v="0"/>
  </r>
  <r>
    <x v="102"/>
    <s v="Dept of Fish and Wildlife"/>
    <s v="2024 Supplemental"/>
    <m/>
    <s v="477-Dept of Fish and Wildlife"/>
    <x v="0"/>
    <s v="B43"/>
    <n v="16000"/>
    <n v="24000"/>
    <n v="40000"/>
    <n v="1333.33"/>
    <n v="2000"/>
  </r>
  <r>
    <x v="103"/>
    <s v="Puget Sound Partnership"/>
    <s v="2024 Supplemental"/>
    <m/>
    <s v="478-Puget Sound Partnership"/>
    <x v="0"/>
    <s v="B43"/>
    <n v="0"/>
    <n v="1000"/>
    <n v="1000"/>
    <n v="0"/>
    <n v="83.33"/>
  </r>
  <r>
    <x v="104"/>
    <s v="Department of Natural Resources"/>
    <s v="2024 Supplemental"/>
    <m/>
    <s v="490-Department of Natural Resources"/>
    <x v="0"/>
    <s v="B43"/>
    <n v="18000"/>
    <n v="20000"/>
    <n v="38000"/>
    <n v="1500"/>
    <n v="1666.67"/>
  </r>
  <r>
    <x v="105"/>
    <s v="Department of Agriculture"/>
    <s v="2024 Supplemental"/>
    <m/>
    <s v="495-Department of Agriculture"/>
    <x v="0"/>
    <s v="B43"/>
    <n v="5000"/>
    <n v="10000"/>
    <n v="15000"/>
    <n v="416.67"/>
    <n v="833.33"/>
  </r>
  <r>
    <x v="106"/>
    <s v="Employment Security Department"/>
    <s v="2024 Supplemental"/>
    <m/>
    <s v="540-Employment Security Department"/>
    <x v="0"/>
    <s v="B43"/>
    <n v="21000"/>
    <n v="34000"/>
    <n v="55000"/>
    <n v="1750"/>
    <n v="2833.33"/>
  </r>
  <r>
    <x v="107"/>
    <s v="Community/Technical College System"/>
    <s v="2024 Supplemental"/>
    <m/>
    <s v="699-Community/Technical College System"/>
    <x v="0"/>
    <s v="B43"/>
    <n v="11000"/>
    <n v="18000"/>
    <n v="29000"/>
    <n v="916.67"/>
    <n v="1500"/>
  </r>
  <r>
    <x v="0"/>
    <s v="House of Representatives"/>
    <s v="2023-25 Biennium"/>
    <s v="CLOUD"/>
    <s v="011-House of Representatives"/>
    <x v="1"/>
    <s v="B38"/>
    <n v="2000"/>
    <n v="2000"/>
    <n v="4000"/>
    <n v="166.66666666666666"/>
    <n v="166.66666666666666"/>
  </r>
  <r>
    <x v="1"/>
    <s v="Senate"/>
    <s v="2023-25 Biennium"/>
    <s v="CLOUD"/>
    <s v="012-Senate"/>
    <x v="1"/>
    <s v="B38"/>
    <n v="500"/>
    <n v="1500"/>
    <n v="2000"/>
    <n v="41.666666666666664"/>
    <n v="125"/>
  </r>
  <r>
    <x v="2"/>
    <s v="Joint Transportation Committee"/>
    <s v="2023-25 Biennium"/>
    <s v="CLOUD"/>
    <s v="013-Joint Transportation Committee"/>
    <x v="1"/>
    <s v="B38"/>
    <n v="0"/>
    <n v="0"/>
    <n v="0"/>
    <n v="0"/>
    <n v="0"/>
  </r>
  <r>
    <x v="3"/>
    <s v="Jt Leg Audit &amp; Review Committee"/>
    <s v="2023-25 Biennium"/>
    <s v="CLOUD"/>
    <s v="014-Jt Leg Audit &amp; Review Committee"/>
    <x v="1"/>
    <s v="B38"/>
    <n v="500"/>
    <n v="500"/>
    <n v="1000"/>
    <n v="41.666666666666664"/>
    <n v="41.666666666666664"/>
  </r>
  <r>
    <x v="4"/>
    <s v="LEAP Committee"/>
    <s v="2023-25 Biennium"/>
    <s v="CLOUD"/>
    <s v="020-LEAP Committee"/>
    <x v="1"/>
    <s v="B38"/>
    <n v="0"/>
    <n v="0"/>
    <n v="0"/>
    <n v="0"/>
    <n v="0"/>
  </r>
  <r>
    <x v="5"/>
    <s v="Office of the State Actuary"/>
    <s v="2023-25 Biennium"/>
    <s v="CLOUD"/>
    <s v="035-Office of the State Actuary"/>
    <x v="1"/>
    <s v="B38"/>
    <n v="0"/>
    <n v="500"/>
    <n v="0"/>
    <n v="0"/>
    <n v="41.666666666666664"/>
  </r>
  <r>
    <x v="7"/>
    <s v="Office of Legislative Support Svcs"/>
    <s v="2023-25 Biennium"/>
    <s v="CLOUD"/>
    <s v="037-Office of Legislative Support Svcs"/>
    <x v="1"/>
    <s v="B38"/>
    <n v="0"/>
    <n v="1000"/>
    <n v="1000"/>
    <n v="0"/>
    <n v="83.333333333333329"/>
  </r>
  <r>
    <x v="8"/>
    <s v="Joint Legislative Systems Comm"/>
    <s v="2023-25 Biennium"/>
    <s v="CLOUD"/>
    <s v="038-Joint Legislative Systems Comm"/>
    <x v="1"/>
    <s v="B38"/>
    <n v="6500"/>
    <n v="5500"/>
    <n v="12000"/>
    <n v="541.66666666666663"/>
    <n v="458.33333333333331"/>
  </r>
  <r>
    <x v="9"/>
    <s v="Statute Law Committee"/>
    <s v="2023-25 Biennium"/>
    <s v="CLOUD"/>
    <s v="040-Statute Law Committee"/>
    <x v="1"/>
    <s v="B38"/>
    <n v="2000"/>
    <n v="1000"/>
    <n v="3000"/>
    <n v="166.66666666666666"/>
    <n v="83.333333333333329"/>
  </r>
  <r>
    <x v="10"/>
    <s v="Supreme Court"/>
    <s v="2023-25 Biennium"/>
    <s v="CLOUD"/>
    <s v="045-Supreme Court"/>
    <x v="1"/>
    <s v="B38"/>
    <n v="500"/>
    <n v="500"/>
    <n v="1000"/>
    <n v="41.666666666666664"/>
    <n v="41.666666666666664"/>
  </r>
  <r>
    <x v="11"/>
    <s v="State Law Library"/>
    <s v="2023-25 Biennium"/>
    <s v="CLOUD"/>
    <s v="046-State Law Library"/>
    <x v="1"/>
    <s v="B38"/>
    <n v="0"/>
    <n v="0"/>
    <n v="0"/>
    <n v="0"/>
    <n v="0"/>
  </r>
  <r>
    <x v="12"/>
    <s v="Court of Appeals"/>
    <s v="2023-25 Biennium"/>
    <s v="CLOUD"/>
    <s v="048-Court of Appeals"/>
    <x v="1"/>
    <s v="B38"/>
    <n v="1000"/>
    <n v="1000"/>
    <n v="2000"/>
    <n v="83.333333333333329"/>
    <n v="83.333333333333329"/>
  </r>
  <r>
    <x v="13"/>
    <s v="Commission on Judicial Conduct"/>
    <s v="2023-25 Biennium"/>
    <s v="CLOUD"/>
    <s v="050-Commission on Judicial Conduct"/>
    <x v="1"/>
    <s v="B38"/>
    <n v="1000"/>
    <n v="1000"/>
    <n v="2000"/>
    <n v="83.333333333333329"/>
    <n v="83.333333333333329"/>
  </r>
  <r>
    <x v="14"/>
    <s v="Administrative Office of the Courts"/>
    <s v="2023-25 Biennium"/>
    <s v="CLOUD"/>
    <s v="055-Administrative Office of the Courts"/>
    <x v="1"/>
    <s v="B38"/>
    <n v="26000"/>
    <n v="25000"/>
    <n v="51000"/>
    <n v="2166.6666666666665"/>
    <n v="2083.3333333333335"/>
  </r>
  <r>
    <x v="15"/>
    <s v="Office of Public Defense"/>
    <s v="2023-25 Biennium"/>
    <s v="CLOUD"/>
    <s v="056-Office of Public Defense"/>
    <x v="1"/>
    <s v="B38"/>
    <n v="500"/>
    <n v="1500"/>
    <n v="2000"/>
    <n v="41.666666666666664"/>
    <n v="125"/>
  </r>
  <r>
    <x v="16"/>
    <s v="Office of Civil Legal Aid"/>
    <s v="2023-25 Biennium"/>
    <s v="CLOUD"/>
    <s v="057-Office of Civil Legal Aid"/>
    <x v="1"/>
    <s v="B38"/>
    <n v="0"/>
    <n v="0"/>
    <n v="0"/>
    <n v="0"/>
    <n v="0"/>
  </r>
  <r>
    <x v="17"/>
    <s v="Office of the Governor"/>
    <s v="2023-25 Biennium"/>
    <s v="CLOUD"/>
    <s v="075-Office of the Governor"/>
    <x v="1"/>
    <s v="B38"/>
    <n v="500"/>
    <n v="500"/>
    <n v="1000"/>
    <n v="41.666666666666664"/>
    <n v="41.666666666666664"/>
  </r>
  <r>
    <x v="18"/>
    <s v="Office of the Lieutenant Governor"/>
    <s v="2023-25 Biennium"/>
    <s v="CLOUD"/>
    <s v="080-Office of the Lieutenant Governor"/>
    <x v="1"/>
    <s v="B38"/>
    <n v="0"/>
    <n v="0"/>
    <n v="0"/>
    <n v="0"/>
    <n v="0"/>
  </r>
  <r>
    <x v="20"/>
    <s v="Public Disclosure Commission"/>
    <s v="2023-25 Biennium"/>
    <s v="CLOUD"/>
    <s v="082-Public Disclosure Commission"/>
    <x v="1"/>
    <s v="B38"/>
    <n v="6500"/>
    <n v="6500"/>
    <n v="13000"/>
    <n v="541.66666666666663"/>
    <n v="541.66666666666663"/>
  </r>
  <r>
    <x v="21"/>
    <s v="Office of the Secretary of State"/>
    <s v="2023-25 Biennium"/>
    <s v="CLOUD"/>
    <s v="085-Office of the Secretary of State"/>
    <x v="1"/>
    <s v="B38"/>
    <n v="35000"/>
    <n v="35000"/>
    <n v="70000"/>
    <n v="2916.6666666666665"/>
    <n v="2916.6666666666665"/>
  </r>
  <r>
    <x v="22"/>
    <s v="Governor's Office of Indian Affairs"/>
    <s v="2023-25 Biennium"/>
    <s v="CLOUD"/>
    <s v="086-Governor's Office of Indian Affairs"/>
    <x v="1"/>
    <s v="B38"/>
    <n v="0"/>
    <n v="0"/>
    <n v="0"/>
    <n v="0"/>
    <n v="0"/>
  </r>
  <r>
    <x v="23"/>
    <s v="Asian-Pacific-American Affrs"/>
    <s v="2023-25 Biennium"/>
    <s v="CLOUD"/>
    <s v="087-Asian-Pacific-American Affrs"/>
    <x v="1"/>
    <s v="B38"/>
    <n v="0"/>
    <n v="0"/>
    <n v="0"/>
    <n v="0"/>
    <n v="0"/>
  </r>
  <r>
    <x v="24"/>
    <s v="Office of the State Treasurer"/>
    <s v="2023-25 Biennium"/>
    <s v="CLOUD"/>
    <s v="090-Office of the State Treasurer"/>
    <x v="1"/>
    <s v="B38"/>
    <n v="10000"/>
    <n v="9000"/>
    <n v="19000"/>
    <n v="833.33333333333337"/>
    <n v="750"/>
  </r>
  <r>
    <x v="25"/>
    <s v="Redistricting Commission"/>
    <s v="2023-25 Biennium"/>
    <s v="CLOUD"/>
    <s v="091-Redistricting Commission"/>
    <x v="1"/>
    <s v="B38"/>
    <n v="0"/>
    <n v="0"/>
    <n v="0"/>
    <n v="0"/>
    <n v="0"/>
  </r>
  <r>
    <x v="26"/>
    <s v="Office of the State Auditor"/>
    <s v="2023-25 Biennium"/>
    <s v="CLOUD"/>
    <s v="095-Office of the State Auditor"/>
    <x v="1"/>
    <s v="B38"/>
    <n v="19000"/>
    <n v="18000"/>
    <n v="37000"/>
    <n v="1583.3333333333333"/>
    <n v="1500"/>
  </r>
  <r>
    <x v="27"/>
    <s v="Comm Salaries for Elected Officials"/>
    <s v="2023-25 Biennium"/>
    <s v="CLOUD"/>
    <s v="099-Comm Salaries for Elected Officials"/>
    <x v="1"/>
    <s v="B38"/>
    <n v="0"/>
    <n v="0"/>
    <n v="0"/>
    <n v="0"/>
    <n v="0"/>
  </r>
  <r>
    <x v="28"/>
    <s v="Office of the Attorney General"/>
    <s v="2023-25 Biennium"/>
    <s v="CLOUD"/>
    <s v="100-Office of the Attorney General"/>
    <x v="1"/>
    <s v="B38"/>
    <n v="19500"/>
    <n v="20500"/>
    <n v="40000"/>
    <n v="1625"/>
    <n v="1708.3333333333333"/>
  </r>
  <r>
    <x v="29"/>
    <s v="Caseload Forecast Council"/>
    <s v="2023-25 Biennium"/>
    <s v="CLOUD"/>
    <s v="101-Caseload Forecast Council"/>
    <x v="1"/>
    <s v="B38"/>
    <n v="1500"/>
    <n v="500"/>
    <n v="2000"/>
    <n v="125"/>
    <n v="41.666666666666664"/>
  </r>
  <r>
    <x v="30"/>
    <s v="Dept of Financial Institutions"/>
    <s v="2023-25 Biennium"/>
    <s v="CLOUD"/>
    <s v="102-Dept of Financial Institutions"/>
    <x v="1"/>
    <s v="B38"/>
    <n v="12500"/>
    <n v="13500"/>
    <n v="26000"/>
    <n v="1041.6666666666667"/>
    <n v="1125"/>
  </r>
  <r>
    <x v="31"/>
    <s v="Department of Commerce"/>
    <s v="2023-25 Biennium"/>
    <s v="CLOUD"/>
    <s v="103-Department of Commerce"/>
    <x v="1"/>
    <s v="B38"/>
    <n v="130500"/>
    <n v="129500"/>
    <n v="260000"/>
    <n v="10875"/>
    <n v="10791.666666666666"/>
  </r>
  <r>
    <x v="32"/>
    <s v="Economic &amp; Revenue Forecast Council"/>
    <s v="2023-25 Biennium"/>
    <s v="CLOUD"/>
    <s v="104-Economic &amp; Revenue Forecast Council"/>
    <x v="1"/>
    <s v="B38"/>
    <n v="0"/>
    <n v="0"/>
    <n v="0"/>
    <n v="0"/>
    <n v="0"/>
  </r>
  <r>
    <x v="33"/>
    <s v="Office of Financial Management"/>
    <s v="2023-25 Biennium"/>
    <s v="CLOUD"/>
    <s v="105-Office of Financial Management"/>
    <x v="1"/>
    <s v="B38"/>
    <n v="200000"/>
    <n v="197000"/>
    <n v="397000"/>
    <n v="16666.666666666668"/>
    <n v="16416.666666666668"/>
  </r>
  <r>
    <x v="34"/>
    <s v="WA State Health Care Authority"/>
    <s v="2023-25 Biennium"/>
    <s v="CLOUD"/>
    <s v="107-WA State Health Care Authority"/>
    <x v="1"/>
    <s v="B38"/>
    <n v="113500"/>
    <n v="113500"/>
    <n v="227000"/>
    <n v="9458.3333333333339"/>
    <n v="9458.3333333333339"/>
  </r>
  <r>
    <x v="35"/>
    <s v="Office of Administrative Hearings"/>
    <s v="2023-25 Biennium"/>
    <s v="CLOUD"/>
    <s v="110-Office of Administrative Hearings"/>
    <x v="1"/>
    <s v="B38"/>
    <n v="13500"/>
    <n v="14500"/>
    <n v="28000"/>
    <n v="1125"/>
    <n v="1208.3333333333333"/>
  </r>
  <r>
    <x v="36"/>
    <s v="State Lottery Commission"/>
    <s v="2023-25 Biennium"/>
    <s v="CLOUD"/>
    <s v="116-State Lottery Commission"/>
    <x v="1"/>
    <s v="B38"/>
    <n v="14500"/>
    <n v="15500"/>
    <n v="30000"/>
    <n v="1208.3333333333333"/>
    <n v="1291.6666666666667"/>
  </r>
  <r>
    <x v="37"/>
    <s v="Washington State Gambling Comm"/>
    <s v="2023-25 Biennium"/>
    <s v="CLOUD"/>
    <s v="117-Washington State Gambling Comm"/>
    <x v="1"/>
    <s v="B38"/>
    <n v="6500"/>
    <n v="6500"/>
    <n v="13000"/>
    <n v="541.66666666666663"/>
    <n v="541.66666666666663"/>
  </r>
  <r>
    <x v="38"/>
    <s v="WA State Comm on Hispanic Affairs"/>
    <s v="2023-25 Biennium"/>
    <s v="CLOUD"/>
    <s v="118-WA State Comm on Hispanic Affairs"/>
    <x v="1"/>
    <s v="B38"/>
    <n v="0"/>
    <n v="0"/>
    <n v="0"/>
    <n v="0"/>
    <n v="0"/>
  </r>
  <r>
    <x v="39"/>
    <s v="African-American Affairs Comm"/>
    <s v="2023-25 Biennium"/>
    <s v="CLOUD"/>
    <s v="119-African-American Affairs Comm"/>
    <x v="1"/>
    <s v="B38"/>
    <n v="0"/>
    <n v="0"/>
    <n v="0"/>
    <n v="0"/>
    <n v="0"/>
  </r>
  <r>
    <x v="40"/>
    <s v="Human Rights Commission"/>
    <s v="2023-25 Biennium"/>
    <s v="CLOUD"/>
    <s v="120-Human Rights Commission"/>
    <x v="1"/>
    <s v="B38"/>
    <n v="1500"/>
    <n v="1500"/>
    <n v="3000"/>
    <n v="125"/>
    <n v="125"/>
  </r>
  <r>
    <x v="41"/>
    <s v="Department of Retirement Systems"/>
    <s v="2023-25 Biennium"/>
    <s v="CLOUD"/>
    <s v="124-Department of Retirement Systems"/>
    <x v="1"/>
    <s v="B38"/>
    <n v="54000"/>
    <n v="55000"/>
    <n v="109000"/>
    <n v="4500"/>
    <n v="4583.333333333333"/>
  </r>
  <r>
    <x v="42"/>
    <s v="State Investment Board"/>
    <s v="2023-25 Biennium"/>
    <s v="CLOUD"/>
    <s v="126-State Investment Board"/>
    <x v="1"/>
    <s v="B38"/>
    <n v="15500"/>
    <n v="16500"/>
    <n v="32000"/>
    <n v="1291.6666666666667"/>
    <n v="1375"/>
  </r>
  <r>
    <x v="43"/>
    <s v="Department of Revenue"/>
    <s v="2023-25 Biennium"/>
    <s v="CLOUD"/>
    <s v="140-Department of Revenue"/>
    <x v="1"/>
    <s v="B38"/>
    <n v="189500"/>
    <n v="189500"/>
    <n v="379000"/>
    <n v="15791.666666666666"/>
    <n v="15791.666666666666"/>
  </r>
  <r>
    <x v="44"/>
    <s v="Board of Tax Appeals"/>
    <s v="2023-25 Biennium"/>
    <s v="CLOUD"/>
    <s v="142-Board of Tax Appeals"/>
    <x v="1"/>
    <s v="B38"/>
    <n v="1500"/>
    <n v="500"/>
    <n v="2000"/>
    <n v="125"/>
    <n v="41.666666666666664"/>
  </r>
  <r>
    <x v="45"/>
    <s v="Minority &amp; Women's Business Enterp"/>
    <s v="2023-25 Biennium"/>
    <s v="CLOUD"/>
    <s v="147-Minority &amp; Women's Business Enterp"/>
    <x v="1"/>
    <s v="B38"/>
    <n v="2000"/>
    <n v="1000"/>
    <n v="3000"/>
    <n v="166.66666666666666"/>
    <n v="83.333333333333329"/>
  </r>
  <r>
    <x v="46"/>
    <s v="Office of Insurance Commissioner"/>
    <s v="2023-25 Biennium"/>
    <s v="CLOUD"/>
    <s v="160-Office of Insurance Commissioner"/>
    <x v="1"/>
    <s v="B38"/>
    <n v="23000"/>
    <n v="23000"/>
    <n v="46000"/>
    <n v="1916.6666666666667"/>
    <n v="1916.6666666666667"/>
  </r>
  <r>
    <x v="47"/>
    <s v="Consolidated Technology Services"/>
    <s v="2023-25 Biennium"/>
    <s v="CLOUD"/>
    <s v="163-Consolidated Technology Services"/>
    <x v="1"/>
    <s v="B38"/>
    <n v="505000"/>
    <n v="506000"/>
    <n v="1011000"/>
    <n v="42083.333333333336"/>
    <n v="42166.666666666664"/>
  </r>
  <r>
    <x v="48"/>
    <s v="State Board of Accountancy"/>
    <s v="2023-25 Biennium"/>
    <s v="CLOUD"/>
    <s v="165-State Board of Accountancy"/>
    <x v="1"/>
    <s v="B38"/>
    <n v="3500"/>
    <n v="2500"/>
    <n v="6000"/>
    <n v="291.66666666666669"/>
    <n v="208.33333333333334"/>
  </r>
  <r>
    <x v="49"/>
    <s v="Bd of Reg Prof Eng &amp; Land Surveyors"/>
    <s v="2023-25 Biennium"/>
    <s v="CLOUD"/>
    <s v="166-Bd of Reg Prof Eng &amp; Land Surveyors"/>
    <x v="1"/>
    <s v="B38"/>
    <n v="1000"/>
    <n v="1000"/>
    <n v="2000"/>
    <n v="83.333333333333329"/>
    <n v="83.333333333333329"/>
  </r>
  <r>
    <x v="50"/>
    <s v="Forensic Investigations Council"/>
    <s v="2023-25 Biennium"/>
    <s v="CLOUD"/>
    <s v="167-Forensic Investigations Council"/>
    <x v="1"/>
    <s v="B38"/>
    <n v="0"/>
    <n v="0"/>
    <n v="0"/>
    <n v="0"/>
    <n v="0"/>
  </r>
  <r>
    <x v="51"/>
    <s v="Dept of Enterprise Services"/>
    <s v="2023-25 Biennium"/>
    <s v="CLOUD"/>
    <s v="179-Dept of Enterprise Services"/>
    <x v="1"/>
    <s v="B38"/>
    <n v="20000"/>
    <n v="23000"/>
    <n v="43000"/>
    <n v="1666.6666666666667"/>
    <n v="1916.6666666666667"/>
  </r>
  <r>
    <x v="52"/>
    <s v="Washington Horse Racing Commission"/>
    <s v="2023-25 Biennium"/>
    <s v="CLOUD"/>
    <s v="185-Washington Horse Racing Commission"/>
    <x v="1"/>
    <s v="B38"/>
    <n v="-500"/>
    <n v="500"/>
    <n v="0"/>
    <n v="-41.666666666666664"/>
    <n v="41.666666666666664"/>
  </r>
  <r>
    <x v="53"/>
    <s v="Bd of Industrial Insurance Appeals"/>
    <s v="2023-25 Biennium"/>
    <s v="CLOUD"/>
    <s v="190-Bd of Industrial Insurance Appeals"/>
    <x v="1"/>
    <s v="B38"/>
    <n v="10000"/>
    <n v="8000"/>
    <n v="18000"/>
    <n v="833.33333333333337"/>
    <n v="666.66666666666663"/>
  </r>
  <r>
    <x v="54"/>
    <s v="Liquor and Cannabis Board"/>
    <s v="2023-25 Biennium"/>
    <s v="CLOUD"/>
    <s v="195-Liquor and Cannabis Board"/>
    <x v="1"/>
    <s v="B38"/>
    <n v="35000"/>
    <n v="35000"/>
    <n v="70000"/>
    <n v="2916.6666666666665"/>
    <n v="2916.6666666666665"/>
  </r>
  <r>
    <x v="55"/>
    <s v="Board of Pilotage Commissioners"/>
    <s v="2023-25 Biennium"/>
    <s v="CLOUD"/>
    <s v="205-Board of Pilotage Commissioners"/>
    <x v="1"/>
    <s v="B38"/>
    <n v="0"/>
    <n v="0"/>
    <n v="0"/>
    <n v="0"/>
    <n v="0"/>
  </r>
  <r>
    <x v="56"/>
    <s v="Utilities and Transportation Comm"/>
    <s v="2023-25 Biennium"/>
    <s v="CLOUD"/>
    <s v="215-Utilities and Transportation Comm"/>
    <x v="1"/>
    <s v="B38"/>
    <n v="10000"/>
    <n v="10000"/>
    <n v="20000"/>
    <n v="833.33333333333337"/>
    <n v="833.33333333333337"/>
  </r>
  <r>
    <x v="57"/>
    <s v="Board for Volunteer Firefighters"/>
    <s v="2023-25 Biennium"/>
    <s v="CLOUD"/>
    <s v="220-Board for Volunteer Firefighters"/>
    <x v="1"/>
    <s v="B38"/>
    <n v="0"/>
    <n v="0"/>
    <n v="0"/>
    <n v="0"/>
    <n v="0"/>
  </r>
  <r>
    <x v="58"/>
    <s v="Washington State Patrol"/>
    <s v="2023-25 Biennium"/>
    <s v="CLOUD"/>
    <s v="225-Washington State Patrol"/>
    <x v="1"/>
    <s v="B38"/>
    <n v="155000"/>
    <n v="155000"/>
    <n v="310000"/>
    <n v="12916.666666666666"/>
    <n v="12916.666666666666"/>
  </r>
  <r>
    <x v="59"/>
    <s v="Criminal Justice Training Comm"/>
    <s v="2023-25 Biennium"/>
    <s v="CLOUD"/>
    <s v="227-Criminal Justice Training Comm"/>
    <x v="1"/>
    <s v="B38"/>
    <n v="3500"/>
    <n v="3500"/>
    <n v="7000"/>
    <n v="291.66666666666669"/>
    <n v="291.66666666666669"/>
  </r>
  <r>
    <x v="60"/>
    <s v="WA Traffic Safety Commission"/>
    <s v="2023-25 Biennium"/>
    <s v="CLOUD"/>
    <s v="228-WA Traffic Safety Commission"/>
    <x v="1"/>
    <s v="B38"/>
    <n v="500"/>
    <n v="-1500"/>
    <n v="-1000"/>
    <n v="41.666666666666664"/>
    <n v="-125"/>
  </r>
  <r>
    <x v="61"/>
    <s v="Office of Independent Investigations"/>
    <s v="2023-25 Biennium"/>
    <s v="CLOUD"/>
    <s v="229-Office of Independent Investigations"/>
    <x v="1"/>
    <s v="B38"/>
    <n v="2000"/>
    <n v="2000"/>
    <n v="4000"/>
    <n v="166.66666666666666"/>
    <n v="166.66666666666666"/>
  </r>
  <r>
    <x v="62"/>
    <s v="Department of Labor and Industries"/>
    <s v="2023-25 Biennium"/>
    <s v="CLOUD"/>
    <s v="235-Department of Labor and Industries"/>
    <x v="1"/>
    <s v="B38"/>
    <n v="296500"/>
    <n v="297500"/>
    <n v="594000"/>
    <n v="24708.333333333332"/>
    <n v="24791.666666666668"/>
  </r>
  <r>
    <x v="63"/>
    <s v="Department of Licensing"/>
    <s v="2023-25 Biennium"/>
    <s v="CLOUD"/>
    <s v="240-Department of Licensing"/>
    <x v="1"/>
    <s v="B38"/>
    <n v="127500"/>
    <n v="126500"/>
    <n v="254000"/>
    <n v="10625"/>
    <n v="10541.666666666666"/>
  </r>
  <r>
    <x v="64"/>
    <s v="Military Department"/>
    <s v="2023-25 Biennium"/>
    <s v="CLOUD"/>
    <s v="245-Military Department"/>
    <x v="1"/>
    <s v="B38"/>
    <n v="25000"/>
    <n v="26000"/>
    <n v="51000"/>
    <n v="2083.3333333333335"/>
    <n v="2166.6666666666665"/>
  </r>
  <r>
    <x v="65"/>
    <s v="Public Employment Relations Comm"/>
    <s v="2023-25 Biennium"/>
    <s v="CLOUD"/>
    <s v="275-Public Employment Relations Comm"/>
    <x v="1"/>
    <s v="B38"/>
    <n v="1000"/>
    <n v="1000"/>
    <n v="2000"/>
    <n v="83.333333333333329"/>
    <n v="83.333333333333329"/>
  </r>
  <r>
    <x v="66"/>
    <s v="Dept of Social and Health Services"/>
    <s v="2023-25 Biennium"/>
    <s v="CLOUD"/>
    <s v="300-Dept of Social and Health Services"/>
    <x v="1"/>
    <s v="B38"/>
    <n v="962000"/>
    <n v="962000"/>
    <n v="1924000"/>
    <n v="80166.666666666672"/>
    <n v="80166.666666666672"/>
  </r>
  <r>
    <x v="67"/>
    <s v="Department of Health"/>
    <s v="2023-25 Biennium"/>
    <s v="CLOUD"/>
    <s v="303-Department of Health"/>
    <x v="1"/>
    <s v="B38"/>
    <n v="253000"/>
    <n v="252000"/>
    <n v="505000"/>
    <n v="21083.333333333332"/>
    <n v="21000"/>
  </r>
  <r>
    <x v="68"/>
    <s v="Department of Veterans' Affairs"/>
    <s v="2023-25 Biennium"/>
    <s v="CLOUD"/>
    <s v="305-Department of Veterans' Affairs"/>
    <x v="1"/>
    <s v="B38"/>
    <n v="15500"/>
    <n v="16500"/>
    <n v="32000"/>
    <n v="1291.6666666666667"/>
    <n v="1375"/>
  </r>
  <r>
    <x v="69"/>
    <s v="Dept of Children, Youth &amp; Families"/>
    <s v="2023-25 Biennium"/>
    <s v="CLOUD"/>
    <s v="307-Dept of Children, Youth &amp; Families"/>
    <x v="1"/>
    <s v="B38"/>
    <n v="135500"/>
    <n v="136500"/>
    <n v="272000"/>
    <n v="11291.666666666666"/>
    <n v="11375"/>
  </r>
  <r>
    <x v="70"/>
    <s v="Department of Corrections"/>
    <s v="2023-25 Biennium"/>
    <s v="CLOUD"/>
    <s v="310-Department of Corrections"/>
    <x v="1"/>
    <s v="B38"/>
    <n v="225000"/>
    <n v="224000"/>
    <n v="449000"/>
    <n v="18750"/>
    <n v="18666.666666666668"/>
  </r>
  <r>
    <x v="71"/>
    <s v="Dept of Services for the Blind"/>
    <s v="2023-25 Biennium"/>
    <s v="CLOUD"/>
    <s v="315-Dept of Services for the Blind"/>
    <x v="1"/>
    <s v="B38"/>
    <n v="5000"/>
    <n v="5000"/>
    <n v="10000"/>
    <n v="416.66666666666669"/>
    <n v="416.66666666666669"/>
  </r>
  <r>
    <x v="72"/>
    <s v="Student Achievement Council"/>
    <s v="2023-25 Biennium"/>
    <s v="CLOUD"/>
    <s v="340-Student Achievement Council"/>
    <x v="1"/>
    <s v="B38"/>
    <n v="17500"/>
    <n v="15500"/>
    <n v="33000"/>
    <n v="1458.3333333333333"/>
    <n v="1291.6666666666667"/>
  </r>
  <r>
    <x v="73"/>
    <s v="LEOFF 2 Retirement Board"/>
    <s v="2023-25 Biennium"/>
    <s v="CLOUD"/>
    <s v="341-LEOFF 2 Retirement Board"/>
    <x v="1"/>
    <s v="B38"/>
    <n v="0"/>
    <n v="0"/>
    <n v="0"/>
    <n v="0"/>
    <n v="0"/>
  </r>
  <r>
    <x v="74"/>
    <s v="Public Schools"/>
    <s v="2023-25 Biennium"/>
    <s v="CLOUD"/>
    <s v="350-Public Schools"/>
    <x v="1"/>
    <s v="B38"/>
    <n v="39500"/>
    <n v="39500"/>
    <n v="79000"/>
    <n v="3291.6666666666665"/>
    <n v="3291.6666666666665"/>
  </r>
  <r>
    <x v="75"/>
    <s v="State School for the Blind"/>
    <s v="2023-25 Biennium"/>
    <s v="CLOUD"/>
    <s v="351-State School for the Blind"/>
    <x v="1"/>
    <s v="B38"/>
    <n v="3000"/>
    <n v="3000"/>
    <n v="6000"/>
    <n v="250"/>
    <n v="250"/>
  </r>
  <r>
    <x v="76"/>
    <s v="Childhood Deafness &amp; Hearing Loss"/>
    <s v="2023-25 Biennium"/>
    <s v="CLOUD"/>
    <s v="353-Childhood Deafness &amp; Hearing Loss"/>
    <x v="1"/>
    <s v="B38"/>
    <n v="4000"/>
    <n v="3000"/>
    <n v="7000"/>
    <n v="333.33333333333331"/>
    <n v="250"/>
  </r>
  <r>
    <x v="77"/>
    <s v="Workforce Trng &amp; Educ Coord Board"/>
    <s v="2023-25 Biennium"/>
    <s v="CLOUD"/>
    <s v="354-Workforce Trng &amp; Educ Coord Board"/>
    <x v="1"/>
    <s v="B38"/>
    <n v="500"/>
    <n v="500"/>
    <n v="1000"/>
    <n v="41.666666666666664"/>
    <n v="41.666666666666664"/>
  </r>
  <r>
    <x v="78"/>
    <s v="Archaeology &amp; Historic Preservation"/>
    <s v="2023-25 Biennium"/>
    <s v="CLOUD"/>
    <s v="355-Archaeology &amp; Historic Preservation"/>
    <x v="1"/>
    <s v="B38"/>
    <n v="1500"/>
    <n v="1500"/>
    <n v="3000"/>
    <n v="125"/>
    <n v="125"/>
  </r>
  <r>
    <x v="108"/>
    <s v="Department of Early Learning"/>
    <s v="2023-25 Biennium"/>
    <s v="CLOUD"/>
    <s v="357-Department of Early Learning"/>
    <x v="1"/>
    <s v="B38"/>
    <n v="0"/>
    <n v="0"/>
    <n v="0"/>
    <n v="0"/>
    <n v="0"/>
  </r>
  <r>
    <x v="79"/>
    <s v="Washington Charter School Comm"/>
    <s v="2023-25 Biennium"/>
    <s v="CLOUD"/>
    <s v="359-Washington Charter School Comm"/>
    <x v="1"/>
    <s v="B38"/>
    <n v="0"/>
    <n v="0"/>
    <n v="0"/>
    <n v="0"/>
    <n v="0"/>
  </r>
  <r>
    <x v="80"/>
    <s v="University of Washington"/>
    <s v="2023-25 Biennium"/>
    <s v="CLOUD"/>
    <s v="360-University of Washington"/>
    <x v="1"/>
    <s v="B38"/>
    <n v="1049000"/>
    <n v="1047000"/>
    <n v="2096000"/>
    <n v="87416.666666666672"/>
    <n v="87250"/>
  </r>
  <r>
    <x v="81"/>
    <s v="Washington State University"/>
    <s v="2023-25 Biennium"/>
    <s v="CLOUD"/>
    <s v="365-Washington State University"/>
    <x v="1"/>
    <s v="B38"/>
    <n v="37000"/>
    <n v="37000"/>
    <n v="74000"/>
    <n v="3083.3333333333335"/>
    <n v="3083.3333333333335"/>
  </r>
  <r>
    <x v="82"/>
    <s v="Eastern Washington University"/>
    <s v="2023-25 Biennium"/>
    <s v="CLOUD"/>
    <s v="370-Eastern Washington University"/>
    <x v="1"/>
    <s v="B38"/>
    <n v="20500"/>
    <n v="19500"/>
    <n v="40000"/>
    <n v="1708.3333333333333"/>
    <n v="1625"/>
  </r>
  <r>
    <x v="83"/>
    <s v="Central Washington University"/>
    <s v="2023-25 Biennium"/>
    <s v="CLOUD"/>
    <s v="375-Central Washington University"/>
    <x v="1"/>
    <s v="B38"/>
    <n v="1500"/>
    <n v="1500"/>
    <n v="3000"/>
    <n v="125"/>
    <n v="125"/>
  </r>
  <r>
    <x v="84"/>
    <s v="The Evergreen State College"/>
    <s v="2023-25 Biennium"/>
    <s v="CLOUD"/>
    <s v="376-The Evergreen State College"/>
    <x v="1"/>
    <s v="B38"/>
    <n v="8500"/>
    <n v="9500"/>
    <n v="18000"/>
    <n v="708.33333333333337"/>
    <n v="791.66666666666663"/>
  </r>
  <r>
    <x v="85"/>
    <s v="Western Washington University"/>
    <s v="2023-25 Biennium"/>
    <s v="CLOUD"/>
    <s v="380-Western Washington University"/>
    <x v="1"/>
    <s v="B38"/>
    <n v="44500"/>
    <n v="44500"/>
    <n v="89000"/>
    <n v="3708.3333333333335"/>
    <n v="3708.3333333333335"/>
  </r>
  <r>
    <x v="86"/>
    <s v="Washington State Arts Commission"/>
    <s v="2023-25 Biennium"/>
    <s v="CLOUD"/>
    <s v="387-Washington State Arts Commission"/>
    <x v="1"/>
    <s v="B38"/>
    <n v="1500"/>
    <n v="500"/>
    <n v="2000"/>
    <n v="125"/>
    <n v="41.666666666666664"/>
  </r>
  <r>
    <x v="87"/>
    <s v="Washington State Historical Society"/>
    <s v="2023-25 Biennium"/>
    <s v="CLOUD"/>
    <s v="390-Washington State Historical Society"/>
    <x v="1"/>
    <s v="B38"/>
    <n v="1000"/>
    <n v="1000"/>
    <n v="2000"/>
    <n v="83.333333333333329"/>
    <n v="83.333333333333329"/>
  </r>
  <r>
    <x v="88"/>
    <s v="East Wash State Historical Society"/>
    <s v="2023-25 Biennium"/>
    <s v="CLOUD"/>
    <s v="395-East Wash State Historical Society"/>
    <x v="1"/>
    <s v="B38"/>
    <n v="500"/>
    <n v="500"/>
    <n v="1000"/>
    <n v="41.666666666666664"/>
    <n v="41.666666666666664"/>
  </r>
  <r>
    <x v="89"/>
    <s v="Department of Transportation"/>
    <s v="2023-25 Biennium"/>
    <s v="CLOUD"/>
    <s v="405-Department of Transportation"/>
    <x v="1"/>
    <s v="B38"/>
    <n v="299500"/>
    <n v="298500"/>
    <n v="598000"/>
    <n v="24958.333333333332"/>
    <n v="24875"/>
  </r>
  <r>
    <x v="90"/>
    <s v="County Road Administration Board"/>
    <s v="2023-25 Biennium"/>
    <s v="CLOUD"/>
    <s v="406-County Road Administration Board"/>
    <x v="1"/>
    <s v="B38"/>
    <n v="2000"/>
    <n v="3000"/>
    <n v="5000"/>
    <n v="166.66666666666666"/>
    <n v="250"/>
  </r>
  <r>
    <x v="91"/>
    <s v="Transportation Improvement Board"/>
    <s v="2023-25 Biennium"/>
    <s v="CLOUD"/>
    <s v="407-Transportation Improvement Board"/>
    <x v="1"/>
    <s v="B38"/>
    <n v="500"/>
    <n v="500"/>
    <n v="1000"/>
    <n v="41.666666666666664"/>
    <n v="41.666666666666664"/>
  </r>
  <r>
    <x v="92"/>
    <s v="Transportation Commission"/>
    <s v="2023-25 Biennium"/>
    <s v="CLOUD"/>
    <s v="410-Transportation Commission"/>
    <x v="1"/>
    <s v="B38"/>
    <n v="0"/>
    <n v="0"/>
    <n v="0"/>
    <n v="0"/>
    <n v="0"/>
  </r>
  <r>
    <x v="93"/>
    <s v="Freight Mobility Strategic Invest"/>
    <s v="2023-25 Biennium"/>
    <s v="CLOUD"/>
    <s v="411-Freight Mobility Strategic Invest"/>
    <x v="1"/>
    <s v="B38"/>
    <n v="0"/>
    <n v="0"/>
    <n v="0"/>
    <n v="0"/>
    <n v="0"/>
  </r>
  <r>
    <x v="94"/>
    <s v="Columbia River Gorge Commission"/>
    <s v="2023-25 Biennium"/>
    <s v="CLOUD"/>
    <s v="460-Columbia River Gorge Commission"/>
    <x v="1"/>
    <s v="B38"/>
    <n v="0"/>
    <n v="1000"/>
    <n v="1000"/>
    <n v="0"/>
    <n v="83.333333333333329"/>
  </r>
  <r>
    <x v="95"/>
    <s v="Department of Ecology"/>
    <s v="2023-25 Biennium"/>
    <s v="CLOUD"/>
    <s v="461-Department of Ecology"/>
    <x v="1"/>
    <s v="B38"/>
    <n v="105500"/>
    <n v="110500"/>
    <n v="216000"/>
    <n v="8791.6666666666661"/>
    <n v="9208.3333333333339"/>
  </r>
  <r>
    <x v="96"/>
    <s v="WA Pollution Liab Insurance Program"/>
    <s v="2023-25 Biennium"/>
    <s v="CLOUD"/>
    <s v="462-WA Pollution Liab Insurance Program"/>
    <x v="1"/>
    <s v="B38"/>
    <n v="2500"/>
    <n v="1500"/>
    <n v="4000"/>
    <n v="208.33333333333334"/>
    <n v="125"/>
  </r>
  <r>
    <x v="98"/>
    <s v="State Parks and Recreation Comm"/>
    <s v="2023-25 Biennium"/>
    <s v="CLOUD"/>
    <s v="465-State Parks and Recreation Comm"/>
    <x v="1"/>
    <s v="B38"/>
    <n v="18500"/>
    <n v="19500"/>
    <n v="38000"/>
    <n v="1541.6666666666667"/>
    <n v="1625"/>
  </r>
  <r>
    <x v="99"/>
    <s v="Rec and Conservation Funding Board"/>
    <s v="2023-25 Biennium"/>
    <s v="CLOUD"/>
    <s v="467-Rec and Conservation Funding Board"/>
    <x v="1"/>
    <s v="B38"/>
    <n v="9500"/>
    <n v="10500"/>
    <n v="20000"/>
    <n v="791.66666666666663"/>
    <n v="875"/>
  </r>
  <r>
    <x v="100"/>
    <s v="Environ &amp; Land Use Hearings Office"/>
    <s v="2023-25 Biennium"/>
    <s v="CLOUD"/>
    <s v="468-Environ &amp; Land Use Hearings Office"/>
    <x v="1"/>
    <s v="B38"/>
    <n v="2000"/>
    <n v="2000"/>
    <n v="4000"/>
    <n v="166.66666666666666"/>
    <n v="166.66666666666666"/>
  </r>
  <r>
    <x v="101"/>
    <s v="State Conservation Commission"/>
    <s v="2023-25 Biennium"/>
    <s v="CLOUD"/>
    <s v="471-State Conservation Commission"/>
    <x v="1"/>
    <s v="B38"/>
    <n v="1000"/>
    <n v="0"/>
    <n v="1000"/>
    <n v="83.333333333333329"/>
    <n v="0"/>
  </r>
  <r>
    <x v="102"/>
    <s v="Dept of Fish and Wildlife"/>
    <s v="2023-25 Biennium"/>
    <s v="CLOUD"/>
    <s v="477-Dept of Fish and Wildlife"/>
    <x v="1"/>
    <s v="B38"/>
    <n v="92500"/>
    <n v="92500"/>
    <n v="185000"/>
    <n v="7708.333333333333"/>
    <n v="7708.333333333333"/>
  </r>
  <r>
    <x v="103"/>
    <s v="Puget Sound Partnership"/>
    <s v="2023-25 Biennium"/>
    <s v="CLOUD"/>
    <s v="478-Puget Sound Partnership"/>
    <x v="1"/>
    <s v="B38"/>
    <n v="3500"/>
    <n v="3500"/>
    <n v="7000"/>
    <n v="291.66666666666669"/>
    <n v="291.66666666666669"/>
  </r>
  <r>
    <x v="104"/>
    <s v="Department of Natural Resources"/>
    <s v="2023-25 Biennium"/>
    <s v="CLOUD"/>
    <s v="490-Department of Natural Resources"/>
    <x v="1"/>
    <s v="B38"/>
    <n v="71500"/>
    <n v="69500"/>
    <n v="141000"/>
    <n v="5958.333333333333"/>
    <n v="5791.666666666667"/>
  </r>
  <r>
    <x v="105"/>
    <s v="Department of Agriculture"/>
    <s v="2023-25 Biennium"/>
    <s v="CLOUD"/>
    <s v="495-Department of Agriculture"/>
    <x v="1"/>
    <s v="B38"/>
    <n v="27500"/>
    <n v="28500"/>
    <n v="56000"/>
    <n v="2291.6666666666665"/>
    <n v="2375"/>
  </r>
  <r>
    <x v="106"/>
    <s v="Employment Security Department"/>
    <s v="2023-25 Biennium"/>
    <s v="CLOUD"/>
    <s v="540-Employment Security Department"/>
    <x v="1"/>
    <s v="B38"/>
    <n v="234000"/>
    <n v="236000"/>
    <n v="470000"/>
    <n v="19500"/>
    <n v="19666.666666666668"/>
  </r>
  <r>
    <x v="109"/>
    <s v="ESD - PFM"/>
    <s v="2023-25 Biennium"/>
    <s v="CLOUD"/>
    <s v="541-ESD - PFM"/>
    <x v="1"/>
    <s v="B38"/>
    <n v="0"/>
    <n v="0"/>
    <n v="0"/>
    <n v="0"/>
    <n v="0"/>
  </r>
  <r>
    <x v="110"/>
    <s v="ESD LTC"/>
    <s v="2023-25 Biennium"/>
    <s v="CLOUD"/>
    <s v="542-ESD LTC"/>
    <x v="1"/>
    <s v="B38"/>
    <n v="0"/>
    <n v="0"/>
    <n v="0"/>
    <n v="0"/>
    <n v="0"/>
  </r>
  <r>
    <x v="111"/>
    <s v="ESD - UI"/>
    <s v="2023-25 Biennium"/>
    <s v="CLOUD"/>
    <s v="543-ESD - UI"/>
    <x v="1"/>
    <s v="B38"/>
    <n v="0"/>
    <n v="0"/>
    <n v="0"/>
    <n v="0"/>
    <n v="0"/>
  </r>
  <r>
    <x v="112"/>
    <s v="ESD - Other"/>
    <s v="2023-25 Biennium"/>
    <s v="CLOUD"/>
    <s v="544-ESD - Other"/>
    <x v="1"/>
    <s v="B38"/>
    <n v="0"/>
    <n v="0"/>
    <n v="0"/>
    <n v="0"/>
    <n v="0"/>
  </r>
  <r>
    <x v="107"/>
    <s v="Community/Technical College System"/>
    <s v="2023-25 Biennium"/>
    <s v="CLOUD"/>
    <s v="699-Community/Technical College System"/>
    <x v="1"/>
    <s v="B38"/>
    <n v="279000"/>
    <n v="280000"/>
    <n v="559000"/>
    <n v="23250"/>
    <n v="23333.333333333332"/>
  </r>
  <r>
    <x v="0"/>
    <s v="House of Representatives"/>
    <s v="2024 Supplemental"/>
    <m/>
    <s v="011-House of Representatives"/>
    <x v="1"/>
    <s v="B38"/>
    <n v="0"/>
    <n v="0"/>
    <n v="0"/>
    <n v="0"/>
    <n v="0"/>
  </r>
  <r>
    <x v="1"/>
    <s v="Senate"/>
    <s v="2024 Supplemental"/>
    <m/>
    <s v="012-Senate"/>
    <x v="1"/>
    <s v="B38"/>
    <n v="0"/>
    <n v="0"/>
    <n v="0"/>
    <n v="0"/>
    <n v="0"/>
  </r>
  <r>
    <x v="2"/>
    <s v="Joint Transportation Committee"/>
    <s v="2024 Supplemental"/>
    <m/>
    <s v="013-Joint Transportation Committee"/>
    <x v="1"/>
    <s v="B38"/>
    <n v="0"/>
    <n v="0"/>
    <n v="0"/>
    <n v="0"/>
    <n v="0"/>
  </r>
  <r>
    <x v="3"/>
    <s v="Jt Leg Audit &amp; Review Committee"/>
    <s v="2024 Supplemental"/>
    <m/>
    <s v="014-Jt Leg Audit &amp; Review Committee"/>
    <x v="1"/>
    <s v="B38"/>
    <n v="0"/>
    <n v="0"/>
    <n v="0"/>
    <n v="0"/>
    <n v="0"/>
  </r>
  <r>
    <x v="4"/>
    <s v="LEAP Committee"/>
    <s v="2024 Supplemental"/>
    <m/>
    <s v="020-LEAP Committee"/>
    <x v="1"/>
    <s v="B38"/>
    <n v="0"/>
    <n v="0"/>
    <n v="0"/>
    <n v="0"/>
    <n v="0"/>
  </r>
  <r>
    <x v="5"/>
    <s v="Office of the State Actuary"/>
    <s v="2024 Supplemental"/>
    <m/>
    <s v="035-Office of the State Actuary"/>
    <x v="1"/>
    <s v="B38"/>
    <n v="0"/>
    <n v="0"/>
    <n v="0"/>
    <n v="0"/>
    <n v="0"/>
  </r>
  <r>
    <x v="6"/>
    <s v="St Leg Labor Rel"/>
    <s v="2024 Supplemental"/>
    <m/>
    <s v="036-St Leg Labor Rel"/>
    <x v="1"/>
    <s v="B38"/>
    <n v="0"/>
    <n v="0"/>
    <n v="0"/>
    <n v="0"/>
    <n v="0"/>
  </r>
  <r>
    <x v="7"/>
    <s v="Office of Legislative Support Svcs"/>
    <s v="2024 Supplemental"/>
    <m/>
    <s v="037-Office of Legislative Support Svcs"/>
    <x v="1"/>
    <s v="B38"/>
    <n v="0"/>
    <n v="0"/>
    <n v="0"/>
    <n v="0"/>
    <n v="0"/>
  </r>
  <r>
    <x v="8"/>
    <s v="Joint Legislative Systems Comm"/>
    <s v="2024 Supplemental"/>
    <m/>
    <s v="038-Joint Legislative Systems Comm"/>
    <x v="1"/>
    <s v="B38"/>
    <n v="0"/>
    <n v="0"/>
    <n v="0"/>
    <n v="0"/>
    <n v="0"/>
  </r>
  <r>
    <x v="9"/>
    <s v="Statute Law Committee"/>
    <s v="2024 Supplemental"/>
    <m/>
    <s v="040-Statute Law Committee"/>
    <x v="1"/>
    <s v="B38"/>
    <n v="0"/>
    <n v="0"/>
    <n v="0"/>
    <n v="0"/>
    <n v="0"/>
  </r>
  <r>
    <x v="10"/>
    <s v="Supreme Court"/>
    <s v="2024 Supplemental"/>
    <m/>
    <s v="045-Supreme Court"/>
    <x v="1"/>
    <s v="B38"/>
    <n v="0"/>
    <n v="0"/>
    <n v="0"/>
    <n v="0"/>
    <n v="0"/>
  </r>
  <r>
    <x v="11"/>
    <s v="State Law Library"/>
    <s v="2024 Supplemental"/>
    <m/>
    <s v="046-State Law Library"/>
    <x v="1"/>
    <s v="B38"/>
    <n v="0"/>
    <n v="0"/>
    <n v="0"/>
    <n v="0"/>
    <n v="0"/>
  </r>
  <r>
    <x v="12"/>
    <s v="Court of Appeals"/>
    <s v="2024 Supplemental"/>
    <m/>
    <s v="048-Court of Appeals"/>
    <x v="1"/>
    <s v="B38"/>
    <n v="0"/>
    <n v="0"/>
    <n v="0"/>
    <n v="0"/>
    <n v="0"/>
  </r>
  <r>
    <x v="13"/>
    <s v="Commission on Judicial Conduct"/>
    <s v="2024 Supplemental"/>
    <m/>
    <s v="050-Commission on Judicial Conduct"/>
    <x v="1"/>
    <s v="B38"/>
    <n v="0"/>
    <n v="0"/>
    <n v="0"/>
    <n v="0"/>
    <n v="0"/>
  </r>
  <r>
    <x v="14"/>
    <s v="Administrative Office of the Courts"/>
    <s v="2024 Supplemental"/>
    <m/>
    <s v="055-Administrative Office of the Courts"/>
    <x v="1"/>
    <s v="B38"/>
    <n v="0"/>
    <n v="0"/>
    <n v="0"/>
    <n v="0"/>
    <n v="0"/>
  </r>
  <r>
    <x v="15"/>
    <s v="Office of Public Defense"/>
    <s v="2024 Supplemental"/>
    <m/>
    <s v="056-Office of Public Defense"/>
    <x v="1"/>
    <s v="B38"/>
    <n v="0"/>
    <n v="0"/>
    <n v="0"/>
    <n v="0"/>
    <n v="0"/>
  </r>
  <r>
    <x v="16"/>
    <s v="Office of Civil Legal Aid"/>
    <s v="2024 Supplemental"/>
    <m/>
    <s v="057-Office of Civil Legal Aid"/>
    <x v="1"/>
    <s v="B38"/>
    <n v="0"/>
    <n v="0"/>
    <n v="0"/>
    <n v="0"/>
    <n v="0"/>
  </r>
  <r>
    <x v="17"/>
    <s v="Office of the Governor"/>
    <s v="2024 Supplemental"/>
    <m/>
    <s v="075-Office of the Governor"/>
    <x v="1"/>
    <s v="B38"/>
    <n v="0"/>
    <n v="0"/>
    <n v="0"/>
    <n v="0"/>
    <n v="0"/>
  </r>
  <r>
    <x v="18"/>
    <s v="Office of the Lieutenant Governor"/>
    <s v="2024 Supplemental"/>
    <m/>
    <s v="080-Office of the Lieutenant Governor"/>
    <x v="1"/>
    <s v="B38"/>
    <n v="0"/>
    <n v="0"/>
    <n v="0"/>
    <n v="0"/>
    <n v="0"/>
  </r>
  <r>
    <x v="19"/>
    <s v="WA St Leadership Bd"/>
    <s v="2024 Supplemental"/>
    <m/>
    <s v="083-WA St Leadership Bd"/>
    <x v="1"/>
    <s v="B38"/>
    <n v="0"/>
    <n v="0"/>
    <n v="0"/>
    <n v="0"/>
    <n v="0"/>
  </r>
  <r>
    <x v="20"/>
    <s v="Public Disclosure Commission"/>
    <s v="2024 Supplemental"/>
    <m/>
    <s v="082-Public Disclosure Commission"/>
    <x v="1"/>
    <s v="B38"/>
    <n v="0"/>
    <n v="0"/>
    <n v="0"/>
    <n v="0"/>
    <n v="0"/>
  </r>
  <r>
    <x v="21"/>
    <s v="Office of the Secretary of State"/>
    <s v="2024 Supplemental"/>
    <m/>
    <s v="085-Office of the Secretary of State"/>
    <x v="1"/>
    <s v="B38"/>
    <n v="0"/>
    <n v="0"/>
    <n v="0"/>
    <n v="0"/>
    <n v="0"/>
  </r>
  <r>
    <x v="22"/>
    <s v="Governor's Office of Indian Affairs"/>
    <s v="2024 Supplemental"/>
    <m/>
    <s v="086-Governor's Office of Indian Affairs"/>
    <x v="1"/>
    <s v="B38"/>
    <n v="0"/>
    <n v="0"/>
    <n v="0"/>
    <n v="0"/>
    <n v="0"/>
  </r>
  <r>
    <x v="23"/>
    <s v="Asian-Pacific-American Affrs"/>
    <s v="2024 Supplemental"/>
    <m/>
    <s v="087-Asian-Pacific-American Affrs"/>
    <x v="1"/>
    <s v="B38"/>
    <n v="0"/>
    <n v="0"/>
    <n v="0"/>
    <n v="0"/>
    <n v="0"/>
  </r>
  <r>
    <x v="24"/>
    <s v="Office of the State Treasurer"/>
    <s v="2024 Supplemental"/>
    <m/>
    <s v="090-Office of the State Treasurer"/>
    <x v="1"/>
    <s v="B38"/>
    <n v="0"/>
    <n v="0"/>
    <n v="0"/>
    <n v="0"/>
    <n v="0"/>
  </r>
  <r>
    <x v="25"/>
    <s v="Redistricting Commission"/>
    <s v="2024 Supplemental"/>
    <m/>
    <s v="091-Redistricting Commission"/>
    <x v="1"/>
    <s v="B38"/>
    <n v="0"/>
    <n v="0"/>
    <n v="0"/>
    <n v="0"/>
    <n v="0"/>
  </r>
  <r>
    <x v="26"/>
    <s v="Office of the State Auditor"/>
    <s v="2024 Supplemental"/>
    <m/>
    <s v="095-Office of the State Auditor"/>
    <x v="1"/>
    <s v="B38"/>
    <n v="0"/>
    <n v="0"/>
    <n v="0"/>
    <n v="0"/>
    <n v="0"/>
  </r>
  <r>
    <x v="27"/>
    <s v="Comm Salaries for Elected Officials"/>
    <s v="2024 Supplemental"/>
    <m/>
    <s v="099-Comm Salaries for Elected Officials"/>
    <x v="1"/>
    <s v="B38"/>
    <n v="0"/>
    <n v="0"/>
    <n v="0"/>
    <n v="0"/>
    <n v="0"/>
  </r>
  <r>
    <x v="28"/>
    <s v="Office of the Attorney General"/>
    <s v="2024 Supplemental"/>
    <m/>
    <s v="100-Office of the Attorney General"/>
    <x v="1"/>
    <s v="B38"/>
    <n v="0"/>
    <n v="0"/>
    <n v="0"/>
    <n v="0"/>
    <n v="0"/>
  </r>
  <r>
    <x v="29"/>
    <s v="Caseload Forecast Council"/>
    <s v="2024 Supplemental"/>
    <m/>
    <s v="101-Caseload Forecast Council"/>
    <x v="1"/>
    <s v="B38"/>
    <n v="0"/>
    <n v="0"/>
    <n v="0"/>
    <n v="0"/>
    <n v="0"/>
  </r>
  <r>
    <x v="30"/>
    <s v="Dept of Financial Institutions"/>
    <s v="2024 Supplemental"/>
    <m/>
    <s v="102-Dept of Financial Institutions"/>
    <x v="1"/>
    <s v="B38"/>
    <n v="0"/>
    <n v="0"/>
    <n v="0"/>
    <n v="0"/>
    <n v="0"/>
  </r>
  <r>
    <x v="31"/>
    <s v="Department of Commerce"/>
    <s v="2024 Supplemental"/>
    <m/>
    <s v="103-Department of Commerce"/>
    <x v="1"/>
    <s v="B38"/>
    <n v="0"/>
    <n v="0"/>
    <n v="0"/>
    <n v="0"/>
    <n v="0"/>
  </r>
  <r>
    <x v="32"/>
    <s v="Economic &amp; Revenue Forecast Council"/>
    <s v="2024 Supplemental"/>
    <m/>
    <s v="104-Economic &amp; Revenue Forecast Council"/>
    <x v="1"/>
    <s v="B38"/>
    <n v="0"/>
    <n v="0"/>
    <n v="0"/>
    <n v="0"/>
    <n v="0"/>
  </r>
  <r>
    <x v="33"/>
    <s v="Office of Financial Management"/>
    <s v="2024 Supplemental"/>
    <m/>
    <s v="105-Office of Financial Management"/>
    <x v="1"/>
    <s v="B38"/>
    <n v="0"/>
    <n v="0"/>
    <n v="0"/>
    <n v="0"/>
    <n v="0"/>
  </r>
  <r>
    <x v="34"/>
    <s v="WA State Health Care Authority"/>
    <s v="2024 Supplemental"/>
    <m/>
    <s v="107-WA State Health Care Authority"/>
    <x v="1"/>
    <s v="B38"/>
    <n v="0"/>
    <n v="0"/>
    <n v="0"/>
    <n v="0"/>
    <n v="0"/>
  </r>
  <r>
    <x v="35"/>
    <s v="Office of Administrative Hearings"/>
    <s v="2024 Supplemental"/>
    <m/>
    <s v="110-Office of Administrative Hearings"/>
    <x v="1"/>
    <s v="B38"/>
    <n v="0"/>
    <n v="0"/>
    <n v="0"/>
    <n v="0"/>
    <n v="0"/>
  </r>
  <r>
    <x v="36"/>
    <s v="State Lottery Commission"/>
    <s v="2024 Supplemental"/>
    <m/>
    <s v="116-State Lottery Commission"/>
    <x v="1"/>
    <s v="B38"/>
    <n v="0"/>
    <n v="0"/>
    <n v="0"/>
    <n v="0"/>
    <n v="0"/>
  </r>
  <r>
    <x v="37"/>
    <s v="Washington State Gambling Comm"/>
    <s v="2024 Supplemental"/>
    <m/>
    <s v="117-Washington State Gambling Comm"/>
    <x v="1"/>
    <s v="B38"/>
    <n v="0"/>
    <n v="0"/>
    <n v="0"/>
    <n v="0"/>
    <n v="0"/>
  </r>
  <r>
    <x v="38"/>
    <s v="WA State Comm on Hispanic Affairs"/>
    <s v="2024 Supplemental"/>
    <m/>
    <s v="118-WA State Comm on Hispanic Affairs"/>
    <x v="1"/>
    <s v="B38"/>
    <n v="0"/>
    <n v="0"/>
    <n v="0"/>
    <n v="0"/>
    <n v="0"/>
  </r>
  <r>
    <x v="39"/>
    <s v="African-American Affairs Comm"/>
    <s v="2024 Supplemental"/>
    <m/>
    <s v="119-African-American Affairs Comm"/>
    <x v="1"/>
    <s v="B38"/>
    <n v="0"/>
    <n v="0"/>
    <n v="0"/>
    <n v="0"/>
    <n v="0"/>
  </r>
  <r>
    <x v="40"/>
    <s v="Human Rights Commission"/>
    <s v="2024 Supplemental"/>
    <m/>
    <s v="120-Human Rights Commission"/>
    <x v="1"/>
    <s v="B38"/>
    <n v="0"/>
    <n v="0"/>
    <n v="0"/>
    <n v="0"/>
    <n v="0"/>
  </r>
  <r>
    <x v="41"/>
    <s v="Department of Retirement Systems"/>
    <s v="2024 Supplemental"/>
    <m/>
    <s v="124-Department of Retirement Systems"/>
    <x v="1"/>
    <s v="B38"/>
    <n v="0"/>
    <n v="0"/>
    <n v="0"/>
    <n v="0"/>
    <n v="0"/>
  </r>
  <r>
    <x v="42"/>
    <s v="State Investment Board"/>
    <s v="2024 Supplemental"/>
    <m/>
    <s v="126-State Investment Board"/>
    <x v="1"/>
    <s v="B38"/>
    <n v="0"/>
    <n v="0"/>
    <n v="0"/>
    <n v="0"/>
    <n v="0"/>
  </r>
  <r>
    <x v="43"/>
    <s v="Department of Revenue"/>
    <s v="2024 Supplemental"/>
    <m/>
    <s v="140-Department of Revenue"/>
    <x v="1"/>
    <s v="B38"/>
    <n v="0"/>
    <n v="0"/>
    <n v="0"/>
    <n v="0"/>
    <n v="0"/>
  </r>
  <r>
    <x v="44"/>
    <s v="Board of Tax Appeals"/>
    <s v="2024 Supplemental"/>
    <m/>
    <s v="142-Board of Tax Appeals"/>
    <x v="1"/>
    <s v="B38"/>
    <n v="0"/>
    <n v="0"/>
    <n v="0"/>
    <n v="0"/>
    <n v="0"/>
  </r>
  <r>
    <x v="45"/>
    <s v="Minority &amp; Women's Business Enterp"/>
    <s v="2024 Supplemental"/>
    <m/>
    <s v="147-Minority &amp; Women's Business Enterp"/>
    <x v="1"/>
    <s v="B38"/>
    <n v="0"/>
    <n v="0"/>
    <n v="0"/>
    <n v="0"/>
    <n v="0"/>
  </r>
  <r>
    <x v="46"/>
    <s v="Office of Insurance Commissioner"/>
    <s v="2024 Supplemental"/>
    <m/>
    <s v="160-Office of Insurance Commissioner"/>
    <x v="1"/>
    <s v="B38"/>
    <n v="0"/>
    <n v="0"/>
    <n v="0"/>
    <n v="0"/>
    <n v="0"/>
  </r>
  <r>
    <x v="47"/>
    <s v="Consolidated Technology Services"/>
    <s v="2024 Supplemental"/>
    <m/>
    <s v="163-Consolidated Technology Services"/>
    <x v="1"/>
    <s v="B38"/>
    <n v="0"/>
    <n v="0"/>
    <n v="0"/>
    <n v="0"/>
    <n v="0"/>
  </r>
  <r>
    <x v="48"/>
    <s v="State Board of Accountancy"/>
    <s v="2024 Supplemental"/>
    <m/>
    <s v="165-State Board of Accountancy"/>
    <x v="1"/>
    <s v="B38"/>
    <n v="0"/>
    <n v="0"/>
    <n v="0"/>
    <n v="0"/>
    <n v="0"/>
  </r>
  <r>
    <x v="49"/>
    <s v="Bd of Reg Prof Eng &amp; Land Surveyors"/>
    <s v="2024 Supplemental"/>
    <m/>
    <s v="166-Bd of Reg Prof Eng &amp; Land Surveyors"/>
    <x v="1"/>
    <s v="B38"/>
    <n v="0"/>
    <n v="0"/>
    <n v="0"/>
    <n v="0"/>
    <n v="0"/>
  </r>
  <r>
    <x v="50"/>
    <s v="Forensic Investigations Council"/>
    <s v="2024 Supplemental"/>
    <m/>
    <s v="167-Forensic Investigations Council"/>
    <x v="1"/>
    <s v="B38"/>
    <n v="0"/>
    <n v="0"/>
    <n v="0"/>
    <n v="0"/>
    <n v="0"/>
  </r>
  <r>
    <x v="51"/>
    <s v="Dept of Enterprise Services"/>
    <s v="2024 Supplemental"/>
    <m/>
    <s v="179-Dept of Enterprise Services"/>
    <x v="1"/>
    <s v="B38"/>
    <n v="0"/>
    <n v="0"/>
    <n v="0"/>
    <n v="0"/>
    <n v="0"/>
  </r>
  <r>
    <x v="52"/>
    <s v="Washington Horse Racing Commission"/>
    <s v="2024 Supplemental"/>
    <m/>
    <s v="185-Washington Horse Racing Commission"/>
    <x v="1"/>
    <s v="B38"/>
    <n v="500"/>
    <n v="-500"/>
    <n v="0"/>
    <n v="41.67"/>
    <n v="-41.67"/>
  </r>
  <r>
    <x v="53"/>
    <s v="Bd of Industrial Insurance Appeals"/>
    <s v="2024 Supplemental"/>
    <m/>
    <s v="190-Bd of Industrial Insurance Appeals"/>
    <x v="1"/>
    <s v="B38"/>
    <n v="0"/>
    <n v="0"/>
    <n v="0"/>
    <n v="0"/>
    <n v="0"/>
  </r>
  <r>
    <x v="54"/>
    <s v="Liquor and Cannabis Board"/>
    <s v="2024 Supplemental"/>
    <m/>
    <s v="195-Liquor and Cannabis Board"/>
    <x v="1"/>
    <s v="B38"/>
    <n v="0"/>
    <n v="0"/>
    <n v="0"/>
    <n v="0"/>
    <n v="0"/>
  </r>
  <r>
    <x v="55"/>
    <s v="Board of Pilotage Commissioners"/>
    <s v="2024 Supplemental"/>
    <m/>
    <s v="205-Board of Pilotage Commissioners"/>
    <x v="1"/>
    <s v="B38"/>
    <n v="0"/>
    <n v="0"/>
    <n v="0"/>
    <n v="0"/>
    <n v="0"/>
  </r>
  <r>
    <x v="56"/>
    <s v="Utilities and Transportation Comm"/>
    <s v="2024 Supplemental"/>
    <m/>
    <s v="215-Utilities and Transportation Comm"/>
    <x v="1"/>
    <s v="B38"/>
    <n v="0"/>
    <n v="0"/>
    <n v="0"/>
    <n v="0"/>
    <n v="0"/>
  </r>
  <r>
    <x v="57"/>
    <s v="Board for Volunteer Firefighters"/>
    <s v="2024 Supplemental"/>
    <m/>
    <s v="220-Board for Volunteer Firefighters"/>
    <x v="1"/>
    <s v="B38"/>
    <n v="0"/>
    <n v="0"/>
    <n v="0"/>
    <n v="0"/>
    <n v="0"/>
  </r>
  <r>
    <x v="58"/>
    <s v="Washington State Patrol"/>
    <s v="2024 Supplemental"/>
    <m/>
    <s v="225-Washington State Patrol"/>
    <x v="1"/>
    <s v="B38"/>
    <n v="0"/>
    <n v="0"/>
    <n v="0"/>
    <n v="0"/>
    <n v="0"/>
  </r>
  <r>
    <x v="59"/>
    <s v="Criminal Justice Training Comm"/>
    <s v="2024 Supplemental"/>
    <m/>
    <s v="227-Criminal Justice Training Comm"/>
    <x v="1"/>
    <s v="B38"/>
    <n v="0"/>
    <n v="0"/>
    <n v="0"/>
    <n v="0"/>
    <n v="0"/>
  </r>
  <r>
    <x v="60"/>
    <s v="WA Traffic Safety Commission"/>
    <s v="2024 Supplemental"/>
    <m/>
    <s v="228-WA Traffic Safety Commission"/>
    <x v="1"/>
    <s v="B38"/>
    <n v="-500"/>
    <n v="1500"/>
    <n v="1000"/>
    <n v="-41.67"/>
    <n v="125"/>
  </r>
  <r>
    <x v="61"/>
    <s v="Office of Independent Investigations"/>
    <s v="2024 Supplemental"/>
    <m/>
    <s v="229-Office of Independent Investigations"/>
    <x v="1"/>
    <s v="B38"/>
    <n v="0"/>
    <n v="0"/>
    <n v="0"/>
    <n v="0"/>
    <n v="0"/>
  </r>
  <r>
    <x v="62"/>
    <s v="Department of Labor and Industries"/>
    <s v="2024 Supplemental"/>
    <m/>
    <s v="235-Department of Labor and Industries"/>
    <x v="1"/>
    <s v="B38"/>
    <n v="0"/>
    <n v="0"/>
    <n v="0"/>
    <n v="0"/>
    <n v="0"/>
  </r>
  <r>
    <x v="63"/>
    <s v="Department of Licensing"/>
    <s v="2024 Supplemental"/>
    <m/>
    <s v="240-Department of Licensing"/>
    <x v="1"/>
    <s v="B38"/>
    <n v="0"/>
    <n v="0"/>
    <n v="0"/>
    <n v="0"/>
    <n v="0"/>
  </r>
  <r>
    <x v="64"/>
    <s v="Military Department"/>
    <s v="2024 Supplemental"/>
    <m/>
    <s v="245-Military Department"/>
    <x v="1"/>
    <s v="B38"/>
    <n v="0"/>
    <n v="0"/>
    <n v="0"/>
    <n v="0"/>
    <n v="0"/>
  </r>
  <r>
    <x v="65"/>
    <s v="Public Employment Relations Comm"/>
    <s v="2024 Supplemental"/>
    <m/>
    <s v="275-Public Employment Relations Comm"/>
    <x v="1"/>
    <s v="B38"/>
    <n v="0"/>
    <n v="0"/>
    <n v="0"/>
    <n v="0"/>
    <n v="0"/>
  </r>
  <r>
    <x v="66"/>
    <s v="Dept of Social and Health Services"/>
    <s v="2024 Supplemental"/>
    <m/>
    <s v="300-Dept of Social and Health Services"/>
    <x v="1"/>
    <s v="B38"/>
    <n v="0"/>
    <n v="0"/>
    <n v="0"/>
    <n v="0"/>
    <n v="0"/>
  </r>
  <r>
    <x v="67"/>
    <s v="Department of Health"/>
    <s v="2024 Supplemental"/>
    <m/>
    <s v="303-Department of Health"/>
    <x v="1"/>
    <s v="B38"/>
    <n v="0"/>
    <n v="0"/>
    <n v="0"/>
    <n v="0"/>
    <n v="0"/>
  </r>
  <r>
    <x v="68"/>
    <s v="Department of Veterans' Affairs"/>
    <s v="2024 Supplemental"/>
    <m/>
    <s v="305-Department of Veterans' Affairs"/>
    <x v="1"/>
    <s v="B38"/>
    <n v="0"/>
    <n v="0"/>
    <n v="0"/>
    <n v="0"/>
    <n v="0"/>
  </r>
  <r>
    <x v="69"/>
    <s v="Dept of Children, Youth &amp; Families"/>
    <s v="2024 Supplemental"/>
    <m/>
    <s v="307-Dept of Children, Youth &amp; Families"/>
    <x v="1"/>
    <s v="B38"/>
    <n v="0"/>
    <n v="0"/>
    <n v="0"/>
    <n v="0"/>
    <n v="0"/>
  </r>
  <r>
    <x v="70"/>
    <s v="Department of Corrections"/>
    <s v="2024 Supplemental"/>
    <m/>
    <s v="310-Department of Corrections"/>
    <x v="1"/>
    <s v="B38"/>
    <n v="0"/>
    <n v="0"/>
    <n v="0"/>
    <n v="0"/>
    <n v="0"/>
  </r>
  <r>
    <x v="71"/>
    <s v="Dept of Services for the Blind"/>
    <s v="2024 Supplemental"/>
    <m/>
    <s v="315-Dept of Services for the Blind"/>
    <x v="1"/>
    <s v="B38"/>
    <n v="0"/>
    <n v="0"/>
    <n v="0"/>
    <n v="0"/>
    <n v="0"/>
  </r>
  <r>
    <x v="72"/>
    <s v="Student Achievement Council"/>
    <s v="2024 Supplemental"/>
    <m/>
    <s v="340-Student Achievement Council"/>
    <x v="1"/>
    <s v="B38"/>
    <n v="0"/>
    <n v="0"/>
    <n v="0"/>
    <n v="0"/>
    <n v="0"/>
  </r>
  <r>
    <x v="73"/>
    <s v="LEOFF 2 Retirement Board"/>
    <s v="2024 Supplemental"/>
    <m/>
    <s v="341-LEOFF 2 Retirement Board"/>
    <x v="1"/>
    <s v="B38"/>
    <n v="0"/>
    <n v="0"/>
    <n v="0"/>
    <n v="0"/>
    <n v="0"/>
  </r>
  <r>
    <x v="74"/>
    <s v="Public Schools"/>
    <s v="2024 Supplemental"/>
    <m/>
    <s v="350-Public Schools"/>
    <x v="1"/>
    <s v="B38"/>
    <n v="0"/>
    <n v="0"/>
    <n v="0"/>
    <n v="0"/>
    <n v="0"/>
  </r>
  <r>
    <x v="75"/>
    <s v="State School for the Blind"/>
    <s v="2024 Supplemental"/>
    <m/>
    <s v="351-State School for the Blind"/>
    <x v="1"/>
    <s v="B38"/>
    <n v="0"/>
    <n v="0"/>
    <n v="0"/>
    <n v="0"/>
    <n v="0"/>
  </r>
  <r>
    <x v="76"/>
    <s v="Childhood Deafness &amp; Hearing Loss"/>
    <s v="2024 Supplemental"/>
    <m/>
    <s v="353-Childhood Deafness &amp; Hearing Loss"/>
    <x v="1"/>
    <s v="B38"/>
    <n v="0"/>
    <n v="0"/>
    <n v="0"/>
    <n v="0"/>
    <n v="0"/>
  </r>
  <r>
    <x v="77"/>
    <s v="Workforce Trng &amp; Educ Coord Board"/>
    <s v="2024 Supplemental"/>
    <m/>
    <s v="354-Workforce Trng &amp; Educ Coord Board"/>
    <x v="1"/>
    <s v="B38"/>
    <n v="0"/>
    <n v="0"/>
    <n v="0"/>
    <n v="0"/>
    <n v="0"/>
  </r>
  <r>
    <x v="78"/>
    <s v="Archaeology &amp; Historic Preservation"/>
    <s v="2024 Supplemental"/>
    <m/>
    <s v="355-Archaeology &amp; Historic Preservation"/>
    <x v="1"/>
    <s v="B38"/>
    <n v="0"/>
    <n v="0"/>
    <n v="0"/>
    <n v="0"/>
    <n v="0"/>
  </r>
  <r>
    <x v="79"/>
    <s v="Washington Charter School Comm"/>
    <s v="2024 Supplemental"/>
    <m/>
    <s v="359-Washington Charter School Comm"/>
    <x v="1"/>
    <s v="B38"/>
    <n v="0"/>
    <n v="0"/>
    <n v="0"/>
    <n v="0"/>
    <n v="0"/>
  </r>
  <r>
    <x v="80"/>
    <s v="University of Washington"/>
    <s v="2024 Supplemental"/>
    <m/>
    <s v="360-University of Washington"/>
    <x v="1"/>
    <s v="B38"/>
    <n v="0"/>
    <n v="0"/>
    <n v="0"/>
    <n v="0"/>
    <n v="0"/>
  </r>
  <r>
    <x v="81"/>
    <s v="Washington State University"/>
    <s v="2024 Supplemental"/>
    <m/>
    <s v="365-Washington State University"/>
    <x v="1"/>
    <s v="B38"/>
    <n v="0"/>
    <n v="0"/>
    <n v="0"/>
    <n v="0"/>
    <n v="0"/>
  </r>
  <r>
    <x v="82"/>
    <s v="Eastern Washington University"/>
    <s v="2024 Supplemental"/>
    <m/>
    <s v="370-Eastern Washington University"/>
    <x v="1"/>
    <s v="B38"/>
    <n v="0"/>
    <n v="0"/>
    <n v="0"/>
    <n v="0"/>
    <n v="0"/>
  </r>
  <r>
    <x v="83"/>
    <s v="Central Washington University"/>
    <s v="2024 Supplemental"/>
    <m/>
    <s v="375-Central Washington University"/>
    <x v="1"/>
    <s v="B38"/>
    <n v="0"/>
    <n v="0"/>
    <n v="0"/>
    <n v="0"/>
    <n v="0"/>
  </r>
  <r>
    <x v="84"/>
    <s v="The Evergreen State College"/>
    <s v="2024 Supplemental"/>
    <m/>
    <s v="376-The Evergreen State College"/>
    <x v="1"/>
    <s v="B38"/>
    <n v="0"/>
    <n v="0"/>
    <n v="0"/>
    <n v="0"/>
    <n v="0"/>
  </r>
  <r>
    <x v="85"/>
    <s v="Western Washington University"/>
    <s v="2024 Supplemental"/>
    <m/>
    <s v="380-Western Washington University"/>
    <x v="1"/>
    <s v="B38"/>
    <n v="0"/>
    <n v="0"/>
    <n v="0"/>
    <n v="0"/>
    <n v="0"/>
  </r>
  <r>
    <x v="86"/>
    <s v="Washington State Arts Commission"/>
    <s v="2024 Supplemental"/>
    <m/>
    <s v="387-Washington State Arts Commission"/>
    <x v="1"/>
    <s v="B38"/>
    <n v="0"/>
    <n v="0"/>
    <n v="0"/>
    <n v="0"/>
    <n v="0"/>
  </r>
  <r>
    <x v="87"/>
    <s v="Washington State Historical Society"/>
    <s v="2024 Supplemental"/>
    <m/>
    <s v="390-Washington State Historical Society"/>
    <x v="1"/>
    <s v="B38"/>
    <n v="0"/>
    <n v="0"/>
    <n v="0"/>
    <n v="0"/>
    <n v="0"/>
  </r>
  <r>
    <x v="88"/>
    <s v="East Wash State Historical Society"/>
    <s v="2024 Supplemental"/>
    <m/>
    <s v="395-East Wash State Historical Society"/>
    <x v="1"/>
    <s v="B38"/>
    <n v="0"/>
    <n v="0"/>
    <n v="0"/>
    <n v="0"/>
    <n v="0"/>
  </r>
  <r>
    <x v="89"/>
    <s v="Department of Transportation"/>
    <s v="2024 Supplemental"/>
    <m/>
    <s v="405-Department of Transportation"/>
    <x v="1"/>
    <s v="B38"/>
    <n v="0"/>
    <n v="0"/>
    <n v="0"/>
    <n v="0"/>
    <n v="0"/>
  </r>
  <r>
    <x v="90"/>
    <s v="County Road Administration Board"/>
    <s v="2024 Supplemental"/>
    <m/>
    <s v="406-County Road Administration Board"/>
    <x v="1"/>
    <s v="B38"/>
    <n v="0"/>
    <n v="0"/>
    <n v="0"/>
    <n v="0"/>
    <n v="0"/>
  </r>
  <r>
    <x v="91"/>
    <s v="Transportation Improvement Board"/>
    <s v="2024 Supplemental"/>
    <m/>
    <s v="407-Transportation Improvement Board"/>
    <x v="1"/>
    <s v="B38"/>
    <n v="0"/>
    <n v="0"/>
    <n v="0"/>
    <n v="0"/>
    <n v="0"/>
  </r>
  <r>
    <x v="92"/>
    <s v="Transportation Commission"/>
    <s v="2024 Supplemental"/>
    <m/>
    <s v="410-Transportation Commission"/>
    <x v="1"/>
    <s v="B38"/>
    <n v="0"/>
    <n v="0"/>
    <n v="0"/>
    <n v="0"/>
    <n v="0"/>
  </r>
  <r>
    <x v="93"/>
    <s v="Freight Mobility Strategic Invest"/>
    <s v="2024 Supplemental"/>
    <m/>
    <s v="411-Freight Mobility Strategic Invest"/>
    <x v="1"/>
    <s v="B38"/>
    <n v="0"/>
    <n v="0"/>
    <n v="0"/>
    <n v="0"/>
    <n v="0"/>
  </r>
  <r>
    <x v="94"/>
    <s v="Columbia River Gorge Commission"/>
    <s v="2024 Supplemental"/>
    <m/>
    <s v="460-Columbia River Gorge Commission"/>
    <x v="1"/>
    <s v="B38"/>
    <n v="0"/>
    <n v="0"/>
    <n v="0"/>
    <n v="0"/>
    <n v="0"/>
  </r>
  <r>
    <x v="95"/>
    <s v="Department of Ecology"/>
    <s v="2024 Supplemental"/>
    <m/>
    <s v="461-Department of Ecology"/>
    <x v="1"/>
    <s v="B38"/>
    <n v="0"/>
    <n v="0"/>
    <n v="0"/>
    <n v="0"/>
    <n v="0"/>
  </r>
  <r>
    <x v="96"/>
    <s v="WA Pollution Liab Insurance Program"/>
    <s v="2024 Supplemental"/>
    <m/>
    <s v="462-WA Pollution Liab Insurance Program"/>
    <x v="1"/>
    <s v="B38"/>
    <n v="0"/>
    <n v="0"/>
    <n v="0"/>
    <n v="0"/>
    <n v="0"/>
  </r>
  <r>
    <x v="97"/>
    <s v="Energy Fac Site Eval"/>
    <s v="2024 Supplemental"/>
    <m/>
    <s v="463-Energy Fac Site Eval"/>
    <x v="1"/>
    <s v="B38"/>
    <n v="0"/>
    <n v="0"/>
    <n v="0"/>
    <n v="0"/>
    <n v="0"/>
  </r>
  <r>
    <x v="98"/>
    <s v="State Parks and Recreation Comm"/>
    <s v="2024 Supplemental"/>
    <m/>
    <s v="465-State Parks and Recreation Comm"/>
    <x v="1"/>
    <s v="B38"/>
    <n v="0"/>
    <n v="0"/>
    <n v="0"/>
    <n v="0"/>
    <n v="0"/>
  </r>
  <r>
    <x v="99"/>
    <s v="Rec and Conservation Funding Board"/>
    <s v="2024 Supplemental"/>
    <m/>
    <s v="467-Rec and Conservation Funding Board"/>
    <x v="1"/>
    <s v="B38"/>
    <n v="0"/>
    <n v="0"/>
    <n v="0"/>
    <n v="0"/>
    <n v="0"/>
  </r>
  <r>
    <x v="100"/>
    <s v="Environ &amp; Land Use Hearings Office"/>
    <s v="2024 Supplemental"/>
    <m/>
    <s v="468-Environ &amp; Land Use Hearings Office"/>
    <x v="1"/>
    <s v="B38"/>
    <n v="0"/>
    <n v="0"/>
    <n v="0"/>
    <n v="0"/>
    <n v="0"/>
  </r>
  <r>
    <x v="101"/>
    <s v="State Conservation Commission"/>
    <s v="2024 Supplemental"/>
    <m/>
    <s v="471-State Conservation Commission"/>
    <x v="1"/>
    <s v="B38"/>
    <n v="0"/>
    <n v="0"/>
    <n v="0"/>
    <n v="0"/>
    <n v="0"/>
  </r>
  <r>
    <x v="102"/>
    <s v="Dept of Fish and Wildlife"/>
    <s v="2024 Supplemental"/>
    <m/>
    <s v="477-Dept of Fish and Wildlife"/>
    <x v="1"/>
    <s v="B38"/>
    <n v="0"/>
    <n v="0"/>
    <n v="0"/>
    <n v="0"/>
    <n v="0"/>
  </r>
  <r>
    <x v="103"/>
    <s v="Puget Sound Partnership"/>
    <s v="2024 Supplemental"/>
    <m/>
    <s v="478-Puget Sound Partnership"/>
    <x v="1"/>
    <s v="B38"/>
    <n v="0"/>
    <n v="0"/>
    <n v="0"/>
    <n v="0"/>
    <n v="0"/>
  </r>
  <r>
    <x v="104"/>
    <s v="Department of Natural Resources"/>
    <s v="2024 Supplemental"/>
    <m/>
    <s v="490-Department of Natural Resources"/>
    <x v="1"/>
    <s v="B38"/>
    <n v="0"/>
    <n v="0"/>
    <n v="0"/>
    <n v="0"/>
    <n v="0"/>
  </r>
  <r>
    <x v="105"/>
    <s v="Department of Agriculture"/>
    <s v="2024 Supplemental"/>
    <m/>
    <s v="495-Department of Agriculture"/>
    <x v="1"/>
    <s v="B38"/>
    <n v="0"/>
    <n v="0"/>
    <n v="0"/>
    <n v="0"/>
    <n v="0"/>
  </r>
  <r>
    <x v="106"/>
    <s v="Employment Security Department"/>
    <s v="2024 Supplemental"/>
    <m/>
    <s v="540-Employment Security Department"/>
    <x v="1"/>
    <s v="B38"/>
    <n v="0"/>
    <n v="0"/>
    <n v="0"/>
    <n v="0"/>
    <n v="0"/>
  </r>
  <r>
    <x v="107"/>
    <s v="Community/Technical College System"/>
    <s v="2024 Supplemental"/>
    <m/>
    <s v="699-Community/Technical College System"/>
    <x v="1"/>
    <s v="B38"/>
    <n v="0"/>
    <n v="0"/>
    <n v="0"/>
    <n v="0"/>
    <n v="0"/>
  </r>
  <r>
    <x v="1"/>
    <s v="Senate"/>
    <s v="2024 Supplemental"/>
    <m/>
    <s v="012-Senate"/>
    <x v="2"/>
    <s v="B44"/>
    <n v="5000"/>
    <n v="5000"/>
    <n v="10000"/>
    <n v="416.67"/>
    <n v="416.67"/>
  </r>
  <r>
    <x v="2"/>
    <s v="Joint Transportation Committee"/>
    <s v="2024 Supplemental"/>
    <m/>
    <s v="013-Joint Transportation Committee"/>
    <x v="2"/>
    <s v="B44"/>
    <n v="0"/>
    <n v="0"/>
    <n v="0"/>
    <n v="0"/>
    <n v="0"/>
  </r>
  <r>
    <x v="0"/>
    <s v="House of Representatives"/>
    <s v="2024 Supplemental"/>
    <m/>
    <s v="011-House of Representatives"/>
    <x v="2"/>
    <s v="B44"/>
    <n v="7000"/>
    <n v="7000"/>
    <n v="14000"/>
    <n v="583.33000000000004"/>
    <n v="583.33000000000004"/>
  </r>
  <r>
    <x v="3"/>
    <s v="Jt Leg Audit &amp; Review Committee"/>
    <s v="2024 Supplemental"/>
    <m/>
    <s v="014-Jt Leg Audit &amp; Review Committee"/>
    <x v="2"/>
    <s v="B44"/>
    <n v="1000"/>
    <n v="0"/>
    <n v="1000"/>
    <n v="83.33"/>
    <n v="0"/>
  </r>
  <r>
    <x v="4"/>
    <s v="LEAP Committee"/>
    <s v="2024 Supplemental"/>
    <m/>
    <s v="020-LEAP Committee"/>
    <x v="2"/>
    <s v="B44"/>
    <n v="0"/>
    <n v="0"/>
    <n v="0"/>
    <n v="0"/>
    <n v="0"/>
  </r>
  <r>
    <x v="5"/>
    <s v="Office of the State Actuary"/>
    <s v="2024 Supplemental"/>
    <m/>
    <s v="035-Office of the State Actuary"/>
    <x v="2"/>
    <s v="B44"/>
    <n v="1000"/>
    <n v="0"/>
    <n v="1000"/>
    <n v="83.33"/>
    <n v="0"/>
  </r>
  <r>
    <x v="6"/>
    <s v="St Leg Labor Rel"/>
    <s v="2024 Supplemental"/>
    <m/>
    <s v="036-St Leg Labor Rel"/>
    <x v="2"/>
    <s v="B44"/>
    <n v="0"/>
    <n v="0"/>
    <n v="0"/>
    <n v="0"/>
    <n v="0"/>
  </r>
  <r>
    <x v="7"/>
    <s v="Office of Legislative Support Svcs"/>
    <s v="2024 Supplemental"/>
    <m/>
    <s v="037-Office of Legislative Support Svcs"/>
    <x v="2"/>
    <s v="B44"/>
    <n v="0"/>
    <n v="1000"/>
    <n v="1000"/>
    <n v="0"/>
    <n v="83.33"/>
  </r>
  <r>
    <x v="8"/>
    <s v="Joint Legislative Systems Comm"/>
    <s v="2024 Supplemental"/>
    <m/>
    <s v="038-Joint Legislative Systems Comm"/>
    <x v="2"/>
    <s v="B44"/>
    <n v="1000"/>
    <n v="1000"/>
    <n v="2000"/>
    <n v="83.33"/>
    <n v="83.33"/>
  </r>
  <r>
    <x v="9"/>
    <s v="Statute Law Committee"/>
    <s v="2024 Supplemental"/>
    <m/>
    <s v="040-Statute Law Committee"/>
    <x v="2"/>
    <s v="B44"/>
    <n v="0"/>
    <n v="1000"/>
    <n v="1000"/>
    <n v="0"/>
    <n v="83.33"/>
  </r>
  <r>
    <x v="10"/>
    <s v="Supreme Court"/>
    <s v="2024 Supplemental"/>
    <m/>
    <s v="045-Supreme Court"/>
    <x v="2"/>
    <s v="B44"/>
    <n v="2000"/>
    <n v="1000"/>
    <n v="3000"/>
    <n v="166.67"/>
    <n v="83.33"/>
  </r>
  <r>
    <x v="11"/>
    <s v="State Law Library"/>
    <s v="2024 Supplemental"/>
    <m/>
    <s v="046-State Law Library"/>
    <x v="2"/>
    <s v="B44"/>
    <n v="0"/>
    <n v="0"/>
    <n v="0"/>
    <n v="0"/>
    <n v="0"/>
  </r>
  <r>
    <x v="12"/>
    <s v="Court of Appeals"/>
    <s v="2024 Supplemental"/>
    <m/>
    <s v="048-Court of Appeals"/>
    <x v="2"/>
    <s v="B44"/>
    <n v="2000"/>
    <n v="3000"/>
    <n v="5000"/>
    <n v="166.67"/>
    <n v="250"/>
  </r>
  <r>
    <x v="13"/>
    <s v="Commission on Judicial Conduct"/>
    <s v="2024 Supplemental"/>
    <m/>
    <s v="050-Commission on Judicial Conduct"/>
    <x v="2"/>
    <s v="B44"/>
    <n v="0"/>
    <n v="0"/>
    <n v="0"/>
    <n v="0"/>
    <n v="0"/>
  </r>
  <r>
    <x v="14"/>
    <s v="Administrative Office of the Courts"/>
    <s v="2024 Supplemental"/>
    <m/>
    <s v="055-Administrative Office of the Courts"/>
    <x v="2"/>
    <s v="B44"/>
    <n v="9000"/>
    <n v="10000"/>
    <n v="19000"/>
    <n v="750"/>
    <n v="833.33"/>
  </r>
  <r>
    <x v="15"/>
    <s v="Office of Public Defense"/>
    <s v="2024 Supplemental"/>
    <m/>
    <s v="056-Office of Public Defense"/>
    <x v="2"/>
    <s v="B44"/>
    <n v="0"/>
    <n v="1000"/>
    <n v="1000"/>
    <n v="0"/>
    <n v="83.33"/>
  </r>
  <r>
    <x v="16"/>
    <s v="Office of Civil Legal Aid"/>
    <s v="2024 Supplemental"/>
    <m/>
    <s v="057-Office of Civil Legal Aid"/>
    <x v="2"/>
    <s v="B44"/>
    <n v="0"/>
    <n v="0"/>
    <n v="0"/>
    <n v="0"/>
    <n v="0"/>
  </r>
  <r>
    <x v="17"/>
    <s v="Office of the Governor"/>
    <s v="2024 Supplemental"/>
    <m/>
    <s v="075-Office of the Governor"/>
    <x v="2"/>
    <s v="B44"/>
    <n v="2000"/>
    <n v="1000"/>
    <n v="3000"/>
    <n v="166.67"/>
    <n v="83.33"/>
  </r>
  <r>
    <x v="18"/>
    <s v="Office of the Lieutenant Governor"/>
    <s v="2024 Supplemental"/>
    <m/>
    <s v="080-Office of the Lieutenant Governor"/>
    <x v="2"/>
    <s v="B44"/>
    <n v="0"/>
    <n v="0"/>
    <n v="0"/>
    <n v="0"/>
    <n v="0"/>
  </r>
  <r>
    <x v="19"/>
    <s v="WA St Leadership Bd"/>
    <s v="2024 Supplemental"/>
    <m/>
    <s v="083-WA St Leadership Bd"/>
    <x v="2"/>
    <s v="B44"/>
    <n v="0"/>
    <n v="0"/>
    <n v="0"/>
    <n v="0"/>
    <n v="0"/>
  </r>
  <r>
    <x v="20"/>
    <s v="Public Disclosure Commission"/>
    <s v="2024 Supplemental"/>
    <m/>
    <s v="082-Public Disclosure Commission"/>
    <x v="2"/>
    <s v="B44"/>
    <n v="0"/>
    <n v="1000"/>
    <n v="1000"/>
    <n v="0"/>
    <n v="83.33"/>
  </r>
  <r>
    <x v="21"/>
    <s v="Office of the Secretary of State"/>
    <s v="2024 Supplemental"/>
    <m/>
    <s v="085-Office of the Secretary of State"/>
    <x v="2"/>
    <s v="B44"/>
    <n v="6000"/>
    <n v="5000"/>
    <n v="11000"/>
    <n v="500"/>
    <n v="416.67"/>
  </r>
  <r>
    <x v="22"/>
    <s v="Governor's Office of Indian Affairs"/>
    <s v="2024 Supplemental"/>
    <m/>
    <s v="086-Governor's Office of Indian Affairs"/>
    <x v="2"/>
    <s v="B44"/>
    <n v="0"/>
    <n v="0"/>
    <n v="0"/>
    <n v="0"/>
    <n v="0"/>
  </r>
  <r>
    <x v="23"/>
    <s v="Asian-Pacific-American Affrs"/>
    <s v="2024 Supplemental"/>
    <m/>
    <s v="087-Asian-Pacific-American Affrs"/>
    <x v="2"/>
    <s v="B44"/>
    <n v="0"/>
    <n v="0"/>
    <n v="0"/>
    <n v="0"/>
    <n v="0"/>
  </r>
  <r>
    <x v="24"/>
    <s v="Office of the State Treasurer"/>
    <s v="2024 Supplemental"/>
    <m/>
    <s v="090-Office of the State Treasurer"/>
    <x v="2"/>
    <s v="B44"/>
    <n v="1000"/>
    <n v="1000"/>
    <n v="2000"/>
    <n v="83.33"/>
    <n v="83.33"/>
  </r>
  <r>
    <x v="25"/>
    <s v="Redistricting Commission"/>
    <s v="2024 Supplemental"/>
    <m/>
    <s v="091-Redistricting Commission"/>
    <x v="2"/>
    <s v="B44"/>
    <n v="0"/>
    <n v="0"/>
    <n v="0"/>
    <n v="0"/>
    <n v="0"/>
  </r>
  <r>
    <x v="26"/>
    <s v="Office of the State Auditor"/>
    <s v="2024 Supplemental"/>
    <m/>
    <s v="095-Office of the State Auditor"/>
    <x v="2"/>
    <s v="B44"/>
    <n v="8000"/>
    <n v="8000"/>
    <n v="16000"/>
    <n v="666.67"/>
    <n v="666.67"/>
  </r>
  <r>
    <x v="27"/>
    <s v="Comm Salaries for Elected Officials"/>
    <s v="2024 Supplemental"/>
    <m/>
    <s v="099-Comm Salaries for Elected Officials"/>
    <x v="2"/>
    <s v="B44"/>
    <n v="0"/>
    <n v="0"/>
    <n v="0"/>
    <n v="0"/>
    <n v="0"/>
  </r>
  <r>
    <x v="28"/>
    <s v="Office of the Attorney General"/>
    <s v="2024 Supplemental"/>
    <m/>
    <s v="100-Office of the Attorney General"/>
    <x v="2"/>
    <s v="B44"/>
    <n v="32000"/>
    <n v="30000"/>
    <n v="62000"/>
    <n v="2666.67"/>
    <n v="2500"/>
  </r>
  <r>
    <x v="29"/>
    <s v="Caseload Forecast Council"/>
    <s v="2024 Supplemental"/>
    <m/>
    <s v="101-Caseload Forecast Council"/>
    <x v="2"/>
    <s v="B44"/>
    <n v="0"/>
    <n v="0"/>
    <n v="0"/>
    <n v="0"/>
    <n v="0"/>
  </r>
  <r>
    <x v="30"/>
    <s v="Dept of Financial Institutions"/>
    <s v="2024 Supplemental"/>
    <m/>
    <s v="102-Dept of Financial Institutions"/>
    <x v="2"/>
    <s v="B44"/>
    <n v="4000"/>
    <n v="4000"/>
    <n v="8000"/>
    <n v="333.33"/>
    <n v="333.33"/>
  </r>
  <r>
    <x v="31"/>
    <s v="Department of Commerce"/>
    <s v="2024 Supplemental"/>
    <m/>
    <s v="103-Department of Commerce"/>
    <x v="2"/>
    <s v="B44"/>
    <n v="8000"/>
    <n v="8000"/>
    <n v="16000"/>
    <n v="666.67"/>
    <n v="666.67"/>
  </r>
  <r>
    <x v="32"/>
    <s v="Economic &amp; Revenue Forecast Council"/>
    <s v="2024 Supplemental"/>
    <m/>
    <s v="104-Economic &amp; Revenue Forecast Council"/>
    <x v="2"/>
    <s v="B44"/>
    <n v="0"/>
    <n v="0"/>
    <n v="0"/>
    <n v="0"/>
    <n v="0"/>
  </r>
  <r>
    <x v="33"/>
    <s v="Office of Financial Management"/>
    <s v="2024 Supplemental"/>
    <m/>
    <s v="105-Office of Financial Management"/>
    <x v="2"/>
    <s v="B44"/>
    <n v="7000"/>
    <n v="11000"/>
    <n v="18000"/>
    <n v="583.33000000000004"/>
    <n v="916.67"/>
  </r>
  <r>
    <x v="34"/>
    <s v="WA State Health Care Authority"/>
    <s v="2024 Supplemental"/>
    <m/>
    <s v="107-WA State Health Care Authority"/>
    <x v="2"/>
    <s v="B44"/>
    <n v="29000"/>
    <n v="30000"/>
    <n v="59000"/>
    <n v="2416.67"/>
    <n v="2500"/>
  </r>
  <r>
    <x v="35"/>
    <s v="Office of Administrative Hearings"/>
    <s v="2024 Supplemental"/>
    <m/>
    <s v="110-Office of Administrative Hearings"/>
    <x v="2"/>
    <s v="B44"/>
    <n v="5000"/>
    <n v="5000"/>
    <n v="10000"/>
    <n v="416.67"/>
    <n v="416.67"/>
  </r>
  <r>
    <x v="36"/>
    <s v="State Lottery Commission"/>
    <s v="2024 Supplemental"/>
    <m/>
    <s v="116-State Lottery Commission"/>
    <x v="2"/>
    <s v="B44"/>
    <n v="2000"/>
    <n v="3000"/>
    <n v="5000"/>
    <n v="166.67"/>
    <n v="250"/>
  </r>
  <r>
    <x v="37"/>
    <s v="Washington State Gambling Comm"/>
    <s v="2024 Supplemental"/>
    <m/>
    <s v="117-Washington State Gambling Comm"/>
    <x v="2"/>
    <s v="B44"/>
    <n v="2000"/>
    <n v="2000"/>
    <n v="4000"/>
    <n v="166.67"/>
    <n v="166.67"/>
  </r>
  <r>
    <x v="38"/>
    <s v="WA State Comm on Hispanic Affairs"/>
    <s v="2024 Supplemental"/>
    <m/>
    <s v="118-WA State Comm on Hispanic Affairs"/>
    <x v="2"/>
    <s v="B44"/>
    <n v="0"/>
    <n v="0"/>
    <n v="0"/>
    <n v="0"/>
    <n v="0"/>
  </r>
  <r>
    <x v="39"/>
    <s v="African-American Affairs Comm"/>
    <s v="2024 Supplemental"/>
    <m/>
    <s v="119-African-American Affairs Comm"/>
    <x v="2"/>
    <s v="B44"/>
    <n v="0"/>
    <n v="0"/>
    <n v="0"/>
    <n v="0"/>
    <n v="0"/>
  </r>
  <r>
    <x v="40"/>
    <s v="Human Rights Commission"/>
    <s v="2024 Supplemental"/>
    <m/>
    <s v="120-Human Rights Commission"/>
    <x v="2"/>
    <s v="B44"/>
    <n v="0"/>
    <n v="1000"/>
    <n v="1000"/>
    <n v="0"/>
    <n v="83.33"/>
  </r>
  <r>
    <x v="41"/>
    <s v="Department of Retirement Systems"/>
    <s v="2024 Supplemental"/>
    <m/>
    <s v="124-Department of Retirement Systems"/>
    <x v="2"/>
    <s v="B44"/>
    <n v="5000"/>
    <n v="5000"/>
    <n v="10000"/>
    <n v="416.67"/>
    <n v="416.67"/>
  </r>
  <r>
    <x v="42"/>
    <s v="State Investment Board"/>
    <s v="2024 Supplemental"/>
    <m/>
    <s v="126-State Investment Board"/>
    <x v="2"/>
    <s v="B44"/>
    <n v="2000"/>
    <n v="2000"/>
    <n v="4000"/>
    <n v="166.67"/>
    <n v="166.67"/>
  </r>
  <r>
    <x v="43"/>
    <s v="Department of Revenue"/>
    <s v="2024 Supplemental"/>
    <m/>
    <s v="140-Department of Revenue"/>
    <x v="2"/>
    <s v="B44"/>
    <n v="24000"/>
    <n v="25000"/>
    <n v="49000"/>
    <n v="2000"/>
    <n v="2083.33"/>
  </r>
  <r>
    <x v="44"/>
    <s v="Board of Tax Appeals"/>
    <s v="2024 Supplemental"/>
    <m/>
    <s v="142-Board of Tax Appeals"/>
    <x v="2"/>
    <s v="B44"/>
    <n v="1000"/>
    <n v="0"/>
    <n v="1000"/>
    <n v="83.33"/>
    <n v="0"/>
  </r>
  <r>
    <x v="45"/>
    <s v="Minority &amp; Women's Business Enterp"/>
    <s v="2024 Supplemental"/>
    <m/>
    <s v="147-Minority &amp; Women's Business Enterp"/>
    <x v="2"/>
    <s v="B44"/>
    <n v="0"/>
    <n v="1000"/>
    <n v="1000"/>
    <n v="0"/>
    <n v="83.33"/>
  </r>
  <r>
    <x v="46"/>
    <s v="Office of Insurance Commissioner"/>
    <s v="2024 Supplemental"/>
    <m/>
    <s v="160-Office of Insurance Commissioner"/>
    <x v="2"/>
    <s v="B44"/>
    <n v="4000"/>
    <n v="5000"/>
    <n v="9000"/>
    <n v="333.33"/>
    <n v="416.67"/>
  </r>
  <r>
    <x v="47"/>
    <s v="Consolidated Technology Services"/>
    <s v="2024 Supplemental"/>
    <m/>
    <s v="163-Consolidated Technology Services"/>
    <x v="2"/>
    <s v="B44"/>
    <n v="5000"/>
    <n v="5000"/>
    <n v="10000"/>
    <n v="416.67"/>
    <n v="416.67"/>
  </r>
  <r>
    <x v="48"/>
    <s v="State Board of Accountancy"/>
    <s v="2024 Supplemental"/>
    <m/>
    <s v="165-State Board of Accountancy"/>
    <x v="2"/>
    <s v="B44"/>
    <n v="0"/>
    <n v="0"/>
    <n v="0"/>
    <n v="0"/>
    <n v="0"/>
  </r>
  <r>
    <x v="49"/>
    <s v="Bd of Reg Prof Eng &amp; Land Surveyors"/>
    <s v="2024 Supplemental"/>
    <m/>
    <s v="166-Bd of Reg Prof Eng &amp; Land Surveyors"/>
    <x v="2"/>
    <s v="B44"/>
    <n v="0"/>
    <n v="0"/>
    <n v="0"/>
    <n v="0"/>
    <n v="0"/>
  </r>
  <r>
    <x v="50"/>
    <s v="Forensic Investigations Council"/>
    <s v="2024 Supplemental"/>
    <m/>
    <s v="167-Forensic Investigations Council"/>
    <x v="2"/>
    <s v="B44"/>
    <n v="0"/>
    <n v="0"/>
    <n v="0"/>
    <n v="0"/>
    <n v="0"/>
  </r>
  <r>
    <x v="51"/>
    <s v="Dept of Enterprise Services"/>
    <s v="2024 Supplemental"/>
    <m/>
    <s v="179-Dept of Enterprise Services"/>
    <x v="2"/>
    <s v="B44"/>
    <n v="15000"/>
    <n v="14000"/>
    <n v="29000"/>
    <n v="1250"/>
    <n v="1166.67"/>
  </r>
  <r>
    <x v="52"/>
    <s v="Washington Horse Racing Commission"/>
    <s v="2024 Supplemental"/>
    <m/>
    <s v="185-Washington Horse Racing Commission"/>
    <x v="2"/>
    <s v="B44"/>
    <n v="0"/>
    <n v="0"/>
    <n v="0"/>
    <n v="0"/>
    <n v="0"/>
  </r>
  <r>
    <x v="53"/>
    <s v="Bd of Industrial Insurance Appeals"/>
    <s v="2024 Supplemental"/>
    <m/>
    <s v="190-Bd of Industrial Insurance Appeals"/>
    <x v="2"/>
    <s v="B44"/>
    <n v="2000"/>
    <n v="4000"/>
    <n v="6000"/>
    <n v="166.67"/>
    <n v="333.33"/>
  </r>
  <r>
    <x v="54"/>
    <s v="Liquor and Cannabis Board"/>
    <s v="2024 Supplemental"/>
    <m/>
    <s v="195-Liquor and Cannabis Board"/>
    <x v="2"/>
    <s v="B44"/>
    <n v="6000"/>
    <n v="7000"/>
    <n v="13000"/>
    <n v="500"/>
    <n v="583.33000000000004"/>
  </r>
  <r>
    <x v="55"/>
    <s v="Board of Pilotage Commissioners"/>
    <s v="2024 Supplemental"/>
    <m/>
    <s v="205-Board of Pilotage Commissioners"/>
    <x v="2"/>
    <s v="B44"/>
    <n v="0"/>
    <n v="0"/>
    <n v="0"/>
    <n v="0"/>
    <n v="0"/>
  </r>
  <r>
    <x v="56"/>
    <s v="Utilities and Transportation Comm"/>
    <s v="2024 Supplemental"/>
    <m/>
    <s v="215-Utilities and Transportation Comm"/>
    <x v="2"/>
    <s v="B44"/>
    <n v="4000"/>
    <n v="3000"/>
    <n v="7000"/>
    <n v="333.33"/>
    <n v="250"/>
  </r>
  <r>
    <x v="57"/>
    <s v="Board for Volunteer Firefighters"/>
    <s v="2024 Supplemental"/>
    <m/>
    <s v="220-Board for Volunteer Firefighters"/>
    <x v="2"/>
    <s v="B44"/>
    <n v="0"/>
    <n v="0"/>
    <n v="0"/>
    <n v="0"/>
    <n v="0"/>
  </r>
  <r>
    <x v="58"/>
    <s v="Washington State Patrol"/>
    <s v="2024 Supplemental"/>
    <m/>
    <s v="225-Washington State Patrol"/>
    <x v="2"/>
    <s v="B44"/>
    <n v="44000"/>
    <n v="46000"/>
    <n v="90000"/>
    <n v="3666.67"/>
    <n v="3833.33"/>
  </r>
  <r>
    <x v="59"/>
    <s v="Criminal Justice Training Comm"/>
    <s v="2024 Supplemental"/>
    <m/>
    <s v="227-Criminal Justice Training Comm"/>
    <x v="2"/>
    <s v="B44"/>
    <n v="2000"/>
    <n v="1000"/>
    <n v="3000"/>
    <n v="166.67"/>
    <n v="83.33"/>
  </r>
  <r>
    <x v="60"/>
    <s v="WA Traffic Safety Commission"/>
    <s v="2024 Supplemental"/>
    <m/>
    <s v="228-WA Traffic Safety Commission"/>
    <x v="2"/>
    <s v="B44"/>
    <n v="0"/>
    <n v="0"/>
    <n v="0"/>
    <n v="0"/>
    <n v="0"/>
  </r>
  <r>
    <x v="61"/>
    <s v="Office of Independent Investigations"/>
    <s v="2024 Supplemental"/>
    <m/>
    <s v="229-Office of Independent Investigations"/>
    <x v="2"/>
    <s v="B44"/>
    <n v="0"/>
    <n v="0"/>
    <n v="0"/>
    <n v="0"/>
    <n v="0"/>
  </r>
  <r>
    <x v="62"/>
    <s v="Department of Labor and Industries"/>
    <s v="2024 Supplemental"/>
    <m/>
    <s v="235-Department of Labor and Industries"/>
    <x v="2"/>
    <s v="B44"/>
    <n v="64000"/>
    <n v="62000"/>
    <n v="126000"/>
    <n v="5333.33"/>
    <n v="5166.67"/>
  </r>
  <r>
    <x v="63"/>
    <s v="Department of Licensing"/>
    <s v="2024 Supplemental"/>
    <m/>
    <s v="240-Department of Licensing"/>
    <x v="2"/>
    <s v="B44"/>
    <n v="26000"/>
    <n v="24000"/>
    <n v="50000"/>
    <n v="2166.67"/>
    <n v="2000"/>
  </r>
  <r>
    <x v="64"/>
    <s v="Military Department"/>
    <s v="2024 Supplemental"/>
    <m/>
    <s v="245-Military Department"/>
    <x v="2"/>
    <s v="B44"/>
    <n v="7000"/>
    <n v="7000"/>
    <n v="14000"/>
    <n v="583.33000000000004"/>
    <n v="583.33000000000004"/>
  </r>
  <r>
    <x v="65"/>
    <s v="Public Employment Relations Comm"/>
    <s v="2024 Supplemental"/>
    <m/>
    <s v="275-Public Employment Relations Comm"/>
    <x v="2"/>
    <s v="B44"/>
    <n v="0"/>
    <n v="1000"/>
    <n v="1000"/>
    <n v="0"/>
    <n v="83.33"/>
  </r>
  <r>
    <x v="66"/>
    <s v="Dept of Social and Health Services"/>
    <s v="2024 Supplemental"/>
    <m/>
    <s v="300-Dept of Social and Health Services"/>
    <x v="2"/>
    <s v="B44"/>
    <n v="314000"/>
    <n v="316000"/>
    <n v="630000"/>
    <n v="26166.67"/>
    <n v="26333.33"/>
  </r>
  <r>
    <x v="67"/>
    <s v="Department of Health"/>
    <s v="2024 Supplemental"/>
    <m/>
    <s v="303-Department of Health"/>
    <x v="2"/>
    <s v="B44"/>
    <n v="54000"/>
    <n v="55000"/>
    <n v="109000"/>
    <n v="4500"/>
    <n v="4583.33"/>
  </r>
  <r>
    <x v="68"/>
    <s v="Department of Veterans' Affairs"/>
    <s v="2024 Supplemental"/>
    <m/>
    <s v="305-Department of Veterans' Affairs"/>
    <x v="2"/>
    <s v="B44"/>
    <n v="17000"/>
    <n v="15000"/>
    <n v="32000"/>
    <n v="1416.67"/>
    <n v="1250"/>
  </r>
  <r>
    <x v="69"/>
    <s v="Dept of Children, Youth &amp; Families"/>
    <s v="2024 Supplemental"/>
    <m/>
    <s v="307-Dept of Children, Youth &amp; Families"/>
    <x v="2"/>
    <s v="B44"/>
    <n v="89000"/>
    <n v="91000"/>
    <n v="180000"/>
    <n v="7416.67"/>
    <n v="7583.33"/>
  </r>
  <r>
    <x v="70"/>
    <s v="Department of Corrections"/>
    <s v="2024 Supplemental"/>
    <m/>
    <s v="310-Department of Corrections"/>
    <x v="2"/>
    <s v="B44"/>
    <n v="172000"/>
    <n v="172000"/>
    <n v="344000"/>
    <n v="14333.33"/>
    <n v="14333.33"/>
  </r>
  <r>
    <x v="71"/>
    <s v="Dept of Services for the Blind"/>
    <s v="2024 Supplemental"/>
    <m/>
    <s v="315-Dept of Services for the Blind"/>
    <x v="2"/>
    <s v="B44"/>
    <n v="1000"/>
    <n v="2000"/>
    <n v="3000"/>
    <n v="83.33"/>
    <n v="166.67"/>
  </r>
  <r>
    <x v="72"/>
    <s v="Student Achievement Council"/>
    <s v="2024 Supplemental"/>
    <m/>
    <s v="340-Student Achievement Council"/>
    <x v="2"/>
    <s v="B44"/>
    <n v="1000"/>
    <n v="2000"/>
    <n v="3000"/>
    <n v="83.33"/>
    <n v="166.67"/>
  </r>
  <r>
    <x v="73"/>
    <s v="LEOFF 2 Retirement Board"/>
    <s v="2024 Supplemental"/>
    <m/>
    <s v="341-LEOFF 2 Retirement Board"/>
    <x v="2"/>
    <s v="B44"/>
    <n v="0"/>
    <n v="0"/>
    <n v="0"/>
    <n v="0"/>
    <n v="0"/>
  </r>
  <r>
    <x v="74"/>
    <s v="Public Schools"/>
    <s v="2024 Supplemental"/>
    <m/>
    <s v="350-Public Schools"/>
    <x v="2"/>
    <s v="B44"/>
    <n v="9000"/>
    <n v="9000"/>
    <n v="18000"/>
    <n v="750"/>
    <n v="750"/>
  </r>
  <r>
    <x v="75"/>
    <s v="State School for the Blind"/>
    <s v="2024 Supplemental"/>
    <m/>
    <s v="351-State School for the Blind"/>
    <x v="2"/>
    <s v="B44"/>
    <n v="2000"/>
    <n v="2000"/>
    <n v="4000"/>
    <n v="166.67"/>
    <n v="166.67"/>
  </r>
  <r>
    <x v="76"/>
    <s v="Childhood Deafness &amp; Hearing Loss"/>
    <s v="2024 Supplemental"/>
    <m/>
    <s v="353-Childhood Deafness &amp; Hearing Loss"/>
    <x v="2"/>
    <s v="B44"/>
    <n v="2000"/>
    <n v="3000"/>
    <n v="5000"/>
    <n v="166.67"/>
    <n v="250"/>
  </r>
  <r>
    <x v="77"/>
    <s v="Workforce Trng &amp; Educ Coord Board"/>
    <s v="2024 Supplemental"/>
    <m/>
    <s v="354-Workforce Trng &amp; Educ Coord Board"/>
    <x v="2"/>
    <s v="B44"/>
    <n v="1000"/>
    <n v="0"/>
    <n v="1000"/>
    <n v="83.33"/>
    <n v="0"/>
  </r>
  <r>
    <x v="78"/>
    <s v="Archaeology &amp; Historic Preservation"/>
    <s v="2024 Supplemental"/>
    <m/>
    <s v="355-Archaeology &amp; Historic Preservation"/>
    <x v="2"/>
    <s v="B44"/>
    <n v="1000"/>
    <n v="0"/>
    <n v="1000"/>
    <n v="83.33"/>
    <n v="0"/>
  </r>
  <r>
    <x v="79"/>
    <s v="Washington Charter School Comm"/>
    <s v="2024 Supplemental"/>
    <m/>
    <s v="359-Washington Charter School Comm"/>
    <x v="2"/>
    <s v="B44"/>
    <n v="0"/>
    <n v="0"/>
    <n v="0"/>
    <n v="0"/>
    <n v="0"/>
  </r>
  <r>
    <x v="80"/>
    <s v="University of Washington"/>
    <s v="2024 Supplemental"/>
    <m/>
    <s v="360-University of Washington"/>
    <x v="2"/>
    <s v="B44"/>
    <n v="22000"/>
    <n v="22000"/>
    <n v="44000"/>
    <n v="1833.33"/>
    <n v="1833.33"/>
  </r>
  <r>
    <x v="81"/>
    <s v="Washington State University"/>
    <s v="2024 Supplemental"/>
    <m/>
    <s v="365-Washington State University"/>
    <x v="2"/>
    <s v="B44"/>
    <n v="11000"/>
    <n v="10000"/>
    <n v="21000"/>
    <n v="916.67"/>
    <n v="833.33"/>
  </r>
  <r>
    <x v="82"/>
    <s v="Eastern Washington University"/>
    <s v="2024 Supplemental"/>
    <m/>
    <s v="370-Eastern Washington University"/>
    <x v="2"/>
    <s v="B44"/>
    <n v="3000"/>
    <n v="2000"/>
    <n v="5000"/>
    <n v="250"/>
    <n v="166.67"/>
  </r>
  <r>
    <x v="83"/>
    <s v="Central Washington University"/>
    <s v="2024 Supplemental"/>
    <m/>
    <s v="375-Central Washington University"/>
    <x v="2"/>
    <s v="B44"/>
    <n v="3000"/>
    <n v="2000"/>
    <n v="5000"/>
    <n v="250"/>
    <n v="166.67"/>
  </r>
  <r>
    <x v="84"/>
    <s v="The Evergreen State College"/>
    <s v="2024 Supplemental"/>
    <m/>
    <s v="376-The Evergreen State College"/>
    <x v="2"/>
    <s v="B44"/>
    <n v="2000"/>
    <n v="2000"/>
    <n v="4000"/>
    <n v="166.67"/>
    <n v="166.67"/>
  </r>
  <r>
    <x v="85"/>
    <s v="Western Washington University"/>
    <s v="2024 Supplemental"/>
    <m/>
    <s v="380-Western Washington University"/>
    <x v="2"/>
    <s v="B44"/>
    <n v="5000"/>
    <n v="4000"/>
    <n v="9000"/>
    <n v="416.67"/>
    <n v="333.33"/>
  </r>
  <r>
    <x v="86"/>
    <s v="Washington State Arts Commission"/>
    <s v="2024 Supplemental"/>
    <m/>
    <s v="387-Washington State Arts Commission"/>
    <x v="2"/>
    <s v="B44"/>
    <n v="1000"/>
    <n v="0"/>
    <n v="1000"/>
    <n v="83.33"/>
    <n v="0"/>
  </r>
  <r>
    <x v="87"/>
    <s v="Washington State Historical Society"/>
    <s v="2024 Supplemental"/>
    <m/>
    <s v="390-Washington State Historical Society"/>
    <x v="2"/>
    <s v="B44"/>
    <n v="0"/>
    <n v="1000"/>
    <n v="1000"/>
    <n v="0"/>
    <n v="83.33"/>
  </r>
  <r>
    <x v="88"/>
    <s v="East Wash State Historical Society"/>
    <s v="2024 Supplemental"/>
    <m/>
    <s v="395-East Wash State Historical Society"/>
    <x v="2"/>
    <s v="B44"/>
    <n v="0"/>
    <n v="1000"/>
    <n v="1000"/>
    <n v="0"/>
    <n v="83.33"/>
  </r>
  <r>
    <x v="89"/>
    <s v="Department of Transportation"/>
    <s v="2024 Supplemental"/>
    <m/>
    <s v="405-Department of Transportation"/>
    <x v="2"/>
    <s v="B44"/>
    <n v="133000"/>
    <n v="134000"/>
    <n v="267000"/>
    <n v="11083.33"/>
    <n v="11166.67"/>
  </r>
  <r>
    <x v="90"/>
    <s v="County Road Administration Board"/>
    <s v="2024 Supplemental"/>
    <m/>
    <s v="406-County Road Administration Board"/>
    <x v="2"/>
    <s v="B44"/>
    <n v="1000"/>
    <n v="0"/>
    <n v="1000"/>
    <n v="83.33"/>
    <n v="0"/>
  </r>
  <r>
    <x v="91"/>
    <s v="Transportation Improvement Board"/>
    <s v="2024 Supplemental"/>
    <m/>
    <s v="407-Transportation Improvement Board"/>
    <x v="2"/>
    <s v="B44"/>
    <n v="0"/>
    <n v="0"/>
    <n v="0"/>
    <n v="0"/>
    <n v="0"/>
  </r>
  <r>
    <x v="92"/>
    <s v="Transportation Commission"/>
    <s v="2024 Supplemental"/>
    <m/>
    <s v="410-Transportation Commission"/>
    <x v="2"/>
    <s v="B44"/>
    <n v="0"/>
    <n v="0"/>
    <n v="0"/>
    <n v="0"/>
    <n v="0"/>
  </r>
  <r>
    <x v="93"/>
    <s v="Freight Mobility Strategic Invest"/>
    <s v="2024 Supplemental"/>
    <m/>
    <s v="411-Freight Mobility Strategic Invest"/>
    <x v="2"/>
    <s v="B44"/>
    <n v="0"/>
    <n v="0"/>
    <n v="0"/>
    <n v="0"/>
    <n v="0"/>
  </r>
  <r>
    <x v="94"/>
    <s v="Columbia River Gorge Commission"/>
    <s v="2024 Supplemental"/>
    <m/>
    <s v="460-Columbia River Gorge Commission"/>
    <x v="2"/>
    <s v="B44"/>
    <n v="0"/>
    <n v="0"/>
    <n v="0"/>
    <n v="0"/>
    <n v="0"/>
  </r>
  <r>
    <x v="95"/>
    <s v="Department of Ecology"/>
    <s v="2024 Supplemental"/>
    <m/>
    <s v="461-Department of Ecology"/>
    <x v="2"/>
    <s v="B44"/>
    <n v="31000"/>
    <n v="32000"/>
    <n v="63000"/>
    <n v="2583.33"/>
    <n v="2666.67"/>
  </r>
  <r>
    <x v="96"/>
    <s v="WA Pollution Liab Insurance Program"/>
    <s v="2024 Supplemental"/>
    <m/>
    <s v="462-WA Pollution Liab Insurance Program"/>
    <x v="2"/>
    <s v="B44"/>
    <n v="1000"/>
    <n v="0"/>
    <n v="1000"/>
    <n v="83.33"/>
    <n v="0"/>
  </r>
  <r>
    <x v="97"/>
    <s v="Energy Fac Site Eval"/>
    <s v="2024 Supplemental"/>
    <m/>
    <s v="463-Energy Fac Site Eval"/>
    <x v="2"/>
    <s v="B44"/>
    <n v="0"/>
    <n v="0"/>
    <n v="0"/>
    <n v="0"/>
    <n v="0"/>
  </r>
  <r>
    <x v="98"/>
    <s v="State Parks and Recreation Comm"/>
    <s v="2024 Supplemental"/>
    <m/>
    <s v="465-State Parks and Recreation Comm"/>
    <x v="2"/>
    <s v="B44"/>
    <n v="16000"/>
    <n v="16000"/>
    <n v="32000"/>
    <n v="1333.33"/>
    <n v="1333.33"/>
  </r>
  <r>
    <x v="99"/>
    <s v="Rec and Conservation Funding Board"/>
    <s v="2024 Supplemental"/>
    <m/>
    <s v="467-Rec and Conservation Funding Board"/>
    <x v="2"/>
    <s v="B44"/>
    <n v="2000"/>
    <n v="1000"/>
    <n v="3000"/>
    <n v="166.67"/>
    <n v="83.33"/>
  </r>
  <r>
    <x v="100"/>
    <s v="Environ &amp; Land Use Hearings Office"/>
    <s v="2024 Supplemental"/>
    <m/>
    <s v="468-Environ &amp; Land Use Hearings Office"/>
    <x v="2"/>
    <s v="B44"/>
    <n v="1000"/>
    <n v="0"/>
    <n v="1000"/>
    <n v="83.33"/>
    <n v="0"/>
  </r>
  <r>
    <x v="101"/>
    <s v="State Conservation Commission"/>
    <s v="2024 Supplemental"/>
    <m/>
    <s v="471-State Conservation Commission"/>
    <x v="2"/>
    <s v="B44"/>
    <n v="1000"/>
    <n v="0"/>
    <n v="1000"/>
    <n v="83.33"/>
    <n v="0"/>
  </r>
  <r>
    <x v="102"/>
    <s v="Dept of Fish and Wildlife"/>
    <s v="2024 Supplemental"/>
    <m/>
    <s v="477-Dept of Fish and Wildlife"/>
    <x v="2"/>
    <s v="B44"/>
    <n v="39000"/>
    <n v="39000"/>
    <n v="78000"/>
    <n v="3250"/>
    <n v="3250"/>
  </r>
  <r>
    <x v="103"/>
    <s v="Puget Sound Partnership"/>
    <s v="2024 Supplemental"/>
    <m/>
    <s v="478-Puget Sound Partnership"/>
    <x v="2"/>
    <s v="B44"/>
    <n v="1000"/>
    <n v="1000"/>
    <n v="2000"/>
    <n v="83.33"/>
    <n v="83.33"/>
  </r>
  <r>
    <x v="104"/>
    <s v="Department of Natural Resources"/>
    <s v="2024 Supplemental"/>
    <m/>
    <s v="490-Department of Natural Resources"/>
    <x v="2"/>
    <s v="B44"/>
    <n v="36000"/>
    <n v="38000"/>
    <n v="74000"/>
    <n v="3000"/>
    <n v="3166.67"/>
  </r>
  <r>
    <x v="105"/>
    <s v="Department of Agriculture"/>
    <s v="2024 Supplemental"/>
    <m/>
    <s v="495-Department of Agriculture"/>
    <x v="2"/>
    <s v="B44"/>
    <n v="17000"/>
    <n v="15000"/>
    <n v="32000"/>
    <n v="1416.67"/>
    <n v="1250"/>
  </r>
  <r>
    <x v="106"/>
    <s v="Employment Security Department"/>
    <s v="2024 Supplemental"/>
    <m/>
    <s v="540-Employment Security Department"/>
    <x v="2"/>
    <s v="B44"/>
    <n v="55000"/>
    <n v="54000"/>
    <n v="109000"/>
    <n v="4583.33"/>
    <n v="4500"/>
  </r>
  <r>
    <x v="107"/>
    <s v="Community/Technical College System"/>
    <s v="2024 Supplemental"/>
    <m/>
    <s v="699-Community/Technical College System"/>
    <x v="2"/>
    <s v="B44"/>
    <n v="27000"/>
    <n v="29000"/>
    <n v="56000"/>
    <n v="2250"/>
    <n v="2416.67"/>
  </r>
  <r>
    <x v="0"/>
    <s v="House of Representatives"/>
    <s v="2023-25 Biennium"/>
    <s v="ESF"/>
    <s v="011-House of Representatives"/>
    <x v="3"/>
    <s v="B37"/>
    <n v="11500"/>
    <n v="8500"/>
    <n v="20000"/>
    <n v="958.33333333333337"/>
    <n v="708.33333333333337"/>
  </r>
  <r>
    <x v="1"/>
    <s v="Senate"/>
    <s v="2023-25 Biennium"/>
    <s v="ESF"/>
    <s v="012-Senate"/>
    <x v="3"/>
    <s v="B37"/>
    <n v="8500"/>
    <n v="6500"/>
    <n v="15000"/>
    <n v="708.33333333333337"/>
    <n v="541.66666666666663"/>
  </r>
  <r>
    <x v="2"/>
    <s v="Joint Transportation Committee"/>
    <s v="2023-25 Biennium"/>
    <s v="ESF"/>
    <s v="013-Joint Transportation Committee"/>
    <x v="3"/>
    <s v="B37"/>
    <n v="0"/>
    <n v="0"/>
    <n v="0"/>
    <n v="0"/>
    <n v="0"/>
  </r>
  <r>
    <x v="3"/>
    <s v="Jt Leg Audit &amp; Review Committee"/>
    <s v="2023-25 Biennium"/>
    <s v="ESF"/>
    <s v="014-Jt Leg Audit &amp; Review Committee"/>
    <x v="3"/>
    <s v="B37"/>
    <n v="1000"/>
    <n v="0"/>
    <n v="1000"/>
    <n v="83.333333333333329"/>
    <n v="0"/>
  </r>
  <r>
    <x v="4"/>
    <s v="LEAP Committee"/>
    <s v="2023-25 Biennium"/>
    <s v="ESF"/>
    <s v="020-LEAP Committee"/>
    <x v="3"/>
    <s v="B37"/>
    <n v="0"/>
    <n v="0"/>
    <n v="0"/>
    <n v="0"/>
    <n v="0"/>
  </r>
  <r>
    <x v="5"/>
    <s v="Office of the State Actuary"/>
    <s v="2023-25 Biennium"/>
    <s v="ESF"/>
    <s v="035-Office of the State Actuary"/>
    <x v="3"/>
    <s v="B37"/>
    <n v="1000"/>
    <n v="0"/>
    <n v="1000"/>
    <n v="83.333333333333329"/>
    <n v="0"/>
  </r>
  <r>
    <x v="7"/>
    <s v="Office of Legislative Support Svcs"/>
    <s v="2023-25 Biennium"/>
    <s v="ESF"/>
    <s v="037-Office of Legislative Support Svcs"/>
    <x v="3"/>
    <s v="B37"/>
    <n v="1500"/>
    <n v="500"/>
    <n v="2000"/>
    <n v="125"/>
    <n v="41.666666666666664"/>
  </r>
  <r>
    <x v="8"/>
    <s v="Joint Legislative Systems Comm"/>
    <s v="2023-25 Biennium"/>
    <s v="ESF"/>
    <s v="038-Joint Legislative Systems Comm"/>
    <x v="3"/>
    <s v="B37"/>
    <n v="1500"/>
    <n v="1500"/>
    <n v="3000"/>
    <n v="125"/>
    <n v="125"/>
  </r>
  <r>
    <x v="9"/>
    <s v="Statute Law Committee"/>
    <s v="2023-25 Biennium"/>
    <s v="ESF"/>
    <s v="040-Statute Law Committee"/>
    <x v="3"/>
    <s v="B37"/>
    <n v="1500"/>
    <n v="500"/>
    <n v="2000"/>
    <n v="125"/>
    <n v="41.666666666666664"/>
  </r>
  <r>
    <x v="10"/>
    <s v="Supreme Court"/>
    <s v="2023-25 Biennium"/>
    <s v="ESF"/>
    <s v="045-Supreme Court"/>
    <x v="3"/>
    <s v="B37"/>
    <n v="1500"/>
    <n v="1500"/>
    <n v="3000"/>
    <n v="125"/>
    <n v="125"/>
  </r>
  <r>
    <x v="11"/>
    <s v="State Law Library"/>
    <s v="2023-25 Biennium"/>
    <s v="ESF"/>
    <s v="046-State Law Library"/>
    <x v="3"/>
    <s v="B37"/>
    <n v="0"/>
    <n v="0"/>
    <n v="0"/>
    <n v="0"/>
    <n v="0"/>
  </r>
  <r>
    <x v="12"/>
    <s v="Court of Appeals"/>
    <s v="2023-25 Biennium"/>
    <s v="ESF"/>
    <s v="048-Court of Appeals"/>
    <x v="3"/>
    <s v="B37"/>
    <n v="4500"/>
    <n v="3500"/>
    <n v="8000"/>
    <n v="375"/>
    <n v="291.66666666666669"/>
  </r>
  <r>
    <x v="13"/>
    <s v="Commission on Judicial Conduct"/>
    <s v="2023-25 Biennium"/>
    <s v="ESF"/>
    <s v="050-Commission on Judicial Conduct"/>
    <x v="3"/>
    <s v="B37"/>
    <n v="0"/>
    <n v="0"/>
    <n v="0"/>
    <n v="0"/>
    <n v="0"/>
  </r>
  <r>
    <x v="14"/>
    <s v="Administrative Office of the Courts"/>
    <s v="2023-25 Biennium"/>
    <s v="ESF"/>
    <s v="055-Administrative Office of the Courts"/>
    <x v="3"/>
    <s v="B37"/>
    <n v="15000"/>
    <n v="12000"/>
    <n v="27000"/>
    <n v="1250"/>
    <n v="1000"/>
  </r>
  <r>
    <x v="15"/>
    <s v="Office of Public Defense"/>
    <s v="2023-25 Biennium"/>
    <s v="ESF"/>
    <s v="056-Office of Public Defense"/>
    <x v="3"/>
    <s v="B37"/>
    <n v="1000"/>
    <n v="1000"/>
    <n v="2000"/>
    <n v="83.333333333333329"/>
    <n v="83.333333333333329"/>
  </r>
  <r>
    <x v="16"/>
    <s v="Office of Civil Legal Aid"/>
    <s v="2023-25 Biennium"/>
    <s v="ESF"/>
    <s v="057-Office of Civil Legal Aid"/>
    <x v="3"/>
    <s v="B37"/>
    <n v="0"/>
    <n v="0"/>
    <n v="0"/>
    <n v="0"/>
    <n v="0"/>
  </r>
  <r>
    <x v="17"/>
    <s v="Office of the Governor"/>
    <s v="2023-25 Biennium"/>
    <s v="ESF"/>
    <s v="075-Office of the Governor"/>
    <x v="3"/>
    <s v="B37"/>
    <n v="2500"/>
    <n v="1500"/>
    <n v="4000"/>
    <n v="208.33333333333334"/>
    <n v="125"/>
  </r>
  <r>
    <x v="18"/>
    <s v="Office of the Lieutenant Governor"/>
    <s v="2023-25 Biennium"/>
    <s v="ESF"/>
    <s v="080-Office of the Lieutenant Governor"/>
    <x v="3"/>
    <s v="B37"/>
    <n v="0"/>
    <n v="0"/>
    <n v="0"/>
    <n v="0"/>
    <n v="0"/>
  </r>
  <r>
    <x v="20"/>
    <s v="Public Disclosure Commission"/>
    <s v="2023-25 Biennium"/>
    <s v="ESF"/>
    <s v="082-Public Disclosure Commission"/>
    <x v="3"/>
    <s v="B37"/>
    <n v="1500"/>
    <n v="500"/>
    <n v="2000"/>
    <n v="125"/>
    <n v="41.666666666666664"/>
  </r>
  <r>
    <x v="21"/>
    <s v="Office of the Secretary of State"/>
    <s v="2023-25 Biennium"/>
    <s v="ESF"/>
    <s v="085-Office of the Secretary of State"/>
    <x v="3"/>
    <s v="B37"/>
    <n v="9500"/>
    <n v="5500"/>
    <n v="15000"/>
    <n v="791.66666666666663"/>
    <n v="458.33333333333331"/>
  </r>
  <r>
    <x v="22"/>
    <s v="Governor's Office of Indian Affairs"/>
    <s v="2023-25 Biennium"/>
    <s v="ESF"/>
    <s v="086-Governor's Office of Indian Affairs"/>
    <x v="3"/>
    <s v="B37"/>
    <n v="0"/>
    <n v="0"/>
    <n v="0"/>
    <n v="0"/>
    <n v="0"/>
  </r>
  <r>
    <x v="23"/>
    <s v="Asian-Pacific-American Affrs"/>
    <s v="2023-25 Biennium"/>
    <s v="ESF"/>
    <s v="087-Asian-Pacific-American Affrs"/>
    <x v="3"/>
    <s v="B37"/>
    <n v="0"/>
    <n v="0"/>
    <n v="0"/>
    <n v="0"/>
    <n v="0"/>
  </r>
  <r>
    <x v="24"/>
    <s v="Office of the State Treasurer"/>
    <s v="2023-25 Biennium"/>
    <s v="ESF"/>
    <s v="090-Office of the State Treasurer"/>
    <x v="3"/>
    <s v="B37"/>
    <n v="1500"/>
    <n v="1500"/>
    <n v="3000"/>
    <n v="125"/>
    <n v="125"/>
  </r>
  <r>
    <x v="25"/>
    <s v="Redistricting Commission"/>
    <s v="2023-25 Biennium"/>
    <s v="ESF"/>
    <s v="091-Redistricting Commission"/>
    <x v="3"/>
    <s v="B37"/>
    <n v="0"/>
    <n v="0"/>
    <n v="0"/>
    <n v="0"/>
    <n v="0"/>
  </r>
  <r>
    <x v="26"/>
    <s v="Office of the State Auditor"/>
    <s v="2023-25 Biennium"/>
    <s v="ESF"/>
    <s v="095-Office of the State Auditor"/>
    <x v="3"/>
    <s v="B37"/>
    <n v="13000"/>
    <n v="10000"/>
    <n v="23000"/>
    <n v="1083.3333333333333"/>
    <n v="833.33333333333337"/>
  </r>
  <r>
    <x v="27"/>
    <s v="Comm Salaries for Elected Officials"/>
    <s v="2023-25 Biennium"/>
    <s v="ESF"/>
    <s v="099-Comm Salaries for Elected Officials"/>
    <x v="3"/>
    <s v="B37"/>
    <n v="0"/>
    <n v="0"/>
    <n v="0"/>
    <n v="0"/>
    <n v="0"/>
  </r>
  <r>
    <x v="28"/>
    <s v="Office of the Attorney General"/>
    <s v="2023-25 Biennium"/>
    <s v="ESF"/>
    <s v="100-Office of the Attorney General"/>
    <x v="3"/>
    <s v="B37"/>
    <n v="46000"/>
    <n v="39000"/>
    <n v="85000"/>
    <n v="3833.3333333333335"/>
    <n v="3250"/>
  </r>
  <r>
    <x v="29"/>
    <s v="Caseload Forecast Council"/>
    <s v="2023-25 Biennium"/>
    <s v="ESF"/>
    <s v="101-Caseload Forecast Council"/>
    <x v="3"/>
    <s v="B37"/>
    <n v="0"/>
    <n v="0"/>
    <n v="0"/>
    <n v="0"/>
    <n v="0"/>
  </r>
  <r>
    <x v="30"/>
    <s v="Dept of Financial Institutions"/>
    <s v="2023-25 Biennium"/>
    <s v="ESF"/>
    <s v="102-Dept of Financial Institutions"/>
    <x v="3"/>
    <s v="B37"/>
    <n v="6000"/>
    <n v="5000"/>
    <n v="11000"/>
    <n v="500"/>
    <n v="416.66666666666669"/>
  </r>
  <r>
    <x v="31"/>
    <s v="Department of Commerce"/>
    <s v="2023-25 Biennium"/>
    <s v="ESF"/>
    <s v="103-Department of Commerce"/>
    <x v="3"/>
    <s v="B37"/>
    <n v="14500"/>
    <n v="8500"/>
    <n v="23000"/>
    <n v="1208.3333333333333"/>
    <n v="708.33333333333337"/>
  </r>
  <r>
    <x v="32"/>
    <s v="Economic &amp; Revenue Forecast Council"/>
    <s v="2023-25 Biennium"/>
    <s v="ESF"/>
    <s v="104-Economic &amp; Revenue Forecast Council"/>
    <x v="3"/>
    <s v="B37"/>
    <n v="0"/>
    <n v="0"/>
    <n v="0"/>
    <n v="0"/>
    <n v="0"/>
  </r>
  <r>
    <x v="33"/>
    <s v="Office of Financial Management"/>
    <s v="2023-25 Biennium"/>
    <s v="ESF"/>
    <s v="105-Office of Financial Management"/>
    <x v="3"/>
    <s v="B37"/>
    <n v="14000"/>
    <n v="12000"/>
    <n v="26000"/>
    <n v="1166.6666666666667"/>
    <n v="1000"/>
  </r>
  <r>
    <x v="34"/>
    <s v="WA State Health Care Authority"/>
    <s v="2023-25 Biennium"/>
    <s v="ESF"/>
    <s v="107-WA State Health Care Authority"/>
    <x v="3"/>
    <s v="B37"/>
    <n v="47500"/>
    <n v="32500"/>
    <n v="80000"/>
    <n v="3958.3333333333335"/>
    <n v="2708.3333333333335"/>
  </r>
  <r>
    <x v="35"/>
    <s v="Office of Administrative Hearings"/>
    <s v="2023-25 Biennium"/>
    <s v="ESF"/>
    <s v="110-Office of Administrative Hearings"/>
    <x v="3"/>
    <s v="B37"/>
    <n v="7500"/>
    <n v="6500"/>
    <n v="14000"/>
    <n v="625"/>
    <n v="541.66666666666663"/>
  </r>
  <r>
    <x v="36"/>
    <s v="State Lottery Commission"/>
    <s v="2023-25 Biennium"/>
    <s v="ESF"/>
    <s v="116-State Lottery Commission"/>
    <x v="3"/>
    <s v="B37"/>
    <n v="5000"/>
    <n v="2000"/>
    <n v="7000"/>
    <n v="416.66666666666669"/>
    <n v="166.66666666666666"/>
  </r>
  <r>
    <x v="37"/>
    <s v="Washington State Gambling Comm"/>
    <s v="2023-25 Biennium"/>
    <s v="ESF"/>
    <s v="117-Washington State Gambling Comm"/>
    <x v="3"/>
    <s v="B37"/>
    <n v="3000"/>
    <n v="2000"/>
    <n v="5000"/>
    <n v="250"/>
    <n v="166.66666666666666"/>
  </r>
  <r>
    <x v="38"/>
    <s v="WA State Comm on Hispanic Affairs"/>
    <s v="2023-25 Biennium"/>
    <s v="ESF"/>
    <s v="118-WA State Comm on Hispanic Affairs"/>
    <x v="3"/>
    <s v="B37"/>
    <n v="0"/>
    <n v="0"/>
    <n v="0"/>
    <n v="0"/>
    <n v="0"/>
  </r>
  <r>
    <x v="39"/>
    <s v="African-American Affairs Comm"/>
    <s v="2023-25 Biennium"/>
    <s v="ESF"/>
    <s v="119-African-American Affairs Comm"/>
    <x v="3"/>
    <s v="B37"/>
    <n v="0"/>
    <n v="0"/>
    <n v="0"/>
    <n v="0"/>
    <n v="0"/>
  </r>
  <r>
    <x v="40"/>
    <s v="Human Rights Commission"/>
    <s v="2023-25 Biennium"/>
    <s v="ESF"/>
    <s v="120-Human Rights Commission"/>
    <x v="3"/>
    <s v="B37"/>
    <n v="1000"/>
    <n v="0"/>
    <n v="1000"/>
    <n v="83.333333333333329"/>
    <n v="0"/>
  </r>
  <r>
    <x v="41"/>
    <s v="Department of Retirement Systems"/>
    <s v="2023-25 Biennium"/>
    <s v="ESF"/>
    <s v="124-Department of Retirement Systems"/>
    <x v="3"/>
    <s v="B37"/>
    <n v="8500"/>
    <n v="6500"/>
    <n v="15000"/>
    <n v="708.33333333333337"/>
    <n v="541.66666666666663"/>
  </r>
  <r>
    <x v="42"/>
    <s v="State Investment Board"/>
    <s v="2023-25 Biennium"/>
    <s v="ESF"/>
    <s v="126-State Investment Board"/>
    <x v="3"/>
    <s v="B37"/>
    <n v="4000"/>
    <n v="2000"/>
    <n v="6000"/>
    <n v="333.33333333333331"/>
    <n v="166.66666666666666"/>
  </r>
  <r>
    <x v="43"/>
    <s v="Department of Revenue"/>
    <s v="2023-25 Biennium"/>
    <s v="ESF"/>
    <s v="140-Department of Revenue"/>
    <x v="3"/>
    <s v="B37"/>
    <n v="37500"/>
    <n v="31500"/>
    <n v="69000"/>
    <n v="3125"/>
    <n v="2625"/>
  </r>
  <r>
    <x v="44"/>
    <s v="Board of Tax Appeals"/>
    <s v="2023-25 Biennium"/>
    <s v="ESF"/>
    <s v="142-Board of Tax Appeals"/>
    <x v="3"/>
    <s v="B37"/>
    <n v="0"/>
    <n v="0"/>
    <n v="0"/>
    <n v="0"/>
    <n v="0"/>
  </r>
  <r>
    <x v="45"/>
    <s v="Minority &amp; Women's Business Enterp"/>
    <s v="2023-25 Biennium"/>
    <s v="ESF"/>
    <s v="147-Minority &amp; Women's Business Enterp"/>
    <x v="3"/>
    <s v="B37"/>
    <n v="1000"/>
    <n v="1000"/>
    <n v="1000"/>
    <n v="83.333333333333329"/>
    <n v="83.333333333333329"/>
  </r>
  <r>
    <x v="46"/>
    <s v="Office of Insurance Commissioner"/>
    <s v="2023-25 Biennium"/>
    <s v="ESF"/>
    <s v="160-Office of Insurance Commissioner"/>
    <x v="3"/>
    <s v="B37"/>
    <n v="6500"/>
    <n v="6500"/>
    <n v="13000"/>
    <n v="541.66666666666663"/>
    <n v="541.66666666666663"/>
  </r>
  <r>
    <x v="47"/>
    <s v="Consolidated Technology Services"/>
    <s v="2023-25 Biennium"/>
    <s v="ESF"/>
    <s v="163-Consolidated Technology Services"/>
    <x v="3"/>
    <s v="B37"/>
    <n v="7500"/>
    <n v="6500"/>
    <n v="14000"/>
    <n v="625"/>
    <n v="541.66666666666663"/>
  </r>
  <r>
    <x v="48"/>
    <s v="State Board of Accountancy"/>
    <s v="2023-25 Biennium"/>
    <s v="ESF"/>
    <s v="165-State Board of Accountancy"/>
    <x v="3"/>
    <s v="B37"/>
    <n v="0"/>
    <n v="0"/>
    <n v="0"/>
    <n v="0"/>
    <n v="0"/>
  </r>
  <r>
    <x v="49"/>
    <s v="Bd of Reg Prof Eng &amp; Land Surveyors"/>
    <s v="2023-25 Biennium"/>
    <s v="ESF"/>
    <s v="166-Bd of Reg Prof Eng &amp; Land Surveyors"/>
    <x v="3"/>
    <s v="B37"/>
    <n v="0"/>
    <n v="0"/>
    <n v="0"/>
    <n v="0"/>
    <n v="0"/>
  </r>
  <r>
    <x v="50"/>
    <s v="Forensic Investigations Council"/>
    <s v="2023-25 Biennium"/>
    <s v="ESF"/>
    <s v="167-Forensic Investigations Council"/>
    <x v="3"/>
    <s v="B37"/>
    <n v="0"/>
    <n v="0"/>
    <n v="0"/>
    <n v="0"/>
    <n v="0"/>
  </r>
  <r>
    <x v="51"/>
    <s v="Dept of Enterprise Services"/>
    <s v="2023-25 Biennium"/>
    <s v="ESF"/>
    <s v="179-Dept of Enterprise Services"/>
    <x v="3"/>
    <s v="B37"/>
    <n v="23000"/>
    <n v="17000"/>
    <n v="40000"/>
    <n v="1916.6666666666667"/>
    <n v="1416.6666666666667"/>
  </r>
  <r>
    <x v="52"/>
    <s v="Washington Horse Racing Commission"/>
    <s v="2023-25 Biennium"/>
    <s v="ESF"/>
    <s v="185-Washington Horse Racing Commission"/>
    <x v="3"/>
    <s v="B37"/>
    <n v="0"/>
    <n v="0"/>
    <n v="0"/>
    <n v="0"/>
    <n v="0"/>
  </r>
  <r>
    <x v="53"/>
    <s v="Bd of Industrial Insurance Appeals"/>
    <s v="2023-25 Biennium"/>
    <s v="ESF"/>
    <s v="190-Bd of Industrial Insurance Appeals"/>
    <x v="3"/>
    <s v="B37"/>
    <n v="3500"/>
    <n v="3500"/>
    <n v="7000"/>
    <n v="291.66666666666669"/>
    <n v="291.66666666666669"/>
  </r>
  <r>
    <x v="54"/>
    <s v="Liquor and Cannabis Board"/>
    <s v="2023-25 Biennium"/>
    <s v="ESF"/>
    <s v="195-Liquor and Cannabis Board"/>
    <x v="3"/>
    <s v="B37"/>
    <n v="9500"/>
    <n v="8500"/>
    <n v="18000"/>
    <n v="791.66666666666663"/>
    <n v="708.33333333333337"/>
  </r>
  <r>
    <x v="55"/>
    <s v="Board of Pilotage Commissioners"/>
    <s v="2023-25 Biennium"/>
    <s v="ESF"/>
    <s v="205-Board of Pilotage Commissioners"/>
    <x v="3"/>
    <s v="B37"/>
    <n v="0"/>
    <n v="0"/>
    <n v="0"/>
    <n v="0"/>
    <n v="0"/>
  </r>
  <r>
    <x v="56"/>
    <s v="Utilities and Transportation Comm"/>
    <s v="2023-25 Biennium"/>
    <s v="ESF"/>
    <s v="215-Utilities and Transportation Comm"/>
    <x v="3"/>
    <s v="B37"/>
    <n v="4500"/>
    <n v="3500"/>
    <n v="8000"/>
    <n v="375"/>
    <n v="291.66666666666669"/>
  </r>
  <r>
    <x v="57"/>
    <s v="Board for Volunteer Firefighters"/>
    <s v="2023-25 Biennium"/>
    <s v="ESF"/>
    <s v="220-Board for Volunteer Firefighters"/>
    <x v="3"/>
    <s v="B37"/>
    <n v="0"/>
    <n v="0"/>
    <n v="0"/>
    <n v="0"/>
    <n v="0"/>
  </r>
  <r>
    <x v="58"/>
    <s v="Washington State Patrol"/>
    <s v="2023-25 Biennium"/>
    <s v="ESF"/>
    <s v="225-Washington State Patrol"/>
    <x v="3"/>
    <s v="B37"/>
    <n v="70000"/>
    <n v="56000"/>
    <n v="126000"/>
    <n v="5833.333333333333"/>
    <n v="4666.666666666667"/>
  </r>
  <r>
    <x v="59"/>
    <s v="Criminal Justice Training Comm"/>
    <s v="2023-25 Biennium"/>
    <s v="ESF"/>
    <s v="227-Criminal Justice Training Comm"/>
    <x v="3"/>
    <s v="B37"/>
    <n v="2500"/>
    <n v="1500"/>
    <n v="4000"/>
    <n v="208.33333333333334"/>
    <n v="125"/>
  </r>
  <r>
    <x v="60"/>
    <s v="WA Traffic Safety Commission"/>
    <s v="2023-25 Biennium"/>
    <s v="ESF"/>
    <s v="228-WA Traffic Safety Commission"/>
    <x v="3"/>
    <s v="B37"/>
    <n v="0"/>
    <n v="0"/>
    <n v="0"/>
    <n v="0"/>
    <n v="0"/>
  </r>
  <r>
    <x v="61"/>
    <s v="Office of Independent Investigations"/>
    <s v="2023-25 Biennium"/>
    <s v="ESF"/>
    <s v="229-Office of Independent Investigations"/>
    <x v="3"/>
    <s v="B37"/>
    <n v="0"/>
    <n v="0"/>
    <n v="0"/>
    <n v="0"/>
    <n v="0"/>
  </r>
  <r>
    <x v="62"/>
    <s v="Department of Labor and Industries"/>
    <s v="2023-25 Biennium"/>
    <s v="ESF"/>
    <s v="235-Department of Labor and Industries"/>
    <x v="3"/>
    <s v="B37"/>
    <n v="95500"/>
    <n v="78500"/>
    <n v="174000"/>
    <n v="7958.333333333333"/>
    <n v="6541.666666666667"/>
  </r>
  <r>
    <x v="63"/>
    <s v="Department of Licensing"/>
    <s v="2023-25 Biennium"/>
    <s v="ESF"/>
    <s v="240-Department of Licensing"/>
    <x v="3"/>
    <s v="B37"/>
    <n v="40000"/>
    <n v="30000"/>
    <n v="70000"/>
    <n v="3333.3333333333335"/>
    <n v="2500"/>
  </r>
  <r>
    <x v="64"/>
    <s v="Military Department"/>
    <s v="2023-25 Biennium"/>
    <s v="ESF"/>
    <s v="245-Military Department"/>
    <x v="3"/>
    <s v="B37"/>
    <n v="12000"/>
    <n v="8000"/>
    <n v="20000"/>
    <n v="1000"/>
    <n v="666.66666666666663"/>
  </r>
  <r>
    <x v="65"/>
    <s v="Public Employment Relations Comm"/>
    <s v="2023-25 Biennium"/>
    <s v="ESF"/>
    <s v="275-Public Employment Relations Comm"/>
    <x v="3"/>
    <s v="B37"/>
    <n v="500"/>
    <n v="500"/>
    <n v="1000"/>
    <n v="41.666666666666664"/>
    <n v="41.666666666666664"/>
  </r>
  <r>
    <x v="66"/>
    <s v="Dept of Social and Health Services"/>
    <s v="2023-25 Biennium"/>
    <s v="ESF"/>
    <s v="300-Dept of Social and Health Services"/>
    <x v="3"/>
    <s v="B37"/>
    <n v="496000"/>
    <n v="384000"/>
    <n v="880000"/>
    <n v="41333.333333333336"/>
    <n v="32000"/>
  </r>
  <r>
    <x v="67"/>
    <s v="Department of Health"/>
    <s v="2023-25 Biennium"/>
    <s v="ESF"/>
    <s v="303-Department of Health"/>
    <x v="3"/>
    <s v="B37"/>
    <n v="85000"/>
    <n v="68000"/>
    <n v="153000"/>
    <n v="7083.333333333333"/>
    <n v="5666.666666666667"/>
  </r>
  <r>
    <x v="68"/>
    <s v="Department of Veterans' Affairs"/>
    <s v="2023-25 Biennium"/>
    <s v="ESF"/>
    <s v="305-Department of Veterans' Affairs"/>
    <x v="3"/>
    <s v="B37"/>
    <n v="27000"/>
    <n v="18000"/>
    <n v="45000"/>
    <n v="2250"/>
    <n v="1500"/>
  </r>
  <r>
    <x v="69"/>
    <s v="Dept of Children, Youth &amp; Families"/>
    <s v="2023-25 Biennium"/>
    <s v="ESF"/>
    <s v="307-Dept of Children, Youth &amp; Families"/>
    <x v="3"/>
    <s v="B37"/>
    <n v="141000"/>
    <n v="111000"/>
    <n v="252000"/>
    <n v="11750"/>
    <n v="9250"/>
  </r>
  <r>
    <x v="70"/>
    <s v="Department of Corrections"/>
    <s v="2023-25 Biennium"/>
    <s v="ESF"/>
    <s v="310-Department of Corrections"/>
    <x v="3"/>
    <s v="B37"/>
    <n v="270500"/>
    <n v="209500"/>
    <n v="480000"/>
    <n v="22541.666666666668"/>
    <n v="17458.333333333332"/>
  </r>
  <r>
    <x v="71"/>
    <s v="Dept of Services for the Blind"/>
    <s v="2023-25 Biennium"/>
    <s v="ESF"/>
    <s v="315-Dept of Services for the Blind"/>
    <x v="3"/>
    <s v="B37"/>
    <n v="2500"/>
    <n v="1500"/>
    <n v="4000"/>
    <n v="208.33333333333334"/>
    <n v="125"/>
  </r>
  <r>
    <x v="72"/>
    <s v="Student Achievement Council"/>
    <s v="2023-25 Biennium"/>
    <s v="ESF"/>
    <s v="340-Student Achievement Council"/>
    <x v="3"/>
    <s v="B37"/>
    <n v="4000"/>
    <n v="1000"/>
    <n v="5000"/>
    <n v="333.33333333333331"/>
    <n v="83.333333333333329"/>
  </r>
  <r>
    <x v="73"/>
    <s v="LEOFF 2 Retirement Board"/>
    <s v="2023-25 Biennium"/>
    <s v="ESF"/>
    <s v="341-LEOFF 2 Retirement Board"/>
    <x v="3"/>
    <s v="B37"/>
    <n v="0"/>
    <n v="0"/>
    <n v="0"/>
    <n v="0"/>
    <n v="0"/>
  </r>
  <r>
    <x v="74"/>
    <s v="Public Schools"/>
    <s v="2023-25 Biennium"/>
    <s v="ESF"/>
    <s v="350-Public Schools"/>
    <x v="3"/>
    <s v="B37"/>
    <n v="14000"/>
    <n v="11000"/>
    <n v="25000"/>
    <n v="1166.6666666666667"/>
    <n v="916.66666666666663"/>
  </r>
  <r>
    <x v="75"/>
    <s v="State School for the Blind"/>
    <s v="2023-25 Biennium"/>
    <s v="ESF"/>
    <s v="351-State School for the Blind"/>
    <x v="3"/>
    <s v="B37"/>
    <n v="4000"/>
    <n v="2000"/>
    <n v="6000"/>
    <n v="333.33333333333331"/>
    <n v="166.66666666666666"/>
  </r>
  <r>
    <x v="76"/>
    <s v="Childhood Deafness &amp; Hearing Loss"/>
    <s v="2023-25 Biennium"/>
    <s v="ESF"/>
    <s v="353-Childhood Deafness &amp; Hearing Loss"/>
    <x v="3"/>
    <s v="B37"/>
    <n v="4500"/>
    <n v="3500"/>
    <n v="8000"/>
    <n v="375"/>
    <n v="291.66666666666669"/>
  </r>
  <r>
    <x v="77"/>
    <s v="Workforce Trng &amp; Educ Coord Board"/>
    <s v="2023-25 Biennium"/>
    <s v="ESF"/>
    <s v="354-Workforce Trng &amp; Educ Coord Board"/>
    <x v="3"/>
    <s v="B37"/>
    <n v="500"/>
    <n v="500"/>
    <n v="1000"/>
    <n v="41.666666666666664"/>
    <n v="41.666666666666664"/>
  </r>
  <r>
    <x v="78"/>
    <s v="Archaeology &amp; Historic Preservation"/>
    <s v="2023-25 Biennium"/>
    <s v="ESF"/>
    <s v="355-Archaeology &amp; Historic Preservation"/>
    <x v="3"/>
    <s v="B37"/>
    <n v="1000"/>
    <n v="0"/>
    <n v="1000"/>
    <n v="83.333333333333329"/>
    <n v="0"/>
  </r>
  <r>
    <x v="108"/>
    <s v="Department of Early Learning"/>
    <s v="2023-25 Biennium"/>
    <s v="ESF"/>
    <s v="357-Department of Early Learning"/>
    <x v="3"/>
    <s v="B37"/>
    <n v="0"/>
    <n v="0"/>
    <n v="0"/>
    <n v="0"/>
    <n v="0"/>
  </r>
  <r>
    <x v="79"/>
    <s v="Washington Charter School Comm"/>
    <s v="2023-25 Biennium"/>
    <s v="ESF"/>
    <s v="359-Washington Charter School Comm"/>
    <x v="3"/>
    <s v="B37"/>
    <n v="0"/>
    <n v="0"/>
    <n v="0"/>
    <n v="0"/>
    <n v="0"/>
  </r>
  <r>
    <x v="80"/>
    <s v="University of Washington"/>
    <s v="2023-25 Biennium"/>
    <s v="ESF"/>
    <s v="360-University of Washington"/>
    <x v="3"/>
    <s v="B37"/>
    <n v="35500"/>
    <n v="26500"/>
    <n v="62000"/>
    <n v="2958.3333333333335"/>
    <n v="2208.3333333333335"/>
  </r>
  <r>
    <x v="81"/>
    <s v="Washington State University"/>
    <s v="2023-25 Biennium"/>
    <s v="ESF"/>
    <s v="365-Washington State University"/>
    <x v="3"/>
    <s v="B37"/>
    <n v="16500"/>
    <n v="12500"/>
    <n v="29000"/>
    <n v="1375"/>
    <n v="1041.6666666666667"/>
  </r>
  <r>
    <x v="82"/>
    <s v="Eastern Washington University"/>
    <s v="2023-25 Biennium"/>
    <s v="ESF"/>
    <s v="370-Eastern Washington University"/>
    <x v="3"/>
    <s v="B37"/>
    <n v="4000"/>
    <n v="2000"/>
    <n v="6000"/>
    <n v="333.33333333333331"/>
    <n v="166.66666666666666"/>
  </r>
  <r>
    <x v="83"/>
    <s v="Central Washington University"/>
    <s v="2023-25 Biennium"/>
    <s v="ESF"/>
    <s v="375-Central Washington University"/>
    <x v="3"/>
    <s v="B37"/>
    <n v="4000"/>
    <n v="2000"/>
    <n v="6000"/>
    <n v="333.33333333333331"/>
    <n v="166.66666666666666"/>
  </r>
  <r>
    <x v="84"/>
    <s v="The Evergreen State College"/>
    <s v="2023-25 Biennium"/>
    <s v="ESF"/>
    <s v="376-The Evergreen State College"/>
    <x v="3"/>
    <s v="B37"/>
    <n v="2000"/>
    <n v="2000"/>
    <n v="4000"/>
    <n v="166.66666666666666"/>
    <n v="166.66666666666666"/>
  </r>
  <r>
    <x v="85"/>
    <s v="Western Washington University"/>
    <s v="2023-25 Biennium"/>
    <s v="ESF"/>
    <s v="380-Western Washington University"/>
    <x v="3"/>
    <s v="B37"/>
    <n v="6000"/>
    <n v="6000"/>
    <n v="12000"/>
    <n v="500"/>
    <n v="500"/>
  </r>
  <r>
    <x v="86"/>
    <s v="Washington State Arts Commission"/>
    <s v="2023-25 Biennium"/>
    <s v="ESF"/>
    <s v="387-Washington State Arts Commission"/>
    <x v="3"/>
    <s v="B37"/>
    <n v="1000"/>
    <n v="0"/>
    <n v="1000"/>
    <n v="83.333333333333329"/>
    <n v="0"/>
  </r>
  <r>
    <x v="87"/>
    <s v="Washington State Historical Society"/>
    <s v="2023-25 Biennium"/>
    <s v="ESF"/>
    <s v="390-Washington State Historical Society"/>
    <x v="3"/>
    <s v="B37"/>
    <n v="1500"/>
    <n v="500"/>
    <n v="2000"/>
    <n v="125"/>
    <n v="41.666666666666664"/>
  </r>
  <r>
    <x v="88"/>
    <s v="East Wash State Historical Society"/>
    <s v="2023-25 Biennium"/>
    <s v="ESF"/>
    <s v="395-East Wash State Historical Society"/>
    <x v="3"/>
    <s v="B37"/>
    <n v="1500"/>
    <n v="500"/>
    <n v="2000"/>
    <n v="125"/>
    <n v="41.666666666666664"/>
  </r>
  <r>
    <x v="89"/>
    <s v="Department of Transportation"/>
    <s v="2023-25 Biennium"/>
    <s v="ESF"/>
    <s v="405-Department of Transportation"/>
    <x v="3"/>
    <s v="B37"/>
    <n v="209500"/>
    <n v="162500"/>
    <n v="372000"/>
    <n v="17458.333333333332"/>
    <n v="13541.666666666666"/>
  </r>
  <r>
    <x v="90"/>
    <s v="County Road Administration Board"/>
    <s v="2023-25 Biennium"/>
    <s v="ESF"/>
    <s v="406-County Road Administration Board"/>
    <x v="3"/>
    <s v="B37"/>
    <n v="0"/>
    <n v="0"/>
    <n v="0"/>
    <n v="0"/>
    <n v="0"/>
  </r>
  <r>
    <x v="91"/>
    <s v="Transportation Improvement Board"/>
    <s v="2023-25 Biennium"/>
    <s v="ESF"/>
    <s v="407-Transportation Improvement Board"/>
    <x v="3"/>
    <s v="B37"/>
    <n v="0"/>
    <n v="0"/>
    <n v="0"/>
    <n v="0"/>
    <n v="0"/>
  </r>
  <r>
    <x v="92"/>
    <s v="Transportation Commission"/>
    <s v="2023-25 Biennium"/>
    <s v="ESF"/>
    <s v="410-Transportation Commission"/>
    <x v="3"/>
    <s v="B37"/>
    <n v="0"/>
    <n v="0"/>
    <n v="0"/>
    <n v="0"/>
    <n v="0"/>
  </r>
  <r>
    <x v="93"/>
    <s v="Freight Mobility Strategic Invest"/>
    <s v="2023-25 Biennium"/>
    <s v="ESF"/>
    <s v="411-Freight Mobility Strategic Invest"/>
    <x v="3"/>
    <s v="B37"/>
    <n v="0"/>
    <n v="0"/>
    <n v="0"/>
    <n v="0"/>
    <n v="0"/>
  </r>
  <r>
    <x v="94"/>
    <s v="Columbia River Gorge Commission"/>
    <s v="2023-25 Biennium"/>
    <s v="ESF"/>
    <s v="460-Columbia River Gorge Commission"/>
    <x v="3"/>
    <s v="B37"/>
    <n v="0"/>
    <n v="0"/>
    <n v="0"/>
    <n v="0"/>
    <n v="0"/>
  </r>
  <r>
    <x v="95"/>
    <s v="Department of Ecology"/>
    <s v="2023-25 Biennium"/>
    <s v="ESF"/>
    <s v="461-Department of Ecology"/>
    <x v="3"/>
    <s v="B37"/>
    <n v="49000"/>
    <n v="38000"/>
    <n v="87000"/>
    <n v="4083.3333333333335"/>
    <n v="3166.6666666666665"/>
  </r>
  <r>
    <x v="96"/>
    <s v="WA Pollution Liab Insurance Program"/>
    <s v="2023-25 Biennium"/>
    <s v="ESF"/>
    <s v="462-WA Pollution Liab Insurance Program"/>
    <x v="3"/>
    <s v="B37"/>
    <n v="0"/>
    <n v="0"/>
    <n v="0"/>
    <n v="0"/>
    <n v="0"/>
  </r>
  <r>
    <x v="98"/>
    <s v="State Parks and Recreation Comm"/>
    <s v="2023-25 Biennium"/>
    <s v="ESF"/>
    <s v="465-State Parks and Recreation Comm"/>
    <x v="3"/>
    <s v="B37"/>
    <n v="25500"/>
    <n v="18500"/>
    <n v="44000"/>
    <n v="2125"/>
    <n v="1541.6666666666667"/>
  </r>
  <r>
    <x v="99"/>
    <s v="Rec and Conservation Funding Board"/>
    <s v="2023-25 Biennium"/>
    <s v="ESF"/>
    <s v="467-Rec and Conservation Funding Board"/>
    <x v="3"/>
    <s v="B37"/>
    <n v="1500"/>
    <n v="1500"/>
    <n v="3000"/>
    <n v="125"/>
    <n v="125"/>
  </r>
  <r>
    <x v="100"/>
    <s v="Environ &amp; Land Use Hearings Office"/>
    <s v="2023-25 Biennium"/>
    <s v="ESF"/>
    <s v="468-Environ &amp; Land Use Hearings Office"/>
    <x v="3"/>
    <s v="B37"/>
    <n v="0"/>
    <n v="0"/>
    <n v="0"/>
    <n v="0"/>
    <n v="0"/>
  </r>
  <r>
    <x v="101"/>
    <s v="State Conservation Commission"/>
    <s v="2023-25 Biennium"/>
    <s v="ESF"/>
    <s v="471-State Conservation Commission"/>
    <x v="3"/>
    <s v="B37"/>
    <n v="1000"/>
    <n v="0"/>
    <n v="1000"/>
    <n v="83.333333333333329"/>
    <n v="0"/>
  </r>
  <r>
    <x v="102"/>
    <s v="Dept of Fish and Wildlife"/>
    <s v="2023-25 Biennium"/>
    <s v="ESF"/>
    <s v="477-Dept of Fish and Wildlife"/>
    <x v="3"/>
    <s v="B37"/>
    <n v="61500"/>
    <n v="48500"/>
    <n v="110000"/>
    <n v="5125"/>
    <n v="4041.6666666666665"/>
  </r>
  <r>
    <x v="103"/>
    <s v="Puget Sound Partnership"/>
    <s v="2023-25 Biennium"/>
    <s v="ESF"/>
    <s v="478-Puget Sound Partnership"/>
    <x v="3"/>
    <s v="B37"/>
    <n v="500"/>
    <n v="1500"/>
    <n v="2000"/>
    <n v="41.666666666666664"/>
    <n v="125"/>
  </r>
  <r>
    <x v="104"/>
    <s v="Department of Natural Resources"/>
    <s v="2023-25 Biennium"/>
    <s v="ESF"/>
    <s v="490-Department of Natural Resources"/>
    <x v="3"/>
    <s v="B37"/>
    <n v="63000"/>
    <n v="43000"/>
    <n v="106000"/>
    <n v="5250"/>
    <n v="3583.3333333333335"/>
  </r>
  <r>
    <x v="105"/>
    <s v="Department of Agriculture"/>
    <s v="2023-25 Biennium"/>
    <s v="ESF"/>
    <s v="495-Department of Agriculture"/>
    <x v="3"/>
    <s v="B37"/>
    <n v="26000"/>
    <n v="18000"/>
    <n v="44000"/>
    <n v="2166.6666666666665"/>
    <n v="1500"/>
  </r>
  <r>
    <x v="106"/>
    <s v="Employment Security Department"/>
    <s v="2023-25 Biennium"/>
    <s v="ESF"/>
    <s v="540-Employment Security Department"/>
    <x v="3"/>
    <s v="B37"/>
    <n v="85000"/>
    <n v="67000"/>
    <n v="152000"/>
    <n v="7083.333333333333"/>
    <n v="5583.333333333333"/>
  </r>
  <r>
    <x v="109"/>
    <s v="ESD - PFM"/>
    <s v="2023-25 Biennium"/>
    <s v="ESF"/>
    <s v="541-ESD - PFM"/>
    <x v="3"/>
    <s v="B37"/>
    <n v="0"/>
    <n v="0"/>
    <n v="0"/>
    <n v="0"/>
    <n v="0"/>
  </r>
  <r>
    <x v="110"/>
    <s v="ESD LTC"/>
    <s v="2023-25 Biennium"/>
    <s v="ESF"/>
    <s v="542-ESD LTC"/>
    <x v="3"/>
    <s v="B37"/>
    <n v="0"/>
    <n v="0"/>
    <n v="0"/>
    <n v="0"/>
    <n v="0"/>
  </r>
  <r>
    <x v="111"/>
    <s v="ESD - UI"/>
    <s v="2023-25 Biennium"/>
    <s v="ESF"/>
    <s v="543-ESD - UI"/>
    <x v="3"/>
    <s v="B37"/>
    <n v="0"/>
    <n v="0"/>
    <n v="0"/>
    <n v="0"/>
    <n v="0"/>
  </r>
  <r>
    <x v="112"/>
    <s v="ESD - Other"/>
    <s v="2023-25 Biennium"/>
    <s v="ESF"/>
    <s v="544-ESD - Other"/>
    <x v="3"/>
    <s v="B37"/>
    <n v="0"/>
    <n v="0"/>
    <n v="0"/>
    <n v="0"/>
    <n v="0"/>
  </r>
  <r>
    <x v="107"/>
    <s v="Community/Technical College System"/>
    <s v="2023-25 Biennium"/>
    <s v="ESF"/>
    <s v="699-Community/Technical College System"/>
    <x v="3"/>
    <s v="B37"/>
    <n v="45000"/>
    <n v="34000"/>
    <n v="79000"/>
    <n v="3750"/>
    <n v="2833.3333333333335"/>
  </r>
  <r>
    <x v="0"/>
    <s v="House of Representatives"/>
    <s v="2024 Supplemental"/>
    <m/>
    <s v="011-House of Representatives"/>
    <x v="3"/>
    <s v="B37"/>
    <n v="0"/>
    <n v="0"/>
    <n v="0"/>
    <n v="0"/>
    <n v="0"/>
  </r>
  <r>
    <x v="1"/>
    <s v="Senate"/>
    <s v="2024 Supplemental"/>
    <m/>
    <s v="012-Senate"/>
    <x v="3"/>
    <s v="B37"/>
    <n v="0"/>
    <n v="0"/>
    <n v="0"/>
    <n v="0"/>
    <n v="0"/>
  </r>
  <r>
    <x v="2"/>
    <s v="Joint Transportation Committee"/>
    <s v="2024 Supplemental"/>
    <m/>
    <s v="013-Joint Transportation Committee"/>
    <x v="3"/>
    <s v="B37"/>
    <n v="0"/>
    <n v="0"/>
    <n v="0"/>
    <n v="0"/>
    <n v="0"/>
  </r>
  <r>
    <x v="3"/>
    <s v="Jt Leg Audit &amp; Review Committee"/>
    <s v="2024 Supplemental"/>
    <m/>
    <s v="014-Jt Leg Audit &amp; Review Committee"/>
    <x v="3"/>
    <s v="B37"/>
    <n v="0"/>
    <n v="0"/>
    <n v="0"/>
    <n v="0"/>
    <n v="0"/>
  </r>
  <r>
    <x v="4"/>
    <s v="LEAP Committee"/>
    <s v="2024 Supplemental"/>
    <m/>
    <s v="020-LEAP Committee"/>
    <x v="3"/>
    <s v="B37"/>
    <n v="0"/>
    <n v="0"/>
    <n v="0"/>
    <n v="0"/>
    <n v="0"/>
  </r>
  <r>
    <x v="5"/>
    <s v="Office of the State Actuary"/>
    <s v="2024 Supplemental"/>
    <m/>
    <s v="035-Office of the State Actuary"/>
    <x v="3"/>
    <s v="B37"/>
    <n v="0"/>
    <n v="0"/>
    <n v="0"/>
    <n v="0"/>
    <n v="0"/>
  </r>
  <r>
    <x v="6"/>
    <s v="St Leg Labor Rel"/>
    <s v="2024 Supplemental"/>
    <m/>
    <s v="036-St Leg Labor Rel"/>
    <x v="3"/>
    <s v="B37"/>
    <n v="0"/>
    <n v="0"/>
    <n v="0"/>
    <n v="0"/>
    <n v="0"/>
  </r>
  <r>
    <x v="7"/>
    <s v="Office of Legislative Support Svcs"/>
    <s v="2024 Supplemental"/>
    <m/>
    <s v="037-Office of Legislative Support Svcs"/>
    <x v="3"/>
    <s v="B37"/>
    <n v="0"/>
    <n v="0"/>
    <n v="0"/>
    <n v="0"/>
    <n v="0"/>
  </r>
  <r>
    <x v="8"/>
    <s v="Joint Legislative Systems Comm"/>
    <s v="2024 Supplemental"/>
    <m/>
    <s v="038-Joint Legislative Systems Comm"/>
    <x v="3"/>
    <s v="B37"/>
    <n v="0"/>
    <n v="0"/>
    <n v="0"/>
    <n v="0"/>
    <n v="0"/>
  </r>
  <r>
    <x v="9"/>
    <s v="Statute Law Committee"/>
    <s v="2024 Supplemental"/>
    <m/>
    <s v="040-Statute Law Committee"/>
    <x v="3"/>
    <s v="B37"/>
    <n v="0"/>
    <n v="0"/>
    <n v="0"/>
    <n v="0"/>
    <n v="0"/>
  </r>
  <r>
    <x v="10"/>
    <s v="Supreme Court"/>
    <s v="2024 Supplemental"/>
    <m/>
    <s v="045-Supreme Court"/>
    <x v="3"/>
    <s v="B37"/>
    <n v="0"/>
    <n v="0"/>
    <n v="0"/>
    <n v="0"/>
    <n v="0"/>
  </r>
  <r>
    <x v="11"/>
    <s v="State Law Library"/>
    <s v="2024 Supplemental"/>
    <m/>
    <s v="046-State Law Library"/>
    <x v="3"/>
    <s v="B37"/>
    <n v="0"/>
    <n v="0"/>
    <n v="0"/>
    <n v="0"/>
    <n v="0"/>
  </r>
  <r>
    <x v="12"/>
    <s v="Court of Appeals"/>
    <s v="2024 Supplemental"/>
    <m/>
    <s v="048-Court of Appeals"/>
    <x v="3"/>
    <s v="B37"/>
    <n v="0"/>
    <n v="0"/>
    <n v="0"/>
    <n v="0"/>
    <n v="0"/>
  </r>
  <r>
    <x v="13"/>
    <s v="Commission on Judicial Conduct"/>
    <s v="2024 Supplemental"/>
    <m/>
    <s v="050-Commission on Judicial Conduct"/>
    <x v="3"/>
    <s v="B37"/>
    <n v="0"/>
    <n v="0"/>
    <n v="0"/>
    <n v="0"/>
    <n v="0"/>
  </r>
  <r>
    <x v="14"/>
    <s v="Administrative Office of the Courts"/>
    <s v="2024 Supplemental"/>
    <m/>
    <s v="055-Administrative Office of the Courts"/>
    <x v="3"/>
    <s v="B37"/>
    <n v="0"/>
    <n v="0"/>
    <n v="0"/>
    <n v="0"/>
    <n v="0"/>
  </r>
  <r>
    <x v="15"/>
    <s v="Office of Public Defense"/>
    <s v="2024 Supplemental"/>
    <m/>
    <s v="056-Office of Public Defense"/>
    <x v="3"/>
    <s v="B37"/>
    <n v="0"/>
    <n v="0"/>
    <n v="0"/>
    <n v="0"/>
    <n v="0"/>
  </r>
  <r>
    <x v="16"/>
    <s v="Office of Civil Legal Aid"/>
    <s v="2024 Supplemental"/>
    <m/>
    <s v="057-Office of Civil Legal Aid"/>
    <x v="3"/>
    <s v="B37"/>
    <n v="0"/>
    <n v="0"/>
    <n v="0"/>
    <n v="0"/>
    <n v="0"/>
  </r>
  <r>
    <x v="17"/>
    <s v="Office of the Governor"/>
    <s v="2024 Supplemental"/>
    <m/>
    <s v="075-Office of the Governor"/>
    <x v="3"/>
    <s v="B37"/>
    <n v="0"/>
    <n v="0"/>
    <n v="0"/>
    <n v="0"/>
    <n v="0"/>
  </r>
  <r>
    <x v="18"/>
    <s v="Office of the Lieutenant Governor"/>
    <s v="2024 Supplemental"/>
    <m/>
    <s v="080-Office of the Lieutenant Governor"/>
    <x v="3"/>
    <s v="B37"/>
    <n v="0"/>
    <n v="0"/>
    <n v="0"/>
    <n v="0"/>
    <n v="0"/>
  </r>
  <r>
    <x v="19"/>
    <s v="WA St Leadership Bd"/>
    <s v="2024 Supplemental"/>
    <m/>
    <s v="083-WA St Leadership Bd"/>
    <x v="3"/>
    <s v="B37"/>
    <n v="0"/>
    <n v="0"/>
    <n v="0"/>
    <n v="0"/>
    <n v="0"/>
  </r>
  <r>
    <x v="20"/>
    <s v="Public Disclosure Commission"/>
    <s v="2024 Supplemental"/>
    <m/>
    <s v="082-Public Disclosure Commission"/>
    <x v="3"/>
    <s v="B37"/>
    <n v="0"/>
    <n v="0"/>
    <n v="0"/>
    <n v="0"/>
    <n v="0"/>
  </r>
  <r>
    <x v="21"/>
    <s v="Office of the Secretary of State"/>
    <s v="2024 Supplemental"/>
    <m/>
    <s v="085-Office of the Secretary of State"/>
    <x v="3"/>
    <s v="B37"/>
    <n v="0"/>
    <n v="0"/>
    <n v="0"/>
    <n v="0"/>
    <n v="0"/>
  </r>
  <r>
    <x v="22"/>
    <s v="Governor's Office of Indian Affairs"/>
    <s v="2024 Supplemental"/>
    <m/>
    <s v="086-Governor's Office of Indian Affairs"/>
    <x v="3"/>
    <s v="B37"/>
    <n v="0"/>
    <n v="0"/>
    <n v="0"/>
    <n v="0"/>
    <n v="0"/>
  </r>
  <r>
    <x v="23"/>
    <s v="Asian-Pacific-American Affrs"/>
    <s v="2024 Supplemental"/>
    <m/>
    <s v="087-Asian-Pacific-American Affrs"/>
    <x v="3"/>
    <s v="B37"/>
    <n v="0"/>
    <n v="0"/>
    <n v="0"/>
    <n v="0"/>
    <n v="0"/>
  </r>
  <r>
    <x v="24"/>
    <s v="Office of the State Treasurer"/>
    <s v="2024 Supplemental"/>
    <m/>
    <s v="090-Office of the State Treasurer"/>
    <x v="3"/>
    <s v="B37"/>
    <n v="0"/>
    <n v="0"/>
    <n v="0"/>
    <n v="0"/>
    <n v="0"/>
  </r>
  <r>
    <x v="25"/>
    <s v="Redistricting Commission"/>
    <s v="2024 Supplemental"/>
    <m/>
    <s v="091-Redistricting Commission"/>
    <x v="3"/>
    <s v="B37"/>
    <n v="0"/>
    <n v="0"/>
    <n v="0"/>
    <n v="0"/>
    <n v="0"/>
  </r>
  <r>
    <x v="26"/>
    <s v="Office of the State Auditor"/>
    <s v="2024 Supplemental"/>
    <m/>
    <s v="095-Office of the State Auditor"/>
    <x v="3"/>
    <s v="B37"/>
    <n v="0"/>
    <n v="0"/>
    <n v="0"/>
    <n v="0"/>
    <n v="0"/>
  </r>
  <r>
    <x v="27"/>
    <s v="Comm Salaries for Elected Officials"/>
    <s v="2024 Supplemental"/>
    <m/>
    <s v="099-Comm Salaries for Elected Officials"/>
    <x v="3"/>
    <s v="B37"/>
    <n v="0"/>
    <n v="0"/>
    <n v="0"/>
    <n v="0"/>
    <n v="0"/>
  </r>
  <r>
    <x v="28"/>
    <s v="Office of the Attorney General"/>
    <s v="2024 Supplemental"/>
    <m/>
    <s v="100-Office of the Attorney General"/>
    <x v="3"/>
    <s v="B37"/>
    <n v="0"/>
    <n v="0"/>
    <n v="0"/>
    <n v="0"/>
    <n v="0"/>
  </r>
  <r>
    <x v="29"/>
    <s v="Caseload Forecast Council"/>
    <s v="2024 Supplemental"/>
    <m/>
    <s v="101-Caseload Forecast Council"/>
    <x v="3"/>
    <s v="B37"/>
    <n v="0"/>
    <n v="0"/>
    <n v="0"/>
    <n v="0"/>
    <n v="0"/>
  </r>
  <r>
    <x v="30"/>
    <s v="Dept of Financial Institutions"/>
    <s v="2024 Supplemental"/>
    <m/>
    <s v="102-Dept of Financial Institutions"/>
    <x v="3"/>
    <s v="B37"/>
    <n v="0"/>
    <n v="0"/>
    <n v="0"/>
    <n v="0"/>
    <n v="0"/>
  </r>
  <r>
    <x v="31"/>
    <s v="Department of Commerce"/>
    <s v="2024 Supplemental"/>
    <m/>
    <s v="103-Department of Commerce"/>
    <x v="3"/>
    <s v="B37"/>
    <n v="0"/>
    <n v="0"/>
    <n v="0"/>
    <n v="0"/>
    <n v="0"/>
  </r>
  <r>
    <x v="32"/>
    <s v="Economic &amp; Revenue Forecast Council"/>
    <s v="2024 Supplemental"/>
    <m/>
    <s v="104-Economic &amp; Revenue Forecast Council"/>
    <x v="3"/>
    <s v="B37"/>
    <n v="0"/>
    <n v="0"/>
    <n v="0"/>
    <n v="0"/>
    <n v="0"/>
  </r>
  <r>
    <x v="33"/>
    <s v="Office of Financial Management"/>
    <s v="2024 Supplemental"/>
    <m/>
    <s v="105-Office of Financial Management"/>
    <x v="3"/>
    <s v="B37"/>
    <n v="0"/>
    <n v="0"/>
    <n v="0"/>
    <n v="0"/>
    <n v="0"/>
  </r>
  <r>
    <x v="34"/>
    <s v="WA State Health Care Authority"/>
    <s v="2024 Supplemental"/>
    <m/>
    <s v="107-WA State Health Care Authority"/>
    <x v="3"/>
    <s v="B37"/>
    <n v="0"/>
    <n v="0"/>
    <n v="0"/>
    <n v="0"/>
    <n v="0"/>
  </r>
  <r>
    <x v="35"/>
    <s v="Office of Administrative Hearings"/>
    <s v="2024 Supplemental"/>
    <m/>
    <s v="110-Office of Administrative Hearings"/>
    <x v="3"/>
    <s v="B37"/>
    <n v="0"/>
    <n v="0"/>
    <n v="0"/>
    <n v="0"/>
    <n v="0"/>
  </r>
  <r>
    <x v="36"/>
    <s v="State Lottery Commission"/>
    <s v="2024 Supplemental"/>
    <m/>
    <s v="116-State Lottery Commission"/>
    <x v="3"/>
    <s v="B37"/>
    <n v="0"/>
    <n v="0"/>
    <n v="0"/>
    <n v="0"/>
    <n v="0"/>
  </r>
  <r>
    <x v="37"/>
    <s v="Washington State Gambling Comm"/>
    <s v="2024 Supplemental"/>
    <m/>
    <s v="117-Washington State Gambling Comm"/>
    <x v="3"/>
    <s v="B37"/>
    <n v="0"/>
    <n v="0"/>
    <n v="0"/>
    <n v="0"/>
    <n v="0"/>
  </r>
  <r>
    <x v="38"/>
    <s v="WA State Comm on Hispanic Affairs"/>
    <s v="2024 Supplemental"/>
    <m/>
    <s v="118-WA State Comm on Hispanic Affairs"/>
    <x v="3"/>
    <s v="B37"/>
    <n v="0"/>
    <n v="0"/>
    <n v="0"/>
    <n v="0"/>
    <n v="0"/>
  </r>
  <r>
    <x v="39"/>
    <s v="African-American Affairs Comm"/>
    <s v="2024 Supplemental"/>
    <m/>
    <s v="119-African-American Affairs Comm"/>
    <x v="3"/>
    <s v="B37"/>
    <n v="0"/>
    <n v="0"/>
    <n v="0"/>
    <n v="0"/>
    <n v="0"/>
  </r>
  <r>
    <x v="40"/>
    <s v="Human Rights Commission"/>
    <s v="2024 Supplemental"/>
    <m/>
    <s v="120-Human Rights Commission"/>
    <x v="3"/>
    <s v="B37"/>
    <n v="0"/>
    <n v="0"/>
    <n v="0"/>
    <n v="0"/>
    <n v="0"/>
  </r>
  <r>
    <x v="41"/>
    <s v="Department of Retirement Systems"/>
    <s v="2024 Supplemental"/>
    <m/>
    <s v="124-Department of Retirement Systems"/>
    <x v="3"/>
    <s v="B37"/>
    <n v="0"/>
    <n v="0"/>
    <n v="0"/>
    <n v="0"/>
    <n v="0"/>
  </r>
  <r>
    <x v="42"/>
    <s v="State Investment Board"/>
    <s v="2024 Supplemental"/>
    <m/>
    <s v="126-State Investment Board"/>
    <x v="3"/>
    <s v="B37"/>
    <n v="0"/>
    <n v="0"/>
    <n v="0"/>
    <n v="0"/>
    <n v="0"/>
  </r>
  <r>
    <x v="43"/>
    <s v="Department of Revenue"/>
    <s v="2024 Supplemental"/>
    <m/>
    <s v="140-Department of Revenue"/>
    <x v="3"/>
    <s v="B37"/>
    <n v="0"/>
    <n v="0"/>
    <n v="0"/>
    <n v="0"/>
    <n v="0"/>
  </r>
  <r>
    <x v="44"/>
    <s v="Board of Tax Appeals"/>
    <s v="2024 Supplemental"/>
    <m/>
    <s v="142-Board of Tax Appeals"/>
    <x v="3"/>
    <s v="B37"/>
    <n v="0"/>
    <n v="0"/>
    <n v="0"/>
    <n v="0"/>
    <n v="0"/>
  </r>
  <r>
    <x v="45"/>
    <s v="Minority &amp; Women's Business Enterp"/>
    <s v="2024 Supplemental"/>
    <m/>
    <s v="147-Minority &amp; Women's Business Enterp"/>
    <x v="3"/>
    <s v="B37"/>
    <n v="0"/>
    <n v="0"/>
    <n v="0"/>
    <n v="0"/>
    <n v="0"/>
  </r>
  <r>
    <x v="46"/>
    <s v="Office of Insurance Commissioner"/>
    <s v="2024 Supplemental"/>
    <m/>
    <s v="160-Office of Insurance Commissioner"/>
    <x v="3"/>
    <s v="B37"/>
    <n v="0"/>
    <n v="0"/>
    <n v="0"/>
    <n v="0"/>
    <n v="0"/>
  </r>
  <r>
    <x v="47"/>
    <s v="Consolidated Technology Services"/>
    <s v="2024 Supplemental"/>
    <m/>
    <s v="163-Consolidated Technology Services"/>
    <x v="3"/>
    <s v="B37"/>
    <n v="0"/>
    <n v="0"/>
    <n v="0"/>
    <n v="0"/>
    <n v="0"/>
  </r>
  <r>
    <x v="48"/>
    <s v="State Board of Accountancy"/>
    <s v="2024 Supplemental"/>
    <m/>
    <s v="165-State Board of Accountancy"/>
    <x v="3"/>
    <s v="B37"/>
    <n v="0"/>
    <n v="0"/>
    <n v="0"/>
    <n v="0"/>
    <n v="0"/>
  </r>
  <r>
    <x v="49"/>
    <s v="Bd of Reg Prof Eng &amp; Land Surveyors"/>
    <s v="2024 Supplemental"/>
    <m/>
    <s v="166-Bd of Reg Prof Eng &amp; Land Surveyors"/>
    <x v="3"/>
    <s v="B37"/>
    <n v="0"/>
    <n v="0"/>
    <n v="0"/>
    <n v="0"/>
    <n v="0"/>
  </r>
  <r>
    <x v="50"/>
    <s v="Forensic Investigations Council"/>
    <s v="2024 Supplemental"/>
    <m/>
    <s v="167-Forensic Investigations Council"/>
    <x v="3"/>
    <s v="B37"/>
    <n v="0"/>
    <n v="0"/>
    <n v="0"/>
    <n v="0"/>
    <n v="0"/>
  </r>
  <r>
    <x v="51"/>
    <s v="Dept of Enterprise Services"/>
    <s v="2024 Supplemental"/>
    <m/>
    <s v="179-Dept of Enterprise Services"/>
    <x v="3"/>
    <s v="B37"/>
    <n v="0"/>
    <n v="0"/>
    <n v="0"/>
    <n v="0"/>
    <n v="0"/>
  </r>
  <r>
    <x v="52"/>
    <s v="Washington Horse Racing Commission"/>
    <s v="2024 Supplemental"/>
    <m/>
    <s v="185-Washington Horse Racing Commission"/>
    <x v="3"/>
    <s v="B37"/>
    <n v="0"/>
    <n v="0"/>
    <n v="0"/>
    <n v="0"/>
    <n v="0"/>
  </r>
  <r>
    <x v="53"/>
    <s v="Bd of Industrial Insurance Appeals"/>
    <s v="2024 Supplemental"/>
    <m/>
    <s v="190-Bd of Industrial Insurance Appeals"/>
    <x v="3"/>
    <s v="B37"/>
    <n v="0"/>
    <n v="0"/>
    <n v="0"/>
    <n v="0"/>
    <n v="0"/>
  </r>
  <r>
    <x v="54"/>
    <s v="Liquor and Cannabis Board"/>
    <s v="2024 Supplemental"/>
    <m/>
    <s v="195-Liquor and Cannabis Board"/>
    <x v="3"/>
    <s v="B37"/>
    <n v="0"/>
    <n v="0"/>
    <n v="0"/>
    <n v="0"/>
    <n v="0"/>
  </r>
  <r>
    <x v="55"/>
    <s v="Board of Pilotage Commissioners"/>
    <s v="2024 Supplemental"/>
    <m/>
    <s v="205-Board of Pilotage Commissioners"/>
    <x v="3"/>
    <s v="B37"/>
    <n v="0"/>
    <n v="0"/>
    <n v="0"/>
    <n v="0"/>
    <n v="0"/>
  </r>
  <r>
    <x v="56"/>
    <s v="Utilities and Transportation Comm"/>
    <s v="2024 Supplemental"/>
    <m/>
    <s v="215-Utilities and Transportation Comm"/>
    <x v="3"/>
    <s v="B37"/>
    <n v="0"/>
    <n v="0"/>
    <n v="0"/>
    <n v="0"/>
    <n v="0"/>
  </r>
  <r>
    <x v="57"/>
    <s v="Board for Volunteer Firefighters"/>
    <s v="2024 Supplemental"/>
    <m/>
    <s v="220-Board for Volunteer Firefighters"/>
    <x v="3"/>
    <s v="B37"/>
    <n v="0"/>
    <n v="0"/>
    <n v="0"/>
    <n v="0"/>
    <n v="0"/>
  </r>
  <r>
    <x v="58"/>
    <s v="Washington State Patrol"/>
    <s v="2024 Supplemental"/>
    <m/>
    <s v="225-Washington State Patrol"/>
    <x v="3"/>
    <s v="B37"/>
    <n v="0"/>
    <n v="0"/>
    <n v="0"/>
    <n v="0"/>
    <n v="0"/>
  </r>
  <r>
    <x v="59"/>
    <s v="Criminal Justice Training Comm"/>
    <s v="2024 Supplemental"/>
    <m/>
    <s v="227-Criminal Justice Training Comm"/>
    <x v="3"/>
    <s v="B37"/>
    <n v="0"/>
    <n v="0"/>
    <n v="0"/>
    <n v="0"/>
    <n v="0"/>
  </r>
  <r>
    <x v="60"/>
    <s v="WA Traffic Safety Commission"/>
    <s v="2024 Supplemental"/>
    <m/>
    <s v="228-WA Traffic Safety Commission"/>
    <x v="3"/>
    <s v="B37"/>
    <n v="0"/>
    <n v="0"/>
    <n v="0"/>
    <n v="0"/>
    <n v="0"/>
  </r>
  <r>
    <x v="61"/>
    <s v="Office of Independent Investigations"/>
    <s v="2024 Supplemental"/>
    <m/>
    <s v="229-Office of Independent Investigations"/>
    <x v="3"/>
    <s v="B37"/>
    <n v="0"/>
    <n v="0"/>
    <n v="0"/>
    <n v="0"/>
    <n v="0"/>
  </r>
  <r>
    <x v="62"/>
    <s v="Department of Labor and Industries"/>
    <s v="2024 Supplemental"/>
    <m/>
    <s v="235-Department of Labor and Industries"/>
    <x v="3"/>
    <s v="B37"/>
    <n v="0"/>
    <n v="0"/>
    <n v="0"/>
    <n v="0"/>
    <n v="0"/>
  </r>
  <r>
    <x v="63"/>
    <s v="Department of Licensing"/>
    <s v="2024 Supplemental"/>
    <m/>
    <s v="240-Department of Licensing"/>
    <x v="3"/>
    <s v="B37"/>
    <n v="0"/>
    <n v="0"/>
    <n v="0"/>
    <n v="0"/>
    <n v="0"/>
  </r>
  <r>
    <x v="64"/>
    <s v="Military Department"/>
    <s v="2024 Supplemental"/>
    <m/>
    <s v="245-Military Department"/>
    <x v="3"/>
    <s v="B37"/>
    <n v="0"/>
    <n v="0"/>
    <n v="0"/>
    <n v="0"/>
    <n v="0"/>
  </r>
  <r>
    <x v="65"/>
    <s v="Public Employment Relations Comm"/>
    <s v="2024 Supplemental"/>
    <m/>
    <s v="275-Public Employment Relations Comm"/>
    <x v="3"/>
    <s v="B37"/>
    <n v="0"/>
    <n v="0"/>
    <n v="0"/>
    <n v="0"/>
    <n v="0"/>
  </r>
  <r>
    <x v="66"/>
    <s v="Dept of Social and Health Services"/>
    <s v="2024 Supplemental"/>
    <m/>
    <s v="300-Dept of Social and Health Services"/>
    <x v="3"/>
    <s v="B37"/>
    <n v="0"/>
    <n v="0"/>
    <n v="0"/>
    <n v="0"/>
    <n v="0"/>
  </r>
  <r>
    <x v="67"/>
    <s v="Department of Health"/>
    <s v="2024 Supplemental"/>
    <m/>
    <s v="303-Department of Health"/>
    <x v="3"/>
    <s v="B37"/>
    <n v="0"/>
    <n v="0"/>
    <n v="0"/>
    <n v="0"/>
    <n v="0"/>
  </r>
  <r>
    <x v="68"/>
    <s v="Department of Veterans' Affairs"/>
    <s v="2024 Supplemental"/>
    <m/>
    <s v="305-Department of Veterans' Affairs"/>
    <x v="3"/>
    <s v="B37"/>
    <n v="0"/>
    <n v="0"/>
    <n v="0"/>
    <n v="0"/>
    <n v="0"/>
  </r>
  <r>
    <x v="69"/>
    <s v="Dept of Children, Youth &amp; Families"/>
    <s v="2024 Supplemental"/>
    <m/>
    <s v="307-Dept of Children, Youth &amp; Families"/>
    <x v="3"/>
    <s v="B37"/>
    <n v="0"/>
    <n v="0"/>
    <n v="0"/>
    <n v="0"/>
    <n v="0"/>
  </r>
  <r>
    <x v="70"/>
    <s v="Department of Corrections"/>
    <s v="2024 Supplemental"/>
    <m/>
    <s v="310-Department of Corrections"/>
    <x v="3"/>
    <s v="B37"/>
    <n v="0"/>
    <n v="0"/>
    <n v="0"/>
    <n v="0"/>
    <n v="0"/>
  </r>
  <r>
    <x v="71"/>
    <s v="Dept of Services for the Blind"/>
    <s v="2024 Supplemental"/>
    <m/>
    <s v="315-Dept of Services for the Blind"/>
    <x v="3"/>
    <s v="B37"/>
    <n v="0"/>
    <n v="0"/>
    <n v="0"/>
    <n v="0"/>
    <n v="0"/>
  </r>
  <r>
    <x v="72"/>
    <s v="Student Achievement Council"/>
    <s v="2024 Supplemental"/>
    <m/>
    <s v="340-Student Achievement Council"/>
    <x v="3"/>
    <s v="B37"/>
    <n v="0"/>
    <n v="0"/>
    <n v="0"/>
    <n v="0"/>
    <n v="0"/>
  </r>
  <r>
    <x v="73"/>
    <s v="LEOFF 2 Retirement Board"/>
    <s v="2024 Supplemental"/>
    <m/>
    <s v="341-LEOFF 2 Retirement Board"/>
    <x v="3"/>
    <s v="B37"/>
    <n v="0"/>
    <n v="0"/>
    <n v="0"/>
    <n v="0"/>
    <n v="0"/>
  </r>
  <r>
    <x v="74"/>
    <s v="Public Schools"/>
    <s v="2024 Supplemental"/>
    <m/>
    <s v="350-Public Schools"/>
    <x v="3"/>
    <s v="B37"/>
    <n v="0"/>
    <n v="0"/>
    <n v="0"/>
    <n v="0"/>
    <n v="0"/>
  </r>
  <r>
    <x v="75"/>
    <s v="State School for the Blind"/>
    <s v="2024 Supplemental"/>
    <m/>
    <s v="351-State School for the Blind"/>
    <x v="3"/>
    <s v="B37"/>
    <n v="0"/>
    <n v="0"/>
    <n v="0"/>
    <n v="0"/>
    <n v="0"/>
  </r>
  <r>
    <x v="76"/>
    <s v="Childhood Deafness &amp; Hearing Loss"/>
    <s v="2024 Supplemental"/>
    <m/>
    <s v="353-Childhood Deafness &amp; Hearing Loss"/>
    <x v="3"/>
    <s v="B37"/>
    <n v="0"/>
    <n v="0"/>
    <n v="0"/>
    <n v="0"/>
    <n v="0"/>
  </r>
  <r>
    <x v="77"/>
    <s v="Workforce Trng &amp; Educ Coord Board"/>
    <s v="2024 Supplemental"/>
    <m/>
    <s v="354-Workforce Trng &amp; Educ Coord Board"/>
    <x v="3"/>
    <s v="B37"/>
    <n v="0"/>
    <n v="0"/>
    <n v="0"/>
    <n v="0"/>
    <n v="0"/>
  </r>
  <r>
    <x v="78"/>
    <s v="Archaeology &amp; Historic Preservation"/>
    <s v="2024 Supplemental"/>
    <m/>
    <s v="355-Archaeology &amp; Historic Preservation"/>
    <x v="3"/>
    <s v="B37"/>
    <n v="0"/>
    <n v="0"/>
    <n v="0"/>
    <n v="0"/>
    <n v="0"/>
  </r>
  <r>
    <x v="79"/>
    <s v="Washington Charter School Comm"/>
    <s v="2024 Supplemental"/>
    <m/>
    <s v="359-Washington Charter School Comm"/>
    <x v="3"/>
    <s v="B37"/>
    <n v="0"/>
    <n v="0"/>
    <n v="0"/>
    <n v="0"/>
    <n v="0"/>
  </r>
  <r>
    <x v="80"/>
    <s v="University of Washington"/>
    <s v="2024 Supplemental"/>
    <m/>
    <s v="360-University of Washington"/>
    <x v="3"/>
    <s v="B37"/>
    <n v="0"/>
    <n v="0"/>
    <n v="0"/>
    <n v="0"/>
    <n v="0"/>
  </r>
  <r>
    <x v="81"/>
    <s v="Washington State University"/>
    <s v="2024 Supplemental"/>
    <m/>
    <s v="365-Washington State University"/>
    <x v="3"/>
    <s v="B37"/>
    <n v="0"/>
    <n v="0"/>
    <n v="0"/>
    <n v="0"/>
    <n v="0"/>
  </r>
  <r>
    <x v="82"/>
    <s v="Eastern Washington University"/>
    <s v="2024 Supplemental"/>
    <m/>
    <s v="370-Eastern Washington University"/>
    <x v="3"/>
    <s v="B37"/>
    <n v="0"/>
    <n v="0"/>
    <n v="0"/>
    <n v="0"/>
    <n v="0"/>
  </r>
  <r>
    <x v="83"/>
    <s v="Central Washington University"/>
    <s v="2024 Supplemental"/>
    <m/>
    <s v="375-Central Washington University"/>
    <x v="3"/>
    <s v="B37"/>
    <n v="0"/>
    <n v="0"/>
    <n v="0"/>
    <n v="0"/>
    <n v="0"/>
  </r>
  <r>
    <x v="84"/>
    <s v="The Evergreen State College"/>
    <s v="2024 Supplemental"/>
    <m/>
    <s v="376-The Evergreen State College"/>
    <x v="3"/>
    <s v="B37"/>
    <n v="0"/>
    <n v="0"/>
    <n v="0"/>
    <n v="0"/>
    <n v="0"/>
  </r>
  <r>
    <x v="85"/>
    <s v="Western Washington University"/>
    <s v="2024 Supplemental"/>
    <m/>
    <s v="380-Western Washington University"/>
    <x v="3"/>
    <s v="B37"/>
    <n v="0"/>
    <n v="0"/>
    <n v="0"/>
    <n v="0"/>
    <n v="0"/>
  </r>
  <r>
    <x v="86"/>
    <s v="Washington State Arts Commission"/>
    <s v="2024 Supplemental"/>
    <m/>
    <s v="387-Washington State Arts Commission"/>
    <x v="3"/>
    <s v="B37"/>
    <n v="0"/>
    <n v="0"/>
    <n v="0"/>
    <n v="0"/>
    <n v="0"/>
  </r>
  <r>
    <x v="87"/>
    <s v="Washington State Historical Society"/>
    <s v="2024 Supplemental"/>
    <m/>
    <s v="390-Washington State Historical Society"/>
    <x v="3"/>
    <s v="B37"/>
    <n v="0"/>
    <n v="0"/>
    <n v="0"/>
    <n v="0"/>
    <n v="0"/>
  </r>
  <r>
    <x v="88"/>
    <s v="East Wash State Historical Society"/>
    <s v="2024 Supplemental"/>
    <m/>
    <s v="395-East Wash State Historical Society"/>
    <x v="3"/>
    <s v="B37"/>
    <n v="0"/>
    <n v="0"/>
    <n v="0"/>
    <n v="0"/>
    <n v="0"/>
  </r>
  <r>
    <x v="89"/>
    <s v="Department of Transportation"/>
    <s v="2024 Supplemental"/>
    <m/>
    <s v="405-Department of Transportation"/>
    <x v="3"/>
    <s v="B37"/>
    <n v="0"/>
    <n v="0"/>
    <n v="0"/>
    <n v="0"/>
    <n v="0"/>
  </r>
  <r>
    <x v="90"/>
    <s v="County Road Administration Board"/>
    <s v="2024 Supplemental"/>
    <m/>
    <s v="406-County Road Administration Board"/>
    <x v="3"/>
    <s v="B37"/>
    <n v="0"/>
    <n v="0"/>
    <n v="0"/>
    <n v="0"/>
    <n v="0"/>
  </r>
  <r>
    <x v="91"/>
    <s v="Transportation Improvement Board"/>
    <s v="2024 Supplemental"/>
    <m/>
    <s v="407-Transportation Improvement Board"/>
    <x v="3"/>
    <s v="B37"/>
    <n v="0"/>
    <n v="0"/>
    <n v="0"/>
    <n v="0"/>
    <n v="0"/>
  </r>
  <r>
    <x v="92"/>
    <s v="Transportation Commission"/>
    <s v="2024 Supplemental"/>
    <m/>
    <s v="410-Transportation Commission"/>
    <x v="3"/>
    <s v="B37"/>
    <n v="0"/>
    <n v="0"/>
    <n v="0"/>
    <n v="0"/>
    <n v="0"/>
  </r>
  <r>
    <x v="93"/>
    <s v="Freight Mobility Strategic Invest"/>
    <s v="2024 Supplemental"/>
    <m/>
    <s v="411-Freight Mobility Strategic Invest"/>
    <x v="3"/>
    <s v="B37"/>
    <n v="0"/>
    <n v="0"/>
    <n v="0"/>
    <n v="0"/>
    <n v="0"/>
  </r>
  <r>
    <x v="94"/>
    <s v="Columbia River Gorge Commission"/>
    <s v="2024 Supplemental"/>
    <m/>
    <s v="460-Columbia River Gorge Commission"/>
    <x v="3"/>
    <s v="B37"/>
    <n v="0"/>
    <n v="0"/>
    <n v="0"/>
    <n v="0"/>
    <n v="0"/>
  </r>
  <r>
    <x v="95"/>
    <s v="Department of Ecology"/>
    <s v="2024 Supplemental"/>
    <m/>
    <s v="461-Department of Ecology"/>
    <x v="3"/>
    <s v="B37"/>
    <n v="0"/>
    <n v="0"/>
    <n v="0"/>
    <n v="0"/>
    <n v="0"/>
  </r>
  <r>
    <x v="96"/>
    <s v="WA Pollution Liab Insurance Program"/>
    <s v="2024 Supplemental"/>
    <m/>
    <s v="462-WA Pollution Liab Insurance Program"/>
    <x v="3"/>
    <s v="B37"/>
    <n v="0"/>
    <n v="0"/>
    <n v="0"/>
    <n v="0"/>
    <n v="0"/>
  </r>
  <r>
    <x v="97"/>
    <s v="Energy Fac Site Eval"/>
    <s v="2024 Supplemental"/>
    <m/>
    <s v="463-Energy Fac Site Eval"/>
    <x v="3"/>
    <s v="B37"/>
    <n v="0"/>
    <n v="0"/>
    <n v="0"/>
    <n v="0"/>
    <n v="0"/>
  </r>
  <r>
    <x v="98"/>
    <s v="State Parks and Recreation Comm"/>
    <s v="2024 Supplemental"/>
    <m/>
    <s v="465-State Parks and Recreation Comm"/>
    <x v="3"/>
    <s v="B37"/>
    <n v="0"/>
    <n v="0"/>
    <n v="0"/>
    <n v="0"/>
    <n v="0"/>
  </r>
  <r>
    <x v="99"/>
    <s v="Rec and Conservation Funding Board"/>
    <s v="2024 Supplemental"/>
    <m/>
    <s v="467-Rec and Conservation Funding Board"/>
    <x v="3"/>
    <s v="B37"/>
    <n v="0"/>
    <n v="0"/>
    <n v="0"/>
    <n v="0"/>
    <n v="0"/>
  </r>
  <r>
    <x v="100"/>
    <s v="Environ &amp; Land Use Hearings Office"/>
    <s v="2024 Supplemental"/>
    <m/>
    <s v="468-Environ &amp; Land Use Hearings Office"/>
    <x v="3"/>
    <s v="B37"/>
    <n v="0"/>
    <n v="0"/>
    <n v="0"/>
    <n v="0"/>
    <n v="0"/>
  </r>
  <r>
    <x v="101"/>
    <s v="State Conservation Commission"/>
    <s v="2024 Supplemental"/>
    <m/>
    <s v="471-State Conservation Commission"/>
    <x v="3"/>
    <s v="B37"/>
    <n v="0"/>
    <n v="0"/>
    <n v="0"/>
    <n v="0"/>
    <n v="0"/>
  </r>
  <r>
    <x v="102"/>
    <s v="Dept of Fish and Wildlife"/>
    <s v="2024 Supplemental"/>
    <m/>
    <s v="477-Dept of Fish and Wildlife"/>
    <x v="3"/>
    <s v="B37"/>
    <n v="0"/>
    <n v="0"/>
    <n v="0"/>
    <n v="0"/>
    <n v="0"/>
  </r>
  <r>
    <x v="103"/>
    <s v="Puget Sound Partnership"/>
    <s v="2024 Supplemental"/>
    <m/>
    <s v="478-Puget Sound Partnership"/>
    <x v="3"/>
    <s v="B37"/>
    <n v="0"/>
    <n v="0"/>
    <n v="0"/>
    <n v="0"/>
    <n v="0"/>
  </r>
  <r>
    <x v="104"/>
    <s v="Department of Natural Resources"/>
    <s v="2024 Supplemental"/>
    <m/>
    <s v="490-Department of Natural Resources"/>
    <x v="3"/>
    <s v="B37"/>
    <n v="0"/>
    <n v="0"/>
    <n v="0"/>
    <n v="0"/>
    <n v="0"/>
  </r>
  <r>
    <x v="105"/>
    <s v="Department of Agriculture"/>
    <s v="2024 Supplemental"/>
    <m/>
    <s v="495-Department of Agriculture"/>
    <x v="3"/>
    <s v="B37"/>
    <n v="0"/>
    <n v="0"/>
    <n v="0"/>
    <n v="0"/>
    <n v="0"/>
  </r>
  <r>
    <x v="106"/>
    <s v="Employment Security Department"/>
    <s v="2024 Supplemental"/>
    <m/>
    <s v="540-Employment Security Department"/>
    <x v="3"/>
    <s v="B37"/>
    <n v="0"/>
    <n v="0"/>
    <n v="0"/>
    <n v="0"/>
    <n v="0"/>
  </r>
  <r>
    <x v="107"/>
    <s v="Community/Technical College System"/>
    <s v="2024 Supplemental"/>
    <m/>
    <s v="699-Community/Technical College System"/>
    <x v="3"/>
    <s v="B37"/>
    <n v="0"/>
    <n v="0"/>
    <n v="0"/>
    <n v="0"/>
    <n v="0"/>
  </r>
  <r>
    <x v="0"/>
    <s v="House of Representatives"/>
    <s v="2023-25 Biennium"/>
    <s v="GIS"/>
    <s v="011-House of Representatives"/>
    <x v="4"/>
    <s v="B07"/>
    <n v="0"/>
    <n v="0"/>
    <n v="0"/>
    <n v="0"/>
    <n v="0"/>
  </r>
  <r>
    <x v="1"/>
    <s v="Senate"/>
    <s v="2023-25 Biennium"/>
    <s v="GIS"/>
    <s v="012-Senate"/>
    <x v="4"/>
    <s v="B07"/>
    <n v="0"/>
    <n v="0"/>
    <n v="0"/>
    <n v="0"/>
    <n v="0"/>
  </r>
  <r>
    <x v="2"/>
    <s v="Joint Transportation Committee"/>
    <s v="2023-25 Biennium"/>
    <s v="GIS"/>
    <s v="013-Joint Transportation Committee"/>
    <x v="4"/>
    <s v="B07"/>
    <n v="0"/>
    <n v="0"/>
    <n v="0"/>
    <n v="0"/>
    <n v="0"/>
  </r>
  <r>
    <x v="3"/>
    <s v="Jt Leg Audit &amp; Review Committee"/>
    <s v="2023-25 Biennium"/>
    <s v="GIS"/>
    <s v="014-Jt Leg Audit &amp; Review Committee"/>
    <x v="4"/>
    <s v="B07"/>
    <n v="0"/>
    <n v="0"/>
    <n v="0"/>
    <n v="0"/>
    <n v="0"/>
  </r>
  <r>
    <x v="4"/>
    <s v="LEAP Committee"/>
    <s v="2023-25 Biennium"/>
    <s v="GIS"/>
    <s v="020-LEAP Committee"/>
    <x v="4"/>
    <s v="B07"/>
    <n v="0"/>
    <n v="0"/>
    <n v="0"/>
    <n v="0"/>
    <n v="0"/>
  </r>
  <r>
    <x v="5"/>
    <s v="Office of the State Actuary"/>
    <s v="2023-25 Biennium"/>
    <s v="GIS"/>
    <s v="035-Office of the State Actuary"/>
    <x v="4"/>
    <s v="B07"/>
    <n v="0"/>
    <n v="0"/>
    <n v="0"/>
    <n v="0"/>
    <n v="0"/>
  </r>
  <r>
    <x v="7"/>
    <s v="Office of Legislative Support Svcs"/>
    <s v="2023-25 Biennium"/>
    <s v="GIS"/>
    <s v="037-Office of Legislative Support Svcs"/>
    <x v="4"/>
    <s v="B07"/>
    <n v="0"/>
    <n v="0"/>
    <n v="0"/>
    <n v="0"/>
    <n v="0"/>
  </r>
  <r>
    <x v="8"/>
    <s v="Joint Legislative Systems Comm"/>
    <s v="2023-25 Biennium"/>
    <s v="GIS"/>
    <s v="038-Joint Legislative Systems Comm"/>
    <x v="4"/>
    <s v="B07"/>
    <n v="0"/>
    <n v="0"/>
    <n v="0"/>
    <n v="0"/>
    <n v="0"/>
  </r>
  <r>
    <x v="9"/>
    <s v="Statute Law Committee"/>
    <s v="2023-25 Biennium"/>
    <s v="GIS"/>
    <s v="040-Statute Law Committee"/>
    <x v="4"/>
    <s v="B07"/>
    <n v="0"/>
    <n v="0"/>
    <n v="0"/>
    <n v="0"/>
    <n v="0"/>
  </r>
  <r>
    <x v="10"/>
    <s v="Supreme Court"/>
    <s v="2023-25 Biennium"/>
    <s v="GIS"/>
    <s v="045-Supreme Court"/>
    <x v="4"/>
    <s v="B07"/>
    <n v="0"/>
    <n v="0"/>
    <n v="0"/>
    <n v="0"/>
    <n v="0"/>
  </r>
  <r>
    <x v="11"/>
    <s v="State Law Library"/>
    <s v="2023-25 Biennium"/>
    <s v="GIS"/>
    <s v="046-State Law Library"/>
    <x v="4"/>
    <s v="B07"/>
    <n v="0"/>
    <n v="0"/>
    <n v="0"/>
    <n v="0"/>
    <n v="0"/>
  </r>
  <r>
    <x v="12"/>
    <s v="Court of Appeals"/>
    <s v="2023-25 Biennium"/>
    <s v="GIS"/>
    <s v="048-Court of Appeals"/>
    <x v="4"/>
    <s v="B07"/>
    <n v="0"/>
    <n v="0"/>
    <n v="0"/>
    <n v="0"/>
    <n v="0"/>
  </r>
  <r>
    <x v="13"/>
    <s v="Commission on Judicial Conduct"/>
    <s v="2023-25 Biennium"/>
    <s v="GIS"/>
    <s v="050-Commission on Judicial Conduct"/>
    <x v="4"/>
    <s v="B07"/>
    <n v="0"/>
    <n v="0"/>
    <n v="0"/>
    <n v="0"/>
    <n v="0"/>
  </r>
  <r>
    <x v="14"/>
    <s v="Administrative Office of the Courts"/>
    <s v="2023-25 Biennium"/>
    <s v="GIS"/>
    <s v="055-Administrative Office of the Courts"/>
    <x v="4"/>
    <s v="B07"/>
    <n v="0"/>
    <n v="0"/>
    <n v="0"/>
    <n v="0"/>
    <n v="0"/>
  </r>
  <r>
    <x v="15"/>
    <s v="Office of Public Defense"/>
    <s v="2023-25 Biennium"/>
    <s v="GIS"/>
    <s v="056-Office of Public Defense"/>
    <x v="4"/>
    <s v="B07"/>
    <n v="0"/>
    <n v="0"/>
    <n v="0"/>
    <n v="0"/>
    <n v="0"/>
  </r>
  <r>
    <x v="16"/>
    <s v="Office of Civil Legal Aid"/>
    <s v="2023-25 Biennium"/>
    <s v="GIS"/>
    <s v="057-Office of Civil Legal Aid"/>
    <x v="4"/>
    <s v="B07"/>
    <n v="0"/>
    <n v="0"/>
    <n v="0"/>
    <n v="0"/>
    <n v="0"/>
  </r>
  <r>
    <x v="17"/>
    <s v="Office of the Governor"/>
    <s v="2023-25 Biennium"/>
    <s v="GIS"/>
    <s v="075-Office of the Governor"/>
    <x v="4"/>
    <s v="B07"/>
    <n v="0"/>
    <n v="0"/>
    <n v="0"/>
    <n v="0"/>
    <n v="0"/>
  </r>
  <r>
    <x v="18"/>
    <s v="Office of the Lieutenant Governor"/>
    <s v="2023-25 Biennium"/>
    <s v="GIS"/>
    <s v="080-Office of the Lieutenant Governor"/>
    <x v="4"/>
    <s v="B07"/>
    <n v="0"/>
    <n v="0"/>
    <n v="0"/>
    <n v="0"/>
    <n v="0"/>
  </r>
  <r>
    <x v="20"/>
    <s v="Public Disclosure Commission"/>
    <s v="2023-25 Biennium"/>
    <s v="GIS"/>
    <s v="082-Public Disclosure Commission"/>
    <x v="4"/>
    <s v="B07"/>
    <n v="0"/>
    <n v="0"/>
    <n v="0"/>
    <n v="0"/>
    <n v="0"/>
  </r>
  <r>
    <x v="21"/>
    <s v="Office of the Secretary of State"/>
    <s v="2023-25 Biennium"/>
    <s v="GIS"/>
    <s v="085-Office of the Secretary of State"/>
    <x v="4"/>
    <s v="B07"/>
    <n v="500"/>
    <n v="500"/>
    <n v="1000"/>
    <n v="41.666666666666664"/>
    <n v="41.666666666666664"/>
  </r>
  <r>
    <x v="22"/>
    <s v="Governor's Office of Indian Affairs"/>
    <s v="2023-25 Biennium"/>
    <s v="GIS"/>
    <s v="086-Governor's Office of Indian Affairs"/>
    <x v="4"/>
    <s v="B07"/>
    <n v="0"/>
    <n v="0"/>
    <n v="0"/>
    <n v="0"/>
    <n v="0"/>
  </r>
  <r>
    <x v="23"/>
    <s v="Asian-Pacific-American Affrs"/>
    <s v="2023-25 Biennium"/>
    <s v="GIS"/>
    <s v="087-Asian-Pacific-American Affrs"/>
    <x v="4"/>
    <s v="B07"/>
    <n v="0"/>
    <n v="0"/>
    <n v="0"/>
    <n v="0"/>
    <n v="0"/>
  </r>
  <r>
    <x v="24"/>
    <s v="Office of the State Treasurer"/>
    <s v="2023-25 Biennium"/>
    <s v="GIS"/>
    <s v="090-Office of the State Treasurer"/>
    <x v="4"/>
    <s v="B07"/>
    <n v="0"/>
    <n v="0"/>
    <n v="0"/>
    <n v="0"/>
    <n v="0"/>
  </r>
  <r>
    <x v="25"/>
    <s v="Redistricting Commission"/>
    <s v="2023-25 Biennium"/>
    <s v="GIS"/>
    <s v="091-Redistricting Commission"/>
    <x v="4"/>
    <s v="B07"/>
    <n v="0"/>
    <n v="0"/>
    <n v="0"/>
    <n v="0"/>
    <n v="0"/>
  </r>
  <r>
    <x v="26"/>
    <s v="Office of the State Auditor"/>
    <s v="2023-25 Biennium"/>
    <s v="GIS"/>
    <s v="095-Office of the State Auditor"/>
    <x v="4"/>
    <s v="B07"/>
    <n v="1000"/>
    <n v="1000"/>
    <n v="2000"/>
    <n v="83.333333333333329"/>
    <n v="83.333333333333329"/>
  </r>
  <r>
    <x v="27"/>
    <s v="Comm Salaries for Elected Officials"/>
    <s v="2023-25 Biennium"/>
    <s v="GIS"/>
    <s v="099-Comm Salaries for Elected Officials"/>
    <x v="4"/>
    <s v="B07"/>
    <n v="0"/>
    <n v="0"/>
    <n v="0"/>
    <n v="0"/>
    <n v="0"/>
  </r>
  <r>
    <x v="28"/>
    <s v="Office of the Attorney General"/>
    <s v="2023-25 Biennium"/>
    <s v="GIS"/>
    <s v="100-Office of the Attorney General"/>
    <x v="4"/>
    <s v="B07"/>
    <n v="0"/>
    <n v="0"/>
    <n v="0"/>
    <n v="0"/>
    <n v="0"/>
  </r>
  <r>
    <x v="29"/>
    <s v="Caseload Forecast Council"/>
    <s v="2023-25 Biennium"/>
    <s v="GIS"/>
    <s v="101-Caseload Forecast Council"/>
    <x v="4"/>
    <s v="B07"/>
    <n v="0"/>
    <n v="0"/>
    <n v="0"/>
    <n v="0"/>
    <n v="0"/>
  </r>
  <r>
    <x v="30"/>
    <s v="Dept of Financial Institutions"/>
    <s v="2023-25 Biennium"/>
    <s v="GIS"/>
    <s v="102-Dept of Financial Institutions"/>
    <x v="4"/>
    <s v="B07"/>
    <n v="0"/>
    <n v="0"/>
    <n v="0"/>
    <n v="0"/>
    <n v="0"/>
  </r>
  <r>
    <x v="31"/>
    <s v="Department of Commerce"/>
    <s v="2023-25 Biennium"/>
    <s v="GIS"/>
    <s v="103-Department of Commerce"/>
    <x v="4"/>
    <s v="B07"/>
    <n v="1000"/>
    <n v="1000"/>
    <n v="2000"/>
    <n v="83.333333333333329"/>
    <n v="83.333333333333329"/>
  </r>
  <r>
    <x v="32"/>
    <s v="Economic &amp; Revenue Forecast Council"/>
    <s v="2023-25 Biennium"/>
    <s v="GIS"/>
    <s v="104-Economic &amp; Revenue Forecast Council"/>
    <x v="4"/>
    <s v="B07"/>
    <n v="0"/>
    <n v="0"/>
    <n v="0"/>
    <n v="0"/>
    <n v="0"/>
  </r>
  <r>
    <x v="33"/>
    <s v="Office of Financial Management"/>
    <s v="2023-25 Biennium"/>
    <s v="GIS"/>
    <s v="105-Office of Financial Management"/>
    <x v="4"/>
    <s v="B07"/>
    <n v="2500"/>
    <n v="2500"/>
    <n v="5000"/>
    <n v="208.33333333333334"/>
    <n v="208.33333333333334"/>
  </r>
  <r>
    <x v="34"/>
    <s v="WA State Health Care Authority"/>
    <s v="2023-25 Biennium"/>
    <s v="GIS"/>
    <s v="107-WA State Health Care Authority"/>
    <x v="4"/>
    <s v="B07"/>
    <n v="2500"/>
    <n v="2500"/>
    <n v="5000"/>
    <n v="208.33333333333334"/>
    <n v="208.33333333333334"/>
  </r>
  <r>
    <x v="35"/>
    <s v="Office of Administrative Hearings"/>
    <s v="2023-25 Biennium"/>
    <s v="GIS"/>
    <s v="110-Office of Administrative Hearings"/>
    <x v="4"/>
    <s v="B07"/>
    <n v="0"/>
    <n v="0"/>
    <n v="0"/>
    <n v="0"/>
    <n v="0"/>
  </r>
  <r>
    <x v="36"/>
    <s v="State Lottery Commission"/>
    <s v="2023-25 Biennium"/>
    <s v="GIS"/>
    <s v="116-State Lottery Commission"/>
    <x v="4"/>
    <s v="B07"/>
    <n v="0"/>
    <n v="0"/>
    <n v="0"/>
    <n v="0"/>
    <n v="0"/>
  </r>
  <r>
    <x v="37"/>
    <s v="Washington State Gambling Comm"/>
    <s v="2023-25 Biennium"/>
    <s v="GIS"/>
    <s v="117-Washington State Gambling Comm"/>
    <x v="4"/>
    <s v="B07"/>
    <n v="0"/>
    <n v="0"/>
    <n v="0"/>
    <n v="0"/>
    <n v="0"/>
  </r>
  <r>
    <x v="38"/>
    <s v="WA State Comm on Hispanic Affairs"/>
    <s v="2023-25 Biennium"/>
    <s v="GIS"/>
    <s v="118-WA State Comm on Hispanic Affairs"/>
    <x v="4"/>
    <s v="B07"/>
    <n v="0"/>
    <n v="0"/>
    <n v="0"/>
    <n v="0"/>
    <n v="0"/>
  </r>
  <r>
    <x v="39"/>
    <s v="African-American Affairs Comm"/>
    <s v="2023-25 Biennium"/>
    <s v="GIS"/>
    <s v="119-African-American Affairs Comm"/>
    <x v="4"/>
    <s v="B07"/>
    <n v="0"/>
    <n v="0"/>
    <n v="0"/>
    <n v="0"/>
    <n v="0"/>
  </r>
  <r>
    <x v="40"/>
    <s v="Human Rights Commission"/>
    <s v="2023-25 Biennium"/>
    <s v="GIS"/>
    <s v="120-Human Rights Commission"/>
    <x v="4"/>
    <s v="B07"/>
    <n v="0"/>
    <n v="0"/>
    <n v="0"/>
    <n v="0"/>
    <n v="0"/>
  </r>
  <r>
    <x v="41"/>
    <s v="Department of Retirement Systems"/>
    <s v="2023-25 Biennium"/>
    <s v="GIS"/>
    <s v="124-Department of Retirement Systems"/>
    <x v="4"/>
    <s v="B07"/>
    <n v="0"/>
    <n v="0"/>
    <n v="0"/>
    <n v="0"/>
    <n v="0"/>
  </r>
  <r>
    <x v="42"/>
    <s v="State Investment Board"/>
    <s v="2023-25 Biennium"/>
    <s v="GIS"/>
    <s v="126-State Investment Board"/>
    <x v="4"/>
    <s v="B07"/>
    <n v="0"/>
    <n v="0"/>
    <n v="0"/>
    <n v="0"/>
    <n v="0"/>
  </r>
  <r>
    <x v="43"/>
    <s v="Department of Revenue"/>
    <s v="2023-25 Biennium"/>
    <s v="GIS"/>
    <s v="140-Department of Revenue"/>
    <x v="4"/>
    <s v="B07"/>
    <n v="4000"/>
    <n v="4000"/>
    <n v="8000"/>
    <n v="333.33333333333331"/>
    <n v="333.33333333333331"/>
  </r>
  <r>
    <x v="44"/>
    <s v="Board of Tax Appeals"/>
    <s v="2023-25 Biennium"/>
    <s v="GIS"/>
    <s v="142-Board of Tax Appeals"/>
    <x v="4"/>
    <s v="B07"/>
    <n v="0"/>
    <n v="0"/>
    <n v="0"/>
    <n v="0"/>
    <n v="0"/>
  </r>
  <r>
    <x v="45"/>
    <s v="Minority &amp; Women's Business Enterp"/>
    <s v="2023-25 Biennium"/>
    <s v="GIS"/>
    <s v="147-Minority &amp; Women's Business Enterp"/>
    <x v="4"/>
    <s v="B07"/>
    <n v="0"/>
    <n v="0"/>
    <n v="0"/>
    <n v="0"/>
    <n v="0"/>
  </r>
  <r>
    <x v="46"/>
    <s v="Office of Insurance Commissioner"/>
    <s v="2023-25 Biennium"/>
    <s v="GIS"/>
    <s v="160-Office of Insurance Commissioner"/>
    <x v="4"/>
    <s v="B07"/>
    <n v="500"/>
    <n v="500"/>
    <n v="1000"/>
    <n v="41.666666666666664"/>
    <n v="41.666666666666664"/>
  </r>
  <r>
    <x v="47"/>
    <s v="Consolidated Technology Services"/>
    <s v="2023-25 Biennium"/>
    <s v="GIS"/>
    <s v="163-Consolidated Technology Services"/>
    <x v="4"/>
    <s v="B07"/>
    <n v="500"/>
    <n v="500"/>
    <n v="1000"/>
    <n v="41.666666666666664"/>
    <n v="41.666666666666664"/>
  </r>
  <r>
    <x v="48"/>
    <s v="State Board of Accountancy"/>
    <s v="2023-25 Biennium"/>
    <s v="GIS"/>
    <s v="165-State Board of Accountancy"/>
    <x v="4"/>
    <s v="B07"/>
    <n v="0"/>
    <n v="0"/>
    <n v="0"/>
    <n v="0"/>
    <n v="0"/>
  </r>
  <r>
    <x v="49"/>
    <s v="Bd of Reg Prof Eng &amp; Land Surveyors"/>
    <s v="2023-25 Biennium"/>
    <s v="GIS"/>
    <s v="166-Bd of Reg Prof Eng &amp; Land Surveyors"/>
    <x v="4"/>
    <s v="B07"/>
    <n v="0"/>
    <n v="0"/>
    <n v="0"/>
    <n v="0"/>
    <n v="0"/>
  </r>
  <r>
    <x v="50"/>
    <s v="Forensic Investigations Council"/>
    <s v="2023-25 Biennium"/>
    <s v="GIS"/>
    <s v="167-Forensic Investigations Council"/>
    <x v="4"/>
    <s v="B07"/>
    <n v="0"/>
    <n v="0"/>
    <n v="0"/>
    <n v="0"/>
    <n v="0"/>
  </r>
  <r>
    <x v="51"/>
    <s v="Dept of Enterprise Services"/>
    <s v="2023-25 Biennium"/>
    <s v="GIS"/>
    <s v="179-Dept of Enterprise Services"/>
    <x v="4"/>
    <s v="B07"/>
    <n v="1500"/>
    <n v="1500"/>
    <n v="3000"/>
    <n v="125"/>
    <n v="125"/>
  </r>
  <r>
    <x v="52"/>
    <s v="Washington Horse Racing Commission"/>
    <s v="2023-25 Biennium"/>
    <s v="GIS"/>
    <s v="185-Washington Horse Racing Commission"/>
    <x v="4"/>
    <s v="B07"/>
    <n v="0"/>
    <n v="0"/>
    <n v="0"/>
    <n v="0"/>
    <n v="0"/>
  </r>
  <r>
    <x v="53"/>
    <s v="Bd of Industrial Insurance Appeals"/>
    <s v="2023-25 Biennium"/>
    <s v="GIS"/>
    <s v="190-Bd of Industrial Insurance Appeals"/>
    <x v="4"/>
    <s v="B07"/>
    <n v="0"/>
    <n v="0"/>
    <n v="0"/>
    <n v="0"/>
    <n v="0"/>
  </r>
  <r>
    <x v="54"/>
    <s v="Liquor and Cannabis Board"/>
    <s v="2023-25 Biennium"/>
    <s v="GIS"/>
    <s v="195-Liquor and Cannabis Board"/>
    <x v="4"/>
    <s v="B07"/>
    <n v="1000"/>
    <n v="1000"/>
    <n v="2000"/>
    <n v="83.333333333333329"/>
    <n v="83.333333333333329"/>
  </r>
  <r>
    <x v="55"/>
    <s v="Board of Pilotage Commissioners"/>
    <s v="2023-25 Biennium"/>
    <s v="GIS"/>
    <s v="205-Board of Pilotage Commissioners"/>
    <x v="4"/>
    <s v="B07"/>
    <n v="0"/>
    <n v="0"/>
    <n v="0"/>
    <n v="0"/>
    <n v="0"/>
  </r>
  <r>
    <x v="56"/>
    <s v="Utilities and Transportation Comm"/>
    <s v="2023-25 Biennium"/>
    <s v="GIS"/>
    <s v="215-Utilities and Transportation Comm"/>
    <x v="4"/>
    <s v="B07"/>
    <n v="500"/>
    <n v="500"/>
    <n v="1000"/>
    <n v="41.666666666666664"/>
    <n v="41.666666666666664"/>
  </r>
  <r>
    <x v="57"/>
    <s v="Board for Volunteer Firefighters"/>
    <s v="2023-25 Biennium"/>
    <s v="GIS"/>
    <s v="220-Board for Volunteer Firefighters"/>
    <x v="4"/>
    <s v="B07"/>
    <n v="0"/>
    <n v="0"/>
    <n v="0"/>
    <n v="0"/>
    <n v="0"/>
  </r>
  <r>
    <x v="58"/>
    <s v="Washington State Patrol"/>
    <s v="2023-25 Biennium"/>
    <s v="GIS"/>
    <s v="225-Washington State Patrol"/>
    <x v="4"/>
    <s v="B07"/>
    <n v="3500"/>
    <n v="4500"/>
    <n v="8000"/>
    <n v="291.66666666666669"/>
    <n v="375"/>
  </r>
  <r>
    <x v="59"/>
    <s v="Criminal Justice Training Comm"/>
    <s v="2023-25 Biennium"/>
    <s v="GIS"/>
    <s v="227-Criminal Justice Training Comm"/>
    <x v="4"/>
    <s v="B07"/>
    <n v="0"/>
    <n v="0"/>
    <n v="0"/>
    <n v="0"/>
    <n v="0"/>
  </r>
  <r>
    <x v="60"/>
    <s v="WA Traffic Safety Commission"/>
    <s v="2023-25 Biennium"/>
    <s v="GIS"/>
    <s v="228-WA Traffic Safety Commission"/>
    <x v="4"/>
    <s v="B07"/>
    <n v="0"/>
    <n v="0"/>
    <n v="0"/>
    <n v="0"/>
    <n v="0"/>
  </r>
  <r>
    <x v="61"/>
    <s v="Office of Independent Investigations"/>
    <s v="2023-25 Biennium"/>
    <s v="GIS"/>
    <s v="229-Office of Independent Investigations"/>
    <x v="4"/>
    <s v="B07"/>
    <n v="0"/>
    <n v="0"/>
    <n v="0"/>
    <n v="0"/>
    <n v="0"/>
  </r>
  <r>
    <x v="62"/>
    <s v="Department of Labor and Industries"/>
    <s v="2023-25 Biennium"/>
    <s v="GIS"/>
    <s v="235-Department of Labor and Industries"/>
    <x v="4"/>
    <s v="B07"/>
    <n v="6000"/>
    <n v="6000"/>
    <n v="12000"/>
    <n v="500"/>
    <n v="500"/>
  </r>
  <r>
    <x v="63"/>
    <s v="Department of Licensing"/>
    <s v="2023-25 Biennium"/>
    <s v="GIS"/>
    <s v="240-Department of Licensing"/>
    <x v="4"/>
    <s v="B07"/>
    <n v="0"/>
    <n v="0"/>
    <n v="0"/>
    <n v="0"/>
    <n v="0"/>
  </r>
  <r>
    <x v="64"/>
    <s v="Military Department"/>
    <s v="2023-25 Biennium"/>
    <s v="GIS"/>
    <s v="245-Military Department"/>
    <x v="4"/>
    <s v="B07"/>
    <n v="1000"/>
    <n v="1000"/>
    <n v="2000"/>
    <n v="83.333333333333329"/>
    <n v="83.333333333333329"/>
  </r>
  <r>
    <x v="65"/>
    <s v="Public Employment Relations Comm"/>
    <s v="2023-25 Biennium"/>
    <s v="GIS"/>
    <s v="275-Public Employment Relations Comm"/>
    <x v="4"/>
    <s v="B07"/>
    <n v="0"/>
    <n v="0"/>
    <n v="0"/>
    <n v="0"/>
    <n v="0"/>
  </r>
  <r>
    <x v="66"/>
    <s v="Dept of Social and Health Services"/>
    <s v="2023-25 Biennium"/>
    <s v="GIS"/>
    <s v="300-Dept of Social and Health Services"/>
    <x v="4"/>
    <s v="B07"/>
    <n v="32000"/>
    <n v="33000"/>
    <n v="65000"/>
    <n v="2666.6666666666665"/>
    <n v="2750"/>
  </r>
  <r>
    <x v="67"/>
    <s v="Department of Health"/>
    <s v="2023-25 Biennium"/>
    <s v="GIS"/>
    <s v="303-Department of Health"/>
    <x v="4"/>
    <s v="B07"/>
    <n v="7500"/>
    <n v="5500"/>
    <n v="13000"/>
    <n v="625"/>
    <n v="458.33333333333331"/>
  </r>
  <r>
    <x v="68"/>
    <s v="Department of Veterans' Affairs"/>
    <s v="2023-25 Biennium"/>
    <s v="GIS"/>
    <s v="305-Department of Veterans' Affairs"/>
    <x v="4"/>
    <s v="B07"/>
    <n v="0"/>
    <n v="0"/>
    <n v="0"/>
    <n v="0"/>
    <n v="0"/>
  </r>
  <r>
    <x v="69"/>
    <s v="Dept of Children, Youth &amp; Families"/>
    <s v="2023-25 Biennium"/>
    <s v="GIS"/>
    <s v="307-Dept of Children, Youth &amp; Families"/>
    <x v="4"/>
    <s v="B07"/>
    <n v="0"/>
    <n v="0"/>
    <n v="0"/>
    <n v="0"/>
    <n v="0"/>
  </r>
  <r>
    <x v="70"/>
    <s v="Department of Corrections"/>
    <s v="2023-25 Biennium"/>
    <s v="GIS"/>
    <s v="310-Department of Corrections"/>
    <x v="4"/>
    <s v="B07"/>
    <n v="0"/>
    <n v="0"/>
    <n v="0"/>
    <n v="0"/>
    <n v="0"/>
  </r>
  <r>
    <x v="71"/>
    <s v="Dept of Services for the Blind"/>
    <s v="2023-25 Biennium"/>
    <s v="GIS"/>
    <s v="315-Dept of Services for the Blind"/>
    <x v="4"/>
    <s v="B07"/>
    <n v="0"/>
    <n v="0"/>
    <n v="0"/>
    <n v="0"/>
    <n v="0"/>
  </r>
  <r>
    <x v="72"/>
    <s v="Student Achievement Council"/>
    <s v="2023-25 Biennium"/>
    <s v="GIS"/>
    <s v="340-Student Achievement Council"/>
    <x v="4"/>
    <s v="B07"/>
    <n v="0"/>
    <n v="0"/>
    <n v="0"/>
    <n v="0"/>
    <n v="0"/>
  </r>
  <r>
    <x v="73"/>
    <s v="LEOFF 2 Retirement Board"/>
    <s v="2023-25 Biennium"/>
    <s v="GIS"/>
    <s v="341-LEOFF 2 Retirement Board"/>
    <x v="4"/>
    <s v="B07"/>
    <n v="0"/>
    <n v="0"/>
    <n v="0"/>
    <n v="0"/>
    <n v="0"/>
  </r>
  <r>
    <x v="74"/>
    <s v="Public Schools"/>
    <s v="2023-25 Biennium"/>
    <s v="GIS"/>
    <s v="350-Public Schools"/>
    <x v="4"/>
    <s v="B07"/>
    <n v="1000"/>
    <n v="1000"/>
    <n v="2000"/>
    <n v="83.333333333333329"/>
    <n v="83.333333333333329"/>
  </r>
  <r>
    <x v="75"/>
    <s v="State School for the Blind"/>
    <s v="2023-25 Biennium"/>
    <s v="GIS"/>
    <s v="351-State School for the Blind"/>
    <x v="4"/>
    <s v="B07"/>
    <n v="0"/>
    <n v="0"/>
    <n v="0"/>
    <n v="0"/>
    <n v="0"/>
  </r>
  <r>
    <x v="76"/>
    <s v="Childhood Deafness &amp; Hearing Loss"/>
    <s v="2023-25 Biennium"/>
    <s v="GIS"/>
    <s v="353-Childhood Deafness &amp; Hearing Loss"/>
    <x v="4"/>
    <s v="B07"/>
    <n v="0"/>
    <n v="0"/>
    <n v="0"/>
    <n v="0"/>
    <n v="0"/>
  </r>
  <r>
    <x v="77"/>
    <s v="Workforce Trng &amp; Educ Coord Board"/>
    <s v="2023-25 Biennium"/>
    <s v="GIS"/>
    <s v="354-Workforce Trng &amp; Educ Coord Board"/>
    <x v="4"/>
    <s v="B07"/>
    <n v="0"/>
    <n v="0"/>
    <n v="0"/>
    <n v="0"/>
    <n v="0"/>
  </r>
  <r>
    <x v="78"/>
    <s v="Archaeology &amp; Historic Preservation"/>
    <s v="2023-25 Biennium"/>
    <s v="GIS"/>
    <s v="355-Archaeology &amp; Historic Preservation"/>
    <x v="4"/>
    <s v="B07"/>
    <n v="0"/>
    <n v="0"/>
    <n v="0"/>
    <n v="0"/>
    <n v="0"/>
  </r>
  <r>
    <x v="108"/>
    <s v="Department of Early Learning"/>
    <s v="2023-25 Biennium"/>
    <s v="GIS"/>
    <s v="357-Department of Early Learning"/>
    <x v="4"/>
    <s v="B07"/>
    <n v="0"/>
    <n v="0"/>
    <n v="0"/>
    <n v="0"/>
    <n v="0"/>
  </r>
  <r>
    <x v="79"/>
    <s v="Washington Charter School Comm"/>
    <s v="2023-25 Biennium"/>
    <s v="GIS"/>
    <s v="359-Washington Charter School Comm"/>
    <x v="4"/>
    <s v="B07"/>
    <n v="0"/>
    <n v="0"/>
    <n v="0"/>
    <n v="0"/>
    <n v="0"/>
  </r>
  <r>
    <x v="80"/>
    <s v="University of Washington"/>
    <s v="2023-25 Biennium"/>
    <s v="GIS"/>
    <s v="360-University of Washington"/>
    <x v="4"/>
    <s v="B07"/>
    <n v="0"/>
    <n v="0"/>
    <n v="0"/>
    <n v="0"/>
    <n v="0"/>
  </r>
  <r>
    <x v="81"/>
    <s v="Washington State University"/>
    <s v="2023-25 Biennium"/>
    <s v="GIS"/>
    <s v="365-Washington State University"/>
    <x v="4"/>
    <s v="B07"/>
    <n v="0"/>
    <n v="0"/>
    <n v="0"/>
    <n v="0"/>
    <n v="0"/>
  </r>
  <r>
    <x v="82"/>
    <s v="Eastern Washington University"/>
    <s v="2023-25 Biennium"/>
    <s v="GIS"/>
    <s v="370-Eastern Washington University"/>
    <x v="4"/>
    <s v="B07"/>
    <n v="0"/>
    <n v="0"/>
    <n v="0"/>
    <n v="0"/>
    <n v="0"/>
  </r>
  <r>
    <x v="83"/>
    <s v="Central Washington University"/>
    <s v="2023-25 Biennium"/>
    <s v="GIS"/>
    <s v="375-Central Washington University"/>
    <x v="4"/>
    <s v="B07"/>
    <n v="0"/>
    <n v="0"/>
    <n v="0"/>
    <n v="0"/>
    <n v="0"/>
  </r>
  <r>
    <x v="84"/>
    <s v="The Evergreen State College"/>
    <s v="2023-25 Biennium"/>
    <s v="GIS"/>
    <s v="376-The Evergreen State College"/>
    <x v="4"/>
    <s v="B07"/>
    <n v="0"/>
    <n v="0"/>
    <n v="0"/>
    <n v="0"/>
    <n v="0"/>
  </r>
  <r>
    <x v="85"/>
    <s v="Western Washington University"/>
    <s v="2023-25 Biennium"/>
    <s v="GIS"/>
    <s v="380-Western Washington University"/>
    <x v="4"/>
    <s v="B07"/>
    <n v="0"/>
    <n v="0"/>
    <n v="0"/>
    <n v="0"/>
    <n v="0"/>
  </r>
  <r>
    <x v="86"/>
    <s v="Washington State Arts Commission"/>
    <s v="2023-25 Biennium"/>
    <s v="GIS"/>
    <s v="387-Washington State Arts Commission"/>
    <x v="4"/>
    <s v="B07"/>
    <n v="0"/>
    <n v="0"/>
    <n v="0"/>
    <n v="0"/>
    <n v="0"/>
  </r>
  <r>
    <x v="87"/>
    <s v="Washington State Historical Society"/>
    <s v="2023-25 Biennium"/>
    <s v="GIS"/>
    <s v="390-Washington State Historical Society"/>
    <x v="4"/>
    <s v="B07"/>
    <n v="0"/>
    <n v="0"/>
    <n v="0"/>
    <n v="0"/>
    <n v="0"/>
  </r>
  <r>
    <x v="88"/>
    <s v="East Wash State Historical Society"/>
    <s v="2023-25 Biennium"/>
    <s v="GIS"/>
    <s v="395-East Wash State Historical Society"/>
    <x v="4"/>
    <s v="B07"/>
    <n v="0"/>
    <n v="0"/>
    <n v="0"/>
    <n v="0"/>
    <n v="0"/>
  </r>
  <r>
    <x v="89"/>
    <s v="Department of Transportation"/>
    <s v="2023-25 Biennium"/>
    <s v="GIS"/>
    <s v="405-Department of Transportation"/>
    <x v="4"/>
    <s v="B07"/>
    <n v="32000"/>
    <n v="33000"/>
    <n v="65000"/>
    <n v="2666.6666666666665"/>
    <n v="2750"/>
  </r>
  <r>
    <x v="90"/>
    <s v="County Road Administration Board"/>
    <s v="2023-25 Biennium"/>
    <s v="GIS"/>
    <s v="406-County Road Administration Board"/>
    <x v="4"/>
    <s v="B07"/>
    <n v="0"/>
    <n v="0"/>
    <n v="0"/>
    <n v="0"/>
    <n v="0"/>
  </r>
  <r>
    <x v="91"/>
    <s v="Transportation Improvement Board"/>
    <s v="2023-25 Biennium"/>
    <s v="GIS"/>
    <s v="407-Transportation Improvement Board"/>
    <x v="4"/>
    <s v="B07"/>
    <n v="0"/>
    <n v="0"/>
    <n v="0"/>
    <n v="0"/>
    <n v="0"/>
  </r>
  <r>
    <x v="92"/>
    <s v="Transportation Commission"/>
    <s v="2023-25 Biennium"/>
    <s v="GIS"/>
    <s v="410-Transportation Commission"/>
    <x v="4"/>
    <s v="B07"/>
    <n v="0"/>
    <n v="0"/>
    <n v="0"/>
    <n v="0"/>
    <n v="0"/>
  </r>
  <r>
    <x v="93"/>
    <s v="Freight Mobility Strategic Invest"/>
    <s v="2023-25 Biennium"/>
    <s v="GIS"/>
    <s v="411-Freight Mobility Strategic Invest"/>
    <x v="4"/>
    <s v="B07"/>
    <n v="0"/>
    <n v="0"/>
    <n v="0"/>
    <n v="0"/>
    <n v="0"/>
  </r>
  <r>
    <x v="94"/>
    <s v="Columbia River Gorge Commission"/>
    <s v="2023-25 Biennium"/>
    <s v="GIS"/>
    <s v="460-Columbia River Gorge Commission"/>
    <x v="4"/>
    <s v="B07"/>
    <n v="0"/>
    <n v="0"/>
    <n v="0"/>
    <n v="0"/>
    <n v="0"/>
  </r>
  <r>
    <x v="95"/>
    <s v="Department of Ecology"/>
    <s v="2023-25 Biennium"/>
    <s v="GIS"/>
    <s v="461-Department of Ecology"/>
    <x v="4"/>
    <s v="B07"/>
    <n v="21500"/>
    <n v="21500"/>
    <n v="43000"/>
    <n v="1791.6666666666667"/>
    <n v="1791.6666666666667"/>
  </r>
  <r>
    <x v="96"/>
    <s v="WA Pollution Liab Insurance Program"/>
    <s v="2023-25 Biennium"/>
    <s v="GIS"/>
    <s v="462-WA Pollution Liab Insurance Program"/>
    <x v="4"/>
    <s v="B07"/>
    <n v="0"/>
    <n v="0"/>
    <n v="0"/>
    <n v="0"/>
    <n v="0"/>
  </r>
  <r>
    <x v="98"/>
    <s v="State Parks and Recreation Comm"/>
    <s v="2023-25 Biennium"/>
    <s v="GIS"/>
    <s v="465-State Parks and Recreation Comm"/>
    <x v="4"/>
    <s v="B07"/>
    <n v="1500"/>
    <n v="1500"/>
    <n v="3000"/>
    <n v="125"/>
    <n v="125"/>
  </r>
  <r>
    <x v="99"/>
    <s v="Rec and Conservation Funding Board"/>
    <s v="2023-25 Biennium"/>
    <s v="GIS"/>
    <s v="467-Rec and Conservation Funding Board"/>
    <x v="4"/>
    <s v="B07"/>
    <n v="500"/>
    <n v="500"/>
    <n v="1000"/>
    <n v="41.666666666666664"/>
    <n v="41.666666666666664"/>
  </r>
  <r>
    <x v="100"/>
    <s v="Environ &amp; Land Use Hearings Office"/>
    <s v="2023-25 Biennium"/>
    <s v="GIS"/>
    <s v="468-Environ &amp; Land Use Hearings Office"/>
    <x v="4"/>
    <s v="B07"/>
    <n v="0"/>
    <n v="0"/>
    <n v="0"/>
    <n v="0"/>
    <n v="0"/>
  </r>
  <r>
    <x v="101"/>
    <s v="State Conservation Commission"/>
    <s v="2023-25 Biennium"/>
    <s v="GIS"/>
    <s v="471-State Conservation Commission"/>
    <x v="4"/>
    <s v="B07"/>
    <n v="0"/>
    <n v="0"/>
    <n v="0"/>
    <n v="0"/>
    <n v="0"/>
  </r>
  <r>
    <x v="102"/>
    <s v="Dept of Fish and Wildlife"/>
    <s v="2023-25 Biennium"/>
    <s v="GIS"/>
    <s v="477-Dept of Fish and Wildlife"/>
    <x v="4"/>
    <s v="B07"/>
    <n v="22000"/>
    <n v="24000"/>
    <n v="46000"/>
    <n v="1833.3333333333333"/>
    <n v="2000"/>
  </r>
  <r>
    <x v="103"/>
    <s v="Puget Sound Partnership"/>
    <s v="2023-25 Biennium"/>
    <s v="GIS"/>
    <s v="478-Puget Sound Partnership"/>
    <x v="4"/>
    <s v="B07"/>
    <n v="2000"/>
    <n v="2000"/>
    <n v="4000"/>
    <n v="166.66666666666666"/>
    <n v="166.66666666666666"/>
  </r>
  <r>
    <x v="104"/>
    <s v="Department of Natural Resources"/>
    <s v="2023-25 Biennium"/>
    <s v="GIS"/>
    <s v="490-Department of Natural Resources"/>
    <x v="4"/>
    <s v="B07"/>
    <n v="22000"/>
    <n v="22000"/>
    <n v="44000"/>
    <n v="1833.3333333333333"/>
    <n v="1833.3333333333333"/>
  </r>
  <r>
    <x v="105"/>
    <s v="Department of Agriculture"/>
    <s v="2023-25 Biennium"/>
    <s v="GIS"/>
    <s v="495-Department of Agriculture"/>
    <x v="4"/>
    <s v="B07"/>
    <n v="3500"/>
    <n v="3500"/>
    <n v="7000"/>
    <n v="291.66666666666669"/>
    <n v="291.66666666666669"/>
  </r>
  <r>
    <x v="106"/>
    <s v="Employment Security Department"/>
    <s v="2023-25 Biennium"/>
    <s v="GIS"/>
    <s v="540-Employment Security Department"/>
    <x v="4"/>
    <s v="B07"/>
    <n v="5500"/>
    <n v="4500"/>
    <n v="10000"/>
    <n v="458.33333333333331"/>
    <n v="375"/>
  </r>
  <r>
    <x v="109"/>
    <s v="ESD - PFM"/>
    <s v="2023-25 Biennium"/>
    <s v="GIS"/>
    <s v="541-ESD - PFM"/>
    <x v="4"/>
    <s v="B07"/>
    <n v="0"/>
    <n v="0"/>
    <n v="0"/>
    <n v="0"/>
    <n v="0"/>
  </r>
  <r>
    <x v="110"/>
    <s v="ESD LTC"/>
    <s v="2023-25 Biennium"/>
    <s v="GIS"/>
    <s v="542-ESD LTC"/>
    <x v="4"/>
    <s v="B07"/>
    <n v="0"/>
    <n v="0"/>
    <n v="0"/>
    <n v="0"/>
    <n v="0"/>
  </r>
  <r>
    <x v="111"/>
    <s v="ESD - UI"/>
    <s v="2023-25 Biennium"/>
    <s v="GIS"/>
    <s v="543-ESD - UI"/>
    <x v="4"/>
    <s v="B07"/>
    <n v="0"/>
    <n v="0"/>
    <n v="0"/>
    <n v="0"/>
    <n v="0"/>
  </r>
  <r>
    <x v="112"/>
    <s v="ESD - Other"/>
    <s v="2023-25 Biennium"/>
    <s v="GIS"/>
    <s v="544-ESD - Other"/>
    <x v="4"/>
    <s v="B07"/>
    <n v="0"/>
    <n v="0"/>
    <n v="0"/>
    <n v="0"/>
    <n v="0"/>
  </r>
  <r>
    <x v="107"/>
    <s v="Community/Technical College System"/>
    <s v="2023-25 Biennium"/>
    <s v="GIS"/>
    <s v="699-Community/Technical College System"/>
    <x v="4"/>
    <s v="B07"/>
    <n v="0"/>
    <n v="0"/>
    <n v="0"/>
    <n v="0"/>
    <n v="0"/>
  </r>
  <r>
    <x v="0"/>
    <s v="House of Representatives"/>
    <s v="2024 Supplemental"/>
    <m/>
    <s v="011-House of Representatives"/>
    <x v="4"/>
    <s v="B07"/>
    <n v="0"/>
    <n v="0"/>
    <n v="0"/>
    <n v="0"/>
    <n v="0"/>
  </r>
  <r>
    <x v="1"/>
    <s v="Senate"/>
    <s v="2024 Supplemental"/>
    <m/>
    <s v="012-Senate"/>
    <x v="4"/>
    <s v="B07"/>
    <n v="0"/>
    <n v="0"/>
    <n v="0"/>
    <n v="0"/>
    <n v="0"/>
  </r>
  <r>
    <x v="2"/>
    <s v="Joint Transportation Committee"/>
    <s v="2024 Supplemental"/>
    <m/>
    <s v="013-Joint Transportation Committee"/>
    <x v="4"/>
    <s v="B07"/>
    <n v="0"/>
    <n v="0"/>
    <n v="0"/>
    <n v="0"/>
    <n v="0"/>
  </r>
  <r>
    <x v="3"/>
    <s v="Jt Leg Audit &amp; Review Committee"/>
    <s v="2024 Supplemental"/>
    <m/>
    <s v="014-Jt Leg Audit &amp; Review Committee"/>
    <x v="4"/>
    <s v="B07"/>
    <n v="0"/>
    <n v="0"/>
    <n v="0"/>
    <n v="0"/>
    <n v="0"/>
  </r>
  <r>
    <x v="4"/>
    <s v="LEAP Committee"/>
    <s v="2024 Supplemental"/>
    <m/>
    <s v="020-LEAP Committee"/>
    <x v="4"/>
    <s v="B07"/>
    <n v="0"/>
    <n v="0"/>
    <n v="0"/>
    <n v="0"/>
    <n v="0"/>
  </r>
  <r>
    <x v="5"/>
    <s v="Office of the State Actuary"/>
    <s v="2024 Supplemental"/>
    <m/>
    <s v="035-Office of the State Actuary"/>
    <x v="4"/>
    <s v="B07"/>
    <n v="0"/>
    <n v="0"/>
    <n v="0"/>
    <n v="0"/>
    <n v="0"/>
  </r>
  <r>
    <x v="6"/>
    <s v="St Leg Labor Rel"/>
    <s v="2024 Supplemental"/>
    <m/>
    <s v="036-St Leg Labor Rel"/>
    <x v="4"/>
    <s v="B07"/>
    <n v="0"/>
    <n v="0"/>
    <n v="0"/>
    <n v="0"/>
    <n v="0"/>
  </r>
  <r>
    <x v="7"/>
    <s v="Office of Legislative Support Svcs"/>
    <s v="2024 Supplemental"/>
    <m/>
    <s v="037-Office of Legislative Support Svcs"/>
    <x v="4"/>
    <s v="B07"/>
    <n v="0"/>
    <n v="0"/>
    <n v="0"/>
    <n v="0"/>
    <n v="0"/>
  </r>
  <r>
    <x v="8"/>
    <s v="Joint Legislative Systems Comm"/>
    <s v="2024 Supplemental"/>
    <m/>
    <s v="038-Joint Legislative Systems Comm"/>
    <x v="4"/>
    <s v="B07"/>
    <n v="0"/>
    <n v="0"/>
    <n v="0"/>
    <n v="0"/>
    <n v="0"/>
  </r>
  <r>
    <x v="9"/>
    <s v="Statute Law Committee"/>
    <s v="2024 Supplemental"/>
    <m/>
    <s v="040-Statute Law Committee"/>
    <x v="4"/>
    <s v="B07"/>
    <n v="0"/>
    <n v="0"/>
    <n v="0"/>
    <n v="0"/>
    <n v="0"/>
  </r>
  <r>
    <x v="10"/>
    <s v="Supreme Court"/>
    <s v="2024 Supplemental"/>
    <m/>
    <s v="045-Supreme Court"/>
    <x v="4"/>
    <s v="B07"/>
    <n v="0"/>
    <n v="0"/>
    <n v="0"/>
    <n v="0"/>
    <n v="0"/>
  </r>
  <r>
    <x v="11"/>
    <s v="State Law Library"/>
    <s v="2024 Supplemental"/>
    <m/>
    <s v="046-State Law Library"/>
    <x v="4"/>
    <s v="B07"/>
    <n v="0"/>
    <n v="0"/>
    <n v="0"/>
    <n v="0"/>
    <n v="0"/>
  </r>
  <r>
    <x v="12"/>
    <s v="Court of Appeals"/>
    <s v="2024 Supplemental"/>
    <m/>
    <s v="048-Court of Appeals"/>
    <x v="4"/>
    <s v="B07"/>
    <n v="0"/>
    <n v="0"/>
    <n v="0"/>
    <n v="0"/>
    <n v="0"/>
  </r>
  <r>
    <x v="13"/>
    <s v="Commission on Judicial Conduct"/>
    <s v="2024 Supplemental"/>
    <m/>
    <s v="050-Commission on Judicial Conduct"/>
    <x v="4"/>
    <s v="B07"/>
    <n v="0"/>
    <n v="0"/>
    <n v="0"/>
    <n v="0"/>
    <n v="0"/>
  </r>
  <r>
    <x v="14"/>
    <s v="Administrative Office of the Courts"/>
    <s v="2024 Supplemental"/>
    <m/>
    <s v="055-Administrative Office of the Courts"/>
    <x v="4"/>
    <s v="B07"/>
    <n v="0"/>
    <n v="0"/>
    <n v="0"/>
    <n v="0"/>
    <n v="0"/>
  </r>
  <r>
    <x v="15"/>
    <s v="Office of Public Defense"/>
    <s v="2024 Supplemental"/>
    <m/>
    <s v="056-Office of Public Defense"/>
    <x v="4"/>
    <s v="B07"/>
    <n v="0"/>
    <n v="0"/>
    <n v="0"/>
    <n v="0"/>
    <n v="0"/>
  </r>
  <r>
    <x v="16"/>
    <s v="Office of Civil Legal Aid"/>
    <s v="2024 Supplemental"/>
    <m/>
    <s v="057-Office of Civil Legal Aid"/>
    <x v="4"/>
    <s v="B07"/>
    <n v="0"/>
    <n v="0"/>
    <n v="0"/>
    <n v="0"/>
    <n v="0"/>
  </r>
  <r>
    <x v="17"/>
    <s v="Office of the Governor"/>
    <s v="2024 Supplemental"/>
    <m/>
    <s v="075-Office of the Governor"/>
    <x v="4"/>
    <s v="B07"/>
    <n v="0"/>
    <n v="0"/>
    <n v="0"/>
    <n v="0"/>
    <n v="0"/>
  </r>
  <r>
    <x v="18"/>
    <s v="Office of the Lieutenant Governor"/>
    <s v="2024 Supplemental"/>
    <m/>
    <s v="080-Office of the Lieutenant Governor"/>
    <x v="4"/>
    <s v="B07"/>
    <n v="0"/>
    <n v="0"/>
    <n v="0"/>
    <n v="0"/>
    <n v="0"/>
  </r>
  <r>
    <x v="19"/>
    <s v="WA St Leadership Bd"/>
    <s v="2024 Supplemental"/>
    <m/>
    <s v="083-WA St Leadership Bd"/>
    <x v="4"/>
    <s v="B07"/>
    <n v="0"/>
    <n v="0"/>
    <n v="0"/>
    <n v="0"/>
    <n v="0"/>
  </r>
  <r>
    <x v="20"/>
    <s v="Public Disclosure Commission"/>
    <s v="2024 Supplemental"/>
    <m/>
    <s v="082-Public Disclosure Commission"/>
    <x v="4"/>
    <s v="B07"/>
    <n v="0"/>
    <n v="0"/>
    <n v="0"/>
    <n v="0"/>
    <n v="0"/>
  </r>
  <r>
    <x v="21"/>
    <s v="Office of the Secretary of State"/>
    <s v="2024 Supplemental"/>
    <m/>
    <s v="085-Office of the Secretary of State"/>
    <x v="4"/>
    <s v="B07"/>
    <n v="0"/>
    <n v="1000"/>
    <n v="1000"/>
    <n v="0"/>
    <n v="83.33"/>
  </r>
  <r>
    <x v="22"/>
    <s v="Governor's Office of Indian Affairs"/>
    <s v="2024 Supplemental"/>
    <m/>
    <s v="086-Governor's Office of Indian Affairs"/>
    <x v="4"/>
    <s v="B07"/>
    <n v="0"/>
    <n v="0"/>
    <n v="0"/>
    <n v="0"/>
    <n v="0"/>
  </r>
  <r>
    <x v="23"/>
    <s v="Asian-Pacific-American Affrs"/>
    <s v="2024 Supplemental"/>
    <m/>
    <s v="087-Asian-Pacific-American Affrs"/>
    <x v="4"/>
    <s v="B07"/>
    <n v="0"/>
    <n v="0"/>
    <n v="0"/>
    <n v="0"/>
    <n v="0"/>
  </r>
  <r>
    <x v="24"/>
    <s v="Office of the State Treasurer"/>
    <s v="2024 Supplemental"/>
    <m/>
    <s v="090-Office of the State Treasurer"/>
    <x v="4"/>
    <s v="B07"/>
    <n v="0"/>
    <n v="0"/>
    <n v="0"/>
    <n v="0"/>
    <n v="0"/>
  </r>
  <r>
    <x v="25"/>
    <s v="Redistricting Commission"/>
    <s v="2024 Supplemental"/>
    <m/>
    <s v="091-Redistricting Commission"/>
    <x v="4"/>
    <s v="B07"/>
    <n v="0"/>
    <n v="0"/>
    <n v="0"/>
    <n v="0"/>
    <n v="0"/>
  </r>
  <r>
    <x v="26"/>
    <s v="Office of the State Auditor"/>
    <s v="2024 Supplemental"/>
    <m/>
    <s v="095-Office of the State Auditor"/>
    <x v="4"/>
    <s v="B07"/>
    <n v="2000"/>
    <n v="1000"/>
    <n v="3000"/>
    <n v="166.67"/>
    <n v="83.33"/>
  </r>
  <r>
    <x v="27"/>
    <s v="Comm Salaries for Elected Officials"/>
    <s v="2024 Supplemental"/>
    <m/>
    <s v="099-Comm Salaries for Elected Officials"/>
    <x v="4"/>
    <s v="B07"/>
    <n v="0"/>
    <n v="0"/>
    <n v="0"/>
    <n v="0"/>
    <n v="0"/>
  </r>
  <r>
    <x v="28"/>
    <s v="Office of the Attorney General"/>
    <s v="2024 Supplemental"/>
    <m/>
    <s v="100-Office of the Attorney General"/>
    <x v="4"/>
    <s v="B07"/>
    <n v="0"/>
    <n v="0"/>
    <n v="0"/>
    <n v="0"/>
    <n v="0"/>
  </r>
  <r>
    <x v="29"/>
    <s v="Caseload Forecast Council"/>
    <s v="2024 Supplemental"/>
    <m/>
    <s v="101-Caseload Forecast Council"/>
    <x v="4"/>
    <s v="B07"/>
    <n v="0"/>
    <n v="0"/>
    <n v="0"/>
    <n v="0"/>
    <n v="0"/>
  </r>
  <r>
    <x v="30"/>
    <s v="Dept of Financial Institutions"/>
    <s v="2024 Supplemental"/>
    <m/>
    <s v="102-Dept of Financial Institutions"/>
    <x v="4"/>
    <s v="B07"/>
    <n v="0"/>
    <n v="0"/>
    <n v="0"/>
    <n v="0"/>
    <n v="0"/>
  </r>
  <r>
    <x v="31"/>
    <s v="Department of Commerce"/>
    <s v="2024 Supplemental"/>
    <m/>
    <s v="103-Department of Commerce"/>
    <x v="4"/>
    <s v="B07"/>
    <n v="2000"/>
    <n v="0"/>
    <n v="2000"/>
    <n v="166.67"/>
    <n v="0"/>
  </r>
  <r>
    <x v="32"/>
    <s v="Economic &amp; Revenue Forecast Council"/>
    <s v="2024 Supplemental"/>
    <m/>
    <s v="104-Economic &amp; Revenue Forecast Council"/>
    <x v="4"/>
    <s v="B07"/>
    <n v="0"/>
    <n v="0"/>
    <n v="0"/>
    <n v="0"/>
    <n v="0"/>
  </r>
  <r>
    <x v="33"/>
    <s v="Office of Financial Management"/>
    <s v="2024 Supplemental"/>
    <m/>
    <s v="105-Office of Financial Management"/>
    <x v="4"/>
    <s v="B07"/>
    <n v="4000"/>
    <n v="4000"/>
    <n v="8000"/>
    <n v="333.33"/>
    <n v="333.33"/>
  </r>
  <r>
    <x v="34"/>
    <s v="WA State Health Care Authority"/>
    <s v="2024 Supplemental"/>
    <m/>
    <s v="107-WA State Health Care Authority"/>
    <x v="4"/>
    <s v="B07"/>
    <n v="4000"/>
    <n v="4000"/>
    <n v="8000"/>
    <n v="333.33"/>
    <n v="333.33"/>
  </r>
  <r>
    <x v="35"/>
    <s v="Office of Administrative Hearings"/>
    <s v="2024 Supplemental"/>
    <m/>
    <s v="110-Office of Administrative Hearings"/>
    <x v="4"/>
    <s v="B07"/>
    <n v="0"/>
    <n v="0"/>
    <n v="0"/>
    <n v="0"/>
    <n v="0"/>
  </r>
  <r>
    <x v="36"/>
    <s v="State Lottery Commission"/>
    <s v="2024 Supplemental"/>
    <m/>
    <s v="116-State Lottery Commission"/>
    <x v="4"/>
    <s v="B07"/>
    <n v="0"/>
    <n v="0"/>
    <n v="0"/>
    <n v="0"/>
    <n v="0"/>
  </r>
  <r>
    <x v="37"/>
    <s v="Washington State Gambling Comm"/>
    <s v="2024 Supplemental"/>
    <m/>
    <s v="117-Washington State Gambling Comm"/>
    <x v="4"/>
    <s v="B07"/>
    <n v="0"/>
    <n v="0"/>
    <n v="0"/>
    <n v="0"/>
    <n v="0"/>
  </r>
  <r>
    <x v="38"/>
    <s v="WA State Comm on Hispanic Affairs"/>
    <s v="2024 Supplemental"/>
    <m/>
    <s v="118-WA State Comm on Hispanic Affairs"/>
    <x v="4"/>
    <s v="B07"/>
    <n v="0"/>
    <n v="0"/>
    <n v="0"/>
    <n v="0"/>
    <n v="0"/>
  </r>
  <r>
    <x v="39"/>
    <s v="African-American Affairs Comm"/>
    <s v="2024 Supplemental"/>
    <m/>
    <s v="119-African-American Affairs Comm"/>
    <x v="4"/>
    <s v="B07"/>
    <n v="0"/>
    <n v="0"/>
    <n v="0"/>
    <n v="0"/>
    <n v="0"/>
  </r>
  <r>
    <x v="40"/>
    <s v="Human Rights Commission"/>
    <s v="2024 Supplemental"/>
    <m/>
    <s v="120-Human Rights Commission"/>
    <x v="4"/>
    <s v="B07"/>
    <n v="0"/>
    <n v="0"/>
    <n v="0"/>
    <n v="0"/>
    <n v="0"/>
  </r>
  <r>
    <x v="41"/>
    <s v="Department of Retirement Systems"/>
    <s v="2024 Supplemental"/>
    <m/>
    <s v="124-Department of Retirement Systems"/>
    <x v="4"/>
    <s v="B07"/>
    <n v="0"/>
    <n v="0"/>
    <n v="0"/>
    <n v="0"/>
    <n v="0"/>
  </r>
  <r>
    <x v="42"/>
    <s v="State Investment Board"/>
    <s v="2024 Supplemental"/>
    <m/>
    <s v="126-State Investment Board"/>
    <x v="4"/>
    <s v="B07"/>
    <n v="0"/>
    <n v="0"/>
    <n v="0"/>
    <n v="0"/>
    <n v="0"/>
  </r>
  <r>
    <x v="43"/>
    <s v="Department of Revenue"/>
    <s v="2024 Supplemental"/>
    <m/>
    <s v="140-Department of Revenue"/>
    <x v="4"/>
    <s v="B07"/>
    <n v="6000"/>
    <n v="5000"/>
    <n v="11000"/>
    <n v="500"/>
    <n v="416.67"/>
  </r>
  <r>
    <x v="44"/>
    <s v="Board of Tax Appeals"/>
    <s v="2024 Supplemental"/>
    <m/>
    <s v="142-Board of Tax Appeals"/>
    <x v="4"/>
    <s v="B07"/>
    <n v="0"/>
    <n v="0"/>
    <n v="0"/>
    <n v="0"/>
    <n v="0"/>
  </r>
  <r>
    <x v="45"/>
    <s v="Minority &amp; Women's Business Enterp"/>
    <s v="2024 Supplemental"/>
    <m/>
    <s v="147-Minority &amp; Women's Business Enterp"/>
    <x v="4"/>
    <s v="B07"/>
    <n v="0"/>
    <n v="0"/>
    <n v="0"/>
    <n v="0"/>
    <n v="0"/>
  </r>
  <r>
    <x v="46"/>
    <s v="Office of Insurance Commissioner"/>
    <s v="2024 Supplemental"/>
    <m/>
    <s v="160-Office of Insurance Commissioner"/>
    <x v="4"/>
    <s v="B07"/>
    <n v="0"/>
    <n v="1000"/>
    <n v="1000"/>
    <n v="0"/>
    <n v="83.33"/>
  </r>
  <r>
    <x v="47"/>
    <s v="Consolidated Technology Services"/>
    <s v="2024 Supplemental"/>
    <m/>
    <s v="163-Consolidated Technology Services"/>
    <x v="4"/>
    <s v="B07"/>
    <n v="1000"/>
    <n v="1000"/>
    <n v="2000"/>
    <n v="83.33"/>
    <n v="83.33"/>
  </r>
  <r>
    <x v="48"/>
    <s v="State Board of Accountancy"/>
    <s v="2024 Supplemental"/>
    <m/>
    <s v="165-State Board of Accountancy"/>
    <x v="4"/>
    <s v="B07"/>
    <n v="0"/>
    <n v="0"/>
    <n v="0"/>
    <n v="0"/>
    <n v="0"/>
  </r>
  <r>
    <x v="49"/>
    <s v="Bd of Reg Prof Eng &amp; Land Surveyors"/>
    <s v="2024 Supplemental"/>
    <m/>
    <s v="166-Bd of Reg Prof Eng &amp; Land Surveyors"/>
    <x v="4"/>
    <s v="B07"/>
    <n v="0"/>
    <n v="0"/>
    <n v="0"/>
    <n v="0"/>
    <n v="0"/>
  </r>
  <r>
    <x v="50"/>
    <s v="Forensic Investigations Council"/>
    <s v="2024 Supplemental"/>
    <m/>
    <s v="167-Forensic Investigations Council"/>
    <x v="4"/>
    <s v="B07"/>
    <n v="0"/>
    <n v="0"/>
    <n v="0"/>
    <n v="0"/>
    <n v="0"/>
  </r>
  <r>
    <x v="51"/>
    <s v="Dept of Enterprise Services"/>
    <s v="2024 Supplemental"/>
    <m/>
    <s v="179-Dept of Enterprise Services"/>
    <x v="4"/>
    <s v="B07"/>
    <n v="2000"/>
    <n v="2000"/>
    <n v="4000"/>
    <n v="166.67"/>
    <n v="166.67"/>
  </r>
  <r>
    <x v="52"/>
    <s v="Washington Horse Racing Commission"/>
    <s v="2024 Supplemental"/>
    <m/>
    <s v="185-Washington Horse Racing Commission"/>
    <x v="4"/>
    <s v="B07"/>
    <n v="0"/>
    <n v="0"/>
    <n v="0"/>
    <n v="0"/>
    <n v="0"/>
  </r>
  <r>
    <x v="53"/>
    <s v="Bd of Industrial Insurance Appeals"/>
    <s v="2024 Supplemental"/>
    <m/>
    <s v="190-Bd of Industrial Insurance Appeals"/>
    <x v="4"/>
    <s v="B07"/>
    <n v="0"/>
    <n v="0"/>
    <n v="0"/>
    <n v="0"/>
    <n v="0"/>
  </r>
  <r>
    <x v="54"/>
    <s v="Liquor and Cannabis Board"/>
    <s v="2024 Supplemental"/>
    <m/>
    <s v="195-Liquor and Cannabis Board"/>
    <x v="4"/>
    <s v="B07"/>
    <n v="2000"/>
    <n v="1000"/>
    <n v="3000"/>
    <n v="166.67"/>
    <n v="83.33"/>
  </r>
  <r>
    <x v="55"/>
    <s v="Board of Pilotage Commissioners"/>
    <s v="2024 Supplemental"/>
    <m/>
    <s v="205-Board of Pilotage Commissioners"/>
    <x v="4"/>
    <s v="B07"/>
    <n v="0"/>
    <n v="0"/>
    <n v="0"/>
    <n v="0"/>
    <n v="0"/>
  </r>
  <r>
    <x v="56"/>
    <s v="Utilities and Transportation Comm"/>
    <s v="2024 Supplemental"/>
    <m/>
    <s v="215-Utilities and Transportation Comm"/>
    <x v="4"/>
    <s v="B07"/>
    <n v="1000"/>
    <n v="0"/>
    <n v="1000"/>
    <n v="83.33"/>
    <n v="0"/>
  </r>
  <r>
    <x v="57"/>
    <s v="Board for Volunteer Firefighters"/>
    <s v="2024 Supplemental"/>
    <m/>
    <s v="220-Board for Volunteer Firefighters"/>
    <x v="4"/>
    <s v="B07"/>
    <n v="0"/>
    <n v="0"/>
    <n v="0"/>
    <n v="0"/>
    <n v="0"/>
  </r>
  <r>
    <x v="58"/>
    <s v="Washington State Patrol"/>
    <s v="2024 Supplemental"/>
    <m/>
    <s v="225-Washington State Patrol"/>
    <x v="4"/>
    <s v="B07"/>
    <n v="6000"/>
    <n v="6000"/>
    <n v="12000"/>
    <n v="500"/>
    <n v="500"/>
  </r>
  <r>
    <x v="59"/>
    <s v="Criminal Justice Training Comm"/>
    <s v="2024 Supplemental"/>
    <m/>
    <s v="227-Criminal Justice Training Comm"/>
    <x v="4"/>
    <s v="B07"/>
    <n v="0"/>
    <n v="0"/>
    <n v="0"/>
    <n v="0"/>
    <n v="0"/>
  </r>
  <r>
    <x v="60"/>
    <s v="WA Traffic Safety Commission"/>
    <s v="2024 Supplemental"/>
    <m/>
    <s v="228-WA Traffic Safety Commission"/>
    <x v="4"/>
    <s v="B07"/>
    <n v="0"/>
    <n v="0"/>
    <n v="0"/>
    <n v="0"/>
    <n v="0"/>
  </r>
  <r>
    <x v="61"/>
    <s v="Office of Independent Investigations"/>
    <s v="2024 Supplemental"/>
    <m/>
    <s v="229-Office of Independent Investigations"/>
    <x v="4"/>
    <s v="B07"/>
    <n v="0"/>
    <n v="0"/>
    <n v="0"/>
    <n v="0"/>
    <n v="0"/>
  </r>
  <r>
    <x v="62"/>
    <s v="Department of Labor and Industries"/>
    <s v="2024 Supplemental"/>
    <m/>
    <s v="235-Department of Labor and Industries"/>
    <x v="4"/>
    <s v="B07"/>
    <n v="8000"/>
    <n v="8000"/>
    <n v="16000"/>
    <n v="666.67"/>
    <n v="666.67"/>
  </r>
  <r>
    <x v="63"/>
    <s v="Department of Licensing"/>
    <s v="2024 Supplemental"/>
    <m/>
    <s v="240-Department of Licensing"/>
    <x v="4"/>
    <s v="B07"/>
    <n v="0"/>
    <n v="0"/>
    <n v="0"/>
    <n v="0"/>
    <n v="0"/>
  </r>
  <r>
    <x v="64"/>
    <s v="Military Department"/>
    <s v="2024 Supplemental"/>
    <m/>
    <s v="245-Military Department"/>
    <x v="4"/>
    <s v="B07"/>
    <n v="1000"/>
    <n v="1000"/>
    <n v="2000"/>
    <n v="83.33"/>
    <n v="83.33"/>
  </r>
  <r>
    <x v="65"/>
    <s v="Public Employment Relations Comm"/>
    <s v="2024 Supplemental"/>
    <m/>
    <s v="275-Public Employment Relations Comm"/>
    <x v="4"/>
    <s v="B07"/>
    <n v="0"/>
    <n v="0"/>
    <n v="0"/>
    <n v="0"/>
    <n v="0"/>
  </r>
  <r>
    <x v="66"/>
    <s v="Dept of Social and Health Services"/>
    <s v="2024 Supplemental"/>
    <m/>
    <s v="300-Dept of Social and Health Services"/>
    <x v="4"/>
    <s v="B07"/>
    <n v="45000"/>
    <n v="45000"/>
    <n v="90000"/>
    <n v="3750"/>
    <n v="3750"/>
  </r>
  <r>
    <x v="67"/>
    <s v="Department of Health"/>
    <s v="2024 Supplemental"/>
    <m/>
    <s v="303-Department of Health"/>
    <x v="4"/>
    <s v="B07"/>
    <n v="10000"/>
    <n v="10000"/>
    <n v="20000"/>
    <n v="833.33"/>
    <n v="833.33"/>
  </r>
  <r>
    <x v="68"/>
    <s v="Department of Veterans' Affairs"/>
    <s v="2024 Supplemental"/>
    <m/>
    <s v="305-Department of Veterans' Affairs"/>
    <x v="4"/>
    <s v="B07"/>
    <n v="0"/>
    <n v="0"/>
    <n v="0"/>
    <n v="0"/>
    <n v="0"/>
  </r>
  <r>
    <x v="69"/>
    <s v="Dept of Children, Youth &amp; Families"/>
    <s v="2024 Supplemental"/>
    <m/>
    <s v="307-Dept of Children, Youth &amp; Families"/>
    <x v="4"/>
    <s v="B07"/>
    <n v="0"/>
    <n v="0"/>
    <n v="0"/>
    <n v="0"/>
    <n v="0"/>
  </r>
  <r>
    <x v="70"/>
    <s v="Department of Corrections"/>
    <s v="2024 Supplemental"/>
    <m/>
    <s v="310-Department of Corrections"/>
    <x v="4"/>
    <s v="B07"/>
    <n v="0"/>
    <n v="0"/>
    <n v="0"/>
    <n v="0"/>
    <n v="0"/>
  </r>
  <r>
    <x v="71"/>
    <s v="Dept of Services for the Blind"/>
    <s v="2024 Supplemental"/>
    <m/>
    <s v="315-Dept of Services for the Blind"/>
    <x v="4"/>
    <s v="B07"/>
    <n v="0"/>
    <n v="0"/>
    <n v="0"/>
    <n v="0"/>
    <n v="0"/>
  </r>
  <r>
    <x v="72"/>
    <s v="Student Achievement Council"/>
    <s v="2024 Supplemental"/>
    <m/>
    <s v="340-Student Achievement Council"/>
    <x v="4"/>
    <s v="B07"/>
    <n v="0"/>
    <n v="0"/>
    <n v="0"/>
    <n v="0"/>
    <n v="0"/>
  </r>
  <r>
    <x v="73"/>
    <s v="LEOFF 2 Retirement Board"/>
    <s v="2024 Supplemental"/>
    <m/>
    <s v="341-LEOFF 2 Retirement Board"/>
    <x v="4"/>
    <s v="B07"/>
    <n v="0"/>
    <n v="0"/>
    <n v="0"/>
    <n v="0"/>
    <n v="0"/>
  </r>
  <r>
    <x v="74"/>
    <s v="Public Schools"/>
    <s v="2024 Supplemental"/>
    <m/>
    <s v="350-Public Schools"/>
    <x v="4"/>
    <s v="B07"/>
    <n v="1000"/>
    <n v="1000"/>
    <n v="2000"/>
    <n v="83.33"/>
    <n v="83.33"/>
  </r>
  <r>
    <x v="75"/>
    <s v="State School for the Blind"/>
    <s v="2024 Supplemental"/>
    <m/>
    <s v="351-State School for the Blind"/>
    <x v="4"/>
    <s v="B07"/>
    <n v="0"/>
    <n v="0"/>
    <n v="0"/>
    <n v="0"/>
    <n v="0"/>
  </r>
  <r>
    <x v="76"/>
    <s v="Childhood Deafness &amp; Hearing Loss"/>
    <s v="2024 Supplemental"/>
    <m/>
    <s v="353-Childhood Deafness &amp; Hearing Loss"/>
    <x v="4"/>
    <s v="B07"/>
    <n v="0"/>
    <n v="0"/>
    <n v="0"/>
    <n v="0"/>
    <n v="0"/>
  </r>
  <r>
    <x v="77"/>
    <s v="Workforce Trng &amp; Educ Coord Board"/>
    <s v="2024 Supplemental"/>
    <m/>
    <s v="354-Workforce Trng &amp; Educ Coord Board"/>
    <x v="4"/>
    <s v="B07"/>
    <n v="0"/>
    <n v="0"/>
    <n v="0"/>
    <n v="0"/>
    <n v="0"/>
  </r>
  <r>
    <x v="78"/>
    <s v="Archaeology &amp; Historic Preservation"/>
    <s v="2024 Supplemental"/>
    <m/>
    <s v="355-Archaeology &amp; Historic Preservation"/>
    <x v="4"/>
    <s v="B07"/>
    <n v="1000"/>
    <n v="0"/>
    <n v="1000"/>
    <n v="83.33"/>
    <n v="0"/>
  </r>
  <r>
    <x v="79"/>
    <s v="Washington Charter School Comm"/>
    <s v="2024 Supplemental"/>
    <m/>
    <s v="359-Washington Charter School Comm"/>
    <x v="4"/>
    <s v="B07"/>
    <n v="0"/>
    <n v="0"/>
    <n v="0"/>
    <n v="0"/>
    <n v="0"/>
  </r>
  <r>
    <x v="80"/>
    <s v="University of Washington"/>
    <s v="2024 Supplemental"/>
    <m/>
    <s v="360-University of Washington"/>
    <x v="4"/>
    <s v="B07"/>
    <n v="0"/>
    <n v="0"/>
    <n v="0"/>
    <n v="0"/>
    <n v="0"/>
  </r>
  <r>
    <x v="81"/>
    <s v="Washington State University"/>
    <s v="2024 Supplemental"/>
    <m/>
    <s v="365-Washington State University"/>
    <x v="4"/>
    <s v="B07"/>
    <n v="0"/>
    <n v="0"/>
    <n v="0"/>
    <n v="0"/>
    <n v="0"/>
  </r>
  <r>
    <x v="82"/>
    <s v="Eastern Washington University"/>
    <s v="2024 Supplemental"/>
    <m/>
    <s v="370-Eastern Washington University"/>
    <x v="4"/>
    <s v="B07"/>
    <n v="0"/>
    <n v="0"/>
    <n v="0"/>
    <n v="0"/>
    <n v="0"/>
  </r>
  <r>
    <x v="83"/>
    <s v="Central Washington University"/>
    <s v="2024 Supplemental"/>
    <m/>
    <s v="375-Central Washington University"/>
    <x v="4"/>
    <s v="B07"/>
    <n v="0"/>
    <n v="0"/>
    <n v="0"/>
    <n v="0"/>
    <n v="0"/>
  </r>
  <r>
    <x v="84"/>
    <s v="The Evergreen State College"/>
    <s v="2024 Supplemental"/>
    <m/>
    <s v="376-The Evergreen State College"/>
    <x v="4"/>
    <s v="B07"/>
    <n v="0"/>
    <n v="0"/>
    <n v="0"/>
    <n v="0"/>
    <n v="0"/>
  </r>
  <r>
    <x v="85"/>
    <s v="Western Washington University"/>
    <s v="2024 Supplemental"/>
    <m/>
    <s v="380-Western Washington University"/>
    <x v="4"/>
    <s v="B07"/>
    <n v="0"/>
    <n v="0"/>
    <n v="0"/>
    <n v="0"/>
    <n v="0"/>
  </r>
  <r>
    <x v="86"/>
    <s v="Washington State Arts Commission"/>
    <s v="2024 Supplemental"/>
    <m/>
    <s v="387-Washington State Arts Commission"/>
    <x v="4"/>
    <s v="B07"/>
    <n v="0"/>
    <n v="0"/>
    <n v="0"/>
    <n v="0"/>
    <n v="0"/>
  </r>
  <r>
    <x v="87"/>
    <s v="Washington State Historical Society"/>
    <s v="2024 Supplemental"/>
    <m/>
    <s v="390-Washington State Historical Society"/>
    <x v="4"/>
    <s v="B07"/>
    <n v="0"/>
    <n v="0"/>
    <n v="0"/>
    <n v="0"/>
    <n v="0"/>
  </r>
  <r>
    <x v="88"/>
    <s v="East Wash State Historical Society"/>
    <s v="2024 Supplemental"/>
    <m/>
    <s v="395-East Wash State Historical Society"/>
    <x v="4"/>
    <s v="B07"/>
    <n v="0"/>
    <n v="0"/>
    <n v="0"/>
    <n v="0"/>
    <n v="0"/>
  </r>
  <r>
    <x v="89"/>
    <s v="Department of Transportation"/>
    <s v="2024 Supplemental"/>
    <m/>
    <s v="405-Department of Transportation"/>
    <x v="4"/>
    <s v="B07"/>
    <n v="44000"/>
    <n v="45000"/>
    <n v="89000"/>
    <n v="3666.67"/>
    <n v="3750"/>
  </r>
  <r>
    <x v="90"/>
    <s v="County Road Administration Board"/>
    <s v="2024 Supplemental"/>
    <m/>
    <s v="406-County Road Administration Board"/>
    <x v="4"/>
    <s v="B07"/>
    <n v="1000"/>
    <n v="0"/>
    <n v="1000"/>
    <n v="83.33"/>
    <n v="0"/>
  </r>
  <r>
    <x v="91"/>
    <s v="Transportation Improvement Board"/>
    <s v="2024 Supplemental"/>
    <m/>
    <s v="407-Transportation Improvement Board"/>
    <x v="4"/>
    <s v="B07"/>
    <n v="0"/>
    <n v="0"/>
    <n v="0"/>
    <n v="0"/>
    <n v="0"/>
  </r>
  <r>
    <x v="92"/>
    <s v="Transportation Commission"/>
    <s v="2024 Supplemental"/>
    <m/>
    <s v="410-Transportation Commission"/>
    <x v="4"/>
    <s v="B07"/>
    <n v="0"/>
    <n v="0"/>
    <n v="0"/>
    <n v="0"/>
    <n v="0"/>
  </r>
  <r>
    <x v="93"/>
    <s v="Freight Mobility Strategic Invest"/>
    <s v="2024 Supplemental"/>
    <m/>
    <s v="411-Freight Mobility Strategic Invest"/>
    <x v="4"/>
    <s v="B07"/>
    <n v="0"/>
    <n v="0"/>
    <n v="0"/>
    <n v="0"/>
    <n v="0"/>
  </r>
  <r>
    <x v="94"/>
    <s v="Columbia River Gorge Commission"/>
    <s v="2024 Supplemental"/>
    <m/>
    <s v="460-Columbia River Gorge Commission"/>
    <x v="4"/>
    <s v="B07"/>
    <n v="0"/>
    <n v="0"/>
    <n v="0"/>
    <n v="0"/>
    <n v="0"/>
  </r>
  <r>
    <x v="95"/>
    <s v="Department of Ecology"/>
    <s v="2024 Supplemental"/>
    <m/>
    <s v="461-Department of Ecology"/>
    <x v="4"/>
    <s v="B07"/>
    <n v="32000"/>
    <n v="29000"/>
    <n v="61000"/>
    <n v="2666.67"/>
    <n v="2416.67"/>
  </r>
  <r>
    <x v="96"/>
    <s v="WA Pollution Liab Insurance Program"/>
    <s v="2024 Supplemental"/>
    <m/>
    <s v="462-WA Pollution Liab Insurance Program"/>
    <x v="4"/>
    <s v="B07"/>
    <n v="0"/>
    <n v="0"/>
    <n v="0"/>
    <n v="0"/>
    <n v="0"/>
  </r>
  <r>
    <x v="97"/>
    <s v="Energy Fac Site Eval"/>
    <s v="2024 Supplemental"/>
    <m/>
    <s v="463-Energy Fac Site Eval"/>
    <x v="4"/>
    <s v="B07"/>
    <n v="0"/>
    <n v="0"/>
    <n v="0"/>
    <n v="0"/>
    <n v="0"/>
  </r>
  <r>
    <x v="98"/>
    <s v="State Parks and Recreation Comm"/>
    <s v="2024 Supplemental"/>
    <m/>
    <s v="465-State Parks and Recreation Comm"/>
    <x v="4"/>
    <s v="B07"/>
    <n v="3000"/>
    <n v="2000"/>
    <n v="5000"/>
    <n v="250"/>
    <n v="166.67"/>
  </r>
  <r>
    <x v="99"/>
    <s v="Rec and Conservation Funding Board"/>
    <s v="2024 Supplemental"/>
    <m/>
    <s v="467-Rec and Conservation Funding Board"/>
    <x v="4"/>
    <s v="B07"/>
    <n v="1000"/>
    <n v="0"/>
    <n v="1000"/>
    <n v="83.33"/>
    <n v="0"/>
  </r>
  <r>
    <x v="100"/>
    <s v="Environ &amp; Land Use Hearings Office"/>
    <s v="2024 Supplemental"/>
    <m/>
    <s v="468-Environ &amp; Land Use Hearings Office"/>
    <x v="4"/>
    <s v="B07"/>
    <n v="0"/>
    <n v="0"/>
    <n v="0"/>
    <n v="0"/>
    <n v="0"/>
  </r>
  <r>
    <x v="101"/>
    <s v="State Conservation Commission"/>
    <s v="2024 Supplemental"/>
    <m/>
    <s v="471-State Conservation Commission"/>
    <x v="4"/>
    <s v="B07"/>
    <n v="0"/>
    <n v="0"/>
    <n v="0"/>
    <n v="0"/>
    <n v="0"/>
  </r>
  <r>
    <x v="102"/>
    <s v="Dept of Fish and Wildlife"/>
    <s v="2024 Supplemental"/>
    <m/>
    <s v="477-Dept of Fish and Wildlife"/>
    <x v="4"/>
    <s v="B07"/>
    <n v="31000"/>
    <n v="33000"/>
    <n v="64000"/>
    <n v="2583.33"/>
    <n v="2750"/>
  </r>
  <r>
    <x v="103"/>
    <s v="Puget Sound Partnership"/>
    <s v="2024 Supplemental"/>
    <m/>
    <s v="478-Puget Sound Partnership"/>
    <x v="4"/>
    <s v="B07"/>
    <n v="2000"/>
    <n v="3000"/>
    <n v="5000"/>
    <n v="166.67"/>
    <n v="250"/>
  </r>
  <r>
    <x v="104"/>
    <s v="Department of Natural Resources"/>
    <s v="2024 Supplemental"/>
    <m/>
    <s v="490-Department of Natural Resources"/>
    <x v="4"/>
    <s v="B07"/>
    <n v="33000"/>
    <n v="30000"/>
    <n v="63000"/>
    <n v="2750"/>
    <n v="2500"/>
  </r>
  <r>
    <x v="105"/>
    <s v="Department of Agriculture"/>
    <s v="2024 Supplemental"/>
    <m/>
    <s v="495-Department of Agriculture"/>
    <x v="4"/>
    <s v="B07"/>
    <n v="3000"/>
    <n v="6000"/>
    <n v="9000"/>
    <n v="250"/>
    <n v="500"/>
  </r>
  <r>
    <x v="106"/>
    <s v="Employment Security Department"/>
    <s v="2024 Supplemental"/>
    <m/>
    <s v="540-Employment Security Department"/>
    <x v="4"/>
    <s v="B07"/>
    <n v="8000"/>
    <n v="6000"/>
    <n v="14000"/>
    <n v="666.67"/>
    <n v="500"/>
  </r>
  <r>
    <x v="107"/>
    <s v="Community/Technical College System"/>
    <s v="2024 Supplemental"/>
    <m/>
    <s v="699-Community/Technical College System"/>
    <x v="4"/>
    <s v="B07"/>
    <n v="0"/>
    <n v="0"/>
    <n v="0"/>
    <n v="0"/>
    <n v="0"/>
  </r>
  <r>
    <x v="0"/>
    <s v="House of Representatives"/>
    <s v="2023-25 Biennium"/>
    <s v="JEFFERSON"/>
    <s v="011-House of Representatives"/>
    <x v="5"/>
    <s v="B09"/>
    <n v="6500"/>
    <n v="6500"/>
    <n v="13000"/>
    <n v="541.66666666666663"/>
    <n v="541.66666666666663"/>
  </r>
  <r>
    <x v="1"/>
    <s v="Senate"/>
    <s v="2023-25 Biennium"/>
    <s v="JEFFERSON"/>
    <s v="012-Senate"/>
    <x v="5"/>
    <s v="B09"/>
    <n v="4500"/>
    <n v="4500"/>
    <n v="9000"/>
    <n v="375"/>
    <n v="375"/>
  </r>
  <r>
    <x v="2"/>
    <s v="Joint Transportation Committee"/>
    <s v="2023-25 Biennium"/>
    <s v="JEFFERSON"/>
    <s v="013-Joint Transportation Committee"/>
    <x v="5"/>
    <s v="B09"/>
    <n v="0"/>
    <n v="0"/>
    <n v="0"/>
    <n v="0"/>
    <n v="0"/>
  </r>
  <r>
    <x v="3"/>
    <s v="Jt Leg Audit &amp; Review Committee"/>
    <s v="2023-25 Biennium"/>
    <s v="JEFFERSON"/>
    <s v="014-Jt Leg Audit &amp; Review Committee"/>
    <x v="5"/>
    <s v="B09"/>
    <n v="500"/>
    <n v="500"/>
    <n v="1000"/>
    <n v="41.666666666666664"/>
    <n v="41.666666666666664"/>
  </r>
  <r>
    <x v="4"/>
    <s v="LEAP Committee"/>
    <s v="2023-25 Biennium"/>
    <s v="JEFFERSON"/>
    <s v="020-LEAP Committee"/>
    <x v="5"/>
    <s v="B09"/>
    <n v="0"/>
    <n v="0"/>
    <n v="0"/>
    <n v="0"/>
    <n v="0"/>
  </r>
  <r>
    <x v="5"/>
    <s v="Office of the State Actuary"/>
    <s v="2023-25 Biennium"/>
    <s v="JEFFERSON"/>
    <s v="035-Office of the State Actuary"/>
    <x v="5"/>
    <s v="B09"/>
    <n v="500"/>
    <n v="500"/>
    <n v="1000"/>
    <n v="41.666666666666664"/>
    <n v="41.666666666666664"/>
  </r>
  <r>
    <x v="7"/>
    <s v="Office of Legislative Support Svcs"/>
    <s v="2023-25 Biennium"/>
    <s v="JEFFERSON"/>
    <s v="037-Office of Legislative Support Svcs"/>
    <x v="5"/>
    <s v="B09"/>
    <n v="500"/>
    <n v="500"/>
    <n v="1000"/>
    <n v="41.666666666666664"/>
    <n v="41.666666666666664"/>
  </r>
  <r>
    <x v="8"/>
    <s v="Joint Legislative Systems Comm"/>
    <s v="2023-25 Biennium"/>
    <s v="JEFFERSON"/>
    <s v="038-Joint Legislative Systems Comm"/>
    <x v="5"/>
    <s v="B09"/>
    <n v="1000"/>
    <n v="1000"/>
    <n v="2000"/>
    <n v="83.333333333333329"/>
    <n v="83.333333333333329"/>
  </r>
  <r>
    <x v="9"/>
    <s v="Statute Law Committee"/>
    <s v="2023-25 Biennium"/>
    <s v="JEFFERSON"/>
    <s v="040-Statute Law Committee"/>
    <x v="5"/>
    <s v="B09"/>
    <n v="500"/>
    <n v="500"/>
    <n v="1000"/>
    <n v="41.666666666666664"/>
    <n v="41.666666666666664"/>
  </r>
  <r>
    <x v="10"/>
    <s v="Supreme Court"/>
    <s v="2023-25 Biennium"/>
    <s v="JEFFERSON"/>
    <s v="045-Supreme Court"/>
    <x v="5"/>
    <s v="B09"/>
    <n v="1000"/>
    <n v="1000"/>
    <n v="2000"/>
    <n v="83.333333333333329"/>
    <n v="83.333333333333329"/>
  </r>
  <r>
    <x v="11"/>
    <s v="State Law Library"/>
    <s v="2023-25 Biennium"/>
    <s v="JEFFERSON"/>
    <s v="046-State Law Library"/>
    <x v="5"/>
    <s v="B09"/>
    <n v="0"/>
    <n v="0"/>
    <n v="0"/>
    <n v="0"/>
    <n v="0"/>
  </r>
  <r>
    <x v="12"/>
    <s v="Court of Appeals"/>
    <s v="2023-25 Biennium"/>
    <s v="JEFFERSON"/>
    <s v="048-Court of Appeals"/>
    <x v="5"/>
    <s v="B09"/>
    <n v="2500"/>
    <n v="2500"/>
    <n v="5000"/>
    <n v="208.33333333333334"/>
    <n v="208.33333333333334"/>
  </r>
  <r>
    <x v="13"/>
    <s v="Commission on Judicial Conduct"/>
    <s v="2023-25 Biennium"/>
    <s v="JEFFERSON"/>
    <s v="050-Commission on Judicial Conduct"/>
    <x v="5"/>
    <s v="B09"/>
    <n v="0"/>
    <n v="0"/>
    <n v="0"/>
    <n v="0"/>
    <n v="0"/>
  </r>
  <r>
    <x v="14"/>
    <s v="Administrative Office of the Courts"/>
    <s v="2023-25 Biennium"/>
    <s v="JEFFERSON"/>
    <s v="055-Administrative Office of the Courts"/>
    <x v="5"/>
    <s v="B09"/>
    <n v="8500"/>
    <n v="8500"/>
    <n v="17000"/>
    <n v="708.33333333333337"/>
    <n v="708.33333333333337"/>
  </r>
  <r>
    <x v="15"/>
    <s v="Office of Public Defense"/>
    <s v="2023-25 Biennium"/>
    <s v="JEFFERSON"/>
    <s v="056-Office of Public Defense"/>
    <x v="5"/>
    <s v="B09"/>
    <n v="500"/>
    <n v="500"/>
    <n v="1000"/>
    <n v="41.666666666666664"/>
    <n v="41.666666666666664"/>
  </r>
  <r>
    <x v="16"/>
    <s v="Office of Civil Legal Aid"/>
    <s v="2023-25 Biennium"/>
    <s v="JEFFERSON"/>
    <s v="057-Office of Civil Legal Aid"/>
    <x v="5"/>
    <s v="B09"/>
    <n v="0"/>
    <n v="0"/>
    <n v="0"/>
    <n v="0"/>
    <n v="0"/>
  </r>
  <r>
    <x v="17"/>
    <s v="Office of the Governor"/>
    <s v="2023-25 Biennium"/>
    <s v="JEFFERSON"/>
    <s v="075-Office of the Governor"/>
    <x v="5"/>
    <s v="B09"/>
    <n v="1000"/>
    <n v="1000"/>
    <n v="2000"/>
    <n v="83.333333333333329"/>
    <n v="83.333333333333329"/>
  </r>
  <r>
    <x v="18"/>
    <s v="Office of the Lieutenant Governor"/>
    <s v="2023-25 Biennium"/>
    <s v="JEFFERSON"/>
    <s v="080-Office of the Lieutenant Governor"/>
    <x v="5"/>
    <s v="B09"/>
    <n v="0"/>
    <n v="0"/>
    <n v="0"/>
    <n v="0"/>
    <n v="0"/>
  </r>
  <r>
    <x v="20"/>
    <s v="Public Disclosure Commission"/>
    <s v="2023-25 Biennium"/>
    <s v="JEFFERSON"/>
    <s v="082-Public Disclosure Commission"/>
    <x v="5"/>
    <s v="B09"/>
    <n v="500"/>
    <n v="500"/>
    <n v="1000"/>
    <n v="41.666666666666664"/>
    <n v="41.666666666666664"/>
  </r>
  <r>
    <x v="21"/>
    <s v="Office of the Secretary of State"/>
    <s v="2023-25 Biennium"/>
    <s v="JEFFERSON"/>
    <s v="085-Office of the Secretary of State"/>
    <x v="5"/>
    <s v="B09"/>
    <n v="5000"/>
    <n v="5000"/>
    <n v="10000"/>
    <n v="416.66666666666669"/>
    <n v="416.66666666666669"/>
  </r>
  <r>
    <x v="22"/>
    <s v="Governor's Office of Indian Affairs"/>
    <s v="2023-25 Biennium"/>
    <s v="JEFFERSON"/>
    <s v="086-Governor's Office of Indian Affairs"/>
    <x v="5"/>
    <s v="B09"/>
    <n v="0"/>
    <n v="0"/>
    <n v="0"/>
    <n v="0"/>
    <n v="0"/>
  </r>
  <r>
    <x v="23"/>
    <s v="Asian-Pacific-American Affrs"/>
    <s v="2023-25 Biennium"/>
    <s v="JEFFERSON"/>
    <s v="087-Asian-Pacific-American Affrs"/>
    <x v="5"/>
    <s v="B09"/>
    <n v="0"/>
    <n v="0"/>
    <n v="0"/>
    <n v="0"/>
    <n v="0"/>
  </r>
  <r>
    <x v="24"/>
    <s v="Office of the State Treasurer"/>
    <s v="2023-25 Biennium"/>
    <s v="JEFFERSON"/>
    <s v="090-Office of the State Treasurer"/>
    <x v="5"/>
    <s v="B09"/>
    <n v="1000"/>
    <n v="1000"/>
    <n v="2000"/>
    <n v="83.333333333333329"/>
    <n v="83.333333333333329"/>
  </r>
  <r>
    <x v="25"/>
    <s v="Redistricting Commission"/>
    <s v="2023-25 Biennium"/>
    <s v="JEFFERSON"/>
    <s v="091-Redistricting Commission"/>
    <x v="5"/>
    <s v="B09"/>
    <n v="0"/>
    <n v="0"/>
    <n v="0"/>
    <n v="0"/>
    <n v="0"/>
  </r>
  <r>
    <x v="26"/>
    <s v="Office of the State Auditor"/>
    <s v="2023-25 Biennium"/>
    <s v="JEFFERSON"/>
    <s v="095-Office of the State Auditor"/>
    <x v="5"/>
    <s v="B09"/>
    <n v="7500"/>
    <n v="7500"/>
    <n v="15000"/>
    <n v="625"/>
    <n v="625"/>
  </r>
  <r>
    <x v="27"/>
    <s v="Comm Salaries for Elected Officials"/>
    <s v="2023-25 Biennium"/>
    <s v="JEFFERSON"/>
    <s v="099-Comm Salaries for Elected Officials"/>
    <x v="5"/>
    <s v="B09"/>
    <n v="0"/>
    <n v="0"/>
    <n v="0"/>
    <n v="0"/>
    <n v="0"/>
  </r>
  <r>
    <x v="28"/>
    <s v="Office of the Attorney General"/>
    <s v="2023-25 Biennium"/>
    <s v="JEFFERSON"/>
    <s v="100-Office of the Attorney General"/>
    <x v="5"/>
    <s v="B09"/>
    <n v="25500"/>
    <n v="26500"/>
    <n v="52000"/>
    <n v="2125"/>
    <n v="2208.3333333333335"/>
  </r>
  <r>
    <x v="29"/>
    <s v="Caseload Forecast Council"/>
    <s v="2023-25 Biennium"/>
    <s v="JEFFERSON"/>
    <s v="101-Caseload Forecast Council"/>
    <x v="5"/>
    <s v="B09"/>
    <n v="0"/>
    <n v="0"/>
    <n v="0"/>
    <n v="0"/>
    <n v="0"/>
  </r>
  <r>
    <x v="30"/>
    <s v="Dept of Financial Institutions"/>
    <s v="2023-25 Biennium"/>
    <s v="JEFFERSON"/>
    <s v="102-Dept of Financial Institutions"/>
    <x v="5"/>
    <s v="B09"/>
    <n v="3500"/>
    <n v="3500"/>
    <n v="7000"/>
    <n v="291.66666666666669"/>
    <n v="291.66666666666669"/>
  </r>
  <r>
    <x v="31"/>
    <s v="Department of Commerce"/>
    <s v="2023-25 Biennium"/>
    <s v="JEFFERSON"/>
    <s v="103-Department of Commerce"/>
    <x v="5"/>
    <s v="B09"/>
    <n v="8000"/>
    <n v="6000"/>
    <n v="14000"/>
    <n v="666.66666666666663"/>
    <n v="500"/>
  </r>
  <r>
    <x v="32"/>
    <s v="Economic &amp; Revenue Forecast Council"/>
    <s v="2023-25 Biennium"/>
    <s v="JEFFERSON"/>
    <s v="104-Economic &amp; Revenue Forecast Council"/>
    <x v="5"/>
    <s v="B09"/>
    <n v="0"/>
    <n v="0"/>
    <n v="0"/>
    <n v="0"/>
    <n v="0"/>
  </r>
  <r>
    <x v="33"/>
    <s v="Office of Financial Management"/>
    <s v="2023-25 Biennium"/>
    <s v="JEFFERSON"/>
    <s v="105-Office of Financial Management"/>
    <x v="5"/>
    <s v="B09"/>
    <n v="8500"/>
    <n v="7500"/>
    <n v="16000"/>
    <n v="708.33333333333337"/>
    <n v="625"/>
  </r>
  <r>
    <x v="34"/>
    <s v="WA State Health Care Authority"/>
    <s v="2023-25 Biennium"/>
    <s v="JEFFERSON"/>
    <s v="107-WA State Health Care Authority"/>
    <x v="5"/>
    <s v="B09"/>
    <n v="25000"/>
    <n v="26000"/>
    <n v="51000"/>
    <n v="2083.3333333333335"/>
    <n v="2166.6666666666665"/>
  </r>
  <r>
    <x v="35"/>
    <s v="Office of Administrative Hearings"/>
    <s v="2023-25 Biennium"/>
    <s v="JEFFERSON"/>
    <s v="110-Office of Administrative Hearings"/>
    <x v="5"/>
    <s v="B09"/>
    <n v="4000"/>
    <n v="5000"/>
    <n v="9000"/>
    <n v="333.33333333333331"/>
    <n v="416.66666666666669"/>
  </r>
  <r>
    <x v="36"/>
    <s v="State Lottery Commission"/>
    <s v="2023-25 Biennium"/>
    <s v="JEFFERSON"/>
    <s v="116-State Lottery Commission"/>
    <x v="5"/>
    <s v="B09"/>
    <n v="2000"/>
    <n v="2000"/>
    <n v="4000"/>
    <n v="166.66666666666666"/>
    <n v="166.66666666666666"/>
  </r>
  <r>
    <x v="37"/>
    <s v="Washington State Gambling Comm"/>
    <s v="2023-25 Biennium"/>
    <s v="JEFFERSON"/>
    <s v="117-Washington State Gambling Comm"/>
    <x v="5"/>
    <s v="B09"/>
    <n v="2000"/>
    <n v="2000"/>
    <n v="4000"/>
    <n v="166.66666666666666"/>
    <n v="166.66666666666666"/>
  </r>
  <r>
    <x v="38"/>
    <s v="WA State Comm on Hispanic Affairs"/>
    <s v="2023-25 Biennium"/>
    <s v="JEFFERSON"/>
    <s v="118-WA State Comm on Hispanic Affairs"/>
    <x v="5"/>
    <s v="B09"/>
    <n v="0"/>
    <n v="0"/>
    <n v="0"/>
    <n v="0"/>
    <n v="0"/>
  </r>
  <r>
    <x v="39"/>
    <s v="African-American Affairs Comm"/>
    <s v="2023-25 Biennium"/>
    <s v="JEFFERSON"/>
    <s v="119-African-American Affairs Comm"/>
    <x v="5"/>
    <s v="B09"/>
    <n v="0"/>
    <n v="0"/>
    <n v="0"/>
    <n v="0"/>
    <n v="0"/>
  </r>
  <r>
    <x v="40"/>
    <s v="Human Rights Commission"/>
    <s v="2023-25 Biennium"/>
    <s v="JEFFERSON"/>
    <s v="120-Human Rights Commission"/>
    <x v="5"/>
    <s v="B09"/>
    <n v="500"/>
    <n v="500"/>
    <n v="1000"/>
    <n v="41.666666666666664"/>
    <n v="41.666666666666664"/>
  </r>
  <r>
    <x v="41"/>
    <s v="Department of Retirement Systems"/>
    <s v="2023-25 Biennium"/>
    <s v="JEFFERSON"/>
    <s v="124-Department of Retirement Systems"/>
    <x v="5"/>
    <s v="B09"/>
    <n v="4500"/>
    <n v="4500"/>
    <n v="9000"/>
    <n v="375"/>
    <n v="375"/>
  </r>
  <r>
    <x v="42"/>
    <s v="State Investment Board"/>
    <s v="2023-25 Biennium"/>
    <s v="JEFFERSON"/>
    <s v="126-State Investment Board"/>
    <x v="5"/>
    <s v="B09"/>
    <n v="2000"/>
    <n v="2000"/>
    <n v="4000"/>
    <n v="166.66666666666666"/>
    <n v="166.66666666666666"/>
  </r>
  <r>
    <x v="43"/>
    <s v="Department of Revenue"/>
    <s v="2023-25 Biennium"/>
    <s v="JEFFERSON"/>
    <s v="140-Department of Revenue"/>
    <x v="5"/>
    <s v="B09"/>
    <n v="21000"/>
    <n v="21000"/>
    <n v="42000"/>
    <n v="1750"/>
    <n v="1750"/>
  </r>
  <r>
    <x v="44"/>
    <s v="Board of Tax Appeals"/>
    <s v="2023-25 Biennium"/>
    <s v="JEFFERSON"/>
    <s v="142-Board of Tax Appeals"/>
    <x v="5"/>
    <s v="B09"/>
    <n v="500"/>
    <n v="500"/>
    <n v="1000"/>
    <n v="41.666666666666664"/>
    <n v="41.666666666666664"/>
  </r>
  <r>
    <x v="45"/>
    <s v="Minority &amp; Women's Business Enterp"/>
    <s v="2023-25 Biennium"/>
    <s v="JEFFERSON"/>
    <s v="147-Minority &amp; Women's Business Enterp"/>
    <x v="5"/>
    <s v="B09"/>
    <n v="500"/>
    <n v="500"/>
    <n v="1000"/>
    <n v="41.666666666666664"/>
    <n v="41.666666666666664"/>
  </r>
  <r>
    <x v="46"/>
    <s v="Office of Insurance Commissioner"/>
    <s v="2023-25 Biennium"/>
    <s v="JEFFERSON"/>
    <s v="160-Office of Insurance Commissioner"/>
    <x v="5"/>
    <s v="B09"/>
    <n v="4500"/>
    <n v="4500"/>
    <n v="9000"/>
    <n v="375"/>
    <n v="375"/>
  </r>
  <r>
    <x v="47"/>
    <s v="Consolidated Technology Services"/>
    <s v="2023-25 Biennium"/>
    <s v="JEFFERSON"/>
    <s v="163-Consolidated Technology Services"/>
    <x v="5"/>
    <s v="B09"/>
    <n v="4000"/>
    <n v="5000"/>
    <n v="9000"/>
    <n v="333.33333333333331"/>
    <n v="416.66666666666669"/>
  </r>
  <r>
    <x v="48"/>
    <s v="State Board of Accountancy"/>
    <s v="2023-25 Biennium"/>
    <s v="JEFFERSON"/>
    <s v="165-State Board of Accountancy"/>
    <x v="5"/>
    <s v="B09"/>
    <n v="0"/>
    <n v="0"/>
    <n v="0"/>
    <n v="0"/>
    <n v="0"/>
  </r>
  <r>
    <x v="49"/>
    <s v="Bd of Reg Prof Eng &amp; Land Surveyors"/>
    <s v="2023-25 Biennium"/>
    <s v="JEFFERSON"/>
    <s v="166-Bd of Reg Prof Eng &amp; Land Surveyors"/>
    <x v="5"/>
    <s v="B09"/>
    <n v="0"/>
    <n v="0"/>
    <n v="0"/>
    <n v="0"/>
    <n v="0"/>
  </r>
  <r>
    <x v="50"/>
    <s v="Forensic Investigations Council"/>
    <s v="2023-25 Biennium"/>
    <s v="JEFFERSON"/>
    <s v="167-Forensic Investigations Council"/>
    <x v="5"/>
    <s v="B09"/>
    <n v="0"/>
    <n v="0"/>
    <n v="0"/>
    <n v="0"/>
    <n v="0"/>
  </r>
  <r>
    <x v="51"/>
    <s v="Dept of Enterprise Services"/>
    <s v="2023-25 Biennium"/>
    <s v="JEFFERSON"/>
    <s v="179-Dept of Enterprise Services"/>
    <x v="5"/>
    <s v="B09"/>
    <n v="13000"/>
    <n v="13000"/>
    <n v="26000"/>
    <n v="1083.3333333333333"/>
    <n v="1083.3333333333333"/>
  </r>
  <r>
    <x v="52"/>
    <s v="Washington Horse Racing Commission"/>
    <s v="2023-25 Biennium"/>
    <s v="JEFFERSON"/>
    <s v="185-Washington Horse Racing Commission"/>
    <x v="5"/>
    <s v="B09"/>
    <n v="0"/>
    <n v="0"/>
    <n v="0"/>
    <n v="0"/>
    <n v="0"/>
  </r>
  <r>
    <x v="53"/>
    <s v="Bd of Industrial Insurance Appeals"/>
    <s v="2023-25 Biennium"/>
    <s v="JEFFERSON"/>
    <s v="190-Bd of Industrial Insurance Appeals"/>
    <x v="5"/>
    <s v="B09"/>
    <n v="2500"/>
    <n v="2500"/>
    <n v="5000"/>
    <n v="208.33333333333334"/>
    <n v="208.33333333333334"/>
  </r>
  <r>
    <x v="54"/>
    <s v="Liquor and Cannabis Board"/>
    <s v="2023-25 Biennium"/>
    <s v="JEFFERSON"/>
    <s v="195-Liquor and Cannabis Board"/>
    <x v="5"/>
    <s v="B09"/>
    <n v="6000"/>
    <n v="6000"/>
    <n v="12000"/>
    <n v="500"/>
    <n v="500"/>
  </r>
  <r>
    <x v="55"/>
    <s v="Board of Pilotage Commissioners"/>
    <s v="2023-25 Biennium"/>
    <s v="JEFFERSON"/>
    <s v="205-Board of Pilotage Commissioners"/>
    <x v="5"/>
    <s v="B09"/>
    <n v="0"/>
    <n v="0"/>
    <n v="0"/>
    <n v="0"/>
    <n v="0"/>
  </r>
  <r>
    <x v="56"/>
    <s v="Utilities and Transportation Comm"/>
    <s v="2023-25 Biennium"/>
    <s v="JEFFERSON"/>
    <s v="215-Utilities and Transportation Comm"/>
    <x v="5"/>
    <s v="B09"/>
    <n v="3000"/>
    <n v="3000"/>
    <n v="6000"/>
    <n v="250"/>
    <n v="250"/>
  </r>
  <r>
    <x v="57"/>
    <s v="Board for Volunteer Firefighters"/>
    <s v="2023-25 Biennium"/>
    <s v="JEFFERSON"/>
    <s v="220-Board for Volunteer Firefighters"/>
    <x v="5"/>
    <s v="B09"/>
    <n v="0"/>
    <n v="0"/>
    <n v="0"/>
    <n v="0"/>
    <n v="0"/>
  </r>
  <r>
    <x v="58"/>
    <s v="Washington State Patrol"/>
    <s v="2023-25 Biennium"/>
    <s v="JEFFERSON"/>
    <s v="225-Washington State Patrol"/>
    <x v="5"/>
    <s v="B09"/>
    <n v="39500"/>
    <n v="39500"/>
    <n v="79000"/>
    <n v="3291.6666666666665"/>
    <n v="3291.6666666666665"/>
  </r>
  <r>
    <x v="59"/>
    <s v="Criminal Justice Training Comm"/>
    <s v="2023-25 Biennium"/>
    <s v="JEFFERSON"/>
    <s v="227-Criminal Justice Training Comm"/>
    <x v="5"/>
    <s v="B09"/>
    <n v="1000"/>
    <n v="1000"/>
    <n v="2000"/>
    <n v="83.333333333333329"/>
    <n v="83.333333333333329"/>
  </r>
  <r>
    <x v="60"/>
    <s v="WA Traffic Safety Commission"/>
    <s v="2023-25 Biennium"/>
    <s v="JEFFERSON"/>
    <s v="228-WA Traffic Safety Commission"/>
    <x v="5"/>
    <s v="B09"/>
    <n v="500"/>
    <n v="500"/>
    <n v="1000"/>
    <n v="41.666666666666664"/>
    <n v="41.666666666666664"/>
  </r>
  <r>
    <x v="61"/>
    <s v="Office of Independent Investigations"/>
    <s v="2023-25 Biennium"/>
    <s v="JEFFERSON"/>
    <s v="229-Office of Independent Investigations"/>
    <x v="5"/>
    <s v="B09"/>
    <n v="0"/>
    <n v="0"/>
    <n v="0"/>
    <n v="0"/>
    <n v="0"/>
  </r>
  <r>
    <x v="62"/>
    <s v="Department of Labor and Industries"/>
    <s v="2023-25 Biennium"/>
    <s v="JEFFERSON"/>
    <s v="235-Department of Labor and Industries"/>
    <x v="5"/>
    <s v="B09"/>
    <n v="54000"/>
    <n v="54000"/>
    <n v="108000"/>
    <n v="4500"/>
    <n v="4500"/>
  </r>
  <r>
    <x v="63"/>
    <s v="Department of Licensing"/>
    <s v="2023-25 Biennium"/>
    <s v="JEFFERSON"/>
    <s v="240-Department of Licensing"/>
    <x v="5"/>
    <s v="B09"/>
    <n v="23000"/>
    <n v="22000"/>
    <n v="45000"/>
    <n v="1916.6666666666667"/>
    <n v="1833.3333333333333"/>
  </r>
  <r>
    <x v="64"/>
    <s v="Military Department"/>
    <s v="2023-25 Biennium"/>
    <s v="JEFFERSON"/>
    <s v="245-Military Department"/>
    <x v="5"/>
    <s v="B09"/>
    <n v="7000"/>
    <n v="6000"/>
    <n v="13000"/>
    <n v="583.33333333333337"/>
    <n v="500"/>
  </r>
  <r>
    <x v="65"/>
    <s v="Public Employment Relations Comm"/>
    <s v="2023-25 Biennium"/>
    <s v="JEFFERSON"/>
    <s v="275-Public Employment Relations Comm"/>
    <x v="5"/>
    <s v="B09"/>
    <n v="500"/>
    <n v="500"/>
    <n v="1000"/>
    <n v="41.666666666666664"/>
    <n v="41.666666666666664"/>
  </r>
  <r>
    <x v="66"/>
    <s v="Dept of Social and Health Services"/>
    <s v="2023-25 Biennium"/>
    <s v="JEFFERSON"/>
    <s v="300-Dept of Social and Health Services"/>
    <x v="5"/>
    <s v="B09"/>
    <n v="276000"/>
    <n v="276000"/>
    <n v="552000"/>
    <n v="23000"/>
    <n v="23000"/>
  </r>
  <r>
    <x v="67"/>
    <s v="Department of Health"/>
    <s v="2023-25 Biennium"/>
    <s v="JEFFERSON"/>
    <s v="303-Department of Health"/>
    <x v="5"/>
    <s v="B09"/>
    <n v="47500"/>
    <n v="47500"/>
    <n v="95000"/>
    <n v="3958.3333333333335"/>
    <n v="3958.3333333333335"/>
  </r>
  <r>
    <x v="68"/>
    <s v="Department of Veterans' Affairs"/>
    <s v="2023-25 Biennium"/>
    <s v="JEFFERSON"/>
    <s v="305-Department of Veterans' Affairs"/>
    <x v="5"/>
    <s v="B09"/>
    <n v="13500"/>
    <n v="14500"/>
    <n v="28000"/>
    <n v="1125"/>
    <n v="1208.3333333333333"/>
  </r>
  <r>
    <x v="69"/>
    <s v="Dept of Children, Youth &amp; Families"/>
    <s v="2023-25 Biennium"/>
    <s v="JEFFERSON"/>
    <s v="307-Dept of Children, Youth &amp; Families"/>
    <x v="5"/>
    <s v="B09"/>
    <n v="79000"/>
    <n v="78000"/>
    <n v="157000"/>
    <n v="6583.333333333333"/>
    <n v="6500"/>
  </r>
  <r>
    <x v="70"/>
    <s v="Department of Corrections"/>
    <s v="2023-25 Biennium"/>
    <s v="JEFFERSON"/>
    <s v="310-Department of Corrections"/>
    <x v="5"/>
    <s v="B09"/>
    <n v="150500"/>
    <n v="149500"/>
    <n v="300000"/>
    <n v="12541.666666666666"/>
    <n v="12458.333333333334"/>
  </r>
  <r>
    <x v="71"/>
    <s v="Dept of Services for the Blind"/>
    <s v="2023-25 Biennium"/>
    <s v="JEFFERSON"/>
    <s v="315-Dept of Services for the Blind"/>
    <x v="5"/>
    <s v="B09"/>
    <n v="1500"/>
    <n v="1500"/>
    <n v="3000"/>
    <n v="125"/>
    <n v="125"/>
  </r>
  <r>
    <x v="72"/>
    <s v="Student Achievement Council"/>
    <s v="2023-25 Biennium"/>
    <s v="JEFFERSON"/>
    <s v="340-Student Achievement Council"/>
    <x v="5"/>
    <s v="B09"/>
    <n v="2000"/>
    <n v="2000"/>
    <n v="4000"/>
    <n v="166.66666666666666"/>
    <n v="166.66666666666666"/>
  </r>
  <r>
    <x v="73"/>
    <s v="LEOFF 2 Retirement Board"/>
    <s v="2023-25 Biennium"/>
    <s v="JEFFERSON"/>
    <s v="341-LEOFF 2 Retirement Board"/>
    <x v="5"/>
    <s v="B09"/>
    <n v="0"/>
    <n v="0"/>
    <n v="0"/>
    <n v="0"/>
    <n v="0"/>
  </r>
  <r>
    <x v="74"/>
    <s v="Public Schools"/>
    <s v="2023-25 Biennium"/>
    <s v="JEFFERSON"/>
    <s v="350-Public Schools"/>
    <x v="5"/>
    <s v="B09"/>
    <n v="7500"/>
    <n v="7500"/>
    <n v="15000"/>
    <n v="625"/>
    <n v="625"/>
  </r>
  <r>
    <x v="75"/>
    <s v="State School for the Blind"/>
    <s v="2023-25 Biennium"/>
    <s v="JEFFERSON"/>
    <s v="351-State School for the Blind"/>
    <x v="5"/>
    <s v="B09"/>
    <n v="2000"/>
    <n v="2000"/>
    <n v="4000"/>
    <n v="166.66666666666666"/>
    <n v="166.66666666666666"/>
  </r>
  <r>
    <x v="76"/>
    <s v="Childhood Deafness &amp; Hearing Loss"/>
    <s v="2023-25 Biennium"/>
    <s v="JEFFERSON"/>
    <s v="353-Childhood Deafness &amp; Hearing Loss"/>
    <x v="5"/>
    <s v="B09"/>
    <n v="2500"/>
    <n v="2500"/>
    <n v="5000"/>
    <n v="208.33333333333334"/>
    <n v="208.33333333333334"/>
  </r>
  <r>
    <x v="77"/>
    <s v="Workforce Trng &amp; Educ Coord Board"/>
    <s v="2023-25 Biennium"/>
    <s v="JEFFERSON"/>
    <s v="354-Workforce Trng &amp; Educ Coord Board"/>
    <x v="5"/>
    <s v="B09"/>
    <n v="500"/>
    <n v="500"/>
    <n v="1000"/>
    <n v="41.666666666666664"/>
    <n v="41.666666666666664"/>
  </r>
  <r>
    <x v="78"/>
    <s v="Archaeology &amp; Historic Preservation"/>
    <s v="2023-25 Biennium"/>
    <s v="JEFFERSON"/>
    <s v="355-Archaeology &amp; Historic Preservation"/>
    <x v="5"/>
    <s v="B09"/>
    <n v="500"/>
    <n v="500"/>
    <n v="1000"/>
    <n v="41.666666666666664"/>
    <n v="41.666666666666664"/>
  </r>
  <r>
    <x v="108"/>
    <s v="Department of Early Learning"/>
    <s v="2023-25 Biennium"/>
    <s v="JEFFERSON"/>
    <s v="357-Department of Early Learning"/>
    <x v="5"/>
    <s v="B09"/>
    <n v="0"/>
    <n v="0"/>
    <n v="0"/>
    <n v="0"/>
    <n v="0"/>
  </r>
  <r>
    <x v="79"/>
    <s v="Washington Charter School Comm"/>
    <s v="2023-25 Biennium"/>
    <s v="JEFFERSON"/>
    <s v="359-Washington Charter School Comm"/>
    <x v="5"/>
    <s v="B09"/>
    <n v="0"/>
    <n v="0"/>
    <n v="0"/>
    <n v="0"/>
    <n v="0"/>
  </r>
  <r>
    <x v="80"/>
    <s v="University of Washington"/>
    <s v="2023-25 Biennium"/>
    <s v="JEFFERSON"/>
    <s v="360-University of Washington"/>
    <x v="5"/>
    <s v="B09"/>
    <n v="20000"/>
    <n v="20000"/>
    <n v="40000"/>
    <n v="1666.6666666666667"/>
    <n v="1666.6666666666667"/>
  </r>
  <r>
    <x v="81"/>
    <s v="Washington State University"/>
    <s v="2023-25 Biennium"/>
    <s v="JEFFERSON"/>
    <s v="365-Washington State University"/>
    <x v="5"/>
    <s v="B09"/>
    <n v="9000"/>
    <n v="9000"/>
    <n v="18000"/>
    <n v="750"/>
    <n v="750"/>
  </r>
  <r>
    <x v="82"/>
    <s v="Eastern Washington University"/>
    <s v="2023-25 Biennium"/>
    <s v="JEFFERSON"/>
    <s v="370-Eastern Washington University"/>
    <x v="5"/>
    <s v="B09"/>
    <n v="2500"/>
    <n v="2500"/>
    <n v="5000"/>
    <n v="208.33333333333334"/>
    <n v="208.33333333333334"/>
  </r>
  <r>
    <x v="83"/>
    <s v="Central Washington University"/>
    <s v="2023-25 Biennium"/>
    <s v="JEFFERSON"/>
    <s v="375-Central Washington University"/>
    <x v="5"/>
    <s v="B09"/>
    <n v="2000"/>
    <n v="2000"/>
    <n v="4000"/>
    <n v="166.66666666666666"/>
    <n v="166.66666666666666"/>
  </r>
  <r>
    <x v="84"/>
    <s v="The Evergreen State College"/>
    <s v="2023-25 Biennium"/>
    <s v="JEFFERSON"/>
    <s v="376-The Evergreen State College"/>
    <x v="5"/>
    <s v="B09"/>
    <n v="2000"/>
    <n v="2000"/>
    <n v="4000"/>
    <n v="166.66666666666666"/>
    <n v="166.66666666666666"/>
  </r>
  <r>
    <x v="85"/>
    <s v="Western Washington University"/>
    <s v="2023-25 Biennium"/>
    <s v="JEFFERSON"/>
    <s v="380-Western Washington University"/>
    <x v="5"/>
    <s v="B09"/>
    <n v="4000"/>
    <n v="4000"/>
    <n v="8000"/>
    <n v="333.33333333333331"/>
    <n v="333.33333333333331"/>
  </r>
  <r>
    <x v="86"/>
    <s v="Washington State Arts Commission"/>
    <s v="2023-25 Biennium"/>
    <s v="JEFFERSON"/>
    <s v="387-Washington State Arts Commission"/>
    <x v="5"/>
    <s v="B09"/>
    <n v="500"/>
    <n v="500"/>
    <n v="1000"/>
    <n v="41.666666666666664"/>
    <n v="41.666666666666664"/>
  </r>
  <r>
    <x v="87"/>
    <s v="Washington State Historical Society"/>
    <s v="2023-25 Biennium"/>
    <s v="JEFFERSON"/>
    <s v="390-Washington State Historical Society"/>
    <x v="5"/>
    <s v="B09"/>
    <n v="500"/>
    <n v="500"/>
    <n v="1000"/>
    <n v="41.666666666666664"/>
    <n v="41.666666666666664"/>
  </r>
  <r>
    <x v="88"/>
    <s v="East Wash State Historical Society"/>
    <s v="2023-25 Biennium"/>
    <s v="JEFFERSON"/>
    <s v="395-East Wash State Historical Society"/>
    <x v="5"/>
    <s v="B09"/>
    <n v="500"/>
    <n v="500"/>
    <n v="1000"/>
    <n v="41.666666666666664"/>
    <n v="41.666666666666664"/>
  </r>
  <r>
    <x v="89"/>
    <s v="Department of Transportation"/>
    <s v="2023-25 Biennium"/>
    <s v="JEFFERSON"/>
    <s v="405-Department of Transportation"/>
    <x v="5"/>
    <s v="B09"/>
    <n v="116500"/>
    <n v="116500"/>
    <n v="233000"/>
    <n v="9708.3333333333339"/>
    <n v="9708.3333333333339"/>
  </r>
  <r>
    <x v="90"/>
    <s v="County Road Administration Board"/>
    <s v="2023-25 Biennium"/>
    <s v="JEFFERSON"/>
    <s v="406-County Road Administration Board"/>
    <x v="5"/>
    <s v="B09"/>
    <n v="500"/>
    <n v="500"/>
    <n v="1000"/>
    <n v="41.666666666666664"/>
    <n v="41.666666666666664"/>
  </r>
  <r>
    <x v="91"/>
    <s v="Transportation Improvement Board"/>
    <s v="2023-25 Biennium"/>
    <s v="JEFFERSON"/>
    <s v="407-Transportation Improvement Board"/>
    <x v="5"/>
    <s v="B09"/>
    <n v="0"/>
    <n v="0"/>
    <n v="0"/>
    <n v="0"/>
    <n v="0"/>
  </r>
  <r>
    <x v="92"/>
    <s v="Transportation Commission"/>
    <s v="2023-25 Biennium"/>
    <s v="JEFFERSON"/>
    <s v="410-Transportation Commission"/>
    <x v="5"/>
    <s v="B09"/>
    <n v="0"/>
    <n v="0"/>
    <n v="0"/>
    <n v="0"/>
    <n v="0"/>
  </r>
  <r>
    <x v="93"/>
    <s v="Freight Mobility Strategic Invest"/>
    <s v="2023-25 Biennium"/>
    <s v="JEFFERSON"/>
    <s v="411-Freight Mobility Strategic Invest"/>
    <x v="5"/>
    <s v="B09"/>
    <n v="0"/>
    <n v="0"/>
    <n v="0"/>
    <n v="0"/>
    <n v="0"/>
  </r>
  <r>
    <x v="94"/>
    <s v="Columbia River Gorge Commission"/>
    <s v="2023-25 Biennium"/>
    <s v="JEFFERSON"/>
    <s v="460-Columbia River Gorge Commission"/>
    <x v="5"/>
    <s v="B09"/>
    <n v="0"/>
    <n v="0"/>
    <n v="0"/>
    <n v="0"/>
    <n v="0"/>
  </r>
  <r>
    <x v="95"/>
    <s v="Department of Ecology"/>
    <s v="2023-25 Biennium"/>
    <s v="JEFFERSON"/>
    <s v="461-Department of Ecology"/>
    <x v="5"/>
    <s v="B09"/>
    <n v="28500"/>
    <n v="28500"/>
    <n v="57000"/>
    <n v="2375"/>
    <n v="2375"/>
  </r>
  <r>
    <x v="96"/>
    <s v="WA Pollution Liab Insurance Program"/>
    <s v="2023-25 Biennium"/>
    <s v="JEFFERSON"/>
    <s v="462-WA Pollution Liab Insurance Program"/>
    <x v="5"/>
    <s v="B09"/>
    <n v="500"/>
    <n v="500"/>
    <n v="1000"/>
    <n v="41.666666666666664"/>
    <n v="41.666666666666664"/>
  </r>
  <r>
    <x v="98"/>
    <s v="State Parks and Recreation Comm"/>
    <s v="2023-25 Biennium"/>
    <s v="JEFFERSON"/>
    <s v="465-State Parks and Recreation Comm"/>
    <x v="5"/>
    <s v="B09"/>
    <n v="14500"/>
    <n v="13500"/>
    <n v="28000"/>
    <n v="1208.3333333333333"/>
    <n v="1125"/>
  </r>
  <r>
    <x v="99"/>
    <s v="Rec and Conservation Funding Board"/>
    <s v="2023-25 Biennium"/>
    <s v="JEFFERSON"/>
    <s v="467-Rec and Conservation Funding Board"/>
    <x v="5"/>
    <s v="B09"/>
    <n v="1000"/>
    <n v="1000"/>
    <n v="2000"/>
    <n v="83.333333333333329"/>
    <n v="83.333333333333329"/>
  </r>
  <r>
    <x v="100"/>
    <s v="Environ &amp; Land Use Hearings Office"/>
    <s v="2023-25 Biennium"/>
    <s v="JEFFERSON"/>
    <s v="468-Environ &amp; Land Use Hearings Office"/>
    <x v="5"/>
    <s v="B09"/>
    <n v="500"/>
    <n v="500"/>
    <n v="1000"/>
    <n v="41.666666666666664"/>
    <n v="41.666666666666664"/>
  </r>
  <r>
    <x v="101"/>
    <s v="State Conservation Commission"/>
    <s v="2023-25 Biennium"/>
    <s v="JEFFERSON"/>
    <s v="471-State Conservation Commission"/>
    <x v="5"/>
    <s v="B09"/>
    <n v="500"/>
    <n v="500"/>
    <n v="1000"/>
    <n v="41.666666666666664"/>
    <n v="41.666666666666664"/>
  </r>
  <r>
    <x v="102"/>
    <s v="Dept of Fish and Wildlife"/>
    <s v="2023-25 Biennium"/>
    <s v="JEFFERSON"/>
    <s v="477-Dept of Fish and Wildlife"/>
    <x v="5"/>
    <s v="B09"/>
    <n v="33500"/>
    <n v="33500"/>
    <n v="67000"/>
    <n v="2791.6666666666665"/>
    <n v="2791.6666666666665"/>
  </r>
  <r>
    <x v="103"/>
    <s v="Puget Sound Partnership"/>
    <s v="2023-25 Biennium"/>
    <s v="JEFFERSON"/>
    <s v="478-Puget Sound Partnership"/>
    <x v="5"/>
    <s v="B09"/>
    <n v="1000"/>
    <n v="1000"/>
    <n v="2000"/>
    <n v="83.333333333333329"/>
    <n v="83.333333333333329"/>
  </r>
  <r>
    <x v="104"/>
    <s v="Department of Natural Resources"/>
    <s v="2023-25 Biennium"/>
    <s v="JEFFERSON"/>
    <s v="490-Department of Natural Resources"/>
    <x v="5"/>
    <s v="B09"/>
    <n v="33000"/>
    <n v="33000"/>
    <n v="66000"/>
    <n v="2750"/>
    <n v="2750"/>
  </r>
  <r>
    <x v="105"/>
    <s v="Department of Agriculture"/>
    <s v="2023-25 Biennium"/>
    <s v="JEFFERSON"/>
    <s v="495-Department of Agriculture"/>
    <x v="5"/>
    <s v="B09"/>
    <n v="13500"/>
    <n v="14500"/>
    <n v="28000"/>
    <n v="1125"/>
    <n v="1208.3333333333333"/>
  </r>
  <r>
    <x v="106"/>
    <s v="Employment Security Department"/>
    <s v="2023-25 Biennium"/>
    <s v="JEFFERSON"/>
    <s v="540-Employment Security Department"/>
    <x v="5"/>
    <s v="B09"/>
    <n v="47500"/>
    <n v="46500"/>
    <n v="94000"/>
    <n v="3958.3333333333335"/>
    <n v="3875"/>
  </r>
  <r>
    <x v="109"/>
    <s v="ESD - PFM"/>
    <s v="2023-25 Biennium"/>
    <s v="JEFFERSON"/>
    <s v="541-ESD - PFM"/>
    <x v="5"/>
    <s v="B09"/>
    <n v="0"/>
    <n v="0"/>
    <n v="0"/>
    <n v="0"/>
    <n v="0"/>
  </r>
  <r>
    <x v="110"/>
    <s v="ESD LTC"/>
    <s v="2023-25 Biennium"/>
    <s v="JEFFERSON"/>
    <s v="542-ESD LTC"/>
    <x v="5"/>
    <s v="B09"/>
    <n v="0"/>
    <n v="0"/>
    <n v="0"/>
    <n v="0"/>
    <n v="0"/>
  </r>
  <r>
    <x v="111"/>
    <s v="ESD - UI"/>
    <s v="2023-25 Biennium"/>
    <s v="JEFFERSON"/>
    <s v="543-ESD - UI"/>
    <x v="5"/>
    <s v="B09"/>
    <n v="0"/>
    <n v="0"/>
    <n v="0"/>
    <n v="0"/>
    <n v="0"/>
  </r>
  <r>
    <x v="112"/>
    <s v="ESD - Other"/>
    <s v="2023-25 Biennium"/>
    <s v="JEFFERSON"/>
    <s v="544-ESD - Other"/>
    <x v="5"/>
    <s v="B09"/>
    <n v="0"/>
    <n v="0"/>
    <n v="0"/>
    <n v="0"/>
    <n v="0"/>
  </r>
  <r>
    <x v="107"/>
    <s v="Community/Technical College System"/>
    <s v="2023-25 Biennium"/>
    <s v="JEFFERSON"/>
    <s v="699-Community/Technical College System"/>
    <x v="5"/>
    <s v="B09"/>
    <n v="25000"/>
    <n v="24000"/>
    <n v="49000"/>
    <n v="2083.3333333333335"/>
    <n v="2000"/>
  </r>
  <r>
    <x v="0"/>
    <s v="House of Representatives"/>
    <s v="2024 Supplemental"/>
    <m/>
    <s v="011-House of Representatives"/>
    <x v="5"/>
    <s v="B09"/>
    <n v="0"/>
    <n v="0"/>
    <n v="0"/>
    <n v="0"/>
    <n v="0"/>
  </r>
  <r>
    <x v="1"/>
    <s v="Senate"/>
    <s v="2024 Supplemental"/>
    <m/>
    <s v="012-Senate"/>
    <x v="5"/>
    <s v="B09"/>
    <n v="0"/>
    <n v="0"/>
    <n v="0"/>
    <n v="0"/>
    <n v="0"/>
  </r>
  <r>
    <x v="2"/>
    <s v="Joint Transportation Committee"/>
    <s v="2024 Supplemental"/>
    <m/>
    <s v="013-Joint Transportation Committee"/>
    <x v="5"/>
    <s v="B09"/>
    <n v="0"/>
    <n v="0"/>
    <n v="0"/>
    <n v="0"/>
    <n v="0"/>
  </r>
  <r>
    <x v="3"/>
    <s v="Jt Leg Audit &amp; Review Committee"/>
    <s v="2024 Supplemental"/>
    <m/>
    <s v="014-Jt Leg Audit &amp; Review Committee"/>
    <x v="5"/>
    <s v="B09"/>
    <n v="0"/>
    <n v="0"/>
    <n v="0"/>
    <n v="0"/>
    <n v="0"/>
  </r>
  <r>
    <x v="4"/>
    <s v="LEAP Committee"/>
    <s v="2024 Supplemental"/>
    <m/>
    <s v="020-LEAP Committee"/>
    <x v="5"/>
    <s v="B09"/>
    <n v="0"/>
    <n v="0"/>
    <n v="0"/>
    <n v="0"/>
    <n v="0"/>
  </r>
  <r>
    <x v="5"/>
    <s v="Office of the State Actuary"/>
    <s v="2024 Supplemental"/>
    <m/>
    <s v="035-Office of the State Actuary"/>
    <x v="5"/>
    <s v="B09"/>
    <n v="0"/>
    <n v="0"/>
    <n v="0"/>
    <n v="0"/>
    <n v="0"/>
  </r>
  <r>
    <x v="6"/>
    <s v="St Leg Labor Rel"/>
    <s v="2024 Supplemental"/>
    <m/>
    <s v="036-St Leg Labor Rel"/>
    <x v="5"/>
    <s v="B09"/>
    <n v="0"/>
    <n v="0"/>
    <n v="0"/>
    <n v="0"/>
    <n v="0"/>
  </r>
  <r>
    <x v="7"/>
    <s v="Office of Legislative Support Svcs"/>
    <s v="2024 Supplemental"/>
    <m/>
    <s v="037-Office of Legislative Support Svcs"/>
    <x v="5"/>
    <s v="B09"/>
    <n v="0"/>
    <n v="0"/>
    <n v="0"/>
    <n v="0"/>
    <n v="0"/>
  </r>
  <r>
    <x v="8"/>
    <s v="Joint Legislative Systems Comm"/>
    <s v="2024 Supplemental"/>
    <m/>
    <s v="038-Joint Legislative Systems Comm"/>
    <x v="5"/>
    <s v="B09"/>
    <n v="0"/>
    <n v="0"/>
    <n v="0"/>
    <n v="0"/>
    <n v="0"/>
  </r>
  <r>
    <x v="9"/>
    <s v="Statute Law Committee"/>
    <s v="2024 Supplemental"/>
    <m/>
    <s v="040-Statute Law Committee"/>
    <x v="5"/>
    <s v="B09"/>
    <n v="0"/>
    <n v="0"/>
    <n v="0"/>
    <n v="0"/>
    <n v="0"/>
  </r>
  <r>
    <x v="10"/>
    <s v="Supreme Court"/>
    <s v="2024 Supplemental"/>
    <m/>
    <s v="045-Supreme Court"/>
    <x v="5"/>
    <s v="B09"/>
    <n v="0"/>
    <n v="0"/>
    <n v="0"/>
    <n v="0"/>
    <n v="0"/>
  </r>
  <r>
    <x v="11"/>
    <s v="State Law Library"/>
    <s v="2024 Supplemental"/>
    <m/>
    <s v="046-State Law Library"/>
    <x v="5"/>
    <s v="B09"/>
    <n v="0"/>
    <n v="0"/>
    <n v="0"/>
    <n v="0"/>
    <n v="0"/>
  </r>
  <r>
    <x v="12"/>
    <s v="Court of Appeals"/>
    <s v="2024 Supplemental"/>
    <m/>
    <s v="048-Court of Appeals"/>
    <x v="5"/>
    <s v="B09"/>
    <n v="0"/>
    <n v="0"/>
    <n v="0"/>
    <n v="0"/>
    <n v="0"/>
  </r>
  <r>
    <x v="13"/>
    <s v="Commission on Judicial Conduct"/>
    <s v="2024 Supplemental"/>
    <m/>
    <s v="050-Commission on Judicial Conduct"/>
    <x v="5"/>
    <s v="B09"/>
    <n v="0"/>
    <n v="0"/>
    <n v="0"/>
    <n v="0"/>
    <n v="0"/>
  </r>
  <r>
    <x v="14"/>
    <s v="Administrative Office of the Courts"/>
    <s v="2024 Supplemental"/>
    <m/>
    <s v="055-Administrative Office of the Courts"/>
    <x v="5"/>
    <s v="B09"/>
    <n v="0"/>
    <n v="0"/>
    <n v="0"/>
    <n v="0"/>
    <n v="0"/>
  </r>
  <r>
    <x v="15"/>
    <s v="Office of Public Defense"/>
    <s v="2024 Supplemental"/>
    <m/>
    <s v="056-Office of Public Defense"/>
    <x v="5"/>
    <s v="B09"/>
    <n v="0"/>
    <n v="0"/>
    <n v="0"/>
    <n v="0"/>
    <n v="0"/>
  </r>
  <r>
    <x v="16"/>
    <s v="Office of Civil Legal Aid"/>
    <s v="2024 Supplemental"/>
    <m/>
    <s v="057-Office of Civil Legal Aid"/>
    <x v="5"/>
    <s v="B09"/>
    <n v="0"/>
    <n v="0"/>
    <n v="0"/>
    <n v="0"/>
    <n v="0"/>
  </r>
  <r>
    <x v="17"/>
    <s v="Office of the Governor"/>
    <s v="2024 Supplemental"/>
    <m/>
    <s v="075-Office of the Governor"/>
    <x v="5"/>
    <s v="B09"/>
    <n v="0"/>
    <n v="0"/>
    <n v="0"/>
    <n v="0"/>
    <n v="0"/>
  </r>
  <r>
    <x v="18"/>
    <s v="Office of the Lieutenant Governor"/>
    <s v="2024 Supplemental"/>
    <m/>
    <s v="080-Office of the Lieutenant Governor"/>
    <x v="5"/>
    <s v="B09"/>
    <n v="0"/>
    <n v="0"/>
    <n v="0"/>
    <n v="0"/>
    <n v="0"/>
  </r>
  <r>
    <x v="19"/>
    <s v="WA St Leadership Bd"/>
    <s v="2024 Supplemental"/>
    <m/>
    <s v="083-WA St Leadership Bd"/>
    <x v="5"/>
    <s v="B09"/>
    <n v="0"/>
    <n v="0"/>
    <n v="0"/>
    <n v="0"/>
    <n v="0"/>
  </r>
  <r>
    <x v="20"/>
    <s v="Public Disclosure Commission"/>
    <s v="2024 Supplemental"/>
    <m/>
    <s v="082-Public Disclosure Commission"/>
    <x v="5"/>
    <s v="B09"/>
    <n v="0"/>
    <n v="0"/>
    <n v="0"/>
    <n v="0"/>
    <n v="0"/>
  </r>
  <r>
    <x v="21"/>
    <s v="Office of the Secretary of State"/>
    <s v="2024 Supplemental"/>
    <m/>
    <s v="085-Office of the Secretary of State"/>
    <x v="5"/>
    <s v="B09"/>
    <n v="0"/>
    <n v="0"/>
    <n v="0"/>
    <n v="0"/>
    <n v="0"/>
  </r>
  <r>
    <x v="22"/>
    <s v="Governor's Office of Indian Affairs"/>
    <s v="2024 Supplemental"/>
    <m/>
    <s v="086-Governor's Office of Indian Affairs"/>
    <x v="5"/>
    <s v="B09"/>
    <n v="0"/>
    <n v="0"/>
    <n v="0"/>
    <n v="0"/>
    <n v="0"/>
  </r>
  <r>
    <x v="23"/>
    <s v="Asian-Pacific-American Affrs"/>
    <s v="2024 Supplemental"/>
    <m/>
    <s v="087-Asian-Pacific-American Affrs"/>
    <x v="5"/>
    <s v="B09"/>
    <n v="0"/>
    <n v="0"/>
    <n v="0"/>
    <n v="0"/>
    <n v="0"/>
  </r>
  <r>
    <x v="24"/>
    <s v="Office of the State Treasurer"/>
    <s v="2024 Supplemental"/>
    <m/>
    <s v="090-Office of the State Treasurer"/>
    <x v="5"/>
    <s v="B09"/>
    <n v="0"/>
    <n v="0"/>
    <n v="0"/>
    <n v="0"/>
    <n v="0"/>
  </r>
  <r>
    <x v="25"/>
    <s v="Redistricting Commission"/>
    <s v="2024 Supplemental"/>
    <m/>
    <s v="091-Redistricting Commission"/>
    <x v="5"/>
    <s v="B09"/>
    <n v="0"/>
    <n v="0"/>
    <n v="0"/>
    <n v="0"/>
    <n v="0"/>
  </r>
  <r>
    <x v="26"/>
    <s v="Office of the State Auditor"/>
    <s v="2024 Supplemental"/>
    <m/>
    <s v="095-Office of the State Auditor"/>
    <x v="5"/>
    <s v="B09"/>
    <n v="0"/>
    <n v="0"/>
    <n v="0"/>
    <n v="0"/>
    <n v="0"/>
  </r>
  <r>
    <x v="27"/>
    <s v="Comm Salaries for Elected Officials"/>
    <s v="2024 Supplemental"/>
    <m/>
    <s v="099-Comm Salaries for Elected Officials"/>
    <x v="5"/>
    <s v="B09"/>
    <n v="0"/>
    <n v="0"/>
    <n v="0"/>
    <n v="0"/>
    <n v="0"/>
  </r>
  <r>
    <x v="28"/>
    <s v="Office of the Attorney General"/>
    <s v="2024 Supplemental"/>
    <m/>
    <s v="100-Office of the Attorney General"/>
    <x v="5"/>
    <s v="B09"/>
    <n v="0"/>
    <n v="0"/>
    <n v="0"/>
    <n v="0"/>
    <n v="0"/>
  </r>
  <r>
    <x v="29"/>
    <s v="Caseload Forecast Council"/>
    <s v="2024 Supplemental"/>
    <m/>
    <s v="101-Caseload Forecast Council"/>
    <x v="5"/>
    <s v="B09"/>
    <n v="0"/>
    <n v="0"/>
    <n v="0"/>
    <n v="0"/>
    <n v="0"/>
  </r>
  <r>
    <x v="30"/>
    <s v="Dept of Financial Institutions"/>
    <s v="2024 Supplemental"/>
    <m/>
    <s v="102-Dept of Financial Institutions"/>
    <x v="5"/>
    <s v="B09"/>
    <n v="0"/>
    <n v="0"/>
    <n v="0"/>
    <n v="0"/>
    <n v="0"/>
  </r>
  <r>
    <x v="31"/>
    <s v="Department of Commerce"/>
    <s v="2024 Supplemental"/>
    <m/>
    <s v="103-Department of Commerce"/>
    <x v="5"/>
    <s v="B09"/>
    <n v="0"/>
    <n v="0"/>
    <n v="0"/>
    <n v="0"/>
    <n v="0"/>
  </r>
  <r>
    <x v="32"/>
    <s v="Economic &amp; Revenue Forecast Council"/>
    <s v="2024 Supplemental"/>
    <m/>
    <s v="104-Economic &amp; Revenue Forecast Council"/>
    <x v="5"/>
    <s v="B09"/>
    <n v="0"/>
    <n v="0"/>
    <n v="0"/>
    <n v="0"/>
    <n v="0"/>
  </r>
  <r>
    <x v="33"/>
    <s v="Office of Financial Management"/>
    <s v="2024 Supplemental"/>
    <m/>
    <s v="105-Office of Financial Management"/>
    <x v="5"/>
    <s v="B09"/>
    <n v="0"/>
    <n v="0"/>
    <n v="0"/>
    <n v="0"/>
    <n v="0"/>
  </r>
  <r>
    <x v="34"/>
    <s v="WA State Health Care Authority"/>
    <s v="2024 Supplemental"/>
    <m/>
    <s v="107-WA State Health Care Authority"/>
    <x v="5"/>
    <s v="B09"/>
    <n v="0"/>
    <n v="0"/>
    <n v="0"/>
    <n v="0"/>
    <n v="0"/>
  </r>
  <r>
    <x v="35"/>
    <s v="Office of Administrative Hearings"/>
    <s v="2024 Supplemental"/>
    <m/>
    <s v="110-Office of Administrative Hearings"/>
    <x v="5"/>
    <s v="B09"/>
    <n v="0"/>
    <n v="0"/>
    <n v="0"/>
    <n v="0"/>
    <n v="0"/>
  </r>
  <r>
    <x v="36"/>
    <s v="State Lottery Commission"/>
    <s v="2024 Supplemental"/>
    <m/>
    <s v="116-State Lottery Commission"/>
    <x v="5"/>
    <s v="B09"/>
    <n v="0"/>
    <n v="0"/>
    <n v="0"/>
    <n v="0"/>
    <n v="0"/>
  </r>
  <r>
    <x v="37"/>
    <s v="Washington State Gambling Comm"/>
    <s v="2024 Supplemental"/>
    <m/>
    <s v="117-Washington State Gambling Comm"/>
    <x v="5"/>
    <s v="B09"/>
    <n v="0"/>
    <n v="0"/>
    <n v="0"/>
    <n v="0"/>
    <n v="0"/>
  </r>
  <r>
    <x v="38"/>
    <s v="WA State Comm on Hispanic Affairs"/>
    <s v="2024 Supplemental"/>
    <m/>
    <s v="118-WA State Comm on Hispanic Affairs"/>
    <x v="5"/>
    <s v="B09"/>
    <n v="0"/>
    <n v="0"/>
    <n v="0"/>
    <n v="0"/>
    <n v="0"/>
  </r>
  <r>
    <x v="39"/>
    <s v="African-American Affairs Comm"/>
    <s v="2024 Supplemental"/>
    <m/>
    <s v="119-African-American Affairs Comm"/>
    <x v="5"/>
    <s v="B09"/>
    <n v="0"/>
    <n v="0"/>
    <n v="0"/>
    <n v="0"/>
    <n v="0"/>
  </r>
  <r>
    <x v="40"/>
    <s v="Human Rights Commission"/>
    <s v="2024 Supplemental"/>
    <m/>
    <s v="120-Human Rights Commission"/>
    <x v="5"/>
    <s v="B09"/>
    <n v="0"/>
    <n v="0"/>
    <n v="0"/>
    <n v="0"/>
    <n v="0"/>
  </r>
  <r>
    <x v="41"/>
    <s v="Department of Retirement Systems"/>
    <s v="2024 Supplemental"/>
    <m/>
    <s v="124-Department of Retirement Systems"/>
    <x v="5"/>
    <s v="B09"/>
    <n v="0"/>
    <n v="0"/>
    <n v="0"/>
    <n v="0"/>
    <n v="0"/>
  </r>
  <r>
    <x v="42"/>
    <s v="State Investment Board"/>
    <s v="2024 Supplemental"/>
    <m/>
    <s v="126-State Investment Board"/>
    <x v="5"/>
    <s v="B09"/>
    <n v="0"/>
    <n v="0"/>
    <n v="0"/>
    <n v="0"/>
    <n v="0"/>
  </r>
  <r>
    <x v="43"/>
    <s v="Department of Revenue"/>
    <s v="2024 Supplemental"/>
    <m/>
    <s v="140-Department of Revenue"/>
    <x v="5"/>
    <s v="B09"/>
    <n v="0"/>
    <n v="0"/>
    <n v="0"/>
    <n v="0"/>
    <n v="0"/>
  </r>
  <r>
    <x v="44"/>
    <s v="Board of Tax Appeals"/>
    <s v="2024 Supplemental"/>
    <m/>
    <s v="142-Board of Tax Appeals"/>
    <x v="5"/>
    <s v="B09"/>
    <n v="0"/>
    <n v="0"/>
    <n v="0"/>
    <n v="0"/>
    <n v="0"/>
  </r>
  <r>
    <x v="45"/>
    <s v="Minority &amp; Women's Business Enterp"/>
    <s v="2024 Supplemental"/>
    <m/>
    <s v="147-Minority &amp; Women's Business Enterp"/>
    <x v="5"/>
    <s v="B09"/>
    <n v="0"/>
    <n v="0"/>
    <n v="0"/>
    <n v="0"/>
    <n v="0"/>
  </r>
  <r>
    <x v="46"/>
    <s v="Office of Insurance Commissioner"/>
    <s v="2024 Supplemental"/>
    <m/>
    <s v="160-Office of Insurance Commissioner"/>
    <x v="5"/>
    <s v="B09"/>
    <n v="0"/>
    <n v="0"/>
    <n v="0"/>
    <n v="0"/>
    <n v="0"/>
  </r>
  <r>
    <x v="47"/>
    <s v="Consolidated Technology Services"/>
    <s v="2024 Supplemental"/>
    <m/>
    <s v="163-Consolidated Technology Services"/>
    <x v="5"/>
    <s v="B09"/>
    <n v="0"/>
    <n v="0"/>
    <n v="0"/>
    <n v="0"/>
    <n v="0"/>
  </r>
  <r>
    <x v="48"/>
    <s v="State Board of Accountancy"/>
    <s v="2024 Supplemental"/>
    <m/>
    <s v="165-State Board of Accountancy"/>
    <x v="5"/>
    <s v="B09"/>
    <n v="0"/>
    <n v="0"/>
    <n v="0"/>
    <n v="0"/>
    <n v="0"/>
  </r>
  <r>
    <x v="49"/>
    <s v="Bd of Reg Prof Eng &amp; Land Surveyors"/>
    <s v="2024 Supplemental"/>
    <m/>
    <s v="166-Bd of Reg Prof Eng &amp; Land Surveyors"/>
    <x v="5"/>
    <s v="B09"/>
    <n v="0"/>
    <n v="0"/>
    <n v="0"/>
    <n v="0"/>
    <n v="0"/>
  </r>
  <r>
    <x v="50"/>
    <s v="Forensic Investigations Council"/>
    <s v="2024 Supplemental"/>
    <m/>
    <s v="167-Forensic Investigations Council"/>
    <x v="5"/>
    <s v="B09"/>
    <n v="0"/>
    <n v="0"/>
    <n v="0"/>
    <n v="0"/>
    <n v="0"/>
  </r>
  <r>
    <x v="51"/>
    <s v="Dept of Enterprise Services"/>
    <s v="2024 Supplemental"/>
    <m/>
    <s v="179-Dept of Enterprise Services"/>
    <x v="5"/>
    <s v="B09"/>
    <n v="0"/>
    <n v="0"/>
    <n v="0"/>
    <n v="0"/>
    <n v="0"/>
  </r>
  <r>
    <x v="52"/>
    <s v="Washington Horse Racing Commission"/>
    <s v="2024 Supplemental"/>
    <m/>
    <s v="185-Washington Horse Racing Commission"/>
    <x v="5"/>
    <s v="B09"/>
    <n v="0"/>
    <n v="0"/>
    <n v="0"/>
    <n v="0"/>
    <n v="0"/>
  </r>
  <r>
    <x v="53"/>
    <s v="Bd of Industrial Insurance Appeals"/>
    <s v="2024 Supplemental"/>
    <m/>
    <s v="190-Bd of Industrial Insurance Appeals"/>
    <x v="5"/>
    <s v="B09"/>
    <n v="0"/>
    <n v="0"/>
    <n v="0"/>
    <n v="0"/>
    <n v="0"/>
  </r>
  <r>
    <x v="54"/>
    <s v="Liquor and Cannabis Board"/>
    <s v="2024 Supplemental"/>
    <m/>
    <s v="195-Liquor and Cannabis Board"/>
    <x v="5"/>
    <s v="B09"/>
    <n v="0"/>
    <n v="0"/>
    <n v="0"/>
    <n v="0"/>
    <n v="0"/>
  </r>
  <r>
    <x v="55"/>
    <s v="Board of Pilotage Commissioners"/>
    <s v="2024 Supplemental"/>
    <m/>
    <s v="205-Board of Pilotage Commissioners"/>
    <x v="5"/>
    <s v="B09"/>
    <n v="0"/>
    <n v="0"/>
    <n v="0"/>
    <n v="0"/>
    <n v="0"/>
  </r>
  <r>
    <x v="56"/>
    <s v="Utilities and Transportation Comm"/>
    <s v="2024 Supplemental"/>
    <m/>
    <s v="215-Utilities and Transportation Comm"/>
    <x v="5"/>
    <s v="B09"/>
    <n v="0"/>
    <n v="0"/>
    <n v="0"/>
    <n v="0"/>
    <n v="0"/>
  </r>
  <r>
    <x v="57"/>
    <s v="Board for Volunteer Firefighters"/>
    <s v="2024 Supplemental"/>
    <m/>
    <s v="220-Board for Volunteer Firefighters"/>
    <x v="5"/>
    <s v="B09"/>
    <n v="0"/>
    <n v="0"/>
    <n v="0"/>
    <n v="0"/>
    <n v="0"/>
  </r>
  <r>
    <x v="58"/>
    <s v="Washington State Patrol"/>
    <s v="2024 Supplemental"/>
    <m/>
    <s v="225-Washington State Patrol"/>
    <x v="5"/>
    <s v="B09"/>
    <n v="0"/>
    <n v="0"/>
    <n v="0"/>
    <n v="0"/>
    <n v="0"/>
  </r>
  <r>
    <x v="59"/>
    <s v="Criminal Justice Training Comm"/>
    <s v="2024 Supplemental"/>
    <m/>
    <s v="227-Criminal Justice Training Comm"/>
    <x v="5"/>
    <s v="B09"/>
    <n v="0"/>
    <n v="0"/>
    <n v="0"/>
    <n v="0"/>
    <n v="0"/>
  </r>
  <r>
    <x v="60"/>
    <s v="WA Traffic Safety Commission"/>
    <s v="2024 Supplemental"/>
    <m/>
    <s v="228-WA Traffic Safety Commission"/>
    <x v="5"/>
    <s v="B09"/>
    <n v="0"/>
    <n v="0"/>
    <n v="0"/>
    <n v="0"/>
    <n v="0"/>
  </r>
  <r>
    <x v="61"/>
    <s v="Office of Independent Investigations"/>
    <s v="2024 Supplemental"/>
    <m/>
    <s v="229-Office of Independent Investigations"/>
    <x v="5"/>
    <s v="B09"/>
    <n v="0"/>
    <n v="0"/>
    <n v="0"/>
    <n v="0"/>
    <n v="0"/>
  </r>
  <r>
    <x v="62"/>
    <s v="Department of Labor and Industries"/>
    <s v="2024 Supplemental"/>
    <m/>
    <s v="235-Department of Labor and Industries"/>
    <x v="5"/>
    <s v="B09"/>
    <n v="0"/>
    <n v="0"/>
    <n v="0"/>
    <n v="0"/>
    <n v="0"/>
  </r>
  <r>
    <x v="63"/>
    <s v="Department of Licensing"/>
    <s v="2024 Supplemental"/>
    <m/>
    <s v="240-Department of Licensing"/>
    <x v="5"/>
    <s v="B09"/>
    <n v="0"/>
    <n v="0"/>
    <n v="0"/>
    <n v="0"/>
    <n v="0"/>
  </r>
  <r>
    <x v="64"/>
    <s v="Military Department"/>
    <s v="2024 Supplemental"/>
    <m/>
    <s v="245-Military Department"/>
    <x v="5"/>
    <s v="B09"/>
    <n v="0"/>
    <n v="0"/>
    <n v="0"/>
    <n v="0"/>
    <n v="0"/>
  </r>
  <r>
    <x v="65"/>
    <s v="Public Employment Relations Comm"/>
    <s v="2024 Supplemental"/>
    <m/>
    <s v="275-Public Employment Relations Comm"/>
    <x v="5"/>
    <s v="B09"/>
    <n v="0"/>
    <n v="0"/>
    <n v="0"/>
    <n v="0"/>
    <n v="0"/>
  </r>
  <r>
    <x v="66"/>
    <s v="Dept of Social and Health Services"/>
    <s v="2024 Supplemental"/>
    <m/>
    <s v="300-Dept of Social and Health Services"/>
    <x v="5"/>
    <s v="B09"/>
    <n v="0"/>
    <n v="0"/>
    <n v="0"/>
    <n v="0"/>
    <n v="0"/>
  </r>
  <r>
    <x v="67"/>
    <s v="Department of Health"/>
    <s v="2024 Supplemental"/>
    <m/>
    <s v="303-Department of Health"/>
    <x v="5"/>
    <s v="B09"/>
    <n v="0"/>
    <n v="0"/>
    <n v="0"/>
    <n v="0"/>
    <n v="0"/>
  </r>
  <r>
    <x v="68"/>
    <s v="Department of Veterans' Affairs"/>
    <s v="2024 Supplemental"/>
    <m/>
    <s v="305-Department of Veterans' Affairs"/>
    <x v="5"/>
    <s v="B09"/>
    <n v="0"/>
    <n v="0"/>
    <n v="0"/>
    <n v="0"/>
    <n v="0"/>
  </r>
  <r>
    <x v="69"/>
    <s v="Dept of Children, Youth &amp; Families"/>
    <s v="2024 Supplemental"/>
    <m/>
    <s v="307-Dept of Children, Youth &amp; Families"/>
    <x v="5"/>
    <s v="B09"/>
    <n v="0"/>
    <n v="0"/>
    <n v="0"/>
    <n v="0"/>
    <n v="0"/>
  </r>
  <r>
    <x v="70"/>
    <s v="Department of Corrections"/>
    <s v="2024 Supplemental"/>
    <m/>
    <s v="310-Department of Corrections"/>
    <x v="5"/>
    <s v="B09"/>
    <n v="0"/>
    <n v="0"/>
    <n v="0"/>
    <n v="0"/>
    <n v="0"/>
  </r>
  <r>
    <x v="71"/>
    <s v="Dept of Services for the Blind"/>
    <s v="2024 Supplemental"/>
    <m/>
    <s v="315-Dept of Services for the Blind"/>
    <x v="5"/>
    <s v="B09"/>
    <n v="0"/>
    <n v="0"/>
    <n v="0"/>
    <n v="0"/>
    <n v="0"/>
  </r>
  <r>
    <x v="72"/>
    <s v="Student Achievement Council"/>
    <s v="2024 Supplemental"/>
    <m/>
    <s v="340-Student Achievement Council"/>
    <x v="5"/>
    <s v="B09"/>
    <n v="0"/>
    <n v="0"/>
    <n v="0"/>
    <n v="0"/>
    <n v="0"/>
  </r>
  <r>
    <x v="73"/>
    <s v="LEOFF 2 Retirement Board"/>
    <s v="2024 Supplemental"/>
    <m/>
    <s v="341-LEOFF 2 Retirement Board"/>
    <x v="5"/>
    <s v="B09"/>
    <n v="0"/>
    <n v="0"/>
    <n v="0"/>
    <n v="0"/>
    <n v="0"/>
  </r>
  <r>
    <x v="74"/>
    <s v="Public Schools"/>
    <s v="2024 Supplemental"/>
    <m/>
    <s v="350-Public Schools"/>
    <x v="5"/>
    <s v="B09"/>
    <n v="0"/>
    <n v="0"/>
    <n v="0"/>
    <n v="0"/>
    <n v="0"/>
  </r>
  <r>
    <x v="75"/>
    <s v="State School for the Blind"/>
    <s v="2024 Supplemental"/>
    <m/>
    <s v="351-State School for the Blind"/>
    <x v="5"/>
    <s v="B09"/>
    <n v="0"/>
    <n v="0"/>
    <n v="0"/>
    <n v="0"/>
    <n v="0"/>
  </r>
  <r>
    <x v="76"/>
    <s v="Childhood Deafness &amp; Hearing Loss"/>
    <s v="2024 Supplemental"/>
    <m/>
    <s v="353-Childhood Deafness &amp; Hearing Loss"/>
    <x v="5"/>
    <s v="B09"/>
    <n v="0"/>
    <n v="0"/>
    <n v="0"/>
    <n v="0"/>
    <n v="0"/>
  </r>
  <r>
    <x v="77"/>
    <s v="Workforce Trng &amp; Educ Coord Board"/>
    <s v="2024 Supplemental"/>
    <m/>
    <s v="354-Workforce Trng &amp; Educ Coord Board"/>
    <x v="5"/>
    <s v="B09"/>
    <n v="0"/>
    <n v="0"/>
    <n v="0"/>
    <n v="0"/>
    <n v="0"/>
  </r>
  <r>
    <x v="78"/>
    <s v="Archaeology &amp; Historic Preservation"/>
    <s v="2024 Supplemental"/>
    <m/>
    <s v="355-Archaeology &amp; Historic Preservation"/>
    <x v="5"/>
    <s v="B09"/>
    <n v="0"/>
    <n v="0"/>
    <n v="0"/>
    <n v="0"/>
    <n v="0"/>
  </r>
  <r>
    <x v="79"/>
    <s v="Washington Charter School Comm"/>
    <s v="2024 Supplemental"/>
    <m/>
    <s v="359-Washington Charter School Comm"/>
    <x v="5"/>
    <s v="B09"/>
    <n v="0"/>
    <n v="0"/>
    <n v="0"/>
    <n v="0"/>
    <n v="0"/>
  </r>
  <r>
    <x v="80"/>
    <s v="University of Washington"/>
    <s v="2024 Supplemental"/>
    <m/>
    <s v="360-University of Washington"/>
    <x v="5"/>
    <s v="B09"/>
    <n v="0"/>
    <n v="0"/>
    <n v="0"/>
    <n v="0"/>
    <n v="0"/>
  </r>
  <r>
    <x v="81"/>
    <s v="Washington State University"/>
    <s v="2024 Supplemental"/>
    <m/>
    <s v="365-Washington State University"/>
    <x v="5"/>
    <s v="B09"/>
    <n v="0"/>
    <n v="0"/>
    <n v="0"/>
    <n v="0"/>
    <n v="0"/>
  </r>
  <r>
    <x v="82"/>
    <s v="Eastern Washington University"/>
    <s v="2024 Supplemental"/>
    <m/>
    <s v="370-Eastern Washington University"/>
    <x v="5"/>
    <s v="B09"/>
    <n v="0"/>
    <n v="0"/>
    <n v="0"/>
    <n v="0"/>
    <n v="0"/>
  </r>
  <r>
    <x v="83"/>
    <s v="Central Washington University"/>
    <s v="2024 Supplemental"/>
    <m/>
    <s v="375-Central Washington University"/>
    <x v="5"/>
    <s v="B09"/>
    <n v="0"/>
    <n v="0"/>
    <n v="0"/>
    <n v="0"/>
    <n v="0"/>
  </r>
  <r>
    <x v="84"/>
    <s v="The Evergreen State College"/>
    <s v="2024 Supplemental"/>
    <m/>
    <s v="376-The Evergreen State College"/>
    <x v="5"/>
    <s v="B09"/>
    <n v="0"/>
    <n v="0"/>
    <n v="0"/>
    <n v="0"/>
    <n v="0"/>
  </r>
  <r>
    <x v="85"/>
    <s v="Western Washington University"/>
    <s v="2024 Supplemental"/>
    <m/>
    <s v="380-Western Washington University"/>
    <x v="5"/>
    <s v="B09"/>
    <n v="0"/>
    <n v="0"/>
    <n v="0"/>
    <n v="0"/>
    <n v="0"/>
  </r>
  <r>
    <x v="86"/>
    <s v="Washington State Arts Commission"/>
    <s v="2024 Supplemental"/>
    <m/>
    <s v="387-Washington State Arts Commission"/>
    <x v="5"/>
    <s v="B09"/>
    <n v="0"/>
    <n v="0"/>
    <n v="0"/>
    <n v="0"/>
    <n v="0"/>
  </r>
  <r>
    <x v="87"/>
    <s v="Washington State Historical Society"/>
    <s v="2024 Supplemental"/>
    <m/>
    <s v="390-Washington State Historical Society"/>
    <x v="5"/>
    <s v="B09"/>
    <n v="0"/>
    <n v="0"/>
    <n v="0"/>
    <n v="0"/>
    <n v="0"/>
  </r>
  <r>
    <x v="88"/>
    <s v="East Wash State Historical Society"/>
    <s v="2024 Supplemental"/>
    <m/>
    <s v="395-East Wash State Historical Society"/>
    <x v="5"/>
    <s v="B09"/>
    <n v="0"/>
    <n v="0"/>
    <n v="0"/>
    <n v="0"/>
    <n v="0"/>
  </r>
  <r>
    <x v="89"/>
    <s v="Department of Transportation"/>
    <s v="2024 Supplemental"/>
    <m/>
    <s v="405-Department of Transportation"/>
    <x v="5"/>
    <s v="B09"/>
    <n v="0"/>
    <n v="0"/>
    <n v="0"/>
    <n v="0"/>
    <n v="0"/>
  </r>
  <r>
    <x v="90"/>
    <s v="County Road Administration Board"/>
    <s v="2024 Supplemental"/>
    <m/>
    <s v="406-County Road Administration Board"/>
    <x v="5"/>
    <s v="B09"/>
    <n v="0"/>
    <n v="0"/>
    <n v="0"/>
    <n v="0"/>
    <n v="0"/>
  </r>
  <r>
    <x v="91"/>
    <s v="Transportation Improvement Board"/>
    <s v="2024 Supplemental"/>
    <m/>
    <s v="407-Transportation Improvement Board"/>
    <x v="5"/>
    <s v="B09"/>
    <n v="0"/>
    <n v="0"/>
    <n v="0"/>
    <n v="0"/>
    <n v="0"/>
  </r>
  <r>
    <x v="92"/>
    <s v="Transportation Commission"/>
    <s v="2024 Supplemental"/>
    <m/>
    <s v="410-Transportation Commission"/>
    <x v="5"/>
    <s v="B09"/>
    <n v="0"/>
    <n v="0"/>
    <n v="0"/>
    <n v="0"/>
    <n v="0"/>
  </r>
  <r>
    <x v="93"/>
    <s v="Freight Mobility Strategic Invest"/>
    <s v="2024 Supplemental"/>
    <m/>
    <s v="411-Freight Mobility Strategic Invest"/>
    <x v="5"/>
    <s v="B09"/>
    <n v="0"/>
    <n v="0"/>
    <n v="0"/>
    <n v="0"/>
    <n v="0"/>
  </r>
  <r>
    <x v="94"/>
    <s v="Columbia River Gorge Commission"/>
    <s v="2024 Supplemental"/>
    <m/>
    <s v="460-Columbia River Gorge Commission"/>
    <x v="5"/>
    <s v="B09"/>
    <n v="0"/>
    <n v="0"/>
    <n v="0"/>
    <n v="0"/>
    <n v="0"/>
  </r>
  <r>
    <x v="95"/>
    <s v="Department of Ecology"/>
    <s v="2024 Supplemental"/>
    <m/>
    <s v="461-Department of Ecology"/>
    <x v="5"/>
    <s v="B09"/>
    <n v="0"/>
    <n v="0"/>
    <n v="0"/>
    <n v="0"/>
    <n v="0"/>
  </r>
  <r>
    <x v="96"/>
    <s v="WA Pollution Liab Insurance Program"/>
    <s v="2024 Supplemental"/>
    <m/>
    <s v="462-WA Pollution Liab Insurance Program"/>
    <x v="5"/>
    <s v="B09"/>
    <n v="0"/>
    <n v="0"/>
    <n v="0"/>
    <n v="0"/>
    <n v="0"/>
  </r>
  <r>
    <x v="97"/>
    <s v="Energy Fac Site Eval"/>
    <s v="2024 Supplemental"/>
    <m/>
    <s v="463-Energy Fac Site Eval"/>
    <x v="5"/>
    <s v="B09"/>
    <n v="0"/>
    <n v="0"/>
    <n v="0"/>
    <n v="0"/>
    <n v="0"/>
  </r>
  <r>
    <x v="98"/>
    <s v="State Parks and Recreation Comm"/>
    <s v="2024 Supplemental"/>
    <m/>
    <s v="465-State Parks and Recreation Comm"/>
    <x v="5"/>
    <s v="B09"/>
    <n v="0"/>
    <n v="0"/>
    <n v="0"/>
    <n v="0"/>
    <n v="0"/>
  </r>
  <r>
    <x v="99"/>
    <s v="Rec and Conservation Funding Board"/>
    <s v="2024 Supplemental"/>
    <m/>
    <s v="467-Rec and Conservation Funding Board"/>
    <x v="5"/>
    <s v="B09"/>
    <n v="0"/>
    <n v="0"/>
    <n v="0"/>
    <n v="0"/>
    <n v="0"/>
  </r>
  <r>
    <x v="100"/>
    <s v="Environ &amp; Land Use Hearings Office"/>
    <s v="2024 Supplemental"/>
    <m/>
    <s v="468-Environ &amp; Land Use Hearings Office"/>
    <x v="5"/>
    <s v="B09"/>
    <n v="0"/>
    <n v="0"/>
    <n v="0"/>
    <n v="0"/>
    <n v="0"/>
  </r>
  <r>
    <x v="101"/>
    <s v="State Conservation Commission"/>
    <s v="2024 Supplemental"/>
    <m/>
    <s v="471-State Conservation Commission"/>
    <x v="5"/>
    <s v="B09"/>
    <n v="0"/>
    <n v="0"/>
    <n v="0"/>
    <n v="0"/>
    <n v="0"/>
  </r>
  <r>
    <x v="102"/>
    <s v="Dept of Fish and Wildlife"/>
    <s v="2024 Supplemental"/>
    <m/>
    <s v="477-Dept of Fish and Wildlife"/>
    <x v="5"/>
    <s v="B09"/>
    <n v="0"/>
    <n v="0"/>
    <n v="0"/>
    <n v="0"/>
    <n v="0"/>
  </r>
  <r>
    <x v="103"/>
    <s v="Puget Sound Partnership"/>
    <s v="2024 Supplemental"/>
    <m/>
    <s v="478-Puget Sound Partnership"/>
    <x v="5"/>
    <s v="B09"/>
    <n v="0"/>
    <n v="0"/>
    <n v="0"/>
    <n v="0"/>
    <n v="0"/>
  </r>
  <r>
    <x v="104"/>
    <s v="Department of Natural Resources"/>
    <s v="2024 Supplemental"/>
    <m/>
    <s v="490-Department of Natural Resources"/>
    <x v="5"/>
    <s v="B09"/>
    <n v="0"/>
    <n v="0"/>
    <n v="0"/>
    <n v="0"/>
    <n v="0"/>
  </r>
  <r>
    <x v="105"/>
    <s v="Department of Agriculture"/>
    <s v="2024 Supplemental"/>
    <m/>
    <s v="495-Department of Agriculture"/>
    <x v="5"/>
    <s v="B09"/>
    <n v="0"/>
    <n v="0"/>
    <n v="0"/>
    <n v="0"/>
    <n v="0"/>
  </r>
  <r>
    <x v="106"/>
    <s v="Employment Security Department"/>
    <s v="2024 Supplemental"/>
    <m/>
    <s v="540-Employment Security Department"/>
    <x v="5"/>
    <s v="B09"/>
    <n v="0"/>
    <n v="0"/>
    <n v="0"/>
    <n v="0"/>
    <n v="0"/>
  </r>
  <r>
    <x v="107"/>
    <s v="Community/Technical College System"/>
    <s v="2024 Supplemental"/>
    <m/>
    <s v="699-Community/Technical College System"/>
    <x v="5"/>
    <s v="B09"/>
    <n v="0"/>
    <n v="0"/>
    <n v="0"/>
    <n v="0"/>
    <n v="0"/>
  </r>
  <r>
    <x v="0"/>
    <s v="House of Representatives"/>
    <s v="2023-25 Biennium"/>
    <s v="M365"/>
    <s v="011-House of Representatives"/>
    <x v="6"/>
    <s v="B34"/>
    <n v="0"/>
    <n v="0"/>
    <n v="0"/>
    <n v="0"/>
    <n v="0"/>
  </r>
  <r>
    <x v="1"/>
    <s v="Senate"/>
    <s v="2023-25 Biennium"/>
    <s v="M365"/>
    <s v="012-Senate"/>
    <x v="6"/>
    <s v="B34"/>
    <n v="0"/>
    <n v="0"/>
    <n v="0"/>
    <n v="0"/>
    <n v="0"/>
  </r>
  <r>
    <x v="2"/>
    <s v="Joint Transportation Committee"/>
    <s v="2023-25 Biennium"/>
    <s v="M365"/>
    <s v="013-Joint Transportation Committee"/>
    <x v="6"/>
    <s v="B34"/>
    <n v="0"/>
    <n v="0"/>
    <n v="0"/>
    <n v="0"/>
    <n v="0"/>
  </r>
  <r>
    <x v="3"/>
    <s v="Jt Leg Audit &amp; Review Committee"/>
    <s v="2023-25 Biennium"/>
    <s v="M365"/>
    <s v="014-Jt Leg Audit &amp; Review Committee"/>
    <x v="6"/>
    <s v="B34"/>
    <n v="0"/>
    <n v="0"/>
    <n v="0"/>
    <n v="0"/>
    <n v="0"/>
  </r>
  <r>
    <x v="4"/>
    <s v="LEAP Committee"/>
    <s v="2023-25 Biennium"/>
    <s v="M365"/>
    <s v="020-LEAP Committee"/>
    <x v="6"/>
    <s v="B34"/>
    <n v="0"/>
    <n v="0"/>
    <n v="0"/>
    <n v="0"/>
    <n v="0"/>
  </r>
  <r>
    <x v="5"/>
    <s v="Office of the State Actuary"/>
    <s v="2023-25 Biennium"/>
    <s v="M365"/>
    <s v="035-Office of the State Actuary"/>
    <x v="6"/>
    <s v="B34"/>
    <n v="0"/>
    <n v="0"/>
    <n v="0"/>
    <n v="0"/>
    <n v="0"/>
  </r>
  <r>
    <x v="7"/>
    <s v="Office of Legislative Support Svcs"/>
    <s v="2023-25 Biennium"/>
    <s v="M365"/>
    <s v="037-Office of Legislative Support Svcs"/>
    <x v="6"/>
    <s v="B34"/>
    <n v="0"/>
    <n v="0"/>
    <n v="0"/>
    <n v="0"/>
    <n v="0"/>
  </r>
  <r>
    <x v="8"/>
    <s v="Joint Legislative Systems Comm"/>
    <s v="2023-25 Biennium"/>
    <s v="M365"/>
    <s v="038-Joint Legislative Systems Comm"/>
    <x v="6"/>
    <s v="B34"/>
    <n v="0"/>
    <n v="0"/>
    <n v="0"/>
    <n v="0"/>
    <n v="0"/>
  </r>
  <r>
    <x v="9"/>
    <s v="Statute Law Committee"/>
    <s v="2023-25 Biennium"/>
    <s v="M365"/>
    <s v="040-Statute Law Committee"/>
    <x v="6"/>
    <s v="B34"/>
    <n v="0"/>
    <n v="0"/>
    <n v="0"/>
    <n v="0"/>
    <n v="0"/>
  </r>
  <r>
    <x v="10"/>
    <s v="Supreme Court"/>
    <s v="2023-25 Biennium"/>
    <s v="M365"/>
    <s v="045-Supreme Court"/>
    <x v="6"/>
    <s v="B34"/>
    <n v="0"/>
    <n v="0"/>
    <n v="0"/>
    <n v="0"/>
    <n v="0"/>
  </r>
  <r>
    <x v="11"/>
    <s v="State Law Library"/>
    <s v="2023-25 Biennium"/>
    <s v="M365"/>
    <s v="046-State Law Library"/>
    <x v="6"/>
    <s v="B34"/>
    <n v="0"/>
    <n v="0"/>
    <n v="0"/>
    <n v="0"/>
    <n v="0"/>
  </r>
  <r>
    <x v="12"/>
    <s v="Court of Appeals"/>
    <s v="2023-25 Biennium"/>
    <s v="M365"/>
    <s v="048-Court of Appeals"/>
    <x v="6"/>
    <s v="B34"/>
    <n v="0"/>
    <n v="0"/>
    <n v="0"/>
    <n v="0"/>
    <n v="0"/>
  </r>
  <r>
    <x v="13"/>
    <s v="Commission on Judicial Conduct"/>
    <s v="2023-25 Biennium"/>
    <s v="M365"/>
    <s v="050-Commission on Judicial Conduct"/>
    <x v="6"/>
    <s v="B34"/>
    <n v="0"/>
    <n v="0"/>
    <n v="0"/>
    <n v="0"/>
    <n v="0"/>
  </r>
  <r>
    <x v="14"/>
    <s v="Administrative Office of the Courts"/>
    <s v="2023-25 Biennium"/>
    <s v="M365"/>
    <s v="055-Administrative Office of the Courts"/>
    <x v="6"/>
    <s v="B34"/>
    <n v="0"/>
    <n v="0"/>
    <n v="0"/>
    <n v="0"/>
    <n v="0"/>
  </r>
  <r>
    <x v="15"/>
    <s v="Office of Public Defense"/>
    <s v="2023-25 Biennium"/>
    <s v="M365"/>
    <s v="056-Office of Public Defense"/>
    <x v="6"/>
    <s v="B34"/>
    <n v="0"/>
    <n v="0"/>
    <n v="0"/>
    <n v="0"/>
    <n v="0"/>
  </r>
  <r>
    <x v="16"/>
    <s v="Office of Civil Legal Aid"/>
    <s v="2023-25 Biennium"/>
    <s v="M365"/>
    <s v="057-Office of Civil Legal Aid"/>
    <x v="6"/>
    <s v="B34"/>
    <n v="0"/>
    <n v="0"/>
    <n v="0"/>
    <n v="0"/>
    <n v="0"/>
  </r>
  <r>
    <x v="17"/>
    <s v="Office of the Governor"/>
    <s v="2023-25 Biennium"/>
    <s v="M365"/>
    <s v="075-Office of the Governor"/>
    <x v="6"/>
    <s v="B34"/>
    <n v="0"/>
    <n v="0"/>
    <n v="0"/>
    <n v="0"/>
    <n v="0"/>
  </r>
  <r>
    <x v="18"/>
    <s v="Office of the Lieutenant Governor"/>
    <s v="2023-25 Biennium"/>
    <s v="M365"/>
    <s v="080-Office of the Lieutenant Governor"/>
    <x v="6"/>
    <s v="B34"/>
    <n v="0"/>
    <n v="0"/>
    <n v="0"/>
    <n v="0"/>
    <n v="0"/>
  </r>
  <r>
    <x v="20"/>
    <s v="Public Disclosure Commission"/>
    <s v="2023-25 Biennium"/>
    <s v="M365"/>
    <s v="082-Public Disclosure Commission"/>
    <x v="6"/>
    <s v="B34"/>
    <n v="0"/>
    <n v="0"/>
    <n v="0"/>
    <n v="0"/>
    <n v="0"/>
  </r>
  <r>
    <x v="21"/>
    <s v="Office of the Secretary of State"/>
    <s v="2023-25 Biennium"/>
    <s v="M365"/>
    <s v="085-Office of the Secretary of State"/>
    <x v="6"/>
    <s v="B34"/>
    <n v="-500"/>
    <n v="500"/>
    <n v="0"/>
    <n v="-41.666666666666664"/>
    <n v="41.666666666666664"/>
  </r>
  <r>
    <x v="22"/>
    <s v="Governor's Office of Indian Affairs"/>
    <s v="2023-25 Biennium"/>
    <s v="M365"/>
    <s v="086-Governor's Office of Indian Affairs"/>
    <x v="6"/>
    <s v="B34"/>
    <n v="0"/>
    <n v="0"/>
    <n v="0"/>
    <n v="0"/>
    <n v="0"/>
  </r>
  <r>
    <x v="23"/>
    <s v="Asian-Pacific-American Affrs"/>
    <s v="2023-25 Biennium"/>
    <s v="M365"/>
    <s v="087-Asian-Pacific-American Affrs"/>
    <x v="6"/>
    <s v="B34"/>
    <n v="0"/>
    <n v="0"/>
    <n v="0"/>
    <n v="0"/>
    <n v="0"/>
  </r>
  <r>
    <x v="24"/>
    <s v="Office of the State Treasurer"/>
    <s v="2023-25 Biennium"/>
    <s v="M365"/>
    <s v="090-Office of the State Treasurer"/>
    <x v="6"/>
    <s v="B34"/>
    <n v="39000"/>
    <n v="40000"/>
    <n v="79000"/>
    <n v="3250"/>
    <n v="3333.3333333333335"/>
  </r>
  <r>
    <x v="25"/>
    <s v="Redistricting Commission"/>
    <s v="2023-25 Biennium"/>
    <s v="M365"/>
    <s v="091-Redistricting Commission"/>
    <x v="6"/>
    <s v="B34"/>
    <n v="0"/>
    <n v="0"/>
    <n v="0"/>
    <n v="0"/>
    <n v="0"/>
  </r>
  <r>
    <x v="26"/>
    <s v="Office of the State Auditor"/>
    <s v="2023-25 Biennium"/>
    <s v="M365"/>
    <s v="095-Office of the State Auditor"/>
    <x v="6"/>
    <s v="B34"/>
    <n v="267000"/>
    <n v="282000"/>
    <n v="549000"/>
    <n v="22250"/>
    <n v="23500"/>
  </r>
  <r>
    <x v="27"/>
    <s v="Comm Salaries for Elected Officials"/>
    <s v="2023-25 Biennium"/>
    <s v="M365"/>
    <s v="099-Comm Salaries for Elected Officials"/>
    <x v="6"/>
    <s v="B34"/>
    <n v="0"/>
    <n v="0"/>
    <n v="0"/>
    <n v="0"/>
    <n v="0"/>
  </r>
  <r>
    <x v="28"/>
    <s v="Office of the Attorney General"/>
    <s v="2023-25 Biennium"/>
    <s v="M365"/>
    <s v="100-Office of the Attorney General"/>
    <x v="6"/>
    <s v="B34"/>
    <n v="-500"/>
    <n v="500"/>
    <n v="0"/>
    <n v="-41.666666666666664"/>
    <n v="41.666666666666664"/>
  </r>
  <r>
    <x v="29"/>
    <s v="Caseload Forecast Council"/>
    <s v="2023-25 Biennium"/>
    <s v="M365"/>
    <s v="101-Caseload Forecast Council"/>
    <x v="6"/>
    <s v="B34"/>
    <n v="0"/>
    <n v="0"/>
    <n v="0"/>
    <n v="0"/>
    <n v="0"/>
  </r>
  <r>
    <x v="30"/>
    <s v="Dept of Financial Institutions"/>
    <s v="2023-25 Biennium"/>
    <s v="M365"/>
    <s v="102-Dept of Financial Institutions"/>
    <x v="6"/>
    <s v="B34"/>
    <n v="143000"/>
    <n v="150000"/>
    <n v="293000"/>
    <n v="11916.666666666666"/>
    <n v="12500"/>
  </r>
  <r>
    <x v="31"/>
    <s v="Department of Commerce"/>
    <s v="2023-25 Biennium"/>
    <s v="M365"/>
    <s v="103-Department of Commerce"/>
    <x v="6"/>
    <s v="B34"/>
    <n v="312500"/>
    <n v="327500"/>
    <n v="640000"/>
    <n v="26041.666666666668"/>
    <n v="27291.666666666668"/>
  </r>
  <r>
    <x v="32"/>
    <s v="Economic &amp; Revenue Forecast Council"/>
    <s v="2023-25 Biennium"/>
    <s v="M365"/>
    <s v="104-Economic &amp; Revenue Forecast Council"/>
    <x v="6"/>
    <s v="B34"/>
    <n v="0"/>
    <n v="0"/>
    <n v="0"/>
    <n v="0"/>
    <n v="0"/>
  </r>
  <r>
    <x v="33"/>
    <s v="Office of Financial Management"/>
    <s v="2023-25 Biennium"/>
    <s v="M365"/>
    <s v="105-Office of Financial Management"/>
    <x v="6"/>
    <s v="B34"/>
    <n v="445000"/>
    <n v="463000"/>
    <n v="908000"/>
    <n v="37083.333333333336"/>
    <n v="38583.333333333336"/>
  </r>
  <r>
    <x v="34"/>
    <s v="WA State Health Care Authority"/>
    <s v="2023-25 Biennium"/>
    <s v="M365"/>
    <s v="107-WA State Health Care Authority"/>
    <x v="6"/>
    <s v="B34"/>
    <n v="947000"/>
    <n v="996000"/>
    <n v="1943000"/>
    <n v="78916.666666666672"/>
    <n v="83000"/>
  </r>
  <r>
    <x v="35"/>
    <s v="Office of Administrative Hearings"/>
    <s v="2023-25 Biennium"/>
    <s v="M365"/>
    <s v="110-Office of Administrative Hearings"/>
    <x v="6"/>
    <s v="B34"/>
    <n v="184000"/>
    <n v="194000"/>
    <n v="378000"/>
    <n v="15333.333333333334"/>
    <n v="16166.666666666666"/>
  </r>
  <r>
    <x v="36"/>
    <s v="State Lottery Commission"/>
    <s v="2023-25 Biennium"/>
    <s v="M365"/>
    <s v="116-State Lottery Commission"/>
    <x v="6"/>
    <s v="B34"/>
    <n v="82000"/>
    <n v="84000"/>
    <n v="166000"/>
    <n v="6833.333333333333"/>
    <n v="7000"/>
  </r>
  <r>
    <x v="37"/>
    <s v="Washington State Gambling Comm"/>
    <s v="2023-25 Biennium"/>
    <s v="M365"/>
    <s v="117-Washington State Gambling Comm"/>
    <x v="6"/>
    <s v="B34"/>
    <n v="67500"/>
    <n v="71500"/>
    <n v="139000"/>
    <n v="5625"/>
    <n v="5958.333333333333"/>
  </r>
  <r>
    <x v="38"/>
    <s v="WA State Comm on Hispanic Affairs"/>
    <s v="2023-25 Biennium"/>
    <s v="M365"/>
    <s v="118-WA State Comm on Hispanic Affairs"/>
    <x v="6"/>
    <s v="B34"/>
    <n v="0"/>
    <n v="0"/>
    <n v="0"/>
    <n v="0"/>
    <n v="0"/>
  </r>
  <r>
    <x v="39"/>
    <s v="African-American Affairs Comm"/>
    <s v="2023-25 Biennium"/>
    <s v="M365"/>
    <s v="119-African-American Affairs Comm"/>
    <x v="6"/>
    <s v="B34"/>
    <n v="0"/>
    <n v="0"/>
    <n v="0"/>
    <n v="0"/>
    <n v="0"/>
  </r>
  <r>
    <x v="40"/>
    <s v="Human Rights Commission"/>
    <s v="2023-25 Biennium"/>
    <s v="M365"/>
    <s v="120-Human Rights Commission"/>
    <x v="6"/>
    <s v="B34"/>
    <n v="24000"/>
    <n v="26000"/>
    <n v="50000"/>
    <n v="2000"/>
    <n v="2166.6666666666665"/>
  </r>
  <r>
    <x v="41"/>
    <s v="Department of Retirement Systems"/>
    <s v="2023-25 Biennium"/>
    <s v="M365"/>
    <s v="124-Department of Retirement Systems"/>
    <x v="6"/>
    <s v="B34"/>
    <n v="179000"/>
    <n v="192000"/>
    <n v="371000"/>
    <n v="14916.666666666666"/>
    <n v="16000"/>
  </r>
  <r>
    <x v="42"/>
    <s v="State Investment Board"/>
    <s v="2023-25 Biennium"/>
    <s v="M365"/>
    <s v="126-State Investment Board"/>
    <x v="6"/>
    <s v="B34"/>
    <n v="71500"/>
    <n v="74500"/>
    <n v="146000"/>
    <n v="5958.333333333333"/>
    <n v="6208.333333333333"/>
  </r>
  <r>
    <x v="43"/>
    <s v="Department of Revenue"/>
    <s v="2023-25 Biennium"/>
    <s v="M365"/>
    <s v="140-Department of Revenue"/>
    <x v="6"/>
    <s v="B34"/>
    <n v="823500"/>
    <n v="863500"/>
    <n v="1687000"/>
    <n v="68625"/>
    <n v="71958.333333333328"/>
  </r>
  <r>
    <x v="44"/>
    <s v="Board of Tax Appeals"/>
    <s v="2023-25 Biennium"/>
    <s v="M365"/>
    <s v="142-Board of Tax Appeals"/>
    <x v="6"/>
    <s v="B34"/>
    <n v="0"/>
    <n v="0"/>
    <n v="0"/>
    <n v="0"/>
    <n v="0"/>
  </r>
  <r>
    <x v="45"/>
    <s v="Minority &amp; Women's Business Enterp"/>
    <s v="2023-25 Biennium"/>
    <s v="M365"/>
    <s v="147-Minority &amp; Women's Business Enterp"/>
    <x v="6"/>
    <s v="B34"/>
    <n v="0"/>
    <n v="0"/>
    <n v="0"/>
    <n v="0"/>
    <n v="0"/>
  </r>
  <r>
    <x v="46"/>
    <s v="Office of Insurance Commissioner"/>
    <s v="2023-25 Biennium"/>
    <s v="M365"/>
    <s v="160-Office of Insurance Commissioner"/>
    <x v="6"/>
    <s v="B34"/>
    <n v="151000"/>
    <n v="157000"/>
    <n v="308000"/>
    <n v="12583.333333333334"/>
    <n v="13083.333333333334"/>
  </r>
  <r>
    <x v="47"/>
    <s v="Consolidated Technology Services"/>
    <s v="2023-25 Biennium"/>
    <s v="M365"/>
    <s v="163-Consolidated Technology Services"/>
    <x v="6"/>
    <s v="B34"/>
    <n v="716000"/>
    <n v="752000"/>
    <n v="1468000"/>
    <n v="59666.666666666664"/>
    <n v="62666.666666666664"/>
  </r>
  <r>
    <x v="48"/>
    <s v="State Board of Accountancy"/>
    <s v="2023-25 Biennium"/>
    <s v="M365"/>
    <s v="165-State Board of Accountancy"/>
    <x v="6"/>
    <s v="B34"/>
    <n v="0"/>
    <n v="0"/>
    <n v="0"/>
    <n v="0"/>
    <n v="0"/>
  </r>
  <r>
    <x v="49"/>
    <s v="Bd of Reg Prof Eng &amp; Land Surveyors"/>
    <s v="2023-25 Biennium"/>
    <s v="M365"/>
    <s v="166-Bd of Reg Prof Eng &amp; Land Surveyors"/>
    <x v="6"/>
    <s v="B34"/>
    <n v="0"/>
    <n v="0"/>
    <n v="0"/>
    <n v="0"/>
    <n v="0"/>
  </r>
  <r>
    <x v="50"/>
    <s v="Forensic Investigations Council"/>
    <s v="2023-25 Biennium"/>
    <s v="M365"/>
    <s v="167-Forensic Investigations Council"/>
    <x v="6"/>
    <s v="B34"/>
    <n v="0"/>
    <n v="0"/>
    <n v="0"/>
    <n v="0"/>
    <n v="0"/>
  </r>
  <r>
    <x v="51"/>
    <s v="Dept of Enterprise Services"/>
    <s v="2023-25 Biennium"/>
    <s v="M365"/>
    <s v="179-Dept of Enterprise Services"/>
    <x v="6"/>
    <s v="B34"/>
    <n v="475500"/>
    <n v="497500"/>
    <n v="973000"/>
    <n v="39625"/>
    <n v="41458.333333333336"/>
  </r>
  <r>
    <x v="52"/>
    <s v="Washington Horse Racing Commission"/>
    <s v="2023-25 Biennium"/>
    <s v="M365"/>
    <s v="185-Washington Horse Racing Commission"/>
    <x v="6"/>
    <s v="B34"/>
    <n v="11000"/>
    <n v="12000"/>
    <n v="23000"/>
    <n v="916.66666666666663"/>
    <n v="1000"/>
  </r>
  <r>
    <x v="53"/>
    <s v="Bd of Industrial Insurance Appeals"/>
    <s v="2023-25 Biennium"/>
    <s v="M365"/>
    <s v="190-Bd of Industrial Insurance Appeals"/>
    <x v="6"/>
    <s v="B34"/>
    <n v="106000"/>
    <n v="110000"/>
    <n v="216000"/>
    <n v="8833.3333333333339"/>
    <n v="9166.6666666666661"/>
  </r>
  <r>
    <x v="54"/>
    <s v="Liquor and Cannabis Board"/>
    <s v="2023-25 Biennium"/>
    <s v="M365"/>
    <s v="195-Liquor and Cannabis Board"/>
    <x v="6"/>
    <s v="B34"/>
    <n v="211500"/>
    <n v="221500"/>
    <n v="433000"/>
    <n v="17625"/>
    <n v="18458.333333333332"/>
  </r>
  <r>
    <x v="55"/>
    <s v="Board of Pilotage Commissioners"/>
    <s v="2023-25 Biennium"/>
    <s v="M365"/>
    <s v="205-Board of Pilotage Commissioners"/>
    <x v="6"/>
    <s v="B34"/>
    <n v="0"/>
    <n v="0"/>
    <n v="0"/>
    <n v="0"/>
    <n v="0"/>
  </r>
  <r>
    <x v="56"/>
    <s v="Utilities and Transportation Comm"/>
    <s v="2023-25 Biennium"/>
    <s v="M365"/>
    <s v="215-Utilities and Transportation Comm"/>
    <x v="6"/>
    <s v="B34"/>
    <n v="106000"/>
    <n v="110000"/>
    <n v="216000"/>
    <n v="8833.3333333333339"/>
    <n v="9166.6666666666661"/>
  </r>
  <r>
    <x v="57"/>
    <s v="Board for Volunteer Firefighters"/>
    <s v="2023-25 Biennium"/>
    <s v="M365"/>
    <s v="220-Board for Volunteer Firefighters"/>
    <x v="6"/>
    <s v="B34"/>
    <n v="2000"/>
    <n v="3000"/>
    <n v="5000"/>
    <n v="166.66666666666666"/>
    <n v="250"/>
  </r>
  <r>
    <x v="58"/>
    <s v="Washington State Patrol"/>
    <s v="2023-25 Biennium"/>
    <s v="M365"/>
    <s v="225-Washington State Patrol"/>
    <x v="6"/>
    <s v="B34"/>
    <n v="0"/>
    <n v="0"/>
    <n v="0"/>
    <n v="0"/>
    <n v="0"/>
  </r>
  <r>
    <x v="59"/>
    <s v="Criminal Justice Training Comm"/>
    <s v="2023-25 Biennium"/>
    <s v="M365"/>
    <s v="227-Criminal Justice Training Comm"/>
    <x v="6"/>
    <s v="B34"/>
    <n v="0"/>
    <n v="0"/>
    <n v="0"/>
    <n v="0"/>
    <n v="0"/>
  </r>
  <r>
    <x v="60"/>
    <s v="WA Traffic Safety Commission"/>
    <s v="2023-25 Biennium"/>
    <s v="M365"/>
    <s v="228-WA Traffic Safety Commission"/>
    <x v="6"/>
    <s v="B34"/>
    <n v="11500"/>
    <n v="15500"/>
    <n v="27000"/>
    <n v="958.33333333333337"/>
    <n v="1291.6666666666667"/>
  </r>
  <r>
    <x v="61"/>
    <s v="Office of Independent Investigations"/>
    <s v="2023-25 Biennium"/>
    <s v="M365"/>
    <s v="229-Office of Independent Investigations"/>
    <x v="6"/>
    <s v="B34"/>
    <n v="0"/>
    <n v="0"/>
    <n v="0"/>
    <n v="0"/>
    <n v="0"/>
  </r>
  <r>
    <x v="62"/>
    <s v="Department of Labor and Industries"/>
    <s v="2023-25 Biennium"/>
    <s v="M365"/>
    <s v="235-Department of Labor and Industries"/>
    <x v="6"/>
    <s v="B34"/>
    <n v="1929000"/>
    <n v="2027000"/>
    <n v="3956000"/>
    <n v="160750"/>
    <n v="168916.66666666666"/>
  </r>
  <r>
    <x v="63"/>
    <s v="Department of Licensing"/>
    <s v="2023-25 Biennium"/>
    <s v="M365"/>
    <s v="240-Department of Licensing"/>
    <x v="6"/>
    <s v="B34"/>
    <n v="1535000"/>
    <n v="1606000"/>
    <n v="3141000"/>
    <n v="127916.66666666667"/>
    <n v="133833.33333333334"/>
  </r>
  <r>
    <x v="64"/>
    <s v="Military Department"/>
    <s v="2023-25 Biennium"/>
    <s v="M365"/>
    <s v="245-Military Department"/>
    <x v="6"/>
    <s v="B34"/>
    <n v="428500"/>
    <n v="450500"/>
    <n v="879000"/>
    <n v="35708.333333333336"/>
    <n v="37541.666666666664"/>
  </r>
  <r>
    <x v="65"/>
    <s v="Public Employment Relations Comm"/>
    <s v="2023-25 Biennium"/>
    <s v="M365"/>
    <s v="275-Public Employment Relations Comm"/>
    <x v="6"/>
    <s v="B34"/>
    <n v="22000"/>
    <n v="24000"/>
    <n v="46000"/>
    <n v="1833.3333333333333"/>
    <n v="2000"/>
  </r>
  <r>
    <x v="66"/>
    <s v="Dept of Social and Health Services"/>
    <s v="2023-25 Biennium"/>
    <s v="M365"/>
    <s v="300-Dept of Social and Health Services"/>
    <x v="6"/>
    <s v="B34"/>
    <n v="9910500"/>
    <n v="10387500"/>
    <n v="20298000"/>
    <n v="825875"/>
    <n v="865625"/>
  </r>
  <r>
    <x v="67"/>
    <s v="Department of Health"/>
    <s v="2023-25 Biennium"/>
    <s v="M365"/>
    <s v="303-Department of Health"/>
    <x v="6"/>
    <s v="B34"/>
    <n v="1986000"/>
    <n v="2085000"/>
    <n v="4071000"/>
    <n v="165500"/>
    <n v="173750"/>
  </r>
  <r>
    <x v="68"/>
    <s v="Department of Veterans' Affairs"/>
    <s v="2023-25 Biennium"/>
    <s v="M365"/>
    <s v="305-Department of Veterans' Affairs"/>
    <x v="6"/>
    <s v="B34"/>
    <n v="613000"/>
    <n v="643000"/>
    <n v="1256000"/>
    <n v="51083.333333333336"/>
    <n v="53583.333333333336"/>
  </r>
  <r>
    <x v="69"/>
    <s v="Dept of Children, Youth &amp; Families"/>
    <s v="2023-25 Biennium"/>
    <s v="M365"/>
    <s v="307-Dept of Children, Youth &amp; Families"/>
    <x v="6"/>
    <s v="B34"/>
    <n v="2942500"/>
    <n v="3083500"/>
    <n v="6026000"/>
    <n v="245208.33333333334"/>
    <n v="256958.33333333334"/>
  </r>
  <r>
    <x v="70"/>
    <s v="Department of Corrections"/>
    <s v="2023-25 Biennium"/>
    <s v="M365"/>
    <s v="310-Department of Corrections"/>
    <x v="6"/>
    <s v="B34"/>
    <n v="5545500"/>
    <n v="5812500"/>
    <n v="11358000"/>
    <n v="462125"/>
    <n v="484375"/>
  </r>
  <r>
    <x v="71"/>
    <s v="Dept of Services for the Blind"/>
    <s v="2023-25 Biennium"/>
    <s v="M365"/>
    <s v="315-Dept of Services for the Blind"/>
    <x v="6"/>
    <s v="B34"/>
    <n v="67000"/>
    <n v="72000"/>
    <n v="139000"/>
    <n v="5583.333333333333"/>
    <n v="6000"/>
  </r>
  <r>
    <x v="72"/>
    <s v="Student Achievement Council"/>
    <s v="2023-25 Biennium"/>
    <s v="M365"/>
    <s v="340-Student Achievement Council"/>
    <x v="6"/>
    <s v="B34"/>
    <n v="68500"/>
    <n v="69500"/>
    <n v="138000"/>
    <n v="5708.333333333333"/>
    <n v="5791.666666666667"/>
  </r>
  <r>
    <x v="73"/>
    <s v="LEOFF 2 Retirement Board"/>
    <s v="2023-25 Biennium"/>
    <s v="M365"/>
    <s v="341-LEOFF 2 Retirement Board"/>
    <x v="6"/>
    <s v="B34"/>
    <n v="0"/>
    <n v="0"/>
    <n v="0"/>
    <n v="0"/>
    <n v="0"/>
  </r>
  <r>
    <x v="74"/>
    <s v="Public Schools"/>
    <s v="2023-25 Biennium"/>
    <s v="M365"/>
    <s v="350-Public Schools"/>
    <x v="6"/>
    <s v="B34"/>
    <n v="0"/>
    <n v="0"/>
    <n v="0"/>
    <n v="0"/>
    <n v="0"/>
  </r>
  <r>
    <x v="75"/>
    <s v="State School for the Blind"/>
    <s v="2023-25 Biennium"/>
    <s v="M365"/>
    <s v="351-State School for the Blind"/>
    <x v="6"/>
    <s v="B34"/>
    <n v="0"/>
    <n v="0"/>
    <n v="0"/>
    <n v="0"/>
    <n v="0"/>
  </r>
  <r>
    <x v="76"/>
    <s v="Childhood Deafness &amp; Hearing Loss"/>
    <s v="2023-25 Biennium"/>
    <s v="M365"/>
    <s v="353-Childhood Deafness &amp; Hearing Loss"/>
    <x v="6"/>
    <s v="B34"/>
    <n v="0"/>
    <n v="0"/>
    <n v="0"/>
    <n v="0"/>
    <n v="0"/>
  </r>
  <r>
    <x v="77"/>
    <s v="Workforce Trng &amp; Educ Coord Board"/>
    <s v="2023-25 Biennium"/>
    <s v="M365"/>
    <s v="354-Workforce Trng &amp; Educ Coord Board"/>
    <x v="6"/>
    <s v="B34"/>
    <n v="0"/>
    <n v="0"/>
    <n v="0"/>
    <n v="0"/>
    <n v="0"/>
  </r>
  <r>
    <x v="78"/>
    <s v="Archaeology &amp; Historic Preservation"/>
    <s v="2023-25 Biennium"/>
    <s v="M365"/>
    <s v="355-Archaeology &amp; Historic Preservation"/>
    <x v="6"/>
    <s v="B34"/>
    <n v="0"/>
    <n v="0"/>
    <n v="0"/>
    <n v="0"/>
    <n v="0"/>
  </r>
  <r>
    <x v="108"/>
    <s v="Department of Early Learning"/>
    <s v="2023-25 Biennium"/>
    <s v="M365"/>
    <s v="357-Department of Early Learning"/>
    <x v="6"/>
    <s v="B34"/>
    <n v="0"/>
    <n v="0"/>
    <n v="0"/>
    <n v="0"/>
    <n v="0"/>
  </r>
  <r>
    <x v="79"/>
    <s v="Washington Charter School Comm"/>
    <s v="2023-25 Biennium"/>
    <s v="M365"/>
    <s v="359-Washington Charter School Comm"/>
    <x v="6"/>
    <s v="B34"/>
    <n v="0"/>
    <n v="0"/>
    <n v="0"/>
    <n v="0"/>
    <n v="0"/>
  </r>
  <r>
    <x v="80"/>
    <s v="University of Washington"/>
    <s v="2023-25 Biennium"/>
    <s v="M365"/>
    <s v="360-University of Washington"/>
    <x v="6"/>
    <s v="B34"/>
    <n v="0"/>
    <n v="0"/>
    <n v="0"/>
    <n v="0"/>
    <n v="0"/>
  </r>
  <r>
    <x v="81"/>
    <s v="Washington State University"/>
    <s v="2023-25 Biennium"/>
    <s v="M365"/>
    <s v="365-Washington State University"/>
    <x v="6"/>
    <s v="B34"/>
    <n v="0"/>
    <n v="0"/>
    <n v="0"/>
    <n v="0"/>
    <n v="0"/>
  </r>
  <r>
    <x v="82"/>
    <s v="Eastern Washington University"/>
    <s v="2023-25 Biennium"/>
    <s v="M365"/>
    <s v="370-Eastern Washington University"/>
    <x v="6"/>
    <s v="B34"/>
    <n v="0"/>
    <n v="0"/>
    <n v="0"/>
    <n v="0"/>
    <n v="0"/>
  </r>
  <r>
    <x v="83"/>
    <s v="Central Washington University"/>
    <s v="2023-25 Biennium"/>
    <s v="M365"/>
    <s v="375-Central Washington University"/>
    <x v="6"/>
    <s v="B34"/>
    <n v="0"/>
    <n v="0"/>
    <n v="0"/>
    <n v="0"/>
    <n v="0"/>
  </r>
  <r>
    <x v="84"/>
    <s v="The Evergreen State College"/>
    <s v="2023-25 Biennium"/>
    <s v="M365"/>
    <s v="376-The Evergreen State College"/>
    <x v="6"/>
    <s v="B34"/>
    <n v="0"/>
    <n v="0"/>
    <n v="0"/>
    <n v="0"/>
    <n v="0"/>
  </r>
  <r>
    <x v="85"/>
    <s v="Western Washington University"/>
    <s v="2023-25 Biennium"/>
    <s v="M365"/>
    <s v="380-Western Washington University"/>
    <x v="6"/>
    <s v="B34"/>
    <n v="0"/>
    <n v="0"/>
    <n v="0"/>
    <n v="0"/>
    <n v="0"/>
  </r>
  <r>
    <x v="86"/>
    <s v="Washington State Arts Commission"/>
    <s v="2023-25 Biennium"/>
    <s v="M365"/>
    <s v="387-Washington State Arts Commission"/>
    <x v="6"/>
    <s v="B34"/>
    <n v="0"/>
    <n v="0"/>
    <n v="0"/>
    <n v="0"/>
    <n v="0"/>
  </r>
  <r>
    <x v="87"/>
    <s v="Washington State Historical Society"/>
    <s v="2023-25 Biennium"/>
    <s v="M365"/>
    <s v="390-Washington State Historical Society"/>
    <x v="6"/>
    <s v="B34"/>
    <n v="0"/>
    <n v="0"/>
    <n v="0"/>
    <n v="0"/>
    <n v="0"/>
  </r>
  <r>
    <x v="88"/>
    <s v="East Wash State Historical Society"/>
    <s v="2023-25 Biennium"/>
    <s v="M365"/>
    <s v="395-East Wash State Historical Society"/>
    <x v="6"/>
    <s v="B34"/>
    <n v="0"/>
    <n v="0"/>
    <n v="0"/>
    <n v="0"/>
    <n v="0"/>
  </r>
  <r>
    <x v="89"/>
    <s v="Department of Transportation"/>
    <s v="2023-25 Biennium"/>
    <s v="M365"/>
    <s v="405-Department of Transportation"/>
    <x v="6"/>
    <s v="B34"/>
    <n v="0"/>
    <n v="0"/>
    <n v="0"/>
    <n v="0"/>
    <n v="0"/>
  </r>
  <r>
    <x v="90"/>
    <s v="County Road Administration Board"/>
    <s v="2023-25 Biennium"/>
    <s v="M365"/>
    <s v="406-County Road Administration Board"/>
    <x v="6"/>
    <s v="B34"/>
    <n v="10000"/>
    <n v="10000"/>
    <n v="20000"/>
    <n v="833.33333333333337"/>
    <n v="833.33333333333337"/>
  </r>
  <r>
    <x v="91"/>
    <s v="Transportation Improvement Board"/>
    <s v="2023-25 Biennium"/>
    <s v="M365"/>
    <s v="407-Transportation Improvement Board"/>
    <x v="6"/>
    <s v="B34"/>
    <n v="6500"/>
    <n v="6500"/>
    <n v="13000"/>
    <n v="541.66666666666663"/>
    <n v="541.66666666666663"/>
  </r>
  <r>
    <x v="92"/>
    <s v="Transportation Commission"/>
    <s v="2023-25 Biennium"/>
    <s v="M365"/>
    <s v="410-Transportation Commission"/>
    <x v="6"/>
    <s v="B34"/>
    <n v="0"/>
    <n v="0"/>
    <n v="0"/>
    <n v="0"/>
    <n v="0"/>
  </r>
  <r>
    <x v="93"/>
    <s v="Freight Mobility Strategic Invest"/>
    <s v="2023-25 Biennium"/>
    <s v="M365"/>
    <s v="411-Freight Mobility Strategic Invest"/>
    <x v="6"/>
    <s v="B34"/>
    <n v="0"/>
    <n v="0"/>
    <n v="0"/>
    <n v="0"/>
    <n v="0"/>
  </r>
  <r>
    <x v="94"/>
    <s v="Columbia River Gorge Commission"/>
    <s v="2023-25 Biennium"/>
    <s v="M365"/>
    <s v="460-Columbia River Gorge Commission"/>
    <x v="6"/>
    <s v="B34"/>
    <n v="0"/>
    <n v="0"/>
    <n v="0"/>
    <n v="0"/>
    <n v="0"/>
  </r>
  <r>
    <x v="95"/>
    <s v="Department of Ecology"/>
    <s v="2023-25 Biennium"/>
    <s v="M365"/>
    <s v="461-Department of Ecology"/>
    <x v="6"/>
    <s v="B34"/>
    <n v="1056000"/>
    <n v="1113000"/>
    <n v="2169000"/>
    <n v="88000"/>
    <n v="92750"/>
  </r>
  <r>
    <x v="96"/>
    <s v="WA Pollution Liab Insurance Program"/>
    <s v="2023-25 Biennium"/>
    <s v="M365"/>
    <s v="462-WA Pollution Liab Insurance Program"/>
    <x v="6"/>
    <s v="B34"/>
    <n v="12000"/>
    <n v="15000"/>
    <n v="27000"/>
    <n v="1000"/>
    <n v="1250"/>
  </r>
  <r>
    <x v="98"/>
    <s v="State Parks and Recreation Comm"/>
    <s v="2023-25 Biennium"/>
    <s v="M365"/>
    <s v="465-State Parks and Recreation Comm"/>
    <x v="6"/>
    <s v="B34"/>
    <n v="658500"/>
    <n v="689500"/>
    <n v="1348000"/>
    <n v="54875"/>
    <n v="57458.333333333336"/>
  </r>
  <r>
    <x v="99"/>
    <s v="Rec and Conservation Funding Board"/>
    <s v="2023-25 Biennium"/>
    <s v="M365"/>
    <s v="467-Rec and Conservation Funding Board"/>
    <x v="6"/>
    <s v="B34"/>
    <n v="41000"/>
    <n v="43000"/>
    <n v="84000"/>
    <n v="3416.6666666666665"/>
    <n v="3583.3333333333335"/>
  </r>
  <r>
    <x v="100"/>
    <s v="Environ &amp; Land Use Hearings Office"/>
    <s v="2023-25 Biennium"/>
    <s v="M365"/>
    <s v="468-Environ &amp; Land Use Hearings Office"/>
    <x v="6"/>
    <s v="B34"/>
    <n v="0"/>
    <n v="0"/>
    <n v="0"/>
    <n v="0"/>
    <n v="0"/>
  </r>
  <r>
    <x v="101"/>
    <s v="State Conservation Commission"/>
    <s v="2023-25 Biennium"/>
    <s v="M365"/>
    <s v="471-State Conservation Commission"/>
    <x v="6"/>
    <s v="B34"/>
    <n v="0"/>
    <n v="0"/>
    <n v="0"/>
    <n v="0"/>
    <n v="0"/>
  </r>
  <r>
    <x v="102"/>
    <s v="Dept of Fish and Wildlife"/>
    <s v="2023-25 Biennium"/>
    <s v="M365"/>
    <s v="477-Dept of Fish and Wildlife"/>
    <x v="6"/>
    <s v="B34"/>
    <n v="1369500"/>
    <n v="1434500"/>
    <n v="2804000"/>
    <n v="114125"/>
    <n v="119541.66666666667"/>
  </r>
  <r>
    <x v="103"/>
    <s v="Puget Sound Partnership"/>
    <s v="2023-25 Biennium"/>
    <s v="M365"/>
    <s v="478-Puget Sound Partnership"/>
    <x v="6"/>
    <s v="B34"/>
    <n v="34500"/>
    <n v="37500"/>
    <n v="72000"/>
    <n v="2875"/>
    <n v="3125"/>
  </r>
  <r>
    <x v="104"/>
    <s v="Department of Natural Resources"/>
    <s v="2023-25 Biennium"/>
    <s v="M365"/>
    <s v="490-Department of Natural Resources"/>
    <x v="6"/>
    <s v="B34"/>
    <n v="1108000"/>
    <n v="1162000"/>
    <n v="2270000"/>
    <n v="92333.333333333328"/>
    <n v="96833.333333333328"/>
  </r>
  <r>
    <x v="105"/>
    <s v="Department of Agriculture"/>
    <s v="2023-25 Biennium"/>
    <s v="M365"/>
    <s v="495-Department of Agriculture"/>
    <x v="6"/>
    <s v="B34"/>
    <n v="640000"/>
    <n v="669000"/>
    <n v="1309000"/>
    <n v="53333.333333333336"/>
    <n v="55750"/>
  </r>
  <r>
    <x v="106"/>
    <s v="Employment Security Department"/>
    <s v="2023-25 Biennium"/>
    <s v="M365"/>
    <s v="540-Employment Security Department"/>
    <x v="6"/>
    <s v="B34"/>
    <n v="1704000"/>
    <n v="1787000"/>
    <n v="3491000"/>
    <n v="142000"/>
    <n v="148916.66666666666"/>
  </r>
  <r>
    <x v="109"/>
    <s v="ESD - PFM"/>
    <s v="2023-25 Biennium"/>
    <s v="M365"/>
    <s v="541-ESD - PFM"/>
    <x v="6"/>
    <s v="B34"/>
    <n v="0"/>
    <n v="0"/>
    <n v="0"/>
    <n v="0"/>
    <n v="0"/>
  </r>
  <r>
    <x v="110"/>
    <s v="ESD LTC"/>
    <s v="2023-25 Biennium"/>
    <s v="M365"/>
    <s v="542-ESD LTC"/>
    <x v="6"/>
    <s v="B34"/>
    <n v="0"/>
    <n v="0"/>
    <n v="0"/>
    <n v="0"/>
    <n v="0"/>
  </r>
  <r>
    <x v="111"/>
    <s v="ESD - UI"/>
    <s v="2023-25 Biennium"/>
    <s v="M365"/>
    <s v="543-ESD - UI"/>
    <x v="6"/>
    <s v="B34"/>
    <n v="0"/>
    <n v="0"/>
    <n v="0"/>
    <n v="0"/>
    <n v="0"/>
  </r>
  <r>
    <x v="112"/>
    <s v="ESD - Other"/>
    <s v="2023-25 Biennium"/>
    <s v="M365"/>
    <s v="544-ESD - Other"/>
    <x v="6"/>
    <s v="B34"/>
    <n v="0"/>
    <n v="0"/>
    <n v="0"/>
    <n v="0"/>
    <n v="0"/>
  </r>
  <r>
    <x v="107"/>
    <s v="Community/Technical College System"/>
    <s v="2023-25 Biennium"/>
    <s v="M365"/>
    <s v="699-Community/Technical College System"/>
    <x v="6"/>
    <s v="B34"/>
    <n v="0"/>
    <n v="0"/>
    <n v="0"/>
    <n v="0"/>
    <n v="0"/>
  </r>
  <r>
    <x v="0"/>
    <s v="House of Representatives"/>
    <s v="2024 Supplemental"/>
    <m/>
    <s v="011-House of Representatives"/>
    <x v="6"/>
    <s v="B34"/>
    <n v="0"/>
    <n v="0"/>
    <n v="0"/>
    <n v="0"/>
    <n v="0"/>
  </r>
  <r>
    <x v="1"/>
    <s v="Senate"/>
    <s v="2024 Supplemental"/>
    <m/>
    <s v="012-Senate"/>
    <x v="6"/>
    <s v="B34"/>
    <n v="0"/>
    <n v="0"/>
    <n v="0"/>
    <n v="0"/>
    <n v="0"/>
  </r>
  <r>
    <x v="2"/>
    <s v="Joint Transportation Committee"/>
    <s v="2024 Supplemental"/>
    <m/>
    <s v="013-Joint Transportation Committee"/>
    <x v="6"/>
    <s v="B34"/>
    <n v="0"/>
    <n v="0"/>
    <n v="0"/>
    <n v="0"/>
    <n v="0"/>
  </r>
  <r>
    <x v="3"/>
    <s v="Jt Leg Audit &amp; Review Committee"/>
    <s v="2024 Supplemental"/>
    <m/>
    <s v="014-Jt Leg Audit &amp; Review Committee"/>
    <x v="6"/>
    <s v="B34"/>
    <n v="0"/>
    <n v="0"/>
    <n v="0"/>
    <n v="0"/>
    <n v="0"/>
  </r>
  <r>
    <x v="4"/>
    <s v="LEAP Committee"/>
    <s v="2024 Supplemental"/>
    <m/>
    <s v="020-LEAP Committee"/>
    <x v="6"/>
    <s v="B34"/>
    <n v="0"/>
    <n v="0"/>
    <n v="0"/>
    <n v="0"/>
    <n v="0"/>
  </r>
  <r>
    <x v="5"/>
    <s v="Office of the State Actuary"/>
    <s v="2024 Supplemental"/>
    <m/>
    <s v="035-Office of the State Actuary"/>
    <x v="6"/>
    <s v="B34"/>
    <n v="0"/>
    <n v="0"/>
    <n v="0"/>
    <n v="0"/>
    <n v="0"/>
  </r>
  <r>
    <x v="6"/>
    <s v="St Leg Labor Rel"/>
    <s v="2024 Supplemental"/>
    <m/>
    <s v="036-St Leg Labor Rel"/>
    <x v="6"/>
    <s v="B34"/>
    <n v="0"/>
    <n v="0"/>
    <n v="0"/>
    <n v="0"/>
    <n v="0"/>
  </r>
  <r>
    <x v="7"/>
    <s v="Office of Legislative Support Svcs"/>
    <s v="2024 Supplemental"/>
    <m/>
    <s v="037-Office of Legislative Support Svcs"/>
    <x v="6"/>
    <s v="B34"/>
    <n v="0"/>
    <n v="0"/>
    <n v="0"/>
    <n v="0"/>
    <n v="0"/>
  </r>
  <r>
    <x v="8"/>
    <s v="Joint Legislative Systems Comm"/>
    <s v="2024 Supplemental"/>
    <m/>
    <s v="038-Joint Legislative Systems Comm"/>
    <x v="6"/>
    <s v="B34"/>
    <n v="0"/>
    <n v="0"/>
    <n v="0"/>
    <n v="0"/>
    <n v="0"/>
  </r>
  <r>
    <x v="9"/>
    <s v="Statute Law Committee"/>
    <s v="2024 Supplemental"/>
    <m/>
    <s v="040-Statute Law Committee"/>
    <x v="6"/>
    <s v="B34"/>
    <n v="0"/>
    <n v="0"/>
    <n v="0"/>
    <n v="0"/>
    <n v="0"/>
  </r>
  <r>
    <x v="10"/>
    <s v="Supreme Court"/>
    <s v="2024 Supplemental"/>
    <m/>
    <s v="045-Supreme Court"/>
    <x v="6"/>
    <s v="B34"/>
    <n v="0"/>
    <n v="0"/>
    <n v="0"/>
    <n v="0"/>
    <n v="0"/>
  </r>
  <r>
    <x v="11"/>
    <s v="State Law Library"/>
    <s v="2024 Supplemental"/>
    <m/>
    <s v="046-State Law Library"/>
    <x v="6"/>
    <s v="B34"/>
    <n v="0"/>
    <n v="0"/>
    <n v="0"/>
    <n v="0"/>
    <n v="0"/>
  </r>
  <r>
    <x v="12"/>
    <s v="Court of Appeals"/>
    <s v="2024 Supplemental"/>
    <m/>
    <s v="048-Court of Appeals"/>
    <x v="6"/>
    <s v="B34"/>
    <n v="0"/>
    <n v="0"/>
    <n v="0"/>
    <n v="0"/>
    <n v="0"/>
  </r>
  <r>
    <x v="13"/>
    <s v="Commission on Judicial Conduct"/>
    <s v="2024 Supplemental"/>
    <m/>
    <s v="050-Commission on Judicial Conduct"/>
    <x v="6"/>
    <s v="B34"/>
    <n v="0"/>
    <n v="0"/>
    <n v="0"/>
    <n v="0"/>
    <n v="0"/>
  </r>
  <r>
    <x v="14"/>
    <s v="Administrative Office of the Courts"/>
    <s v="2024 Supplemental"/>
    <m/>
    <s v="055-Administrative Office of the Courts"/>
    <x v="6"/>
    <s v="B34"/>
    <n v="0"/>
    <n v="0"/>
    <n v="0"/>
    <n v="0"/>
    <n v="0"/>
  </r>
  <r>
    <x v="15"/>
    <s v="Office of Public Defense"/>
    <s v="2024 Supplemental"/>
    <m/>
    <s v="056-Office of Public Defense"/>
    <x v="6"/>
    <s v="B34"/>
    <n v="0"/>
    <n v="0"/>
    <n v="0"/>
    <n v="0"/>
    <n v="0"/>
  </r>
  <r>
    <x v="16"/>
    <s v="Office of Civil Legal Aid"/>
    <s v="2024 Supplemental"/>
    <m/>
    <s v="057-Office of Civil Legal Aid"/>
    <x v="6"/>
    <s v="B34"/>
    <n v="0"/>
    <n v="0"/>
    <n v="0"/>
    <n v="0"/>
    <n v="0"/>
  </r>
  <r>
    <x v="17"/>
    <s v="Office of the Governor"/>
    <s v="2024 Supplemental"/>
    <m/>
    <s v="075-Office of the Governor"/>
    <x v="6"/>
    <s v="B34"/>
    <n v="11000"/>
    <n v="11000"/>
    <n v="22000"/>
    <n v="916.67"/>
    <n v="916.67"/>
  </r>
  <r>
    <x v="18"/>
    <s v="Office of the Lieutenant Governor"/>
    <s v="2024 Supplemental"/>
    <m/>
    <s v="080-Office of the Lieutenant Governor"/>
    <x v="6"/>
    <s v="B34"/>
    <n v="0"/>
    <n v="0"/>
    <n v="0"/>
    <n v="0"/>
    <n v="0"/>
  </r>
  <r>
    <x v="19"/>
    <s v="WA St Leadership Bd"/>
    <s v="2024 Supplemental"/>
    <m/>
    <s v="083-WA St Leadership Bd"/>
    <x v="6"/>
    <s v="B34"/>
    <n v="0"/>
    <n v="0"/>
    <n v="0"/>
    <n v="0"/>
    <n v="0"/>
  </r>
  <r>
    <x v="20"/>
    <s v="Public Disclosure Commission"/>
    <s v="2024 Supplemental"/>
    <m/>
    <s v="082-Public Disclosure Commission"/>
    <x v="6"/>
    <s v="B34"/>
    <n v="0"/>
    <n v="0"/>
    <n v="0"/>
    <n v="0"/>
    <n v="0"/>
  </r>
  <r>
    <x v="21"/>
    <s v="Office of the Secretary of State"/>
    <s v="2024 Supplemental"/>
    <m/>
    <s v="085-Office of the Secretary of State"/>
    <x v="6"/>
    <s v="B34"/>
    <n v="500"/>
    <n v="-500"/>
    <n v="0"/>
    <n v="41.67"/>
    <n v="-41.67"/>
  </r>
  <r>
    <x v="22"/>
    <s v="Governor's Office of Indian Affairs"/>
    <s v="2024 Supplemental"/>
    <m/>
    <s v="086-Governor's Office of Indian Affairs"/>
    <x v="6"/>
    <s v="B34"/>
    <n v="0"/>
    <n v="0"/>
    <n v="0"/>
    <n v="0"/>
    <n v="0"/>
  </r>
  <r>
    <x v="23"/>
    <s v="Asian-Pacific-American Affrs"/>
    <s v="2024 Supplemental"/>
    <m/>
    <s v="087-Asian-Pacific-American Affrs"/>
    <x v="6"/>
    <s v="B34"/>
    <n v="0"/>
    <n v="0"/>
    <n v="0"/>
    <n v="0"/>
    <n v="0"/>
  </r>
  <r>
    <x v="24"/>
    <s v="Office of the State Treasurer"/>
    <s v="2024 Supplemental"/>
    <m/>
    <s v="090-Office of the State Treasurer"/>
    <x v="6"/>
    <s v="B34"/>
    <n v="4000"/>
    <n v="4000"/>
    <n v="8000"/>
    <n v="333.33"/>
    <n v="333.33"/>
  </r>
  <r>
    <x v="25"/>
    <s v="Redistricting Commission"/>
    <s v="2024 Supplemental"/>
    <m/>
    <s v="091-Redistricting Commission"/>
    <x v="6"/>
    <s v="B34"/>
    <n v="0"/>
    <n v="0"/>
    <n v="0"/>
    <n v="0"/>
    <n v="0"/>
  </r>
  <r>
    <x v="26"/>
    <s v="Office of the State Auditor"/>
    <s v="2024 Supplemental"/>
    <m/>
    <s v="095-Office of the State Auditor"/>
    <x v="6"/>
    <s v="B34"/>
    <n v="26000"/>
    <n v="25000"/>
    <n v="51000"/>
    <n v="2166.67"/>
    <n v="2083.33"/>
  </r>
  <r>
    <x v="27"/>
    <s v="Comm Salaries for Elected Officials"/>
    <s v="2024 Supplemental"/>
    <m/>
    <s v="099-Comm Salaries for Elected Officials"/>
    <x v="6"/>
    <s v="B34"/>
    <n v="0"/>
    <n v="0"/>
    <n v="0"/>
    <n v="0"/>
    <n v="0"/>
  </r>
  <r>
    <x v="28"/>
    <s v="Office of the Attorney General"/>
    <s v="2024 Supplemental"/>
    <m/>
    <s v="100-Office of the Attorney General"/>
    <x v="6"/>
    <s v="B34"/>
    <n v="500"/>
    <n v="-500"/>
    <n v="0"/>
    <n v="41.67"/>
    <n v="-41.67"/>
  </r>
  <r>
    <x v="29"/>
    <s v="Caseload Forecast Council"/>
    <s v="2024 Supplemental"/>
    <m/>
    <s v="101-Caseload Forecast Council"/>
    <x v="6"/>
    <s v="B34"/>
    <n v="0"/>
    <n v="0"/>
    <n v="0"/>
    <n v="0"/>
    <n v="0"/>
  </r>
  <r>
    <x v="30"/>
    <s v="Dept of Financial Institutions"/>
    <s v="2024 Supplemental"/>
    <m/>
    <s v="102-Dept of Financial Institutions"/>
    <x v="6"/>
    <s v="B34"/>
    <n v="15000"/>
    <n v="15000"/>
    <n v="30000"/>
    <n v="1250"/>
    <n v="1250"/>
  </r>
  <r>
    <x v="31"/>
    <s v="Department of Commerce"/>
    <s v="2024 Supplemental"/>
    <m/>
    <s v="103-Department of Commerce"/>
    <x v="6"/>
    <s v="B34"/>
    <n v="37000"/>
    <n v="36000"/>
    <n v="73000"/>
    <n v="3083.33"/>
    <n v="3000"/>
  </r>
  <r>
    <x v="32"/>
    <s v="Economic &amp; Revenue Forecast Council"/>
    <s v="2024 Supplemental"/>
    <m/>
    <s v="104-Economic &amp; Revenue Forecast Council"/>
    <x v="6"/>
    <s v="B34"/>
    <n v="0"/>
    <n v="0"/>
    <n v="0"/>
    <n v="0"/>
    <n v="0"/>
  </r>
  <r>
    <x v="33"/>
    <s v="Office of Financial Management"/>
    <s v="2024 Supplemental"/>
    <m/>
    <s v="105-Office of Financial Management"/>
    <x v="6"/>
    <s v="B34"/>
    <n v="32000"/>
    <n v="30000"/>
    <n v="62000"/>
    <n v="2666.67"/>
    <n v="2500"/>
  </r>
  <r>
    <x v="34"/>
    <s v="WA State Health Care Authority"/>
    <s v="2024 Supplemental"/>
    <m/>
    <s v="107-WA State Health Care Authority"/>
    <x v="6"/>
    <s v="B34"/>
    <n v="96000"/>
    <n v="95000"/>
    <n v="191000"/>
    <n v="8000"/>
    <n v="7916.67"/>
  </r>
  <r>
    <x v="35"/>
    <s v="Office of Administrative Hearings"/>
    <s v="2024 Supplemental"/>
    <m/>
    <s v="110-Office of Administrative Hearings"/>
    <x v="6"/>
    <s v="B34"/>
    <n v="12000"/>
    <n v="12000"/>
    <n v="24000"/>
    <n v="1000"/>
    <n v="1000"/>
  </r>
  <r>
    <x v="36"/>
    <s v="State Lottery Commission"/>
    <s v="2024 Supplemental"/>
    <m/>
    <s v="116-State Lottery Commission"/>
    <x v="6"/>
    <s v="B34"/>
    <n v="7000"/>
    <n v="8000"/>
    <n v="15000"/>
    <n v="583.33000000000004"/>
    <n v="666.67"/>
  </r>
  <r>
    <x v="37"/>
    <s v="Washington State Gambling Comm"/>
    <s v="2024 Supplemental"/>
    <m/>
    <s v="117-Washington State Gambling Comm"/>
    <x v="6"/>
    <s v="B34"/>
    <n v="6000"/>
    <n v="6000"/>
    <n v="12000"/>
    <n v="500"/>
    <n v="500"/>
  </r>
  <r>
    <x v="38"/>
    <s v="WA State Comm on Hispanic Affairs"/>
    <s v="2024 Supplemental"/>
    <m/>
    <s v="118-WA State Comm on Hispanic Affairs"/>
    <x v="6"/>
    <s v="B34"/>
    <n v="0"/>
    <n v="0"/>
    <n v="0"/>
    <n v="0"/>
    <n v="0"/>
  </r>
  <r>
    <x v="39"/>
    <s v="African-American Affairs Comm"/>
    <s v="2024 Supplemental"/>
    <m/>
    <s v="119-African-American Affairs Comm"/>
    <x v="6"/>
    <s v="B34"/>
    <n v="0"/>
    <n v="0"/>
    <n v="0"/>
    <n v="0"/>
    <n v="0"/>
  </r>
  <r>
    <x v="40"/>
    <s v="Human Rights Commission"/>
    <s v="2024 Supplemental"/>
    <m/>
    <s v="120-Human Rights Commission"/>
    <x v="6"/>
    <s v="B34"/>
    <n v="3000"/>
    <n v="3000"/>
    <n v="6000"/>
    <n v="250"/>
    <n v="250"/>
  </r>
  <r>
    <x v="41"/>
    <s v="Department of Retirement Systems"/>
    <s v="2024 Supplemental"/>
    <m/>
    <s v="124-Department of Retirement Systems"/>
    <x v="6"/>
    <s v="B34"/>
    <n v="18000"/>
    <n v="19000"/>
    <n v="37000"/>
    <n v="1500"/>
    <n v="1583.33"/>
  </r>
  <r>
    <x v="42"/>
    <s v="State Investment Board"/>
    <s v="2024 Supplemental"/>
    <m/>
    <s v="126-State Investment Board"/>
    <x v="6"/>
    <s v="B34"/>
    <n v="7000"/>
    <n v="8000"/>
    <n v="15000"/>
    <n v="583.33000000000004"/>
    <n v="666.67"/>
  </r>
  <r>
    <x v="43"/>
    <s v="Department of Revenue"/>
    <s v="2024 Supplemental"/>
    <m/>
    <s v="140-Department of Revenue"/>
    <x v="6"/>
    <s v="B34"/>
    <n v="77000"/>
    <n v="77000"/>
    <n v="154000"/>
    <n v="6416.67"/>
    <n v="6416.67"/>
  </r>
  <r>
    <x v="44"/>
    <s v="Board of Tax Appeals"/>
    <s v="2024 Supplemental"/>
    <m/>
    <s v="142-Board of Tax Appeals"/>
    <x v="6"/>
    <s v="B34"/>
    <n v="0"/>
    <n v="0"/>
    <n v="0"/>
    <n v="0"/>
    <n v="0"/>
  </r>
  <r>
    <x v="45"/>
    <s v="Minority &amp; Women's Business Enterp"/>
    <s v="2024 Supplemental"/>
    <m/>
    <s v="147-Minority &amp; Women's Business Enterp"/>
    <x v="6"/>
    <s v="B34"/>
    <n v="0"/>
    <n v="0"/>
    <n v="0"/>
    <n v="0"/>
    <n v="0"/>
  </r>
  <r>
    <x v="46"/>
    <s v="Office of Insurance Commissioner"/>
    <s v="2024 Supplemental"/>
    <m/>
    <s v="160-Office of Insurance Commissioner"/>
    <x v="6"/>
    <s v="B34"/>
    <n v="14000"/>
    <n v="14000"/>
    <n v="28000"/>
    <n v="1166.67"/>
    <n v="1166.67"/>
  </r>
  <r>
    <x v="47"/>
    <s v="Consolidated Technology Services"/>
    <s v="2024 Supplemental"/>
    <m/>
    <s v="163-Consolidated Technology Services"/>
    <x v="6"/>
    <s v="B34"/>
    <n v="38000"/>
    <n v="38000"/>
    <n v="76000"/>
    <n v="3166.67"/>
    <n v="3166.67"/>
  </r>
  <r>
    <x v="48"/>
    <s v="State Board of Accountancy"/>
    <s v="2024 Supplemental"/>
    <m/>
    <s v="165-State Board of Accountancy"/>
    <x v="6"/>
    <s v="B34"/>
    <n v="0"/>
    <n v="0"/>
    <n v="0"/>
    <n v="0"/>
    <n v="0"/>
  </r>
  <r>
    <x v="49"/>
    <s v="Bd of Reg Prof Eng &amp; Land Surveyors"/>
    <s v="2024 Supplemental"/>
    <m/>
    <s v="166-Bd of Reg Prof Eng &amp; Land Surveyors"/>
    <x v="6"/>
    <s v="B34"/>
    <n v="0"/>
    <n v="0"/>
    <n v="0"/>
    <n v="0"/>
    <n v="0"/>
  </r>
  <r>
    <x v="50"/>
    <s v="Forensic Investigations Council"/>
    <s v="2024 Supplemental"/>
    <m/>
    <s v="167-Forensic Investigations Council"/>
    <x v="6"/>
    <s v="B34"/>
    <n v="0"/>
    <n v="0"/>
    <n v="0"/>
    <n v="0"/>
    <n v="0"/>
  </r>
  <r>
    <x v="51"/>
    <s v="Dept of Enterprise Services"/>
    <s v="2024 Supplemental"/>
    <m/>
    <s v="179-Dept of Enterprise Services"/>
    <x v="6"/>
    <s v="B34"/>
    <n v="47000"/>
    <n v="44000"/>
    <n v="91000"/>
    <n v="3916.67"/>
    <n v="3666.67"/>
  </r>
  <r>
    <x v="52"/>
    <s v="Washington Horse Racing Commission"/>
    <s v="2024 Supplemental"/>
    <m/>
    <s v="185-Washington Horse Racing Commission"/>
    <x v="6"/>
    <s v="B34"/>
    <n v="1000"/>
    <n v="1000"/>
    <n v="2000"/>
    <n v="83.33"/>
    <n v="83.33"/>
  </r>
  <r>
    <x v="53"/>
    <s v="Bd of Industrial Insurance Appeals"/>
    <s v="2024 Supplemental"/>
    <m/>
    <s v="190-Bd of Industrial Insurance Appeals"/>
    <x v="6"/>
    <s v="B34"/>
    <n v="8000"/>
    <n v="10000"/>
    <n v="18000"/>
    <n v="666.67"/>
    <n v="833.33"/>
  </r>
  <r>
    <x v="54"/>
    <s v="Liquor and Cannabis Board"/>
    <s v="2024 Supplemental"/>
    <m/>
    <s v="195-Liquor and Cannabis Board"/>
    <x v="6"/>
    <s v="B34"/>
    <n v="23000"/>
    <n v="22000"/>
    <n v="45000"/>
    <n v="1916.67"/>
    <n v="1833.33"/>
  </r>
  <r>
    <x v="55"/>
    <s v="Board of Pilotage Commissioners"/>
    <s v="2024 Supplemental"/>
    <m/>
    <s v="205-Board of Pilotage Commissioners"/>
    <x v="6"/>
    <s v="B34"/>
    <n v="0"/>
    <n v="0"/>
    <n v="0"/>
    <n v="0"/>
    <n v="0"/>
  </r>
  <r>
    <x v="56"/>
    <s v="Utilities and Transportation Comm"/>
    <s v="2024 Supplemental"/>
    <m/>
    <s v="215-Utilities and Transportation Comm"/>
    <x v="6"/>
    <s v="B34"/>
    <n v="10000"/>
    <n v="9000"/>
    <n v="19000"/>
    <n v="833.33"/>
    <n v="750"/>
  </r>
  <r>
    <x v="57"/>
    <s v="Board for Volunteer Firefighters"/>
    <s v="2024 Supplemental"/>
    <m/>
    <s v="220-Board for Volunteer Firefighters"/>
    <x v="6"/>
    <s v="B34"/>
    <n v="1000"/>
    <n v="0"/>
    <n v="1000"/>
    <n v="83.33"/>
    <n v="0"/>
  </r>
  <r>
    <x v="58"/>
    <s v="Washington State Patrol"/>
    <s v="2024 Supplemental"/>
    <m/>
    <s v="225-Washington State Patrol"/>
    <x v="6"/>
    <s v="B34"/>
    <n v="0"/>
    <n v="0"/>
    <n v="0"/>
    <n v="0"/>
    <n v="0"/>
  </r>
  <r>
    <x v="59"/>
    <s v="Criminal Justice Training Comm"/>
    <s v="2024 Supplemental"/>
    <m/>
    <s v="227-Criminal Justice Training Comm"/>
    <x v="6"/>
    <s v="B34"/>
    <n v="0"/>
    <n v="0"/>
    <n v="0"/>
    <n v="0"/>
    <n v="0"/>
  </r>
  <r>
    <x v="60"/>
    <s v="WA Traffic Safety Commission"/>
    <s v="2024 Supplemental"/>
    <m/>
    <s v="228-WA Traffic Safety Commission"/>
    <x v="6"/>
    <s v="B34"/>
    <n v="0"/>
    <n v="2000"/>
    <n v="2000"/>
    <n v="0"/>
    <n v="166.67"/>
  </r>
  <r>
    <x v="61"/>
    <s v="Office of Independent Investigations"/>
    <s v="2024 Supplemental"/>
    <m/>
    <s v="229-Office of Independent Investigations"/>
    <x v="6"/>
    <s v="B34"/>
    <n v="3000"/>
    <n v="3000"/>
    <n v="6000"/>
    <n v="250"/>
    <n v="250"/>
  </r>
  <r>
    <x v="62"/>
    <s v="Department of Labor and Industries"/>
    <s v="2024 Supplemental"/>
    <m/>
    <s v="235-Department of Labor and Industries"/>
    <x v="6"/>
    <s v="B34"/>
    <n v="168000"/>
    <n v="165000"/>
    <n v="333000"/>
    <n v="14000"/>
    <n v="13750"/>
  </r>
  <r>
    <x v="63"/>
    <s v="Department of Licensing"/>
    <s v="2024 Supplemental"/>
    <m/>
    <s v="240-Department of Licensing"/>
    <x v="6"/>
    <s v="B34"/>
    <n v="136000"/>
    <n v="135000"/>
    <n v="271000"/>
    <n v="11333.33"/>
    <n v="11250"/>
  </r>
  <r>
    <x v="64"/>
    <s v="Military Department"/>
    <s v="2024 Supplemental"/>
    <m/>
    <s v="245-Military Department"/>
    <x v="6"/>
    <s v="B34"/>
    <n v="40000"/>
    <n v="41000"/>
    <n v="81000"/>
    <n v="3333.33"/>
    <n v="3416.67"/>
  </r>
  <r>
    <x v="65"/>
    <s v="Public Employment Relations Comm"/>
    <s v="2024 Supplemental"/>
    <m/>
    <s v="275-Public Employment Relations Comm"/>
    <x v="6"/>
    <s v="B34"/>
    <n v="2000"/>
    <n v="2000"/>
    <n v="4000"/>
    <n v="166.67"/>
    <n v="166.67"/>
  </r>
  <r>
    <x v="66"/>
    <s v="Dept of Social and Health Services"/>
    <s v="2024 Supplemental"/>
    <m/>
    <s v="300-Dept of Social and Health Services"/>
    <x v="6"/>
    <s v="B34"/>
    <n v="992000"/>
    <n v="995000"/>
    <n v="1987000"/>
    <n v="82666.67"/>
    <n v="82916.67"/>
  </r>
  <r>
    <x v="67"/>
    <s v="Department of Health"/>
    <s v="2024 Supplemental"/>
    <m/>
    <s v="303-Department of Health"/>
    <x v="6"/>
    <s v="B34"/>
    <n v="179000"/>
    <n v="178000"/>
    <n v="357000"/>
    <n v="14916.67"/>
    <n v="14833.33"/>
  </r>
  <r>
    <x v="68"/>
    <s v="Department of Veterans' Affairs"/>
    <s v="2024 Supplemental"/>
    <m/>
    <s v="305-Department of Veterans' Affairs"/>
    <x v="6"/>
    <s v="B34"/>
    <n v="56000"/>
    <n v="56000"/>
    <n v="112000"/>
    <n v="4666.67"/>
    <n v="4666.67"/>
  </r>
  <r>
    <x v="69"/>
    <s v="Dept of Children, Youth &amp; Families"/>
    <s v="2024 Supplemental"/>
    <m/>
    <s v="307-Dept of Children, Youth &amp; Families"/>
    <x v="6"/>
    <s v="B34"/>
    <n v="283000"/>
    <n v="283000"/>
    <n v="566000"/>
    <n v="23583.33"/>
    <n v="23583.33"/>
  </r>
  <r>
    <x v="70"/>
    <s v="Department of Corrections"/>
    <s v="2024 Supplemental"/>
    <m/>
    <s v="310-Department of Corrections"/>
    <x v="6"/>
    <s v="B34"/>
    <n v="486000"/>
    <n v="487000"/>
    <n v="973000"/>
    <n v="40500"/>
    <n v="40583.33"/>
  </r>
  <r>
    <x v="71"/>
    <s v="Dept of Services for the Blind"/>
    <s v="2024 Supplemental"/>
    <m/>
    <s v="315-Dept of Services for the Blind"/>
    <x v="6"/>
    <s v="B34"/>
    <n v="6000"/>
    <n v="6000"/>
    <n v="12000"/>
    <n v="500"/>
    <n v="500"/>
  </r>
  <r>
    <x v="72"/>
    <s v="Student Achievement Council"/>
    <s v="2024 Supplemental"/>
    <m/>
    <s v="340-Student Achievement Council"/>
    <x v="6"/>
    <s v="B34"/>
    <n v="7000"/>
    <n v="6000"/>
    <n v="13000"/>
    <n v="583.33000000000004"/>
    <n v="500"/>
  </r>
  <r>
    <x v="73"/>
    <s v="LEOFF 2 Retirement Board"/>
    <s v="2024 Supplemental"/>
    <m/>
    <s v="341-LEOFF 2 Retirement Board"/>
    <x v="6"/>
    <s v="B34"/>
    <n v="0"/>
    <n v="0"/>
    <n v="0"/>
    <n v="0"/>
    <n v="0"/>
  </r>
  <r>
    <x v="74"/>
    <s v="Public Schools"/>
    <s v="2024 Supplemental"/>
    <m/>
    <s v="350-Public Schools"/>
    <x v="6"/>
    <s v="B34"/>
    <n v="0"/>
    <n v="0"/>
    <n v="0"/>
    <n v="0"/>
    <n v="0"/>
  </r>
  <r>
    <x v="75"/>
    <s v="State School for the Blind"/>
    <s v="2024 Supplemental"/>
    <m/>
    <s v="351-State School for the Blind"/>
    <x v="6"/>
    <s v="B34"/>
    <n v="0"/>
    <n v="0"/>
    <n v="0"/>
    <n v="0"/>
    <n v="0"/>
  </r>
  <r>
    <x v="76"/>
    <s v="Childhood Deafness &amp; Hearing Loss"/>
    <s v="2024 Supplemental"/>
    <m/>
    <s v="353-Childhood Deafness &amp; Hearing Loss"/>
    <x v="6"/>
    <s v="B34"/>
    <n v="0"/>
    <n v="0"/>
    <n v="0"/>
    <n v="0"/>
    <n v="0"/>
  </r>
  <r>
    <x v="77"/>
    <s v="Workforce Trng &amp; Educ Coord Board"/>
    <s v="2024 Supplemental"/>
    <m/>
    <s v="354-Workforce Trng &amp; Educ Coord Board"/>
    <x v="6"/>
    <s v="B34"/>
    <n v="1000"/>
    <n v="2000"/>
    <n v="3000"/>
    <n v="83.33"/>
    <n v="166.67"/>
  </r>
  <r>
    <x v="78"/>
    <s v="Archaeology &amp; Historic Preservation"/>
    <s v="2024 Supplemental"/>
    <m/>
    <s v="355-Archaeology &amp; Historic Preservation"/>
    <x v="6"/>
    <s v="B34"/>
    <n v="0"/>
    <n v="0"/>
    <n v="0"/>
    <n v="0"/>
    <n v="0"/>
  </r>
  <r>
    <x v="79"/>
    <s v="Washington Charter School Comm"/>
    <s v="2024 Supplemental"/>
    <m/>
    <s v="359-Washington Charter School Comm"/>
    <x v="6"/>
    <s v="B34"/>
    <n v="0"/>
    <n v="0"/>
    <n v="0"/>
    <n v="0"/>
    <n v="0"/>
  </r>
  <r>
    <x v="80"/>
    <s v="University of Washington"/>
    <s v="2024 Supplemental"/>
    <m/>
    <s v="360-University of Washington"/>
    <x v="6"/>
    <s v="B34"/>
    <n v="0"/>
    <n v="0"/>
    <n v="0"/>
    <n v="0"/>
    <n v="0"/>
  </r>
  <r>
    <x v="81"/>
    <s v="Washington State University"/>
    <s v="2024 Supplemental"/>
    <m/>
    <s v="365-Washington State University"/>
    <x v="6"/>
    <s v="B34"/>
    <n v="0"/>
    <n v="0"/>
    <n v="0"/>
    <n v="0"/>
    <n v="0"/>
  </r>
  <r>
    <x v="82"/>
    <s v="Eastern Washington University"/>
    <s v="2024 Supplemental"/>
    <m/>
    <s v="370-Eastern Washington University"/>
    <x v="6"/>
    <s v="B34"/>
    <n v="0"/>
    <n v="0"/>
    <n v="0"/>
    <n v="0"/>
    <n v="0"/>
  </r>
  <r>
    <x v="83"/>
    <s v="Central Washington University"/>
    <s v="2024 Supplemental"/>
    <m/>
    <s v="375-Central Washington University"/>
    <x v="6"/>
    <s v="B34"/>
    <n v="0"/>
    <n v="0"/>
    <n v="0"/>
    <n v="0"/>
    <n v="0"/>
  </r>
  <r>
    <x v="84"/>
    <s v="The Evergreen State College"/>
    <s v="2024 Supplemental"/>
    <m/>
    <s v="376-The Evergreen State College"/>
    <x v="6"/>
    <s v="B34"/>
    <n v="0"/>
    <n v="0"/>
    <n v="0"/>
    <n v="0"/>
    <n v="0"/>
  </r>
  <r>
    <x v="85"/>
    <s v="Western Washington University"/>
    <s v="2024 Supplemental"/>
    <m/>
    <s v="380-Western Washington University"/>
    <x v="6"/>
    <s v="B34"/>
    <n v="0"/>
    <n v="0"/>
    <n v="0"/>
    <n v="0"/>
    <n v="0"/>
  </r>
  <r>
    <x v="86"/>
    <s v="Washington State Arts Commission"/>
    <s v="2024 Supplemental"/>
    <m/>
    <s v="387-Washington State Arts Commission"/>
    <x v="6"/>
    <s v="B34"/>
    <n v="0"/>
    <n v="0"/>
    <n v="0"/>
    <n v="0"/>
    <n v="0"/>
  </r>
  <r>
    <x v="87"/>
    <s v="Washington State Historical Society"/>
    <s v="2024 Supplemental"/>
    <m/>
    <s v="390-Washington State Historical Society"/>
    <x v="6"/>
    <s v="B34"/>
    <n v="0"/>
    <n v="0"/>
    <n v="0"/>
    <n v="0"/>
    <n v="0"/>
  </r>
  <r>
    <x v="88"/>
    <s v="East Wash State Historical Society"/>
    <s v="2024 Supplemental"/>
    <m/>
    <s v="395-East Wash State Historical Society"/>
    <x v="6"/>
    <s v="B34"/>
    <n v="0"/>
    <n v="0"/>
    <n v="0"/>
    <n v="0"/>
    <n v="0"/>
  </r>
  <r>
    <x v="89"/>
    <s v="Department of Transportation"/>
    <s v="2024 Supplemental"/>
    <m/>
    <s v="405-Department of Transportation"/>
    <x v="6"/>
    <s v="B34"/>
    <n v="0"/>
    <n v="0"/>
    <n v="0"/>
    <n v="0"/>
    <n v="0"/>
  </r>
  <r>
    <x v="90"/>
    <s v="County Road Administration Board"/>
    <s v="2024 Supplemental"/>
    <m/>
    <s v="406-County Road Administration Board"/>
    <x v="6"/>
    <s v="B34"/>
    <n v="1000"/>
    <n v="1000"/>
    <n v="2000"/>
    <n v="83.33"/>
    <n v="83.33"/>
  </r>
  <r>
    <x v="91"/>
    <s v="Transportation Improvement Board"/>
    <s v="2024 Supplemental"/>
    <m/>
    <s v="407-Transportation Improvement Board"/>
    <x v="6"/>
    <s v="B34"/>
    <n v="0"/>
    <n v="1000"/>
    <n v="1000"/>
    <n v="0"/>
    <n v="83.33"/>
  </r>
  <r>
    <x v="92"/>
    <s v="Transportation Commission"/>
    <s v="2024 Supplemental"/>
    <m/>
    <s v="410-Transportation Commission"/>
    <x v="6"/>
    <s v="B34"/>
    <n v="0"/>
    <n v="0"/>
    <n v="0"/>
    <n v="0"/>
    <n v="0"/>
  </r>
  <r>
    <x v="93"/>
    <s v="Freight Mobility Strategic Invest"/>
    <s v="2024 Supplemental"/>
    <m/>
    <s v="411-Freight Mobility Strategic Invest"/>
    <x v="6"/>
    <s v="B34"/>
    <n v="0"/>
    <n v="0"/>
    <n v="0"/>
    <n v="0"/>
    <n v="0"/>
  </r>
  <r>
    <x v="94"/>
    <s v="Columbia River Gorge Commission"/>
    <s v="2024 Supplemental"/>
    <m/>
    <s v="460-Columbia River Gorge Commission"/>
    <x v="6"/>
    <s v="B34"/>
    <n v="0"/>
    <n v="0"/>
    <n v="0"/>
    <n v="0"/>
    <n v="0"/>
  </r>
  <r>
    <x v="95"/>
    <s v="Department of Ecology"/>
    <s v="2024 Supplemental"/>
    <m/>
    <s v="461-Department of Ecology"/>
    <x v="6"/>
    <s v="B34"/>
    <n v="102000"/>
    <n v="106000"/>
    <n v="208000"/>
    <n v="8500"/>
    <n v="8833.33"/>
  </r>
  <r>
    <x v="96"/>
    <s v="WA Pollution Liab Insurance Program"/>
    <s v="2024 Supplemental"/>
    <m/>
    <s v="462-WA Pollution Liab Insurance Program"/>
    <x v="6"/>
    <s v="B34"/>
    <n v="2000"/>
    <n v="1000"/>
    <n v="3000"/>
    <n v="166.67"/>
    <n v="83.33"/>
  </r>
  <r>
    <x v="97"/>
    <s v="Energy Fac Site Eval"/>
    <s v="2024 Supplemental"/>
    <m/>
    <s v="463-Energy Fac Site Eval"/>
    <x v="6"/>
    <s v="B34"/>
    <n v="0"/>
    <n v="0"/>
    <n v="0"/>
    <n v="0"/>
    <n v="0"/>
  </r>
  <r>
    <x v="98"/>
    <s v="State Parks and Recreation Comm"/>
    <s v="2024 Supplemental"/>
    <m/>
    <s v="465-State Parks and Recreation Comm"/>
    <x v="6"/>
    <s v="B34"/>
    <n v="58000"/>
    <n v="58000"/>
    <n v="116000"/>
    <n v="4833.33"/>
    <n v="4833.33"/>
  </r>
  <r>
    <x v="99"/>
    <s v="Rec and Conservation Funding Board"/>
    <s v="2024 Supplemental"/>
    <m/>
    <s v="467-Rec and Conservation Funding Board"/>
    <x v="6"/>
    <s v="B34"/>
    <n v="5000"/>
    <n v="5000"/>
    <n v="10000"/>
    <n v="416.67"/>
    <n v="416.67"/>
  </r>
  <r>
    <x v="100"/>
    <s v="Environ &amp; Land Use Hearings Office"/>
    <s v="2024 Supplemental"/>
    <m/>
    <s v="468-Environ &amp; Land Use Hearings Office"/>
    <x v="6"/>
    <s v="B34"/>
    <n v="0"/>
    <n v="0"/>
    <n v="0"/>
    <n v="0"/>
    <n v="0"/>
  </r>
  <r>
    <x v="101"/>
    <s v="State Conservation Commission"/>
    <s v="2024 Supplemental"/>
    <m/>
    <s v="471-State Conservation Commission"/>
    <x v="6"/>
    <s v="B34"/>
    <n v="0"/>
    <n v="0"/>
    <n v="0"/>
    <n v="0"/>
    <n v="0"/>
  </r>
  <r>
    <x v="102"/>
    <s v="Dept of Fish and Wildlife"/>
    <s v="2024 Supplemental"/>
    <m/>
    <s v="477-Dept of Fish and Wildlife"/>
    <x v="6"/>
    <s v="B34"/>
    <n v="126000"/>
    <n v="126000"/>
    <n v="252000"/>
    <n v="10500"/>
    <n v="10500"/>
  </r>
  <r>
    <x v="103"/>
    <s v="Puget Sound Partnership"/>
    <s v="2024 Supplemental"/>
    <m/>
    <s v="478-Puget Sound Partnership"/>
    <x v="6"/>
    <s v="B34"/>
    <n v="3000"/>
    <n v="3000"/>
    <n v="6000"/>
    <n v="250"/>
    <n v="250"/>
  </r>
  <r>
    <x v="104"/>
    <s v="Department of Natural Resources"/>
    <s v="2024 Supplemental"/>
    <m/>
    <s v="490-Department of Natural Resources"/>
    <x v="6"/>
    <s v="B34"/>
    <n v="106000"/>
    <n v="106000"/>
    <n v="212000"/>
    <n v="8833.33"/>
    <n v="8833.33"/>
  </r>
  <r>
    <x v="105"/>
    <s v="Department of Agriculture"/>
    <s v="2024 Supplemental"/>
    <m/>
    <s v="495-Department of Agriculture"/>
    <x v="6"/>
    <s v="B34"/>
    <n v="48000"/>
    <n v="46000"/>
    <n v="94000"/>
    <n v="4000"/>
    <n v="3833.33"/>
  </r>
  <r>
    <x v="106"/>
    <s v="Employment Security Department"/>
    <s v="2024 Supplemental"/>
    <m/>
    <s v="540-Employment Security Department"/>
    <x v="6"/>
    <s v="B34"/>
    <n v="136000"/>
    <n v="136000"/>
    <n v="272000"/>
    <n v="11333.33"/>
    <n v="11333.33"/>
  </r>
  <r>
    <x v="107"/>
    <s v="Community/Technical College System"/>
    <s v="2024 Supplemental"/>
    <m/>
    <s v="699-Community/Technical College System"/>
    <x v="6"/>
    <s v="B34"/>
    <n v="0"/>
    <n v="0"/>
    <n v="0"/>
    <n v="0"/>
    <n v="0"/>
  </r>
  <r>
    <x v="0"/>
    <s v="House of Representatives"/>
    <s v="2023-25 Biennium"/>
    <s v="OCIO"/>
    <s v="011-House of Representatives"/>
    <x v="7"/>
    <s v="B35"/>
    <n v="37500"/>
    <n v="36500"/>
    <n v="74000"/>
    <n v="3125"/>
    <n v="3041.6666666666665"/>
  </r>
  <r>
    <x v="1"/>
    <s v="Senate"/>
    <s v="2023-25 Biennium"/>
    <s v="OCIO"/>
    <s v="012-Senate"/>
    <x v="7"/>
    <s v="B35"/>
    <n v="26000"/>
    <n v="27000"/>
    <n v="53000"/>
    <n v="2166.6666666666665"/>
    <n v="2250"/>
  </r>
  <r>
    <x v="2"/>
    <s v="Joint Transportation Committee"/>
    <s v="2023-25 Biennium"/>
    <s v="OCIO"/>
    <s v="013-Joint Transportation Committee"/>
    <x v="7"/>
    <s v="B35"/>
    <n v="500"/>
    <n v="500"/>
    <n v="1000"/>
    <n v="41.666666666666664"/>
    <n v="41.666666666666664"/>
  </r>
  <r>
    <x v="3"/>
    <s v="Jt Leg Audit &amp; Review Committee"/>
    <s v="2023-25 Biennium"/>
    <s v="OCIO"/>
    <s v="014-Jt Leg Audit &amp; Review Committee"/>
    <x v="7"/>
    <s v="B35"/>
    <n v="2000"/>
    <n v="3000"/>
    <n v="5000"/>
    <n v="166.66666666666666"/>
    <n v="250"/>
  </r>
  <r>
    <x v="4"/>
    <s v="LEAP Committee"/>
    <s v="2023-25 Biennium"/>
    <s v="OCIO"/>
    <s v="020-LEAP Committee"/>
    <x v="7"/>
    <s v="B35"/>
    <n v="1000"/>
    <n v="1000"/>
    <n v="2000"/>
    <n v="83.333333333333329"/>
    <n v="83.333333333333329"/>
  </r>
  <r>
    <x v="5"/>
    <s v="Office of the State Actuary"/>
    <s v="2023-25 Biennium"/>
    <s v="OCIO"/>
    <s v="035-Office of the State Actuary"/>
    <x v="7"/>
    <s v="B35"/>
    <n v="2500"/>
    <n v="1500"/>
    <n v="4000"/>
    <n v="208.33333333333334"/>
    <n v="125"/>
  </r>
  <r>
    <x v="7"/>
    <s v="Office of Legislative Support Svcs"/>
    <s v="2023-25 Biennium"/>
    <s v="OCIO"/>
    <s v="037-Office of Legislative Support Svcs"/>
    <x v="7"/>
    <s v="B35"/>
    <n v="3000"/>
    <n v="4000"/>
    <n v="7000"/>
    <n v="250"/>
    <n v="333.33333333333331"/>
  </r>
  <r>
    <x v="8"/>
    <s v="Joint Legislative Systems Comm"/>
    <s v="2023-25 Biennium"/>
    <s v="OCIO"/>
    <s v="038-Joint Legislative Systems Comm"/>
    <x v="7"/>
    <s v="B35"/>
    <n v="7000"/>
    <n v="6000"/>
    <n v="13000"/>
    <n v="583.33333333333337"/>
    <n v="500"/>
  </r>
  <r>
    <x v="9"/>
    <s v="Statute Law Committee"/>
    <s v="2023-25 Biennium"/>
    <s v="OCIO"/>
    <s v="040-Statute Law Committee"/>
    <x v="7"/>
    <s v="B35"/>
    <n v="3500"/>
    <n v="4500"/>
    <n v="8000"/>
    <n v="291.66666666666669"/>
    <n v="375"/>
  </r>
  <r>
    <x v="10"/>
    <s v="Supreme Court"/>
    <s v="2023-25 Biennium"/>
    <s v="OCIO"/>
    <s v="045-Supreme Court"/>
    <x v="7"/>
    <s v="B35"/>
    <n v="7000"/>
    <n v="6000"/>
    <n v="13000"/>
    <n v="583.33333333333337"/>
    <n v="500"/>
  </r>
  <r>
    <x v="11"/>
    <s v="State Law Library"/>
    <s v="2023-25 Biennium"/>
    <s v="OCIO"/>
    <s v="046-State Law Library"/>
    <x v="7"/>
    <s v="B35"/>
    <n v="500"/>
    <n v="500"/>
    <n v="1000"/>
    <n v="41.666666666666664"/>
    <n v="41.666666666666664"/>
  </r>
  <r>
    <x v="12"/>
    <s v="Court of Appeals"/>
    <s v="2023-25 Biennium"/>
    <s v="OCIO"/>
    <s v="048-Court of Appeals"/>
    <x v="7"/>
    <s v="B35"/>
    <n v="12500"/>
    <n v="14500"/>
    <n v="27000"/>
    <n v="1041.6666666666667"/>
    <n v="1208.3333333333333"/>
  </r>
  <r>
    <x v="13"/>
    <s v="Commission on Judicial Conduct"/>
    <s v="2023-25 Biennium"/>
    <s v="OCIO"/>
    <s v="050-Commission on Judicial Conduct"/>
    <x v="7"/>
    <s v="B35"/>
    <n v="500"/>
    <n v="500"/>
    <n v="1000"/>
    <n v="41.666666666666664"/>
    <n v="41.666666666666664"/>
  </r>
  <r>
    <x v="14"/>
    <s v="Administrative Office of the Courts"/>
    <s v="2023-25 Biennium"/>
    <s v="OCIO"/>
    <s v="055-Administrative Office of the Courts"/>
    <x v="7"/>
    <s v="B35"/>
    <n v="49500"/>
    <n v="50500"/>
    <n v="100000"/>
    <n v="4125"/>
    <n v="4208.333333333333"/>
  </r>
  <r>
    <x v="15"/>
    <s v="Office of Public Defense"/>
    <s v="2023-25 Biennium"/>
    <s v="OCIO"/>
    <s v="056-Office of Public Defense"/>
    <x v="7"/>
    <s v="B35"/>
    <n v="2500"/>
    <n v="3500"/>
    <n v="6000"/>
    <n v="208.33333333333334"/>
    <n v="291.66666666666669"/>
  </r>
  <r>
    <x v="16"/>
    <s v="Office of Civil Legal Aid"/>
    <s v="2023-25 Biennium"/>
    <s v="OCIO"/>
    <s v="057-Office of Civil Legal Aid"/>
    <x v="7"/>
    <s v="B35"/>
    <n v="500"/>
    <n v="500"/>
    <n v="1000"/>
    <n v="41.666666666666664"/>
    <n v="41.666666666666664"/>
  </r>
  <r>
    <x v="17"/>
    <s v="Office of the Governor"/>
    <s v="2023-25 Biennium"/>
    <s v="OCIO"/>
    <s v="075-Office of the Governor"/>
    <x v="7"/>
    <s v="B35"/>
    <n v="7500"/>
    <n v="7500"/>
    <n v="15000"/>
    <n v="625"/>
    <n v="625"/>
  </r>
  <r>
    <x v="18"/>
    <s v="Office of the Lieutenant Governor"/>
    <s v="2023-25 Biennium"/>
    <s v="OCIO"/>
    <s v="080-Office of the Lieutenant Governor"/>
    <x v="7"/>
    <s v="B35"/>
    <n v="500"/>
    <n v="500"/>
    <n v="1000"/>
    <n v="41.666666666666664"/>
    <n v="41.666666666666664"/>
  </r>
  <r>
    <x v="20"/>
    <s v="Public Disclosure Commission"/>
    <s v="2023-25 Biennium"/>
    <s v="OCIO"/>
    <s v="082-Public Disclosure Commission"/>
    <x v="7"/>
    <s v="B35"/>
    <n v="2500"/>
    <n v="3500"/>
    <n v="6000"/>
    <n v="208.33333333333334"/>
    <n v="291.66666666666669"/>
  </r>
  <r>
    <x v="21"/>
    <s v="Office of the Secretary of State"/>
    <s v="2023-25 Biennium"/>
    <s v="OCIO"/>
    <s v="085-Office of the Secretary of State"/>
    <x v="7"/>
    <s v="B35"/>
    <n v="28500"/>
    <n v="28500"/>
    <n v="57000"/>
    <n v="2375"/>
    <n v="2375"/>
  </r>
  <r>
    <x v="22"/>
    <s v="Governor's Office of Indian Affairs"/>
    <s v="2023-25 Biennium"/>
    <s v="OCIO"/>
    <s v="086-Governor's Office of Indian Affairs"/>
    <x v="7"/>
    <s v="B35"/>
    <n v="0"/>
    <n v="0"/>
    <n v="0"/>
    <n v="0"/>
    <n v="0"/>
  </r>
  <r>
    <x v="23"/>
    <s v="Asian-Pacific-American Affrs"/>
    <s v="2023-25 Biennium"/>
    <s v="OCIO"/>
    <s v="087-Asian-Pacific-American Affrs"/>
    <x v="7"/>
    <s v="B35"/>
    <n v="0"/>
    <n v="0"/>
    <n v="0"/>
    <n v="0"/>
    <n v="0"/>
  </r>
  <r>
    <x v="24"/>
    <s v="Office of the State Treasurer"/>
    <s v="2023-25 Biennium"/>
    <s v="OCIO"/>
    <s v="090-Office of the State Treasurer"/>
    <x v="7"/>
    <s v="B35"/>
    <n v="6000"/>
    <n v="6000"/>
    <n v="12000"/>
    <n v="500"/>
    <n v="500"/>
  </r>
  <r>
    <x v="25"/>
    <s v="Redistricting Commission"/>
    <s v="2023-25 Biennium"/>
    <s v="OCIO"/>
    <s v="091-Redistricting Commission"/>
    <x v="7"/>
    <s v="B35"/>
    <n v="0"/>
    <n v="0"/>
    <n v="0"/>
    <n v="0"/>
    <n v="0"/>
  </r>
  <r>
    <x v="26"/>
    <s v="Office of the State Auditor"/>
    <s v="2023-25 Biennium"/>
    <s v="OCIO"/>
    <s v="095-Office of the State Auditor"/>
    <x v="7"/>
    <s v="B35"/>
    <n v="42500"/>
    <n v="42500"/>
    <n v="85000"/>
    <n v="3541.6666666666665"/>
    <n v="3541.6666666666665"/>
  </r>
  <r>
    <x v="27"/>
    <s v="Comm Salaries for Elected Officials"/>
    <s v="2023-25 Biennium"/>
    <s v="OCIO"/>
    <s v="099-Comm Salaries for Elected Officials"/>
    <x v="7"/>
    <s v="B35"/>
    <n v="0"/>
    <n v="0"/>
    <n v="0"/>
    <n v="0"/>
    <n v="0"/>
  </r>
  <r>
    <x v="28"/>
    <s v="Office of the Attorney General"/>
    <s v="2023-25 Biennium"/>
    <s v="OCIO"/>
    <s v="100-Office of the Attorney General"/>
    <x v="7"/>
    <s v="B35"/>
    <n v="160500"/>
    <n v="159500"/>
    <n v="320000"/>
    <n v="13375"/>
    <n v="13291.666666666666"/>
  </r>
  <r>
    <x v="29"/>
    <s v="Caseload Forecast Council"/>
    <s v="2023-25 Biennium"/>
    <s v="OCIO"/>
    <s v="101-Caseload Forecast Council"/>
    <x v="7"/>
    <s v="B35"/>
    <n v="1000"/>
    <n v="1000"/>
    <n v="2000"/>
    <n v="83.333333333333329"/>
    <n v="83.333333333333329"/>
  </r>
  <r>
    <x v="30"/>
    <s v="Dept of Financial Institutions"/>
    <s v="2023-25 Biennium"/>
    <s v="OCIO"/>
    <s v="102-Dept of Financial Institutions"/>
    <x v="7"/>
    <s v="B35"/>
    <n v="21000"/>
    <n v="21000"/>
    <n v="42000"/>
    <n v="1750"/>
    <n v="1750"/>
  </r>
  <r>
    <x v="31"/>
    <s v="Department of Commerce"/>
    <s v="2023-25 Biennium"/>
    <s v="OCIO"/>
    <s v="103-Department of Commerce"/>
    <x v="7"/>
    <s v="B35"/>
    <n v="43500"/>
    <n v="44500"/>
    <n v="88000"/>
    <n v="3625"/>
    <n v="3708.3333333333335"/>
  </r>
  <r>
    <x v="32"/>
    <s v="Economic &amp; Revenue Forecast Council"/>
    <s v="2023-25 Biennium"/>
    <s v="OCIO"/>
    <s v="104-Economic &amp; Revenue Forecast Council"/>
    <x v="7"/>
    <s v="B35"/>
    <n v="500"/>
    <n v="500"/>
    <n v="1000"/>
    <n v="41.666666666666664"/>
    <n v="41.666666666666664"/>
  </r>
  <r>
    <x v="33"/>
    <s v="Office of Financial Management"/>
    <s v="2023-25 Biennium"/>
    <s v="OCIO"/>
    <s v="105-Office of Financial Management"/>
    <x v="7"/>
    <s v="B35"/>
    <n v="48500"/>
    <n v="51500"/>
    <n v="100000"/>
    <n v="4041.6666666666665"/>
    <n v="4291.666666666667"/>
  </r>
  <r>
    <x v="34"/>
    <s v="WA State Health Care Authority"/>
    <s v="2023-25 Biennium"/>
    <s v="OCIO"/>
    <s v="107-WA State Health Care Authority"/>
    <x v="7"/>
    <s v="B35"/>
    <n v="151500"/>
    <n v="150500"/>
    <n v="302000"/>
    <n v="12625"/>
    <n v="12541.666666666666"/>
  </r>
  <r>
    <x v="35"/>
    <s v="Office of Administrative Hearings"/>
    <s v="2023-25 Biennium"/>
    <s v="OCIO"/>
    <s v="110-Office of Administrative Hearings"/>
    <x v="7"/>
    <s v="B35"/>
    <n v="27500"/>
    <n v="26500"/>
    <n v="54000"/>
    <n v="2291.6666666666665"/>
    <n v="2208.3333333333335"/>
  </r>
  <r>
    <x v="36"/>
    <s v="State Lottery Commission"/>
    <s v="2023-25 Biennium"/>
    <s v="OCIO"/>
    <s v="116-State Lottery Commission"/>
    <x v="7"/>
    <s v="B35"/>
    <n v="13000"/>
    <n v="13000"/>
    <n v="26000"/>
    <n v="1083.3333333333333"/>
    <n v="1083.3333333333333"/>
  </r>
  <r>
    <x v="37"/>
    <s v="Washington State Gambling Comm"/>
    <s v="2023-25 Biennium"/>
    <s v="OCIO"/>
    <s v="117-Washington State Gambling Comm"/>
    <x v="7"/>
    <s v="B35"/>
    <n v="10000"/>
    <n v="10000"/>
    <n v="20000"/>
    <n v="833.33333333333337"/>
    <n v="833.33333333333337"/>
  </r>
  <r>
    <x v="38"/>
    <s v="WA State Comm on Hispanic Affairs"/>
    <s v="2023-25 Biennium"/>
    <s v="OCIO"/>
    <s v="118-WA State Comm on Hispanic Affairs"/>
    <x v="7"/>
    <s v="B35"/>
    <n v="0"/>
    <n v="0"/>
    <n v="0"/>
    <n v="0"/>
    <n v="0"/>
  </r>
  <r>
    <x v="39"/>
    <s v="African-American Affairs Comm"/>
    <s v="2023-25 Biennium"/>
    <s v="OCIO"/>
    <s v="119-African-American Affairs Comm"/>
    <x v="7"/>
    <s v="B35"/>
    <n v="0"/>
    <n v="0"/>
    <n v="0"/>
    <n v="0"/>
    <n v="0"/>
  </r>
  <r>
    <x v="40"/>
    <s v="Human Rights Commission"/>
    <s v="2023-25 Biennium"/>
    <s v="OCIO"/>
    <s v="120-Human Rights Commission"/>
    <x v="7"/>
    <s v="B35"/>
    <n v="3000"/>
    <n v="3000"/>
    <n v="6000"/>
    <n v="250"/>
    <n v="250"/>
  </r>
  <r>
    <x v="41"/>
    <s v="Department of Retirement Systems"/>
    <s v="2023-25 Biennium"/>
    <s v="OCIO"/>
    <s v="124-Department of Retirement Systems"/>
    <x v="7"/>
    <s v="B35"/>
    <n v="27000"/>
    <n v="27000"/>
    <n v="54000"/>
    <n v="2250"/>
    <n v="2250"/>
  </r>
  <r>
    <x v="42"/>
    <s v="State Investment Board"/>
    <s v="2023-25 Biennium"/>
    <s v="OCIO"/>
    <s v="126-State Investment Board"/>
    <x v="7"/>
    <s v="B35"/>
    <n v="11000"/>
    <n v="11000"/>
    <n v="22000"/>
    <n v="916.66666666666663"/>
    <n v="916.66666666666663"/>
  </r>
  <r>
    <x v="43"/>
    <s v="Department of Revenue"/>
    <s v="2023-25 Biennium"/>
    <s v="OCIO"/>
    <s v="140-Department of Revenue"/>
    <x v="7"/>
    <s v="B35"/>
    <n v="124500"/>
    <n v="128500"/>
    <n v="253000"/>
    <n v="10375"/>
    <n v="10708.333333333334"/>
  </r>
  <r>
    <x v="44"/>
    <s v="Board of Tax Appeals"/>
    <s v="2023-25 Biennium"/>
    <s v="OCIO"/>
    <s v="142-Board of Tax Appeals"/>
    <x v="7"/>
    <s v="B35"/>
    <n v="2500"/>
    <n v="1500"/>
    <n v="4000"/>
    <n v="208.33333333333334"/>
    <n v="125"/>
  </r>
  <r>
    <x v="45"/>
    <s v="Minority &amp; Women's Business Enterp"/>
    <s v="2023-25 Biennium"/>
    <s v="OCIO"/>
    <s v="147-Minority &amp; Women's Business Enterp"/>
    <x v="7"/>
    <s v="B35"/>
    <n v="3000"/>
    <n v="4000"/>
    <n v="7000"/>
    <n v="250"/>
    <n v="333.33333333333331"/>
  </r>
  <r>
    <x v="46"/>
    <s v="Office of Insurance Commissioner"/>
    <s v="2023-25 Biennium"/>
    <s v="OCIO"/>
    <s v="160-Office of Insurance Commissioner"/>
    <x v="7"/>
    <s v="B35"/>
    <n v="24500"/>
    <n v="25500"/>
    <n v="50000"/>
    <n v="2041.6666666666667"/>
    <n v="2125"/>
  </r>
  <r>
    <x v="47"/>
    <s v="Consolidated Technology Services"/>
    <s v="2023-25 Biennium"/>
    <s v="OCIO"/>
    <s v="163-Consolidated Technology Services"/>
    <x v="7"/>
    <s v="B35"/>
    <n v="26000"/>
    <n v="29000"/>
    <n v="55000"/>
    <n v="2166.6666666666665"/>
    <n v="2416.6666666666665"/>
  </r>
  <r>
    <x v="48"/>
    <s v="State Board of Accountancy"/>
    <s v="2023-25 Biennium"/>
    <s v="OCIO"/>
    <s v="165-State Board of Accountancy"/>
    <x v="7"/>
    <s v="B35"/>
    <n v="1000"/>
    <n v="1000"/>
    <n v="2000"/>
    <n v="83.333333333333329"/>
    <n v="83.333333333333329"/>
  </r>
  <r>
    <x v="49"/>
    <s v="Bd of Reg Prof Eng &amp; Land Surveyors"/>
    <s v="2023-25 Biennium"/>
    <s v="OCIO"/>
    <s v="166-Bd of Reg Prof Eng &amp; Land Surveyors"/>
    <x v="7"/>
    <s v="B35"/>
    <n v="1500"/>
    <n v="500"/>
    <n v="2000"/>
    <n v="125"/>
    <n v="41.666666666666664"/>
  </r>
  <r>
    <x v="50"/>
    <s v="Forensic Investigations Council"/>
    <s v="2023-25 Biennium"/>
    <s v="OCIO"/>
    <s v="167-Forensic Investigations Council"/>
    <x v="7"/>
    <s v="B35"/>
    <n v="0"/>
    <n v="0"/>
    <n v="0"/>
    <n v="0"/>
    <n v="0"/>
  </r>
  <r>
    <x v="51"/>
    <s v="Dept of Enterprise Services"/>
    <s v="2023-25 Biennium"/>
    <s v="OCIO"/>
    <s v="179-Dept of Enterprise Services"/>
    <x v="7"/>
    <s v="B35"/>
    <n v="76000"/>
    <n v="75000"/>
    <n v="151000"/>
    <n v="6333.333333333333"/>
    <n v="6250"/>
  </r>
  <r>
    <x v="52"/>
    <s v="Washington Horse Racing Commission"/>
    <s v="2023-25 Biennium"/>
    <s v="OCIO"/>
    <s v="185-Washington Horse Racing Commission"/>
    <x v="7"/>
    <s v="B35"/>
    <n v="1000"/>
    <n v="1000"/>
    <n v="2000"/>
    <n v="83.333333333333329"/>
    <n v="83.333333333333329"/>
  </r>
  <r>
    <x v="53"/>
    <s v="Bd of Industrial Insurance Appeals"/>
    <s v="2023-25 Biennium"/>
    <s v="OCIO"/>
    <s v="190-Bd of Industrial Insurance Appeals"/>
    <x v="7"/>
    <s v="B35"/>
    <n v="14500"/>
    <n v="14500"/>
    <n v="29000"/>
    <n v="1208.3333333333333"/>
    <n v="1208.3333333333333"/>
  </r>
  <r>
    <x v="54"/>
    <s v="Liquor and Cannabis Board"/>
    <s v="2023-25 Biennium"/>
    <s v="OCIO"/>
    <s v="195-Liquor and Cannabis Board"/>
    <x v="7"/>
    <s v="B35"/>
    <n v="34500"/>
    <n v="35500"/>
    <n v="70000"/>
    <n v="2875"/>
    <n v="2958.3333333333335"/>
  </r>
  <r>
    <x v="55"/>
    <s v="Board of Pilotage Commissioners"/>
    <s v="2023-25 Biennium"/>
    <s v="OCIO"/>
    <s v="205-Board of Pilotage Commissioners"/>
    <x v="7"/>
    <s v="B35"/>
    <n v="500"/>
    <n v="500"/>
    <n v="1000"/>
    <n v="41.666666666666664"/>
    <n v="41.666666666666664"/>
  </r>
  <r>
    <x v="56"/>
    <s v="Utilities and Transportation Comm"/>
    <s v="2023-25 Biennium"/>
    <s v="OCIO"/>
    <s v="215-Utilities and Transportation Comm"/>
    <x v="7"/>
    <s v="B35"/>
    <n v="17000"/>
    <n v="16000"/>
    <n v="33000"/>
    <n v="1416.6666666666667"/>
    <n v="1333.3333333333333"/>
  </r>
  <r>
    <x v="57"/>
    <s v="Board for Volunteer Firefighters"/>
    <s v="2023-25 Biennium"/>
    <s v="OCIO"/>
    <s v="220-Board for Volunteer Firefighters"/>
    <x v="7"/>
    <s v="B35"/>
    <n v="500"/>
    <n v="500"/>
    <n v="1000"/>
    <n v="41.666666666666664"/>
    <n v="41.666666666666664"/>
  </r>
  <r>
    <x v="58"/>
    <s v="Washington State Patrol"/>
    <s v="2023-25 Biennium"/>
    <s v="OCIO"/>
    <s v="225-Washington State Patrol"/>
    <x v="7"/>
    <s v="B35"/>
    <n v="231000"/>
    <n v="233000"/>
    <n v="464000"/>
    <n v="19250"/>
    <n v="19416.666666666668"/>
  </r>
  <r>
    <x v="59"/>
    <s v="Criminal Justice Training Comm"/>
    <s v="2023-25 Biennium"/>
    <s v="OCIO"/>
    <s v="227-Criminal Justice Training Comm"/>
    <x v="7"/>
    <s v="B35"/>
    <n v="8000"/>
    <n v="7000"/>
    <n v="15000"/>
    <n v="666.66666666666663"/>
    <n v="583.33333333333337"/>
  </r>
  <r>
    <x v="60"/>
    <s v="WA Traffic Safety Commission"/>
    <s v="2023-25 Biennium"/>
    <s v="OCIO"/>
    <s v="228-WA Traffic Safety Commission"/>
    <x v="7"/>
    <s v="B35"/>
    <n v="2000"/>
    <n v="2000"/>
    <n v="4000"/>
    <n v="166.66666666666666"/>
    <n v="166.66666666666666"/>
  </r>
  <r>
    <x v="61"/>
    <s v="Office of Independent Investigations"/>
    <s v="2023-25 Biennium"/>
    <s v="OCIO"/>
    <s v="229-Office of Independent Investigations"/>
    <x v="7"/>
    <s v="B35"/>
    <n v="0"/>
    <n v="0"/>
    <n v="0"/>
    <n v="0"/>
    <n v="0"/>
  </r>
  <r>
    <x v="62"/>
    <s v="Department of Labor and Industries"/>
    <s v="2023-25 Biennium"/>
    <s v="OCIO"/>
    <s v="235-Department of Labor and Industries"/>
    <x v="7"/>
    <s v="B35"/>
    <n v="318000"/>
    <n v="322000"/>
    <n v="640000"/>
    <n v="26500"/>
    <n v="26833.333333333332"/>
  </r>
  <r>
    <x v="63"/>
    <s v="Department of Licensing"/>
    <s v="2023-25 Biennium"/>
    <s v="OCIO"/>
    <s v="240-Department of Licensing"/>
    <x v="7"/>
    <s v="B35"/>
    <n v="131000"/>
    <n v="132000"/>
    <n v="263000"/>
    <n v="10916.666666666666"/>
    <n v="11000"/>
  </r>
  <r>
    <x v="64"/>
    <s v="Military Department"/>
    <s v="2023-25 Biennium"/>
    <s v="OCIO"/>
    <s v="245-Military Department"/>
    <x v="7"/>
    <s v="B35"/>
    <n v="37000"/>
    <n v="37000"/>
    <n v="74000"/>
    <n v="3083.3333333333335"/>
    <n v="3083.3333333333335"/>
  </r>
  <r>
    <x v="65"/>
    <s v="Public Employment Relations Comm"/>
    <s v="2023-25 Biennium"/>
    <s v="OCIO"/>
    <s v="275-Public Employment Relations Comm"/>
    <x v="7"/>
    <s v="B35"/>
    <n v="2500"/>
    <n v="3500"/>
    <n v="6000"/>
    <n v="208.33333333333334"/>
    <n v="291.66666666666669"/>
  </r>
  <r>
    <x v="66"/>
    <s v="Dept of Social and Health Services"/>
    <s v="2023-25 Biennium"/>
    <s v="OCIO"/>
    <s v="300-Dept of Social and Health Services"/>
    <x v="7"/>
    <s v="B35"/>
    <n v="1625000"/>
    <n v="1641000"/>
    <n v="3266000"/>
    <n v="135416.66666666666"/>
    <n v="136750"/>
  </r>
  <r>
    <x v="67"/>
    <s v="Department of Health"/>
    <s v="2023-25 Biennium"/>
    <s v="OCIO"/>
    <s v="303-Department of Health"/>
    <x v="7"/>
    <s v="B35"/>
    <n v="277000"/>
    <n v="286000"/>
    <n v="563000"/>
    <n v="23083.333333333332"/>
    <n v="23833.333333333332"/>
  </r>
  <r>
    <x v="68"/>
    <s v="Department of Veterans' Affairs"/>
    <s v="2023-25 Biennium"/>
    <s v="OCIO"/>
    <s v="305-Department of Veterans' Affairs"/>
    <x v="7"/>
    <s v="B35"/>
    <n v="83000"/>
    <n v="81000"/>
    <n v="164000"/>
    <n v="6916.666666666667"/>
    <n v="6750"/>
  </r>
  <r>
    <x v="69"/>
    <s v="Dept of Children, Youth &amp; Families"/>
    <s v="2023-25 Biennium"/>
    <s v="OCIO"/>
    <s v="307-Dept of Children, Youth &amp; Families"/>
    <x v="7"/>
    <s v="B35"/>
    <n v="460500"/>
    <n v="466500"/>
    <n v="927000"/>
    <n v="38375"/>
    <n v="38875"/>
  </r>
  <r>
    <x v="70"/>
    <s v="Department of Corrections"/>
    <s v="2023-25 Biennium"/>
    <s v="OCIO"/>
    <s v="310-Department of Corrections"/>
    <x v="7"/>
    <s v="B35"/>
    <n v="886500"/>
    <n v="896500"/>
    <n v="1783000"/>
    <n v="73875"/>
    <n v="74708.333333333328"/>
  </r>
  <r>
    <x v="71"/>
    <s v="Dept of Services for the Blind"/>
    <s v="2023-25 Biennium"/>
    <s v="OCIO"/>
    <s v="315-Dept of Services for the Blind"/>
    <x v="7"/>
    <s v="B35"/>
    <n v="8500"/>
    <n v="8500"/>
    <n v="17000"/>
    <n v="708.33333333333337"/>
    <n v="708.33333333333337"/>
  </r>
  <r>
    <x v="72"/>
    <s v="Student Achievement Council"/>
    <s v="2023-25 Biennium"/>
    <s v="OCIO"/>
    <s v="340-Student Achievement Council"/>
    <x v="7"/>
    <s v="B35"/>
    <n v="10000"/>
    <n v="11000"/>
    <n v="21000"/>
    <n v="833.33333333333337"/>
    <n v="916.66666666666663"/>
  </r>
  <r>
    <x v="73"/>
    <s v="LEOFF 2 Retirement Board"/>
    <s v="2023-25 Biennium"/>
    <s v="OCIO"/>
    <s v="341-LEOFF 2 Retirement Board"/>
    <x v="7"/>
    <s v="B35"/>
    <n v="500"/>
    <n v="500"/>
    <n v="1000"/>
    <n v="41.666666666666664"/>
    <n v="41.666666666666664"/>
  </r>
  <r>
    <x v="74"/>
    <s v="Public Schools"/>
    <s v="2023-25 Biennium"/>
    <s v="OCIO"/>
    <s v="350-Public Schools"/>
    <x v="7"/>
    <s v="B35"/>
    <n v="46500"/>
    <n v="46500"/>
    <n v="93000"/>
    <n v="3875"/>
    <n v="3875"/>
  </r>
  <r>
    <x v="75"/>
    <s v="State School for the Blind"/>
    <s v="2023-25 Biennium"/>
    <s v="OCIO"/>
    <s v="351-State School for the Blind"/>
    <x v="7"/>
    <s v="B35"/>
    <n v="11500"/>
    <n v="10500"/>
    <n v="22000"/>
    <n v="958.33333333333337"/>
    <n v="875"/>
  </r>
  <r>
    <x v="76"/>
    <s v="Childhood Deafness &amp; Hearing Loss"/>
    <s v="2023-25 Biennium"/>
    <s v="OCIO"/>
    <s v="353-Childhood Deafness &amp; Hearing Loss"/>
    <x v="7"/>
    <s v="B35"/>
    <n v="13000"/>
    <n v="14000"/>
    <n v="27000"/>
    <n v="1083.3333333333333"/>
    <n v="1166.6666666666667"/>
  </r>
  <r>
    <x v="77"/>
    <s v="Workforce Trng &amp; Educ Coord Board"/>
    <s v="2023-25 Biennium"/>
    <s v="OCIO"/>
    <s v="354-Workforce Trng &amp; Educ Coord Board"/>
    <x v="7"/>
    <s v="B35"/>
    <n v="2500"/>
    <n v="3500"/>
    <n v="6000"/>
    <n v="208.33333333333334"/>
    <n v="291.66666666666669"/>
  </r>
  <r>
    <x v="78"/>
    <s v="Archaeology &amp; Historic Preservation"/>
    <s v="2023-25 Biennium"/>
    <s v="OCIO"/>
    <s v="355-Archaeology &amp; Historic Preservation"/>
    <x v="7"/>
    <s v="B35"/>
    <n v="2500"/>
    <n v="1500"/>
    <n v="4000"/>
    <n v="208.33333333333334"/>
    <n v="125"/>
  </r>
  <r>
    <x v="108"/>
    <s v="Department of Early Learning"/>
    <s v="2023-25 Biennium"/>
    <s v="OCIO"/>
    <s v="357-Department of Early Learning"/>
    <x v="7"/>
    <s v="B35"/>
    <n v="0"/>
    <n v="0"/>
    <n v="0"/>
    <n v="0"/>
    <n v="0"/>
  </r>
  <r>
    <x v="79"/>
    <s v="Washington Charter School Comm"/>
    <s v="2023-25 Biennium"/>
    <s v="OCIO"/>
    <s v="359-Washington Charter School Comm"/>
    <x v="7"/>
    <s v="B35"/>
    <n v="0"/>
    <n v="0"/>
    <n v="0"/>
    <n v="0"/>
    <n v="0"/>
  </r>
  <r>
    <x v="80"/>
    <s v="University of Washington"/>
    <s v="2023-25 Biennium"/>
    <s v="OCIO"/>
    <s v="360-University of Washington"/>
    <x v="7"/>
    <s v="B35"/>
    <n v="114000"/>
    <n v="116000"/>
    <n v="230000"/>
    <n v="9500"/>
    <n v="9666.6666666666661"/>
  </r>
  <r>
    <x v="81"/>
    <s v="Washington State University"/>
    <s v="2023-25 Biennium"/>
    <s v="OCIO"/>
    <s v="365-Washington State University"/>
    <x v="7"/>
    <s v="B35"/>
    <n v="54000"/>
    <n v="54000"/>
    <n v="108000"/>
    <n v="4500"/>
    <n v="4500"/>
  </r>
  <r>
    <x v="82"/>
    <s v="Eastern Washington University"/>
    <s v="2023-25 Biennium"/>
    <s v="OCIO"/>
    <s v="370-Eastern Washington University"/>
    <x v="7"/>
    <s v="B35"/>
    <n v="13000"/>
    <n v="12000"/>
    <n v="25000"/>
    <n v="1083.3333333333333"/>
    <n v="1000"/>
  </r>
  <r>
    <x v="83"/>
    <s v="Central Washington University"/>
    <s v="2023-25 Biennium"/>
    <s v="OCIO"/>
    <s v="375-Central Washington University"/>
    <x v="7"/>
    <s v="B35"/>
    <n v="12000"/>
    <n v="12000"/>
    <n v="24000"/>
    <n v="1000"/>
    <n v="1000"/>
  </r>
  <r>
    <x v="84"/>
    <s v="The Evergreen State College"/>
    <s v="2023-25 Biennium"/>
    <s v="OCIO"/>
    <s v="376-The Evergreen State College"/>
    <x v="7"/>
    <s v="B35"/>
    <n v="10500"/>
    <n v="9500"/>
    <n v="20000"/>
    <n v="875"/>
    <n v="791.66666666666663"/>
  </r>
  <r>
    <x v="85"/>
    <s v="Western Washington University"/>
    <s v="2023-25 Biennium"/>
    <s v="OCIO"/>
    <s v="380-Western Washington University"/>
    <x v="7"/>
    <s v="B35"/>
    <n v="22500"/>
    <n v="23500"/>
    <n v="46000"/>
    <n v="1875"/>
    <n v="1958.3333333333333"/>
  </r>
  <r>
    <x v="86"/>
    <s v="Washington State Arts Commission"/>
    <s v="2023-25 Biennium"/>
    <s v="OCIO"/>
    <s v="387-Washington State Arts Commission"/>
    <x v="7"/>
    <s v="B35"/>
    <n v="3500"/>
    <n v="1500"/>
    <n v="5000"/>
    <n v="291.66666666666669"/>
    <n v="125"/>
  </r>
  <r>
    <x v="87"/>
    <s v="Washington State Historical Society"/>
    <s v="2023-25 Biennium"/>
    <s v="OCIO"/>
    <s v="390-Washington State Historical Society"/>
    <x v="7"/>
    <s v="B35"/>
    <n v="3000"/>
    <n v="4000"/>
    <n v="7000"/>
    <n v="250"/>
    <n v="333.33333333333331"/>
  </r>
  <r>
    <x v="88"/>
    <s v="East Wash State Historical Society"/>
    <s v="2023-25 Biennium"/>
    <s v="OCIO"/>
    <s v="395-East Wash State Historical Society"/>
    <x v="7"/>
    <s v="B35"/>
    <n v="2500"/>
    <n v="3500"/>
    <n v="6000"/>
    <n v="208.33333333333334"/>
    <n v="291.66666666666669"/>
  </r>
  <r>
    <x v="89"/>
    <s v="Department of Transportation"/>
    <s v="2023-25 Biennium"/>
    <s v="OCIO"/>
    <s v="405-Department of Transportation"/>
    <x v="7"/>
    <s v="B35"/>
    <n v="686500"/>
    <n v="695500"/>
    <n v="1382000"/>
    <n v="57208.333333333336"/>
    <n v="57958.333333333336"/>
  </r>
  <r>
    <x v="90"/>
    <s v="County Road Administration Board"/>
    <s v="2023-25 Biennium"/>
    <s v="OCIO"/>
    <s v="406-County Road Administration Board"/>
    <x v="7"/>
    <s v="B35"/>
    <n v="2500"/>
    <n v="1500"/>
    <n v="4000"/>
    <n v="208.33333333333334"/>
    <n v="125"/>
  </r>
  <r>
    <x v="91"/>
    <s v="Transportation Improvement Board"/>
    <s v="2023-25 Biennium"/>
    <s v="OCIO"/>
    <s v="407-Transportation Improvement Board"/>
    <x v="7"/>
    <s v="B35"/>
    <n v="1000"/>
    <n v="1000"/>
    <n v="2000"/>
    <n v="83.333333333333329"/>
    <n v="83.333333333333329"/>
  </r>
  <r>
    <x v="92"/>
    <s v="Transportation Commission"/>
    <s v="2023-25 Biennium"/>
    <s v="OCIO"/>
    <s v="410-Transportation Commission"/>
    <x v="7"/>
    <s v="B35"/>
    <n v="500"/>
    <n v="500"/>
    <n v="1000"/>
    <n v="41.666666666666664"/>
    <n v="41.666666666666664"/>
  </r>
  <r>
    <x v="93"/>
    <s v="Freight Mobility Strategic Invest"/>
    <s v="2023-25 Biennium"/>
    <s v="OCIO"/>
    <s v="411-Freight Mobility Strategic Invest"/>
    <x v="7"/>
    <s v="B35"/>
    <n v="0"/>
    <n v="0"/>
    <n v="0"/>
    <n v="0"/>
    <n v="0"/>
  </r>
  <r>
    <x v="94"/>
    <s v="Columbia River Gorge Commission"/>
    <s v="2023-25 Biennium"/>
    <s v="OCIO"/>
    <s v="460-Columbia River Gorge Commission"/>
    <x v="7"/>
    <s v="B35"/>
    <n v="500"/>
    <n v="500"/>
    <n v="1000"/>
    <n v="41.666666666666664"/>
    <n v="41.666666666666664"/>
  </r>
  <r>
    <x v="95"/>
    <s v="Department of Ecology"/>
    <s v="2023-25 Biennium"/>
    <s v="OCIO"/>
    <s v="461-Department of Ecology"/>
    <x v="7"/>
    <s v="B35"/>
    <n v="165500"/>
    <n v="166500"/>
    <n v="332000"/>
    <n v="13791.666666666666"/>
    <n v="13875"/>
  </r>
  <r>
    <x v="96"/>
    <s v="WA Pollution Liab Insurance Program"/>
    <s v="2023-25 Biennium"/>
    <s v="OCIO"/>
    <s v="462-WA Pollution Liab Insurance Program"/>
    <x v="7"/>
    <s v="B35"/>
    <n v="2500"/>
    <n v="1500"/>
    <n v="4000"/>
    <n v="208.33333333333334"/>
    <n v="125"/>
  </r>
  <r>
    <x v="98"/>
    <s v="State Parks and Recreation Comm"/>
    <s v="2023-25 Biennium"/>
    <s v="OCIO"/>
    <s v="465-State Parks and Recreation Comm"/>
    <x v="7"/>
    <s v="B35"/>
    <n v="83000"/>
    <n v="84000"/>
    <n v="167000"/>
    <n v="6916.666666666667"/>
    <n v="7000"/>
  </r>
  <r>
    <x v="99"/>
    <s v="Rec and Conservation Funding Board"/>
    <s v="2023-25 Biennium"/>
    <s v="OCIO"/>
    <s v="467-Rec and Conservation Funding Board"/>
    <x v="7"/>
    <s v="B35"/>
    <n v="7000"/>
    <n v="6000"/>
    <n v="13000"/>
    <n v="583.33333333333337"/>
    <n v="500"/>
  </r>
  <r>
    <x v="100"/>
    <s v="Environ &amp; Land Use Hearings Office"/>
    <s v="2023-25 Biennium"/>
    <s v="OCIO"/>
    <s v="468-Environ &amp; Land Use Hearings Office"/>
    <x v="7"/>
    <s v="B35"/>
    <n v="2000"/>
    <n v="1000"/>
    <n v="3000"/>
    <n v="166.66666666666666"/>
    <n v="83.333333333333329"/>
  </r>
  <r>
    <x v="101"/>
    <s v="State Conservation Commission"/>
    <s v="2023-25 Biennium"/>
    <s v="OCIO"/>
    <s v="471-State Conservation Commission"/>
    <x v="7"/>
    <s v="B35"/>
    <n v="3000"/>
    <n v="2000"/>
    <n v="5000"/>
    <n v="250"/>
    <n v="166.66666666666666"/>
  </r>
  <r>
    <x v="102"/>
    <s v="Dept of Fish and Wildlife"/>
    <s v="2023-25 Biennium"/>
    <s v="OCIO"/>
    <s v="477-Dept of Fish and Wildlife"/>
    <x v="7"/>
    <s v="B35"/>
    <n v="198500"/>
    <n v="201500"/>
    <n v="400000"/>
    <n v="16541.666666666668"/>
    <n v="16791.666666666668"/>
  </r>
  <r>
    <x v="103"/>
    <s v="Puget Sound Partnership"/>
    <s v="2023-25 Biennium"/>
    <s v="OCIO"/>
    <s v="478-Puget Sound Partnership"/>
    <x v="7"/>
    <s v="B35"/>
    <n v="5000"/>
    <n v="5000"/>
    <n v="10000"/>
    <n v="416.66666666666669"/>
    <n v="416.66666666666669"/>
  </r>
  <r>
    <x v="104"/>
    <s v="Department of Natural Resources"/>
    <s v="2023-25 Biennium"/>
    <s v="OCIO"/>
    <s v="490-Department of Natural Resources"/>
    <x v="7"/>
    <s v="B35"/>
    <n v="194500"/>
    <n v="197500"/>
    <n v="392000"/>
    <n v="16208.333333333334"/>
    <n v="16458.333333333332"/>
  </r>
  <r>
    <x v="105"/>
    <s v="Department of Agriculture"/>
    <s v="2023-25 Biennium"/>
    <s v="OCIO"/>
    <s v="495-Department of Agriculture"/>
    <x v="7"/>
    <s v="B35"/>
    <n v="83000"/>
    <n v="81000"/>
    <n v="164000"/>
    <n v="6916.666666666667"/>
    <n v="6750"/>
  </r>
  <r>
    <x v="106"/>
    <s v="Employment Security Department"/>
    <s v="2023-25 Biennium"/>
    <s v="OCIO"/>
    <s v="540-Employment Security Department"/>
    <x v="7"/>
    <s v="B35"/>
    <n v="281500"/>
    <n v="281500"/>
    <n v="563000"/>
    <n v="23458.333333333332"/>
    <n v="23458.333333333332"/>
  </r>
  <r>
    <x v="109"/>
    <s v="ESD - PFM"/>
    <s v="2023-25 Biennium"/>
    <s v="OCIO"/>
    <s v="541-ESD - PFM"/>
    <x v="7"/>
    <s v="B35"/>
    <n v="0"/>
    <n v="0"/>
    <n v="0"/>
    <n v="0"/>
    <n v="0"/>
  </r>
  <r>
    <x v="110"/>
    <s v="ESD LTC"/>
    <s v="2023-25 Biennium"/>
    <s v="OCIO"/>
    <s v="542-ESD LTC"/>
    <x v="7"/>
    <s v="B35"/>
    <n v="0"/>
    <n v="0"/>
    <n v="0"/>
    <n v="0"/>
    <n v="0"/>
  </r>
  <r>
    <x v="111"/>
    <s v="ESD - UI"/>
    <s v="2023-25 Biennium"/>
    <s v="OCIO"/>
    <s v="543-ESD - UI"/>
    <x v="7"/>
    <s v="B35"/>
    <n v="0"/>
    <n v="0"/>
    <n v="0"/>
    <n v="0"/>
    <n v="0"/>
  </r>
  <r>
    <x v="112"/>
    <s v="ESD - Other"/>
    <s v="2023-25 Biennium"/>
    <s v="OCIO"/>
    <s v="544-ESD - Other"/>
    <x v="7"/>
    <s v="B35"/>
    <n v="0"/>
    <n v="0"/>
    <n v="0"/>
    <n v="0"/>
    <n v="0"/>
  </r>
  <r>
    <x v="107"/>
    <s v="Community/Technical College System"/>
    <s v="2023-25 Biennium"/>
    <s v="OCIO"/>
    <s v="699-Community/Technical College System"/>
    <x v="7"/>
    <s v="B35"/>
    <n v="144000"/>
    <n v="146000"/>
    <n v="290000"/>
    <n v="12000"/>
    <n v="12166.666666666666"/>
  </r>
  <r>
    <x v="0"/>
    <s v="House of Representatives"/>
    <s v="2024 Supplemental"/>
    <m/>
    <s v="011-House of Representatives"/>
    <x v="7"/>
    <s v="B35"/>
    <n v="-37500"/>
    <n v="-36500"/>
    <n v="-74000"/>
    <n v="-3125"/>
    <n v="-3041.67"/>
  </r>
  <r>
    <x v="1"/>
    <s v="Senate"/>
    <s v="2024 Supplemental"/>
    <m/>
    <s v="012-Senate"/>
    <x v="7"/>
    <s v="B35"/>
    <n v="-26000"/>
    <n v="-27000"/>
    <n v="-53000"/>
    <n v="-2166.67"/>
    <n v="-2250"/>
  </r>
  <r>
    <x v="2"/>
    <s v="Joint Transportation Committee"/>
    <s v="2024 Supplemental"/>
    <m/>
    <s v="013-Joint Transportation Committee"/>
    <x v="7"/>
    <s v="B35"/>
    <n v="-500"/>
    <n v="-500"/>
    <n v="-1000"/>
    <n v="-41.67"/>
    <n v="-41.67"/>
  </r>
  <r>
    <x v="3"/>
    <s v="Jt Leg Audit &amp; Review Committee"/>
    <s v="2024 Supplemental"/>
    <m/>
    <s v="014-Jt Leg Audit &amp; Review Committee"/>
    <x v="7"/>
    <s v="B35"/>
    <n v="-2000"/>
    <n v="-3000"/>
    <n v="-5000"/>
    <n v="-166.67"/>
    <n v="-250"/>
  </r>
  <r>
    <x v="4"/>
    <s v="LEAP Committee"/>
    <s v="2024 Supplemental"/>
    <m/>
    <s v="020-LEAP Committee"/>
    <x v="7"/>
    <s v="B35"/>
    <n v="-1000"/>
    <n v="-1000"/>
    <n v="-2000"/>
    <n v="-83.33"/>
    <n v="-83.33"/>
  </r>
  <r>
    <x v="5"/>
    <s v="Office of the State Actuary"/>
    <s v="2024 Supplemental"/>
    <m/>
    <s v="035-Office of the State Actuary"/>
    <x v="7"/>
    <s v="B35"/>
    <n v="-2500"/>
    <n v="-1500"/>
    <n v="-4000"/>
    <n v="-208.33"/>
    <n v="-125"/>
  </r>
  <r>
    <x v="6"/>
    <s v="St Leg Labor Rel"/>
    <s v="2024 Supplemental"/>
    <m/>
    <s v="036-St Leg Labor Rel"/>
    <x v="7"/>
    <s v="B35"/>
    <n v="0"/>
    <n v="0"/>
    <n v="0"/>
    <n v="0"/>
    <n v="0"/>
  </r>
  <r>
    <x v="7"/>
    <s v="Office of Legislative Support Svcs"/>
    <s v="2024 Supplemental"/>
    <m/>
    <s v="037-Office of Legislative Support Svcs"/>
    <x v="7"/>
    <s v="B35"/>
    <n v="-3000"/>
    <n v="-4000"/>
    <n v="-7000"/>
    <n v="-250"/>
    <n v="-333.33"/>
  </r>
  <r>
    <x v="8"/>
    <s v="Joint Legislative Systems Comm"/>
    <s v="2024 Supplemental"/>
    <m/>
    <s v="038-Joint Legislative Systems Comm"/>
    <x v="7"/>
    <s v="B35"/>
    <n v="-7000"/>
    <n v="-6000"/>
    <n v="-13000"/>
    <n v="-583.33000000000004"/>
    <n v="-500"/>
  </r>
  <r>
    <x v="9"/>
    <s v="Statute Law Committee"/>
    <s v="2024 Supplemental"/>
    <m/>
    <s v="040-Statute Law Committee"/>
    <x v="7"/>
    <s v="B35"/>
    <n v="-3500"/>
    <n v="-4500"/>
    <n v="-8000"/>
    <n v="-291.67"/>
    <n v="-375"/>
  </r>
  <r>
    <x v="10"/>
    <s v="Supreme Court"/>
    <s v="2024 Supplemental"/>
    <m/>
    <s v="045-Supreme Court"/>
    <x v="7"/>
    <s v="B35"/>
    <n v="-7000"/>
    <n v="-6000"/>
    <n v="-13000"/>
    <n v="-583.33000000000004"/>
    <n v="-500"/>
  </r>
  <r>
    <x v="11"/>
    <s v="State Law Library"/>
    <s v="2024 Supplemental"/>
    <m/>
    <s v="046-State Law Library"/>
    <x v="7"/>
    <s v="B35"/>
    <n v="-500"/>
    <n v="-500"/>
    <n v="-1000"/>
    <n v="-41.67"/>
    <n v="-41.67"/>
  </r>
  <r>
    <x v="12"/>
    <s v="Court of Appeals"/>
    <s v="2024 Supplemental"/>
    <m/>
    <s v="048-Court of Appeals"/>
    <x v="7"/>
    <s v="B35"/>
    <n v="-12500"/>
    <n v="-14500"/>
    <n v="-27000"/>
    <n v="-1041.67"/>
    <n v="-1208.33"/>
  </r>
  <r>
    <x v="13"/>
    <s v="Commission on Judicial Conduct"/>
    <s v="2024 Supplemental"/>
    <m/>
    <s v="050-Commission on Judicial Conduct"/>
    <x v="7"/>
    <s v="B35"/>
    <n v="-500"/>
    <n v="-500"/>
    <n v="-1000"/>
    <n v="-41.67"/>
    <n v="-41.67"/>
  </r>
  <r>
    <x v="14"/>
    <s v="Administrative Office of the Courts"/>
    <s v="2024 Supplemental"/>
    <m/>
    <s v="055-Administrative Office of the Courts"/>
    <x v="7"/>
    <s v="B35"/>
    <n v="-49500"/>
    <n v="-50500"/>
    <n v="-100000"/>
    <n v="-4125"/>
    <n v="-4208.33"/>
  </r>
  <r>
    <x v="15"/>
    <s v="Office of Public Defense"/>
    <s v="2024 Supplemental"/>
    <m/>
    <s v="056-Office of Public Defense"/>
    <x v="7"/>
    <s v="B35"/>
    <n v="-2500"/>
    <n v="-3500"/>
    <n v="-6000"/>
    <n v="-208.33"/>
    <n v="-291.67"/>
  </r>
  <r>
    <x v="16"/>
    <s v="Office of Civil Legal Aid"/>
    <s v="2024 Supplemental"/>
    <m/>
    <s v="057-Office of Civil Legal Aid"/>
    <x v="7"/>
    <s v="B35"/>
    <n v="-500"/>
    <n v="-500"/>
    <n v="-1000"/>
    <n v="-41.67"/>
    <n v="-41.67"/>
  </r>
  <r>
    <x v="17"/>
    <s v="Office of the Governor"/>
    <s v="2024 Supplemental"/>
    <m/>
    <s v="075-Office of the Governor"/>
    <x v="7"/>
    <s v="B35"/>
    <n v="-7500"/>
    <n v="-7500"/>
    <n v="-15000"/>
    <n v="-625"/>
    <n v="-625"/>
  </r>
  <r>
    <x v="18"/>
    <s v="Office of the Lieutenant Governor"/>
    <s v="2024 Supplemental"/>
    <m/>
    <s v="080-Office of the Lieutenant Governor"/>
    <x v="7"/>
    <s v="B35"/>
    <n v="-500"/>
    <n v="-500"/>
    <n v="-1000"/>
    <n v="-41.67"/>
    <n v="-41.67"/>
  </r>
  <r>
    <x v="19"/>
    <s v="WA St Leadership Bd"/>
    <s v="2024 Supplemental"/>
    <m/>
    <s v="083-WA St Leadership Bd"/>
    <x v="7"/>
    <s v="B35"/>
    <n v="0"/>
    <n v="0"/>
    <n v="0"/>
    <n v="0"/>
    <n v="0"/>
  </r>
  <r>
    <x v="20"/>
    <s v="Public Disclosure Commission"/>
    <s v="2024 Supplemental"/>
    <m/>
    <s v="082-Public Disclosure Commission"/>
    <x v="7"/>
    <s v="B35"/>
    <n v="-2500"/>
    <n v="-3500"/>
    <n v="-6000"/>
    <n v="-208.33"/>
    <n v="-291.67"/>
  </r>
  <r>
    <x v="21"/>
    <s v="Office of the Secretary of State"/>
    <s v="2024 Supplemental"/>
    <m/>
    <s v="085-Office of the Secretary of State"/>
    <x v="7"/>
    <s v="B35"/>
    <n v="-28500"/>
    <n v="-28500"/>
    <n v="-57000"/>
    <n v="-2375"/>
    <n v="-2375"/>
  </r>
  <r>
    <x v="22"/>
    <s v="Governor's Office of Indian Affairs"/>
    <s v="2024 Supplemental"/>
    <m/>
    <s v="086-Governor's Office of Indian Affairs"/>
    <x v="7"/>
    <s v="B35"/>
    <n v="0"/>
    <n v="0"/>
    <n v="0"/>
    <n v="0"/>
    <n v="0"/>
  </r>
  <r>
    <x v="23"/>
    <s v="Asian-Pacific-American Affrs"/>
    <s v="2024 Supplemental"/>
    <m/>
    <s v="087-Asian-Pacific-American Affrs"/>
    <x v="7"/>
    <s v="B35"/>
    <n v="0"/>
    <n v="0"/>
    <n v="0"/>
    <n v="0"/>
    <n v="0"/>
  </r>
  <r>
    <x v="24"/>
    <s v="Office of the State Treasurer"/>
    <s v="2024 Supplemental"/>
    <m/>
    <s v="090-Office of the State Treasurer"/>
    <x v="7"/>
    <s v="B35"/>
    <n v="-6000"/>
    <n v="-6000"/>
    <n v="-12000"/>
    <n v="-500"/>
    <n v="-500"/>
  </r>
  <r>
    <x v="25"/>
    <s v="Redistricting Commission"/>
    <s v="2024 Supplemental"/>
    <m/>
    <s v="091-Redistricting Commission"/>
    <x v="7"/>
    <s v="B35"/>
    <n v="0"/>
    <n v="0"/>
    <n v="0"/>
    <n v="0"/>
    <n v="0"/>
  </r>
  <r>
    <x v="26"/>
    <s v="Office of the State Auditor"/>
    <s v="2024 Supplemental"/>
    <m/>
    <s v="095-Office of the State Auditor"/>
    <x v="7"/>
    <s v="B35"/>
    <n v="-42500"/>
    <n v="-42500"/>
    <n v="-85000"/>
    <n v="-3541.67"/>
    <n v="-3541.67"/>
  </r>
  <r>
    <x v="27"/>
    <s v="Comm Salaries for Elected Officials"/>
    <s v="2024 Supplemental"/>
    <m/>
    <s v="099-Comm Salaries for Elected Officials"/>
    <x v="7"/>
    <s v="B35"/>
    <n v="0"/>
    <n v="0"/>
    <n v="0"/>
    <n v="0"/>
    <n v="0"/>
  </r>
  <r>
    <x v="28"/>
    <s v="Office of the Attorney General"/>
    <s v="2024 Supplemental"/>
    <m/>
    <s v="100-Office of the Attorney General"/>
    <x v="7"/>
    <s v="B35"/>
    <n v="-160500"/>
    <n v="-159500"/>
    <n v="-320000"/>
    <n v="-13375"/>
    <n v="-13291.67"/>
  </r>
  <r>
    <x v="29"/>
    <s v="Caseload Forecast Council"/>
    <s v="2024 Supplemental"/>
    <m/>
    <s v="101-Caseload Forecast Council"/>
    <x v="7"/>
    <s v="B35"/>
    <n v="-1000"/>
    <n v="-1000"/>
    <n v="-2000"/>
    <n v="-83.33"/>
    <n v="-83.33"/>
  </r>
  <r>
    <x v="30"/>
    <s v="Dept of Financial Institutions"/>
    <s v="2024 Supplemental"/>
    <m/>
    <s v="102-Dept of Financial Institutions"/>
    <x v="7"/>
    <s v="B35"/>
    <n v="-21000"/>
    <n v="-21000"/>
    <n v="-42000"/>
    <n v="-1750"/>
    <n v="-1750"/>
  </r>
  <r>
    <x v="31"/>
    <s v="Department of Commerce"/>
    <s v="2024 Supplemental"/>
    <m/>
    <s v="103-Department of Commerce"/>
    <x v="7"/>
    <s v="B35"/>
    <n v="-43500"/>
    <n v="-44500"/>
    <n v="-88000"/>
    <n v="-3625"/>
    <n v="-3708.33"/>
  </r>
  <r>
    <x v="32"/>
    <s v="Economic &amp; Revenue Forecast Council"/>
    <s v="2024 Supplemental"/>
    <m/>
    <s v="104-Economic &amp; Revenue Forecast Council"/>
    <x v="7"/>
    <s v="B35"/>
    <n v="-500"/>
    <n v="-500"/>
    <n v="-1000"/>
    <n v="-41.67"/>
    <n v="-41.67"/>
  </r>
  <r>
    <x v="33"/>
    <s v="Office of Financial Management"/>
    <s v="2024 Supplemental"/>
    <m/>
    <s v="105-Office of Financial Management"/>
    <x v="7"/>
    <s v="B35"/>
    <n v="-48500"/>
    <n v="-51500"/>
    <n v="-100000"/>
    <n v="-4041.67"/>
    <n v="-4291.67"/>
  </r>
  <r>
    <x v="34"/>
    <s v="WA State Health Care Authority"/>
    <s v="2024 Supplemental"/>
    <m/>
    <s v="107-WA State Health Care Authority"/>
    <x v="7"/>
    <s v="B35"/>
    <n v="-151500"/>
    <n v="-150500"/>
    <n v="-302000"/>
    <n v="-12625"/>
    <n v="-12541.67"/>
  </r>
  <r>
    <x v="35"/>
    <s v="Office of Administrative Hearings"/>
    <s v="2024 Supplemental"/>
    <m/>
    <s v="110-Office of Administrative Hearings"/>
    <x v="7"/>
    <s v="B35"/>
    <n v="-27500"/>
    <n v="-26500"/>
    <n v="-54000"/>
    <n v="-2291.67"/>
    <n v="-2208.33"/>
  </r>
  <r>
    <x v="36"/>
    <s v="State Lottery Commission"/>
    <s v="2024 Supplemental"/>
    <m/>
    <s v="116-State Lottery Commission"/>
    <x v="7"/>
    <s v="B35"/>
    <n v="-13000"/>
    <n v="-13000"/>
    <n v="-26000"/>
    <n v="-1083.33"/>
    <n v="-1083.33"/>
  </r>
  <r>
    <x v="37"/>
    <s v="Washington State Gambling Comm"/>
    <s v="2024 Supplemental"/>
    <m/>
    <s v="117-Washington State Gambling Comm"/>
    <x v="7"/>
    <s v="B35"/>
    <n v="-10000"/>
    <n v="-10000"/>
    <n v="-20000"/>
    <n v="-833.33"/>
    <n v="-833.33"/>
  </r>
  <r>
    <x v="38"/>
    <s v="WA State Comm on Hispanic Affairs"/>
    <s v="2024 Supplemental"/>
    <m/>
    <s v="118-WA State Comm on Hispanic Affairs"/>
    <x v="7"/>
    <s v="B35"/>
    <n v="0"/>
    <n v="0"/>
    <n v="0"/>
    <n v="0"/>
    <n v="0"/>
  </r>
  <r>
    <x v="39"/>
    <s v="African-American Affairs Comm"/>
    <s v="2024 Supplemental"/>
    <m/>
    <s v="119-African-American Affairs Comm"/>
    <x v="7"/>
    <s v="B35"/>
    <n v="0"/>
    <n v="0"/>
    <n v="0"/>
    <n v="0"/>
    <n v="0"/>
  </r>
  <r>
    <x v="40"/>
    <s v="Human Rights Commission"/>
    <s v="2024 Supplemental"/>
    <m/>
    <s v="120-Human Rights Commission"/>
    <x v="7"/>
    <s v="B35"/>
    <n v="-3000"/>
    <n v="-3000"/>
    <n v="-6000"/>
    <n v="-250"/>
    <n v="-250"/>
  </r>
  <r>
    <x v="41"/>
    <s v="Department of Retirement Systems"/>
    <s v="2024 Supplemental"/>
    <m/>
    <s v="124-Department of Retirement Systems"/>
    <x v="7"/>
    <s v="B35"/>
    <n v="-27000"/>
    <n v="-27000"/>
    <n v="-54000"/>
    <n v="-2250"/>
    <n v="-2250"/>
  </r>
  <r>
    <x v="42"/>
    <s v="State Investment Board"/>
    <s v="2024 Supplemental"/>
    <m/>
    <s v="126-State Investment Board"/>
    <x v="7"/>
    <s v="B35"/>
    <n v="-11000"/>
    <n v="-11000"/>
    <n v="-22000"/>
    <n v="-916.67"/>
    <n v="-916.67"/>
  </r>
  <r>
    <x v="43"/>
    <s v="Department of Revenue"/>
    <s v="2024 Supplemental"/>
    <m/>
    <s v="140-Department of Revenue"/>
    <x v="7"/>
    <s v="B35"/>
    <n v="-124500"/>
    <n v="-128500"/>
    <n v="-253000"/>
    <n v="-10375"/>
    <n v="-10708.33"/>
  </r>
  <r>
    <x v="44"/>
    <s v="Board of Tax Appeals"/>
    <s v="2024 Supplemental"/>
    <m/>
    <s v="142-Board of Tax Appeals"/>
    <x v="7"/>
    <s v="B35"/>
    <n v="-2500"/>
    <n v="-1500"/>
    <n v="-4000"/>
    <n v="-208.33"/>
    <n v="-125"/>
  </r>
  <r>
    <x v="45"/>
    <s v="Minority &amp; Women's Business Enterp"/>
    <s v="2024 Supplemental"/>
    <m/>
    <s v="147-Minority &amp; Women's Business Enterp"/>
    <x v="7"/>
    <s v="B35"/>
    <n v="-3000"/>
    <n v="-4000"/>
    <n v="-7000"/>
    <n v="-250"/>
    <n v="-333.33"/>
  </r>
  <r>
    <x v="46"/>
    <s v="Office of Insurance Commissioner"/>
    <s v="2024 Supplemental"/>
    <m/>
    <s v="160-Office of Insurance Commissioner"/>
    <x v="7"/>
    <s v="B35"/>
    <n v="-24500"/>
    <n v="-25500"/>
    <n v="-50000"/>
    <n v="-2041.67"/>
    <n v="-2125"/>
  </r>
  <r>
    <x v="47"/>
    <s v="Consolidated Technology Services"/>
    <s v="2024 Supplemental"/>
    <m/>
    <s v="163-Consolidated Technology Services"/>
    <x v="7"/>
    <s v="B35"/>
    <n v="-26000"/>
    <n v="-29000"/>
    <n v="-55000"/>
    <n v="-2166.67"/>
    <n v="-2416.67"/>
  </r>
  <r>
    <x v="48"/>
    <s v="State Board of Accountancy"/>
    <s v="2024 Supplemental"/>
    <m/>
    <s v="165-State Board of Accountancy"/>
    <x v="7"/>
    <s v="B35"/>
    <n v="-1000"/>
    <n v="-1000"/>
    <n v="-2000"/>
    <n v="-83.33"/>
    <n v="-83.33"/>
  </r>
  <r>
    <x v="49"/>
    <s v="Bd of Reg Prof Eng &amp; Land Surveyors"/>
    <s v="2024 Supplemental"/>
    <m/>
    <s v="166-Bd of Reg Prof Eng &amp; Land Surveyors"/>
    <x v="7"/>
    <s v="B35"/>
    <n v="-1500"/>
    <n v="-500"/>
    <n v="-2000"/>
    <n v="-125"/>
    <n v="-41.67"/>
  </r>
  <r>
    <x v="50"/>
    <s v="Forensic Investigations Council"/>
    <s v="2024 Supplemental"/>
    <m/>
    <s v="167-Forensic Investigations Council"/>
    <x v="7"/>
    <s v="B35"/>
    <n v="0"/>
    <n v="0"/>
    <n v="0"/>
    <n v="0"/>
    <n v="0"/>
  </r>
  <r>
    <x v="51"/>
    <s v="Dept of Enterprise Services"/>
    <s v="2024 Supplemental"/>
    <m/>
    <s v="179-Dept of Enterprise Services"/>
    <x v="7"/>
    <s v="B35"/>
    <n v="-76000"/>
    <n v="-75000"/>
    <n v="-151000"/>
    <n v="-6333.33"/>
    <n v="-6250"/>
  </r>
  <r>
    <x v="52"/>
    <s v="Washington Horse Racing Commission"/>
    <s v="2024 Supplemental"/>
    <m/>
    <s v="185-Washington Horse Racing Commission"/>
    <x v="7"/>
    <s v="B35"/>
    <n v="-1000"/>
    <n v="-1000"/>
    <n v="-2000"/>
    <n v="-83.33"/>
    <n v="-83.33"/>
  </r>
  <r>
    <x v="53"/>
    <s v="Bd of Industrial Insurance Appeals"/>
    <s v="2024 Supplemental"/>
    <m/>
    <s v="190-Bd of Industrial Insurance Appeals"/>
    <x v="7"/>
    <s v="B35"/>
    <n v="-14500"/>
    <n v="-14500"/>
    <n v="-29000"/>
    <n v="-1208.33"/>
    <n v="-1208.33"/>
  </r>
  <r>
    <x v="54"/>
    <s v="Liquor and Cannabis Board"/>
    <s v="2024 Supplemental"/>
    <m/>
    <s v="195-Liquor and Cannabis Board"/>
    <x v="7"/>
    <s v="B35"/>
    <n v="-34500"/>
    <n v="-35500"/>
    <n v="-70000"/>
    <n v="-2875"/>
    <n v="-2958.33"/>
  </r>
  <r>
    <x v="55"/>
    <s v="Board of Pilotage Commissioners"/>
    <s v="2024 Supplemental"/>
    <m/>
    <s v="205-Board of Pilotage Commissioners"/>
    <x v="7"/>
    <s v="B35"/>
    <n v="-500"/>
    <n v="-500"/>
    <n v="-1000"/>
    <n v="-41.67"/>
    <n v="-41.67"/>
  </r>
  <r>
    <x v="56"/>
    <s v="Utilities and Transportation Comm"/>
    <s v="2024 Supplemental"/>
    <m/>
    <s v="215-Utilities and Transportation Comm"/>
    <x v="7"/>
    <s v="B35"/>
    <n v="-17000"/>
    <n v="-16000"/>
    <n v="-33000"/>
    <n v="-1416.67"/>
    <n v="-1333.33"/>
  </r>
  <r>
    <x v="57"/>
    <s v="Board for Volunteer Firefighters"/>
    <s v="2024 Supplemental"/>
    <m/>
    <s v="220-Board for Volunteer Firefighters"/>
    <x v="7"/>
    <s v="B35"/>
    <n v="-500"/>
    <n v="-500"/>
    <n v="-1000"/>
    <n v="-41.67"/>
    <n v="-41.67"/>
  </r>
  <r>
    <x v="58"/>
    <s v="Washington State Patrol"/>
    <s v="2024 Supplemental"/>
    <m/>
    <s v="225-Washington State Patrol"/>
    <x v="7"/>
    <s v="B35"/>
    <n v="-231000"/>
    <n v="-233000"/>
    <n v="-464000"/>
    <n v="-19250"/>
    <n v="-19416.669999999998"/>
  </r>
  <r>
    <x v="59"/>
    <s v="Criminal Justice Training Comm"/>
    <s v="2024 Supplemental"/>
    <m/>
    <s v="227-Criminal Justice Training Comm"/>
    <x v="7"/>
    <s v="B35"/>
    <n v="-8000"/>
    <n v="-7000"/>
    <n v="-15000"/>
    <n v="-666.67"/>
    <n v="-583.33000000000004"/>
  </r>
  <r>
    <x v="60"/>
    <s v="WA Traffic Safety Commission"/>
    <s v="2024 Supplemental"/>
    <m/>
    <s v="228-WA Traffic Safety Commission"/>
    <x v="7"/>
    <s v="B35"/>
    <n v="-2000"/>
    <n v="-2000"/>
    <n v="-4000"/>
    <n v="-166.67"/>
    <n v="-166.67"/>
  </r>
  <r>
    <x v="61"/>
    <s v="Office of Independent Investigations"/>
    <s v="2024 Supplemental"/>
    <m/>
    <s v="229-Office of Independent Investigations"/>
    <x v="7"/>
    <s v="B35"/>
    <n v="0"/>
    <n v="0"/>
    <n v="0"/>
    <n v="0"/>
    <n v="0"/>
  </r>
  <r>
    <x v="62"/>
    <s v="Department of Labor and Industries"/>
    <s v="2024 Supplemental"/>
    <m/>
    <s v="235-Department of Labor and Industries"/>
    <x v="7"/>
    <s v="B35"/>
    <n v="-318000"/>
    <n v="-322000"/>
    <n v="-640000"/>
    <n v="-26500"/>
    <n v="-26833.33"/>
  </r>
  <r>
    <x v="63"/>
    <s v="Department of Licensing"/>
    <s v="2024 Supplemental"/>
    <m/>
    <s v="240-Department of Licensing"/>
    <x v="7"/>
    <s v="B35"/>
    <n v="-131000"/>
    <n v="-132000"/>
    <n v="-263000"/>
    <n v="-10916.67"/>
    <n v="-11000"/>
  </r>
  <r>
    <x v="64"/>
    <s v="Military Department"/>
    <s v="2024 Supplemental"/>
    <m/>
    <s v="245-Military Department"/>
    <x v="7"/>
    <s v="B35"/>
    <n v="-37000"/>
    <n v="-37000"/>
    <n v="-74000"/>
    <n v="-3083.33"/>
    <n v="-3083.33"/>
  </r>
  <r>
    <x v="65"/>
    <s v="Public Employment Relations Comm"/>
    <s v="2024 Supplemental"/>
    <m/>
    <s v="275-Public Employment Relations Comm"/>
    <x v="7"/>
    <s v="B35"/>
    <n v="-2500"/>
    <n v="-3500"/>
    <n v="-6000"/>
    <n v="-208.33"/>
    <n v="-291.67"/>
  </r>
  <r>
    <x v="66"/>
    <s v="Dept of Social and Health Services"/>
    <s v="2024 Supplemental"/>
    <m/>
    <s v="300-Dept of Social and Health Services"/>
    <x v="7"/>
    <s v="B35"/>
    <n v="-1625000"/>
    <n v="-1641000"/>
    <n v="-3266000"/>
    <n v="-135416.67000000001"/>
    <n v="-136750"/>
  </r>
  <r>
    <x v="67"/>
    <s v="Department of Health"/>
    <s v="2024 Supplemental"/>
    <m/>
    <s v="303-Department of Health"/>
    <x v="7"/>
    <s v="B35"/>
    <n v="-277000"/>
    <n v="-286000"/>
    <n v="-563000"/>
    <n v="-23083.33"/>
    <n v="-23833.33"/>
  </r>
  <r>
    <x v="68"/>
    <s v="Department of Veterans' Affairs"/>
    <s v="2024 Supplemental"/>
    <m/>
    <s v="305-Department of Veterans' Affairs"/>
    <x v="7"/>
    <s v="B35"/>
    <n v="-83000"/>
    <n v="-81000"/>
    <n v="-164000"/>
    <n v="-6916.67"/>
    <n v="-6750"/>
  </r>
  <r>
    <x v="69"/>
    <s v="Dept of Children, Youth &amp; Families"/>
    <s v="2024 Supplemental"/>
    <m/>
    <s v="307-Dept of Children, Youth &amp; Families"/>
    <x v="7"/>
    <s v="B35"/>
    <n v="-460500"/>
    <n v="-466500"/>
    <n v="-927000"/>
    <n v="-38375"/>
    <n v="-38875"/>
  </r>
  <r>
    <x v="70"/>
    <s v="Department of Corrections"/>
    <s v="2024 Supplemental"/>
    <m/>
    <s v="310-Department of Corrections"/>
    <x v="7"/>
    <s v="B35"/>
    <n v="-886500"/>
    <n v="-896500"/>
    <n v="-1783000"/>
    <n v="-73875"/>
    <n v="-74708.33"/>
  </r>
  <r>
    <x v="71"/>
    <s v="Dept of Services for the Blind"/>
    <s v="2024 Supplemental"/>
    <m/>
    <s v="315-Dept of Services for the Blind"/>
    <x v="7"/>
    <s v="B35"/>
    <n v="-8500"/>
    <n v="-8500"/>
    <n v="-17000"/>
    <n v="-708.33"/>
    <n v="-708.33"/>
  </r>
  <r>
    <x v="72"/>
    <s v="Student Achievement Council"/>
    <s v="2024 Supplemental"/>
    <m/>
    <s v="340-Student Achievement Council"/>
    <x v="7"/>
    <s v="B35"/>
    <n v="-10000"/>
    <n v="-11000"/>
    <n v="-21000"/>
    <n v="-833.33"/>
    <n v="-916.67"/>
  </r>
  <r>
    <x v="73"/>
    <s v="LEOFF 2 Retirement Board"/>
    <s v="2024 Supplemental"/>
    <m/>
    <s v="341-LEOFF 2 Retirement Board"/>
    <x v="7"/>
    <s v="B35"/>
    <n v="-500"/>
    <n v="-500"/>
    <n v="-1000"/>
    <n v="-41.67"/>
    <n v="-41.67"/>
  </r>
  <r>
    <x v="74"/>
    <s v="Public Schools"/>
    <s v="2024 Supplemental"/>
    <m/>
    <s v="350-Public Schools"/>
    <x v="7"/>
    <s v="B35"/>
    <n v="-46500"/>
    <n v="-46500"/>
    <n v="-93000"/>
    <n v="-3875"/>
    <n v="-3875"/>
  </r>
  <r>
    <x v="75"/>
    <s v="State School for the Blind"/>
    <s v="2024 Supplemental"/>
    <m/>
    <s v="351-State School for the Blind"/>
    <x v="7"/>
    <s v="B35"/>
    <n v="-11500"/>
    <n v="-10500"/>
    <n v="-22000"/>
    <n v="-958.33"/>
    <n v="-875"/>
  </r>
  <r>
    <x v="76"/>
    <s v="Childhood Deafness &amp; Hearing Loss"/>
    <s v="2024 Supplemental"/>
    <m/>
    <s v="353-Childhood Deafness &amp; Hearing Loss"/>
    <x v="7"/>
    <s v="B35"/>
    <n v="-13000"/>
    <n v="-14000"/>
    <n v="-27000"/>
    <n v="-1083.33"/>
    <n v="-1166.67"/>
  </r>
  <r>
    <x v="77"/>
    <s v="Workforce Trng &amp; Educ Coord Board"/>
    <s v="2024 Supplemental"/>
    <m/>
    <s v="354-Workforce Trng &amp; Educ Coord Board"/>
    <x v="7"/>
    <s v="B35"/>
    <n v="-2500"/>
    <n v="-3500"/>
    <n v="-6000"/>
    <n v="-208.33"/>
    <n v="-291.67"/>
  </r>
  <r>
    <x v="78"/>
    <s v="Archaeology &amp; Historic Preservation"/>
    <s v="2024 Supplemental"/>
    <m/>
    <s v="355-Archaeology &amp; Historic Preservation"/>
    <x v="7"/>
    <s v="B35"/>
    <n v="-2500"/>
    <n v="-1500"/>
    <n v="-4000"/>
    <n v="-208.33"/>
    <n v="-125"/>
  </r>
  <r>
    <x v="79"/>
    <s v="Washington Charter School Comm"/>
    <s v="2024 Supplemental"/>
    <m/>
    <s v="359-Washington Charter School Comm"/>
    <x v="7"/>
    <s v="B35"/>
    <n v="0"/>
    <n v="0"/>
    <n v="0"/>
    <n v="0"/>
    <n v="0"/>
  </r>
  <r>
    <x v="80"/>
    <s v="University of Washington"/>
    <s v="2024 Supplemental"/>
    <m/>
    <s v="360-University of Washington"/>
    <x v="7"/>
    <s v="B35"/>
    <n v="-114000"/>
    <n v="-116000"/>
    <n v="-230000"/>
    <n v="-9500"/>
    <n v="-9666.67"/>
  </r>
  <r>
    <x v="81"/>
    <s v="Washington State University"/>
    <s v="2024 Supplemental"/>
    <m/>
    <s v="365-Washington State University"/>
    <x v="7"/>
    <s v="B35"/>
    <n v="-54000"/>
    <n v="-54000"/>
    <n v="-108000"/>
    <n v="-4500"/>
    <n v="-4500"/>
  </r>
  <r>
    <x v="82"/>
    <s v="Eastern Washington University"/>
    <s v="2024 Supplemental"/>
    <m/>
    <s v="370-Eastern Washington University"/>
    <x v="7"/>
    <s v="B35"/>
    <n v="-13000"/>
    <n v="-12000"/>
    <n v="-25000"/>
    <n v="-1083.33"/>
    <n v="-1000"/>
  </r>
  <r>
    <x v="83"/>
    <s v="Central Washington University"/>
    <s v="2024 Supplemental"/>
    <m/>
    <s v="375-Central Washington University"/>
    <x v="7"/>
    <s v="B35"/>
    <n v="-12000"/>
    <n v="-12000"/>
    <n v="-24000"/>
    <n v="-1000"/>
    <n v="-1000"/>
  </r>
  <r>
    <x v="84"/>
    <s v="The Evergreen State College"/>
    <s v="2024 Supplemental"/>
    <m/>
    <s v="376-The Evergreen State College"/>
    <x v="7"/>
    <s v="B35"/>
    <n v="-10500"/>
    <n v="-9500"/>
    <n v="-20000"/>
    <n v="-875"/>
    <n v="-791.67"/>
  </r>
  <r>
    <x v="85"/>
    <s v="Western Washington University"/>
    <s v="2024 Supplemental"/>
    <m/>
    <s v="380-Western Washington University"/>
    <x v="7"/>
    <s v="B35"/>
    <n v="-22500"/>
    <n v="-23500"/>
    <n v="-46000"/>
    <n v="-1875"/>
    <n v="-1958.33"/>
  </r>
  <r>
    <x v="86"/>
    <s v="Washington State Arts Commission"/>
    <s v="2024 Supplemental"/>
    <m/>
    <s v="387-Washington State Arts Commission"/>
    <x v="7"/>
    <s v="B35"/>
    <n v="-3500"/>
    <n v="-1500"/>
    <n v="-5000"/>
    <n v="-291.67"/>
    <n v="-125"/>
  </r>
  <r>
    <x v="87"/>
    <s v="Washington State Historical Society"/>
    <s v="2024 Supplemental"/>
    <m/>
    <s v="390-Washington State Historical Society"/>
    <x v="7"/>
    <s v="B35"/>
    <n v="-3000"/>
    <n v="-4000"/>
    <n v="-7000"/>
    <n v="-250"/>
    <n v="-333.33"/>
  </r>
  <r>
    <x v="88"/>
    <s v="East Wash State Historical Society"/>
    <s v="2024 Supplemental"/>
    <m/>
    <s v="395-East Wash State Historical Society"/>
    <x v="7"/>
    <s v="B35"/>
    <n v="-2500"/>
    <n v="-3500"/>
    <n v="-6000"/>
    <n v="-208.33"/>
    <n v="-291.67"/>
  </r>
  <r>
    <x v="89"/>
    <s v="Department of Transportation"/>
    <s v="2024 Supplemental"/>
    <m/>
    <s v="405-Department of Transportation"/>
    <x v="7"/>
    <s v="B35"/>
    <n v="-686500"/>
    <n v="-695500"/>
    <n v="-1382000"/>
    <n v="-57208.33"/>
    <n v="-57958.33"/>
  </r>
  <r>
    <x v="90"/>
    <s v="County Road Administration Board"/>
    <s v="2024 Supplemental"/>
    <m/>
    <s v="406-County Road Administration Board"/>
    <x v="7"/>
    <s v="B35"/>
    <n v="-2500"/>
    <n v="-1500"/>
    <n v="-4000"/>
    <n v="-208.33"/>
    <n v="-125"/>
  </r>
  <r>
    <x v="91"/>
    <s v="Transportation Improvement Board"/>
    <s v="2024 Supplemental"/>
    <m/>
    <s v="407-Transportation Improvement Board"/>
    <x v="7"/>
    <s v="B35"/>
    <n v="-1000"/>
    <n v="-1000"/>
    <n v="-2000"/>
    <n v="-83.33"/>
    <n v="-83.33"/>
  </r>
  <r>
    <x v="92"/>
    <s v="Transportation Commission"/>
    <s v="2024 Supplemental"/>
    <m/>
    <s v="410-Transportation Commission"/>
    <x v="7"/>
    <s v="B35"/>
    <n v="-500"/>
    <n v="-500"/>
    <n v="-1000"/>
    <n v="-41.67"/>
    <n v="-41.67"/>
  </r>
  <r>
    <x v="93"/>
    <s v="Freight Mobility Strategic Invest"/>
    <s v="2024 Supplemental"/>
    <m/>
    <s v="411-Freight Mobility Strategic Invest"/>
    <x v="7"/>
    <s v="B35"/>
    <n v="0"/>
    <n v="0"/>
    <n v="0"/>
    <n v="0"/>
    <n v="0"/>
  </r>
  <r>
    <x v="94"/>
    <s v="Columbia River Gorge Commission"/>
    <s v="2024 Supplemental"/>
    <m/>
    <s v="460-Columbia River Gorge Commission"/>
    <x v="7"/>
    <s v="B35"/>
    <n v="-500"/>
    <n v="-500"/>
    <n v="-1000"/>
    <n v="-41.67"/>
    <n v="-41.67"/>
  </r>
  <r>
    <x v="95"/>
    <s v="Department of Ecology"/>
    <s v="2024 Supplemental"/>
    <m/>
    <s v="461-Department of Ecology"/>
    <x v="7"/>
    <s v="B35"/>
    <n v="-165500"/>
    <n v="-166500"/>
    <n v="-332000"/>
    <n v="-13791.67"/>
    <n v="-13875"/>
  </r>
  <r>
    <x v="96"/>
    <s v="WA Pollution Liab Insurance Program"/>
    <s v="2024 Supplemental"/>
    <m/>
    <s v="462-WA Pollution Liab Insurance Program"/>
    <x v="7"/>
    <s v="B35"/>
    <n v="-2500"/>
    <n v="-1500"/>
    <n v="-4000"/>
    <n v="-208.33"/>
    <n v="-125"/>
  </r>
  <r>
    <x v="97"/>
    <s v="Energy Fac Site Eval"/>
    <s v="2024 Supplemental"/>
    <m/>
    <s v="463-Energy Fac Site Eval"/>
    <x v="7"/>
    <s v="B35"/>
    <n v="0"/>
    <n v="0"/>
    <n v="0"/>
    <n v="0"/>
    <n v="0"/>
  </r>
  <r>
    <x v="98"/>
    <s v="State Parks and Recreation Comm"/>
    <s v="2024 Supplemental"/>
    <m/>
    <s v="465-State Parks and Recreation Comm"/>
    <x v="7"/>
    <s v="B35"/>
    <n v="-83000"/>
    <n v="-84000"/>
    <n v="-167000"/>
    <n v="-6916.67"/>
    <n v="-7000"/>
  </r>
  <r>
    <x v="99"/>
    <s v="Rec and Conservation Funding Board"/>
    <s v="2024 Supplemental"/>
    <m/>
    <s v="467-Rec and Conservation Funding Board"/>
    <x v="7"/>
    <s v="B35"/>
    <n v="-7000"/>
    <n v="-6000"/>
    <n v="-13000"/>
    <n v="-583.33000000000004"/>
    <n v="-500"/>
  </r>
  <r>
    <x v="100"/>
    <s v="Environ &amp; Land Use Hearings Office"/>
    <s v="2024 Supplemental"/>
    <m/>
    <s v="468-Environ &amp; Land Use Hearings Office"/>
    <x v="7"/>
    <s v="B35"/>
    <n v="-2000"/>
    <n v="-1000"/>
    <n v="-3000"/>
    <n v="-166.67"/>
    <n v="-83.33"/>
  </r>
  <r>
    <x v="101"/>
    <s v="State Conservation Commission"/>
    <s v="2024 Supplemental"/>
    <m/>
    <s v="471-State Conservation Commission"/>
    <x v="7"/>
    <s v="B35"/>
    <n v="-3000"/>
    <n v="-2000"/>
    <n v="-5000"/>
    <n v="-250"/>
    <n v="-166.67"/>
  </r>
  <r>
    <x v="102"/>
    <s v="Dept of Fish and Wildlife"/>
    <s v="2024 Supplemental"/>
    <m/>
    <s v="477-Dept of Fish and Wildlife"/>
    <x v="7"/>
    <s v="B35"/>
    <n v="-198500"/>
    <n v="-201500"/>
    <n v="-400000"/>
    <n v="-16541.669999999998"/>
    <n v="-16791.669999999998"/>
  </r>
  <r>
    <x v="103"/>
    <s v="Puget Sound Partnership"/>
    <s v="2024 Supplemental"/>
    <m/>
    <s v="478-Puget Sound Partnership"/>
    <x v="7"/>
    <s v="B35"/>
    <n v="-5000"/>
    <n v="-5000"/>
    <n v="-10000"/>
    <n v="-416.67"/>
    <n v="-416.67"/>
  </r>
  <r>
    <x v="104"/>
    <s v="Department of Natural Resources"/>
    <s v="2024 Supplemental"/>
    <m/>
    <s v="490-Department of Natural Resources"/>
    <x v="7"/>
    <s v="B35"/>
    <n v="-194500"/>
    <n v="-197500"/>
    <n v="-392000"/>
    <n v="-16208.33"/>
    <n v="-16458.330000000002"/>
  </r>
  <r>
    <x v="105"/>
    <s v="Department of Agriculture"/>
    <s v="2024 Supplemental"/>
    <m/>
    <s v="495-Department of Agriculture"/>
    <x v="7"/>
    <s v="B35"/>
    <n v="-83000"/>
    <n v="-81000"/>
    <n v="-164000"/>
    <n v="-6916.67"/>
    <n v="-6750"/>
  </r>
  <r>
    <x v="106"/>
    <s v="Employment Security Department"/>
    <s v="2024 Supplemental"/>
    <m/>
    <s v="540-Employment Security Department"/>
    <x v="7"/>
    <s v="B35"/>
    <n v="-281500"/>
    <n v="-281500"/>
    <n v="-563000"/>
    <n v="-23458.33"/>
    <n v="-23458.33"/>
  </r>
  <r>
    <x v="107"/>
    <s v="Community/Technical College System"/>
    <s v="2024 Supplemental"/>
    <m/>
    <s v="699-Community/Technical College System"/>
    <x v="7"/>
    <s v="B35"/>
    <n v="-144000"/>
    <n v="-146000"/>
    <n v="-290000"/>
    <n v="-12000"/>
    <n v="-12166.67"/>
  </r>
  <r>
    <x v="0"/>
    <s v="House of Representatives"/>
    <s v="2023-25 Biennium"/>
    <s v="OCS"/>
    <s v="011-House of Representatives"/>
    <x v="8"/>
    <s v="B40"/>
    <n v="64500"/>
    <n v="65500"/>
    <n v="130000"/>
    <n v="5375"/>
    <n v="5458.333333333333"/>
  </r>
  <r>
    <x v="1"/>
    <s v="Senate"/>
    <s v="2023-25 Biennium"/>
    <s v="OCS"/>
    <s v="012-Senate"/>
    <x v="8"/>
    <s v="B40"/>
    <n v="55500"/>
    <n v="56500"/>
    <n v="112000"/>
    <n v="4625"/>
    <n v="4708.333333333333"/>
  </r>
  <r>
    <x v="2"/>
    <s v="Joint Transportation Committee"/>
    <s v="2023-25 Biennium"/>
    <s v="OCS"/>
    <s v="013-Joint Transportation Committee"/>
    <x v="8"/>
    <s v="B40"/>
    <n v="500"/>
    <n v="500"/>
    <n v="1000"/>
    <n v="41.666666666666664"/>
    <n v="41.666666666666664"/>
  </r>
  <r>
    <x v="3"/>
    <s v="Jt Leg Audit &amp; Review Committee"/>
    <s v="2023-25 Biennium"/>
    <s v="OCS"/>
    <s v="014-Jt Leg Audit &amp; Review Committee"/>
    <x v="8"/>
    <s v="B40"/>
    <n v="2000"/>
    <n v="2000"/>
    <n v="4000"/>
    <n v="166.66666666666666"/>
    <n v="166.66666666666666"/>
  </r>
  <r>
    <x v="4"/>
    <s v="LEAP Committee"/>
    <s v="2023-25 Biennium"/>
    <s v="OCS"/>
    <s v="020-LEAP Committee"/>
    <x v="8"/>
    <s v="B40"/>
    <n v="1000"/>
    <n v="1000"/>
    <n v="2000"/>
    <n v="83.333333333333329"/>
    <n v="83.333333333333329"/>
  </r>
  <r>
    <x v="5"/>
    <s v="Office of the State Actuary"/>
    <s v="2023-25 Biennium"/>
    <s v="OCS"/>
    <s v="035-Office of the State Actuary"/>
    <x v="8"/>
    <s v="B40"/>
    <n v="1500"/>
    <n v="1500"/>
    <n v="3000"/>
    <n v="125"/>
    <n v="125"/>
  </r>
  <r>
    <x v="7"/>
    <s v="Office of Legislative Support Svcs"/>
    <s v="2023-25 Biennium"/>
    <s v="OCS"/>
    <s v="037-Office of Legislative Support Svcs"/>
    <x v="8"/>
    <s v="B40"/>
    <n v="2000"/>
    <n v="3000"/>
    <n v="5000"/>
    <n v="166.66666666666666"/>
    <n v="250"/>
  </r>
  <r>
    <x v="8"/>
    <s v="Joint Legislative Systems Comm"/>
    <s v="2023-25 Biennium"/>
    <s v="OCS"/>
    <s v="038-Joint Legislative Systems Comm"/>
    <x v="8"/>
    <s v="B40"/>
    <n v="39000"/>
    <n v="37000"/>
    <n v="76000"/>
    <n v="3250"/>
    <n v="3083.3333333333335"/>
  </r>
  <r>
    <x v="9"/>
    <s v="Statute Law Committee"/>
    <s v="2023-25 Biennium"/>
    <s v="OCS"/>
    <s v="040-Statute Law Committee"/>
    <x v="8"/>
    <s v="B40"/>
    <n v="3500"/>
    <n v="3500"/>
    <n v="7000"/>
    <n v="291.66666666666669"/>
    <n v="291.66666666666669"/>
  </r>
  <r>
    <x v="10"/>
    <s v="Supreme Court"/>
    <s v="2023-25 Biennium"/>
    <s v="OCS"/>
    <s v="045-Supreme Court"/>
    <x v="8"/>
    <s v="B40"/>
    <n v="37500"/>
    <n v="38500"/>
    <n v="76000"/>
    <n v="3125"/>
    <n v="3208.3333333333335"/>
  </r>
  <r>
    <x v="11"/>
    <s v="State Law Library"/>
    <s v="2023-25 Biennium"/>
    <s v="OCS"/>
    <s v="046-State Law Library"/>
    <x v="8"/>
    <s v="B40"/>
    <n v="0"/>
    <n v="0"/>
    <n v="0"/>
    <n v="0"/>
    <n v="0"/>
  </r>
  <r>
    <x v="12"/>
    <s v="Court of Appeals"/>
    <s v="2023-25 Biennium"/>
    <s v="OCS"/>
    <s v="048-Court of Appeals"/>
    <x v="8"/>
    <s v="B40"/>
    <n v="43000"/>
    <n v="45000"/>
    <n v="88000"/>
    <n v="3583.3333333333335"/>
    <n v="3750"/>
  </r>
  <r>
    <x v="13"/>
    <s v="Commission on Judicial Conduct"/>
    <s v="2023-25 Biennium"/>
    <s v="OCS"/>
    <s v="050-Commission on Judicial Conduct"/>
    <x v="8"/>
    <s v="B40"/>
    <n v="500"/>
    <n v="500"/>
    <n v="1000"/>
    <n v="41.666666666666664"/>
    <n v="41.666666666666664"/>
  </r>
  <r>
    <x v="14"/>
    <s v="Administrative Office of the Courts"/>
    <s v="2023-25 Biennium"/>
    <s v="OCS"/>
    <s v="055-Administrative Office of the Courts"/>
    <x v="8"/>
    <s v="B40"/>
    <n v="77000"/>
    <n v="77000"/>
    <n v="154000"/>
    <n v="6416.666666666667"/>
    <n v="6416.666666666667"/>
  </r>
  <r>
    <x v="15"/>
    <s v="Office of Public Defense"/>
    <s v="2023-25 Biennium"/>
    <s v="OCS"/>
    <s v="056-Office of Public Defense"/>
    <x v="8"/>
    <s v="B40"/>
    <n v="2500"/>
    <n v="2500"/>
    <n v="5000"/>
    <n v="208.33333333333334"/>
    <n v="208.33333333333334"/>
  </r>
  <r>
    <x v="16"/>
    <s v="Office of Civil Legal Aid"/>
    <s v="2023-25 Biennium"/>
    <s v="OCS"/>
    <s v="057-Office of Civil Legal Aid"/>
    <x v="8"/>
    <s v="B40"/>
    <n v="500"/>
    <n v="500"/>
    <n v="1000"/>
    <n v="41.666666666666664"/>
    <n v="41.666666666666664"/>
  </r>
  <r>
    <x v="17"/>
    <s v="Office of the Governor"/>
    <s v="2023-25 Biennium"/>
    <s v="OCS"/>
    <s v="075-Office of the Governor"/>
    <x v="8"/>
    <s v="B40"/>
    <n v="38500"/>
    <n v="39500"/>
    <n v="78000"/>
    <n v="3208.3333333333335"/>
    <n v="3291.6666666666665"/>
  </r>
  <r>
    <x v="18"/>
    <s v="Office of the Lieutenant Governor"/>
    <s v="2023-25 Biennium"/>
    <s v="OCS"/>
    <s v="080-Office of the Lieutenant Governor"/>
    <x v="8"/>
    <s v="B40"/>
    <n v="500"/>
    <n v="500"/>
    <n v="1000"/>
    <n v="41.666666666666664"/>
    <n v="41.666666666666664"/>
  </r>
  <r>
    <x v="20"/>
    <s v="Public Disclosure Commission"/>
    <s v="2023-25 Biennium"/>
    <s v="OCS"/>
    <s v="082-Public Disclosure Commission"/>
    <x v="8"/>
    <s v="B40"/>
    <n v="3000"/>
    <n v="3000"/>
    <n v="6000"/>
    <n v="250"/>
    <n v="250"/>
  </r>
  <r>
    <x v="21"/>
    <s v="Office of the Secretary of State"/>
    <s v="2023-25 Biennium"/>
    <s v="OCS"/>
    <s v="085-Office of the Secretary of State"/>
    <x v="8"/>
    <s v="B40"/>
    <n v="59000"/>
    <n v="57000"/>
    <n v="116000"/>
    <n v="4916.666666666667"/>
    <n v="4750"/>
  </r>
  <r>
    <x v="22"/>
    <s v="Governor's Office of Indian Affairs"/>
    <s v="2023-25 Biennium"/>
    <s v="OCS"/>
    <s v="086-Governor's Office of Indian Affairs"/>
    <x v="8"/>
    <s v="B40"/>
    <n v="0"/>
    <n v="0"/>
    <n v="0"/>
    <n v="0"/>
    <n v="0"/>
  </r>
  <r>
    <x v="23"/>
    <s v="Asian-Pacific-American Affrs"/>
    <s v="2023-25 Biennium"/>
    <s v="OCS"/>
    <s v="087-Asian-Pacific-American Affrs"/>
    <x v="8"/>
    <s v="B40"/>
    <n v="0"/>
    <n v="0"/>
    <n v="0"/>
    <n v="0"/>
    <n v="0"/>
  </r>
  <r>
    <x v="24"/>
    <s v="Office of the State Treasurer"/>
    <s v="2023-25 Biennium"/>
    <s v="OCS"/>
    <s v="090-Office of the State Treasurer"/>
    <x v="8"/>
    <s v="B40"/>
    <n v="38500"/>
    <n v="37500"/>
    <n v="76000"/>
    <n v="3208.3333333333335"/>
    <n v="3125"/>
  </r>
  <r>
    <x v="25"/>
    <s v="Redistricting Commission"/>
    <s v="2023-25 Biennium"/>
    <s v="OCS"/>
    <s v="091-Redistricting Commission"/>
    <x v="8"/>
    <s v="B40"/>
    <n v="0"/>
    <n v="0"/>
    <n v="0"/>
    <n v="0"/>
    <n v="0"/>
  </r>
  <r>
    <x v="26"/>
    <s v="Office of the State Auditor"/>
    <s v="2023-25 Biennium"/>
    <s v="OCS"/>
    <s v="095-Office of the State Auditor"/>
    <x v="8"/>
    <s v="B40"/>
    <n v="69000"/>
    <n v="71000"/>
    <n v="140000"/>
    <n v="5750"/>
    <n v="5916.666666666667"/>
  </r>
  <r>
    <x v="27"/>
    <s v="Comm Salaries for Elected Officials"/>
    <s v="2023-25 Biennium"/>
    <s v="OCS"/>
    <s v="099-Comm Salaries for Elected Officials"/>
    <x v="8"/>
    <s v="B40"/>
    <n v="0"/>
    <n v="0"/>
    <n v="0"/>
    <n v="0"/>
    <n v="0"/>
  </r>
  <r>
    <x v="28"/>
    <s v="Office of the Attorney General"/>
    <s v="2023-25 Biennium"/>
    <s v="OCS"/>
    <s v="100-Office of the Attorney General"/>
    <x v="8"/>
    <s v="B40"/>
    <n v="173500"/>
    <n v="174500"/>
    <n v="348000"/>
    <n v="14458.333333333334"/>
    <n v="14541.666666666666"/>
  </r>
  <r>
    <x v="29"/>
    <s v="Caseload Forecast Council"/>
    <s v="2023-25 Biennium"/>
    <s v="OCS"/>
    <s v="101-Caseload Forecast Council"/>
    <x v="8"/>
    <s v="B40"/>
    <n v="1000"/>
    <n v="1000"/>
    <n v="2000"/>
    <n v="83.333333333333329"/>
    <n v="83.333333333333329"/>
  </r>
  <r>
    <x v="30"/>
    <s v="Dept of Financial Institutions"/>
    <s v="2023-25 Biennium"/>
    <s v="OCS"/>
    <s v="102-Dept of Financial Institutions"/>
    <x v="8"/>
    <s v="B40"/>
    <n v="50000"/>
    <n v="51000"/>
    <n v="101000"/>
    <n v="4166.666666666667"/>
    <n v="4250"/>
  </r>
  <r>
    <x v="31"/>
    <s v="Department of Commerce"/>
    <s v="2023-25 Biennium"/>
    <s v="OCS"/>
    <s v="103-Department of Commerce"/>
    <x v="8"/>
    <s v="B40"/>
    <n v="73500"/>
    <n v="70500"/>
    <n v="144000"/>
    <n v="6125"/>
    <n v="5875"/>
  </r>
  <r>
    <x v="32"/>
    <s v="Economic &amp; Revenue Forecast Council"/>
    <s v="2023-25 Biennium"/>
    <s v="OCS"/>
    <s v="104-Economic &amp; Revenue Forecast Council"/>
    <x v="8"/>
    <s v="B40"/>
    <n v="500"/>
    <n v="500"/>
    <n v="1000"/>
    <n v="41.666666666666664"/>
    <n v="41.666666666666664"/>
  </r>
  <r>
    <x v="33"/>
    <s v="Office of Financial Management"/>
    <s v="2023-25 Biennium"/>
    <s v="OCS"/>
    <s v="105-Office of Financial Management"/>
    <x v="8"/>
    <s v="B40"/>
    <n v="80000"/>
    <n v="76000"/>
    <n v="156000"/>
    <n v="6666.666666666667"/>
    <n v="6333.333333333333"/>
  </r>
  <r>
    <x v="34"/>
    <s v="WA State Health Care Authority"/>
    <s v="2023-25 Biennium"/>
    <s v="OCS"/>
    <s v="107-WA State Health Care Authority"/>
    <x v="8"/>
    <s v="B40"/>
    <n v="165500"/>
    <n v="168500"/>
    <n v="334000"/>
    <n v="13791.666666666666"/>
    <n v="14041.666666666666"/>
  </r>
  <r>
    <x v="35"/>
    <s v="Office of Administrative Hearings"/>
    <s v="2023-25 Biennium"/>
    <s v="OCS"/>
    <s v="110-Office of Administrative Hearings"/>
    <x v="8"/>
    <s v="B40"/>
    <n v="56500"/>
    <n v="57500"/>
    <n v="114000"/>
    <n v="4708.333333333333"/>
    <n v="4791.666666666667"/>
  </r>
  <r>
    <x v="36"/>
    <s v="State Lottery Commission"/>
    <s v="2023-25 Biennium"/>
    <s v="OCS"/>
    <s v="116-State Lottery Commission"/>
    <x v="8"/>
    <s v="B40"/>
    <n v="44000"/>
    <n v="44000"/>
    <n v="88000"/>
    <n v="3666.6666666666665"/>
    <n v="3666.6666666666665"/>
  </r>
  <r>
    <x v="37"/>
    <s v="Washington State Gambling Comm"/>
    <s v="2023-25 Biennium"/>
    <s v="OCS"/>
    <s v="117-Washington State Gambling Comm"/>
    <x v="8"/>
    <s v="B40"/>
    <n v="40500"/>
    <n v="41500"/>
    <n v="82000"/>
    <n v="3375"/>
    <n v="3458.3333333333335"/>
  </r>
  <r>
    <x v="38"/>
    <s v="WA State Comm on Hispanic Affairs"/>
    <s v="2023-25 Biennium"/>
    <s v="OCS"/>
    <s v="118-WA State Comm on Hispanic Affairs"/>
    <x v="8"/>
    <s v="B40"/>
    <n v="500"/>
    <n v="500"/>
    <n v="1000"/>
    <n v="41.666666666666664"/>
    <n v="41.666666666666664"/>
  </r>
  <r>
    <x v="39"/>
    <s v="African-American Affairs Comm"/>
    <s v="2023-25 Biennium"/>
    <s v="OCS"/>
    <s v="119-African-American Affairs Comm"/>
    <x v="8"/>
    <s v="B40"/>
    <n v="0"/>
    <n v="0"/>
    <n v="0"/>
    <n v="0"/>
    <n v="0"/>
  </r>
  <r>
    <x v="40"/>
    <s v="Human Rights Commission"/>
    <s v="2023-25 Biennium"/>
    <s v="OCS"/>
    <s v="120-Human Rights Commission"/>
    <x v="8"/>
    <s v="B40"/>
    <n v="2000"/>
    <n v="2000"/>
    <n v="4000"/>
    <n v="166.66666666666666"/>
    <n v="166.66666666666666"/>
  </r>
  <r>
    <x v="41"/>
    <s v="Department of Retirement Systems"/>
    <s v="2023-25 Biennium"/>
    <s v="OCS"/>
    <s v="124-Department of Retirement Systems"/>
    <x v="8"/>
    <s v="B40"/>
    <n v="55500"/>
    <n v="57500"/>
    <n v="113000"/>
    <n v="4625"/>
    <n v="4791.666666666667"/>
  </r>
  <r>
    <x v="42"/>
    <s v="State Investment Board"/>
    <s v="2023-25 Biennium"/>
    <s v="OCS"/>
    <s v="126-State Investment Board"/>
    <x v="8"/>
    <s v="B40"/>
    <n v="40500"/>
    <n v="42500"/>
    <n v="83000"/>
    <n v="3375"/>
    <n v="3541.6666666666665"/>
  </r>
  <r>
    <x v="43"/>
    <s v="Department of Revenue"/>
    <s v="2023-25 Biennium"/>
    <s v="OCS"/>
    <s v="140-Department of Revenue"/>
    <x v="8"/>
    <s v="B40"/>
    <n v="143500"/>
    <n v="148500"/>
    <n v="292000"/>
    <n v="11958.333333333334"/>
    <n v="12375"/>
  </r>
  <r>
    <x v="44"/>
    <s v="Board of Tax Appeals"/>
    <s v="2023-25 Biennium"/>
    <s v="OCS"/>
    <s v="142-Board of Tax Appeals"/>
    <x v="8"/>
    <s v="B40"/>
    <n v="1500"/>
    <n v="1500"/>
    <n v="3000"/>
    <n v="125"/>
    <n v="125"/>
  </r>
  <r>
    <x v="45"/>
    <s v="Minority &amp; Women's Business Enterp"/>
    <s v="2023-25 Biennium"/>
    <s v="OCS"/>
    <s v="147-Minority &amp; Women's Business Enterp"/>
    <x v="8"/>
    <s v="B40"/>
    <n v="3000"/>
    <n v="3000"/>
    <n v="6000"/>
    <n v="250"/>
    <n v="250"/>
  </r>
  <r>
    <x v="46"/>
    <s v="Office of Insurance Commissioner"/>
    <s v="2023-25 Biennium"/>
    <s v="OCS"/>
    <s v="160-Office of Insurance Commissioner"/>
    <x v="8"/>
    <s v="B40"/>
    <n v="52500"/>
    <n v="55500"/>
    <n v="108000"/>
    <n v="4375"/>
    <n v="4625"/>
  </r>
  <r>
    <x v="47"/>
    <s v="Consolidated Technology Services"/>
    <s v="2023-25 Biennium"/>
    <s v="OCS"/>
    <s v="163-Consolidated Technology Services"/>
    <x v="8"/>
    <s v="B40"/>
    <n v="57000"/>
    <n v="58000"/>
    <n v="115000"/>
    <n v="4750"/>
    <n v="4833.333333333333"/>
  </r>
  <r>
    <x v="48"/>
    <s v="State Board of Accountancy"/>
    <s v="2023-25 Biennium"/>
    <s v="OCS"/>
    <s v="165-State Board of Accountancy"/>
    <x v="8"/>
    <s v="B40"/>
    <n v="1000"/>
    <n v="1000"/>
    <n v="2000"/>
    <n v="83.333333333333329"/>
    <n v="83.333333333333329"/>
  </r>
  <r>
    <x v="49"/>
    <s v="Bd of Reg Prof Eng &amp; Land Surveyors"/>
    <s v="2023-25 Biennium"/>
    <s v="OCS"/>
    <s v="166-Bd of Reg Prof Eng &amp; Land Surveyors"/>
    <x v="8"/>
    <s v="B40"/>
    <n v="1500"/>
    <n v="500"/>
    <n v="2000"/>
    <n v="125"/>
    <n v="41.666666666666664"/>
  </r>
  <r>
    <x v="50"/>
    <s v="Forensic Investigations Council"/>
    <s v="2023-25 Biennium"/>
    <s v="OCS"/>
    <s v="167-Forensic Investigations Council"/>
    <x v="8"/>
    <s v="B40"/>
    <n v="0"/>
    <n v="0"/>
    <n v="0"/>
    <n v="0"/>
    <n v="0"/>
  </r>
  <r>
    <x v="51"/>
    <s v="Dept of Enterprise Services"/>
    <s v="2023-25 Biennium"/>
    <s v="OCS"/>
    <s v="179-Dept of Enterprise Services"/>
    <x v="8"/>
    <s v="B40"/>
    <n v="99500"/>
    <n v="101500"/>
    <n v="201000"/>
    <n v="8291.6666666666661"/>
    <n v="8458.3333333333339"/>
  </r>
  <r>
    <x v="52"/>
    <s v="Washington Horse Racing Commission"/>
    <s v="2023-25 Biennium"/>
    <s v="OCS"/>
    <s v="185-Washington Horse Racing Commission"/>
    <x v="8"/>
    <s v="B40"/>
    <n v="1000"/>
    <n v="1000"/>
    <n v="2000"/>
    <n v="83.333333333333329"/>
    <n v="83.333333333333329"/>
  </r>
  <r>
    <x v="53"/>
    <s v="Bd of Industrial Insurance Appeals"/>
    <s v="2023-25 Biennium"/>
    <s v="OCS"/>
    <s v="190-Bd of Industrial Insurance Appeals"/>
    <x v="8"/>
    <s v="B40"/>
    <n v="43500"/>
    <n v="47500"/>
    <n v="91000"/>
    <n v="3625"/>
    <n v="3958.3333333333335"/>
  </r>
  <r>
    <x v="54"/>
    <s v="Liquor and Cannabis Board"/>
    <s v="2023-25 Biennium"/>
    <s v="OCS"/>
    <s v="195-Liquor and Cannabis Board"/>
    <x v="8"/>
    <s v="B40"/>
    <n v="64500"/>
    <n v="63500"/>
    <n v="128000"/>
    <n v="5375"/>
    <n v="5291.666666666667"/>
  </r>
  <r>
    <x v="55"/>
    <s v="Board of Pilotage Commissioners"/>
    <s v="2023-25 Biennium"/>
    <s v="OCS"/>
    <s v="205-Board of Pilotage Commissioners"/>
    <x v="8"/>
    <s v="B40"/>
    <n v="500"/>
    <n v="500"/>
    <n v="1000"/>
    <n v="41.666666666666664"/>
    <n v="41.666666666666664"/>
  </r>
  <r>
    <x v="56"/>
    <s v="Utilities and Transportation Comm"/>
    <s v="2023-25 Biennium"/>
    <s v="OCS"/>
    <s v="215-Utilities and Transportation Comm"/>
    <x v="8"/>
    <s v="B40"/>
    <n v="46000"/>
    <n v="47000"/>
    <n v="93000"/>
    <n v="3833.3333333333335"/>
    <n v="3916.6666666666665"/>
  </r>
  <r>
    <x v="57"/>
    <s v="Board for Volunteer Firefighters"/>
    <s v="2023-25 Biennium"/>
    <s v="OCS"/>
    <s v="220-Board for Volunteer Firefighters"/>
    <x v="8"/>
    <s v="B40"/>
    <n v="500"/>
    <n v="500"/>
    <n v="1000"/>
    <n v="41.666666666666664"/>
    <n v="41.666666666666664"/>
  </r>
  <r>
    <x v="58"/>
    <s v="Washington State Patrol"/>
    <s v="2023-25 Biennium"/>
    <s v="OCS"/>
    <s v="225-Washington State Patrol"/>
    <x v="8"/>
    <s v="B40"/>
    <n v="238000"/>
    <n v="242000"/>
    <n v="480000"/>
    <n v="19833.333333333332"/>
    <n v="20166.666666666668"/>
  </r>
  <r>
    <x v="59"/>
    <s v="Criminal Justice Training Comm"/>
    <s v="2023-25 Biennium"/>
    <s v="OCS"/>
    <s v="227-Criminal Justice Training Comm"/>
    <x v="8"/>
    <s v="B40"/>
    <n v="39000"/>
    <n v="39000"/>
    <n v="78000"/>
    <n v="3250"/>
    <n v="3250"/>
  </r>
  <r>
    <x v="60"/>
    <s v="WA Traffic Safety Commission"/>
    <s v="2023-25 Biennium"/>
    <s v="OCS"/>
    <s v="228-WA Traffic Safety Commission"/>
    <x v="8"/>
    <s v="B40"/>
    <n v="2000"/>
    <n v="2000"/>
    <n v="4000"/>
    <n v="166.66666666666666"/>
    <n v="166.66666666666666"/>
  </r>
  <r>
    <x v="61"/>
    <s v="Office of Independent Investigations"/>
    <s v="2023-25 Biennium"/>
    <s v="OCS"/>
    <s v="229-Office of Independent Investigations"/>
    <x v="8"/>
    <s v="B40"/>
    <n v="0"/>
    <n v="0"/>
    <n v="0"/>
    <n v="0"/>
    <n v="0"/>
  </r>
  <r>
    <x v="62"/>
    <s v="Department of Labor and Industries"/>
    <s v="2023-25 Biennium"/>
    <s v="OCS"/>
    <s v="235-Department of Labor and Industries"/>
    <x v="8"/>
    <s v="B40"/>
    <n v="316500"/>
    <n v="322500"/>
    <n v="639000"/>
    <n v="26375"/>
    <n v="26875"/>
  </r>
  <r>
    <x v="63"/>
    <s v="Department of Licensing"/>
    <s v="2023-25 Biennium"/>
    <s v="OCS"/>
    <s v="240-Department of Licensing"/>
    <x v="8"/>
    <s v="B40"/>
    <n v="149500"/>
    <n v="149500"/>
    <n v="299000"/>
    <n v="12458.333333333334"/>
    <n v="12458.333333333334"/>
  </r>
  <r>
    <x v="64"/>
    <s v="Military Department"/>
    <s v="2023-25 Biennium"/>
    <s v="OCS"/>
    <s v="245-Military Department"/>
    <x v="8"/>
    <s v="B40"/>
    <n v="65000"/>
    <n v="66000"/>
    <n v="131000"/>
    <n v="5416.666666666667"/>
    <n v="5500"/>
  </r>
  <r>
    <x v="65"/>
    <s v="Public Employment Relations Comm"/>
    <s v="2023-25 Biennium"/>
    <s v="OCS"/>
    <s v="275-Public Employment Relations Comm"/>
    <x v="8"/>
    <s v="B40"/>
    <n v="2500"/>
    <n v="2500"/>
    <n v="5000"/>
    <n v="208.33333333333334"/>
    <n v="208.33333333333334"/>
  </r>
  <r>
    <x v="66"/>
    <s v="Dept of Social and Health Services"/>
    <s v="2023-25 Biennium"/>
    <s v="OCS"/>
    <s v="300-Dept of Social and Health Services"/>
    <x v="8"/>
    <s v="B40"/>
    <n v="1487000"/>
    <n v="1506000"/>
    <n v="2993000"/>
    <n v="123916.66666666667"/>
    <n v="125500"/>
  </r>
  <r>
    <x v="67"/>
    <s v="Department of Health"/>
    <s v="2023-25 Biennium"/>
    <s v="OCS"/>
    <s v="303-Department of Health"/>
    <x v="8"/>
    <s v="B40"/>
    <n v="281000"/>
    <n v="288000"/>
    <n v="569000"/>
    <n v="23416.666666666668"/>
    <n v="24000"/>
  </r>
  <r>
    <x v="68"/>
    <s v="Department of Veterans' Affairs"/>
    <s v="2023-25 Biennium"/>
    <s v="OCS"/>
    <s v="305-Department of Veterans' Affairs"/>
    <x v="8"/>
    <s v="B40"/>
    <n v="104000"/>
    <n v="106000"/>
    <n v="210000"/>
    <n v="8666.6666666666661"/>
    <n v="8833.3333333333339"/>
  </r>
  <r>
    <x v="69"/>
    <s v="Dept of Children, Youth &amp; Families"/>
    <s v="2023-25 Biennium"/>
    <s v="OCS"/>
    <s v="307-Dept of Children, Youth &amp; Families"/>
    <x v="8"/>
    <s v="B40"/>
    <n v="445000"/>
    <n v="449000"/>
    <n v="894000"/>
    <n v="37083.333333333336"/>
    <n v="37416.666666666664"/>
  </r>
  <r>
    <x v="70"/>
    <s v="Department of Corrections"/>
    <s v="2023-25 Biennium"/>
    <s v="OCS"/>
    <s v="310-Department of Corrections"/>
    <x v="8"/>
    <s v="B40"/>
    <n v="826500"/>
    <n v="834500"/>
    <n v="1661000"/>
    <n v="68875"/>
    <n v="69541.67"/>
  </r>
  <r>
    <x v="71"/>
    <s v="Dept of Services for the Blind"/>
    <s v="2023-25 Biennium"/>
    <s v="OCS"/>
    <s v="315-Dept of Services for the Blind"/>
    <x v="8"/>
    <s v="B40"/>
    <n v="40000"/>
    <n v="40000"/>
    <n v="80000"/>
    <n v="3333.3333333333335"/>
    <n v="3333.3333333333335"/>
  </r>
  <r>
    <x v="72"/>
    <s v="Student Achievement Council"/>
    <s v="2023-25 Biennium"/>
    <s v="OCS"/>
    <s v="340-Student Achievement Council"/>
    <x v="8"/>
    <s v="B40"/>
    <n v="40000"/>
    <n v="42000"/>
    <n v="82000"/>
    <n v="3333.3333333333335"/>
    <n v="3500"/>
  </r>
  <r>
    <x v="73"/>
    <s v="LEOFF 2 Retirement Board"/>
    <s v="2023-25 Biennium"/>
    <s v="OCS"/>
    <s v="341-LEOFF 2 Retirement Board"/>
    <x v="8"/>
    <s v="B40"/>
    <n v="500"/>
    <n v="500"/>
    <n v="1000"/>
    <n v="41.666666666666664"/>
    <n v="41.666666666666664"/>
  </r>
  <r>
    <x v="74"/>
    <s v="Public Schools"/>
    <s v="2023-25 Biennium"/>
    <s v="OCS"/>
    <s v="350-Public Schools"/>
    <x v="8"/>
    <s v="B40"/>
    <n v="73000"/>
    <n v="75000"/>
    <n v="148000"/>
    <n v="6083.333333333333"/>
    <n v="6250"/>
  </r>
  <r>
    <x v="75"/>
    <s v="State School for the Blind"/>
    <s v="2023-25 Biennium"/>
    <s v="OCS"/>
    <s v="351-State School for the Blind"/>
    <x v="8"/>
    <s v="B40"/>
    <n v="42500"/>
    <n v="42500"/>
    <n v="85000"/>
    <n v="3541.6666666666665"/>
    <n v="3541.6666666666665"/>
  </r>
  <r>
    <x v="76"/>
    <s v="Childhood Deafness &amp; Hearing Loss"/>
    <s v="2023-25 Biennium"/>
    <s v="OCS"/>
    <s v="353-Childhood Deafness &amp; Hearing Loss"/>
    <x v="8"/>
    <s v="B40"/>
    <n v="44000"/>
    <n v="45000"/>
    <n v="89000"/>
    <n v="3666.6666666666665"/>
    <n v="3750"/>
  </r>
  <r>
    <x v="77"/>
    <s v="Workforce Trng &amp; Educ Coord Board"/>
    <s v="2023-25 Biennium"/>
    <s v="OCS"/>
    <s v="354-Workforce Trng &amp; Educ Coord Board"/>
    <x v="8"/>
    <s v="B40"/>
    <n v="2500"/>
    <n v="2500"/>
    <n v="5000"/>
    <n v="208.33333333333334"/>
    <n v="208.33333333333334"/>
  </r>
  <r>
    <x v="78"/>
    <s v="Archaeology &amp; Historic Preservation"/>
    <s v="2023-25 Biennium"/>
    <s v="OCS"/>
    <s v="355-Archaeology &amp; Historic Preservation"/>
    <x v="8"/>
    <s v="B40"/>
    <n v="2000"/>
    <n v="2000"/>
    <n v="4000"/>
    <n v="166.66666666666666"/>
    <n v="166.66666666666666"/>
  </r>
  <r>
    <x v="108"/>
    <s v="Department of Early Learning"/>
    <s v="2023-25 Biennium"/>
    <s v="OCS"/>
    <s v="357-Department of Early Learning"/>
    <x v="8"/>
    <s v="B40"/>
    <n v="0"/>
    <n v="0"/>
    <n v="0"/>
    <n v="0"/>
    <n v="0"/>
  </r>
  <r>
    <x v="79"/>
    <s v="Washington Charter School Comm"/>
    <s v="2023-25 Biennium"/>
    <s v="OCS"/>
    <s v="359-Washington Charter School Comm"/>
    <x v="8"/>
    <s v="B40"/>
    <n v="0"/>
    <n v="0"/>
    <n v="0"/>
    <n v="0"/>
    <n v="0"/>
  </r>
  <r>
    <x v="80"/>
    <s v="University of Washington"/>
    <s v="2023-25 Biennium"/>
    <s v="OCS"/>
    <s v="360-University of Washington"/>
    <x v="8"/>
    <s v="B40"/>
    <n v="136000"/>
    <n v="137000"/>
    <n v="273000"/>
    <n v="11333.333333333334"/>
    <n v="11416.666666666666"/>
  </r>
  <r>
    <x v="81"/>
    <s v="Washington State University"/>
    <s v="2023-25 Biennium"/>
    <s v="OCS"/>
    <s v="365-Washington State University"/>
    <x v="8"/>
    <s v="B40"/>
    <n v="78500"/>
    <n v="81500"/>
    <n v="160000"/>
    <n v="6541.666666666667"/>
    <n v="6791.666666666667"/>
  </r>
  <r>
    <x v="82"/>
    <s v="Eastern Washington University"/>
    <s v="2023-25 Biennium"/>
    <s v="OCS"/>
    <s v="370-Eastern Washington University"/>
    <x v="8"/>
    <s v="B40"/>
    <n v="43000"/>
    <n v="44000"/>
    <n v="87000"/>
    <n v="3583.3333333333335"/>
    <n v="3666.6666666666665"/>
  </r>
  <r>
    <x v="83"/>
    <s v="Central Washington University"/>
    <s v="2023-25 Biennium"/>
    <s v="OCS"/>
    <s v="375-Central Washington University"/>
    <x v="8"/>
    <s v="B40"/>
    <n v="42500"/>
    <n v="43500"/>
    <n v="86000"/>
    <n v="3541.6666666666665"/>
    <n v="3625"/>
  </r>
  <r>
    <x v="84"/>
    <s v="The Evergreen State College"/>
    <s v="2023-25 Biennium"/>
    <s v="OCS"/>
    <s v="376-The Evergreen State College"/>
    <x v="8"/>
    <s v="B40"/>
    <n v="41000"/>
    <n v="41000"/>
    <n v="82000"/>
    <n v="3416.6666666666665"/>
    <n v="3416.6666666666665"/>
  </r>
  <r>
    <x v="85"/>
    <s v="Western Washington University"/>
    <s v="2023-25 Biennium"/>
    <s v="OCS"/>
    <s v="380-Western Washington University"/>
    <x v="8"/>
    <s v="B40"/>
    <n v="52000"/>
    <n v="53000"/>
    <n v="105000"/>
    <n v="4333.333333333333"/>
    <n v="4416.666666666667"/>
  </r>
  <r>
    <x v="86"/>
    <s v="Washington State Arts Commission"/>
    <s v="2023-25 Biennium"/>
    <s v="OCS"/>
    <s v="387-Washington State Arts Commission"/>
    <x v="8"/>
    <s v="B40"/>
    <n v="1500"/>
    <n v="1500"/>
    <n v="3000"/>
    <n v="125"/>
    <n v="125"/>
  </r>
  <r>
    <x v="87"/>
    <s v="Washington State Historical Society"/>
    <s v="2023-25 Biennium"/>
    <s v="OCS"/>
    <s v="390-Washington State Historical Society"/>
    <x v="8"/>
    <s v="B40"/>
    <n v="3000"/>
    <n v="3000"/>
    <n v="6000"/>
    <n v="250"/>
    <n v="250"/>
  </r>
  <r>
    <x v="88"/>
    <s v="East Wash State Historical Society"/>
    <s v="2023-25 Biennium"/>
    <s v="OCS"/>
    <s v="395-East Wash State Historical Society"/>
    <x v="8"/>
    <s v="B40"/>
    <n v="2500"/>
    <n v="2500"/>
    <n v="5000"/>
    <n v="208.33333333333334"/>
    <n v="208.33333333333334"/>
  </r>
  <r>
    <x v="89"/>
    <s v="Department of Transportation"/>
    <s v="2023-25 Biennium"/>
    <s v="OCS"/>
    <s v="405-Department of Transportation"/>
    <x v="8"/>
    <s v="B40"/>
    <n v="648000"/>
    <n v="656000"/>
    <n v="1304000"/>
    <n v="54000"/>
    <n v="54666.666666666664"/>
  </r>
  <r>
    <x v="90"/>
    <s v="County Road Administration Board"/>
    <s v="2023-25 Biennium"/>
    <s v="OCS"/>
    <s v="406-County Road Administration Board"/>
    <x v="8"/>
    <s v="B40"/>
    <n v="1500"/>
    <n v="1500"/>
    <n v="3000"/>
    <n v="125"/>
    <n v="125"/>
  </r>
  <r>
    <x v="91"/>
    <s v="Transportation Improvement Board"/>
    <s v="2023-25 Biennium"/>
    <s v="OCS"/>
    <s v="407-Transportation Improvement Board"/>
    <x v="8"/>
    <s v="B40"/>
    <n v="1000"/>
    <n v="1000"/>
    <n v="2000"/>
    <n v="83.333333333333329"/>
    <n v="83.333333333333329"/>
  </r>
  <r>
    <x v="92"/>
    <s v="Transportation Commission"/>
    <s v="2023-25 Biennium"/>
    <s v="OCS"/>
    <s v="410-Transportation Commission"/>
    <x v="8"/>
    <s v="B40"/>
    <n v="500"/>
    <n v="500"/>
    <n v="1000"/>
    <n v="41.666666666666664"/>
    <n v="41.666666666666664"/>
  </r>
  <r>
    <x v="93"/>
    <s v="Freight Mobility Strategic Invest"/>
    <s v="2023-25 Biennium"/>
    <s v="OCS"/>
    <s v="411-Freight Mobility Strategic Invest"/>
    <x v="8"/>
    <s v="B40"/>
    <n v="0"/>
    <n v="0"/>
    <n v="0"/>
    <n v="0"/>
    <n v="0"/>
  </r>
  <r>
    <x v="94"/>
    <s v="Columbia River Gorge Commission"/>
    <s v="2023-25 Biennium"/>
    <s v="OCS"/>
    <s v="460-Columbia River Gorge Commission"/>
    <x v="8"/>
    <s v="B40"/>
    <n v="500"/>
    <n v="500"/>
    <n v="1000"/>
    <n v="41.666666666666664"/>
    <n v="41.666666666666664"/>
  </r>
  <r>
    <x v="95"/>
    <s v="Department of Ecology"/>
    <s v="2023-25 Biennium"/>
    <s v="OCS"/>
    <s v="461-Department of Ecology"/>
    <x v="8"/>
    <s v="B40"/>
    <n v="182000"/>
    <n v="181000"/>
    <n v="363000"/>
    <n v="15166.666666666666"/>
    <n v="15083.333333333334"/>
  </r>
  <r>
    <x v="96"/>
    <s v="WA Pollution Liab Insurance Program"/>
    <s v="2023-25 Biennium"/>
    <s v="OCS"/>
    <s v="462-WA Pollution Liab Insurance Program"/>
    <x v="8"/>
    <s v="B40"/>
    <n v="1500"/>
    <n v="1500"/>
    <n v="3000"/>
    <n v="125"/>
    <n v="125"/>
  </r>
  <r>
    <x v="98"/>
    <s v="State Parks and Recreation Comm"/>
    <s v="2023-25 Biennium"/>
    <s v="OCS"/>
    <s v="465-State Parks and Recreation Comm"/>
    <x v="8"/>
    <s v="B40"/>
    <n v="105000"/>
    <n v="109000"/>
    <n v="214000"/>
    <n v="8750"/>
    <n v="9083.3333333333339"/>
  </r>
  <r>
    <x v="99"/>
    <s v="Rec and Conservation Funding Board"/>
    <s v="2023-25 Biennium"/>
    <s v="OCS"/>
    <s v="467-Rec and Conservation Funding Board"/>
    <x v="8"/>
    <s v="B40"/>
    <n v="38500"/>
    <n v="38500"/>
    <n v="77000"/>
    <n v="3208.3333333333335"/>
    <n v="3208.3333333333335"/>
  </r>
  <r>
    <x v="100"/>
    <s v="Environ &amp; Land Use Hearings Office"/>
    <s v="2023-25 Biennium"/>
    <s v="OCS"/>
    <s v="468-Environ &amp; Land Use Hearings Office"/>
    <x v="8"/>
    <s v="B40"/>
    <n v="1500"/>
    <n v="1500"/>
    <n v="3000"/>
    <n v="125"/>
    <n v="125"/>
  </r>
  <r>
    <x v="101"/>
    <s v="State Conservation Commission"/>
    <s v="2023-25 Biennium"/>
    <s v="OCS"/>
    <s v="471-State Conservation Commission"/>
    <x v="8"/>
    <s v="B40"/>
    <n v="2000"/>
    <n v="2000"/>
    <n v="4000"/>
    <n v="166.66666666666666"/>
    <n v="166.66666666666666"/>
  </r>
  <r>
    <x v="102"/>
    <s v="Dept of Fish and Wildlife"/>
    <s v="2023-25 Biennium"/>
    <s v="OCS"/>
    <s v="477-Dept of Fish and Wildlife"/>
    <x v="8"/>
    <s v="B40"/>
    <n v="210500"/>
    <n v="212500"/>
    <n v="423000"/>
    <n v="17541.666666666668"/>
    <n v="17708.330000000002"/>
  </r>
  <r>
    <x v="103"/>
    <s v="Puget Sound Partnership"/>
    <s v="2023-25 Biennium"/>
    <s v="OCS"/>
    <s v="478-Puget Sound Partnership"/>
    <x v="8"/>
    <s v="B40"/>
    <n v="4000"/>
    <n v="4000"/>
    <n v="8000"/>
    <n v="333.33333333333331"/>
    <n v="333.33333333333331"/>
  </r>
  <r>
    <x v="104"/>
    <s v="Department of Natural Resources"/>
    <s v="2023-25 Biennium"/>
    <s v="OCS"/>
    <s v="490-Department of Natural Resources"/>
    <x v="8"/>
    <s v="B40"/>
    <n v="205000"/>
    <n v="214000"/>
    <n v="419000"/>
    <n v="17083.333333333332"/>
    <n v="17833.330000000002"/>
  </r>
  <r>
    <x v="105"/>
    <s v="Department of Agriculture"/>
    <s v="2023-25 Biennium"/>
    <s v="OCS"/>
    <s v="495-Department of Agriculture"/>
    <x v="8"/>
    <s v="B40"/>
    <n v="101000"/>
    <n v="109000"/>
    <n v="210000"/>
    <n v="8416.6666666666661"/>
    <n v="9083.33"/>
  </r>
  <r>
    <x v="106"/>
    <s v="Employment Security Department"/>
    <s v="2023-25 Biennium"/>
    <s v="OCS"/>
    <s v="540-Employment Security Department"/>
    <x v="8"/>
    <s v="B40"/>
    <n v="283000"/>
    <n v="283000"/>
    <n v="566000"/>
    <n v="23583.33"/>
    <n v="23583.33"/>
  </r>
  <r>
    <x v="109"/>
    <s v="ESD - PFM"/>
    <s v="2023-25 Biennium"/>
    <s v="OCS"/>
    <s v="541-ESD - PFM"/>
    <x v="8"/>
    <s v="B40"/>
    <n v="0"/>
    <n v="0"/>
    <n v="0"/>
    <n v="0"/>
    <n v="0"/>
  </r>
  <r>
    <x v="110"/>
    <s v="ESD LTC"/>
    <s v="2023-25 Biennium"/>
    <s v="OCS"/>
    <s v="542-ESD LTC"/>
    <x v="8"/>
    <s v="B40"/>
    <n v="0"/>
    <n v="0"/>
    <n v="0"/>
    <n v="0"/>
    <n v="0"/>
  </r>
  <r>
    <x v="111"/>
    <s v="ESD - UI"/>
    <s v="2023-25 Biennium"/>
    <s v="OCS"/>
    <s v="543-ESD - UI"/>
    <x v="8"/>
    <s v="B40"/>
    <n v="0"/>
    <n v="0"/>
    <n v="0"/>
    <n v="0"/>
    <n v="0"/>
  </r>
  <r>
    <x v="112"/>
    <s v="ESD - Other"/>
    <s v="2023-25 Biennium"/>
    <s v="OCS"/>
    <s v="544-ESD - Other"/>
    <x v="8"/>
    <s v="B40"/>
    <n v="0"/>
    <n v="0"/>
    <n v="0"/>
    <n v="0"/>
    <n v="0"/>
  </r>
  <r>
    <x v="107"/>
    <s v="Community/Technical College System"/>
    <s v="2023-25 Biennium"/>
    <s v="OCS"/>
    <s v="699-Community/Technical College System"/>
    <x v="8"/>
    <s v="B40"/>
    <n v="160500"/>
    <n v="161500"/>
    <n v="322000"/>
    <n v="13375"/>
    <n v="13458.33"/>
  </r>
  <r>
    <x v="0"/>
    <s v="House of Representatives"/>
    <s v="2024 Supplemental"/>
    <m/>
    <s v="011-House of Representatives"/>
    <x v="8"/>
    <s v="B40"/>
    <n v="0"/>
    <n v="0"/>
    <n v="0"/>
    <n v="0"/>
    <n v="0"/>
  </r>
  <r>
    <x v="1"/>
    <s v="Senate"/>
    <s v="2024 Supplemental"/>
    <m/>
    <s v="012-Senate"/>
    <x v="8"/>
    <s v="B40"/>
    <n v="0"/>
    <n v="0"/>
    <n v="0"/>
    <n v="0"/>
    <n v="0"/>
  </r>
  <r>
    <x v="2"/>
    <s v="Joint Transportation Committee"/>
    <s v="2024 Supplemental"/>
    <m/>
    <s v="013-Joint Transportation Committee"/>
    <x v="8"/>
    <s v="B40"/>
    <n v="0"/>
    <n v="0"/>
    <n v="0"/>
    <n v="0"/>
    <n v="0"/>
  </r>
  <r>
    <x v="3"/>
    <s v="Jt Leg Audit &amp; Review Committee"/>
    <s v="2024 Supplemental"/>
    <m/>
    <s v="014-Jt Leg Audit &amp; Review Committee"/>
    <x v="8"/>
    <s v="B40"/>
    <n v="0"/>
    <n v="0"/>
    <n v="0"/>
    <n v="0"/>
    <n v="0"/>
  </r>
  <r>
    <x v="4"/>
    <s v="LEAP Committee"/>
    <s v="2024 Supplemental"/>
    <m/>
    <s v="020-LEAP Committee"/>
    <x v="8"/>
    <s v="B40"/>
    <n v="0"/>
    <n v="0"/>
    <n v="0"/>
    <n v="0"/>
    <n v="0"/>
  </r>
  <r>
    <x v="5"/>
    <s v="Office of the State Actuary"/>
    <s v="2024 Supplemental"/>
    <m/>
    <s v="035-Office of the State Actuary"/>
    <x v="8"/>
    <s v="B40"/>
    <n v="0"/>
    <n v="0"/>
    <n v="0"/>
    <n v="0"/>
    <n v="0"/>
  </r>
  <r>
    <x v="6"/>
    <s v="St Leg Labor Rel"/>
    <s v="2024 Supplemental"/>
    <m/>
    <s v="036-St Leg Labor Rel"/>
    <x v="8"/>
    <s v="B40"/>
    <n v="0"/>
    <n v="0"/>
    <n v="0"/>
    <n v="0"/>
    <n v="0"/>
  </r>
  <r>
    <x v="7"/>
    <s v="Office of Legislative Support Svcs"/>
    <s v="2024 Supplemental"/>
    <m/>
    <s v="037-Office of Legislative Support Svcs"/>
    <x v="8"/>
    <s v="B40"/>
    <n v="0"/>
    <n v="0"/>
    <n v="0"/>
    <n v="0"/>
    <n v="0"/>
  </r>
  <r>
    <x v="8"/>
    <s v="Joint Legislative Systems Comm"/>
    <s v="2024 Supplemental"/>
    <m/>
    <s v="038-Joint Legislative Systems Comm"/>
    <x v="8"/>
    <s v="B40"/>
    <n v="0"/>
    <n v="0"/>
    <n v="0"/>
    <n v="0"/>
    <n v="0"/>
  </r>
  <r>
    <x v="9"/>
    <s v="Statute Law Committee"/>
    <s v="2024 Supplemental"/>
    <m/>
    <s v="040-Statute Law Committee"/>
    <x v="8"/>
    <s v="B40"/>
    <n v="0"/>
    <n v="0"/>
    <n v="0"/>
    <n v="0"/>
    <n v="0"/>
  </r>
  <r>
    <x v="10"/>
    <s v="Supreme Court"/>
    <s v="2024 Supplemental"/>
    <m/>
    <s v="045-Supreme Court"/>
    <x v="8"/>
    <s v="B40"/>
    <n v="0"/>
    <n v="0"/>
    <n v="0"/>
    <n v="0"/>
    <n v="0"/>
  </r>
  <r>
    <x v="11"/>
    <s v="State Law Library"/>
    <s v="2024 Supplemental"/>
    <m/>
    <s v="046-State Law Library"/>
    <x v="8"/>
    <s v="B40"/>
    <n v="0"/>
    <n v="0"/>
    <n v="0"/>
    <n v="0"/>
    <n v="0"/>
  </r>
  <r>
    <x v="12"/>
    <s v="Court of Appeals"/>
    <s v="2024 Supplemental"/>
    <m/>
    <s v="048-Court of Appeals"/>
    <x v="8"/>
    <s v="B40"/>
    <n v="0"/>
    <n v="0"/>
    <n v="0"/>
    <n v="0"/>
    <n v="0"/>
  </r>
  <r>
    <x v="13"/>
    <s v="Commission on Judicial Conduct"/>
    <s v="2024 Supplemental"/>
    <m/>
    <s v="050-Commission on Judicial Conduct"/>
    <x v="8"/>
    <s v="B40"/>
    <n v="0"/>
    <n v="0"/>
    <n v="0"/>
    <n v="0"/>
    <n v="0"/>
  </r>
  <r>
    <x v="14"/>
    <s v="Administrative Office of the Courts"/>
    <s v="2024 Supplemental"/>
    <m/>
    <s v="055-Administrative Office of the Courts"/>
    <x v="8"/>
    <s v="B40"/>
    <n v="0"/>
    <n v="0"/>
    <n v="0"/>
    <n v="0"/>
    <n v="0"/>
  </r>
  <r>
    <x v="15"/>
    <s v="Office of Public Defense"/>
    <s v="2024 Supplemental"/>
    <m/>
    <s v="056-Office of Public Defense"/>
    <x v="8"/>
    <s v="B40"/>
    <n v="0"/>
    <n v="0"/>
    <n v="0"/>
    <n v="0"/>
    <n v="0"/>
  </r>
  <r>
    <x v="16"/>
    <s v="Office of Civil Legal Aid"/>
    <s v="2024 Supplemental"/>
    <m/>
    <s v="057-Office of Civil Legal Aid"/>
    <x v="8"/>
    <s v="B40"/>
    <n v="0"/>
    <n v="0"/>
    <n v="0"/>
    <n v="0"/>
    <n v="0"/>
  </r>
  <r>
    <x v="17"/>
    <s v="Office of the Governor"/>
    <s v="2024 Supplemental"/>
    <m/>
    <s v="075-Office of the Governor"/>
    <x v="8"/>
    <s v="B40"/>
    <n v="0"/>
    <n v="0"/>
    <n v="0"/>
    <n v="0"/>
    <n v="0"/>
  </r>
  <r>
    <x v="18"/>
    <s v="Office of the Lieutenant Governor"/>
    <s v="2024 Supplemental"/>
    <m/>
    <s v="080-Office of the Lieutenant Governor"/>
    <x v="8"/>
    <s v="B40"/>
    <n v="0"/>
    <n v="0"/>
    <n v="0"/>
    <n v="0"/>
    <n v="0"/>
  </r>
  <r>
    <x v="19"/>
    <s v="WA St Leadership Bd"/>
    <s v="2024 Supplemental"/>
    <m/>
    <s v="083-WA St Leadership Bd"/>
    <x v="8"/>
    <s v="B40"/>
    <n v="0"/>
    <n v="0"/>
    <n v="0"/>
    <n v="0"/>
    <n v="0"/>
  </r>
  <r>
    <x v="20"/>
    <s v="Public Disclosure Commission"/>
    <s v="2024 Supplemental"/>
    <m/>
    <s v="082-Public Disclosure Commission"/>
    <x v="8"/>
    <s v="B40"/>
    <n v="0"/>
    <n v="0"/>
    <n v="0"/>
    <n v="0"/>
    <n v="0"/>
  </r>
  <r>
    <x v="21"/>
    <s v="Office of the Secretary of State"/>
    <s v="2024 Supplemental"/>
    <m/>
    <s v="085-Office of the Secretary of State"/>
    <x v="8"/>
    <s v="B40"/>
    <n v="0"/>
    <n v="0"/>
    <n v="0"/>
    <n v="0"/>
    <n v="0"/>
  </r>
  <r>
    <x v="22"/>
    <s v="Governor's Office of Indian Affairs"/>
    <s v="2024 Supplemental"/>
    <m/>
    <s v="086-Governor's Office of Indian Affairs"/>
    <x v="8"/>
    <s v="B40"/>
    <n v="0"/>
    <n v="0"/>
    <n v="0"/>
    <n v="0"/>
    <n v="0"/>
  </r>
  <r>
    <x v="23"/>
    <s v="Asian-Pacific-American Affrs"/>
    <s v="2024 Supplemental"/>
    <m/>
    <s v="087-Asian-Pacific-American Affrs"/>
    <x v="8"/>
    <s v="B40"/>
    <n v="0"/>
    <n v="0"/>
    <n v="0"/>
    <n v="0"/>
    <n v="0"/>
  </r>
  <r>
    <x v="24"/>
    <s v="Office of the State Treasurer"/>
    <s v="2024 Supplemental"/>
    <m/>
    <s v="090-Office of the State Treasurer"/>
    <x v="8"/>
    <s v="B40"/>
    <n v="0"/>
    <n v="0"/>
    <n v="0"/>
    <n v="0"/>
    <n v="0"/>
  </r>
  <r>
    <x v="25"/>
    <s v="Redistricting Commission"/>
    <s v="2024 Supplemental"/>
    <m/>
    <s v="091-Redistricting Commission"/>
    <x v="8"/>
    <s v="B40"/>
    <n v="0"/>
    <n v="0"/>
    <n v="0"/>
    <n v="0"/>
    <n v="0"/>
  </r>
  <r>
    <x v="26"/>
    <s v="Office of the State Auditor"/>
    <s v="2024 Supplemental"/>
    <m/>
    <s v="095-Office of the State Auditor"/>
    <x v="8"/>
    <s v="B40"/>
    <n v="0"/>
    <n v="0"/>
    <n v="0"/>
    <n v="0"/>
    <n v="0"/>
  </r>
  <r>
    <x v="27"/>
    <s v="Comm Salaries for Elected Officials"/>
    <s v="2024 Supplemental"/>
    <m/>
    <s v="099-Comm Salaries for Elected Officials"/>
    <x v="8"/>
    <s v="B40"/>
    <n v="0"/>
    <n v="0"/>
    <n v="0"/>
    <n v="0"/>
    <n v="0"/>
  </r>
  <r>
    <x v="28"/>
    <s v="Office of the Attorney General"/>
    <s v="2024 Supplemental"/>
    <m/>
    <s v="100-Office of the Attorney General"/>
    <x v="8"/>
    <s v="B40"/>
    <n v="0"/>
    <n v="2000"/>
    <n v="2000"/>
    <n v="0"/>
    <n v="166.67"/>
  </r>
  <r>
    <x v="29"/>
    <s v="Caseload Forecast Council"/>
    <s v="2024 Supplemental"/>
    <m/>
    <s v="101-Caseload Forecast Council"/>
    <x v="8"/>
    <s v="B40"/>
    <n v="0"/>
    <n v="0"/>
    <n v="0"/>
    <n v="0"/>
    <n v="0"/>
  </r>
  <r>
    <x v="30"/>
    <s v="Dept of Financial Institutions"/>
    <s v="2024 Supplemental"/>
    <m/>
    <s v="102-Dept of Financial Institutions"/>
    <x v="8"/>
    <s v="B40"/>
    <n v="0"/>
    <n v="0"/>
    <n v="0"/>
    <n v="0"/>
    <n v="0"/>
  </r>
  <r>
    <x v="31"/>
    <s v="Department of Commerce"/>
    <s v="2024 Supplemental"/>
    <m/>
    <s v="103-Department of Commerce"/>
    <x v="8"/>
    <s v="B40"/>
    <n v="0"/>
    <n v="0"/>
    <n v="0"/>
    <n v="0"/>
    <n v="0"/>
  </r>
  <r>
    <x v="32"/>
    <s v="Economic &amp; Revenue Forecast Council"/>
    <s v="2024 Supplemental"/>
    <m/>
    <s v="104-Economic &amp; Revenue Forecast Council"/>
    <x v="8"/>
    <s v="B40"/>
    <n v="0"/>
    <n v="0"/>
    <n v="0"/>
    <n v="0"/>
    <n v="0"/>
  </r>
  <r>
    <x v="33"/>
    <s v="Office of Financial Management"/>
    <s v="2024 Supplemental"/>
    <m/>
    <s v="105-Office of Financial Management"/>
    <x v="8"/>
    <s v="B40"/>
    <n v="0"/>
    <n v="0"/>
    <n v="0"/>
    <n v="0"/>
    <n v="0"/>
  </r>
  <r>
    <x v="34"/>
    <s v="WA State Health Care Authority"/>
    <s v="2024 Supplemental"/>
    <m/>
    <s v="107-WA State Health Care Authority"/>
    <x v="8"/>
    <s v="B40"/>
    <n v="0"/>
    <n v="0"/>
    <n v="0"/>
    <n v="0"/>
    <n v="0"/>
  </r>
  <r>
    <x v="35"/>
    <s v="Office of Administrative Hearings"/>
    <s v="2024 Supplemental"/>
    <m/>
    <s v="110-Office of Administrative Hearings"/>
    <x v="8"/>
    <s v="B40"/>
    <n v="0"/>
    <n v="0"/>
    <n v="0"/>
    <n v="0"/>
    <n v="0"/>
  </r>
  <r>
    <x v="36"/>
    <s v="State Lottery Commission"/>
    <s v="2024 Supplemental"/>
    <m/>
    <s v="116-State Lottery Commission"/>
    <x v="8"/>
    <s v="B40"/>
    <n v="0"/>
    <n v="0"/>
    <n v="0"/>
    <n v="0"/>
    <n v="0"/>
  </r>
  <r>
    <x v="37"/>
    <s v="Washington State Gambling Comm"/>
    <s v="2024 Supplemental"/>
    <m/>
    <s v="117-Washington State Gambling Comm"/>
    <x v="8"/>
    <s v="B40"/>
    <n v="0"/>
    <n v="0"/>
    <n v="0"/>
    <n v="0"/>
    <n v="0"/>
  </r>
  <r>
    <x v="38"/>
    <s v="WA State Comm on Hispanic Affairs"/>
    <s v="2024 Supplemental"/>
    <m/>
    <s v="118-WA State Comm on Hispanic Affairs"/>
    <x v="8"/>
    <s v="B40"/>
    <n v="0"/>
    <n v="0"/>
    <n v="0"/>
    <n v="0"/>
    <n v="0"/>
  </r>
  <r>
    <x v="39"/>
    <s v="African-American Affairs Comm"/>
    <s v="2024 Supplemental"/>
    <m/>
    <s v="119-African-American Affairs Comm"/>
    <x v="8"/>
    <s v="B40"/>
    <n v="0"/>
    <n v="0"/>
    <n v="0"/>
    <n v="0"/>
    <n v="0"/>
  </r>
  <r>
    <x v="40"/>
    <s v="Human Rights Commission"/>
    <s v="2024 Supplemental"/>
    <m/>
    <s v="120-Human Rights Commission"/>
    <x v="8"/>
    <s v="B40"/>
    <n v="0"/>
    <n v="0"/>
    <n v="0"/>
    <n v="0"/>
    <n v="0"/>
  </r>
  <r>
    <x v="41"/>
    <s v="Department of Retirement Systems"/>
    <s v="2024 Supplemental"/>
    <m/>
    <s v="124-Department of Retirement Systems"/>
    <x v="8"/>
    <s v="B40"/>
    <n v="0"/>
    <n v="0"/>
    <n v="0"/>
    <n v="0"/>
    <n v="0"/>
  </r>
  <r>
    <x v="42"/>
    <s v="State Investment Board"/>
    <s v="2024 Supplemental"/>
    <m/>
    <s v="126-State Investment Board"/>
    <x v="8"/>
    <s v="B40"/>
    <n v="0"/>
    <n v="0"/>
    <n v="0"/>
    <n v="0"/>
    <n v="0"/>
  </r>
  <r>
    <x v="43"/>
    <s v="Department of Revenue"/>
    <s v="2024 Supplemental"/>
    <m/>
    <s v="140-Department of Revenue"/>
    <x v="8"/>
    <s v="B40"/>
    <n v="0"/>
    <n v="2000"/>
    <n v="2000"/>
    <n v="0"/>
    <n v="166.67"/>
  </r>
  <r>
    <x v="44"/>
    <s v="Board of Tax Appeals"/>
    <s v="2024 Supplemental"/>
    <m/>
    <s v="142-Board of Tax Appeals"/>
    <x v="8"/>
    <s v="B40"/>
    <n v="0"/>
    <n v="0"/>
    <n v="0"/>
    <n v="0"/>
    <n v="0"/>
  </r>
  <r>
    <x v="45"/>
    <s v="Minority &amp; Women's Business Enterp"/>
    <s v="2024 Supplemental"/>
    <m/>
    <s v="147-Minority &amp; Women's Business Enterp"/>
    <x v="8"/>
    <s v="B40"/>
    <n v="0"/>
    <n v="0"/>
    <n v="0"/>
    <n v="0"/>
    <n v="0"/>
  </r>
  <r>
    <x v="46"/>
    <s v="Office of Insurance Commissioner"/>
    <s v="2024 Supplemental"/>
    <m/>
    <s v="160-Office of Insurance Commissioner"/>
    <x v="8"/>
    <s v="B40"/>
    <n v="0"/>
    <n v="0"/>
    <n v="0"/>
    <n v="0"/>
    <n v="0"/>
  </r>
  <r>
    <x v="47"/>
    <s v="Consolidated Technology Services"/>
    <s v="2024 Supplemental"/>
    <m/>
    <s v="163-Consolidated Technology Services"/>
    <x v="8"/>
    <s v="B40"/>
    <n v="0"/>
    <n v="0"/>
    <n v="0"/>
    <n v="0"/>
    <n v="0"/>
  </r>
  <r>
    <x v="48"/>
    <s v="State Board of Accountancy"/>
    <s v="2024 Supplemental"/>
    <m/>
    <s v="165-State Board of Accountancy"/>
    <x v="8"/>
    <s v="B40"/>
    <n v="0"/>
    <n v="0"/>
    <n v="0"/>
    <n v="0"/>
    <n v="0"/>
  </r>
  <r>
    <x v="49"/>
    <s v="Bd of Reg Prof Eng &amp; Land Surveyors"/>
    <s v="2024 Supplemental"/>
    <m/>
    <s v="166-Bd of Reg Prof Eng &amp; Land Surveyors"/>
    <x v="8"/>
    <s v="B40"/>
    <n v="0"/>
    <n v="0"/>
    <n v="0"/>
    <n v="0"/>
    <n v="0"/>
  </r>
  <r>
    <x v="50"/>
    <s v="Forensic Investigations Council"/>
    <s v="2024 Supplemental"/>
    <m/>
    <s v="167-Forensic Investigations Council"/>
    <x v="8"/>
    <s v="B40"/>
    <n v="0"/>
    <n v="0"/>
    <n v="0"/>
    <n v="0"/>
    <n v="0"/>
  </r>
  <r>
    <x v="51"/>
    <s v="Dept of Enterprise Services"/>
    <s v="2024 Supplemental"/>
    <m/>
    <s v="179-Dept of Enterprise Services"/>
    <x v="8"/>
    <s v="B40"/>
    <n v="0"/>
    <n v="0"/>
    <n v="0"/>
    <n v="0"/>
    <n v="0"/>
  </r>
  <r>
    <x v="52"/>
    <s v="Washington Horse Racing Commission"/>
    <s v="2024 Supplemental"/>
    <m/>
    <s v="185-Washington Horse Racing Commission"/>
    <x v="8"/>
    <s v="B40"/>
    <n v="0"/>
    <n v="0"/>
    <n v="0"/>
    <n v="0"/>
    <n v="0"/>
  </r>
  <r>
    <x v="53"/>
    <s v="Bd of Industrial Insurance Appeals"/>
    <s v="2024 Supplemental"/>
    <m/>
    <s v="190-Bd of Industrial Insurance Appeals"/>
    <x v="8"/>
    <s v="B40"/>
    <n v="0"/>
    <n v="0"/>
    <n v="0"/>
    <n v="0"/>
    <n v="0"/>
  </r>
  <r>
    <x v="54"/>
    <s v="Liquor and Cannabis Board"/>
    <s v="2024 Supplemental"/>
    <m/>
    <s v="195-Liquor and Cannabis Board"/>
    <x v="8"/>
    <s v="B40"/>
    <n v="0"/>
    <n v="0"/>
    <n v="0"/>
    <n v="0"/>
    <n v="0"/>
  </r>
  <r>
    <x v="55"/>
    <s v="Board of Pilotage Commissioners"/>
    <s v="2024 Supplemental"/>
    <m/>
    <s v="205-Board of Pilotage Commissioners"/>
    <x v="8"/>
    <s v="B40"/>
    <n v="0"/>
    <n v="0"/>
    <n v="0"/>
    <n v="0"/>
    <n v="0"/>
  </r>
  <r>
    <x v="56"/>
    <s v="Utilities and Transportation Comm"/>
    <s v="2024 Supplemental"/>
    <m/>
    <s v="215-Utilities and Transportation Comm"/>
    <x v="8"/>
    <s v="B40"/>
    <n v="0"/>
    <n v="0"/>
    <n v="0"/>
    <n v="0"/>
    <n v="0"/>
  </r>
  <r>
    <x v="57"/>
    <s v="Board for Volunteer Firefighters"/>
    <s v="2024 Supplemental"/>
    <m/>
    <s v="220-Board for Volunteer Firefighters"/>
    <x v="8"/>
    <s v="B40"/>
    <n v="0"/>
    <n v="0"/>
    <n v="0"/>
    <n v="0"/>
    <n v="0"/>
  </r>
  <r>
    <x v="58"/>
    <s v="Washington State Patrol"/>
    <s v="2024 Supplemental"/>
    <m/>
    <s v="225-Washington State Patrol"/>
    <x v="8"/>
    <s v="B40"/>
    <n v="0"/>
    <n v="2000"/>
    <n v="2000"/>
    <n v="0"/>
    <n v="166.67"/>
  </r>
  <r>
    <x v="59"/>
    <s v="Criminal Justice Training Comm"/>
    <s v="2024 Supplemental"/>
    <m/>
    <s v="227-Criminal Justice Training Comm"/>
    <x v="8"/>
    <s v="B40"/>
    <n v="0"/>
    <n v="0"/>
    <n v="0"/>
    <n v="0"/>
    <n v="0"/>
  </r>
  <r>
    <x v="60"/>
    <s v="WA Traffic Safety Commission"/>
    <s v="2024 Supplemental"/>
    <m/>
    <s v="228-WA Traffic Safety Commission"/>
    <x v="8"/>
    <s v="B40"/>
    <n v="0"/>
    <n v="0"/>
    <n v="0"/>
    <n v="0"/>
    <n v="0"/>
  </r>
  <r>
    <x v="61"/>
    <s v="Office of Independent Investigations"/>
    <s v="2024 Supplemental"/>
    <m/>
    <s v="229-Office of Independent Investigations"/>
    <x v="8"/>
    <s v="B40"/>
    <n v="0"/>
    <n v="0"/>
    <n v="0"/>
    <n v="0"/>
    <n v="0"/>
  </r>
  <r>
    <x v="62"/>
    <s v="Department of Labor and Industries"/>
    <s v="2024 Supplemental"/>
    <m/>
    <s v="235-Department of Labor and Industries"/>
    <x v="8"/>
    <s v="B40"/>
    <n v="2000"/>
    <n v="0"/>
    <n v="2000"/>
    <n v="166.67"/>
    <n v="0"/>
  </r>
  <r>
    <x v="63"/>
    <s v="Department of Licensing"/>
    <s v="2024 Supplemental"/>
    <m/>
    <s v="240-Department of Licensing"/>
    <x v="8"/>
    <s v="B40"/>
    <n v="0"/>
    <n v="0"/>
    <n v="0"/>
    <n v="0"/>
    <n v="0"/>
  </r>
  <r>
    <x v="64"/>
    <s v="Military Department"/>
    <s v="2024 Supplemental"/>
    <m/>
    <s v="245-Military Department"/>
    <x v="8"/>
    <s v="B40"/>
    <n v="0"/>
    <n v="0"/>
    <n v="0"/>
    <n v="0"/>
    <n v="0"/>
  </r>
  <r>
    <x v="65"/>
    <s v="Public Employment Relations Comm"/>
    <s v="2024 Supplemental"/>
    <m/>
    <s v="275-Public Employment Relations Comm"/>
    <x v="8"/>
    <s v="B40"/>
    <n v="0"/>
    <n v="0"/>
    <n v="0"/>
    <n v="0"/>
    <n v="0"/>
  </r>
  <r>
    <x v="66"/>
    <s v="Dept of Social and Health Services"/>
    <s v="2024 Supplemental"/>
    <m/>
    <s v="300-Dept of Social and Health Services"/>
    <x v="8"/>
    <s v="B40"/>
    <n v="1000"/>
    <n v="12000"/>
    <n v="13000"/>
    <n v="83.33"/>
    <n v="1000"/>
  </r>
  <r>
    <x v="67"/>
    <s v="Department of Health"/>
    <s v="2024 Supplemental"/>
    <m/>
    <s v="303-Department of Health"/>
    <x v="8"/>
    <s v="B40"/>
    <n v="1000"/>
    <n v="0"/>
    <n v="1000"/>
    <n v="83.33"/>
    <n v="0"/>
  </r>
  <r>
    <x v="68"/>
    <s v="Department of Veterans' Affairs"/>
    <s v="2024 Supplemental"/>
    <m/>
    <s v="305-Department of Veterans' Affairs"/>
    <x v="8"/>
    <s v="B40"/>
    <n v="0"/>
    <n v="0"/>
    <n v="0"/>
    <n v="0"/>
    <n v="0"/>
  </r>
  <r>
    <x v="69"/>
    <s v="Dept of Children, Youth &amp; Families"/>
    <s v="2024 Supplemental"/>
    <m/>
    <s v="307-Dept of Children, Youth &amp; Families"/>
    <x v="8"/>
    <s v="B40"/>
    <n v="0"/>
    <n v="5000"/>
    <n v="5000"/>
    <n v="0"/>
    <n v="416.67"/>
  </r>
  <r>
    <x v="70"/>
    <s v="Department of Corrections"/>
    <s v="2024 Supplemental"/>
    <m/>
    <s v="310-Department of Corrections"/>
    <x v="8"/>
    <s v="B40"/>
    <n v="2000"/>
    <n v="6000"/>
    <n v="8000"/>
    <n v="166.67"/>
    <n v="500"/>
  </r>
  <r>
    <x v="71"/>
    <s v="Dept of Services for the Blind"/>
    <s v="2024 Supplemental"/>
    <m/>
    <s v="315-Dept of Services for the Blind"/>
    <x v="8"/>
    <s v="B40"/>
    <n v="0"/>
    <n v="0"/>
    <n v="0"/>
    <n v="0"/>
    <n v="0"/>
  </r>
  <r>
    <x v="72"/>
    <s v="Student Achievement Council"/>
    <s v="2024 Supplemental"/>
    <m/>
    <s v="340-Student Achievement Council"/>
    <x v="8"/>
    <s v="B40"/>
    <n v="0"/>
    <n v="0"/>
    <n v="0"/>
    <n v="0"/>
    <n v="0"/>
  </r>
  <r>
    <x v="73"/>
    <s v="LEOFF 2 Retirement Board"/>
    <s v="2024 Supplemental"/>
    <m/>
    <s v="341-LEOFF 2 Retirement Board"/>
    <x v="8"/>
    <s v="B40"/>
    <n v="0"/>
    <n v="0"/>
    <n v="0"/>
    <n v="0"/>
    <n v="0"/>
  </r>
  <r>
    <x v="74"/>
    <s v="Public Schools"/>
    <s v="2024 Supplemental"/>
    <m/>
    <s v="350-Public Schools"/>
    <x v="8"/>
    <s v="B40"/>
    <n v="0"/>
    <n v="0"/>
    <n v="0"/>
    <n v="0"/>
    <n v="0"/>
  </r>
  <r>
    <x v="75"/>
    <s v="State School for the Blind"/>
    <s v="2024 Supplemental"/>
    <m/>
    <s v="351-State School for the Blind"/>
    <x v="8"/>
    <s v="B40"/>
    <n v="0"/>
    <n v="0"/>
    <n v="0"/>
    <n v="0"/>
    <n v="0"/>
  </r>
  <r>
    <x v="76"/>
    <s v="Childhood Deafness &amp; Hearing Loss"/>
    <s v="2024 Supplemental"/>
    <m/>
    <s v="353-Childhood Deafness &amp; Hearing Loss"/>
    <x v="8"/>
    <s v="B40"/>
    <n v="0"/>
    <n v="0"/>
    <n v="0"/>
    <n v="0"/>
    <n v="0"/>
  </r>
  <r>
    <x v="77"/>
    <s v="Workforce Trng &amp; Educ Coord Board"/>
    <s v="2024 Supplemental"/>
    <m/>
    <s v="354-Workforce Trng &amp; Educ Coord Board"/>
    <x v="8"/>
    <s v="B40"/>
    <n v="0"/>
    <n v="0"/>
    <n v="0"/>
    <n v="0"/>
    <n v="0"/>
  </r>
  <r>
    <x v="78"/>
    <s v="Archaeology &amp; Historic Preservation"/>
    <s v="2024 Supplemental"/>
    <m/>
    <s v="355-Archaeology &amp; Historic Preservation"/>
    <x v="8"/>
    <s v="B40"/>
    <n v="0"/>
    <n v="0"/>
    <n v="0"/>
    <n v="0"/>
    <n v="0"/>
  </r>
  <r>
    <x v="79"/>
    <s v="Washington Charter School Comm"/>
    <s v="2024 Supplemental"/>
    <m/>
    <s v="359-Washington Charter School Comm"/>
    <x v="8"/>
    <s v="B40"/>
    <n v="0"/>
    <n v="0"/>
    <n v="0"/>
    <n v="0"/>
    <n v="0"/>
  </r>
  <r>
    <x v="80"/>
    <s v="University of Washington"/>
    <s v="2024 Supplemental"/>
    <m/>
    <s v="360-University of Washington"/>
    <x v="8"/>
    <s v="B40"/>
    <n v="-1000"/>
    <n v="2000"/>
    <n v="1000"/>
    <n v="-83.33"/>
    <n v="166.67"/>
  </r>
  <r>
    <x v="81"/>
    <s v="Washington State University"/>
    <s v="2024 Supplemental"/>
    <m/>
    <s v="365-Washington State University"/>
    <x v="8"/>
    <s v="B40"/>
    <n v="0"/>
    <n v="0"/>
    <n v="0"/>
    <n v="0"/>
    <n v="0"/>
  </r>
  <r>
    <x v="82"/>
    <s v="Eastern Washington University"/>
    <s v="2024 Supplemental"/>
    <m/>
    <s v="370-Eastern Washington University"/>
    <x v="8"/>
    <s v="B40"/>
    <n v="0"/>
    <n v="0"/>
    <n v="0"/>
    <n v="0"/>
    <n v="0"/>
  </r>
  <r>
    <x v="83"/>
    <s v="Central Washington University"/>
    <s v="2024 Supplemental"/>
    <m/>
    <s v="375-Central Washington University"/>
    <x v="8"/>
    <s v="B40"/>
    <n v="0"/>
    <n v="0"/>
    <n v="0"/>
    <n v="0"/>
    <n v="0"/>
  </r>
  <r>
    <x v="84"/>
    <s v="The Evergreen State College"/>
    <s v="2024 Supplemental"/>
    <m/>
    <s v="376-The Evergreen State College"/>
    <x v="8"/>
    <s v="B40"/>
    <n v="0"/>
    <n v="0"/>
    <n v="0"/>
    <n v="0"/>
    <n v="0"/>
  </r>
  <r>
    <x v="85"/>
    <s v="Western Washington University"/>
    <s v="2024 Supplemental"/>
    <m/>
    <s v="380-Western Washington University"/>
    <x v="8"/>
    <s v="B40"/>
    <n v="0"/>
    <n v="0"/>
    <n v="0"/>
    <n v="0"/>
    <n v="0"/>
  </r>
  <r>
    <x v="86"/>
    <s v="Washington State Arts Commission"/>
    <s v="2024 Supplemental"/>
    <m/>
    <s v="387-Washington State Arts Commission"/>
    <x v="8"/>
    <s v="B40"/>
    <n v="0"/>
    <n v="0"/>
    <n v="0"/>
    <n v="0"/>
    <n v="0"/>
  </r>
  <r>
    <x v="87"/>
    <s v="Washington State Historical Society"/>
    <s v="2024 Supplemental"/>
    <m/>
    <s v="390-Washington State Historical Society"/>
    <x v="8"/>
    <s v="B40"/>
    <n v="0"/>
    <n v="0"/>
    <n v="0"/>
    <n v="0"/>
    <n v="0"/>
  </r>
  <r>
    <x v="88"/>
    <s v="East Wash State Historical Society"/>
    <s v="2024 Supplemental"/>
    <m/>
    <s v="395-East Wash State Historical Society"/>
    <x v="8"/>
    <s v="B40"/>
    <n v="0"/>
    <n v="0"/>
    <n v="0"/>
    <n v="0"/>
    <n v="0"/>
  </r>
  <r>
    <x v="89"/>
    <s v="Department of Transportation"/>
    <s v="2024 Supplemental"/>
    <m/>
    <s v="405-Department of Transportation"/>
    <x v="8"/>
    <s v="B40"/>
    <n v="0"/>
    <n v="6000"/>
    <n v="6000"/>
    <n v="0"/>
    <n v="500"/>
  </r>
  <r>
    <x v="90"/>
    <s v="County Road Administration Board"/>
    <s v="2024 Supplemental"/>
    <m/>
    <s v="406-County Road Administration Board"/>
    <x v="8"/>
    <s v="B40"/>
    <n v="0"/>
    <n v="0"/>
    <n v="0"/>
    <n v="0"/>
    <n v="0"/>
  </r>
  <r>
    <x v="91"/>
    <s v="Transportation Improvement Board"/>
    <s v="2024 Supplemental"/>
    <m/>
    <s v="407-Transportation Improvement Board"/>
    <x v="8"/>
    <s v="B40"/>
    <n v="0"/>
    <n v="0"/>
    <n v="0"/>
    <n v="0"/>
    <n v="0"/>
  </r>
  <r>
    <x v="92"/>
    <s v="Transportation Commission"/>
    <s v="2024 Supplemental"/>
    <m/>
    <s v="410-Transportation Commission"/>
    <x v="8"/>
    <s v="B40"/>
    <n v="0"/>
    <n v="0"/>
    <n v="0"/>
    <n v="0"/>
    <n v="0"/>
  </r>
  <r>
    <x v="93"/>
    <s v="Freight Mobility Strategic Invest"/>
    <s v="2024 Supplemental"/>
    <m/>
    <s v="411-Freight Mobility Strategic Invest"/>
    <x v="8"/>
    <s v="B40"/>
    <n v="0"/>
    <n v="0"/>
    <n v="0"/>
    <n v="0"/>
    <n v="0"/>
  </r>
  <r>
    <x v="94"/>
    <s v="Columbia River Gorge Commission"/>
    <s v="2024 Supplemental"/>
    <m/>
    <s v="460-Columbia River Gorge Commission"/>
    <x v="8"/>
    <s v="B40"/>
    <n v="500"/>
    <n v="500"/>
    <n v="1000"/>
    <n v="41.67"/>
    <n v="41.67"/>
  </r>
  <r>
    <x v="95"/>
    <s v="Department of Ecology"/>
    <s v="2024 Supplemental"/>
    <m/>
    <s v="461-Department of Ecology"/>
    <x v="8"/>
    <s v="B40"/>
    <n v="-1000"/>
    <n v="2000"/>
    <n v="1000"/>
    <n v="-83.33"/>
    <n v="166.67"/>
  </r>
  <r>
    <x v="96"/>
    <s v="WA Pollution Liab Insurance Program"/>
    <s v="2024 Supplemental"/>
    <m/>
    <s v="462-WA Pollution Liab Insurance Program"/>
    <x v="8"/>
    <s v="B40"/>
    <n v="0"/>
    <n v="0"/>
    <n v="0"/>
    <n v="0"/>
    <n v="0"/>
  </r>
  <r>
    <x v="97"/>
    <s v="Energy Fac Site Eval"/>
    <s v="2024 Supplemental"/>
    <m/>
    <s v="463-Energy Fac Site Eval"/>
    <x v="8"/>
    <s v="B40"/>
    <n v="0"/>
    <n v="0"/>
    <n v="0"/>
    <n v="0"/>
    <n v="0"/>
  </r>
  <r>
    <x v="98"/>
    <s v="State Parks and Recreation Comm"/>
    <s v="2024 Supplemental"/>
    <m/>
    <s v="465-State Parks and Recreation Comm"/>
    <x v="8"/>
    <s v="B40"/>
    <n v="0"/>
    <n v="0"/>
    <n v="0"/>
    <n v="0"/>
    <n v="0"/>
  </r>
  <r>
    <x v="99"/>
    <s v="Rec and Conservation Funding Board"/>
    <s v="2024 Supplemental"/>
    <m/>
    <s v="467-Rec and Conservation Funding Board"/>
    <x v="8"/>
    <s v="B40"/>
    <n v="0"/>
    <n v="0"/>
    <n v="0"/>
    <n v="0"/>
    <n v="0"/>
  </r>
  <r>
    <x v="100"/>
    <s v="Environ &amp; Land Use Hearings Office"/>
    <s v="2024 Supplemental"/>
    <m/>
    <s v="468-Environ &amp; Land Use Hearings Office"/>
    <x v="8"/>
    <s v="B40"/>
    <n v="0"/>
    <n v="0"/>
    <n v="0"/>
    <n v="0"/>
    <n v="0"/>
  </r>
  <r>
    <x v="101"/>
    <s v="State Conservation Commission"/>
    <s v="2024 Supplemental"/>
    <m/>
    <s v="471-State Conservation Commission"/>
    <x v="8"/>
    <s v="B40"/>
    <n v="0"/>
    <n v="0"/>
    <n v="0"/>
    <n v="0"/>
    <n v="0"/>
  </r>
  <r>
    <x v="102"/>
    <s v="Dept of Fish and Wildlife"/>
    <s v="2024 Supplemental"/>
    <m/>
    <s v="477-Dept of Fish and Wildlife"/>
    <x v="8"/>
    <s v="B40"/>
    <n v="1000"/>
    <n v="2000"/>
    <n v="3000"/>
    <n v="83.33"/>
    <n v="166.67"/>
  </r>
  <r>
    <x v="103"/>
    <s v="Puget Sound Partnership"/>
    <s v="2024 Supplemental"/>
    <m/>
    <s v="478-Puget Sound Partnership"/>
    <x v="8"/>
    <s v="B40"/>
    <n v="0"/>
    <n v="0"/>
    <n v="0"/>
    <n v="0"/>
    <n v="0"/>
  </r>
  <r>
    <x v="104"/>
    <s v="Department of Natural Resources"/>
    <s v="2024 Supplemental"/>
    <m/>
    <s v="490-Department of Natural Resources"/>
    <x v="8"/>
    <s v="B40"/>
    <n v="0"/>
    <n v="0"/>
    <n v="0"/>
    <n v="0"/>
    <n v="0"/>
  </r>
  <r>
    <x v="105"/>
    <s v="Department of Agriculture"/>
    <s v="2024 Supplemental"/>
    <m/>
    <s v="495-Department of Agriculture"/>
    <x v="8"/>
    <s v="B40"/>
    <n v="0"/>
    <n v="0"/>
    <n v="0"/>
    <n v="0"/>
    <n v="0"/>
  </r>
  <r>
    <x v="106"/>
    <s v="Employment Security Department"/>
    <s v="2024 Supplemental"/>
    <m/>
    <s v="540-Employment Security Department"/>
    <x v="8"/>
    <s v="B40"/>
    <n v="0"/>
    <n v="2000"/>
    <n v="2000"/>
    <n v="0"/>
    <n v="166.67"/>
  </r>
  <r>
    <x v="107"/>
    <s v="Community/Technical College System"/>
    <s v="2024 Supplemental"/>
    <m/>
    <s v="699-Community/Technical College System"/>
    <x v="8"/>
    <s v="B40"/>
    <n v="0"/>
    <n v="1000"/>
    <n v="1000"/>
    <n v="0"/>
    <n v="83.33"/>
  </r>
  <r>
    <x v="0"/>
    <s v="House of Representatives"/>
    <s v="2023-25 Biennium"/>
    <s v="GATEWAY"/>
    <s v="011-House of Representatives"/>
    <x v="9"/>
    <s v="B36"/>
    <n v="62000"/>
    <n v="66000"/>
    <n v="128000"/>
    <n v="5166.666666666667"/>
    <n v="5500"/>
  </r>
  <r>
    <x v="1"/>
    <s v="Senate"/>
    <s v="2023-25 Biennium"/>
    <s v="GATEWAY"/>
    <s v="012-Senate"/>
    <x v="9"/>
    <s v="B36"/>
    <n v="56500"/>
    <n v="56500"/>
    <n v="113000"/>
    <n v="4708.333333333333"/>
    <n v="4708.333333333333"/>
  </r>
  <r>
    <x v="2"/>
    <s v="Joint Transportation Committee"/>
    <s v="2023-25 Biennium"/>
    <s v="GATEWAY"/>
    <s v="013-Joint Transportation Committee"/>
    <x v="9"/>
    <s v="B36"/>
    <n v="0"/>
    <n v="0"/>
    <n v="0"/>
    <n v="0"/>
    <n v="0"/>
  </r>
  <r>
    <x v="3"/>
    <s v="Jt Leg Audit &amp; Review Committee"/>
    <s v="2023-25 Biennium"/>
    <s v="GATEWAY"/>
    <s v="014-Jt Leg Audit &amp; Review Committee"/>
    <x v="9"/>
    <s v="B36"/>
    <n v="2000"/>
    <n v="2000"/>
    <n v="4000"/>
    <n v="166.66666666666666"/>
    <n v="166.66666666666666"/>
  </r>
  <r>
    <x v="4"/>
    <s v="LEAP Committee"/>
    <s v="2023-25 Biennium"/>
    <s v="GATEWAY"/>
    <s v="020-LEAP Committee"/>
    <x v="9"/>
    <s v="B36"/>
    <n v="1500"/>
    <n v="500"/>
    <n v="2000"/>
    <n v="125"/>
    <n v="41.666666666666664"/>
  </r>
  <r>
    <x v="5"/>
    <s v="Office of the State Actuary"/>
    <s v="2023-25 Biennium"/>
    <s v="GATEWAY"/>
    <s v="035-Office of the State Actuary"/>
    <x v="9"/>
    <s v="B36"/>
    <n v="500"/>
    <n v="1500"/>
    <n v="2000"/>
    <n v="41.666666666666664"/>
    <n v="125"/>
  </r>
  <r>
    <x v="7"/>
    <s v="Office of Legislative Support Svcs"/>
    <s v="2023-25 Biennium"/>
    <s v="GATEWAY"/>
    <s v="037-Office of Legislative Support Svcs"/>
    <x v="9"/>
    <s v="B36"/>
    <n v="0"/>
    <n v="0"/>
    <n v="0"/>
    <n v="0"/>
    <n v="0"/>
  </r>
  <r>
    <x v="8"/>
    <s v="Joint Legislative Systems Comm"/>
    <s v="2023-25 Biennium"/>
    <s v="GATEWAY"/>
    <s v="038-Joint Legislative Systems Comm"/>
    <x v="9"/>
    <s v="B36"/>
    <n v="40500"/>
    <n v="41500"/>
    <n v="82000"/>
    <n v="3375"/>
    <n v="3458.3333333333335"/>
  </r>
  <r>
    <x v="9"/>
    <s v="Statute Law Committee"/>
    <s v="2023-25 Biennium"/>
    <s v="GATEWAY"/>
    <s v="040-Statute Law Committee"/>
    <x v="9"/>
    <s v="B36"/>
    <n v="3500"/>
    <n v="3500"/>
    <n v="7000"/>
    <n v="291.66666666666669"/>
    <n v="291.66666666666669"/>
  </r>
  <r>
    <x v="10"/>
    <s v="Supreme Court"/>
    <s v="2023-25 Biennium"/>
    <s v="GATEWAY"/>
    <s v="045-Supreme Court"/>
    <x v="9"/>
    <s v="B36"/>
    <n v="40500"/>
    <n v="41500"/>
    <n v="82000"/>
    <n v="3375"/>
    <n v="3458.3333333333335"/>
  </r>
  <r>
    <x v="11"/>
    <s v="State Law Library"/>
    <s v="2023-25 Biennium"/>
    <s v="GATEWAY"/>
    <s v="046-State Law Library"/>
    <x v="9"/>
    <s v="B36"/>
    <n v="0"/>
    <n v="0"/>
    <n v="0"/>
    <n v="0"/>
    <n v="0"/>
  </r>
  <r>
    <x v="12"/>
    <s v="Court of Appeals"/>
    <s v="2023-25 Biennium"/>
    <s v="GATEWAY"/>
    <s v="048-Court of Appeals"/>
    <x v="9"/>
    <s v="B36"/>
    <n v="45500"/>
    <n v="47500"/>
    <n v="93000"/>
    <n v="3791.6666666666665"/>
    <n v="3958.3333333333335"/>
  </r>
  <r>
    <x v="13"/>
    <s v="Commission on Judicial Conduct"/>
    <s v="2023-25 Biennium"/>
    <s v="GATEWAY"/>
    <s v="050-Commission on Judicial Conduct"/>
    <x v="9"/>
    <s v="B36"/>
    <n v="1500"/>
    <n v="500"/>
    <n v="2000"/>
    <n v="125"/>
    <n v="41.666666666666664"/>
  </r>
  <r>
    <x v="14"/>
    <s v="Administrative Office of the Courts"/>
    <s v="2023-25 Biennium"/>
    <s v="GATEWAY"/>
    <s v="055-Administrative Office of the Courts"/>
    <x v="9"/>
    <s v="B36"/>
    <n v="72500"/>
    <n v="75500"/>
    <n v="148000"/>
    <n v="6041.666666666667"/>
    <n v="6291.666666666667"/>
  </r>
  <r>
    <x v="15"/>
    <s v="Office of Public Defense"/>
    <s v="2023-25 Biennium"/>
    <s v="GATEWAY"/>
    <s v="056-Office of Public Defense"/>
    <x v="9"/>
    <s v="B36"/>
    <n v="2500"/>
    <n v="1500"/>
    <n v="4000"/>
    <n v="208.33333333333334"/>
    <n v="125"/>
  </r>
  <r>
    <x v="16"/>
    <s v="Office of Civil Legal Aid"/>
    <s v="2023-25 Biennium"/>
    <s v="GATEWAY"/>
    <s v="057-Office of Civil Legal Aid"/>
    <x v="9"/>
    <s v="B36"/>
    <n v="1000"/>
    <n v="0"/>
    <n v="1000"/>
    <n v="83.333333333333329"/>
    <n v="0"/>
  </r>
  <r>
    <x v="17"/>
    <s v="Office of the Governor"/>
    <s v="2023-25 Biennium"/>
    <s v="GATEWAY"/>
    <s v="075-Office of the Governor"/>
    <x v="9"/>
    <s v="B36"/>
    <n v="40500"/>
    <n v="42500"/>
    <n v="83000"/>
    <n v="3375"/>
    <n v="3541.6666666666665"/>
  </r>
  <r>
    <x v="18"/>
    <s v="Office of the Lieutenant Governor"/>
    <s v="2023-25 Biennium"/>
    <s v="GATEWAY"/>
    <s v="080-Office of the Lieutenant Governor"/>
    <x v="9"/>
    <s v="B36"/>
    <n v="1500"/>
    <n v="500"/>
    <n v="2000"/>
    <n v="125"/>
    <n v="41.666666666666664"/>
  </r>
  <r>
    <x v="20"/>
    <s v="Public Disclosure Commission"/>
    <s v="2023-25 Biennium"/>
    <s v="GATEWAY"/>
    <s v="082-Public Disclosure Commission"/>
    <x v="9"/>
    <s v="B36"/>
    <n v="7000"/>
    <n v="8000"/>
    <n v="15000"/>
    <n v="583.33333333333337"/>
    <n v="666.66666666666663"/>
  </r>
  <r>
    <x v="21"/>
    <s v="Office of the Secretary of State"/>
    <s v="2023-25 Biennium"/>
    <s v="GATEWAY"/>
    <s v="085-Office of the Secretary of State"/>
    <x v="9"/>
    <s v="B36"/>
    <n v="78500"/>
    <n v="79500"/>
    <n v="158000"/>
    <n v="6541.666666666667"/>
    <n v="6625"/>
  </r>
  <r>
    <x v="22"/>
    <s v="Governor's Office of Indian Affairs"/>
    <s v="2023-25 Biennium"/>
    <s v="GATEWAY"/>
    <s v="086-Governor's Office of Indian Affairs"/>
    <x v="9"/>
    <s v="B36"/>
    <n v="0"/>
    <n v="0"/>
    <n v="0"/>
    <n v="0"/>
    <n v="0"/>
  </r>
  <r>
    <x v="23"/>
    <s v="Asian-Pacific-American Affrs"/>
    <s v="2023-25 Biennium"/>
    <s v="GATEWAY"/>
    <s v="087-Asian-Pacific-American Affrs"/>
    <x v="9"/>
    <s v="B36"/>
    <n v="0"/>
    <n v="0"/>
    <n v="0"/>
    <n v="0"/>
    <n v="0"/>
  </r>
  <r>
    <x v="24"/>
    <s v="Office of the State Treasurer"/>
    <s v="2023-25 Biennium"/>
    <s v="GATEWAY"/>
    <s v="090-Office of the State Treasurer"/>
    <x v="9"/>
    <s v="B36"/>
    <n v="51500"/>
    <n v="52500"/>
    <n v="104000"/>
    <n v="4291.666666666667"/>
    <n v="4375"/>
  </r>
  <r>
    <x v="25"/>
    <s v="Redistricting Commission"/>
    <s v="2023-25 Biennium"/>
    <s v="GATEWAY"/>
    <s v="091-Redistricting Commission"/>
    <x v="9"/>
    <s v="B36"/>
    <n v="0"/>
    <n v="0"/>
    <n v="0"/>
    <n v="0"/>
    <n v="0"/>
  </r>
  <r>
    <x v="26"/>
    <s v="Office of the State Auditor"/>
    <s v="2023-25 Biennium"/>
    <s v="GATEWAY"/>
    <s v="095-Office of the State Auditor"/>
    <x v="9"/>
    <s v="B36"/>
    <n v="71500"/>
    <n v="75500"/>
    <n v="147000"/>
    <n v="5958.333333333333"/>
    <n v="6291.666666666667"/>
  </r>
  <r>
    <x v="27"/>
    <s v="Comm Salaries for Elected Officials"/>
    <s v="2023-25 Biennium"/>
    <s v="GATEWAY"/>
    <s v="099-Comm Salaries for Elected Officials"/>
    <x v="9"/>
    <s v="B36"/>
    <n v="0"/>
    <n v="0"/>
    <n v="0"/>
    <n v="0"/>
    <n v="0"/>
  </r>
  <r>
    <x v="28"/>
    <s v="Office of the Attorney General"/>
    <s v="2023-25 Biennium"/>
    <s v="GATEWAY"/>
    <s v="100-Office of the Attorney General"/>
    <x v="9"/>
    <s v="B36"/>
    <n v="176000"/>
    <n v="181000"/>
    <n v="357000"/>
    <n v="14666.666666666666"/>
    <n v="15083.333333333334"/>
  </r>
  <r>
    <x v="29"/>
    <s v="Caseload Forecast Council"/>
    <s v="2023-25 Biennium"/>
    <s v="GATEWAY"/>
    <s v="101-Caseload Forecast Council"/>
    <x v="9"/>
    <s v="B36"/>
    <n v="1500"/>
    <n v="500"/>
    <n v="2000"/>
    <n v="125"/>
    <n v="41.666666666666664"/>
  </r>
  <r>
    <x v="30"/>
    <s v="Dept of Financial Institutions"/>
    <s v="2023-25 Biennium"/>
    <s v="GATEWAY"/>
    <s v="102-Dept of Financial Institutions"/>
    <x v="9"/>
    <s v="B36"/>
    <n v="78000"/>
    <n v="81000"/>
    <n v="159000"/>
    <n v="6500"/>
    <n v="6750"/>
  </r>
  <r>
    <x v="31"/>
    <s v="Department of Commerce"/>
    <s v="2023-25 Biennium"/>
    <s v="GATEWAY"/>
    <s v="103-Department of Commerce"/>
    <x v="9"/>
    <s v="B36"/>
    <n v="249000"/>
    <n v="254000"/>
    <n v="503000"/>
    <n v="20750"/>
    <n v="21166.666666666668"/>
  </r>
  <r>
    <x v="32"/>
    <s v="Economic &amp; Revenue Forecast Council"/>
    <s v="2023-25 Biennium"/>
    <s v="GATEWAY"/>
    <s v="104-Economic &amp; Revenue Forecast Council"/>
    <x v="9"/>
    <s v="B36"/>
    <n v="0"/>
    <n v="0"/>
    <n v="0"/>
    <n v="0"/>
    <n v="0"/>
  </r>
  <r>
    <x v="33"/>
    <s v="Office of Financial Management"/>
    <s v="2023-25 Biennium"/>
    <s v="GATEWAY"/>
    <s v="105-Office of Financial Management"/>
    <x v="9"/>
    <s v="B36"/>
    <n v="598000"/>
    <n v="624000"/>
    <n v="1222000"/>
    <n v="49833.333333333336"/>
    <n v="52000"/>
  </r>
  <r>
    <x v="34"/>
    <s v="WA State Health Care Authority"/>
    <s v="2023-25 Biennium"/>
    <s v="GATEWAY"/>
    <s v="107-WA State Health Care Authority"/>
    <x v="9"/>
    <s v="B36"/>
    <n v="248500"/>
    <n v="260500"/>
    <n v="509000"/>
    <n v="20708.333333333332"/>
    <n v="21708.333333333332"/>
  </r>
  <r>
    <x v="35"/>
    <s v="Office of Administrative Hearings"/>
    <s v="2023-25 Biennium"/>
    <s v="GATEWAY"/>
    <s v="110-Office of Administrative Hearings"/>
    <x v="9"/>
    <s v="B36"/>
    <n v="72000"/>
    <n v="74000"/>
    <n v="146000"/>
    <n v="6000"/>
    <n v="6166.666666666667"/>
  </r>
  <r>
    <x v="36"/>
    <s v="State Lottery Commission"/>
    <s v="2023-25 Biennium"/>
    <s v="GATEWAY"/>
    <s v="116-State Lottery Commission"/>
    <x v="9"/>
    <s v="B36"/>
    <n v="45000"/>
    <n v="47000"/>
    <n v="92000"/>
    <n v="3750"/>
    <n v="3916.6666666666665"/>
  </r>
  <r>
    <x v="37"/>
    <s v="Washington State Gambling Comm"/>
    <s v="2023-25 Biennium"/>
    <s v="GATEWAY"/>
    <s v="117-Washington State Gambling Comm"/>
    <x v="9"/>
    <s v="B36"/>
    <n v="58500"/>
    <n v="61500"/>
    <n v="120000"/>
    <n v="4875"/>
    <n v="5125"/>
  </r>
  <r>
    <x v="38"/>
    <s v="WA State Comm on Hispanic Affairs"/>
    <s v="2023-25 Biennium"/>
    <s v="GATEWAY"/>
    <s v="118-WA State Comm on Hispanic Affairs"/>
    <x v="9"/>
    <s v="B36"/>
    <n v="0"/>
    <n v="0"/>
    <n v="0"/>
    <n v="0"/>
    <n v="0"/>
  </r>
  <r>
    <x v="39"/>
    <s v="African-American Affairs Comm"/>
    <s v="2023-25 Biennium"/>
    <s v="GATEWAY"/>
    <s v="119-African-American Affairs Comm"/>
    <x v="9"/>
    <s v="B36"/>
    <n v="0"/>
    <n v="0"/>
    <n v="0"/>
    <n v="0"/>
    <n v="0"/>
  </r>
  <r>
    <x v="40"/>
    <s v="Human Rights Commission"/>
    <s v="2023-25 Biennium"/>
    <s v="GATEWAY"/>
    <s v="120-Human Rights Commission"/>
    <x v="9"/>
    <s v="B36"/>
    <n v="2000"/>
    <n v="2000"/>
    <n v="4000"/>
    <n v="166.66666666666666"/>
    <n v="166.66666666666666"/>
  </r>
  <r>
    <x v="41"/>
    <s v="Department of Retirement Systems"/>
    <s v="2023-25 Biennium"/>
    <s v="GATEWAY"/>
    <s v="124-Department of Retirement Systems"/>
    <x v="9"/>
    <s v="B36"/>
    <n v="141000"/>
    <n v="148000"/>
    <n v="289000"/>
    <n v="11750"/>
    <n v="12333.333333333334"/>
  </r>
  <r>
    <x v="42"/>
    <s v="State Investment Board"/>
    <s v="2023-25 Biennium"/>
    <s v="GATEWAY"/>
    <s v="126-State Investment Board"/>
    <x v="9"/>
    <s v="B36"/>
    <n v="42500"/>
    <n v="45500"/>
    <n v="88000"/>
    <n v="3541.6666666666665"/>
    <n v="3791.6666666666665"/>
  </r>
  <r>
    <x v="43"/>
    <s v="Department of Revenue"/>
    <s v="2023-25 Biennium"/>
    <s v="GATEWAY"/>
    <s v="140-Department of Revenue"/>
    <x v="9"/>
    <s v="B36"/>
    <n v="329000"/>
    <n v="341000"/>
    <n v="670000"/>
    <n v="27416.666666666668"/>
    <n v="28416.666666666668"/>
  </r>
  <r>
    <x v="44"/>
    <s v="Board of Tax Appeals"/>
    <s v="2023-25 Biennium"/>
    <s v="GATEWAY"/>
    <s v="142-Board of Tax Appeals"/>
    <x v="9"/>
    <s v="B36"/>
    <n v="500"/>
    <n v="1500"/>
    <n v="2000"/>
    <n v="41.666666666666664"/>
    <n v="125"/>
  </r>
  <r>
    <x v="45"/>
    <s v="Minority &amp; Women's Business Enterp"/>
    <s v="2023-25 Biennium"/>
    <s v="GATEWAY"/>
    <s v="147-Minority &amp; Women's Business Enterp"/>
    <x v="9"/>
    <s v="B36"/>
    <n v="4000"/>
    <n v="2000"/>
    <n v="6000"/>
    <n v="333.33333333333331"/>
    <n v="166.66666666666666"/>
  </r>
  <r>
    <x v="46"/>
    <s v="Office of Insurance Commissioner"/>
    <s v="2023-25 Biennium"/>
    <s v="GATEWAY"/>
    <s v="160-Office of Insurance Commissioner"/>
    <x v="9"/>
    <s v="B36"/>
    <n v="103000"/>
    <n v="107000"/>
    <n v="210000"/>
    <n v="8583.3333333333339"/>
    <n v="8916.6666666666661"/>
  </r>
  <r>
    <x v="47"/>
    <s v="Consolidated Technology Services"/>
    <s v="2023-25 Biennium"/>
    <s v="GATEWAY"/>
    <s v="163-Consolidated Technology Services"/>
    <x v="9"/>
    <s v="B36"/>
    <n v="221500"/>
    <n v="232500"/>
    <n v="454000"/>
    <n v="18458.333333333332"/>
    <n v="19375"/>
  </r>
  <r>
    <x v="48"/>
    <s v="State Board of Accountancy"/>
    <s v="2023-25 Biennium"/>
    <s v="GATEWAY"/>
    <s v="165-State Board of Accountancy"/>
    <x v="9"/>
    <s v="B36"/>
    <n v="12500"/>
    <n v="11500"/>
    <n v="24000"/>
    <n v="1041.6666666666667"/>
    <n v="958.33333333333337"/>
  </r>
  <r>
    <x v="49"/>
    <s v="Bd of Reg Prof Eng &amp; Land Surveyors"/>
    <s v="2023-25 Biennium"/>
    <s v="GATEWAY"/>
    <s v="166-Bd of Reg Prof Eng &amp; Land Surveyors"/>
    <x v="9"/>
    <s v="B36"/>
    <n v="0"/>
    <n v="0"/>
    <n v="0"/>
    <n v="0"/>
    <n v="0"/>
  </r>
  <r>
    <x v="50"/>
    <s v="Forensic Investigations Council"/>
    <s v="2023-25 Biennium"/>
    <s v="GATEWAY"/>
    <s v="167-Forensic Investigations Council"/>
    <x v="9"/>
    <s v="B36"/>
    <n v="0"/>
    <n v="0"/>
    <n v="0"/>
    <n v="0"/>
    <n v="0"/>
  </r>
  <r>
    <x v="51"/>
    <s v="Dept of Enterprise Services"/>
    <s v="2023-25 Biennium"/>
    <s v="GATEWAY"/>
    <s v="179-Dept of Enterprise Services"/>
    <x v="9"/>
    <s v="B36"/>
    <n v="486500"/>
    <n v="503500"/>
    <n v="990000"/>
    <n v="40541.666666666664"/>
    <n v="41958.333333333336"/>
  </r>
  <r>
    <x v="52"/>
    <s v="Washington Horse Racing Commission"/>
    <s v="2023-25 Biennium"/>
    <s v="GATEWAY"/>
    <s v="185-Washington Horse Racing Commission"/>
    <x v="9"/>
    <s v="B36"/>
    <n v="1500"/>
    <n v="500"/>
    <n v="2000"/>
    <n v="125"/>
    <n v="41.666666666666664"/>
  </r>
  <r>
    <x v="53"/>
    <s v="Bd of Industrial Insurance Appeals"/>
    <s v="2023-25 Biennium"/>
    <s v="GATEWAY"/>
    <s v="190-Bd of Industrial Insurance Appeals"/>
    <x v="9"/>
    <s v="B36"/>
    <n v="62000"/>
    <n v="66000"/>
    <n v="128000"/>
    <n v="5166.666666666667"/>
    <n v="5500"/>
  </r>
  <r>
    <x v="54"/>
    <s v="Liquor and Cannabis Board"/>
    <s v="2023-25 Biennium"/>
    <s v="GATEWAY"/>
    <s v="195-Liquor and Cannabis Board"/>
    <x v="9"/>
    <s v="B36"/>
    <n v="65000"/>
    <n v="70000"/>
    <n v="135000"/>
    <n v="5416.666666666667"/>
    <n v="5833.333333333333"/>
  </r>
  <r>
    <x v="55"/>
    <s v="Board of Pilotage Commissioners"/>
    <s v="2023-25 Biennium"/>
    <s v="GATEWAY"/>
    <s v="205-Board of Pilotage Commissioners"/>
    <x v="9"/>
    <s v="B36"/>
    <n v="0"/>
    <n v="0"/>
    <n v="0"/>
    <n v="0"/>
    <n v="0"/>
  </r>
  <r>
    <x v="56"/>
    <s v="Utilities and Transportation Comm"/>
    <s v="2023-25 Biennium"/>
    <s v="GATEWAY"/>
    <s v="215-Utilities and Transportation Comm"/>
    <x v="9"/>
    <s v="B36"/>
    <n v="67500"/>
    <n v="72500"/>
    <n v="140000"/>
    <n v="5625"/>
    <n v="6041.666666666667"/>
  </r>
  <r>
    <x v="57"/>
    <s v="Board for Volunteer Firefighters"/>
    <s v="2023-25 Biennium"/>
    <s v="GATEWAY"/>
    <s v="220-Board for Volunteer Firefighters"/>
    <x v="9"/>
    <s v="B36"/>
    <n v="0"/>
    <n v="0"/>
    <n v="0"/>
    <n v="0"/>
    <n v="0"/>
  </r>
  <r>
    <x v="58"/>
    <s v="Washington State Patrol"/>
    <s v="2023-25 Biennium"/>
    <s v="GATEWAY"/>
    <s v="225-Washington State Patrol"/>
    <x v="9"/>
    <s v="B36"/>
    <n v="324500"/>
    <n v="339500"/>
    <n v="664000"/>
    <n v="27041.666666666668"/>
    <n v="28291.666666666668"/>
  </r>
  <r>
    <x v="59"/>
    <s v="Criminal Justice Training Comm"/>
    <s v="2023-25 Biennium"/>
    <s v="GATEWAY"/>
    <s v="227-Criminal Justice Training Comm"/>
    <x v="9"/>
    <s v="B36"/>
    <n v="57500"/>
    <n v="59500"/>
    <n v="117000"/>
    <n v="4791.666666666667"/>
    <n v="4958.333333333333"/>
  </r>
  <r>
    <x v="60"/>
    <s v="WA Traffic Safety Commission"/>
    <s v="2023-25 Biennium"/>
    <s v="GATEWAY"/>
    <s v="228-WA Traffic Safety Commission"/>
    <x v="9"/>
    <s v="B36"/>
    <n v="1000"/>
    <n v="3000"/>
    <n v="4000"/>
    <n v="83.333333333333329"/>
    <n v="250"/>
  </r>
  <r>
    <x v="61"/>
    <s v="Office of Independent Investigations"/>
    <s v="2023-25 Biennium"/>
    <s v="GATEWAY"/>
    <s v="229-Office of Independent Investigations"/>
    <x v="9"/>
    <s v="B36"/>
    <n v="0"/>
    <n v="0"/>
    <n v="0"/>
    <n v="0"/>
    <n v="0"/>
  </r>
  <r>
    <x v="62"/>
    <s v="Department of Labor and Industries"/>
    <s v="2023-25 Biennium"/>
    <s v="GATEWAY"/>
    <s v="235-Department of Labor and Industries"/>
    <x v="9"/>
    <s v="B36"/>
    <n v="1043000"/>
    <n v="1087000"/>
    <n v="2130000"/>
    <n v="86916.666666666672"/>
    <n v="90583.333333333328"/>
  </r>
  <r>
    <x v="63"/>
    <s v="Department of Licensing"/>
    <s v="2023-25 Biennium"/>
    <s v="GATEWAY"/>
    <s v="240-Department of Licensing"/>
    <x v="9"/>
    <s v="B36"/>
    <n v="270500"/>
    <n v="279500"/>
    <n v="550000"/>
    <n v="22541.666666666668"/>
    <n v="23291.666666666668"/>
  </r>
  <r>
    <x v="64"/>
    <s v="Military Department"/>
    <s v="2023-25 Biennium"/>
    <s v="GATEWAY"/>
    <s v="245-Military Department"/>
    <x v="9"/>
    <s v="B36"/>
    <n v="68500"/>
    <n v="71500"/>
    <n v="140000"/>
    <n v="5708.333333333333"/>
    <n v="5958.333333333333"/>
  </r>
  <r>
    <x v="65"/>
    <s v="Public Employment Relations Comm"/>
    <s v="2023-25 Biennium"/>
    <s v="GATEWAY"/>
    <s v="275-Public Employment Relations Comm"/>
    <x v="9"/>
    <s v="B36"/>
    <n v="14000"/>
    <n v="13000"/>
    <n v="27000"/>
    <n v="1166.6666666666667"/>
    <n v="1083.3333333333333"/>
  </r>
  <r>
    <x v="66"/>
    <s v="Dept of Social and Health Services"/>
    <s v="2023-25 Biennium"/>
    <s v="GATEWAY"/>
    <s v="300-Dept of Social and Health Services"/>
    <x v="9"/>
    <s v="B36"/>
    <n v="1621500"/>
    <n v="1691500"/>
    <n v="3313000"/>
    <n v="135125"/>
    <n v="140958.33333333334"/>
  </r>
  <r>
    <x v="67"/>
    <s v="Department of Health"/>
    <s v="2023-25 Biennium"/>
    <s v="GATEWAY"/>
    <s v="303-Department of Health"/>
    <x v="9"/>
    <s v="B36"/>
    <n v="797000"/>
    <n v="832000"/>
    <n v="1629000"/>
    <n v="66416.666666666672"/>
    <n v="69333.333333333328"/>
  </r>
  <r>
    <x v="68"/>
    <s v="Department of Veterans' Affairs"/>
    <s v="2023-25 Biennium"/>
    <s v="GATEWAY"/>
    <s v="305-Department of Veterans' Affairs"/>
    <x v="9"/>
    <s v="B36"/>
    <n v="95500"/>
    <n v="99500"/>
    <n v="195000"/>
    <n v="7958.333333333333"/>
    <n v="8291.6666666666661"/>
  </r>
  <r>
    <x v="69"/>
    <s v="Dept of Children, Youth &amp; Families"/>
    <s v="2023-25 Biennium"/>
    <s v="GATEWAY"/>
    <s v="307-Dept of Children, Youth &amp; Families"/>
    <x v="9"/>
    <s v="B36"/>
    <n v="512000"/>
    <n v="534000"/>
    <n v="1046000"/>
    <n v="42666.666666666664"/>
    <n v="44500"/>
  </r>
  <r>
    <x v="70"/>
    <s v="Department of Corrections"/>
    <s v="2023-25 Biennium"/>
    <s v="GATEWAY"/>
    <s v="310-Department of Corrections"/>
    <x v="9"/>
    <s v="B36"/>
    <n v="727500"/>
    <n v="759500"/>
    <n v="1487000"/>
    <n v="60625"/>
    <n v="63291.666666666664"/>
  </r>
  <r>
    <x v="71"/>
    <s v="Dept of Services for the Blind"/>
    <s v="2023-25 Biennium"/>
    <s v="GATEWAY"/>
    <s v="315-Dept of Services for the Blind"/>
    <x v="9"/>
    <s v="B36"/>
    <n v="42000"/>
    <n v="43000"/>
    <n v="85000"/>
    <n v="3500"/>
    <n v="3583.3333333333335"/>
  </r>
  <r>
    <x v="72"/>
    <s v="Student Achievement Council"/>
    <s v="2023-25 Biennium"/>
    <s v="GATEWAY"/>
    <s v="340-Student Achievement Council"/>
    <x v="9"/>
    <s v="B36"/>
    <n v="44500"/>
    <n v="44500"/>
    <n v="89000"/>
    <n v="3708.3333333333335"/>
    <n v="3708.3333333333335"/>
  </r>
  <r>
    <x v="73"/>
    <s v="LEOFF 2 Retirement Board"/>
    <s v="2023-25 Biennium"/>
    <s v="GATEWAY"/>
    <s v="341-LEOFF 2 Retirement Board"/>
    <x v="9"/>
    <s v="B36"/>
    <n v="1500"/>
    <n v="500"/>
    <n v="2000"/>
    <n v="125"/>
    <n v="41.666666666666664"/>
  </r>
  <r>
    <x v="74"/>
    <s v="Public Schools"/>
    <s v="2023-25 Biennium"/>
    <s v="GATEWAY"/>
    <s v="350-Public Schools"/>
    <x v="9"/>
    <s v="B36"/>
    <n v="70500"/>
    <n v="72500"/>
    <n v="143000"/>
    <n v="5875"/>
    <n v="6041.666666666667"/>
  </r>
  <r>
    <x v="75"/>
    <s v="State School for the Blind"/>
    <s v="2023-25 Biennium"/>
    <s v="GATEWAY"/>
    <s v="351-State School for the Blind"/>
    <x v="9"/>
    <s v="B36"/>
    <n v="44500"/>
    <n v="45500"/>
    <n v="90000"/>
    <n v="3708.3333333333335"/>
    <n v="3791.6666666666665"/>
  </r>
  <r>
    <x v="76"/>
    <s v="Childhood Deafness &amp; Hearing Loss"/>
    <s v="2023-25 Biennium"/>
    <s v="GATEWAY"/>
    <s v="353-Childhood Deafness &amp; Hearing Loss"/>
    <x v="9"/>
    <s v="B36"/>
    <n v="45500"/>
    <n v="47500"/>
    <n v="93000"/>
    <n v="3791.6666666666665"/>
    <n v="3958.3333333333335"/>
  </r>
  <r>
    <x v="77"/>
    <s v="Workforce Trng &amp; Educ Coord Board"/>
    <s v="2023-25 Biennium"/>
    <s v="GATEWAY"/>
    <s v="354-Workforce Trng &amp; Educ Coord Board"/>
    <x v="9"/>
    <s v="B36"/>
    <n v="8000"/>
    <n v="7000"/>
    <n v="15000"/>
    <n v="666.66666666666663"/>
    <n v="583.33333333333337"/>
  </r>
  <r>
    <x v="78"/>
    <s v="Archaeology &amp; Historic Preservation"/>
    <s v="2023-25 Biennium"/>
    <s v="GATEWAY"/>
    <s v="355-Archaeology &amp; Historic Preservation"/>
    <x v="9"/>
    <s v="B36"/>
    <n v="18000"/>
    <n v="18000"/>
    <n v="36000"/>
    <n v="1500"/>
    <n v="1500"/>
  </r>
  <r>
    <x v="108"/>
    <s v="Department of Early Learning"/>
    <s v="2023-25 Biennium"/>
    <s v="GATEWAY"/>
    <s v="357-Department of Early Learning"/>
    <x v="9"/>
    <s v="B36"/>
    <n v="0"/>
    <n v="0"/>
    <n v="0"/>
    <n v="0"/>
    <n v="0"/>
  </r>
  <r>
    <x v="79"/>
    <s v="Washington Charter School Comm"/>
    <s v="2023-25 Biennium"/>
    <s v="GATEWAY"/>
    <s v="359-Washington Charter School Comm"/>
    <x v="9"/>
    <s v="B36"/>
    <n v="0"/>
    <n v="0"/>
    <n v="0"/>
    <n v="0"/>
    <n v="0"/>
  </r>
  <r>
    <x v="80"/>
    <s v="University of Washington"/>
    <s v="2023-25 Biennium"/>
    <s v="GATEWAY"/>
    <s v="360-University of Washington"/>
    <x v="9"/>
    <s v="B36"/>
    <n v="0"/>
    <n v="0"/>
    <n v="0"/>
    <n v="0"/>
    <n v="0"/>
  </r>
  <r>
    <x v="81"/>
    <s v="Washington State University"/>
    <s v="2023-25 Biennium"/>
    <s v="GATEWAY"/>
    <s v="365-Washington State University"/>
    <x v="9"/>
    <s v="B36"/>
    <n v="0"/>
    <n v="0"/>
    <n v="0"/>
    <n v="0"/>
    <n v="0"/>
  </r>
  <r>
    <x v="82"/>
    <s v="Eastern Washington University"/>
    <s v="2023-25 Biennium"/>
    <s v="GATEWAY"/>
    <s v="370-Eastern Washington University"/>
    <x v="9"/>
    <s v="B36"/>
    <n v="0"/>
    <n v="0"/>
    <n v="0"/>
    <n v="0"/>
    <n v="0"/>
  </r>
  <r>
    <x v="83"/>
    <s v="Central Washington University"/>
    <s v="2023-25 Biennium"/>
    <s v="GATEWAY"/>
    <s v="375-Central Washington University"/>
    <x v="9"/>
    <s v="B36"/>
    <n v="0"/>
    <n v="0"/>
    <n v="0"/>
    <n v="0"/>
    <n v="0"/>
  </r>
  <r>
    <x v="84"/>
    <s v="The Evergreen State College"/>
    <s v="2023-25 Biennium"/>
    <s v="GATEWAY"/>
    <s v="376-The Evergreen State College"/>
    <x v="9"/>
    <s v="B36"/>
    <n v="0"/>
    <n v="0"/>
    <n v="0"/>
    <n v="0"/>
    <n v="0"/>
  </r>
  <r>
    <x v="85"/>
    <s v="Western Washington University"/>
    <s v="2023-25 Biennium"/>
    <s v="GATEWAY"/>
    <s v="380-Western Washington University"/>
    <x v="9"/>
    <s v="B36"/>
    <n v="0"/>
    <n v="0"/>
    <n v="0"/>
    <n v="0"/>
    <n v="0"/>
  </r>
  <r>
    <x v="86"/>
    <s v="Washington State Arts Commission"/>
    <s v="2023-25 Biennium"/>
    <s v="GATEWAY"/>
    <s v="387-Washington State Arts Commission"/>
    <x v="9"/>
    <s v="B36"/>
    <n v="49000"/>
    <n v="53000"/>
    <n v="102000"/>
    <n v="4083.3333333333335"/>
    <n v="4416.666666666667"/>
  </r>
  <r>
    <x v="87"/>
    <s v="Washington State Historical Society"/>
    <s v="2023-25 Biennium"/>
    <s v="GATEWAY"/>
    <s v="390-Washington State Historical Society"/>
    <x v="9"/>
    <s v="B36"/>
    <n v="3500"/>
    <n v="2500"/>
    <n v="6000"/>
    <n v="291.66666666666669"/>
    <n v="208.33333333333334"/>
  </r>
  <r>
    <x v="88"/>
    <s v="East Wash State Historical Society"/>
    <s v="2023-25 Biennium"/>
    <s v="GATEWAY"/>
    <s v="395-East Wash State Historical Society"/>
    <x v="9"/>
    <s v="B36"/>
    <n v="2000"/>
    <n v="2000"/>
    <n v="4000"/>
    <n v="166.66666666666666"/>
    <n v="166.66666666666666"/>
  </r>
  <r>
    <x v="89"/>
    <s v="Department of Transportation"/>
    <s v="2023-25 Biennium"/>
    <s v="GATEWAY"/>
    <s v="405-Department of Transportation"/>
    <x v="9"/>
    <s v="B36"/>
    <n v="600500"/>
    <n v="627500"/>
    <n v="1228000"/>
    <n v="50041.666666666664"/>
    <n v="52291.666666666664"/>
  </r>
  <r>
    <x v="90"/>
    <s v="County Road Administration Board"/>
    <s v="2023-25 Biennium"/>
    <s v="GATEWAY"/>
    <s v="406-County Road Administration Board"/>
    <x v="9"/>
    <s v="B36"/>
    <n v="500"/>
    <n v="1500"/>
    <n v="2000"/>
    <n v="41.666666666666664"/>
    <n v="125"/>
  </r>
  <r>
    <x v="91"/>
    <s v="Transportation Improvement Board"/>
    <s v="2023-25 Biennium"/>
    <s v="GATEWAY"/>
    <s v="407-Transportation Improvement Board"/>
    <x v="9"/>
    <s v="B36"/>
    <n v="1500"/>
    <n v="500"/>
    <n v="2000"/>
    <n v="125"/>
    <n v="41.666666666666664"/>
  </r>
  <r>
    <x v="92"/>
    <s v="Transportation Commission"/>
    <s v="2023-25 Biennium"/>
    <s v="GATEWAY"/>
    <s v="410-Transportation Commission"/>
    <x v="9"/>
    <s v="B36"/>
    <n v="1000"/>
    <n v="0"/>
    <n v="1000"/>
    <n v="83.333333333333329"/>
    <n v="0"/>
  </r>
  <r>
    <x v="93"/>
    <s v="Freight Mobility Strategic Invest"/>
    <s v="2023-25 Biennium"/>
    <s v="GATEWAY"/>
    <s v="411-Freight Mobility Strategic Invest"/>
    <x v="9"/>
    <s v="B36"/>
    <n v="0"/>
    <n v="0"/>
    <n v="0"/>
    <n v="0"/>
    <n v="0"/>
  </r>
  <r>
    <x v="94"/>
    <s v="Columbia River Gorge Commission"/>
    <s v="2023-25 Biennium"/>
    <s v="GATEWAY"/>
    <s v="460-Columbia River Gorge Commission"/>
    <x v="9"/>
    <s v="B36"/>
    <n v="500"/>
    <n v="500"/>
    <n v="1000"/>
    <n v="41.666666666666664"/>
    <n v="41.666666666666664"/>
  </r>
  <r>
    <x v="95"/>
    <s v="Department of Ecology"/>
    <s v="2023-25 Biennium"/>
    <s v="GATEWAY"/>
    <s v="461-Department of Ecology"/>
    <x v="9"/>
    <s v="B36"/>
    <n v="676000"/>
    <n v="705000"/>
    <n v="1381000"/>
    <n v="56333.333333333336"/>
    <n v="58750"/>
  </r>
  <r>
    <x v="96"/>
    <s v="WA Pollution Liab Insurance Program"/>
    <s v="2023-25 Biennium"/>
    <s v="GATEWAY"/>
    <s v="462-WA Pollution Liab Insurance Program"/>
    <x v="9"/>
    <s v="B36"/>
    <n v="500"/>
    <n v="1500"/>
    <n v="2000"/>
    <n v="41.666666666666664"/>
    <n v="125"/>
  </r>
  <r>
    <x v="98"/>
    <s v="State Parks and Recreation Comm"/>
    <s v="2023-25 Biennium"/>
    <s v="GATEWAY"/>
    <s v="465-State Parks and Recreation Comm"/>
    <x v="9"/>
    <s v="B36"/>
    <n v="108000"/>
    <n v="111000"/>
    <n v="219000"/>
    <n v="9000"/>
    <n v="9250"/>
  </r>
  <r>
    <x v="99"/>
    <s v="Rec and Conservation Funding Board"/>
    <s v="2023-25 Biennium"/>
    <s v="GATEWAY"/>
    <s v="467-Rec and Conservation Funding Board"/>
    <x v="9"/>
    <s v="B36"/>
    <n v="40500"/>
    <n v="42500"/>
    <n v="83000"/>
    <n v="3375"/>
    <n v="3541.6666666666665"/>
  </r>
  <r>
    <x v="100"/>
    <s v="Environ &amp; Land Use Hearings Office"/>
    <s v="2023-25 Biennium"/>
    <s v="GATEWAY"/>
    <s v="468-Environ &amp; Land Use Hearings Office"/>
    <x v="9"/>
    <s v="B36"/>
    <n v="500"/>
    <n v="1500"/>
    <n v="2000"/>
    <n v="41.666666666666664"/>
    <n v="125"/>
  </r>
  <r>
    <x v="101"/>
    <s v="State Conservation Commission"/>
    <s v="2023-25 Biennium"/>
    <s v="GATEWAY"/>
    <s v="471-State Conservation Commission"/>
    <x v="9"/>
    <s v="B36"/>
    <n v="2000"/>
    <n v="2000"/>
    <n v="4000"/>
    <n v="166.66666666666666"/>
    <n v="166.66666666666666"/>
  </r>
  <r>
    <x v="102"/>
    <s v="Dept of Fish and Wildlife"/>
    <s v="2023-25 Biennium"/>
    <s v="GATEWAY"/>
    <s v="477-Dept of Fish and Wildlife"/>
    <x v="9"/>
    <s v="B36"/>
    <n v="286500"/>
    <n v="297500"/>
    <n v="584000"/>
    <n v="23875"/>
    <n v="24791.666666666668"/>
  </r>
  <r>
    <x v="103"/>
    <s v="Puget Sound Partnership"/>
    <s v="2023-25 Biennium"/>
    <s v="GATEWAY"/>
    <s v="478-Puget Sound Partnership"/>
    <x v="9"/>
    <s v="B36"/>
    <n v="3000"/>
    <n v="4000"/>
    <n v="7000"/>
    <n v="250"/>
    <n v="333.33333333333331"/>
  </r>
  <r>
    <x v="104"/>
    <s v="Department of Natural Resources"/>
    <s v="2023-25 Biennium"/>
    <s v="GATEWAY"/>
    <s v="490-Department of Natural Resources"/>
    <x v="9"/>
    <s v="B36"/>
    <n v="371500"/>
    <n v="384500"/>
    <n v="756000"/>
    <n v="30958.333333333332"/>
    <n v="32041.666666666668"/>
  </r>
  <r>
    <x v="105"/>
    <s v="Department of Agriculture"/>
    <s v="2023-25 Biennium"/>
    <s v="GATEWAY"/>
    <s v="495-Department of Agriculture"/>
    <x v="9"/>
    <s v="B36"/>
    <n v="138000"/>
    <n v="145000"/>
    <n v="283000"/>
    <n v="11500"/>
    <n v="12083.333333333334"/>
  </r>
  <r>
    <x v="106"/>
    <s v="Employment Security Department"/>
    <s v="2023-25 Biennium"/>
    <s v="GATEWAY"/>
    <s v="540-Employment Security Department"/>
    <x v="9"/>
    <s v="B36"/>
    <n v="413000"/>
    <n v="432000"/>
    <n v="845000"/>
    <n v="34416.666666666664"/>
    <n v="36000"/>
  </r>
  <r>
    <x v="109"/>
    <s v="ESD - PFM"/>
    <s v="2023-25 Biennium"/>
    <s v="GATEWAY"/>
    <s v="541-ESD - PFM"/>
    <x v="9"/>
    <s v="B36"/>
    <n v="0"/>
    <n v="0"/>
    <n v="0"/>
    <n v="0"/>
    <n v="0"/>
  </r>
  <r>
    <x v="110"/>
    <s v="ESD LTC"/>
    <s v="2023-25 Biennium"/>
    <s v="GATEWAY"/>
    <s v="542-ESD LTC"/>
    <x v="9"/>
    <s v="B36"/>
    <n v="0"/>
    <n v="0"/>
    <n v="0"/>
    <n v="0"/>
    <n v="0"/>
  </r>
  <r>
    <x v="111"/>
    <s v="ESD - UI"/>
    <s v="2023-25 Biennium"/>
    <s v="GATEWAY"/>
    <s v="543-ESD - UI"/>
    <x v="9"/>
    <s v="B36"/>
    <n v="0"/>
    <n v="0"/>
    <n v="0"/>
    <n v="0"/>
    <n v="0"/>
  </r>
  <r>
    <x v="112"/>
    <s v="ESD - Other"/>
    <s v="2023-25 Biennium"/>
    <s v="GATEWAY"/>
    <s v="544-ESD - Other"/>
    <x v="9"/>
    <s v="B36"/>
    <n v="0"/>
    <n v="0"/>
    <n v="0"/>
    <n v="0"/>
    <n v="0"/>
  </r>
  <r>
    <x v="107"/>
    <s v="Community/Technical College System"/>
    <s v="2023-25 Biennium"/>
    <s v="GATEWAY"/>
    <s v="699-Community/Technical College System"/>
    <x v="9"/>
    <s v="B36"/>
    <n v="0"/>
    <n v="0"/>
    <n v="0"/>
    <n v="0"/>
    <n v="0"/>
  </r>
  <r>
    <x v="0"/>
    <s v="House of Representatives"/>
    <s v="2024 Supplemental"/>
    <m/>
    <s v="011-House of Representatives"/>
    <x v="9"/>
    <s v="B36"/>
    <n v="0"/>
    <n v="0"/>
    <n v="0"/>
    <n v="0"/>
    <n v="0"/>
  </r>
  <r>
    <x v="1"/>
    <s v="Senate"/>
    <s v="2024 Supplemental"/>
    <m/>
    <s v="012-Senate"/>
    <x v="9"/>
    <s v="B36"/>
    <n v="0"/>
    <n v="0"/>
    <n v="0"/>
    <n v="0"/>
    <n v="0"/>
  </r>
  <r>
    <x v="2"/>
    <s v="Joint Transportation Committee"/>
    <s v="2024 Supplemental"/>
    <m/>
    <s v="013-Joint Transportation Committee"/>
    <x v="9"/>
    <s v="B36"/>
    <n v="0"/>
    <n v="0"/>
    <n v="0"/>
    <n v="0"/>
    <n v="0"/>
  </r>
  <r>
    <x v="3"/>
    <s v="Jt Leg Audit &amp; Review Committee"/>
    <s v="2024 Supplemental"/>
    <m/>
    <s v="014-Jt Leg Audit &amp; Review Committee"/>
    <x v="9"/>
    <s v="B36"/>
    <n v="0"/>
    <n v="0"/>
    <n v="0"/>
    <n v="0"/>
    <n v="0"/>
  </r>
  <r>
    <x v="4"/>
    <s v="LEAP Committee"/>
    <s v="2024 Supplemental"/>
    <m/>
    <s v="020-LEAP Committee"/>
    <x v="9"/>
    <s v="B36"/>
    <n v="0"/>
    <n v="0"/>
    <n v="0"/>
    <n v="0"/>
    <n v="0"/>
  </r>
  <r>
    <x v="5"/>
    <s v="Office of the State Actuary"/>
    <s v="2024 Supplemental"/>
    <m/>
    <s v="035-Office of the State Actuary"/>
    <x v="9"/>
    <s v="B36"/>
    <n v="0"/>
    <n v="0"/>
    <n v="0"/>
    <n v="0"/>
    <n v="0"/>
  </r>
  <r>
    <x v="6"/>
    <s v="St Leg Labor Rel"/>
    <s v="2024 Supplemental"/>
    <m/>
    <s v="036-St Leg Labor Rel"/>
    <x v="9"/>
    <s v="B36"/>
    <n v="0"/>
    <n v="0"/>
    <n v="0"/>
    <n v="0"/>
    <n v="0"/>
  </r>
  <r>
    <x v="7"/>
    <s v="Office of Legislative Support Svcs"/>
    <s v="2024 Supplemental"/>
    <m/>
    <s v="037-Office of Legislative Support Svcs"/>
    <x v="9"/>
    <s v="B36"/>
    <n v="0"/>
    <n v="0"/>
    <n v="0"/>
    <n v="0"/>
    <n v="0"/>
  </r>
  <r>
    <x v="8"/>
    <s v="Joint Legislative Systems Comm"/>
    <s v="2024 Supplemental"/>
    <m/>
    <s v="038-Joint Legislative Systems Comm"/>
    <x v="9"/>
    <s v="B36"/>
    <n v="0"/>
    <n v="0"/>
    <n v="0"/>
    <n v="0"/>
    <n v="0"/>
  </r>
  <r>
    <x v="9"/>
    <s v="Statute Law Committee"/>
    <s v="2024 Supplemental"/>
    <m/>
    <s v="040-Statute Law Committee"/>
    <x v="9"/>
    <s v="B36"/>
    <n v="0"/>
    <n v="0"/>
    <n v="0"/>
    <n v="0"/>
    <n v="0"/>
  </r>
  <r>
    <x v="10"/>
    <s v="Supreme Court"/>
    <s v="2024 Supplemental"/>
    <m/>
    <s v="045-Supreme Court"/>
    <x v="9"/>
    <s v="B36"/>
    <n v="0"/>
    <n v="0"/>
    <n v="0"/>
    <n v="0"/>
    <n v="0"/>
  </r>
  <r>
    <x v="11"/>
    <s v="State Law Library"/>
    <s v="2024 Supplemental"/>
    <m/>
    <s v="046-State Law Library"/>
    <x v="9"/>
    <s v="B36"/>
    <n v="0"/>
    <n v="0"/>
    <n v="0"/>
    <n v="0"/>
    <n v="0"/>
  </r>
  <r>
    <x v="12"/>
    <s v="Court of Appeals"/>
    <s v="2024 Supplemental"/>
    <m/>
    <s v="048-Court of Appeals"/>
    <x v="9"/>
    <s v="B36"/>
    <n v="0"/>
    <n v="0"/>
    <n v="0"/>
    <n v="0"/>
    <n v="0"/>
  </r>
  <r>
    <x v="13"/>
    <s v="Commission on Judicial Conduct"/>
    <s v="2024 Supplemental"/>
    <m/>
    <s v="050-Commission on Judicial Conduct"/>
    <x v="9"/>
    <s v="B36"/>
    <n v="0"/>
    <n v="0"/>
    <n v="0"/>
    <n v="0"/>
    <n v="0"/>
  </r>
  <r>
    <x v="14"/>
    <s v="Administrative Office of the Courts"/>
    <s v="2024 Supplemental"/>
    <m/>
    <s v="055-Administrative Office of the Courts"/>
    <x v="9"/>
    <s v="B36"/>
    <n v="0"/>
    <n v="0"/>
    <n v="0"/>
    <n v="0"/>
    <n v="0"/>
  </r>
  <r>
    <x v="15"/>
    <s v="Office of Public Defense"/>
    <s v="2024 Supplemental"/>
    <m/>
    <s v="056-Office of Public Defense"/>
    <x v="9"/>
    <s v="B36"/>
    <n v="0"/>
    <n v="0"/>
    <n v="0"/>
    <n v="0"/>
    <n v="0"/>
  </r>
  <r>
    <x v="16"/>
    <s v="Office of Civil Legal Aid"/>
    <s v="2024 Supplemental"/>
    <m/>
    <s v="057-Office of Civil Legal Aid"/>
    <x v="9"/>
    <s v="B36"/>
    <n v="0"/>
    <n v="0"/>
    <n v="0"/>
    <n v="0"/>
    <n v="0"/>
  </r>
  <r>
    <x v="17"/>
    <s v="Office of the Governor"/>
    <s v="2024 Supplemental"/>
    <m/>
    <s v="075-Office of the Governor"/>
    <x v="9"/>
    <s v="B36"/>
    <n v="0"/>
    <n v="0"/>
    <n v="0"/>
    <n v="0"/>
    <n v="0"/>
  </r>
  <r>
    <x v="18"/>
    <s v="Office of the Lieutenant Governor"/>
    <s v="2024 Supplemental"/>
    <m/>
    <s v="080-Office of the Lieutenant Governor"/>
    <x v="9"/>
    <s v="B36"/>
    <n v="0"/>
    <n v="0"/>
    <n v="0"/>
    <n v="0"/>
    <n v="0"/>
  </r>
  <r>
    <x v="19"/>
    <s v="WA St Leadership Bd"/>
    <s v="2024 Supplemental"/>
    <m/>
    <s v="083-WA St Leadership Bd"/>
    <x v="9"/>
    <s v="B36"/>
    <n v="0"/>
    <n v="0"/>
    <n v="0"/>
    <n v="0"/>
    <n v="0"/>
  </r>
  <r>
    <x v="20"/>
    <s v="Public Disclosure Commission"/>
    <s v="2024 Supplemental"/>
    <m/>
    <s v="082-Public Disclosure Commission"/>
    <x v="9"/>
    <s v="B36"/>
    <n v="0"/>
    <n v="0"/>
    <n v="0"/>
    <n v="0"/>
    <n v="0"/>
  </r>
  <r>
    <x v="21"/>
    <s v="Office of the Secretary of State"/>
    <s v="2024 Supplemental"/>
    <m/>
    <s v="085-Office of the Secretary of State"/>
    <x v="9"/>
    <s v="B36"/>
    <n v="0"/>
    <n v="0"/>
    <n v="0"/>
    <n v="0"/>
    <n v="0"/>
  </r>
  <r>
    <x v="22"/>
    <s v="Governor's Office of Indian Affairs"/>
    <s v="2024 Supplemental"/>
    <m/>
    <s v="086-Governor's Office of Indian Affairs"/>
    <x v="9"/>
    <s v="B36"/>
    <n v="0"/>
    <n v="0"/>
    <n v="0"/>
    <n v="0"/>
    <n v="0"/>
  </r>
  <r>
    <x v="23"/>
    <s v="Asian-Pacific-American Affrs"/>
    <s v="2024 Supplemental"/>
    <m/>
    <s v="087-Asian-Pacific-American Affrs"/>
    <x v="9"/>
    <s v="B36"/>
    <n v="0"/>
    <n v="0"/>
    <n v="0"/>
    <n v="0"/>
    <n v="0"/>
  </r>
  <r>
    <x v="24"/>
    <s v="Office of the State Treasurer"/>
    <s v="2024 Supplemental"/>
    <m/>
    <s v="090-Office of the State Treasurer"/>
    <x v="9"/>
    <s v="B36"/>
    <n v="0"/>
    <n v="0"/>
    <n v="0"/>
    <n v="0"/>
    <n v="0"/>
  </r>
  <r>
    <x v="25"/>
    <s v="Redistricting Commission"/>
    <s v="2024 Supplemental"/>
    <m/>
    <s v="091-Redistricting Commission"/>
    <x v="9"/>
    <s v="B36"/>
    <n v="0"/>
    <n v="0"/>
    <n v="0"/>
    <n v="0"/>
    <n v="0"/>
  </r>
  <r>
    <x v="26"/>
    <s v="Office of the State Auditor"/>
    <s v="2024 Supplemental"/>
    <m/>
    <s v="095-Office of the State Auditor"/>
    <x v="9"/>
    <s v="B36"/>
    <n v="0"/>
    <n v="0"/>
    <n v="0"/>
    <n v="0"/>
    <n v="0"/>
  </r>
  <r>
    <x v="27"/>
    <s v="Comm Salaries for Elected Officials"/>
    <s v="2024 Supplemental"/>
    <m/>
    <s v="099-Comm Salaries for Elected Officials"/>
    <x v="9"/>
    <s v="B36"/>
    <n v="0"/>
    <n v="0"/>
    <n v="0"/>
    <n v="0"/>
    <n v="0"/>
  </r>
  <r>
    <x v="28"/>
    <s v="Office of the Attorney General"/>
    <s v="2024 Supplemental"/>
    <m/>
    <s v="100-Office of the Attorney General"/>
    <x v="9"/>
    <s v="B36"/>
    <n v="0"/>
    <n v="0"/>
    <n v="0"/>
    <n v="0"/>
    <n v="0"/>
  </r>
  <r>
    <x v="29"/>
    <s v="Caseload Forecast Council"/>
    <s v="2024 Supplemental"/>
    <m/>
    <s v="101-Caseload Forecast Council"/>
    <x v="9"/>
    <s v="B36"/>
    <n v="0"/>
    <n v="0"/>
    <n v="0"/>
    <n v="0"/>
    <n v="0"/>
  </r>
  <r>
    <x v="30"/>
    <s v="Dept of Financial Institutions"/>
    <s v="2024 Supplemental"/>
    <m/>
    <s v="102-Dept of Financial Institutions"/>
    <x v="9"/>
    <s v="B36"/>
    <n v="0"/>
    <n v="0"/>
    <n v="0"/>
    <n v="0"/>
    <n v="0"/>
  </r>
  <r>
    <x v="31"/>
    <s v="Department of Commerce"/>
    <s v="2024 Supplemental"/>
    <m/>
    <s v="103-Department of Commerce"/>
    <x v="9"/>
    <s v="B36"/>
    <n v="0"/>
    <n v="0"/>
    <n v="0"/>
    <n v="0"/>
    <n v="0"/>
  </r>
  <r>
    <x v="32"/>
    <s v="Economic &amp; Revenue Forecast Council"/>
    <s v="2024 Supplemental"/>
    <m/>
    <s v="104-Economic &amp; Revenue Forecast Council"/>
    <x v="9"/>
    <s v="B36"/>
    <n v="0"/>
    <n v="0"/>
    <n v="0"/>
    <n v="0"/>
    <n v="0"/>
  </r>
  <r>
    <x v="33"/>
    <s v="Office of Financial Management"/>
    <s v="2024 Supplemental"/>
    <m/>
    <s v="105-Office of Financial Management"/>
    <x v="9"/>
    <s v="B36"/>
    <n v="0"/>
    <n v="0"/>
    <n v="0"/>
    <n v="0"/>
    <n v="0"/>
  </r>
  <r>
    <x v="34"/>
    <s v="WA State Health Care Authority"/>
    <s v="2024 Supplemental"/>
    <m/>
    <s v="107-WA State Health Care Authority"/>
    <x v="9"/>
    <s v="B36"/>
    <n v="0"/>
    <n v="0"/>
    <n v="0"/>
    <n v="0"/>
    <n v="0"/>
  </r>
  <r>
    <x v="35"/>
    <s v="Office of Administrative Hearings"/>
    <s v="2024 Supplemental"/>
    <m/>
    <s v="110-Office of Administrative Hearings"/>
    <x v="9"/>
    <s v="B36"/>
    <n v="0"/>
    <n v="0"/>
    <n v="0"/>
    <n v="0"/>
    <n v="0"/>
  </r>
  <r>
    <x v="36"/>
    <s v="State Lottery Commission"/>
    <s v="2024 Supplemental"/>
    <m/>
    <s v="116-State Lottery Commission"/>
    <x v="9"/>
    <s v="B36"/>
    <n v="0"/>
    <n v="0"/>
    <n v="0"/>
    <n v="0"/>
    <n v="0"/>
  </r>
  <r>
    <x v="37"/>
    <s v="Washington State Gambling Comm"/>
    <s v="2024 Supplemental"/>
    <m/>
    <s v="117-Washington State Gambling Comm"/>
    <x v="9"/>
    <s v="B36"/>
    <n v="0"/>
    <n v="0"/>
    <n v="0"/>
    <n v="0"/>
    <n v="0"/>
  </r>
  <r>
    <x v="38"/>
    <s v="WA State Comm on Hispanic Affairs"/>
    <s v="2024 Supplemental"/>
    <m/>
    <s v="118-WA State Comm on Hispanic Affairs"/>
    <x v="9"/>
    <s v="B36"/>
    <n v="0"/>
    <n v="0"/>
    <n v="0"/>
    <n v="0"/>
    <n v="0"/>
  </r>
  <r>
    <x v="39"/>
    <s v="African-American Affairs Comm"/>
    <s v="2024 Supplemental"/>
    <m/>
    <s v="119-African-American Affairs Comm"/>
    <x v="9"/>
    <s v="B36"/>
    <n v="0"/>
    <n v="0"/>
    <n v="0"/>
    <n v="0"/>
    <n v="0"/>
  </r>
  <r>
    <x v="40"/>
    <s v="Human Rights Commission"/>
    <s v="2024 Supplemental"/>
    <m/>
    <s v="120-Human Rights Commission"/>
    <x v="9"/>
    <s v="B36"/>
    <n v="0"/>
    <n v="0"/>
    <n v="0"/>
    <n v="0"/>
    <n v="0"/>
  </r>
  <r>
    <x v="41"/>
    <s v="Department of Retirement Systems"/>
    <s v="2024 Supplemental"/>
    <m/>
    <s v="124-Department of Retirement Systems"/>
    <x v="9"/>
    <s v="B36"/>
    <n v="0"/>
    <n v="0"/>
    <n v="0"/>
    <n v="0"/>
    <n v="0"/>
  </r>
  <r>
    <x v="42"/>
    <s v="State Investment Board"/>
    <s v="2024 Supplemental"/>
    <m/>
    <s v="126-State Investment Board"/>
    <x v="9"/>
    <s v="B36"/>
    <n v="0"/>
    <n v="0"/>
    <n v="0"/>
    <n v="0"/>
    <n v="0"/>
  </r>
  <r>
    <x v="43"/>
    <s v="Department of Revenue"/>
    <s v="2024 Supplemental"/>
    <m/>
    <s v="140-Department of Revenue"/>
    <x v="9"/>
    <s v="B36"/>
    <n v="0"/>
    <n v="0"/>
    <n v="0"/>
    <n v="0"/>
    <n v="0"/>
  </r>
  <r>
    <x v="44"/>
    <s v="Board of Tax Appeals"/>
    <s v="2024 Supplemental"/>
    <m/>
    <s v="142-Board of Tax Appeals"/>
    <x v="9"/>
    <s v="B36"/>
    <n v="0"/>
    <n v="0"/>
    <n v="0"/>
    <n v="0"/>
    <n v="0"/>
  </r>
  <r>
    <x v="45"/>
    <s v="Minority &amp; Women's Business Enterp"/>
    <s v="2024 Supplemental"/>
    <m/>
    <s v="147-Minority &amp; Women's Business Enterp"/>
    <x v="9"/>
    <s v="B36"/>
    <n v="0"/>
    <n v="0"/>
    <n v="0"/>
    <n v="0"/>
    <n v="0"/>
  </r>
  <r>
    <x v="46"/>
    <s v="Office of Insurance Commissioner"/>
    <s v="2024 Supplemental"/>
    <m/>
    <s v="160-Office of Insurance Commissioner"/>
    <x v="9"/>
    <s v="B36"/>
    <n v="0"/>
    <n v="0"/>
    <n v="0"/>
    <n v="0"/>
    <n v="0"/>
  </r>
  <r>
    <x v="47"/>
    <s v="Consolidated Technology Services"/>
    <s v="2024 Supplemental"/>
    <m/>
    <s v="163-Consolidated Technology Services"/>
    <x v="9"/>
    <s v="B36"/>
    <n v="0"/>
    <n v="0"/>
    <n v="0"/>
    <n v="0"/>
    <n v="0"/>
  </r>
  <r>
    <x v="48"/>
    <s v="State Board of Accountancy"/>
    <s v="2024 Supplemental"/>
    <m/>
    <s v="165-State Board of Accountancy"/>
    <x v="9"/>
    <s v="B36"/>
    <n v="0"/>
    <n v="0"/>
    <n v="0"/>
    <n v="0"/>
    <n v="0"/>
  </r>
  <r>
    <x v="49"/>
    <s v="Bd of Reg Prof Eng &amp; Land Surveyors"/>
    <s v="2024 Supplemental"/>
    <m/>
    <s v="166-Bd of Reg Prof Eng &amp; Land Surveyors"/>
    <x v="9"/>
    <s v="B36"/>
    <n v="0"/>
    <n v="0"/>
    <n v="0"/>
    <n v="0"/>
    <n v="0"/>
  </r>
  <r>
    <x v="50"/>
    <s v="Forensic Investigations Council"/>
    <s v="2024 Supplemental"/>
    <m/>
    <s v="167-Forensic Investigations Council"/>
    <x v="9"/>
    <s v="B36"/>
    <n v="0"/>
    <n v="0"/>
    <n v="0"/>
    <n v="0"/>
    <n v="0"/>
  </r>
  <r>
    <x v="51"/>
    <s v="Dept of Enterprise Services"/>
    <s v="2024 Supplemental"/>
    <m/>
    <s v="179-Dept of Enterprise Services"/>
    <x v="9"/>
    <s v="B36"/>
    <n v="0"/>
    <n v="0"/>
    <n v="0"/>
    <n v="0"/>
    <n v="0"/>
  </r>
  <r>
    <x v="52"/>
    <s v="Washington Horse Racing Commission"/>
    <s v="2024 Supplemental"/>
    <m/>
    <s v="185-Washington Horse Racing Commission"/>
    <x v="9"/>
    <s v="B36"/>
    <n v="0"/>
    <n v="0"/>
    <n v="0"/>
    <n v="0"/>
    <n v="0"/>
  </r>
  <r>
    <x v="53"/>
    <s v="Bd of Industrial Insurance Appeals"/>
    <s v="2024 Supplemental"/>
    <m/>
    <s v="190-Bd of Industrial Insurance Appeals"/>
    <x v="9"/>
    <s v="B36"/>
    <n v="0"/>
    <n v="0"/>
    <n v="0"/>
    <n v="0"/>
    <n v="0"/>
  </r>
  <r>
    <x v="54"/>
    <s v="Liquor and Cannabis Board"/>
    <s v="2024 Supplemental"/>
    <m/>
    <s v="195-Liquor and Cannabis Board"/>
    <x v="9"/>
    <s v="B36"/>
    <n v="0"/>
    <n v="0"/>
    <n v="0"/>
    <n v="0"/>
    <n v="0"/>
  </r>
  <r>
    <x v="55"/>
    <s v="Board of Pilotage Commissioners"/>
    <s v="2024 Supplemental"/>
    <m/>
    <s v="205-Board of Pilotage Commissioners"/>
    <x v="9"/>
    <s v="B36"/>
    <n v="0"/>
    <n v="0"/>
    <n v="0"/>
    <n v="0"/>
    <n v="0"/>
  </r>
  <r>
    <x v="56"/>
    <s v="Utilities and Transportation Comm"/>
    <s v="2024 Supplemental"/>
    <m/>
    <s v="215-Utilities and Transportation Comm"/>
    <x v="9"/>
    <s v="B36"/>
    <n v="0"/>
    <n v="0"/>
    <n v="0"/>
    <n v="0"/>
    <n v="0"/>
  </r>
  <r>
    <x v="57"/>
    <s v="Board for Volunteer Firefighters"/>
    <s v="2024 Supplemental"/>
    <m/>
    <s v="220-Board for Volunteer Firefighters"/>
    <x v="9"/>
    <s v="B36"/>
    <n v="0"/>
    <n v="0"/>
    <n v="0"/>
    <n v="0"/>
    <n v="0"/>
  </r>
  <r>
    <x v="58"/>
    <s v="Washington State Patrol"/>
    <s v="2024 Supplemental"/>
    <m/>
    <s v="225-Washington State Patrol"/>
    <x v="9"/>
    <s v="B36"/>
    <n v="0"/>
    <n v="0"/>
    <n v="0"/>
    <n v="0"/>
    <n v="0"/>
  </r>
  <r>
    <x v="59"/>
    <s v="Criminal Justice Training Comm"/>
    <s v="2024 Supplemental"/>
    <m/>
    <s v="227-Criminal Justice Training Comm"/>
    <x v="9"/>
    <s v="B36"/>
    <n v="0"/>
    <n v="0"/>
    <n v="0"/>
    <n v="0"/>
    <n v="0"/>
  </r>
  <r>
    <x v="60"/>
    <s v="WA Traffic Safety Commission"/>
    <s v="2024 Supplemental"/>
    <m/>
    <s v="228-WA Traffic Safety Commission"/>
    <x v="9"/>
    <s v="B36"/>
    <n v="0"/>
    <n v="0"/>
    <n v="0"/>
    <n v="0"/>
    <n v="0"/>
  </r>
  <r>
    <x v="61"/>
    <s v="Office of Independent Investigations"/>
    <s v="2024 Supplemental"/>
    <m/>
    <s v="229-Office of Independent Investigations"/>
    <x v="9"/>
    <s v="B36"/>
    <n v="0"/>
    <n v="0"/>
    <n v="0"/>
    <n v="0"/>
    <n v="0"/>
  </r>
  <r>
    <x v="62"/>
    <s v="Department of Labor and Industries"/>
    <s v="2024 Supplemental"/>
    <m/>
    <s v="235-Department of Labor and Industries"/>
    <x v="9"/>
    <s v="B36"/>
    <n v="0"/>
    <n v="0"/>
    <n v="0"/>
    <n v="0"/>
    <n v="0"/>
  </r>
  <r>
    <x v="63"/>
    <s v="Department of Licensing"/>
    <s v="2024 Supplemental"/>
    <m/>
    <s v="240-Department of Licensing"/>
    <x v="9"/>
    <s v="B36"/>
    <n v="0"/>
    <n v="0"/>
    <n v="0"/>
    <n v="0"/>
    <n v="0"/>
  </r>
  <r>
    <x v="64"/>
    <s v="Military Department"/>
    <s v="2024 Supplemental"/>
    <m/>
    <s v="245-Military Department"/>
    <x v="9"/>
    <s v="B36"/>
    <n v="0"/>
    <n v="0"/>
    <n v="0"/>
    <n v="0"/>
    <n v="0"/>
  </r>
  <r>
    <x v="65"/>
    <s v="Public Employment Relations Comm"/>
    <s v="2024 Supplemental"/>
    <m/>
    <s v="275-Public Employment Relations Comm"/>
    <x v="9"/>
    <s v="B36"/>
    <n v="0"/>
    <n v="0"/>
    <n v="0"/>
    <n v="0"/>
    <n v="0"/>
  </r>
  <r>
    <x v="66"/>
    <s v="Dept of Social and Health Services"/>
    <s v="2024 Supplemental"/>
    <m/>
    <s v="300-Dept of Social and Health Services"/>
    <x v="9"/>
    <s v="B36"/>
    <n v="1000"/>
    <n v="4000"/>
    <n v="5000"/>
    <n v="83.33"/>
    <n v="333.33"/>
  </r>
  <r>
    <x v="67"/>
    <s v="Department of Health"/>
    <s v="2024 Supplemental"/>
    <m/>
    <s v="303-Department of Health"/>
    <x v="9"/>
    <s v="B36"/>
    <n v="0"/>
    <n v="0"/>
    <n v="0"/>
    <n v="0"/>
    <n v="0"/>
  </r>
  <r>
    <x v="68"/>
    <s v="Department of Veterans' Affairs"/>
    <s v="2024 Supplemental"/>
    <m/>
    <s v="305-Department of Veterans' Affairs"/>
    <x v="9"/>
    <s v="B36"/>
    <n v="0"/>
    <n v="0"/>
    <n v="0"/>
    <n v="0"/>
    <n v="0"/>
  </r>
  <r>
    <x v="69"/>
    <s v="Dept of Children, Youth &amp; Families"/>
    <s v="2024 Supplemental"/>
    <m/>
    <s v="307-Dept of Children, Youth &amp; Families"/>
    <x v="9"/>
    <s v="B36"/>
    <n v="0"/>
    <n v="0"/>
    <n v="0"/>
    <n v="0"/>
    <n v="0"/>
  </r>
  <r>
    <x v="70"/>
    <s v="Department of Corrections"/>
    <s v="2024 Supplemental"/>
    <m/>
    <s v="310-Department of Corrections"/>
    <x v="9"/>
    <s v="B36"/>
    <n v="0"/>
    <n v="2000"/>
    <n v="2000"/>
    <n v="0"/>
    <n v="166.67"/>
  </r>
  <r>
    <x v="71"/>
    <s v="Dept of Services for the Blind"/>
    <s v="2024 Supplemental"/>
    <m/>
    <s v="315-Dept of Services for the Blind"/>
    <x v="9"/>
    <s v="B36"/>
    <n v="0"/>
    <n v="0"/>
    <n v="0"/>
    <n v="0"/>
    <n v="0"/>
  </r>
  <r>
    <x v="72"/>
    <s v="Student Achievement Council"/>
    <s v="2024 Supplemental"/>
    <m/>
    <s v="340-Student Achievement Council"/>
    <x v="9"/>
    <s v="B36"/>
    <n v="0"/>
    <n v="0"/>
    <n v="0"/>
    <n v="0"/>
    <n v="0"/>
  </r>
  <r>
    <x v="73"/>
    <s v="LEOFF 2 Retirement Board"/>
    <s v="2024 Supplemental"/>
    <m/>
    <s v="341-LEOFF 2 Retirement Board"/>
    <x v="9"/>
    <s v="B36"/>
    <n v="0"/>
    <n v="0"/>
    <n v="0"/>
    <n v="0"/>
    <n v="0"/>
  </r>
  <r>
    <x v="74"/>
    <s v="Public Schools"/>
    <s v="2024 Supplemental"/>
    <m/>
    <s v="350-Public Schools"/>
    <x v="9"/>
    <s v="B36"/>
    <n v="0"/>
    <n v="0"/>
    <n v="0"/>
    <n v="0"/>
    <n v="0"/>
  </r>
  <r>
    <x v="75"/>
    <s v="State School for the Blind"/>
    <s v="2024 Supplemental"/>
    <m/>
    <s v="351-State School for the Blind"/>
    <x v="9"/>
    <s v="B36"/>
    <n v="0"/>
    <n v="0"/>
    <n v="0"/>
    <n v="0"/>
    <n v="0"/>
  </r>
  <r>
    <x v="76"/>
    <s v="Childhood Deafness &amp; Hearing Loss"/>
    <s v="2024 Supplemental"/>
    <m/>
    <s v="353-Childhood Deafness &amp; Hearing Loss"/>
    <x v="9"/>
    <s v="B36"/>
    <n v="0"/>
    <n v="0"/>
    <n v="0"/>
    <n v="0"/>
    <n v="0"/>
  </r>
  <r>
    <x v="77"/>
    <s v="Workforce Trng &amp; Educ Coord Board"/>
    <s v="2024 Supplemental"/>
    <m/>
    <s v="354-Workforce Trng &amp; Educ Coord Board"/>
    <x v="9"/>
    <s v="B36"/>
    <n v="0"/>
    <n v="0"/>
    <n v="0"/>
    <n v="0"/>
    <n v="0"/>
  </r>
  <r>
    <x v="78"/>
    <s v="Archaeology &amp; Historic Preservation"/>
    <s v="2024 Supplemental"/>
    <m/>
    <s v="355-Archaeology &amp; Historic Preservation"/>
    <x v="9"/>
    <s v="B36"/>
    <n v="0"/>
    <n v="0"/>
    <n v="0"/>
    <n v="0"/>
    <n v="0"/>
  </r>
  <r>
    <x v="79"/>
    <s v="Washington Charter School Comm"/>
    <s v="2024 Supplemental"/>
    <m/>
    <s v="359-Washington Charter School Comm"/>
    <x v="9"/>
    <s v="B36"/>
    <n v="0"/>
    <n v="0"/>
    <n v="0"/>
    <n v="0"/>
    <n v="0"/>
  </r>
  <r>
    <x v="80"/>
    <s v="University of Washington"/>
    <s v="2024 Supplemental"/>
    <m/>
    <s v="360-University of Washington"/>
    <x v="9"/>
    <s v="B36"/>
    <n v="0"/>
    <n v="0"/>
    <n v="0"/>
    <n v="0"/>
    <n v="0"/>
  </r>
  <r>
    <x v="81"/>
    <s v="Washington State University"/>
    <s v="2024 Supplemental"/>
    <m/>
    <s v="365-Washington State University"/>
    <x v="9"/>
    <s v="B36"/>
    <n v="0"/>
    <n v="0"/>
    <n v="0"/>
    <n v="0"/>
    <n v="0"/>
  </r>
  <r>
    <x v="82"/>
    <s v="Eastern Washington University"/>
    <s v="2024 Supplemental"/>
    <m/>
    <s v="370-Eastern Washington University"/>
    <x v="9"/>
    <s v="B36"/>
    <n v="0"/>
    <n v="0"/>
    <n v="0"/>
    <n v="0"/>
    <n v="0"/>
  </r>
  <r>
    <x v="83"/>
    <s v="Central Washington University"/>
    <s v="2024 Supplemental"/>
    <m/>
    <s v="375-Central Washington University"/>
    <x v="9"/>
    <s v="B36"/>
    <n v="0"/>
    <n v="0"/>
    <n v="0"/>
    <n v="0"/>
    <n v="0"/>
  </r>
  <r>
    <x v="84"/>
    <s v="The Evergreen State College"/>
    <s v="2024 Supplemental"/>
    <m/>
    <s v="376-The Evergreen State College"/>
    <x v="9"/>
    <s v="B36"/>
    <n v="0"/>
    <n v="0"/>
    <n v="0"/>
    <n v="0"/>
    <n v="0"/>
  </r>
  <r>
    <x v="85"/>
    <s v="Western Washington University"/>
    <s v="2024 Supplemental"/>
    <m/>
    <s v="380-Western Washington University"/>
    <x v="9"/>
    <s v="B36"/>
    <n v="0"/>
    <n v="0"/>
    <n v="0"/>
    <n v="0"/>
    <n v="0"/>
  </r>
  <r>
    <x v="86"/>
    <s v="Washington State Arts Commission"/>
    <s v="2024 Supplemental"/>
    <m/>
    <s v="387-Washington State Arts Commission"/>
    <x v="9"/>
    <s v="B36"/>
    <n v="0"/>
    <n v="0"/>
    <n v="0"/>
    <n v="0"/>
    <n v="0"/>
  </r>
  <r>
    <x v="87"/>
    <s v="Washington State Historical Society"/>
    <s v="2024 Supplemental"/>
    <m/>
    <s v="390-Washington State Historical Society"/>
    <x v="9"/>
    <s v="B36"/>
    <n v="0"/>
    <n v="0"/>
    <n v="0"/>
    <n v="0"/>
    <n v="0"/>
  </r>
  <r>
    <x v="88"/>
    <s v="East Wash State Historical Society"/>
    <s v="2024 Supplemental"/>
    <m/>
    <s v="395-East Wash State Historical Society"/>
    <x v="9"/>
    <s v="B36"/>
    <n v="0"/>
    <n v="0"/>
    <n v="0"/>
    <n v="0"/>
    <n v="0"/>
  </r>
  <r>
    <x v="89"/>
    <s v="Department of Transportation"/>
    <s v="2024 Supplemental"/>
    <m/>
    <s v="405-Department of Transportation"/>
    <x v="9"/>
    <s v="B36"/>
    <n v="1000"/>
    <n v="0"/>
    <n v="1000"/>
    <n v="83.33"/>
    <n v="0"/>
  </r>
  <r>
    <x v="90"/>
    <s v="County Road Administration Board"/>
    <s v="2024 Supplemental"/>
    <m/>
    <s v="406-County Road Administration Board"/>
    <x v="9"/>
    <s v="B36"/>
    <n v="0"/>
    <n v="0"/>
    <n v="0"/>
    <n v="0"/>
    <n v="0"/>
  </r>
  <r>
    <x v="91"/>
    <s v="Transportation Improvement Board"/>
    <s v="2024 Supplemental"/>
    <m/>
    <s v="407-Transportation Improvement Board"/>
    <x v="9"/>
    <s v="B36"/>
    <n v="0"/>
    <n v="0"/>
    <n v="0"/>
    <n v="0"/>
    <n v="0"/>
  </r>
  <r>
    <x v="92"/>
    <s v="Transportation Commission"/>
    <s v="2024 Supplemental"/>
    <m/>
    <s v="410-Transportation Commission"/>
    <x v="9"/>
    <s v="B36"/>
    <n v="0"/>
    <n v="0"/>
    <n v="0"/>
    <n v="0"/>
    <n v="0"/>
  </r>
  <r>
    <x v="93"/>
    <s v="Freight Mobility Strategic Invest"/>
    <s v="2024 Supplemental"/>
    <m/>
    <s v="411-Freight Mobility Strategic Invest"/>
    <x v="9"/>
    <s v="B36"/>
    <n v="0"/>
    <n v="0"/>
    <n v="0"/>
    <n v="0"/>
    <n v="0"/>
  </r>
  <r>
    <x v="94"/>
    <s v="Columbia River Gorge Commission"/>
    <s v="2024 Supplemental"/>
    <m/>
    <s v="460-Columbia River Gorge Commission"/>
    <x v="9"/>
    <s v="B36"/>
    <n v="0"/>
    <n v="0"/>
    <n v="0"/>
    <n v="0"/>
    <n v="0"/>
  </r>
  <r>
    <x v="95"/>
    <s v="Department of Ecology"/>
    <s v="2024 Supplemental"/>
    <m/>
    <s v="461-Department of Ecology"/>
    <x v="9"/>
    <s v="B36"/>
    <n v="-1000"/>
    <n v="2000"/>
    <n v="1000"/>
    <n v="-83.33"/>
    <n v="166.67"/>
  </r>
  <r>
    <x v="96"/>
    <s v="WA Pollution Liab Insurance Program"/>
    <s v="2024 Supplemental"/>
    <m/>
    <s v="462-WA Pollution Liab Insurance Program"/>
    <x v="9"/>
    <s v="B36"/>
    <n v="0"/>
    <n v="0"/>
    <n v="0"/>
    <n v="0"/>
    <n v="0"/>
  </r>
  <r>
    <x v="97"/>
    <s v="Energy Fac Site Eval"/>
    <s v="2024 Supplemental"/>
    <m/>
    <s v="463-Energy Fac Site Eval"/>
    <x v="9"/>
    <s v="B36"/>
    <n v="0"/>
    <n v="0"/>
    <n v="0"/>
    <n v="0"/>
    <n v="0"/>
  </r>
  <r>
    <x v="98"/>
    <s v="State Parks and Recreation Comm"/>
    <s v="2024 Supplemental"/>
    <m/>
    <s v="465-State Parks and Recreation Comm"/>
    <x v="9"/>
    <s v="B36"/>
    <n v="0"/>
    <n v="0"/>
    <n v="0"/>
    <n v="0"/>
    <n v="0"/>
  </r>
  <r>
    <x v="99"/>
    <s v="Rec and Conservation Funding Board"/>
    <s v="2024 Supplemental"/>
    <m/>
    <s v="467-Rec and Conservation Funding Board"/>
    <x v="9"/>
    <s v="B36"/>
    <n v="0"/>
    <n v="0"/>
    <n v="0"/>
    <n v="0"/>
    <n v="0"/>
  </r>
  <r>
    <x v="100"/>
    <s v="Environ &amp; Land Use Hearings Office"/>
    <s v="2024 Supplemental"/>
    <m/>
    <s v="468-Environ &amp; Land Use Hearings Office"/>
    <x v="9"/>
    <s v="B36"/>
    <n v="0"/>
    <n v="0"/>
    <n v="0"/>
    <n v="0"/>
    <n v="0"/>
  </r>
  <r>
    <x v="101"/>
    <s v="State Conservation Commission"/>
    <s v="2024 Supplemental"/>
    <m/>
    <s v="471-State Conservation Commission"/>
    <x v="9"/>
    <s v="B36"/>
    <n v="0"/>
    <n v="0"/>
    <n v="0"/>
    <n v="0"/>
    <n v="0"/>
  </r>
  <r>
    <x v="102"/>
    <s v="Dept of Fish and Wildlife"/>
    <s v="2024 Supplemental"/>
    <m/>
    <s v="477-Dept of Fish and Wildlife"/>
    <x v="9"/>
    <s v="B36"/>
    <n v="0"/>
    <n v="0"/>
    <n v="0"/>
    <n v="0"/>
    <n v="0"/>
  </r>
  <r>
    <x v="103"/>
    <s v="Puget Sound Partnership"/>
    <s v="2024 Supplemental"/>
    <m/>
    <s v="478-Puget Sound Partnership"/>
    <x v="9"/>
    <s v="B36"/>
    <n v="0"/>
    <n v="0"/>
    <n v="0"/>
    <n v="0"/>
    <n v="0"/>
  </r>
  <r>
    <x v="104"/>
    <s v="Department of Natural Resources"/>
    <s v="2024 Supplemental"/>
    <m/>
    <s v="490-Department of Natural Resources"/>
    <x v="9"/>
    <s v="B36"/>
    <n v="0"/>
    <n v="0"/>
    <n v="0"/>
    <n v="0"/>
    <n v="0"/>
  </r>
  <r>
    <x v="105"/>
    <s v="Department of Agriculture"/>
    <s v="2024 Supplemental"/>
    <m/>
    <s v="495-Department of Agriculture"/>
    <x v="9"/>
    <s v="B36"/>
    <n v="0"/>
    <n v="0"/>
    <n v="0"/>
    <n v="0"/>
    <n v="0"/>
  </r>
  <r>
    <x v="106"/>
    <s v="Employment Security Department"/>
    <s v="2024 Supplemental"/>
    <m/>
    <s v="540-Employment Security Department"/>
    <x v="9"/>
    <s v="B36"/>
    <n v="0"/>
    <n v="0"/>
    <n v="0"/>
    <n v="0"/>
    <n v="0"/>
  </r>
  <r>
    <x v="107"/>
    <s v="Community/Technical College System"/>
    <s v="2024 Supplemental"/>
    <m/>
    <s v="699-Community/Technical College System"/>
    <x v="9"/>
    <s v="B36"/>
    <n v="0"/>
    <n v="0"/>
    <n v="0"/>
    <n v="0"/>
    <n v="0"/>
  </r>
  <r>
    <x v="0"/>
    <s v="House of Representatives"/>
    <s v="2023-25 Biennium"/>
    <s v="SEC INF"/>
    <s v="011-House of Representatives"/>
    <x v="10"/>
    <s v="B11"/>
    <n v="28000"/>
    <n v="28000"/>
    <n v="56000"/>
    <n v="2333.3333333333335"/>
    <n v="2333.3333333333335"/>
  </r>
  <r>
    <x v="1"/>
    <s v="Senate"/>
    <s v="2023-25 Biennium"/>
    <s v="SEC INF"/>
    <s v="012-Senate"/>
    <x v="10"/>
    <s v="B11"/>
    <n v="21000"/>
    <n v="20000"/>
    <n v="41000"/>
    <n v="1750"/>
    <n v="1666.6666666666667"/>
  </r>
  <r>
    <x v="2"/>
    <s v="Joint Transportation Committee"/>
    <s v="2023-25 Biennium"/>
    <s v="SEC INF"/>
    <s v="013-Joint Transportation Committee"/>
    <x v="10"/>
    <s v="B11"/>
    <n v="1000"/>
    <n v="0"/>
    <n v="1000"/>
    <n v="83.333333333333329"/>
    <n v="0"/>
  </r>
  <r>
    <x v="3"/>
    <s v="Jt Leg Audit &amp; Review Committee"/>
    <s v="2023-25 Biennium"/>
    <s v="SEC INF"/>
    <s v="014-Jt Leg Audit &amp; Review Committee"/>
    <x v="10"/>
    <s v="B11"/>
    <n v="2000"/>
    <n v="2000"/>
    <n v="4000"/>
    <n v="166.66666666666666"/>
    <n v="166.66666666666666"/>
  </r>
  <r>
    <x v="4"/>
    <s v="LEAP Committee"/>
    <s v="2023-25 Biennium"/>
    <s v="SEC INF"/>
    <s v="020-LEAP Committee"/>
    <x v="10"/>
    <s v="B11"/>
    <n v="1000"/>
    <n v="1000"/>
    <n v="2000"/>
    <n v="83.333333333333329"/>
    <n v="83.333333333333329"/>
  </r>
  <r>
    <x v="5"/>
    <s v="Office of the State Actuary"/>
    <s v="2023-25 Biennium"/>
    <s v="SEC INF"/>
    <s v="035-Office of the State Actuary"/>
    <x v="10"/>
    <s v="B11"/>
    <n v="2000"/>
    <n v="1000"/>
    <n v="3000"/>
    <n v="166.66666666666666"/>
    <n v="83.333333333333329"/>
  </r>
  <r>
    <x v="7"/>
    <s v="Office of Legislative Support Svcs"/>
    <s v="2023-25 Biennium"/>
    <s v="SEC INF"/>
    <s v="037-Office of Legislative Support Svcs"/>
    <x v="10"/>
    <s v="B11"/>
    <n v="2000"/>
    <n v="3000"/>
    <n v="5000"/>
    <n v="166.66666666666666"/>
    <n v="250"/>
  </r>
  <r>
    <x v="8"/>
    <s v="Joint Legislative Systems Comm"/>
    <s v="2023-25 Biennium"/>
    <s v="SEC INF"/>
    <s v="038-Joint Legislative Systems Comm"/>
    <x v="10"/>
    <s v="B11"/>
    <n v="5000"/>
    <n v="5000"/>
    <n v="10000"/>
    <n v="416.66666666666669"/>
    <n v="416.66666666666669"/>
  </r>
  <r>
    <x v="9"/>
    <s v="Statute Law Committee"/>
    <s v="2023-25 Biennium"/>
    <s v="SEC INF"/>
    <s v="040-Statute Law Committee"/>
    <x v="10"/>
    <s v="B11"/>
    <n v="3000"/>
    <n v="3000"/>
    <n v="6000"/>
    <n v="250"/>
    <n v="250"/>
  </r>
  <r>
    <x v="10"/>
    <s v="Supreme Court"/>
    <s v="2023-25 Biennium"/>
    <s v="SEC INF"/>
    <s v="045-Supreme Court"/>
    <x v="10"/>
    <s v="B11"/>
    <n v="5000"/>
    <n v="5000"/>
    <n v="10000"/>
    <n v="416.66666666666669"/>
    <n v="416.66666666666669"/>
  </r>
  <r>
    <x v="11"/>
    <s v="State Law Library"/>
    <s v="2023-25 Biennium"/>
    <s v="SEC INF"/>
    <s v="046-State Law Library"/>
    <x v="10"/>
    <s v="B11"/>
    <n v="0"/>
    <n v="0"/>
    <n v="0"/>
    <n v="0"/>
    <n v="0"/>
  </r>
  <r>
    <x v="12"/>
    <s v="Court of Appeals"/>
    <s v="2023-25 Biennium"/>
    <s v="SEC INF"/>
    <s v="048-Court of Appeals"/>
    <x v="10"/>
    <s v="B11"/>
    <n v="11000"/>
    <n v="10000"/>
    <n v="21000"/>
    <n v="916.66666666666663"/>
    <n v="833.33333333333337"/>
  </r>
  <r>
    <x v="13"/>
    <s v="Commission on Judicial Conduct"/>
    <s v="2023-25 Biennium"/>
    <s v="SEC INF"/>
    <s v="050-Commission on Judicial Conduct"/>
    <x v="10"/>
    <s v="B11"/>
    <n v="0"/>
    <n v="1000"/>
    <n v="1000"/>
    <n v="0"/>
    <n v="83.333333333333329"/>
  </r>
  <r>
    <x v="14"/>
    <s v="Administrative Office of the Courts"/>
    <s v="2023-25 Biennium"/>
    <s v="SEC INF"/>
    <s v="055-Administrative Office of the Courts"/>
    <x v="10"/>
    <s v="B11"/>
    <n v="38000"/>
    <n v="38000"/>
    <n v="76000"/>
    <n v="3166.6666666666665"/>
    <n v="3166.6666666666665"/>
  </r>
  <r>
    <x v="15"/>
    <s v="Office of Public Defense"/>
    <s v="2023-25 Biennium"/>
    <s v="SEC INF"/>
    <s v="056-Office of Public Defense"/>
    <x v="10"/>
    <s v="B11"/>
    <n v="2000"/>
    <n v="2000"/>
    <n v="4000"/>
    <n v="166.66666666666666"/>
    <n v="166.66666666666666"/>
  </r>
  <r>
    <x v="16"/>
    <s v="Office of Civil Legal Aid"/>
    <s v="2023-25 Biennium"/>
    <s v="SEC INF"/>
    <s v="057-Office of Civil Legal Aid"/>
    <x v="10"/>
    <s v="B11"/>
    <n v="0"/>
    <n v="1000"/>
    <n v="1000"/>
    <n v="0"/>
    <n v="83.333333333333329"/>
  </r>
  <r>
    <x v="17"/>
    <s v="Office of the Governor"/>
    <s v="2023-25 Biennium"/>
    <s v="SEC INF"/>
    <s v="075-Office of the Governor"/>
    <x v="10"/>
    <s v="B11"/>
    <n v="5000"/>
    <n v="6000"/>
    <n v="11000"/>
    <n v="416.66666666666669"/>
    <n v="500"/>
  </r>
  <r>
    <x v="18"/>
    <s v="Office of the Lieutenant Governor"/>
    <s v="2023-25 Biennium"/>
    <s v="SEC INF"/>
    <s v="080-Office of the Lieutenant Governor"/>
    <x v="10"/>
    <s v="B11"/>
    <n v="0"/>
    <n v="1000"/>
    <n v="1000"/>
    <n v="0"/>
    <n v="83.333333333333329"/>
  </r>
  <r>
    <x v="20"/>
    <s v="Public Disclosure Commission"/>
    <s v="2023-25 Biennium"/>
    <s v="SEC INF"/>
    <s v="082-Public Disclosure Commission"/>
    <x v="10"/>
    <s v="B11"/>
    <n v="3000"/>
    <n v="2000"/>
    <n v="5000"/>
    <n v="250"/>
    <n v="166.66666666666666"/>
  </r>
  <r>
    <x v="21"/>
    <s v="Office of the Secretary of State"/>
    <s v="2023-25 Biennium"/>
    <s v="SEC INF"/>
    <s v="085-Office of the Secretary of State"/>
    <x v="10"/>
    <s v="B11"/>
    <n v="21000"/>
    <n v="21000"/>
    <n v="42000"/>
    <n v="1750"/>
    <n v="1750"/>
  </r>
  <r>
    <x v="22"/>
    <s v="Governor's Office of Indian Affairs"/>
    <s v="2023-25 Biennium"/>
    <s v="SEC INF"/>
    <s v="086-Governor's Office of Indian Affairs"/>
    <x v="10"/>
    <s v="B11"/>
    <n v="0"/>
    <n v="0"/>
    <n v="0"/>
    <n v="0"/>
    <n v="0"/>
  </r>
  <r>
    <x v="23"/>
    <s v="Asian-Pacific-American Affrs"/>
    <s v="2023-25 Biennium"/>
    <s v="SEC INF"/>
    <s v="087-Asian-Pacific-American Affrs"/>
    <x v="10"/>
    <s v="B11"/>
    <n v="0"/>
    <n v="0"/>
    <n v="0"/>
    <n v="0"/>
    <n v="0"/>
  </r>
  <r>
    <x v="24"/>
    <s v="Office of the State Treasurer"/>
    <s v="2023-25 Biennium"/>
    <s v="SEC INF"/>
    <s v="090-Office of the State Treasurer"/>
    <x v="10"/>
    <s v="B11"/>
    <n v="5000"/>
    <n v="5000"/>
    <n v="10000"/>
    <n v="416.66666666666669"/>
    <n v="416.66666666666669"/>
  </r>
  <r>
    <x v="25"/>
    <s v="Redistricting Commission"/>
    <s v="2023-25 Biennium"/>
    <s v="SEC INF"/>
    <s v="091-Redistricting Commission"/>
    <x v="10"/>
    <s v="B11"/>
    <n v="0"/>
    <n v="0"/>
    <n v="0"/>
    <n v="0"/>
    <n v="0"/>
  </r>
  <r>
    <x v="26"/>
    <s v="Office of the State Auditor"/>
    <s v="2023-25 Biennium"/>
    <s v="SEC INF"/>
    <s v="095-Office of the State Auditor"/>
    <x v="10"/>
    <s v="B11"/>
    <n v="32000"/>
    <n v="32000"/>
    <n v="64000"/>
    <n v="2666.6666666666665"/>
    <n v="2666.6666666666665"/>
  </r>
  <r>
    <x v="27"/>
    <s v="Comm Salaries for Elected Officials"/>
    <s v="2023-25 Biennium"/>
    <s v="SEC INF"/>
    <s v="099-Comm Salaries for Elected Officials"/>
    <x v="10"/>
    <s v="B11"/>
    <n v="0"/>
    <n v="0"/>
    <n v="0"/>
    <n v="0"/>
    <n v="0"/>
  </r>
  <r>
    <x v="28"/>
    <s v="Office of the Attorney General"/>
    <s v="2023-25 Biennium"/>
    <s v="SEC INF"/>
    <s v="100-Office of the Attorney General"/>
    <x v="10"/>
    <s v="B11"/>
    <n v="121000"/>
    <n v="120000"/>
    <n v="241000"/>
    <n v="10083.333333333334"/>
    <n v="10000"/>
  </r>
  <r>
    <x v="29"/>
    <s v="Caseload Forecast Council"/>
    <s v="2023-25 Biennium"/>
    <s v="SEC INF"/>
    <s v="101-Caseload Forecast Council"/>
    <x v="10"/>
    <s v="B11"/>
    <n v="1000"/>
    <n v="1000"/>
    <n v="2000"/>
    <n v="83.333333333333329"/>
    <n v="83.333333333333329"/>
  </r>
  <r>
    <x v="30"/>
    <s v="Dept of Financial Institutions"/>
    <s v="2023-25 Biennium"/>
    <s v="SEC INF"/>
    <s v="102-Dept of Financial Institutions"/>
    <x v="10"/>
    <s v="B11"/>
    <n v="16000"/>
    <n v="16000"/>
    <n v="32000"/>
    <n v="1333.3333333333333"/>
    <n v="1333.3333333333333"/>
  </r>
  <r>
    <x v="31"/>
    <s v="Department of Commerce"/>
    <s v="2023-25 Biennium"/>
    <s v="SEC INF"/>
    <s v="103-Department of Commerce"/>
    <x v="10"/>
    <s v="B11"/>
    <n v="32500"/>
    <n v="36500"/>
    <n v="69000"/>
    <n v="2708.3333333333335"/>
    <n v="3041.6666666666665"/>
  </r>
  <r>
    <x v="32"/>
    <s v="Economic &amp; Revenue Forecast Council"/>
    <s v="2023-25 Biennium"/>
    <s v="SEC INF"/>
    <s v="104-Economic &amp; Revenue Forecast Council"/>
    <x v="10"/>
    <s v="B11"/>
    <n v="1000"/>
    <n v="0"/>
    <n v="1000"/>
    <n v="83.333333333333329"/>
    <n v="0"/>
  </r>
  <r>
    <x v="33"/>
    <s v="Office of Financial Management"/>
    <s v="2023-25 Biennium"/>
    <s v="SEC INF"/>
    <s v="105-Office of Financial Management"/>
    <x v="10"/>
    <s v="B11"/>
    <n v="38000"/>
    <n v="38000"/>
    <n v="76000"/>
    <n v="3166.6666666666665"/>
    <n v="3166.6666666666665"/>
  </r>
  <r>
    <x v="34"/>
    <s v="WA State Health Care Authority"/>
    <s v="2023-25 Biennium"/>
    <s v="SEC INF"/>
    <s v="107-WA State Health Care Authority"/>
    <x v="10"/>
    <s v="B11"/>
    <n v="116000"/>
    <n v="113000"/>
    <n v="229000"/>
    <n v="9666.6666666666661"/>
    <n v="9416.6666666666661"/>
  </r>
  <r>
    <x v="35"/>
    <s v="Office of Administrative Hearings"/>
    <s v="2023-25 Biennium"/>
    <s v="SEC INF"/>
    <s v="110-Office of Administrative Hearings"/>
    <x v="10"/>
    <s v="B11"/>
    <n v="20000"/>
    <n v="21000"/>
    <n v="41000"/>
    <n v="1666.6666666666667"/>
    <n v="1750"/>
  </r>
  <r>
    <x v="36"/>
    <s v="State Lottery Commission"/>
    <s v="2023-25 Biennium"/>
    <s v="SEC INF"/>
    <s v="116-State Lottery Commission"/>
    <x v="10"/>
    <s v="B11"/>
    <n v="10000"/>
    <n v="10000"/>
    <n v="20000"/>
    <n v="833.33333333333337"/>
    <n v="833.33333333333337"/>
  </r>
  <r>
    <x v="37"/>
    <s v="Washington State Gambling Comm"/>
    <s v="2023-25 Biennium"/>
    <s v="SEC INF"/>
    <s v="117-Washington State Gambling Comm"/>
    <x v="10"/>
    <s v="B11"/>
    <n v="7000"/>
    <n v="8000"/>
    <n v="15000"/>
    <n v="583.33333333333337"/>
    <n v="666.66666666666663"/>
  </r>
  <r>
    <x v="38"/>
    <s v="WA State Comm on Hispanic Affairs"/>
    <s v="2023-25 Biennium"/>
    <s v="SEC INF"/>
    <s v="118-WA State Comm on Hispanic Affairs"/>
    <x v="10"/>
    <s v="B11"/>
    <n v="0"/>
    <n v="0"/>
    <n v="0"/>
    <n v="0"/>
    <n v="0"/>
  </r>
  <r>
    <x v="39"/>
    <s v="African-American Affairs Comm"/>
    <s v="2023-25 Biennium"/>
    <s v="SEC INF"/>
    <s v="119-African-American Affairs Comm"/>
    <x v="10"/>
    <s v="B11"/>
    <n v="0"/>
    <n v="0"/>
    <n v="0"/>
    <n v="0"/>
    <n v="0"/>
  </r>
  <r>
    <x v="40"/>
    <s v="Human Rights Commission"/>
    <s v="2023-25 Biennium"/>
    <s v="SEC INF"/>
    <s v="120-Human Rights Commission"/>
    <x v="10"/>
    <s v="B11"/>
    <n v="2000"/>
    <n v="2000"/>
    <n v="4000"/>
    <n v="166.66666666666666"/>
    <n v="166.66666666666666"/>
  </r>
  <r>
    <x v="41"/>
    <s v="Department of Retirement Systems"/>
    <s v="2023-25 Biennium"/>
    <s v="SEC INF"/>
    <s v="124-Department of Retirement Systems"/>
    <x v="10"/>
    <s v="B11"/>
    <n v="19000"/>
    <n v="23000"/>
    <n v="42000"/>
    <n v="1583.3333333333333"/>
    <n v="1916.6666666666667"/>
  </r>
  <r>
    <x v="42"/>
    <s v="State Investment Board"/>
    <s v="2023-25 Biennium"/>
    <s v="SEC INF"/>
    <s v="126-State Investment Board"/>
    <x v="10"/>
    <s v="B11"/>
    <n v="8500"/>
    <n v="8500"/>
    <n v="17000"/>
    <n v="708.33333333333337"/>
    <n v="708.33333333333337"/>
  </r>
  <r>
    <x v="43"/>
    <s v="Department of Revenue"/>
    <s v="2023-25 Biennium"/>
    <s v="SEC INF"/>
    <s v="140-Department of Revenue"/>
    <x v="10"/>
    <s v="B11"/>
    <n v="94500"/>
    <n v="97500"/>
    <n v="192000"/>
    <n v="7875"/>
    <n v="8125"/>
  </r>
  <r>
    <x v="44"/>
    <s v="Board of Tax Appeals"/>
    <s v="2023-25 Biennium"/>
    <s v="SEC INF"/>
    <s v="142-Board of Tax Appeals"/>
    <x v="10"/>
    <s v="B11"/>
    <n v="1000"/>
    <n v="1000"/>
    <n v="2000"/>
    <n v="83.333333333333329"/>
    <n v="83.333333333333329"/>
  </r>
  <r>
    <x v="45"/>
    <s v="Minority &amp; Women's Business Enterp"/>
    <s v="2023-25 Biennium"/>
    <s v="SEC INF"/>
    <s v="147-Minority &amp; Women's Business Enterp"/>
    <x v="10"/>
    <s v="B11"/>
    <n v="2000"/>
    <n v="3000"/>
    <n v="5000"/>
    <n v="166.66666666666666"/>
    <n v="250"/>
  </r>
  <r>
    <x v="46"/>
    <s v="Office of Insurance Commissioner"/>
    <s v="2023-25 Biennium"/>
    <s v="SEC INF"/>
    <s v="160-Office of Insurance Commissioner"/>
    <x v="10"/>
    <s v="B11"/>
    <n v="19000"/>
    <n v="19000"/>
    <n v="38000"/>
    <n v="1583.3333333333333"/>
    <n v="1583.3333333333333"/>
  </r>
  <r>
    <x v="47"/>
    <s v="Consolidated Technology Services"/>
    <s v="2023-25 Biennium"/>
    <s v="SEC INF"/>
    <s v="163-Consolidated Technology Services"/>
    <x v="10"/>
    <s v="B11"/>
    <n v="22000"/>
    <n v="23000"/>
    <n v="45000"/>
    <n v="1833.3333333333333"/>
    <n v="1916.6666666666667"/>
  </r>
  <r>
    <x v="48"/>
    <s v="State Board of Accountancy"/>
    <s v="2023-25 Biennium"/>
    <s v="SEC INF"/>
    <s v="165-State Board of Accountancy"/>
    <x v="10"/>
    <s v="B11"/>
    <n v="1500"/>
    <n v="500"/>
    <n v="2000"/>
    <n v="125"/>
    <n v="41.666666666666664"/>
  </r>
  <r>
    <x v="49"/>
    <s v="Bd of Reg Prof Eng &amp; Land Surveyors"/>
    <s v="2023-25 Biennium"/>
    <s v="SEC INF"/>
    <s v="166-Bd of Reg Prof Eng &amp; Land Surveyors"/>
    <x v="10"/>
    <s v="B11"/>
    <n v="0"/>
    <n v="1000"/>
    <n v="1000"/>
    <n v="0"/>
    <n v="83.333333333333329"/>
  </r>
  <r>
    <x v="50"/>
    <s v="Forensic Investigations Council"/>
    <s v="2023-25 Biennium"/>
    <s v="SEC INF"/>
    <s v="167-Forensic Investigations Council"/>
    <x v="10"/>
    <s v="B11"/>
    <n v="0"/>
    <n v="0"/>
    <n v="0"/>
    <n v="0"/>
    <n v="0"/>
  </r>
  <r>
    <x v="51"/>
    <s v="Dept of Enterprise Services"/>
    <s v="2023-25 Biennium"/>
    <s v="SEC INF"/>
    <s v="179-Dept of Enterprise Services"/>
    <x v="10"/>
    <s v="B11"/>
    <n v="58000"/>
    <n v="58000"/>
    <n v="116000"/>
    <n v="4833.333333333333"/>
    <n v="4833.333333333333"/>
  </r>
  <r>
    <x v="52"/>
    <s v="Washington Horse Racing Commission"/>
    <s v="2023-25 Biennium"/>
    <s v="SEC INF"/>
    <s v="185-Washington Horse Racing Commission"/>
    <x v="10"/>
    <s v="B11"/>
    <n v="1000"/>
    <n v="1000"/>
    <n v="2000"/>
    <n v="83.333333333333329"/>
    <n v="83.333333333333329"/>
  </r>
  <r>
    <x v="53"/>
    <s v="Bd of Industrial Insurance Appeals"/>
    <s v="2023-25 Biennium"/>
    <s v="SEC INF"/>
    <s v="190-Bd of Industrial Insurance Appeals"/>
    <x v="10"/>
    <s v="B11"/>
    <n v="10000"/>
    <n v="12000"/>
    <n v="22000"/>
    <n v="833.33333333333337"/>
    <n v="1000"/>
  </r>
  <r>
    <x v="54"/>
    <s v="Liquor and Cannabis Board"/>
    <s v="2023-25 Biennium"/>
    <s v="SEC INF"/>
    <s v="195-Liquor and Cannabis Board"/>
    <x v="10"/>
    <s v="B11"/>
    <n v="26000"/>
    <n v="27000"/>
    <n v="53000"/>
    <n v="2166.6666666666665"/>
    <n v="2250"/>
  </r>
  <r>
    <x v="55"/>
    <s v="Board of Pilotage Commissioners"/>
    <s v="2023-25 Biennium"/>
    <s v="SEC INF"/>
    <s v="205-Board of Pilotage Commissioners"/>
    <x v="10"/>
    <s v="B11"/>
    <n v="1000"/>
    <n v="0"/>
    <n v="1000"/>
    <n v="83.333333333333329"/>
    <n v="0"/>
  </r>
  <r>
    <x v="56"/>
    <s v="Utilities and Transportation Comm"/>
    <s v="2023-25 Biennium"/>
    <s v="SEC INF"/>
    <s v="215-Utilities and Transportation Comm"/>
    <x v="10"/>
    <s v="B11"/>
    <n v="11500"/>
    <n v="12500"/>
    <n v="24000"/>
    <n v="958.33333333333337"/>
    <n v="1041.6666666666667"/>
  </r>
  <r>
    <x v="57"/>
    <s v="Board for Volunteer Firefighters"/>
    <s v="2023-25 Biennium"/>
    <s v="SEC INF"/>
    <s v="220-Board for Volunteer Firefighters"/>
    <x v="10"/>
    <s v="B11"/>
    <n v="1000"/>
    <n v="0"/>
    <n v="1000"/>
    <n v="83.333333333333329"/>
    <n v="0"/>
  </r>
  <r>
    <x v="58"/>
    <s v="Washington State Patrol"/>
    <s v="2023-25 Biennium"/>
    <s v="SEC INF"/>
    <s v="225-Washington State Patrol"/>
    <x v="10"/>
    <s v="B11"/>
    <n v="176000"/>
    <n v="176000"/>
    <n v="352000"/>
    <n v="14666.666666666666"/>
    <n v="14666.666666666666"/>
  </r>
  <r>
    <x v="59"/>
    <s v="Criminal Justice Training Comm"/>
    <s v="2023-25 Biennium"/>
    <s v="SEC INF"/>
    <s v="227-Criminal Justice Training Comm"/>
    <x v="10"/>
    <s v="B11"/>
    <n v="6000"/>
    <n v="6000"/>
    <n v="12000"/>
    <n v="500"/>
    <n v="500"/>
  </r>
  <r>
    <x v="60"/>
    <s v="WA Traffic Safety Commission"/>
    <s v="2023-25 Biennium"/>
    <s v="SEC INF"/>
    <s v="228-WA Traffic Safety Commission"/>
    <x v="10"/>
    <s v="B11"/>
    <n v="2000"/>
    <n v="2000"/>
    <n v="4000"/>
    <n v="166.66666666666666"/>
    <n v="166.66666666666666"/>
  </r>
  <r>
    <x v="61"/>
    <s v="Office of Independent Investigations"/>
    <s v="2023-25 Biennium"/>
    <s v="SEC INF"/>
    <s v="229-Office of Independent Investigations"/>
    <x v="10"/>
    <s v="B11"/>
    <n v="0"/>
    <n v="0"/>
    <n v="0"/>
    <n v="0"/>
    <n v="0"/>
  </r>
  <r>
    <x v="62"/>
    <s v="Department of Labor and Industries"/>
    <s v="2023-25 Biennium"/>
    <s v="SEC INF"/>
    <s v="235-Department of Labor and Industries"/>
    <x v="10"/>
    <s v="B11"/>
    <n v="245000"/>
    <n v="243000"/>
    <n v="488000"/>
    <n v="20416.666666666668"/>
    <n v="20250"/>
  </r>
  <r>
    <x v="63"/>
    <s v="Department of Licensing"/>
    <s v="2023-25 Biennium"/>
    <s v="SEC INF"/>
    <s v="240-Department of Licensing"/>
    <x v="10"/>
    <s v="B11"/>
    <n v="97000"/>
    <n v="102000"/>
    <n v="199000"/>
    <n v="8083.333333333333"/>
    <n v="8500"/>
  </r>
  <r>
    <x v="64"/>
    <s v="Military Department"/>
    <s v="2023-25 Biennium"/>
    <s v="SEC INF"/>
    <s v="245-Military Department"/>
    <x v="10"/>
    <s v="B11"/>
    <n v="28000"/>
    <n v="29000"/>
    <n v="57000"/>
    <n v="2333.3333333333335"/>
    <n v="2416.6666666666665"/>
  </r>
  <r>
    <x v="65"/>
    <s v="Public Employment Relations Comm"/>
    <s v="2023-25 Biennium"/>
    <s v="SEC INF"/>
    <s v="275-Public Employment Relations Comm"/>
    <x v="10"/>
    <s v="B11"/>
    <n v="2000"/>
    <n v="2000"/>
    <n v="4000"/>
    <n v="166.66666666666666"/>
    <n v="166.66666666666666"/>
  </r>
  <r>
    <x v="66"/>
    <s v="Dept of Social and Health Services"/>
    <s v="2023-25 Biennium"/>
    <s v="SEC INF"/>
    <s v="300-Dept of Social and Health Services"/>
    <x v="10"/>
    <s v="B11"/>
    <n v="1242000"/>
    <n v="1245000"/>
    <n v="2487000"/>
    <n v="103500"/>
    <n v="103750"/>
  </r>
  <r>
    <x v="67"/>
    <s v="Department of Health"/>
    <s v="2023-25 Biennium"/>
    <s v="SEC INF"/>
    <s v="303-Department of Health"/>
    <x v="10"/>
    <s v="B11"/>
    <n v="214000"/>
    <n v="213000"/>
    <n v="427000"/>
    <n v="17833.333333333332"/>
    <n v="17750"/>
  </r>
  <r>
    <x v="68"/>
    <s v="Department of Veterans' Affairs"/>
    <s v="2023-25 Biennium"/>
    <s v="SEC INF"/>
    <s v="305-Department of Veterans' Affairs"/>
    <x v="10"/>
    <s v="B11"/>
    <n v="61000"/>
    <n v="63000"/>
    <n v="124000"/>
    <n v="5083.333333333333"/>
    <n v="5250"/>
  </r>
  <r>
    <x v="69"/>
    <s v="Dept of Children, Youth &amp; Families"/>
    <s v="2023-25 Biennium"/>
    <s v="SEC INF"/>
    <s v="307-Dept of Children, Youth &amp; Families"/>
    <x v="10"/>
    <s v="B11"/>
    <n v="352500"/>
    <n v="351500"/>
    <n v="704000"/>
    <n v="29375"/>
    <n v="29291.666666666668"/>
  </r>
  <r>
    <x v="70"/>
    <s v="Department of Corrections"/>
    <s v="2023-25 Biennium"/>
    <s v="SEC INF"/>
    <s v="310-Department of Corrections"/>
    <x v="10"/>
    <s v="B11"/>
    <n v="679000"/>
    <n v="679000"/>
    <n v="1358000"/>
    <n v="56583.333333333336"/>
    <n v="56583.333333333336"/>
  </r>
  <r>
    <x v="71"/>
    <s v="Dept of Services for the Blind"/>
    <s v="2023-25 Biennium"/>
    <s v="SEC INF"/>
    <s v="315-Dept of Services for the Blind"/>
    <x v="10"/>
    <s v="B11"/>
    <n v="6500"/>
    <n v="6500"/>
    <n v="13000"/>
    <n v="541.66666666666663"/>
    <n v="541.66666666666663"/>
  </r>
  <r>
    <x v="72"/>
    <s v="Student Achievement Council"/>
    <s v="2023-25 Biennium"/>
    <s v="SEC INF"/>
    <s v="340-Student Achievement Council"/>
    <x v="10"/>
    <s v="B11"/>
    <n v="10000"/>
    <n v="7000"/>
    <n v="17000"/>
    <n v="833.33333333333337"/>
    <n v="583.33333333333337"/>
  </r>
  <r>
    <x v="73"/>
    <s v="LEOFF 2 Retirement Board"/>
    <s v="2023-25 Biennium"/>
    <s v="SEC INF"/>
    <s v="341-LEOFF 2 Retirement Board"/>
    <x v="10"/>
    <s v="B11"/>
    <n v="0"/>
    <n v="1000"/>
    <n v="1000"/>
    <n v="0"/>
    <n v="83.333333333333329"/>
  </r>
  <r>
    <x v="74"/>
    <s v="Public Schools"/>
    <s v="2023-25 Biennium"/>
    <s v="SEC INF"/>
    <s v="350-Public Schools"/>
    <x v="10"/>
    <s v="B11"/>
    <n v="36000"/>
    <n v="35000"/>
    <n v="71000"/>
    <n v="3000"/>
    <n v="2916.6666666666665"/>
  </r>
  <r>
    <x v="75"/>
    <s v="State School for the Blind"/>
    <s v="2023-25 Biennium"/>
    <s v="SEC INF"/>
    <s v="351-State School for the Blind"/>
    <x v="10"/>
    <s v="B11"/>
    <n v="8000"/>
    <n v="9000"/>
    <n v="17000"/>
    <n v="666.66666666666663"/>
    <n v="750"/>
  </r>
  <r>
    <x v="76"/>
    <s v="Childhood Deafness &amp; Hearing Loss"/>
    <s v="2023-25 Biennium"/>
    <s v="SEC INF"/>
    <s v="353-Childhood Deafness &amp; Hearing Loss"/>
    <x v="10"/>
    <s v="B11"/>
    <n v="10000"/>
    <n v="11000"/>
    <n v="21000"/>
    <n v="833.33333333333337"/>
    <n v="916.66666666666663"/>
  </r>
  <r>
    <x v="77"/>
    <s v="Workforce Trng &amp; Educ Coord Board"/>
    <s v="2023-25 Biennium"/>
    <s v="SEC INF"/>
    <s v="354-Workforce Trng &amp; Educ Coord Board"/>
    <x v="10"/>
    <s v="B11"/>
    <n v="1000"/>
    <n v="2000"/>
    <n v="3000"/>
    <n v="83.333333333333329"/>
    <n v="166.66666666666666"/>
  </r>
  <r>
    <x v="78"/>
    <s v="Archaeology &amp; Historic Preservation"/>
    <s v="2023-25 Biennium"/>
    <s v="SEC INF"/>
    <s v="355-Archaeology &amp; Historic Preservation"/>
    <x v="10"/>
    <s v="B11"/>
    <n v="2000"/>
    <n v="1000"/>
    <n v="3000"/>
    <n v="166.66666666666666"/>
    <n v="83.333333333333329"/>
  </r>
  <r>
    <x v="108"/>
    <s v="Department of Early Learning"/>
    <s v="2023-25 Biennium"/>
    <s v="SEC INF"/>
    <s v="357-Department of Early Learning"/>
    <x v="10"/>
    <s v="B11"/>
    <n v="0"/>
    <n v="0"/>
    <n v="0"/>
    <n v="0"/>
    <n v="0"/>
  </r>
  <r>
    <x v="79"/>
    <s v="Washington Charter School Comm"/>
    <s v="2023-25 Biennium"/>
    <s v="SEC INF"/>
    <s v="359-Washington Charter School Comm"/>
    <x v="10"/>
    <s v="B11"/>
    <n v="0"/>
    <n v="0"/>
    <n v="0"/>
    <n v="0"/>
    <n v="0"/>
  </r>
  <r>
    <x v="80"/>
    <s v="University of Washington"/>
    <s v="2023-25 Biennium"/>
    <s v="SEC INF"/>
    <s v="360-University of Washington"/>
    <x v="10"/>
    <s v="B11"/>
    <n v="88000"/>
    <n v="88000"/>
    <n v="176000"/>
    <n v="7333.333333333333"/>
    <n v="7333.333333333333"/>
  </r>
  <r>
    <x v="81"/>
    <s v="Washington State University"/>
    <s v="2023-25 Biennium"/>
    <s v="SEC INF"/>
    <s v="365-Washington State University"/>
    <x v="10"/>
    <s v="B11"/>
    <n v="41000"/>
    <n v="41000"/>
    <n v="82000"/>
    <n v="3416.6666666666665"/>
    <n v="3416.6666666666665"/>
  </r>
  <r>
    <x v="82"/>
    <s v="Eastern Washington University"/>
    <s v="2023-25 Biennium"/>
    <s v="SEC INF"/>
    <s v="370-Eastern Washington University"/>
    <x v="10"/>
    <s v="B11"/>
    <n v="10000"/>
    <n v="9000"/>
    <n v="19000"/>
    <n v="833.33333333333337"/>
    <n v="750"/>
  </r>
  <r>
    <x v="83"/>
    <s v="Central Washington University"/>
    <s v="2023-25 Biennium"/>
    <s v="SEC INF"/>
    <s v="375-Central Washington University"/>
    <x v="10"/>
    <s v="B11"/>
    <n v="10000"/>
    <n v="9000"/>
    <n v="19000"/>
    <n v="833.33333333333337"/>
    <n v="750"/>
  </r>
  <r>
    <x v="84"/>
    <s v="The Evergreen State College"/>
    <s v="2023-25 Biennium"/>
    <s v="SEC INF"/>
    <s v="376-The Evergreen State College"/>
    <x v="10"/>
    <s v="B11"/>
    <n v="8000"/>
    <n v="7000"/>
    <n v="15000"/>
    <n v="666.66666666666663"/>
    <n v="583.33333333333337"/>
  </r>
  <r>
    <x v="85"/>
    <s v="Western Washington University"/>
    <s v="2023-25 Biennium"/>
    <s v="SEC INF"/>
    <s v="380-Western Washington University"/>
    <x v="10"/>
    <s v="B11"/>
    <n v="17000"/>
    <n v="18000"/>
    <n v="35000"/>
    <n v="1416.6666666666667"/>
    <n v="1500"/>
  </r>
  <r>
    <x v="86"/>
    <s v="Washington State Arts Commission"/>
    <s v="2023-25 Biennium"/>
    <s v="SEC INF"/>
    <s v="387-Washington State Arts Commission"/>
    <x v="10"/>
    <s v="B11"/>
    <n v="2500"/>
    <n v="1500"/>
    <n v="4000"/>
    <n v="208.33333333333334"/>
    <n v="125"/>
  </r>
  <r>
    <x v="87"/>
    <s v="Washington State Historical Society"/>
    <s v="2023-25 Biennium"/>
    <s v="SEC INF"/>
    <s v="390-Washington State Historical Society"/>
    <x v="10"/>
    <s v="B11"/>
    <n v="3000"/>
    <n v="3000"/>
    <n v="6000"/>
    <n v="250"/>
    <n v="250"/>
  </r>
  <r>
    <x v="88"/>
    <s v="East Wash State Historical Society"/>
    <s v="2023-25 Biennium"/>
    <s v="SEC INF"/>
    <s v="395-East Wash State Historical Society"/>
    <x v="10"/>
    <s v="B11"/>
    <n v="3000"/>
    <n v="2000"/>
    <n v="5000"/>
    <n v="250"/>
    <n v="166.66666666666666"/>
  </r>
  <r>
    <x v="89"/>
    <s v="Department of Transportation"/>
    <s v="2023-25 Biennium"/>
    <s v="SEC INF"/>
    <s v="405-Department of Transportation"/>
    <x v="10"/>
    <s v="B11"/>
    <n v="526000"/>
    <n v="527000"/>
    <n v="1053000"/>
    <n v="43833.333333333336"/>
    <n v="43916.666666666664"/>
  </r>
  <r>
    <x v="90"/>
    <s v="County Road Administration Board"/>
    <s v="2023-25 Biennium"/>
    <s v="SEC INF"/>
    <s v="406-County Road Administration Board"/>
    <x v="10"/>
    <s v="B11"/>
    <n v="500"/>
    <n v="1500"/>
    <n v="2000"/>
    <n v="41.666666666666664"/>
    <n v="125"/>
  </r>
  <r>
    <x v="91"/>
    <s v="Transportation Improvement Board"/>
    <s v="2023-25 Biennium"/>
    <s v="SEC INF"/>
    <s v="407-Transportation Improvement Board"/>
    <x v="10"/>
    <s v="B11"/>
    <n v="1000"/>
    <n v="1000"/>
    <n v="2000"/>
    <n v="83.333333333333329"/>
    <n v="83.333333333333329"/>
  </r>
  <r>
    <x v="92"/>
    <s v="Transportation Commission"/>
    <s v="2023-25 Biennium"/>
    <s v="SEC INF"/>
    <s v="410-Transportation Commission"/>
    <x v="10"/>
    <s v="B11"/>
    <n v="0"/>
    <n v="1000"/>
    <n v="1000"/>
    <n v="0"/>
    <n v="83.333333333333329"/>
  </r>
  <r>
    <x v="93"/>
    <s v="Freight Mobility Strategic Invest"/>
    <s v="2023-25 Biennium"/>
    <s v="SEC INF"/>
    <s v="411-Freight Mobility Strategic Invest"/>
    <x v="10"/>
    <s v="B11"/>
    <n v="1000"/>
    <n v="0"/>
    <n v="1000"/>
    <n v="83.333333333333329"/>
    <n v="0"/>
  </r>
  <r>
    <x v="94"/>
    <s v="Columbia River Gorge Commission"/>
    <s v="2023-25 Biennium"/>
    <s v="SEC INF"/>
    <s v="460-Columbia River Gorge Commission"/>
    <x v="10"/>
    <s v="B11"/>
    <n v="0"/>
    <n v="1000"/>
    <n v="1000"/>
    <n v="0"/>
    <n v="83.333333333333329"/>
  </r>
  <r>
    <x v="95"/>
    <s v="Department of Ecology"/>
    <s v="2023-25 Biennium"/>
    <s v="SEC INF"/>
    <s v="461-Department of Ecology"/>
    <x v="10"/>
    <s v="B11"/>
    <n v="125500"/>
    <n v="129500"/>
    <n v="255000"/>
    <n v="10458.333333333334"/>
    <n v="10791.666666666666"/>
  </r>
  <r>
    <x v="96"/>
    <s v="WA Pollution Liab Insurance Program"/>
    <s v="2023-25 Biennium"/>
    <s v="SEC INF"/>
    <s v="462-WA Pollution Liab Insurance Program"/>
    <x v="10"/>
    <s v="B11"/>
    <n v="1000"/>
    <n v="2000"/>
    <n v="3000"/>
    <n v="83.333333333333329"/>
    <n v="166.66666666666666"/>
  </r>
  <r>
    <x v="98"/>
    <s v="State Parks and Recreation Comm"/>
    <s v="2023-25 Biennium"/>
    <s v="SEC INF"/>
    <s v="465-State Parks and Recreation Comm"/>
    <x v="10"/>
    <s v="B11"/>
    <n v="63500"/>
    <n v="62500"/>
    <n v="126000"/>
    <n v="5291.666666666667"/>
    <n v="5208.333333333333"/>
  </r>
  <r>
    <x v="99"/>
    <s v="Rec and Conservation Funding Board"/>
    <s v="2023-25 Biennium"/>
    <s v="SEC INF"/>
    <s v="467-Rec and Conservation Funding Board"/>
    <x v="10"/>
    <s v="B11"/>
    <n v="5000"/>
    <n v="5000"/>
    <n v="10000"/>
    <n v="416.66666666666669"/>
    <n v="416.66666666666669"/>
  </r>
  <r>
    <x v="100"/>
    <s v="Environ &amp; Land Use Hearings Office"/>
    <s v="2023-25 Biennium"/>
    <s v="SEC INF"/>
    <s v="468-Environ &amp; Land Use Hearings Office"/>
    <x v="10"/>
    <s v="B11"/>
    <n v="1000"/>
    <n v="1000"/>
    <n v="2000"/>
    <n v="83.333333333333329"/>
    <n v="83.333333333333329"/>
  </r>
  <r>
    <x v="101"/>
    <s v="State Conservation Commission"/>
    <s v="2023-25 Biennium"/>
    <s v="SEC INF"/>
    <s v="471-State Conservation Commission"/>
    <x v="10"/>
    <s v="B11"/>
    <n v="2000"/>
    <n v="2000"/>
    <n v="4000"/>
    <n v="166.66666666666666"/>
    <n v="166.66666666666666"/>
  </r>
  <r>
    <x v="102"/>
    <s v="Dept of Fish and Wildlife"/>
    <s v="2023-25 Biennium"/>
    <s v="SEC INF"/>
    <s v="477-Dept of Fish and Wildlife"/>
    <x v="10"/>
    <s v="B11"/>
    <n v="152000"/>
    <n v="152000"/>
    <n v="304000"/>
    <n v="12666.666666666666"/>
    <n v="12666.666666666666"/>
  </r>
  <r>
    <x v="103"/>
    <s v="Puget Sound Partnership"/>
    <s v="2023-25 Biennium"/>
    <s v="SEC INF"/>
    <s v="478-Puget Sound Partnership"/>
    <x v="10"/>
    <s v="B11"/>
    <n v="3000"/>
    <n v="4000"/>
    <n v="7000"/>
    <n v="250"/>
    <n v="333.33333333333331"/>
  </r>
  <r>
    <x v="104"/>
    <s v="Department of Natural Resources"/>
    <s v="2023-25 Biennium"/>
    <s v="SEC INF"/>
    <s v="490-Department of Natural Resources"/>
    <x v="10"/>
    <s v="B11"/>
    <n v="148000"/>
    <n v="152000"/>
    <n v="300000"/>
    <n v="12333.333333333334"/>
    <n v="12666.666666666666"/>
  </r>
  <r>
    <x v="105"/>
    <s v="Department of Agriculture"/>
    <s v="2023-25 Biennium"/>
    <s v="SEC INF"/>
    <s v="495-Department of Agriculture"/>
    <x v="10"/>
    <s v="B11"/>
    <n v="60500"/>
    <n v="63500"/>
    <n v="124000"/>
    <n v="5041.666666666667"/>
    <n v="5291.666666666667"/>
  </r>
  <r>
    <x v="106"/>
    <s v="Employment Security Department"/>
    <s v="2023-25 Biennium"/>
    <s v="SEC INF"/>
    <s v="540-Employment Security Department"/>
    <x v="10"/>
    <s v="B11"/>
    <n v="215000"/>
    <n v="213000"/>
    <n v="428000"/>
    <n v="17916.666666666668"/>
    <n v="17750"/>
  </r>
  <r>
    <x v="109"/>
    <s v="ESD - PFM"/>
    <s v="2023-25 Biennium"/>
    <s v="SEC INF"/>
    <s v="541-ESD - PFM"/>
    <x v="10"/>
    <s v="B11"/>
    <n v="0"/>
    <n v="0"/>
    <n v="0"/>
    <n v="0"/>
    <n v="0"/>
  </r>
  <r>
    <x v="110"/>
    <s v="ESD LTC"/>
    <s v="2023-25 Biennium"/>
    <s v="SEC INF"/>
    <s v="542-ESD LTC"/>
    <x v="10"/>
    <s v="B11"/>
    <n v="0"/>
    <n v="0"/>
    <n v="0"/>
    <n v="0"/>
    <n v="0"/>
  </r>
  <r>
    <x v="111"/>
    <s v="ESD - UI"/>
    <s v="2023-25 Biennium"/>
    <s v="SEC INF"/>
    <s v="543-ESD - UI"/>
    <x v="10"/>
    <s v="B11"/>
    <n v="0"/>
    <n v="0"/>
    <n v="0"/>
    <n v="0"/>
    <n v="0"/>
  </r>
  <r>
    <x v="112"/>
    <s v="ESD - Other"/>
    <s v="2023-25 Biennium"/>
    <s v="SEC INF"/>
    <s v="544-ESD - Other"/>
    <x v="10"/>
    <s v="B11"/>
    <n v="0"/>
    <n v="0"/>
    <n v="0"/>
    <n v="0"/>
    <n v="0"/>
  </r>
  <r>
    <x v="107"/>
    <s v="Community/Technical College System"/>
    <s v="2023-25 Biennium"/>
    <s v="SEC INF"/>
    <s v="699-Community/Technical College System"/>
    <x v="10"/>
    <s v="B11"/>
    <n v="110000"/>
    <n v="109000"/>
    <n v="219000"/>
    <n v="9166.6666666666661"/>
    <n v="9083.3333333333339"/>
  </r>
  <r>
    <x v="0"/>
    <s v="House of Representatives"/>
    <s v="2024 Supplemental"/>
    <m/>
    <s v="011-House of Representatives"/>
    <x v="10"/>
    <s v="B11"/>
    <n v="0"/>
    <n v="0"/>
    <n v="0"/>
    <n v="0"/>
    <n v="0"/>
  </r>
  <r>
    <x v="1"/>
    <s v="Senate"/>
    <s v="2024 Supplemental"/>
    <m/>
    <s v="012-Senate"/>
    <x v="10"/>
    <s v="B11"/>
    <n v="0"/>
    <n v="0"/>
    <n v="0"/>
    <n v="0"/>
    <n v="0"/>
  </r>
  <r>
    <x v="2"/>
    <s v="Joint Transportation Committee"/>
    <s v="2024 Supplemental"/>
    <m/>
    <s v="013-Joint Transportation Committee"/>
    <x v="10"/>
    <s v="B11"/>
    <n v="0"/>
    <n v="0"/>
    <n v="0"/>
    <n v="0"/>
    <n v="0"/>
  </r>
  <r>
    <x v="3"/>
    <s v="Jt Leg Audit &amp; Review Committee"/>
    <s v="2024 Supplemental"/>
    <m/>
    <s v="014-Jt Leg Audit &amp; Review Committee"/>
    <x v="10"/>
    <s v="B11"/>
    <n v="0"/>
    <n v="0"/>
    <n v="0"/>
    <n v="0"/>
    <n v="0"/>
  </r>
  <r>
    <x v="4"/>
    <s v="LEAP Committee"/>
    <s v="2024 Supplemental"/>
    <m/>
    <s v="020-LEAP Committee"/>
    <x v="10"/>
    <s v="B11"/>
    <n v="0"/>
    <n v="0"/>
    <n v="0"/>
    <n v="0"/>
    <n v="0"/>
  </r>
  <r>
    <x v="5"/>
    <s v="Office of the State Actuary"/>
    <s v="2024 Supplemental"/>
    <m/>
    <s v="035-Office of the State Actuary"/>
    <x v="10"/>
    <s v="B11"/>
    <n v="0"/>
    <n v="0"/>
    <n v="0"/>
    <n v="0"/>
    <n v="0"/>
  </r>
  <r>
    <x v="6"/>
    <s v="St Leg Labor Rel"/>
    <s v="2024 Supplemental"/>
    <m/>
    <s v="036-St Leg Labor Rel"/>
    <x v="10"/>
    <s v="B11"/>
    <n v="0"/>
    <n v="0"/>
    <n v="0"/>
    <n v="0"/>
    <n v="0"/>
  </r>
  <r>
    <x v="7"/>
    <s v="Office of Legislative Support Svcs"/>
    <s v="2024 Supplemental"/>
    <m/>
    <s v="037-Office of Legislative Support Svcs"/>
    <x v="10"/>
    <s v="B11"/>
    <n v="0"/>
    <n v="0"/>
    <n v="0"/>
    <n v="0"/>
    <n v="0"/>
  </r>
  <r>
    <x v="8"/>
    <s v="Joint Legislative Systems Comm"/>
    <s v="2024 Supplemental"/>
    <m/>
    <s v="038-Joint Legislative Systems Comm"/>
    <x v="10"/>
    <s v="B11"/>
    <n v="0"/>
    <n v="0"/>
    <n v="0"/>
    <n v="0"/>
    <n v="0"/>
  </r>
  <r>
    <x v="9"/>
    <s v="Statute Law Committee"/>
    <s v="2024 Supplemental"/>
    <m/>
    <s v="040-Statute Law Committee"/>
    <x v="10"/>
    <s v="B11"/>
    <n v="0"/>
    <n v="0"/>
    <n v="0"/>
    <n v="0"/>
    <n v="0"/>
  </r>
  <r>
    <x v="10"/>
    <s v="Supreme Court"/>
    <s v="2024 Supplemental"/>
    <m/>
    <s v="045-Supreme Court"/>
    <x v="10"/>
    <s v="B11"/>
    <n v="0"/>
    <n v="0"/>
    <n v="0"/>
    <n v="0"/>
    <n v="0"/>
  </r>
  <r>
    <x v="11"/>
    <s v="State Law Library"/>
    <s v="2024 Supplemental"/>
    <m/>
    <s v="046-State Law Library"/>
    <x v="10"/>
    <s v="B11"/>
    <n v="0"/>
    <n v="0"/>
    <n v="0"/>
    <n v="0"/>
    <n v="0"/>
  </r>
  <r>
    <x v="12"/>
    <s v="Court of Appeals"/>
    <s v="2024 Supplemental"/>
    <m/>
    <s v="048-Court of Appeals"/>
    <x v="10"/>
    <s v="B11"/>
    <n v="0"/>
    <n v="0"/>
    <n v="0"/>
    <n v="0"/>
    <n v="0"/>
  </r>
  <r>
    <x v="13"/>
    <s v="Commission on Judicial Conduct"/>
    <s v="2024 Supplemental"/>
    <m/>
    <s v="050-Commission on Judicial Conduct"/>
    <x v="10"/>
    <s v="B11"/>
    <n v="0"/>
    <n v="0"/>
    <n v="0"/>
    <n v="0"/>
    <n v="0"/>
  </r>
  <r>
    <x v="14"/>
    <s v="Administrative Office of the Courts"/>
    <s v="2024 Supplemental"/>
    <m/>
    <s v="055-Administrative Office of the Courts"/>
    <x v="10"/>
    <s v="B11"/>
    <n v="0"/>
    <n v="0"/>
    <n v="0"/>
    <n v="0"/>
    <n v="0"/>
  </r>
  <r>
    <x v="15"/>
    <s v="Office of Public Defense"/>
    <s v="2024 Supplemental"/>
    <m/>
    <s v="056-Office of Public Defense"/>
    <x v="10"/>
    <s v="B11"/>
    <n v="0"/>
    <n v="0"/>
    <n v="0"/>
    <n v="0"/>
    <n v="0"/>
  </r>
  <r>
    <x v="16"/>
    <s v="Office of Civil Legal Aid"/>
    <s v="2024 Supplemental"/>
    <m/>
    <s v="057-Office of Civil Legal Aid"/>
    <x v="10"/>
    <s v="B11"/>
    <n v="0"/>
    <n v="0"/>
    <n v="0"/>
    <n v="0"/>
    <n v="0"/>
  </r>
  <r>
    <x v="17"/>
    <s v="Office of the Governor"/>
    <s v="2024 Supplemental"/>
    <m/>
    <s v="075-Office of the Governor"/>
    <x v="10"/>
    <s v="B11"/>
    <n v="0"/>
    <n v="0"/>
    <n v="0"/>
    <n v="0"/>
    <n v="0"/>
  </r>
  <r>
    <x v="18"/>
    <s v="Office of the Lieutenant Governor"/>
    <s v="2024 Supplemental"/>
    <m/>
    <s v="080-Office of the Lieutenant Governor"/>
    <x v="10"/>
    <s v="B11"/>
    <n v="0"/>
    <n v="0"/>
    <n v="0"/>
    <n v="0"/>
    <n v="0"/>
  </r>
  <r>
    <x v="19"/>
    <s v="WA St Leadership Bd"/>
    <s v="2024 Supplemental"/>
    <m/>
    <s v="083-WA St Leadership Bd"/>
    <x v="10"/>
    <s v="B11"/>
    <n v="0"/>
    <n v="0"/>
    <n v="0"/>
    <n v="0"/>
    <n v="0"/>
  </r>
  <r>
    <x v="20"/>
    <s v="Public Disclosure Commission"/>
    <s v="2024 Supplemental"/>
    <m/>
    <s v="082-Public Disclosure Commission"/>
    <x v="10"/>
    <s v="B11"/>
    <n v="0"/>
    <n v="0"/>
    <n v="0"/>
    <n v="0"/>
    <n v="0"/>
  </r>
  <r>
    <x v="21"/>
    <s v="Office of the Secretary of State"/>
    <s v="2024 Supplemental"/>
    <m/>
    <s v="085-Office of the Secretary of State"/>
    <x v="10"/>
    <s v="B11"/>
    <n v="0"/>
    <n v="0"/>
    <n v="0"/>
    <n v="0"/>
    <n v="0"/>
  </r>
  <r>
    <x v="22"/>
    <s v="Governor's Office of Indian Affairs"/>
    <s v="2024 Supplemental"/>
    <m/>
    <s v="086-Governor's Office of Indian Affairs"/>
    <x v="10"/>
    <s v="B11"/>
    <n v="0"/>
    <n v="0"/>
    <n v="0"/>
    <n v="0"/>
    <n v="0"/>
  </r>
  <r>
    <x v="23"/>
    <s v="Asian-Pacific-American Affrs"/>
    <s v="2024 Supplemental"/>
    <m/>
    <s v="087-Asian-Pacific-American Affrs"/>
    <x v="10"/>
    <s v="B11"/>
    <n v="0"/>
    <n v="0"/>
    <n v="0"/>
    <n v="0"/>
    <n v="0"/>
  </r>
  <r>
    <x v="24"/>
    <s v="Office of the State Treasurer"/>
    <s v="2024 Supplemental"/>
    <m/>
    <s v="090-Office of the State Treasurer"/>
    <x v="10"/>
    <s v="B11"/>
    <n v="0"/>
    <n v="0"/>
    <n v="0"/>
    <n v="0"/>
    <n v="0"/>
  </r>
  <r>
    <x v="25"/>
    <s v="Redistricting Commission"/>
    <s v="2024 Supplemental"/>
    <m/>
    <s v="091-Redistricting Commission"/>
    <x v="10"/>
    <s v="B11"/>
    <n v="0"/>
    <n v="0"/>
    <n v="0"/>
    <n v="0"/>
    <n v="0"/>
  </r>
  <r>
    <x v="26"/>
    <s v="Office of the State Auditor"/>
    <s v="2024 Supplemental"/>
    <m/>
    <s v="095-Office of the State Auditor"/>
    <x v="10"/>
    <s v="B11"/>
    <n v="0"/>
    <n v="0"/>
    <n v="0"/>
    <n v="0"/>
    <n v="0"/>
  </r>
  <r>
    <x v="27"/>
    <s v="Comm Salaries for Elected Officials"/>
    <s v="2024 Supplemental"/>
    <m/>
    <s v="099-Comm Salaries for Elected Officials"/>
    <x v="10"/>
    <s v="B11"/>
    <n v="0"/>
    <n v="0"/>
    <n v="0"/>
    <n v="0"/>
    <n v="0"/>
  </r>
  <r>
    <x v="28"/>
    <s v="Office of the Attorney General"/>
    <s v="2024 Supplemental"/>
    <m/>
    <s v="100-Office of the Attorney General"/>
    <x v="10"/>
    <s v="B11"/>
    <n v="0"/>
    <n v="0"/>
    <n v="0"/>
    <n v="0"/>
    <n v="0"/>
  </r>
  <r>
    <x v="29"/>
    <s v="Caseload Forecast Council"/>
    <s v="2024 Supplemental"/>
    <m/>
    <s v="101-Caseload Forecast Council"/>
    <x v="10"/>
    <s v="B11"/>
    <n v="0"/>
    <n v="0"/>
    <n v="0"/>
    <n v="0"/>
    <n v="0"/>
  </r>
  <r>
    <x v="30"/>
    <s v="Dept of Financial Institutions"/>
    <s v="2024 Supplemental"/>
    <m/>
    <s v="102-Dept of Financial Institutions"/>
    <x v="10"/>
    <s v="B11"/>
    <n v="0"/>
    <n v="0"/>
    <n v="0"/>
    <n v="0"/>
    <n v="0"/>
  </r>
  <r>
    <x v="31"/>
    <s v="Department of Commerce"/>
    <s v="2024 Supplemental"/>
    <m/>
    <s v="103-Department of Commerce"/>
    <x v="10"/>
    <s v="B11"/>
    <n v="0"/>
    <n v="0"/>
    <n v="0"/>
    <n v="0"/>
    <n v="0"/>
  </r>
  <r>
    <x v="32"/>
    <s v="Economic &amp; Revenue Forecast Council"/>
    <s v="2024 Supplemental"/>
    <m/>
    <s v="104-Economic &amp; Revenue Forecast Council"/>
    <x v="10"/>
    <s v="B11"/>
    <n v="0"/>
    <n v="0"/>
    <n v="0"/>
    <n v="0"/>
    <n v="0"/>
  </r>
  <r>
    <x v="33"/>
    <s v="Office of Financial Management"/>
    <s v="2024 Supplemental"/>
    <m/>
    <s v="105-Office of Financial Management"/>
    <x v="10"/>
    <s v="B11"/>
    <n v="0"/>
    <n v="0"/>
    <n v="0"/>
    <n v="0"/>
    <n v="0"/>
  </r>
  <r>
    <x v="34"/>
    <s v="WA State Health Care Authority"/>
    <s v="2024 Supplemental"/>
    <m/>
    <s v="107-WA State Health Care Authority"/>
    <x v="10"/>
    <s v="B11"/>
    <n v="0"/>
    <n v="0"/>
    <n v="0"/>
    <n v="0"/>
    <n v="0"/>
  </r>
  <r>
    <x v="35"/>
    <s v="Office of Administrative Hearings"/>
    <s v="2024 Supplemental"/>
    <m/>
    <s v="110-Office of Administrative Hearings"/>
    <x v="10"/>
    <s v="B11"/>
    <n v="0"/>
    <n v="0"/>
    <n v="0"/>
    <n v="0"/>
    <n v="0"/>
  </r>
  <r>
    <x v="36"/>
    <s v="State Lottery Commission"/>
    <s v="2024 Supplemental"/>
    <m/>
    <s v="116-State Lottery Commission"/>
    <x v="10"/>
    <s v="B11"/>
    <n v="0"/>
    <n v="0"/>
    <n v="0"/>
    <n v="0"/>
    <n v="0"/>
  </r>
  <r>
    <x v="37"/>
    <s v="Washington State Gambling Comm"/>
    <s v="2024 Supplemental"/>
    <m/>
    <s v="117-Washington State Gambling Comm"/>
    <x v="10"/>
    <s v="B11"/>
    <n v="0"/>
    <n v="0"/>
    <n v="0"/>
    <n v="0"/>
    <n v="0"/>
  </r>
  <r>
    <x v="38"/>
    <s v="WA State Comm on Hispanic Affairs"/>
    <s v="2024 Supplemental"/>
    <m/>
    <s v="118-WA State Comm on Hispanic Affairs"/>
    <x v="10"/>
    <s v="B11"/>
    <n v="0"/>
    <n v="0"/>
    <n v="0"/>
    <n v="0"/>
    <n v="0"/>
  </r>
  <r>
    <x v="39"/>
    <s v="African-American Affairs Comm"/>
    <s v="2024 Supplemental"/>
    <m/>
    <s v="119-African-American Affairs Comm"/>
    <x v="10"/>
    <s v="B11"/>
    <n v="0"/>
    <n v="0"/>
    <n v="0"/>
    <n v="0"/>
    <n v="0"/>
  </r>
  <r>
    <x v="40"/>
    <s v="Human Rights Commission"/>
    <s v="2024 Supplemental"/>
    <m/>
    <s v="120-Human Rights Commission"/>
    <x v="10"/>
    <s v="B11"/>
    <n v="0"/>
    <n v="0"/>
    <n v="0"/>
    <n v="0"/>
    <n v="0"/>
  </r>
  <r>
    <x v="41"/>
    <s v="Department of Retirement Systems"/>
    <s v="2024 Supplemental"/>
    <m/>
    <s v="124-Department of Retirement Systems"/>
    <x v="10"/>
    <s v="B11"/>
    <n v="0"/>
    <n v="0"/>
    <n v="0"/>
    <n v="0"/>
    <n v="0"/>
  </r>
  <r>
    <x v="42"/>
    <s v="State Investment Board"/>
    <s v="2024 Supplemental"/>
    <m/>
    <s v="126-State Investment Board"/>
    <x v="10"/>
    <s v="B11"/>
    <n v="0"/>
    <n v="0"/>
    <n v="0"/>
    <n v="0"/>
    <n v="0"/>
  </r>
  <r>
    <x v="43"/>
    <s v="Department of Revenue"/>
    <s v="2024 Supplemental"/>
    <m/>
    <s v="140-Department of Revenue"/>
    <x v="10"/>
    <s v="B11"/>
    <n v="0"/>
    <n v="0"/>
    <n v="0"/>
    <n v="0"/>
    <n v="0"/>
  </r>
  <r>
    <x v="44"/>
    <s v="Board of Tax Appeals"/>
    <s v="2024 Supplemental"/>
    <m/>
    <s v="142-Board of Tax Appeals"/>
    <x v="10"/>
    <s v="B11"/>
    <n v="0"/>
    <n v="0"/>
    <n v="0"/>
    <n v="0"/>
    <n v="0"/>
  </r>
  <r>
    <x v="45"/>
    <s v="Minority &amp; Women's Business Enterp"/>
    <s v="2024 Supplemental"/>
    <m/>
    <s v="147-Minority &amp; Women's Business Enterp"/>
    <x v="10"/>
    <s v="B11"/>
    <n v="0"/>
    <n v="0"/>
    <n v="0"/>
    <n v="0"/>
    <n v="0"/>
  </r>
  <r>
    <x v="46"/>
    <s v="Office of Insurance Commissioner"/>
    <s v="2024 Supplemental"/>
    <m/>
    <s v="160-Office of Insurance Commissioner"/>
    <x v="10"/>
    <s v="B11"/>
    <n v="0"/>
    <n v="0"/>
    <n v="0"/>
    <n v="0"/>
    <n v="0"/>
  </r>
  <r>
    <x v="47"/>
    <s v="Consolidated Technology Services"/>
    <s v="2024 Supplemental"/>
    <m/>
    <s v="163-Consolidated Technology Services"/>
    <x v="10"/>
    <s v="B11"/>
    <n v="0"/>
    <n v="0"/>
    <n v="0"/>
    <n v="0"/>
    <n v="0"/>
  </r>
  <r>
    <x v="48"/>
    <s v="State Board of Accountancy"/>
    <s v="2024 Supplemental"/>
    <m/>
    <s v="165-State Board of Accountancy"/>
    <x v="10"/>
    <s v="B11"/>
    <n v="0"/>
    <n v="0"/>
    <n v="0"/>
    <n v="0"/>
    <n v="0"/>
  </r>
  <r>
    <x v="49"/>
    <s v="Bd of Reg Prof Eng &amp; Land Surveyors"/>
    <s v="2024 Supplemental"/>
    <m/>
    <s v="166-Bd of Reg Prof Eng &amp; Land Surveyors"/>
    <x v="10"/>
    <s v="B11"/>
    <n v="0"/>
    <n v="0"/>
    <n v="0"/>
    <n v="0"/>
    <n v="0"/>
  </r>
  <r>
    <x v="50"/>
    <s v="Forensic Investigations Council"/>
    <s v="2024 Supplemental"/>
    <m/>
    <s v="167-Forensic Investigations Council"/>
    <x v="10"/>
    <s v="B11"/>
    <n v="0"/>
    <n v="0"/>
    <n v="0"/>
    <n v="0"/>
    <n v="0"/>
  </r>
  <r>
    <x v="51"/>
    <s v="Dept of Enterprise Services"/>
    <s v="2024 Supplemental"/>
    <m/>
    <s v="179-Dept of Enterprise Services"/>
    <x v="10"/>
    <s v="B11"/>
    <n v="0"/>
    <n v="0"/>
    <n v="0"/>
    <n v="0"/>
    <n v="0"/>
  </r>
  <r>
    <x v="52"/>
    <s v="Washington Horse Racing Commission"/>
    <s v="2024 Supplemental"/>
    <m/>
    <s v="185-Washington Horse Racing Commission"/>
    <x v="10"/>
    <s v="B11"/>
    <n v="0"/>
    <n v="0"/>
    <n v="0"/>
    <n v="0"/>
    <n v="0"/>
  </r>
  <r>
    <x v="53"/>
    <s v="Bd of Industrial Insurance Appeals"/>
    <s v="2024 Supplemental"/>
    <m/>
    <s v="190-Bd of Industrial Insurance Appeals"/>
    <x v="10"/>
    <s v="B11"/>
    <n v="0"/>
    <n v="0"/>
    <n v="0"/>
    <n v="0"/>
    <n v="0"/>
  </r>
  <r>
    <x v="54"/>
    <s v="Liquor and Cannabis Board"/>
    <s v="2024 Supplemental"/>
    <m/>
    <s v="195-Liquor and Cannabis Board"/>
    <x v="10"/>
    <s v="B11"/>
    <n v="0"/>
    <n v="0"/>
    <n v="0"/>
    <n v="0"/>
    <n v="0"/>
  </r>
  <r>
    <x v="55"/>
    <s v="Board of Pilotage Commissioners"/>
    <s v="2024 Supplemental"/>
    <m/>
    <s v="205-Board of Pilotage Commissioners"/>
    <x v="10"/>
    <s v="B11"/>
    <n v="0"/>
    <n v="0"/>
    <n v="0"/>
    <n v="0"/>
    <n v="0"/>
  </r>
  <r>
    <x v="56"/>
    <s v="Utilities and Transportation Comm"/>
    <s v="2024 Supplemental"/>
    <m/>
    <s v="215-Utilities and Transportation Comm"/>
    <x v="10"/>
    <s v="B11"/>
    <n v="0"/>
    <n v="0"/>
    <n v="0"/>
    <n v="0"/>
    <n v="0"/>
  </r>
  <r>
    <x v="57"/>
    <s v="Board for Volunteer Firefighters"/>
    <s v="2024 Supplemental"/>
    <m/>
    <s v="220-Board for Volunteer Firefighters"/>
    <x v="10"/>
    <s v="B11"/>
    <n v="0"/>
    <n v="0"/>
    <n v="0"/>
    <n v="0"/>
    <n v="0"/>
  </r>
  <r>
    <x v="58"/>
    <s v="Washington State Patrol"/>
    <s v="2024 Supplemental"/>
    <m/>
    <s v="225-Washington State Patrol"/>
    <x v="10"/>
    <s v="B11"/>
    <n v="0"/>
    <n v="0"/>
    <n v="0"/>
    <n v="0"/>
    <n v="0"/>
  </r>
  <r>
    <x v="59"/>
    <s v="Criminal Justice Training Comm"/>
    <s v="2024 Supplemental"/>
    <m/>
    <s v="227-Criminal Justice Training Comm"/>
    <x v="10"/>
    <s v="B11"/>
    <n v="0"/>
    <n v="0"/>
    <n v="0"/>
    <n v="0"/>
    <n v="0"/>
  </r>
  <r>
    <x v="60"/>
    <s v="WA Traffic Safety Commission"/>
    <s v="2024 Supplemental"/>
    <m/>
    <s v="228-WA Traffic Safety Commission"/>
    <x v="10"/>
    <s v="B11"/>
    <n v="0"/>
    <n v="0"/>
    <n v="0"/>
    <n v="0"/>
    <n v="0"/>
  </r>
  <r>
    <x v="61"/>
    <s v="Office of Independent Investigations"/>
    <s v="2024 Supplemental"/>
    <m/>
    <s v="229-Office of Independent Investigations"/>
    <x v="10"/>
    <s v="B11"/>
    <n v="0"/>
    <n v="0"/>
    <n v="0"/>
    <n v="0"/>
    <n v="0"/>
  </r>
  <r>
    <x v="62"/>
    <s v="Department of Labor and Industries"/>
    <s v="2024 Supplemental"/>
    <m/>
    <s v="235-Department of Labor and Industries"/>
    <x v="10"/>
    <s v="B11"/>
    <n v="0"/>
    <n v="0"/>
    <n v="0"/>
    <n v="0"/>
    <n v="0"/>
  </r>
  <r>
    <x v="63"/>
    <s v="Department of Licensing"/>
    <s v="2024 Supplemental"/>
    <m/>
    <s v="240-Department of Licensing"/>
    <x v="10"/>
    <s v="B11"/>
    <n v="0"/>
    <n v="0"/>
    <n v="0"/>
    <n v="0"/>
    <n v="0"/>
  </r>
  <r>
    <x v="64"/>
    <s v="Military Department"/>
    <s v="2024 Supplemental"/>
    <m/>
    <s v="245-Military Department"/>
    <x v="10"/>
    <s v="B11"/>
    <n v="0"/>
    <n v="0"/>
    <n v="0"/>
    <n v="0"/>
    <n v="0"/>
  </r>
  <r>
    <x v="65"/>
    <s v="Public Employment Relations Comm"/>
    <s v="2024 Supplemental"/>
    <m/>
    <s v="275-Public Employment Relations Comm"/>
    <x v="10"/>
    <s v="B11"/>
    <n v="0"/>
    <n v="0"/>
    <n v="0"/>
    <n v="0"/>
    <n v="0"/>
  </r>
  <r>
    <x v="66"/>
    <s v="Dept of Social and Health Services"/>
    <s v="2024 Supplemental"/>
    <m/>
    <s v="300-Dept of Social and Health Services"/>
    <x v="10"/>
    <s v="B11"/>
    <n v="0"/>
    <n v="0"/>
    <n v="0"/>
    <n v="0"/>
    <n v="0"/>
  </r>
  <r>
    <x v="67"/>
    <s v="Department of Health"/>
    <s v="2024 Supplemental"/>
    <m/>
    <s v="303-Department of Health"/>
    <x v="10"/>
    <s v="B11"/>
    <n v="0"/>
    <n v="0"/>
    <n v="0"/>
    <n v="0"/>
    <n v="0"/>
  </r>
  <r>
    <x v="68"/>
    <s v="Department of Veterans' Affairs"/>
    <s v="2024 Supplemental"/>
    <m/>
    <s v="305-Department of Veterans' Affairs"/>
    <x v="10"/>
    <s v="B11"/>
    <n v="0"/>
    <n v="0"/>
    <n v="0"/>
    <n v="0"/>
    <n v="0"/>
  </r>
  <r>
    <x v="69"/>
    <s v="Dept of Children, Youth &amp; Families"/>
    <s v="2024 Supplemental"/>
    <m/>
    <s v="307-Dept of Children, Youth &amp; Families"/>
    <x v="10"/>
    <s v="B11"/>
    <n v="0"/>
    <n v="0"/>
    <n v="0"/>
    <n v="0"/>
    <n v="0"/>
  </r>
  <r>
    <x v="70"/>
    <s v="Department of Corrections"/>
    <s v="2024 Supplemental"/>
    <m/>
    <s v="310-Department of Corrections"/>
    <x v="10"/>
    <s v="B11"/>
    <n v="0"/>
    <n v="0"/>
    <n v="0"/>
    <n v="0"/>
    <n v="0"/>
  </r>
  <r>
    <x v="71"/>
    <s v="Dept of Services for the Blind"/>
    <s v="2024 Supplemental"/>
    <m/>
    <s v="315-Dept of Services for the Blind"/>
    <x v="10"/>
    <s v="B11"/>
    <n v="0"/>
    <n v="0"/>
    <n v="0"/>
    <n v="0"/>
    <n v="0"/>
  </r>
  <r>
    <x v="72"/>
    <s v="Student Achievement Council"/>
    <s v="2024 Supplemental"/>
    <m/>
    <s v="340-Student Achievement Council"/>
    <x v="10"/>
    <s v="B11"/>
    <n v="0"/>
    <n v="0"/>
    <n v="0"/>
    <n v="0"/>
    <n v="0"/>
  </r>
  <r>
    <x v="73"/>
    <s v="LEOFF 2 Retirement Board"/>
    <s v="2024 Supplemental"/>
    <m/>
    <s v="341-LEOFF 2 Retirement Board"/>
    <x v="10"/>
    <s v="B11"/>
    <n v="0"/>
    <n v="0"/>
    <n v="0"/>
    <n v="0"/>
    <n v="0"/>
  </r>
  <r>
    <x v="74"/>
    <s v="Public Schools"/>
    <s v="2024 Supplemental"/>
    <m/>
    <s v="350-Public Schools"/>
    <x v="10"/>
    <s v="B11"/>
    <n v="0"/>
    <n v="0"/>
    <n v="0"/>
    <n v="0"/>
    <n v="0"/>
  </r>
  <r>
    <x v="75"/>
    <s v="State School for the Blind"/>
    <s v="2024 Supplemental"/>
    <m/>
    <s v="351-State School for the Blind"/>
    <x v="10"/>
    <s v="B11"/>
    <n v="0"/>
    <n v="0"/>
    <n v="0"/>
    <n v="0"/>
    <n v="0"/>
  </r>
  <r>
    <x v="76"/>
    <s v="Childhood Deafness &amp; Hearing Loss"/>
    <s v="2024 Supplemental"/>
    <m/>
    <s v="353-Childhood Deafness &amp; Hearing Loss"/>
    <x v="10"/>
    <s v="B11"/>
    <n v="0"/>
    <n v="0"/>
    <n v="0"/>
    <n v="0"/>
    <n v="0"/>
  </r>
  <r>
    <x v="77"/>
    <s v="Workforce Trng &amp; Educ Coord Board"/>
    <s v="2024 Supplemental"/>
    <m/>
    <s v="354-Workforce Trng &amp; Educ Coord Board"/>
    <x v="10"/>
    <s v="B11"/>
    <n v="0"/>
    <n v="0"/>
    <n v="0"/>
    <n v="0"/>
    <n v="0"/>
  </r>
  <r>
    <x v="78"/>
    <s v="Archaeology &amp; Historic Preservation"/>
    <s v="2024 Supplemental"/>
    <m/>
    <s v="355-Archaeology &amp; Historic Preservation"/>
    <x v="10"/>
    <s v="B11"/>
    <n v="0"/>
    <n v="0"/>
    <n v="0"/>
    <n v="0"/>
    <n v="0"/>
  </r>
  <r>
    <x v="79"/>
    <s v="Washington Charter School Comm"/>
    <s v="2024 Supplemental"/>
    <m/>
    <s v="359-Washington Charter School Comm"/>
    <x v="10"/>
    <s v="B11"/>
    <n v="0"/>
    <n v="0"/>
    <n v="0"/>
    <n v="0"/>
    <n v="0"/>
  </r>
  <r>
    <x v="80"/>
    <s v="University of Washington"/>
    <s v="2024 Supplemental"/>
    <m/>
    <s v="360-University of Washington"/>
    <x v="10"/>
    <s v="B11"/>
    <n v="0"/>
    <n v="0"/>
    <n v="0"/>
    <n v="0"/>
    <n v="0"/>
  </r>
  <r>
    <x v="81"/>
    <s v="Washington State University"/>
    <s v="2024 Supplemental"/>
    <m/>
    <s v="365-Washington State University"/>
    <x v="10"/>
    <s v="B11"/>
    <n v="0"/>
    <n v="0"/>
    <n v="0"/>
    <n v="0"/>
    <n v="0"/>
  </r>
  <r>
    <x v="82"/>
    <s v="Eastern Washington University"/>
    <s v="2024 Supplemental"/>
    <m/>
    <s v="370-Eastern Washington University"/>
    <x v="10"/>
    <s v="B11"/>
    <n v="0"/>
    <n v="0"/>
    <n v="0"/>
    <n v="0"/>
    <n v="0"/>
  </r>
  <r>
    <x v="83"/>
    <s v="Central Washington University"/>
    <s v="2024 Supplemental"/>
    <m/>
    <s v="375-Central Washington University"/>
    <x v="10"/>
    <s v="B11"/>
    <n v="0"/>
    <n v="0"/>
    <n v="0"/>
    <n v="0"/>
    <n v="0"/>
  </r>
  <r>
    <x v="84"/>
    <s v="The Evergreen State College"/>
    <s v="2024 Supplemental"/>
    <m/>
    <s v="376-The Evergreen State College"/>
    <x v="10"/>
    <s v="B11"/>
    <n v="0"/>
    <n v="0"/>
    <n v="0"/>
    <n v="0"/>
    <n v="0"/>
  </r>
  <r>
    <x v="85"/>
    <s v="Western Washington University"/>
    <s v="2024 Supplemental"/>
    <m/>
    <s v="380-Western Washington University"/>
    <x v="10"/>
    <s v="B11"/>
    <n v="0"/>
    <n v="0"/>
    <n v="0"/>
    <n v="0"/>
    <n v="0"/>
  </r>
  <r>
    <x v="86"/>
    <s v="Washington State Arts Commission"/>
    <s v="2024 Supplemental"/>
    <m/>
    <s v="387-Washington State Arts Commission"/>
    <x v="10"/>
    <s v="B11"/>
    <n v="0"/>
    <n v="0"/>
    <n v="0"/>
    <n v="0"/>
    <n v="0"/>
  </r>
  <r>
    <x v="87"/>
    <s v="Washington State Historical Society"/>
    <s v="2024 Supplemental"/>
    <m/>
    <s v="390-Washington State Historical Society"/>
    <x v="10"/>
    <s v="B11"/>
    <n v="0"/>
    <n v="0"/>
    <n v="0"/>
    <n v="0"/>
    <n v="0"/>
  </r>
  <r>
    <x v="88"/>
    <s v="East Wash State Historical Society"/>
    <s v="2024 Supplemental"/>
    <m/>
    <s v="395-East Wash State Historical Society"/>
    <x v="10"/>
    <s v="B11"/>
    <n v="0"/>
    <n v="0"/>
    <n v="0"/>
    <n v="0"/>
    <n v="0"/>
  </r>
  <r>
    <x v="89"/>
    <s v="Department of Transportation"/>
    <s v="2024 Supplemental"/>
    <m/>
    <s v="405-Department of Transportation"/>
    <x v="10"/>
    <s v="B11"/>
    <n v="0"/>
    <n v="0"/>
    <n v="0"/>
    <n v="0"/>
    <n v="0"/>
  </r>
  <r>
    <x v="90"/>
    <s v="County Road Administration Board"/>
    <s v="2024 Supplemental"/>
    <m/>
    <s v="406-County Road Administration Board"/>
    <x v="10"/>
    <s v="B11"/>
    <n v="0"/>
    <n v="0"/>
    <n v="0"/>
    <n v="0"/>
    <n v="0"/>
  </r>
  <r>
    <x v="91"/>
    <s v="Transportation Improvement Board"/>
    <s v="2024 Supplemental"/>
    <m/>
    <s v="407-Transportation Improvement Board"/>
    <x v="10"/>
    <s v="B11"/>
    <n v="0"/>
    <n v="0"/>
    <n v="0"/>
    <n v="0"/>
    <n v="0"/>
  </r>
  <r>
    <x v="92"/>
    <s v="Transportation Commission"/>
    <s v="2024 Supplemental"/>
    <m/>
    <s v="410-Transportation Commission"/>
    <x v="10"/>
    <s v="B11"/>
    <n v="0"/>
    <n v="0"/>
    <n v="0"/>
    <n v="0"/>
    <n v="0"/>
  </r>
  <r>
    <x v="93"/>
    <s v="Freight Mobility Strategic Invest"/>
    <s v="2024 Supplemental"/>
    <m/>
    <s v="411-Freight Mobility Strategic Invest"/>
    <x v="10"/>
    <s v="B11"/>
    <n v="0"/>
    <n v="0"/>
    <n v="0"/>
    <n v="0"/>
    <n v="0"/>
  </r>
  <r>
    <x v="94"/>
    <s v="Columbia River Gorge Commission"/>
    <s v="2024 Supplemental"/>
    <m/>
    <s v="460-Columbia River Gorge Commission"/>
    <x v="10"/>
    <s v="B11"/>
    <n v="0"/>
    <n v="0"/>
    <n v="0"/>
    <n v="0"/>
    <n v="0"/>
  </r>
  <r>
    <x v="95"/>
    <s v="Department of Ecology"/>
    <s v="2024 Supplemental"/>
    <m/>
    <s v="461-Department of Ecology"/>
    <x v="10"/>
    <s v="B11"/>
    <n v="0"/>
    <n v="0"/>
    <n v="0"/>
    <n v="0"/>
    <n v="0"/>
  </r>
  <r>
    <x v="96"/>
    <s v="WA Pollution Liab Insurance Program"/>
    <s v="2024 Supplemental"/>
    <m/>
    <s v="462-WA Pollution Liab Insurance Program"/>
    <x v="10"/>
    <s v="B11"/>
    <n v="0"/>
    <n v="0"/>
    <n v="0"/>
    <n v="0"/>
    <n v="0"/>
  </r>
  <r>
    <x v="97"/>
    <s v="Energy Fac Site Eval"/>
    <s v="2024 Supplemental"/>
    <m/>
    <s v="463-Energy Fac Site Eval"/>
    <x v="10"/>
    <s v="B11"/>
    <n v="0"/>
    <n v="0"/>
    <n v="0"/>
    <n v="0"/>
    <n v="0"/>
  </r>
  <r>
    <x v="98"/>
    <s v="State Parks and Recreation Comm"/>
    <s v="2024 Supplemental"/>
    <m/>
    <s v="465-State Parks and Recreation Comm"/>
    <x v="10"/>
    <s v="B11"/>
    <n v="0"/>
    <n v="0"/>
    <n v="0"/>
    <n v="0"/>
    <n v="0"/>
  </r>
  <r>
    <x v="99"/>
    <s v="Rec and Conservation Funding Board"/>
    <s v="2024 Supplemental"/>
    <m/>
    <s v="467-Rec and Conservation Funding Board"/>
    <x v="10"/>
    <s v="B11"/>
    <n v="0"/>
    <n v="0"/>
    <n v="0"/>
    <n v="0"/>
    <n v="0"/>
  </r>
  <r>
    <x v="100"/>
    <s v="Environ &amp; Land Use Hearings Office"/>
    <s v="2024 Supplemental"/>
    <m/>
    <s v="468-Environ &amp; Land Use Hearings Office"/>
    <x v="10"/>
    <s v="B11"/>
    <n v="0"/>
    <n v="0"/>
    <n v="0"/>
    <n v="0"/>
    <n v="0"/>
  </r>
  <r>
    <x v="101"/>
    <s v="State Conservation Commission"/>
    <s v="2024 Supplemental"/>
    <m/>
    <s v="471-State Conservation Commission"/>
    <x v="10"/>
    <s v="B11"/>
    <n v="0"/>
    <n v="0"/>
    <n v="0"/>
    <n v="0"/>
    <n v="0"/>
  </r>
  <r>
    <x v="102"/>
    <s v="Dept of Fish and Wildlife"/>
    <s v="2024 Supplemental"/>
    <m/>
    <s v="477-Dept of Fish and Wildlife"/>
    <x v="10"/>
    <s v="B11"/>
    <n v="0"/>
    <n v="0"/>
    <n v="0"/>
    <n v="0"/>
    <n v="0"/>
  </r>
  <r>
    <x v="103"/>
    <s v="Puget Sound Partnership"/>
    <s v="2024 Supplemental"/>
    <m/>
    <s v="478-Puget Sound Partnership"/>
    <x v="10"/>
    <s v="B11"/>
    <n v="0"/>
    <n v="0"/>
    <n v="0"/>
    <n v="0"/>
    <n v="0"/>
  </r>
  <r>
    <x v="104"/>
    <s v="Department of Natural Resources"/>
    <s v="2024 Supplemental"/>
    <m/>
    <s v="490-Department of Natural Resources"/>
    <x v="10"/>
    <s v="B11"/>
    <n v="0"/>
    <n v="0"/>
    <n v="0"/>
    <n v="0"/>
    <n v="0"/>
  </r>
  <r>
    <x v="105"/>
    <s v="Department of Agriculture"/>
    <s v="2024 Supplemental"/>
    <m/>
    <s v="495-Department of Agriculture"/>
    <x v="10"/>
    <s v="B11"/>
    <n v="0"/>
    <n v="0"/>
    <n v="0"/>
    <n v="0"/>
    <n v="0"/>
  </r>
  <r>
    <x v="106"/>
    <s v="Employment Security Department"/>
    <s v="2024 Supplemental"/>
    <m/>
    <s v="540-Employment Security Department"/>
    <x v="10"/>
    <s v="B11"/>
    <n v="0"/>
    <n v="0"/>
    <n v="0"/>
    <n v="0"/>
    <n v="0"/>
  </r>
  <r>
    <x v="107"/>
    <s v="Community/Technical College System"/>
    <s v="2024 Supplemental"/>
    <m/>
    <s v="699-Community/Technical College System"/>
    <x v="10"/>
    <s v="B11"/>
    <n v="0"/>
    <n v="0"/>
    <n v="0"/>
    <n v="0"/>
    <n v="0"/>
  </r>
  <r>
    <x v="0"/>
    <s v="House of Representatives"/>
    <s v="2023-25 Biennium"/>
    <s v="SMALL"/>
    <s v="011-House of Representatives"/>
    <x v="11"/>
    <s v="B10"/>
    <n v="0"/>
    <n v="0"/>
    <n v="0"/>
    <n v="0"/>
    <n v="0"/>
  </r>
  <r>
    <x v="1"/>
    <s v="Senate"/>
    <s v="2023-25 Biennium"/>
    <s v="SMALL"/>
    <s v="012-Senate"/>
    <x v="11"/>
    <s v="B10"/>
    <n v="0"/>
    <n v="0"/>
    <n v="0"/>
    <n v="0"/>
    <n v="0"/>
  </r>
  <r>
    <x v="2"/>
    <s v="Joint Transportation Committee"/>
    <s v="2023-25 Biennium"/>
    <s v="SMALL"/>
    <s v="013-Joint Transportation Committee"/>
    <x v="11"/>
    <s v="B10"/>
    <n v="0"/>
    <n v="0"/>
    <n v="0"/>
    <n v="0"/>
    <n v="0"/>
  </r>
  <r>
    <x v="3"/>
    <s v="Jt Leg Audit &amp; Review Committee"/>
    <s v="2023-25 Biennium"/>
    <s v="SMALL"/>
    <s v="014-Jt Leg Audit &amp; Review Committee"/>
    <x v="11"/>
    <s v="B10"/>
    <n v="0"/>
    <n v="0"/>
    <n v="0"/>
    <n v="0"/>
    <n v="0"/>
  </r>
  <r>
    <x v="4"/>
    <s v="LEAP Committee"/>
    <s v="2023-25 Biennium"/>
    <s v="SMALL"/>
    <s v="020-LEAP Committee"/>
    <x v="11"/>
    <s v="B10"/>
    <n v="0"/>
    <n v="0"/>
    <n v="0"/>
    <n v="0"/>
    <n v="0"/>
  </r>
  <r>
    <x v="5"/>
    <s v="Office of the State Actuary"/>
    <s v="2023-25 Biennium"/>
    <s v="SMALL"/>
    <s v="035-Office of the State Actuary"/>
    <x v="11"/>
    <s v="B10"/>
    <n v="0"/>
    <n v="0"/>
    <n v="0"/>
    <n v="0"/>
    <n v="0"/>
  </r>
  <r>
    <x v="7"/>
    <s v="Office of Legislative Support Svcs"/>
    <s v="2023-25 Biennium"/>
    <s v="SMALL"/>
    <s v="037-Office of Legislative Support Svcs"/>
    <x v="11"/>
    <s v="B10"/>
    <n v="0"/>
    <n v="0"/>
    <n v="0"/>
    <n v="0"/>
    <n v="0"/>
  </r>
  <r>
    <x v="8"/>
    <s v="Joint Legislative Systems Comm"/>
    <s v="2023-25 Biennium"/>
    <s v="SMALL"/>
    <s v="038-Joint Legislative Systems Comm"/>
    <x v="11"/>
    <s v="B10"/>
    <n v="0"/>
    <n v="0"/>
    <n v="0"/>
    <n v="0"/>
    <n v="0"/>
  </r>
  <r>
    <x v="9"/>
    <s v="Statute Law Committee"/>
    <s v="2023-25 Biennium"/>
    <s v="SMALL"/>
    <s v="040-Statute Law Committee"/>
    <x v="11"/>
    <s v="B10"/>
    <n v="0"/>
    <n v="0"/>
    <n v="0"/>
    <n v="0"/>
    <n v="0"/>
  </r>
  <r>
    <x v="10"/>
    <s v="Supreme Court"/>
    <s v="2023-25 Biennium"/>
    <s v="SMALL"/>
    <s v="045-Supreme Court"/>
    <x v="11"/>
    <s v="B10"/>
    <n v="0"/>
    <n v="0"/>
    <n v="0"/>
    <n v="0"/>
    <n v="0"/>
  </r>
  <r>
    <x v="11"/>
    <s v="State Law Library"/>
    <s v="2023-25 Biennium"/>
    <s v="SMALL"/>
    <s v="046-State Law Library"/>
    <x v="11"/>
    <s v="B10"/>
    <n v="0"/>
    <n v="0"/>
    <n v="0"/>
    <n v="0"/>
    <n v="0"/>
  </r>
  <r>
    <x v="12"/>
    <s v="Court of Appeals"/>
    <s v="2023-25 Biennium"/>
    <s v="SMALL"/>
    <s v="048-Court of Appeals"/>
    <x v="11"/>
    <s v="B10"/>
    <n v="0"/>
    <n v="0"/>
    <n v="0"/>
    <n v="0"/>
    <n v="0"/>
  </r>
  <r>
    <x v="13"/>
    <s v="Commission on Judicial Conduct"/>
    <s v="2023-25 Biennium"/>
    <s v="SMALL"/>
    <s v="050-Commission on Judicial Conduct"/>
    <x v="11"/>
    <s v="B10"/>
    <n v="0"/>
    <n v="0"/>
    <n v="0"/>
    <n v="0"/>
    <n v="0"/>
  </r>
  <r>
    <x v="14"/>
    <s v="Administrative Office of the Courts"/>
    <s v="2023-25 Biennium"/>
    <s v="SMALL"/>
    <s v="055-Administrative Office of the Courts"/>
    <x v="11"/>
    <s v="B10"/>
    <n v="0"/>
    <n v="0"/>
    <n v="0"/>
    <n v="0"/>
    <n v="0"/>
  </r>
  <r>
    <x v="15"/>
    <s v="Office of Public Defense"/>
    <s v="2023-25 Biennium"/>
    <s v="SMALL"/>
    <s v="056-Office of Public Defense"/>
    <x v="11"/>
    <s v="B10"/>
    <n v="0"/>
    <n v="0"/>
    <n v="0"/>
    <n v="0"/>
    <n v="0"/>
  </r>
  <r>
    <x v="16"/>
    <s v="Office of Civil Legal Aid"/>
    <s v="2023-25 Biennium"/>
    <s v="SMALL"/>
    <s v="057-Office of Civil Legal Aid"/>
    <x v="11"/>
    <s v="B10"/>
    <n v="96000"/>
    <n v="96000"/>
    <n v="192000"/>
    <n v="8000"/>
    <n v="8000"/>
  </r>
  <r>
    <x v="17"/>
    <s v="Office of the Governor"/>
    <s v="2023-25 Biennium"/>
    <s v="SMALL"/>
    <s v="075-Office of the Governor"/>
    <x v="11"/>
    <s v="B10"/>
    <n v="0"/>
    <n v="0"/>
    <n v="0"/>
    <n v="0"/>
    <n v="0"/>
  </r>
  <r>
    <x v="18"/>
    <s v="Office of the Lieutenant Governor"/>
    <s v="2023-25 Biennium"/>
    <s v="SMALL"/>
    <s v="080-Office of the Lieutenant Governor"/>
    <x v="11"/>
    <s v="B10"/>
    <n v="0"/>
    <n v="0"/>
    <n v="0"/>
    <n v="0"/>
    <n v="0"/>
  </r>
  <r>
    <x v="20"/>
    <s v="Public Disclosure Commission"/>
    <s v="2023-25 Biennium"/>
    <s v="SMALL"/>
    <s v="082-Public Disclosure Commission"/>
    <x v="11"/>
    <s v="B10"/>
    <n v="460500"/>
    <n v="460500"/>
    <n v="921000"/>
    <n v="38375"/>
    <n v="38375"/>
  </r>
  <r>
    <x v="21"/>
    <s v="Office of the Secretary of State"/>
    <s v="2023-25 Biennium"/>
    <s v="SMALL"/>
    <s v="085-Office of the Secretary of State"/>
    <x v="11"/>
    <s v="B10"/>
    <n v="0"/>
    <n v="0"/>
    <n v="0"/>
    <n v="0"/>
    <n v="0"/>
  </r>
  <r>
    <x v="22"/>
    <s v="Governor's Office of Indian Affairs"/>
    <s v="2023-25 Biennium"/>
    <s v="SMALL"/>
    <s v="086-Governor's Office of Indian Affairs"/>
    <x v="11"/>
    <s v="B10"/>
    <n v="31500"/>
    <n v="32500"/>
    <n v="64000"/>
    <n v="2625"/>
    <n v="2708.3333333333335"/>
  </r>
  <r>
    <x v="23"/>
    <s v="Asian-Pacific-American Affrs"/>
    <s v="2023-25 Biennium"/>
    <s v="SMALL"/>
    <s v="087-Asian-Pacific-American Affrs"/>
    <x v="11"/>
    <s v="B10"/>
    <n v="43500"/>
    <n v="44500"/>
    <n v="88000"/>
    <n v="3625"/>
    <n v="3708.3333333333335"/>
  </r>
  <r>
    <x v="24"/>
    <s v="Office of the State Treasurer"/>
    <s v="2023-25 Biennium"/>
    <s v="SMALL"/>
    <s v="090-Office of the State Treasurer"/>
    <x v="11"/>
    <s v="B10"/>
    <n v="0"/>
    <n v="0"/>
    <n v="0"/>
    <n v="0"/>
    <n v="0"/>
  </r>
  <r>
    <x v="25"/>
    <s v="Redistricting Commission"/>
    <s v="2023-25 Biennium"/>
    <s v="SMALL"/>
    <s v="091-Redistricting Commission"/>
    <x v="11"/>
    <s v="B10"/>
    <n v="0"/>
    <n v="0"/>
    <n v="0"/>
    <n v="0"/>
    <n v="0"/>
  </r>
  <r>
    <x v="26"/>
    <s v="Office of the State Auditor"/>
    <s v="2023-25 Biennium"/>
    <s v="SMALL"/>
    <s v="095-Office of the State Auditor"/>
    <x v="11"/>
    <s v="B10"/>
    <n v="0"/>
    <n v="0"/>
    <n v="0"/>
    <n v="0"/>
    <n v="0"/>
  </r>
  <r>
    <x v="27"/>
    <s v="Comm Salaries for Elected Officials"/>
    <s v="2023-25 Biennium"/>
    <s v="SMALL"/>
    <s v="099-Comm Salaries for Elected Officials"/>
    <x v="11"/>
    <s v="B10"/>
    <n v="19500"/>
    <n v="19500"/>
    <n v="39000"/>
    <n v="1625"/>
    <n v="1625"/>
  </r>
  <r>
    <x v="28"/>
    <s v="Office of the Attorney General"/>
    <s v="2023-25 Biennium"/>
    <s v="SMALL"/>
    <s v="100-Office of the Attorney General"/>
    <x v="11"/>
    <s v="B10"/>
    <n v="0"/>
    <n v="0"/>
    <n v="0"/>
    <n v="0"/>
    <n v="0"/>
  </r>
  <r>
    <x v="29"/>
    <s v="Caseload Forecast Council"/>
    <s v="2023-25 Biennium"/>
    <s v="SMALL"/>
    <s v="101-Caseload Forecast Council"/>
    <x v="11"/>
    <s v="B10"/>
    <n v="168500"/>
    <n v="169500"/>
    <n v="338000"/>
    <n v="14041.666666666666"/>
    <n v="14125"/>
  </r>
  <r>
    <x v="30"/>
    <s v="Dept of Financial Institutions"/>
    <s v="2023-25 Biennium"/>
    <s v="SMALL"/>
    <s v="102-Dept of Financial Institutions"/>
    <x v="11"/>
    <s v="B10"/>
    <n v="0"/>
    <n v="0"/>
    <n v="0"/>
    <n v="0"/>
    <n v="0"/>
  </r>
  <r>
    <x v="31"/>
    <s v="Department of Commerce"/>
    <s v="2023-25 Biennium"/>
    <s v="SMALL"/>
    <s v="103-Department of Commerce"/>
    <x v="11"/>
    <s v="B10"/>
    <n v="0"/>
    <n v="0"/>
    <n v="0"/>
    <n v="0"/>
    <n v="0"/>
  </r>
  <r>
    <x v="32"/>
    <s v="Economic &amp; Revenue Forecast Council"/>
    <s v="2023-25 Biennium"/>
    <s v="SMALL"/>
    <s v="104-Economic &amp; Revenue Forecast Council"/>
    <x v="11"/>
    <s v="B10"/>
    <n v="0"/>
    <n v="0"/>
    <n v="0"/>
    <n v="0"/>
    <n v="0"/>
  </r>
  <r>
    <x v="33"/>
    <s v="Office of Financial Management"/>
    <s v="2023-25 Biennium"/>
    <s v="SMALL"/>
    <s v="105-Office of Financial Management"/>
    <x v="11"/>
    <s v="B10"/>
    <n v="0"/>
    <n v="0"/>
    <n v="0"/>
    <n v="0"/>
    <n v="0"/>
  </r>
  <r>
    <x v="34"/>
    <s v="WA State Health Care Authority"/>
    <s v="2023-25 Biennium"/>
    <s v="SMALL"/>
    <s v="107-WA State Health Care Authority"/>
    <x v="11"/>
    <s v="B10"/>
    <n v="0"/>
    <n v="0"/>
    <n v="0"/>
    <n v="0"/>
    <n v="0"/>
  </r>
  <r>
    <x v="35"/>
    <s v="Office of Administrative Hearings"/>
    <s v="2023-25 Biennium"/>
    <s v="SMALL"/>
    <s v="110-Office of Administrative Hearings"/>
    <x v="11"/>
    <s v="B10"/>
    <n v="0"/>
    <n v="0"/>
    <n v="0"/>
    <n v="0"/>
    <n v="0"/>
  </r>
  <r>
    <x v="36"/>
    <s v="State Lottery Commission"/>
    <s v="2023-25 Biennium"/>
    <s v="SMALL"/>
    <s v="116-State Lottery Commission"/>
    <x v="11"/>
    <s v="B10"/>
    <n v="0"/>
    <n v="0"/>
    <n v="0"/>
    <n v="0"/>
    <n v="0"/>
  </r>
  <r>
    <x v="37"/>
    <s v="Washington State Gambling Comm"/>
    <s v="2023-25 Biennium"/>
    <s v="SMALL"/>
    <s v="117-Washington State Gambling Comm"/>
    <x v="11"/>
    <s v="B10"/>
    <n v="0"/>
    <n v="0"/>
    <n v="0"/>
    <n v="0"/>
    <n v="0"/>
  </r>
  <r>
    <x v="38"/>
    <s v="WA State Comm on Hispanic Affairs"/>
    <s v="2023-25 Biennium"/>
    <s v="SMALL"/>
    <s v="118-WA State Comm on Hispanic Affairs"/>
    <x v="11"/>
    <s v="B10"/>
    <n v="44500"/>
    <n v="44500"/>
    <n v="89000"/>
    <n v="3708.3333333333335"/>
    <n v="3708.3333333333335"/>
  </r>
  <r>
    <x v="39"/>
    <s v="African-American Affairs Comm"/>
    <s v="2023-25 Biennium"/>
    <s v="SMALL"/>
    <s v="119-African-American Affairs Comm"/>
    <x v="11"/>
    <s v="B10"/>
    <n v="39000"/>
    <n v="40000"/>
    <n v="79000"/>
    <n v="3250"/>
    <n v="3333.3333333333335"/>
  </r>
  <r>
    <x v="40"/>
    <s v="Human Rights Commission"/>
    <s v="2023-25 Biennium"/>
    <s v="SMALL"/>
    <s v="120-Human Rights Commission"/>
    <x v="11"/>
    <s v="B10"/>
    <n v="0"/>
    <n v="0"/>
    <n v="0"/>
    <n v="0"/>
    <n v="0"/>
  </r>
  <r>
    <x v="41"/>
    <s v="Department of Retirement Systems"/>
    <s v="2023-25 Biennium"/>
    <s v="SMALL"/>
    <s v="124-Department of Retirement Systems"/>
    <x v="11"/>
    <s v="B10"/>
    <n v="0"/>
    <n v="0"/>
    <n v="0"/>
    <n v="0"/>
    <n v="0"/>
  </r>
  <r>
    <x v="42"/>
    <s v="State Investment Board"/>
    <s v="2023-25 Biennium"/>
    <s v="SMALL"/>
    <s v="126-State Investment Board"/>
    <x v="11"/>
    <s v="B10"/>
    <n v="0"/>
    <n v="0"/>
    <n v="0"/>
    <n v="0"/>
    <n v="0"/>
  </r>
  <r>
    <x v="43"/>
    <s v="Department of Revenue"/>
    <s v="2023-25 Biennium"/>
    <s v="SMALL"/>
    <s v="140-Department of Revenue"/>
    <x v="11"/>
    <s v="B10"/>
    <n v="0"/>
    <n v="0"/>
    <n v="0"/>
    <n v="0"/>
    <n v="0"/>
  </r>
  <r>
    <x v="44"/>
    <s v="Board of Tax Appeals"/>
    <s v="2023-25 Biennium"/>
    <s v="SMALL"/>
    <s v="142-Board of Tax Appeals"/>
    <x v="11"/>
    <s v="B10"/>
    <n v="223500"/>
    <n v="226500"/>
    <n v="450000"/>
    <n v="18625"/>
    <n v="18875"/>
  </r>
  <r>
    <x v="45"/>
    <s v="Minority &amp; Women's Business Enterp"/>
    <s v="2023-25 Biennium"/>
    <s v="SMALL"/>
    <s v="147-Minority &amp; Women's Business Enterp"/>
    <x v="11"/>
    <s v="B10"/>
    <n v="0"/>
    <n v="0"/>
    <n v="0"/>
    <n v="0"/>
    <n v="0"/>
  </r>
  <r>
    <x v="46"/>
    <s v="Office of Insurance Commissioner"/>
    <s v="2023-25 Biennium"/>
    <s v="SMALL"/>
    <s v="160-Office of Insurance Commissioner"/>
    <x v="11"/>
    <s v="B10"/>
    <n v="0"/>
    <n v="0"/>
    <n v="0"/>
    <n v="0"/>
    <n v="0"/>
  </r>
  <r>
    <x v="47"/>
    <s v="Consolidated Technology Services"/>
    <s v="2023-25 Biennium"/>
    <s v="SMALL"/>
    <s v="163-Consolidated Technology Services"/>
    <x v="11"/>
    <s v="B10"/>
    <n v="0"/>
    <n v="0"/>
    <n v="0"/>
    <n v="0"/>
    <n v="0"/>
  </r>
  <r>
    <x v="48"/>
    <s v="State Board of Accountancy"/>
    <s v="2023-25 Biennium"/>
    <s v="SMALL"/>
    <s v="165-State Board of Accountancy"/>
    <x v="11"/>
    <s v="B10"/>
    <n v="150000"/>
    <n v="152000"/>
    <n v="302000"/>
    <n v="12500"/>
    <n v="12666.666666666666"/>
  </r>
  <r>
    <x v="49"/>
    <s v="Bd of Reg Prof Eng &amp; Land Surveyors"/>
    <s v="2023-25 Biennium"/>
    <s v="SMALL"/>
    <s v="166-Bd of Reg Prof Eng &amp; Land Surveyors"/>
    <x v="11"/>
    <s v="B10"/>
    <n v="0"/>
    <n v="0"/>
    <n v="0"/>
    <n v="0"/>
    <n v="0"/>
  </r>
  <r>
    <x v="50"/>
    <s v="Forensic Investigations Council"/>
    <s v="2023-25 Biennium"/>
    <s v="SMALL"/>
    <s v="167-Forensic Investigations Council"/>
    <x v="11"/>
    <s v="B10"/>
    <n v="0"/>
    <n v="0"/>
    <n v="0"/>
    <n v="0"/>
    <n v="0"/>
  </r>
  <r>
    <x v="51"/>
    <s v="Dept of Enterprise Services"/>
    <s v="2023-25 Biennium"/>
    <s v="SMALL"/>
    <s v="179-Dept of Enterprise Services"/>
    <x v="11"/>
    <s v="B10"/>
    <n v="0"/>
    <n v="0"/>
    <n v="0"/>
    <n v="0"/>
    <n v="0"/>
  </r>
  <r>
    <x v="52"/>
    <s v="Washington Horse Racing Commission"/>
    <s v="2023-25 Biennium"/>
    <s v="SMALL"/>
    <s v="185-Washington Horse Racing Commission"/>
    <x v="11"/>
    <s v="B10"/>
    <n v="0"/>
    <n v="0"/>
    <n v="0"/>
    <n v="0"/>
    <n v="0"/>
  </r>
  <r>
    <x v="53"/>
    <s v="Bd of Industrial Insurance Appeals"/>
    <s v="2023-25 Biennium"/>
    <s v="SMALL"/>
    <s v="190-Bd of Industrial Insurance Appeals"/>
    <x v="11"/>
    <s v="B10"/>
    <n v="0"/>
    <n v="0"/>
    <n v="0"/>
    <n v="0"/>
    <n v="0"/>
  </r>
  <r>
    <x v="54"/>
    <s v="Liquor and Cannabis Board"/>
    <s v="2023-25 Biennium"/>
    <s v="SMALL"/>
    <s v="195-Liquor and Cannabis Board"/>
    <x v="11"/>
    <s v="B10"/>
    <n v="0"/>
    <n v="0"/>
    <n v="0"/>
    <n v="0"/>
    <n v="0"/>
  </r>
  <r>
    <x v="55"/>
    <s v="Board of Pilotage Commissioners"/>
    <s v="2023-25 Biennium"/>
    <s v="SMALL"/>
    <s v="205-Board of Pilotage Commissioners"/>
    <x v="11"/>
    <s v="B10"/>
    <n v="0"/>
    <n v="0"/>
    <n v="0"/>
    <n v="0"/>
    <n v="0"/>
  </r>
  <r>
    <x v="56"/>
    <s v="Utilities and Transportation Comm"/>
    <s v="2023-25 Biennium"/>
    <s v="SMALL"/>
    <s v="215-Utilities and Transportation Comm"/>
    <x v="11"/>
    <s v="B10"/>
    <n v="0"/>
    <n v="0"/>
    <n v="0"/>
    <n v="0"/>
    <n v="0"/>
  </r>
  <r>
    <x v="57"/>
    <s v="Board for Volunteer Firefighters"/>
    <s v="2023-25 Biennium"/>
    <s v="SMALL"/>
    <s v="220-Board for Volunteer Firefighters"/>
    <x v="11"/>
    <s v="B10"/>
    <n v="0"/>
    <n v="0"/>
    <n v="0"/>
    <n v="0"/>
    <n v="0"/>
  </r>
  <r>
    <x v="58"/>
    <s v="Washington State Patrol"/>
    <s v="2023-25 Biennium"/>
    <s v="SMALL"/>
    <s v="225-Washington State Patrol"/>
    <x v="11"/>
    <s v="B10"/>
    <n v="0"/>
    <n v="0"/>
    <n v="0"/>
    <n v="0"/>
    <n v="0"/>
  </r>
  <r>
    <x v="59"/>
    <s v="Criminal Justice Training Comm"/>
    <s v="2023-25 Biennium"/>
    <s v="SMALL"/>
    <s v="227-Criminal Justice Training Comm"/>
    <x v="11"/>
    <s v="B10"/>
    <n v="0"/>
    <n v="0"/>
    <n v="0"/>
    <n v="0"/>
    <n v="0"/>
  </r>
  <r>
    <x v="60"/>
    <s v="WA Traffic Safety Commission"/>
    <s v="2023-25 Biennium"/>
    <s v="SMALL"/>
    <s v="228-WA Traffic Safety Commission"/>
    <x v="11"/>
    <s v="B10"/>
    <n v="0"/>
    <n v="0"/>
    <n v="0"/>
    <n v="0"/>
    <n v="0"/>
  </r>
  <r>
    <x v="61"/>
    <s v="Office of Independent Investigations"/>
    <s v="2023-25 Biennium"/>
    <s v="SMALL"/>
    <s v="229-Office of Independent Investigations"/>
    <x v="11"/>
    <s v="B10"/>
    <n v="0"/>
    <n v="0"/>
    <n v="0"/>
    <n v="0"/>
    <n v="0"/>
  </r>
  <r>
    <x v="62"/>
    <s v="Department of Labor and Industries"/>
    <s v="2023-25 Biennium"/>
    <s v="SMALL"/>
    <s v="235-Department of Labor and Industries"/>
    <x v="11"/>
    <s v="B10"/>
    <n v="0"/>
    <n v="0"/>
    <n v="0"/>
    <n v="0"/>
    <n v="0"/>
  </r>
  <r>
    <x v="63"/>
    <s v="Department of Licensing"/>
    <s v="2023-25 Biennium"/>
    <s v="SMALL"/>
    <s v="240-Department of Licensing"/>
    <x v="11"/>
    <s v="B10"/>
    <n v="0"/>
    <n v="0"/>
    <n v="0"/>
    <n v="0"/>
    <n v="0"/>
  </r>
  <r>
    <x v="64"/>
    <s v="Military Department"/>
    <s v="2023-25 Biennium"/>
    <s v="SMALL"/>
    <s v="245-Military Department"/>
    <x v="11"/>
    <s v="B10"/>
    <n v="0"/>
    <n v="0"/>
    <n v="0"/>
    <n v="0"/>
    <n v="0"/>
  </r>
  <r>
    <x v="65"/>
    <s v="Public Employment Relations Comm"/>
    <s v="2023-25 Biennium"/>
    <s v="SMALL"/>
    <s v="275-Public Employment Relations Comm"/>
    <x v="11"/>
    <s v="B10"/>
    <n v="0"/>
    <n v="0"/>
    <n v="0"/>
    <n v="0"/>
    <n v="0"/>
  </r>
  <r>
    <x v="66"/>
    <s v="Dept of Social and Health Services"/>
    <s v="2023-25 Biennium"/>
    <s v="SMALL"/>
    <s v="300-Dept of Social and Health Services"/>
    <x v="11"/>
    <s v="B10"/>
    <n v="0"/>
    <n v="0"/>
    <n v="0"/>
    <n v="0"/>
    <n v="0"/>
  </r>
  <r>
    <x v="67"/>
    <s v="Department of Health"/>
    <s v="2023-25 Biennium"/>
    <s v="SMALL"/>
    <s v="303-Department of Health"/>
    <x v="11"/>
    <s v="B10"/>
    <n v="0"/>
    <n v="0"/>
    <n v="0"/>
    <n v="0"/>
    <n v="0"/>
  </r>
  <r>
    <x v="68"/>
    <s v="Department of Veterans' Affairs"/>
    <s v="2023-25 Biennium"/>
    <s v="SMALL"/>
    <s v="305-Department of Veterans' Affairs"/>
    <x v="11"/>
    <s v="B10"/>
    <n v="0"/>
    <n v="0"/>
    <n v="0"/>
    <n v="0"/>
    <n v="0"/>
  </r>
  <r>
    <x v="69"/>
    <s v="Dept of Children, Youth &amp; Families"/>
    <s v="2023-25 Biennium"/>
    <s v="SMALL"/>
    <s v="307-Dept of Children, Youth &amp; Families"/>
    <x v="11"/>
    <s v="B10"/>
    <n v="0"/>
    <n v="0"/>
    <n v="0"/>
    <n v="0"/>
    <n v="0"/>
  </r>
  <r>
    <x v="70"/>
    <s v="Department of Corrections"/>
    <s v="2023-25 Biennium"/>
    <s v="SMALL"/>
    <s v="310-Department of Corrections"/>
    <x v="11"/>
    <s v="B10"/>
    <n v="0"/>
    <n v="0"/>
    <n v="0"/>
    <n v="0"/>
    <n v="0"/>
  </r>
  <r>
    <x v="71"/>
    <s v="Dept of Services for the Blind"/>
    <s v="2023-25 Biennium"/>
    <s v="SMALL"/>
    <s v="315-Dept of Services for the Blind"/>
    <x v="11"/>
    <s v="B10"/>
    <n v="0"/>
    <n v="0"/>
    <n v="0"/>
    <n v="0"/>
    <n v="0"/>
  </r>
  <r>
    <x v="72"/>
    <s v="Student Achievement Council"/>
    <s v="2023-25 Biennium"/>
    <s v="SMALL"/>
    <s v="340-Student Achievement Council"/>
    <x v="11"/>
    <s v="B10"/>
    <n v="0"/>
    <n v="0"/>
    <n v="0"/>
    <n v="0"/>
    <n v="0"/>
  </r>
  <r>
    <x v="73"/>
    <s v="LEOFF 2 Retirement Board"/>
    <s v="2023-25 Biennium"/>
    <s v="SMALL"/>
    <s v="341-LEOFF 2 Retirement Board"/>
    <x v="11"/>
    <s v="B10"/>
    <n v="115000"/>
    <n v="116000"/>
    <n v="231000"/>
    <n v="9583.3333333333339"/>
    <n v="9666.6666666666661"/>
  </r>
  <r>
    <x v="74"/>
    <s v="Public Schools"/>
    <s v="2023-25 Biennium"/>
    <s v="SMALL"/>
    <s v="350-Public Schools"/>
    <x v="11"/>
    <s v="B10"/>
    <n v="0"/>
    <n v="0"/>
    <n v="0"/>
    <n v="0"/>
    <n v="0"/>
  </r>
  <r>
    <x v="75"/>
    <s v="State School for the Blind"/>
    <s v="2023-25 Biennium"/>
    <s v="SMALL"/>
    <s v="351-State School for the Blind"/>
    <x v="11"/>
    <s v="B10"/>
    <n v="0"/>
    <n v="0"/>
    <n v="0"/>
    <n v="0"/>
    <n v="0"/>
  </r>
  <r>
    <x v="76"/>
    <s v="Childhood Deafness &amp; Hearing Loss"/>
    <s v="2023-25 Biennium"/>
    <s v="SMALL"/>
    <s v="353-Childhood Deafness &amp; Hearing Loss"/>
    <x v="11"/>
    <s v="B10"/>
    <n v="0"/>
    <n v="0"/>
    <n v="0"/>
    <n v="0"/>
    <n v="0"/>
  </r>
  <r>
    <x v="77"/>
    <s v="Workforce Trng &amp; Educ Coord Board"/>
    <s v="2023-25 Biennium"/>
    <s v="SMALL"/>
    <s v="354-Workforce Trng &amp; Educ Coord Board"/>
    <x v="11"/>
    <s v="B10"/>
    <n v="0"/>
    <n v="0"/>
    <n v="0"/>
    <n v="0"/>
    <n v="0"/>
  </r>
  <r>
    <x v="78"/>
    <s v="Archaeology &amp; Historic Preservation"/>
    <s v="2023-25 Biennium"/>
    <s v="SMALL"/>
    <s v="355-Archaeology &amp; Historic Preservation"/>
    <x v="11"/>
    <s v="B10"/>
    <n v="306000"/>
    <n v="309000"/>
    <n v="615000"/>
    <n v="25500"/>
    <n v="25750"/>
  </r>
  <r>
    <x v="108"/>
    <s v="Department of Early Learning"/>
    <s v="2023-25 Biennium"/>
    <s v="SMALL"/>
    <s v="357-Department of Early Learning"/>
    <x v="11"/>
    <s v="B10"/>
    <n v="0"/>
    <n v="0"/>
    <n v="0"/>
    <n v="0"/>
    <n v="0"/>
  </r>
  <r>
    <x v="79"/>
    <s v="Washington Charter School Comm"/>
    <s v="2023-25 Biennium"/>
    <s v="SMALL"/>
    <s v="359-Washington Charter School Comm"/>
    <x v="11"/>
    <s v="B10"/>
    <n v="0"/>
    <n v="0"/>
    <n v="0"/>
    <n v="0"/>
    <n v="0"/>
  </r>
  <r>
    <x v="80"/>
    <s v="University of Washington"/>
    <s v="2023-25 Biennium"/>
    <s v="SMALL"/>
    <s v="360-University of Washington"/>
    <x v="11"/>
    <s v="B10"/>
    <n v="0"/>
    <n v="0"/>
    <n v="0"/>
    <n v="0"/>
    <n v="0"/>
  </r>
  <r>
    <x v="81"/>
    <s v="Washington State University"/>
    <s v="2023-25 Biennium"/>
    <s v="SMALL"/>
    <s v="365-Washington State University"/>
    <x v="11"/>
    <s v="B10"/>
    <n v="0"/>
    <n v="0"/>
    <n v="0"/>
    <n v="0"/>
    <n v="0"/>
  </r>
  <r>
    <x v="82"/>
    <s v="Eastern Washington University"/>
    <s v="2023-25 Biennium"/>
    <s v="SMALL"/>
    <s v="370-Eastern Washington University"/>
    <x v="11"/>
    <s v="B10"/>
    <n v="0"/>
    <n v="0"/>
    <n v="0"/>
    <n v="0"/>
    <n v="0"/>
  </r>
  <r>
    <x v="83"/>
    <s v="Central Washington University"/>
    <s v="2023-25 Biennium"/>
    <s v="SMALL"/>
    <s v="375-Central Washington University"/>
    <x v="11"/>
    <s v="B10"/>
    <n v="0"/>
    <n v="0"/>
    <n v="0"/>
    <n v="0"/>
    <n v="0"/>
  </r>
  <r>
    <x v="84"/>
    <s v="The Evergreen State College"/>
    <s v="2023-25 Biennium"/>
    <s v="SMALL"/>
    <s v="376-The Evergreen State College"/>
    <x v="11"/>
    <s v="B10"/>
    <n v="0"/>
    <n v="0"/>
    <n v="0"/>
    <n v="0"/>
    <n v="0"/>
  </r>
  <r>
    <x v="85"/>
    <s v="Western Washington University"/>
    <s v="2023-25 Biennium"/>
    <s v="SMALL"/>
    <s v="380-Western Washington University"/>
    <x v="11"/>
    <s v="B10"/>
    <n v="0"/>
    <n v="0"/>
    <n v="0"/>
    <n v="0"/>
    <n v="0"/>
  </r>
  <r>
    <x v="86"/>
    <s v="Washington State Arts Commission"/>
    <s v="2023-25 Biennium"/>
    <s v="SMALL"/>
    <s v="387-Washington State Arts Commission"/>
    <x v="11"/>
    <s v="B10"/>
    <n v="330000"/>
    <n v="332000"/>
    <n v="662000"/>
    <n v="27500"/>
    <n v="27666.666666666668"/>
  </r>
  <r>
    <x v="87"/>
    <s v="Washington State Historical Society"/>
    <s v="2023-25 Biennium"/>
    <s v="SMALL"/>
    <s v="390-Washington State Historical Society"/>
    <x v="11"/>
    <s v="B10"/>
    <n v="0"/>
    <n v="0"/>
    <n v="0"/>
    <n v="0"/>
    <n v="0"/>
  </r>
  <r>
    <x v="88"/>
    <s v="East Wash State Historical Society"/>
    <s v="2023-25 Biennium"/>
    <s v="SMALL"/>
    <s v="395-East Wash State Historical Society"/>
    <x v="11"/>
    <s v="B10"/>
    <n v="0"/>
    <n v="0"/>
    <n v="0"/>
    <n v="0"/>
    <n v="0"/>
  </r>
  <r>
    <x v="89"/>
    <s v="Department of Transportation"/>
    <s v="2023-25 Biennium"/>
    <s v="SMALL"/>
    <s v="405-Department of Transportation"/>
    <x v="11"/>
    <s v="B10"/>
    <n v="0"/>
    <n v="0"/>
    <n v="0"/>
    <n v="0"/>
    <n v="0"/>
  </r>
  <r>
    <x v="90"/>
    <s v="County Road Administration Board"/>
    <s v="2023-25 Biennium"/>
    <s v="SMALL"/>
    <s v="406-County Road Administration Board"/>
    <x v="11"/>
    <s v="B10"/>
    <n v="0"/>
    <n v="0"/>
    <n v="0"/>
    <n v="0"/>
    <n v="0"/>
  </r>
  <r>
    <x v="91"/>
    <s v="Transportation Improvement Board"/>
    <s v="2023-25 Biennium"/>
    <s v="SMALL"/>
    <s v="407-Transportation Improvement Board"/>
    <x v="11"/>
    <s v="B10"/>
    <n v="0"/>
    <n v="0"/>
    <n v="0"/>
    <n v="0"/>
    <n v="0"/>
  </r>
  <r>
    <x v="92"/>
    <s v="Transportation Commission"/>
    <s v="2023-25 Biennium"/>
    <s v="SMALL"/>
    <s v="410-Transportation Commission"/>
    <x v="11"/>
    <s v="B10"/>
    <n v="0"/>
    <n v="0"/>
    <n v="0"/>
    <n v="0"/>
    <n v="0"/>
  </r>
  <r>
    <x v="93"/>
    <s v="Freight Mobility Strategic Invest"/>
    <s v="2023-25 Biennium"/>
    <s v="SMALL"/>
    <s v="411-Freight Mobility Strategic Invest"/>
    <x v="11"/>
    <s v="B10"/>
    <n v="0"/>
    <n v="0"/>
    <n v="0"/>
    <n v="0"/>
    <n v="0"/>
  </r>
  <r>
    <x v="94"/>
    <s v="Columbia River Gorge Commission"/>
    <s v="2023-25 Biennium"/>
    <s v="SMALL"/>
    <s v="460-Columbia River Gorge Commission"/>
    <x v="11"/>
    <s v="B10"/>
    <n v="0"/>
    <n v="0"/>
    <n v="0"/>
    <n v="0"/>
    <n v="0"/>
  </r>
  <r>
    <x v="95"/>
    <s v="Department of Ecology"/>
    <s v="2023-25 Biennium"/>
    <s v="SMALL"/>
    <s v="461-Department of Ecology"/>
    <x v="11"/>
    <s v="B10"/>
    <n v="0"/>
    <n v="0"/>
    <n v="0"/>
    <n v="0"/>
    <n v="0"/>
  </r>
  <r>
    <x v="96"/>
    <s v="WA Pollution Liab Insurance Program"/>
    <s v="2023-25 Biennium"/>
    <s v="SMALL"/>
    <s v="462-WA Pollution Liab Insurance Program"/>
    <x v="11"/>
    <s v="B10"/>
    <n v="0"/>
    <n v="0"/>
    <n v="0"/>
    <n v="0"/>
    <n v="0"/>
  </r>
  <r>
    <x v="98"/>
    <s v="State Parks and Recreation Comm"/>
    <s v="2023-25 Biennium"/>
    <s v="SMALL"/>
    <s v="465-State Parks and Recreation Comm"/>
    <x v="11"/>
    <s v="B10"/>
    <n v="0"/>
    <n v="0"/>
    <n v="0"/>
    <n v="0"/>
    <n v="0"/>
  </r>
  <r>
    <x v="99"/>
    <s v="Rec and Conservation Funding Board"/>
    <s v="2023-25 Biennium"/>
    <s v="SMALL"/>
    <s v="467-Rec and Conservation Funding Board"/>
    <x v="11"/>
    <s v="B10"/>
    <n v="0"/>
    <n v="0"/>
    <n v="0"/>
    <n v="0"/>
    <n v="0"/>
  </r>
  <r>
    <x v="100"/>
    <s v="Environ &amp; Land Use Hearings Office"/>
    <s v="2023-25 Biennium"/>
    <s v="SMALL"/>
    <s v="468-Environ &amp; Land Use Hearings Office"/>
    <x v="11"/>
    <s v="B10"/>
    <n v="219500"/>
    <n v="219500"/>
    <n v="439000"/>
    <n v="18291.666666666668"/>
    <n v="18291.666666666668"/>
  </r>
  <r>
    <x v="101"/>
    <s v="State Conservation Commission"/>
    <s v="2023-25 Biennium"/>
    <s v="SMALL"/>
    <s v="471-State Conservation Commission"/>
    <x v="11"/>
    <s v="B10"/>
    <n v="0"/>
    <n v="0"/>
    <n v="0"/>
    <n v="0"/>
    <n v="0"/>
  </r>
  <r>
    <x v="102"/>
    <s v="Dept of Fish and Wildlife"/>
    <s v="2023-25 Biennium"/>
    <s v="SMALL"/>
    <s v="477-Dept of Fish and Wildlife"/>
    <x v="11"/>
    <s v="B10"/>
    <n v="0"/>
    <n v="0"/>
    <n v="0"/>
    <n v="0"/>
    <n v="0"/>
  </r>
  <r>
    <x v="103"/>
    <s v="Puget Sound Partnership"/>
    <s v="2023-25 Biennium"/>
    <s v="SMALL"/>
    <s v="478-Puget Sound Partnership"/>
    <x v="11"/>
    <s v="B10"/>
    <n v="0"/>
    <n v="0"/>
    <n v="0"/>
    <n v="0"/>
    <n v="0"/>
  </r>
  <r>
    <x v="104"/>
    <s v="Department of Natural Resources"/>
    <s v="2023-25 Biennium"/>
    <s v="SMALL"/>
    <s v="490-Department of Natural Resources"/>
    <x v="11"/>
    <s v="B10"/>
    <n v="0"/>
    <n v="0"/>
    <n v="0"/>
    <n v="0"/>
    <n v="0"/>
  </r>
  <r>
    <x v="105"/>
    <s v="Department of Agriculture"/>
    <s v="2023-25 Biennium"/>
    <s v="SMALL"/>
    <s v="495-Department of Agriculture"/>
    <x v="11"/>
    <s v="B10"/>
    <n v="0"/>
    <n v="0"/>
    <n v="0"/>
    <n v="0"/>
    <n v="0"/>
  </r>
  <r>
    <x v="106"/>
    <s v="Employment Security Department"/>
    <s v="2023-25 Biennium"/>
    <s v="SMALL"/>
    <s v="540-Employment Security Department"/>
    <x v="11"/>
    <s v="B10"/>
    <n v="0"/>
    <n v="0"/>
    <n v="0"/>
    <n v="0"/>
    <n v="0"/>
  </r>
  <r>
    <x v="109"/>
    <s v="ESD - PFM"/>
    <s v="2023-25 Biennium"/>
    <s v="SMALL"/>
    <s v="541-ESD - PFM"/>
    <x v="11"/>
    <s v="B10"/>
    <n v="0"/>
    <n v="0"/>
    <n v="0"/>
    <n v="0"/>
    <n v="0"/>
  </r>
  <r>
    <x v="110"/>
    <s v="ESD LTC"/>
    <s v="2023-25 Biennium"/>
    <s v="SMALL"/>
    <s v="542-ESD LTC"/>
    <x v="11"/>
    <s v="B10"/>
    <n v="0"/>
    <n v="0"/>
    <n v="0"/>
    <n v="0"/>
    <n v="0"/>
  </r>
  <r>
    <x v="111"/>
    <s v="ESD - UI"/>
    <s v="2023-25 Biennium"/>
    <s v="SMALL"/>
    <s v="543-ESD - UI"/>
    <x v="11"/>
    <s v="B10"/>
    <n v="0"/>
    <n v="0"/>
    <n v="0"/>
    <n v="0"/>
    <n v="0"/>
  </r>
  <r>
    <x v="112"/>
    <s v="ESD - Other"/>
    <s v="2023-25 Biennium"/>
    <s v="SMALL"/>
    <s v="544-ESD - Other"/>
    <x v="11"/>
    <s v="B10"/>
    <n v="0"/>
    <n v="0"/>
    <n v="0"/>
    <n v="0"/>
    <n v="0"/>
  </r>
  <r>
    <x v="107"/>
    <s v="Community/Technical College System"/>
    <s v="2023-25 Biennium"/>
    <s v="SMALL"/>
    <s v="699-Community/Technical College System"/>
    <x v="11"/>
    <s v="B10"/>
    <n v="0"/>
    <n v="0"/>
    <n v="0"/>
    <n v="0"/>
    <n v="0"/>
  </r>
  <r>
    <x v="0"/>
    <s v="House of Representatives"/>
    <s v="2024 Supplemental"/>
    <m/>
    <s v="011-House of Representatives"/>
    <x v="11"/>
    <s v="B10"/>
    <n v="0"/>
    <n v="0"/>
    <n v="0"/>
    <n v="0"/>
    <n v="0"/>
  </r>
  <r>
    <x v="1"/>
    <s v="Senate"/>
    <s v="2024 Supplemental"/>
    <m/>
    <s v="012-Senate"/>
    <x v="11"/>
    <s v="B10"/>
    <n v="0"/>
    <n v="0"/>
    <n v="0"/>
    <n v="0"/>
    <n v="0"/>
  </r>
  <r>
    <x v="2"/>
    <s v="Joint Transportation Committee"/>
    <s v="2024 Supplemental"/>
    <m/>
    <s v="013-Joint Transportation Committee"/>
    <x v="11"/>
    <s v="B10"/>
    <n v="0"/>
    <n v="0"/>
    <n v="0"/>
    <n v="0"/>
    <n v="0"/>
  </r>
  <r>
    <x v="3"/>
    <s v="Jt Leg Audit &amp; Review Committee"/>
    <s v="2024 Supplemental"/>
    <m/>
    <s v="014-Jt Leg Audit &amp; Review Committee"/>
    <x v="11"/>
    <s v="B10"/>
    <n v="0"/>
    <n v="0"/>
    <n v="0"/>
    <n v="0"/>
    <n v="0"/>
  </r>
  <r>
    <x v="4"/>
    <s v="LEAP Committee"/>
    <s v="2024 Supplemental"/>
    <m/>
    <s v="020-LEAP Committee"/>
    <x v="11"/>
    <s v="B10"/>
    <n v="0"/>
    <n v="0"/>
    <n v="0"/>
    <n v="0"/>
    <n v="0"/>
  </r>
  <r>
    <x v="5"/>
    <s v="Office of the State Actuary"/>
    <s v="2024 Supplemental"/>
    <m/>
    <s v="035-Office of the State Actuary"/>
    <x v="11"/>
    <s v="B10"/>
    <n v="0"/>
    <n v="0"/>
    <n v="0"/>
    <n v="0"/>
    <n v="0"/>
  </r>
  <r>
    <x v="6"/>
    <s v="St Leg Labor Rel"/>
    <s v="2024 Supplemental"/>
    <m/>
    <s v="036-St Leg Labor Rel"/>
    <x v="11"/>
    <s v="B10"/>
    <n v="0"/>
    <n v="0"/>
    <n v="0"/>
    <n v="0"/>
    <n v="0"/>
  </r>
  <r>
    <x v="7"/>
    <s v="Office of Legislative Support Svcs"/>
    <s v="2024 Supplemental"/>
    <m/>
    <s v="037-Office of Legislative Support Svcs"/>
    <x v="11"/>
    <s v="B10"/>
    <n v="0"/>
    <n v="0"/>
    <n v="0"/>
    <n v="0"/>
    <n v="0"/>
  </r>
  <r>
    <x v="8"/>
    <s v="Joint Legislative Systems Comm"/>
    <s v="2024 Supplemental"/>
    <m/>
    <s v="038-Joint Legislative Systems Comm"/>
    <x v="11"/>
    <s v="B10"/>
    <n v="0"/>
    <n v="0"/>
    <n v="0"/>
    <n v="0"/>
    <n v="0"/>
  </r>
  <r>
    <x v="9"/>
    <s v="Statute Law Committee"/>
    <s v="2024 Supplemental"/>
    <m/>
    <s v="040-Statute Law Committee"/>
    <x v="11"/>
    <s v="B10"/>
    <n v="0"/>
    <n v="0"/>
    <n v="0"/>
    <n v="0"/>
    <n v="0"/>
  </r>
  <r>
    <x v="10"/>
    <s v="Supreme Court"/>
    <s v="2024 Supplemental"/>
    <m/>
    <s v="045-Supreme Court"/>
    <x v="11"/>
    <s v="B10"/>
    <n v="0"/>
    <n v="0"/>
    <n v="0"/>
    <n v="0"/>
    <n v="0"/>
  </r>
  <r>
    <x v="11"/>
    <s v="State Law Library"/>
    <s v="2024 Supplemental"/>
    <m/>
    <s v="046-State Law Library"/>
    <x v="11"/>
    <s v="B10"/>
    <n v="0"/>
    <n v="0"/>
    <n v="0"/>
    <n v="0"/>
    <n v="0"/>
  </r>
  <r>
    <x v="12"/>
    <s v="Court of Appeals"/>
    <s v="2024 Supplemental"/>
    <m/>
    <s v="048-Court of Appeals"/>
    <x v="11"/>
    <s v="B10"/>
    <n v="0"/>
    <n v="0"/>
    <n v="0"/>
    <n v="0"/>
    <n v="0"/>
  </r>
  <r>
    <x v="13"/>
    <s v="Commission on Judicial Conduct"/>
    <s v="2024 Supplemental"/>
    <m/>
    <s v="050-Commission on Judicial Conduct"/>
    <x v="11"/>
    <s v="B10"/>
    <n v="0"/>
    <n v="0"/>
    <n v="0"/>
    <n v="0"/>
    <n v="0"/>
  </r>
  <r>
    <x v="14"/>
    <s v="Administrative Office of the Courts"/>
    <s v="2024 Supplemental"/>
    <m/>
    <s v="055-Administrative Office of the Courts"/>
    <x v="11"/>
    <s v="B10"/>
    <n v="0"/>
    <n v="0"/>
    <n v="0"/>
    <n v="0"/>
    <n v="0"/>
  </r>
  <r>
    <x v="15"/>
    <s v="Office of Public Defense"/>
    <s v="2024 Supplemental"/>
    <m/>
    <s v="056-Office of Public Defense"/>
    <x v="11"/>
    <s v="B10"/>
    <n v="0"/>
    <n v="0"/>
    <n v="0"/>
    <n v="0"/>
    <n v="0"/>
  </r>
  <r>
    <x v="16"/>
    <s v="Office of Civil Legal Aid"/>
    <s v="2024 Supplemental"/>
    <m/>
    <s v="057-Office of Civil Legal Aid"/>
    <x v="11"/>
    <s v="B10"/>
    <n v="0"/>
    <n v="59000"/>
    <n v="59000"/>
    <n v="0"/>
    <n v="4916.67"/>
  </r>
  <r>
    <x v="17"/>
    <s v="Office of the Governor"/>
    <s v="2024 Supplemental"/>
    <m/>
    <s v="075-Office of the Governor"/>
    <x v="11"/>
    <s v="B10"/>
    <n v="0"/>
    <n v="0"/>
    <n v="0"/>
    <n v="0"/>
    <n v="0"/>
  </r>
  <r>
    <x v="18"/>
    <s v="Office of the Lieutenant Governor"/>
    <s v="2024 Supplemental"/>
    <m/>
    <s v="080-Office of the Lieutenant Governor"/>
    <x v="11"/>
    <s v="B10"/>
    <n v="0"/>
    <n v="0"/>
    <n v="0"/>
    <n v="0"/>
    <n v="0"/>
  </r>
  <r>
    <x v="19"/>
    <s v="WA St Leadership Bd"/>
    <s v="2024 Supplemental"/>
    <m/>
    <s v="083-WA St Leadership Bd"/>
    <x v="11"/>
    <s v="B10"/>
    <n v="0"/>
    <n v="84000"/>
    <n v="84000"/>
    <n v="0"/>
    <n v="7000"/>
  </r>
  <r>
    <x v="20"/>
    <s v="Public Disclosure Commission"/>
    <s v="2024 Supplemental"/>
    <m/>
    <s v="082-Public Disclosure Commission"/>
    <x v="11"/>
    <s v="B10"/>
    <n v="0"/>
    <n v="169000"/>
    <n v="169000"/>
    <n v="0"/>
    <n v="14083.33"/>
  </r>
  <r>
    <x v="21"/>
    <s v="Office of the Secretary of State"/>
    <s v="2024 Supplemental"/>
    <m/>
    <s v="085-Office of the Secretary of State"/>
    <x v="11"/>
    <s v="B10"/>
    <n v="0"/>
    <n v="0"/>
    <n v="0"/>
    <n v="0"/>
    <n v="0"/>
  </r>
  <r>
    <x v="22"/>
    <s v="Governor's Office of Indian Affairs"/>
    <s v="2024 Supplemental"/>
    <m/>
    <s v="086-Governor's Office of Indian Affairs"/>
    <x v="11"/>
    <s v="B10"/>
    <n v="0"/>
    <n v="27000"/>
    <n v="27000"/>
    <n v="0"/>
    <n v="2250"/>
  </r>
  <r>
    <x v="23"/>
    <s v="Asian-Pacific-American Affrs"/>
    <s v="2024 Supplemental"/>
    <m/>
    <s v="087-Asian-Pacific-American Affrs"/>
    <x v="11"/>
    <s v="B10"/>
    <n v="0"/>
    <n v="14000"/>
    <n v="14000"/>
    <n v="0"/>
    <n v="1166.67"/>
  </r>
  <r>
    <x v="24"/>
    <s v="Office of the State Treasurer"/>
    <s v="2024 Supplemental"/>
    <m/>
    <s v="090-Office of the State Treasurer"/>
    <x v="11"/>
    <s v="B10"/>
    <n v="0"/>
    <n v="0"/>
    <n v="0"/>
    <n v="0"/>
    <n v="0"/>
  </r>
  <r>
    <x v="25"/>
    <s v="Redistricting Commission"/>
    <s v="2024 Supplemental"/>
    <m/>
    <s v="091-Redistricting Commission"/>
    <x v="11"/>
    <s v="B10"/>
    <n v="0"/>
    <n v="0"/>
    <n v="0"/>
    <n v="0"/>
    <n v="0"/>
  </r>
  <r>
    <x v="26"/>
    <s v="Office of the State Auditor"/>
    <s v="2024 Supplemental"/>
    <m/>
    <s v="095-Office of the State Auditor"/>
    <x v="11"/>
    <s v="B10"/>
    <n v="0"/>
    <n v="0"/>
    <n v="0"/>
    <n v="0"/>
    <n v="0"/>
  </r>
  <r>
    <x v="27"/>
    <s v="Comm Salaries for Elected Officials"/>
    <s v="2024 Supplemental"/>
    <m/>
    <s v="099-Comm Salaries for Elected Officials"/>
    <x v="11"/>
    <s v="B10"/>
    <n v="0"/>
    <n v="8000"/>
    <n v="8000"/>
    <n v="0"/>
    <n v="666.67"/>
  </r>
  <r>
    <x v="28"/>
    <s v="Office of the Attorney General"/>
    <s v="2024 Supplemental"/>
    <m/>
    <s v="100-Office of the Attorney General"/>
    <x v="11"/>
    <s v="B10"/>
    <n v="0"/>
    <n v="0"/>
    <n v="0"/>
    <n v="0"/>
    <n v="0"/>
  </r>
  <r>
    <x v="29"/>
    <s v="Caseload Forecast Council"/>
    <s v="2024 Supplemental"/>
    <m/>
    <s v="101-Caseload Forecast Council"/>
    <x v="11"/>
    <s v="B10"/>
    <n v="0"/>
    <n v="73000"/>
    <n v="73000"/>
    <n v="0"/>
    <n v="6083.33"/>
  </r>
  <r>
    <x v="30"/>
    <s v="Dept of Financial Institutions"/>
    <s v="2024 Supplemental"/>
    <m/>
    <s v="102-Dept of Financial Institutions"/>
    <x v="11"/>
    <s v="B10"/>
    <n v="0"/>
    <n v="0"/>
    <n v="0"/>
    <n v="0"/>
    <n v="0"/>
  </r>
  <r>
    <x v="31"/>
    <s v="Department of Commerce"/>
    <s v="2024 Supplemental"/>
    <m/>
    <s v="103-Department of Commerce"/>
    <x v="11"/>
    <s v="B10"/>
    <n v="0"/>
    <n v="0"/>
    <n v="0"/>
    <n v="0"/>
    <n v="0"/>
  </r>
  <r>
    <x v="32"/>
    <s v="Economic &amp; Revenue Forecast Council"/>
    <s v="2024 Supplemental"/>
    <m/>
    <s v="104-Economic &amp; Revenue Forecast Council"/>
    <x v="11"/>
    <s v="B10"/>
    <n v="0"/>
    <n v="0"/>
    <n v="0"/>
    <n v="0"/>
    <n v="0"/>
  </r>
  <r>
    <x v="33"/>
    <s v="Office of Financial Management"/>
    <s v="2024 Supplemental"/>
    <m/>
    <s v="105-Office of Financial Management"/>
    <x v="11"/>
    <s v="B10"/>
    <n v="0"/>
    <n v="0"/>
    <n v="0"/>
    <n v="0"/>
    <n v="0"/>
  </r>
  <r>
    <x v="34"/>
    <s v="WA State Health Care Authority"/>
    <s v="2024 Supplemental"/>
    <m/>
    <s v="107-WA State Health Care Authority"/>
    <x v="11"/>
    <s v="B10"/>
    <n v="0"/>
    <n v="0"/>
    <n v="0"/>
    <n v="0"/>
    <n v="0"/>
  </r>
  <r>
    <x v="35"/>
    <s v="Office of Administrative Hearings"/>
    <s v="2024 Supplemental"/>
    <m/>
    <s v="110-Office of Administrative Hearings"/>
    <x v="11"/>
    <s v="B10"/>
    <n v="0"/>
    <n v="0"/>
    <n v="0"/>
    <n v="0"/>
    <n v="0"/>
  </r>
  <r>
    <x v="36"/>
    <s v="State Lottery Commission"/>
    <s v="2024 Supplemental"/>
    <m/>
    <s v="116-State Lottery Commission"/>
    <x v="11"/>
    <s v="B10"/>
    <n v="0"/>
    <n v="0"/>
    <n v="0"/>
    <n v="0"/>
    <n v="0"/>
  </r>
  <r>
    <x v="37"/>
    <s v="Washington State Gambling Comm"/>
    <s v="2024 Supplemental"/>
    <m/>
    <s v="117-Washington State Gambling Comm"/>
    <x v="11"/>
    <s v="B10"/>
    <n v="0"/>
    <n v="0"/>
    <n v="0"/>
    <n v="0"/>
    <n v="0"/>
  </r>
  <r>
    <x v="38"/>
    <s v="WA State Comm on Hispanic Affairs"/>
    <s v="2024 Supplemental"/>
    <m/>
    <s v="118-WA State Comm on Hispanic Affairs"/>
    <x v="11"/>
    <s v="B10"/>
    <n v="0"/>
    <n v="38000"/>
    <n v="38000"/>
    <n v="0"/>
    <n v="3166.67"/>
  </r>
  <r>
    <x v="39"/>
    <s v="African-American Affairs Comm"/>
    <s v="2024 Supplemental"/>
    <m/>
    <s v="119-African-American Affairs Comm"/>
    <x v="11"/>
    <s v="B10"/>
    <n v="0"/>
    <n v="14000"/>
    <n v="14000"/>
    <n v="0"/>
    <n v="1166.67"/>
  </r>
  <r>
    <x v="40"/>
    <s v="Human Rights Commission"/>
    <s v="2024 Supplemental"/>
    <m/>
    <s v="120-Human Rights Commission"/>
    <x v="11"/>
    <s v="B10"/>
    <n v="16000"/>
    <n v="537000"/>
    <n v="553000"/>
    <n v="1333.33"/>
    <n v="44750"/>
  </r>
  <r>
    <x v="41"/>
    <s v="Department of Retirement Systems"/>
    <s v="2024 Supplemental"/>
    <m/>
    <s v="124-Department of Retirement Systems"/>
    <x v="11"/>
    <s v="B10"/>
    <n v="0"/>
    <n v="0"/>
    <n v="0"/>
    <n v="0"/>
    <n v="0"/>
  </r>
  <r>
    <x v="42"/>
    <s v="State Investment Board"/>
    <s v="2024 Supplemental"/>
    <m/>
    <s v="126-State Investment Board"/>
    <x v="11"/>
    <s v="B10"/>
    <n v="0"/>
    <n v="0"/>
    <n v="0"/>
    <n v="0"/>
    <n v="0"/>
  </r>
  <r>
    <x v="43"/>
    <s v="Department of Revenue"/>
    <s v="2024 Supplemental"/>
    <m/>
    <s v="140-Department of Revenue"/>
    <x v="11"/>
    <s v="B10"/>
    <n v="0"/>
    <n v="0"/>
    <n v="0"/>
    <n v="0"/>
    <n v="0"/>
  </r>
  <r>
    <x v="44"/>
    <s v="Board of Tax Appeals"/>
    <s v="2024 Supplemental"/>
    <m/>
    <s v="142-Board of Tax Appeals"/>
    <x v="11"/>
    <s v="B10"/>
    <n v="0"/>
    <n v="75000"/>
    <n v="75000"/>
    <n v="0"/>
    <n v="6250"/>
  </r>
  <r>
    <x v="45"/>
    <s v="Minority &amp; Women's Business Enterp"/>
    <s v="2024 Supplemental"/>
    <m/>
    <s v="147-Minority &amp; Women's Business Enterp"/>
    <x v="11"/>
    <s v="B10"/>
    <n v="0"/>
    <n v="0"/>
    <n v="0"/>
    <n v="0"/>
    <n v="0"/>
  </r>
  <r>
    <x v="46"/>
    <s v="Office of Insurance Commissioner"/>
    <s v="2024 Supplemental"/>
    <m/>
    <s v="160-Office of Insurance Commissioner"/>
    <x v="11"/>
    <s v="B10"/>
    <n v="0"/>
    <n v="0"/>
    <n v="0"/>
    <n v="0"/>
    <n v="0"/>
  </r>
  <r>
    <x v="47"/>
    <s v="Consolidated Technology Services"/>
    <s v="2024 Supplemental"/>
    <m/>
    <s v="163-Consolidated Technology Services"/>
    <x v="11"/>
    <s v="B10"/>
    <n v="0"/>
    <n v="0"/>
    <n v="0"/>
    <n v="0"/>
    <n v="0"/>
  </r>
  <r>
    <x v="48"/>
    <s v="State Board of Accountancy"/>
    <s v="2024 Supplemental"/>
    <m/>
    <s v="165-State Board of Accountancy"/>
    <x v="11"/>
    <s v="B10"/>
    <n v="0"/>
    <n v="55000"/>
    <n v="55000"/>
    <n v="0"/>
    <n v="4583.33"/>
  </r>
  <r>
    <x v="49"/>
    <s v="Bd of Reg Prof Eng &amp; Land Surveyors"/>
    <s v="2024 Supplemental"/>
    <m/>
    <s v="166-Bd of Reg Prof Eng &amp; Land Surveyors"/>
    <x v="11"/>
    <s v="B10"/>
    <n v="0"/>
    <n v="39000"/>
    <n v="39000"/>
    <n v="0"/>
    <n v="3250"/>
  </r>
  <r>
    <x v="50"/>
    <s v="Forensic Investigations Council"/>
    <s v="2024 Supplemental"/>
    <m/>
    <s v="167-Forensic Investigations Council"/>
    <x v="11"/>
    <s v="B10"/>
    <n v="0"/>
    <n v="0"/>
    <n v="0"/>
    <n v="0"/>
    <n v="0"/>
  </r>
  <r>
    <x v="51"/>
    <s v="Dept of Enterprise Services"/>
    <s v="2024 Supplemental"/>
    <m/>
    <s v="179-Dept of Enterprise Services"/>
    <x v="11"/>
    <s v="B10"/>
    <n v="0"/>
    <n v="0"/>
    <n v="0"/>
    <n v="0"/>
    <n v="0"/>
  </r>
  <r>
    <x v="52"/>
    <s v="Washington Horse Racing Commission"/>
    <s v="2024 Supplemental"/>
    <m/>
    <s v="185-Washington Horse Racing Commission"/>
    <x v="11"/>
    <s v="B10"/>
    <n v="0"/>
    <n v="0"/>
    <n v="0"/>
    <n v="0"/>
    <n v="0"/>
  </r>
  <r>
    <x v="53"/>
    <s v="Bd of Industrial Insurance Appeals"/>
    <s v="2024 Supplemental"/>
    <m/>
    <s v="190-Bd of Industrial Insurance Appeals"/>
    <x v="11"/>
    <s v="B10"/>
    <n v="0"/>
    <n v="0"/>
    <n v="0"/>
    <n v="0"/>
    <n v="0"/>
  </r>
  <r>
    <x v="54"/>
    <s v="Liquor and Cannabis Board"/>
    <s v="2024 Supplemental"/>
    <m/>
    <s v="195-Liquor and Cannabis Board"/>
    <x v="11"/>
    <s v="B10"/>
    <n v="0"/>
    <n v="0"/>
    <n v="0"/>
    <n v="0"/>
    <n v="0"/>
  </r>
  <r>
    <x v="55"/>
    <s v="Board of Pilotage Commissioners"/>
    <s v="2024 Supplemental"/>
    <m/>
    <s v="205-Board of Pilotage Commissioners"/>
    <x v="11"/>
    <s v="B10"/>
    <n v="0"/>
    <n v="0"/>
    <n v="0"/>
    <n v="0"/>
    <n v="0"/>
  </r>
  <r>
    <x v="56"/>
    <s v="Utilities and Transportation Comm"/>
    <s v="2024 Supplemental"/>
    <m/>
    <s v="215-Utilities and Transportation Comm"/>
    <x v="11"/>
    <s v="B10"/>
    <n v="0"/>
    <n v="0"/>
    <n v="0"/>
    <n v="0"/>
    <n v="0"/>
  </r>
  <r>
    <x v="57"/>
    <s v="Board for Volunteer Firefighters"/>
    <s v="2024 Supplemental"/>
    <m/>
    <s v="220-Board for Volunteer Firefighters"/>
    <x v="11"/>
    <s v="B10"/>
    <n v="0"/>
    <n v="0"/>
    <n v="0"/>
    <n v="0"/>
    <n v="0"/>
  </r>
  <r>
    <x v="58"/>
    <s v="Washington State Patrol"/>
    <s v="2024 Supplemental"/>
    <m/>
    <s v="225-Washington State Patrol"/>
    <x v="11"/>
    <s v="B10"/>
    <n v="0"/>
    <n v="0"/>
    <n v="0"/>
    <n v="0"/>
    <n v="0"/>
  </r>
  <r>
    <x v="59"/>
    <s v="Criminal Justice Training Comm"/>
    <s v="2024 Supplemental"/>
    <m/>
    <s v="227-Criminal Justice Training Comm"/>
    <x v="11"/>
    <s v="B10"/>
    <n v="0"/>
    <n v="0"/>
    <n v="0"/>
    <n v="0"/>
    <n v="0"/>
  </r>
  <r>
    <x v="60"/>
    <s v="WA Traffic Safety Commission"/>
    <s v="2024 Supplemental"/>
    <m/>
    <s v="228-WA Traffic Safety Commission"/>
    <x v="11"/>
    <s v="B10"/>
    <n v="0"/>
    <n v="0"/>
    <n v="0"/>
    <n v="0"/>
    <n v="0"/>
  </r>
  <r>
    <x v="61"/>
    <s v="Office of Independent Investigations"/>
    <s v="2024 Supplemental"/>
    <m/>
    <s v="229-Office of Independent Investigations"/>
    <x v="11"/>
    <s v="B10"/>
    <n v="0"/>
    <n v="0"/>
    <n v="0"/>
    <n v="0"/>
    <n v="0"/>
  </r>
  <r>
    <x v="62"/>
    <s v="Department of Labor and Industries"/>
    <s v="2024 Supplemental"/>
    <m/>
    <s v="235-Department of Labor and Industries"/>
    <x v="11"/>
    <s v="B10"/>
    <n v="0"/>
    <n v="0"/>
    <n v="0"/>
    <n v="0"/>
    <n v="0"/>
  </r>
  <r>
    <x v="63"/>
    <s v="Department of Licensing"/>
    <s v="2024 Supplemental"/>
    <m/>
    <s v="240-Department of Licensing"/>
    <x v="11"/>
    <s v="B10"/>
    <n v="0"/>
    <n v="0"/>
    <n v="0"/>
    <n v="0"/>
    <n v="0"/>
  </r>
  <r>
    <x v="64"/>
    <s v="Military Department"/>
    <s v="2024 Supplemental"/>
    <m/>
    <s v="245-Military Department"/>
    <x v="11"/>
    <s v="B10"/>
    <n v="0"/>
    <n v="0"/>
    <n v="0"/>
    <n v="0"/>
    <n v="0"/>
  </r>
  <r>
    <x v="65"/>
    <s v="Public Employment Relations Comm"/>
    <s v="2024 Supplemental"/>
    <m/>
    <s v="275-Public Employment Relations Comm"/>
    <x v="11"/>
    <s v="B10"/>
    <n v="0"/>
    <n v="0"/>
    <n v="0"/>
    <n v="0"/>
    <n v="0"/>
  </r>
  <r>
    <x v="66"/>
    <s v="Dept of Social and Health Services"/>
    <s v="2024 Supplemental"/>
    <m/>
    <s v="300-Dept of Social and Health Services"/>
    <x v="11"/>
    <s v="B10"/>
    <n v="0"/>
    <n v="22000"/>
    <n v="22000"/>
    <n v="0"/>
    <n v="1833.33"/>
  </r>
  <r>
    <x v="67"/>
    <s v="Department of Health"/>
    <s v="2024 Supplemental"/>
    <m/>
    <s v="303-Department of Health"/>
    <x v="11"/>
    <s v="B10"/>
    <n v="0"/>
    <n v="0"/>
    <n v="0"/>
    <n v="0"/>
    <n v="0"/>
  </r>
  <r>
    <x v="68"/>
    <s v="Department of Veterans' Affairs"/>
    <s v="2024 Supplemental"/>
    <m/>
    <s v="305-Department of Veterans' Affairs"/>
    <x v="11"/>
    <s v="B10"/>
    <n v="0"/>
    <n v="0"/>
    <n v="0"/>
    <n v="0"/>
    <n v="0"/>
  </r>
  <r>
    <x v="69"/>
    <s v="Dept of Children, Youth &amp; Families"/>
    <s v="2024 Supplemental"/>
    <m/>
    <s v="307-Dept of Children, Youth &amp; Families"/>
    <x v="11"/>
    <s v="B10"/>
    <n v="0"/>
    <n v="0"/>
    <n v="0"/>
    <n v="0"/>
    <n v="0"/>
  </r>
  <r>
    <x v="70"/>
    <s v="Department of Corrections"/>
    <s v="2024 Supplemental"/>
    <m/>
    <s v="310-Department of Corrections"/>
    <x v="11"/>
    <s v="B10"/>
    <n v="0"/>
    <n v="0"/>
    <n v="0"/>
    <n v="0"/>
    <n v="0"/>
  </r>
  <r>
    <x v="71"/>
    <s v="Dept of Services for the Blind"/>
    <s v="2024 Supplemental"/>
    <m/>
    <s v="315-Dept of Services for the Blind"/>
    <x v="11"/>
    <s v="B10"/>
    <n v="0"/>
    <n v="0"/>
    <n v="0"/>
    <n v="0"/>
    <n v="0"/>
  </r>
  <r>
    <x v="72"/>
    <s v="Student Achievement Council"/>
    <s v="2024 Supplemental"/>
    <m/>
    <s v="340-Student Achievement Council"/>
    <x v="11"/>
    <s v="B10"/>
    <n v="0"/>
    <n v="0"/>
    <n v="0"/>
    <n v="0"/>
    <n v="0"/>
  </r>
  <r>
    <x v="73"/>
    <s v="LEOFF 2 Retirement Board"/>
    <s v="2024 Supplemental"/>
    <m/>
    <s v="341-LEOFF 2 Retirement Board"/>
    <x v="11"/>
    <s v="B10"/>
    <n v="0"/>
    <n v="36000"/>
    <n v="36000"/>
    <n v="0"/>
    <n v="3000"/>
  </r>
  <r>
    <x v="74"/>
    <s v="Public Schools"/>
    <s v="2024 Supplemental"/>
    <m/>
    <s v="350-Public Schools"/>
    <x v="11"/>
    <s v="B10"/>
    <n v="0"/>
    <n v="0"/>
    <n v="0"/>
    <n v="0"/>
    <n v="0"/>
  </r>
  <r>
    <x v="75"/>
    <s v="State School for the Blind"/>
    <s v="2024 Supplemental"/>
    <m/>
    <s v="351-State School for the Blind"/>
    <x v="11"/>
    <s v="B10"/>
    <n v="0"/>
    <n v="0"/>
    <n v="0"/>
    <n v="0"/>
    <n v="0"/>
  </r>
  <r>
    <x v="76"/>
    <s v="Childhood Deafness &amp; Hearing Loss"/>
    <s v="2024 Supplemental"/>
    <m/>
    <s v="353-Childhood Deafness &amp; Hearing Loss"/>
    <x v="11"/>
    <s v="B10"/>
    <n v="0"/>
    <n v="0"/>
    <n v="0"/>
    <n v="0"/>
    <n v="0"/>
  </r>
  <r>
    <x v="77"/>
    <s v="Workforce Trng &amp; Educ Coord Board"/>
    <s v="2024 Supplemental"/>
    <m/>
    <s v="354-Workforce Trng &amp; Educ Coord Board"/>
    <x v="11"/>
    <s v="B10"/>
    <n v="11000"/>
    <n v="325000"/>
    <n v="336000"/>
    <n v="916.67"/>
    <n v="27083.33"/>
  </r>
  <r>
    <x v="78"/>
    <s v="Archaeology &amp; Historic Preservation"/>
    <s v="2024 Supplemental"/>
    <m/>
    <s v="355-Archaeology &amp; Historic Preservation"/>
    <x v="11"/>
    <s v="B10"/>
    <n v="0"/>
    <n v="141000"/>
    <n v="141000"/>
    <n v="0"/>
    <n v="11750"/>
  </r>
  <r>
    <x v="79"/>
    <s v="Washington Charter School Comm"/>
    <s v="2024 Supplemental"/>
    <m/>
    <s v="359-Washington Charter School Comm"/>
    <x v="11"/>
    <s v="B10"/>
    <n v="0"/>
    <n v="0"/>
    <n v="0"/>
    <n v="0"/>
    <n v="0"/>
  </r>
  <r>
    <x v="80"/>
    <s v="University of Washington"/>
    <s v="2024 Supplemental"/>
    <m/>
    <s v="360-University of Washington"/>
    <x v="11"/>
    <s v="B10"/>
    <n v="0"/>
    <n v="0"/>
    <n v="0"/>
    <n v="0"/>
    <n v="0"/>
  </r>
  <r>
    <x v="81"/>
    <s v="Washington State University"/>
    <s v="2024 Supplemental"/>
    <m/>
    <s v="365-Washington State University"/>
    <x v="11"/>
    <s v="B10"/>
    <n v="0"/>
    <n v="0"/>
    <n v="0"/>
    <n v="0"/>
    <n v="0"/>
  </r>
  <r>
    <x v="82"/>
    <s v="Eastern Washington University"/>
    <s v="2024 Supplemental"/>
    <m/>
    <s v="370-Eastern Washington University"/>
    <x v="11"/>
    <s v="B10"/>
    <n v="0"/>
    <n v="0"/>
    <n v="0"/>
    <n v="0"/>
    <n v="0"/>
  </r>
  <r>
    <x v="83"/>
    <s v="Central Washington University"/>
    <s v="2024 Supplemental"/>
    <m/>
    <s v="375-Central Washington University"/>
    <x v="11"/>
    <s v="B10"/>
    <n v="0"/>
    <n v="0"/>
    <n v="0"/>
    <n v="0"/>
    <n v="0"/>
  </r>
  <r>
    <x v="84"/>
    <s v="The Evergreen State College"/>
    <s v="2024 Supplemental"/>
    <m/>
    <s v="376-The Evergreen State College"/>
    <x v="11"/>
    <s v="B10"/>
    <n v="0"/>
    <n v="0"/>
    <n v="0"/>
    <n v="0"/>
    <n v="0"/>
  </r>
  <r>
    <x v="85"/>
    <s v="Western Washington University"/>
    <s v="2024 Supplemental"/>
    <m/>
    <s v="380-Western Washington University"/>
    <x v="11"/>
    <s v="B10"/>
    <n v="0"/>
    <n v="0"/>
    <n v="0"/>
    <n v="0"/>
    <n v="0"/>
  </r>
  <r>
    <x v="86"/>
    <s v="Washington State Arts Commission"/>
    <s v="2024 Supplemental"/>
    <m/>
    <s v="387-Washington State Arts Commission"/>
    <x v="11"/>
    <s v="B10"/>
    <n v="0"/>
    <n v="114000"/>
    <n v="114000"/>
    <n v="0"/>
    <n v="9500"/>
  </r>
  <r>
    <x v="87"/>
    <s v="Washington State Historical Society"/>
    <s v="2024 Supplemental"/>
    <m/>
    <s v="390-Washington State Historical Society"/>
    <x v="11"/>
    <s v="B10"/>
    <n v="0"/>
    <n v="0"/>
    <n v="0"/>
    <n v="0"/>
    <n v="0"/>
  </r>
  <r>
    <x v="88"/>
    <s v="East Wash State Historical Society"/>
    <s v="2024 Supplemental"/>
    <m/>
    <s v="395-East Wash State Historical Society"/>
    <x v="11"/>
    <s v="B10"/>
    <n v="0"/>
    <n v="0"/>
    <n v="0"/>
    <n v="0"/>
    <n v="0"/>
  </r>
  <r>
    <x v="89"/>
    <s v="Department of Transportation"/>
    <s v="2024 Supplemental"/>
    <m/>
    <s v="405-Department of Transportation"/>
    <x v="11"/>
    <s v="B10"/>
    <n v="0"/>
    <n v="0"/>
    <n v="0"/>
    <n v="0"/>
    <n v="0"/>
  </r>
  <r>
    <x v="90"/>
    <s v="County Road Administration Board"/>
    <s v="2024 Supplemental"/>
    <m/>
    <s v="406-County Road Administration Board"/>
    <x v="11"/>
    <s v="B10"/>
    <n v="0"/>
    <n v="0"/>
    <n v="0"/>
    <n v="0"/>
    <n v="0"/>
  </r>
  <r>
    <x v="91"/>
    <s v="Transportation Improvement Board"/>
    <s v="2024 Supplemental"/>
    <m/>
    <s v="407-Transportation Improvement Board"/>
    <x v="11"/>
    <s v="B10"/>
    <n v="0"/>
    <n v="0"/>
    <n v="0"/>
    <n v="0"/>
    <n v="0"/>
  </r>
  <r>
    <x v="92"/>
    <s v="Transportation Commission"/>
    <s v="2024 Supplemental"/>
    <m/>
    <s v="410-Transportation Commission"/>
    <x v="11"/>
    <s v="B10"/>
    <n v="0"/>
    <n v="0"/>
    <n v="0"/>
    <n v="0"/>
    <n v="0"/>
  </r>
  <r>
    <x v="93"/>
    <s v="Freight Mobility Strategic Invest"/>
    <s v="2024 Supplemental"/>
    <m/>
    <s v="411-Freight Mobility Strategic Invest"/>
    <x v="11"/>
    <s v="B10"/>
    <n v="0"/>
    <n v="0"/>
    <n v="0"/>
    <n v="0"/>
    <n v="0"/>
  </r>
  <r>
    <x v="94"/>
    <s v="Columbia River Gorge Commission"/>
    <s v="2024 Supplemental"/>
    <m/>
    <s v="460-Columbia River Gorge Commission"/>
    <x v="11"/>
    <s v="B10"/>
    <n v="0"/>
    <n v="0"/>
    <n v="0"/>
    <n v="0"/>
    <n v="0"/>
  </r>
  <r>
    <x v="95"/>
    <s v="Department of Ecology"/>
    <s v="2024 Supplemental"/>
    <m/>
    <s v="461-Department of Ecology"/>
    <x v="11"/>
    <s v="B10"/>
    <n v="0"/>
    <n v="0"/>
    <n v="0"/>
    <n v="0"/>
    <n v="0"/>
  </r>
  <r>
    <x v="96"/>
    <s v="WA Pollution Liab Insurance Program"/>
    <s v="2024 Supplemental"/>
    <m/>
    <s v="462-WA Pollution Liab Insurance Program"/>
    <x v="11"/>
    <s v="B10"/>
    <n v="0"/>
    <n v="0"/>
    <n v="0"/>
    <n v="0"/>
    <n v="0"/>
  </r>
  <r>
    <x v="97"/>
    <s v="Energy Fac Site Eval"/>
    <s v="2024 Supplemental"/>
    <m/>
    <s v="463-Energy Fac Site Eval"/>
    <x v="11"/>
    <s v="B10"/>
    <n v="0"/>
    <n v="425000"/>
    <n v="425000"/>
    <n v="0"/>
    <n v="35416.67"/>
  </r>
  <r>
    <x v="98"/>
    <s v="State Parks and Recreation Comm"/>
    <s v="2024 Supplemental"/>
    <m/>
    <s v="465-State Parks and Recreation Comm"/>
    <x v="11"/>
    <s v="B10"/>
    <n v="0"/>
    <n v="0"/>
    <n v="0"/>
    <n v="0"/>
    <n v="0"/>
  </r>
  <r>
    <x v="99"/>
    <s v="Rec and Conservation Funding Board"/>
    <s v="2024 Supplemental"/>
    <m/>
    <s v="467-Rec and Conservation Funding Board"/>
    <x v="11"/>
    <s v="B10"/>
    <n v="0"/>
    <n v="0"/>
    <n v="0"/>
    <n v="0"/>
    <n v="0"/>
  </r>
  <r>
    <x v="100"/>
    <s v="Environ &amp; Land Use Hearings Office"/>
    <s v="2024 Supplemental"/>
    <m/>
    <s v="468-Environ &amp; Land Use Hearings Office"/>
    <x v="11"/>
    <s v="B10"/>
    <n v="0"/>
    <n v="103000"/>
    <n v="103000"/>
    <n v="0"/>
    <n v="8583.33"/>
  </r>
  <r>
    <x v="101"/>
    <s v="State Conservation Commission"/>
    <s v="2024 Supplemental"/>
    <m/>
    <s v="471-State Conservation Commission"/>
    <x v="11"/>
    <s v="B10"/>
    <n v="0"/>
    <n v="0"/>
    <n v="0"/>
    <n v="0"/>
    <n v="0"/>
  </r>
  <r>
    <x v="102"/>
    <s v="Dept of Fish and Wildlife"/>
    <s v="2024 Supplemental"/>
    <m/>
    <s v="477-Dept of Fish and Wildlife"/>
    <x v="11"/>
    <s v="B10"/>
    <n v="0"/>
    <n v="0"/>
    <n v="0"/>
    <n v="0"/>
    <n v="0"/>
  </r>
  <r>
    <x v="103"/>
    <s v="Puget Sound Partnership"/>
    <s v="2024 Supplemental"/>
    <m/>
    <s v="478-Puget Sound Partnership"/>
    <x v="11"/>
    <s v="B10"/>
    <n v="0"/>
    <n v="0"/>
    <n v="0"/>
    <n v="0"/>
    <n v="0"/>
  </r>
  <r>
    <x v="104"/>
    <s v="Department of Natural Resources"/>
    <s v="2024 Supplemental"/>
    <m/>
    <s v="490-Department of Natural Resources"/>
    <x v="11"/>
    <s v="B10"/>
    <n v="0"/>
    <n v="0"/>
    <n v="0"/>
    <n v="0"/>
    <n v="0"/>
  </r>
  <r>
    <x v="105"/>
    <s v="Department of Agriculture"/>
    <s v="2024 Supplemental"/>
    <m/>
    <s v="495-Department of Agriculture"/>
    <x v="11"/>
    <s v="B10"/>
    <n v="0"/>
    <n v="0"/>
    <n v="0"/>
    <n v="0"/>
    <n v="0"/>
  </r>
  <r>
    <x v="106"/>
    <s v="Employment Security Department"/>
    <s v="2024 Supplemental"/>
    <m/>
    <s v="540-Employment Security Department"/>
    <x v="11"/>
    <s v="B10"/>
    <n v="0"/>
    <n v="0"/>
    <n v="0"/>
    <n v="0"/>
    <n v="0"/>
  </r>
  <r>
    <x v="107"/>
    <s v="Community/Technical College System"/>
    <s v="2024 Supplemental"/>
    <m/>
    <s v="699-Community/Technical College System"/>
    <x v="11"/>
    <s v="B10"/>
    <n v="0"/>
    <n v="0"/>
    <n v="0"/>
    <n v="0"/>
    <n v="0"/>
  </r>
  <r>
    <x v="0"/>
    <s v="House of Representatives"/>
    <s v="2023-25 Biennium"/>
    <s v="SDC DEBT"/>
    <s v="011-House of Representatives"/>
    <x v="12"/>
    <s v="B01"/>
    <n v="5000"/>
    <n v="4000"/>
    <n v="9000"/>
    <n v="416.66666666666669"/>
    <n v="333.33333333333331"/>
  </r>
  <r>
    <x v="1"/>
    <s v="Senate"/>
    <s v="2023-25 Biennium"/>
    <s v="SDC DEBT"/>
    <s v="012-Senate"/>
    <x v="12"/>
    <s v="B01"/>
    <n v="3000"/>
    <n v="3000"/>
    <n v="6000"/>
    <n v="250"/>
    <n v="250"/>
  </r>
  <r>
    <x v="2"/>
    <s v="Joint Transportation Committee"/>
    <s v="2023-25 Biennium"/>
    <s v="SDC DEBT"/>
    <s v="013-Joint Transportation Committee"/>
    <x v="12"/>
    <s v="B01"/>
    <n v="0"/>
    <n v="0"/>
    <n v="0"/>
    <n v="0"/>
    <n v="0"/>
  </r>
  <r>
    <x v="3"/>
    <s v="Jt Leg Audit &amp; Review Committee"/>
    <s v="2023-25 Biennium"/>
    <s v="SDC DEBT"/>
    <s v="014-Jt Leg Audit &amp; Review Committee"/>
    <x v="12"/>
    <s v="B01"/>
    <n v="1000"/>
    <n v="0"/>
    <n v="1000"/>
    <n v="83.333333333333329"/>
    <n v="0"/>
  </r>
  <r>
    <x v="4"/>
    <s v="LEAP Committee"/>
    <s v="2023-25 Biennium"/>
    <s v="SDC DEBT"/>
    <s v="020-LEAP Committee"/>
    <x v="12"/>
    <s v="B01"/>
    <n v="0"/>
    <n v="1000"/>
    <n v="1000"/>
    <n v="0"/>
    <n v="83.333333333333329"/>
  </r>
  <r>
    <x v="5"/>
    <s v="Office of the State Actuary"/>
    <s v="2023-25 Biennium"/>
    <s v="SDC DEBT"/>
    <s v="035-Office of the State Actuary"/>
    <x v="12"/>
    <s v="B01"/>
    <n v="500"/>
    <n v="500"/>
    <n v="1000"/>
    <n v="41.666666666666664"/>
    <n v="41.666666666666664"/>
  </r>
  <r>
    <x v="7"/>
    <s v="Office of Legislative Support Svcs"/>
    <s v="2023-25 Biennium"/>
    <s v="SDC DEBT"/>
    <s v="037-Office of Legislative Support Svcs"/>
    <x v="12"/>
    <s v="B01"/>
    <n v="1000"/>
    <n v="2000"/>
    <n v="3000"/>
    <n v="83.333333333333329"/>
    <n v="166.66666666666666"/>
  </r>
  <r>
    <x v="8"/>
    <s v="Joint Legislative Systems Comm"/>
    <s v="2023-25 Biennium"/>
    <s v="SDC DEBT"/>
    <s v="038-Joint Legislative Systems Comm"/>
    <x v="12"/>
    <s v="B01"/>
    <n v="15500"/>
    <n v="16500"/>
    <n v="32000"/>
    <n v="1291.6666666666667"/>
    <n v="1375"/>
  </r>
  <r>
    <x v="9"/>
    <s v="Statute Law Committee"/>
    <s v="2023-25 Biennium"/>
    <s v="SDC DEBT"/>
    <s v="040-Statute Law Committee"/>
    <x v="12"/>
    <s v="B01"/>
    <n v="2000"/>
    <n v="2000"/>
    <n v="4000"/>
    <n v="166.66666666666666"/>
    <n v="166.66666666666666"/>
  </r>
  <r>
    <x v="10"/>
    <s v="Supreme Court"/>
    <s v="2023-25 Biennium"/>
    <s v="SDC DEBT"/>
    <s v="045-Supreme Court"/>
    <x v="12"/>
    <s v="B01"/>
    <n v="1000"/>
    <n v="1000"/>
    <n v="2000"/>
    <n v="83.333333333333329"/>
    <n v="83.333333333333329"/>
  </r>
  <r>
    <x v="11"/>
    <s v="State Law Library"/>
    <s v="2023-25 Biennium"/>
    <s v="SDC DEBT"/>
    <s v="046-State Law Library"/>
    <x v="12"/>
    <s v="B01"/>
    <n v="-500"/>
    <n v="500"/>
    <n v="0"/>
    <n v="-41.666666666666664"/>
    <n v="41.666666666666664"/>
  </r>
  <r>
    <x v="12"/>
    <s v="Court of Appeals"/>
    <s v="2023-25 Biennium"/>
    <s v="SDC DEBT"/>
    <s v="048-Court of Appeals"/>
    <x v="12"/>
    <s v="B01"/>
    <n v="2000"/>
    <n v="2000"/>
    <n v="4000"/>
    <n v="166.66666666666666"/>
    <n v="166.66666666666666"/>
  </r>
  <r>
    <x v="13"/>
    <s v="Commission on Judicial Conduct"/>
    <s v="2023-25 Biennium"/>
    <s v="SDC DEBT"/>
    <s v="050-Commission on Judicial Conduct"/>
    <x v="12"/>
    <s v="B01"/>
    <n v="1000"/>
    <n v="1000"/>
    <n v="2000"/>
    <n v="83.333333333333329"/>
    <n v="83.333333333333329"/>
  </r>
  <r>
    <x v="14"/>
    <s v="Administrative Office of the Courts"/>
    <s v="2023-25 Biennium"/>
    <s v="SDC DEBT"/>
    <s v="055-Administrative Office of the Courts"/>
    <x v="12"/>
    <s v="B01"/>
    <n v="67000"/>
    <n v="66000"/>
    <n v="133000"/>
    <n v="5583.333333333333"/>
    <n v="5500"/>
  </r>
  <r>
    <x v="15"/>
    <s v="Office of Public Defense"/>
    <s v="2023-25 Biennium"/>
    <s v="SDC DEBT"/>
    <s v="056-Office of Public Defense"/>
    <x v="12"/>
    <s v="B01"/>
    <n v="2000"/>
    <n v="3000"/>
    <n v="5000"/>
    <n v="166.66666666666666"/>
    <n v="250"/>
  </r>
  <r>
    <x v="16"/>
    <s v="Office of Civil Legal Aid"/>
    <s v="2023-25 Biennium"/>
    <s v="SDC DEBT"/>
    <s v="057-Office of Civil Legal Aid"/>
    <x v="12"/>
    <s v="B01"/>
    <n v="500"/>
    <n v="500"/>
    <n v="1000"/>
    <n v="41.666666666666664"/>
    <n v="41.666666666666664"/>
  </r>
  <r>
    <x v="17"/>
    <s v="Office of the Governor"/>
    <s v="2023-25 Biennium"/>
    <s v="SDC DEBT"/>
    <s v="075-Office of the Governor"/>
    <x v="12"/>
    <s v="B01"/>
    <n v="2000"/>
    <n v="2000"/>
    <n v="4000"/>
    <n v="166.66666666666666"/>
    <n v="166.66666666666666"/>
  </r>
  <r>
    <x v="18"/>
    <s v="Office of the Lieutenant Governor"/>
    <s v="2023-25 Biennium"/>
    <s v="SDC DEBT"/>
    <s v="080-Office of the Lieutenant Governor"/>
    <x v="12"/>
    <s v="B01"/>
    <n v="1000"/>
    <n v="0"/>
    <n v="1000"/>
    <n v="83.333333333333329"/>
    <n v="0"/>
  </r>
  <r>
    <x v="20"/>
    <s v="Public Disclosure Commission"/>
    <s v="2023-25 Biennium"/>
    <s v="SDC DEBT"/>
    <s v="082-Public Disclosure Commission"/>
    <x v="12"/>
    <s v="B01"/>
    <n v="9000"/>
    <n v="9000"/>
    <n v="18000"/>
    <n v="750"/>
    <n v="750"/>
  </r>
  <r>
    <x v="21"/>
    <s v="Office of the Secretary of State"/>
    <s v="2023-25 Biennium"/>
    <s v="SDC DEBT"/>
    <s v="085-Office of the Secretary of State"/>
    <x v="12"/>
    <s v="B01"/>
    <n v="51500"/>
    <n v="52500"/>
    <n v="104000"/>
    <n v="4291.666666666667"/>
    <n v="4375"/>
  </r>
  <r>
    <x v="22"/>
    <s v="Governor's Office of Indian Affairs"/>
    <s v="2023-25 Biennium"/>
    <s v="SDC DEBT"/>
    <s v="086-Governor's Office of Indian Affairs"/>
    <x v="12"/>
    <s v="B01"/>
    <n v="1000"/>
    <n v="0"/>
    <n v="1000"/>
    <n v="83.333333333333329"/>
    <n v="0"/>
  </r>
  <r>
    <x v="23"/>
    <s v="Asian-Pacific-American Affrs"/>
    <s v="2023-25 Biennium"/>
    <s v="SDC DEBT"/>
    <s v="087-Asian-Pacific-American Affrs"/>
    <x v="12"/>
    <s v="B01"/>
    <n v="500"/>
    <n v="500"/>
    <n v="1000"/>
    <n v="41.666666666666664"/>
    <n v="41.666666666666664"/>
  </r>
  <r>
    <x v="24"/>
    <s v="Office of the State Treasurer"/>
    <s v="2023-25 Biennium"/>
    <s v="SDC DEBT"/>
    <s v="090-Office of the State Treasurer"/>
    <x v="12"/>
    <s v="B01"/>
    <n v="10000"/>
    <n v="10000"/>
    <n v="20000"/>
    <n v="833.33333333333337"/>
    <n v="833.33333333333337"/>
  </r>
  <r>
    <x v="25"/>
    <s v="Redistricting Commission"/>
    <s v="2023-25 Biennium"/>
    <s v="SDC DEBT"/>
    <s v="091-Redistricting Commission"/>
    <x v="12"/>
    <s v="B01"/>
    <n v="1000"/>
    <n v="0"/>
    <n v="1000"/>
    <n v="83.333333333333329"/>
    <n v="0"/>
  </r>
  <r>
    <x v="26"/>
    <s v="Office of the State Auditor"/>
    <s v="2023-25 Biennium"/>
    <s v="SDC DEBT"/>
    <s v="095-Office of the State Auditor"/>
    <x v="12"/>
    <s v="B01"/>
    <n v="27000"/>
    <n v="30000"/>
    <n v="57000"/>
    <n v="2250"/>
    <n v="2500"/>
  </r>
  <r>
    <x v="27"/>
    <s v="Comm Salaries for Elected Officials"/>
    <s v="2023-25 Biennium"/>
    <s v="SDC DEBT"/>
    <s v="099-Comm Salaries for Elected Officials"/>
    <x v="12"/>
    <s v="B01"/>
    <n v="500"/>
    <n v="500"/>
    <n v="1000"/>
    <n v="41.666666666666664"/>
    <n v="41.666666666666664"/>
  </r>
  <r>
    <x v="28"/>
    <s v="Office of the Attorney General"/>
    <s v="2023-25 Biennium"/>
    <s v="SDC DEBT"/>
    <s v="100-Office of the Attorney General"/>
    <x v="12"/>
    <s v="B01"/>
    <n v="52500"/>
    <n v="53500"/>
    <n v="106000"/>
    <n v="4375"/>
    <n v="4458.333333333333"/>
  </r>
  <r>
    <x v="29"/>
    <s v="Caseload Forecast Council"/>
    <s v="2023-25 Biennium"/>
    <s v="SDC DEBT"/>
    <s v="101-Caseload Forecast Council"/>
    <x v="12"/>
    <s v="B01"/>
    <n v="1000"/>
    <n v="2000"/>
    <n v="3000"/>
    <n v="83.333333333333329"/>
    <n v="166.66666666666666"/>
  </r>
  <r>
    <x v="30"/>
    <s v="Dept of Financial Institutions"/>
    <s v="2023-25 Biennium"/>
    <s v="SDC DEBT"/>
    <s v="102-Dept of Financial Institutions"/>
    <x v="12"/>
    <s v="B01"/>
    <n v="19000"/>
    <n v="19000"/>
    <n v="38000"/>
    <n v="1583.3333333333333"/>
    <n v="1583.3333333333333"/>
  </r>
  <r>
    <x v="31"/>
    <s v="Department of Commerce"/>
    <s v="2023-25 Biennium"/>
    <s v="SDC DEBT"/>
    <s v="103-Department of Commerce"/>
    <x v="12"/>
    <s v="B01"/>
    <n v="325000"/>
    <n v="322000"/>
    <n v="647000"/>
    <n v="27083.333333333332"/>
    <n v="26833.333333333332"/>
  </r>
  <r>
    <x v="32"/>
    <s v="Economic &amp; Revenue Forecast Council"/>
    <s v="2023-25 Biennium"/>
    <s v="SDC DEBT"/>
    <s v="104-Economic &amp; Revenue Forecast Council"/>
    <x v="12"/>
    <s v="B01"/>
    <n v="0"/>
    <n v="0"/>
    <n v="0"/>
    <n v="0"/>
    <n v="0"/>
  </r>
  <r>
    <x v="33"/>
    <s v="Office of Financial Management"/>
    <s v="2023-25 Biennium"/>
    <s v="SDC DEBT"/>
    <s v="105-Office of Financial Management"/>
    <x v="12"/>
    <s v="B01"/>
    <n v="244500"/>
    <n v="244500"/>
    <n v="489000"/>
    <n v="20375"/>
    <n v="20375"/>
  </r>
  <r>
    <x v="34"/>
    <s v="WA State Health Care Authority"/>
    <s v="2023-25 Biennium"/>
    <s v="SDC DEBT"/>
    <s v="107-WA State Health Care Authority"/>
    <x v="12"/>
    <s v="B01"/>
    <n v="172500"/>
    <n v="169500"/>
    <n v="342000"/>
    <n v="14375"/>
    <n v="14125"/>
  </r>
  <r>
    <x v="35"/>
    <s v="Office of Administrative Hearings"/>
    <s v="2023-25 Biennium"/>
    <s v="SDC DEBT"/>
    <s v="110-Office of Administrative Hearings"/>
    <x v="12"/>
    <s v="B01"/>
    <n v="19500"/>
    <n v="20500"/>
    <n v="40000"/>
    <n v="1625"/>
    <n v="1708.3333333333333"/>
  </r>
  <r>
    <x v="36"/>
    <s v="State Lottery Commission"/>
    <s v="2023-25 Biennium"/>
    <s v="SDC DEBT"/>
    <s v="116-State Lottery Commission"/>
    <x v="12"/>
    <s v="B01"/>
    <n v="18500"/>
    <n v="17500"/>
    <n v="36000"/>
    <n v="1541.6666666666667"/>
    <n v="1458.3333333333333"/>
  </r>
  <r>
    <x v="37"/>
    <s v="Washington State Gambling Comm"/>
    <s v="2023-25 Biennium"/>
    <s v="SDC DEBT"/>
    <s v="117-Washington State Gambling Comm"/>
    <x v="12"/>
    <s v="B01"/>
    <n v="9500"/>
    <n v="9500"/>
    <n v="19000"/>
    <n v="791.66666666666663"/>
    <n v="791.66666666666663"/>
  </r>
  <r>
    <x v="38"/>
    <s v="WA State Comm on Hispanic Affairs"/>
    <s v="2023-25 Biennium"/>
    <s v="SDC DEBT"/>
    <s v="118-WA State Comm on Hispanic Affairs"/>
    <x v="12"/>
    <s v="B01"/>
    <n v="1000"/>
    <n v="0"/>
    <n v="1000"/>
    <n v="83.333333333333329"/>
    <n v="0"/>
  </r>
  <r>
    <x v="39"/>
    <s v="African-American Affairs Comm"/>
    <s v="2023-25 Biennium"/>
    <s v="SDC DEBT"/>
    <s v="119-African-American Affairs Comm"/>
    <x v="12"/>
    <s v="B01"/>
    <n v="1000"/>
    <n v="0"/>
    <n v="1000"/>
    <n v="83.333333333333329"/>
    <n v="0"/>
  </r>
  <r>
    <x v="40"/>
    <s v="Human Rights Commission"/>
    <s v="2023-25 Biennium"/>
    <s v="SDC DEBT"/>
    <s v="120-Human Rights Commission"/>
    <x v="12"/>
    <s v="B01"/>
    <n v="2000"/>
    <n v="2000"/>
    <n v="4000"/>
    <n v="166.66666666666666"/>
    <n v="166.66666666666666"/>
  </r>
  <r>
    <x v="41"/>
    <s v="Department of Retirement Systems"/>
    <s v="2023-25 Biennium"/>
    <s v="SDC DEBT"/>
    <s v="124-Department of Retirement Systems"/>
    <x v="12"/>
    <s v="B01"/>
    <n v="73000"/>
    <n v="73000"/>
    <n v="146000"/>
    <n v="6083.333333333333"/>
    <n v="6083.333333333333"/>
  </r>
  <r>
    <x v="42"/>
    <s v="State Investment Board"/>
    <s v="2023-25 Biennium"/>
    <s v="SDC DEBT"/>
    <s v="126-State Investment Board"/>
    <x v="12"/>
    <s v="B01"/>
    <n v="25500"/>
    <n v="26500"/>
    <n v="52000"/>
    <n v="2125"/>
    <n v="2208.3333333333335"/>
  </r>
  <r>
    <x v="43"/>
    <s v="Department of Revenue"/>
    <s v="2023-25 Biennium"/>
    <s v="SDC DEBT"/>
    <s v="140-Department of Revenue"/>
    <x v="12"/>
    <s v="B01"/>
    <n v="307500"/>
    <n v="305500"/>
    <n v="613000"/>
    <n v="25625"/>
    <n v="25458.333333333332"/>
  </r>
  <r>
    <x v="44"/>
    <s v="Board of Tax Appeals"/>
    <s v="2023-25 Biennium"/>
    <s v="SDC DEBT"/>
    <s v="142-Board of Tax Appeals"/>
    <x v="12"/>
    <s v="B01"/>
    <n v="1000"/>
    <n v="2000"/>
    <n v="3000"/>
    <n v="83.333333333333329"/>
    <n v="166.66666666666666"/>
  </r>
  <r>
    <x v="45"/>
    <s v="Minority &amp; Women's Business Enterp"/>
    <s v="2023-25 Biennium"/>
    <s v="SDC DEBT"/>
    <s v="147-Minority &amp; Women's Business Enterp"/>
    <x v="12"/>
    <s v="B01"/>
    <n v="2500"/>
    <n v="1500"/>
    <n v="4000"/>
    <n v="208.33333333333334"/>
    <n v="125"/>
  </r>
  <r>
    <x v="46"/>
    <s v="Office of Insurance Commissioner"/>
    <s v="2023-25 Biennium"/>
    <s v="SDC DEBT"/>
    <s v="160-Office of Insurance Commissioner"/>
    <x v="12"/>
    <s v="B01"/>
    <n v="31500"/>
    <n v="31500"/>
    <n v="63000"/>
    <n v="2625"/>
    <n v="2625"/>
  </r>
  <r>
    <x v="47"/>
    <s v="Consolidated Technology Services"/>
    <s v="2023-25 Biennium"/>
    <s v="SDC DEBT"/>
    <s v="163-Consolidated Technology Services"/>
    <x v="12"/>
    <s v="B01"/>
    <n v="0"/>
    <n v="0"/>
    <n v="0"/>
    <n v="0"/>
    <n v="0"/>
  </r>
  <r>
    <x v="48"/>
    <s v="State Board of Accountancy"/>
    <s v="2023-25 Biennium"/>
    <s v="SDC DEBT"/>
    <s v="165-State Board of Accountancy"/>
    <x v="12"/>
    <s v="B01"/>
    <n v="4500"/>
    <n v="5500"/>
    <n v="10000"/>
    <n v="375"/>
    <n v="458.33333333333331"/>
  </r>
  <r>
    <x v="49"/>
    <s v="Bd of Reg Prof Eng &amp; Land Surveyors"/>
    <s v="2023-25 Biennium"/>
    <s v="SDC DEBT"/>
    <s v="166-Bd of Reg Prof Eng &amp; Land Surveyors"/>
    <x v="12"/>
    <s v="B01"/>
    <n v="3500"/>
    <n v="2500"/>
    <n v="6000"/>
    <n v="291.66666666666669"/>
    <n v="208.33333333333334"/>
  </r>
  <r>
    <x v="50"/>
    <s v="Forensic Investigations Council"/>
    <s v="2023-25 Biennium"/>
    <s v="SDC DEBT"/>
    <s v="167-Forensic Investigations Council"/>
    <x v="12"/>
    <s v="B01"/>
    <n v="0"/>
    <n v="0"/>
    <n v="0"/>
    <n v="0"/>
    <n v="0"/>
  </r>
  <r>
    <x v="51"/>
    <s v="Dept of Enterprise Services"/>
    <s v="2023-25 Biennium"/>
    <s v="SDC DEBT"/>
    <s v="179-Dept of Enterprise Services"/>
    <x v="12"/>
    <s v="B01"/>
    <n v="57500"/>
    <n v="57500"/>
    <n v="115000"/>
    <n v="4791.666666666667"/>
    <n v="4791.666666666667"/>
  </r>
  <r>
    <x v="52"/>
    <s v="Washington Horse Racing Commission"/>
    <s v="2023-25 Biennium"/>
    <s v="SDC DEBT"/>
    <s v="185-Washington Horse Racing Commission"/>
    <x v="12"/>
    <s v="B01"/>
    <n v="500"/>
    <n v="500"/>
    <n v="1000"/>
    <n v="41.666666666666664"/>
    <n v="41.666666666666664"/>
  </r>
  <r>
    <x v="53"/>
    <s v="Bd of Industrial Insurance Appeals"/>
    <s v="2023-25 Biennium"/>
    <s v="SDC DEBT"/>
    <s v="190-Bd of Industrial Insurance Appeals"/>
    <x v="12"/>
    <s v="B01"/>
    <n v="13000"/>
    <n v="13000"/>
    <n v="26000"/>
    <n v="1083.3333333333333"/>
    <n v="1083.3333333333333"/>
  </r>
  <r>
    <x v="54"/>
    <s v="Liquor and Cannabis Board"/>
    <s v="2023-25 Biennium"/>
    <s v="SDC DEBT"/>
    <s v="195-Liquor and Cannabis Board"/>
    <x v="12"/>
    <s v="B01"/>
    <n v="51500"/>
    <n v="51500"/>
    <n v="103000"/>
    <n v="4291.666666666667"/>
    <n v="4291.666666666667"/>
  </r>
  <r>
    <x v="55"/>
    <s v="Board of Pilotage Commissioners"/>
    <s v="2023-25 Biennium"/>
    <s v="SDC DEBT"/>
    <s v="205-Board of Pilotage Commissioners"/>
    <x v="12"/>
    <s v="B01"/>
    <n v="0"/>
    <n v="0"/>
    <n v="0"/>
    <n v="0"/>
    <n v="0"/>
  </r>
  <r>
    <x v="56"/>
    <s v="Utilities and Transportation Comm"/>
    <s v="2023-25 Biennium"/>
    <s v="SDC DEBT"/>
    <s v="215-Utilities and Transportation Comm"/>
    <x v="12"/>
    <s v="B01"/>
    <n v="16500"/>
    <n v="16500"/>
    <n v="33000"/>
    <n v="1375"/>
    <n v="1375"/>
  </r>
  <r>
    <x v="57"/>
    <s v="Board for Volunteer Firefighters"/>
    <s v="2023-25 Biennium"/>
    <s v="SDC DEBT"/>
    <s v="220-Board for Volunteer Firefighters"/>
    <x v="12"/>
    <s v="B01"/>
    <n v="1000"/>
    <n v="1000"/>
    <n v="2000"/>
    <n v="83.333333333333329"/>
    <n v="83.333333333333329"/>
  </r>
  <r>
    <x v="58"/>
    <s v="Washington State Patrol"/>
    <s v="2023-25 Biennium"/>
    <s v="SDC DEBT"/>
    <s v="225-Washington State Patrol"/>
    <x v="12"/>
    <s v="B01"/>
    <n v="231000"/>
    <n v="230000"/>
    <n v="461000"/>
    <n v="19250"/>
    <n v="19166.666666666668"/>
  </r>
  <r>
    <x v="59"/>
    <s v="Criminal Justice Training Comm"/>
    <s v="2023-25 Biennium"/>
    <s v="SDC DEBT"/>
    <s v="227-Criminal Justice Training Comm"/>
    <x v="12"/>
    <s v="B01"/>
    <n v="8500"/>
    <n v="8500"/>
    <n v="17000"/>
    <n v="708.33333333333337"/>
    <n v="708.33333333333337"/>
  </r>
  <r>
    <x v="60"/>
    <s v="WA Traffic Safety Commission"/>
    <s v="2023-25 Biennium"/>
    <s v="SDC DEBT"/>
    <s v="228-WA Traffic Safety Commission"/>
    <x v="12"/>
    <s v="B01"/>
    <n v="0"/>
    <n v="0"/>
    <n v="0"/>
    <n v="0"/>
    <n v="0"/>
  </r>
  <r>
    <x v="61"/>
    <s v="Office of Independent Investigations"/>
    <s v="2023-25 Biennium"/>
    <s v="SDC DEBT"/>
    <s v="229-Office of Independent Investigations"/>
    <x v="12"/>
    <s v="B01"/>
    <n v="5000"/>
    <n v="5000"/>
    <n v="10000"/>
    <n v="416.66666666666669"/>
    <n v="416.66666666666669"/>
  </r>
  <r>
    <x v="62"/>
    <s v="Department of Labor and Industries"/>
    <s v="2023-25 Biennium"/>
    <s v="SDC DEBT"/>
    <s v="235-Department of Labor and Industries"/>
    <x v="12"/>
    <s v="B01"/>
    <n v="437000"/>
    <n v="439000"/>
    <n v="876000"/>
    <n v="36416.666666666664"/>
    <n v="36583.333333333336"/>
  </r>
  <r>
    <x v="63"/>
    <s v="Department of Licensing"/>
    <s v="2023-25 Biennium"/>
    <s v="SDC DEBT"/>
    <s v="240-Department of Licensing"/>
    <x v="12"/>
    <s v="B01"/>
    <n v="201000"/>
    <n v="195000"/>
    <n v="396000"/>
    <n v="16750"/>
    <n v="16250"/>
  </r>
  <r>
    <x v="64"/>
    <s v="Military Department"/>
    <s v="2023-25 Biennium"/>
    <s v="SDC DEBT"/>
    <s v="245-Military Department"/>
    <x v="12"/>
    <s v="B01"/>
    <n v="40000"/>
    <n v="40000"/>
    <n v="80000"/>
    <n v="3333.3333333333335"/>
    <n v="3333.3333333333335"/>
  </r>
  <r>
    <x v="65"/>
    <s v="Public Employment Relations Comm"/>
    <s v="2023-25 Biennium"/>
    <s v="SDC DEBT"/>
    <s v="275-Public Employment Relations Comm"/>
    <x v="12"/>
    <s v="B01"/>
    <n v="2500"/>
    <n v="2500"/>
    <n v="5000"/>
    <n v="208.33333333333334"/>
    <n v="208.33333333333334"/>
  </r>
  <r>
    <x v="66"/>
    <s v="Dept of Social and Health Services"/>
    <s v="2023-25 Biennium"/>
    <s v="SDC DEBT"/>
    <s v="300-Dept of Social and Health Services"/>
    <x v="12"/>
    <s v="B01"/>
    <n v="1626500"/>
    <n v="1624500"/>
    <n v="3251000"/>
    <n v="135541.66666666666"/>
    <n v="135375"/>
  </r>
  <r>
    <x v="67"/>
    <s v="Department of Health"/>
    <s v="2023-25 Biennium"/>
    <s v="SDC DEBT"/>
    <s v="303-Department of Health"/>
    <x v="12"/>
    <s v="B01"/>
    <n v="383500"/>
    <n v="381500"/>
    <n v="765000"/>
    <n v="31958.333333333332"/>
    <n v="31791.666666666668"/>
  </r>
  <r>
    <x v="68"/>
    <s v="Department of Veterans' Affairs"/>
    <s v="2023-25 Biennium"/>
    <s v="SDC DEBT"/>
    <s v="305-Department of Veterans' Affairs"/>
    <x v="12"/>
    <s v="B01"/>
    <n v="29000"/>
    <n v="29000"/>
    <n v="58000"/>
    <n v="2416.6666666666665"/>
    <n v="2416.6666666666665"/>
  </r>
  <r>
    <x v="69"/>
    <s v="Dept of Children, Youth &amp; Families"/>
    <s v="2023-25 Biennium"/>
    <s v="SDC DEBT"/>
    <s v="307-Dept of Children, Youth &amp; Families"/>
    <x v="12"/>
    <s v="B01"/>
    <n v="281500"/>
    <n v="281500"/>
    <n v="563000"/>
    <n v="23458.333333333332"/>
    <n v="23458.333333333332"/>
  </r>
  <r>
    <x v="70"/>
    <s v="Department of Corrections"/>
    <s v="2023-25 Biennium"/>
    <s v="SDC DEBT"/>
    <s v="310-Department of Corrections"/>
    <x v="12"/>
    <s v="B01"/>
    <n v="363000"/>
    <n v="361000"/>
    <n v="724000"/>
    <n v="30250"/>
    <n v="30083.333333333332"/>
  </r>
  <r>
    <x v="71"/>
    <s v="Dept of Services for the Blind"/>
    <s v="2023-25 Biennium"/>
    <s v="SDC DEBT"/>
    <s v="315-Dept of Services for the Blind"/>
    <x v="12"/>
    <s v="B01"/>
    <n v="7000"/>
    <n v="7000"/>
    <n v="14000"/>
    <n v="583.33333333333337"/>
    <n v="583.33333333333337"/>
  </r>
  <r>
    <x v="72"/>
    <s v="Student Achievement Council"/>
    <s v="2023-25 Biennium"/>
    <s v="SDC DEBT"/>
    <s v="340-Student Achievement Council"/>
    <x v="12"/>
    <s v="B01"/>
    <n v="23000"/>
    <n v="21000"/>
    <n v="44000"/>
    <n v="1916.6666666666667"/>
    <n v="1750"/>
  </r>
  <r>
    <x v="73"/>
    <s v="LEOFF 2 Retirement Board"/>
    <s v="2023-25 Biennium"/>
    <s v="SDC DEBT"/>
    <s v="341-LEOFF 2 Retirement Board"/>
    <x v="12"/>
    <s v="B01"/>
    <n v="1000"/>
    <n v="1000"/>
    <n v="2000"/>
    <n v="83.333333333333329"/>
    <n v="83.333333333333329"/>
  </r>
  <r>
    <x v="74"/>
    <s v="Public Schools"/>
    <s v="2023-25 Biennium"/>
    <s v="SDC DEBT"/>
    <s v="350-Public Schools"/>
    <x v="12"/>
    <s v="B01"/>
    <n v="69000"/>
    <n v="70000"/>
    <n v="139000"/>
    <n v="5750"/>
    <n v="5833.333333333333"/>
  </r>
  <r>
    <x v="75"/>
    <s v="State School for the Blind"/>
    <s v="2023-25 Biennium"/>
    <s v="SDC DEBT"/>
    <s v="351-State School for the Blind"/>
    <x v="12"/>
    <s v="B01"/>
    <n v="5000"/>
    <n v="5000"/>
    <n v="10000"/>
    <n v="416.66666666666669"/>
    <n v="416.66666666666669"/>
  </r>
  <r>
    <x v="76"/>
    <s v="Childhood Deafness &amp; Hearing Loss"/>
    <s v="2023-25 Biennium"/>
    <s v="SDC DEBT"/>
    <s v="353-Childhood Deafness &amp; Hearing Loss"/>
    <x v="12"/>
    <s v="B01"/>
    <n v="5500"/>
    <n v="4500"/>
    <n v="10000"/>
    <n v="458.33333333333331"/>
    <n v="375"/>
  </r>
  <r>
    <x v="77"/>
    <s v="Workforce Trng &amp; Educ Coord Board"/>
    <s v="2023-25 Biennium"/>
    <s v="SDC DEBT"/>
    <s v="354-Workforce Trng &amp; Educ Coord Board"/>
    <x v="12"/>
    <s v="B01"/>
    <n v="2000"/>
    <n v="1000"/>
    <n v="3000"/>
    <n v="166.66666666666666"/>
    <n v="83.333333333333329"/>
  </r>
  <r>
    <x v="78"/>
    <s v="Archaeology &amp; Historic Preservation"/>
    <s v="2023-25 Biennium"/>
    <s v="SDC DEBT"/>
    <s v="355-Archaeology &amp; Historic Preservation"/>
    <x v="12"/>
    <s v="B01"/>
    <n v="4000"/>
    <n v="4000"/>
    <n v="8000"/>
    <n v="333.33333333333331"/>
    <n v="333.33333333333331"/>
  </r>
  <r>
    <x v="108"/>
    <s v="Department of Early Learning"/>
    <s v="2023-25 Biennium"/>
    <s v="SDC DEBT"/>
    <s v="357-Department of Early Learning"/>
    <x v="12"/>
    <s v="B01"/>
    <n v="0"/>
    <n v="0"/>
    <n v="0"/>
    <n v="0"/>
    <n v="0"/>
  </r>
  <r>
    <x v="79"/>
    <s v="Washington Charter School Comm"/>
    <s v="2023-25 Biennium"/>
    <s v="SDC DEBT"/>
    <s v="359-Washington Charter School Comm"/>
    <x v="12"/>
    <s v="B01"/>
    <n v="0"/>
    <n v="0"/>
    <n v="0"/>
    <n v="0"/>
    <n v="0"/>
  </r>
  <r>
    <x v="80"/>
    <s v="University of Washington"/>
    <s v="2023-25 Biennium"/>
    <s v="SDC DEBT"/>
    <s v="360-University of Washington"/>
    <x v="12"/>
    <s v="B01"/>
    <n v="2776000"/>
    <n v="2773000"/>
    <n v="5549000"/>
    <n v="231333.33333333334"/>
    <n v="231083.33333333334"/>
  </r>
  <r>
    <x v="81"/>
    <s v="Washington State University"/>
    <s v="2023-25 Biennium"/>
    <s v="SDC DEBT"/>
    <s v="365-Washington State University"/>
    <x v="12"/>
    <s v="B01"/>
    <n v="97000"/>
    <n v="97000"/>
    <n v="194000"/>
    <n v="8083.333333333333"/>
    <n v="8083.333333333333"/>
  </r>
  <r>
    <x v="82"/>
    <s v="Eastern Washington University"/>
    <s v="2023-25 Biennium"/>
    <s v="SDC DEBT"/>
    <s v="370-Eastern Washington University"/>
    <x v="12"/>
    <s v="B01"/>
    <n v="51000"/>
    <n v="52000"/>
    <n v="103000"/>
    <n v="4250"/>
    <n v="4333.333333333333"/>
  </r>
  <r>
    <x v="83"/>
    <s v="Central Washington University"/>
    <s v="2023-25 Biennium"/>
    <s v="SDC DEBT"/>
    <s v="375-Central Washington University"/>
    <x v="12"/>
    <s v="B01"/>
    <n v="4000"/>
    <n v="4000"/>
    <n v="8000"/>
    <n v="333.33333333333331"/>
    <n v="333.33333333333331"/>
  </r>
  <r>
    <x v="84"/>
    <s v="The Evergreen State College"/>
    <s v="2023-25 Biennium"/>
    <s v="SDC DEBT"/>
    <s v="376-The Evergreen State College"/>
    <x v="12"/>
    <s v="B01"/>
    <n v="24000"/>
    <n v="24000"/>
    <n v="48000"/>
    <n v="2000"/>
    <n v="2000"/>
  </r>
  <r>
    <x v="85"/>
    <s v="Western Washington University"/>
    <s v="2023-25 Biennium"/>
    <s v="SDC DEBT"/>
    <s v="380-Western Washington University"/>
    <x v="12"/>
    <s v="B01"/>
    <n v="119000"/>
    <n v="118000"/>
    <n v="237000"/>
    <n v="9916.6666666666661"/>
    <n v="9833.3333333333339"/>
  </r>
  <r>
    <x v="86"/>
    <s v="Washington State Arts Commission"/>
    <s v="2023-25 Biennium"/>
    <s v="SDC DEBT"/>
    <s v="387-Washington State Arts Commission"/>
    <x v="12"/>
    <s v="B01"/>
    <n v="2000"/>
    <n v="3000"/>
    <n v="5000"/>
    <n v="166.66666666666666"/>
    <n v="250"/>
  </r>
  <r>
    <x v="87"/>
    <s v="Washington State Historical Society"/>
    <s v="2023-25 Biennium"/>
    <s v="SDC DEBT"/>
    <s v="390-Washington State Historical Society"/>
    <x v="12"/>
    <s v="B01"/>
    <n v="2000"/>
    <n v="3000"/>
    <n v="5000"/>
    <n v="166.66666666666666"/>
    <n v="250"/>
  </r>
  <r>
    <x v="88"/>
    <s v="East Wash State Historical Society"/>
    <s v="2023-25 Biennium"/>
    <s v="SDC DEBT"/>
    <s v="395-East Wash State Historical Society"/>
    <x v="12"/>
    <s v="B01"/>
    <n v="2000"/>
    <n v="2000"/>
    <n v="4000"/>
    <n v="166.66666666666666"/>
    <n v="166.66666666666666"/>
  </r>
  <r>
    <x v="89"/>
    <s v="Department of Transportation"/>
    <s v="2023-25 Biennium"/>
    <s v="SDC DEBT"/>
    <s v="405-Department of Transportation"/>
    <x v="12"/>
    <s v="B01"/>
    <n v="441000"/>
    <n v="439000"/>
    <n v="880000"/>
    <n v="36750"/>
    <n v="36583.333333333336"/>
  </r>
  <r>
    <x v="90"/>
    <s v="County Road Administration Board"/>
    <s v="2023-25 Biennium"/>
    <s v="SDC DEBT"/>
    <s v="406-County Road Administration Board"/>
    <x v="12"/>
    <s v="B01"/>
    <n v="3500"/>
    <n v="2500"/>
    <n v="6000"/>
    <n v="291.66666666666669"/>
    <n v="208.33333333333334"/>
  </r>
  <r>
    <x v="91"/>
    <s v="Transportation Improvement Board"/>
    <s v="2023-25 Biennium"/>
    <s v="SDC DEBT"/>
    <s v="407-Transportation Improvement Board"/>
    <x v="12"/>
    <s v="B01"/>
    <n v="2000"/>
    <n v="1000"/>
    <n v="3000"/>
    <n v="166.66666666666666"/>
    <n v="83.333333333333329"/>
  </r>
  <r>
    <x v="92"/>
    <s v="Transportation Commission"/>
    <s v="2023-25 Biennium"/>
    <s v="SDC DEBT"/>
    <s v="410-Transportation Commission"/>
    <x v="12"/>
    <s v="B01"/>
    <n v="0"/>
    <n v="0"/>
    <n v="0"/>
    <n v="0"/>
    <n v="0"/>
  </r>
  <r>
    <x v="93"/>
    <s v="Freight Mobility Strategic Invest"/>
    <s v="2023-25 Biennium"/>
    <s v="SDC DEBT"/>
    <s v="411-Freight Mobility Strategic Invest"/>
    <x v="12"/>
    <s v="B01"/>
    <n v="0"/>
    <n v="0"/>
    <n v="0"/>
    <n v="0"/>
    <n v="0"/>
  </r>
  <r>
    <x v="94"/>
    <s v="Columbia River Gorge Commission"/>
    <s v="2023-25 Biennium"/>
    <s v="SDC DEBT"/>
    <s v="460-Columbia River Gorge Commission"/>
    <x v="12"/>
    <s v="B01"/>
    <n v="1500"/>
    <n v="1500"/>
    <n v="3000"/>
    <n v="125"/>
    <n v="125"/>
  </r>
  <r>
    <x v="95"/>
    <s v="Department of Ecology"/>
    <s v="2023-25 Biennium"/>
    <s v="SDC DEBT"/>
    <s v="461-Department of Ecology"/>
    <x v="12"/>
    <s v="B01"/>
    <n v="140500"/>
    <n v="137500"/>
    <n v="278000"/>
    <n v="11708.333333333334"/>
    <n v="11458.333333333334"/>
  </r>
  <r>
    <x v="96"/>
    <s v="WA Pollution Liab Insurance Program"/>
    <s v="2023-25 Biennium"/>
    <s v="SDC DEBT"/>
    <s v="462-WA Pollution Liab Insurance Program"/>
    <x v="12"/>
    <s v="B01"/>
    <n v="4000"/>
    <n v="5000"/>
    <n v="9000"/>
    <n v="333.33333333333331"/>
    <n v="416.66666666666669"/>
  </r>
  <r>
    <x v="98"/>
    <s v="State Parks and Recreation Comm"/>
    <s v="2023-25 Biennium"/>
    <s v="SDC DEBT"/>
    <s v="465-State Parks and Recreation Comm"/>
    <x v="12"/>
    <s v="B01"/>
    <n v="34000"/>
    <n v="35000"/>
    <n v="69000"/>
    <n v="2833.3333333333335"/>
    <n v="2916.6666666666665"/>
  </r>
  <r>
    <x v="99"/>
    <s v="Rec and Conservation Funding Board"/>
    <s v="2023-25 Biennium"/>
    <s v="SDC DEBT"/>
    <s v="467-Rec and Conservation Funding Board"/>
    <x v="12"/>
    <s v="B01"/>
    <n v="13000"/>
    <n v="12000"/>
    <n v="25000"/>
    <n v="1083.3333333333333"/>
    <n v="1000"/>
  </r>
  <r>
    <x v="100"/>
    <s v="Environ &amp; Land Use Hearings Office"/>
    <s v="2023-25 Biennium"/>
    <s v="SDC DEBT"/>
    <s v="468-Environ &amp; Land Use Hearings Office"/>
    <x v="12"/>
    <s v="B01"/>
    <n v="4500"/>
    <n v="3500"/>
    <n v="8000"/>
    <n v="375"/>
    <n v="291.66666666666669"/>
  </r>
  <r>
    <x v="101"/>
    <s v="State Conservation Commission"/>
    <s v="2023-25 Biennium"/>
    <s v="SDC DEBT"/>
    <s v="471-State Conservation Commission"/>
    <x v="12"/>
    <s v="B01"/>
    <n v="500"/>
    <n v="1500"/>
    <n v="2000"/>
    <n v="41.666666666666664"/>
    <n v="125"/>
  </r>
  <r>
    <x v="102"/>
    <s v="Dept of Fish and Wildlife"/>
    <s v="2023-25 Biennium"/>
    <s v="SDC DEBT"/>
    <s v="477-Dept of Fish and Wildlife"/>
    <x v="12"/>
    <s v="B01"/>
    <n v="146500"/>
    <n v="146500"/>
    <n v="293000"/>
    <n v="12208.333333333334"/>
    <n v="12208.333333333334"/>
  </r>
  <r>
    <x v="103"/>
    <s v="Puget Sound Partnership"/>
    <s v="2023-25 Biennium"/>
    <s v="SDC DEBT"/>
    <s v="478-Puget Sound Partnership"/>
    <x v="12"/>
    <s v="B01"/>
    <n v="6000"/>
    <n v="5000"/>
    <n v="11000"/>
    <n v="500"/>
    <n v="416.66666666666669"/>
  </r>
  <r>
    <x v="104"/>
    <s v="Department of Natural Resources"/>
    <s v="2023-25 Biennium"/>
    <s v="SDC DEBT"/>
    <s v="490-Department of Natural Resources"/>
    <x v="12"/>
    <s v="B01"/>
    <n v="123500"/>
    <n v="126500"/>
    <n v="250000"/>
    <n v="10291.666666666666"/>
    <n v="10541.666666666666"/>
  </r>
  <r>
    <x v="105"/>
    <s v="Department of Agriculture"/>
    <s v="2023-25 Biennium"/>
    <s v="SDC DEBT"/>
    <s v="495-Department of Agriculture"/>
    <x v="12"/>
    <s v="B01"/>
    <n v="44000"/>
    <n v="46000"/>
    <n v="90000"/>
    <n v="3666.6666666666665"/>
    <n v="3833.3333333333335"/>
  </r>
  <r>
    <x v="106"/>
    <s v="Employment Security Department"/>
    <s v="2023-25 Biennium"/>
    <s v="SDC DEBT"/>
    <s v="540-Employment Security Department"/>
    <x v="12"/>
    <s v="B01"/>
    <n v="392500"/>
    <n v="387500"/>
    <n v="780000"/>
    <n v="32708.333333333332"/>
    <n v="32291.666666666668"/>
  </r>
  <r>
    <x v="109"/>
    <s v="ESD - PFM"/>
    <s v="2023-25 Biennium"/>
    <s v="SDC DEBT"/>
    <s v="541-ESD - PFM"/>
    <x v="12"/>
    <s v="B01"/>
    <n v="0"/>
    <n v="0"/>
    <n v="0"/>
    <n v="0"/>
    <n v="0"/>
  </r>
  <r>
    <x v="110"/>
    <s v="ESD LTC"/>
    <s v="2023-25 Biennium"/>
    <s v="SDC DEBT"/>
    <s v="542-ESD LTC"/>
    <x v="12"/>
    <s v="B01"/>
    <n v="0"/>
    <n v="0"/>
    <n v="0"/>
    <n v="0"/>
    <n v="0"/>
  </r>
  <r>
    <x v="111"/>
    <s v="ESD - UI"/>
    <s v="2023-25 Biennium"/>
    <s v="SDC DEBT"/>
    <s v="543-ESD - UI"/>
    <x v="12"/>
    <s v="B01"/>
    <n v="0"/>
    <n v="0"/>
    <n v="0"/>
    <n v="0"/>
    <n v="0"/>
  </r>
  <r>
    <x v="112"/>
    <s v="ESD - Other"/>
    <s v="2023-25 Biennium"/>
    <s v="SDC DEBT"/>
    <s v="544-ESD - Other"/>
    <x v="12"/>
    <s v="B01"/>
    <n v="0"/>
    <n v="0"/>
    <n v="0"/>
    <n v="0"/>
    <n v="0"/>
  </r>
  <r>
    <x v="107"/>
    <s v="Community/Technical College System"/>
    <s v="2023-25 Biennium"/>
    <s v="SDC DEBT"/>
    <s v="699-Community/Technical College System"/>
    <x v="12"/>
    <s v="B01"/>
    <n v="683000"/>
    <n v="682000"/>
    <n v="1365000"/>
    <n v="56916.666666666664"/>
    <n v="56833.333333333336"/>
  </r>
  <r>
    <x v="0"/>
    <s v="House of Representatives"/>
    <s v="2024 Supplemental"/>
    <m/>
    <s v="011-House of Representatives"/>
    <x v="12"/>
    <s v="B01"/>
    <n v="0"/>
    <n v="0"/>
    <n v="0"/>
    <n v="0"/>
    <n v="0"/>
  </r>
  <r>
    <x v="1"/>
    <s v="Senate"/>
    <s v="2024 Supplemental"/>
    <m/>
    <s v="012-Senate"/>
    <x v="12"/>
    <s v="B01"/>
    <n v="0"/>
    <n v="0"/>
    <n v="0"/>
    <n v="0"/>
    <n v="0"/>
  </r>
  <r>
    <x v="2"/>
    <s v="Joint Transportation Committee"/>
    <s v="2024 Supplemental"/>
    <m/>
    <s v="013-Joint Transportation Committee"/>
    <x v="12"/>
    <s v="B01"/>
    <n v="0"/>
    <n v="0"/>
    <n v="0"/>
    <n v="0"/>
    <n v="0"/>
  </r>
  <r>
    <x v="3"/>
    <s v="Jt Leg Audit &amp; Review Committee"/>
    <s v="2024 Supplemental"/>
    <m/>
    <s v="014-Jt Leg Audit &amp; Review Committee"/>
    <x v="12"/>
    <s v="B01"/>
    <n v="0"/>
    <n v="0"/>
    <n v="0"/>
    <n v="0"/>
    <n v="0"/>
  </r>
  <r>
    <x v="4"/>
    <s v="LEAP Committee"/>
    <s v="2024 Supplemental"/>
    <m/>
    <s v="020-LEAP Committee"/>
    <x v="12"/>
    <s v="B01"/>
    <n v="0"/>
    <n v="0"/>
    <n v="0"/>
    <n v="0"/>
    <n v="0"/>
  </r>
  <r>
    <x v="5"/>
    <s v="Office of the State Actuary"/>
    <s v="2024 Supplemental"/>
    <m/>
    <s v="035-Office of the State Actuary"/>
    <x v="12"/>
    <s v="B01"/>
    <n v="0"/>
    <n v="0"/>
    <n v="0"/>
    <n v="0"/>
    <n v="0"/>
  </r>
  <r>
    <x v="6"/>
    <s v="St Leg Labor Rel"/>
    <s v="2024 Supplemental"/>
    <m/>
    <s v="036-St Leg Labor Rel"/>
    <x v="12"/>
    <s v="B01"/>
    <n v="0"/>
    <n v="0"/>
    <n v="0"/>
    <n v="0"/>
    <n v="0"/>
  </r>
  <r>
    <x v="7"/>
    <s v="Office of Legislative Support Svcs"/>
    <s v="2024 Supplemental"/>
    <m/>
    <s v="037-Office of Legislative Support Svcs"/>
    <x v="12"/>
    <s v="B01"/>
    <n v="0"/>
    <n v="0"/>
    <n v="0"/>
    <n v="0"/>
    <n v="0"/>
  </r>
  <r>
    <x v="8"/>
    <s v="Joint Legislative Systems Comm"/>
    <s v="2024 Supplemental"/>
    <m/>
    <s v="038-Joint Legislative Systems Comm"/>
    <x v="12"/>
    <s v="B01"/>
    <n v="0"/>
    <n v="0"/>
    <n v="0"/>
    <n v="0"/>
    <n v="0"/>
  </r>
  <r>
    <x v="9"/>
    <s v="Statute Law Committee"/>
    <s v="2024 Supplemental"/>
    <m/>
    <s v="040-Statute Law Committee"/>
    <x v="12"/>
    <s v="B01"/>
    <n v="0"/>
    <n v="0"/>
    <n v="0"/>
    <n v="0"/>
    <n v="0"/>
  </r>
  <r>
    <x v="10"/>
    <s v="Supreme Court"/>
    <s v="2024 Supplemental"/>
    <m/>
    <s v="045-Supreme Court"/>
    <x v="12"/>
    <s v="B01"/>
    <n v="0"/>
    <n v="0"/>
    <n v="0"/>
    <n v="0"/>
    <n v="0"/>
  </r>
  <r>
    <x v="11"/>
    <s v="State Law Library"/>
    <s v="2024 Supplemental"/>
    <m/>
    <s v="046-State Law Library"/>
    <x v="12"/>
    <s v="B01"/>
    <n v="500"/>
    <n v="-500"/>
    <n v="0"/>
    <n v="41.67"/>
    <n v="-41.67"/>
  </r>
  <r>
    <x v="12"/>
    <s v="Court of Appeals"/>
    <s v="2024 Supplemental"/>
    <m/>
    <s v="048-Court of Appeals"/>
    <x v="12"/>
    <s v="B01"/>
    <n v="0"/>
    <n v="0"/>
    <n v="0"/>
    <n v="0"/>
    <n v="0"/>
  </r>
  <r>
    <x v="13"/>
    <s v="Commission on Judicial Conduct"/>
    <s v="2024 Supplemental"/>
    <m/>
    <s v="050-Commission on Judicial Conduct"/>
    <x v="12"/>
    <s v="B01"/>
    <n v="0"/>
    <n v="0"/>
    <n v="0"/>
    <n v="0"/>
    <n v="0"/>
  </r>
  <r>
    <x v="14"/>
    <s v="Administrative Office of the Courts"/>
    <s v="2024 Supplemental"/>
    <m/>
    <s v="055-Administrative Office of the Courts"/>
    <x v="12"/>
    <s v="B01"/>
    <n v="0"/>
    <n v="0"/>
    <n v="0"/>
    <n v="0"/>
    <n v="0"/>
  </r>
  <r>
    <x v="15"/>
    <s v="Office of Public Defense"/>
    <s v="2024 Supplemental"/>
    <m/>
    <s v="056-Office of Public Defense"/>
    <x v="12"/>
    <s v="B01"/>
    <n v="0"/>
    <n v="0"/>
    <n v="0"/>
    <n v="0"/>
    <n v="0"/>
  </r>
  <r>
    <x v="16"/>
    <s v="Office of Civil Legal Aid"/>
    <s v="2024 Supplemental"/>
    <m/>
    <s v="057-Office of Civil Legal Aid"/>
    <x v="12"/>
    <s v="B01"/>
    <n v="0"/>
    <n v="0"/>
    <n v="0"/>
    <n v="0"/>
    <n v="0"/>
  </r>
  <r>
    <x v="17"/>
    <s v="Office of the Governor"/>
    <s v="2024 Supplemental"/>
    <m/>
    <s v="075-Office of the Governor"/>
    <x v="12"/>
    <s v="B01"/>
    <n v="0"/>
    <n v="0"/>
    <n v="0"/>
    <n v="0"/>
    <n v="0"/>
  </r>
  <r>
    <x v="18"/>
    <s v="Office of the Lieutenant Governor"/>
    <s v="2024 Supplemental"/>
    <m/>
    <s v="080-Office of the Lieutenant Governor"/>
    <x v="12"/>
    <s v="B01"/>
    <n v="0"/>
    <n v="0"/>
    <n v="0"/>
    <n v="0"/>
    <n v="0"/>
  </r>
  <r>
    <x v="19"/>
    <s v="WA St Leadership Bd"/>
    <s v="2024 Supplemental"/>
    <m/>
    <s v="083-WA St Leadership Bd"/>
    <x v="12"/>
    <s v="B01"/>
    <n v="0"/>
    <n v="0"/>
    <n v="0"/>
    <n v="0"/>
    <n v="0"/>
  </r>
  <r>
    <x v="20"/>
    <s v="Public Disclosure Commission"/>
    <s v="2024 Supplemental"/>
    <m/>
    <s v="082-Public Disclosure Commission"/>
    <x v="12"/>
    <s v="B01"/>
    <n v="0"/>
    <n v="0"/>
    <n v="0"/>
    <n v="0"/>
    <n v="0"/>
  </r>
  <r>
    <x v="21"/>
    <s v="Office of the Secretary of State"/>
    <s v="2024 Supplemental"/>
    <m/>
    <s v="085-Office of the Secretary of State"/>
    <x v="12"/>
    <s v="B01"/>
    <n v="0"/>
    <n v="0"/>
    <n v="0"/>
    <n v="0"/>
    <n v="0"/>
  </r>
  <r>
    <x v="22"/>
    <s v="Governor's Office of Indian Affairs"/>
    <s v="2024 Supplemental"/>
    <m/>
    <s v="086-Governor's Office of Indian Affairs"/>
    <x v="12"/>
    <s v="B01"/>
    <n v="0"/>
    <n v="0"/>
    <n v="0"/>
    <n v="0"/>
    <n v="0"/>
  </r>
  <r>
    <x v="23"/>
    <s v="Asian-Pacific-American Affrs"/>
    <s v="2024 Supplemental"/>
    <m/>
    <s v="087-Asian-Pacific-American Affrs"/>
    <x v="12"/>
    <s v="B01"/>
    <n v="0"/>
    <n v="0"/>
    <n v="0"/>
    <n v="0"/>
    <n v="0"/>
  </r>
  <r>
    <x v="24"/>
    <s v="Office of the State Treasurer"/>
    <s v="2024 Supplemental"/>
    <m/>
    <s v="090-Office of the State Treasurer"/>
    <x v="12"/>
    <s v="B01"/>
    <n v="0"/>
    <n v="0"/>
    <n v="0"/>
    <n v="0"/>
    <n v="0"/>
  </r>
  <r>
    <x v="25"/>
    <s v="Redistricting Commission"/>
    <s v="2024 Supplemental"/>
    <m/>
    <s v="091-Redistricting Commission"/>
    <x v="12"/>
    <s v="B01"/>
    <n v="-1000"/>
    <n v="0"/>
    <n v="-1000"/>
    <n v="-83.33"/>
    <n v="0"/>
  </r>
  <r>
    <x v="26"/>
    <s v="Office of the State Auditor"/>
    <s v="2024 Supplemental"/>
    <m/>
    <s v="095-Office of the State Auditor"/>
    <x v="12"/>
    <s v="B01"/>
    <n v="0"/>
    <n v="0"/>
    <n v="0"/>
    <n v="0"/>
    <n v="0"/>
  </r>
  <r>
    <x v="27"/>
    <s v="Comm Salaries for Elected Officials"/>
    <s v="2024 Supplemental"/>
    <m/>
    <s v="099-Comm Salaries for Elected Officials"/>
    <x v="12"/>
    <s v="B01"/>
    <n v="0"/>
    <n v="0"/>
    <n v="0"/>
    <n v="0"/>
    <n v="0"/>
  </r>
  <r>
    <x v="28"/>
    <s v="Office of the Attorney General"/>
    <s v="2024 Supplemental"/>
    <m/>
    <s v="100-Office of the Attorney General"/>
    <x v="12"/>
    <s v="B01"/>
    <n v="0"/>
    <n v="0"/>
    <n v="0"/>
    <n v="0"/>
    <n v="0"/>
  </r>
  <r>
    <x v="29"/>
    <s v="Caseload Forecast Council"/>
    <s v="2024 Supplemental"/>
    <m/>
    <s v="101-Caseload Forecast Council"/>
    <x v="12"/>
    <s v="B01"/>
    <n v="0"/>
    <n v="0"/>
    <n v="0"/>
    <n v="0"/>
    <n v="0"/>
  </r>
  <r>
    <x v="30"/>
    <s v="Dept of Financial Institutions"/>
    <s v="2024 Supplemental"/>
    <m/>
    <s v="102-Dept of Financial Institutions"/>
    <x v="12"/>
    <s v="B01"/>
    <n v="0"/>
    <n v="0"/>
    <n v="0"/>
    <n v="0"/>
    <n v="0"/>
  </r>
  <r>
    <x v="31"/>
    <s v="Department of Commerce"/>
    <s v="2024 Supplemental"/>
    <m/>
    <s v="103-Department of Commerce"/>
    <x v="12"/>
    <s v="B01"/>
    <n v="0"/>
    <n v="0"/>
    <n v="0"/>
    <n v="0"/>
    <n v="0"/>
  </r>
  <r>
    <x v="32"/>
    <s v="Economic &amp; Revenue Forecast Council"/>
    <s v="2024 Supplemental"/>
    <m/>
    <s v="104-Economic &amp; Revenue Forecast Council"/>
    <x v="12"/>
    <s v="B01"/>
    <n v="0"/>
    <n v="0"/>
    <n v="0"/>
    <n v="0"/>
    <n v="0"/>
  </r>
  <r>
    <x v="33"/>
    <s v="Office of Financial Management"/>
    <s v="2024 Supplemental"/>
    <m/>
    <s v="105-Office of Financial Management"/>
    <x v="12"/>
    <s v="B01"/>
    <n v="0"/>
    <n v="0"/>
    <n v="0"/>
    <n v="0"/>
    <n v="0"/>
  </r>
  <r>
    <x v="34"/>
    <s v="WA State Health Care Authority"/>
    <s v="2024 Supplemental"/>
    <m/>
    <s v="107-WA State Health Care Authority"/>
    <x v="12"/>
    <s v="B01"/>
    <n v="0"/>
    <n v="0"/>
    <n v="0"/>
    <n v="0"/>
    <n v="0"/>
  </r>
  <r>
    <x v="35"/>
    <s v="Office of Administrative Hearings"/>
    <s v="2024 Supplemental"/>
    <m/>
    <s v="110-Office of Administrative Hearings"/>
    <x v="12"/>
    <s v="B01"/>
    <n v="0"/>
    <n v="0"/>
    <n v="0"/>
    <n v="0"/>
    <n v="0"/>
  </r>
  <r>
    <x v="36"/>
    <s v="State Lottery Commission"/>
    <s v="2024 Supplemental"/>
    <m/>
    <s v="116-State Lottery Commission"/>
    <x v="12"/>
    <s v="B01"/>
    <n v="0"/>
    <n v="0"/>
    <n v="0"/>
    <n v="0"/>
    <n v="0"/>
  </r>
  <r>
    <x v="37"/>
    <s v="Washington State Gambling Comm"/>
    <s v="2024 Supplemental"/>
    <m/>
    <s v="117-Washington State Gambling Comm"/>
    <x v="12"/>
    <s v="B01"/>
    <n v="0"/>
    <n v="0"/>
    <n v="0"/>
    <n v="0"/>
    <n v="0"/>
  </r>
  <r>
    <x v="38"/>
    <s v="WA State Comm on Hispanic Affairs"/>
    <s v="2024 Supplemental"/>
    <m/>
    <s v="118-WA State Comm on Hispanic Affairs"/>
    <x v="12"/>
    <s v="B01"/>
    <n v="0"/>
    <n v="0"/>
    <n v="0"/>
    <n v="0"/>
    <n v="0"/>
  </r>
  <r>
    <x v="39"/>
    <s v="African-American Affairs Comm"/>
    <s v="2024 Supplemental"/>
    <m/>
    <s v="119-African-American Affairs Comm"/>
    <x v="12"/>
    <s v="B01"/>
    <n v="0"/>
    <n v="0"/>
    <n v="0"/>
    <n v="0"/>
    <n v="0"/>
  </r>
  <r>
    <x v="40"/>
    <s v="Human Rights Commission"/>
    <s v="2024 Supplemental"/>
    <m/>
    <s v="120-Human Rights Commission"/>
    <x v="12"/>
    <s v="B01"/>
    <n v="0"/>
    <n v="0"/>
    <n v="0"/>
    <n v="0"/>
    <n v="0"/>
  </r>
  <r>
    <x v="41"/>
    <s v="Department of Retirement Systems"/>
    <s v="2024 Supplemental"/>
    <m/>
    <s v="124-Department of Retirement Systems"/>
    <x v="12"/>
    <s v="B01"/>
    <n v="0"/>
    <n v="0"/>
    <n v="0"/>
    <n v="0"/>
    <n v="0"/>
  </r>
  <r>
    <x v="42"/>
    <s v="State Investment Board"/>
    <s v="2024 Supplemental"/>
    <m/>
    <s v="126-State Investment Board"/>
    <x v="12"/>
    <s v="B01"/>
    <n v="0"/>
    <n v="0"/>
    <n v="0"/>
    <n v="0"/>
    <n v="0"/>
  </r>
  <r>
    <x v="43"/>
    <s v="Department of Revenue"/>
    <s v="2024 Supplemental"/>
    <m/>
    <s v="140-Department of Revenue"/>
    <x v="12"/>
    <s v="B01"/>
    <n v="0"/>
    <n v="0"/>
    <n v="0"/>
    <n v="0"/>
    <n v="0"/>
  </r>
  <r>
    <x v="44"/>
    <s v="Board of Tax Appeals"/>
    <s v="2024 Supplemental"/>
    <m/>
    <s v="142-Board of Tax Appeals"/>
    <x v="12"/>
    <s v="B01"/>
    <n v="0"/>
    <n v="0"/>
    <n v="0"/>
    <n v="0"/>
    <n v="0"/>
  </r>
  <r>
    <x v="45"/>
    <s v="Minority &amp; Women's Business Enterp"/>
    <s v="2024 Supplemental"/>
    <m/>
    <s v="147-Minority &amp; Women's Business Enterp"/>
    <x v="12"/>
    <s v="B01"/>
    <n v="0"/>
    <n v="0"/>
    <n v="0"/>
    <n v="0"/>
    <n v="0"/>
  </r>
  <r>
    <x v="46"/>
    <s v="Office of Insurance Commissioner"/>
    <s v="2024 Supplemental"/>
    <m/>
    <s v="160-Office of Insurance Commissioner"/>
    <x v="12"/>
    <s v="B01"/>
    <n v="0"/>
    <n v="0"/>
    <n v="0"/>
    <n v="0"/>
    <n v="0"/>
  </r>
  <r>
    <x v="47"/>
    <s v="Consolidated Technology Services"/>
    <s v="2024 Supplemental"/>
    <m/>
    <s v="163-Consolidated Technology Services"/>
    <x v="12"/>
    <s v="B01"/>
    <n v="0"/>
    <n v="0"/>
    <n v="0"/>
    <n v="0"/>
    <n v="0"/>
  </r>
  <r>
    <x v="48"/>
    <s v="State Board of Accountancy"/>
    <s v="2024 Supplemental"/>
    <m/>
    <s v="165-State Board of Accountancy"/>
    <x v="12"/>
    <s v="B01"/>
    <n v="0"/>
    <n v="0"/>
    <n v="0"/>
    <n v="0"/>
    <n v="0"/>
  </r>
  <r>
    <x v="49"/>
    <s v="Bd of Reg Prof Eng &amp; Land Surveyors"/>
    <s v="2024 Supplemental"/>
    <m/>
    <s v="166-Bd of Reg Prof Eng &amp; Land Surveyors"/>
    <x v="12"/>
    <s v="B01"/>
    <n v="0"/>
    <n v="0"/>
    <n v="0"/>
    <n v="0"/>
    <n v="0"/>
  </r>
  <r>
    <x v="50"/>
    <s v="Forensic Investigations Council"/>
    <s v="2024 Supplemental"/>
    <m/>
    <s v="167-Forensic Investigations Council"/>
    <x v="12"/>
    <s v="B01"/>
    <n v="0"/>
    <n v="0"/>
    <n v="0"/>
    <n v="0"/>
    <n v="0"/>
  </r>
  <r>
    <x v="51"/>
    <s v="Dept of Enterprise Services"/>
    <s v="2024 Supplemental"/>
    <m/>
    <s v="179-Dept of Enterprise Services"/>
    <x v="12"/>
    <s v="B01"/>
    <n v="0"/>
    <n v="0"/>
    <n v="0"/>
    <n v="0"/>
    <n v="0"/>
  </r>
  <r>
    <x v="52"/>
    <s v="Washington Horse Racing Commission"/>
    <s v="2024 Supplemental"/>
    <m/>
    <s v="185-Washington Horse Racing Commission"/>
    <x v="12"/>
    <s v="B01"/>
    <n v="0"/>
    <n v="0"/>
    <n v="0"/>
    <n v="0"/>
    <n v="0"/>
  </r>
  <r>
    <x v="53"/>
    <s v="Bd of Industrial Insurance Appeals"/>
    <s v="2024 Supplemental"/>
    <m/>
    <s v="190-Bd of Industrial Insurance Appeals"/>
    <x v="12"/>
    <s v="B01"/>
    <n v="0"/>
    <n v="0"/>
    <n v="0"/>
    <n v="0"/>
    <n v="0"/>
  </r>
  <r>
    <x v="54"/>
    <s v="Liquor and Cannabis Board"/>
    <s v="2024 Supplemental"/>
    <m/>
    <s v="195-Liquor and Cannabis Board"/>
    <x v="12"/>
    <s v="B01"/>
    <n v="0"/>
    <n v="0"/>
    <n v="0"/>
    <n v="0"/>
    <n v="0"/>
  </r>
  <r>
    <x v="55"/>
    <s v="Board of Pilotage Commissioners"/>
    <s v="2024 Supplemental"/>
    <m/>
    <s v="205-Board of Pilotage Commissioners"/>
    <x v="12"/>
    <s v="B01"/>
    <n v="0"/>
    <n v="0"/>
    <n v="0"/>
    <n v="0"/>
    <n v="0"/>
  </r>
  <r>
    <x v="56"/>
    <s v="Utilities and Transportation Comm"/>
    <s v="2024 Supplemental"/>
    <m/>
    <s v="215-Utilities and Transportation Comm"/>
    <x v="12"/>
    <s v="B01"/>
    <n v="0"/>
    <n v="0"/>
    <n v="0"/>
    <n v="0"/>
    <n v="0"/>
  </r>
  <r>
    <x v="57"/>
    <s v="Board for Volunteer Firefighters"/>
    <s v="2024 Supplemental"/>
    <m/>
    <s v="220-Board for Volunteer Firefighters"/>
    <x v="12"/>
    <s v="B01"/>
    <n v="0"/>
    <n v="0"/>
    <n v="0"/>
    <n v="0"/>
    <n v="0"/>
  </r>
  <r>
    <x v="58"/>
    <s v="Washington State Patrol"/>
    <s v="2024 Supplemental"/>
    <m/>
    <s v="225-Washington State Patrol"/>
    <x v="12"/>
    <s v="B01"/>
    <n v="0"/>
    <n v="0"/>
    <n v="0"/>
    <n v="0"/>
    <n v="0"/>
  </r>
  <r>
    <x v="59"/>
    <s v="Criminal Justice Training Comm"/>
    <s v="2024 Supplemental"/>
    <m/>
    <s v="227-Criminal Justice Training Comm"/>
    <x v="12"/>
    <s v="B01"/>
    <n v="0"/>
    <n v="0"/>
    <n v="0"/>
    <n v="0"/>
    <n v="0"/>
  </r>
  <r>
    <x v="60"/>
    <s v="WA Traffic Safety Commission"/>
    <s v="2024 Supplemental"/>
    <m/>
    <s v="228-WA Traffic Safety Commission"/>
    <x v="12"/>
    <s v="B01"/>
    <n v="0"/>
    <n v="0"/>
    <n v="0"/>
    <n v="0"/>
    <n v="0"/>
  </r>
  <r>
    <x v="61"/>
    <s v="Office of Independent Investigations"/>
    <s v="2024 Supplemental"/>
    <m/>
    <s v="229-Office of Independent Investigations"/>
    <x v="12"/>
    <s v="B01"/>
    <n v="0"/>
    <n v="0"/>
    <n v="0"/>
    <n v="0"/>
    <n v="0"/>
  </r>
  <r>
    <x v="62"/>
    <s v="Department of Labor and Industries"/>
    <s v="2024 Supplemental"/>
    <m/>
    <s v="235-Department of Labor and Industries"/>
    <x v="12"/>
    <s v="B01"/>
    <n v="0"/>
    <n v="0"/>
    <n v="0"/>
    <n v="0"/>
    <n v="0"/>
  </r>
  <r>
    <x v="63"/>
    <s v="Department of Licensing"/>
    <s v="2024 Supplemental"/>
    <m/>
    <s v="240-Department of Licensing"/>
    <x v="12"/>
    <s v="B01"/>
    <n v="0"/>
    <n v="0"/>
    <n v="0"/>
    <n v="0"/>
    <n v="0"/>
  </r>
  <r>
    <x v="64"/>
    <s v="Military Department"/>
    <s v="2024 Supplemental"/>
    <m/>
    <s v="245-Military Department"/>
    <x v="12"/>
    <s v="B01"/>
    <n v="0"/>
    <n v="0"/>
    <n v="0"/>
    <n v="0"/>
    <n v="0"/>
  </r>
  <r>
    <x v="65"/>
    <s v="Public Employment Relations Comm"/>
    <s v="2024 Supplemental"/>
    <m/>
    <s v="275-Public Employment Relations Comm"/>
    <x v="12"/>
    <s v="B01"/>
    <n v="0"/>
    <n v="0"/>
    <n v="0"/>
    <n v="0"/>
    <n v="0"/>
  </r>
  <r>
    <x v="66"/>
    <s v="Dept of Social and Health Services"/>
    <s v="2024 Supplemental"/>
    <m/>
    <s v="300-Dept of Social and Health Services"/>
    <x v="12"/>
    <s v="B01"/>
    <n v="0"/>
    <n v="0"/>
    <n v="0"/>
    <n v="0"/>
    <n v="0"/>
  </r>
  <r>
    <x v="67"/>
    <s v="Department of Health"/>
    <s v="2024 Supplemental"/>
    <m/>
    <s v="303-Department of Health"/>
    <x v="12"/>
    <s v="B01"/>
    <n v="0"/>
    <n v="0"/>
    <n v="0"/>
    <n v="0"/>
    <n v="0"/>
  </r>
  <r>
    <x v="68"/>
    <s v="Department of Veterans' Affairs"/>
    <s v="2024 Supplemental"/>
    <m/>
    <s v="305-Department of Veterans' Affairs"/>
    <x v="12"/>
    <s v="B01"/>
    <n v="0"/>
    <n v="0"/>
    <n v="0"/>
    <n v="0"/>
    <n v="0"/>
  </r>
  <r>
    <x v="69"/>
    <s v="Dept of Children, Youth &amp; Families"/>
    <s v="2024 Supplemental"/>
    <m/>
    <s v="307-Dept of Children, Youth &amp; Families"/>
    <x v="12"/>
    <s v="B01"/>
    <n v="0"/>
    <n v="0"/>
    <n v="0"/>
    <n v="0"/>
    <n v="0"/>
  </r>
  <r>
    <x v="70"/>
    <s v="Department of Corrections"/>
    <s v="2024 Supplemental"/>
    <m/>
    <s v="310-Department of Corrections"/>
    <x v="12"/>
    <s v="B01"/>
    <n v="0"/>
    <n v="0"/>
    <n v="0"/>
    <n v="0"/>
    <n v="0"/>
  </r>
  <r>
    <x v="71"/>
    <s v="Dept of Services for the Blind"/>
    <s v="2024 Supplemental"/>
    <m/>
    <s v="315-Dept of Services for the Blind"/>
    <x v="12"/>
    <s v="B01"/>
    <n v="0"/>
    <n v="0"/>
    <n v="0"/>
    <n v="0"/>
    <n v="0"/>
  </r>
  <r>
    <x v="72"/>
    <s v="Student Achievement Council"/>
    <s v="2024 Supplemental"/>
    <m/>
    <s v="340-Student Achievement Council"/>
    <x v="12"/>
    <s v="B01"/>
    <n v="0"/>
    <n v="0"/>
    <n v="0"/>
    <n v="0"/>
    <n v="0"/>
  </r>
  <r>
    <x v="73"/>
    <s v="LEOFF 2 Retirement Board"/>
    <s v="2024 Supplemental"/>
    <m/>
    <s v="341-LEOFF 2 Retirement Board"/>
    <x v="12"/>
    <s v="B01"/>
    <n v="0"/>
    <n v="0"/>
    <n v="0"/>
    <n v="0"/>
    <n v="0"/>
  </r>
  <r>
    <x v="74"/>
    <s v="Public Schools"/>
    <s v="2024 Supplemental"/>
    <m/>
    <s v="350-Public Schools"/>
    <x v="12"/>
    <s v="B01"/>
    <n v="0"/>
    <n v="0"/>
    <n v="0"/>
    <n v="0"/>
    <n v="0"/>
  </r>
  <r>
    <x v="75"/>
    <s v="State School for the Blind"/>
    <s v="2024 Supplemental"/>
    <m/>
    <s v="351-State School for the Blind"/>
    <x v="12"/>
    <s v="B01"/>
    <n v="0"/>
    <n v="0"/>
    <n v="0"/>
    <n v="0"/>
    <n v="0"/>
  </r>
  <r>
    <x v="76"/>
    <s v="Childhood Deafness &amp; Hearing Loss"/>
    <s v="2024 Supplemental"/>
    <m/>
    <s v="353-Childhood Deafness &amp; Hearing Loss"/>
    <x v="12"/>
    <s v="B01"/>
    <n v="0"/>
    <n v="0"/>
    <n v="0"/>
    <n v="0"/>
    <n v="0"/>
  </r>
  <r>
    <x v="77"/>
    <s v="Workforce Trng &amp; Educ Coord Board"/>
    <s v="2024 Supplemental"/>
    <m/>
    <s v="354-Workforce Trng &amp; Educ Coord Board"/>
    <x v="12"/>
    <s v="B01"/>
    <n v="0"/>
    <n v="0"/>
    <n v="0"/>
    <n v="0"/>
    <n v="0"/>
  </r>
  <r>
    <x v="78"/>
    <s v="Archaeology &amp; Historic Preservation"/>
    <s v="2024 Supplemental"/>
    <m/>
    <s v="355-Archaeology &amp; Historic Preservation"/>
    <x v="12"/>
    <s v="B01"/>
    <n v="0"/>
    <n v="0"/>
    <n v="0"/>
    <n v="0"/>
    <n v="0"/>
  </r>
  <r>
    <x v="79"/>
    <s v="Washington Charter School Comm"/>
    <s v="2024 Supplemental"/>
    <m/>
    <s v="359-Washington Charter School Comm"/>
    <x v="12"/>
    <s v="B01"/>
    <n v="0"/>
    <n v="0"/>
    <n v="0"/>
    <n v="0"/>
    <n v="0"/>
  </r>
  <r>
    <x v="80"/>
    <s v="University of Washington"/>
    <s v="2024 Supplemental"/>
    <m/>
    <s v="360-University of Washington"/>
    <x v="12"/>
    <s v="B01"/>
    <n v="0"/>
    <n v="0"/>
    <n v="0"/>
    <n v="0"/>
    <n v="0"/>
  </r>
  <r>
    <x v="81"/>
    <s v="Washington State University"/>
    <s v="2024 Supplemental"/>
    <m/>
    <s v="365-Washington State University"/>
    <x v="12"/>
    <s v="B01"/>
    <n v="0"/>
    <n v="0"/>
    <n v="0"/>
    <n v="0"/>
    <n v="0"/>
  </r>
  <r>
    <x v="82"/>
    <s v="Eastern Washington University"/>
    <s v="2024 Supplemental"/>
    <m/>
    <s v="370-Eastern Washington University"/>
    <x v="12"/>
    <s v="B01"/>
    <n v="0"/>
    <n v="0"/>
    <n v="0"/>
    <n v="0"/>
    <n v="0"/>
  </r>
  <r>
    <x v="83"/>
    <s v="Central Washington University"/>
    <s v="2024 Supplemental"/>
    <m/>
    <s v="375-Central Washington University"/>
    <x v="12"/>
    <s v="B01"/>
    <n v="0"/>
    <n v="0"/>
    <n v="0"/>
    <n v="0"/>
    <n v="0"/>
  </r>
  <r>
    <x v="84"/>
    <s v="The Evergreen State College"/>
    <s v="2024 Supplemental"/>
    <m/>
    <s v="376-The Evergreen State College"/>
    <x v="12"/>
    <s v="B01"/>
    <n v="0"/>
    <n v="0"/>
    <n v="0"/>
    <n v="0"/>
    <n v="0"/>
  </r>
  <r>
    <x v="85"/>
    <s v="Western Washington University"/>
    <s v="2024 Supplemental"/>
    <m/>
    <s v="380-Western Washington University"/>
    <x v="12"/>
    <s v="B01"/>
    <n v="0"/>
    <n v="0"/>
    <n v="0"/>
    <n v="0"/>
    <n v="0"/>
  </r>
  <r>
    <x v="86"/>
    <s v="Washington State Arts Commission"/>
    <s v="2024 Supplemental"/>
    <m/>
    <s v="387-Washington State Arts Commission"/>
    <x v="12"/>
    <s v="B01"/>
    <n v="0"/>
    <n v="0"/>
    <n v="0"/>
    <n v="0"/>
    <n v="0"/>
  </r>
  <r>
    <x v="87"/>
    <s v="Washington State Historical Society"/>
    <s v="2024 Supplemental"/>
    <m/>
    <s v="390-Washington State Historical Society"/>
    <x v="12"/>
    <s v="B01"/>
    <n v="0"/>
    <n v="0"/>
    <n v="0"/>
    <n v="0"/>
    <n v="0"/>
  </r>
  <r>
    <x v="88"/>
    <s v="East Wash State Historical Society"/>
    <s v="2024 Supplemental"/>
    <m/>
    <s v="395-East Wash State Historical Society"/>
    <x v="12"/>
    <s v="B01"/>
    <n v="0"/>
    <n v="0"/>
    <n v="0"/>
    <n v="0"/>
    <n v="0"/>
  </r>
  <r>
    <x v="89"/>
    <s v="Department of Transportation"/>
    <s v="2024 Supplemental"/>
    <m/>
    <s v="405-Department of Transportation"/>
    <x v="12"/>
    <s v="B01"/>
    <n v="0"/>
    <n v="0"/>
    <n v="0"/>
    <n v="0"/>
    <n v="0"/>
  </r>
  <r>
    <x v="90"/>
    <s v="County Road Administration Board"/>
    <s v="2024 Supplemental"/>
    <m/>
    <s v="406-County Road Administration Board"/>
    <x v="12"/>
    <s v="B01"/>
    <n v="0"/>
    <n v="0"/>
    <n v="0"/>
    <n v="0"/>
    <n v="0"/>
  </r>
  <r>
    <x v="91"/>
    <s v="Transportation Improvement Board"/>
    <s v="2024 Supplemental"/>
    <m/>
    <s v="407-Transportation Improvement Board"/>
    <x v="12"/>
    <s v="B01"/>
    <n v="0"/>
    <n v="0"/>
    <n v="0"/>
    <n v="0"/>
    <n v="0"/>
  </r>
  <r>
    <x v="92"/>
    <s v="Transportation Commission"/>
    <s v="2024 Supplemental"/>
    <m/>
    <s v="410-Transportation Commission"/>
    <x v="12"/>
    <s v="B01"/>
    <n v="0"/>
    <n v="0"/>
    <n v="0"/>
    <n v="0"/>
    <n v="0"/>
  </r>
  <r>
    <x v="93"/>
    <s v="Freight Mobility Strategic Invest"/>
    <s v="2024 Supplemental"/>
    <m/>
    <s v="411-Freight Mobility Strategic Invest"/>
    <x v="12"/>
    <s v="B01"/>
    <n v="0"/>
    <n v="0"/>
    <n v="0"/>
    <n v="0"/>
    <n v="0"/>
  </r>
  <r>
    <x v="94"/>
    <s v="Columbia River Gorge Commission"/>
    <s v="2024 Supplemental"/>
    <m/>
    <s v="460-Columbia River Gorge Commission"/>
    <x v="12"/>
    <s v="B01"/>
    <n v="0"/>
    <n v="0"/>
    <n v="0"/>
    <n v="0"/>
    <n v="0"/>
  </r>
  <r>
    <x v="95"/>
    <s v="Department of Ecology"/>
    <s v="2024 Supplemental"/>
    <m/>
    <s v="461-Department of Ecology"/>
    <x v="12"/>
    <s v="B01"/>
    <n v="0"/>
    <n v="0"/>
    <n v="0"/>
    <n v="0"/>
    <n v="0"/>
  </r>
  <r>
    <x v="96"/>
    <s v="WA Pollution Liab Insurance Program"/>
    <s v="2024 Supplemental"/>
    <m/>
    <s v="462-WA Pollution Liab Insurance Program"/>
    <x v="12"/>
    <s v="B01"/>
    <n v="0"/>
    <n v="0"/>
    <n v="0"/>
    <n v="0"/>
    <n v="0"/>
  </r>
  <r>
    <x v="97"/>
    <s v="Energy Fac Site Eval"/>
    <s v="2024 Supplemental"/>
    <m/>
    <s v="463-Energy Fac Site Eval"/>
    <x v="12"/>
    <s v="B01"/>
    <n v="0"/>
    <n v="0"/>
    <n v="0"/>
    <n v="0"/>
    <n v="0"/>
  </r>
  <r>
    <x v="98"/>
    <s v="State Parks and Recreation Comm"/>
    <s v="2024 Supplemental"/>
    <m/>
    <s v="465-State Parks and Recreation Comm"/>
    <x v="12"/>
    <s v="B01"/>
    <n v="0"/>
    <n v="0"/>
    <n v="0"/>
    <n v="0"/>
    <n v="0"/>
  </r>
  <r>
    <x v="99"/>
    <s v="Rec and Conservation Funding Board"/>
    <s v="2024 Supplemental"/>
    <m/>
    <s v="467-Rec and Conservation Funding Board"/>
    <x v="12"/>
    <s v="B01"/>
    <n v="0"/>
    <n v="0"/>
    <n v="0"/>
    <n v="0"/>
    <n v="0"/>
  </r>
  <r>
    <x v="100"/>
    <s v="Environ &amp; Land Use Hearings Office"/>
    <s v="2024 Supplemental"/>
    <m/>
    <s v="468-Environ &amp; Land Use Hearings Office"/>
    <x v="12"/>
    <s v="B01"/>
    <n v="0"/>
    <n v="0"/>
    <n v="0"/>
    <n v="0"/>
    <n v="0"/>
  </r>
  <r>
    <x v="101"/>
    <s v="State Conservation Commission"/>
    <s v="2024 Supplemental"/>
    <m/>
    <s v="471-State Conservation Commission"/>
    <x v="12"/>
    <s v="B01"/>
    <n v="0"/>
    <n v="0"/>
    <n v="0"/>
    <n v="0"/>
    <n v="0"/>
  </r>
  <r>
    <x v="102"/>
    <s v="Dept of Fish and Wildlife"/>
    <s v="2024 Supplemental"/>
    <m/>
    <s v="477-Dept of Fish and Wildlife"/>
    <x v="12"/>
    <s v="B01"/>
    <n v="0"/>
    <n v="0"/>
    <n v="0"/>
    <n v="0"/>
    <n v="0"/>
  </r>
  <r>
    <x v="103"/>
    <s v="Puget Sound Partnership"/>
    <s v="2024 Supplemental"/>
    <m/>
    <s v="478-Puget Sound Partnership"/>
    <x v="12"/>
    <s v="B01"/>
    <n v="0"/>
    <n v="0"/>
    <n v="0"/>
    <n v="0"/>
    <n v="0"/>
  </r>
  <r>
    <x v="104"/>
    <s v="Department of Natural Resources"/>
    <s v="2024 Supplemental"/>
    <m/>
    <s v="490-Department of Natural Resources"/>
    <x v="12"/>
    <s v="B01"/>
    <n v="0"/>
    <n v="0"/>
    <n v="0"/>
    <n v="0"/>
    <n v="0"/>
  </r>
  <r>
    <x v="105"/>
    <s v="Department of Agriculture"/>
    <s v="2024 Supplemental"/>
    <m/>
    <s v="495-Department of Agriculture"/>
    <x v="12"/>
    <s v="B01"/>
    <n v="0"/>
    <n v="0"/>
    <n v="0"/>
    <n v="0"/>
    <n v="0"/>
  </r>
  <r>
    <x v="106"/>
    <s v="Employment Security Department"/>
    <s v="2024 Supplemental"/>
    <m/>
    <s v="540-Employment Security Department"/>
    <x v="12"/>
    <s v="B01"/>
    <n v="0"/>
    <n v="0"/>
    <n v="0"/>
    <n v="0"/>
    <n v="0"/>
  </r>
  <r>
    <x v="107"/>
    <s v="Community/Technical College System"/>
    <s v="2024 Supplemental"/>
    <m/>
    <s v="699-Community/Technical College System"/>
    <x v="12"/>
    <s v="B01"/>
    <n v="0"/>
    <n v="0"/>
    <n v="0"/>
    <n v="0"/>
    <n v="0"/>
  </r>
  <r>
    <x v="0"/>
    <s v="House of Representatives"/>
    <s v="2024 Supplemental"/>
    <m/>
    <s v="011-House of Representatives"/>
    <x v="13"/>
    <m/>
    <n v="0"/>
    <n v="0"/>
    <n v="0"/>
    <n v="0"/>
    <n v="0"/>
  </r>
  <r>
    <x v="1"/>
    <s v="Senate"/>
    <s v="2024 Supplemental"/>
    <m/>
    <s v="012-Senate"/>
    <x v="13"/>
    <m/>
    <n v="0"/>
    <n v="0"/>
    <n v="0"/>
    <n v="0"/>
    <n v="0"/>
  </r>
  <r>
    <x v="2"/>
    <s v="Joint Transportation Committee"/>
    <s v="2024 Supplemental"/>
    <m/>
    <s v="013-Joint Transportation Committee"/>
    <x v="13"/>
    <m/>
    <n v="0"/>
    <n v="0"/>
    <n v="0"/>
    <n v="0"/>
    <n v="0"/>
  </r>
  <r>
    <x v="3"/>
    <s v="Jt Leg Audit &amp; Review Committee"/>
    <s v="2024 Supplemental"/>
    <m/>
    <s v="014-Jt Leg Audit &amp; Review Committee"/>
    <x v="13"/>
    <m/>
    <n v="0"/>
    <n v="0"/>
    <n v="0"/>
    <n v="0"/>
    <n v="0"/>
  </r>
  <r>
    <x v="4"/>
    <s v="LEAP Committee"/>
    <s v="2024 Supplemental"/>
    <m/>
    <s v="020-LEAP Committee"/>
    <x v="13"/>
    <m/>
    <n v="0"/>
    <n v="0"/>
    <n v="0"/>
    <n v="0"/>
    <n v="0"/>
  </r>
  <r>
    <x v="5"/>
    <s v="Office of the State Actuary"/>
    <s v="2024 Supplemental"/>
    <m/>
    <s v="035-Office of the State Actuary"/>
    <x v="13"/>
    <m/>
    <n v="0"/>
    <n v="0"/>
    <n v="0"/>
    <n v="0"/>
    <n v="0"/>
  </r>
  <r>
    <x v="6"/>
    <s v="St Leg Labor Rel"/>
    <s v="2024 Supplemental"/>
    <m/>
    <s v="036-St Leg Labor Rel"/>
    <x v="13"/>
    <m/>
    <n v="0"/>
    <n v="0"/>
    <n v="0"/>
    <n v="0"/>
    <n v="0"/>
  </r>
  <r>
    <x v="7"/>
    <s v="Office of Legislative Support Svcs"/>
    <s v="2024 Supplemental"/>
    <m/>
    <s v="037-Office of Legislative Support Svcs"/>
    <x v="13"/>
    <m/>
    <n v="0"/>
    <n v="0"/>
    <n v="0"/>
    <n v="0"/>
    <n v="0"/>
  </r>
  <r>
    <x v="8"/>
    <s v="Joint Legislative Systems Comm"/>
    <s v="2024 Supplemental"/>
    <m/>
    <s v="038-Joint Legislative Systems Comm"/>
    <x v="13"/>
    <m/>
    <n v="0"/>
    <n v="0"/>
    <n v="0"/>
    <n v="0"/>
    <n v="0"/>
  </r>
  <r>
    <x v="9"/>
    <s v="Statute Law Committee"/>
    <s v="2024 Supplemental"/>
    <m/>
    <s v="040-Statute Law Committee"/>
    <x v="13"/>
    <m/>
    <n v="0"/>
    <n v="0"/>
    <n v="0"/>
    <n v="0"/>
    <n v="0"/>
  </r>
  <r>
    <x v="10"/>
    <s v="Supreme Court"/>
    <s v="2024 Supplemental"/>
    <m/>
    <s v="045-Supreme Court"/>
    <x v="13"/>
    <m/>
    <n v="0"/>
    <n v="0"/>
    <n v="0"/>
    <n v="0"/>
    <n v="0"/>
  </r>
  <r>
    <x v="11"/>
    <s v="State Law Library"/>
    <s v="2024 Supplemental"/>
    <m/>
    <s v="046-State Law Library"/>
    <x v="13"/>
    <m/>
    <n v="0"/>
    <n v="0"/>
    <n v="0"/>
    <n v="0"/>
    <n v="0"/>
  </r>
  <r>
    <x v="12"/>
    <s v="Court of Appeals"/>
    <s v="2024 Supplemental"/>
    <m/>
    <s v="048-Court of Appeals"/>
    <x v="13"/>
    <m/>
    <n v="0"/>
    <n v="0"/>
    <n v="0"/>
    <n v="0"/>
    <n v="0"/>
  </r>
  <r>
    <x v="13"/>
    <s v="Commission on Judicial Conduct"/>
    <s v="2024 Supplemental"/>
    <m/>
    <s v="050-Commission on Judicial Conduct"/>
    <x v="13"/>
    <m/>
    <n v="0"/>
    <n v="0"/>
    <n v="0"/>
    <n v="0"/>
    <n v="0"/>
  </r>
  <r>
    <x v="14"/>
    <s v="Administrative Office of the Courts"/>
    <s v="2024 Supplemental"/>
    <m/>
    <s v="055-Administrative Office of the Courts"/>
    <x v="13"/>
    <m/>
    <n v="0"/>
    <n v="0"/>
    <n v="0"/>
    <n v="0"/>
    <n v="0"/>
  </r>
  <r>
    <x v="15"/>
    <s v="Office of Public Defense"/>
    <s v="2024 Supplemental"/>
    <m/>
    <s v="056-Office of Public Defense"/>
    <x v="13"/>
    <m/>
    <n v="0"/>
    <n v="0"/>
    <n v="0"/>
    <n v="0"/>
    <n v="0"/>
  </r>
  <r>
    <x v="16"/>
    <s v="Office of Civil Legal Aid"/>
    <s v="2024 Supplemental"/>
    <m/>
    <s v="057-Office of Civil Legal Aid"/>
    <x v="13"/>
    <m/>
    <n v="0"/>
    <n v="0"/>
    <n v="0"/>
    <n v="0"/>
    <n v="0"/>
  </r>
  <r>
    <x v="17"/>
    <s v="Office of the Governor"/>
    <s v="2024 Supplemental"/>
    <m/>
    <s v="075-Office of the Governor"/>
    <x v="13"/>
    <m/>
    <n v="0"/>
    <n v="0"/>
    <n v="0"/>
    <n v="0"/>
    <n v="0"/>
  </r>
  <r>
    <x v="18"/>
    <s v="Office of the Lieutenant Governor"/>
    <s v="2024 Supplemental"/>
    <m/>
    <s v="080-Office of the Lieutenant Governor"/>
    <x v="13"/>
    <m/>
    <n v="0"/>
    <n v="0"/>
    <n v="0"/>
    <n v="0"/>
    <n v="0"/>
  </r>
  <r>
    <x v="19"/>
    <s v="WA St Leadership Bd"/>
    <s v="2024 Supplemental"/>
    <m/>
    <s v="083-WA St Leadership Bd"/>
    <x v="13"/>
    <m/>
    <n v="0"/>
    <n v="0"/>
    <n v="0"/>
    <n v="0"/>
    <n v="0"/>
  </r>
  <r>
    <x v="20"/>
    <s v="Public Disclosure Commission"/>
    <s v="2024 Supplemental"/>
    <m/>
    <s v="082-Public Disclosure Commission"/>
    <x v="13"/>
    <m/>
    <n v="0"/>
    <n v="0"/>
    <n v="0"/>
    <n v="0"/>
    <n v="0"/>
  </r>
  <r>
    <x v="21"/>
    <s v="Office of the Secretary of State"/>
    <s v="2024 Supplemental"/>
    <m/>
    <s v="085-Office of the Secretary of State"/>
    <x v="13"/>
    <m/>
    <n v="0"/>
    <n v="0"/>
    <n v="0"/>
    <n v="0"/>
    <n v="0"/>
  </r>
  <r>
    <x v="22"/>
    <s v="Governor's Office of Indian Affairs"/>
    <s v="2024 Supplemental"/>
    <m/>
    <s v="086-Governor's Office of Indian Affairs"/>
    <x v="13"/>
    <m/>
    <n v="0"/>
    <n v="0"/>
    <n v="0"/>
    <n v="0"/>
    <n v="0"/>
  </r>
  <r>
    <x v="23"/>
    <s v="Asian-Pacific-American Affrs"/>
    <s v="2024 Supplemental"/>
    <m/>
    <s v="087-Asian-Pacific-American Affrs"/>
    <x v="13"/>
    <m/>
    <n v="0"/>
    <n v="0"/>
    <n v="0"/>
    <n v="0"/>
    <n v="0"/>
  </r>
  <r>
    <x v="24"/>
    <s v="Office of the State Treasurer"/>
    <s v="2024 Supplemental"/>
    <m/>
    <s v="090-Office of the State Treasurer"/>
    <x v="13"/>
    <m/>
    <n v="0"/>
    <n v="0"/>
    <n v="0"/>
    <n v="0"/>
    <n v="0"/>
  </r>
  <r>
    <x v="25"/>
    <s v="Redistricting Commission"/>
    <s v="2024 Supplemental"/>
    <m/>
    <s v="091-Redistricting Commission"/>
    <x v="13"/>
    <m/>
    <n v="0"/>
    <n v="0"/>
    <n v="0"/>
    <n v="0"/>
    <n v="0"/>
  </r>
  <r>
    <x v="26"/>
    <s v="Office of the State Auditor"/>
    <s v="2024 Supplemental"/>
    <m/>
    <s v="095-Office of the State Auditor"/>
    <x v="13"/>
    <m/>
    <n v="0"/>
    <n v="0"/>
    <n v="0"/>
    <n v="0"/>
    <n v="0"/>
  </r>
  <r>
    <x v="27"/>
    <s v="Comm Salaries for Elected Officials"/>
    <s v="2024 Supplemental"/>
    <m/>
    <s v="099-Comm Salaries for Elected Officials"/>
    <x v="13"/>
    <m/>
    <n v="0"/>
    <n v="0"/>
    <n v="0"/>
    <n v="0"/>
    <n v="0"/>
  </r>
  <r>
    <x v="28"/>
    <s v="Office of the Attorney General"/>
    <s v="2024 Supplemental"/>
    <m/>
    <s v="100-Office of the Attorney General"/>
    <x v="13"/>
    <m/>
    <n v="0"/>
    <n v="0"/>
    <n v="0"/>
    <n v="0"/>
    <n v="0"/>
  </r>
  <r>
    <x v="29"/>
    <s v="Caseload Forecast Council"/>
    <s v="2024 Supplemental"/>
    <m/>
    <s v="101-Caseload Forecast Council"/>
    <x v="13"/>
    <m/>
    <n v="0"/>
    <n v="0"/>
    <n v="0"/>
    <n v="0"/>
    <n v="0"/>
  </r>
  <r>
    <x v="30"/>
    <s v="Dept of Financial Institutions"/>
    <s v="2024 Supplemental"/>
    <m/>
    <s v="102-Dept of Financial Institutions"/>
    <x v="13"/>
    <m/>
    <n v="0"/>
    <n v="0"/>
    <n v="0"/>
    <n v="0"/>
    <n v="0"/>
  </r>
  <r>
    <x v="31"/>
    <s v="Department of Commerce"/>
    <s v="2024 Supplemental"/>
    <m/>
    <s v="103-Department of Commerce"/>
    <x v="13"/>
    <m/>
    <n v="0"/>
    <n v="0"/>
    <n v="0"/>
    <n v="0"/>
    <n v="0"/>
  </r>
  <r>
    <x v="32"/>
    <s v="Economic &amp; Revenue Forecast Council"/>
    <s v="2024 Supplemental"/>
    <m/>
    <s v="104-Economic &amp; Revenue Forecast Council"/>
    <x v="13"/>
    <m/>
    <n v="0"/>
    <n v="0"/>
    <n v="0"/>
    <n v="0"/>
    <n v="0"/>
  </r>
  <r>
    <x v="33"/>
    <s v="Office of Financial Management"/>
    <s v="2024 Supplemental"/>
    <m/>
    <s v="105-Office of Financial Management"/>
    <x v="13"/>
    <m/>
    <n v="0"/>
    <n v="0"/>
    <n v="0"/>
    <n v="0"/>
    <n v="0"/>
  </r>
  <r>
    <x v="34"/>
    <s v="WA State Health Care Authority"/>
    <s v="2024 Supplemental"/>
    <m/>
    <s v="107-WA State Health Care Authority"/>
    <x v="13"/>
    <m/>
    <n v="0"/>
    <n v="0"/>
    <n v="0"/>
    <n v="0"/>
    <n v="0"/>
  </r>
  <r>
    <x v="35"/>
    <s v="Office of Administrative Hearings"/>
    <s v="2024 Supplemental"/>
    <m/>
    <s v="110-Office of Administrative Hearings"/>
    <x v="13"/>
    <m/>
    <n v="0"/>
    <n v="0"/>
    <n v="0"/>
    <n v="0"/>
    <n v="0"/>
  </r>
  <r>
    <x v="36"/>
    <s v="State Lottery Commission"/>
    <s v="2024 Supplemental"/>
    <m/>
    <s v="116-State Lottery Commission"/>
    <x v="13"/>
    <m/>
    <n v="0"/>
    <n v="0"/>
    <n v="0"/>
    <n v="0"/>
    <n v="0"/>
  </r>
  <r>
    <x v="37"/>
    <s v="Washington State Gambling Comm"/>
    <s v="2024 Supplemental"/>
    <m/>
    <s v="117-Washington State Gambling Comm"/>
    <x v="13"/>
    <m/>
    <n v="0"/>
    <n v="0"/>
    <n v="0"/>
    <n v="0"/>
    <n v="0"/>
  </r>
  <r>
    <x v="38"/>
    <s v="WA State Comm on Hispanic Affairs"/>
    <s v="2024 Supplemental"/>
    <m/>
    <s v="118-WA State Comm on Hispanic Affairs"/>
    <x v="13"/>
    <m/>
    <n v="0"/>
    <n v="0"/>
    <n v="0"/>
    <n v="0"/>
    <n v="0"/>
  </r>
  <r>
    <x v="39"/>
    <s v="African-American Affairs Comm"/>
    <s v="2024 Supplemental"/>
    <m/>
    <s v="119-African-American Affairs Comm"/>
    <x v="13"/>
    <m/>
    <n v="0"/>
    <n v="0"/>
    <n v="0"/>
    <n v="0"/>
    <n v="0"/>
  </r>
  <r>
    <x v="40"/>
    <s v="Human Rights Commission"/>
    <s v="2024 Supplemental"/>
    <m/>
    <s v="120-Human Rights Commission"/>
    <x v="13"/>
    <m/>
    <n v="0"/>
    <n v="0"/>
    <n v="0"/>
    <n v="0"/>
    <n v="0"/>
  </r>
  <r>
    <x v="41"/>
    <s v="Department of Retirement Systems"/>
    <s v="2024 Supplemental"/>
    <m/>
    <s v="124-Department of Retirement Systems"/>
    <x v="13"/>
    <m/>
    <n v="0"/>
    <n v="0"/>
    <n v="0"/>
    <n v="0"/>
    <n v="0"/>
  </r>
  <r>
    <x v="42"/>
    <s v="State Investment Board"/>
    <s v="2024 Supplemental"/>
    <m/>
    <s v="126-State Investment Board"/>
    <x v="13"/>
    <m/>
    <n v="0"/>
    <n v="0"/>
    <n v="0"/>
    <n v="0"/>
    <n v="0"/>
  </r>
  <r>
    <x v="43"/>
    <s v="Department of Revenue"/>
    <s v="2024 Supplemental"/>
    <m/>
    <s v="140-Department of Revenue"/>
    <x v="13"/>
    <m/>
    <n v="0"/>
    <n v="0"/>
    <n v="0"/>
    <n v="0"/>
    <n v="0"/>
  </r>
  <r>
    <x v="44"/>
    <s v="Board of Tax Appeals"/>
    <s v="2024 Supplemental"/>
    <m/>
    <s v="142-Board of Tax Appeals"/>
    <x v="13"/>
    <m/>
    <n v="0"/>
    <n v="0"/>
    <n v="0"/>
    <n v="0"/>
    <n v="0"/>
  </r>
  <r>
    <x v="45"/>
    <s v="Minority &amp; Women's Business Enterp"/>
    <s v="2024 Supplemental"/>
    <m/>
    <s v="147-Minority &amp; Women's Business Enterp"/>
    <x v="13"/>
    <m/>
    <n v="0"/>
    <n v="0"/>
    <n v="0"/>
    <n v="0"/>
    <n v="0"/>
  </r>
  <r>
    <x v="46"/>
    <s v="Office of Insurance Commissioner"/>
    <s v="2024 Supplemental"/>
    <m/>
    <s v="160-Office of Insurance Commissioner"/>
    <x v="13"/>
    <m/>
    <n v="0"/>
    <n v="0"/>
    <n v="0"/>
    <n v="0"/>
    <n v="0"/>
  </r>
  <r>
    <x v="47"/>
    <s v="Consolidated Technology Services"/>
    <s v="2024 Supplemental"/>
    <m/>
    <s v="163-Consolidated Technology Services"/>
    <x v="13"/>
    <m/>
    <n v="0"/>
    <n v="0"/>
    <n v="0"/>
    <n v="0"/>
    <n v="0"/>
  </r>
  <r>
    <x v="48"/>
    <s v="State Board of Accountancy"/>
    <s v="2024 Supplemental"/>
    <m/>
    <s v="165-State Board of Accountancy"/>
    <x v="13"/>
    <m/>
    <n v="0"/>
    <n v="0"/>
    <n v="0"/>
    <n v="0"/>
    <n v="0"/>
  </r>
  <r>
    <x v="49"/>
    <s v="Bd of Reg Prof Eng &amp; Land Surveyors"/>
    <s v="2024 Supplemental"/>
    <m/>
    <s v="166-Bd of Reg Prof Eng &amp; Land Surveyors"/>
    <x v="13"/>
    <m/>
    <n v="0"/>
    <n v="0"/>
    <n v="0"/>
    <n v="0"/>
    <n v="0"/>
  </r>
  <r>
    <x v="50"/>
    <s v="Forensic Investigations Council"/>
    <s v="2024 Supplemental"/>
    <m/>
    <s v="167-Forensic Investigations Council"/>
    <x v="13"/>
    <m/>
    <n v="0"/>
    <n v="0"/>
    <n v="0"/>
    <n v="0"/>
    <n v="0"/>
  </r>
  <r>
    <x v="51"/>
    <s v="Dept of Enterprise Services"/>
    <s v="2024 Supplemental"/>
    <m/>
    <s v="179-Dept of Enterprise Services"/>
    <x v="13"/>
    <m/>
    <n v="0"/>
    <n v="0"/>
    <n v="0"/>
    <n v="0"/>
    <n v="0"/>
  </r>
  <r>
    <x v="52"/>
    <s v="Washington Horse Racing Commission"/>
    <s v="2024 Supplemental"/>
    <m/>
    <s v="185-Washington Horse Racing Commission"/>
    <x v="13"/>
    <m/>
    <n v="0"/>
    <n v="0"/>
    <n v="0"/>
    <n v="0"/>
    <n v="0"/>
  </r>
  <r>
    <x v="53"/>
    <s v="Bd of Industrial Insurance Appeals"/>
    <s v="2024 Supplemental"/>
    <m/>
    <s v="190-Bd of Industrial Insurance Appeals"/>
    <x v="13"/>
    <m/>
    <n v="0"/>
    <n v="0"/>
    <n v="0"/>
    <n v="0"/>
    <n v="0"/>
  </r>
  <r>
    <x v="54"/>
    <s v="Liquor and Cannabis Board"/>
    <s v="2024 Supplemental"/>
    <m/>
    <s v="195-Liquor and Cannabis Board"/>
    <x v="13"/>
    <m/>
    <n v="0"/>
    <n v="0"/>
    <n v="0"/>
    <n v="0"/>
    <n v="0"/>
  </r>
  <r>
    <x v="55"/>
    <s v="Board of Pilotage Commissioners"/>
    <s v="2024 Supplemental"/>
    <m/>
    <s v="205-Board of Pilotage Commissioners"/>
    <x v="13"/>
    <m/>
    <n v="0"/>
    <n v="0"/>
    <n v="0"/>
    <n v="0"/>
    <n v="0"/>
  </r>
  <r>
    <x v="56"/>
    <s v="Utilities and Transportation Comm"/>
    <s v="2024 Supplemental"/>
    <m/>
    <s v="215-Utilities and Transportation Comm"/>
    <x v="13"/>
    <m/>
    <n v="0"/>
    <n v="0"/>
    <n v="0"/>
    <n v="0"/>
    <n v="0"/>
  </r>
  <r>
    <x v="57"/>
    <s v="Board for Volunteer Firefighters"/>
    <s v="2024 Supplemental"/>
    <m/>
    <s v="220-Board for Volunteer Firefighters"/>
    <x v="13"/>
    <m/>
    <n v="0"/>
    <n v="0"/>
    <n v="0"/>
    <n v="0"/>
    <n v="0"/>
  </r>
  <r>
    <x v="58"/>
    <s v="Washington State Patrol"/>
    <s v="2024 Supplemental"/>
    <m/>
    <s v="225-Washington State Patrol"/>
    <x v="13"/>
    <m/>
    <n v="0"/>
    <n v="0"/>
    <n v="0"/>
    <n v="0"/>
    <n v="0"/>
  </r>
  <r>
    <x v="59"/>
    <s v="Criminal Justice Training Comm"/>
    <s v="2024 Supplemental"/>
    <m/>
    <s v="227-Criminal Justice Training Comm"/>
    <x v="13"/>
    <m/>
    <n v="0"/>
    <n v="0"/>
    <n v="0"/>
    <n v="0"/>
    <n v="0"/>
  </r>
  <r>
    <x v="60"/>
    <s v="WA Traffic Safety Commission"/>
    <s v="2024 Supplemental"/>
    <m/>
    <s v="228-WA Traffic Safety Commission"/>
    <x v="13"/>
    <m/>
    <n v="0"/>
    <n v="0"/>
    <n v="0"/>
    <n v="0"/>
    <n v="0"/>
  </r>
  <r>
    <x v="61"/>
    <s v="Office of Independent Investigations"/>
    <s v="2024 Supplemental"/>
    <m/>
    <s v="229-Office of Independent Investigations"/>
    <x v="13"/>
    <m/>
    <n v="0"/>
    <n v="0"/>
    <n v="0"/>
    <n v="0"/>
    <n v="0"/>
  </r>
  <r>
    <x v="62"/>
    <s v="Department of Labor and Industries"/>
    <s v="2024 Supplemental"/>
    <m/>
    <s v="235-Department of Labor and Industries"/>
    <x v="13"/>
    <m/>
    <n v="0"/>
    <n v="0"/>
    <n v="0"/>
    <n v="0"/>
    <n v="0"/>
  </r>
  <r>
    <x v="63"/>
    <s v="Department of Licensing"/>
    <s v="2024 Supplemental"/>
    <m/>
    <s v="240-Department of Licensing"/>
    <x v="13"/>
    <m/>
    <n v="0"/>
    <n v="0"/>
    <n v="0"/>
    <n v="0"/>
    <n v="0"/>
  </r>
  <r>
    <x v="64"/>
    <s v="Military Department"/>
    <s v="2024 Supplemental"/>
    <m/>
    <s v="245-Military Department"/>
    <x v="13"/>
    <m/>
    <n v="0"/>
    <n v="0"/>
    <n v="0"/>
    <n v="0"/>
    <n v="0"/>
  </r>
  <r>
    <x v="65"/>
    <s v="Public Employment Relations Comm"/>
    <s v="2024 Supplemental"/>
    <m/>
    <s v="275-Public Employment Relations Comm"/>
    <x v="13"/>
    <m/>
    <n v="0"/>
    <n v="0"/>
    <n v="0"/>
    <n v="0"/>
    <n v="0"/>
  </r>
  <r>
    <x v="66"/>
    <s v="Dept of Social and Health Services"/>
    <s v="2024 Supplemental"/>
    <m/>
    <s v="300-Dept of Social and Health Services"/>
    <x v="13"/>
    <m/>
    <n v="0"/>
    <n v="0"/>
    <n v="0"/>
    <n v="0"/>
    <n v="0"/>
  </r>
  <r>
    <x v="67"/>
    <s v="Department of Health"/>
    <s v="2024 Supplemental"/>
    <m/>
    <s v="303-Department of Health"/>
    <x v="13"/>
    <m/>
    <n v="0"/>
    <n v="0"/>
    <n v="0"/>
    <n v="0"/>
    <n v="0"/>
  </r>
  <r>
    <x v="68"/>
    <s v="Department of Veterans' Affairs"/>
    <s v="2024 Supplemental"/>
    <m/>
    <s v="305-Department of Veterans' Affairs"/>
    <x v="13"/>
    <m/>
    <n v="0"/>
    <n v="0"/>
    <n v="0"/>
    <n v="0"/>
    <n v="0"/>
  </r>
  <r>
    <x v="69"/>
    <s v="Dept of Children, Youth &amp; Families"/>
    <s v="2024 Supplemental"/>
    <m/>
    <s v="307-Dept of Children, Youth &amp; Families"/>
    <x v="13"/>
    <m/>
    <n v="0"/>
    <n v="0"/>
    <n v="0"/>
    <n v="0"/>
    <n v="0"/>
  </r>
  <r>
    <x v="70"/>
    <s v="Department of Corrections"/>
    <s v="2024 Supplemental"/>
    <m/>
    <s v="310-Department of Corrections"/>
    <x v="13"/>
    <m/>
    <n v="0"/>
    <n v="0"/>
    <n v="0"/>
    <n v="0"/>
    <n v="0"/>
  </r>
  <r>
    <x v="71"/>
    <s v="Dept of Services for the Blind"/>
    <s v="2024 Supplemental"/>
    <m/>
    <s v="315-Dept of Services for the Blind"/>
    <x v="13"/>
    <m/>
    <n v="0"/>
    <n v="0"/>
    <n v="0"/>
    <n v="0"/>
    <n v="0"/>
  </r>
  <r>
    <x v="72"/>
    <s v="Student Achievement Council"/>
    <s v="2024 Supplemental"/>
    <m/>
    <s v="340-Student Achievement Council"/>
    <x v="13"/>
    <m/>
    <n v="0"/>
    <n v="0"/>
    <n v="0"/>
    <n v="0"/>
    <n v="0"/>
  </r>
  <r>
    <x v="73"/>
    <s v="LEOFF 2 Retirement Board"/>
    <s v="2024 Supplemental"/>
    <m/>
    <s v="341-LEOFF 2 Retirement Board"/>
    <x v="13"/>
    <m/>
    <n v="0"/>
    <n v="0"/>
    <n v="0"/>
    <n v="0"/>
    <n v="0"/>
  </r>
  <r>
    <x v="74"/>
    <s v="Public Schools"/>
    <s v="2024 Supplemental"/>
    <m/>
    <s v="350-Public Schools"/>
    <x v="13"/>
    <m/>
    <n v="0"/>
    <n v="0"/>
    <n v="0"/>
    <n v="0"/>
    <n v="0"/>
  </r>
  <r>
    <x v="75"/>
    <s v="State School for the Blind"/>
    <s v="2024 Supplemental"/>
    <m/>
    <s v="351-State School for the Blind"/>
    <x v="13"/>
    <m/>
    <n v="0"/>
    <n v="0"/>
    <n v="0"/>
    <n v="0"/>
    <n v="0"/>
  </r>
  <r>
    <x v="76"/>
    <s v="Childhood Deafness &amp; Hearing Loss"/>
    <s v="2024 Supplemental"/>
    <m/>
    <s v="353-Childhood Deafness &amp; Hearing Loss"/>
    <x v="13"/>
    <m/>
    <n v="0"/>
    <n v="0"/>
    <n v="0"/>
    <n v="0"/>
    <n v="0"/>
  </r>
  <r>
    <x v="77"/>
    <s v="Workforce Trng &amp; Educ Coord Board"/>
    <s v="2024 Supplemental"/>
    <m/>
    <s v="354-Workforce Trng &amp; Educ Coord Board"/>
    <x v="13"/>
    <m/>
    <n v="0"/>
    <n v="0"/>
    <n v="0"/>
    <n v="0"/>
    <n v="0"/>
  </r>
  <r>
    <x v="78"/>
    <s v="Archaeology &amp; Historic Preservation"/>
    <s v="2024 Supplemental"/>
    <m/>
    <s v="355-Archaeology &amp; Historic Preservation"/>
    <x v="13"/>
    <m/>
    <n v="0"/>
    <n v="0"/>
    <n v="0"/>
    <n v="0"/>
    <n v="0"/>
  </r>
  <r>
    <x v="79"/>
    <s v="Washington Charter School Comm"/>
    <s v="2024 Supplemental"/>
    <m/>
    <s v="359-Washington Charter School Comm"/>
    <x v="13"/>
    <m/>
    <n v="0"/>
    <n v="0"/>
    <n v="0"/>
    <n v="0"/>
    <n v="0"/>
  </r>
  <r>
    <x v="80"/>
    <s v="University of Washington"/>
    <s v="2024 Supplemental"/>
    <m/>
    <s v="360-University of Washington"/>
    <x v="13"/>
    <m/>
    <n v="0"/>
    <n v="0"/>
    <n v="0"/>
    <n v="0"/>
    <n v="0"/>
  </r>
  <r>
    <x v="81"/>
    <s v="Washington State University"/>
    <s v="2024 Supplemental"/>
    <m/>
    <s v="365-Washington State University"/>
    <x v="13"/>
    <m/>
    <n v="0"/>
    <n v="0"/>
    <n v="0"/>
    <n v="0"/>
    <n v="0"/>
  </r>
  <r>
    <x v="82"/>
    <s v="Eastern Washington University"/>
    <s v="2024 Supplemental"/>
    <m/>
    <s v="370-Eastern Washington University"/>
    <x v="13"/>
    <m/>
    <n v="0"/>
    <n v="0"/>
    <n v="0"/>
    <n v="0"/>
    <n v="0"/>
  </r>
  <r>
    <x v="83"/>
    <s v="Central Washington University"/>
    <s v="2024 Supplemental"/>
    <m/>
    <s v="375-Central Washington University"/>
    <x v="13"/>
    <m/>
    <n v="0"/>
    <n v="0"/>
    <n v="0"/>
    <n v="0"/>
    <n v="0"/>
  </r>
  <r>
    <x v="84"/>
    <s v="The Evergreen State College"/>
    <s v="2024 Supplemental"/>
    <m/>
    <s v="376-The Evergreen State College"/>
    <x v="13"/>
    <m/>
    <n v="0"/>
    <n v="0"/>
    <n v="0"/>
    <n v="0"/>
    <n v="0"/>
  </r>
  <r>
    <x v="85"/>
    <s v="Western Washington University"/>
    <s v="2024 Supplemental"/>
    <m/>
    <s v="380-Western Washington University"/>
    <x v="13"/>
    <m/>
    <n v="0"/>
    <n v="0"/>
    <n v="0"/>
    <n v="0"/>
    <n v="0"/>
  </r>
  <r>
    <x v="86"/>
    <s v="Washington State Arts Commission"/>
    <s v="2024 Supplemental"/>
    <m/>
    <s v="387-Washington State Arts Commission"/>
    <x v="13"/>
    <m/>
    <n v="0"/>
    <n v="0"/>
    <n v="0"/>
    <n v="0"/>
    <n v="0"/>
  </r>
  <r>
    <x v="87"/>
    <s v="Washington State Historical Society"/>
    <s v="2024 Supplemental"/>
    <m/>
    <s v="390-Washington State Historical Society"/>
    <x v="13"/>
    <m/>
    <n v="0"/>
    <n v="0"/>
    <n v="0"/>
    <n v="0"/>
    <n v="0"/>
  </r>
  <r>
    <x v="88"/>
    <s v="East Wash State Historical Society"/>
    <s v="2024 Supplemental"/>
    <m/>
    <s v="395-East Wash State Historical Society"/>
    <x v="13"/>
    <m/>
    <n v="0"/>
    <n v="0"/>
    <n v="0"/>
    <n v="0"/>
    <n v="0"/>
  </r>
  <r>
    <x v="89"/>
    <s v="Department of Transportation"/>
    <s v="2024 Supplemental"/>
    <m/>
    <s v="405-Department of Transportation"/>
    <x v="13"/>
    <m/>
    <n v="0"/>
    <n v="0"/>
    <n v="0"/>
    <n v="0"/>
    <n v="0"/>
  </r>
  <r>
    <x v="90"/>
    <s v="County Road Administration Board"/>
    <s v="2024 Supplemental"/>
    <m/>
    <s v="406-County Road Administration Board"/>
    <x v="13"/>
    <m/>
    <n v="0"/>
    <n v="0"/>
    <n v="0"/>
    <n v="0"/>
    <n v="0"/>
  </r>
  <r>
    <x v="91"/>
    <s v="Transportation Improvement Board"/>
    <s v="2024 Supplemental"/>
    <m/>
    <s v="407-Transportation Improvement Board"/>
    <x v="13"/>
    <m/>
    <n v="0"/>
    <n v="0"/>
    <n v="0"/>
    <n v="0"/>
    <n v="0"/>
  </r>
  <r>
    <x v="92"/>
    <s v="Transportation Commission"/>
    <s v="2024 Supplemental"/>
    <m/>
    <s v="410-Transportation Commission"/>
    <x v="13"/>
    <m/>
    <n v="0"/>
    <n v="0"/>
    <n v="0"/>
    <n v="0"/>
    <n v="0"/>
  </r>
  <r>
    <x v="93"/>
    <s v="Freight Mobility Strategic Invest"/>
    <s v="2024 Supplemental"/>
    <m/>
    <s v="411-Freight Mobility Strategic Invest"/>
    <x v="13"/>
    <m/>
    <n v="0"/>
    <n v="0"/>
    <n v="0"/>
    <n v="0"/>
    <n v="0"/>
  </r>
  <r>
    <x v="94"/>
    <s v="Columbia River Gorge Commission"/>
    <s v="2024 Supplemental"/>
    <m/>
    <s v="460-Columbia River Gorge Commission"/>
    <x v="13"/>
    <m/>
    <n v="0"/>
    <n v="0"/>
    <n v="0"/>
    <n v="0"/>
    <n v="0"/>
  </r>
  <r>
    <x v="95"/>
    <s v="Department of Ecology"/>
    <s v="2024 Supplemental"/>
    <m/>
    <s v="461-Department of Ecology"/>
    <x v="13"/>
    <m/>
    <n v="0"/>
    <n v="0"/>
    <n v="0"/>
    <n v="0"/>
    <n v="0"/>
  </r>
  <r>
    <x v="96"/>
    <s v="WA Pollution Liab Insurance Program"/>
    <s v="2024 Supplemental"/>
    <m/>
    <s v="462-WA Pollution Liab Insurance Program"/>
    <x v="13"/>
    <m/>
    <n v="0"/>
    <n v="0"/>
    <n v="0"/>
    <n v="0"/>
    <n v="0"/>
  </r>
  <r>
    <x v="97"/>
    <s v="Energy Fac Site Eval"/>
    <s v="2024 Supplemental"/>
    <m/>
    <s v="463-Energy Fac Site Eval"/>
    <x v="13"/>
    <m/>
    <n v="0"/>
    <n v="0"/>
    <n v="0"/>
    <n v="0"/>
    <n v="0"/>
  </r>
  <r>
    <x v="98"/>
    <s v="State Parks and Recreation Comm"/>
    <s v="2024 Supplemental"/>
    <m/>
    <s v="465-State Parks and Recreation Comm"/>
    <x v="13"/>
    <m/>
    <n v="0"/>
    <n v="0"/>
    <n v="0"/>
    <n v="0"/>
    <n v="0"/>
  </r>
  <r>
    <x v="99"/>
    <s v="Rec and Conservation Funding Board"/>
    <s v="2024 Supplemental"/>
    <m/>
    <s v="467-Rec and Conservation Funding Board"/>
    <x v="13"/>
    <m/>
    <n v="0"/>
    <n v="0"/>
    <n v="0"/>
    <n v="0"/>
    <n v="0"/>
  </r>
  <r>
    <x v="100"/>
    <s v="Environ &amp; Land Use Hearings Office"/>
    <s v="2024 Supplemental"/>
    <m/>
    <s v="468-Environ &amp; Land Use Hearings Office"/>
    <x v="13"/>
    <m/>
    <n v="0"/>
    <n v="0"/>
    <n v="0"/>
    <n v="0"/>
    <n v="0"/>
  </r>
  <r>
    <x v="101"/>
    <s v="State Conservation Commission"/>
    <s v="2024 Supplemental"/>
    <m/>
    <s v="471-State Conservation Commission"/>
    <x v="13"/>
    <m/>
    <n v="0"/>
    <n v="0"/>
    <n v="0"/>
    <n v="0"/>
    <n v="0"/>
  </r>
  <r>
    <x v="102"/>
    <s v="Dept of Fish and Wildlife"/>
    <s v="2024 Supplemental"/>
    <m/>
    <s v="477-Dept of Fish and Wildlife"/>
    <x v="13"/>
    <m/>
    <n v="0"/>
    <n v="0"/>
    <n v="0"/>
    <n v="0"/>
    <n v="0"/>
  </r>
  <r>
    <x v="103"/>
    <s v="Puget Sound Partnership"/>
    <s v="2024 Supplemental"/>
    <m/>
    <s v="478-Puget Sound Partnership"/>
    <x v="13"/>
    <m/>
    <n v="0"/>
    <n v="0"/>
    <n v="0"/>
    <n v="0"/>
    <n v="0"/>
  </r>
  <r>
    <x v="104"/>
    <s v="Department of Natural Resources"/>
    <s v="2024 Supplemental"/>
    <m/>
    <s v="490-Department of Natural Resources"/>
    <x v="13"/>
    <m/>
    <n v="0"/>
    <n v="0"/>
    <n v="0"/>
    <n v="0"/>
    <n v="0"/>
  </r>
  <r>
    <x v="105"/>
    <s v="Department of Agriculture"/>
    <s v="2024 Supplemental"/>
    <m/>
    <s v="495-Department of Agriculture"/>
    <x v="13"/>
    <m/>
    <n v="0"/>
    <n v="0"/>
    <n v="0"/>
    <n v="0"/>
    <n v="0"/>
  </r>
  <r>
    <x v="106"/>
    <s v="Employment Security Department"/>
    <s v="2024 Supplemental"/>
    <m/>
    <s v="540-Employment Security Department"/>
    <x v="13"/>
    <m/>
    <n v="0"/>
    <n v="0"/>
    <n v="0"/>
    <n v="0"/>
    <n v="0"/>
  </r>
  <r>
    <x v="107"/>
    <s v="Community/Technical College System"/>
    <s v="2024 Supplemental"/>
    <m/>
    <s v="699-Community/Technical College System"/>
    <x v="13"/>
    <m/>
    <n v="0"/>
    <n v="0"/>
    <n v="0"/>
    <n v="0"/>
    <n v="0"/>
  </r>
  <r>
    <x v="0"/>
    <s v="House of Representatives"/>
    <s v="2023-25 Biennium"/>
    <s v="NETWORK"/>
    <s v="011-House of Representatives"/>
    <x v="14"/>
    <s v="B39"/>
    <n v="0"/>
    <n v="0"/>
    <n v="0"/>
    <n v="0"/>
    <n v="0"/>
  </r>
  <r>
    <x v="1"/>
    <s v="Senate"/>
    <s v="2023-25 Biennium"/>
    <s v="NETWORK"/>
    <s v="012-Senate"/>
    <x v="14"/>
    <s v="B39"/>
    <n v="0"/>
    <n v="0"/>
    <n v="0"/>
    <n v="0"/>
    <n v="0"/>
  </r>
  <r>
    <x v="2"/>
    <s v="Joint Transportation Committee"/>
    <s v="2023-25 Biennium"/>
    <s v="NETWORK"/>
    <s v="013-Joint Transportation Committee"/>
    <x v="14"/>
    <s v="B39"/>
    <n v="0"/>
    <n v="0"/>
    <n v="0"/>
    <n v="0"/>
    <n v="0"/>
  </r>
  <r>
    <x v="3"/>
    <s v="Jt Leg Audit &amp; Review Committee"/>
    <s v="2023-25 Biennium"/>
    <s v="NETWORK"/>
    <s v="014-Jt Leg Audit &amp; Review Committee"/>
    <x v="14"/>
    <s v="B39"/>
    <n v="0"/>
    <n v="0"/>
    <n v="0"/>
    <n v="0"/>
    <n v="0"/>
  </r>
  <r>
    <x v="4"/>
    <s v="LEAP Committee"/>
    <s v="2023-25 Biennium"/>
    <s v="NETWORK"/>
    <s v="020-LEAP Committee"/>
    <x v="14"/>
    <s v="B39"/>
    <n v="0"/>
    <n v="0"/>
    <n v="0"/>
    <n v="0"/>
    <n v="0"/>
  </r>
  <r>
    <x v="5"/>
    <s v="Office of the State Actuary"/>
    <s v="2023-25 Biennium"/>
    <s v="NETWORK"/>
    <s v="035-Office of the State Actuary"/>
    <x v="14"/>
    <s v="B39"/>
    <n v="0"/>
    <n v="0"/>
    <n v="0"/>
    <n v="0"/>
    <n v="0"/>
  </r>
  <r>
    <x v="7"/>
    <s v="Office of Legislative Support Svcs"/>
    <s v="2023-25 Biennium"/>
    <s v="NETWORK"/>
    <s v="037-Office of Legislative Support Svcs"/>
    <x v="14"/>
    <s v="B39"/>
    <n v="0"/>
    <n v="0"/>
    <n v="0"/>
    <n v="0"/>
    <n v="0"/>
  </r>
  <r>
    <x v="8"/>
    <s v="Joint Legislative Systems Comm"/>
    <s v="2023-25 Biennium"/>
    <s v="NETWORK"/>
    <s v="038-Joint Legislative Systems Comm"/>
    <x v="14"/>
    <s v="B39"/>
    <n v="80500"/>
    <n v="81500"/>
    <n v="162000"/>
    <n v="6708.333333333333"/>
    <n v="6791.666666666667"/>
  </r>
  <r>
    <x v="9"/>
    <s v="Statute Law Committee"/>
    <s v="2023-25 Biennium"/>
    <s v="NETWORK"/>
    <s v="040-Statute Law Committee"/>
    <x v="14"/>
    <s v="B39"/>
    <n v="0"/>
    <n v="0"/>
    <n v="0"/>
    <n v="0"/>
    <n v="0"/>
  </r>
  <r>
    <x v="10"/>
    <s v="Supreme Court"/>
    <s v="2023-25 Biennium"/>
    <s v="NETWORK"/>
    <s v="045-Supreme Court"/>
    <x v="14"/>
    <s v="B39"/>
    <n v="0"/>
    <n v="0"/>
    <n v="0"/>
    <n v="0"/>
    <n v="0"/>
  </r>
  <r>
    <x v="11"/>
    <s v="State Law Library"/>
    <s v="2023-25 Biennium"/>
    <s v="NETWORK"/>
    <s v="046-State Law Library"/>
    <x v="14"/>
    <s v="B39"/>
    <n v="0"/>
    <n v="0"/>
    <n v="0"/>
    <n v="0"/>
    <n v="0"/>
  </r>
  <r>
    <x v="12"/>
    <s v="Court of Appeals"/>
    <s v="2023-25 Biennium"/>
    <s v="NETWORK"/>
    <s v="048-Court of Appeals"/>
    <x v="14"/>
    <s v="B39"/>
    <n v="0"/>
    <n v="0"/>
    <n v="0"/>
    <n v="0"/>
    <n v="0"/>
  </r>
  <r>
    <x v="13"/>
    <s v="Commission on Judicial Conduct"/>
    <s v="2023-25 Biennium"/>
    <s v="NETWORK"/>
    <s v="050-Commission on Judicial Conduct"/>
    <x v="14"/>
    <s v="B39"/>
    <n v="0"/>
    <n v="0"/>
    <n v="0"/>
    <n v="0"/>
    <n v="0"/>
  </r>
  <r>
    <x v="14"/>
    <s v="Administrative Office of the Courts"/>
    <s v="2023-25 Biennium"/>
    <s v="NETWORK"/>
    <s v="055-Administrative Office of the Courts"/>
    <x v="14"/>
    <s v="B39"/>
    <n v="380500"/>
    <n v="392500"/>
    <n v="773000"/>
    <n v="31708.333333333332"/>
    <n v="32708.333333333332"/>
  </r>
  <r>
    <x v="15"/>
    <s v="Office of Public Defense"/>
    <s v="2023-25 Biennium"/>
    <s v="NETWORK"/>
    <s v="056-Office of Public Defense"/>
    <x v="14"/>
    <s v="B39"/>
    <n v="73500"/>
    <n v="75500"/>
    <n v="149000"/>
    <n v="6125"/>
    <n v="6291.666666666667"/>
  </r>
  <r>
    <x v="16"/>
    <s v="Office of Civil Legal Aid"/>
    <s v="2023-25 Biennium"/>
    <s v="NETWORK"/>
    <s v="057-Office of Civil Legal Aid"/>
    <x v="14"/>
    <s v="B39"/>
    <n v="32500"/>
    <n v="32500"/>
    <n v="65000"/>
    <n v="2708.3333333333335"/>
    <n v="2708.3333333333335"/>
  </r>
  <r>
    <x v="17"/>
    <s v="Office of the Governor"/>
    <s v="2023-25 Biennium"/>
    <s v="NETWORK"/>
    <s v="075-Office of the Governor"/>
    <x v="14"/>
    <s v="B39"/>
    <n v="51000"/>
    <n v="53000"/>
    <n v="104000"/>
    <n v="4250"/>
    <n v="4416.666666666667"/>
  </r>
  <r>
    <x v="18"/>
    <s v="Office of the Lieutenant Governor"/>
    <s v="2023-25 Biennium"/>
    <s v="NETWORK"/>
    <s v="080-Office of the Lieutenant Governor"/>
    <x v="14"/>
    <s v="B39"/>
    <n v="0"/>
    <n v="0"/>
    <n v="0"/>
    <n v="0"/>
    <n v="0"/>
  </r>
  <r>
    <x v="20"/>
    <s v="Public Disclosure Commission"/>
    <s v="2023-25 Biennium"/>
    <s v="NETWORK"/>
    <s v="082-Public Disclosure Commission"/>
    <x v="14"/>
    <s v="B39"/>
    <n v="74500"/>
    <n v="76500"/>
    <n v="151000"/>
    <n v="6208.333333333333"/>
    <n v="6375"/>
  </r>
  <r>
    <x v="21"/>
    <s v="Office of the Secretary of State"/>
    <s v="2023-25 Biennium"/>
    <s v="NETWORK"/>
    <s v="085-Office of the Secretary of State"/>
    <x v="14"/>
    <s v="B39"/>
    <n v="461500"/>
    <n v="473500"/>
    <n v="935000"/>
    <n v="38458.333333333336"/>
    <n v="39458.333333333336"/>
  </r>
  <r>
    <x v="22"/>
    <s v="Governor's Office of Indian Affairs"/>
    <s v="2023-25 Biennium"/>
    <s v="NETWORK"/>
    <s v="086-Governor's Office of Indian Affairs"/>
    <x v="14"/>
    <s v="B39"/>
    <n v="500"/>
    <n v="500"/>
    <n v="1000"/>
    <n v="41.666666666666664"/>
    <n v="41.666666666666664"/>
  </r>
  <r>
    <x v="23"/>
    <s v="Asian-Pacific-American Affrs"/>
    <s v="2023-25 Biennium"/>
    <s v="NETWORK"/>
    <s v="087-Asian-Pacific-American Affrs"/>
    <x v="14"/>
    <s v="B39"/>
    <n v="500"/>
    <n v="500"/>
    <n v="1000"/>
    <n v="41.666666666666664"/>
    <n v="41.666666666666664"/>
  </r>
  <r>
    <x v="24"/>
    <s v="Office of the State Treasurer"/>
    <s v="2023-25 Biennium"/>
    <s v="NETWORK"/>
    <s v="090-Office of the State Treasurer"/>
    <x v="14"/>
    <s v="B39"/>
    <n v="122500"/>
    <n v="126500"/>
    <n v="249000"/>
    <n v="10208.333333333334"/>
    <n v="10541.666666666666"/>
  </r>
  <r>
    <x v="25"/>
    <s v="Redistricting Commission"/>
    <s v="2023-25 Biennium"/>
    <s v="NETWORK"/>
    <s v="091-Redistricting Commission"/>
    <x v="14"/>
    <s v="B39"/>
    <n v="0"/>
    <n v="0"/>
    <n v="0"/>
    <n v="0"/>
    <n v="0"/>
  </r>
  <r>
    <x v="26"/>
    <s v="Office of the State Auditor"/>
    <s v="2023-25 Biennium"/>
    <s v="NETWORK"/>
    <s v="095-Office of the State Auditor"/>
    <x v="14"/>
    <s v="B39"/>
    <n v="176500"/>
    <n v="180500"/>
    <n v="357000"/>
    <n v="14708.333333333334"/>
    <n v="15041.666666666666"/>
  </r>
  <r>
    <x v="27"/>
    <s v="Comm Salaries for Elected Officials"/>
    <s v="2023-25 Biennium"/>
    <s v="NETWORK"/>
    <s v="099-Comm Salaries for Elected Officials"/>
    <x v="14"/>
    <s v="B39"/>
    <n v="0"/>
    <n v="0"/>
    <n v="0"/>
    <n v="0"/>
    <n v="0"/>
  </r>
  <r>
    <x v="28"/>
    <s v="Office of the Attorney General"/>
    <s v="2023-25 Biennium"/>
    <s v="NETWORK"/>
    <s v="100-Office of the Attorney General"/>
    <x v="14"/>
    <s v="B39"/>
    <n v="355000"/>
    <n v="366000"/>
    <n v="721000"/>
    <n v="29583.333333333332"/>
    <n v="30500"/>
  </r>
  <r>
    <x v="29"/>
    <s v="Caseload Forecast Council"/>
    <s v="2023-25 Biennium"/>
    <s v="NETWORK"/>
    <s v="101-Caseload Forecast Council"/>
    <x v="14"/>
    <s v="B39"/>
    <n v="32000"/>
    <n v="34000"/>
    <n v="66000"/>
    <n v="2666.6666666666665"/>
    <n v="2833.3333333333335"/>
  </r>
  <r>
    <x v="30"/>
    <s v="Dept of Financial Institutions"/>
    <s v="2023-25 Biennium"/>
    <s v="NETWORK"/>
    <s v="102-Dept of Financial Institutions"/>
    <x v="14"/>
    <s v="B39"/>
    <n v="75500"/>
    <n v="78500"/>
    <n v="154000"/>
    <n v="6291.666666666667"/>
    <n v="6541.666666666667"/>
  </r>
  <r>
    <x v="31"/>
    <s v="Department of Commerce"/>
    <s v="2023-25 Biennium"/>
    <s v="NETWORK"/>
    <s v="103-Department of Commerce"/>
    <x v="14"/>
    <s v="B39"/>
    <n v="168500"/>
    <n v="167500"/>
    <n v="336000"/>
    <n v="14041.666666666666"/>
    <n v="13958.333333333334"/>
  </r>
  <r>
    <x v="32"/>
    <s v="Economic &amp; Revenue Forecast Council"/>
    <s v="2023-25 Biennium"/>
    <s v="NETWORK"/>
    <s v="104-Economic &amp; Revenue Forecast Council"/>
    <x v="14"/>
    <s v="B39"/>
    <n v="0"/>
    <n v="0"/>
    <n v="0"/>
    <n v="0"/>
    <n v="0"/>
  </r>
  <r>
    <x v="33"/>
    <s v="Office of Financial Management"/>
    <s v="2023-25 Biennium"/>
    <s v="NETWORK"/>
    <s v="105-Office of Financial Management"/>
    <x v="14"/>
    <s v="B39"/>
    <n v="252000"/>
    <n v="258000"/>
    <n v="510000"/>
    <n v="21000"/>
    <n v="21500"/>
  </r>
  <r>
    <x v="34"/>
    <s v="WA State Health Care Authority"/>
    <s v="2023-25 Biennium"/>
    <s v="NETWORK"/>
    <s v="107-WA State Health Care Authority"/>
    <x v="14"/>
    <s v="B39"/>
    <n v="429000"/>
    <n v="443000"/>
    <n v="872000"/>
    <n v="35750"/>
    <n v="36916.666666666664"/>
  </r>
  <r>
    <x v="35"/>
    <s v="Office of Administrative Hearings"/>
    <s v="2023-25 Biennium"/>
    <s v="NETWORK"/>
    <s v="110-Office of Administrative Hearings"/>
    <x v="14"/>
    <s v="B39"/>
    <n v="242000"/>
    <n v="250000"/>
    <n v="492000"/>
    <n v="20166.666666666668"/>
    <n v="20833.333333333332"/>
  </r>
  <r>
    <x v="36"/>
    <s v="State Lottery Commission"/>
    <s v="2023-25 Biennium"/>
    <s v="NETWORK"/>
    <s v="116-State Lottery Commission"/>
    <x v="14"/>
    <s v="B39"/>
    <n v="207500"/>
    <n v="214500"/>
    <n v="422000"/>
    <n v="17291.666666666668"/>
    <n v="17875"/>
  </r>
  <r>
    <x v="37"/>
    <s v="Washington State Gambling Comm"/>
    <s v="2023-25 Biennium"/>
    <s v="NETWORK"/>
    <s v="117-Washington State Gambling Comm"/>
    <x v="14"/>
    <s v="B39"/>
    <n v="121500"/>
    <n v="124500"/>
    <n v="246000"/>
    <n v="10125"/>
    <n v="10375"/>
  </r>
  <r>
    <x v="38"/>
    <s v="WA State Comm on Hispanic Affairs"/>
    <s v="2023-25 Biennium"/>
    <s v="NETWORK"/>
    <s v="118-WA State Comm on Hispanic Affairs"/>
    <x v="14"/>
    <s v="B39"/>
    <n v="0"/>
    <n v="0"/>
    <n v="0"/>
    <n v="0"/>
    <n v="0"/>
  </r>
  <r>
    <x v="39"/>
    <s v="African-American Affairs Comm"/>
    <s v="2023-25 Biennium"/>
    <s v="NETWORK"/>
    <s v="119-African-American Affairs Comm"/>
    <x v="14"/>
    <s v="B39"/>
    <n v="500"/>
    <n v="500"/>
    <n v="1000"/>
    <n v="41.666666666666664"/>
    <n v="41.666666666666664"/>
  </r>
  <r>
    <x v="40"/>
    <s v="Human Rights Commission"/>
    <s v="2023-25 Biennium"/>
    <s v="NETWORK"/>
    <s v="120-Human Rights Commission"/>
    <x v="14"/>
    <s v="B39"/>
    <n v="96000"/>
    <n v="100000"/>
    <n v="196000"/>
    <n v="8000"/>
    <n v="8333.3333333333339"/>
  </r>
  <r>
    <x v="41"/>
    <s v="Department of Retirement Systems"/>
    <s v="2023-25 Biennium"/>
    <s v="NETWORK"/>
    <s v="124-Department of Retirement Systems"/>
    <x v="14"/>
    <s v="B39"/>
    <n v="117500"/>
    <n v="120500"/>
    <n v="238000"/>
    <n v="9791.6666666666661"/>
    <n v="10041.666666666666"/>
  </r>
  <r>
    <x v="42"/>
    <s v="State Investment Board"/>
    <s v="2023-25 Biennium"/>
    <s v="NETWORK"/>
    <s v="126-State Investment Board"/>
    <x v="14"/>
    <s v="B39"/>
    <n v="104500"/>
    <n v="109500"/>
    <n v="214000"/>
    <n v="8708.3333333333339"/>
    <n v="9125"/>
  </r>
  <r>
    <x v="43"/>
    <s v="Department of Revenue"/>
    <s v="2023-25 Biennium"/>
    <s v="NETWORK"/>
    <s v="140-Department of Revenue"/>
    <x v="14"/>
    <s v="B39"/>
    <n v="610500"/>
    <n v="634500"/>
    <n v="1245000"/>
    <n v="50875"/>
    <n v="52875"/>
  </r>
  <r>
    <x v="44"/>
    <s v="Board of Tax Appeals"/>
    <s v="2023-25 Biennium"/>
    <s v="NETWORK"/>
    <s v="142-Board of Tax Appeals"/>
    <x v="14"/>
    <s v="B39"/>
    <n v="4000"/>
    <n v="2000"/>
    <n v="6000"/>
    <n v="333.33333333333331"/>
    <n v="166.66666666666666"/>
  </r>
  <r>
    <x v="45"/>
    <s v="Minority &amp; Women's Business Enterp"/>
    <s v="2023-25 Biennium"/>
    <s v="NETWORK"/>
    <s v="147-Minority &amp; Women's Business Enterp"/>
    <x v="14"/>
    <s v="B39"/>
    <n v="43000"/>
    <n v="45000"/>
    <n v="88000"/>
    <n v="3583.3333333333335"/>
    <n v="3750"/>
  </r>
  <r>
    <x v="46"/>
    <s v="Office of Insurance Commissioner"/>
    <s v="2023-25 Biennium"/>
    <s v="NETWORK"/>
    <s v="160-Office of Insurance Commissioner"/>
    <x v="14"/>
    <s v="B39"/>
    <n v="124000"/>
    <n v="130000"/>
    <n v="254000"/>
    <n v="10333.333333333334"/>
    <n v="10833.333333333334"/>
  </r>
  <r>
    <x v="47"/>
    <s v="Consolidated Technology Services"/>
    <s v="2023-25 Biennium"/>
    <s v="NETWORK"/>
    <s v="163-Consolidated Technology Services"/>
    <x v="14"/>
    <s v="B39"/>
    <n v="112000"/>
    <n v="116000"/>
    <n v="228000"/>
    <n v="9333.3333333333339"/>
    <n v="9666.6666666666661"/>
  </r>
  <r>
    <x v="48"/>
    <s v="State Board of Accountancy"/>
    <s v="2023-25 Biennium"/>
    <s v="NETWORK"/>
    <s v="165-State Board of Accountancy"/>
    <x v="14"/>
    <s v="B39"/>
    <n v="2000"/>
    <n v="2000"/>
    <n v="4000"/>
    <n v="166.66666666666666"/>
    <n v="166.66666666666666"/>
  </r>
  <r>
    <x v="49"/>
    <s v="Bd of Reg Prof Eng &amp; Land Surveyors"/>
    <s v="2023-25 Biennium"/>
    <s v="NETWORK"/>
    <s v="166-Bd of Reg Prof Eng &amp; Land Surveyors"/>
    <x v="14"/>
    <s v="B39"/>
    <n v="32500"/>
    <n v="33500"/>
    <n v="66000"/>
    <n v="2708.3333333333335"/>
    <n v="2791.6666666666665"/>
  </r>
  <r>
    <x v="50"/>
    <s v="Forensic Investigations Council"/>
    <s v="2023-25 Biennium"/>
    <s v="NETWORK"/>
    <s v="167-Forensic Investigations Council"/>
    <x v="14"/>
    <s v="B39"/>
    <n v="0"/>
    <n v="0"/>
    <n v="0"/>
    <n v="0"/>
    <n v="0"/>
  </r>
  <r>
    <x v="51"/>
    <s v="Dept of Enterprise Services"/>
    <s v="2023-25 Biennium"/>
    <s v="NETWORK"/>
    <s v="179-Dept of Enterprise Services"/>
    <x v="14"/>
    <s v="B39"/>
    <n v="522500"/>
    <n v="539500"/>
    <n v="1062000"/>
    <n v="43541.666666666664"/>
    <n v="44958.333333333336"/>
  </r>
  <r>
    <x v="52"/>
    <s v="Washington Horse Racing Commission"/>
    <s v="2023-25 Biennium"/>
    <s v="NETWORK"/>
    <s v="185-Washington Horse Racing Commission"/>
    <x v="14"/>
    <s v="B39"/>
    <n v="0"/>
    <n v="0"/>
    <n v="0"/>
    <n v="0"/>
    <n v="0"/>
  </r>
  <r>
    <x v="53"/>
    <s v="Bd of Industrial Insurance Appeals"/>
    <s v="2023-25 Biennium"/>
    <s v="NETWORK"/>
    <s v="190-Bd of Industrial Insurance Appeals"/>
    <x v="14"/>
    <s v="B39"/>
    <n v="193000"/>
    <n v="201000"/>
    <n v="394000"/>
    <n v="16083.333333333334"/>
    <n v="16750"/>
  </r>
  <r>
    <x v="54"/>
    <s v="Liquor and Cannabis Board"/>
    <s v="2023-25 Biennium"/>
    <s v="NETWORK"/>
    <s v="195-Liquor and Cannabis Board"/>
    <x v="14"/>
    <s v="B39"/>
    <n v="131000"/>
    <n v="136000"/>
    <n v="267000"/>
    <n v="10916.666666666666"/>
    <n v="11333.333333333334"/>
  </r>
  <r>
    <x v="55"/>
    <s v="Board of Pilotage Commissioners"/>
    <s v="2023-25 Biennium"/>
    <s v="NETWORK"/>
    <s v="205-Board of Pilotage Commissioners"/>
    <x v="14"/>
    <s v="B39"/>
    <n v="0"/>
    <n v="0"/>
    <n v="0"/>
    <n v="0"/>
    <n v="0"/>
  </r>
  <r>
    <x v="56"/>
    <s v="Utilities and Transportation Comm"/>
    <s v="2023-25 Biennium"/>
    <s v="NETWORK"/>
    <s v="215-Utilities and Transportation Comm"/>
    <x v="14"/>
    <s v="B39"/>
    <n v="97500"/>
    <n v="100500"/>
    <n v="198000"/>
    <n v="8125"/>
    <n v="8375"/>
  </r>
  <r>
    <x v="57"/>
    <s v="Board for Volunteer Firefighters"/>
    <s v="2023-25 Biennium"/>
    <s v="NETWORK"/>
    <s v="220-Board for Volunteer Firefighters"/>
    <x v="14"/>
    <s v="B39"/>
    <n v="1500"/>
    <n v="500"/>
    <n v="2000"/>
    <n v="125"/>
    <n v="41.666666666666664"/>
  </r>
  <r>
    <x v="58"/>
    <s v="Washington State Patrol"/>
    <s v="2023-25 Biennium"/>
    <s v="NETWORK"/>
    <s v="225-Washington State Patrol"/>
    <x v="14"/>
    <s v="B39"/>
    <n v="716500"/>
    <n v="740500"/>
    <n v="1457000"/>
    <n v="59708.333333333336"/>
    <n v="61708.333333333336"/>
  </r>
  <r>
    <x v="59"/>
    <s v="Criminal Justice Training Comm"/>
    <s v="2023-25 Biennium"/>
    <s v="NETWORK"/>
    <s v="227-Criminal Justice Training Comm"/>
    <x v="14"/>
    <s v="B39"/>
    <n v="104500"/>
    <n v="107500"/>
    <n v="212000"/>
    <n v="8708.3333333333339"/>
    <n v="8958.3333333333339"/>
  </r>
  <r>
    <x v="60"/>
    <s v="WA Traffic Safety Commission"/>
    <s v="2023-25 Biennium"/>
    <s v="NETWORK"/>
    <s v="228-WA Traffic Safety Commission"/>
    <x v="14"/>
    <s v="B39"/>
    <n v="35000"/>
    <n v="37000"/>
    <n v="72000"/>
    <n v="2916.6666666666665"/>
    <n v="3083.3333333333335"/>
  </r>
  <r>
    <x v="61"/>
    <s v="Office of Independent Investigations"/>
    <s v="2023-25 Biennium"/>
    <s v="NETWORK"/>
    <s v="229-Office of Independent Investigations"/>
    <x v="14"/>
    <s v="B39"/>
    <n v="0"/>
    <n v="0"/>
    <n v="0"/>
    <n v="0"/>
    <n v="0"/>
  </r>
  <r>
    <x v="62"/>
    <s v="Department of Labor and Industries"/>
    <s v="2023-25 Biennium"/>
    <s v="NETWORK"/>
    <s v="235-Department of Labor and Industries"/>
    <x v="14"/>
    <s v="B39"/>
    <n v="1189000"/>
    <n v="1226000"/>
    <n v="2415000"/>
    <n v="99083.333333333328"/>
    <n v="102166.66666666667"/>
  </r>
  <r>
    <x v="63"/>
    <s v="Department of Licensing"/>
    <s v="2023-25 Biennium"/>
    <s v="NETWORK"/>
    <s v="240-Department of Licensing"/>
    <x v="14"/>
    <s v="B39"/>
    <n v="4678000"/>
    <n v="4812000"/>
    <n v="9490000"/>
    <n v="389833.33333333331"/>
    <n v="401000"/>
  </r>
  <r>
    <x v="64"/>
    <s v="Military Department"/>
    <s v="2023-25 Biennium"/>
    <s v="NETWORK"/>
    <s v="245-Military Department"/>
    <x v="14"/>
    <s v="B39"/>
    <n v="141000"/>
    <n v="146000"/>
    <n v="287000"/>
    <n v="11750"/>
    <n v="12166.666666666666"/>
  </r>
  <r>
    <x v="65"/>
    <s v="Public Employment Relations Comm"/>
    <s v="2023-25 Biennium"/>
    <s v="NETWORK"/>
    <s v="275-Public Employment Relations Comm"/>
    <x v="14"/>
    <s v="B39"/>
    <n v="97000"/>
    <n v="100000"/>
    <n v="197000"/>
    <n v="8083.333333333333"/>
    <n v="8333.3333333333339"/>
  </r>
  <r>
    <x v="66"/>
    <s v="Dept of Social and Health Services"/>
    <s v="2023-25 Biennium"/>
    <s v="NETWORK"/>
    <s v="300-Dept of Social and Health Services"/>
    <x v="14"/>
    <s v="B39"/>
    <n v="7832500"/>
    <n v="8071500"/>
    <n v="15904000"/>
    <n v="652708.33333333337"/>
    <n v="672625"/>
  </r>
  <r>
    <x v="67"/>
    <s v="Department of Health"/>
    <s v="2023-25 Biennium"/>
    <s v="NETWORK"/>
    <s v="303-Department of Health"/>
    <x v="14"/>
    <s v="B39"/>
    <n v="728000"/>
    <n v="754000"/>
    <n v="1482000"/>
    <n v="60666.666666666664"/>
    <n v="62833.333333333336"/>
  </r>
  <r>
    <x v="68"/>
    <s v="Department of Veterans' Affairs"/>
    <s v="2023-25 Biennium"/>
    <s v="NETWORK"/>
    <s v="305-Department of Veterans' Affairs"/>
    <x v="14"/>
    <s v="B39"/>
    <n v="402500"/>
    <n v="415500"/>
    <n v="818000"/>
    <n v="33541.666666666664"/>
    <n v="34625"/>
  </r>
  <r>
    <x v="69"/>
    <s v="Dept of Children, Youth &amp; Families"/>
    <s v="2023-25 Biennium"/>
    <s v="NETWORK"/>
    <s v="307-Dept of Children, Youth &amp; Families"/>
    <x v="14"/>
    <s v="B39"/>
    <n v="1305500"/>
    <n v="1346500"/>
    <n v="2652000"/>
    <n v="108791.66666666667"/>
    <n v="112208.33333333333"/>
  </r>
  <r>
    <x v="70"/>
    <s v="Department of Corrections"/>
    <s v="2023-25 Biennium"/>
    <s v="NETWORK"/>
    <s v="310-Department of Corrections"/>
    <x v="14"/>
    <s v="B39"/>
    <n v="3893000"/>
    <n v="4011000"/>
    <n v="7904000"/>
    <n v="324416.66666666669"/>
    <n v="334250"/>
  </r>
  <r>
    <x v="71"/>
    <s v="Dept of Services for the Blind"/>
    <s v="2023-25 Biennium"/>
    <s v="NETWORK"/>
    <s v="315-Dept of Services for the Blind"/>
    <x v="14"/>
    <s v="B39"/>
    <n v="188000"/>
    <n v="194000"/>
    <n v="382000"/>
    <n v="15666.666666666666"/>
    <n v="16166.666666666666"/>
  </r>
  <r>
    <x v="72"/>
    <s v="Student Achievement Council"/>
    <s v="2023-25 Biennium"/>
    <s v="NETWORK"/>
    <s v="340-Student Achievement Council"/>
    <x v="14"/>
    <s v="B39"/>
    <n v="91000"/>
    <n v="86000"/>
    <n v="177000"/>
    <n v="7583.333333333333"/>
    <n v="7166.666666666667"/>
  </r>
  <r>
    <x v="73"/>
    <s v="LEOFF 2 Retirement Board"/>
    <s v="2023-25 Biennium"/>
    <s v="NETWORK"/>
    <s v="341-LEOFF 2 Retirement Board"/>
    <x v="14"/>
    <s v="B39"/>
    <n v="1000"/>
    <n v="2000"/>
    <n v="3000"/>
    <n v="83.333333333333329"/>
    <n v="166.66666666666666"/>
  </r>
  <r>
    <x v="74"/>
    <s v="Public Schools"/>
    <s v="2023-25 Biennium"/>
    <s v="NETWORK"/>
    <s v="350-Public Schools"/>
    <x v="14"/>
    <s v="B39"/>
    <n v="122000"/>
    <n v="126000"/>
    <n v="248000"/>
    <n v="10166.666666666666"/>
    <n v="10500"/>
  </r>
  <r>
    <x v="75"/>
    <s v="State School for the Blind"/>
    <s v="2023-25 Biennium"/>
    <s v="NETWORK"/>
    <s v="351-State School for the Blind"/>
    <x v="14"/>
    <s v="B39"/>
    <n v="0"/>
    <n v="0"/>
    <n v="0"/>
    <n v="0"/>
    <n v="0"/>
  </r>
  <r>
    <x v="76"/>
    <s v="Childhood Deafness &amp; Hearing Loss"/>
    <s v="2023-25 Biennium"/>
    <s v="NETWORK"/>
    <s v="353-Childhood Deafness &amp; Hearing Loss"/>
    <x v="14"/>
    <s v="B39"/>
    <n v="0"/>
    <n v="0"/>
    <n v="0"/>
    <n v="0"/>
    <n v="0"/>
  </r>
  <r>
    <x v="77"/>
    <s v="Workforce Trng &amp; Educ Coord Board"/>
    <s v="2023-25 Biennium"/>
    <s v="NETWORK"/>
    <s v="354-Workforce Trng &amp; Educ Coord Board"/>
    <x v="14"/>
    <s v="B39"/>
    <n v="37500"/>
    <n v="35500"/>
    <n v="73000"/>
    <n v="3125"/>
    <n v="2958.3333333333335"/>
  </r>
  <r>
    <x v="78"/>
    <s v="Archaeology &amp; Historic Preservation"/>
    <s v="2023-25 Biennium"/>
    <s v="NETWORK"/>
    <s v="355-Archaeology &amp; Historic Preservation"/>
    <x v="14"/>
    <s v="B39"/>
    <n v="35000"/>
    <n v="36000"/>
    <n v="71000"/>
    <n v="2916.6666666666665"/>
    <n v="3000"/>
  </r>
  <r>
    <x v="108"/>
    <s v="Department of Early Learning"/>
    <s v="2023-25 Biennium"/>
    <s v="NETWORK"/>
    <s v="357-Department of Early Learning"/>
    <x v="14"/>
    <s v="B39"/>
    <n v="0"/>
    <n v="0"/>
    <n v="0"/>
    <n v="0"/>
    <n v="0"/>
  </r>
  <r>
    <x v="79"/>
    <s v="Washington Charter School Comm"/>
    <s v="2023-25 Biennium"/>
    <s v="NETWORK"/>
    <s v="359-Washington Charter School Comm"/>
    <x v="14"/>
    <s v="B39"/>
    <n v="0"/>
    <n v="0"/>
    <n v="0"/>
    <n v="0"/>
    <n v="0"/>
  </r>
  <r>
    <x v="80"/>
    <s v="University of Washington"/>
    <s v="2023-25 Biennium"/>
    <s v="NETWORK"/>
    <s v="360-University of Washington"/>
    <x v="14"/>
    <s v="B39"/>
    <n v="18000"/>
    <n v="17000"/>
    <n v="35000"/>
    <n v="1500"/>
    <n v="1416.6666666666667"/>
  </r>
  <r>
    <x v="81"/>
    <s v="Washington State University"/>
    <s v="2023-25 Biennium"/>
    <s v="NETWORK"/>
    <s v="365-Washington State University"/>
    <x v="14"/>
    <s v="B39"/>
    <n v="0"/>
    <n v="0"/>
    <n v="0"/>
    <n v="0"/>
    <n v="0"/>
  </r>
  <r>
    <x v="82"/>
    <s v="Eastern Washington University"/>
    <s v="2023-25 Biennium"/>
    <s v="NETWORK"/>
    <s v="370-Eastern Washington University"/>
    <x v="14"/>
    <s v="B39"/>
    <n v="0"/>
    <n v="0"/>
    <n v="0"/>
    <n v="0"/>
    <n v="0"/>
  </r>
  <r>
    <x v="83"/>
    <s v="Central Washington University"/>
    <s v="2023-25 Biennium"/>
    <s v="NETWORK"/>
    <s v="375-Central Washington University"/>
    <x v="14"/>
    <s v="B39"/>
    <n v="0"/>
    <n v="0"/>
    <n v="0"/>
    <n v="0"/>
    <n v="0"/>
  </r>
  <r>
    <x v="84"/>
    <s v="The Evergreen State College"/>
    <s v="2023-25 Biennium"/>
    <s v="NETWORK"/>
    <s v="376-The Evergreen State College"/>
    <x v="14"/>
    <s v="B39"/>
    <n v="35000"/>
    <n v="37000"/>
    <n v="72000"/>
    <n v="2916.6666666666665"/>
    <n v="3083.3333333333335"/>
  </r>
  <r>
    <x v="85"/>
    <s v="Western Washington University"/>
    <s v="2023-25 Biennium"/>
    <s v="NETWORK"/>
    <s v="380-Western Washington University"/>
    <x v="14"/>
    <s v="B39"/>
    <n v="0"/>
    <n v="0"/>
    <n v="0"/>
    <n v="0"/>
    <n v="0"/>
  </r>
  <r>
    <x v="86"/>
    <s v="Washington State Arts Commission"/>
    <s v="2023-25 Biennium"/>
    <s v="NETWORK"/>
    <s v="387-Washington State Arts Commission"/>
    <x v="14"/>
    <s v="B39"/>
    <n v="35000"/>
    <n v="36000"/>
    <n v="71000"/>
    <n v="2916.6666666666665"/>
    <n v="3000"/>
  </r>
  <r>
    <x v="87"/>
    <s v="Washington State Historical Society"/>
    <s v="2023-25 Biennium"/>
    <s v="NETWORK"/>
    <s v="390-Washington State Historical Society"/>
    <x v="14"/>
    <s v="B39"/>
    <n v="0"/>
    <n v="0"/>
    <n v="0"/>
    <n v="0"/>
    <n v="0"/>
  </r>
  <r>
    <x v="88"/>
    <s v="East Wash State Historical Society"/>
    <s v="2023-25 Biennium"/>
    <s v="NETWORK"/>
    <s v="395-East Wash State Historical Society"/>
    <x v="14"/>
    <s v="B39"/>
    <n v="0"/>
    <n v="0"/>
    <n v="0"/>
    <n v="0"/>
    <n v="0"/>
  </r>
  <r>
    <x v="89"/>
    <s v="Department of Transportation"/>
    <s v="2023-25 Biennium"/>
    <s v="NETWORK"/>
    <s v="405-Department of Transportation"/>
    <x v="14"/>
    <s v="B39"/>
    <n v="1322500"/>
    <n v="1364500"/>
    <n v="2687000"/>
    <n v="110208.33333333333"/>
    <n v="113708.33333333333"/>
  </r>
  <r>
    <x v="90"/>
    <s v="County Road Administration Board"/>
    <s v="2023-25 Biennium"/>
    <s v="NETWORK"/>
    <s v="406-County Road Administration Board"/>
    <x v="14"/>
    <s v="B39"/>
    <n v="33000"/>
    <n v="35000"/>
    <n v="68000"/>
    <n v="2750"/>
    <n v="2916.6666666666665"/>
  </r>
  <r>
    <x v="91"/>
    <s v="Transportation Improvement Board"/>
    <s v="2023-25 Biennium"/>
    <s v="NETWORK"/>
    <s v="407-Transportation Improvement Board"/>
    <x v="14"/>
    <s v="B39"/>
    <n v="32000"/>
    <n v="34000"/>
    <n v="66000"/>
    <n v="2666.6666666666665"/>
    <n v="2833.3333333333335"/>
  </r>
  <r>
    <x v="92"/>
    <s v="Transportation Commission"/>
    <s v="2023-25 Biennium"/>
    <s v="NETWORK"/>
    <s v="410-Transportation Commission"/>
    <x v="14"/>
    <s v="B39"/>
    <n v="0"/>
    <n v="0"/>
    <n v="0"/>
    <n v="0"/>
    <n v="0"/>
  </r>
  <r>
    <x v="93"/>
    <s v="Freight Mobility Strategic Invest"/>
    <s v="2023-25 Biennium"/>
    <s v="NETWORK"/>
    <s v="411-Freight Mobility Strategic Invest"/>
    <x v="14"/>
    <s v="B39"/>
    <n v="0"/>
    <n v="0"/>
    <n v="0"/>
    <n v="0"/>
    <n v="0"/>
  </r>
  <r>
    <x v="94"/>
    <s v="Columbia River Gorge Commission"/>
    <s v="2023-25 Biennium"/>
    <s v="NETWORK"/>
    <s v="460-Columbia River Gorge Commission"/>
    <x v="14"/>
    <s v="B39"/>
    <n v="0"/>
    <n v="0"/>
    <n v="0"/>
    <n v="0"/>
    <n v="0"/>
  </r>
  <r>
    <x v="95"/>
    <s v="Department of Ecology"/>
    <s v="2023-25 Biennium"/>
    <s v="NETWORK"/>
    <s v="461-Department of Ecology"/>
    <x v="14"/>
    <s v="B39"/>
    <n v="584500"/>
    <n v="596500"/>
    <n v="1181000"/>
    <n v="48708.333333333336"/>
    <n v="49708.333333333336"/>
  </r>
  <r>
    <x v="96"/>
    <s v="WA Pollution Liab Insurance Program"/>
    <s v="2023-25 Biennium"/>
    <s v="NETWORK"/>
    <s v="462-WA Pollution Liab Insurance Program"/>
    <x v="14"/>
    <s v="B39"/>
    <n v="26500"/>
    <n v="27500"/>
    <n v="54000"/>
    <n v="2208.3333333333335"/>
    <n v="2291.6666666666665"/>
  </r>
  <r>
    <x v="98"/>
    <s v="State Parks and Recreation Comm"/>
    <s v="2023-25 Biennium"/>
    <s v="NETWORK"/>
    <s v="465-State Parks and Recreation Comm"/>
    <x v="14"/>
    <s v="B39"/>
    <n v="300000"/>
    <n v="309000"/>
    <n v="609000"/>
    <n v="25000"/>
    <n v="25750"/>
  </r>
  <r>
    <x v="99"/>
    <s v="Rec and Conservation Funding Board"/>
    <s v="2023-25 Biennium"/>
    <s v="NETWORK"/>
    <s v="467-Rec and Conservation Funding Board"/>
    <x v="14"/>
    <s v="B39"/>
    <n v="80000"/>
    <n v="83000"/>
    <n v="163000"/>
    <n v="6666.666666666667"/>
    <n v="6916.666666666667"/>
  </r>
  <r>
    <x v="100"/>
    <s v="Environ &amp; Land Use Hearings Office"/>
    <s v="2023-25 Biennium"/>
    <s v="NETWORK"/>
    <s v="468-Environ &amp; Land Use Hearings Office"/>
    <x v="14"/>
    <s v="B39"/>
    <n v="3500"/>
    <n v="2500"/>
    <n v="6000"/>
    <n v="291.66666666666669"/>
    <n v="208.33333333333334"/>
  </r>
  <r>
    <x v="101"/>
    <s v="State Conservation Commission"/>
    <s v="2023-25 Biennium"/>
    <s v="NETWORK"/>
    <s v="471-State Conservation Commission"/>
    <x v="14"/>
    <s v="B39"/>
    <n v="4500"/>
    <n v="4500"/>
    <n v="9000"/>
    <n v="375"/>
    <n v="375"/>
  </r>
  <r>
    <x v="102"/>
    <s v="Dept of Fish and Wildlife"/>
    <s v="2023-25 Biennium"/>
    <s v="NETWORK"/>
    <s v="477-Dept of Fish and Wildlife"/>
    <x v="14"/>
    <s v="B39"/>
    <n v="1237000"/>
    <n v="1275000"/>
    <n v="2512000"/>
    <n v="103083.33333333333"/>
    <n v="106250"/>
  </r>
  <r>
    <x v="103"/>
    <s v="Puget Sound Partnership"/>
    <s v="2023-25 Biennium"/>
    <s v="NETWORK"/>
    <s v="478-Puget Sound Partnership"/>
    <x v="14"/>
    <s v="B39"/>
    <n v="79000"/>
    <n v="79000"/>
    <n v="158000"/>
    <n v="6583.333333333333"/>
    <n v="6583.333333333333"/>
  </r>
  <r>
    <x v="104"/>
    <s v="Department of Natural Resources"/>
    <s v="2023-25 Biennium"/>
    <s v="NETWORK"/>
    <s v="490-Department of Natural Resources"/>
    <x v="14"/>
    <s v="B39"/>
    <n v="426500"/>
    <n v="442500"/>
    <n v="869000"/>
    <n v="35541.666666666664"/>
    <n v="36875"/>
  </r>
  <r>
    <x v="105"/>
    <s v="Department of Agriculture"/>
    <s v="2023-25 Biennium"/>
    <s v="NETWORK"/>
    <s v="495-Department of Agriculture"/>
    <x v="14"/>
    <s v="B39"/>
    <n v="639500"/>
    <n v="662500"/>
    <n v="1302000"/>
    <n v="53291.666666666664"/>
    <n v="55208.333333333336"/>
  </r>
  <r>
    <x v="106"/>
    <s v="Employment Security Department"/>
    <s v="2023-25 Biennium"/>
    <s v="NETWORK"/>
    <s v="540-Employment Security Department"/>
    <x v="14"/>
    <s v="B39"/>
    <n v="1323500"/>
    <n v="1364500"/>
    <n v="2688000"/>
    <n v="110291.66666666667"/>
    <n v="113708.33333333333"/>
  </r>
  <r>
    <x v="109"/>
    <s v="ESD - PFM"/>
    <s v="2023-25 Biennium"/>
    <s v="NETWORK"/>
    <s v="541-ESD - PFM"/>
    <x v="14"/>
    <s v="B39"/>
    <n v="0"/>
    <n v="0"/>
    <n v="0"/>
    <n v="0"/>
    <n v="0"/>
  </r>
  <r>
    <x v="110"/>
    <s v="ESD LTC"/>
    <s v="2023-25 Biennium"/>
    <s v="NETWORK"/>
    <s v="542-ESD LTC"/>
    <x v="14"/>
    <s v="B39"/>
    <n v="0"/>
    <n v="0"/>
    <n v="0"/>
    <n v="0"/>
    <n v="0"/>
  </r>
  <r>
    <x v="111"/>
    <s v="ESD - UI"/>
    <s v="2023-25 Biennium"/>
    <s v="NETWORK"/>
    <s v="543-ESD - UI"/>
    <x v="14"/>
    <s v="B39"/>
    <n v="0"/>
    <n v="0"/>
    <n v="0"/>
    <n v="0"/>
    <n v="0"/>
  </r>
  <r>
    <x v="112"/>
    <s v="ESD - Other"/>
    <s v="2023-25 Biennium"/>
    <s v="NETWORK"/>
    <s v="544-ESD - Other"/>
    <x v="14"/>
    <s v="B39"/>
    <n v="0"/>
    <n v="0"/>
    <n v="0"/>
    <n v="0"/>
    <n v="0"/>
  </r>
  <r>
    <x v="107"/>
    <s v="Community/Technical College System"/>
    <s v="2023-25 Biennium"/>
    <s v="NETWORK"/>
    <s v="699-Community/Technical College System"/>
    <x v="14"/>
    <s v="B39"/>
    <n v="0"/>
    <n v="0"/>
    <n v="0"/>
    <n v="0"/>
    <n v="0"/>
  </r>
  <r>
    <x v="0"/>
    <s v="House of Representatives"/>
    <s v="2024 Supplemental"/>
    <m/>
    <s v="011-House of Representatives"/>
    <x v="14"/>
    <s v="B39"/>
    <n v="0"/>
    <n v="0"/>
    <n v="0"/>
    <n v="0"/>
    <n v="0"/>
  </r>
  <r>
    <x v="1"/>
    <s v="Senate"/>
    <s v="2024 Supplemental"/>
    <m/>
    <s v="012-Senate"/>
    <x v="14"/>
    <s v="B39"/>
    <n v="0"/>
    <n v="0"/>
    <n v="0"/>
    <n v="0"/>
    <n v="0"/>
  </r>
  <r>
    <x v="2"/>
    <s v="Joint Transportation Committee"/>
    <s v="2024 Supplemental"/>
    <m/>
    <s v="013-Joint Transportation Committee"/>
    <x v="14"/>
    <s v="B39"/>
    <n v="0"/>
    <n v="0"/>
    <n v="0"/>
    <n v="0"/>
    <n v="0"/>
  </r>
  <r>
    <x v="3"/>
    <s v="Jt Leg Audit &amp; Review Committee"/>
    <s v="2024 Supplemental"/>
    <m/>
    <s v="014-Jt Leg Audit &amp; Review Committee"/>
    <x v="14"/>
    <s v="B39"/>
    <n v="0"/>
    <n v="0"/>
    <n v="0"/>
    <n v="0"/>
    <n v="0"/>
  </r>
  <r>
    <x v="4"/>
    <s v="LEAP Committee"/>
    <s v="2024 Supplemental"/>
    <m/>
    <s v="020-LEAP Committee"/>
    <x v="14"/>
    <s v="B39"/>
    <n v="0"/>
    <n v="0"/>
    <n v="0"/>
    <n v="0"/>
    <n v="0"/>
  </r>
  <r>
    <x v="5"/>
    <s v="Office of the State Actuary"/>
    <s v="2024 Supplemental"/>
    <m/>
    <s v="035-Office of the State Actuary"/>
    <x v="14"/>
    <s v="B39"/>
    <n v="0"/>
    <n v="0"/>
    <n v="0"/>
    <n v="0"/>
    <n v="0"/>
  </r>
  <r>
    <x v="6"/>
    <s v="St Leg Labor Rel"/>
    <s v="2024 Supplemental"/>
    <m/>
    <s v="036-St Leg Labor Rel"/>
    <x v="14"/>
    <s v="B39"/>
    <n v="0"/>
    <n v="0"/>
    <n v="0"/>
    <n v="0"/>
    <n v="0"/>
  </r>
  <r>
    <x v="7"/>
    <s v="Office of Legislative Support Svcs"/>
    <s v="2024 Supplemental"/>
    <m/>
    <s v="037-Office of Legislative Support Svcs"/>
    <x v="14"/>
    <s v="B39"/>
    <n v="0"/>
    <n v="0"/>
    <n v="0"/>
    <n v="0"/>
    <n v="0"/>
  </r>
  <r>
    <x v="8"/>
    <s v="Joint Legislative Systems Comm"/>
    <s v="2024 Supplemental"/>
    <m/>
    <s v="038-Joint Legislative Systems Comm"/>
    <x v="14"/>
    <s v="B39"/>
    <n v="5000"/>
    <n v="8000"/>
    <n v="13000"/>
    <n v="416.67"/>
    <n v="666.67"/>
  </r>
  <r>
    <x v="9"/>
    <s v="Statute Law Committee"/>
    <s v="2024 Supplemental"/>
    <m/>
    <s v="040-Statute Law Committee"/>
    <x v="14"/>
    <s v="B39"/>
    <n v="0"/>
    <n v="0"/>
    <n v="0"/>
    <n v="0"/>
    <n v="0"/>
  </r>
  <r>
    <x v="10"/>
    <s v="Supreme Court"/>
    <s v="2024 Supplemental"/>
    <m/>
    <s v="045-Supreme Court"/>
    <x v="14"/>
    <s v="B39"/>
    <n v="0"/>
    <n v="0"/>
    <n v="0"/>
    <n v="0"/>
    <n v="0"/>
  </r>
  <r>
    <x v="11"/>
    <s v="State Law Library"/>
    <s v="2024 Supplemental"/>
    <m/>
    <s v="046-State Law Library"/>
    <x v="14"/>
    <s v="B39"/>
    <n v="0"/>
    <n v="0"/>
    <n v="0"/>
    <n v="0"/>
    <n v="0"/>
  </r>
  <r>
    <x v="12"/>
    <s v="Court of Appeals"/>
    <s v="2024 Supplemental"/>
    <m/>
    <s v="048-Court of Appeals"/>
    <x v="14"/>
    <s v="B39"/>
    <n v="0"/>
    <n v="0"/>
    <n v="0"/>
    <n v="0"/>
    <n v="0"/>
  </r>
  <r>
    <x v="13"/>
    <s v="Commission on Judicial Conduct"/>
    <s v="2024 Supplemental"/>
    <m/>
    <s v="050-Commission on Judicial Conduct"/>
    <x v="14"/>
    <s v="B39"/>
    <n v="0"/>
    <n v="0"/>
    <n v="0"/>
    <n v="0"/>
    <n v="0"/>
  </r>
  <r>
    <x v="14"/>
    <s v="Administrative Office of the Courts"/>
    <s v="2024 Supplemental"/>
    <m/>
    <s v="055-Administrative Office of the Courts"/>
    <x v="14"/>
    <s v="B39"/>
    <n v="24000"/>
    <n v="40000"/>
    <n v="64000"/>
    <n v="2000"/>
    <n v="3333.33"/>
  </r>
  <r>
    <x v="15"/>
    <s v="Office of Public Defense"/>
    <s v="2024 Supplemental"/>
    <m/>
    <s v="056-Office of Public Defense"/>
    <x v="14"/>
    <s v="B39"/>
    <n v="4000"/>
    <n v="8000"/>
    <n v="12000"/>
    <n v="333.33"/>
    <n v="666.67"/>
  </r>
  <r>
    <x v="16"/>
    <s v="Office of Civil Legal Aid"/>
    <s v="2024 Supplemental"/>
    <m/>
    <s v="057-Office of Civil Legal Aid"/>
    <x v="14"/>
    <s v="B39"/>
    <n v="2000"/>
    <n v="3000"/>
    <n v="5000"/>
    <n v="166.67"/>
    <n v="250"/>
  </r>
  <r>
    <x v="17"/>
    <s v="Office of the Governor"/>
    <s v="2024 Supplemental"/>
    <m/>
    <s v="075-Office of the Governor"/>
    <x v="14"/>
    <s v="B39"/>
    <n v="4000"/>
    <n v="5000"/>
    <n v="9000"/>
    <n v="333.33"/>
    <n v="416.67"/>
  </r>
  <r>
    <x v="18"/>
    <s v="Office of the Lieutenant Governor"/>
    <s v="2024 Supplemental"/>
    <m/>
    <s v="080-Office of the Lieutenant Governor"/>
    <x v="14"/>
    <s v="B39"/>
    <n v="0"/>
    <n v="0"/>
    <n v="0"/>
    <n v="0"/>
    <n v="0"/>
  </r>
  <r>
    <x v="19"/>
    <s v="WA St Leadership Bd"/>
    <s v="2024 Supplemental"/>
    <m/>
    <s v="083-WA St Leadership Bd"/>
    <x v="14"/>
    <s v="B39"/>
    <n v="0"/>
    <n v="0"/>
    <n v="0"/>
    <n v="0"/>
    <n v="0"/>
  </r>
  <r>
    <x v="20"/>
    <s v="Public Disclosure Commission"/>
    <s v="2024 Supplemental"/>
    <m/>
    <s v="082-Public Disclosure Commission"/>
    <x v="14"/>
    <s v="B39"/>
    <n v="4000"/>
    <n v="8000"/>
    <n v="12000"/>
    <n v="333.33"/>
    <n v="666.67"/>
  </r>
  <r>
    <x v="21"/>
    <s v="Office of the Secretary of State"/>
    <s v="2024 Supplemental"/>
    <m/>
    <s v="085-Office of the Secretary of State"/>
    <x v="14"/>
    <s v="B39"/>
    <n v="30000"/>
    <n v="47000"/>
    <n v="77000"/>
    <n v="2500"/>
    <n v="3916.67"/>
  </r>
  <r>
    <x v="22"/>
    <s v="Governor's Office of Indian Affairs"/>
    <s v="2024 Supplemental"/>
    <m/>
    <s v="086-Governor's Office of Indian Affairs"/>
    <x v="14"/>
    <s v="B39"/>
    <n v="0"/>
    <n v="0"/>
    <n v="0"/>
    <n v="0"/>
    <n v="0"/>
  </r>
  <r>
    <x v="23"/>
    <s v="Asian-Pacific-American Affrs"/>
    <s v="2024 Supplemental"/>
    <m/>
    <s v="087-Asian-Pacific-American Affrs"/>
    <x v="14"/>
    <s v="B39"/>
    <n v="0"/>
    <n v="0"/>
    <n v="0"/>
    <n v="0"/>
    <n v="0"/>
  </r>
  <r>
    <x v="24"/>
    <s v="Office of the State Treasurer"/>
    <s v="2024 Supplemental"/>
    <m/>
    <s v="090-Office of the State Treasurer"/>
    <x v="14"/>
    <s v="B39"/>
    <n v="7000"/>
    <n v="13000"/>
    <n v="20000"/>
    <n v="583.33000000000004"/>
    <n v="1083.33"/>
  </r>
  <r>
    <x v="25"/>
    <s v="Redistricting Commission"/>
    <s v="2024 Supplemental"/>
    <m/>
    <s v="091-Redistricting Commission"/>
    <x v="14"/>
    <s v="B39"/>
    <n v="0"/>
    <n v="0"/>
    <n v="0"/>
    <n v="0"/>
    <n v="0"/>
  </r>
  <r>
    <x v="26"/>
    <s v="Office of the State Auditor"/>
    <s v="2024 Supplemental"/>
    <m/>
    <s v="095-Office of the State Auditor"/>
    <x v="14"/>
    <s v="B39"/>
    <n v="12000"/>
    <n v="18000"/>
    <n v="30000"/>
    <n v="1000"/>
    <n v="1500"/>
  </r>
  <r>
    <x v="27"/>
    <s v="Comm Salaries for Elected Officials"/>
    <s v="2024 Supplemental"/>
    <m/>
    <s v="099-Comm Salaries for Elected Officials"/>
    <x v="14"/>
    <s v="B39"/>
    <n v="0"/>
    <n v="0"/>
    <n v="0"/>
    <n v="0"/>
    <n v="0"/>
  </r>
  <r>
    <x v="28"/>
    <s v="Office of the Attorney General"/>
    <s v="2024 Supplemental"/>
    <m/>
    <s v="100-Office of the Attorney General"/>
    <x v="14"/>
    <s v="B39"/>
    <n v="24000"/>
    <n v="36000"/>
    <n v="60000"/>
    <n v="2000"/>
    <n v="3000"/>
  </r>
  <r>
    <x v="29"/>
    <s v="Caseload Forecast Council"/>
    <s v="2024 Supplemental"/>
    <m/>
    <s v="101-Caseload Forecast Council"/>
    <x v="14"/>
    <s v="B39"/>
    <n v="2000"/>
    <n v="3000"/>
    <n v="5000"/>
    <n v="166.67"/>
    <n v="250"/>
  </r>
  <r>
    <x v="30"/>
    <s v="Dept of Financial Institutions"/>
    <s v="2024 Supplemental"/>
    <m/>
    <s v="102-Dept of Financial Institutions"/>
    <x v="14"/>
    <s v="B39"/>
    <n v="5000"/>
    <n v="8000"/>
    <n v="13000"/>
    <n v="416.67"/>
    <n v="666.67"/>
  </r>
  <r>
    <x v="31"/>
    <s v="Department of Commerce"/>
    <s v="2024 Supplemental"/>
    <m/>
    <s v="103-Department of Commerce"/>
    <x v="14"/>
    <s v="B39"/>
    <n v="11000"/>
    <n v="16000"/>
    <n v="27000"/>
    <n v="916.67"/>
    <n v="1333.33"/>
  </r>
  <r>
    <x v="32"/>
    <s v="Economic &amp; Revenue Forecast Council"/>
    <s v="2024 Supplemental"/>
    <m/>
    <s v="104-Economic &amp; Revenue Forecast Council"/>
    <x v="14"/>
    <s v="B39"/>
    <n v="0"/>
    <n v="0"/>
    <n v="0"/>
    <n v="0"/>
    <n v="0"/>
  </r>
  <r>
    <x v="33"/>
    <s v="Office of Financial Management"/>
    <s v="2024 Supplemental"/>
    <m/>
    <s v="105-Office of Financial Management"/>
    <x v="14"/>
    <s v="B39"/>
    <n v="15000"/>
    <n v="26000"/>
    <n v="41000"/>
    <n v="1250"/>
    <n v="2166.67"/>
  </r>
  <r>
    <x v="34"/>
    <s v="WA State Health Care Authority"/>
    <s v="2024 Supplemental"/>
    <m/>
    <s v="107-WA State Health Care Authority"/>
    <x v="14"/>
    <s v="B39"/>
    <n v="27000"/>
    <n v="44000"/>
    <n v="71000"/>
    <n v="2250"/>
    <n v="3666.67"/>
  </r>
  <r>
    <x v="35"/>
    <s v="Office of Administrative Hearings"/>
    <s v="2024 Supplemental"/>
    <m/>
    <s v="110-Office of Administrative Hearings"/>
    <x v="14"/>
    <s v="B39"/>
    <n v="15000"/>
    <n v="25000"/>
    <n v="40000"/>
    <n v="1250"/>
    <n v="2083.33"/>
  </r>
  <r>
    <x v="36"/>
    <s v="State Lottery Commission"/>
    <s v="2024 Supplemental"/>
    <m/>
    <s v="116-State Lottery Commission"/>
    <x v="14"/>
    <s v="B39"/>
    <n v="13000"/>
    <n v="22000"/>
    <n v="35000"/>
    <n v="1083.33"/>
    <n v="1833.33"/>
  </r>
  <r>
    <x v="37"/>
    <s v="Washington State Gambling Comm"/>
    <s v="2024 Supplemental"/>
    <m/>
    <s v="117-Washington State Gambling Comm"/>
    <x v="14"/>
    <s v="B39"/>
    <n v="7000"/>
    <n v="13000"/>
    <n v="20000"/>
    <n v="583.33000000000004"/>
    <n v="1083.33"/>
  </r>
  <r>
    <x v="38"/>
    <s v="WA State Comm on Hispanic Affairs"/>
    <s v="2024 Supplemental"/>
    <m/>
    <s v="118-WA State Comm on Hispanic Affairs"/>
    <x v="14"/>
    <s v="B39"/>
    <n v="0"/>
    <n v="0"/>
    <n v="0"/>
    <n v="0"/>
    <n v="0"/>
  </r>
  <r>
    <x v="39"/>
    <s v="African-American Affairs Comm"/>
    <s v="2024 Supplemental"/>
    <m/>
    <s v="119-African-American Affairs Comm"/>
    <x v="14"/>
    <s v="B39"/>
    <n v="0"/>
    <n v="0"/>
    <n v="0"/>
    <n v="0"/>
    <n v="0"/>
  </r>
  <r>
    <x v="40"/>
    <s v="Human Rights Commission"/>
    <s v="2024 Supplemental"/>
    <m/>
    <s v="120-Human Rights Commission"/>
    <x v="14"/>
    <s v="B39"/>
    <n v="6000"/>
    <n v="10000"/>
    <n v="16000"/>
    <n v="500"/>
    <n v="833.33"/>
  </r>
  <r>
    <x v="41"/>
    <s v="Department of Retirement Systems"/>
    <s v="2024 Supplemental"/>
    <m/>
    <s v="124-Department of Retirement Systems"/>
    <x v="14"/>
    <s v="B39"/>
    <n v="9000"/>
    <n v="11000"/>
    <n v="20000"/>
    <n v="750"/>
    <n v="916.67"/>
  </r>
  <r>
    <x v="42"/>
    <s v="State Investment Board"/>
    <s v="2024 Supplemental"/>
    <m/>
    <s v="126-State Investment Board"/>
    <x v="14"/>
    <s v="B39"/>
    <n v="7000"/>
    <n v="11000"/>
    <n v="18000"/>
    <n v="583.33000000000004"/>
    <n v="916.67"/>
  </r>
  <r>
    <x v="43"/>
    <s v="Department of Revenue"/>
    <s v="2024 Supplemental"/>
    <m/>
    <s v="140-Department of Revenue"/>
    <x v="14"/>
    <s v="B39"/>
    <n v="40000"/>
    <n v="63000"/>
    <n v="103000"/>
    <n v="3333.33"/>
    <n v="5250"/>
  </r>
  <r>
    <x v="44"/>
    <s v="Board of Tax Appeals"/>
    <s v="2024 Supplemental"/>
    <m/>
    <s v="142-Board of Tax Appeals"/>
    <x v="14"/>
    <s v="B39"/>
    <n v="0"/>
    <n v="0"/>
    <n v="0"/>
    <n v="0"/>
    <n v="0"/>
  </r>
  <r>
    <x v="45"/>
    <s v="Minority &amp; Women's Business Enterp"/>
    <s v="2024 Supplemental"/>
    <m/>
    <s v="147-Minority &amp; Women's Business Enterp"/>
    <x v="14"/>
    <s v="B39"/>
    <n v="2000"/>
    <n v="5000"/>
    <n v="7000"/>
    <n v="166.67"/>
    <n v="416.67"/>
  </r>
  <r>
    <x v="46"/>
    <s v="Office of Insurance Commissioner"/>
    <s v="2024 Supplemental"/>
    <m/>
    <s v="160-Office of Insurance Commissioner"/>
    <x v="14"/>
    <s v="B39"/>
    <n v="8000"/>
    <n v="13000"/>
    <n v="21000"/>
    <n v="666.67"/>
    <n v="1083.33"/>
  </r>
  <r>
    <x v="47"/>
    <s v="Consolidated Technology Services"/>
    <s v="2024 Supplemental"/>
    <m/>
    <s v="163-Consolidated Technology Services"/>
    <x v="14"/>
    <s v="B39"/>
    <n v="7000"/>
    <n v="12000"/>
    <n v="19000"/>
    <n v="583.33000000000004"/>
    <n v="1000"/>
  </r>
  <r>
    <x v="48"/>
    <s v="State Board of Accountancy"/>
    <s v="2024 Supplemental"/>
    <m/>
    <s v="165-State Board of Accountancy"/>
    <x v="14"/>
    <s v="B39"/>
    <n v="0"/>
    <n v="0"/>
    <n v="0"/>
    <n v="0"/>
    <n v="0"/>
  </r>
  <r>
    <x v="49"/>
    <s v="Bd of Reg Prof Eng &amp; Land Surveyors"/>
    <s v="2024 Supplemental"/>
    <m/>
    <s v="166-Bd of Reg Prof Eng &amp; Land Surveyors"/>
    <x v="14"/>
    <s v="B39"/>
    <n v="2000"/>
    <n v="3000"/>
    <n v="5000"/>
    <n v="166.67"/>
    <n v="250"/>
  </r>
  <r>
    <x v="50"/>
    <s v="Forensic Investigations Council"/>
    <s v="2024 Supplemental"/>
    <m/>
    <s v="167-Forensic Investigations Council"/>
    <x v="14"/>
    <s v="B39"/>
    <n v="0"/>
    <n v="0"/>
    <n v="0"/>
    <n v="0"/>
    <n v="0"/>
  </r>
  <r>
    <x v="51"/>
    <s v="Dept of Enterprise Services"/>
    <s v="2024 Supplemental"/>
    <m/>
    <s v="179-Dept of Enterprise Services"/>
    <x v="14"/>
    <s v="B39"/>
    <n v="34000"/>
    <n v="54000"/>
    <n v="88000"/>
    <n v="2833.33"/>
    <n v="4500"/>
  </r>
  <r>
    <x v="52"/>
    <s v="Washington Horse Racing Commission"/>
    <s v="2024 Supplemental"/>
    <m/>
    <s v="185-Washington Horse Racing Commission"/>
    <x v="14"/>
    <s v="B39"/>
    <n v="0"/>
    <n v="0"/>
    <n v="0"/>
    <n v="0"/>
    <n v="0"/>
  </r>
  <r>
    <x v="53"/>
    <s v="Bd of Industrial Insurance Appeals"/>
    <s v="2024 Supplemental"/>
    <m/>
    <s v="190-Bd of Industrial Insurance Appeals"/>
    <x v="14"/>
    <s v="B39"/>
    <n v="12000"/>
    <n v="20000"/>
    <n v="32000"/>
    <n v="1000"/>
    <n v="1666.67"/>
  </r>
  <r>
    <x v="54"/>
    <s v="Liquor and Cannabis Board"/>
    <s v="2024 Supplemental"/>
    <m/>
    <s v="195-Liquor and Cannabis Board"/>
    <x v="14"/>
    <s v="B39"/>
    <n v="8000"/>
    <n v="14000"/>
    <n v="22000"/>
    <n v="666.67"/>
    <n v="1166.67"/>
  </r>
  <r>
    <x v="55"/>
    <s v="Board of Pilotage Commissioners"/>
    <s v="2024 Supplemental"/>
    <m/>
    <s v="205-Board of Pilotage Commissioners"/>
    <x v="14"/>
    <s v="B39"/>
    <n v="0"/>
    <n v="0"/>
    <n v="0"/>
    <n v="0"/>
    <n v="0"/>
  </r>
  <r>
    <x v="56"/>
    <s v="Utilities and Transportation Comm"/>
    <s v="2024 Supplemental"/>
    <m/>
    <s v="215-Utilities and Transportation Comm"/>
    <x v="14"/>
    <s v="B39"/>
    <n v="6000"/>
    <n v="10000"/>
    <n v="16000"/>
    <n v="500"/>
    <n v="833.33"/>
  </r>
  <r>
    <x v="57"/>
    <s v="Board for Volunteer Firefighters"/>
    <s v="2024 Supplemental"/>
    <m/>
    <s v="220-Board for Volunteer Firefighters"/>
    <x v="14"/>
    <s v="B39"/>
    <n v="0"/>
    <n v="0"/>
    <n v="0"/>
    <n v="0"/>
    <n v="0"/>
  </r>
  <r>
    <x v="58"/>
    <s v="Washington State Patrol"/>
    <s v="2024 Supplemental"/>
    <m/>
    <s v="225-Washington State Patrol"/>
    <x v="14"/>
    <s v="B39"/>
    <n v="45000"/>
    <n v="75000"/>
    <n v="120000"/>
    <n v="3750"/>
    <n v="6250"/>
  </r>
  <r>
    <x v="59"/>
    <s v="Criminal Justice Training Comm"/>
    <s v="2024 Supplemental"/>
    <m/>
    <s v="227-Criminal Justice Training Comm"/>
    <x v="14"/>
    <s v="B39"/>
    <n v="6000"/>
    <n v="11000"/>
    <n v="17000"/>
    <n v="500"/>
    <n v="916.67"/>
  </r>
  <r>
    <x v="60"/>
    <s v="WA Traffic Safety Commission"/>
    <s v="2024 Supplemental"/>
    <m/>
    <s v="228-WA Traffic Safety Commission"/>
    <x v="14"/>
    <s v="B39"/>
    <n v="2000"/>
    <n v="4000"/>
    <n v="6000"/>
    <n v="166.67"/>
    <n v="333.33"/>
  </r>
  <r>
    <x v="61"/>
    <s v="Office of Independent Investigations"/>
    <s v="2024 Supplemental"/>
    <m/>
    <s v="229-Office of Independent Investigations"/>
    <x v="14"/>
    <s v="B39"/>
    <n v="0"/>
    <n v="0"/>
    <n v="0"/>
    <n v="0"/>
    <n v="0"/>
  </r>
  <r>
    <x v="62"/>
    <s v="Department of Labor and Industries"/>
    <s v="2024 Supplemental"/>
    <m/>
    <s v="235-Department of Labor and Industries"/>
    <x v="14"/>
    <s v="B39"/>
    <n v="74000"/>
    <n v="125000"/>
    <n v="199000"/>
    <n v="6166.67"/>
    <n v="10416.67"/>
  </r>
  <r>
    <x v="63"/>
    <s v="Department of Licensing"/>
    <s v="2024 Supplemental"/>
    <m/>
    <s v="240-Department of Licensing"/>
    <x v="14"/>
    <s v="B39"/>
    <n v="299000"/>
    <n v="488000"/>
    <n v="787000"/>
    <n v="24916.67"/>
    <n v="40666.67"/>
  </r>
  <r>
    <x v="64"/>
    <s v="Military Department"/>
    <s v="2024 Supplemental"/>
    <m/>
    <s v="245-Military Department"/>
    <x v="14"/>
    <s v="B39"/>
    <n v="9000"/>
    <n v="15000"/>
    <n v="24000"/>
    <n v="750"/>
    <n v="1250"/>
  </r>
  <r>
    <x v="65"/>
    <s v="Public Employment Relations Comm"/>
    <s v="2024 Supplemental"/>
    <m/>
    <s v="275-Public Employment Relations Comm"/>
    <x v="14"/>
    <s v="B39"/>
    <n v="6000"/>
    <n v="10000"/>
    <n v="16000"/>
    <n v="500"/>
    <n v="833.33"/>
  </r>
  <r>
    <x v="66"/>
    <s v="Dept of Social and Health Services"/>
    <s v="2024 Supplemental"/>
    <m/>
    <s v="300-Dept of Social and Health Services"/>
    <x v="14"/>
    <s v="B39"/>
    <n v="493000"/>
    <n v="823000"/>
    <n v="1316000"/>
    <n v="41083.33"/>
    <n v="68583.33"/>
  </r>
  <r>
    <x v="67"/>
    <s v="Department of Health"/>
    <s v="2024 Supplemental"/>
    <m/>
    <s v="303-Department of Health"/>
    <x v="14"/>
    <s v="B39"/>
    <n v="46000"/>
    <n v="76000"/>
    <n v="122000"/>
    <n v="3833.33"/>
    <n v="6333.33"/>
  </r>
  <r>
    <x v="68"/>
    <s v="Department of Veterans' Affairs"/>
    <s v="2024 Supplemental"/>
    <m/>
    <s v="305-Department of Veterans' Affairs"/>
    <x v="14"/>
    <s v="B39"/>
    <n v="25000"/>
    <n v="43000"/>
    <n v="68000"/>
    <n v="2083.33"/>
    <n v="3583.33"/>
  </r>
  <r>
    <x v="69"/>
    <s v="Dept of Children, Youth &amp; Families"/>
    <s v="2024 Supplemental"/>
    <m/>
    <s v="307-Dept of Children, Youth &amp; Families"/>
    <x v="14"/>
    <s v="B39"/>
    <n v="82000"/>
    <n v="137000"/>
    <n v="219000"/>
    <n v="6833.33"/>
    <n v="11416.67"/>
  </r>
  <r>
    <x v="70"/>
    <s v="Department of Corrections"/>
    <s v="2024 Supplemental"/>
    <m/>
    <s v="310-Department of Corrections"/>
    <x v="14"/>
    <s v="B39"/>
    <n v="246000"/>
    <n v="409000"/>
    <n v="655000"/>
    <n v="20500"/>
    <n v="34083.33"/>
  </r>
  <r>
    <x v="71"/>
    <s v="Dept of Services for the Blind"/>
    <s v="2024 Supplemental"/>
    <m/>
    <s v="315-Dept of Services for the Blind"/>
    <x v="14"/>
    <s v="B39"/>
    <n v="11000"/>
    <n v="20000"/>
    <n v="31000"/>
    <n v="916.67"/>
    <n v="1666.67"/>
  </r>
  <r>
    <x v="72"/>
    <s v="Student Achievement Council"/>
    <s v="2024 Supplemental"/>
    <m/>
    <s v="340-Student Achievement Council"/>
    <x v="14"/>
    <s v="B39"/>
    <n v="6000"/>
    <n v="8000"/>
    <n v="14000"/>
    <n v="500"/>
    <n v="666.67"/>
  </r>
  <r>
    <x v="73"/>
    <s v="LEOFF 2 Retirement Board"/>
    <s v="2024 Supplemental"/>
    <m/>
    <s v="341-LEOFF 2 Retirement Board"/>
    <x v="14"/>
    <s v="B39"/>
    <n v="0"/>
    <n v="0"/>
    <n v="0"/>
    <n v="0"/>
    <n v="0"/>
  </r>
  <r>
    <x v="74"/>
    <s v="Public Schools"/>
    <s v="2024 Supplemental"/>
    <m/>
    <s v="350-Public Schools"/>
    <x v="14"/>
    <s v="B39"/>
    <n v="7000"/>
    <n v="13000"/>
    <n v="20000"/>
    <n v="583.33000000000004"/>
    <n v="1083.33"/>
  </r>
  <r>
    <x v="75"/>
    <s v="State School for the Blind"/>
    <s v="2024 Supplemental"/>
    <m/>
    <s v="351-State School for the Blind"/>
    <x v="14"/>
    <s v="B39"/>
    <n v="0"/>
    <n v="0"/>
    <n v="0"/>
    <n v="0"/>
    <n v="0"/>
  </r>
  <r>
    <x v="76"/>
    <s v="Childhood Deafness &amp; Hearing Loss"/>
    <s v="2024 Supplemental"/>
    <m/>
    <s v="353-Childhood Deafness &amp; Hearing Loss"/>
    <x v="14"/>
    <s v="B39"/>
    <n v="0"/>
    <n v="0"/>
    <n v="0"/>
    <n v="0"/>
    <n v="0"/>
  </r>
  <r>
    <x v="77"/>
    <s v="Workforce Trng &amp; Educ Coord Board"/>
    <s v="2024 Supplemental"/>
    <m/>
    <s v="354-Workforce Trng &amp; Educ Coord Board"/>
    <x v="14"/>
    <s v="B39"/>
    <n v="2000"/>
    <n v="3000"/>
    <n v="5000"/>
    <n v="166.67"/>
    <n v="250"/>
  </r>
  <r>
    <x v="78"/>
    <s v="Archaeology &amp; Historic Preservation"/>
    <s v="2024 Supplemental"/>
    <m/>
    <s v="355-Archaeology &amp; Historic Preservation"/>
    <x v="14"/>
    <s v="B39"/>
    <n v="2000"/>
    <n v="4000"/>
    <n v="6000"/>
    <n v="166.67"/>
    <n v="333.33"/>
  </r>
  <r>
    <x v="79"/>
    <s v="Washington Charter School Comm"/>
    <s v="2024 Supplemental"/>
    <m/>
    <s v="359-Washington Charter School Comm"/>
    <x v="14"/>
    <s v="B39"/>
    <n v="0"/>
    <n v="0"/>
    <n v="0"/>
    <n v="0"/>
    <n v="0"/>
  </r>
  <r>
    <x v="80"/>
    <s v="University of Washington"/>
    <s v="2024 Supplemental"/>
    <m/>
    <s v="360-University of Washington"/>
    <x v="14"/>
    <s v="B39"/>
    <n v="1000"/>
    <n v="2000"/>
    <n v="3000"/>
    <n v="83.33"/>
    <n v="166.67"/>
  </r>
  <r>
    <x v="81"/>
    <s v="Washington State University"/>
    <s v="2024 Supplemental"/>
    <m/>
    <s v="365-Washington State University"/>
    <x v="14"/>
    <s v="B39"/>
    <n v="0"/>
    <n v="0"/>
    <n v="0"/>
    <n v="0"/>
    <n v="0"/>
  </r>
  <r>
    <x v="82"/>
    <s v="Eastern Washington University"/>
    <s v="2024 Supplemental"/>
    <m/>
    <s v="370-Eastern Washington University"/>
    <x v="14"/>
    <s v="B39"/>
    <n v="0"/>
    <n v="0"/>
    <n v="0"/>
    <n v="0"/>
    <n v="0"/>
  </r>
  <r>
    <x v="83"/>
    <s v="Central Washington University"/>
    <s v="2024 Supplemental"/>
    <m/>
    <s v="375-Central Washington University"/>
    <x v="14"/>
    <s v="B39"/>
    <n v="0"/>
    <n v="0"/>
    <n v="0"/>
    <n v="0"/>
    <n v="0"/>
  </r>
  <r>
    <x v="84"/>
    <s v="The Evergreen State College"/>
    <s v="2024 Supplemental"/>
    <m/>
    <s v="376-The Evergreen State College"/>
    <x v="14"/>
    <s v="B39"/>
    <n v="2000"/>
    <n v="4000"/>
    <n v="6000"/>
    <n v="166.67"/>
    <n v="333.33"/>
  </r>
  <r>
    <x v="85"/>
    <s v="Western Washington University"/>
    <s v="2024 Supplemental"/>
    <m/>
    <s v="380-Western Washington University"/>
    <x v="14"/>
    <s v="B39"/>
    <n v="0"/>
    <n v="0"/>
    <n v="0"/>
    <n v="0"/>
    <n v="0"/>
  </r>
  <r>
    <x v="86"/>
    <s v="Washington State Arts Commission"/>
    <s v="2024 Supplemental"/>
    <m/>
    <s v="387-Washington State Arts Commission"/>
    <x v="14"/>
    <s v="B39"/>
    <n v="2000"/>
    <n v="4000"/>
    <n v="6000"/>
    <n v="166.67"/>
    <n v="333.33"/>
  </r>
  <r>
    <x v="87"/>
    <s v="Washington State Historical Society"/>
    <s v="2024 Supplemental"/>
    <m/>
    <s v="390-Washington State Historical Society"/>
    <x v="14"/>
    <s v="B39"/>
    <n v="0"/>
    <n v="0"/>
    <n v="0"/>
    <n v="0"/>
    <n v="0"/>
  </r>
  <r>
    <x v="88"/>
    <s v="East Wash State Historical Society"/>
    <s v="2024 Supplemental"/>
    <m/>
    <s v="395-East Wash State Historical Society"/>
    <x v="14"/>
    <s v="B39"/>
    <n v="0"/>
    <n v="0"/>
    <n v="0"/>
    <n v="0"/>
    <n v="0"/>
  </r>
  <r>
    <x v="89"/>
    <s v="Department of Transportation"/>
    <s v="2024 Supplemental"/>
    <m/>
    <s v="405-Department of Transportation"/>
    <x v="14"/>
    <s v="B39"/>
    <n v="84000"/>
    <n v="139000"/>
    <n v="223000"/>
    <n v="7000"/>
    <n v="11583.33"/>
  </r>
  <r>
    <x v="90"/>
    <s v="County Road Administration Board"/>
    <s v="2024 Supplemental"/>
    <m/>
    <s v="406-County Road Administration Board"/>
    <x v="14"/>
    <s v="B39"/>
    <n v="2000"/>
    <n v="4000"/>
    <n v="6000"/>
    <n v="166.67"/>
    <n v="333.33"/>
  </r>
  <r>
    <x v="91"/>
    <s v="Transportation Improvement Board"/>
    <s v="2024 Supplemental"/>
    <m/>
    <s v="407-Transportation Improvement Board"/>
    <x v="14"/>
    <s v="B39"/>
    <n v="2000"/>
    <n v="3000"/>
    <n v="5000"/>
    <n v="166.67"/>
    <n v="250"/>
  </r>
  <r>
    <x v="92"/>
    <s v="Transportation Commission"/>
    <s v="2024 Supplemental"/>
    <m/>
    <s v="410-Transportation Commission"/>
    <x v="14"/>
    <s v="B39"/>
    <n v="0"/>
    <n v="0"/>
    <n v="0"/>
    <n v="0"/>
    <n v="0"/>
  </r>
  <r>
    <x v="93"/>
    <s v="Freight Mobility Strategic Invest"/>
    <s v="2024 Supplemental"/>
    <m/>
    <s v="411-Freight Mobility Strategic Invest"/>
    <x v="14"/>
    <s v="B39"/>
    <n v="0"/>
    <n v="0"/>
    <n v="0"/>
    <n v="0"/>
    <n v="0"/>
  </r>
  <r>
    <x v="94"/>
    <s v="Columbia River Gorge Commission"/>
    <s v="2024 Supplemental"/>
    <m/>
    <s v="460-Columbia River Gorge Commission"/>
    <x v="14"/>
    <s v="B39"/>
    <n v="0"/>
    <n v="0"/>
    <n v="0"/>
    <n v="0"/>
    <n v="0"/>
  </r>
  <r>
    <x v="95"/>
    <s v="Department of Ecology"/>
    <s v="2024 Supplemental"/>
    <m/>
    <s v="461-Department of Ecology"/>
    <x v="14"/>
    <s v="B39"/>
    <n v="36000"/>
    <n v="60000"/>
    <n v="96000"/>
    <n v="3000"/>
    <n v="5000"/>
  </r>
  <r>
    <x v="96"/>
    <s v="WA Pollution Liab Insurance Program"/>
    <s v="2024 Supplemental"/>
    <m/>
    <s v="462-WA Pollution Liab Insurance Program"/>
    <x v="14"/>
    <s v="B39"/>
    <n v="1000"/>
    <n v="3000"/>
    <n v="4000"/>
    <n v="83.33"/>
    <n v="250"/>
  </r>
  <r>
    <x v="97"/>
    <s v="Energy Fac Site Eval"/>
    <s v="2024 Supplemental"/>
    <m/>
    <s v="463-Energy Fac Site Eval"/>
    <x v="14"/>
    <s v="B39"/>
    <n v="0"/>
    <n v="0"/>
    <n v="0"/>
    <n v="0"/>
    <n v="0"/>
  </r>
  <r>
    <x v="98"/>
    <s v="State Parks and Recreation Comm"/>
    <s v="2024 Supplemental"/>
    <m/>
    <s v="465-State Parks and Recreation Comm"/>
    <x v="14"/>
    <s v="B39"/>
    <n v="19000"/>
    <n v="31000"/>
    <n v="50000"/>
    <n v="1583.33"/>
    <n v="2583.33"/>
  </r>
  <r>
    <x v="99"/>
    <s v="Rec and Conservation Funding Board"/>
    <s v="2024 Supplemental"/>
    <m/>
    <s v="467-Rec and Conservation Funding Board"/>
    <x v="14"/>
    <s v="B39"/>
    <n v="5000"/>
    <n v="8000"/>
    <n v="13000"/>
    <n v="416.67"/>
    <n v="666.67"/>
  </r>
  <r>
    <x v="100"/>
    <s v="Environ &amp; Land Use Hearings Office"/>
    <s v="2024 Supplemental"/>
    <m/>
    <s v="468-Environ &amp; Land Use Hearings Office"/>
    <x v="14"/>
    <s v="B39"/>
    <n v="0"/>
    <n v="0"/>
    <n v="0"/>
    <n v="0"/>
    <n v="0"/>
  </r>
  <r>
    <x v="101"/>
    <s v="State Conservation Commission"/>
    <s v="2024 Supplemental"/>
    <m/>
    <s v="471-State Conservation Commission"/>
    <x v="14"/>
    <s v="B39"/>
    <n v="1000"/>
    <n v="0"/>
    <n v="1000"/>
    <n v="83.33"/>
    <n v="0"/>
  </r>
  <r>
    <x v="102"/>
    <s v="Dept of Fish and Wildlife"/>
    <s v="2024 Supplemental"/>
    <m/>
    <s v="477-Dept of Fish and Wildlife"/>
    <x v="14"/>
    <s v="B39"/>
    <n v="79000"/>
    <n v="130000"/>
    <n v="209000"/>
    <n v="6583.33"/>
    <n v="10833.33"/>
  </r>
  <r>
    <x v="103"/>
    <s v="Puget Sound Partnership"/>
    <s v="2024 Supplemental"/>
    <m/>
    <s v="478-Puget Sound Partnership"/>
    <x v="14"/>
    <s v="B39"/>
    <n v="6000"/>
    <n v="7000"/>
    <n v="13000"/>
    <n v="500"/>
    <n v="583.33000000000004"/>
  </r>
  <r>
    <x v="104"/>
    <s v="Department of Natural Resources"/>
    <s v="2024 Supplemental"/>
    <m/>
    <s v="490-Department of Natural Resources"/>
    <x v="14"/>
    <s v="B39"/>
    <n v="27000"/>
    <n v="43000"/>
    <n v="70000"/>
    <n v="2250"/>
    <n v="3583.33"/>
  </r>
  <r>
    <x v="105"/>
    <s v="Department of Agriculture"/>
    <s v="2024 Supplemental"/>
    <m/>
    <s v="495-Department of Agriculture"/>
    <x v="14"/>
    <s v="B39"/>
    <n v="39000"/>
    <n v="67000"/>
    <n v="106000"/>
    <n v="3250"/>
    <n v="5583.33"/>
  </r>
  <r>
    <x v="106"/>
    <s v="Employment Security Department"/>
    <s v="2024 Supplemental"/>
    <m/>
    <s v="540-Employment Security Department"/>
    <x v="14"/>
    <s v="B39"/>
    <n v="83000"/>
    <n v="139000"/>
    <n v="222000"/>
    <n v="6916.67"/>
    <n v="11583.33"/>
  </r>
  <r>
    <x v="107"/>
    <s v="Community/Technical College System"/>
    <s v="2024 Supplemental"/>
    <m/>
    <s v="699-Community/Technical College System"/>
    <x v="14"/>
    <s v="B39"/>
    <n v="0"/>
    <n v="0"/>
    <n v="0"/>
    <n v="0"/>
    <n v="0"/>
  </r>
  <r>
    <x v="1"/>
    <s v="Senate"/>
    <s v="2024 Supplemental"/>
    <m/>
    <s v="012-Senate"/>
    <x v="15"/>
    <s v="B42"/>
    <n v="5000"/>
    <n v="5000"/>
    <n v="10000"/>
    <n v="416.67"/>
    <n v="416.67"/>
  </r>
  <r>
    <x v="0"/>
    <s v="House of Representatives"/>
    <s v="2024 Supplemental"/>
    <m/>
    <s v="011-House of Representatives"/>
    <x v="15"/>
    <s v="B42"/>
    <n v="7000"/>
    <n v="7000"/>
    <n v="14000"/>
    <n v="583.33000000000004"/>
    <n v="583.33000000000004"/>
  </r>
  <r>
    <x v="2"/>
    <s v="Joint Transportation Committee"/>
    <s v="2024 Supplemental"/>
    <m/>
    <s v="013-Joint Transportation Committee"/>
    <x v="15"/>
    <s v="B42"/>
    <n v="0"/>
    <n v="0"/>
    <n v="0"/>
    <n v="0"/>
    <n v="0"/>
  </r>
  <r>
    <x v="3"/>
    <s v="Jt Leg Audit &amp; Review Committee"/>
    <s v="2024 Supplemental"/>
    <m/>
    <s v="014-Jt Leg Audit &amp; Review Committee"/>
    <x v="15"/>
    <s v="B42"/>
    <n v="1000"/>
    <n v="0"/>
    <n v="1000"/>
    <n v="83.33"/>
    <n v="0"/>
  </r>
  <r>
    <x v="4"/>
    <s v="LEAP Committee"/>
    <s v="2024 Supplemental"/>
    <m/>
    <s v="020-LEAP Committee"/>
    <x v="15"/>
    <s v="B42"/>
    <n v="0"/>
    <n v="0"/>
    <n v="0"/>
    <n v="0"/>
    <n v="0"/>
  </r>
  <r>
    <x v="5"/>
    <s v="Office of the State Actuary"/>
    <s v="2024 Supplemental"/>
    <m/>
    <s v="035-Office of the State Actuary"/>
    <x v="15"/>
    <s v="B42"/>
    <n v="1000"/>
    <n v="0"/>
    <n v="1000"/>
    <n v="83.33"/>
    <n v="0"/>
  </r>
  <r>
    <x v="6"/>
    <s v="St Leg Labor Rel"/>
    <s v="2024 Supplemental"/>
    <m/>
    <s v="036-St Leg Labor Rel"/>
    <x v="15"/>
    <s v="B42"/>
    <n v="0"/>
    <n v="0"/>
    <n v="0"/>
    <n v="0"/>
    <n v="0"/>
  </r>
  <r>
    <x v="7"/>
    <s v="Office of Legislative Support Svcs"/>
    <s v="2024 Supplemental"/>
    <m/>
    <s v="037-Office of Legislative Support Svcs"/>
    <x v="15"/>
    <s v="B42"/>
    <n v="0"/>
    <n v="1000"/>
    <n v="1000"/>
    <n v="0"/>
    <n v="83.33"/>
  </r>
  <r>
    <x v="8"/>
    <s v="Joint Legislative Systems Comm"/>
    <s v="2024 Supplemental"/>
    <m/>
    <s v="038-Joint Legislative Systems Comm"/>
    <x v="15"/>
    <s v="B42"/>
    <n v="1000"/>
    <n v="1000"/>
    <n v="2000"/>
    <n v="83.33"/>
    <n v="83.33"/>
  </r>
  <r>
    <x v="9"/>
    <s v="Statute Law Committee"/>
    <s v="2024 Supplemental"/>
    <m/>
    <s v="040-Statute Law Committee"/>
    <x v="15"/>
    <s v="B42"/>
    <n v="0"/>
    <n v="1000"/>
    <n v="1000"/>
    <n v="0"/>
    <n v="83.33"/>
  </r>
  <r>
    <x v="10"/>
    <s v="Supreme Court"/>
    <s v="2024 Supplemental"/>
    <m/>
    <s v="045-Supreme Court"/>
    <x v="15"/>
    <s v="B42"/>
    <n v="1000"/>
    <n v="1000"/>
    <n v="2000"/>
    <n v="83.33"/>
    <n v="83.33"/>
  </r>
  <r>
    <x v="11"/>
    <s v="State Law Library"/>
    <s v="2024 Supplemental"/>
    <m/>
    <s v="046-State Law Library"/>
    <x v="15"/>
    <s v="B42"/>
    <n v="0"/>
    <n v="0"/>
    <n v="0"/>
    <n v="0"/>
    <n v="0"/>
  </r>
  <r>
    <x v="12"/>
    <s v="Court of Appeals"/>
    <s v="2024 Supplemental"/>
    <m/>
    <s v="048-Court of Appeals"/>
    <x v="15"/>
    <s v="B42"/>
    <n v="2000"/>
    <n v="3000"/>
    <n v="5000"/>
    <n v="166.67"/>
    <n v="250"/>
  </r>
  <r>
    <x v="13"/>
    <s v="Commission on Judicial Conduct"/>
    <s v="2024 Supplemental"/>
    <m/>
    <s v="050-Commission on Judicial Conduct"/>
    <x v="15"/>
    <s v="B42"/>
    <n v="0"/>
    <n v="0"/>
    <n v="0"/>
    <n v="0"/>
    <n v="0"/>
  </r>
  <r>
    <x v="14"/>
    <s v="Administrative Office of the Courts"/>
    <s v="2024 Supplemental"/>
    <m/>
    <s v="055-Administrative Office of the Courts"/>
    <x v="15"/>
    <s v="B42"/>
    <n v="10000"/>
    <n v="9000"/>
    <n v="19000"/>
    <n v="833.33"/>
    <n v="750"/>
  </r>
  <r>
    <x v="15"/>
    <s v="Office of Public Defense"/>
    <s v="2024 Supplemental"/>
    <m/>
    <s v="056-Office of Public Defense"/>
    <x v="15"/>
    <s v="B42"/>
    <n v="0"/>
    <n v="1000"/>
    <n v="1000"/>
    <n v="0"/>
    <n v="83.33"/>
  </r>
  <r>
    <x v="16"/>
    <s v="Office of Civil Legal Aid"/>
    <s v="2024 Supplemental"/>
    <m/>
    <s v="057-Office of Civil Legal Aid"/>
    <x v="15"/>
    <s v="B42"/>
    <n v="0"/>
    <n v="0"/>
    <n v="0"/>
    <n v="0"/>
    <n v="0"/>
  </r>
  <r>
    <x v="17"/>
    <s v="Office of the Governor"/>
    <s v="2024 Supplemental"/>
    <m/>
    <s v="075-Office of the Governor"/>
    <x v="15"/>
    <s v="B42"/>
    <n v="2000"/>
    <n v="1000"/>
    <n v="3000"/>
    <n v="166.67"/>
    <n v="83.33"/>
  </r>
  <r>
    <x v="18"/>
    <s v="Office of the Lieutenant Governor"/>
    <s v="2024 Supplemental"/>
    <m/>
    <s v="080-Office of the Lieutenant Governor"/>
    <x v="15"/>
    <s v="B42"/>
    <n v="0"/>
    <n v="0"/>
    <n v="0"/>
    <n v="0"/>
    <n v="0"/>
  </r>
  <r>
    <x v="19"/>
    <s v="WA St Leadership Bd"/>
    <s v="2024 Supplemental"/>
    <m/>
    <s v="083-WA St Leadership Bd"/>
    <x v="15"/>
    <s v="B42"/>
    <n v="0"/>
    <n v="0"/>
    <n v="0"/>
    <n v="0"/>
    <n v="0"/>
  </r>
  <r>
    <x v="20"/>
    <s v="Public Disclosure Commission"/>
    <s v="2024 Supplemental"/>
    <m/>
    <s v="082-Public Disclosure Commission"/>
    <x v="15"/>
    <s v="B42"/>
    <n v="0"/>
    <n v="1000"/>
    <n v="1000"/>
    <n v="0"/>
    <n v="83.33"/>
  </r>
  <r>
    <x v="21"/>
    <s v="Office of the Secretary of State"/>
    <s v="2024 Supplemental"/>
    <m/>
    <s v="085-Office of the Secretary of State"/>
    <x v="15"/>
    <s v="B42"/>
    <n v="6000"/>
    <n v="5000"/>
    <n v="11000"/>
    <n v="500"/>
    <n v="416.67"/>
  </r>
  <r>
    <x v="22"/>
    <s v="Governor's Office of Indian Affairs"/>
    <s v="2024 Supplemental"/>
    <m/>
    <s v="086-Governor's Office of Indian Affairs"/>
    <x v="15"/>
    <s v="B42"/>
    <n v="0"/>
    <n v="0"/>
    <n v="0"/>
    <n v="0"/>
    <n v="0"/>
  </r>
  <r>
    <x v="23"/>
    <s v="Asian-Pacific-American Affrs"/>
    <s v="2024 Supplemental"/>
    <m/>
    <s v="087-Asian-Pacific-American Affrs"/>
    <x v="15"/>
    <s v="B42"/>
    <n v="0"/>
    <n v="0"/>
    <n v="0"/>
    <n v="0"/>
    <n v="0"/>
  </r>
  <r>
    <x v="24"/>
    <s v="Office of the State Treasurer"/>
    <s v="2024 Supplemental"/>
    <m/>
    <s v="090-Office of the State Treasurer"/>
    <x v="15"/>
    <s v="B42"/>
    <n v="1000"/>
    <n v="1000"/>
    <n v="2000"/>
    <n v="83.33"/>
    <n v="83.33"/>
  </r>
  <r>
    <x v="25"/>
    <s v="Redistricting Commission"/>
    <s v="2024 Supplemental"/>
    <m/>
    <s v="091-Redistricting Commission"/>
    <x v="15"/>
    <s v="B42"/>
    <n v="0"/>
    <n v="0"/>
    <n v="0"/>
    <n v="0"/>
    <n v="0"/>
  </r>
  <r>
    <x v="26"/>
    <s v="Office of the State Auditor"/>
    <s v="2024 Supplemental"/>
    <m/>
    <s v="095-Office of the State Auditor"/>
    <x v="15"/>
    <s v="B42"/>
    <n v="7000"/>
    <n v="8000"/>
    <n v="15000"/>
    <n v="583.33000000000004"/>
    <n v="666.67"/>
  </r>
  <r>
    <x v="27"/>
    <s v="Comm Salaries for Elected Officials"/>
    <s v="2024 Supplemental"/>
    <m/>
    <s v="099-Comm Salaries for Elected Officials"/>
    <x v="15"/>
    <s v="B42"/>
    <n v="0"/>
    <n v="0"/>
    <n v="0"/>
    <n v="0"/>
    <n v="0"/>
  </r>
  <r>
    <x v="28"/>
    <s v="Office of the Attorney General"/>
    <s v="2024 Supplemental"/>
    <m/>
    <s v="100-Office of the Attorney General"/>
    <x v="15"/>
    <s v="B42"/>
    <n v="30000"/>
    <n v="29000"/>
    <n v="59000"/>
    <n v="2500"/>
    <n v="2416.67"/>
  </r>
  <r>
    <x v="29"/>
    <s v="Caseload Forecast Council"/>
    <s v="2024 Supplemental"/>
    <m/>
    <s v="101-Caseload Forecast Council"/>
    <x v="15"/>
    <s v="B42"/>
    <n v="0"/>
    <n v="0"/>
    <n v="0"/>
    <n v="0"/>
    <n v="0"/>
  </r>
  <r>
    <x v="30"/>
    <s v="Dept of Financial Institutions"/>
    <s v="2024 Supplemental"/>
    <m/>
    <s v="102-Dept of Financial Institutions"/>
    <x v="15"/>
    <s v="B42"/>
    <n v="4000"/>
    <n v="4000"/>
    <n v="8000"/>
    <n v="333.33"/>
    <n v="333.33"/>
  </r>
  <r>
    <x v="31"/>
    <s v="Department of Commerce"/>
    <s v="2024 Supplemental"/>
    <m/>
    <s v="103-Department of Commerce"/>
    <x v="15"/>
    <s v="B42"/>
    <n v="9000"/>
    <n v="7000"/>
    <n v="16000"/>
    <n v="750"/>
    <n v="583.33000000000004"/>
  </r>
  <r>
    <x v="32"/>
    <s v="Economic &amp; Revenue Forecast Council"/>
    <s v="2024 Supplemental"/>
    <m/>
    <s v="104-Economic &amp; Revenue Forecast Council"/>
    <x v="15"/>
    <s v="B42"/>
    <n v="0"/>
    <n v="0"/>
    <n v="0"/>
    <n v="0"/>
    <n v="0"/>
  </r>
  <r>
    <x v="33"/>
    <s v="Office of Financial Management"/>
    <s v="2024 Supplemental"/>
    <m/>
    <s v="105-Office of Financial Management"/>
    <x v="15"/>
    <s v="B42"/>
    <n v="8000"/>
    <n v="10000"/>
    <n v="18000"/>
    <n v="666.67"/>
    <n v="833.33"/>
  </r>
  <r>
    <x v="34"/>
    <s v="WA State Health Care Authority"/>
    <s v="2024 Supplemental"/>
    <m/>
    <s v="107-WA State Health Care Authority"/>
    <x v="15"/>
    <s v="B42"/>
    <n v="28000"/>
    <n v="28000"/>
    <n v="56000"/>
    <n v="2333.33"/>
    <n v="2333.33"/>
  </r>
  <r>
    <x v="35"/>
    <s v="Office of Administrative Hearings"/>
    <s v="2024 Supplemental"/>
    <m/>
    <s v="110-Office of Administrative Hearings"/>
    <x v="15"/>
    <s v="B42"/>
    <n v="5000"/>
    <n v="5000"/>
    <n v="10000"/>
    <n v="416.67"/>
    <n v="416.67"/>
  </r>
  <r>
    <x v="36"/>
    <s v="State Lottery Commission"/>
    <s v="2024 Supplemental"/>
    <m/>
    <s v="116-State Lottery Commission"/>
    <x v="15"/>
    <s v="B42"/>
    <n v="3000"/>
    <n v="2000"/>
    <n v="5000"/>
    <n v="250"/>
    <n v="166.67"/>
  </r>
  <r>
    <x v="37"/>
    <s v="Washington State Gambling Comm"/>
    <s v="2024 Supplemental"/>
    <m/>
    <s v="117-Washington State Gambling Comm"/>
    <x v="15"/>
    <s v="B42"/>
    <n v="2000"/>
    <n v="2000"/>
    <n v="4000"/>
    <n v="166.67"/>
    <n v="166.67"/>
  </r>
  <r>
    <x v="38"/>
    <s v="WA State Comm on Hispanic Affairs"/>
    <s v="2024 Supplemental"/>
    <m/>
    <s v="118-WA State Comm on Hispanic Affairs"/>
    <x v="15"/>
    <s v="B42"/>
    <n v="0"/>
    <n v="0"/>
    <n v="0"/>
    <n v="0"/>
    <n v="0"/>
  </r>
  <r>
    <x v="39"/>
    <s v="African-American Affairs Comm"/>
    <s v="2024 Supplemental"/>
    <m/>
    <s v="119-African-American Affairs Comm"/>
    <x v="15"/>
    <s v="B42"/>
    <n v="0"/>
    <n v="0"/>
    <n v="0"/>
    <n v="0"/>
    <n v="0"/>
  </r>
  <r>
    <x v="40"/>
    <s v="Human Rights Commission"/>
    <s v="2024 Supplemental"/>
    <m/>
    <s v="120-Human Rights Commission"/>
    <x v="15"/>
    <s v="B42"/>
    <n v="0"/>
    <n v="1000"/>
    <n v="1000"/>
    <n v="0"/>
    <n v="83.33"/>
  </r>
  <r>
    <x v="41"/>
    <s v="Department of Retirement Systems"/>
    <s v="2024 Supplemental"/>
    <m/>
    <s v="124-Department of Retirement Systems"/>
    <x v="15"/>
    <s v="B42"/>
    <n v="5000"/>
    <n v="5000"/>
    <n v="10000"/>
    <n v="416.67"/>
    <n v="416.67"/>
  </r>
  <r>
    <x v="42"/>
    <s v="State Investment Board"/>
    <s v="2024 Supplemental"/>
    <m/>
    <s v="126-State Investment Board"/>
    <x v="15"/>
    <s v="B42"/>
    <n v="2000"/>
    <n v="2000"/>
    <n v="4000"/>
    <n v="166.67"/>
    <n v="166.67"/>
  </r>
  <r>
    <x v="43"/>
    <s v="Department of Revenue"/>
    <s v="2024 Supplemental"/>
    <m/>
    <s v="140-Department of Revenue"/>
    <x v="15"/>
    <s v="B42"/>
    <n v="23000"/>
    <n v="24000"/>
    <n v="47000"/>
    <n v="1916.67"/>
    <n v="2000"/>
  </r>
  <r>
    <x v="44"/>
    <s v="Board of Tax Appeals"/>
    <s v="2024 Supplemental"/>
    <m/>
    <s v="142-Board of Tax Appeals"/>
    <x v="15"/>
    <s v="B42"/>
    <n v="1000"/>
    <n v="0"/>
    <n v="1000"/>
    <n v="83.33"/>
    <n v="0"/>
  </r>
  <r>
    <x v="45"/>
    <s v="Minority &amp; Women's Business Enterp"/>
    <s v="2024 Supplemental"/>
    <m/>
    <s v="147-Minority &amp; Women's Business Enterp"/>
    <x v="15"/>
    <s v="B42"/>
    <n v="0"/>
    <n v="1000"/>
    <n v="1000"/>
    <n v="0"/>
    <n v="83.33"/>
  </r>
  <r>
    <x v="46"/>
    <s v="Office of Insurance Commissioner"/>
    <s v="2024 Supplemental"/>
    <m/>
    <s v="160-Office of Insurance Commissioner"/>
    <x v="15"/>
    <s v="B42"/>
    <n v="4000"/>
    <n v="5000"/>
    <n v="9000"/>
    <n v="333.33"/>
    <n v="416.67"/>
  </r>
  <r>
    <x v="47"/>
    <s v="Consolidated Technology Services"/>
    <s v="2024 Supplemental"/>
    <m/>
    <s v="163-Consolidated Technology Services"/>
    <x v="15"/>
    <s v="B42"/>
    <n v="5000"/>
    <n v="5000"/>
    <n v="10000"/>
    <n v="416.67"/>
    <n v="416.67"/>
  </r>
  <r>
    <x v="48"/>
    <s v="State Board of Accountancy"/>
    <s v="2024 Supplemental"/>
    <m/>
    <s v="165-State Board of Accountancy"/>
    <x v="15"/>
    <s v="B42"/>
    <n v="0"/>
    <n v="0"/>
    <n v="0"/>
    <n v="0"/>
    <n v="0"/>
  </r>
  <r>
    <x v="49"/>
    <s v="Bd of Reg Prof Eng &amp; Land Surveyors"/>
    <s v="2024 Supplemental"/>
    <m/>
    <s v="166-Bd of Reg Prof Eng &amp; Land Surveyors"/>
    <x v="15"/>
    <s v="B42"/>
    <n v="0"/>
    <n v="0"/>
    <n v="0"/>
    <n v="0"/>
    <n v="0"/>
  </r>
  <r>
    <x v="50"/>
    <s v="Forensic Investigations Council"/>
    <s v="2024 Supplemental"/>
    <m/>
    <s v="167-Forensic Investigations Council"/>
    <x v="15"/>
    <s v="B42"/>
    <n v="0"/>
    <n v="0"/>
    <n v="0"/>
    <n v="0"/>
    <n v="0"/>
  </r>
  <r>
    <x v="51"/>
    <s v="Dept of Enterprise Services"/>
    <s v="2024 Supplemental"/>
    <m/>
    <s v="179-Dept of Enterprise Services"/>
    <x v="15"/>
    <s v="B42"/>
    <n v="15000"/>
    <n v="13000"/>
    <n v="28000"/>
    <n v="1250"/>
    <n v="1083.33"/>
  </r>
  <r>
    <x v="52"/>
    <s v="Washington Horse Racing Commission"/>
    <s v="2024 Supplemental"/>
    <m/>
    <s v="185-Washington Horse Racing Commission"/>
    <x v="15"/>
    <s v="B42"/>
    <n v="0"/>
    <n v="0"/>
    <n v="0"/>
    <n v="0"/>
    <n v="0"/>
  </r>
  <r>
    <x v="53"/>
    <s v="Bd of Industrial Insurance Appeals"/>
    <s v="2024 Supplemental"/>
    <m/>
    <s v="190-Bd of Industrial Insurance Appeals"/>
    <x v="15"/>
    <s v="B42"/>
    <n v="2000"/>
    <n v="4000"/>
    <n v="6000"/>
    <n v="166.67"/>
    <n v="333.33"/>
  </r>
  <r>
    <x v="54"/>
    <s v="Liquor and Cannabis Board"/>
    <s v="2024 Supplemental"/>
    <m/>
    <s v="195-Liquor and Cannabis Board"/>
    <x v="15"/>
    <s v="B42"/>
    <n v="6000"/>
    <n v="7000"/>
    <n v="13000"/>
    <n v="500"/>
    <n v="583.33000000000004"/>
  </r>
  <r>
    <x v="55"/>
    <s v="Board of Pilotage Commissioners"/>
    <s v="2024 Supplemental"/>
    <m/>
    <s v="205-Board of Pilotage Commissioners"/>
    <x v="15"/>
    <s v="B42"/>
    <n v="0"/>
    <n v="0"/>
    <n v="0"/>
    <n v="0"/>
    <n v="0"/>
  </r>
  <r>
    <x v="56"/>
    <s v="Utilities and Transportation Comm"/>
    <s v="2024 Supplemental"/>
    <m/>
    <s v="215-Utilities and Transportation Comm"/>
    <x v="15"/>
    <s v="B42"/>
    <n v="3000"/>
    <n v="3000"/>
    <n v="6000"/>
    <n v="250"/>
    <n v="250"/>
  </r>
  <r>
    <x v="57"/>
    <s v="Board for Volunteer Firefighters"/>
    <s v="2024 Supplemental"/>
    <m/>
    <s v="220-Board for Volunteer Firefighters"/>
    <x v="15"/>
    <s v="B42"/>
    <n v="0"/>
    <n v="0"/>
    <n v="0"/>
    <n v="0"/>
    <n v="0"/>
  </r>
  <r>
    <x v="58"/>
    <s v="Washington State Patrol"/>
    <s v="2024 Supplemental"/>
    <m/>
    <s v="225-Washington State Patrol"/>
    <x v="15"/>
    <s v="B42"/>
    <n v="42000"/>
    <n v="45000"/>
    <n v="87000"/>
    <n v="3500"/>
    <n v="3750"/>
  </r>
  <r>
    <x v="59"/>
    <s v="Criminal Justice Training Comm"/>
    <s v="2024 Supplemental"/>
    <m/>
    <s v="227-Criminal Justice Training Comm"/>
    <x v="15"/>
    <s v="B42"/>
    <n v="2000"/>
    <n v="1000"/>
    <n v="3000"/>
    <n v="166.67"/>
    <n v="83.33"/>
  </r>
  <r>
    <x v="60"/>
    <s v="WA Traffic Safety Commission"/>
    <s v="2024 Supplemental"/>
    <m/>
    <s v="228-WA Traffic Safety Commission"/>
    <x v="15"/>
    <s v="B42"/>
    <n v="0"/>
    <n v="0"/>
    <n v="0"/>
    <n v="0"/>
    <n v="0"/>
  </r>
  <r>
    <x v="61"/>
    <s v="Office of Independent Investigations"/>
    <s v="2024 Supplemental"/>
    <m/>
    <s v="229-Office of Independent Investigations"/>
    <x v="15"/>
    <s v="B42"/>
    <n v="0"/>
    <n v="0"/>
    <n v="0"/>
    <n v="0"/>
    <n v="0"/>
  </r>
  <r>
    <x v="62"/>
    <s v="Department of Labor and Industries"/>
    <s v="2024 Supplemental"/>
    <m/>
    <s v="235-Department of Labor and Industries"/>
    <x v="15"/>
    <s v="B42"/>
    <n v="61000"/>
    <n v="61000"/>
    <n v="122000"/>
    <n v="5083.33"/>
    <n v="5083.33"/>
  </r>
  <r>
    <x v="63"/>
    <s v="Department of Licensing"/>
    <s v="2024 Supplemental"/>
    <m/>
    <s v="240-Department of Licensing"/>
    <x v="15"/>
    <s v="B42"/>
    <n v="24000"/>
    <n v="24000"/>
    <n v="48000"/>
    <n v="2000"/>
    <n v="2000"/>
  </r>
  <r>
    <x v="64"/>
    <s v="Military Department"/>
    <s v="2024 Supplemental"/>
    <m/>
    <s v="245-Military Department"/>
    <x v="15"/>
    <s v="B42"/>
    <n v="7000"/>
    <n v="7000"/>
    <n v="14000"/>
    <n v="583.33000000000004"/>
    <n v="583.33000000000004"/>
  </r>
  <r>
    <x v="65"/>
    <s v="Public Employment Relations Comm"/>
    <s v="2024 Supplemental"/>
    <m/>
    <s v="275-Public Employment Relations Comm"/>
    <x v="15"/>
    <s v="B42"/>
    <n v="0"/>
    <n v="1000"/>
    <n v="1000"/>
    <n v="0"/>
    <n v="83.33"/>
  </r>
  <r>
    <x v="66"/>
    <s v="Dept of Social and Health Services"/>
    <s v="2024 Supplemental"/>
    <m/>
    <s v="300-Dept of Social and Health Services"/>
    <x v="15"/>
    <s v="B42"/>
    <n v="298000"/>
    <n v="309000"/>
    <n v="607000"/>
    <n v="24833.33"/>
    <n v="25750"/>
  </r>
  <r>
    <x v="67"/>
    <s v="Department of Health"/>
    <s v="2024 Supplemental"/>
    <m/>
    <s v="303-Department of Health"/>
    <x v="15"/>
    <s v="B42"/>
    <n v="51000"/>
    <n v="54000"/>
    <n v="105000"/>
    <n v="4250"/>
    <n v="4500"/>
  </r>
  <r>
    <x v="68"/>
    <s v="Department of Veterans' Affairs"/>
    <s v="2024 Supplemental"/>
    <m/>
    <s v="305-Department of Veterans' Affairs"/>
    <x v="15"/>
    <s v="B42"/>
    <n v="16000"/>
    <n v="15000"/>
    <n v="31000"/>
    <n v="1333.33"/>
    <n v="1250"/>
  </r>
  <r>
    <x v="69"/>
    <s v="Dept of Children, Youth &amp; Families"/>
    <s v="2024 Supplemental"/>
    <m/>
    <s v="307-Dept of Children, Youth &amp; Families"/>
    <x v="15"/>
    <s v="B42"/>
    <n v="84000"/>
    <n v="88000"/>
    <n v="172000"/>
    <n v="7000"/>
    <n v="7333.33"/>
  </r>
  <r>
    <x v="70"/>
    <s v="Department of Corrections"/>
    <s v="2024 Supplemental"/>
    <m/>
    <s v="310-Department of Corrections"/>
    <x v="15"/>
    <s v="B42"/>
    <n v="163000"/>
    <n v="169000"/>
    <n v="332000"/>
    <n v="13583.33"/>
    <n v="14083.33"/>
  </r>
  <r>
    <x v="71"/>
    <s v="Dept of Services for the Blind"/>
    <s v="2024 Supplemental"/>
    <m/>
    <s v="315-Dept of Services for the Blind"/>
    <x v="15"/>
    <s v="B42"/>
    <n v="1000"/>
    <n v="2000"/>
    <n v="3000"/>
    <n v="83.33"/>
    <n v="166.67"/>
  </r>
  <r>
    <x v="72"/>
    <s v="Student Achievement Council"/>
    <s v="2024 Supplemental"/>
    <m/>
    <s v="340-Student Achievement Council"/>
    <x v="15"/>
    <s v="B42"/>
    <n v="1000"/>
    <n v="2000"/>
    <n v="3000"/>
    <n v="83.33"/>
    <n v="166.67"/>
  </r>
  <r>
    <x v="73"/>
    <s v="LEOFF 2 Retirement Board"/>
    <s v="2024 Supplemental"/>
    <m/>
    <s v="341-LEOFF 2 Retirement Board"/>
    <x v="15"/>
    <s v="B42"/>
    <n v="0"/>
    <n v="0"/>
    <n v="0"/>
    <n v="0"/>
    <n v="0"/>
  </r>
  <r>
    <x v="74"/>
    <s v="Public Schools"/>
    <s v="2024 Supplemental"/>
    <m/>
    <s v="350-Public Schools"/>
    <x v="15"/>
    <s v="B42"/>
    <n v="8000"/>
    <n v="9000"/>
    <n v="17000"/>
    <n v="666.67"/>
    <n v="750"/>
  </r>
  <r>
    <x v="75"/>
    <s v="State School for the Blind"/>
    <s v="2024 Supplemental"/>
    <m/>
    <s v="351-State School for the Blind"/>
    <x v="15"/>
    <s v="B42"/>
    <n v="2000"/>
    <n v="2000"/>
    <n v="4000"/>
    <n v="166.67"/>
    <n v="166.67"/>
  </r>
  <r>
    <x v="76"/>
    <s v="Childhood Deafness &amp; Hearing Loss"/>
    <s v="2024 Supplemental"/>
    <m/>
    <s v="353-Childhood Deafness &amp; Hearing Loss"/>
    <x v="15"/>
    <s v="B42"/>
    <n v="2000"/>
    <n v="3000"/>
    <n v="5000"/>
    <n v="166.67"/>
    <n v="250"/>
  </r>
  <r>
    <x v="77"/>
    <s v="Workforce Trng &amp; Educ Coord Board"/>
    <s v="2024 Supplemental"/>
    <m/>
    <s v="354-Workforce Trng &amp; Educ Coord Board"/>
    <x v="15"/>
    <s v="B42"/>
    <n v="1000"/>
    <n v="0"/>
    <n v="1000"/>
    <n v="83.33"/>
    <n v="0"/>
  </r>
  <r>
    <x v="78"/>
    <s v="Archaeology &amp; Historic Preservation"/>
    <s v="2024 Supplemental"/>
    <m/>
    <s v="355-Archaeology &amp; Historic Preservation"/>
    <x v="15"/>
    <s v="B42"/>
    <n v="1000"/>
    <n v="0"/>
    <n v="1000"/>
    <n v="83.33"/>
    <n v="0"/>
  </r>
  <r>
    <x v="79"/>
    <s v="Washington Charter School Comm"/>
    <s v="2024 Supplemental"/>
    <m/>
    <s v="359-Washington Charter School Comm"/>
    <x v="15"/>
    <s v="B42"/>
    <n v="0"/>
    <n v="0"/>
    <n v="0"/>
    <n v="0"/>
    <n v="0"/>
  </r>
  <r>
    <x v="80"/>
    <s v="University of Washington"/>
    <s v="2024 Supplemental"/>
    <m/>
    <s v="360-University of Washington"/>
    <x v="15"/>
    <s v="B42"/>
    <n v="21000"/>
    <n v="22000"/>
    <n v="43000"/>
    <n v="1750"/>
    <n v="1833.33"/>
  </r>
  <r>
    <x v="81"/>
    <s v="Washington State University"/>
    <s v="2024 Supplemental"/>
    <m/>
    <s v="365-Washington State University"/>
    <x v="15"/>
    <s v="B42"/>
    <n v="10000"/>
    <n v="10000"/>
    <n v="20000"/>
    <n v="833.33"/>
    <n v="833.33"/>
  </r>
  <r>
    <x v="82"/>
    <s v="Eastern Washington University"/>
    <s v="2024 Supplemental"/>
    <m/>
    <s v="370-Eastern Washington University"/>
    <x v="15"/>
    <s v="B42"/>
    <n v="3000"/>
    <n v="2000"/>
    <n v="5000"/>
    <n v="250"/>
    <n v="166.67"/>
  </r>
  <r>
    <x v="83"/>
    <s v="Central Washington University"/>
    <s v="2024 Supplemental"/>
    <m/>
    <s v="375-Central Washington University"/>
    <x v="15"/>
    <s v="B42"/>
    <n v="3000"/>
    <n v="2000"/>
    <n v="5000"/>
    <n v="250"/>
    <n v="166.67"/>
  </r>
  <r>
    <x v="84"/>
    <s v="The Evergreen State College"/>
    <s v="2024 Supplemental"/>
    <m/>
    <s v="376-The Evergreen State College"/>
    <x v="15"/>
    <s v="B42"/>
    <n v="2000"/>
    <n v="2000"/>
    <n v="4000"/>
    <n v="166.67"/>
    <n v="166.67"/>
  </r>
  <r>
    <x v="85"/>
    <s v="Western Washington University"/>
    <s v="2024 Supplemental"/>
    <m/>
    <s v="380-Western Washington University"/>
    <x v="15"/>
    <s v="B42"/>
    <n v="4000"/>
    <n v="4000"/>
    <n v="8000"/>
    <n v="333.33"/>
    <n v="333.33"/>
  </r>
  <r>
    <x v="86"/>
    <s v="Washington State Arts Commission"/>
    <s v="2024 Supplemental"/>
    <m/>
    <s v="387-Washington State Arts Commission"/>
    <x v="15"/>
    <s v="B42"/>
    <n v="1000"/>
    <n v="0"/>
    <n v="1000"/>
    <n v="83.33"/>
    <n v="0"/>
  </r>
  <r>
    <x v="87"/>
    <s v="Washington State Historical Society"/>
    <s v="2024 Supplemental"/>
    <m/>
    <s v="390-Washington State Historical Society"/>
    <x v="15"/>
    <s v="B42"/>
    <n v="0"/>
    <n v="1000"/>
    <n v="1000"/>
    <n v="0"/>
    <n v="83.33"/>
  </r>
  <r>
    <x v="88"/>
    <s v="East Wash State Historical Society"/>
    <s v="2024 Supplemental"/>
    <m/>
    <s v="395-East Wash State Historical Society"/>
    <x v="15"/>
    <s v="B42"/>
    <n v="0"/>
    <n v="1000"/>
    <n v="1000"/>
    <n v="0"/>
    <n v="83.33"/>
  </r>
  <r>
    <x v="89"/>
    <s v="Department of Transportation"/>
    <s v="2024 Supplemental"/>
    <m/>
    <s v="405-Department of Transportation"/>
    <x v="15"/>
    <s v="B42"/>
    <n v="127000"/>
    <n v="131000"/>
    <n v="258000"/>
    <n v="10583.33"/>
    <n v="10916.67"/>
  </r>
  <r>
    <x v="90"/>
    <s v="County Road Administration Board"/>
    <s v="2024 Supplemental"/>
    <m/>
    <s v="406-County Road Administration Board"/>
    <x v="15"/>
    <s v="B42"/>
    <n v="1000"/>
    <n v="0"/>
    <n v="1000"/>
    <n v="83.33"/>
    <n v="0"/>
  </r>
  <r>
    <x v="91"/>
    <s v="Transportation Improvement Board"/>
    <s v="2024 Supplemental"/>
    <m/>
    <s v="407-Transportation Improvement Board"/>
    <x v="15"/>
    <s v="B42"/>
    <n v="0"/>
    <n v="0"/>
    <n v="0"/>
    <n v="0"/>
    <n v="0"/>
  </r>
  <r>
    <x v="92"/>
    <s v="Transportation Commission"/>
    <s v="2024 Supplemental"/>
    <m/>
    <s v="410-Transportation Commission"/>
    <x v="15"/>
    <s v="B42"/>
    <n v="0"/>
    <n v="0"/>
    <n v="0"/>
    <n v="0"/>
    <n v="0"/>
  </r>
  <r>
    <x v="93"/>
    <s v="Freight Mobility Strategic Invest"/>
    <s v="2024 Supplemental"/>
    <m/>
    <s v="411-Freight Mobility Strategic Invest"/>
    <x v="15"/>
    <s v="B42"/>
    <n v="0"/>
    <n v="0"/>
    <n v="0"/>
    <n v="0"/>
    <n v="0"/>
  </r>
  <r>
    <x v="94"/>
    <s v="Columbia River Gorge Commission"/>
    <s v="2024 Supplemental"/>
    <m/>
    <s v="460-Columbia River Gorge Commission"/>
    <x v="15"/>
    <s v="B42"/>
    <n v="0"/>
    <n v="0"/>
    <n v="0"/>
    <n v="0"/>
    <n v="0"/>
  </r>
  <r>
    <x v="95"/>
    <s v="Department of Ecology"/>
    <s v="2024 Supplemental"/>
    <m/>
    <s v="461-Department of Ecology"/>
    <x v="15"/>
    <s v="B42"/>
    <n v="30000"/>
    <n v="31000"/>
    <n v="61000"/>
    <n v="2500"/>
    <n v="2583.33"/>
  </r>
  <r>
    <x v="96"/>
    <s v="WA Pollution Liab Insurance Program"/>
    <s v="2024 Supplemental"/>
    <m/>
    <s v="462-WA Pollution Liab Insurance Program"/>
    <x v="15"/>
    <s v="B42"/>
    <n v="1000"/>
    <n v="0"/>
    <n v="1000"/>
    <n v="83.33"/>
    <n v="0"/>
  </r>
  <r>
    <x v="97"/>
    <s v="Energy Fac Site Eval"/>
    <s v="2024 Supplemental"/>
    <m/>
    <s v="463-Energy Fac Site Eval"/>
    <x v="15"/>
    <s v="B42"/>
    <n v="0"/>
    <n v="0"/>
    <n v="0"/>
    <n v="0"/>
    <n v="0"/>
  </r>
  <r>
    <x v="98"/>
    <s v="State Parks and Recreation Comm"/>
    <s v="2024 Supplemental"/>
    <m/>
    <s v="465-State Parks and Recreation Comm"/>
    <x v="15"/>
    <s v="B42"/>
    <n v="15000"/>
    <n v="16000"/>
    <n v="31000"/>
    <n v="1250"/>
    <n v="1333.33"/>
  </r>
  <r>
    <x v="99"/>
    <s v="Rec and Conservation Funding Board"/>
    <s v="2024 Supplemental"/>
    <m/>
    <s v="467-Rec and Conservation Funding Board"/>
    <x v="15"/>
    <s v="B42"/>
    <n v="2000"/>
    <n v="1000"/>
    <n v="3000"/>
    <n v="166.67"/>
    <n v="83.33"/>
  </r>
  <r>
    <x v="100"/>
    <s v="Environ &amp; Land Use Hearings Office"/>
    <s v="2024 Supplemental"/>
    <m/>
    <s v="468-Environ &amp; Land Use Hearings Office"/>
    <x v="15"/>
    <s v="B42"/>
    <n v="1000"/>
    <n v="0"/>
    <n v="1000"/>
    <n v="83.33"/>
    <n v="0"/>
  </r>
  <r>
    <x v="101"/>
    <s v="State Conservation Commission"/>
    <s v="2024 Supplemental"/>
    <m/>
    <s v="471-State Conservation Commission"/>
    <x v="15"/>
    <s v="B42"/>
    <n v="1000"/>
    <n v="0"/>
    <n v="1000"/>
    <n v="83.33"/>
    <n v="0"/>
  </r>
  <r>
    <x v="102"/>
    <s v="Dept of Fish and Wildlife"/>
    <s v="2024 Supplemental"/>
    <m/>
    <s v="477-Dept of Fish and Wildlife"/>
    <x v="15"/>
    <s v="B42"/>
    <n v="36000"/>
    <n v="39000"/>
    <n v="75000"/>
    <n v="3000"/>
    <n v="3250"/>
  </r>
  <r>
    <x v="103"/>
    <s v="Puget Sound Partnership"/>
    <s v="2024 Supplemental"/>
    <m/>
    <s v="478-Puget Sound Partnership"/>
    <x v="15"/>
    <s v="B42"/>
    <n v="1000"/>
    <n v="1000"/>
    <n v="2000"/>
    <n v="83.33"/>
    <n v="83.33"/>
  </r>
  <r>
    <x v="104"/>
    <s v="Department of Natural Resources"/>
    <s v="2024 Supplemental"/>
    <m/>
    <s v="490-Department of Natural Resources"/>
    <x v="15"/>
    <s v="B42"/>
    <n v="33000"/>
    <n v="37000"/>
    <n v="70000"/>
    <n v="2750"/>
    <n v="3083.33"/>
  </r>
  <r>
    <x v="105"/>
    <s v="Department of Agriculture"/>
    <s v="2024 Supplemental"/>
    <m/>
    <s v="495-Department of Agriculture"/>
    <x v="15"/>
    <s v="B42"/>
    <n v="16000"/>
    <n v="15000"/>
    <n v="31000"/>
    <n v="1333.33"/>
    <n v="1250"/>
  </r>
  <r>
    <x v="106"/>
    <s v="Employment Security Department"/>
    <s v="2024 Supplemental"/>
    <m/>
    <s v="540-Employment Security Department"/>
    <x v="15"/>
    <s v="B42"/>
    <n v="50000"/>
    <n v="54000"/>
    <n v="104000"/>
    <n v="4166.67"/>
    <n v="4500"/>
  </r>
  <r>
    <x v="107"/>
    <s v="Community/Technical College System"/>
    <s v="2024 Supplemental"/>
    <m/>
    <s v="699-Community/Technical College System"/>
    <x v="15"/>
    <s v="B42"/>
    <n v="26000"/>
    <n v="27000"/>
    <n v="53000"/>
    <n v="2166.67"/>
    <n v="2250"/>
  </r>
  <r>
    <x v="1"/>
    <s v="Senate"/>
    <s v="2024 Supplemental"/>
    <m/>
    <s v="012-Senate"/>
    <x v="16"/>
    <s v="B41"/>
    <n v="18000"/>
    <n v="19000"/>
    <n v="37000"/>
    <n v="1500"/>
    <n v="1583.33"/>
  </r>
  <r>
    <x v="0"/>
    <s v="House of Representatives"/>
    <s v="2024 Supplemental"/>
    <m/>
    <s v="011-House of Representatives"/>
    <x v="16"/>
    <s v="B41"/>
    <n v="25000"/>
    <n v="26000"/>
    <n v="51000"/>
    <n v="2083.33"/>
    <n v="2166.67"/>
  </r>
  <r>
    <x v="2"/>
    <s v="Joint Transportation Committee"/>
    <s v="2024 Supplemental"/>
    <m/>
    <s v="013-Joint Transportation Committee"/>
    <x v="16"/>
    <s v="B41"/>
    <n v="1000"/>
    <n v="0"/>
    <n v="1000"/>
    <n v="83.33"/>
    <n v="0"/>
  </r>
  <r>
    <x v="3"/>
    <s v="Jt Leg Audit &amp; Review Committee"/>
    <s v="2024 Supplemental"/>
    <m/>
    <s v="014-Jt Leg Audit &amp; Review Committee"/>
    <x v="16"/>
    <s v="B41"/>
    <n v="2000"/>
    <n v="2000"/>
    <n v="4000"/>
    <n v="166.67"/>
    <n v="166.67"/>
  </r>
  <r>
    <x v="4"/>
    <s v="LEAP Committee"/>
    <s v="2024 Supplemental"/>
    <m/>
    <s v="020-LEAP Committee"/>
    <x v="16"/>
    <s v="B41"/>
    <n v="1000"/>
    <n v="1000"/>
    <n v="2000"/>
    <n v="83.33"/>
    <n v="83.33"/>
  </r>
  <r>
    <x v="5"/>
    <s v="Office of the State Actuary"/>
    <s v="2024 Supplemental"/>
    <m/>
    <s v="035-Office of the State Actuary"/>
    <x v="16"/>
    <s v="B41"/>
    <n v="2000"/>
    <n v="1000"/>
    <n v="3000"/>
    <n v="166.67"/>
    <n v="83.33"/>
  </r>
  <r>
    <x v="6"/>
    <s v="St Leg Labor Rel"/>
    <s v="2024 Supplemental"/>
    <m/>
    <s v="036-St Leg Labor Rel"/>
    <x v="16"/>
    <s v="B41"/>
    <n v="0"/>
    <n v="0"/>
    <n v="0"/>
    <n v="0"/>
    <n v="0"/>
  </r>
  <r>
    <x v="7"/>
    <s v="Office of Legislative Support Svcs"/>
    <s v="2024 Supplemental"/>
    <m/>
    <s v="037-Office of Legislative Support Svcs"/>
    <x v="16"/>
    <s v="B41"/>
    <n v="3000"/>
    <n v="2000"/>
    <n v="5000"/>
    <n v="250"/>
    <n v="166.67"/>
  </r>
  <r>
    <x v="8"/>
    <s v="Joint Legislative Systems Comm"/>
    <s v="2024 Supplemental"/>
    <m/>
    <s v="038-Joint Legislative Systems Comm"/>
    <x v="16"/>
    <s v="B41"/>
    <n v="5000"/>
    <n v="4000"/>
    <n v="9000"/>
    <n v="416.67"/>
    <n v="333.33"/>
  </r>
  <r>
    <x v="9"/>
    <s v="Statute Law Committee"/>
    <s v="2024 Supplemental"/>
    <m/>
    <s v="040-Statute Law Committee"/>
    <x v="16"/>
    <s v="B41"/>
    <n v="3000"/>
    <n v="3000"/>
    <n v="6000"/>
    <n v="250"/>
    <n v="250"/>
  </r>
  <r>
    <x v="10"/>
    <s v="Supreme Court"/>
    <s v="2024 Supplemental"/>
    <m/>
    <s v="045-Supreme Court"/>
    <x v="16"/>
    <s v="B41"/>
    <n v="4000"/>
    <n v="5000"/>
    <n v="9000"/>
    <n v="333.33"/>
    <n v="416.67"/>
  </r>
  <r>
    <x v="11"/>
    <s v="State Law Library"/>
    <s v="2024 Supplemental"/>
    <m/>
    <s v="046-State Law Library"/>
    <x v="16"/>
    <s v="B41"/>
    <n v="0"/>
    <n v="0"/>
    <n v="0"/>
    <n v="0"/>
    <n v="0"/>
  </r>
  <r>
    <x v="12"/>
    <s v="Court of Appeals"/>
    <s v="2024 Supplemental"/>
    <m/>
    <s v="048-Court of Appeals"/>
    <x v="16"/>
    <s v="B41"/>
    <n v="9000"/>
    <n v="10000"/>
    <n v="19000"/>
    <n v="750"/>
    <n v="833.33"/>
  </r>
  <r>
    <x v="13"/>
    <s v="Commission on Judicial Conduct"/>
    <s v="2024 Supplemental"/>
    <m/>
    <s v="050-Commission on Judicial Conduct"/>
    <x v="16"/>
    <s v="B41"/>
    <n v="0"/>
    <n v="1000"/>
    <n v="1000"/>
    <n v="0"/>
    <n v="83.33"/>
  </r>
  <r>
    <x v="14"/>
    <s v="Administrative Office of the Courts"/>
    <s v="2024 Supplemental"/>
    <m/>
    <s v="055-Administrative Office of the Courts"/>
    <x v="16"/>
    <s v="B41"/>
    <n v="35000"/>
    <n v="35000"/>
    <n v="70000"/>
    <n v="2916.67"/>
    <n v="2916.67"/>
  </r>
  <r>
    <x v="15"/>
    <s v="Office of Public Defense"/>
    <s v="2024 Supplemental"/>
    <m/>
    <s v="056-Office of Public Defense"/>
    <x v="16"/>
    <s v="B41"/>
    <n v="2000"/>
    <n v="2000"/>
    <n v="4000"/>
    <n v="166.67"/>
    <n v="166.67"/>
  </r>
  <r>
    <x v="16"/>
    <s v="Office of Civil Legal Aid"/>
    <s v="2024 Supplemental"/>
    <m/>
    <s v="057-Office of Civil Legal Aid"/>
    <x v="16"/>
    <s v="B41"/>
    <n v="1000"/>
    <n v="0"/>
    <n v="1000"/>
    <n v="83.33"/>
    <n v="0"/>
  </r>
  <r>
    <x v="17"/>
    <s v="Office of the Governor"/>
    <s v="2024 Supplemental"/>
    <m/>
    <s v="075-Office of the Governor"/>
    <x v="16"/>
    <s v="B41"/>
    <n v="5000"/>
    <n v="5000"/>
    <n v="10000"/>
    <n v="416.67"/>
    <n v="416.67"/>
  </r>
  <r>
    <x v="18"/>
    <s v="Office of the Lieutenant Governor"/>
    <s v="2024 Supplemental"/>
    <m/>
    <s v="080-Office of the Lieutenant Governor"/>
    <x v="16"/>
    <s v="B41"/>
    <n v="0"/>
    <n v="1000"/>
    <n v="1000"/>
    <n v="0"/>
    <n v="83.33"/>
  </r>
  <r>
    <x v="19"/>
    <s v="WA St Leadership Bd"/>
    <s v="2024 Supplemental"/>
    <m/>
    <s v="083-WA St Leadership Bd"/>
    <x v="16"/>
    <s v="B41"/>
    <n v="0"/>
    <n v="0"/>
    <n v="0"/>
    <n v="0"/>
    <n v="0"/>
  </r>
  <r>
    <x v="20"/>
    <s v="Public Disclosure Commission"/>
    <s v="2024 Supplemental"/>
    <m/>
    <s v="082-Public Disclosure Commission"/>
    <x v="16"/>
    <s v="B41"/>
    <n v="2000"/>
    <n v="2000"/>
    <n v="4000"/>
    <n v="166.67"/>
    <n v="166.67"/>
  </r>
  <r>
    <x v="21"/>
    <s v="Office of the Secretary of State"/>
    <s v="2024 Supplemental"/>
    <m/>
    <s v="085-Office of the Secretary of State"/>
    <x v="16"/>
    <s v="B41"/>
    <n v="19000"/>
    <n v="20000"/>
    <n v="39000"/>
    <n v="1583.33"/>
    <n v="1666.67"/>
  </r>
  <r>
    <x v="22"/>
    <s v="Governor's Office of Indian Affairs"/>
    <s v="2024 Supplemental"/>
    <m/>
    <s v="086-Governor's Office of Indian Affairs"/>
    <x v="16"/>
    <s v="B41"/>
    <n v="0"/>
    <n v="0"/>
    <n v="0"/>
    <n v="0"/>
    <n v="0"/>
  </r>
  <r>
    <x v="23"/>
    <s v="Asian-Pacific-American Affrs"/>
    <s v="2024 Supplemental"/>
    <m/>
    <s v="087-Asian-Pacific-American Affrs"/>
    <x v="16"/>
    <s v="B41"/>
    <n v="0"/>
    <n v="0"/>
    <n v="0"/>
    <n v="0"/>
    <n v="0"/>
  </r>
  <r>
    <x v="24"/>
    <s v="Office of the State Treasurer"/>
    <s v="2024 Supplemental"/>
    <m/>
    <s v="090-Office of the State Treasurer"/>
    <x v="16"/>
    <s v="B41"/>
    <n v="5000"/>
    <n v="4000"/>
    <n v="9000"/>
    <n v="416.67"/>
    <n v="333.33"/>
  </r>
  <r>
    <x v="25"/>
    <s v="Redistricting Commission"/>
    <s v="2024 Supplemental"/>
    <m/>
    <s v="091-Redistricting Commission"/>
    <x v="16"/>
    <s v="B41"/>
    <n v="0"/>
    <n v="0"/>
    <n v="0"/>
    <n v="0"/>
    <n v="0"/>
  </r>
  <r>
    <x v="26"/>
    <s v="Office of the State Auditor"/>
    <s v="2024 Supplemental"/>
    <m/>
    <s v="095-Office of the State Auditor"/>
    <x v="16"/>
    <s v="B41"/>
    <n v="28000"/>
    <n v="31000"/>
    <n v="59000"/>
    <n v="2333.33"/>
    <n v="2583.33"/>
  </r>
  <r>
    <x v="27"/>
    <s v="Comm Salaries for Elected Officials"/>
    <s v="2024 Supplemental"/>
    <m/>
    <s v="099-Comm Salaries for Elected Officials"/>
    <x v="16"/>
    <s v="B41"/>
    <n v="0"/>
    <n v="0"/>
    <n v="0"/>
    <n v="0"/>
    <n v="0"/>
  </r>
  <r>
    <x v="28"/>
    <s v="Office of the Attorney General"/>
    <s v="2024 Supplemental"/>
    <m/>
    <s v="100-Office of the Attorney General"/>
    <x v="16"/>
    <s v="B41"/>
    <n v="109000"/>
    <n v="112000"/>
    <n v="221000"/>
    <n v="9083.33"/>
    <n v="9333.33"/>
  </r>
  <r>
    <x v="29"/>
    <s v="Caseload Forecast Council"/>
    <s v="2024 Supplemental"/>
    <m/>
    <s v="101-Caseload Forecast Council"/>
    <x v="16"/>
    <s v="B41"/>
    <n v="1000"/>
    <n v="1000"/>
    <n v="2000"/>
    <n v="83.33"/>
    <n v="83.33"/>
  </r>
  <r>
    <x v="30"/>
    <s v="Dept of Financial Institutions"/>
    <s v="2024 Supplemental"/>
    <m/>
    <s v="102-Dept of Financial Institutions"/>
    <x v="16"/>
    <s v="B41"/>
    <n v="14000"/>
    <n v="15000"/>
    <n v="29000"/>
    <n v="1166.67"/>
    <n v="1250"/>
  </r>
  <r>
    <x v="31"/>
    <s v="Department of Commerce"/>
    <s v="2024 Supplemental"/>
    <m/>
    <s v="103-Department of Commerce"/>
    <x v="16"/>
    <s v="B41"/>
    <n v="32000"/>
    <n v="29000"/>
    <n v="61000"/>
    <n v="2666.67"/>
    <n v="2416.67"/>
  </r>
  <r>
    <x v="32"/>
    <s v="Economic &amp; Revenue Forecast Council"/>
    <s v="2024 Supplemental"/>
    <m/>
    <s v="104-Economic &amp; Revenue Forecast Council"/>
    <x v="16"/>
    <s v="B41"/>
    <n v="1000"/>
    <n v="0"/>
    <n v="1000"/>
    <n v="83.33"/>
    <n v="0"/>
  </r>
  <r>
    <x v="33"/>
    <s v="Office of Financial Management"/>
    <s v="2024 Supplemental"/>
    <m/>
    <s v="105-Office of Financial Management"/>
    <x v="16"/>
    <s v="B41"/>
    <n v="35000"/>
    <n v="35000"/>
    <n v="70000"/>
    <n v="2916.67"/>
    <n v="2916.67"/>
  </r>
  <r>
    <x v="34"/>
    <s v="WA State Health Care Authority"/>
    <s v="2024 Supplemental"/>
    <m/>
    <s v="107-WA State Health Care Authority"/>
    <x v="16"/>
    <s v="B41"/>
    <n v="102000"/>
    <n v="106000"/>
    <n v="208000"/>
    <n v="8500"/>
    <n v="8833.33"/>
  </r>
  <r>
    <x v="35"/>
    <s v="Office of Administrative Hearings"/>
    <s v="2024 Supplemental"/>
    <m/>
    <s v="110-Office of Administrative Hearings"/>
    <x v="16"/>
    <s v="B41"/>
    <n v="18000"/>
    <n v="19000"/>
    <n v="37000"/>
    <n v="1500"/>
    <n v="1583.33"/>
  </r>
  <r>
    <x v="36"/>
    <s v="State Lottery Commission"/>
    <s v="2024 Supplemental"/>
    <m/>
    <s v="116-State Lottery Commission"/>
    <x v="16"/>
    <s v="B41"/>
    <n v="9000"/>
    <n v="9000"/>
    <n v="18000"/>
    <n v="750"/>
    <n v="750"/>
  </r>
  <r>
    <x v="37"/>
    <s v="Washington State Gambling Comm"/>
    <s v="2024 Supplemental"/>
    <m/>
    <s v="117-Washington State Gambling Comm"/>
    <x v="16"/>
    <s v="B41"/>
    <n v="7000"/>
    <n v="7000"/>
    <n v="14000"/>
    <n v="583.33000000000004"/>
    <n v="583.33000000000004"/>
  </r>
  <r>
    <x v="38"/>
    <s v="WA State Comm on Hispanic Affairs"/>
    <s v="2024 Supplemental"/>
    <m/>
    <s v="118-WA State Comm on Hispanic Affairs"/>
    <x v="16"/>
    <s v="B41"/>
    <n v="0"/>
    <n v="0"/>
    <n v="0"/>
    <n v="0"/>
    <n v="0"/>
  </r>
  <r>
    <x v="39"/>
    <s v="African-American Affairs Comm"/>
    <s v="2024 Supplemental"/>
    <m/>
    <s v="119-African-American Affairs Comm"/>
    <x v="16"/>
    <s v="B41"/>
    <n v="0"/>
    <n v="0"/>
    <n v="0"/>
    <n v="0"/>
    <n v="0"/>
  </r>
  <r>
    <x v="40"/>
    <s v="Human Rights Commission"/>
    <s v="2024 Supplemental"/>
    <m/>
    <s v="120-Human Rights Commission"/>
    <x v="16"/>
    <s v="B41"/>
    <n v="2000"/>
    <n v="2000"/>
    <n v="4000"/>
    <n v="166.67"/>
    <n v="166.67"/>
  </r>
  <r>
    <x v="41"/>
    <s v="Department of Retirement Systems"/>
    <s v="2024 Supplemental"/>
    <m/>
    <s v="124-Department of Retirement Systems"/>
    <x v="16"/>
    <s v="B41"/>
    <n v="18000"/>
    <n v="19000"/>
    <n v="37000"/>
    <n v="1500"/>
    <n v="1583.33"/>
  </r>
  <r>
    <x v="42"/>
    <s v="State Investment Board"/>
    <s v="2024 Supplemental"/>
    <m/>
    <s v="126-State Investment Board"/>
    <x v="16"/>
    <s v="B41"/>
    <n v="7000"/>
    <n v="8000"/>
    <n v="15000"/>
    <n v="583.33000000000004"/>
    <n v="666.67"/>
  </r>
  <r>
    <x v="43"/>
    <s v="Department of Revenue"/>
    <s v="2024 Supplemental"/>
    <m/>
    <s v="140-Department of Revenue"/>
    <x v="16"/>
    <s v="B41"/>
    <n v="85000"/>
    <n v="90000"/>
    <n v="175000"/>
    <n v="7083.33"/>
    <n v="7500"/>
  </r>
  <r>
    <x v="44"/>
    <s v="Board of Tax Appeals"/>
    <s v="2024 Supplemental"/>
    <m/>
    <s v="142-Board of Tax Appeals"/>
    <x v="16"/>
    <s v="B41"/>
    <n v="1000"/>
    <n v="1000"/>
    <n v="2000"/>
    <n v="83.33"/>
    <n v="83.33"/>
  </r>
  <r>
    <x v="45"/>
    <s v="Minority &amp; Women's Business Enterp"/>
    <s v="2024 Supplemental"/>
    <m/>
    <s v="147-Minority &amp; Women's Business Enterp"/>
    <x v="16"/>
    <s v="B41"/>
    <n v="3000"/>
    <n v="2000"/>
    <n v="5000"/>
    <n v="250"/>
    <n v="166.67"/>
  </r>
  <r>
    <x v="46"/>
    <s v="Office of Insurance Commissioner"/>
    <s v="2024 Supplemental"/>
    <m/>
    <s v="160-Office of Insurance Commissioner"/>
    <x v="16"/>
    <s v="B41"/>
    <n v="16000"/>
    <n v="18000"/>
    <n v="34000"/>
    <n v="1333.33"/>
    <n v="1500"/>
  </r>
  <r>
    <x v="47"/>
    <s v="Consolidated Technology Services"/>
    <s v="2024 Supplemental"/>
    <m/>
    <s v="163-Consolidated Technology Services"/>
    <x v="16"/>
    <s v="B41"/>
    <n v="20000"/>
    <n v="20000"/>
    <n v="40000"/>
    <n v="1666.67"/>
    <n v="1666.67"/>
  </r>
  <r>
    <x v="48"/>
    <s v="State Board of Accountancy"/>
    <s v="2024 Supplemental"/>
    <m/>
    <s v="165-State Board of Accountancy"/>
    <x v="16"/>
    <s v="B41"/>
    <n v="0"/>
    <n v="1000"/>
    <n v="1000"/>
    <n v="0"/>
    <n v="83.33"/>
  </r>
  <r>
    <x v="49"/>
    <s v="Bd of Reg Prof Eng &amp; Land Surveyors"/>
    <s v="2024 Supplemental"/>
    <m/>
    <s v="166-Bd of Reg Prof Eng &amp; Land Surveyors"/>
    <x v="16"/>
    <s v="B41"/>
    <n v="0"/>
    <n v="1000"/>
    <n v="1000"/>
    <n v="0"/>
    <n v="83.33"/>
  </r>
  <r>
    <x v="50"/>
    <s v="Forensic Investigations Council"/>
    <s v="2024 Supplemental"/>
    <m/>
    <s v="167-Forensic Investigations Council"/>
    <x v="16"/>
    <s v="B41"/>
    <n v="0"/>
    <n v="0"/>
    <n v="0"/>
    <n v="0"/>
    <n v="0"/>
  </r>
  <r>
    <x v="51"/>
    <s v="Dept of Enterprise Services"/>
    <s v="2024 Supplemental"/>
    <m/>
    <s v="179-Dept of Enterprise Services"/>
    <x v="16"/>
    <s v="B41"/>
    <n v="52000"/>
    <n v="53000"/>
    <n v="105000"/>
    <n v="4333.33"/>
    <n v="4416.67"/>
  </r>
  <r>
    <x v="52"/>
    <s v="Washington Horse Racing Commission"/>
    <s v="2024 Supplemental"/>
    <m/>
    <s v="185-Washington Horse Racing Commission"/>
    <x v="16"/>
    <s v="B41"/>
    <n v="0"/>
    <n v="1000"/>
    <n v="1000"/>
    <n v="0"/>
    <n v="83.33"/>
  </r>
  <r>
    <x v="53"/>
    <s v="Bd of Industrial Insurance Appeals"/>
    <s v="2024 Supplemental"/>
    <m/>
    <s v="190-Bd of Industrial Insurance Appeals"/>
    <x v="16"/>
    <s v="B41"/>
    <n v="8000"/>
    <n v="12000"/>
    <n v="20000"/>
    <n v="666.67"/>
    <n v="1000"/>
  </r>
  <r>
    <x v="54"/>
    <s v="Liquor and Cannabis Board"/>
    <s v="2024 Supplemental"/>
    <m/>
    <s v="195-Liquor and Cannabis Board"/>
    <x v="16"/>
    <s v="B41"/>
    <n v="24000"/>
    <n v="25000"/>
    <n v="49000"/>
    <n v="2000"/>
    <n v="2083.33"/>
  </r>
  <r>
    <x v="55"/>
    <s v="Board of Pilotage Commissioners"/>
    <s v="2024 Supplemental"/>
    <m/>
    <s v="205-Board of Pilotage Commissioners"/>
    <x v="16"/>
    <s v="B41"/>
    <n v="0"/>
    <n v="0"/>
    <n v="0"/>
    <n v="0"/>
    <n v="0"/>
  </r>
  <r>
    <x v="56"/>
    <s v="Utilities and Transportation Comm"/>
    <s v="2024 Supplemental"/>
    <m/>
    <s v="215-Utilities and Transportation Comm"/>
    <x v="16"/>
    <s v="B41"/>
    <n v="11000"/>
    <n v="11000"/>
    <n v="22000"/>
    <n v="916.67"/>
    <n v="916.67"/>
  </r>
  <r>
    <x v="57"/>
    <s v="Board for Volunteer Firefighters"/>
    <s v="2024 Supplemental"/>
    <m/>
    <s v="220-Board for Volunteer Firefighters"/>
    <x v="16"/>
    <s v="B41"/>
    <n v="0"/>
    <n v="0"/>
    <n v="0"/>
    <n v="0"/>
    <n v="0"/>
  </r>
  <r>
    <x v="58"/>
    <s v="Washington State Patrol"/>
    <s v="2024 Supplemental"/>
    <m/>
    <s v="225-Washington State Patrol"/>
    <x v="16"/>
    <s v="B41"/>
    <n v="159000"/>
    <n v="163000"/>
    <n v="322000"/>
    <n v="13250"/>
    <n v="13583.33"/>
  </r>
  <r>
    <x v="59"/>
    <s v="Criminal Justice Training Comm"/>
    <s v="2024 Supplemental"/>
    <m/>
    <s v="227-Criminal Justice Training Comm"/>
    <x v="16"/>
    <s v="B41"/>
    <n v="5000"/>
    <n v="5000"/>
    <n v="10000"/>
    <n v="416.67"/>
    <n v="416.67"/>
  </r>
  <r>
    <x v="60"/>
    <s v="WA Traffic Safety Commission"/>
    <s v="2024 Supplemental"/>
    <m/>
    <s v="228-WA Traffic Safety Commission"/>
    <x v="16"/>
    <s v="B41"/>
    <n v="2000"/>
    <n v="2000"/>
    <n v="4000"/>
    <n v="166.67"/>
    <n v="166.67"/>
  </r>
  <r>
    <x v="61"/>
    <s v="Office of Independent Investigations"/>
    <s v="2024 Supplemental"/>
    <m/>
    <s v="229-Office of Independent Investigations"/>
    <x v="16"/>
    <s v="B41"/>
    <n v="0"/>
    <n v="0"/>
    <n v="0"/>
    <n v="0"/>
    <n v="0"/>
  </r>
  <r>
    <x v="62"/>
    <s v="Department of Labor and Industries"/>
    <s v="2024 Supplemental"/>
    <m/>
    <s v="235-Department of Labor and Industries"/>
    <x v="16"/>
    <s v="B41"/>
    <n v="221000"/>
    <n v="224000"/>
    <n v="445000"/>
    <n v="18416.669999999998"/>
    <n v="18666.669999999998"/>
  </r>
  <r>
    <x v="63"/>
    <s v="Department of Licensing"/>
    <s v="2024 Supplemental"/>
    <m/>
    <s v="240-Department of Licensing"/>
    <x v="16"/>
    <s v="B41"/>
    <n v="90000"/>
    <n v="92000"/>
    <n v="182000"/>
    <n v="7500"/>
    <n v="7666.67"/>
  </r>
  <r>
    <x v="64"/>
    <s v="Military Department"/>
    <s v="2024 Supplemental"/>
    <m/>
    <s v="245-Military Department"/>
    <x v="16"/>
    <s v="B41"/>
    <n v="26000"/>
    <n v="26000"/>
    <n v="52000"/>
    <n v="2166.67"/>
    <n v="2166.67"/>
  </r>
  <r>
    <x v="65"/>
    <s v="Public Employment Relations Comm"/>
    <s v="2024 Supplemental"/>
    <m/>
    <s v="275-Public Employment Relations Comm"/>
    <x v="16"/>
    <s v="B41"/>
    <n v="2000"/>
    <n v="2000"/>
    <n v="4000"/>
    <n v="166.67"/>
    <n v="166.67"/>
  </r>
  <r>
    <x v="66"/>
    <s v="Dept of Social and Health Services"/>
    <s v="2024 Supplemental"/>
    <m/>
    <s v="300-Dept of Social and Health Services"/>
    <x v="16"/>
    <s v="B41"/>
    <n v="1125000"/>
    <n v="1141000"/>
    <n v="2266000"/>
    <n v="93750"/>
    <n v="95083.33"/>
  </r>
  <r>
    <x v="67"/>
    <s v="Department of Health"/>
    <s v="2024 Supplemental"/>
    <m/>
    <s v="303-Department of Health"/>
    <x v="16"/>
    <s v="B41"/>
    <n v="195000"/>
    <n v="196000"/>
    <n v="391000"/>
    <n v="16250"/>
    <n v="16333.33"/>
  </r>
  <r>
    <x v="68"/>
    <s v="Department of Veterans' Affairs"/>
    <s v="2024 Supplemental"/>
    <m/>
    <s v="305-Department of Veterans' Affairs"/>
    <x v="16"/>
    <s v="B41"/>
    <n v="55000"/>
    <n v="58000"/>
    <n v="113000"/>
    <n v="4583.33"/>
    <n v="4833.33"/>
  </r>
  <r>
    <x v="69"/>
    <s v="Dept of Children, Youth &amp; Families"/>
    <s v="2024 Supplemental"/>
    <m/>
    <s v="307-Dept of Children, Youth &amp; Families"/>
    <x v="16"/>
    <s v="B41"/>
    <n v="319000"/>
    <n v="324000"/>
    <n v="643000"/>
    <n v="26583.33"/>
    <n v="27000"/>
  </r>
  <r>
    <x v="70"/>
    <s v="Department of Corrections"/>
    <s v="2024 Supplemental"/>
    <m/>
    <s v="310-Department of Corrections"/>
    <x v="16"/>
    <s v="B41"/>
    <n v="614000"/>
    <n v="623000"/>
    <n v="1237000"/>
    <n v="51166.67"/>
    <n v="51916.67"/>
  </r>
  <r>
    <x v="71"/>
    <s v="Dept of Services for the Blind"/>
    <s v="2024 Supplemental"/>
    <m/>
    <s v="315-Dept of Services for the Blind"/>
    <x v="16"/>
    <s v="B41"/>
    <n v="6000"/>
    <n v="6000"/>
    <n v="12000"/>
    <n v="500"/>
    <n v="500"/>
  </r>
  <r>
    <x v="72"/>
    <s v="Student Achievement Council"/>
    <s v="2024 Supplemental"/>
    <m/>
    <s v="340-Student Achievement Council"/>
    <x v="16"/>
    <s v="B41"/>
    <n v="7000"/>
    <n v="7000"/>
    <n v="14000"/>
    <n v="583.33000000000004"/>
    <n v="583.33000000000004"/>
  </r>
  <r>
    <x v="73"/>
    <s v="LEOFF 2 Retirement Board"/>
    <s v="2024 Supplemental"/>
    <m/>
    <s v="341-LEOFF 2 Retirement Board"/>
    <x v="16"/>
    <s v="B41"/>
    <n v="0"/>
    <n v="1000"/>
    <n v="1000"/>
    <n v="0"/>
    <n v="83.33"/>
  </r>
  <r>
    <x v="74"/>
    <s v="Public Schools"/>
    <s v="2024 Supplemental"/>
    <m/>
    <s v="350-Public Schools"/>
    <x v="16"/>
    <s v="B41"/>
    <n v="32000"/>
    <n v="32000"/>
    <n v="64000"/>
    <n v="2666.67"/>
    <n v="2666.67"/>
  </r>
  <r>
    <x v="75"/>
    <s v="State School for the Blind"/>
    <s v="2024 Supplemental"/>
    <m/>
    <s v="351-State School for the Blind"/>
    <x v="16"/>
    <s v="B41"/>
    <n v="8000"/>
    <n v="8000"/>
    <n v="16000"/>
    <n v="666.67"/>
    <n v="666.67"/>
  </r>
  <r>
    <x v="76"/>
    <s v="Childhood Deafness &amp; Hearing Loss"/>
    <s v="2024 Supplemental"/>
    <m/>
    <s v="353-Childhood Deafness &amp; Hearing Loss"/>
    <x v="16"/>
    <s v="B41"/>
    <n v="9000"/>
    <n v="10000"/>
    <n v="19000"/>
    <n v="750"/>
    <n v="833.33"/>
  </r>
  <r>
    <x v="77"/>
    <s v="Workforce Trng &amp; Educ Coord Board"/>
    <s v="2024 Supplemental"/>
    <m/>
    <s v="354-Workforce Trng &amp; Educ Coord Board"/>
    <x v="16"/>
    <s v="B41"/>
    <n v="1000"/>
    <n v="2000"/>
    <n v="3000"/>
    <n v="83.33"/>
    <n v="166.67"/>
  </r>
  <r>
    <x v="78"/>
    <s v="Archaeology &amp; Historic Preservation"/>
    <s v="2024 Supplemental"/>
    <m/>
    <s v="355-Archaeology &amp; Historic Preservation"/>
    <x v="16"/>
    <s v="B41"/>
    <n v="2000"/>
    <n v="1000"/>
    <n v="3000"/>
    <n v="166.67"/>
    <n v="83.33"/>
  </r>
  <r>
    <x v="79"/>
    <s v="Washington Charter School Comm"/>
    <s v="2024 Supplemental"/>
    <m/>
    <s v="359-Washington Charter School Comm"/>
    <x v="16"/>
    <s v="B41"/>
    <n v="0"/>
    <n v="0"/>
    <n v="0"/>
    <n v="0"/>
    <n v="0"/>
  </r>
  <r>
    <x v="80"/>
    <s v="University of Washington"/>
    <s v="2024 Supplemental"/>
    <m/>
    <s v="360-University of Washington"/>
    <x v="16"/>
    <s v="B41"/>
    <n v="80000"/>
    <n v="81000"/>
    <n v="161000"/>
    <n v="6666.67"/>
    <n v="6750"/>
  </r>
  <r>
    <x v="81"/>
    <s v="Washington State University"/>
    <s v="2024 Supplemental"/>
    <m/>
    <s v="365-Washington State University"/>
    <x v="16"/>
    <s v="B41"/>
    <n v="36000"/>
    <n v="38000"/>
    <n v="74000"/>
    <n v="3000"/>
    <n v="3166.67"/>
  </r>
  <r>
    <x v="82"/>
    <s v="Eastern Washington University"/>
    <s v="2024 Supplemental"/>
    <m/>
    <s v="370-Eastern Washington University"/>
    <x v="16"/>
    <s v="B41"/>
    <n v="8000"/>
    <n v="9000"/>
    <n v="17000"/>
    <n v="666.67"/>
    <n v="750"/>
  </r>
  <r>
    <x v="83"/>
    <s v="Central Washington University"/>
    <s v="2024 Supplemental"/>
    <m/>
    <s v="375-Central Washington University"/>
    <x v="16"/>
    <s v="B41"/>
    <n v="9000"/>
    <n v="8000"/>
    <n v="17000"/>
    <n v="750"/>
    <n v="666.67"/>
  </r>
  <r>
    <x v="84"/>
    <s v="The Evergreen State College"/>
    <s v="2024 Supplemental"/>
    <m/>
    <s v="376-The Evergreen State College"/>
    <x v="16"/>
    <s v="B41"/>
    <n v="6000"/>
    <n v="7000"/>
    <n v="13000"/>
    <n v="500"/>
    <n v="583.33000000000004"/>
  </r>
  <r>
    <x v="85"/>
    <s v="Western Washington University"/>
    <s v="2024 Supplemental"/>
    <m/>
    <s v="380-Western Washington University"/>
    <x v="16"/>
    <s v="B41"/>
    <n v="16000"/>
    <n v="16000"/>
    <n v="32000"/>
    <n v="1333.33"/>
    <n v="1333.33"/>
  </r>
  <r>
    <x v="86"/>
    <s v="Washington State Arts Commission"/>
    <s v="2024 Supplemental"/>
    <m/>
    <s v="387-Washington State Arts Commission"/>
    <x v="16"/>
    <s v="B41"/>
    <n v="1000"/>
    <n v="2000"/>
    <n v="3000"/>
    <n v="83.33"/>
    <n v="166.67"/>
  </r>
  <r>
    <x v="87"/>
    <s v="Washington State Historical Society"/>
    <s v="2024 Supplemental"/>
    <m/>
    <s v="390-Washington State Historical Society"/>
    <x v="16"/>
    <s v="B41"/>
    <n v="2000"/>
    <n v="3000"/>
    <n v="5000"/>
    <n v="166.67"/>
    <n v="250"/>
  </r>
  <r>
    <x v="88"/>
    <s v="East Wash State Historical Society"/>
    <s v="2024 Supplemental"/>
    <m/>
    <s v="395-East Wash State Historical Society"/>
    <x v="16"/>
    <s v="B41"/>
    <n v="2000"/>
    <n v="2000"/>
    <n v="4000"/>
    <n v="166.67"/>
    <n v="166.67"/>
  </r>
  <r>
    <x v="89"/>
    <s v="Department of Transportation"/>
    <s v="2024 Supplemental"/>
    <m/>
    <s v="405-Department of Transportation"/>
    <x v="16"/>
    <s v="B41"/>
    <n v="477000"/>
    <n v="483000"/>
    <n v="960000"/>
    <n v="39750"/>
    <n v="40250"/>
  </r>
  <r>
    <x v="90"/>
    <s v="County Road Administration Board"/>
    <s v="2024 Supplemental"/>
    <m/>
    <s v="406-County Road Administration Board"/>
    <x v="16"/>
    <s v="B41"/>
    <n v="1000"/>
    <n v="1000"/>
    <n v="2000"/>
    <n v="83.33"/>
    <n v="83.33"/>
  </r>
  <r>
    <x v="91"/>
    <s v="Transportation Improvement Board"/>
    <s v="2024 Supplemental"/>
    <m/>
    <s v="407-Transportation Improvement Board"/>
    <x v="16"/>
    <s v="B41"/>
    <n v="0"/>
    <n v="1000"/>
    <n v="1000"/>
    <n v="0"/>
    <n v="83.33"/>
  </r>
  <r>
    <x v="92"/>
    <s v="Transportation Commission"/>
    <s v="2024 Supplemental"/>
    <m/>
    <s v="410-Transportation Commission"/>
    <x v="16"/>
    <s v="B41"/>
    <n v="0"/>
    <n v="1000"/>
    <n v="1000"/>
    <n v="0"/>
    <n v="83.33"/>
  </r>
  <r>
    <x v="93"/>
    <s v="Freight Mobility Strategic Invest"/>
    <s v="2024 Supplemental"/>
    <m/>
    <s v="411-Freight Mobility Strategic Invest"/>
    <x v="16"/>
    <s v="B41"/>
    <n v="0"/>
    <n v="0"/>
    <n v="0"/>
    <n v="0"/>
    <n v="0"/>
  </r>
  <r>
    <x v="94"/>
    <s v="Columbia River Gorge Commission"/>
    <s v="2024 Supplemental"/>
    <m/>
    <s v="460-Columbia River Gorge Commission"/>
    <x v="16"/>
    <s v="B41"/>
    <n v="0"/>
    <n v="2000"/>
    <n v="2000"/>
    <n v="0"/>
    <n v="166.67"/>
  </r>
  <r>
    <x v="95"/>
    <s v="Department of Ecology"/>
    <s v="2024 Supplemental"/>
    <m/>
    <s v="461-Department of Ecology"/>
    <x v="16"/>
    <s v="B41"/>
    <n v="112000"/>
    <n v="119000"/>
    <n v="231000"/>
    <n v="9333.33"/>
    <n v="9916.67"/>
  </r>
  <r>
    <x v="96"/>
    <s v="WA Pollution Liab Insurance Program"/>
    <s v="2024 Supplemental"/>
    <m/>
    <s v="462-WA Pollution Liab Insurance Program"/>
    <x v="16"/>
    <s v="B41"/>
    <n v="2000"/>
    <n v="1000"/>
    <n v="3000"/>
    <n v="166.67"/>
    <n v="83.33"/>
  </r>
  <r>
    <x v="97"/>
    <s v="Energy Fac Site Eval"/>
    <s v="2024 Supplemental"/>
    <m/>
    <s v="463-Energy Fac Site Eval"/>
    <x v="16"/>
    <s v="B41"/>
    <n v="0"/>
    <n v="0"/>
    <n v="0"/>
    <n v="0"/>
    <n v="0"/>
  </r>
  <r>
    <x v="98"/>
    <s v="State Parks and Recreation Comm"/>
    <s v="2024 Supplemental"/>
    <m/>
    <s v="465-State Parks and Recreation Comm"/>
    <x v="16"/>
    <s v="B41"/>
    <n v="57000"/>
    <n v="58000"/>
    <n v="115000"/>
    <n v="4750"/>
    <n v="4833.33"/>
  </r>
  <r>
    <x v="99"/>
    <s v="Rec and Conservation Funding Board"/>
    <s v="2024 Supplemental"/>
    <m/>
    <s v="467-Rec and Conservation Funding Board"/>
    <x v="16"/>
    <s v="B41"/>
    <n v="5000"/>
    <n v="5000"/>
    <n v="10000"/>
    <n v="416.67"/>
    <n v="416.67"/>
  </r>
  <r>
    <x v="100"/>
    <s v="Environ &amp; Land Use Hearings Office"/>
    <s v="2024 Supplemental"/>
    <m/>
    <s v="468-Environ &amp; Land Use Hearings Office"/>
    <x v="16"/>
    <s v="B41"/>
    <n v="1000"/>
    <n v="1000"/>
    <n v="2000"/>
    <n v="83.33"/>
    <n v="83.33"/>
  </r>
  <r>
    <x v="101"/>
    <s v="State Conservation Commission"/>
    <s v="2024 Supplemental"/>
    <m/>
    <s v="471-State Conservation Commission"/>
    <x v="16"/>
    <s v="B41"/>
    <n v="1000"/>
    <n v="2000"/>
    <n v="3000"/>
    <n v="83.33"/>
    <n v="166.67"/>
  </r>
  <r>
    <x v="102"/>
    <s v="Dept of Fish and Wildlife"/>
    <s v="2024 Supplemental"/>
    <m/>
    <s v="477-Dept of Fish and Wildlife"/>
    <x v="16"/>
    <s v="B41"/>
    <n v="138000"/>
    <n v="140000"/>
    <n v="278000"/>
    <n v="11500"/>
    <n v="11666.67"/>
  </r>
  <r>
    <x v="103"/>
    <s v="Puget Sound Partnership"/>
    <s v="2024 Supplemental"/>
    <m/>
    <s v="478-Puget Sound Partnership"/>
    <x v="16"/>
    <s v="B41"/>
    <n v="2000"/>
    <n v="4000"/>
    <n v="6000"/>
    <n v="166.67"/>
    <n v="333.33"/>
  </r>
  <r>
    <x v="104"/>
    <s v="Department of Natural Resources"/>
    <s v="2024 Supplemental"/>
    <m/>
    <s v="490-Department of Natural Resources"/>
    <x v="16"/>
    <s v="B41"/>
    <n v="139000"/>
    <n v="136000"/>
    <n v="275000"/>
    <n v="11583.33"/>
    <n v="11333.33"/>
  </r>
  <r>
    <x v="105"/>
    <s v="Department of Agriculture"/>
    <s v="2024 Supplemental"/>
    <m/>
    <s v="495-Department of Agriculture"/>
    <x v="16"/>
    <s v="B41"/>
    <n v="54000"/>
    <n v="58000"/>
    <n v="112000"/>
    <n v="4500"/>
    <n v="4833.33"/>
  </r>
  <r>
    <x v="106"/>
    <s v="Employment Security Department"/>
    <s v="2024 Supplemental"/>
    <m/>
    <s v="540-Employment Security Department"/>
    <x v="16"/>
    <s v="B41"/>
    <n v="195000"/>
    <n v="194000"/>
    <n v="389000"/>
    <n v="16250"/>
    <n v="16166.67"/>
  </r>
  <r>
    <x v="107"/>
    <s v="Community/Technical College System"/>
    <s v="2024 Supplemental"/>
    <m/>
    <s v="699-Community/Technical College System"/>
    <x v="16"/>
    <s v="B41"/>
    <n v="99000"/>
    <n v="100000"/>
    <n v="199000"/>
    <n v="8250"/>
    <n v="8333.33"/>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r>
    <x v="113"/>
    <m/>
    <m/>
    <m/>
    <s v="-"/>
    <x v="17"/>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A70AE4-FFFE-47E2-9FA6-27734CA05993}"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F21" firstHeaderRow="0" firstDataRow="1" firstDataCol="1" rowPageCount="1" colPageCount="1"/>
  <pivotFields count="12">
    <pivotField axis="axisPage" showAll="0">
      <items count="114">
        <item x="0"/>
        <item x="1"/>
        <item x="2"/>
        <item x="3"/>
        <item x="4"/>
        <item x="5"/>
        <item x="6"/>
        <item x="7"/>
        <item x="8"/>
        <item x="9"/>
        <item x="10"/>
        <item x="11"/>
        <item x="12"/>
        <item x="13"/>
        <item x="14"/>
        <item x="15"/>
        <item x="16"/>
        <item x="17"/>
        <item x="18"/>
        <item x="20"/>
        <item x="19"/>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108"/>
        <item x="79"/>
        <item x="80"/>
        <item x="81"/>
        <item x="82"/>
        <item x="83"/>
        <item x="84"/>
        <item x="85"/>
        <item x="86"/>
        <item x="87"/>
        <item x="88"/>
        <item x="89"/>
        <item x="90"/>
        <item x="91"/>
        <item x="92"/>
        <item x="93"/>
        <item x="94"/>
        <item x="95"/>
        <item x="96"/>
        <item x="97"/>
        <item x="98"/>
        <item x="99"/>
        <item x="100"/>
        <item x="101"/>
        <item x="102"/>
        <item x="103"/>
        <item x="104"/>
        <item x="105"/>
        <item x="106"/>
        <item x="109"/>
        <item x="110"/>
        <item x="111"/>
        <item x="112"/>
        <item x="107"/>
        <item t="default"/>
      </items>
    </pivotField>
    <pivotField showAll="0"/>
    <pivotField showAll="0"/>
    <pivotField showAll="0"/>
    <pivotField showAll="0"/>
    <pivotField axis="axisRow" showAll="0">
      <items count="22">
        <item m="1" x="17"/>
        <item x="1"/>
        <item m="1" x="18"/>
        <item x="3"/>
        <item x="4"/>
        <item x="5"/>
        <item x="6"/>
        <item x="7"/>
        <item x="8"/>
        <item x="9"/>
        <item x="10"/>
        <item x="11"/>
        <item x="12"/>
        <item x="13"/>
        <item x="14"/>
        <item m="1" x="19"/>
        <item m="1" x="20"/>
        <item x="0"/>
        <item x="2"/>
        <item x="15"/>
        <item x="16"/>
        <item t="default"/>
      </items>
    </pivotField>
    <pivotField showAll="0"/>
    <pivotField dataField="1" numFmtId="43" showAll="0"/>
    <pivotField dataField="1" numFmtId="43" showAll="0"/>
    <pivotField dataField="1" numFmtId="43" showAll="0"/>
    <pivotField dataField="1" numFmtId="43" showAll="0"/>
    <pivotField dataField="1" numFmtId="43" showAll="0"/>
  </pivotFields>
  <rowFields count="1">
    <field x="5"/>
  </rowFields>
  <rowItems count="18">
    <i>
      <x v="1"/>
    </i>
    <i>
      <x v="3"/>
    </i>
    <i>
      <x v="4"/>
    </i>
    <i>
      <x v="5"/>
    </i>
    <i>
      <x v="6"/>
    </i>
    <i>
      <x v="7"/>
    </i>
    <i>
      <x v="8"/>
    </i>
    <i>
      <x v="9"/>
    </i>
    <i>
      <x v="10"/>
    </i>
    <i>
      <x v="11"/>
    </i>
    <i>
      <x v="12"/>
    </i>
    <i>
      <x v="13"/>
    </i>
    <i>
      <x v="14"/>
    </i>
    <i>
      <x v="17"/>
    </i>
    <i>
      <x v="18"/>
    </i>
    <i>
      <x v="19"/>
    </i>
    <i>
      <x v="20"/>
    </i>
    <i t="grand">
      <x/>
    </i>
  </rowItems>
  <colFields count="1">
    <field x="-2"/>
  </colFields>
  <colItems count="5">
    <i>
      <x/>
    </i>
    <i i="1">
      <x v="1"/>
    </i>
    <i i="2">
      <x v="2"/>
    </i>
    <i i="3">
      <x v="3"/>
    </i>
    <i i="4">
      <x v="4"/>
    </i>
  </colItems>
  <pageFields count="1">
    <pageField fld="0" hier="-1"/>
  </pageFields>
  <dataFields count="5">
    <dataField name="Sum of FY1 ANNUAL" fld="7" baseField="0" baseItem="0"/>
    <dataField name="Sum of FY1 MONTHLY" fld="10" baseField="0" baseItem="0"/>
    <dataField name="Sum of FY2 ANNUAL" fld="8" baseField="0" baseItem="0"/>
    <dataField name="Sum of FY2 MONTHLY" fld="11" baseField="0" baseItem="0"/>
    <dataField name="Sum of BILLING BIEN" fld="9" baseField="0" baseItem="0"/>
  </dataFields>
  <formats count="3">
    <format dxfId="18">
      <pivotArea outline="0" collapsedLevelsAreSubtotals="1" fieldPosition="0"/>
    </format>
    <format dxfId="17">
      <pivotArea dataOnly="0" labelOnly="1" outline="0" fieldPosition="0">
        <references count="1">
          <reference field="0" count="0"/>
        </references>
      </pivotArea>
    </format>
    <format dxfId="16">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0DEBA69-8C6B-4D78-8E97-1F03B5B31B70}"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2015" firstHeaderRow="1" firstDataRow="1" firstDataCol="1"/>
  <pivotFields count="12">
    <pivotField axis="axisRow" showAll="0" defaultSubtotal="0">
      <items count="114">
        <item x="0"/>
        <item x="1"/>
        <item x="2"/>
        <item x="3"/>
        <item x="4"/>
        <item x="5"/>
        <item x="6"/>
        <item x="7"/>
        <item x="8"/>
        <item x="9"/>
        <item x="10"/>
        <item x="11"/>
        <item x="12"/>
        <item x="13"/>
        <item x="14"/>
        <item x="15"/>
        <item x="16"/>
        <item x="17"/>
        <item x="18"/>
        <item x="20"/>
        <item x="19"/>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108"/>
        <item x="79"/>
        <item x="80"/>
        <item x="81"/>
        <item x="82"/>
        <item x="83"/>
        <item x="84"/>
        <item x="85"/>
        <item x="86"/>
        <item x="87"/>
        <item x="88"/>
        <item x="89"/>
        <item x="90"/>
        <item x="91"/>
        <item x="92"/>
        <item x="93"/>
        <item x="94"/>
        <item x="95"/>
        <item x="96"/>
        <item x="97"/>
        <item x="98"/>
        <item x="99"/>
        <item x="100"/>
        <item x="101"/>
        <item x="102"/>
        <item x="103"/>
        <item x="104"/>
        <item x="105"/>
        <item x="106"/>
        <item x="109"/>
        <item x="110"/>
        <item x="111"/>
        <item x="112"/>
        <item x="107"/>
        <item x="113"/>
      </items>
    </pivotField>
    <pivotField showAll="0"/>
    <pivotField showAll="0"/>
    <pivotField showAll="0"/>
    <pivotField showAll="0"/>
    <pivotField axis="axisRow" showAll="0">
      <items count="23">
        <item m="1" x="18"/>
        <item x="1"/>
        <item m="1" x="19"/>
        <item x="3"/>
        <item x="4"/>
        <item x="5"/>
        <item x="6"/>
        <item x="7"/>
        <item x="8"/>
        <item x="9"/>
        <item x="10"/>
        <item x="11"/>
        <item x="12"/>
        <item x="13"/>
        <item x="14"/>
        <item m="1" x="20"/>
        <item m="1" x="21"/>
        <item x="17"/>
        <item x="0"/>
        <item x="2"/>
        <item x="15"/>
        <item x="16"/>
        <item t="default"/>
      </items>
    </pivotField>
    <pivotField showAll="0"/>
    <pivotField dataField="1" showAll="0"/>
    <pivotField showAll="0"/>
    <pivotField showAll="0"/>
    <pivotField showAll="0"/>
    <pivotField showAll="0"/>
  </pivotFields>
  <rowFields count="2">
    <field x="0"/>
    <field x="5"/>
  </rowFields>
  <rowItems count="2012">
    <i>
      <x/>
    </i>
    <i r="1">
      <x v="1"/>
    </i>
    <i r="1">
      <x v="3"/>
    </i>
    <i r="1">
      <x v="4"/>
    </i>
    <i r="1">
      <x v="5"/>
    </i>
    <i r="1">
      <x v="6"/>
    </i>
    <i r="1">
      <x v="7"/>
    </i>
    <i r="1">
      <x v="8"/>
    </i>
    <i r="1">
      <x v="9"/>
    </i>
    <i r="1">
      <x v="10"/>
    </i>
    <i r="1">
      <x v="11"/>
    </i>
    <i r="1">
      <x v="12"/>
    </i>
    <i r="1">
      <x v="13"/>
    </i>
    <i r="1">
      <x v="14"/>
    </i>
    <i r="1">
      <x v="18"/>
    </i>
    <i r="1">
      <x v="19"/>
    </i>
    <i r="1">
      <x v="20"/>
    </i>
    <i r="1">
      <x v="21"/>
    </i>
    <i>
      <x v="1"/>
    </i>
    <i r="1">
      <x v="1"/>
    </i>
    <i r="1">
      <x v="3"/>
    </i>
    <i r="1">
      <x v="4"/>
    </i>
    <i r="1">
      <x v="5"/>
    </i>
    <i r="1">
      <x v="6"/>
    </i>
    <i r="1">
      <x v="7"/>
    </i>
    <i r="1">
      <x v="8"/>
    </i>
    <i r="1">
      <x v="9"/>
    </i>
    <i r="1">
      <x v="10"/>
    </i>
    <i r="1">
      <x v="11"/>
    </i>
    <i r="1">
      <x v="12"/>
    </i>
    <i r="1">
      <x v="13"/>
    </i>
    <i r="1">
      <x v="14"/>
    </i>
    <i r="1">
      <x v="18"/>
    </i>
    <i r="1">
      <x v="19"/>
    </i>
    <i r="1">
      <x v="20"/>
    </i>
    <i r="1">
      <x v="21"/>
    </i>
    <i>
      <x v="2"/>
    </i>
    <i r="1">
      <x v="1"/>
    </i>
    <i r="1">
      <x v="3"/>
    </i>
    <i r="1">
      <x v="4"/>
    </i>
    <i r="1">
      <x v="5"/>
    </i>
    <i r="1">
      <x v="6"/>
    </i>
    <i r="1">
      <x v="7"/>
    </i>
    <i r="1">
      <x v="8"/>
    </i>
    <i r="1">
      <x v="9"/>
    </i>
    <i r="1">
      <x v="10"/>
    </i>
    <i r="1">
      <x v="11"/>
    </i>
    <i r="1">
      <x v="12"/>
    </i>
    <i r="1">
      <x v="13"/>
    </i>
    <i r="1">
      <x v="14"/>
    </i>
    <i r="1">
      <x v="18"/>
    </i>
    <i r="1">
      <x v="19"/>
    </i>
    <i r="1">
      <x v="20"/>
    </i>
    <i r="1">
      <x v="21"/>
    </i>
    <i>
      <x v="3"/>
    </i>
    <i r="1">
      <x v="1"/>
    </i>
    <i r="1">
      <x v="3"/>
    </i>
    <i r="1">
      <x v="4"/>
    </i>
    <i r="1">
      <x v="5"/>
    </i>
    <i r="1">
      <x v="6"/>
    </i>
    <i r="1">
      <x v="7"/>
    </i>
    <i r="1">
      <x v="8"/>
    </i>
    <i r="1">
      <x v="9"/>
    </i>
    <i r="1">
      <x v="10"/>
    </i>
    <i r="1">
      <x v="11"/>
    </i>
    <i r="1">
      <x v="12"/>
    </i>
    <i r="1">
      <x v="13"/>
    </i>
    <i r="1">
      <x v="14"/>
    </i>
    <i r="1">
      <x v="18"/>
    </i>
    <i r="1">
      <x v="19"/>
    </i>
    <i r="1">
      <x v="20"/>
    </i>
    <i r="1">
      <x v="21"/>
    </i>
    <i>
      <x v="4"/>
    </i>
    <i r="1">
      <x v="1"/>
    </i>
    <i r="1">
      <x v="3"/>
    </i>
    <i r="1">
      <x v="4"/>
    </i>
    <i r="1">
      <x v="5"/>
    </i>
    <i r="1">
      <x v="6"/>
    </i>
    <i r="1">
      <x v="7"/>
    </i>
    <i r="1">
      <x v="8"/>
    </i>
    <i r="1">
      <x v="9"/>
    </i>
    <i r="1">
      <x v="10"/>
    </i>
    <i r="1">
      <x v="11"/>
    </i>
    <i r="1">
      <x v="12"/>
    </i>
    <i r="1">
      <x v="13"/>
    </i>
    <i r="1">
      <x v="14"/>
    </i>
    <i r="1">
      <x v="18"/>
    </i>
    <i r="1">
      <x v="19"/>
    </i>
    <i r="1">
      <x v="20"/>
    </i>
    <i r="1">
      <x v="21"/>
    </i>
    <i>
      <x v="5"/>
    </i>
    <i r="1">
      <x v="1"/>
    </i>
    <i r="1">
      <x v="3"/>
    </i>
    <i r="1">
      <x v="4"/>
    </i>
    <i r="1">
      <x v="5"/>
    </i>
    <i r="1">
      <x v="6"/>
    </i>
    <i r="1">
      <x v="7"/>
    </i>
    <i r="1">
      <x v="8"/>
    </i>
    <i r="1">
      <x v="9"/>
    </i>
    <i r="1">
      <x v="10"/>
    </i>
    <i r="1">
      <x v="11"/>
    </i>
    <i r="1">
      <x v="12"/>
    </i>
    <i r="1">
      <x v="13"/>
    </i>
    <i r="1">
      <x v="14"/>
    </i>
    <i r="1">
      <x v="18"/>
    </i>
    <i r="1">
      <x v="19"/>
    </i>
    <i r="1">
      <x v="20"/>
    </i>
    <i r="1">
      <x v="21"/>
    </i>
    <i>
      <x v="6"/>
    </i>
    <i r="1">
      <x v="1"/>
    </i>
    <i r="1">
      <x v="3"/>
    </i>
    <i r="1">
      <x v="4"/>
    </i>
    <i r="1">
      <x v="5"/>
    </i>
    <i r="1">
      <x v="6"/>
    </i>
    <i r="1">
      <x v="7"/>
    </i>
    <i r="1">
      <x v="8"/>
    </i>
    <i r="1">
      <x v="9"/>
    </i>
    <i r="1">
      <x v="10"/>
    </i>
    <i r="1">
      <x v="11"/>
    </i>
    <i r="1">
      <x v="12"/>
    </i>
    <i r="1">
      <x v="13"/>
    </i>
    <i r="1">
      <x v="14"/>
    </i>
    <i r="1">
      <x v="18"/>
    </i>
    <i r="1">
      <x v="19"/>
    </i>
    <i r="1">
      <x v="20"/>
    </i>
    <i r="1">
      <x v="21"/>
    </i>
    <i>
      <x v="7"/>
    </i>
    <i r="1">
      <x v="1"/>
    </i>
    <i r="1">
      <x v="3"/>
    </i>
    <i r="1">
      <x v="4"/>
    </i>
    <i r="1">
      <x v="5"/>
    </i>
    <i r="1">
      <x v="6"/>
    </i>
    <i r="1">
      <x v="7"/>
    </i>
    <i r="1">
      <x v="8"/>
    </i>
    <i r="1">
      <x v="9"/>
    </i>
    <i r="1">
      <x v="10"/>
    </i>
    <i r="1">
      <x v="11"/>
    </i>
    <i r="1">
      <x v="12"/>
    </i>
    <i r="1">
      <x v="13"/>
    </i>
    <i r="1">
      <x v="14"/>
    </i>
    <i r="1">
      <x v="18"/>
    </i>
    <i r="1">
      <x v="19"/>
    </i>
    <i r="1">
      <x v="20"/>
    </i>
    <i r="1">
      <x v="21"/>
    </i>
    <i>
      <x v="8"/>
    </i>
    <i r="1">
      <x v="1"/>
    </i>
    <i r="1">
      <x v="3"/>
    </i>
    <i r="1">
      <x v="4"/>
    </i>
    <i r="1">
      <x v="5"/>
    </i>
    <i r="1">
      <x v="6"/>
    </i>
    <i r="1">
      <x v="7"/>
    </i>
    <i r="1">
      <x v="8"/>
    </i>
    <i r="1">
      <x v="9"/>
    </i>
    <i r="1">
      <x v="10"/>
    </i>
    <i r="1">
      <x v="11"/>
    </i>
    <i r="1">
      <x v="12"/>
    </i>
    <i r="1">
      <x v="13"/>
    </i>
    <i r="1">
      <x v="14"/>
    </i>
    <i r="1">
      <x v="18"/>
    </i>
    <i r="1">
      <x v="19"/>
    </i>
    <i r="1">
      <x v="20"/>
    </i>
    <i r="1">
      <x v="21"/>
    </i>
    <i>
      <x v="9"/>
    </i>
    <i r="1">
      <x v="1"/>
    </i>
    <i r="1">
      <x v="3"/>
    </i>
    <i r="1">
      <x v="4"/>
    </i>
    <i r="1">
      <x v="5"/>
    </i>
    <i r="1">
      <x v="6"/>
    </i>
    <i r="1">
      <x v="7"/>
    </i>
    <i r="1">
      <x v="8"/>
    </i>
    <i r="1">
      <x v="9"/>
    </i>
    <i r="1">
      <x v="10"/>
    </i>
    <i r="1">
      <x v="11"/>
    </i>
    <i r="1">
      <x v="12"/>
    </i>
    <i r="1">
      <x v="13"/>
    </i>
    <i r="1">
      <x v="14"/>
    </i>
    <i r="1">
      <x v="18"/>
    </i>
    <i r="1">
      <x v="19"/>
    </i>
    <i r="1">
      <x v="20"/>
    </i>
    <i r="1">
      <x v="21"/>
    </i>
    <i>
      <x v="10"/>
    </i>
    <i r="1">
      <x v="1"/>
    </i>
    <i r="1">
      <x v="3"/>
    </i>
    <i r="1">
      <x v="4"/>
    </i>
    <i r="1">
      <x v="5"/>
    </i>
    <i r="1">
      <x v="6"/>
    </i>
    <i r="1">
      <x v="7"/>
    </i>
    <i r="1">
      <x v="8"/>
    </i>
    <i r="1">
      <x v="9"/>
    </i>
    <i r="1">
      <x v="10"/>
    </i>
    <i r="1">
      <x v="11"/>
    </i>
    <i r="1">
      <x v="12"/>
    </i>
    <i r="1">
      <x v="13"/>
    </i>
    <i r="1">
      <x v="14"/>
    </i>
    <i r="1">
      <x v="18"/>
    </i>
    <i r="1">
      <x v="19"/>
    </i>
    <i r="1">
      <x v="20"/>
    </i>
    <i r="1">
      <x v="21"/>
    </i>
    <i>
      <x v="11"/>
    </i>
    <i r="1">
      <x v="1"/>
    </i>
    <i r="1">
      <x v="3"/>
    </i>
    <i r="1">
      <x v="4"/>
    </i>
    <i r="1">
      <x v="5"/>
    </i>
    <i r="1">
      <x v="6"/>
    </i>
    <i r="1">
      <x v="7"/>
    </i>
    <i r="1">
      <x v="8"/>
    </i>
    <i r="1">
      <x v="9"/>
    </i>
    <i r="1">
      <x v="10"/>
    </i>
    <i r="1">
      <x v="11"/>
    </i>
    <i r="1">
      <x v="12"/>
    </i>
    <i r="1">
      <x v="13"/>
    </i>
    <i r="1">
      <x v="14"/>
    </i>
    <i r="1">
      <x v="18"/>
    </i>
    <i r="1">
      <x v="19"/>
    </i>
    <i r="1">
      <x v="20"/>
    </i>
    <i r="1">
      <x v="21"/>
    </i>
    <i>
      <x v="12"/>
    </i>
    <i r="1">
      <x v="1"/>
    </i>
    <i r="1">
      <x v="3"/>
    </i>
    <i r="1">
      <x v="4"/>
    </i>
    <i r="1">
      <x v="5"/>
    </i>
    <i r="1">
      <x v="6"/>
    </i>
    <i r="1">
      <x v="7"/>
    </i>
    <i r="1">
      <x v="8"/>
    </i>
    <i r="1">
      <x v="9"/>
    </i>
    <i r="1">
      <x v="10"/>
    </i>
    <i r="1">
      <x v="11"/>
    </i>
    <i r="1">
      <x v="12"/>
    </i>
    <i r="1">
      <x v="13"/>
    </i>
    <i r="1">
      <x v="14"/>
    </i>
    <i r="1">
      <x v="18"/>
    </i>
    <i r="1">
      <x v="19"/>
    </i>
    <i r="1">
      <x v="20"/>
    </i>
    <i r="1">
      <x v="21"/>
    </i>
    <i>
      <x v="13"/>
    </i>
    <i r="1">
      <x v="1"/>
    </i>
    <i r="1">
      <x v="3"/>
    </i>
    <i r="1">
      <x v="4"/>
    </i>
    <i r="1">
      <x v="5"/>
    </i>
    <i r="1">
      <x v="6"/>
    </i>
    <i r="1">
      <x v="7"/>
    </i>
    <i r="1">
      <x v="8"/>
    </i>
    <i r="1">
      <x v="9"/>
    </i>
    <i r="1">
      <x v="10"/>
    </i>
    <i r="1">
      <x v="11"/>
    </i>
    <i r="1">
      <x v="12"/>
    </i>
    <i r="1">
      <x v="13"/>
    </i>
    <i r="1">
      <x v="14"/>
    </i>
    <i r="1">
      <x v="18"/>
    </i>
    <i r="1">
      <x v="19"/>
    </i>
    <i r="1">
      <x v="20"/>
    </i>
    <i r="1">
      <x v="21"/>
    </i>
    <i>
      <x v="14"/>
    </i>
    <i r="1">
      <x v="1"/>
    </i>
    <i r="1">
      <x v="3"/>
    </i>
    <i r="1">
      <x v="4"/>
    </i>
    <i r="1">
      <x v="5"/>
    </i>
    <i r="1">
      <x v="6"/>
    </i>
    <i r="1">
      <x v="7"/>
    </i>
    <i r="1">
      <x v="8"/>
    </i>
    <i r="1">
      <x v="9"/>
    </i>
    <i r="1">
      <x v="10"/>
    </i>
    <i r="1">
      <x v="11"/>
    </i>
    <i r="1">
      <x v="12"/>
    </i>
    <i r="1">
      <x v="13"/>
    </i>
    <i r="1">
      <x v="14"/>
    </i>
    <i r="1">
      <x v="18"/>
    </i>
    <i r="1">
      <x v="19"/>
    </i>
    <i r="1">
      <x v="20"/>
    </i>
    <i r="1">
      <x v="21"/>
    </i>
    <i>
      <x v="15"/>
    </i>
    <i r="1">
      <x v="1"/>
    </i>
    <i r="1">
      <x v="3"/>
    </i>
    <i r="1">
      <x v="4"/>
    </i>
    <i r="1">
      <x v="5"/>
    </i>
    <i r="1">
      <x v="6"/>
    </i>
    <i r="1">
      <x v="7"/>
    </i>
    <i r="1">
      <x v="8"/>
    </i>
    <i r="1">
      <x v="9"/>
    </i>
    <i r="1">
      <x v="10"/>
    </i>
    <i r="1">
      <x v="11"/>
    </i>
    <i r="1">
      <x v="12"/>
    </i>
    <i r="1">
      <x v="13"/>
    </i>
    <i r="1">
      <x v="14"/>
    </i>
    <i r="1">
      <x v="18"/>
    </i>
    <i r="1">
      <x v="19"/>
    </i>
    <i r="1">
      <x v="20"/>
    </i>
    <i r="1">
      <x v="21"/>
    </i>
    <i>
      <x v="16"/>
    </i>
    <i r="1">
      <x v="1"/>
    </i>
    <i r="1">
      <x v="3"/>
    </i>
    <i r="1">
      <x v="4"/>
    </i>
    <i r="1">
      <x v="5"/>
    </i>
    <i r="1">
      <x v="6"/>
    </i>
    <i r="1">
      <x v="7"/>
    </i>
    <i r="1">
      <x v="8"/>
    </i>
    <i r="1">
      <x v="9"/>
    </i>
    <i r="1">
      <x v="10"/>
    </i>
    <i r="1">
      <x v="11"/>
    </i>
    <i r="1">
      <x v="12"/>
    </i>
    <i r="1">
      <x v="13"/>
    </i>
    <i r="1">
      <x v="14"/>
    </i>
    <i r="1">
      <x v="18"/>
    </i>
    <i r="1">
      <x v="19"/>
    </i>
    <i r="1">
      <x v="20"/>
    </i>
    <i r="1">
      <x v="21"/>
    </i>
    <i>
      <x v="17"/>
    </i>
    <i r="1">
      <x v="1"/>
    </i>
    <i r="1">
      <x v="3"/>
    </i>
    <i r="1">
      <x v="4"/>
    </i>
    <i r="1">
      <x v="5"/>
    </i>
    <i r="1">
      <x v="6"/>
    </i>
    <i r="1">
      <x v="7"/>
    </i>
    <i r="1">
      <x v="8"/>
    </i>
    <i r="1">
      <x v="9"/>
    </i>
    <i r="1">
      <x v="10"/>
    </i>
    <i r="1">
      <x v="11"/>
    </i>
    <i r="1">
      <x v="12"/>
    </i>
    <i r="1">
      <x v="13"/>
    </i>
    <i r="1">
      <x v="14"/>
    </i>
    <i r="1">
      <x v="18"/>
    </i>
    <i r="1">
      <x v="19"/>
    </i>
    <i r="1">
      <x v="20"/>
    </i>
    <i r="1">
      <x v="21"/>
    </i>
    <i>
      <x v="18"/>
    </i>
    <i r="1">
      <x v="1"/>
    </i>
    <i r="1">
      <x v="3"/>
    </i>
    <i r="1">
      <x v="4"/>
    </i>
    <i r="1">
      <x v="5"/>
    </i>
    <i r="1">
      <x v="6"/>
    </i>
    <i r="1">
      <x v="7"/>
    </i>
    <i r="1">
      <x v="8"/>
    </i>
    <i r="1">
      <x v="9"/>
    </i>
    <i r="1">
      <x v="10"/>
    </i>
    <i r="1">
      <x v="11"/>
    </i>
    <i r="1">
      <x v="12"/>
    </i>
    <i r="1">
      <x v="13"/>
    </i>
    <i r="1">
      <x v="14"/>
    </i>
    <i r="1">
      <x v="18"/>
    </i>
    <i r="1">
      <x v="19"/>
    </i>
    <i r="1">
      <x v="20"/>
    </i>
    <i r="1">
      <x v="21"/>
    </i>
    <i>
      <x v="19"/>
    </i>
    <i r="1">
      <x v="1"/>
    </i>
    <i r="1">
      <x v="3"/>
    </i>
    <i r="1">
      <x v="4"/>
    </i>
    <i r="1">
      <x v="5"/>
    </i>
    <i r="1">
      <x v="6"/>
    </i>
    <i r="1">
      <x v="7"/>
    </i>
    <i r="1">
      <x v="8"/>
    </i>
    <i r="1">
      <x v="9"/>
    </i>
    <i r="1">
      <x v="10"/>
    </i>
    <i r="1">
      <x v="11"/>
    </i>
    <i r="1">
      <x v="12"/>
    </i>
    <i r="1">
      <x v="13"/>
    </i>
    <i r="1">
      <x v="14"/>
    </i>
    <i r="1">
      <x v="18"/>
    </i>
    <i r="1">
      <x v="19"/>
    </i>
    <i r="1">
      <x v="20"/>
    </i>
    <i r="1">
      <x v="21"/>
    </i>
    <i>
      <x v="20"/>
    </i>
    <i r="1">
      <x v="1"/>
    </i>
    <i r="1">
      <x v="3"/>
    </i>
    <i r="1">
      <x v="4"/>
    </i>
    <i r="1">
      <x v="5"/>
    </i>
    <i r="1">
      <x v="6"/>
    </i>
    <i r="1">
      <x v="7"/>
    </i>
    <i r="1">
      <x v="8"/>
    </i>
    <i r="1">
      <x v="9"/>
    </i>
    <i r="1">
      <x v="10"/>
    </i>
    <i r="1">
      <x v="11"/>
    </i>
    <i r="1">
      <x v="12"/>
    </i>
    <i r="1">
      <x v="13"/>
    </i>
    <i r="1">
      <x v="14"/>
    </i>
    <i r="1">
      <x v="18"/>
    </i>
    <i r="1">
      <x v="19"/>
    </i>
    <i r="1">
      <x v="20"/>
    </i>
    <i r="1">
      <x v="21"/>
    </i>
    <i>
      <x v="21"/>
    </i>
    <i r="1">
      <x v="1"/>
    </i>
    <i r="1">
      <x v="3"/>
    </i>
    <i r="1">
      <x v="4"/>
    </i>
    <i r="1">
      <x v="5"/>
    </i>
    <i r="1">
      <x v="6"/>
    </i>
    <i r="1">
      <x v="7"/>
    </i>
    <i r="1">
      <x v="8"/>
    </i>
    <i r="1">
      <x v="9"/>
    </i>
    <i r="1">
      <x v="10"/>
    </i>
    <i r="1">
      <x v="11"/>
    </i>
    <i r="1">
      <x v="12"/>
    </i>
    <i r="1">
      <x v="13"/>
    </i>
    <i r="1">
      <x v="14"/>
    </i>
    <i r="1">
      <x v="18"/>
    </i>
    <i r="1">
      <x v="19"/>
    </i>
    <i r="1">
      <x v="20"/>
    </i>
    <i r="1">
      <x v="21"/>
    </i>
    <i>
      <x v="22"/>
    </i>
    <i r="1">
      <x v="1"/>
    </i>
    <i r="1">
      <x v="3"/>
    </i>
    <i r="1">
      <x v="4"/>
    </i>
    <i r="1">
      <x v="5"/>
    </i>
    <i r="1">
      <x v="6"/>
    </i>
    <i r="1">
      <x v="7"/>
    </i>
    <i r="1">
      <x v="8"/>
    </i>
    <i r="1">
      <x v="9"/>
    </i>
    <i r="1">
      <x v="10"/>
    </i>
    <i r="1">
      <x v="11"/>
    </i>
    <i r="1">
      <x v="12"/>
    </i>
    <i r="1">
      <x v="13"/>
    </i>
    <i r="1">
      <x v="14"/>
    </i>
    <i r="1">
      <x v="18"/>
    </i>
    <i r="1">
      <x v="19"/>
    </i>
    <i r="1">
      <x v="20"/>
    </i>
    <i r="1">
      <x v="21"/>
    </i>
    <i>
      <x v="23"/>
    </i>
    <i r="1">
      <x v="1"/>
    </i>
    <i r="1">
      <x v="3"/>
    </i>
    <i r="1">
      <x v="4"/>
    </i>
    <i r="1">
      <x v="5"/>
    </i>
    <i r="1">
      <x v="6"/>
    </i>
    <i r="1">
      <x v="7"/>
    </i>
    <i r="1">
      <x v="8"/>
    </i>
    <i r="1">
      <x v="9"/>
    </i>
    <i r="1">
      <x v="10"/>
    </i>
    <i r="1">
      <x v="11"/>
    </i>
    <i r="1">
      <x v="12"/>
    </i>
    <i r="1">
      <x v="13"/>
    </i>
    <i r="1">
      <x v="14"/>
    </i>
    <i r="1">
      <x v="18"/>
    </i>
    <i r="1">
      <x v="19"/>
    </i>
    <i r="1">
      <x v="20"/>
    </i>
    <i r="1">
      <x v="21"/>
    </i>
    <i>
      <x v="24"/>
    </i>
    <i r="1">
      <x v="1"/>
    </i>
    <i r="1">
      <x v="3"/>
    </i>
    <i r="1">
      <x v="4"/>
    </i>
    <i r="1">
      <x v="5"/>
    </i>
    <i r="1">
      <x v="6"/>
    </i>
    <i r="1">
      <x v="7"/>
    </i>
    <i r="1">
      <x v="8"/>
    </i>
    <i r="1">
      <x v="9"/>
    </i>
    <i r="1">
      <x v="10"/>
    </i>
    <i r="1">
      <x v="11"/>
    </i>
    <i r="1">
      <x v="12"/>
    </i>
    <i r="1">
      <x v="13"/>
    </i>
    <i r="1">
      <x v="14"/>
    </i>
    <i r="1">
      <x v="18"/>
    </i>
    <i r="1">
      <x v="19"/>
    </i>
    <i r="1">
      <x v="20"/>
    </i>
    <i r="1">
      <x v="21"/>
    </i>
    <i>
      <x v="25"/>
    </i>
    <i r="1">
      <x v="1"/>
    </i>
    <i r="1">
      <x v="3"/>
    </i>
    <i r="1">
      <x v="4"/>
    </i>
    <i r="1">
      <x v="5"/>
    </i>
    <i r="1">
      <x v="6"/>
    </i>
    <i r="1">
      <x v="7"/>
    </i>
    <i r="1">
      <x v="8"/>
    </i>
    <i r="1">
      <x v="9"/>
    </i>
    <i r="1">
      <x v="10"/>
    </i>
    <i r="1">
      <x v="11"/>
    </i>
    <i r="1">
      <x v="12"/>
    </i>
    <i r="1">
      <x v="13"/>
    </i>
    <i r="1">
      <x v="14"/>
    </i>
    <i r="1">
      <x v="18"/>
    </i>
    <i r="1">
      <x v="19"/>
    </i>
    <i r="1">
      <x v="20"/>
    </i>
    <i r="1">
      <x v="21"/>
    </i>
    <i>
      <x v="26"/>
    </i>
    <i r="1">
      <x v="1"/>
    </i>
    <i r="1">
      <x v="3"/>
    </i>
    <i r="1">
      <x v="4"/>
    </i>
    <i r="1">
      <x v="5"/>
    </i>
    <i r="1">
      <x v="6"/>
    </i>
    <i r="1">
      <x v="7"/>
    </i>
    <i r="1">
      <x v="8"/>
    </i>
    <i r="1">
      <x v="9"/>
    </i>
    <i r="1">
      <x v="10"/>
    </i>
    <i r="1">
      <x v="11"/>
    </i>
    <i r="1">
      <x v="12"/>
    </i>
    <i r="1">
      <x v="13"/>
    </i>
    <i r="1">
      <x v="14"/>
    </i>
    <i r="1">
      <x v="18"/>
    </i>
    <i r="1">
      <x v="19"/>
    </i>
    <i r="1">
      <x v="20"/>
    </i>
    <i r="1">
      <x v="21"/>
    </i>
    <i>
      <x v="27"/>
    </i>
    <i r="1">
      <x v="1"/>
    </i>
    <i r="1">
      <x v="3"/>
    </i>
    <i r="1">
      <x v="4"/>
    </i>
    <i r="1">
      <x v="5"/>
    </i>
    <i r="1">
      <x v="6"/>
    </i>
    <i r="1">
      <x v="7"/>
    </i>
    <i r="1">
      <x v="8"/>
    </i>
    <i r="1">
      <x v="9"/>
    </i>
    <i r="1">
      <x v="10"/>
    </i>
    <i r="1">
      <x v="11"/>
    </i>
    <i r="1">
      <x v="12"/>
    </i>
    <i r="1">
      <x v="13"/>
    </i>
    <i r="1">
      <x v="14"/>
    </i>
    <i r="1">
      <x v="18"/>
    </i>
    <i r="1">
      <x v="19"/>
    </i>
    <i r="1">
      <x v="20"/>
    </i>
    <i r="1">
      <x v="21"/>
    </i>
    <i>
      <x v="28"/>
    </i>
    <i r="1">
      <x v="1"/>
    </i>
    <i r="1">
      <x v="3"/>
    </i>
    <i r="1">
      <x v="4"/>
    </i>
    <i r="1">
      <x v="5"/>
    </i>
    <i r="1">
      <x v="6"/>
    </i>
    <i r="1">
      <x v="7"/>
    </i>
    <i r="1">
      <x v="8"/>
    </i>
    <i r="1">
      <x v="9"/>
    </i>
    <i r="1">
      <x v="10"/>
    </i>
    <i r="1">
      <x v="11"/>
    </i>
    <i r="1">
      <x v="12"/>
    </i>
    <i r="1">
      <x v="13"/>
    </i>
    <i r="1">
      <x v="14"/>
    </i>
    <i r="1">
      <x v="18"/>
    </i>
    <i r="1">
      <x v="19"/>
    </i>
    <i r="1">
      <x v="20"/>
    </i>
    <i r="1">
      <x v="21"/>
    </i>
    <i>
      <x v="29"/>
    </i>
    <i r="1">
      <x v="1"/>
    </i>
    <i r="1">
      <x v="3"/>
    </i>
    <i r="1">
      <x v="4"/>
    </i>
    <i r="1">
      <x v="5"/>
    </i>
    <i r="1">
      <x v="6"/>
    </i>
    <i r="1">
      <x v="7"/>
    </i>
    <i r="1">
      <x v="8"/>
    </i>
    <i r="1">
      <x v="9"/>
    </i>
    <i r="1">
      <x v="10"/>
    </i>
    <i r="1">
      <x v="11"/>
    </i>
    <i r="1">
      <x v="12"/>
    </i>
    <i r="1">
      <x v="13"/>
    </i>
    <i r="1">
      <x v="14"/>
    </i>
    <i r="1">
      <x v="18"/>
    </i>
    <i r="1">
      <x v="19"/>
    </i>
    <i r="1">
      <x v="20"/>
    </i>
    <i r="1">
      <x v="21"/>
    </i>
    <i>
      <x v="30"/>
    </i>
    <i r="1">
      <x v="1"/>
    </i>
    <i r="1">
      <x v="3"/>
    </i>
    <i r="1">
      <x v="4"/>
    </i>
    <i r="1">
      <x v="5"/>
    </i>
    <i r="1">
      <x v="6"/>
    </i>
    <i r="1">
      <x v="7"/>
    </i>
    <i r="1">
      <x v="8"/>
    </i>
    <i r="1">
      <x v="9"/>
    </i>
    <i r="1">
      <x v="10"/>
    </i>
    <i r="1">
      <x v="11"/>
    </i>
    <i r="1">
      <x v="12"/>
    </i>
    <i r="1">
      <x v="13"/>
    </i>
    <i r="1">
      <x v="14"/>
    </i>
    <i r="1">
      <x v="18"/>
    </i>
    <i r="1">
      <x v="19"/>
    </i>
    <i r="1">
      <x v="20"/>
    </i>
    <i r="1">
      <x v="21"/>
    </i>
    <i>
      <x v="31"/>
    </i>
    <i r="1">
      <x v="1"/>
    </i>
    <i r="1">
      <x v="3"/>
    </i>
    <i r="1">
      <x v="4"/>
    </i>
    <i r="1">
      <x v="5"/>
    </i>
    <i r="1">
      <x v="6"/>
    </i>
    <i r="1">
      <x v="7"/>
    </i>
    <i r="1">
      <x v="8"/>
    </i>
    <i r="1">
      <x v="9"/>
    </i>
    <i r="1">
      <x v="10"/>
    </i>
    <i r="1">
      <x v="11"/>
    </i>
    <i r="1">
      <x v="12"/>
    </i>
    <i r="1">
      <x v="13"/>
    </i>
    <i r="1">
      <x v="14"/>
    </i>
    <i r="1">
      <x v="18"/>
    </i>
    <i r="1">
      <x v="19"/>
    </i>
    <i r="1">
      <x v="20"/>
    </i>
    <i r="1">
      <x v="21"/>
    </i>
    <i>
      <x v="32"/>
    </i>
    <i r="1">
      <x v="1"/>
    </i>
    <i r="1">
      <x v="3"/>
    </i>
    <i r="1">
      <x v="4"/>
    </i>
    <i r="1">
      <x v="5"/>
    </i>
    <i r="1">
      <x v="6"/>
    </i>
    <i r="1">
      <x v="7"/>
    </i>
    <i r="1">
      <x v="8"/>
    </i>
    <i r="1">
      <x v="9"/>
    </i>
    <i r="1">
      <x v="10"/>
    </i>
    <i r="1">
      <x v="11"/>
    </i>
    <i r="1">
      <x v="12"/>
    </i>
    <i r="1">
      <x v="13"/>
    </i>
    <i r="1">
      <x v="14"/>
    </i>
    <i r="1">
      <x v="18"/>
    </i>
    <i r="1">
      <x v="19"/>
    </i>
    <i r="1">
      <x v="20"/>
    </i>
    <i r="1">
      <x v="21"/>
    </i>
    <i>
      <x v="33"/>
    </i>
    <i r="1">
      <x v="1"/>
    </i>
    <i r="1">
      <x v="3"/>
    </i>
    <i r="1">
      <x v="4"/>
    </i>
    <i r="1">
      <x v="5"/>
    </i>
    <i r="1">
      <x v="6"/>
    </i>
    <i r="1">
      <x v="7"/>
    </i>
    <i r="1">
      <x v="8"/>
    </i>
    <i r="1">
      <x v="9"/>
    </i>
    <i r="1">
      <x v="10"/>
    </i>
    <i r="1">
      <x v="11"/>
    </i>
    <i r="1">
      <x v="12"/>
    </i>
    <i r="1">
      <x v="13"/>
    </i>
    <i r="1">
      <x v="14"/>
    </i>
    <i r="1">
      <x v="18"/>
    </i>
    <i r="1">
      <x v="19"/>
    </i>
    <i r="1">
      <x v="20"/>
    </i>
    <i r="1">
      <x v="21"/>
    </i>
    <i>
      <x v="34"/>
    </i>
    <i r="1">
      <x v="1"/>
    </i>
    <i r="1">
      <x v="3"/>
    </i>
    <i r="1">
      <x v="4"/>
    </i>
    <i r="1">
      <x v="5"/>
    </i>
    <i r="1">
      <x v="6"/>
    </i>
    <i r="1">
      <x v="7"/>
    </i>
    <i r="1">
      <x v="8"/>
    </i>
    <i r="1">
      <x v="9"/>
    </i>
    <i r="1">
      <x v="10"/>
    </i>
    <i r="1">
      <x v="11"/>
    </i>
    <i r="1">
      <x v="12"/>
    </i>
    <i r="1">
      <x v="13"/>
    </i>
    <i r="1">
      <x v="14"/>
    </i>
    <i r="1">
      <x v="18"/>
    </i>
    <i r="1">
      <x v="19"/>
    </i>
    <i r="1">
      <x v="20"/>
    </i>
    <i r="1">
      <x v="21"/>
    </i>
    <i>
      <x v="35"/>
    </i>
    <i r="1">
      <x v="1"/>
    </i>
    <i r="1">
      <x v="3"/>
    </i>
    <i r="1">
      <x v="4"/>
    </i>
    <i r="1">
      <x v="5"/>
    </i>
    <i r="1">
      <x v="6"/>
    </i>
    <i r="1">
      <x v="7"/>
    </i>
    <i r="1">
      <x v="8"/>
    </i>
    <i r="1">
      <x v="9"/>
    </i>
    <i r="1">
      <x v="10"/>
    </i>
    <i r="1">
      <x v="11"/>
    </i>
    <i r="1">
      <x v="12"/>
    </i>
    <i r="1">
      <x v="13"/>
    </i>
    <i r="1">
      <x v="14"/>
    </i>
    <i r="1">
      <x v="18"/>
    </i>
    <i r="1">
      <x v="19"/>
    </i>
    <i r="1">
      <x v="20"/>
    </i>
    <i r="1">
      <x v="21"/>
    </i>
    <i>
      <x v="36"/>
    </i>
    <i r="1">
      <x v="1"/>
    </i>
    <i r="1">
      <x v="3"/>
    </i>
    <i r="1">
      <x v="4"/>
    </i>
    <i r="1">
      <x v="5"/>
    </i>
    <i r="1">
      <x v="6"/>
    </i>
    <i r="1">
      <x v="7"/>
    </i>
    <i r="1">
      <x v="8"/>
    </i>
    <i r="1">
      <x v="9"/>
    </i>
    <i r="1">
      <x v="10"/>
    </i>
    <i r="1">
      <x v="11"/>
    </i>
    <i r="1">
      <x v="12"/>
    </i>
    <i r="1">
      <x v="13"/>
    </i>
    <i r="1">
      <x v="14"/>
    </i>
    <i r="1">
      <x v="18"/>
    </i>
    <i r="1">
      <x v="19"/>
    </i>
    <i r="1">
      <x v="20"/>
    </i>
    <i r="1">
      <x v="21"/>
    </i>
    <i>
      <x v="37"/>
    </i>
    <i r="1">
      <x v="1"/>
    </i>
    <i r="1">
      <x v="3"/>
    </i>
    <i r="1">
      <x v="4"/>
    </i>
    <i r="1">
      <x v="5"/>
    </i>
    <i r="1">
      <x v="6"/>
    </i>
    <i r="1">
      <x v="7"/>
    </i>
    <i r="1">
      <x v="8"/>
    </i>
    <i r="1">
      <x v="9"/>
    </i>
    <i r="1">
      <x v="10"/>
    </i>
    <i r="1">
      <x v="11"/>
    </i>
    <i r="1">
      <x v="12"/>
    </i>
    <i r="1">
      <x v="13"/>
    </i>
    <i r="1">
      <x v="14"/>
    </i>
    <i r="1">
      <x v="18"/>
    </i>
    <i r="1">
      <x v="19"/>
    </i>
    <i r="1">
      <x v="20"/>
    </i>
    <i r="1">
      <x v="21"/>
    </i>
    <i>
      <x v="38"/>
    </i>
    <i r="1">
      <x v="1"/>
    </i>
    <i r="1">
      <x v="3"/>
    </i>
    <i r="1">
      <x v="4"/>
    </i>
    <i r="1">
      <x v="5"/>
    </i>
    <i r="1">
      <x v="6"/>
    </i>
    <i r="1">
      <x v="7"/>
    </i>
    <i r="1">
      <x v="8"/>
    </i>
    <i r="1">
      <x v="9"/>
    </i>
    <i r="1">
      <x v="10"/>
    </i>
    <i r="1">
      <x v="11"/>
    </i>
    <i r="1">
      <x v="12"/>
    </i>
    <i r="1">
      <x v="13"/>
    </i>
    <i r="1">
      <x v="14"/>
    </i>
    <i r="1">
      <x v="18"/>
    </i>
    <i r="1">
      <x v="19"/>
    </i>
    <i r="1">
      <x v="20"/>
    </i>
    <i r="1">
      <x v="21"/>
    </i>
    <i>
      <x v="39"/>
    </i>
    <i r="1">
      <x v="1"/>
    </i>
    <i r="1">
      <x v="3"/>
    </i>
    <i r="1">
      <x v="4"/>
    </i>
    <i r="1">
      <x v="5"/>
    </i>
    <i r="1">
      <x v="6"/>
    </i>
    <i r="1">
      <x v="7"/>
    </i>
    <i r="1">
      <x v="8"/>
    </i>
    <i r="1">
      <x v="9"/>
    </i>
    <i r="1">
      <x v="10"/>
    </i>
    <i r="1">
      <x v="11"/>
    </i>
    <i r="1">
      <x v="12"/>
    </i>
    <i r="1">
      <x v="13"/>
    </i>
    <i r="1">
      <x v="14"/>
    </i>
    <i r="1">
      <x v="18"/>
    </i>
    <i r="1">
      <x v="19"/>
    </i>
    <i r="1">
      <x v="20"/>
    </i>
    <i r="1">
      <x v="21"/>
    </i>
    <i>
      <x v="40"/>
    </i>
    <i r="1">
      <x v="1"/>
    </i>
    <i r="1">
      <x v="3"/>
    </i>
    <i r="1">
      <x v="4"/>
    </i>
    <i r="1">
      <x v="5"/>
    </i>
    <i r="1">
      <x v="6"/>
    </i>
    <i r="1">
      <x v="7"/>
    </i>
    <i r="1">
      <x v="8"/>
    </i>
    <i r="1">
      <x v="9"/>
    </i>
    <i r="1">
      <x v="10"/>
    </i>
    <i r="1">
      <x v="11"/>
    </i>
    <i r="1">
      <x v="12"/>
    </i>
    <i r="1">
      <x v="13"/>
    </i>
    <i r="1">
      <x v="14"/>
    </i>
    <i r="1">
      <x v="18"/>
    </i>
    <i r="1">
      <x v="19"/>
    </i>
    <i r="1">
      <x v="20"/>
    </i>
    <i r="1">
      <x v="21"/>
    </i>
    <i>
      <x v="41"/>
    </i>
    <i r="1">
      <x v="1"/>
    </i>
    <i r="1">
      <x v="3"/>
    </i>
    <i r="1">
      <x v="4"/>
    </i>
    <i r="1">
      <x v="5"/>
    </i>
    <i r="1">
      <x v="6"/>
    </i>
    <i r="1">
      <x v="7"/>
    </i>
    <i r="1">
      <x v="8"/>
    </i>
    <i r="1">
      <x v="9"/>
    </i>
    <i r="1">
      <x v="10"/>
    </i>
    <i r="1">
      <x v="11"/>
    </i>
    <i r="1">
      <x v="12"/>
    </i>
    <i r="1">
      <x v="13"/>
    </i>
    <i r="1">
      <x v="14"/>
    </i>
    <i r="1">
      <x v="18"/>
    </i>
    <i r="1">
      <x v="19"/>
    </i>
    <i r="1">
      <x v="20"/>
    </i>
    <i r="1">
      <x v="21"/>
    </i>
    <i>
      <x v="42"/>
    </i>
    <i r="1">
      <x v="1"/>
    </i>
    <i r="1">
      <x v="3"/>
    </i>
    <i r="1">
      <x v="4"/>
    </i>
    <i r="1">
      <x v="5"/>
    </i>
    <i r="1">
      <x v="6"/>
    </i>
    <i r="1">
      <x v="7"/>
    </i>
    <i r="1">
      <x v="8"/>
    </i>
    <i r="1">
      <x v="9"/>
    </i>
    <i r="1">
      <x v="10"/>
    </i>
    <i r="1">
      <x v="11"/>
    </i>
    <i r="1">
      <x v="12"/>
    </i>
    <i r="1">
      <x v="13"/>
    </i>
    <i r="1">
      <x v="14"/>
    </i>
    <i r="1">
      <x v="18"/>
    </i>
    <i r="1">
      <x v="19"/>
    </i>
    <i r="1">
      <x v="20"/>
    </i>
    <i r="1">
      <x v="21"/>
    </i>
    <i>
      <x v="43"/>
    </i>
    <i r="1">
      <x v="1"/>
    </i>
    <i r="1">
      <x v="3"/>
    </i>
    <i r="1">
      <x v="4"/>
    </i>
    <i r="1">
      <x v="5"/>
    </i>
    <i r="1">
      <x v="6"/>
    </i>
    <i r="1">
      <x v="7"/>
    </i>
    <i r="1">
      <x v="8"/>
    </i>
    <i r="1">
      <x v="9"/>
    </i>
    <i r="1">
      <x v="10"/>
    </i>
    <i r="1">
      <x v="11"/>
    </i>
    <i r="1">
      <x v="12"/>
    </i>
    <i r="1">
      <x v="13"/>
    </i>
    <i r="1">
      <x v="14"/>
    </i>
    <i r="1">
      <x v="18"/>
    </i>
    <i r="1">
      <x v="19"/>
    </i>
    <i r="1">
      <x v="20"/>
    </i>
    <i r="1">
      <x v="21"/>
    </i>
    <i>
      <x v="44"/>
    </i>
    <i r="1">
      <x v="1"/>
    </i>
    <i r="1">
      <x v="3"/>
    </i>
    <i r="1">
      <x v="4"/>
    </i>
    <i r="1">
      <x v="5"/>
    </i>
    <i r="1">
      <x v="6"/>
    </i>
    <i r="1">
      <x v="7"/>
    </i>
    <i r="1">
      <x v="8"/>
    </i>
    <i r="1">
      <x v="9"/>
    </i>
    <i r="1">
      <x v="10"/>
    </i>
    <i r="1">
      <x v="11"/>
    </i>
    <i r="1">
      <x v="12"/>
    </i>
    <i r="1">
      <x v="13"/>
    </i>
    <i r="1">
      <x v="14"/>
    </i>
    <i r="1">
      <x v="18"/>
    </i>
    <i r="1">
      <x v="19"/>
    </i>
    <i r="1">
      <x v="20"/>
    </i>
    <i r="1">
      <x v="21"/>
    </i>
    <i>
      <x v="45"/>
    </i>
    <i r="1">
      <x v="1"/>
    </i>
    <i r="1">
      <x v="3"/>
    </i>
    <i r="1">
      <x v="4"/>
    </i>
    <i r="1">
      <x v="5"/>
    </i>
    <i r="1">
      <x v="6"/>
    </i>
    <i r="1">
      <x v="7"/>
    </i>
    <i r="1">
      <x v="8"/>
    </i>
    <i r="1">
      <x v="9"/>
    </i>
    <i r="1">
      <x v="10"/>
    </i>
    <i r="1">
      <x v="11"/>
    </i>
    <i r="1">
      <x v="12"/>
    </i>
    <i r="1">
      <x v="13"/>
    </i>
    <i r="1">
      <x v="14"/>
    </i>
    <i r="1">
      <x v="18"/>
    </i>
    <i r="1">
      <x v="19"/>
    </i>
    <i r="1">
      <x v="20"/>
    </i>
    <i r="1">
      <x v="21"/>
    </i>
    <i>
      <x v="46"/>
    </i>
    <i r="1">
      <x v="1"/>
    </i>
    <i r="1">
      <x v="3"/>
    </i>
    <i r="1">
      <x v="4"/>
    </i>
    <i r="1">
      <x v="5"/>
    </i>
    <i r="1">
      <x v="6"/>
    </i>
    <i r="1">
      <x v="7"/>
    </i>
    <i r="1">
      <x v="8"/>
    </i>
    <i r="1">
      <x v="9"/>
    </i>
    <i r="1">
      <x v="10"/>
    </i>
    <i r="1">
      <x v="11"/>
    </i>
    <i r="1">
      <x v="12"/>
    </i>
    <i r="1">
      <x v="13"/>
    </i>
    <i r="1">
      <x v="14"/>
    </i>
    <i r="1">
      <x v="18"/>
    </i>
    <i r="1">
      <x v="19"/>
    </i>
    <i r="1">
      <x v="20"/>
    </i>
    <i r="1">
      <x v="21"/>
    </i>
    <i>
      <x v="47"/>
    </i>
    <i r="1">
      <x v="1"/>
    </i>
    <i r="1">
      <x v="3"/>
    </i>
    <i r="1">
      <x v="4"/>
    </i>
    <i r="1">
      <x v="5"/>
    </i>
    <i r="1">
      <x v="6"/>
    </i>
    <i r="1">
      <x v="7"/>
    </i>
    <i r="1">
      <x v="8"/>
    </i>
    <i r="1">
      <x v="9"/>
    </i>
    <i r="1">
      <x v="10"/>
    </i>
    <i r="1">
      <x v="11"/>
    </i>
    <i r="1">
      <x v="12"/>
    </i>
    <i r="1">
      <x v="13"/>
    </i>
    <i r="1">
      <x v="14"/>
    </i>
    <i r="1">
      <x v="18"/>
    </i>
    <i r="1">
      <x v="19"/>
    </i>
    <i r="1">
      <x v="20"/>
    </i>
    <i r="1">
      <x v="21"/>
    </i>
    <i>
      <x v="48"/>
    </i>
    <i r="1">
      <x v="1"/>
    </i>
    <i r="1">
      <x v="3"/>
    </i>
    <i r="1">
      <x v="4"/>
    </i>
    <i r="1">
      <x v="5"/>
    </i>
    <i r="1">
      <x v="6"/>
    </i>
    <i r="1">
      <x v="7"/>
    </i>
    <i r="1">
      <x v="8"/>
    </i>
    <i r="1">
      <x v="9"/>
    </i>
    <i r="1">
      <x v="10"/>
    </i>
    <i r="1">
      <x v="11"/>
    </i>
    <i r="1">
      <x v="12"/>
    </i>
    <i r="1">
      <x v="13"/>
    </i>
    <i r="1">
      <x v="14"/>
    </i>
    <i r="1">
      <x v="18"/>
    </i>
    <i r="1">
      <x v="19"/>
    </i>
    <i r="1">
      <x v="20"/>
    </i>
    <i r="1">
      <x v="21"/>
    </i>
    <i>
      <x v="49"/>
    </i>
    <i r="1">
      <x v="1"/>
    </i>
    <i r="1">
      <x v="3"/>
    </i>
    <i r="1">
      <x v="4"/>
    </i>
    <i r="1">
      <x v="5"/>
    </i>
    <i r="1">
      <x v="6"/>
    </i>
    <i r="1">
      <x v="7"/>
    </i>
    <i r="1">
      <x v="8"/>
    </i>
    <i r="1">
      <x v="9"/>
    </i>
    <i r="1">
      <x v="10"/>
    </i>
    <i r="1">
      <x v="11"/>
    </i>
    <i r="1">
      <x v="12"/>
    </i>
    <i r="1">
      <x v="13"/>
    </i>
    <i r="1">
      <x v="14"/>
    </i>
    <i r="1">
      <x v="18"/>
    </i>
    <i r="1">
      <x v="19"/>
    </i>
    <i r="1">
      <x v="20"/>
    </i>
    <i r="1">
      <x v="21"/>
    </i>
    <i>
      <x v="50"/>
    </i>
    <i r="1">
      <x v="1"/>
    </i>
    <i r="1">
      <x v="3"/>
    </i>
    <i r="1">
      <x v="4"/>
    </i>
    <i r="1">
      <x v="5"/>
    </i>
    <i r="1">
      <x v="6"/>
    </i>
    <i r="1">
      <x v="7"/>
    </i>
    <i r="1">
      <x v="8"/>
    </i>
    <i r="1">
      <x v="9"/>
    </i>
    <i r="1">
      <x v="10"/>
    </i>
    <i r="1">
      <x v="11"/>
    </i>
    <i r="1">
      <x v="12"/>
    </i>
    <i r="1">
      <x v="13"/>
    </i>
    <i r="1">
      <x v="14"/>
    </i>
    <i r="1">
      <x v="18"/>
    </i>
    <i r="1">
      <x v="19"/>
    </i>
    <i r="1">
      <x v="20"/>
    </i>
    <i r="1">
      <x v="21"/>
    </i>
    <i>
      <x v="51"/>
    </i>
    <i r="1">
      <x v="1"/>
    </i>
    <i r="1">
      <x v="3"/>
    </i>
    <i r="1">
      <x v="4"/>
    </i>
    <i r="1">
      <x v="5"/>
    </i>
    <i r="1">
      <x v="6"/>
    </i>
    <i r="1">
      <x v="7"/>
    </i>
    <i r="1">
      <x v="8"/>
    </i>
    <i r="1">
      <x v="9"/>
    </i>
    <i r="1">
      <x v="10"/>
    </i>
    <i r="1">
      <x v="11"/>
    </i>
    <i r="1">
      <x v="12"/>
    </i>
    <i r="1">
      <x v="13"/>
    </i>
    <i r="1">
      <x v="14"/>
    </i>
    <i r="1">
      <x v="18"/>
    </i>
    <i r="1">
      <x v="19"/>
    </i>
    <i r="1">
      <x v="20"/>
    </i>
    <i r="1">
      <x v="21"/>
    </i>
    <i>
      <x v="52"/>
    </i>
    <i r="1">
      <x v="1"/>
    </i>
    <i r="1">
      <x v="3"/>
    </i>
    <i r="1">
      <x v="4"/>
    </i>
    <i r="1">
      <x v="5"/>
    </i>
    <i r="1">
      <x v="6"/>
    </i>
    <i r="1">
      <x v="7"/>
    </i>
    <i r="1">
      <x v="8"/>
    </i>
    <i r="1">
      <x v="9"/>
    </i>
    <i r="1">
      <x v="10"/>
    </i>
    <i r="1">
      <x v="11"/>
    </i>
    <i r="1">
      <x v="12"/>
    </i>
    <i r="1">
      <x v="13"/>
    </i>
    <i r="1">
      <x v="14"/>
    </i>
    <i r="1">
      <x v="18"/>
    </i>
    <i r="1">
      <x v="19"/>
    </i>
    <i r="1">
      <x v="20"/>
    </i>
    <i r="1">
      <x v="21"/>
    </i>
    <i>
      <x v="53"/>
    </i>
    <i r="1">
      <x v="1"/>
    </i>
    <i r="1">
      <x v="3"/>
    </i>
    <i r="1">
      <x v="4"/>
    </i>
    <i r="1">
      <x v="5"/>
    </i>
    <i r="1">
      <x v="6"/>
    </i>
    <i r="1">
      <x v="7"/>
    </i>
    <i r="1">
      <x v="8"/>
    </i>
    <i r="1">
      <x v="9"/>
    </i>
    <i r="1">
      <x v="10"/>
    </i>
    <i r="1">
      <x v="11"/>
    </i>
    <i r="1">
      <x v="12"/>
    </i>
    <i r="1">
      <x v="13"/>
    </i>
    <i r="1">
      <x v="14"/>
    </i>
    <i r="1">
      <x v="18"/>
    </i>
    <i r="1">
      <x v="19"/>
    </i>
    <i r="1">
      <x v="20"/>
    </i>
    <i r="1">
      <x v="21"/>
    </i>
    <i>
      <x v="54"/>
    </i>
    <i r="1">
      <x v="1"/>
    </i>
    <i r="1">
      <x v="3"/>
    </i>
    <i r="1">
      <x v="4"/>
    </i>
    <i r="1">
      <x v="5"/>
    </i>
    <i r="1">
      <x v="6"/>
    </i>
    <i r="1">
      <x v="7"/>
    </i>
    <i r="1">
      <x v="8"/>
    </i>
    <i r="1">
      <x v="9"/>
    </i>
    <i r="1">
      <x v="10"/>
    </i>
    <i r="1">
      <x v="11"/>
    </i>
    <i r="1">
      <x v="12"/>
    </i>
    <i r="1">
      <x v="13"/>
    </i>
    <i r="1">
      <x v="14"/>
    </i>
    <i r="1">
      <x v="18"/>
    </i>
    <i r="1">
      <x v="19"/>
    </i>
    <i r="1">
      <x v="20"/>
    </i>
    <i r="1">
      <x v="21"/>
    </i>
    <i>
      <x v="55"/>
    </i>
    <i r="1">
      <x v="1"/>
    </i>
    <i r="1">
      <x v="3"/>
    </i>
    <i r="1">
      <x v="4"/>
    </i>
    <i r="1">
      <x v="5"/>
    </i>
    <i r="1">
      <x v="6"/>
    </i>
    <i r="1">
      <x v="7"/>
    </i>
    <i r="1">
      <x v="8"/>
    </i>
    <i r="1">
      <x v="9"/>
    </i>
    <i r="1">
      <x v="10"/>
    </i>
    <i r="1">
      <x v="11"/>
    </i>
    <i r="1">
      <x v="12"/>
    </i>
    <i r="1">
      <x v="13"/>
    </i>
    <i r="1">
      <x v="14"/>
    </i>
    <i r="1">
      <x v="18"/>
    </i>
    <i r="1">
      <x v="19"/>
    </i>
    <i r="1">
      <x v="20"/>
    </i>
    <i r="1">
      <x v="21"/>
    </i>
    <i>
      <x v="56"/>
    </i>
    <i r="1">
      <x v="1"/>
    </i>
    <i r="1">
      <x v="3"/>
    </i>
    <i r="1">
      <x v="4"/>
    </i>
    <i r="1">
      <x v="5"/>
    </i>
    <i r="1">
      <x v="6"/>
    </i>
    <i r="1">
      <x v="7"/>
    </i>
    <i r="1">
      <x v="8"/>
    </i>
    <i r="1">
      <x v="9"/>
    </i>
    <i r="1">
      <x v="10"/>
    </i>
    <i r="1">
      <x v="11"/>
    </i>
    <i r="1">
      <x v="12"/>
    </i>
    <i r="1">
      <x v="13"/>
    </i>
    <i r="1">
      <x v="14"/>
    </i>
    <i r="1">
      <x v="18"/>
    </i>
    <i r="1">
      <x v="19"/>
    </i>
    <i r="1">
      <x v="20"/>
    </i>
    <i r="1">
      <x v="21"/>
    </i>
    <i>
      <x v="57"/>
    </i>
    <i r="1">
      <x v="1"/>
    </i>
    <i r="1">
      <x v="3"/>
    </i>
    <i r="1">
      <x v="4"/>
    </i>
    <i r="1">
      <x v="5"/>
    </i>
    <i r="1">
      <x v="6"/>
    </i>
    <i r="1">
      <x v="7"/>
    </i>
    <i r="1">
      <x v="8"/>
    </i>
    <i r="1">
      <x v="9"/>
    </i>
    <i r="1">
      <x v="10"/>
    </i>
    <i r="1">
      <x v="11"/>
    </i>
    <i r="1">
      <x v="12"/>
    </i>
    <i r="1">
      <x v="13"/>
    </i>
    <i r="1">
      <x v="14"/>
    </i>
    <i r="1">
      <x v="18"/>
    </i>
    <i r="1">
      <x v="19"/>
    </i>
    <i r="1">
      <x v="20"/>
    </i>
    <i r="1">
      <x v="21"/>
    </i>
    <i>
      <x v="58"/>
    </i>
    <i r="1">
      <x v="1"/>
    </i>
    <i r="1">
      <x v="3"/>
    </i>
    <i r="1">
      <x v="4"/>
    </i>
    <i r="1">
      <x v="5"/>
    </i>
    <i r="1">
      <x v="6"/>
    </i>
    <i r="1">
      <x v="7"/>
    </i>
    <i r="1">
      <x v="8"/>
    </i>
    <i r="1">
      <x v="9"/>
    </i>
    <i r="1">
      <x v="10"/>
    </i>
    <i r="1">
      <x v="11"/>
    </i>
    <i r="1">
      <x v="12"/>
    </i>
    <i r="1">
      <x v="13"/>
    </i>
    <i r="1">
      <x v="14"/>
    </i>
    <i r="1">
      <x v="18"/>
    </i>
    <i r="1">
      <x v="19"/>
    </i>
    <i r="1">
      <x v="20"/>
    </i>
    <i r="1">
      <x v="21"/>
    </i>
    <i>
      <x v="59"/>
    </i>
    <i r="1">
      <x v="1"/>
    </i>
    <i r="1">
      <x v="3"/>
    </i>
    <i r="1">
      <x v="4"/>
    </i>
    <i r="1">
      <x v="5"/>
    </i>
    <i r="1">
      <x v="6"/>
    </i>
    <i r="1">
      <x v="7"/>
    </i>
    <i r="1">
      <x v="8"/>
    </i>
    <i r="1">
      <x v="9"/>
    </i>
    <i r="1">
      <x v="10"/>
    </i>
    <i r="1">
      <x v="11"/>
    </i>
    <i r="1">
      <x v="12"/>
    </i>
    <i r="1">
      <x v="13"/>
    </i>
    <i r="1">
      <x v="14"/>
    </i>
    <i r="1">
      <x v="18"/>
    </i>
    <i r="1">
      <x v="19"/>
    </i>
    <i r="1">
      <x v="20"/>
    </i>
    <i r="1">
      <x v="21"/>
    </i>
    <i>
      <x v="60"/>
    </i>
    <i r="1">
      <x v="1"/>
    </i>
    <i r="1">
      <x v="3"/>
    </i>
    <i r="1">
      <x v="4"/>
    </i>
    <i r="1">
      <x v="5"/>
    </i>
    <i r="1">
      <x v="6"/>
    </i>
    <i r="1">
      <x v="7"/>
    </i>
    <i r="1">
      <x v="8"/>
    </i>
    <i r="1">
      <x v="9"/>
    </i>
    <i r="1">
      <x v="10"/>
    </i>
    <i r="1">
      <x v="11"/>
    </i>
    <i r="1">
      <x v="12"/>
    </i>
    <i r="1">
      <x v="13"/>
    </i>
    <i r="1">
      <x v="14"/>
    </i>
    <i r="1">
      <x v="18"/>
    </i>
    <i r="1">
      <x v="19"/>
    </i>
    <i r="1">
      <x v="20"/>
    </i>
    <i r="1">
      <x v="21"/>
    </i>
    <i>
      <x v="61"/>
    </i>
    <i r="1">
      <x v="1"/>
    </i>
    <i r="1">
      <x v="3"/>
    </i>
    <i r="1">
      <x v="4"/>
    </i>
    <i r="1">
      <x v="5"/>
    </i>
    <i r="1">
      <x v="6"/>
    </i>
    <i r="1">
      <x v="7"/>
    </i>
    <i r="1">
      <x v="8"/>
    </i>
    <i r="1">
      <x v="9"/>
    </i>
    <i r="1">
      <x v="10"/>
    </i>
    <i r="1">
      <x v="11"/>
    </i>
    <i r="1">
      <x v="12"/>
    </i>
    <i r="1">
      <x v="13"/>
    </i>
    <i r="1">
      <x v="14"/>
    </i>
    <i r="1">
      <x v="18"/>
    </i>
    <i r="1">
      <x v="19"/>
    </i>
    <i r="1">
      <x v="20"/>
    </i>
    <i r="1">
      <x v="21"/>
    </i>
    <i>
      <x v="62"/>
    </i>
    <i r="1">
      <x v="1"/>
    </i>
    <i r="1">
      <x v="3"/>
    </i>
    <i r="1">
      <x v="4"/>
    </i>
    <i r="1">
      <x v="5"/>
    </i>
    <i r="1">
      <x v="6"/>
    </i>
    <i r="1">
      <x v="7"/>
    </i>
    <i r="1">
      <x v="8"/>
    </i>
    <i r="1">
      <x v="9"/>
    </i>
    <i r="1">
      <x v="10"/>
    </i>
    <i r="1">
      <x v="11"/>
    </i>
    <i r="1">
      <x v="12"/>
    </i>
    <i r="1">
      <x v="13"/>
    </i>
    <i r="1">
      <x v="14"/>
    </i>
    <i r="1">
      <x v="18"/>
    </i>
    <i r="1">
      <x v="19"/>
    </i>
    <i r="1">
      <x v="20"/>
    </i>
    <i r="1">
      <x v="21"/>
    </i>
    <i>
      <x v="63"/>
    </i>
    <i r="1">
      <x v="1"/>
    </i>
    <i r="1">
      <x v="3"/>
    </i>
    <i r="1">
      <x v="4"/>
    </i>
    <i r="1">
      <x v="5"/>
    </i>
    <i r="1">
      <x v="6"/>
    </i>
    <i r="1">
      <x v="7"/>
    </i>
    <i r="1">
      <x v="8"/>
    </i>
    <i r="1">
      <x v="9"/>
    </i>
    <i r="1">
      <x v="10"/>
    </i>
    <i r="1">
      <x v="11"/>
    </i>
    <i r="1">
      <x v="12"/>
    </i>
    <i r="1">
      <x v="13"/>
    </i>
    <i r="1">
      <x v="14"/>
    </i>
    <i r="1">
      <x v="18"/>
    </i>
    <i r="1">
      <x v="19"/>
    </i>
    <i r="1">
      <x v="20"/>
    </i>
    <i r="1">
      <x v="21"/>
    </i>
    <i>
      <x v="64"/>
    </i>
    <i r="1">
      <x v="1"/>
    </i>
    <i r="1">
      <x v="3"/>
    </i>
    <i r="1">
      <x v="4"/>
    </i>
    <i r="1">
      <x v="5"/>
    </i>
    <i r="1">
      <x v="6"/>
    </i>
    <i r="1">
      <x v="7"/>
    </i>
    <i r="1">
      <x v="8"/>
    </i>
    <i r="1">
      <x v="9"/>
    </i>
    <i r="1">
      <x v="10"/>
    </i>
    <i r="1">
      <x v="11"/>
    </i>
    <i r="1">
      <x v="12"/>
    </i>
    <i r="1">
      <x v="13"/>
    </i>
    <i r="1">
      <x v="14"/>
    </i>
    <i r="1">
      <x v="18"/>
    </i>
    <i r="1">
      <x v="19"/>
    </i>
    <i r="1">
      <x v="20"/>
    </i>
    <i r="1">
      <x v="21"/>
    </i>
    <i>
      <x v="65"/>
    </i>
    <i r="1">
      <x v="1"/>
    </i>
    <i r="1">
      <x v="3"/>
    </i>
    <i r="1">
      <x v="4"/>
    </i>
    <i r="1">
      <x v="5"/>
    </i>
    <i r="1">
      <x v="6"/>
    </i>
    <i r="1">
      <x v="7"/>
    </i>
    <i r="1">
      <x v="8"/>
    </i>
    <i r="1">
      <x v="9"/>
    </i>
    <i r="1">
      <x v="10"/>
    </i>
    <i r="1">
      <x v="11"/>
    </i>
    <i r="1">
      <x v="12"/>
    </i>
    <i r="1">
      <x v="13"/>
    </i>
    <i r="1">
      <x v="14"/>
    </i>
    <i r="1">
      <x v="18"/>
    </i>
    <i r="1">
      <x v="19"/>
    </i>
    <i r="1">
      <x v="20"/>
    </i>
    <i r="1">
      <x v="21"/>
    </i>
    <i>
      <x v="66"/>
    </i>
    <i r="1">
      <x v="1"/>
    </i>
    <i r="1">
      <x v="3"/>
    </i>
    <i r="1">
      <x v="4"/>
    </i>
    <i r="1">
      <x v="5"/>
    </i>
    <i r="1">
      <x v="6"/>
    </i>
    <i r="1">
      <x v="7"/>
    </i>
    <i r="1">
      <x v="8"/>
    </i>
    <i r="1">
      <x v="9"/>
    </i>
    <i r="1">
      <x v="10"/>
    </i>
    <i r="1">
      <x v="11"/>
    </i>
    <i r="1">
      <x v="12"/>
    </i>
    <i r="1">
      <x v="13"/>
    </i>
    <i r="1">
      <x v="14"/>
    </i>
    <i r="1">
      <x v="18"/>
    </i>
    <i r="1">
      <x v="19"/>
    </i>
    <i r="1">
      <x v="20"/>
    </i>
    <i r="1">
      <x v="21"/>
    </i>
    <i>
      <x v="67"/>
    </i>
    <i r="1">
      <x v="1"/>
    </i>
    <i r="1">
      <x v="3"/>
    </i>
    <i r="1">
      <x v="4"/>
    </i>
    <i r="1">
      <x v="5"/>
    </i>
    <i r="1">
      <x v="6"/>
    </i>
    <i r="1">
      <x v="7"/>
    </i>
    <i r="1">
      <x v="8"/>
    </i>
    <i r="1">
      <x v="9"/>
    </i>
    <i r="1">
      <x v="10"/>
    </i>
    <i r="1">
      <x v="11"/>
    </i>
    <i r="1">
      <x v="12"/>
    </i>
    <i r="1">
      <x v="13"/>
    </i>
    <i r="1">
      <x v="14"/>
    </i>
    <i r="1">
      <x v="18"/>
    </i>
    <i r="1">
      <x v="19"/>
    </i>
    <i r="1">
      <x v="20"/>
    </i>
    <i r="1">
      <x v="21"/>
    </i>
    <i>
      <x v="68"/>
    </i>
    <i r="1">
      <x v="1"/>
    </i>
    <i r="1">
      <x v="3"/>
    </i>
    <i r="1">
      <x v="4"/>
    </i>
    <i r="1">
      <x v="5"/>
    </i>
    <i r="1">
      <x v="6"/>
    </i>
    <i r="1">
      <x v="7"/>
    </i>
    <i r="1">
      <x v="8"/>
    </i>
    <i r="1">
      <x v="9"/>
    </i>
    <i r="1">
      <x v="10"/>
    </i>
    <i r="1">
      <x v="11"/>
    </i>
    <i r="1">
      <x v="12"/>
    </i>
    <i r="1">
      <x v="13"/>
    </i>
    <i r="1">
      <x v="14"/>
    </i>
    <i r="1">
      <x v="18"/>
    </i>
    <i r="1">
      <x v="19"/>
    </i>
    <i r="1">
      <x v="20"/>
    </i>
    <i r="1">
      <x v="21"/>
    </i>
    <i>
      <x v="69"/>
    </i>
    <i r="1">
      <x v="1"/>
    </i>
    <i r="1">
      <x v="3"/>
    </i>
    <i r="1">
      <x v="4"/>
    </i>
    <i r="1">
      <x v="5"/>
    </i>
    <i r="1">
      <x v="6"/>
    </i>
    <i r="1">
      <x v="7"/>
    </i>
    <i r="1">
      <x v="8"/>
    </i>
    <i r="1">
      <x v="9"/>
    </i>
    <i r="1">
      <x v="10"/>
    </i>
    <i r="1">
      <x v="11"/>
    </i>
    <i r="1">
      <x v="12"/>
    </i>
    <i r="1">
      <x v="13"/>
    </i>
    <i r="1">
      <x v="14"/>
    </i>
    <i r="1">
      <x v="18"/>
    </i>
    <i r="1">
      <x v="19"/>
    </i>
    <i r="1">
      <x v="20"/>
    </i>
    <i r="1">
      <x v="21"/>
    </i>
    <i>
      <x v="70"/>
    </i>
    <i r="1">
      <x v="1"/>
    </i>
    <i r="1">
      <x v="3"/>
    </i>
    <i r="1">
      <x v="4"/>
    </i>
    <i r="1">
      <x v="5"/>
    </i>
    <i r="1">
      <x v="6"/>
    </i>
    <i r="1">
      <x v="7"/>
    </i>
    <i r="1">
      <x v="8"/>
    </i>
    <i r="1">
      <x v="9"/>
    </i>
    <i r="1">
      <x v="10"/>
    </i>
    <i r="1">
      <x v="11"/>
    </i>
    <i r="1">
      <x v="12"/>
    </i>
    <i r="1">
      <x v="13"/>
    </i>
    <i r="1">
      <x v="14"/>
    </i>
    <i r="1">
      <x v="18"/>
    </i>
    <i r="1">
      <x v="19"/>
    </i>
    <i r="1">
      <x v="20"/>
    </i>
    <i r="1">
      <x v="21"/>
    </i>
    <i>
      <x v="71"/>
    </i>
    <i r="1">
      <x v="1"/>
    </i>
    <i r="1">
      <x v="3"/>
    </i>
    <i r="1">
      <x v="4"/>
    </i>
    <i r="1">
      <x v="5"/>
    </i>
    <i r="1">
      <x v="6"/>
    </i>
    <i r="1">
      <x v="7"/>
    </i>
    <i r="1">
      <x v="8"/>
    </i>
    <i r="1">
      <x v="9"/>
    </i>
    <i r="1">
      <x v="10"/>
    </i>
    <i r="1">
      <x v="11"/>
    </i>
    <i r="1">
      <x v="12"/>
    </i>
    <i r="1">
      <x v="13"/>
    </i>
    <i r="1">
      <x v="14"/>
    </i>
    <i r="1">
      <x v="18"/>
    </i>
    <i r="1">
      <x v="19"/>
    </i>
    <i r="1">
      <x v="20"/>
    </i>
    <i r="1">
      <x v="21"/>
    </i>
    <i>
      <x v="72"/>
    </i>
    <i r="1">
      <x v="1"/>
    </i>
    <i r="1">
      <x v="3"/>
    </i>
    <i r="1">
      <x v="4"/>
    </i>
    <i r="1">
      <x v="5"/>
    </i>
    <i r="1">
      <x v="6"/>
    </i>
    <i r="1">
      <x v="7"/>
    </i>
    <i r="1">
      <x v="8"/>
    </i>
    <i r="1">
      <x v="9"/>
    </i>
    <i r="1">
      <x v="10"/>
    </i>
    <i r="1">
      <x v="11"/>
    </i>
    <i r="1">
      <x v="12"/>
    </i>
    <i r="1">
      <x v="13"/>
    </i>
    <i r="1">
      <x v="14"/>
    </i>
    <i r="1">
      <x v="18"/>
    </i>
    <i r="1">
      <x v="19"/>
    </i>
    <i r="1">
      <x v="20"/>
    </i>
    <i r="1">
      <x v="21"/>
    </i>
    <i>
      <x v="73"/>
    </i>
    <i r="1">
      <x v="1"/>
    </i>
    <i r="1">
      <x v="3"/>
    </i>
    <i r="1">
      <x v="4"/>
    </i>
    <i r="1">
      <x v="5"/>
    </i>
    <i r="1">
      <x v="6"/>
    </i>
    <i r="1">
      <x v="7"/>
    </i>
    <i r="1">
      <x v="8"/>
    </i>
    <i r="1">
      <x v="9"/>
    </i>
    <i r="1">
      <x v="10"/>
    </i>
    <i r="1">
      <x v="11"/>
    </i>
    <i r="1">
      <x v="12"/>
    </i>
    <i r="1">
      <x v="13"/>
    </i>
    <i r="1">
      <x v="14"/>
    </i>
    <i r="1">
      <x v="18"/>
    </i>
    <i r="1">
      <x v="19"/>
    </i>
    <i r="1">
      <x v="20"/>
    </i>
    <i r="1">
      <x v="21"/>
    </i>
    <i>
      <x v="74"/>
    </i>
    <i r="1">
      <x v="1"/>
    </i>
    <i r="1">
      <x v="3"/>
    </i>
    <i r="1">
      <x v="4"/>
    </i>
    <i r="1">
      <x v="5"/>
    </i>
    <i r="1">
      <x v="6"/>
    </i>
    <i r="1">
      <x v="7"/>
    </i>
    <i r="1">
      <x v="8"/>
    </i>
    <i r="1">
      <x v="9"/>
    </i>
    <i r="1">
      <x v="10"/>
    </i>
    <i r="1">
      <x v="11"/>
    </i>
    <i r="1">
      <x v="12"/>
    </i>
    <i r="1">
      <x v="13"/>
    </i>
    <i r="1">
      <x v="14"/>
    </i>
    <i r="1">
      <x v="18"/>
    </i>
    <i r="1">
      <x v="19"/>
    </i>
    <i r="1">
      <x v="20"/>
    </i>
    <i r="1">
      <x v="21"/>
    </i>
    <i>
      <x v="75"/>
    </i>
    <i r="1">
      <x v="1"/>
    </i>
    <i r="1">
      <x v="3"/>
    </i>
    <i r="1">
      <x v="4"/>
    </i>
    <i r="1">
      <x v="5"/>
    </i>
    <i r="1">
      <x v="6"/>
    </i>
    <i r="1">
      <x v="7"/>
    </i>
    <i r="1">
      <x v="8"/>
    </i>
    <i r="1">
      <x v="9"/>
    </i>
    <i r="1">
      <x v="10"/>
    </i>
    <i r="1">
      <x v="11"/>
    </i>
    <i r="1">
      <x v="12"/>
    </i>
    <i r="1">
      <x v="13"/>
    </i>
    <i r="1">
      <x v="14"/>
    </i>
    <i r="1">
      <x v="18"/>
    </i>
    <i r="1">
      <x v="19"/>
    </i>
    <i r="1">
      <x v="20"/>
    </i>
    <i r="1">
      <x v="21"/>
    </i>
    <i>
      <x v="76"/>
    </i>
    <i r="1">
      <x v="1"/>
    </i>
    <i r="1">
      <x v="3"/>
    </i>
    <i r="1">
      <x v="4"/>
    </i>
    <i r="1">
      <x v="5"/>
    </i>
    <i r="1">
      <x v="6"/>
    </i>
    <i r="1">
      <x v="7"/>
    </i>
    <i r="1">
      <x v="8"/>
    </i>
    <i r="1">
      <x v="9"/>
    </i>
    <i r="1">
      <x v="10"/>
    </i>
    <i r="1">
      <x v="11"/>
    </i>
    <i r="1">
      <x v="12"/>
    </i>
    <i r="1">
      <x v="13"/>
    </i>
    <i r="1">
      <x v="14"/>
    </i>
    <i r="1">
      <x v="18"/>
    </i>
    <i r="1">
      <x v="19"/>
    </i>
    <i r="1">
      <x v="20"/>
    </i>
    <i r="1">
      <x v="21"/>
    </i>
    <i>
      <x v="77"/>
    </i>
    <i r="1">
      <x v="1"/>
    </i>
    <i r="1">
      <x v="3"/>
    </i>
    <i r="1">
      <x v="4"/>
    </i>
    <i r="1">
      <x v="5"/>
    </i>
    <i r="1">
      <x v="6"/>
    </i>
    <i r="1">
      <x v="7"/>
    </i>
    <i r="1">
      <x v="8"/>
    </i>
    <i r="1">
      <x v="9"/>
    </i>
    <i r="1">
      <x v="10"/>
    </i>
    <i r="1">
      <x v="11"/>
    </i>
    <i r="1">
      <x v="12"/>
    </i>
    <i r="1">
      <x v="13"/>
    </i>
    <i r="1">
      <x v="14"/>
    </i>
    <i r="1">
      <x v="18"/>
    </i>
    <i r="1">
      <x v="19"/>
    </i>
    <i r="1">
      <x v="20"/>
    </i>
    <i r="1">
      <x v="21"/>
    </i>
    <i>
      <x v="78"/>
    </i>
    <i r="1">
      <x v="1"/>
    </i>
    <i r="1">
      <x v="3"/>
    </i>
    <i r="1">
      <x v="4"/>
    </i>
    <i r="1">
      <x v="5"/>
    </i>
    <i r="1">
      <x v="6"/>
    </i>
    <i r="1">
      <x v="7"/>
    </i>
    <i r="1">
      <x v="8"/>
    </i>
    <i r="1">
      <x v="9"/>
    </i>
    <i r="1">
      <x v="10"/>
    </i>
    <i r="1">
      <x v="11"/>
    </i>
    <i r="1">
      <x v="12"/>
    </i>
    <i r="1">
      <x v="13"/>
    </i>
    <i r="1">
      <x v="14"/>
    </i>
    <i r="1">
      <x v="18"/>
    </i>
    <i r="1">
      <x v="19"/>
    </i>
    <i r="1">
      <x v="20"/>
    </i>
    <i r="1">
      <x v="21"/>
    </i>
    <i>
      <x v="79"/>
    </i>
    <i r="1">
      <x v="1"/>
    </i>
    <i r="1">
      <x v="3"/>
    </i>
    <i r="1">
      <x v="4"/>
    </i>
    <i r="1">
      <x v="5"/>
    </i>
    <i r="1">
      <x v="6"/>
    </i>
    <i r="1">
      <x v="7"/>
    </i>
    <i r="1">
      <x v="8"/>
    </i>
    <i r="1">
      <x v="9"/>
    </i>
    <i r="1">
      <x v="10"/>
    </i>
    <i r="1">
      <x v="11"/>
    </i>
    <i r="1">
      <x v="12"/>
    </i>
    <i r="1">
      <x v="14"/>
    </i>
    <i>
      <x v="80"/>
    </i>
    <i r="1">
      <x v="1"/>
    </i>
    <i r="1">
      <x v="3"/>
    </i>
    <i r="1">
      <x v="4"/>
    </i>
    <i r="1">
      <x v="5"/>
    </i>
    <i r="1">
      <x v="6"/>
    </i>
    <i r="1">
      <x v="7"/>
    </i>
    <i r="1">
      <x v="8"/>
    </i>
    <i r="1">
      <x v="9"/>
    </i>
    <i r="1">
      <x v="10"/>
    </i>
    <i r="1">
      <x v="11"/>
    </i>
    <i r="1">
      <x v="12"/>
    </i>
    <i r="1">
      <x v="13"/>
    </i>
    <i r="1">
      <x v="14"/>
    </i>
    <i r="1">
      <x v="18"/>
    </i>
    <i r="1">
      <x v="19"/>
    </i>
    <i r="1">
      <x v="20"/>
    </i>
    <i r="1">
      <x v="21"/>
    </i>
    <i>
      <x v="81"/>
    </i>
    <i r="1">
      <x v="1"/>
    </i>
    <i r="1">
      <x v="3"/>
    </i>
    <i r="1">
      <x v="4"/>
    </i>
    <i r="1">
      <x v="5"/>
    </i>
    <i r="1">
      <x v="6"/>
    </i>
    <i r="1">
      <x v="7"/>
    </i>
    <i r="1">
      <x v="8"/>
    </i>
    <i r="1">
      <x v="9"/>
    </i>
    <i r="1">
      <x v="10"/>
    </i>
    <i r="1">
      <x v="11"/>
    </i>
    <i r="1">
      <x v="12"/>
    </i>
    <i r="1">
      <x v="13"/>
    </i>
    <i r="1">
      <x v="14"/>
    </i>
    <i r="1">
      <x v="18"/>
    </i>
    <i r="1">
      <x v="19"/>
    </i>
    <i r="1">
      <x v="20"/>
    </i>
    <i r="1">
      <x v="21"/>
    </i>
    <i>
      <x v="82"/>
    </i>
    <i r="1">
      <x v="1"/>
    </i>
    <i r="1">
      <x v="3"/>
    </i>
    <i r="1">
      <x v="4"/>
    </i>
    <i r="1">
      <x v="5"/>
    </i>
    <i r="1">
      <x v="6"/>
    </i>
    <i r="1">
      <x v="7"/>
    </i>
    <i r="1">
      <x v="8"/>
    </i>
    <i r="1">
      <x v="9"/>
    </i>
    <i r="1">
      <x v="10"/>
    </i>
    <i r="1">
      <x v="11"/>
    </i>
    <i r="1">
      <x v="12"/>
    </i>
    <i r="1">
      <x v="13"/>
    </i>
    <i r="1">
      <x v="14"/>
    </i>
    <i r="1">
      <x v="18"/>
    </i>
    <i r="1">
      <x v="19"/>
    </i>
    <i r="1">
      <x v="20"/>
    </i>
    <i r="1">
      <x v="21"/>
    </i>
    <i>
      <x v="83"/>
    </i>
    <i r="1">
      <x v="1"/>
    </i>
    <i r="1">
      <x v="3"/>
    </i>
    <i r="1">
      <x v="4"/>
    </i>
    <i r="1">
      <x v="5"/>
    </i>
    <i r="1">
      <x v="6"/>
    </i>
    <i r="1">
      <x v="7"/>
    </i>
    <i r="1">
      <x v="8"/>
    </i>
    <i r="1">
      <x v="9"/>
    </i>
    <i r="1">
      <x v="10"/>
    </i>
    <i r="1">
      <x v="11"/>
    </i>
    <i r="1">
      <x v="12"/>
    </i>
    <i r="1">
      <x v="13"/>
    </i>
    <i r="1">
      <x v="14"/>
    </i>
    <i r="1">
      <x v="18"/>
    </i>
    <i r="1">
      <x v="19"/>
    </i>
    <i r="1">
      <x v="20"/>
    </i>
    <i r="1">
      <x v="21"/>
    </i>
    <i>
      <x v="84"/>
    </i>
    <i r="1">
      <x v="1"/>
    </i>
    <i r="1">
      <x v="3"/>
    </i>
    <i r="1">
      <x v="4"/>
    </i>
    <i r="1">
      <x v="5"/>
    </i>
    <i r="1">
      <x v="6"/>
    </i>
    <i r="1">
      <x v="7"/>
    </i>
    <i r="1">
      <x v="8"/>
    </i>
    <i r="1">
      <x v="9"/>
    </i>
    <i r="1">
      <x v="10"/>
    </i>
    <i r="1">
      <x v="11"/>
    </i>
    <i r="1">
      <x v="12"/>
    </i>
    <i r="1">
      <x v="13"/>
    </i>
    <i r="1">
      <x v="14"/>
    </i>
    <i r="1">
      <x v="18"/>
    </i>
    <i r="1">
      <x v="19"/>
    </i>
    <i r="1">
      <x v="20"/>
    </i>
    <i r="1">
      <x v="21"/>
    </i>
    <i>
      <x v="85"/>
    </i>
    <i r="1">
      <x v="1"/>
    </i>
    <i r="1">
      <x v="3"/>
    </i>
    <i r="1">
      <x v="4"/>
    </i>
    <i r="1">
      <x v="5"/>
    </i>
    <i r="1">
      <x v="6"/>
    </i>
    <i r="1">
      <x v="7"/>
    </i>
    <i r="1">
      <x v="8"/>
    </i>
    <i r="1">
      <x v="9"/>
    </i>
    <i r="1">
      <x v="10"/>
    </i>
    <i r="1">
      <x v="11"/>
    </i>
    <i r="1">
      <x v="12"/>
    </i>
    <i r="1">
      <x v="13"/>
    </i>
    <i r="1">
      <x v="14"/>
    </i>
    <i r="1">
      <x v="18"/>
    </i>
    <i r="1">
      <x v="19"/>
    </i>
    <i r="1">
      <x v="20"/>
    </i>
    <i r="1">
      <x v="21"/>
    </i>
    <i>
      <x v="86"/>
    </i>
    <i r="1">
      <x v="1"/>
    </i>
    <i r="1">
      <x v="3"/>
    </i>
    <i r="1">
      <x v="4"/>
    </i>
    <i r="1">
      <x v="5"/>
    </i>
    <i r="1">
      <x v="6"/>
    </i>
    <i r="1">
      <x v="7"/>
    </i>
    <i r="1">
      <x v="8"/>
    </i>
    <i r="1">
      <x v="9"/>
    </i>
    <i r="1">
      <x v="10"/>
    </i>
    <i r="1">
      <x v="11"/>
    </i>
    <i r="1">
      <x v="12"/>
    </i>
    <i r="1">
      <x v="13"/>
    </i>
    <i r="1">
      <x v="14"/>
    </i>
    <i r="1">
      <x v="18"/>
    </i>
    <i r="1">
      <x v="19"/>
    </i>
    <i r="1">
      <x v="20"/>
    </i>
    <i r="1">
      <x v="21"/>
    </i>
    <i>
      <x v="87"/>
    </i>
    <i r="1">
      <x v="1"/>
    </i>
    <i r="1">
      <x v="3"/>
    </i>
    <i r="1">
      <x v="4"/>
    </i>
    <i r="1">
      <x v="5"/>
    </i>
    <i r="1">
      <x v="6"/>
    </i>
    <i r="1">
      <x v="7"/>
    </i>
    <i r="1">
      <x v="8"/>
    </i>
    <i r="1">
      <x v="9"/>
    </i>
    <i r="1">
      <x v="10"/>
    </i>
    <i r="1">
      <x v="11"/>
    </i>
    <i r="1">
      <x v="12"/>
    </i>
    <i r="1">
      <x v="13"/>
    </i>
    <i r="1">
      <x v="14"/>
    </i>
    <i r="1">
      <x v="18"/>
    </i>
    <i r="1">
      <x v="19"/>
    </i>
    <i r="1">
      <x v="20"/>
    </i>
    <i r="1">
      <x v="21"/>
    </i>
    <i>
      <x v="88"/>
    </i>
    <i r="1">
      <x v="1"/>
    </i>
    <i r="1">
      <x v="3"/>
    </i>
    <i r="1">
      <x v="4"/>
    </i>
    <i r="1">
      <x v="5"/>
    </i>
    <i r="1">
      <x v="6"/>
    </i>
    <i r="1">
      <x v="7"/>
    </i>
    <i r="1">
      <x v="8"/>
    </i>
    <i r="1">
      <x v="9"/>
    </i>
    <i r="1">
      <x v="10"/>
    </i>
    <i r="1">
      <x v="11"/>
    </i>
    <i r="1">
      <x v="12"/>
    </i>
    <i r="1">
      <x v="13"/>
    </i>
    <i r="1">
      <x v="14"/>
    </i>
    <i r="1">
      <x v="18"/>
    </i>
    <i r="1">
      <x v="19"/>
    </i>
    <i r="1">
      <x v="20"/>
    </i>
    <i r="1">
      <x v="21"/>
    </i>
    <i>
      <x v="89"/>
    </i>
    <i r="1">
      <x v="1"/>
    </i>
    <i r="1">
      <x v="3"/>
    </i>
    <i r="1">
      <x v="4"/>
    </i>
    <i r="1">
      <x v="5"/>
    </i>
    <i r="1">
      <x v="6"/>
    </i>
    <i r="1">
      <x v="7"/>
    </i>
    <i r="1">
      <x v="8"/>
    </i>
    <i r="1">
      <x v="9"/>
    </i>
    <i r="1">
      <x v="10"/>
    </i>
    <i r="1">
      <x v="11"/>
    </i>
    <i r="1">
      <x v="12"/>
    </i>
    <i r="1">
      <x v="13"/>
    </i>
    <i r="1">
      <x v="14"/>
    </i>
    <i r="1">
      <x v="18"/>
    </i>
    <i r="1">
      <x v="19"/>
    </i>
    <i r="1">
      <x v="20"/>
    </i>
    <i r="1">
      <x v="21"/>
    </i>
    <i>
      <x v="90"/>
    </i>
    <i r="1">
      <x v="1"/>
    </i>
    <i r="1">
      <x v="3"/>
    </i>
    <i r="1">
      <x v="4"/>
    </i>
    <i r="1">
      <x v="5"/>
    </i>
    <i r="1">
      <x v="6"/>
    </i>
    <i r="1">
      <x v="7"/>
    </i>
    <i r="1">
      <x v="8"/>
    </i>
    <i r="1">
      <x v="9"/>
    </i>
    <i r="1">
      <x v="10"/>
    </i>
    <i r="1">
      <x v="11"/>
    </i>
    <i r="1">
      <x v="12"/>
    </i>
    <i r="1">
      <x v="13"/>
    </i>
    <i r="1">
      <x v="14"/>
    </i>
    <i r="1">
      <x v="18"/>
    </i>
    <i r="1">
      <x v="19"/>
    </i>
    <i r="1">
      <x v="20"/>
    </i>
    <i r="1">
      <x v="21"/>
    </i>
    <i>
      <x v="91"/>
    </i>
    <i r="1">
      <x v="1"/>
    </i>
    <i r="1">
      <x v="3"/>
    </i>
    <i r="1">
      <x v="4"/>
    </i>
    <i r="1">
      <x v="5"/>
    </i>
    <i r="1">
      <x v="6"/>
    </i>
    <i r="1">
      <x v="7"/>
    </i>
    <i r="1">
      <x v="8"/>
    </i>
    <i r="1">
      <x v="9"/>
    </i>
    <i r="1">
      <x v="10"/>
    </i>
    <i r="1">
      <x v="11"/>
    </i>
    <i r="1">
      <x v="12"/>
    </i>
    <i r="1">
      <x v="13"/>
    </i>
    <i r="1">
      <x v="14"/>
    </i>
    <i r="1">
      <x v="18"/>
    </i>
    <i r="1">
      <x v="19"/>
    </i>
    <i r="1">
      <x v="20"/>
    </i>
    <i r="1">
      <x v="21"/>
    </i>
    <i>
      <x v="92"/>
    </i>
    <i r="1">
      <x v="1"/>
    </i>
    <i r="1">
      <x v="3"/>
    </i>
    <i r="1">
      <x v="4"/>
    </i>
    <i r="1">
      <x v="5"/>
    </i>
    <i r="1">
      <x v="6"/>
    </i>
    <i r="1">
      <x v="7"/>
    </i>
    <i r="1">
      <x v="8"/>
    </i>
    <i r="1">
      <x v="9"/>
    </i>
    <i r="1">
      <x v="10"/>
    </i>
    <i r="1">
      <x v="11"/>
    </i>
    <i r="1">
      <x v="12"/>
    </i>
    <i r="1">
      <x v="13"/>
    </i>
    <i r="1">
      <x v="14"/>
    </i>
    <i r="1">
      <x v="18"/>
    </i>
    <i r="1">
      <x v="19"/>
    </i>
    <i r="1">
      <x v="20"/>
    </i>
    <i r="1">
      <x v="21"/>
    </i>
    <i>
      <x v="93"/>
    </i>
    <i r="1">
      <x v="1"/>
    </i>
    <i r="1">
      <x v="3"/>
    </i>
    <i r="1">
      <x v="4"/>
    </i>
    <i r="1">
      <x v="5"/>
    </i>
    <i r="1">
      <x v="6"/>
    </i>
    <i r="1">
      <x v="7"/>
    </i>
    <i r="1">
      <x v="8"/>
    </i>
    <i r="1">
      <x v="9"/>
    </i>
    <i r="1">
      <x v="10"/>
    </i>
    <i r="1">
      <x v="11"/>
    </i>
    <i r="1">
      <x v="12"/>
    </i>
    <i r="1">
      <x v="13"/>
    </i>
    <i r="1">
      <x v="14"/>
    </i>
    <i r="1">
      <x v="18"/>
    </i>
    <i r="1">
      <x v="19"/>
    </i>
    <i r="1">
      <x v="20"/>
    </i>
    <i r="1">
      <x v="21"/>
    </i>
    <i>
      <x v="94"/>
    </i>
    <i r="1">
      <x v="1"/>
    </i>
    <i r="1">
      <x v="3"/>
    </i>
    <i r="1">
      <x v="4"/>
    </i>
    <i r="1">
      <x v="5"/>
    </i>
    <i r="1">
      <x v="6"/>
    </i>
    <i r="1">
      <x v="7"/>
    </i>
    <i r="1">
      <x v="8"/>
    </i>
    <i r="1">
      <x v="9"/>
    </i>
    <i r="1">
      <x v="10"/>
    </i>
    <i r="1">
      <x v="11"/>
    </i>
    <i r="1">
      <x v="12"/>
    </i>
    <i r="1">
      <x v="13"/>
    </i>
    <i r="1">
      <x v="14"/>
    </i>
    <i r="1">
      <x v="18"/>
    </i>
    <i r="1">
      <x v="19"/>
    </i>
    <i r="1">
      <x v="20"/>
    </i>
    <i r="1">
      <x v="21"/>
    </i>
    <i>
      <x v="95"/>
    </i>
    <i r="1">
      <x v="1"/>
    </i>
    <i r="1">
      <x v="3"/>
    </i>
    <i r="1">
      <x v="4"/>
    </i>
    <i r="1">
      <x v="5"/>
    </i>
    <i r="1">
      <x v="6"/>
    </i>
    <i r="1">
      <x v="7"/>
    </i>
    <i r="1">
      <x v="8"/>
    </i>
    <i r="1">
      <x v="9"/>
    </i>
    <i r="1">
      <x v="10"/>
    </i>
    <i r="1">
      <x v="11"/>
    </i>
    <i r="1">
      <x v="12"/>
    </i>
    <i r="1">
      <x v="13"/>
    </i>
    <i r="1">
      <x v="14"/>
    </i>
    <i r="1">
      <x v="18"/>
    </i>
    <i r="1">
      <x v="19"/>
    </i>
    <i r="1">
      <x v="20"/>
    </i>
    <i r="1">
      <x v="21"/>
    </i>
    <i>
      <x v="96"/>
    </i>
    <i r="1">
      <x v="1"/>
    </i>
    <i r="1">
      <x v="3"/>
    </i>
    <i r="1">
      <x v="4"/>
    </i>
    <i r="1">
      <x v="5"/>
    </i>
    <i r="1">
      <x v="6"/>
    </i>
    <i r="1">
      <x v="7"/>
    </i>
    <i r="1">
      <x v="8"/>
    </i>
    <i r="1">
      <x v="9"/>
    </i>
    <i r="1">
      <x v="10"/>
    </i>
    <i r="1">
      <x v="11"/>
    </i>
    <i r="1">
      <x v="12"/>
    </i>
    <i r="1">
      <x v="13"/>
    </i>
    <i r="1">
      <x v="14"/>
    </i>
    <i r="1">
      <x v="18"/>
    </i>
    <i r="1">
      <x v="19"/>
    </i>
    <i r="1">
      <x v="20"/>
    </i>
    <i r="1">
      <x v="21"/>
    </i>
    <i>
      <x v="97"/>
    </i>
    <i r="1">
      <x v="1"/>
    </i>
    <i r="1">
      <x v="3"/>
    </i>
    <i r="1">
      <x v="4"/>
    </i>
    <i r="1">
      <x v="5"/>
    </i>
    <i r="1">
      <x v="6"/>
    </i>
    <i r="1">
      <x v="7"/>
    </i>
    <i r="1">
      <x v="8"/>
    </i>
    <i r="1">
      <x v="9"/>
    </i>
    <i r="1">
      <x v="10"/>
    </i>
    <i r="1">
      <x v="11"/>
    </i>
    <i r="1">
      <x v="12"/>
    </i>
    <i r="1">
      <x v="13"/>
    </i>
    <i r="1">
      <x v="14"/>
    </i>
    <i r="1">
      <x v="18"/>
    </i>
    <i r="1">
      <x v="19"/>
    </i>
    <i r="1">
      <x v="20"/>
    </i>
    <i r="1">
      <x v="21"/>
    </i>
    <i>
      <x v="98"/>
    </i>
    <i r="1">
      <x v="1"/>
    </i>
    <i r="1">
      <x v="3"/>
    </i>
    <i r="1">
      <x v="4"/>
    </i>
    <i r="1">
      <x v="5"/>
    </i>
    <i r="1">
      <x v="6"/>
    </i>
    <i r="1">
      <x v="7"/>
    </i>
    <i r="1">
      <x v="8"/>
    </i>
    <i r="1">
      <x v="9"/>
    </i>
    <i r="1">
      <x v="10"/>
    </i>
    <i r="1">
      <x v="11"/>
    </i>
    <i r="1">
      <x v="12"/>
    </i>
    <i r="1">
      <x v="13"/>
    </i>
    <i r="1">
      <x v="14"/>
    </i>
    <i r="1">
      <x v="18"/>
    </i>
    <i r="1">
      <x v="19"/>
    </i>
    <i r="1">
      <x v="20"/>
    </i>
    <i r="1">
      <x v="21"/>
    </i>
    <i>
      <x v="99"/>
    </i>
    <i r="1">
      <x v="1"/>
    </i>
    <i r="1">
      <x v="3"/>
    </i>
    <i r="1">
      <x v="4"/>
    </i>
    <i r="1">
      <x v="5"/>
    </i>
    <i r="1">
      <x v="6"/>
    </i>
    <i r="1">
      <x v="7"/>
    </i>
    <i r="1">
      <x v="8"/>
    </i>
    <i r="1">
      <x v="9"/>
    </i>
    <i r="1">
      <x v="10"/>
    </i>
    <i r="1">
      <x v="11"/>
    </i>
    <i r="1">
      <x v="12"/>
    </i>
    <i r="1">
      <x v="13"/>
    </i>
    <i r="1">
      <x v="14"/>
    </i>
    <i r="1">
      <x v="18"/>
    </i>
    <i r="1">
      <x v="19"/>
    </i>
    <i r="1">
      <x v="20"/>
    </i>
    <i r="1">
      <x v="21"/>
    </i>
    <i>
      <x v="100"/>
    </i>
    <i r="1">
      <x v="1"/>
    </i>
    <i r="1">
      <x v="3"/>
    </i>
    <i r="1">
      <x v="4"/>
    </i>
    <i r="1">
      <x v="5"/>
    </i>
    <i r="1">
      <x v="6"/>
    </i>
    <i r="1">
      <x v="7"/>
    </i>
    <i r="1">
      <x v="8"/>
    </i>
    <i r="1">
      <x v="9"/>
    </i>
    <i r="1">
      <x v="10"/>
    </i>
    <i r="1">
      <x v="11"/>
    </i>
    <i r="1">
      <x v="12"/>
    </i>
    <i r="1">
      <x v="13"/>
    </i>
    <i r="1">
      <x v="14"/>
    </i>
    <i r="1">
      <x v="18"/>
    </i>
    <i r="1">
      <x v="19"/>
    </i>
    <i r="1">
      <x v="20"/>
    </i>
    <i r="1">
      <x v="21"/>
    </i>
    <i>
      <x v="101"/>
    </i>
    <i r="1">
      <x v="1"/>
    </i>
    <i r="1">
      <x v="3"/>
    </i>
    <i r="1">
      <x v="4"/>
    </i>
    <i r="1">
      <x v="5"/>
    </i>
    <i r="1">
      <x v="6"/>
    </i>
    <i r="1">
      <x v="7"/>
    </i>
    <i r="1">
      <x v="8"/>
    </i>
    <i r="1">
      <x v="9"/>
    </i>
    <i r="1">
      <x v="10"/>
    </i>
    <i r="1">
      <x v="11"/>
    </i>
    <i r="1">
      <x v="12"/>
    </i>
    <i r="1">
      <x v="13"/>
    </i>
    <i r="1">
      <x v="14"/>
    </i>
    <i r="1">
      <x v="18"/>
    </i>
    <i r="1">
      <x v="19"/>
    </i>
    <i r="1">
      <x v="20"/>
    </i>
    <i r="1">
      <x v="21"/>
    </i>
    <i>
      <x v="102"/>
    </i>
    <i r="1">
      <x v="1"/>
    </i>
    <i r="1">
      <x v="3"/>
    </i>
    <i r="1">
      <x v="4"/>
    </i>
    <i r="1">
      <x v="5"/>
    </i>
    <i r="1">
      <x v="6"/>
    </i>
    <i r="1">
      <x v="7"/>
    </i>
    <i r="1">
      <x v="8"/>
    </i>
    <i r="1">
      <x v="9"/>
    </i>
    <i r="1">
      <x v="10"/>
    </i>
    <i r="1">
      <x v="11"/>
    </i>
    <i r="1">
      <x v="12"/>
    </i>
    <i r="1">
      <x v="13"/>
    </i>
    <i r="1">
      <x v="14"/>
    </i>
    <i r="1">
      <x v="18"/>
    </i>
    <i r="1">
      <x v="19"/>
    </i>
    <i r="1">
      <x v="20"/>
    </i>
    <i r="1">
      <x v="21"/>
    </i>
    <i>
      <x v="103"/>
    </i>
    <i r="1">
      <x v="1"/>
    </i>
    <i r="1">
      <x v="3"/>
    </i>
    <i r="1">
      <x v="4"/>
    </i>
    <i r="1">
      <x v="5"/>
    </i>
    <i r="1">
      <x v="6"/>
    </i>
    <i r="1">
      <x v="7"/>
    </i>
    <i r="1">
      <x v="8"/>
    </i>
    <i r="1">
      <x v="9"/>
    </i>
    <i r="1">
      <x v="10"/>
    </i>
    <i r="1">
      <x v="11"/>
    </i>
    <i r="1">
      <x v="12"/>
    </i>
    <i r="1">
      <x v="13"/>
    </i>
    <i r="1">
      <x v="14"/>
    </i>
    <i r="1">
      <x v="18"/>
    </i>
    <i r="1">
      <x v="19"/>
    </i>
    <i r="1">
      <x v="20"/>
    </i>
    <i r="1">
      <x v="21"/>
    </i>
    <i>
      <x v="104"/>
    </i>
    <i r="1">
      <x v="1"/>
    </i>
    <i r="1">
      <x v="3"/>
    </i>
    <i r="1">
      <x v="4"/>
    </i>
    <i r="1">
      <x v="5"/>
    </i>
    <i r="1">
      <x v="6"/>
    </i>
    <i r="1">
      <x v="7"/>
    </i>
    <i r="1">
      <x v="8"/>
    </i>
    <i r="1">
      <x v="9"/>
    </i>
    <i r="1">
      <x v="10"/>
    </i>
    <i r="1">
      <x v="11"/>
    </i>
    <i r="1">
      <x v="12"/>
    </i>
    <i r="1">
      <x v="13"/>
    </i>
    <i r="1">
      <x v="14"/>
    </i>
    <i r="1">
      <x v="18"/>
    </i>
    <i r="1">
      <x v="19"/>
    </i>
    <i r="1">
      <x v="20"/>
    </i>
    <i r="1">
      <x v="21"/>
    </i>
    <i>
      <x v="105"/>
    </i>
    <i r="1">
      <x v="1"/>
    </i>
    <i r="1">
      <x v="3"/>
    </i>
    <i r="1">
      <x v="4"/>
    </i>
    <i r="1">
      <x v="5"/>
    </i>
    <i r="1">
      <x v="6"/>
    </i>
    <i r="1">
      <x v="7"/>
    </i>
    <i r="1">
      <x v="8"/>
    </i>
    <i r="1">
      <x v="9"/>
    </i>
    <i r="1">
      <x v="10"/>
    </i>
    <i r="1">
      <x v="11"/>
    </i>
    <i r="1">
      <x v="12"/>
    </i>
    <i r="1">
      <x v="13"/>
    </i>
    <i r="1">
      <x v="14"/>
    </i>
    <i r="1">
      <x v="18"/>
    </i>
    <i r="1">
      <x v="19"/>
    </i>
    <i r="1">
      <x v="20"/>
    </i>
    <i r="1">
      <x v="21"/>
    </i>
    <i>
      <x v="106"/>
    </i>
    <i r="1">
      <x v="1"/>
    </i>
    <i r="1">
      <x v="3"/>
    </i>
    <i r="1">
      <x v="4"/>
    </i>
    <i r="1">
      <x v="5"/>
    </i>
    <i r="1">
      <x v="6"/>
    </i>
    <i r="1">
      <x v="7"/>
    </i>
    <i r="1">
      <x v="8"/>
    </i>
    <i r="1">
      <x v="9"/>
    </i>
    <i r="1">
      <x v="10"/>
    </i>
    <i r="1">
      <x v="11"/>
    </i>
    <i r="1">
      <x v="12"/>
    </i>
    <i r="1">
      <x v="13"/>
    </i>
    <i r="1">
      <x v="14"/>
    </i>
    <i r="1">
      <x v="18"/>
    </i>
    <i r="1">
      <x v="19"/>
    </i>
    <i r="1">
      <x v="20"/>
    </i>
    <i r="1">
      <x v="21"/>
    </i>
    <i>
      <x v="107"/>
    </i>
    <i r="1">
      <x v="1"/>
    </i>
    <i r="1">
      <x v="3"/>
    </i>
    <i r="1">
      <x v="4"/>
    </i>
    <i r="1">
      <x v="5"/>
    </i>
    <i r="1">
      <x v="6"/>
    </i>
    <i r="1">
      <x v="7"/>
    </i>
    <i r="1">
      <x v="8"/>
    </i>
    <i r="1">
      <x v="9"/>
    </i>
    <i r="1">
      <x v="10"/>
    </i>
    <i r="1">
      <x v="11"/>
    </i>
    <i r="1">
      <x v="12"/>
    </i>
    <i r="1">
      <x v="13"/>
    </i>
    <i r="1">
      <x v="14"/>
    </i>
    <i r="1">
      <x v="18"/>
    </i>
    <i r="1">
      <x v="19"/>
    </i>
    <i r="1">
      <x v="20"/>
    </i>
    <i r="1">
      <x v="21"/>
    </i>
    <i>
      <x v="108"/>
    </i>
    <i r="1">
      <x v="1"/>
    </i>
    <i r="1">
      <x v="3"/>
    </i>
    <i r="1">
      <x v="4"/>
    </i>
    <i r="1">
      <x v="5"/>
    </i>
    <i r="1">
      <x v="6"/>
    </i>
    <i r="1">
      <x v="7"/>
    </i>
    <i r="1">
      <x v="8"/>
    </i>
    <i r="1">
      <x v="9"/>
    </i>
    <i r="1">
      <x v="10"/>
    </i>
    <i r="1">
      <x v="11"/>
    </i>
    <i r="1">
      <x v="12"/>
    </i>
    <i r="1">
      <x v="14"/>
    </i>
    <i>
      <x v="109"/>
    </i>
    <i r="1">
      <x v="1"/>
    </i>
    <i r="1">
      <x v="3"/>
    </i>
    <i r="1">
      <x v="4"/>
    </i>
    <i r="1">
      <x v="5"/>
    </i>
    <i r="1">
      <x v="6"/>
    </i>
    <i r="1">
      <x v="7"/>
    </i>
    <i r="1">
      <x v="8"/>
    </i>
    <i r="1">
      <x v="9"/>
    </i>
    <i r="1">
      <x v="10"/>
    </i>
    <i r="1">
      <x v="11"/>
    </i>
    <i r="1">
      <x v="12"/>
    </i>
    <i r="1">
      <x v="14"/>
    </i>
    <i>
      <x v="110"/>
    </i>
    <i r="1">
      <x v="1"/>
    </i>
    <i r="1">
      <x v="3"/>
    </i>
    <i r="1">
      <x v="4"/>
    </i>
    <i r="1">
      <x v="5"/>
    </i>
    <i r="1">
      <x v="6"/>
    </i>
    <i r="1">
      <x v="7"/>
    </i>
    <i r="1">
      <x v="8"/>
    </i>
    <i r="1">
      <x v="9"/>
    </i>
    <i r="1">
      <x v="10"/>
    </i>
    <i r="1">
      <x v="11"/>
    </i>
    <i r="1">
      <x v="12"/>
    </i>
    <i r="1">
      <x v="14"/>
    </i>
    <i>
      <x v="111"/>
    </i>
    <i r="1">
      <x v="1"/>
    </i>
    <i r="1">
      <x v="3"/>
    </i>
    <i r="1">
      <x v="4"/>
    </i>
    <i r="1">
      <x v="5"/>
    </i>
    <i r="1">
      <x v="6"/>
    </i>
    <i r="1">
      <x v="7"/>
    </i>
    <i r="1">
      <x v="8"/>
    </i>
    <i r="1">
      <x v="9"/>
    </i>
    <i r="1">
      <x v="10"/>
    </i>
    <i r="1">
      <x v="11"/>
    </i>
    <i r="1">
      <x v="12"/>
    </i>
    <i r="1">
      <x v="14"/>
    </i>
    <i>
      <x v="112"/>
    </i>
    <i r="1">
      <x v="1"/>
    </i>
    <i r="1">
      <x v="3"/>
    </i>
    <i r="1">
      <x v="4"/>
    </i>
    <i r="1">
      <x v="5"/>
    </i>
    <i r="1">
      <x v="6"/>
    </i>
    <i r="1">
      <x v="7"/>
    </i>
    <i r="1">
      <x v="8"/>
    </i>
    <i r="1">
      <x v="9"/>
    </i>
    <i r="1">
      <x v="10"/>
    </i>
    <i r="1">
      <x v="11"/>
    </i>
    <i r="1">
      <x v="12"/>
    </i>
    <i r="1">
      <x v="13"/>
    </i>
    <i r="1">
      <x v="14"/>
    </i>
    <i r="1">
      <x v="18"/>
    </i>
    <i r="1">
      <x v="19"/>
    </i>
    <i r="1">
      <x v="20"/>
    </i>
    <i r="1">
      <x v="21"/>
    </i>
    <i>
      <x v="113"/>
    </i>
    <i r="1">
      <x v="17"/>
    </i>
    <i t="grand">
      <x/>
    </i>
  </rowItems>
  <colItems count="1">
    <i/>
  </colItems>
  <dataFields count="1">
    <dataField name="Sum of FY1 ANNUAL" fld="7" baseField="0" baseItem="0"/>
  </dataFields>
  <formats count="8">
    <format dxfId="15">
      <pivotArea collapsedLevelsAreSubtotals="1" fieldPosition="0">
        <references count="1">
          <reference field="0" count="1">
            <x v="47"/>
          </reference>
        </references>
      </pivotArea>
    </format>
    <format dxfId="14">
      <pivotArea collapsedLevelsAreSubtotals="1" fieldPosition="0">
        <references count="2">
          <reference field="0" count="1" selected="0">
            <x v="47"/>
          </reference>
          <reference field="5" count="17">
            <x v="0"/>
            <x v="1"/>
            <x v="2"/>
            <x v="3"/>
            <x v="4"/>
            <x v="5"/>
            <x v="6"/>
            <x v="7"/>
            <x v="8"/>
            <x v="9"/>
            <x v="10"/>
            <x v="11"/>
            <x v="12"/>
            <x v="13"/>
            <x v="14"/>
            <x v="15"/>
            <x v="16"/>
          </reference>
        </references>
      </pivotArea>
    </format>
    <format dxfId="13">
      <pivotArea dataOnly="0" labelOnly="1" fieldPosition="0">
        <references count="1">
          <reference field="0" count="1">
            <x v="47"/>
          </reference>
        </references>
      </pivotArea>
    </format>
    <format dxfId="12">
      <pivotArea dataOnly="0" labelOnly="1" fieldPosition="0">
        <references count="2">
          <reference field="0" count="1" selected="0">
            <x v="47"/>
          </reference>
          <reference field="5" count="17">
            <x v="0"/>
            <x v="1"/>
            <x v="2"/>
            <x v="3"/>
            <x v="4"/>
            <x v="5"/>
            <x v="6"/>
            <x v="7"/>
            <x v="8"/>
            <x v="9"/>
            <x v="10"/>
            <x v="11"/>
            <x v="12"/>
            <x v="13"/>
            <x v="14"/>
            <x v="15"/>
            <x v="16"/>
          </reference>
        </references>
      </pivotArea>
    </format>
    <format dxfId="11">
      <pivotArea collapsedLevelsAreSubtotals="1" fieldPosition="0">
        <references count="1">
          <reference field="0" count="1">
            <x v="47"/>
          </reference>
        </references>
      </pivotArea>
    </format>
    <format dxfId="10">
      <pivotArea collapsedLevelsAreSubtotals="1" fieldPosition="0">
        <references count="2">
          <reference field="0" count="1" selected="0">
            <x v="47"/>
          </reference>
          <reference field="5" count="17">
            <x v="1"/>
            <x v="3"/>
            <x v="4"/>
            <x v="5"/>
            <x v="6"/>
            <x v="7"/>
            <x v="8"/>
            <x v="9"/>
            <x v="10"/>
            <x v="11"/>
            <x v="12"/>
            <x v="13"/>
            <x v="14"/>
            <x v="18"/>
            <x v="19"/>
            <x v="20"/>
            <x v="21"/>
          </reference>
        </references>
      </pivotArea>
    </format>
    <format dxfId="9">
      <pivotArea dataOnly="0" labelOnly="1" fieldPosition="0">
        <references count="1">
          <reference field="0" count="1">
            <x v="47"/>
          </reference>
        </references>
      </pivotArea>
    </format>
    <format dxfId="8">
      <pivotArea dataOnly="0" labelOnly="1" fieldPosition="0">
        <references count="2">
          <reference field="0" count="1" selected="0">
            <x v="47"/>
          </reference>
          <reference field="5" count="17">
            <x v="1"/>
            <x v="3"/>
            <x v="4"/>
            <x v="5"/>
            <x v="6"/>
            <x v="7"/>
            <x v="8"/>
            <x v="9"/>
            <x v="10"/>
            <x v="11"/>
            <x v="12"/>
            <x v="13"/>
            <x v="14"/>
            <x v="18"/>
            <x v="19"/>
            <x v="20"/>
            <x v="2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54C6AB4-A4DD-4BDA-86CF-08EDA69F0AA0}"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21" firstHeaderRow="1" firstDataRow="1" firstDataCol="1"/>
  <pivotFields count="8">
    <pivotField showAll="0"/>
    <pivotField showAll="0"/>
    <pivotField showAll="0">
      <items count="114">
        <item h="1" x="0"/>
        <item h="1" x="1"/>
        <item h="1" x="2"/>
        <item h="1" x="3"/>
        <item h="1" x="4"/>
        <item h="1" x="5"/>
        <item h="1" x="6"/>
        <item h="1" x="7"/>
        <item h="1" x="8"/>
        <item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10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9"/>
        <item h="1" x="110"/>
        <item h="1" x="111"/>
        <item h="1" x="112"/>
        <item h="1" x="107"/>
        <item t="default"/>
      </items>
    </pivotField>
    <pivotField axis="axisRow" showAll="0">
      <items count="18">
        <item x="0"/>
        <item x="1"/>
        <item x="2"/>
        <item x="3"/>
        <item x="4"/>
        <item x="5"/>
        <item x="6"/>
        <item x="7"/>
        <item x="8"/>
        <item x="9"/>
        <item x="10"/>
        <item x="11"/>
        <item x="12"/>
        <item x="13"/>
        <item x="14"/>
        <item x="15"/>
        <item x="16"/>
        <item t="default"/>
      </items>
    </pivotField>
    <pivotField showAll="0"/>
    <pivotField showAll="0"/>
    <pivotField showAll="0"/>
    <pivotField dataField="1" showAll="0"/>
  </pivotFields>
  <rowFields count="1">
    <field x="3"/>
  </rowFields>
  <rowItems count="18">
    <i>
      <x/>
    </i>
    <i>
      <x v="1"/>
    </i>
    <i>
      <x v="2"/>
    </i>
    <i>
      <x v="3"/>
    </i>
    <i>
      <x v="4"/>
    </i>
    <i>
      <x v="5"/>
    </i>
    <i>
      <x v="6"/>
    </i>
    <i>
      <x v="7"/>
    </i>
    <i>
      <x v="8"/>
    </i>
    <i>
      <x v="9"/>
    </i>
    <i>
      <x v="10"/>
    </i>
    <i>
      <x v="11"/>
    </i>
    <i>
      <x v="12"/>
    </i>
    <i>
      <x v="13"/>
    </i>
    <i>
      <x v="14"/>
    </i>
    <i>
      <x v="15"/>
    </i>
    <i>
      <x v="16"/>
    </i>
    <i t="grand">
      <x/>
    </i>
  </rowItems>
  <colItems count="1">
    <i/>
  </colItems>
  <dataFields count="1">
    <dataField name="Sum of June 2024 Billing"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5AAFACD-FC30-43FB-87A5-9DFDA0673055}"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21" firstHeaderRow="0" firstDataRow="1" firstDataCol="1"/>
  <pivotFields count="12">
    <pivotField showAll="0"/>
    <pivotField showAll="0"/>
    <pivotField showAll="0"/>
    <pivotField showAll="0"/>
    <pivotField showAll="0">
      <items count="164">
        <item h="1" x="0"/>
        <item h="1" x="1"/>
        <item h="1" x="2"/>
        <item h="1" m="1" x="113"/>
        <item h="1" x="3"/>
        <item h="1" x="4"/>
        <item h="1" m="1" x="114"/>
        <item h="1" m="1" x="115"/>
        <item h="1" x="5"/>
        <item h="1" x="6"/>
        <item h="1" m="1" x="116"/>
        <item h="1" x="7"/>
        <item h="1" x="8"/>
        <item h="1" m="1" x="117"/>
        <item h="1" x="9"/>
        <item h="1" x="10"/>
        <item h="1" x="11"/>
        <item h="1" x="12"/>
        <item h="1" x="13"/>
        <item h="1" m="1" x="118"/>
        <item h="1" x="14"/>
        <item h="1" x="15"/>
        <item h="1" x="16"/>
        <item h="1" x="17"/>
        <item h="1" m="1" x="119"/>
        <item h="1" x="18"/>
        <item h="1" x="20"/>
        <item h="1" x="19"/>
        <item h="1" x="21"/>
        <item h="1" m="1" x="120"/>
        <item h="1" x="22"/>
        <item h="1" m="1" x="121"/>
        <item h="1" x="23"/>
        <item h="1" m="1" x="122"/>
        <item h="1" m="1" x="123"/>
        <item h="1" x="24"/>
        <item h="1" x="25"/>
        <item h="1" m="1" x="124"/>
        <item h="1" x="26"/>
        <item h="1" m="1" x="125"/>
        <item h="1" x="27"/>
        <item h="1" m="1" x="126"/>
        <item h="1" x="28"/>
        <item h="1" x="29"/>
        <item h="1" m="1" x="127"/>
        <item h="1" x="30"/>
        <item h="1" x="31"/>
        <item h="1" x="32"/>
        <item h="1" m="1" x="128"/>
        <item h="1" x="33"/>
        <item h="1" m="1" x="129"/>
        <item h="1" x="34"/>
        <item h="1" x="35"/>
        <item h="1" x="36"/>
        <item h="1" m="1" x="130"/>
        <item h="1" x="37"/>
        <item h="1" m="1" x="131"/>
        <item h="1" x="38"/>
        <item h="1" x="39"/>
        <item h="1" m="1" x="132"/>
        <item h="1" x="40"/>
        <item h="1" x="41"/>
        <item h="1" x="42"/>
        <item h="1" x="43"/>
        <item h="1" x="44"/>
        <item h="1" x="45"/>
        <item h="1" m="1" x="133"/>
        <item h="1" m="1" x="134"/>
        <item h="1" x="46"/>
        <item h="1" x="47"/>
        <item h="1" m="1" x="135"/>
        <item h="1" x="48"/>
        <item h="1" x="49"/>
        <item h="1" x="50"/>
        <item h="1" m="1" x="136"/>
        <item h="1" x="51"/>
        <item h="1" m="1" x="137"/>
        <item h="1" x="52"/>
        <item h="1" x="53"/>
        <item h="1" m="1" x="138"/>
        <item h="1" x="54"/>
        <item h="1" m="1" x="139"/>
        <item h="1" x="55"/>
        <item h="1" x="56"/>
        <item h="1" m="1" x="140"/>
        <item h="1" x="57"/>
        <item h="1" x="58"/>
        <item h="1" x="59"/>
        <item h="1" m="1" x="141"/>
        <item h="1" m="1" x="142"/>
        <item h="1" x="60"/>
        <item h="1" x="61"/>
        <item h="1" x="62"/>
        <item h="1" x="63"/>
        <item h="1" x="64"/>
        <item h="1" m="1" x="143"/>
        <item h="1" x="65"/>
        <item h="1" m="1" x="144"/>
        <item h="1" x="66"/>
        <item h="1" x="67"/>
        <item h="1" m="1" x="145"/>
        <item h="1" x="68"/>
        <item x="69"/>
        <item h="1" x="70"/>
        <item h="1" m="1" x="146"/>
        <item h="1" x="71"/>
        <item h="1" x="72"/>
        <item h="1" x="73"/>
        <item h="1" m="1" x="147"/>
        <item h="1" x="74"/>
        <item h="1" m="1" x="148"/>
        <item h="1" m="1" x="149"/>
        <item h="1" x="75"/>
        <item h="1" m="1" x="150"/>
        <item h="1" x="76"/>
        <item h="1" m="1" x="151"/>
        <item h="1" x="77"/>
        <item h="1" x="78"/>
        <item h="1" m="1" x="152"/>
        <item h="1" x="108"/>
        <item h="1" m="1" x="153"/>
        <item h="1" x="79"/>
        <item h="1" x="80"/>
        <item h="1" x="81"/>
        <item h="1" x="82"/>
        <item h="1" x="83"/>
        <item h="1" x="84"/>
        <item h="1" x="85"/>
        <item h="1" x="86"/>
        <item h="1" x="87"/>
        <item h="1" x="88"/>
        <item h="1" m="1" x="154"/>
        <item h="1" x="89"/>
        <item h="1" x="90"/>
        <item h="1" x="91"/>
        <item h="1" x="92"/>
        <item h="1" m="1" x="155"/>
        <item h="1" x="93"/>
        <item h="1" x="94"/>
        <item h="1" x="95"/>
        <item h="1" m="1" x="156"/>
        <item h="1" x="96"/>
        <item h="1" x="97"/>
        <item h="1" m="1" x="157"/>
        <item h="1" x="98"/>
        <item h="1" x="99"/>
        <item h="1" m="1" x="158"/>
        <item h="1" x="100"/>
        <item h="1" m="1" x="159"/>
        <item h="1" m="1" x="160"/>
        <item h="1" x="101"/>
        <item h="1" m="1" x="161"/>
        <item h="1" x="102"/>
        <item h="1" x="103"/>
        <item h="1" x="104"/>
        <item h="1" x="105"/>
        <item h="1" x="106"/>
        <item h="1" x="109"/>
        <item h="1" x="110"/>
        <item h="1" x="111"/>
        <item h="1" x="112"/>
        <item h="1" m="1" x="162"/>
        <item h="1" x="107"/>
        <item t="default"/>
      </items>
    </pivotField>
    <pivotField axis="axisRow" showAll="0">
      <items count="22">
        <item m="1" x="17"/>
        <item x="1"/>
        <item m="1" x="18"/>
        <item x="3"/>
        <item x="4"/>
        <item x="5"/>
        <item x="6"/>
        <item x="7"/>
        <item x="8"/>
        <item x="9"/>
        <item x="10"/>
        <item x="11"/>
        <item x="12"/>
        <item x="13"/>
        <item x="14"/>
        <item m="1" x="19"/>
        <item m="1" x="20"/>
        <item x="0"/>
        <item x="2"/>
        <item x="15"/>
        <item x="16"/>
        <item t="default"/>
      </items>
    </pivotField>
    <pivotField showAll="0"/>
    <pivotField numFmtId="43" showAll="0"/>
    <pivotField dataField="1" numFmtId="43" showAll="0"/>
    <pivotField numFmtId="43" showAll="0"/>
    <pivotField numFmtId="43" showAll="0"/>
    <pivotField dataField="1" numFmtId="43" showAll="0"/>
  </pivotFields>
  <rowFields count="1">
    <field x="5"/>
  </rowFields>
  <rowItems count="18">
    <i>
      <x v="1"/>
    </i>
    <i>
      <x v="3"/>
    </i>
    <i>
      <x v="4"/>
    </i>
    <i>
      <x v="5"/>
    </i>
    <i>
      <x v="6"/>
    </i>
    <i>
      <x v="7"/>
    </i>
    <i>
      <x v="8"/>
    </i>
    <i>
      <x v="9"/>
    </i>
    <i>
      <x v="10"/>
    </i>
    <i>
      <x v="11"/>
    </i>
    <i>
      <x v="12"/>
    </i>
    <i>
      <x v="13"/>
    </i>
    <i>
      <x v="14"/>
    </i>
    <i>
      <x v="17"/>
    </i>
    <i>
      <x v="18"/>
    </i>
    <i>
      <x v="19"/>
    </i>
    <i>
      <x v="20"/>
    </i>
    <i t="grand">
      <x/>
    </i>
  </rowItems>
  <colFields count="1">
    <field x="-2"/>
  </colFields>
  <colItems count="2">
    <i>
      <x/>
    </i>
    <i i="1">
      <x v="1"/>
    </i>
  </colItems>
  <dataFields count="2">
    <dataField name="Sum of FY2 ANNUAL" fld="8" baseField="0" baseItem="0"/>
    <dataField name="Sum of FY2 MONTHLY"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___Title" xr10:uid="{BCC535E6-337D-4BDC-AC41-4574E91E2E39}" sourceName="Agency + Title">
  <pivotTables>
    <pivotTable tabId="9" name="PivotTable1"/>
  </pivotTables>
  <data>
    <tabular pivotCacheId="1577150703">
      <items count="163">
        <i x="0"/>
        <i x="1"/>
        <i x="2"/>
        <i x="3"/>
        <i x="4"/>
        <i x="5"/>
        <i x="6"/>
        <i x="7"/>
        <i x="8"/>
        <i x="9"/>
        <i x="10"/>
        <i x="11"/>
        <i x="12"/>
        <i x="13"/>
        <i x="14"/>
        <i x="15"/>
        <i x="16"/>
        <i x="17"/>
        <i x="18"/>
        <i x="20"/>
        <i x="19"/>
        <i x="21"/>
        <i x="22"/>
        <i x="23"/>
        <i x="24"/>
        <i x="25"/>
        <i x="26"/>
        <i x="27"/>
        <i x="28"/>
        <i x="29"/>
        <i x="30"/>
        <i x="31"/>
        <i x="32"/>
        <i x="33"/>
        <i x="34"/>
        <i x="35"/>
        <i x="36"/>
        <i x="37"/>
        <i x="38"/>
        <i x="39"/>
        <i x="40"/>
        <i x="41"/>
        <i x="42"/>
        <i x="43"/>
        <i x="44"/>
        <i x="45"/>
        <i x="46"/>
        <i x="47"/>
        <i x="48"/>
        <i x="49"/>
        <i x="50"/>
        <i x="51"/>
        <i x="52"/>
        <i x="53"/>
        <i x="54"/>
        <i x="55"/>
        <i x="56"/>
        <i x="57"/>
        <i x="58"/>
        <i x="59"/>
        <i x="60"/>
        <i x="61"/>
        <i x="62"/>
        <i x="63"/>
        <i x="64"/>
        <i x="65"/>
        <i x="66"/>
        <i x="67"/>
        <i x="68"/>
        <i x="69" s="1"/>
        <i x="70"/>
        <i x="71"/>
        <i x="72"/>
        <i x="73"/>
        <i x="74"/>
        <i x="75"/>
        <i x="76"/>
        <i x="77"/>
        <i x="78"/>
        <i x="108"/>
        <i x="79"/>
        <i x="80"/>
        <i x="81"/>
        <i x="82"/>
        <i x="83"/>
        <i x="84"/>
        <i x="85"/>
        <i x="86"/>
        <i x="87"/>
        <i x="88"/>
        <i x="89"/>
        <i x="90"/>
        <i x="91"/>
        <i x="92"/>
        <i x="93"/>
        <i x="94"/>
        <i x="95"/>
        <i x="96"/>
        <i x="97"/>
        <i x="98"/>
        <i x="99"/>
        <i x="100"/>
        <i x="101"/>
        <i x="102"/>
        <i x="103"/>
        <i x="104"/>
        <i x="105"/>
        <i x="106"/>
        <i x="109"/>
        <i x="110"/>
        <i x="111"/>
        <i x="112"/>
        <i x="107"/>
        <i x="113" nd="1"/>
        <i x="114" nd="1"/>
        <i x="115" nd="1"/>
        <i x="116" nd="1"/>
        <i x="117" nd="1"/>
        <i x="118" nd="1"/>
        <i x="119" nd="1"/>
        <i x="120" nd="1"/>
        <i x="121" nd="1"/>
        <i x="122" nd="1"/>
        <i x="123" nd="1"/>
        <i x="124" nd="1"/>
        <i x="125" nd="1"/>
        <i x="126" nd="1"/>
        <i x="127" nd="1"/>
        <i x="128" nd="1"/>
        <i x="129" nd="1"/>
        <i x="130" nd="1"/>
        <i x="131" nd="1"/>
        <i x="132" nd="1"/>
        <i x="133" nd="1"/>
        <i x="134" nd="1"/>
        <i x="135" nd="1"/>
        <i x="136" nd="1"/>
        <i x="137" nd="1"/>
        <i x="138" nd="1"/>
        <i x="139" nd="1"/>
        <i x="140" nd="1"/>
        <i x="141" nd="1"/>
        <i x="142" nd="1"/>
        <i x="143" nd="1"/>
        <i x="144" nd="1"/>
        <i x="145" nd="1"/>
        <i x="146" nd="1"/>
        <i x="147" nd="1"/>
        <i x="148" nd="1"/>
        <i x="149" nd="1"/>
        <i x="150" nd="1"/>
        <i x="151" nd="1"/>
        <i x="152" nd="1"/>
        <i x="153" nd="1"/>
        <i x="154" nd="1"/>
        <i x="155" nd="1"/>
        <i x="156" nd="1"/>
        <i x="157" nd="1"/>
        <i x="158" nd="1"/>
        <i x="159" nd="1"/>
        <i x="160" nd="1"/>
        <i x="161" nd="1"/>
        <i x="162"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___Title1" xr10:uid="{68C60D08-3D20-43E1-B71A-44097012F86C}" sourceName="Agency + Title">
  <pivotTables>
    <pivotTable tabId="11" name="PivotTable1"/>
  </pivotTables>
  <data>
    <tabular pivotCacheId="1566639580">
      <items count="113">
        <i x="0"/>
        <i x="1"/>
        <i x="2"/>
        <i x="3"/>
        <i x="4"/>
        <i x="5"/>
        <i x="6"/>
        <i x="7"/>
        <i x="8"/>
        <i x="9" s="1"/>
        <i x="10"/>
        <i x="11"/>
        <i x="12"/>
        <i x="13"/>
        <i x="14"/>
        <i x="15"/>
        <i x="16"/>
        <i x="17"/>
        <i x="18"/>
        <i x="19"/>
        <i x="20"/>
        <i x="21"/>
        <i x="22"/>
        <i x="23"/>
        <i x="24"/>
        <i x="25"/>
        <i x="26"/>
        <i x="27"/>
        <i x="28"/>
        <i x="29"/>
        <i x="30"/>
        <i x="31"/>
        <i x="32"/>
        <i x="33"/>
        <i x="34"/>
        <i x="35"/>
        <i x="36"/>
        <i x="37"/>
        <i x="38"/>
        <i x="39"/>
        <i x="40"/>
        <i x="41"/>
        <i x="42"/>
        <i x="43"/>
        <i x="44"/>
        <i x="45"/>
        <i x="46"/>
        <i x="47"/>
        <i x="48"/>
        <i x="49"/>
        <i x="50"/>
        <i x="51"/>
        <i x="52"/>
        <i x="53"/>
        <i x="54"/>
        <i x="55"/>
        <i x="56"/>
        <i x="57"/>
        <i x="58"/>
        <i x="59"/>
        <i x="60"/>
        <i x="61"/>
        <i x="62"/>
        <i x="63"/>
        <i x="64"/>
        <i x="65"/>
        <i x="66"/>
        <i x="67"/>
        <i x="68"/>
        <i x="69"/>
        <i x="70"/>
        <i x="71"/>
        <i x="72"/>
        <i x="73"/>
        <i x="74"/>
        <i x="75"/>
        <i x="76"/>
        <i x="77"/>
        <i x="78"/>
        <i x="108"/>
        <i x="79"/>
        <i x="80"/>
        <i x="81"/>
        <i x="82"/>
        <i x="83"/>
        <i x="84"/>
        <i x="85"/>
        <i x="86"/>
        <i x="87"/>
        <i x="88"/>
        <i x="89"/>
        <i x="90"/>
        <i x="91"/>
        <i x="92"/>
        <i x="93"/>
        <i x="94"/>
        <i x="95"/>
        <i x="96"/>
        <i x="97"/>
        <i x="98"/>
        <i x="99"/>
        <i x="100"/>
        <i x="101"/>
        <i x="102"/>
        <i x="103"/>
        <i x="104"/>
        <i x="105"/>
        <i x="106"/>
        <i x="109"/>
        <i x="110"/>
        <i x="111"/>
        <i x="112"/>
        <i x="10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gency + Title 1" xr10:uid="{36D0158E-8358-48BB-813C-0301CE6D42CC}" cache="Slicer_Agency___Title1" caption="Agency + Title" startItem="5" rowHeight="24583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gency + Title" xr10:uid="{7A342213-49AE-479A-8743-42133658D066}" cache="Slicer_Agency___Title" caption="Agency + Title" startItem="62" rowHeight="24583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001780-7062-435E-ABBE-7E9AAAA1EF1B}" name="CSM_AGENCY3" displayName="CSM_AGENCY3" ref="A1:L3286">
  <autoFilter ref="A1:L3286" xr:uid="{F0001780-7062-435E-ABBE-7E9AAAA1EF1B}">
    <filterColumn colId="0">
      <filters>
        <filter val="460"/>
      </filters>
    </filterColumn>
    <filterColumn colId="5">
      <filters>
        <filter val="Allocation - State Data Center (EL L070)"/>
      </filters>
    </filterColumn>
  </autoFilter>
  <sortState xmlns:xlrd2="http://schemas.microsoft.com/office/spreadsheetml/2017/richdata2" ref="A2:L3286">
    <sortCondition ref="F2:F3286"/>
  </sortState>
  <tableColumns count="12">
    <tableColumn id="1" xr3:uid="{0B837D68-A3DB-4827-8160-8A1BE2315FD0}" name="Agency" totalsRowLabel="Total"/>
    <tableColumn id="2" xr3:uid="{B56E19F9-543F-49B7-BBD9-F10FA250FBE7}" name="Agency Name"/>
    <tableColumn id="4" xr3:uid="{61B037F7-2468-4E80-8AD9-A4F5FE962936}" name="Time" dataDxfId="7" totalsRowDxfId="6" dataCellStyle="Percent"/>
    <tableColumn id="5" xr3:uid="{40F36F99-9E70-48E3-99F5-E7719FEF7E64}" name="CSM" dataDxfId="5" totalsRowDxfId="4" dataCellStyle="Percent"/>
    <tableColumn id="14" xr3:uid="{65DCB17E-7B2B-4CDD-88AC-8EA5160FB0BB}" name="Agency + Title" dataDxfId="3" totalsRowDxfId="2" dataCellStyle="Percent">
      <calculatedColumnFormula>CSM_AGENCY3[[#This Row],[Agency]]&amp;"-"&amp;CSM_AGENCY3[[#This Row],[Agency Name]]</calculatedColumnFormula>
    </tableColumn>
    <tableColumn id="13" xr3:uid="{D70449B0-A994-4D9F-A74E-06161316255C}" name="Billing CSM Title" dataDxfId="1"/>
    <tableColumn id="15" xr3:uid="{C03F98A2-17C0-44F2-9C8B-7EA26D833A0E}" name="AR Code" dataDxfId="0"/>
    <tableColumn id="21" xr3:uid="{FCBA2E4A-FED5-4115-BC8D-9BAB66FB1DE7}" name="FY1 ANNUAL" dataCellStyle="Comma"/>
    <tableColumn id="22" xr3:uid="{CFD7C6D2-9B76-43E4-AB56-7E6A987D6BFC}" name="FY2 ANNUAL" dataCellStyle="Comma"/>
    <tableColumn id="25" xr3:uid="{33FEE166-D912-4C8D-9852-FB52A7AD4578}" name="BILLING BIEN" dataCellStyle="Comma"/>
    <tableColumn id="23" xr3:uid="{F718381B-DA44-46C2-865A-23242FEC38C2}" name="FY1 MONTHLY" dataCellStyle="Comma"/>
    <tableColumn id="24" xr3:uid="{0011A5EE-4E8E-4FEE-8E2F-8FE4E5FA0B13}" name="FY2 MONTHLY" dataCellStyle="Comma"/>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0-07-08T14:42:51.99" personId="{58C1671F-6574-4C86-B725-F7ECE3BDD526}" id="{712E000C-D5E7-45CF-BE59-DB26383BC276}">
    <text>Budget period</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fm.wa.gov/sites/default/files/public/budget/statebudget/22supp/CentralServiceModelMarch2022.xlsx"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091A0-A835-4F99-B25A-7079D8433301}">
  <sheetPr>
    <tabColor theme="1"/>
    <pageSetUpPr fitToPage="1"/>
  </sheetPr>
  <dimension ref="A1:W7685"/>
  <sheetViews>
    <sheetView topLeftCell="D6485" zoomScale="90" zoomScaleNormal="90" workbookViewId="0">
      <selection activeCell="M18" sqref="M18"/>
    </sheetView>
  </sheetViews>
  <sheetFormatPr defaultColWidth="9.140625" defaultRowHeight="12.75" x14ac:dyDescent="0.2"/>
  <cols>
    <col min="1" max="1" width="45.7109375" style="11" customWidth="1"/>
    <col min="2" max="7" width="12.7109375" style="11" customWidth="1"/>
    <col min="8" max="9" width="13.28515625" style="11" customWidth="1"/>
    <col min="10" max="10" width="9.140625" style="66" customWidth="1"/>
    <col min="11" max="11" width="38" style="66" customWidth="1"/>
    <col min="12" max="12" width="14.42578125" style="67" customWidth="1"/>
    <col min="13" max="13" width="41.42578125" style="11" customWidth="1"/>
    <col min="14" max="14" width="18.5703125" style="11" customWidth="1"/>
    <col min="15" max="15" width="9.140625" style="11"/>
    <col min="16" max="16" width="43.42578125" style="11" bestFit="1" customWidth="1"/>
    <col min="17" max="17" width="9.85546875" style="11" bestFit="1" customWidth="1"/>
    <col min="18" max="20" width="9.140625" style="11"/>
    <col min="21" max="21" width="10.140625" style="11" bestFit="1" customWidth="1"/>
    <col min="22" max="16384" width="9.140625" style="11"/>
  </cols>
  <sheetData>
    <row r="1" spans="1:21" ht="15" x14ac:dyDescent="0.25">
      <c r="A1" s="9" t="s">
        <v>0</v>
      </c>
      <c r="B1" s="10" t="s">
        <v>1</v>
      </c>
      <c r="J1" s="12" t="s">
        <v>2</v>
      </c>
      <c r="K1" s="12" t="s">
        <v>3</v>
      </c>
      <c r="L1" s="13" t="s">
        <v>4</v>
      </c>
      <c r="M1" s="14" t="s">
        <v>5</v>
      </c>
      <c r="N1" s="15" t="s">
        <v>6</v>
      </c>
    </row>
    <row r="2" spans="1:21" x14ac:dyDescent="0.2">
      <c r="G2" s="16"/>
      <c r="J2" s="17">
        <v>1</v>
      </c>
      <c r="K2" s="17" t="str">
        <f>IF(J2=7,J2,IF(J2&gt;7,K1,""))</f>
        <v/>
      </c>
      <c r="L2" s="18"/>
      <c r="M2" s="19"/>
      <c r="N2" s="19"/>
    </row>
    <row r="3" spans="1:21" x14ac:dyDescent="0.2">
      <c r="J3" s="17">
        <v>2</v>
      </c>
      <c r="K3" s="17" t="str">
        <f t="shared" ref="K3:K7" si="0">IF(J3=7,J3,IF(J3&gt;7,K2,""))</f>
        <v/>
      </c>
      <c r="L3" s="18"/>
      <c r="M3" s="19"/>
      <c r="N3" s="19"/>
    </row>
    <row r="4" spans="1:21" x14ac:dyDescent="0.2">
      <c r="J4" s="17">
        <v>3</v>
      </c>
      <c r="K4" s="17" t="str">
        <f t="shared" si="0"/>
        <v/>
      </c>
      <c r="L4" s="18"/>
      <c r="M4" s="19"/>
      <c r="N4" s="19"/>
    </row>
    <row r="5" spans="1:21" x14ac:dyDescent="0.2">
      <c r="A5" s="20"/>
      <c r="B5" s="20"/>
      <c r="C5" s="20"/>
      <c r="D5" s="20"/>
      <c r="E5" s="20"/>
      <c r="F5" s="20"/>
      <c r="G5" s="20"/>
      <c r="H5" s="20"/>
      <c r="J5" s="17">
        <v>4</v>
      </c>
      <c r="K5" s="17" t="str">
        <f t="shared" si="0"/>
        <v/>
      </c>
      <c r="L5" s="18"/>
      <c r="M5" s="19"/>
      <c r="N5" s="19"/>
    </row>
    <row r="6" spans="1:21" ht="15.75" x14ac:dyDescent="0.25">
      <c r="A6" s="21" t="s">
        <v>7</v>
      </c>
      <c r="B6" s="22"/>
      <c r="C6" s="22"/>
      <c r="D6" s="22"/>
      <c r="E6" s="22"/>
      <c r="F6" s="22"/>
      <c r="G6" s="22"/>
      <c r="H6" s="22"/>
      <c r="J6" s="17">
        <v>5</v>
      </c>
      <c r="K6" s="17" t="str">
        <f t="shared" si="0"/>
        <v/>
      </c>
      <c r="L6" s="18"/>
      <c r="M6" s="19"/>
      <c r="N6" s="19"/>
    </row>
    <row r="7" spans="1:21" ht="15" x14ac:dyDescent="0.25">
      <c r="A7" s="23" t="s">
        <v>8</v>
      </c>
      <c r="B7" s="24"/>
      <c r="C7" s="24"/>
      <c r="D7" s="24"/>
      <c r="E7" s="24"/>
      <c r="F7" s="24"/>
      <c r="G7" s="24"/>
      <c r="H7" s="24"/>
      <c r="J7" s="17">
        <v>6</v>
      </c>
      <c r="K7" s="17" t="str">
        <f t="shared" si="0"/>
        <v/>
      </c>
      <c r="L7" s="18"/>
      <c r="M7" s="19"/>
      <c r="N7" s="19"/>
    </row>
    <row r="8" spans="1:21" ht="15" x14ac:dyDescent="0.25">
      <c r="A8" s="25" t="s">
        <v>9</v>
      </c>
      <c r="B8" s="22"/>
      <c r="C8" s="22"/>
      <c r="D8" s="22"/>
      <c r="E8" s="22"/>
      <c r="F8" s="22"/>
      <c r="G8" s="22"/>
      <c r="H8" s="22"/>
      <c r="J8" s="17">
        <v>7</v>
      </c>
      <c r="K8" s="17" t="str">
        <f>IF(J8=7,A8,IF(J8&gt;7,K7,""))</f>
        <v>Statewide Totals</v>
      </c>
      <c r="L8" s="18"/>
      <c r="M8" s="19"/>
      <c r="N8" s="19"/>
    </row>
    <row r="9" spans="1:21" ht="15" x14ac:dyDescent="0.25">
      <c r="A9" s="25"/>
      <c r="B9" s="22"/>
      <c r="C9" s="22"/>
      <c r="D9" s="22"/>
      <c r="E9" s="22"/>
      <c r="F9" s="22"/>
      <c r="G9" s="22"/>
      <c r="H9" s="22"/>
      <c r="J9" s="17">
        <v>8</v>
      </c>
      <c r="K9" s="17" t="str">
        <f t="shared" ref="K9:K69" si="1">IF(J9=7,A9,IF(J9&gt;7,K8,""))</f>
        <v>Statewide Totals</v>
      </c>
      <c r="L9" s="18"/>
      <c r="M9" s="19"/>
      <c r="N9" s="19"/>
    </row>
    <row r="10" spans="1:21" ht="15" x14ac:dyDescent="0.25">
      <c r="A10" s="26"/>
      <c r="B10" s="27"/>
      <c r="C10" s="94" t="s">
        <v>10</v>
      </c>
      <c r="D10" s="95"/>
      <c r="E10" s="94" t="s">
        <v>11</v>
      </c>
      <c r="F10" s="95"/>
      <c r="G10" s="28"/>
      <c r="H10" s="28"/>
      <c r="J10" s="17">
        <v>9</v>
      </c>
      <c r="K10" s="17" t="str">
        <f t="shared" si="1"/>
        <v>Statewide Totals</v>
      </c>
      <c r="L10" s="18"/>
      <c r="M10" s="19"/>
      <c r="N10" s="19"/>
    </row>
    <row r="11" spans="1:21" ht="24" x14ac:dyDescent="0.2">
      <c r="A11" s="29" t="s">
        <v>12</v>
      </c>
      <c r="B11" s="30" t="s">
        <v>13</v>
      </c>
      <c r="C11" s="31" t="s">
        <v>14</v>
      </c>
      <c r="D11" s="32" t="s">
        <v>15</v>
      </c>
      <c r="E11" s="31" t="s">
        <v>14</v>
      </c>
      <c r="F11" s="32" t="s">
        <v>15</v>
      </c>
      <c r="G11" s="33" t="s">
        <v>16</v>
      </c>
      <c r="H11" s="33" t="s">
        <v>17</v>
      </c>
      <c r="J11" s="17">
        <v>10</v>
      </c>
      <c r="K11" s="17" t="str">
        <f t="shared" si="1"/>
        <v>Statewide Totals</v>
      </c>
      <c r="L11" s="18"/>
      <c r="M11" s="19"/>
      <c r="N11" s="19"/>
      <c r="Q11" s="11" t="s">
        <v>13</v>
      </c>
      <c r="R11" s="34" t="s">
        <v>14</v>
      </c>
      <c r="S11" s="34" t="s">
        <v>15</v>
      </c>
      <c r="T11" s="34" t="s">
        <v>18</v>
      </c>
      <c r="U11" s="11" t="s">
        <v>19</v>
      </c>
    </row>
    <row r="12" spans="1:21" ht="15" x14ac:dyDescent="0.25">
      <c r="A12" s="35" t="s">
        <v>20</v>
      </c>
      <c r="B12" s="36">
        <v>20977.826830728096</v>
      </c>
      <c r="C12" s="37">
        <v>0</v>
      </c>
      <c r="D12" s="37">
        <v>0</v>
      </c>
      <c r="E12" s="38">
        <v>0</v>
      </c>
      <c r="F12" s="37">
        <v>0</v>
      </c>
      <c r="G12" s="39">
        <v>0</v>
      </c>
      <c r="H12" s="40">
        <v>20977.826830728096</v>
      </c>
      <c r="J12" s="17">
        <v>11</v>
      </c>
      <c r="K12" s="17" t="str">
        <f t="shared" si="1"/>
        <v>Statewide Totals</v>
      </c>
      <c r="L12" s="18"/>
      <c r="M12" s="19" t="s">
        <v>21</v>
      </c>
      <c r="N12" s="19"/>
      <c r="P12" s="11" t="s">
        <v>21</v>
      </c>
      <c r="Q12" s="41">
        <f>B12</f>
        <v>20977.826830728096</v>
      </c>
      <c r="R12" s="41">
        <f>+C12+E12</f>
        <v>0</v>
      </c>
      <c r="S12" s="41">
        <f>+D12+F12</f>
        <v>0</v>
      </c>
      <c r="T12" s="41">
        <f>R12+S12</f>
        <v>0</v>
      </c>
      <c r="U12" s="41">
        <f>SUM(Q12+T12)</f>
        <v>20977.826830728096</v>
      </c>
    </row>
    <row r="13" spans="1:21" ht="15" x14ac:dyDescent="0.25">
      <c r="A13" s="42" t="s">
        <v>22</v>
      </c>
      <c r="B13" s="36">
        <v>10738</v>
      </c>
      <c r="C13" s="37">
        <v>3</v>
      </c>
      <c r="D13" s="37">
        <v>4</v>
      </c>
      <c r="E13" s="38">
        <v>0</v>
      </c>
      <c r="F13" s="37">
        <v>71</v>
      </c>
      <c r="G13" s="39">
        <v>78</v>
      </c>
      <c r="H13" s="40">
        <v>10816</v>
      </c>
      <c r="J13" s="17">
        <v>12</v>
      </c>
      <c r="K13" s="17" t="str">
        <f t="shared" si="1"/>
        <v>Statewide Totals</v>
      </c>
      <c r="L13" s="18"/>
      <c r="M13" s="19"/>
      <c r="N13" s="19"/>
      <c r="Q13" s="41">
        <f t="shared" ref="Q13:Q58" si="2">B13</f>
        <v>10738</v>
      </c>
      <c r="R13" s="41">
        <f t="shared" ref="R13:S58" si="3">+C13+E13</f>
        <v>3</v>
      </c>
      <c r="S13" s="41">
        <f t="shared" si="3"/>
        <v>75</v>
      </c>
      <c r="T13" s="41">
        <f t="shared" ref="T13:T57" si="4">R13+S13</f>
        <v>78</v>
      </c>
      <c r="U13" s="41">
        <f t="shared" ref="U13:U58" si="5">SUM(Q13+T13)</f>
        <v>10816</v>
      </c>
    </row>
    <row r="14" spans="1:21" ht="15" x14ac:dyDescent="0.25">
      <c r="A14" s="42" t="s">
        <v>23</v>
      </c>
      <c r="B14" s="36">
        <v>18719.000000000011</v>
      </c>
      <c r="C14" s="37">
        <v>157</v>
      </c>
      <c r="D14" s="37">
        <v>-125</v>
      </c>
      <c r="E14" s="38">
        <v>4</v>
      </c>
      <c r="F14" s="37">
        <v>59</v>
      </c>
      <c r="G14" s="39">
        <v>95</v>
      </c>
      <c r="H14" s="40">
        <v>18814.000000000011</v>
      </c>
      <c r="J14" s="17">
        <v>13</v>
      </c>
      <c r="K14" s="17" t="str">
        <f t="shared" si="1"/>
        <v>Statewide Totals</v>
      </c>
      <c r="L14" s="18"/>
      <c r="M14" s="19"/>
      <c r="N14" s="19"/>
      <c r="Q14" s="41">
        <f t="shared" si="2"/>
        <v>18719.000000000011</v>
      </c>
      <c r="R14" s="41">
        <f t="shared" si="3"/>
        <v>161</v>
      </c>
      <c r="S14" s="41">
        <f t="shared" si="3"/>
        <v>-66</v>
      </c>
      <c r="T14" s="41">
        <f t="shared" si="4"/>
        <v>95</v>
      </c>
      <c r="U14" s="41">
        <f t="shared" si="5"/>
        <v>18814.000000000011</v>
      </c>
    </row>
    <row r="15" spans="1:21" ht="15" x14ac:dyDescent="0.25">
      <c r="A15" s="42" t="s">
        <v>24</v>
      </c>
      <c r="B15" s="36">
        <v>368653</v>
      </c>
      <c r="C15" s="37">
        <v>118</v>
      </c>
      <c r="D15" s="37">
        <v>119</v>
      </c>
      <c r="E15" s="38">
        <v>1177</v>
      </c>
      <c r="F15" s="37">
        <v>3040</v>
      </c>
      <c r="G15" s="39">
        <v>4454</v>
      </c>
      <c r="H15" s="40">
        <v>373107</v>
      </c>
      <c r="J15" s="17">
        <v>14</v>
      </c>
      <c r="K15" s="17" t="str">
        <f t="shared" si="1"/>
        <v>Statewide Totals</v>
      </c>
      <c r="L15" s="18"/>
      <c r="M15" s="19"/>
      <c r="N15" s="19"/>
      <c r="Q15" s="41">
        <f t="shared" si="2"/>
        <v>368653</v>
      </c>
      <c r="R15" s="41">
        <f t="shared" si="3"/>
        <v>1295</v>
      </c>
      <c r="S15" s="41">
        <f t="shared" si="3"/>
        <v>3159</v>
      </c>
      <c r="T15" s="41">
        <f t="shared" si="4"/>
        <v>4454</v>
      </c>
      <c r="U15" s="41">
        <f t="shared" si="5"/>
        <v>373107</v>
      </c>
    </row>
    <row r="16" spans="1:21" ht="15" x14ac:dyDescent="0.25">
      <c r="A16" s="42" t="s">
        <v>25</v>
      </c>
      <c r="B16" s="36">
        <v>69149.000000000015</v>
      </c>
      <c r="C16" s="37">
        <v>54</v>
      </c>
      <c r="D16" s="37">
        <v>52</v>
      </c>
      <c r="E16" s="38">
        <v>14</v>
      </c>
      <c r="F16" s="37">
        <v>216</v>
      </c>
      <c r="G16" s="39">
        <v>336</v>
      </c>
      <c r="H16" s="40">
        <v>69485.000000000015</v>
      </c>
      <c r="J16" s="17">
        <v>15</v>
      </c>
      <c r="K16" s="17" t="str">
        <f t="shared" si="1"/>
        <v>Statewide Totals</v>
      </c>
      <c r="L16" s="18"/>
      <c r="M16" s="19"/>
      <c r="N16" s="19"/>
      <c r="Q16" s="41">
        <f t="shared" si="2"/>
        <v>69149.000000000015</v>
      </c>
      <c r="R16" s="41">
        <f t="shared" si="3"/>
        <v>68</v>
      </c>
      <c r="S16" s="41">
        <f t="shared" si="3"/>
        <v>268</v>
      </c>
      <c r="T16" s="41">
        <f t="shared" si="4"/>
        <v>336</v>
      </c>
      <c r="U16" s="41">
        <f t="shared" si="5"/>
        <v>69485.000000000015</v>
      </c>
    </row>
    <row r="17" spans="1:21" ht="15" x14ac:dyDescent="0.25">
      <c r="A17" s="42" t="s">
        <v>26</v>
      </c>
      <c r="B17" s="36">
        <v>276346</v>
      </c>
      <c r="C17" s="37">
        <v>9428</v>
      </c>
      <c r="D17" s="37">
        <v>9418</v>
      </c>
      <c r="E17" s="38">
        <v>0</v>
      </c>
      <c r="F17" s="37">
        <v>0</v>
      </c>
      <c r="G17" s="39">
        <v>18846</v>
      </c>
      <c r="H17" s="40">
        <v>295192</v>
      </c>
      <c r="J17" s="17">
        <v>16</v>
      </c>
      <c r="K17" s="17" t="str">
        <f t="shared" si="1"/>
        <v>Statewide Totals</v>
      </c>
      <c r="L17" s="18"/>
      <c r="M17" s="19"/>
      <c r="N17" s="19"/>
      <c r="Q17" s="41">
        <f t="shared" si="2"/>
        <v>276346</v>
      </c>
      <c r="R17" s="41">
        <f t="shared" si="3"/>
        <v>9428</v>
      </c>
      <c r="S17" s="41">
        <f t="shared" si="3"/>
        <v>9418</v>
      </c>
      <c r="T17" s="41">
        <f t="shared" si="4"/>
        <v>18846</v>
      </c>
      <c r="U17" s="41">
        <f t="shared" si="5"/>
        <v>295192</v>
      </c>
    </row>
    <row r="18" spans="1:21" ht="15" x14ac:dyDescent="0.25">
      <c r="A18" s="42" t="s">
        <v>27</v>
      </c>
      <c r="B18" s="36">
        <v>330770.00000000029</v>
      </c>
      <c r="C18" s="37">
        <v>0</v>
      </c>
      <c r="D18" s="37">
        <v>0</v>
      </c>
      <c r="E18" s="38">
        <v>0</v>
      </c>
      <c r="F18" s="37">
        <v>0</v>
      </c>
      <c r="G18" s="39">
        <v>0</v>
      </c>
      <c r="H18" s="40">
        <v>330770.00000000029</v>
      </c>
      <c r="J18" s="17">
        <v>17</v>
      </c>
      <c r="K18" s="17" t="str">
        <f t="shared" si="1"/>
        <v>Statewide Totals</v>
      </c>
      <c r="L18" s="18"/>
      <c r="M18" s="19"/>
      <c r="N18" s="19"/>
      <c r="Q18" s="41">
        <f t="shared" si="2"/>
        <v>330770.00000000029</v>
      </c>
      <c r="R18" s="41">
        <f t="shared" si="3"/>
        <v>0</v>
      </c>
      <c r="S18" s="41">
        <f t="shared" si="3"/>
        <v>0</v>
      </c>
      <c r="T18" s="41">
        <f t="shared" si="4"/>
        <v>0</v>
      </c>
      <c r="U18" s="41">
        <f t="shared" si="5"/>
        <v>330770.00000000029</v>
      </c>
    </row>
    <row r="19" spans="1:21" x14ac:dyDescent="0.2">
      <c r="A19" s="43"/>
      <c r="B19" s="36"/>
      <c r="C19" s="37"/>
      <c r="D19" s="37"/>
      <c r="E19" s="38"/>
      <c r="F19" s="37"/>
      <c r="G19" s="39"/>
      <c r="H19" s="40"/>
      <c r="J19" s="17">
        <v>18</v>
      </c>
      <c r="K19" s="17" t="str">
        <f t="shared" si="1"/>
        <v>Statewide Totals</v>
      </c>
      <c r="L19" s="18"/>
      <c r="M19" s="19"/>
      <c r="N19" s="19"/>
      <c r="Q19" s="41">
        <f t="shared" si="2"/>
        <v>0</v>
      </c>
      <c r="R19" s="41">
        <f t="shared" si="3"/>
        <v>0</v>
      </c>
      <c r="S19" s="41">
        <f t="shared" si="3"/>
        <v>0</v>
      </c>
      <c r="T19" s="41">
        <f t="shared" si="4"/>
        <v>0</v>
      </c>
      <c r="U19" s="41">
        <f t="shared" si="5"/>
        <v>0</v>
      </c>
    </row>
    <row r="20" spans="1:21" x14ac:dyDescent="0.2">
      <c r="A20" s="44"/>
      <c r="B20" s="45">
        <v>1095352.8268307284</v>
      </c>
      <c r="C20" s="46">
        <v>9760</v>
      </c>
      <c r="D20" s="46">
        <v>9468</v>
      </c>
      <c r="E20" s="47">
        <v>1195</v>
      </c>
      <c r="F20" s="46">
        <v>3386</v>
      </c>
      <c r="G20" s="48">
        <v>23809</v>
      </c>
      <c r="H20" s="49">
        <v>1119161.8268307284</v>
      </c>
      <c r="J20" s="17">
        <v>19</v>
      </c>
      <c r="K20" s="17" t="str">
        <f t="shared" si="1"/>
        <v>Statewide Totals</v>
      </c>
      <c r="L20" s="18"/>
      <c r="M20" s="19"/>
      <c r="N20" s="19"/>
      <c r="Q20" s="41">
        <f t="shared" si="2"/>
        <v>1095352.8268307284</v>
      </c>
      <c r="R20" s="41">
        <f t="shared" si="3"/>
        <v>10955</v>
      </c>
      <c r="S20" s="41">
        <f t="shared" si="3"/>
        <v>12854</v>
      </c>
      <c r="T20" s="41">
        <f t="shared" si="4"/>
        <v>23809</v>
      </c>
      <c r="U20" s="41">
        <f t="shared" si="5"/>
        <v>1119161.8268307284</v>
      </c>
    </row>
    <row r="21" spans="1:21" x14ac:dyDescent="0.2">
      <c r="A21" s="50"/>
      <c r="B21" s="39"/>
      <c r="C21" s="51"/>
      <c r="D21" s="51"/>
      <c r="E21" s="52"/>
      <c r="F21" s="51"/>
      <c r="G21" s="39"/>
      <c r="H21" s="53"/>
      <c r="J21" s="17">
        <v>20</v>
      </c>
      <c r="K21" s="17" t="str">
        <f t="shared" si="1"/>
        <v>Statewide Totals</v>
      </c>
      <c r="L21" s="18"/>
      <c r="M21" s="19"/>
      <c r="N21" s="19"/>
      <c r="Q21" s="41">
        <f t="shared" si="2"/>
        <v>0</v>
      </c>
      <c r="R21" s="41">
        <f t="shared" si="3"/>
        <v>0</v>
      </c>
      <c r="S21" s="41">
        <f t="shared" si="3"/>
        <v>0</v>
      </c>
      <c r="T21" s="41">
        <f t="shared" si="4"/>
        <v>0</v>
      </c>
      <c r="U21" s="41">
        <f t="shared" si="5"/>
        <v>0</v>
      </c>
    </row>
    <row r="22" spans="1:21" ht="15" x14ac:dyDescent="0.25">
      <c r="A22" s="42" t="s">
        <v>28</v>
      </c>
      <c r="B22" s="36">
        <v>32526.999999999985</v>
      </c>
      <c r="C22" s="37">
        <v>16</v>
      </c>
      <c r="D22" s="37">
        <v>24</v>
      </c>
      <c r="E22" s="38">
        <v>-35525</v>
      </c>
      <c r="F22" s="37">
        <v>37743</v>
      </c>
      <c r="G22" s="39">
        <v>2258</v>
      </c>
      <c r="H22" s="40">
        <v>34784.999999999985</v>
      </c>
      <c r="J22" s="17">
        <v>21</v>
      </c>
      <c r="K22" s="17" t="str">
        <f t="shared" si="1"/>
        <v>Statewide Totals</v>
      </c>
      <c r="L22" s="18"/>
      <c r="M22" s="19"/>
      <c r="N22" s="19"/>
      <c r="Q22" s="41">
        <f t="shared" si="2"/>
        <v>32526.999999999985</v>
      </c>
      <c r="R22" s="41">
        <f t="shared" si="3"/>
        <v>-35509</v>
      </c>
      <c r="S22" s="41">
        <f t="shared" si="3"/>
        <v>37767</v>
      </c>
      <c r="T22" s="41">
        <f t="shared" si="4"/>
        <v>2258</v>
      </c>
      <c r="U22" s="41">
        <f t="shared" si="5"/>
        <v>34784.999999999985</v>
      </c>
    </row>
    <row r="23" spans="1:21" ht="15" x14ac:dyDescent="0.25">
      <c r="A23" s="42" t="s">
        <v>29</v>
      </c>
      <c r="B23" s="36">
        <v>83427</v>
      </c>
      <c r="C23" s="37">
        <v>1</v>
      </c>
      <c r="D23" s="37">
        <v>0</v>
      </c>
      <c r="E23" s="38">
        <v>21245</v>
      </c>
      <c r="F23" s="37">
        <v>67465</v>
      </c>
      <c r="G23" s="39">
        <v>88711</v>
      </c>
      <c r="H23" s="40">
        <v>172138</v>
      </c>
      <c r="J23" s="17">
        <v>22</v>
      </c>
      <c r="K23" s="17" t="str">
        <f t="shared" si="1"/>
        <v>Statewide Totals</v>
      </c>
      <c r="L23" s="18"/>
      <c r="M23" s="19"/>
      <c r="N23" s="19"/>
      <c r="Q23" s="41">
        <f t="shared" si="2"/>
        <v>83427</v>
      </c>
      <c r="R23" s="41">
        <f t="shared" si="3"/>
        <v>21246</v>
      </c>
      <c r="S23" s="41">
        <f t="shared" si="3"/>
        <v>67465</v>
      </c>
      <c r="T23" s="41">
        <f t="shared" si="4"/>
        <v>88711</v>
      </c>
      <c r="U23" s="41">
        <f t="shared" si="5"/>
        <v>172138</v>
      </c>
    </row>
    <row r="24" spans="1:21" ht="15" x14ac:dyDescent="0.25">
      <c r="A24" s="42" t="s">
        <v>30</v>
      </c>
      <c r="B24" s="36">
        <v>75294.000000000015</v>
      </c>
      <c r="C24" s="37">
        <v>43</v>
      </c>
      <c r="D24" s="37">
        <v>55</v>
      </c>
      <c r="E24" s="38">
        <v>7</v>
      </c>
      <c r="F24" s="37">
        <v>444</v>
      </c>
      <c r="G24" s="39">
        <v>549</v>
      </c>
      <c r="H24" s="40">
        <v>75843.000000000015</v>
      </c>
      <c r="J24" s="17">
        <v>23</v>
      </c>
      <c r="K24" s="17" t="str">
        <f t="shared" si="1"/>
        <v>Statewide Totals</v>
      </c>
      <c r="L24" s="18"/>
      <c r="M24" s="19"/>
      <c r="N24" s="19"/>
      <c r="Q24" s="41">
        <f t="shared" si="2"/>
        <v>75294.000000000015</v>
      </c>
      <c r="R24" s="41">
        <f t="shared" si="3"/>
        <v>50</v>
      </c>
      <c r="S24" s="41">
        <f t="shared" si="3"/>
        <v>499</v>
      </c>
      <c r="T24" s="41">
        <f t="shared" si="4"/>
        <v>549</v>
      </c>
      <c r="U24" s="41">
        <f t="shared" si="5"/>
        <v>75843.000000000015</v>
      </c>
    </row>
    <row r="25" spans="1:21" ht="15" x14ac:dyDescent="0.25">
      <c r="A25" s="54"/>
      <c r="B25" s="36"/>
      <c r="C25" s="37"/>
      <c r="D25" s="37"/>
      <c r="E25" s="38"/>
      <c r="F25" s="37"/>
      <c r="G25" s="39"/>
      <c r="H25" s="40"/>
      <c r="J25" s="17">
        <v>24</v>
      </c>
      <c r="K25" s="17" t="str">
        <f t="shared" si="1"/>
        <v>Statewide Totals</v>
      </c>
      <c r="L25" s="18"/>
      <c r="M25" s="19"/>
      <c r="N25" s="19"/>
      <c r="Q25" s="41">
        <f t="shared" si="2"/>
        <v>0</v>
      </c>
      <c r="R25" s="41">
        <f t="shared" si="3"/>
        <v>0</v>
      </c>
      <c r="S25" s="41">
        <f t="shared" si="3"/>
        <v>0</v>
      </c>
      <c r="T25" s="41">
        <f t="shared" si="4"/>
        <v>0</v>
      </c>
      <c r="U25" s="41">
        <f t="shared" si="5"/>
        <v>0</v>
      </c>
    </row>
    <row r="26" spans="1:21" x14ac:dyDescent="0.2">
      <c r="A26" s="44" t="s">
        <v>31</v>
      </c>
      <c r="B26" s="45">
        <v>191248</v>
      </c>
      <c r="C26" s="46">
        <v>60</v>
      </c>
      <c r="D26" s="46">
        <v>79</v>
      </c>
      <c r="E26" s="46">
        <v>-14273</v>
      </c>
      <c r="F26" s="46">
        <v>105652</v>
      </c>
      <c r="G26" s="46">
        <v>91518</v>
      </c>
      <c r="H26" s="49">
        <v>282766</v>
      </c>
      <c r="J26" s="17">
        <v>25</v>
      </c>
      <c r="K26" s="17" t="str">
        <f t="shared" si="1"/>
        <v>Statewide Totals</v>
      </c>
      <c r="L26" s="18"/>
      <c r="M26" s="19"/>
      <c r="N26" s="19"/>
      <c r="Q26" s="41">
        <f t="shared" si="2"/>
        <v>191248</v>
      </c>
      <c r="R26" s="41">
        <f t="shared" si="3"/>
        <v>-14213</v>
      </c>
      <c r="S26" s="41">
        <f t="shared" si="3"/>
        <v>105731</v>
      </c>
      <c r="T26" s="41">
        <f t="shared" si="4"/>
        <v>91518</v>
      </c>
      <c r="U26" s="41">
        <f t="shared" si="5"/>
        <v>282766</v>
      </c>
    </row>
    <row r="27" spans="1:21" ht="15" x14ac:dyDescent="0.25">
      <c r="A27" s="54"/>
      <c r="B27" s="36"/>
      <c r="C27" s="37"/>
      <c r="D27" s="37"/>
      <c r="E27" s="38"/>
      <c r="F27" s="37"/>
      <c r="G27" s="39"/>
      <c r="H27" s="40"/>
      <c r="J27" s="17">
        <v>26</v>
      </c>
      <c r="K27" s="17" t="str">
        <f t="shared" si="1"/>
        <v>Statewide Totals</v>
      </c>
      <c r="L27" s="18"/>
      <c r="M27" s="19"/>
      <c r="N27" s="19"/>
      <c r="Q27" s="41">
        <f t="shared" si="2"/>
        <v>0</v>
      </c>
      <c r="R27" s="41">
        <f t="shared" si="3"/>
        <v>0</v>
      </c>
      <c r="S27" s="41">
        <f t="shared" si="3"/>
        <v>0</v>
      </c>
      <c r="T27" s="41">
        <f t="shared" si="4"/>
        <v>0</v>
      </c>
      <c r="U27" s="41">
        <f t="shared" si="5"/>
        <v>0</v>
      </c>
    </row>
    <row r="28" spans="1:21" ht="15" x14ac:dyDescent="0.25">
      <c r="A28" s="54" t="s">
        <v>32</v>
      </c>
      <c r="B28" s="36">
        <v>2492.0000000000005</v>
      </c>
      <c r="C28" s="37">
        <v>0</v>
      </c>
      <c r="D28" s="37">
        <v>0</v>
      </c>
      <c r="E28" s="38">
        <v>0</v>
      </c>
      <c r="F28" s="37">
        <v>0</v>
      </c>
      <c r="G28" s="39">
        <v>0</v>
      </c>
      <c r="H28" s="40">
        <v>2492.0000000000005</v>
      </c>
      <c r="J28" s="17">
        <v>27</v>
      </c>
      <c r="K28" s="17" t="str">
        <f t="shared" si="1"/>
        <v>Statewide Totals</v>
      </c>
      <c r="L28" s="18"/>
      <c r="M28" s="19" t="s">
        <v>33</v>
      </c>
      <c r="N28" s="19"/>
      <c r="P28" s="11" t="s">
        <v>33</v>
      </c>
      <c r="Q28" s="41">
        <f t="shared" si="2"/>
        <v>2492.0000000000005</v>
      </c>
      <c r="R28" s="41">
        <f t="shared" si="3"/>
        <v>0</v>
      </c>
      <c r="S28" s="41">
        <f t="shared" si="3"/>
        <v>0</v>
      </c>
      <c r="T28" s="41">
        <f t="shared" si="4"/>
        <v>0</v>
      </c>
      <c r="U28" s="41">
        <f t="shared" si="5"/>
        <v>2492.0000000000005</v>
      </c>
    </row>
    <row r="29" spans="1:21" ht="15" x14ac:dyDescent="0.25">
      <c r="A29" s="54" t="s">
        <v>34</v>
      </c>
      <c r="B29" s="36">
        <v>11232.999999999995</v>
      </c>
      <c r="C29" s="37">
        <v>0</v>
      </c>
      <c r="D29" s="37">
        <v>0</v>
      </c>
      <c r="E29" s="38">
        <v>0</v>
      </c>
      <c r="F29" s="37">
        <v>0</v>
      </c>
      <c r="G29" s="39">
        <v>0</v>
      </c>
      <c r="H29" s="40">
        <v>11232.999999999995</v>
      </c>
      <c r="J29" s="17">
        <v>28</v>
      </c>
      <c r="K29" s="17" t="str">
        <f t="shared" si="1"/>
        <v>Statewide Totals</v>
      </c>
      <c r="L29" s="18"/>
      <c r="M29" s="19" t="s">
        <v>35</v>
      </c>
      <c r="N29" s="19"/>
      <c r="P29" s="11" t="s">
        <v>35</v>
      </c>
      <c r="Q29" s="41">
        <f t="shared" si="2"/>
        <v>11232.999999999995</v>
      </c>
      <c r="R29" s="41">
        <f t="shared" si="3"/>
        <v>0</v>
      </c>
      <c r="S29" s="41">
        <f t="shared" si="3"/>
        <v>0</v>
      </c>
      <c r="T29" s="41">
        <f t="shared" si="4"/>
        <v>0</v>
      </c>
      <c r="U29" s="41">
        <f t="shared" si="5"/>
        <v>11232.999999999995</v>
      </c>
    </row>
    <row r="30" spans="1:21" ht="15" x14ac:dyDescent="0.25">
      <c r="A30" s="54" t="s">
        <v>36</v>
      </c>
      <c r="B30" s="36">
        <v>3953.9999999999986</v>
      </c>
      <c r="C30" s="37">
        <v>0</v>
      </c>
      <c r="D30" s="37">
        <v>0</v>
      </c>
      <c r="E30" s="38">
        <v>0</v>
      </c>
      <c r="F30" s="37">
        <v>0</v>
      </c>
      <c r="G30" s="39">
        <v>0</v>
      </c>
      <c r="H30" s="40">
        <v>3953.9999999999986</v>
      </c>
      <c r="J30" s="17">
        <v>29</v>
      </c>
      <c r="K30" s="17" t="str">
        <f t="shared" si="1"/>
        <v>Statewide Totals</v>
      </c>
      <c r="L30" s="18"/>
      <c r="M30" s="19" t="s">
        <v>37</v>
      </c>
      <c r="N30" s="19"/>
      <c r="P30" s="11" t="s">
        <v>37</v>
      </c>
      <c r="Q30" s="41">
        <f t="shared" si="2"/>
        <v>3953.9999999999986</v>
      </c>
      <c r="R30" s="41">
        <f t="shared" si="3"/>
        <v>0</v>
      </c>
      <c r="S30" s="41">
        <f t="shared" si="3"/>
        <v>0</v>
      </c>
      <c r="T30" s="41">
        <f t="shared" si="4"/>
        <v>0</v>
      </c>
      <c r="U30" s="41">
        <f t="shared" si="5"/>
        <v>3953.9999999999986</v>
      </c>
    </row>
    <row r="31" spans="1:21" ht="15" x14ac:dyDescent="0.25">
      <c r="A31" s="54" t="s">
        <v>38</v>
      </c>
      <c r="B31" s="36">
        <v>359</v>
      </c>
      <c r="C31" s="37">
        <v>0</v>
      </c>
      <c r="D31" s="37">
        <v>0</v>
      </c>
      <c r="E31" s="38">
        <v>254</v>
      </c>
      <c r="F31" s="37">
        <v>245</v>
      </c>
      <c r="G31" s="39">
        <v>499</v>
      </c>
      <c r="H31" s="40">
        <v>858</v>
      </c>
      <c r="J31" s="17">
        <v>30</v>
      </c>
      <c r="K31" s="17" t="str">
        <f t="shared" si="1"/>
        <v>Statewide Totals</v>
      </c>
      <c r="L31" s="18"/>
      <c r="M31" s="19" t="s">
        <v>39</v>
      </c>
      <c r="N31" s="19"/>
      <c r="P31" s="11" t="s">
        <v>39</v>
      </c>
      <c r="Q31" s="41">
        <f t="shared" si="2"/>
        <v>359</v>
      </c>
      <c r="R31" s="41">
        <f t="shared" si="3"/>
        <v>254</v>
      </c>
      <c r="S31" s="41">
        <f t="shared" si="3"/>
        <v>245</v>
      </c>
      <c r="T31" s="41">
        <f t="shared" si="4"/>
        <v>499</v>
      </c>
      <c r="U31" s="41">
        <f t="shared" si="5"/>
        <v>858</v>
      </c>
    </row>
    <row r="32" spans="1:21" ht="15" x14ac:dyDescent="0.25">
      <c r="A32" s="54" t="s">
        <v>40</v>
      </c>
      <c r="B32" s="36">
        <v>75934.999999999985</v>
      </c>
      <c r="C32" s="37">
        <v>3439</v>
      </c>
      <c r="D32" s="37">
        <v>3437</v>
      </c>
      <c r="E32" s="38">
        <v>0</v>
      </c>
      <c r="F32" s="37">
        <v>0</v>
      </c>
      <c r="G32" s="39">
        <v>6876</v>
      </c>
      <c r="H32" s="40">
        <v>82810.999999999985</v>
      </c>
      <c r="J32" s="17">
        <v>31</v>
      </c>
      <c r="K32" s="17" t="str">
        <f t="shared" si="1"/>
        <v>Statewide Totals</v>
      </c>
      <c r="L32" s="18"/>
      <c r="M32" s="19" t="s">
        <v>41</v>
      </c>
      <c r="N32" s="19"/>
      <c r="P32" s="11" t="s">
        <v>41</v>
      </c>
      <c r="Q32" s="41">
        <f t="shared" si="2"/>
        <v>75934.999999999985</v>
      </c>
      <c r="R32" s="41">
        <f t="shared" si="3"/>
        <v>3439</v>
      </c>
      <c r="S32" s="41">
        <f t="shared" si="3"/>
        <v>3437</v>
      </c>
      <c r="T32" s="41">
        <f t="shared" si="4"/>
        <v>6876</v>
      </c>
      <c r="U32" s="41">
        <f t="shared" si="5"/>
        <v>82810.999999999985</v>
      </c>
    </row>
    <row r="33" spans="1:23" ht="15" x14ac:dyDescent="0.25">
      <c r="A33" s="54" t="s">
        <v>42</v>
      </c>
      <c r="B33" s="36">
        <v>14751.999999999993</v>
      </c>
      <c r="C33" s="37">
        <v>0</v>
      </c>
      <c r="D33" s="37">
        <v>0</v>
      </c>
      <c r="E33" s="38">
        <v>-7342</v>
      </c>
      <c r="F33" s="37">
        <v>-7410</v>
      </c>
      <c r="G33" s="39">
        <v>-14752</v>
      </c>
      <c r="H33" s="40">
        <v>0</v>
      </c>
      <c r="J33" s="17">
        <v>32</v>
      </c>
      <c r="K33" s="17" t="str">
        <f t="shared" si="1"/>
        <v>Statewide Totals</v>
      </c>
      <c r="L33" s="18"/>
      <c r="M33" s="19" t="s">
        <v>43</v>
      </c>
      <c r="N33" s="19"/>
      <c r="P33" s="55" t="s">
        <v>43</v>
      </c>
      <c r="Q33" s="41">
        <f t="shared" si="2"/>
        <v>14751.999999999993</v>
      </c>
      <c r="R33" s="41">
        <f t="shared" si="3"/>
        <v>-7342</v>
      </c>
      <c r="S33" s="41">
        <f t="shared" si="3"/>
        <v>-7410</v>
      </c>
      <c r="T33" s="41">
        <f t="shared" si="4"/>
        <v>-14752</v>
      </c>
      <c r="U33" s="41">
        <f t="shared" si="5"/>
        <v>-7.2759576141834259E-12</v>
      </c>
    </row>
    <row r="34" spans="1:23" ht="15" x14ac:dyDescent="0.25">
      <c r="A34" s="54" t="s">
        <v>44</v>
      </c>
      <c r="B34" s="36">
        <v>16890</v>
      </c>
      <c r="C34" s="37">
        <v>3</v>
      </c>
      <c r="D34" s="37">
        <v>10</v>
      </c>
      <c r="E34" s="38">
        <v>2</v>
      </c>
      <c r="F34" s="37">
        <v>34</v>
      </c>
      <c r="G34" s="39">
        <v>49</v>
      </c>
      <c r="H34" s="40">
        <v>16939</v>
      </c>
      <c r="J34" s="17">
        <v>33</v>
      </c>
      <c r="K34" s="17" t="str">
        <f t="shared" si="1"/>
        <v>Statewide Totals</v>
      </c>
      <c r="L34" s="18"/>
      <c r="M34" s="19" t="s">
        <v>45</v>
      </c>
      <c r="N34" s="19"/>
      <c r="P34" s="11" t="s">
        <v>45</v>
      </c>
      <c r="Q34" s="41">
        <f t="shared" si="2"/>
        <v>16890</v>
      </c>
      <c r="R34" s="41">
        <f t="shared" si="3"/>
        <v>5</v>
      </c>
      <c r="S34" s="41">
        <f t="shared" si="3"/>
        <v>44</v>
      </c>
      <c r="T34" s="41">
        <f t="shared" si="4"/>
        <v>49</v>
      </c>
      <c r="U34" s="41">
        <f t="shared" si="5"/>
        <v>16939</v>
      </c>
    </row>
    <row r="35" spans="1:23" ht="15" x14ac:dyDescent="0.25">
      <c r="A35" s="54" t="s">
        <v>46</v>
      </c>
      <c r="B35" s="36">
        <v>0</v>
      </c>
      <c r="C35" s="37">
        <v>0</v>
      </c>
      <c r="D35" s="37">
        <v>0</v>
      </c>
      <c r="E35" s="38">
        <v>0</v>
      </c>
      <c r="F35" s="37">
        <v>0</v>
      </c>
      <c r="G35" s="39">
        <v>0</v>
      </c>
      <c r="H35" s="40">
        <v>0</v>
      </c>
      <c r="J35" s="17">
        <v>34</v>
      </c>
      <c r="K35" s="17" t="str">
        <f t="shared" si="1"/>
        <v>Statewide Totals</v>
      </c>
      <c r="L35" s="18"/>
      <c r="M35" s="19" t="s">
        <v>47</v>
      </c>
      <c r="N35" s="19"/>
      <c r="P35" s="11" t="s">
        <v>47</v>
      </c>
      <c r="Q35" s="41">
        <f t="shared" si="2"/>
        <v>0</v>
      </c>
      <c r="R35" s="41">
        <f t="shared" si="3"/>
        <v>0</v>
      </c>
      <c r="S35" s="41">
        <f t="shared" si="3"/>
        <v>0</v>
      </c>
      <c r="T35" s="41">
        <f t="shared" si="4"/>
        <v>0</v>
      </c>
      <c r="U35" s="41">
        <f t="shared" si="5"/>
        <v>0</v>
      </c>
    </row>
    <row r="36" spans="1:23" ht="15" x14ac:dyDescent="0.25">
      <c r="A36" s="54" t="s">
        <v>48</v>
      </c>
      <c r="B36" s="36">
        <v>0</v>
      </c>
      <c r="C36" s="37">
        <v>0</v>
      </c>
      <c r="D36" s="37">
        <v>0</v>
      </c>
      <c r="E36" s="38">
        <v>585</v>
      </c>
      <c r="F36" s="37">
        <v>869</v>
      </c>
      <c r="G36" s="39">
        <v>1454</v>
      </c>
      <c r="H36" s="40">
        <v>1454</v>
      </c>
      <c r="J36" s="17">
        <v>35</v>
      </c>
      <c r="K36" s="17" t="str">
        <f t="shared" si="1"/>
        <v>Statewide Totals</v>
      </c>
      <c r="L36" s="18"/>
      <c r="M36" s="56" t="s">
        <v>49</v>
      </c>
      <c r="N36" s="19"/>
      <c r="P36" s="11" t="s">
        <v>49</v>
      </c>
      <c r="Q36" s="41">
        <f t="shared" si="2"/>
        <v>0</v>
      </c>
      <c r="R36" s="41">
        <f t="shared" si="3"/>
        <v>585</v>
      </c>
      <c r="S36" s="41">
        <f t="shared" si="3"/>
        <v>869</v>
      </c>
      <c r="T36" s="41">
        <f t="shared" si="4"/>
        <v>1454</v>
      </c>
      <c r="U36" s="41">
        <f t="shared" si="5"/>
        <v>1454</v>
      </c>
      <c r="W36" s="41"/>
    </row>
    <row r="37" spans="1:23" ht="15" x14ac:dyDescent="0.25">
      <c r="A37" s="54" t="s">
        <v>50</v>
      </c>
      <c r="B37" s="36">
        <v>12163.999999999996</v>
      </c>
      <c r="C37" s="37">
        <v>0</v>
      </c>
      <c r="D37" s="37">
        <v>0</v>
      </c>
      <c r="E37" s="38">
        <v>0</v>
      </c>
      <c r="F37" s="37">
        <v>0</v>
      </c>
      <c r="G37" s="39">
        <v>0</v>
      </c>
      <c r="H37" s="40">
        <v>12163.999999999996</v>
      </c>
      <c r="J37" s="17">
        <v>36</v>
      </c>
      <c r="K37" s="17" t="str">
        <f t="shared" si="1"/>
        <v>Statewide Totals</v>
      </c>
      <c r="L37" s="18"/>
      <c r="M37" s="19" t="s">
        <v>51</v>
      </c>
      <c r="N37" s="19"/>
      <c r="P37" s="11" t="s">
        <v>51</v>
      </c>
      <c r="Q37" s="41">
        <f t="shared" si="2"/>
        <v>12163.999999999996</v>
      </c>
      <c r="R37" s="41">
        <f t="shared" si="3"/>
        <v>0</v>
      </c>
      <c r="S37" s="41">
        <f t="shared" si="3"/>
        <v>0</v>
      </c>
      <c r="T37" s="41">
        <f t="shared" si="4"/>
        <v>0</v>
      </c>
      <c r="U37" s="41">
        <f t="shared" si="5"/>
        <v>12163.999999999996</v>
      </c>
    </row>
    <row r="38" spans="1:23" ht="15" x14ac:dyDescent="0.25">
      <c r="A38" s="54" t="s">
        <v>52</v>
      </c>
      <c r="B38" s="36">
        <v>0</v>
      </c>
      <c r="C38" s="37">
        <v>0</v>
      </c>
      <c r="D38" s="37">
        <v>0</v>
      </c>
      <c r="E38" s="38">
        <v>1416</v>
      </c>
      <c r="F38" s="37">
        <v>1422</v>
      </c>
      <c r="G38" s="39">
        <v>2838</v>
      </c>
      <c r="H38" s="40">
        <v>2838</v>
      </c>
      <c r="J38" s="17">
        <v>37</v>
      </c>
      <c r="K38" s="17" t="str">
        <f t="shared" si="1"/>
        <v>Statewide Totals</v>
      </c>
      <c r="L38" s="18"/>
      <c r="M38" s="56" t="s">
        <v>53</v>
      </c>
      <c r="N38" s="19"/>
      <c r="P38" s="11" t="s">
        <v>53</v>
      </c>
      <c r="Q38" s="41">
        <f t="shared" si="2"/>
        <v>0</v>
      </c>
      <c r="R38" s="41">
        <f t="shared" si="3"/>
        <v>1416</v>
      </c>
      <c r="S38" s="41">
        <f t="shared" si="3"/>
        <v>1422</v>
      </c>
      <c r="T38" s="41">
        <f t="shared" si="4"/>
        <v>2838</v>
      </c>
      <c r="U38" s="41">
        <f t="shared" si="5"/>
        <v>2838</v>
      </c>
    </row>
    <row r="39" spans="1:23" ht="15" x14ac:dyDescent="0.25">
      <c r="A39" s="54" t="s">
        <v>54</v>
      </c>
      <c r="B39" s="36">
        <v>24799.999999999996</v>
      </c>
      <c r="C39" s="37">
        <v>0</v>
      </c>
      <c r="D39" s="37">
        <v>2</v>
      </c>
      <c r="E39" s="38">
        <v>1</v>
      </c>
      <c r="F39" s="37">
        <v>6</v>
      </c>
      <c r="G39" s="39">
        <v>9</v>
      </c>
      <c r="H39" s="40">
        <v>24808.999999999996</v>
      </c>
      <c r="J39" s="17">
        <v>38</v>
      </c>
      <c r="K39" s="17" t="str">
        <f t="shared" si="1"/>
        <v>Statewide Totals</v>
      </c>
      <c r="L39" s="18"/>
      <c r="M39" s="19" t="s">
        <v>55</v>
      </c>
      <c r="N39" s="19"/>
      <c r="P39" s="11" t="s">
        <v>55</v>
      </c>
      <c r="Q39" s="41">
        <f t="shared" si="2"/>
        <v>24799.999999999996</v>
      </c>
      <c r="R39" s="41">
        <f t="shared" si="3"/>
        <v>1</v>
      </c>
      <c r="S39" s="41">
        <f t="shared" si="3"/>
        <v>8</v>
      </c>
      <c r="T39" s="41">
        <f t="shared" si="4"/>
        <v>9</v>
      </c>
      <c r="U39" s="41">
        <f t="shared" si="5"/>
        <v>24808.999999999996</v>
      </c>
    </row>
    <row r="40" spans="1:23" ht="15" x14ac:dyDescent="0.25">
      <c r="A40" s="54" t="s">
        <v>56</v>
      </c>
      <c r="B40" s="36">
        <v>4508</v>
      </c>
      <c r="C40" s="37">
        <v>0</v>
      </c>
      <c r="D40" s="37">
        <v>0</v>
      </c>
      <c r="E40" s="38">
        <v>45</v>
      </c>
      <c r="F40" s="37">
        <v>2535</v>
      </c>
      <c r="G40" s="39">
        <v>2580</v>
      </c>
      <c r="H40" s="40">
        <v>7088</v>
      </c>
      <c r="J40" s="17">
        <v>39</v>
      </c>
      <c r="K40" s="17" t="str">
        <f t="shared" si="1"/>
        <v>Statewide Totals</v>
      </c>
      <c r="L40" s="18"/>
      <c r="M40" s="19" t="s">
        <v>57</v>
      </c>
      <c r="N40" s="19"/>
      <c r="P40" s="11" t="s">
        <v>57</v>
      </c>
      <c r="Q40" s="41">
        <f t="shared" si="2"/>
        <v>4508</v>
      </c>
      <c r="R40" s="41">
        <f t="shared" si="3"/>
        <v>45</v>
      </c>
      <c r="S40" s="41">
        <f t="shared" si="3"/>
        <v>2535</v>
      </c>
      <c r="T40" s="41">
        <f t="shared" si="4"/>
        <v>2580</v>
      </c>
      <c r="U40" s="41">
        <f t="shared" si="5"/>
        <v>7088</v>
      </c>
    </row>
    <row r="41" spans="1:23" ht="15" x14ac:dyDescent="0.25">
      <c r="A41" s="54" t="s">
        <v>58</v>
      </c>
      <c r="B41" s="36">
        <v>67623</v>
      </c>
      <c r="C41" s="37">
        <v>6</v>
      </c>
      <c r="D41" s="37">
        <v>6</v>
      </c>
      <c r="E41" s="38">
        <v>2096</v>
      </c>
      <c r="F41" s="37">
        <v>3471</v>
      </c>
      <c r="G41" s="39">
        <v>5579</v>
      </c>
      <c r="H41" s="40">
        <v>73202</v>
      </c>
      <c r="J41" s="17">
        <v>40</v>
      </c>
      <c r="K41" s="17" t="str">
        <f t="shared" si="1"/>
        <v>Statewide Totals</v>
      </c>
      <c r="L41" s="18"/>
      <c r="M41" s="19" t="s">
        <v>59</v>
      </c>
      <c r="N41" s="19"/>
      <c r="P41" s="11" t="s">
        <v>59</v>
      </c>
      <c r="Q41" s="41">
        <f t="shared" si="2"/>
        <v>67623</v>
      </c>
      <c r="R41" s="41">
        <f t="shared" si="3"/>
        <v>2102</v>
      </c>
      <c r="S41" s="41">
        <f t="shared" si="3"/>
        <v>3477</v>
      </c>
      <c r="T41" s="41">
        <f t="shared" si="4"/>
        <v>5579</v>
      </c>
      <c r="U41" s="41">
        <f t="shared" si="5"/>
        <v>73202</v>
      </c>
    </row>
    <row r="42" spans="1:23" ht="15" x14ac:dyDescent="0.25">
      <c r="A42" s="54" t="s">
        <v>60</v>
      </c>
      <c r="B42" s="36">
        <v>0</v>
      </c>
      <c r="C42" s="37">
        <v>0</v>
      </c>
      <c r="D42" s="37">
        <v>0</v>
      </c>
      <c r="E42" s="38">
        <v>1347</v>
      </c>
      <c r="F42" s="37">
        <v>1390</v>
      </c>
      <c r="G42" s="39">
        <v>2737</v>
      </c>
      <c r="H42" s="40">
        <v>2737</v>
      </c>
      <c r="J42" s="17">
        <v>41</v>
      </c>
      <c r="K42" s="17" t="str">
        <f t="shared" si="1"/>
        <v>Statewide Totals</v>
      </c>
      <c r="L42" s="18"/>
      <c r="M42" s="56" t="s">
        <v>61</v>
      </c>
      <c r="N42" s="19"/>
      <c r="P42" s="11" t="s">
        <v>61</v>
      </c>
      <c r="Q42" s="41">
        <f t="shared" si="2"/>
        <v>0</v>
      </c>
      <c r="R42" s="41">
        <f t="shared" si="3"/>
        <v>1347</v>
      </c>
      <c r="S42" s="41">
        <f t="shared" si="3"/>
        <v>1390</v>
      </c>
      <c r="T42" s="41">
        <f t="shared" si="4"/>
        <v>2737</v>
      </c>
      <c r="U42" s="41">
        <f t="shared" si="5"/>
        <v>2737</v>
      </c>
    </row>
    <row r="43" spans="1:23" ht="15" x14ac:dyDescent="0.25">
      <c r="A43" s="54" t="s">
        <v>62</v>
      </c>
      <c r="B43" s="36">
        <v>0</v>
      </c>
      <c r="C43" s="37">
        <v>0</v>
      </c>
      <c r="D43" s="37">
        <v>0</v>
      </c>
      <c r="E43" s="38">
        <v>5066</v>
      </c>
      <c r="F43" s="37">
        <v>5167</v>
      </c>
      <c r="G43" s="39">
        <v>10233</v>
      </c>
      <c r="H43" s="40">
        <v>10233</v>
      </c>
      <c r="J43" s="17">
        <v>42</v>
      </c>
      <c r="K43" s="17" t="str">
        <f t="shared" si="1"/>
        <v>Statewide Totals</v>
      </c>
      <c r="L43" s="18"/>
      <c r="M43" s="56" t="s">
        <v>63</v>
      </c>
      <c r="N43" s="19"/>
      <c r="P43" s="11" t="s">
        <v>63</v>
      </c>
      <c r="Q43" s="41">
        <f t="shared" si="2"/>
        <v>0</v>
      </c>
      <c r="R43" s="41">
        <f t="shared" si="3"/>
        <v>5066</v>
      </c>
      <c r="S43" s="41">
        <f t="shared" si="3"/>
        <v>5167</v>
      </c>
      <c r="T43" s="41">
        <f t="shared" si="4"/>
        <v>10233</v>
      </c>
      <c r="U43" s="41">
        <f t="shared" si="5"/>
        <v>10233</v>
      </c>
    </row>
    <row r="44" spans="1:23" x14ac:dyDescent="0.2">
      <c r="A44" s="43"/>
      <c r="B44" s="36"/>
      <c r="C44" s="37"/>
      <c r="D44" s="37"/>
      <c r="E44" s="38"/>
      <c r="F44" s="37"/>
      <c r="G44" s="39"/>
      <c r="H44" s="40"/>
      <c r="J44" s="17">
        <v>43</v>
      </c>
      <c r="K44" s="17" t="str">
        <f t="shared" si="1"/>
        <v>Statewide Totals</v>
      </c>
      <c r="L44" s="18"/>
      <c r="M44" s="19"/>
      <c r="N44" s="19"/>
      <c r="Q44" s="41">
        <f t="shared" si="2"/>
        <v>0</v>
      </c>
      <c r="R44" s="41">
        <f t="shared" si="3"/>
        <v>0</v>
      </c>
      <c r="S44" s="41">
        <f t="shared" si="3"/>
        <v>0</v>
      </c>
      <c r="T44" s="41">
        <f t="shared" si="4"/>
        <v>0</v>
      </c>
      <c r="U44" s="41">
        <f t="shared" si="5"/>
        <v>0</v>
      </c>
    </row>
    <row r="45" spans="1:23" x14ac:dyDescent="0.2">
      <c r="A45" s="44" t="s">
        <v>64</v>
      </c>
      <c r="B45" s="45">
        <v>234709.99999999997</v>
      </c>
      <c r="C45" s="46">
        <v>3448</v>
      </c>
      <c r="D45" s="46">
        <v>3455</v>
      </c>
      <c r="E45" s="47">
        <v>3470</v>
      </c>
      <c r="F45" s="46">
        <v>7729</v>
      </c>
      <c r="G45" s="48">
        <v>18102</v>
      </c>
      <c r="H45" s="49">
        <v>252811.99999999997</v>
      </c>
      <c r="J45" s="17">
        <v>44</v>
      </c>
      <c r="K45" s="17" t="str">
        <f t="shared" si="1"/>
        <v>Statewide Totals</v>
      </c>
      <c r="L45" s="18"/>
      <c r="M45" s="19"/>
      <c r="N45" s="19"/>
      <c r="Q45" s="41">
        <f t="shared" si="2"/>
        <v>234709.99999999997</v>
      </c>
      <c r="R45" s="41">
        <f t="shared" si="3"/>
        <v>6918</v>
      </c>
      <c r="S45" s="41">
        <f t="shared" si="3"/>
        <v>11184</v>
      </c>
      <c r="T45" s="41">
        <f t="shared" si="4"/>
        <v>18102</v>
      </c>
      <c r="U45" s="41">
        <f t="shared" si="5"/>
        <v>252811.99999999997</v>
      </c>
    </row>
    <row r="46" spans="1:23" x14ac:dyDescent="0.2">
      <c r="A46" s="57"/>
      <c r="B46" s="39"/>
      <c r="C46" s="51"/>
      <c r="D46" s="51"/>
      <c r="E46" s="52"/>
      <c r="F46" s="51"/>
      <c r="G46" s="39"/>
      <c r="H46" s="53"/>
      <c r="J46" s="17">
        <v>45</v>
      </c>
      <c r="K46" s="17" t="str">
        <f t="shared" si="1"/>
        <v>Statewide Totals</v>
      </c>
      <c r="L46" s="18"/>
      <c r="M46" s="19"/>
      <c r="N46" s="19"/>
      <c r="Q46" s="41">
        <f t="shared" si="2"/>
        <v>0</v>
      </c>
      <c r="R46" s="41">
        <f t="shared" si="3"/>
        <v>0</v>
      </c>
      <c r="S46" s="41">
        <f t="shared" si="3"/>
        <v>0</v>
      </c>
      <c r="T46" s="41">
        <f t="shared" si="4"/>
        <v>0</v>
      </c>
      <c r="U46" s="41">
        <f t="shared" si="5"/>
        <v>0</v>
      </c>
    </row>
    <row r="47" spans="1:23" ht="15" x14ac:dyDescent="0.25">
      <c r="A47" s="54" t="s">
        <v>65</v>
      </c>
      <c r="B47" s="36">
        <v>3192.0000000000009</v>
      </c>
      <c r="C47" s="37">
        <v>0</v>
      </c>
      <c r="D47" s="37">
        <v>0</v>
      </c>
      <c r="E47" s="38">
        <v>0</v>
      </c>
      <c r="F47" s="37">
        <v>0</v>
      </c>
      <c r="G47" s="39">
        <v>0</v>
      </c>
      <c r="H47" s="40">
        <v>3192.0000000000009</v>
      </c>
      <c r="J47" s="17">
        <v>46</v>
      </c>
      <c r="K47" s="17" t="str">
        <f t="shared" si="1"/>
        <v>Statewide Totals</v>
      </c>
      <c r="L47" s="18"/>
      <c r="M47" s="19"/>
      <c r="N47" s="19"/>
      <c r="Q47" s="41">
        <f t="shared" si="2"/>
        <v>3192.0000000000009</v>
      </c>
      <c r="R47" s="41">
        <f t="shared" si="3"/>
        <v>0</v>
      </c>
      <c r="S47" s="41">
        <f t="shared" si="3"/>
        <v>0</v>
      </c>
      <c r="T47" s="41">
        <f t="shared" si="4"/>
        <v>0</v>
      </c>
      <c r="U47" s="41">
        <f t="shared" si="5"/>
        <v>3192.0000000000009</v>
      </c>
    </row>
    <row r="48" spans="1:23" ht="15" x14ac:dyDescent="0.25">
      <c r="A48" s="54" t="s">
        <v>66</v>
      </c>
      <c r="B48" s="36">
        <v>3635.0000000000005</v>
      </c>
      <c r="C48" s="37">
        <v>0</v>
      </c>
      <c r="D48" s="37">
        <v>0</v>
      </c>
      <c r="E48" s="38">
        <v>0</v>
      </c>
      <c r="F48" s="37">
        <v>0</v>
      </c>
      <c r="G48" s="39">
        <v>0</v>
      </c>
      <c r="H48" s="40">
        <v>3635.0000000000005</v>
      </c>
      <c r="J48" s="17">
        <v>47</v>
      </c>
      <c r="K48" s="17" t="str">
        <f t="shared" si="1"/>
        <v>Statewide Totals</v>
      </c>
      <c r="L48" s="18"/>
      <c r="M48" s="19"/>
      <c r="N48" s="19"/>
      <c r="Q48" s="41">
        <f t="shared" si="2"/>
        <v>3635.0000000000005</v>
      </c>
      <c r="R48" s="41">
        <f t="shared" si="3"/>
        <v>0</v>
      </c>
      <c r="S48" s="41">
        <f t="shared" si="3"/>
        <v>0</v>
      </c>
      <c r="T48" s="41">
        <f t="shared" si="4"/>
        <v>0</v>
      </c>
      <c r="U48" s="41">
        <f t="shared" si="5"/>
        <v>3635.0000000000005</v>
      </c>
    </row>
    <row r="49" spans="1:21" ht="15" x14ac:dyDescent="0.25">
      <c r="A49" s="54" t="s">
        <v>67</v>
      </c>
      <c r="B49" s="36">
        <v>55030.000000000015</v>
      </c>
      <c r="C49" s="37">
        <v>80</v>
      </c>
      <c r="D49" s="37">
        <v>483</v>
      </c>
      <c r="E49" s="38">
        <v>9</v>
      </c>
      <c r="F49" s="37">
        <v>219</v>
      </c>
      <c r="G49" s="39">
        <v>791</v>
      </c>
      <c r="H49" s="40">
        <v>55821.000000000015</v>
      </c>
      <c r="J49" s="17">
        <v>48</v>
      </c>
      <c r="K49" s="17" t="str">
        <f t="shared" si="1"/>
        <v>Statewide Totals</v>
      </c>
      <c r="L49" s="18"/>
      <c r="M49" s="19"/>
      <c r="N49" s="19"/>
      <c r="Q49" s="41">
        <f t="shared" si="2"/>
        <v>55030.000000000015</v>
      </c>
      <c r="R49" s="41">
        <f t="shared" si="3"/>
        <v>89</v>
      </c>
      <c r="S49" s="41">
        <f t="shared" si="3"/>
        <v>702</v>
      </c>
      <c r="T49" s="41">
        <f t="shared" si="4"/>
        <v>791</v>
      </c>
      <c r="U49" s="41">
        <f t="shared" si="5"/>
        <v>55821.000000000015</v>
      </c>
    </row>
    <row r="50" spans="1:21" ht="15" x14ac:dyDescent="0.25">
      <c r="A50" s="54" t="s">
        <v>68</v>
      </c>
      <c r="B50" s="36">
        <v>510</v>
      </c>
      <c r="C50" s="37">
        <v>0</v>
      </c>
      <c r="D50" s="37">
        <v>0</v>
      </c>
      <c r="E50" s="38">
        <v>0</v>
      </c>
      <c r="F50" s="37">
        <v>0</v>
      </c>
      <c r="G50" s="39">
        <v>0</v>
      </c>
      <c r="H50" s="40">
        <v>510</v>
      </c>
      <c r="J50" s="17">
        <v>49</v>
      </c>
      <c r="K50" s="17" t="str">
        <f t="shared" si="1"/>
        <v>Statewide Totals</v>
      </c>
      <c r="L50" s="18"/>
      <c r="M50" s="19"/>
      <c r="N50" s="19"/>
      <c r="Q50" s="41">
        <f t="shared" si="2"/>
        <v>510</v>
      </c>
      <c r="R50" s="41">
        <f t="shared" si="3"/>
        <v>0</v>
      </c>
      <c r="S50" s="41">
        <f t="shared" si="3"/>
        <v>0</v>
      </c>
      <c r="T50" s="41">
        <f t="shared" si="4"/>
        <v>0</v>
      </c>
      <c r="U50" s="41">
        <f t="shared" si="5"/>
        <v>510</v>
      </c>
    </row>
    <row r="51" spans="1:21" ht="15" x14ac:dyDescent="0.25">
      <c r="A51" s="54" t="s">
        <v>69</v>
      </c>
      <c r="B51" s="36">
        <v>8426.9999999999982</v>
      </c>
      <c r="C51" s="37">
        <v>303</v>
      </c>
      <c r="D51" s="37">
        <v>302</v>
      </c>
      <c r="E51" s="38">
        <v>0</v>
      </c>
      <c r="F51" s="37">
        <v>0</v>
      </c>
      <c r="G51" s="39">
        <v>605</v>
      </c>
      <c r="H51" s="40">
        <v>9031.9999999999982</v>
      </c>
      <c r="J51" s="17">
        <v>50</v>
      </c>
      <c r="K51" s="17" t="str">
        <f t="shared" si="1"/>
        <v>Statewide Totals</v>
      </c>
      <c r="L51" s="18"/>
      <c r="M51" s="19"/>
      <c r="N51" s="19"/>
      <c r="Q51" s="41">
        <f t="shared" si="2"/>
        <v>8426.9999999999982</v>
      </c>
      <c r="R51" s="41">
        <f t="shared" si="3"/>
        <v>303</v>
      </c>
      <c r="S51" s="41">
        <f t="shared" si="3"/>
        <v>302</v>
      </c>
      <c r="T51" s="41">
        <f t="shared" si="4"/>
        <v>605</v>
      </c>
      <c r="U51" s="41">
        <f t="shared" si="5"/>
        <v>9031.9999999999982</v>
      </c>
    </row>
    <row r="52" spans="1:21" ht="15" x14ac:dyDescent="0.25">
      <c r="A52" s="54" t="s">
        <v>70</v>
      </c>
      <c r="B52" s="36">
        <v>6225.9999999999955</v>
      </c>
      <c r="C52" s="37">
        <v>3</v>
      </c>
      <c r="D52" s="37">
        <v>6</v>
      </c>
      <c r="E52" s="38">
        <v>-3</v>
      </c>
      <c r="F52" s="37">
        <v>17</v>
      </c>
      <c r="G52" s="39">
        <v>23</v>
      </c>
      <c r="H52" s="40">
        <v>6248.9999999999955</v>
      </c>
      <c r="J52" s="17">
        <v>51</v>
      </c>
      <c r="K52" s="17" t="str">
        <f t="shared" si="1"/>
        <v>Statewide Totals</v>
      </c>
      <c r="L52" s="18"/>
      <c r="M52" s="19"/>
      <c r="N52" s="19"/>
      <c r="Q52" s="41">
        <f t="shared" si="2"/>
        <v>6225.9999999999955</v>
      </c>
      <c r="R52" s="41">
        <f t="shared" si="3"/>
        <v>0</v>
      </c>
      <c r="S52" s="41">
        <f t="shared" si="3"/>
        <v>23</v>
      </c>
      <c r="T52" s="41">
        <f t="shared" si="4"/>
        <v>23</v>
      </c>
      <c r="U52" s="41">
        <f t="shared" si="5"/>
        <v>6248.9999999999955</v>
      </c>
    </row>
    <row r="53" spans="1:21" ht="15" x14ac:dyDescent="0.25">
      <c r="A53" s="54" t="s">
        <v>71</v>
      </c>
      <c r="B53" s="36">
        <v>14375</v>
      </c>
      <c r="C53" s="37">
        <v>0</v>
      </c>
      <c r="D53" s="37">
        <v>0</v>
      </c>
      <c r="E53" s="38">
        <v>0</v>
      </c>
      <c r="F53" s="37">
        <v>0</v>
      </c>
      <c r="G53" s="39">
        <v>0</v>
      </c>
      <c r="H53" s="40">
        <v>14375</v>
      </c>
      <c r="J53" s="17">
        <v>52</v>
      </c>
      <c r="K53" s="17" t="str">
        <f t="shared" si="1"/>
        <v>Statewide Totals</v>
      </c>
      <c r="L53" s="18"/>
      <c r="M53" s="19"/>
      <c r="N53" s="19"/>
      <c r="Q53" s="41">
        <f t="shared" si="2"/>
        <v>14375</v>
      </c>
      <c r="R53" s="41">
        <f t="shared" si="3"/>
        <v>0</v>
      </c>
      <c r="S53" s="41">
        <f t="shared" si="3"/>
        <v>0</v>
      </c>
      <c r="T53" s="41">
        <f t="shared" si="4"/>
        <v>0</v>
      </c>
      <c r="U53" s="41">
        <f t="shared" si="5"/>
        <v>14375</v>
      </c>
    </row>
    <row r="54" spans="1:21" ht="15" x14ac:dyDescent="0.25">
      <c r="A54" s="54" t="s">
        <v>72</v>
      </c>
      <c r="B54" s="36">
        <v>572</v>
      </c>
      <c r="C54" s="37">
        <v>0</v>
      </c>
      <c r="D54" s="37">
        <v>0</v>
      </c>
      <c r="E54" s="38">
        <v>0</v>
      </c>
      <c r="F54" s="37">
        <v>0</v>
      </c>
      <c r="G54" s="39">
        <v>0</v>
      </c>
      <c r="H54" s="40">
        <v>572</v>
      </c>
      <c r="J54" s="17">
        <v>53</v>
      </c>
      <c r="K54" s="17" t="str">
        <f t="shared" si="1"/>
        <v>Statewide Totals</v>
      </c>
      <c r="L54" s="18"/>
      <c r="M54" s="19"/>
      <c r="N54" s="19"/>
      <c r="Q54" s="41">
        <f t="shared" si="2"/>
        <v>572</v>
      </c>
      <c r="R54" s="41">
        <f t="shared" si="3"/>
        <v>0</v>
      </c>
      <c r="S54" s="41">
        <f t="shared" si="3"/>
        <v>0</v>
      </c>
      <c r="T54" s="41">
        <f t="shared" si="4"/>
        <v>0</v>
      </c>
      <c r="U54" s="41">
        <f t="shared" si="5"/>
        <v>572</v>
      </c>
    </row>
    <row r="55" spans="1:21" ht="15" x14ac:dyDescent="0.25">
      <c r="A55" s="54" t="s">
        <v>73</v>
      </c>
      <c r="B55" s="36">
        <v>8253</v>
      </c>
      <c r="C55" s="37">
        <v>7</v>
      </c>
      <c r="D55" s="37">
        <v>16</v>
      </c>
      <c r="E55" s="38">
        <v>2</v>
      </c>
      <c r="F55" s="37">
        <v>32</v>
      </c>
      <c r="G55" s="39">
        <v>57</v>
      </c>
      <c r="H55" s="40">
        <v>8310</v>
      </c>
      <c r="J55" s="17">
        <v>54</v>
      </c>
      <c r="K55" s="17" t="str">
        <f t="shared" si="1"/>
        <v>Statewide Totals</v>
      </c>
      <c r="L55" s="18"/>
      <c r="M55" s="19"/>
      <c r="N55" s="19"/>
      <c r="Q55" s="41">
        <f t="shared" si="2"/>
        <v>8253</v>
      </c>
      <c r="R55" s="41">
        <f t="shared" si="3"/>
        <v>9</v>
      </c>
      <c r="S55" s="41">
        <f t="shared" si="3"/>
        <v>48</v>
      </c>
      <c r="T55" s="41">
        <f t="shared" si="4"/>
        <v>57</v>
      </c>
      <c r="U55" s="41">
        <f t="shared" si="5"/>
        <v>8310</v>
      </c>
    </row>
    <row r="56" spans="1:21" ht="15" x14ac:dyDescent="0.25">
      <c r="A56" s="54" t="s">
        <v>74</v>
      </c>
      <c r="B56" s="36">
        <v>10251.999999999996</v>
      </c>
      <c r="C56" s="37">
        <v>17</v>
      </c>
      <c r="D56" s="37">
        <v>-385</v>
      </c>
      <c r="E56" s="38">
        <v>185</v>
      </c>
      <c r="F56" s="37">
        <v>231</v>
      </c>
      <c r="G56" s="39">
        <v>48</v>
      </c>
      <c r="H56" s="40">
        <v>10299.999999999996</v>
      </c>
      <c r="J56" s="17">
        <v>55</v>
      </c>
      <c r="K56" s="17" t="str">
        <f t="shared" si="1"/>
        <v>Statewide Totals</v>
      </c>
      <c r="L56" s="18"/>
      <c r="M56" s="19"/>
      <c r="N56" s="19"/>
      <c r="Q56" s="41">
        <f t="shared" si="2"/>
        <v>10251.999999999996</v>
      </c>
      <c r="R56" s="41">
        <f t="shared" si="3"/>
        <v>202</v>
      </c>
      <c r="S56" s="41">
        <f t="shared" si="3"/>
        <v>-154</v>
      </c>
      <c r="T56" s="41">
        <f t="shared" si="4"/>
        <v>48</v>
      </c>
      <c r="U56" s="41">
        <f t="shared" si="5"/>
        <v>10299.999999999996</v>
      </c>
    </row>
    <row r="57" spans="1:21" ht="15" x14ac:dyDescent="0.25">
      <c r="A57" s="54" t="s">
        <v>75</v>
      </c>
      <c r="B57" s="36">
        <v>7140.8</v>
      </c>
      <c r="C57" s="37">
        <v>0</v>
      </c>
      <c r="D57" s="37">
        <v>2</v>
      </c>
      <c r="E57" s="38">
        <v>-11</v>
      </c>
      <c r="F57" s="37">
        <v>20</v>
      </c>
      <c r="G57" s="39">
        <v>11</v>
      </c>
      <c r="H57" s="40">
        <v>7151.8</v>
      </c>
      <c r="J57" s="17">
        <v>56</v>
      </c>
      <c r="K57" s="17" t="str">
        <f t="shared" si="1"/>
        <v>Statewide Totals</v>
      </c>
      <c r="L57" s="18"/>
      <c r="M57" s="19"/>
      <c r="N57" s="19"/>
      <c r="Q57" s="41">
        <f t="shared" si="2"/>
        <v>7140.8</v>
      </c>
      <c r="R57" s="41">
        <f t="shared" si="3"/>
        <v>-11</v>
      </c>
      <c r="S57" s="41">
        <f t="shared" si="3"/>
        <v>22</v>
      </c>
      <c r="T57" s="41">
        <f t="shared" si="4"/>
        <v>11</v>
      </c>
      <c r="U57" s="41">
        <f t="shared" si="5"/>
        <v>7151.8</v>
      </c>
    </row>
    <row r="58" spans="1:21" ht="15" x14ac:dyDescent="0.25">
      <c r="A58" s="54" t="s">
        <v>76</v>
      </c>
      <c r="B58" s="36">
        <v>6380.0000000000055</v>
      </c>
      <c r="C58" s="37">
        <v>2</v>
      </c>
      <c r="D58" s="37">
        <v>5</v>
      </c>
      <c r="E58" s="38">
        <v>0</v>
      </c>
      <c r="F58" s="37">
        <v>0</v>
      </c>
      <c r="G58" s="39">
        <v>7</v>
      </c>
      <c r="H58" s="40">
        <v>6387.0000000000055</v>
      </c>
      <c r="J58" s="17">
        <v>57</v>
      </c>
      <c r="K58" s="17" t="str">
        <f t="shared" si="1"/>
        <v>Statewide Totals</v>
      </c>
      <c r="L58" s="18"/>
      <c r="M58" s="19"/>
      <c r="N58" s="19"/>
      <c r="Q58" s="41">
        <f t="shared" si="2"/>
        <v>6380.0000000000055</v>
      </c>
      <c r="R58" s="41">
        <f t="shared" si="3"/>
        <v>2</v>
      </c>
      <c r="S58" s="41">
        <f t="shared" si="3"/>
        <v>5</v>
      </c>
      <c r="T58" s="41">
        <f>R58+S58</f>
        <v>7</v>
      </c>
      <c r="U58" s="41">
        <f t="shared" si="5"/>
        <v>6387.0000000000055</v>
      </c>
    </row>
    <row r="59" spans="1:21" ht="15" x14ac:dyDescent="0.25">
      <c r="A59" s="54" t="s">
        <v>77</v>
      </c>
      <c r="B59" s="36">
        <v>12546.000000000002</v>
      </c>
      <c r="C59" s="37">
        <v>0</v>
      </c>
      <c r="D59" s="37">
        <v>0</v>
      </c>
      <c r="E59" s="38">
        <v>0</v>
      </c>
      <c r="F59" s="37">
        <v>0</v>
      </c>
      <c r="G59" s="39">
        <v>0</v>
      </c>
      <c r="H59" s="40">
        <v>12546.000000000002</v>
      </c>
      <c r="J59" s="17">
        <v>58</v>
      </c>
      <c r="K59" s="17" t="str">
        <f t="shared" si="1"/>
        <v>Statewide Totals</v>
      </c>
      <c r="L59" s="18"/>
      <c r="M59" s="19"/>
      <c r="N59" s="19"/>
    </row>
    <row r="60" spans="1:21" ht="15" x14ac:dyDescent="0.25">
      <c r="A60" s="54" t="s">
        <v>78</v>
      </c>
      <c r="B60" s="36">
        <v>7038.9999999999982</v>
      </c>
      <c r="C60" s="37">
        <v>8</v>
      </c>
      <c r="D60" s="37">
        <v>11</v>
      </c>
      <c r="E60" s="38">
        <v>0</v>
      </c>
      <c r="F60" s="37">
        <v>27</v>
      </c>
      <c r="G60" s="39">
        <v>46</v>
      </c>
      <c r="H60" s="40">
        <v>7084.9999999999982</v>
      </c>
      <c r="J60" s="17">
        <v>59</v>
      </c>
      <c r="K60" s="17" t="str">
        <f t="shared" si="1"/>
        <v>Statewide Totals</v>
      </c>
      <c r="L60" s="18"/>
      <c r="M60" s="19"/>
      <c r="N60" s="19"/>
    </row>
    <row r="61" spans="1:21" ht="15" x14ac:dyDescent="0.25">
      <c r="A61" s="54" t="s">
        <v>79</v>
      </c>
      <c r="B61" s="36">
        <v>3044.9999999999991</v>
      </c>
      <c r="C61" s="37">
        <v>65</v>
      </c>
      <c r="D61" s="37">
        <v>52</v>
      </c>
      <c r="E61" s="38">
        <v>72</v>
      </c>
      <c r="F61" s="37">
        <v>96</v>
      </c>
      <c r="G61" s="39">
        <v>285</v>
      </c>
      <c r="H61" s="40">
        <v>3329.9999999999991</v>
      </c>
      <c r="J61" s="17">
        <v>60</v>
      </c>
      <c r="K61" s="17" t="str">
        <f t="shared" si="1"/>
        <v>Statewide Totals</v>
      </c>
      <c r="L61" s="18"/>
      <c r="M61" s="19"/>
      <c r="N61" s="19"/>
    </row>
    <row r="62" spans="1:21" ht="15" x14ac:dyDescent="0.25">
      <c r="A62" s="54"/>
      <c r="B62" s="36"/>
      <c r="C62" s="37"/>
      <c r="D62" s="37"/>
      <c r="E62" s="38"/>
      <c r="F62" s="37"/>
      <c r="G62" s="39"/>
      <c r="H62" s="40"/>
      <c r="J62" s="17">
        <v>61</v>
      </c>
      <c r="K62" s="17" t="str">
        <f t="shared" si="1"/>
        <v>Statewide Totals</v>
      </c>
      <c r="L62" s="18"/>
      <c r="M62" s="19"/>
      <c r="N62" s="19"/>
    </row>
    <row r="63" spans="1:21" x14ac:dyDescent="0.2">
      <c r="A63" s="44" t="s">
        <v>80</v>
      </c>
      <c r="B63" s="45">
        <v>146622.80000000002</v>
      </c>
      <c r="C63" s="46">
        <v>485</v>
      </c>
      <c r="D63" s="46">
        <v>492</v>
      </c>
      <c r="E63" s="47">
        <v>254</v>
      </c>
      <c r="F63" s="46">
        <v>642</v>
      </c>
      <c r="G63" s="48">
        <v>1873</v>
      </c>
      <c r="H63" s="49">
        <v>148495.80000000002</v>
      </c>
      <c r="J63" s="17">
        <v>62</v>
      </c>
      <c r="K63" s="17" t="str">
        <f t="shared" si="1"/>
        <v>Statewide Totals</v>
      </c>
      <c r="L63" s="18"/>
      <c r="M63" s="19"/>
      <c r="N63" s="19"/>
    </row>
    <row r="64" spans="1:21" ht="15" x14ac:dyDescent="0.25">
      <c r="A64" s="54"/>
      <c r="B64" s="36"/>
      <c r="C64" s="37"/>
      <c r="D64" s="37"/>
      <c r="E64" s="38"/>
      <c r="F64" s="37"/>
      <c r="G64" s="39"/>
      <c r="H64" s="40"/>
      <c r="J64" s="17">
        <v>63</v>
      </c>
      <c r="K64" s="17" t="str">
        <f t="shared" si="1"/>
        <v>Statewide Totals</v>
      </c>
      <c r="L64" s="18"/>
      <c r="M64" s="19"/>
      <c r="N64" s="19"/>
    </row>
    <row r="65" spans="1:14" ht="15" x14ac:dyDescent="0.25">
      <c r="A65" s="54" t="s">
        <v>81</v>
      </c>
      <c r="B65" s="36">
        <v>18966.999999999996</v>
      </c>
      <c r="C65" s="37">
        <v>0</v>
      </c>
      <c r="D65" s="37">
        <v>0</v>
      </c>
      <c r="E65" s="38">
        <v>148</v>
      </c>
      <c r="F65" s="37">
        <v>423</v>
      </c>
      <c r="G65" s="39">
        <v>571</v>
      </c>
      <c r="H65" s="40">
        <v>19537.999999999996</v>
      </c>
      <c r="J65" s="17">
        <v>64</v>
      </c>
      <c r="K65" s="17" t="str">
        <f t="shared" si="1"/>
        <v>Statewide Totals</v>
      </c>
      <c r="L65" s="18"/>
      <c r="M65" s="19"/>
      <c r="N65" s="19"/>
    </row>
    <row r="66" spans="1:14" x14ac:dyDescent="0.2">
      <c r="A66" s="44" t="s">
        <v>82</v>
      </c>
      <c r="B66" s="45">
        <v>18966.999999999996</v>
      </c>
      <c r="C66" s="46">
        <v>0</v>
      </c>
      <c r="D66" s="46">
        <v>0</v>
      </c>
      <c r="E66" s="47">
        <v>148</v>
      </c>
      <c r="F66" s="46">
        <v>423</v>
      </c>
      <c r="G66" s="48">
        <v>571</v>
      </c>
      <c r="H66" s="49">
        <v>19537.999999999996</v>
      </c>
      <c r="J66" s="17">
        <v>65</v>
      </c>
      <c r="K66" s="17" t="str">
        <f t="shared" si="1"/>
        <v>Statewide Totals</v>
      </c>
      <c r="L66" s="18"/>
      <c r="M66" s="19"/>
      <c r="N66" s="19"/>
    </row>
    <row r="67" spans="1:14" ht="15" x14ac:dyDescent="0.25">
      <c r="A67" s="54"/>
      <c r="B67" s="54"/>
      <c r="C67" s="54"/>
      <c r="D67" s="54"/>
      <c r="E67" s="54"/>
      <c r="F67" s="54"/>
      <c r="G67" s="54"/>
      <c r="H67" s="54"/>
      <c r="J67" s="17">
        <v>66</v>
      </c>
      <c r="K67" s="17" t="str">
        <f t="shared" si="1"/>
        <v>Statewide Totals</v>
      </c>
      <c r="L67" s="18"/>
      <c r="M67" s="19"/>
      <c r="N67" s="19"/>
    </row>
    <row r="68" spans="1:14" x14ac:dyDescent="0.2">
      <c r="A68" s="58"/>
      <c r="B68" s="39"/>
      <c r="C68" s="51"/>
      <c r="D68" s="51"/>
      <c r="E68" s="52"/>
      <c r="F68" s="51"/>
      <c r="G68" s="39"/>
      <c r="H68" s="53"/>
      <c r="J68" s="17">
        <v>67</v>
      </c>
      <c r="K68" s="17" t="str">
        <f t="shared" si="1"/>
        <v>Statewide Totals</v>
      </c>
      <c r="L68" s="18"/>
      <c r="M68" s="19"/>
      <c r="N68" s="19"/>
    </row>
    <row r="69" spans="1:14" x14ac:dyDescent="0.2">
      <c r="A69" s="59" t="s">
        <v>83</v>
      </c>
      <c r="B69" s="60">
        <v>1686900.6268307285</v>
      </c>
      <c r="C69" s="61">
        <v>13753</v>
      </c>
      <c r="D69" s="61">
        <v>13494</v>
      </c>
      <c r="E69" s="62">
        <v>-9206</v>
      </c>
      <c r="F69" s="61">
        <v>117832</v>
      </c>
      <c r="G69" s="60">
        <v>135873</v>
      </c>
      <c r="H69" s="63">
        <v>1822773.6268307285</v>
      </c>
      <c r="J69" s="17">
        <v>68</v>
      </c>
      <c r="K69" s="17" t="str">
        <f t="shared" si="1"/>
        <v>Statewide Totals</v>
      </c>
      <c r="L69" s="18"/>
      <c r="M69" s="19"/>
      <c r="N69" s="19"/>
    </row>
    <row r="70" spans="1:14" x14ac:dyDescent="0.2">
      <c r="A70" s="64"/>
      <c r="B70" s="65"/>
      <c r="C70" s="65"/>
      <c r="D70" s="65"/>
      <c r="E70" s="65"/>
      <c r="F70" s="65"/>
      <c r="G70" s="65"/>
      <c r="H70" s="65"/>
      <c r="J70" s="17">
        <v>1</v>
      </c>
      <c r="K70" s="17" t="str">
        <f>IF(J70=7,A61,IF(J70&gt;7,K60,""))</f>
        <v/>
      </c>
      <c r="L70" s="18"/>
      <c r="M70" s="19"/>
      <c r="N70" s="19"/>
    </row>
    <row r="71" spans="1:14" x14ac:dyDescent="0.2">
      <c r="A71" s="64"/>
      <c r="B71" s="65"/>
      <c r="C71" s="65"/>
      <c r="D71" s="65"/>
      <c r="E71" s="65"/>
      <c r="F71" s="65"/>
      <c r="G71" s="65"/>
      <c r="H71" s="65"/>
      <c r="J71" s="17">
        <v>2</v>
      </c>
      <c r="K71" s="17" t="str">
        <f t="shared" ref="K71:K134" si="6">IF(J71=7,A62,IF(J71&gt;7,K70,""))</f>
        <v/>
      </c>
      <c r="L71" s="18"/>
      <c r="M71" s="19"/>
      <c r="N71" s="19"/>
    </row>
    <row r="72" spans="1:14" ht="15" x14ac:dyDescent="0.25">
      <c r="A72"/>
      <c r="B72"/>
      <c r="C72"/>
      <c r="D72"/>
      <c r="E72"/>
      <c r="F72"/>
      <c r="G72"/>
      <c r="H72"/>
      <c r="J72" s="17">
        <v>3</v>
      </c>
      <c r="K72" s="17" t="str">
        <f t="shared" si="6"/>
        <v/>
      </c>
      <c r="L72" s="18"/>
      <c r="M72" s="19"/>
      <c r="N72" s="19"/>
    </row>
    <row r="73" spans="1:14" ht="15" x14ac:dyDescent="0.25">
      <c r="A73"/>
      <c r="B73"/>
      <c r="C73"/>
      <c r="D73"/>
      <c r="E73"/>
      <c r="F73"/>
      <c r="G73"/>
      <c r="H73"/>
      <c r="J73" s="17">
        <v>4</v>
      </c>
      <c r="K73" s="17" t="str">
        <f t="shared" si="6"/>
        <v/>
      </c>
      <c r="L73" s="18"/>
      <c r="M73" s="19"/>
      <c r="N73" s="19"/>
    </row>
    <row r="74" spans="1:14" ht="15.75" x14ac:dyDescent="0.25">
      <c r="A74" s="21" t="s">
        <v>7</v>
      </c>
      <c r="B74" s="22"/>
      <c r="C74" s="22"/>
      <c r="D74" s="22"/>
      <c r="E74" s="22"/>
      <c r="F74" s="22"/>
      <c r="G74" s="22"/>
      <c r="H74" s="22"/>
      <c r="J74" s="17">
        <v>5</v>
      </c>
      <c r="K74" s="17" t="str">
        <f t="shared" si="6"/>
        <v/>
      </c>
      <c r="L74" s="18"/>
      <c r="M74" s="19"/>
      <c r="N74" s="19"/>
    </row>
    <row r="75" spans="1:14" ht="15" x14ac:dyDescent="0.25">
      <c r="A75" s="23" t="s">
        <v>8</v>
      </c>
      <c r="B75" s="24"/>
      <c r="C75" s="24"/>
      <c r="D75" s="24"/>
      <c r="E75" s="24"/>
      <c r="F75" s="24"/>
      <c r="G75" s="24"/>
      <c r="H75" s="24"/>
      <c r="J75" s="17">
        <v>6</v>
      </c>
      <c r="K75" s="17" t="str">
        <f t="shared" si="6"/>
        <v/>
      </c>
      <c r="L75" s="18"/>
      <c r="M75" s="19"/>
      <c r="N75" s="19"/>
    </row>
    <row r="76" spans="1:14" ht="15" x14ac:dyDescent="0.25">
      <c r="A76" s="25" t="s">
        <v>84</v>
      </c>
      <c r="B76" s="22"/>
      <c r="C76" s="22"/>
      <c r="D76" s="22"/>
      <c r="E76" s="22"/>
      <c r="F76" s="22"/>
      <c r="G76" s="22"/>
      <c r="H76" s="22"/>
      <c r="J76" s="17">
        <v>7</v>
      </c>
      <c r="K76" s="17" t="str">
        <f>IF(J76=7,A76,IF(J76&gt;7,K75,""))</f>
        <v>011-House of Representatives</v>
      </c>
      <c r="L76" s="18" t="str">
        <f>LEFT(K76,3)</f>
        <v>011</v>
      </c>
      <c r="M76" s="19"/>
      <c r="N76" s="19"/>
    </row>
    <row r="77" spans="1:14" ht="15" x14ac:dyDescent="0.25">
      <c r="A77" s="25"/>
      <c r="B77" s="22"/>
      <c r="C77" s="22"/>
      <c r="D77" s="22"/>
      <c r="E77" s="22"/>
      <c r="F77" s="22"/>
      <c r="G77" s="22"/>
      <c r="H77" s="22"/>
      <c r="J77" s="17">
        <v>8</v>
      </c>
      <c r="K77" s="17" t="str">
        <f t="shared" si="6"/>
        <v>011-House of Representatives</v>
      </c>
      <c r="L77" s="18" t="str">
        <f t="shared" ref="L77:L149" si="7">LEFT(K77,3)</f>
        <v>011</v>
      </c>
      <c r="M77" s="19"/>
      <c r="N77" s="19"/>
    </row>
    <row r="78" spans="1:14" ht="15" x14ac:dyDescent="0.25">
      <c r="A78" s="26"/>
      <c r="B78" s="27"/>
      <c r="C78" s="94" t="s">
        <v>10</v>
      </c>
      <c r="D78" s="95"/>
      <c r="E78" s="94" t="s">
        <v>11</v>
      </c>
      <c r="F78" s="95"/>
      <c r="G78" s="28"/>
      <c r="H78" s="28"/>
      <c r="J78" s="17">
        <v>9</v>
      </c>
      <c r="K78" s="17" t="str">
        <f t="shared" si="6"/>
        <v>011-House of Representatives</v>
      </c>
      <c r="L78" s="18" t="str">
        <f t="shared" si="7"/>
        <v>011</v>
      </c>
      <c r="M78" s="19"/>
      <c r="N78" s="19"/>
    </row>
    <row r="79" spans="1:14" ht="24" x14ac:dyDescent="0.2">
      <c r="A79" s="29" t="s">
        <v>12</v>
      </c>
      <c r="B79" s="30" t="s">
        <v>13</v>
      </c>
      <c r="C79" s="31" t="s">
        <v>14</v>
      </c>
      <c r="D79" s="32" t="s">
        <v>15</v>
      </c>
      <c r="E79" s="31" t="s">
        <v>14</v>
      </c>
      <c r="F79" s="32" t="s">
        <v>15</v>
      </c>
      <c r="G79" s="33" t="s">
        <v>16</v>
      </c>
      <c r="H79" s="33" t="s">
        <v>17</v>
      </c>
      <c r="J79" s="17">
        <v>10</v>
      </c>
      <c r="K79" s="17" t="str">
        <f t="shared" si="6"/>
        <v>011-House of Representatives</v>
      </c>
      <c r="L79" s="18" t="str">
        <f t="shared" si="7"/>
        <v>011</v>
      </c>
      <c r="M79" s="19"/>
      <c r="N79" s="19"/>
    </row>
    <row r="80" spans="1:14" ht="15" x14ac:dyDescent="0.25">
      <c r="A80" s="35" t="s">
        <v>20</v>
      </c>
      <c r="B80" s="36">
        <v>8.8553760218232203</v>
      </c>
      <c r="C80" s="37">
        <v>0</v>
      </c>
      <c r="D80" s="37">
        <v>0</v>
      </c>
      <c r="E80" s="38">
        <v>0</v>
      </c>
      <c r="F80" s="37">
        <v>0</v>
      </c>
      <c r="G80" s="39">
        <v>0</v>
      </c>
      <c r="H80" s="40">
        <v>8.8553760218232203</v>
      </c>
      <c r="I80" s="68">
        <f>'CSM | Agency 2024 Supp'!H1322</f>
        <v>2500</v>
      </c>
      <c r="J80" s="17">
        <v>11</v>
      </c>
      <c r="K80" s="17" t="str">
        <f t="shared" si="6"/>
        <v>011-House of Representatives</v>
      </c>
      <c r="L80" s="18" t="str">
        <f t="shared" si="7"/>
        <v>011</v>
      </c>
      <c r="M80" s="19" t="s">
        <v>21</v>
      </c>
      <c r="N80" s="19"/>
    </row>
    <row r="81" spans="1:15" ht="15" x14ac:dyDescent="0.25">
      <c r="A81" s="42" t="s">
        <v>22</v>
      </c>
      <c r="B81" s="36">
        <v>35.086431138796854</v>
      </c>
      <c r="C81" s="37">
        <v>0</v>
      </c>
      <c r="D81" s="37">
        <v>0</v>
      </c>
      <c r="E81" s="38">
        <v>0</v>
      </c>
      <c r="F81" s="37">
        <v>0</v>
      </c>
      <c r="G81" s="39">
        <v>0</v>
      </c>
      <c r="H81" s="40">
        <v>35.086431138796854</v>
      </c>
      <c r="J81" s="17">
        <v>12</v>
      </c>
      <c r="K81" s="17" t="str">
        <f t="shared" si="6"/>
        <v>011-House of Representatives</v>
      </c>
      <c r="L81" s="18" t="str">
        <f t="shared" si="7"/>
        <v>011</v>
      </c>
      <c r="M81" s="19"/>
      <c r="N81" s="19"/>
    </row>
    <row r="82" spans="1:15" ht="15" x14ac:dyDescent="0.25">
      <c r="A82" s="42" t="s">
        <v>23</v>
      </c>
      <c r="B82" s="36">
        <v>0</v>
      </c>
      <c r="C82" s="37">
        <v>0</v>
      </c>
      <c r="D82" s="37">
        <v>0</v>
      </c>
      <c r="E82" s="38">
        <v>0</v>
      </c>
      <c r="F82" s="37">
        <v>0</v>
      </c>
      <c r="G82" s="39">
        <v>0</v>
      </c>
      <c r="H82" s="40">
        <v>0</v>
      </c>
      <c r="J82" s="17">
        <v>13</v>
      </c>
      <c r="K82" s="17" t="str">
        <f t="shared" si="6"/>
        <v>011-House of Representatives</v>
      </c>
      <c r="L82" s="18" t="str">
        <f t="shared" si="7"/>
        <v>011</v>
      </c>
      <c r="M82" s="19"/>
      <c r="N82" s="19"/>
    </row>
    <row r="83" spans="1:15" ht="15" x14ac:dyDescent="0.25">
      <c r="A83" s="42" t="s">
        <v>24</v>
      </c>
      <c r="B83" s="36">
        <v>150.72053750000001</v>
      </c>
      <c r="C83" s="37">
        <v>0</v>
      </c>
      <c r="D83" s="37">
        <v>0</v>
      </c>
      <c r="E83" s="38">
        <v>0</v>
      </c>
      <c r="F83" s="37">
        <v>1</v>
      </c>
      <c r="G83" s="39">
        <v>1</v>
      </c>
      <c r="H83" s="40">
        <v>151.72053750000001</v>
      </c>
      <c r="J83" s="17">
        <v>14</v>
      </c>
      <c r="K83" s="17" t="str">
        <f t="shared" si="6"/>
        <v>011-House of Representatives</v>
      </c>
      <c r="L83" s="18" t="str">
        <f t="shared" si="7"/>
        <v>011</v>
      </c>
      <c r="M83" s="19"/>
      <c r="N83" s="19"/>
    </row>
    <row r="84" spans="1:15" ht="15" x14ac:dyDescent="0.25">
      <c r="A84" s="42" t="s">
        <v>25</v>
      </c>
      <c r="B84" s="36">
        <v>0</v>
      </c>
      <c r="C84" s="37">
        <v>0</v>
      </c>
      <c r="D84" s="37">
        <v>0</v>
      </c>
      <c r="E84" s="38">
        <v>0</v>
      </c>
      <c r="F84" s="37">
        <v>0</v>
      </c>
      <c r="G84" s="39">
        <v>0</v>
      </c>
      <c r="H84" s="40">
        <v>0</v>
      </c>
      <c r="J84" s="17">
        <v>15</v>
      </c>
      <c r="K84" s="17" t="str">
        <f t="shared" si="6"/>
        <v>011-House of Representatives</v>
      </c>
      <c r="L84" s="18" t="str">
        <f t="shared" si="7"/>
        <v>011</v>
      </c>
      <c r="M84" s="19"/>
      <c r="N84" s="19"/>
    </row>
    <row r="85" spans="1:15" ht="15" x14ac:dyDescent="0.25">
      <c r="A85" s="42" t="s">
        <v>26</v>
      </c>
      <c r="B85" s="36">
        <v>319.0018984165971</v>
      </c>
      <c r="C85" s="37">
        <v>9</v>
      </c>
      <c r="D85" s="37">
        <v>9</v>
      </c>
      <c r="E85" s="38">
        <v>0</v>
      </c>
      <c r="F85" s="37">
        <v>0</v>
      </c>
      <c r="G85" s="39">
        <v>18</v>
      </c>
      <c r="H85" s="40">
        <v>337.0018984165971</v>
      </c>
      <c r="J85" s="17">
        <v>16</v>
      </c>
      <c r="K85" s="17" t="str">
        <f t="shared" si="6"/>
        <v>011-House of Representatives</v>
      </c>
      <c r="L85" s="18" t="str">
        <f t="shared" si="7"/>
        <v>011</v>
      </c>
      <c r="M85" s="19"/>
      <c r="N85" s="19"/>
    </row>
    <row r="86" spans="1:15" ht="15" x14ac:dyDescent="0.25">
      <c r="A86" s="42" t="s">
        <v>27</v>
      </c>
      <c r="B86" s="36">
        <v>2.0363682494967299</v>
      </c>
      <c r="C86" s="37">
        <v>0</v>
      </c>
      <c r="D86" s="37">
        <v>0</v>
      </c>
      <c r="E86" s="38">
        <v>0</v>
      </c>
      <c r="F86" s="37">
        <v>0</v>
      </c>
      <c r="G86" s="39">
        <v>0</v>
      </c>
      <c r="H86" s="40">
        <v>2.0363682494967299</v>
      </c>
      <c r="J86" s="17">
        <v>17</v>
      </c>
      <c r="K86" s="17" t="str">
        <f t="shared" si="6"/>
        <v>011-House of Representatives</v>
      </c>
      <c r="L86" s="18" t="str">
        <f t="shared" si="7"/>
        <v>011</v>
      </c>
      <c r="M86" s="19"/>
      <c r="N86" s="19"/>
    </row>
    <row r="87" spans="1:15" x14ac:dyDescent="0.2">
      <c r="A87" s="43"/>
      <c r="B87" s="36"/>
      <c r="C87" s="37"/>
      <c r="D87" s="37"/>
      <c r="E87" s="38"/>
      <c r="F87" s="37"/>
      <c r="G87" s="39"/>
      <c r="H87" s="40"/>
      <c r="J87" s="17">
        <v>18</v>
      </c>
      <c r="K87" s="17" t="str">
        <f t="shared" si="6"/>
        <v>011-House of Representatives</v>
      </c>
      <c r="L87" s="18" t="str">
        <f t="shared" si="7"/>
        <v>011</v>
      </c>
      <c r="M87" s="19"/>
      <c r="N87" s="19"/>
    </row>
    <row r="88" spans="1:15" x14ac:dyDescent="0.2">
      <c r="A88" s="44"/>
      <c r="B88" s="45">
        <v>515.7006113267139</v>
      </c>
      <c r="C88" s="46">
        <v>9</v>
      </c>
      <c r="D88" s="46">
        <v>9</v>
      </c>
      <c r="E88" s="47">
        <v>0</v>
      </c>
      <c r="F88" s="46">
        <v>1</v>
      </c>
      <c r="G88" s="48">
        <v>19</v>
      </c>
      <c r="H88" s="49">
        <v>534.7006113267139</v>
      </c>
      <c r="J88" s="17">
        <v>19</v>
      </c>
      <c r="K88" s="17" t="str">
        <f t="shared" si="6"/>
        <v>011-House of Representatives</v>
      </c>
      <c r="L88" s="18" t="str">
        <f t="shared" si="7"/>
        <v>011</v>
      </c>
      <c r="M88" s="19"/>
      <c r="N88" s="19"/>
    </row>
    <row r="89" spans="1:15" x14ac:dyDescent="0.2">
      <c r="A89" s="50"/>
      <c r="B89" s="39"/>
      <c r="C89" s="51"/>
      <c r="D89" s="51"/>
      <c r="E89" s="52"/>
      <c r="F89" s="51"/>
      <c r="G89" s="39"/>
      <c r="H89" s="53"/>
      <c r="J89" s="17">
        <v>20</v>
      </c>
      <c r="K89" s="17" t="str">
        <f t="shared" si="6"/>
        <v>011-House of Representatives</v>
      </c>
      <c r="L89" s="18" t="str">
        <f t="shared" si="7"/>
        <v>011</v>
      </c>
      <c r="M89" s="19"/>
      <c r="N89" s="19"/>
      <c r="O89" s="11">
        <f>96-66</f>
        <v>30</v>
      </c>
    </row>
    <row r="90" spans="1:15" ht="15" x14ac:dyDescent="0.25">
      <c r="A90" s="42" t="s">
        <v>28</v>
      </c>
      <c r="B90" s="36">
        <v>163.51080213356522</v>
      </c>
      <c r="C90" s="37">
        <v>0</v>
      </c>
      <c r="D90" s="37">
        <v>0</v>
      </c>
      <c r="E90" s="38">
        <v>-179</v>
      </c>
      <c r="F90" s="37">
        <v>190</v>
      </c>
      <c r="G90" s="39">
        <v>11</v>
      </c>
      <c r="H90" s="40">
        <v>174.51080213356522</v>
      </c>
      <c r="J90" s="17">
        <v>21</v>
      </c>
      <c r="K90" s="17" t="str">
        <f t="shared" si="6"/>
        <v>011-House of Representatives</v>
      </c>
      <c r="L90" s="18" t="str">
        <f t="shared" si="7"/>
        <v>011</v>
      </c>
      <c r="M90" s="19"/>
      <c r="N90" s="19"/>
    </row>
    <row r="91" spans="1:15" ht="15" x14ac:dyDescent="0.25">
      <c r="A91" s="42" t="s">
        <v>29</v>
      </c>
      <c r="B91" s="36">
        <v>419.32326851145996</v>
      </c>
      <c r="C91" s="37">
        <v>0</v>
      </c>
      <c r="D91" s="37">
        <v>0</v>
      </c>
      <c r="E91" s="38">
        <v>107</v>
      </c>
      <c r="F91" s="37">
        <v>339</v>
      </c>
      <c r="G91" s="39">
        <v>446</v>
      </c>
      <c r="H91" s="40">
        <v>865.3232685114599</v>
      </c>
      <c r="J91" s="17">
        <v>22</v>
      </c>
      <c r="K91" s="17" t="str">
        <f t="shared" si="6"/>
        <v>011-House of Representatives</v>
      </c>
      <c r="L91" s="18" t="str">
        <f t="shared" si="7"/>
        <v>011</v>
      </c>
      <c r="M91" s="19"/>
      <c r="N91" s="19"/>
    </row>
    <row r="92" spans="1:15" ht="15" x14ac:dyDescent="0.25">
      <c r="A92" s="42" t="s">
        <v>30</v>
      </c>
      <c r="B92" s="36">
        <v>378.49732025224159</v>
      </c>
      <c r="C92" s="37">
        <v>0</v>
      </c>
      <c r="D92" s="37">
        <v>0</v>
      </c>
      <c r="E92" s="38">
        <v>0</v>
      </c>
      <c r="F92" s="37">
        <v>2</v>
      </c>
      <c r="G92" s="39">
        <v>2</v>
      </c>
      <c r="H92" s="40">
        <v>380.49732025224159</v>
      </c>
      <c r="J92" s="17">
        <v>23</v>
      </c>
      <c r="K92" s="17" t="str">
        <f t="shared" si="6"/>
        <v>011-House of Representatives</v>
      </c>
      <c r="L92" s="18" t="str">
        <f t="shared" si="7"/>
        <v>011</v>
      </c>
      <c r="M92" s="19"/>
      <c r="N92" s="19"/>
    </row>
    <row r="93" spans="1:15" ht="15" x14ac:dyDescent="0.25">
      <c r="A93" s="54"/>
      <c r="B93" s="36"/>
      <c r="C93" s="37"/>
      <c r="D93" s="37"/>
      <c r="E93" s="38"/>
      <c r="F93" s="37"/>
      <c r="G93" s="39"/>
      <c r="H93" s="40"/>
      <c r="J93" s="17">
        <v>24</v>
      </c>
      <c r="K93" s="17" t="str">
        <f t="shared" si="6"/>
        <v>011-House of Representatives</v>
      </c>
      <c r="L93" s="18" t="str">
        <f t="shared" si="7"/>
        <v>011</v>
      </c>
      <c r="M93" s="19"/>
      <c r="N93" s="19"/>
    </row>
    <row r="94" spans="1:15" x14ac:dyDescent="0.2">
      <c r="A94" s="44" t="s">
        <v>31</v>
      </c>
      <c r="B94" s="45">
        <v>961.33139089726672</v>
      </c>
      <c r="C94" s="46">
        <v>0</v>
      </c>
      <c r="D94" s="46">
        <v>0</v>
      </c>
      <c r="E94" s="46">
        <v>-72</v>
      </c>
      <c r="F94" s="46">
        <v>531</v>
      </c>
      <c r="G94" s="46">
        <v>459</v>
      </c>
      <c r="H94" s="49">
        <v>1420.3313908972668</v>
      </c>
      <c r="J94" s="17">
        <v>25</v>
      </c>
      <c r="K94" s="17" t="str">
        <f t="shared" si="6"/>
        <v>011-House of Representatives</v>
      </c>
      <c r="L94" s="18" t="str">
        <f t="shared" si="7"/>
        <v>011</v>
      </c>
      <c r="M94" s="19"/>
      <c r="N94" s="19"/>
    </row>
    <row r="95" spans="1:15" ht="15" x14ac:dyDescent="0.25">
      <c r="A95" s="54"/>
      <c r="B95" s="36"/>
      <c r="C95" s="37"/>
      <c r="D95" s="37"/>
      <c r="E95" s="38"/>
      <c r="F95" s="37"/>
      <c r="G95" s="39"/>
      <c r="H95" s="40"/>
      <c r="J95" s="17">
        <v>26</v>
      </c>
      <c r="K95" s="17" t="str">
        <f t="shared" si="6"/>
        <v>011-House of Representatives</v>
      </c>
      <c r="L95" s="18" t="str">
        <f t="shared" si="7"/>
        <v>011</v>
      </c>
      <c r="M95" s="19"/>
      <c r="N95" s="19"/>
    </row>
    <row r="96" spans="1:15" ht="15" x14ac:dyDescent="0.25">
      <c r="A96" s="54" t="s">
        <v>32</v>
      </c>
      <c r="B96" s="36">
        <v>12.527098069814141</v>
      </c>
      <c r="C96" s="37">
        <v>0</v>
      </c>
      <c r="D96" s="37">
        <v>0</v>
      </c>
      <c r="E96" s="38">
        <v>0</v>
      </c>
      <c r="F96" s="37">
        <v>0</v>
      </c>
      <c r="G96" s="39">
        <v>0</v>
      </c>
      <c r="H96" s="40">
        <v>12.527098069814141</v>
      </c>
      <c r="I96" s="68"/>
      <c r="J96" s="17">
        <v>27</v>
      </c>
      <c r="K96" s="17" t="str">
        <f t="shared" si="6"/>
        <v>011-House of Representatives</v>
      </c>
      <c r="L96" s="18" t="str">
        <f t="shared" si="7"/>
        <v>011</v>
      </c>
      <c r="M96" s="19" t="s">
        <v>33</v>
      </c>
      <c r="N96" s="19"/>
    </row>
    <row r="97" spans="1:14" ht="15" x14ac:dyDescent="0.25">
      <c r="A97" s="54" t="s">
        <v>34</v>
      </c>
      <c r="B97" s="36">
        <v>56.467452896557887</v>
      </c>
      <c r="C97" s="37">
        <v>0</v>
      </c>
      <c r="D97" s="37">
        <v>0</v>
      </c>
      <c r="E97" s="38">
        <v>0</v>
      </c>
      <c r="F97" s="37">
        <v>0</v>
      </c>
      <c r="G97" s="39">
        <v>0</v>
      </c>
      <c r="H97" s="40">
        <v>56.467452896557887</v>
      </c>
      <c r="I97" s="68"/>
      <c r="J97" s="17">
        <v>28</v>
      </c>
      <c r="K97" s="17" t="str">
        <f t="shared" si="6"/>
        <v>011-House of Representatives</v>
      </c>
      <c r="L97" s="18" t="str">
        <f t="shared" si="7"/>
        <v>011</v>
      </c>
      <c r="M97" s="19" t="s">
        <v>35</v>
      </c>
      <c r="N97" s="19"/>
    </row>
    <row r="98" spans="1:14" ht="15" x14ac:dyDescent="0.25">
      <c r="A98" s="54" t="s">
        <v>36</v>
      </c>
      <c r="B98" s="36">
        <v>19.876462988782148</v>
      </c>
      <c r="C98" s="37">
        <v>0</v>
      </c>
      <c r="D98" s="37">
        <v>0</v>
      </c>
      <c r="E98" s="38">
        <v>0</v>
      </c>
      <c r="F98" s="37">
        <v>0</v>
      </c>
      <c r="G98" s="39">
        <v>0</v>
      </c>
      <c r="H98" s="40">
        <v>19.876462988782148</v>
      </c>
      <c r="I98" s="68"/>
      <c r="J98" s="17">
        <v>29</v>
      </c>
      <c r="K98" s="17" t="str">
        <f t="shared" si="6"/>
        <v>011-House of Representatives</v>
      </c>
      <c r="L98" s="18" t="str">
        <f t="shared" si="7"/>
        <v>011</v>
      </c>
      <c r="M98" s="19" t="s">
        <v>37</v>
      </c>
      <c r="N98" s="19"/>
    </row>
    <row r="99" spans="1:14" ht="15" x14ac:dyDescent="0.25">
      <c r="A99" s="54" t="s">
        <v>38</v>
      </c>
      <c r="B99" s="36">
        <v>0</v>
      </c>
      <c r="C99" s="37">
        <v>0</v>
      </c>
      <c r="D99" s="37">
        <v>0</v>
      </c>
      <c r="E99" s="38">
        <v>0</v>
      </c>
      <c r="F99" s="37">
        <v>0</v>
      </c>
      <c r="G99" s="39">
        <v>0</v>
      </c>
      <c r="H99" s="40">
        <v>0</v>
      </c>
      <c r="I99" s="68"/>
      <c r="J99" s="17">
        <v>30</v>
      </c>
      <c r="K99" s="17" t="str">
        <f t="shared" si="6"/>
        <v>011-House of Representatives</v>
      </c>
      <c r="L99" s="18" t="str">
        <f t="shared" si="7"/>
        <v>011</v>
      </c>
      <c r="M99" s="19" t="s">
        <v>39</v>
      </c>
      <c r="N99" s="19"/>
    </row>
    <row r="100" spans="1:14" ht="15" x14ac:dyDescent="0.25">
      <c r="A100" s="54" t="s">
        <v>40</v>
      </c>
      <c r="B100" s="36">
        <v>0</v>
      </c>
      <c r="C100" s="37">
        <v>0</v>
      </c>
      <c r="D100" s="37">
        <v>0</v>
      </c>
      <c r="E100" s="38">
        <v>0</v>
      </c>
      <c r="F100" s="37">
        <v>0</v>
      </c>
      <c r="G100" s="39">
        <v>0</v>
      </c>
      <c r="H100" s="40">
        <v>0</v>
      </c>
      <c r="I100" s="68"/>
      <c r="J100" s="17">
        <v>31</v>
      </c>
      <c r="K100" s="17" t="str">
        <f t="shared" si="6"/>
        <v>011-House of Representatives</v>
      </c>
      <c r="L100" s="18" t="str">
        <f t="shared" si="7"/>
        <v>011</v>
      </c>
      <c r="M100" s="19" t="s">
        <v>41</v>
      </c>
      <c r="N100" s="19"/>
    </row>
    <row r="101" spans="1:14" ht="15" x14ac:dyDescent="0.25">
      <c r="A101" s="54" t="s">
        <v>42</v>
      </c>
      <c r="B101" s="36">
        <v>74.157203341050632</v>
      </c>
      <c r="C101" s="37">
        <v>0</v>
      </c>
      <c r="D101" s="37">
        <v>0</v>
      </c>
      <c r="E101" s="38">
        <v>-37</v>
      </c>
      <c r="F101" s="37">
        <v>-37</v>
      </c>
      <c r="G101" s="39">
        <v>-74</v>
      </c>
      <c r="H101" s="40">
        <v>0.15720334105063216</v>
      </c>
      <c r="I101" s="68"/>
      <c r="J101" s="17">
        <v>32</v>
      </c>
      <c r="K101" s="17" t="str">
        <f t="shared" si="6"/>
        <v>011-House of Representatives</v>
      </c>
      <c r="L101" s="18" t="str">
        <f t="shared" si="7"/>
        <v>011</v>
      </c>
      <c r="M101" s="19" t="s">
        <v>43</v>
      </c>
      <c r="N101" s="19"/>
    </row>
    <row r="102" spans="1:14" ht="15" x14ac:dyDescent="0.25">
      <c r="A102" s="54" t="s">
        <v>44</v>
      </c>
      <c r="B102" s="36">
        <v>130.7501518953286</v>
      </c>
      <c r="C102" s="37">
        <v>0</v>
      </c>
      <c r="D102" s="37">
        <v>0</v>
      </c>
      <c r="E102" s="38">
        <v>0</v>
      </c>
      <c r="F102" s="37">
        <v>0</v>
      </c>
      <c r="G102" s="39">
        <v>0</v>
      </c>
      <c r="H102" s="40">
        <v>130.7501518953286</v>
      </c>
      <c r="I102" s="68"/>
      <c r="J102" s="17">
        <v>33</v>
      </c>
      <c r="K102" s="17" t="str">
        <f t="shared" si="6"/>
        <v>011-House of Representatives</v>
      </c>
      <c r="L102" s="18" t="str">
        <f t="shared" si="7"/>
        <v>011</v>
      </c>
      <c r="M102" s="19" t="s">
        <v>45</v>
      </c>
      <c r="N102" s="19"/>
    </row>
    <row r="103" spans="1:14" ht="15" x14ac:dyDescent="0.25">
      <c r="A103" s="54" t="s">
        <v>46</v>
      </c>
      <c r="B103" s="36">
        <v>0</v>
      </c>
      <c r="C103" s="37">
        <v>0</v>
      </c>
      <c r="D103" s="37">
        <v>0</v>
      </c>
      <c r="E103" s="38">
        <v>0</v>
      </c>
      <c r="F103" s="37">
        <v>0</v>
      </c>
      <c r="G103" s="39">
        <v>0</v>
      </c>
      <c r="H103" s="40">
        <v>0</v>
      </c>
      <c r="I103" s="68"/>
      <c r="J103" s="17">
        <v>34</v>
      </c>
      <c r="K103" s="17" t="str">
        <f t="shared" si="6"/>
        <v>011-House of Representatives</v>
      </c>
      <c r="L103" s="18" t="str">
        <f t="shared" si="7"/>
        <v>011</v>
      </c>
      <c r="M103" s="19" t="s">
        <v>47</v>
      </c>
      <c r="N103" s="19"/>
    </row>
    <row r="104" spans="1:14" ht="15" x14ac:dyDescent="0.25">
      <c r="A104" s="54" t="s">
        <v>48</v>
      </c>
      <c r="B104" s="36">
        <v>0</v>
      </c>
      <c r="C104" s="37">
        <v>0</v>
      </c>
      <c r="D104" s="37">
        <v>0</v>
      </c>
      <c r="E104" s="38">
        <v>3</v>
      </c>
      <c r="F104" s="37">
        <v>4</v>
      </c>
      <c r="G104" s="39">
        <v>7</v>
      </c>
      <c r="H104" s="40">
        <v>7</v>
      </c>
      <c r="I104" s="68"/>
      <c r="J104" s="17">
        <v>35</v>
      </c>
      <c r="K104" s="17" t="str">
        <f t="shared" si="6"/>
        <v>011-House of Representatives</v>
      </c>
      <c r="L104" s="18" t="str">
        <f t="shared" si="7"/>
        <v>011</v>
      </c>
      <c r="M104" s="56" t="s">
        <v>49</v>
      </c>
      <c r="N104" s="19"/>
    </row>
    <row r="105" spans="1:14" ht="15" x14ac:dyDescent="0.25">
      <c r="A105" s="54" t="s">
        <v>50</v>
      </c>
      <c r="B105" s="36">
        <v>3.3466942766505605</v>
      </c>
      <c r="C105" s="37">
        <v>0</v>
      </c>
      <c r="D105" s="37">
        <v>0</v>
      </c>
      <c r="E105" s="38">
        <v>0</v>
      </c>
      <c r="F105" s="37">
        <v>0</v>
      </c>
      <c r="G105" s="39">
        <v>0</v>
      </c>
      <c r="H105" s="40">
        <v>3.3466942766505605</v>
      </c>
      <c r="I105" s="68"/>
      <c r="J105" s="17">
        <v>36</v>
      </c>
      <c r="K105" s="17" t="str">
        <f t="shared" si="6"/>
        <v>011-House of Representatives</v>
      </c>
      <c r="L105" s="18" t="str">
        <f t="shared" si="7"/>
        <v>011</v>
      </c>
      <c r="M105" s="19" t="s">
        <v>51</v>
      </c>
      <c r="N105" s="19"/>
    </row>
    <row r="106" spans="1:14" ht="15" x14ac:dyDescent="0.25">
      <c r="A106" s="54" t="s">
        <v>52</v>
      </c>
      <c r="B106" s="36">
        <v>0</v>
      </c>
      <c r="C106" s="37">
        <v>0</v>
      </c>
      <c r="D106" s="37">
        <v>0</v>
      </c>
      <c r="E106" s="38">
        <v>7</v>
      </c>
      <c r="F106" s="37">
        <v>7</v>
      </c>
      <c r="G106" s="39">
        <v>14</v>
      </c>
      <c r="H106" s="40">
        <v>14</v>
      </c>
      <c r="I106" s="68"/>
      <c r="J106" s="17">
        <v>37</v>
      </c>
      <c r="K106" s="17" t="str">
        <f t="shared" si="6"/>
        <v>011-House of Representatives</v>
      </c>
      <c r="L106" s="18" t="str">
        <f t="shared" si="7"/>
        <v>011</v>
      </c>
      <c r="M106" s="56" t="s">
        <v>53</v>
      </c>
      <c r="N106" s="19"/>
    </row>
    <row r="107" spans="1:14" ht="15" x14ac:dyDescent="0.25">
      <c r="A107" s="54" t="s">
        <v>54</v>
      </c>
      <c r="B107" s="36">
        <v>128.41196153201923</v>
      </c>
      <c r="C107" s="37">
        <v>0</v>
      </c>
      <c r="D107" s="37">
        <v>0</v>
      </c>
      <c r="E107" s="38">
        <v>0</v>
      </c>
      <c r="F107" s="37">
        <v>0</v>
      </c>
      <c r="G107" s="39">
        <v>0</v>
      </c>
      <c r="H107" s="40">
        <v>128.41196153201923</v>
      </c>
      <c r="I107" s="68"/>
      <c r="J107" s="17">
        <v>38</v>
      </c>
      <c r="K107" s="17" t="str">
        <f t="shared" si="6"/>
        <v>011-House of Representatives</v>
      </c>
      <c r="L107" s="18" t="str">
        <f t="shared" si="7"/>
        <v>011</v>
      </c>
      <c r="M107" s="19" t="s">
        <v>55</v>
      </c>
      <c r="N107" s="19"/>
    </row>
    <row r="108" spans="1:14" ht="15" x14ac:dyDescent="0.25">
      <c r="A108" s="54" t="s">
        <v>56</v>
      </c>
      <c r="B108" s="36">
        <v>0</v>
      </c>
      <c r="C108" s="37">
        <v>0</v>
      </c>
      <c r="D108" s="37">
        <v>0</v>
      </c>
      <c r="E108" s="38">
        <v>0</v>
      </c>
      <c r="F108" s="37">
        <v>0</v>
      </c>
      <c r="G108" s="39">
        <v>0</v>
      </c>
      <c r="H108" s="40">
        <v>0</v>
      </c>
      <c r="I108" s="68"/>
      <c r="J108" s="17">
        <v>39</v>
      </c>
      <c r="K108" s="17" t="str">
        <f t="shared" si="6"/>
        <v>011-House of Representatives</v>
      </c>
      <c r="L108" s="18" t="str">
        <f t="shared" si="7"/>
        <v>011</v>
      </c>
      <c r="M108" s="19" t="s">
        <v>57</v>
      </c>
      <c r="N108" s="19"/>
    </row>
    <row r="109" spans="1:14" ht="15" x14ac:dyDescent="0.25">
      <c r="A109" s="54" t="s">
        <v>58</v>
      </c>
      <c r="B109" s="36">
        <v>0</v>
      </c>
      <c r="C109" s="37">
        <v>0</v>
      </c>
      <c r="D109" s="37">
        <v>0</v>
      </c>
      <c r="E109" s="38">
        <v>0</v>
      </c>
      <c r="F109" s="37">
        <v>0</v>
      </c>
      <c r="G109" s="39">
        <v>0</v>
      </c>
      <c r="H109" s="40">
        <v>0</v>
      </c>
      <c r="I109" s="68"/>
      <c r="J109" s="17">
        <v>40</v>
      </c>
      <c r="K109" s="17" t="str">
        <f t="shared" si="6"/>
        <v>011-House of Representatives</v>
      </c>
      <c r="L109" s="18" t="str">
        <f t="shared" si="7"/>
        <v>011</v>
      </c>
      <c r="M109" s="19" t="s">
        <v>59</v>
      </c>
      <c r="N109" s="19"/>
    </row>
    <row r="110" spans="1:14" ht="15" x14ac:dyDescent="0.25">
      <c r="A110" s="54" t="s">
        <v>60</v>
      </c>
      <c r="B110" s="36">
        <v>0</v>
      </c>
      <c r="C110" s="37">
        <v>0</v>
      </c>
      <c r="D110" s="37">
        <v>0</v>
      </c>
      <c r="E110" s="38">
        <v>7</v>
      </c>
      <c r="F110" s="37">
        <v>7</v>
      </c>
      <c r="G110" s="39">
        <v>14</v>
      </c>
      <c r="H110" s="40">
        <v>14</v>
      </c>
      <c r="I110" s="68"/>
      <c r="J110" s="17">
        <v>41</v>
      </c>
      <c r="K110" s="17" t="str">
        <f t="shared" si="6"/>
        <v>011-House of Representatives</v>
      </c>
      <c r="L110" s="18" t="str">
        <f t="shared" si="7"/>
        <v>011</v>
      </c>
      <c r="M110" s="56" t="s">
        <v>61</v>
      </c>
      <c r="N110" s="19"/>
    </row>
    <row r="111" spans="1:14" ht="15" x14ac:dyDescent="0.25">
      <c r="A111" s="54" t="s">
        <v>62</v>
      </c>
      <c r="B111" s="36">
        <v>0</v>
      </c>
      <c r="C111" s="37">
        <v>0</v>
      </c>
      <c r="D111" s="37">
        <v>0</v>
      </c>
      <c r="E111" s="38">
        <v>25</v>
      </c>
      <c r="F111" s="37">
        <v>26</v>
      </c>
      <c r="G111" s="39">
        <v>51</v>
      </c>
      <c r="H111" s="40">
        <v>51</v>
      </c>
      <c r="I111" s="68"/>
      <c r="J111" s="17">
        <v>42</v>
      </c>
      <c r="K111" s="17" t="str">
        <f t="shared" si="6"/>
        <v>011-House of Representatives</v>
      </c>
      <c r="L111" s="18" t="str">
        <f t="shared" si="7"/>
        <v>011</v>
      </c>
      <c r="M111" s="56" t="s">
        <v>63</v>
      </c>
      <c r="N111" s="19"/>
    </row>
    <row r="112" spans="1:14" x14ac:dyDescent="0.2">
      <c r="A112" s="43"/>
      <c r="B112" s="36"/>
      <c r="C112" s="37"/>
      <c r="D112" s="37"/>
      <c r="E112" s="38"/>
      <c r="F112" s="37"/>
      <c r="G112" s="39"/>
      <c r="H112" s="40"/>
      <c r="J112" s="17">
        <v>43</v>
      </c>
      <c r="K112" s="17" t="str">
        <f t="shared" si="6"/>
        <v>011-House of Representatives</v>
      </c>
      <c r="L112" s="18" t="str">
        <f t="shared" si="7"/>
        <v>011</v>
      </c>
      <c r="M112" s="19"/>
      <c r="N112" s="19"/>
    </row>
    <row r="113" spans="1:14" x14ac:dyDescent="0.2">
      <c r="A113" s="44" t="s">
        <v>64</v>
      </c>
      <c r="B113" s="45">
        <v>425.53702500020324</v>
      </c>
      <c r="C113" s="46">
        <v>0</v>
      </c>
      <c r="D113" s="46">
        <v>0</v>
      </c>
      <c r="E113" s="47">
        <v>5</v>
      </c>
      <c r="F113" s="46">
        <v>7</v>
      </c>
      <c r="G113" s="48">
        <v>12</v>
      </c>
      <c r="H113" s="49">
        <v>437.53702500020324</v>
      </c>
      <c r="J113" s="17">
        <v>44</v>
      </c>
      <c r="K113" s="17" t="str">
        <f t="shared" si="6"/>
        <v>011-House of Representatives</v>
      </c>
      <c r="L113" s="18" t="str">
        <f t="shared" si="7"/>
        <v>011</v>
      </c>
      <c r="M113" s="19"/>
      <c r="N113" s="19"/>
    </row>
    <row r="114" spans="1:14" x14ac:dyDescent="0.2">
      <c r="A114" s="57"/>
      <c r="B114" s="39"/>
      <c r="C114" s="51"/>
      <c r="D114" s="51"/>
      <c r="E114" s="52"/>
      <c r="F114" s="51"/>
      <c r="G114" s="39"/>
      <c r="H114" s="53"/>
      <c r="J114" s="17">
        <v>45</v>
      </c>
      <c r="K114" s="17" t="str">
        <f t="shared" si="6"/>
        <v>011-House of Representatives</v>
      </c>
      <c r="L114" s="18" t="str">
        <f t="shared" si="7"/>
        <v>011</v>
      </c>
      <c r="M114" s="19"/>
      <c r="N114" s="19"/>
    </row>
    <row r="115" spans="1:14" ht="15" x14ac:dyDescent="0.25">
      <c r="A115" s="54" t="s">
        <v>65</v>
      </c>
      <c r="B115" s="36">
        <v>174.19546670539322</v>
      </c>
      <c r="C115" s="37">
        <v>0</v>
      </c>
      <c r="D115" s="37">
        <v>0</v>
      </c>
      <c r="E115" s="38">
        <v>0</v>
      </c>
      <c r="F115" s="37">
        <v>0</v>
      </c>
      <c r="G115" s="39">
        <v>0</v>
      </c>
      <c r="H115" s="40">
        <v>174.19546670539322</v>
      </c>
      <c r="J115" s="17">
        <v>46</v>
      </c>
      <c r="K115" s="17" t="str">
        <f t="shared" si="6"/>
        <v>011-House of Representatives</v>
      </c>
      <c r="L115" s="18" t="str">
        <f t="shared" si="7"/>
        <v>011</v>
      </c>
      <c r="M115" s="19"/>
      <c r="N115" s="19"/>
    </row>
    <row r="116" spans="1:14" ht="15" x14ac:dyDescent="0.25">
      <c r="A116" s="54" t="s">
        <v>66</v>
      </c>
      <c r="B116" s="36">
        <v>232.19325222168544</v>
      </c>
      <c r="C116" s="37">
        <v>0</v>
      </c>
      <c r="D116" s="37">
        <v>0</v>
      </c>
      <c r="E116" s="38">
        <v>0</v>
      </c>
      <c r="F116" s="37">
        <v>0</v>
      </c>
      <c r="G116" s="39">
        <v>0</v>
      </c>
      <c r="H116" s="40">
        <v>232.19325222168544</v>
      </c>
      <c r="J116" s="17">
        <v>47</v>
      </c>
      <c r="K116" s="17" t="str">
        <f t="shared" si="6"/>
        <v>011-House of Representatives</v>
      </c>
      <c r="L116" s="18" t="str">
        <f t="shared" si="7"/>
        <v>011</v>
      </c>
      <c r="M116" s="19"/>
      <c r="N116" s="19"/>
    </row>
    <row r="117" spans="1:14" ht="15" x14ac:dyDescent="0.25">
      <c r="A117" s="54" t="s">
        <v>67</v>
      </c>
      <c r="B117" s="36">
        <v>2985.0574484031517</v>
      </c>
      <c r="C117" s="37">
        <v>5</v>
      </c>
      <c r="D117" s="37">
        <v>27</v>
      </c>
      <c r="E117" s="38">
        <v>0</v>
      </c>
      <c r="F117" s="37">
        <v>13</v>
      </c>
      <c r="G117" s="39">
        <v>45</v>
      </c>
      <c r="H117" s="40">
        <v>3030.0574484031517</v>
      </c>
      <c r="J117" s="17">
        <v>48</v>
      </c>
      <c r="K117" s="17" t="str">
        <f t="shared" si="6"/>
        <v>011-House of Representatives</v>
      </c>
      <c r="L117" s="18" t="str">
        <f t="shared" si="7"/>
        <v>011</v>
      </c>
      <c r="M117" s="19"/>
      <c r="N117" s="19"/>
    </row>
    <row r="118" spans="1:14" ht="15" x14ac:dyDescent="0.25">
      <c r="A118" s="54" t="s">
        <v>68</v>
      </c>
      <c r="B118" s="36">
        <v>6.5035125229077568</v>
      </c>
      <c r="C118" s="37">
        <v>0</v>
      </c>
      <c r="D118" s="37">
        <v>0</v>
      </c>
      <c r="E118" s="38">
        <v>0</v>
      </c>
      <c r="F118" s="37">
        <v>0</v>
      </c>
      <c r="G118" s="39">
        <v>0</v>
      </c>
      <c r="H118" s="40">
        <v>6.5035125229077568</v>
      </c>
      <c r="J118" s="17">
        <v>49</v>
      </c>
      <c r="K118" s="17" t="str">
        <f t="shared" si="6"/>
        <v>011-House of Representatives</v>
      </c>
      <c r="L118" s="18" t="str">
        <f t="shared" si="7"/>
        <v>011</v>
      </c>
      <c r="M118" s="19"/>
      <c r="N118" s="19"/>
    </row>
    <row r="119" spans="1:14" ht="15" x14ac:dyDescent="0.25">
      <c r="A119" s="54" t="s">
        <v>69</v>
      </c>
      <c r="B119" s="36">
        <v>588.56082749384655</v>
      </c>
      <c r="C119" s="37">
        <v>0</v>
      </c>
      <c r="D119" s="37">
        <v>0</v>
      </c>
      <c r="E119" s="38">
        <v>0</v>
      </c>
      <c r="F119" s="37">
        <v>0</v>
      </c>
      <c r="G119" s="39">
        <v>0</v>
      </c>
      <c r="H119" s="40">
        <v>588.56082749384655</v>
      </c>
      <c r="J119" s="17">
        <v>50</v>
      </c>
      <c r="K119" s="17" t="str">
        <f t="shared" si="6"/>
        <v>011-House of Representatives</v>
      </c>
      <c r="L119" s="18" t="str">
        <f t="shared" si="7"/>
        <v>011</v>
      </c>
      <c r="M119" s="19"/>
      <c r="N119" s="19"/>
    </row>
    <row r="120" spans="1:14" ht="15" x14ac:dyDescent="0.25">
      <c r="A120" s="54" t="s">
        <v>70</v>
      </c>
      <c r="B120" s="36">
        <v>31.297637472978664</v>
      </c>
      <c r="C120" s="37">
        <v>0</v>
      </c>
      <c r="D120" s="37">
        <v>0</v>
      </c>
      <c r="E120" s="38">
        <v>0</v>
      </c>
      <c r="F120" s="37">
        <v>0</v>
      </c>
      <c r="G120" s="39">
        <v>0</v>
      </c>
      <c r="H120" s="40">
        <v>31.297637472978664</v>
      </c>
      <c r="J120" s="17">
        <v>51</v>
      </c>
      <c r="K120" s="17" t="str">
        <f t="shared" si="6"/>
        <v>011-House of Representatives</v>
      </c>
      <c r="L120" s="18" t="str">
        <f t="shared" si="7"/>
        <v>011</v>
      </c>
      <c r="M120" s="19"/>
      <c r="N120" s="19"/>
    </row>
    <row r="121" spans="1:14" ht="15" x14ac:dyDescent="0.25">
      <c r="A121" s="54" t="s">
        <v>71</v>
      </c>
      <c r="B121" s="36">
        <v>1.4375E-15</v>
      </c>
      <c r="C121" s="37">
        <v>0</v>
      </c>
      <c r="D121" s="37">
        <v>0</v>
      </c>
      <c r="E121" s="38">
        <v>0</v>
      </c>
      <c r="F121" s="37">
        <v>0</v>
      </c>
      <c r="G121" s="39">
        <v>0</v>
      </c>
      <c r="H121" s="40">
        <v>1.4375E-15</v>
      </c>
      <c r="J121" s="17">
        <v>52</v>
      </c>
      <c r="K121" s="17" t="str">
        <f t="shared" si="6"/>
        <v>011-House of Representatives</v>
      </c>
      <c r="L121" s="18" t="str">
        <f t="shared" si="7"/>
        <v>011</v>
      </c>
      <c r="M121" s="19"/>
      <c r="N121" s="19"/>
    </row>
    <row r="122" spans="1:14" ht="15" x14ac:dyDescent="0.25">
      <c r="A122" s="54" t="s">
        <v>72</v>
      </c>
      <c r="B122" s="36">
        <v>7.2941356139279163</v>
      </c>
      <c r="C122" s="37">
        <v>0</v>
      </c>
      <c r="D122" s="37">
        <v>0</v>
      </c>
      <c r="E122" s="38">
        <v>0</v>
      </c>
      <c r="F122" s="37">
        <v>0</v>
      </c>
      <c r="G122" s="39">
        <v>0</v>
      </c>
      <c r="H122" s="40">
        <v>7.2941356139279163</v>
      </c>
      <c r="J122" s="17">
        <v>53</v>
      </c>
      <c r="K122" s="17" t="str">
        <f t="shared" si="6"/>
        <v>011-House of Representatives</v>
      </c>
      <c r="L122" s="18" t="str">
        <f t="shared" si="7"/>
        <v>011</v>
      </c>
      <c r="M122" s="19"/>
      <c r="N122" s="19"/>
    </row>
    <row r="123" spans="1:14" ht="15" x14ac:dyDescent="0.25">
      <c r="A123" s="54" t="s">
        <v>73</v>
      </c>
      <c r="B123" s="36">
        <v>0</v>
      </c>
      <c r="C123" s="37">
        <v>0</v>
      </c>
      <c r="D123" s="37">
        <v>0</v>
      </c>
      <c r="E123" s="38">
        <v>0</v>
      </c>
      <c r="F123" s="37">
        <v>0</v>
      </c>
      <c r="G123" s="39">
        <v>0</v>
      </c>
      <c r="H123" s="40">
        <v>0</v>
      </c>
      <c r="J123" s="17">
        <v>54</v>
      </c>
      <c r="K123" s="17" t="str">
        <f t="shared" si="6"/>
        <v>011-House of Representatives</v>
      </c>
      <c r="L123" s="18" t="str">
        <f t="shared" si="7"/>
        <v>011</v>
      </c>
      <c r="M123" s="19"/>
      <c r="N123" s="19"/>
    </row>
    <row r="124" spans="1:14" ht="15" x14ac:dyDescent="0.25">
      <c r="A124" s="54" t="s">
        <v>74</v>
      </c>
      <c r="B124" s="36">
        <v>130.73335369578498</v>
      </c>
      <c r="C124" s="37">
        <v>0</v>
      </c>
      <c r="D124" s="37">
        <v>-5</v>
      </c>
      <c r="E124" s="38">
        <v>2</v>
      </c>
      <c r="F124" s="37">
        <v>3</v>
      </c>
      <c r="G124" s="39">
        <v>0</v>
      </c>
      <c r="H124" s="40">
        <v>130.73335369578498</v>
      </c>
      <c r="J124" s="17">
        <v>55</v>
      </c>
      <c r="K124" s="17" t="str">
        <f t="shared" si="6"/>
        <v>011-House of Representatives</v>
      </c>
      <c r="L124" s="18" t="str">
        <f t="shared" si="7"/>
        <v>011</v>
      </c>
      <c r="M124" s="19"/>
      <c r="N124" s="19"/>
    </row>
    <row r="125" spans="1:14" ht="15" x14ac:dyDescent="0.25">
      <c r="A125" s="54" t="s">
        <v>75</v>
      </c>
      <c r="B125" s="36">
        <v>0</v>
      </c>
      <c r="C125" s="37">
        <v>0</v>
      </c>
      <c r="D125" s="37">
        <v>0</v>
      </c>
      <c r="E125" s="38">
        <v>0</v>
      </c>
      <c r="F125" s="37">
        <v>0</v>
      </c>
      <c r="G125" s="39">
        <v>0</v>
      </c>
      <c r="H125" s="40">
        <v>0</v>
      </c>
      <c r="J125" s="17">
        <v>56</v>
      </c>
      <c r="K125" s="17" t="str">
        <f t="shared" si="6"/>
        <v>011-House of Representatives</v>
      </c>
      <c r="L125" s="18" t="str">
        <f t="shared" si="7"/>
        <v>011</v>
      </c>
      <c r="M125" s="19"/>
      <c r="N125" s="19"/>
    </row>
    <row r="126" spans="1:14" ht="15" x14ac:dyDescent="0.25">
      <c r="A126" s="54" t="s">
        <v>76</v>
      </c>
      <c r="B126" s="36">
        <v>2.0846266949844794</v>
      </c>
      <c r="C126" s="37">
        <v>0</v>
      </c>
      <c r="D126" s="37">
        <v>0</v>
      </c>
      <c r="E126" s="38">
        <v>0</v>
      </c>
      <c r="F126" s="37">
        <v>0</v>
      </c>
      <c r="G126" s="39">
        <v>0</v>
      </c>
      <c r="H126" s="40">
        <v>2.0846266949844794</v>
      </c>
      <c r="J126" s="17">
        <v>57</v>
      </c>
      <c r="K126" s="17" t="str">
        <f t="shared" si="6"/>
        <v>011-House of Representatives</v>
      </c>
      <c r="L126" s="18" t="str">
        <f t="shared" si="7"/>
        <v>011</v>
      </c>
      <c r="M126" s="19"/>
      <c r="N126" s="19"/>
    </row>
    <row r="127" spans="1:14" ht="15" x14ac:dyDescent="0.25">
      <c r="A127" s="54" t="s">
        <v>77</v>
      </c>
      <c r="B127" s="36">
        <v>467.4784434324784</v>
      </c>
      <c r="C127" s="37">
        <v>0</v>
      </c>
      <c r="D127" s="37">
        <v>0</v>
      </c>
      <c r="E127" s="38">
        <v>0</v>
      </c>
      <c r="F127" s="37">
        <v>0</v>
      </c>
      <c r="G127" s="39">
        <v>0</v>
      </c>
      <c r="H127" s="40">
        <v>467.4784434324784</v>
      </c>
      <c r="J127" s="17">
        <v>58</v>
      </c>
      <c r="K127" s="17" t="str">
        <f t="shared" si="6"/>
        <v>011-House of Representatives</v>
      </c>
      <c r="L127" s="18" t="str">
        <f t="shared" si="7"/>
        <v>011</v>
      </c>
      <c r="M127" s="19"/>
      <c r="N127" s="19"/>
    </row>
    <row r="128" spans="1:14" ht="15" x14ac:dyDescent="0.25">
      <c r="A128" s="54" t="s">
        <v>78</v>
      </c>
      <c r="B128" s="36">
        <v>0</v>
      </c>
      <c r="C128" s="37">
        <v>0</v>
      </c>
      <c r="D128" s="37">
        <v>0</v>
      </c>
      <c r="E128" s="38">
        <v>0</v>
      </c>
      <c r="F128" s="37">
        <v>0</v>
      </c>
      <c r="G128" s="39">
        <v>0</v>
      </c>
      <c r="H128" s="40">
        <v>0</v>
      </c>
      <c r="J128" s="17">
        <v>59</v>
      </c>
      <c r="K128" s="17" t="str">
        <f t="shared" si="6"/>
        <v>011-House of Representatives</v>
      </c>
      <c r="L128" s="18" t="str">
        <f t="shared" si="7"/>
        <v>011</v>
      </c>
      <c r="M128" s="19"/>
      <c r="N128" s="19"/>
    </row>
    <row r="129" spans="1:14" ht="15" x14ac:dyDescent="0.25">
      <c r="A129" s="54" t="s">
        <v>79</v>
      </c>
      <c r="B129" s="36">
        <v>0</v>
      </c>
      <c r="C129" s="37">
        <v>0</v>
      </c>
      <c r="D129" s="37">
        <v>0</v>
      </c>
      <c r="E129" s="38">
        <v>0</v>
      </c>
      <c r="F129" s="37">
        <v>0</v>
      </c>
      <c r="G129" s="39">
        <v>0</v>
      </c>
      <c r="H129" s="40">
        <v>0</v>
      </c>
      <c r="J129" s="17">
        <v>60</v>
      </c>
      <c r="K129" s="17" t="str">
        <f t="shared" si="6"/>
        <v>011-House of Representatives</v>
      </c>
      <c r="L129" s="18" t="str">
        <f t="shared" si="7"/>
        <v>011</v>
      </c>
      <c r="M129" s="19"/>
      <c r="N129" s="19"/>
    </row>
    <row r="130" spans="1:14" ht="15" x14ac:dyDescent="0.25">
      <c r="A130" s="54"/>
      <c r="B130" s="36"/>
      <c r="C130" s="37"/>
      <c r="D130" s="37"/>
      <c r="E130" s="38"/>
      <c r="F130" s="37"/>
      <c r="G130" s="39"/>
      <c r="H130" s="40"/>
      <c r="J130" s="17">
        <v>61</v>
      </c>
      <c r="K130" s="17" t="str">
        <f t="shared" si="6"/>
        <v>011-House of Representatives</v>
      </c>
      <c r="L130" s="18" t="str">
        <f t="shared" si="7"/>
        <v>011</v>
      </c>
      <c r="M130" s="19"/>
      <c r="N130" s="19"/>
    </row>
    <row r="131" spans="1:14" x14ac:dyDescent="0.2">
      <c r="A131" s="44" t="s">
        <v>80</v>
      </c>
      <c r="B131" s="45">
        <v>4625.3987042571398</v>
      </c>
      <c r="C131" s="46">
        <v>5</v>
      </c>
      <c r="D131" s="46">
        <v>22</v>
      </c>
      <c r="E131" s="47">
        <v>2</v>
      </c>
      <c r="F131" s="46">
        <v>16</v>
      </c>
      <c r="G131" s="48">
        <v>45</v>
      </c>
      <c r="H131" s="49">
        <v>4670.3987042571398</v>
      </c>
      <c r="J131" s="17">
        <v>62</v>
      </c>
      <c r="K131" s="17" t="str">
        <f t="shared" si="6"/>
        <v>011-House of Representatives</v>
      </c>
      <c r="L131" s="18" t="str">
        <f t="shared" si="7"/>
        <v>011</v>
      </c>
      <c r="M131" s="19"/>
      <c r="N131" s="19"/>
    </row>
    <row r="132" spans="1:14" ht="15" x14ac:dyDescent="0.25">
      <c r="A132" s="54"/>
      <c r="B132" s="36"/>
      <c r="C132" s="37"/>
      <c r="D132" s="37"/>
      <c r="E132" s="38"/>
      <c r="F132" s="37"/>
      <c r="G132" s="39"/>
      <c r="H132" s="40"/>
      <c r="J132" s="17">
        <v>63</v>
      </c>
      <c r="K132" s="17" t="str">
        <f t="shared" si="6"/>
        <v>011-House of Representatives</v>
      </c>
      <c r="L132" s="18" t="str">
        <f t="shared" si="7"/>
        <v>011</v>
      </c>
      <c r="M132" s="19"/>
      <c r="N132" s="19"/>
    </row>
    <row r="133" spans="1:14" ht="15" x14ac:dyDescent="0.25">
      <c r="A133" s="54" t="s">
        <v>81</v>
      </c>
      <c r="B133" s="36">
        <v>95.345693856406427</v>
      </c>
      <c r="C133" s="37">
        <v>0</v>
      </c>
      <c r="D133" s="37">
        <v>0</v>
      </c>
      <c r="E133" s="38">
        <v>1</v>
      </c>
      <c r="F133" s="37">
        <v>2</v>
      </c>
      <c r="G133" s="39">
        <v>3</v>
      </c>
      <c r="H133" s="40">
        <v>98.345693856406427</v>
      </c>
      <c r="J133" s="17">
        <v>64</v>
      </c>
      <c r="K133" s="17" t="str">
        <f t="shared" si="6"/>
        <v>011-House of Representatives</v>
      </c>
      <c r="L133" s="18" t="str">
        <f t="shared" si="7"/>
        <v>011</v>
      </c>
      <c r="M133" s="19"/>
      <c r="N133" s="19"/>
    </row>
    <row r="134" spans="1:14" x14ac:dyDescent="0.2">
      <c r="A134" s="44" t="s">
        <v>82</v>
      </c>
      <c r="B134" s="45">
        <v>95.345693856406427</v>
      </c>
      <c r="C134" s="46">
        <v>0</v>
      </c>
      <c r="D134" s="46">
        <v>0</v>
      </c>
      <c r="E134" s="47">
        <v>1</v>
      </c>
      <c r="F134" s="46">
        <v>2</v>
      </c>
      <c r="G134" s="48">
        <v>3</v>
      </c>
      <c r="H134" s="49">
        <v>98.345693856406427</v>
      </c>
      <c r="J134" s="17">
        <v>65</v>
      </c>
      <c r="K134" s="17" t="str">
        <f t="shared" si="6"/>
        <v>011-House of Representatives</v>
      </c>
      <c r="L134" s="18" t="str">
        <f t="shared" si="7"/>
        <v>011</v>
      </c>
      <c r="M134" s="19"/>
      <c r="N134" s="19"/>
    </row>
    <row r="135" spans="1:14" ht="15" x14ac:dyDescent="0.25">
      <c r="A135" s="54"/>
      <c r="B135" s="54"/>
      <c r="C135" s="54"/>
      <c r="D135" s="54"/>
      <c r="E135" s="54"/>
      <c r="F135" s="54"/>
      <c r="G135" s="54"/>
      <c r="H135" s="54"/>
      <c r="J135" s="17">
        <v>66</v>
      </c>
      <c r="K135" s="17" t="str">
        <f t="shared" ref="K135:K137" si="8">IF(J135=7,A126,IF(J135&gt;7,K134,""))</f>
        <v>011-House of Representatives</v>
      </c>
      <c r="L135" s="18" t="str">
        <f t="shared" si="7"/>
        <v>011</v>
      </c>
      <c r="M135" s="19"/>
      <c r="N135" s="19"/>
    </row>
    <row r="136" spans="1:14" x14ac:dyDescent="0.2">
      <c r="A136" s="58"/>
      <c r="B136" s="39"/>
      <c r="C136" s="51"/>
      <c r="D136" s="51"/>
      <c r="E136" s="52"/>
      <c r="F136" s="51"/>
      <c r="G136" s="39"/>
      <c r="H136" s="53"/>
      <c r="J136" s="17">
        <v>67</v>
      </c>
      <c r="K136" s="17" t="str">
        <f t="shared" si="8"/>
        <v>011-House of Representatives</v>
      </c>
      <c r="L136" s="18" t="str">
        <f t="shared" si="7"/>
        <v>011</v>
      </c>
      <c r="M136" s="19"/>
      <c r="N136" s="19"/>
    </row>
    <row r="137" spans="1:14" x14ac:dyDescent="0.2">
      <c r="A137" s="59" t="s">
        <v>83</v>
      </c>
      <c r="B137" s="60">
        <v>6623.3134253377302</v>
      </c>
      <c r="C137" s="61">
        <v>14</v>
      </c>
      <c r="D137" s="61">
        <v>31</v>
      </c>
      <c r="E137" s="62">
        <v>-64</v>
      </c>
      <c r="F137" s="61">
        <v>557</v>
      </c>
      <c r="G137" s="60">
        <v>538</v>
      </c>
      <c r="H137" s="63">
        <v>7161.3134253377302</v>
      </c>
      <c r="J137" s="17">
        <v>68</v>
      </c>
      <c r="K137" s="17" t="str">
        <f t="shared" si="8"/>
        <v>011-House of Representatives</v>
      </c>
      <c r="L137" s="18" t="str">
        <f t="shared" si="7"/>
        <v>011</v>
      </c>
      <c r="M137" s="19"/>
      <c r="N137" s="19"/>
    </row>
    <row r="138" spans="1:14" x14ac:dyDescent="0.2">
      <c r="A138" s="64"/>
      <c r="B138" s="65"/>
      <c r="C138" s="65"/>
      <c r="D138" s="65"/>
      <c r="E138" s="65"/>
      <c r="F138" s="65"/>
      <c r="G138" s="65"/>
      <c r="H138" s="65"/>
      <c r="J138" s="17">
        <v>1</v>
      </c>
      <c r="K138" s="17" t="str">
        <f>IF(J138=7,A120,IF(J138&gt;7,K128,""))</f>
        <v/>
      </c>
      <c r="L138" s="18" t="str">
        <f t="shared" si="7"/>
        <v/>
      </c>
      <c r="M138" s="19"/>
      <c r="N138" s="19"/>
    </row>
    <row r="139" spans="1:14" x14ac:dyDescent="0.2">
      <c r="A139" s="64"/>
      <c r="B139" s="65"/>
      <c r="C139" s="65"/>
      <c r="D139" s="65"/>
      <c r="E139" s="65"/>
      <c r="F139" s="65"/>
      <c r="G139" s="65"/>
      <c r="H139" s="65"/>
      <c r="J139" s="17">
        <v>2</v>
      </c>
      <c r="K139" s="17" t="str">
        <f>IF(J139=7,A121,IF(J139&gt;7,K138,""))</f>
        <v/>
      </c>
      <c r="L139" s="18" t="str">
        <f t="shared" si="7"/>
        <v/>
      </c>
      <c r="M139" s="19"/>
      <c r="N139" s="19"/>
    </row>
    <row r="140" spans="1:14" ht="15" x14ac:dyDescent="0.25">
      <c r="A140"/>
      <c r="B140"/>
      <c r="C140"/>
      <c r="D140"/>
      <c r="E140"/>
      <c r="F140"/>
      <c r="G140"/>
      <c r="H140"/>
      <c r="J140" s="17">
        <v>3</v>
      </c>
      <c r="K140" s="17" t="str">
        <f>IF(J140=7,A122,IF(J140&gt;7,K139,""))</f>
        <v/>
      </c>
      <c r="L140" s="18" t="str">
        <f t="shared" si="7"/>
        <v/>
      </c>
      <c r="M140" s="19"/>
      <c r="N140" s="19"/>
    </row>
    <row r="141" spans="1:14" ht="15" x14ac:dyDescent="0.25">
      <c r="A141"/>
      <c r="B141"/>
      <c r="C141"/>
      <c r="D141"/>
      <c r="E141"/>
      <c r="F141"/>
      <c r="G141"/>
      <c r="H141"/>
      <c r="J141" s="17">
        <v>4</v>
      </c>
      <c r="K141" s="17" t="str">
        <f>IF(J141=7,A123,IF(J141&gt;7,K140,""))</f>
        <v/>
      </c>
      <c r="L141" s="18" t="str">
        <f t="shared" si="7"/>
        <v/>
      </c>
      <c r="M141" s="19"/>
      <c r="N141" s="19"/>
    </row>
    <row r="142" spans="1:14" ht="15.75" x14ac:dyDescent="0.25">
      <c r="A142" s="21" t="s">
        <v>7</v>
      </c>
      <c r="B142" s="22"/>
      <c r="C142" s="22"/>
      <c r="D142" s="22"/>
      <c r="E142" s="22"/>
      <c r="F142" s="22"/>
      <c r="G142" s="22"/>
      <c r="H142" s="22"/>
      <c r="J142" s="17">
        <v>5</v>
      </c>
      <c r="K142" s="17" t="str">
        <f>IF(J142=7,A124,IF(J142&gt;7,K141,""))</f>
        <v/>
      </c>
      <c r="L142" s="18" t="str">
        <f t="shared" si="7"/>
        <v/>
      </c>
      <c r="M142" s="19"/>
      <c r="N142" s="19"/>
    </row>
    <row r="143" spans="1:14" ht="15" x14ac:dyDescent="0.25">
      <c r="A143" s="23" t="s">
        <v>8</v>
      </c>
      <c r="B143" s="24"/>
      <c r="C143" s="24"/>
      <c r="D143" s="24"/>
      <c r="E143" s="24"/>
      <c r="F143" s="24"/>
      <c r="G143" s="24"/>
      <c r="H143" s="24"/>
      <c r="J143" s="17">
        <v>6</v>
      </c>
      <c r="K143" s="17" t="str">
        <f>IF(J143=7,A125,IF(J143&gt;7,K142,""))</f>
        <v/>
      </c>
      <c r="L143" s="18" t="str">
        <f t="shared" si="7"/>
        <v/>
      </c>
      <c r="M143" s="19"/>
      <c r="N143" s="19"/>
    </row>
    <row r="144" spans="1:14" ht="15" x14ac:dyDescent="0.25">
      <c r="A144" s="25" t="s">
        <v>85</v>
      </c>
      <c r="B144" s="22"/>
      <c r="C144" s="22"/>
      <c r="D144" s="22"/>
      <c r="E144" s="22"/>
      <c r="F144" s="22"/>
      <c r="G144" s="22"/>
      <c r="H144" s="22"/>
      <c r="J144" s="17">
        <v>7</v>
      </c>
      <c r="K144" s="17" t="str">
        <f>IF(J144=7,A144,IF(J144&gt;7,K143,""))</f>
        <v>012-Senate</v>
      </c>
      <c r="L144" s="18" t="str">
        <f t="shared" si="7"/>
        <v>012</v>
      </c>
      <c r="M144" s="19"/>
      <c r="N144" s="19"/>
    </row>
    <row r="145" spans="1:14" ht="15" x14ac:dyDescent="0.25">
      <c r="A145" s="25"/>
      <c r="B145" s="22"/>
      <c r="C145" s="22"/>
      <c r="D145" s="22"/>
      <c r="E145" s="22"/>
      <c r="F145" s="22"/>
      <c r="G145" s="22"/>
      <c r="H145" s="22"/>
      <c r="J145" s="17">
        <v>8</v>
      </c>
      <c r="K145" s="17" t="str">
        <f t="shared" ref="K145:K205" si="9">IF(J145=7,A127,IF(J145&gt;7,K144,""))</f>
        <v>012-Senate</v>
      </c>
      <c r="L145" s="18" t="str">
        <f t="shared" si="7"/>
        <v>012</v>
      </c>
      <c r="M145" s="19"/>
      <c r="N145" s="19"/>
    </row>
    <row r="146" spans="1:14" ht="15" x14ac:dyDescent="0.25">
      <c r="A146" s="26"/>
      <c r="B146" s="27"/>
      <c r="C146" s="94" t="s">
        <v>10</v>
      </c>
      <c r="D146" s="95"/>
      <c r="E146" s="94" t="s">
        <v>11</v>
      </c>
      <c r="F146" s="95"/>
      <c r="G146" s="28"/>
      <c r="H146" s="28"/>
      <c r="J146" s="17">
        <v>9</v>
      </c>
      <c r="K146" s="17" t="str">
        <f t="shared" si="9"/>
        <v>012-Senate</v>
      </c>
      <c r="L146" s="18" t="str">
        <f t="shared" si="7"/>
        <v>012</v>
      </c>
      <c r="M146" s="19"/>
      <c r="N146" s="19"/>
    </row>
    <row r="147" spans="1:14" ht="24" x14ac:dyDescent="0.2">
      <c r="A147" s="29" t="s">
        <v>12</v>
      </c>
      <c r="B147" s="30" t="s">
        <v>13</v>
      </c>
      <c r="C147" s="31" t="s">
        <v>14</v>
      </c>
      <c r="D147" s="32" t="s">
        <v>15</v>
      </c>
      <c r="E147" s="31" t="s">
        <v>14</v>
      </c>
      <c r="F147" s="32" t="s">
        <v>15</v>
      </c>
      <c r="G147" s="33" t="s">
        <v>16</v>
      </c>
      <c r="H147" s="33" t="s">
        <v>17</v>
      </c>
      <c r="J147" s="17">
        <v>10</v>
      </c>
      <c r="K147" s="17" t="str">
        <f t="shared" si="9"/>
        <v>012-Senate</v>
      </c>
      <c r="L147" s="18" t="str">
        <f t="shared" si="7"/>
        <v>012</v>
      </c>
      <c r="M147" s="19"/>
      <c r="N147" s="19"/>
    </row>
    <row r="148" spans="1:14" ht="15" x14ac:dyDescent="0.25">
      <c r="A148" s="35" t="s">
        <v>20</v>
      </c>
      <c r="B148" s="36">
        <v>6.2215266816894337</v>
      </c>
      <c r="C148" s="37">
        <v>0</v>
      </c>
      <c r="D148" s="37">
        <v>0</v>
      </c>
      <c r="E148" s="38">
        <v>0</v>
      </c>
      <c r="F148" s="37">
        <v>0</v>
      </c>
      <c r="G148" s="39">
        <v>0</v>
      </c>
      <c r="H148" s="40">
        <v>6.2215266816894337</v>
      </c>
      <c r="J148" s="17">
        <v>11</v>
      </c>
      <c r="K148" s="17" t="str">
        <f t="shared" si="9"/>
        <v>012-Senate</v>
      </c>
      <c r="L148" s="18" t="str">
        <f t="shared" si="7"/>
        <v>012</v>
      </c>
      <c r="M148" s="19" t="s">
        <v>21</v>
      </c>
      <c r="N148" s="19"/>
    </row>
    <row r="149" spans="1:14" ht="15" x14ac:dyDescent="0.25">
      <c r="A149" s="42" t="s">
        <v>22</v>
      </c>
      <c r="B149" s="36">
        <v>25.605604895785561</v>
      </c>
      <c r="C149" s="37">
        <v>0</v>
      </c>
      <c r="D149" s="37">
        <v>0</v>
      </c>
      <c r="E149" s="38">
        <v>0</v>
      </c>
      <c r="F149" s="37">
        <v>0</v>
      </c>
      <c r="G149" s="39">
        <v>0</v>
      </c>
      <c r="H149" s="40">
        <v>25.605604895785561</v>
      </c>
      <c r="J149" s="17">
        <v>12</v>
      </c>
      <c r="K149" s="17" t="str">
        <f t="shared" si="9"/>
        <v>012-Senate</v>
      </c>
      <c r="L149" s="18" t="str">
        <f t="shared" si="7"/>
        <v>012</v>
      </c>
      <c r="M149" s="19"/>
      <c r="N149" s="19"/>
    </row>
    <row r="150" spans="1:14" ht="15" x14ac:dyDescent="0.25">
      <c r="A150" s="42" t="s">
        <v>23</v>
      </c>
      <c r="B150" s="36">
        <v>28.471653496524272</v>
      </c>
      <c r="C150" s="37">
        <v>0</v>
      </c>
      <c r="D150" s="37">
        <v>-1</v>
      </c>
      <c r="E150" s="38">
        <v>0</v>
      </c>
      <c r="F150" s="37">
        <v>0</v>
      </c>
      <c r="G150" s="39">
        <v>-1</v>
      </c>
      <c r="H150" s="40">
        <v>27.471653496524272</v>
      </c>
      <c r="J150" s="17">
        <v>13</v>
      </c>
      <c r="K150" s="17" t="str">
        <f t="shared" si="9"/>
        <v>012-Senate</v>
      </c>
      <c r="L150" s="18" t="str">
        <f t="shared" ref="L150:L222" si="10">LEFT(K150,3)</f>
        <v>012</v>
      </c>
      <c r="M150" s="19"/>
      <c r="N150" s="19"/>
    </row>
    <row r="151" spans="1:14" ht="15" x14ac:dyDescent="0.25">
      <c r="A151" s="42" t="s">
        <v>24</v>
      </c>
      <c r="B151" s="36">
        <v>87.631952749999996</v>
      </c>
      <c r="C151" s="37">
        <v>0</v>
      </c>
      <c r="D151" s="37">
        <v>0</v>
      </c>
      <c r="E151" s="38">
        <v>0</v>
      </c>
      <c r="F151" s="37">
        <v>0</v>
      </c>
      <c r="G151" s="39">
        <v>0</v>
      </c>
      <c r="H151" s="40">
        <v>87.631952749999996</v>
      </c>
      <c r="J151" s="17">
        <v>14</v>
      </c>
      <c r="K151" s="17" t="str">
        <f t="shared" si="9"/>
        <v>012-Senate</v>
      </c>
      <c r="L151" s="18" t="str">
        <f t="shared" si="10"/>
        <v>012</v>
      </c>
      <c r="M151" s="19"/>
      <c r="N151" s="19"/>
    </row>
    <row r="152" spans="1:14" ht="15" x14ac:dyDescent="0.25">
      <c r="A152" s="42" t="s">
        <v>25</v>
      </c>
      <c r="B152" s="36">
        <v>0</v>
      </c>
      <c r="C152" s="37">
        <v>0</v>
      </c>
      <c r="D152" s="37">
        <v>0</v>
      </c>
      <c r="E152" s="38">
        <v>0</v>
      </c>
      <c r="F152" s="37">
        <v>0</v>
      </c>
      <c r="G152" s="39">
        <v>0</v>
      </c>
      <c r="H152" s="40">
        <v>0</v>
      </c>
      <c r="J152" s="17">
        <v>15</v>
      </c>
      <c r="K152" s="17" t="str">
        <f t="shared" si="9"/>
        <v>012-Senate</v>
      </c>
      <c r="L152" s="18" t="str">
        <f t="shared" si="10"/>
        <v>012</v>
      </c>
      <c r="M152" s="19"/>
      <c r="N152" s="19"/>
    </row>
    <row r="153" spans="1:14" ht="15" x14ac:dyDescent="0.25">
      <c r="A153" s="42" t="s">
        <v>26</v>
      </c>
      <c r="B153" s="36">
        <v>194.61993802495948</v>
      </c>
      <c r="C153" s="37">
        <v>25</v>
      </c>
      <c r="D153" s="37">
        <v>24</v>
      </c>
      <c r="E153" s="38">
        <v>0</v>
      </c>
      <c r="F153" s="37">
        <v>0</v>
      </c>
      <c r="G153" s="39">
        <v>49</v>
      </c>
      <c r="H153" s="40">
        <v>243.61993802495948</v>
      </c>
      <c r="J153" s="17">
        <v>16</v>
      </c>
      <c r="K153" s="17" t="str">
        <f t="shared" si="9"/>
        <v>012-Senate</v>
      </c>
      <c r="L153" s="18" t="str">
        <f t="shared" si="10"/>
        <v>012</v>
      </c>
      <c r="M153" s="19"/>
      <c r="N153" s="19"/>
    </row>
    <row r="154" spans="1:14" ht="15" x14ac:dyDescent="0.25">
      <c r="A154" s="42" t="s">
        <v>27</v>
      </c>
      <c r="B154" s="36">
        <v>19.279572915627476</v>
      </c>
      <c r="C154" s="37">
        <v>0</v>
      </c>
      <c r="D154" s="37">
        <v>0</v>
      </c>
      <c r="E154" s="38">
        <v>0</v>
      </c>
      <c r="F154" s="37">
        <v>0</v>
      </c>
      <c r="G154" s="39">
        <v>0</v>
      </c>
      <c r="H154" s="40">
        <v>19.279572915627476</v>
      </c>
      <c r="J154" s="17">
        <v>17</v>
      </c>
      <c r="K154" s="17" t="str">
        <f t="shared" si="9"/>
        <v>012-Senate</v>
      </c>
      <c r="L154" s="18" t="str">
        <f t="shared" si="10"/>
        <v>012</v>
      </c>
      <c r="M154" s="19"/>
      <c r="N154" s="19"/>
    </row>
    <row r="155" spans="1:14" x14ac:dyDescent="0.2">
      <c r="A155" s="43"/>
      <c r="B155" s="36"/>
      <c r="C155" s="37"/>
      <c r="D155" s="37"/>
      <c r="E155" s="38"/>
      <c r="F155" s="37"/>
      <c r="G155" s="39"/>
      <c r="H155" s="40"/>
      <c r="J155" s="17">
        <v>18</v>
      </c>
      <c r="K155" s="17" t="str">
        <f t="shared" si="9"/>
        <v>012-Senate</v>
      </c>
      <c r="L155" s="18" t="str">
        <f t="shared" si="10"/>
        <v>012</v>
      </c>
      <c r="M155" s="19"/>
      <c r="N155" s="19"/>
    </row>
    <row r="156" spans="1:14" x14ac:dyDescent="0.2">
      <c r="A156" s="44"/>
      <c r="B156" s="45">
        <v>361.8302487645862</v>
      </c>
      <c r="C156" s="46">
        <v>25</v>
      </c>
      <c r="D156" s="46">
        <v>23</v>
      </c>
      <c r="E156" s="47">
        <v>0</v>
      </c>
      <c r="F156" s="46">
        <v>0</v>
      </c>
      <c r="G156" s="48">
        <v>48</v>
      </c>
      <c r="H156" s="49">
        <v>409.8302487645862</v>
      </c>
      <c r="J156" s="17">
        <v>19</v>
      </c>
      <c r="K156" s="17" t="str">
        <f t="shared" si="9"/>
        <v>012-Senate</v>
      </c>
      <c r="L156" s="18" t="str">
        <f t="shared" si="10"/>
        <v>012</v>
      </c>
      <c r="M156" s="19"/>
      <c r="N156" s="19"/>
    </row>
    <row r="157" spans="1:14" x14ac:dyDescent="0.2">
      <c r="A157" s="50"/>
      <c r="B157" s="39"/>
      <c r="C157" s="51"/>
      <c r="D157" s="51"/>
      <c r="E157" s="52"/>
      <c r="F157" s="51"/>
      <c r="G157" s="39"/>
      <c r="H157" s="53"/>
      <c r="J157" s="17">
        <v>20</v>
      </c>
      <c r="K157" s="17" t="str">
        <f t="shared" si="9"/>
        <v>012-Senate</v>
      </c>
      <c r="L157" s="18" t="str">
        <f t="shared" si="10"/>
        <v>012</v>
      </c>
      <c r="M157" s="19"/>
      <c r="N157" s="19"/>
    </row>
    <row r="158" spans="1:14" ht="15" x14ac:dyDescent="0.25">
      <c r="A158" s="42" t="s">
        <v>28</v>
      </c>
      <c r="B158" s="36">
        <v>117.69819118802857</v>
      </c>
      <c r="C158" s="37">
        <v>0</v>
      </c>
      <c r="D158" s="37">
        <v>0</v>
      </c>
      <c r="E158" s="38">
        <v>-129</v>
      </c>
      <c r="F158" s="37">
        <v>137</v>
      </c>
      <c r="G158" s="39">
        <v>8</v>
      </c>
      <c r="H158" s="40">
        <v>125.69819118802857</v>
      </c>
      <c r="J158" s="17">
        <v>21</v>
      </c>
      <c r="K158" s="17" t="str">
        <f t="shared" si="9"/>
        <v>012-Senate</v>
      </c>
      <c r="L158" s="18" t="str">
        <f t="shared" si="10"/>
        <v>012</v>
      </c>
      <c r="M158" s="19"/>
      <c r="N158" s="19"/>
    </row>
    <row r="159" spans="1:14" ht="15" x14ac:dyDescent="0.25">
      <c r="A159" s="42" t="s">
        <v>29</v>
      </c>
      <c r="B159" s="36">
        <v>306.53835486678827</v>
      </c>
      <c r="C159" s="37">
        <v>0</v>
      </c>
      <c r="D159" s="37">
        <v>0</v>
      </c>
      <c r="E159" s="38">
        <v>77</v>
      </c>
      <c r="F159" s="37">
        <v>244</v>
      </c>
      <c r="G159" s="39">
        <v>321</v>
      </c>
      <c r="H159" s="40">
        <v>627.53835486678827</v>
      </c>
      <c r="J159" s="17">
        <v>22</v>
      </c>
      <c r="K159" s="17" t="str">
        <f t="shared" si="9"/>
        <v>012-Senate</v>
      </c>
      <c r="L159" s="18" t="str">
        <f t="shared" si="10"/>
        <v>012</v>
      </c>
      <c r="M159" s="19"/>
      <c r="N159" s="19"/>
    </row>
    <row r="160" spans="1:14" ht="15" x14ac:dyDescent="0.25">
      <c r="A160" s="42" t="s">
        <v>30</v>
      </c>
      <c r="B160" s="36">
        <v>272.44958364778267</v>
      </c>
      <c r="C160" s="37">
        <v>0</v>
      </c>
      <c r="D160" s="37">
        <v>0</v>
      </c>
      <c r="E160" s="38">
        <v>0</v>
      </c>
      <c r="F160" s="37">
        <v>2</v>
      </c>
      <c r="G160" s="39">
        <v>2</v>
      </c>
      <c r="H160" s="40">
        <v>274.44958364778267</v>
      </c>
      <c r="J160" s="17">
        <v>23</v>
      </c>
      <c r="K160" s="17" t="str">
        <f t="shared" si="9"/>
        <v>012-Senate</v>
      </c>
      <c r="L160" s="18" t="str">
        <f t="shared" si="10"/>
        <v>012</v>
      </c>
      <c r="M160" s="19"/>
      <c r="N160" s="19"/>
    </row>
    <row r="161" spans="1:14" ht="15" x14ac:dyDescent="0.25">
      <c r="A161" s="54"/>
      <c r="B161" s="36"/>
      <c r="C161" s="37"/>
      <c r="D161" s="37"/>
      <c r="E161" s="38"/>
      <c r="F161" s="37"/>
      <c r="G161" s="39"/>
      <c r="H161" s="40"/>
      <c r="J161" s="17">
        <v>24</v>
      </c>
      <c r="K161" s="17" t="str">
        <f t="shared" si="9"/>
        <v>012-Senate</v>
      </c>
      <c r="L161" s="18" t="str">
        <f t="shared" si="10"/>
        <v>012</v>
      </c>
      <c r="M161" s="19"/>
      <c r="N161" s="19"/>
    </row>
    <row r="162" spans="1:14" x14ac:dyDescent="0.2">
      <c r="A162" s="44" t="s">
        <v>31</v>
      </c>
      <c r="B162" s="45">
        <v>696.68612970259949</v>
      </c>
      <c r="C162" s="46">
        <v>0</v>
      </c>
      <c r="D162" s="46">
        <v>0</v>
      </c>
      <c r="E162" s="46">
        <v>-52</v>
      </c>
      <c r="F162" s="46">
        <v>383</v>
      </c>
      <c r="G162" s="46">
        <v>331</v>
      </c>
      <c r="H162" s="49">
        <v>1027.6861297025994</v>
      </c>
      <c r="J162" s="17">
        <v>25</v>
      </c>
      <c r="K162" s="17" t="str">
        <f t="shared" si="9"/>
        <v>012-Senate</v>
      </c>
      <c r="L162" s="18" t="str">
        <f t="shared" si="10"/>
        <v>012</v>
      </c>
      <c r="M162" s="19"/>
      <c r="N162" s="19"/>
    </row>
    <row r="163" spans="1:14" ht="15" x14ac:dyDescent="0.25">
      <c r="A163" s="54"/>
      <c r="B163" s="36"/>
      <c r="C163" s="37"/>
      <c r="D163" s="37"/>
      <c r="E163" s="38"/>
      <c r="F163" s="37"/>
      <c r="G163" s="39"/>
      <c r="H163" s="40"/>
      <c r="J163" s="17">
        <v>26</v>
      </c>
      <c r="K163" s="17" t="str">
        <f t="shared" si="9"/>
        <v>012-Senate</v>
      </c>
      <c r="L163" s="18" t="str">
        <f t="shared" si="10"/>
        <v>012</v>
      </c>
      <c r="M163" s="19"/>
      <c r="N163" s="19"/>
    </row>
    <row r="164" spans="1:14" ht="15" x14ac:dyDescent="0.25">
      <c r="A164" s="54" t="s">
        <v>32</v>
      </c>
      <c r="B164" s="36">
        <v>9.0172439032363023</v>
      </c>
      <c r="C164" s="37">
        <v>0</v>
      </c>
      <c r="D164" s="37">
        <v>0</v>
      </c>
      <c r="E164" s="38">
        <v>0</v>
      </c>
      <c r="F164" s="37">
        <v>0</v>
      </c>
      <c r="G164" s="39">
        <v>0</v>
      </c>
      <c r="H164" s="40">
        <v>9.0172439032363023</v>
      </c>
      <c r="J164" s="17">
        <v>27</v>
      </c>
      <c r="K164" s="17" t="str">
        <f t="shared" si="9"/>
        <v>012-Senate</v>
      </c>
      <c r="L164" s="18" t="str">
        <f t="shared" si="10"/>
        <v>012</v>
      </c>
      <c r="M164" s="19" t="s">
        <v>33</v>
      </c>
      <c r="N164" s="19"/>
    </row>
    <row r="165" spans="1:14" ht="15" x14ac:dyDescent="0.25">
      <c r="A165" s="54" t="s">
        <v>34</v>
      </c>
      <c r="B165" s="36">
        <v>40.646348621610514</v>
      </c>
      <c r="C165" s="37">
        <v>0</v>
      </c>
      <c r="D165" s="37">
        <v>0</v>
      </c>
      <c r="E165" s="38">
        <v>0</v>
      </c>
      <c r="F165" s="37">
        <v>0</v>
      </c>
      <c r="G165" s="39">
        <v>0</v>
      </c>
      <c r="H165" s="40">
        <v>40.646348621610514</v>
      </c>
      <c r="J165" s="17">
        <v>28</v>
      </c>
      <c r="K165" s="17" t="str">
        <f t="shared" si="9"/>
        <v>012-Senate</v>
      </c>
      <c r="L165" s="18" t="str">
        <f t="shared" si="10"/>
        <v>012</v>
      </c>
      <c r="M165" s="19" t="s">
        <v>35</v>
      </c>
      <c r="N165" s="19"/>
    </row>
    <row r="166" spans="1:14" ht="15" x14ac:dyDescent="0.25">
      <c r="A166" s="54" t="s">
        <v>36</v>
      </c>
      <c r="B166" s="36">
        <v>14.307456819179912</v>
      </c>
      <c r="C166" s="37">
        <v>0</v>
      </c>
      <c r="D166" s="37">
        <v>0</v>
      </c>
      <c r="E166" s="38">
        <v>0</v>
      </c>
      <c r="F166" s="37">
        <v>0</v>
      </c>
      <c r="G166" s="39">
        <v>0</v>
      </c>
      <c r="H166" s="40">
        <v>14.307456819179912</v>
      </c>
      <c r="J166" s="17">
        <v>29</v>
      </c>
      <c r="K166" s="17" t="str">
        <f t="shared" si="9"/>
        <v>012-Senate</v>
      </c>
      <c r="L166" s="18" t="str">
        <f t="shared" si="10"/>
        <v>012</v>
      </c>
      <c r="M166" s="19" t="s">
        <v>37</v>
      </c>
      <c r="N166" s="19"/>
    </row>
    <row r="167" spans="1:14" ht="15" x14ac:dyDescent="0.25">
      <c r="A167" s="54" t="s">
        <v>38</v>
      </c>
      <c r="B167" s="36">
        <v>0</v>
      </c>
      <c r="C167" s="37">
        <v>0</v>
      </c>
      <c r="D167" s="37">
        <v>0</v>
      </c>
      <c r="E167" s="38">
        <v>0</v>
      </c>
      <c r="F167" s="37">
        <v>0</v>
      </c>
      <c r="G167" s="39">
        <v>0</v>
      </c>
      <c r="H167" s="40">
        <v>0</v>
      </c>
      <c r="J167" s="17">
        <v>30</v>
      </c>
      <c r="K167" s="17" t="str">
        <f t="shared" si="9"/>
        <v>012-Senate</v>
      </c>
      <c r="L167" s="18" t="str">
        <f t="shared" si="10"/>
        <v>012</v>
      </c>
      <c r="M167" s="19" t="s">
        <v>39</v>
      </c>
      <c r="N167" s="19"/>
    </row>
    <row r="168" spans="1:14" ht="15" x14ac:dyDescent="0.25">
      <c r="A168" s="54" t="s">
        <v>40</v>
      </c>
      <c r="B168" s="36">
        <v>0</v>
      </c>
      <c r="C168" s="37">
        <v>0</v>
      </c>
      <c r="D168" s="37">
        <v>0</v>
      </c>
      <c r="E168" s="38">
        <v>0</v>
      </c>
      <c r="F168" s="37">
        <v>0</v>
      </c>
      <c r="G168" s="39">
        <v>0</v>
      </c>
      <c r="H168" s="40">
        <v>0</v>
      </c>
      <c r="J168" s="17">
        <v>31</v>
      </c>
      <c r="K168" s="17" t="str">
        <f t="shared" si="9"/>
        <v>012-Senate</v>
      </c>
      <c r="L168" s="18" t="str">
        <f t="shared" si="10"/>
        <v>012</v>
      </c>
      <c r="M168" s="19" t="s">
        <v>41</v>
      </c>
      <c r="N168" s="19"/>
    </row>
    <row r="169" spans="1:14" ht="15" x14ac:dyDescent="0.25">
      <c r="A169" s="54" t="s">
        <v>42</v>
      </c>
      <c r="B169" s="36">
        <v>53.37976808207943</v>
      </c>
      <c r="C169" s="37">
        <v>0</v>
      </c>
      <c r="D169" s="37">
        <v>0</v>
      </c>
      <c r="E169" s="38">
        <v>-26</v>
      </c>
      <c r="F169" s="37">
        <v>-27</v>
      </c>
      <c r="G169" s="39">
        <v>-53</v>
      </c>
      <c r="H169" s="40">
        <v>0.3797680820794298</v>
      </c>
      <c r="J169" s="17">
        <v>32</v>
      </c>
      <c r="K169" s="17" t="str">
        <f t="shared" si="9"/>
        <v>012-Senate</v>
      </c>
      <c r="L169" s="18" t="str">
        <f t="shared" si="10"/>
        <v>012</v>
      </c>
      <c r="M169" s="19" t="s">
        <v>43</v>
      </c>
      <c r="N169" s="19"/>
    </row>
    <row r="170" spans="1:14" ht="15" x14ac:dyDescent="0.25">
      <c r="A170" s="54" t="s">
        <v>44</v>
      </c>
      <c r="B170" s="36">
        <v>112.12265738283315</v>
      </c>
      <c r="C170" s="37">
        <v>0</v>
      </c>
      <c r="D170" s="37">
        <v>0</v>
      </c>
      <c r="E170" s="38">
        <v>0</v>
      </c>
      <c r="F170" s="37">
        <v>0</v>
      </c>
      <c r="G170" s="39">
        <v>0</v>
      </c>
      <c r="H170" s="40">
        <v>112.12265738283315</v>
      </c>
      <c r="J170" s="17">
        <v>33</v>
      </c>
      <c r="K170" s="17" t="str">
        <f t="shared" si="9"/>
        <v>012-Senate</v>
      </c>
      <c r="L170" s="18" t="str">
        <f t="shared" si="10"/>
        <v>012</v>
      </c>
      <c r="M170" s="19" t="s">
        <v>45</v>
      </c>
      <c r="N170" s="19"/>
    </row>
    <row r="171" spans="1:14" ht="15" x14ac:dyDescent="0.25">
      <c r="A171" s="54" t="s">
        <v>46</v>
      </c>
      <c r="B171" s="36">
        <v>0</v>
      </c>
      <c r="C171" s="37">
        <v>0</v>
      </c>
      <c r="D171" s="37">
        <v>0</v>
      </c>
      <c r="E171" s="38">
        <v>0</v>
      </c>
      <c r="F171" s="37">
        <v>0</v>
      </c>
      <c r="G171" s="39">
        <v>0</v>
      </c>
      <c r="H171" s="40">
        <v>0</v>
      </c>
      <c r="J171" s="17">
        <v>34</v>
      </c>
      <c r="K171" s="17" t="str">
        <f t="shared" si="9"/>
        <v>012-Senate</v>
      </c>
      <c r="L171" s="18" t="str">
        <f t="shared" si="10"/>
        <v>012</v>
      </c>
      <c r="M171" s="19" t="s">
        <v>47</v>
      </c>
      <c r="N171" s="19"/>
    </row>
    <row r="172" spans="1:14" ht="15" x14ac:dyDescent="0.25">
      <c r="A172" s="54" t="s">
        <v>48</v>
      </c>
      <c r="B172" s="36">
        <v>0</v>
      </c>
      <c r="C172" s="37">
        <v>0</v>
      </c>
      <c r="D172" s="37">
        <v>0</v>
      </c>
      <c r="E172" s="38">
        <v>2</v>
      </c>
      <c r="F172" s="37">
        <v>3</v>
      </c>
      <c r="G172" s="39">
        <v>5</v>
      </c>
      <c r="H172" s="40">
        <v>5</v>
      </c>
      <c r="J172" s="17">
        <v>35</v>
      </c>
      <c r="K172" s="17" t="str">
        <f t="shared" si="9"/>
        <v>012-Senate</v>
      </c>
      <c r="L172" s="18" t="str">
        <f t="shared" si="10"/>
        <v>012</v>
      </c>
      <c r="M172" s="56" t="s">
        <v>49</v>
      </c>
      <c r="N172" s="19"/>
    </row>
    <row r="173" spans="1:14" ht="15" x14ac:dyDescent="0.25">
      <c r="A173" s="54" t="s">
        <v>50</v>
      </c>
      <c r="B173" s="36">
        <v>2.3512889442894451</v>
      </c>
      <c r="C173" s="37">
        <v>0</v>
      </c>
      <c r="D173" s="37">
        <v>0</v>
      </c>
      <c r="E173" s="38">
        <v>0</v>
      </c>
      <c r="F173" s="37">
        <v>0</v>
      </c>
      <c r="G173" s="39">
        <v>0</v>
      </c>
      <c r="H173" s="40">
        <v>2.3512889442894451</v>
      </c>
      <c r="J173" s="17">
        <v>36</v>
      </c>
      <c r="K173" s="17" t="str">
        <f t="shared" si="9"/>
        <v>012-Senate</v>
      </c>
      <c r="L173" s="18" t="str">
        <f t="shared" si="10"/>
        <v>012</v>
      </c>
      <c r="M173" s="19" t="s">
        <v>51</v>
      </c>
      <c r="N173" s="19"/>
    </row>
    <row r="174" spans="1:14" ht="15" x14ac:dyDescent="0.25">
      <c r="A174" s="54" t="s">
        <v>52</v>
      </c>
      <c r="B174" s="36">
        <v>0</v>
      </c>
      <c r="C174" s="37">
        <v>0</v>
      </c>
      <c r="D174" s="37">
        <v>0</v>
      </c>
      <c r="E174" s="38">
        <v>5</v>
      </c>
      <c r="F174" s="37">
        <v>5</v>
      </c>
      <c r="G174" s="39">
        <v>10</v>
      </c>
      <c r="H174" s="40">
        <v>10</v>
      </c>
      <c r="J174" s="17">
        <v>37</v>
      </c>
      <c r="K174" s="17" t="str">
        <f t="shared" si="9"/>
        <v>012-Senate</v>
      </c>
      <c r="L174" s="18" t="str">
        <f t="shared" si="10"/>
        <v>012</v>
      </c>
      <c r="M174" s="56" t="s">
        <v>53</v>
      </c>
      <c r="N174" s="19"/>
    </row>
    <row r="175" spans="1:14" ht="15" x14ac:dyDescent="0.25">
      <c r="A175" s="54" t="s">
        <v>54</v>
      </c>
      <c r="B175" s="36">
        <v>112.69463941031866</v>
      </c>
      <c r="C175" s="37">
        <v>0</v>
      </c>
      <c r="D175" s="37">
        <v>0</v>
      </c>
      <c r="E175" s="38">
        <v>0</v>
      </c>
      <c r="F175" s="37">
        <v>0</v>
      </c>
      <c r="G175" s="39">
        <v>0</v>
      </c>
      <c r="H175" s="40">
        <v>112.69463941031866</v>
      </c>
      <c r="J175" s="17">
        <v>38</v>
      </c>
      <c r="K175" s="17" t="str">
        <f t="shared" si="9"/>
        <v>012-Senate</v>
      </c>
      <c r="L175" s="18" t="str">
        <f t="shared" si="10"/>
        <v>012</v>
      </c>
      <c r="M175" s="19" t="s">
        <v>55</v>
      </c>
      <c r="N175" s="19"/>
    </row>
    <row r="176" spans="1:14" ht="15" x14ac:dyDescent="0.25">
      <c r="A176" s="54" t="s">
        <v>56</v>
      </c>
      <c r="B176" s="36">
        <v>0</v>
      </c>
      <c r="C176" s="37">
        <v>0</v>
      </c>
      <c r="D176" s="37">
        <v>0</v>
      </c>
      <c r="E176" s="38">
        <v>0</v>
      </c>
      <c r="F176" s="37">
        <v>0</v>
      </c>
      <c r="G176" s="39">
        <v>0</v>
      </c>
      <c r="H176" s="40">
        <v>0</v>
      </c>
      <c r="J176" s="17">
        <v>39</v>
      </c>
      <c r="K176" s="17" t="str">
        <f t="shared" si="9"/>
        <v>012-Senate</v>
      </c>
      <c r="L176" s="18" t="str">
        <f t="shared" si="10"/>
        <v>012</v>
      </c>
      <c r="M176" s="19" t="s">
        <v>57</v>
      </c>
      <c r="N176" s="19"/>
    </row>
    <row r="177" spans="1:14" ht="15" x14ac:dyDescent="0.25">
      <c r="A177" s="54" t="s">
        <v>58</v>
      </c>
      <c r="B177" s="36">
        <v>0</v>
      </c>
      <c r="C177" s="37">
        <v>0</v>
      </c>
      <c r="D177" s="37">
        <v>0</v>
      </c>
      <c r="E177" s="38">
        <v>0</v>
      </c>
      <c r="F177" s="37">
        <v>0</v>
      </c>
      <c r="G177" s="39">
        <v>0</v>
      </c>
      <c r="H177" s="40">
        <v>0</v>
      </c>
      <c r="J177" s="17">
        <v>40</v>
      </c>
      <c r="K177" s="17" t="str">
        <f t="shared" si="9"/>
        <v>012-Senate</v>
      </c>
      <c r="L177" s="18" t="str">
        <f t="shared" si="10"/>
        <v>012</v>
      </c>
      <c r="M177" s="19" t="s">
        <v>59</v>
      </c>
      <c r="N177" s="19"/>
    </row>
    <row r="178" spans="1:14" ht="15" x14ac:dyDescent="0.25">
      <c r="A178" s="54" t="s">
        <v>60</v>
      </c>
      <c r="B178" s="36">
        <v>0</v>
      </c>
      <c r="C178" s="37">
        <v>0</v>
      </c>
      <c r="D178" s="37">
        <v>0</v>
      </c>
      <c r="E178" s="38">
        <v>5</v>
      </c>
      <c r="F178" s="37">
        <v>5</v>
      </c>
      <c r="G178" s="39">
        <v>10</v>
      </c>
      <c r="H178" s="40">
        <v>10</v>
      </c>
      <c r="J178" s="17">
        <v>41</v>
      </c>
      <c r="K178" s="17" t="str">
        <f t="shared" si="9"/>
        <v>012-Senate</v>
      </c>
      <c r="L178" s="18" t="str">
        <f t="shared" si="10"/>
        <v>012</v>
      </c>
      <c r="M178" s="56" t="s">
        <v>61</v>
      </c>
      <c r="N178" s="19"/>
    </row>
    <row r="179" spans="1:14" ht="15" x14ac:dyDescent="0.25">
      <c r="A179" s="54" t="s">
        <v>62</v>
      </c>
      <c r="B179" s="36">
        <v>0</v>
      </c>
      <c r="C179" s="37">
        <v>0</v>
      </c>
      <c r="D179" s="37">
        <v>0</v>
      </c>
      <c r="E179" s="38">
        <v>18</v>
      </c>
      <c r="F179" s="37">
        <v>19</v>
      </c>
      <c r="G179" s="39">
        <v>37</v>
      </c>
      <c r="H179" s="40">
        <v>37</v>
      </c>
      <c r="J179" s="17">
        <v>42</v>
      </c>
      <c r="K179" s="17" t="str">
        <f t="shared" si="9"/>
        <v>012-Senate</v>
      </c>
      <c r="L179" s="18" t="str">
        <f t="shared" si="10"/>
        <v>012</v>
      </c>
      <c r="M179" s="56" t="s">
        <v>63</v>
      </c>
      <c r="N179" s="19"/>
    </row>
    <row r="180" spans="1:14" x14ac:dyDescent="0.2">
      <c r="A180" s="43"/>
      <c r="B180" s="36"/>
      <c r="C180" s="37"/>
      <c r="D180" s="37"/>
      <c r="E180" s="38"/>
      <c r="F180" s="37"/>
      <c r="G180" s="39"/>
      <c r="H180" s="40"/>
      <c r="J180" s="17">
        <v>43</v>
      </c>
      <c r="K180" s="17" t="str">
        <f t="shared" si="9"/>
        <v>012-Senate</v>
      </c>
      <c r="L180" s="18" t="str">
        <f t="shared" si="10"/>
        <v>012</v>
      </c>
      <c r="M180" s="19"/>
      <c r="N180" s="19"/>
    </row>
    <row r="181" spans="1:14" x14ac:dyDescent="0.2">
      <c r="A181" s="44" t="s">
        <v>64</v>
      </c>
      <c r="B181" s="45">
        <v>344.51940316354745</v>
      </c>
      <c r="C181" s="46">
        <v>0</v>
      </c>
      <c r="D181" s="46">
        <v>0</v>
      </c>
      <c r="E181" s="47">
        <v>4</v>
      </c>
      <c r="F181" s="46">
        <v>5</v>
      </c>
      <c r="G181" s="48">
        <v>9</v>
      </c>
      <c r="H181" s="49">
        <v>353.51940316354745</v>
      </c>
      <c r="J181" s="17">
        <v>44</v>
      </c>
      <c r="K181" s="17" t="str">
        <f t="shared" si="9"/>
        <v>012-Senate</v>
      </c>
      <c r="L181" s="18" t="str">
        <f t="shared" si="10"/>
        <v>012</v>
      </c>
      <c r="M181" s="19"/>
      <c r="N181" s="19"/>
    </row>
    <row r="182" spans="1:14" x14ac:dyDescent="0.2">
      <c r="A182" s="57"/>
      <c r="B182" s="39"/>
      <c r="C182" s="51"/>
      <c r="D182" s="51"/>
      <c r="E182" s="52"/>
      <c r="F182" s="51"/>
      <c r="G182" s="39"/>
      <c r="H182" s="53"/>
      <c r="J182" s="17">
        <v>45</v>
      </c>
      <c r="K182" s="17" t="str">
        <f t="shared" si="9"/>
        <v>012-Senate</v>
      </c>
      <c r="L182" s="18" t="str">
        <f t="shared" si="10"/>
        <v>012</v>
      </c>
      <c r="M182" s="19"/>
      <c r="N182" s="19"/>
    </row>
    <row r="183" spans="1:14" ht="15" x14ac:dyDescent="0.25">
      <c r="A183" s="54" t="s">
        <v>65</v>
      </c>
      <c r="B183" s="36">
        <v>214.18700982853747</v>
      </c>
      <c r="C183" s="37">
        <v>0</v>
      </c>
      <c r="D183" s="37">
        <v>0</v>
      </c>
      <c r="E183" s="38">
        <v>0</v>
      </c>
      <c r="F183" s="37">
        <v>0</v>
      </c>
      <c r="G183" s="39">
        <v>0</v>
      </c>
      <c r="H183" s="40">
        <v>214.18700982853747</v>
      </c>
      <c r="J183" s="17">
        <v>46</v>
      </c>
      <c r="K183" s="17" t="str">
        <f t="shared" si="9"/>
        <v>012-Senate</v>
      </c>
      <c r="L183" s="18" t="str">
        <f t="shared" si="10"/>
        <v>012</v>
      </c>
      <c r="M183" s="19"/>
      <c r="N183" s="19"/>
    </row>
    <row r="184" spans="1:14" ht="15" x14ac:dyDescent="0.25">
      <c r="A184" s="54" t="s">
        <v>66</v>
      </c>
      <c r="B184" s="36">
        <v>257.05088751417156</v>
      </c>
      <c r="C184" s="37">
        <v>0</v>
      </c>
      <c r="D184" s="37">
        <v>0</v>
      </c>
      <c r="E184" s="38">
        <v>0</v>
      </c>
      <c r="F184" s="37">
        <v>0</v>
      </c>
      <c r="G184" s="39">
        <v>0</v>
      </c>
      <c r="H184" s="40">
        <v>257.05088751417156</v>
      </c>
      <c r="J184" s="17">
        <v>47</v>
      </c>
      <c r="K184" s="17" t="str">
        <f t="shared" si="9"/>
        <v>012-Senate</v>
      </c>
      <c r="L184" s="18" t="str">
        <f t="shared" si="10"/>
        <v>012</v>
      </c>
      <c r="M184" s="19"/>
      <c r="N184" s="19"/>
    </row>
    <row r="185" spans="1:14" ht="15" x14ac:dyDescent="0.25">
      <c r="A185" s="54" t="s">
        <v>67</v>
      </c>
      <c r="B185" s="36">
        <v>4620.3164133463115</v>
      </c>
      <c r="C185" s="37">
        <v>6</v>
      </c>
      <c r="D185" s="37">
        <v>42</v>
      </c>
      <c r="E185" s="38">
        <v>1</v>
      </c>
      <c r="F185" s="37">
        <v>19</v>
      </c>
      <c r="G185" s="39">
        <v>68</v>
      </c>
      <c r="H185" s="40">
        <v>4688.3164133463115</v>
      </c>
      <c r="J185" s="17">
        <v>48</v>
      </c>
      <c r="K185" s="17" t="str">
        <f t="shared" si="9"/>
        <v>012-Senate</v>
      </c>
      <c r="L185" s="18" t="str">
        <f t="shared" si="10"/>
        <v>012</v>
      </c>
      <c r="M185" s="19"/>
      <c r="N185" s="19"/>
    </row>
    <row r="186" spans="1:14" ht="15" x14ac:dyDescent="0.25">
      <c r="A186" s="54" t="s">
        <v>68</v>
      </c>
      <c r="B186" s="36">
        <v>4.3616371411117898</v>
      </c>
      <c r="C186" s="37">
        <v>0</v>
      </c>
      <c r="D186" s="37">
        <v>0</v>
      </c>
      <c r="E186" s="38">
        <v>0</v>
      </c>
      <c r="F186" s="37">
        <v>0</v>
      </c>
      <c r="G186" s="39">
        <v>0</v>
      </c>
      <c r="H186" s="40">
        <v>4.3616371411117898</v>
      </c>
      <c r="J186" s="17">
        <v>49</v>
      </c>
      <c r="K186" s="17" t="str">
        <f t="shared" si="9"/>
        <v>012-Senate</v>
      </c>
      <c r="L186" s="18" t="str">
        <f t="shared" si="10"/>
        <v>012</v>
      </c>
      <c r="M186" s="19"/>
      <c r="N186" s="19"/>
    </row>
    <row r="187" spans="1:14" ht="15" x14ac:dyDescent="0.25">
      <c r="A187" s="54" t="s">
        <v>69</v>
      </c>
      <c r="B187" s="36">
        <v>605.11462289853773</v>
      </c>
      <c r="C187" s="37">
        <v>0</v>
      </c>
      <c r="D187" s="37">
        <v>0</v>
      </c>
      <c r="E187" s="38">
        <v>0</v>
      </c>
      <c r="F187" s="37">
        <v>0</v>
      </c>
      <c r="G187" s="39">
        <v>0</v>
      </c>
      <c r="H187" s="40">
        <v>605.11462289853773</v>
      </c>
      <c r="J187" s="17">
        <v>50</v>
      </c>
      <c r="K187" s="17" t="str">
        <f t="shared" si="9"/>
        <v>012-Senate</v>
      </c>
      <c r="L187" s="18" t="str">
        <f t="shared" si="10"/>
        <v>012</v>
      </c>
      <c r="M187" s="19"/>
      <c r="N187" s="19"/>
    </row>
    <row r="188" spans="1:14" ht="15" x14ac:dyDescent="0.25">
      <c r="A188" s="54" t="s">
        <v>70</v>
      </c>
      <c r="B188" s="36">
        <v>22.528635851343992</v>
      </c>
      <c r="C188" s="37">
        <v>0</v>
      </c>
      <c r="D188" s="37">
        <v>0</v>
      </c>
      <c r="E188" s="38">
        <v>0</v>
      </c>
      <c r="F188" s="37">
        <v>0</v>
      </c>
      <c r="G188" s="39">
        <v>0</v>
      </c>
      <c r="H188" s="40">
        <v>22.528635851343992</v>
      </c>
      <c r="J188" s="17">
        <v>51</v>
      </c>
      <c r="K188" s="17" t="str">
        <f t="shared" si="9"/>
        <v>012-Senate</v>
      </c>
      <c r="L188" s="18" t="str">
        <f t="shared" si="10"/>
        <v>012</v>
      </c>
      <c r="M188" s="19"/>
      <c r="N188" s="19"/>
    </row>
    <row r="189" spans="1:14" ht="15" x14ac:dyDescent="0.25">
      <c r="A189" s="54" t="s">
        <v>71</v>
      </c>
      <c r="B189" s="36">
        <v>1.4375E-15</v>
      </c>
      <c r="C189" s="37">
        <v>0</v>
      </c>
      <c r="D189" s="37">
        <v>0</v>
      </c>
      <c r="E189" s="38">
        <v>0</v>
      </c>
      <c r="F189" s="37">
        <v>0</v>
      </c>
      <c r="G189" s="39">
        <v>0</v>
      </c>
      <c r="H189" s="40">
        <v>1.4375E-15</v>
      </c>
      <c r="J189" s="17">
        <v>52</v>
      </c>
      <c r="K189" s="17" t="str">
        <f t="shared" si="9"/>
        <v>012-Senate</v>
      </c>
      <c r="L189" s="18" t="str">
        <f t="shared" si="10"/>
        <v>012</v>
      </c>
      <c r="M189" s="19"/>
      <c r="N189" s="19"/>
    </row>
    <row r="190" spans="1:14" ht="15" x14ac:dyDescent="0.25">
      <c r="A190" s="54" t="s">
        <v>72</v>
      </c>
      <c r="B190" s="36">
        <v>4.8918753817959679</v>
      </c>
      <c r="C190" s="37">
        <v>0</v>
      </c>
      <c r="D190" s="37">
        <v>0</v>
      </c>
      <c r="E190" s="38">
        <v>0</v>
      </c>
      <c r="F190" s="37">
        <v>0</v>
      </c>
      <c r="G190" s="39">
        <v>0</v>
      </c>
      <c r="H190" s="40">
        <v>4.8918753817959679</v>
      </c>
      <c r="J190" s="17">
        <v>53</v>
      </c>
      <c r="K190" s="17" t="str">
        <f t="shared" si="9"/>
        <v>012-Senate</v>
      </c>
      <c r="L190" s="18" t="str">
        <f t="shared" si="10"/>
        <v>012</v>
      </c>
      <c r="M190" s="19"/>
      <c r="N190" s="19"/>
    </row>
    <row r="191" spans="1:14" ht="15" x14ac:dyDescent="0.25">
      <c r="A191" s="54" t="s">
        <v>73</v>
      </c>
      <c r="B191" s="36">
        <v>0</v>
      </c>
      <c r="C191" s="37">
        <v>0</v>
      </c>
      <c r="D191" s="37">
        <v>0</v>
      </c>
      <c r="E191" s="38">
        <v>0</v>
      </c>
      <c r="F191" s="37">
        <v>0</v>
      </c>
      <c r="G191" s="39">
        <v>0</v>
      </c>
      <c r="H191" s="40">
        <v>0</v>
      </c>
      <c r="J191" s="17">
        <v>54</v>
      </c>
      <c r="K191" s="17" t="str">
        <f t="shared" si="9"/>
        <v>012-Senate</v>
      </c>
      <c r="L191" s="18" t="str">
        <f t="shared" si="10"/>
        <v>012</v>
      </c>
      <c r="M191" s="19"/>
      <c r="N191" s="19"/>
    </row>
    <row r="192" spans="1:14" ht="15" x14ac:dyDescent="0.25">
      <c r="A192" s="54" t="s">
        <v>74</v>
      </c>
      <c r="B192" s="36">
        <v>87.677458766035414</v>
      </c>
      <c r="C192" s="37">
        <v>0</v>
      </c>
      <c r="D192" s="37">
        <v>-3</v>
      </c>
      <c r="E192" s="38">
        <v>2</v>
      </c>
      <c r="F192" s="37">
        <v>2</v>
      </c>
      <c r="G192" s="39">
        <v>1</v>
      </c>
      <c r="H192" s="40">
        <v>88.677458766035414</v>
      </c>
      <c r="J192" s="17">
        <v>55</v>
      </c>
      <c r="K192" s="17" t="str">
        <f t="shared" si="9"/>
        <v>012-Senate</v>
      </c>
      <c r="L192" s="18" t="str">
        <f t="shared" si="10"/>
        <v>012</v>
      </c>
      <c r="M192" s="19"/>
      <c r="N192" s="19"/>
    </row>
    <row r="193" spans="1:14" ht="15" x14ac:dyDescent="0.25">
      <c r="A193" s="54" t="s">
        <v>75</v>
      </c>
      <c r="B193" s="36">
        <v>0</v>
      </c>
      <c r="C193" s="37">
        <v>0</v>
      </c>
      <c r="D193" s="37">
        <v>0</v>
      </c>
      <c r="E193" s="38">
        <v>0</v>
      </c>
      <c r="F193" s="37">
        <v>0</v>
      </c>
      <c r="G193" s="39">
        <v>0</v>
      </c>
      <c r="H193" s="40">
        <v>0</v>
      </c>
      <c r="J193" s="17">
        <v>56</v>
      </c>
      <c r="K193" s="17" t="str">
        <f t="shared" si="9"/>
        <v>012-Senate</v>
      </c>
      <c r="L193" s="18" t="str">
        <f t="shared" si="10"/>
        <v>012</v>
      </c>
      <c r="M193" s="19"/>
      <c r="N193" s="19"/>
    </row>
    <row r="194" spans="1:14" ht="15" x14ac:dyDescent="0.25">
      <c r="A194" s="54" t="s">
        <v>76</v>
      </c>
      <c r="B194" s="36">
        <v>2.0846266949844794</v>
      </c>
      <c r="C194" s="37">
        <v>0</v>
      </c>
      <c r="D194" s="37">
        <v>0</v>
      </c>
      <c r="E194" s="38">
        <v>0</v>
      </c>
      <c r="F194" s="37">
        <v>0</v>
      </c>
      <c r="G194" s="39">
        <v>0</v>
      </c>
      <c r="H194" s="40">
        <v>2.0846266949844794</v>
      </c>
      <c r="J194" s="17">
        <v>57</v>
      </c>
      <c r="K194" s="17" t="str">
        <f t="shared" si="9"/>
        <v>012-Senate</v>
      </c>
      <c r="L194" s="18" t="str">
        <f t="shared" si="10"/>
        <v>012</v>
      </c>
      <c r="M194" s="19"/>
      <c r="N194" s="19"/>
    </row>
    <row r="195" spans="1:14" ht="15" x14ac:dyDescent="0.25">
      <c r="A195" s="54" t="s">
        <v>77</v>
      </c>
      <c r="B195" s="36">
        <v>480.71203411893953</v>
      </c>
      <c r="C195" s="37">
        <v>0</v>
      </c>
      <c r="D195" s="37">
        <v>0</v>
      </c>
      <c r="E195" s="38">
        <v>0</v>
      </c>
      <c r="F195" s="37">
        <v>0</v>
      </c>
      <c r="G195" s="39">
        <v>0</v>
      </c>
      <c r="H195" s="40">
        <v>480.71203411893953</v>
      </c>
      <c r="J195" s="17">
        <v>58</v>
      </c>
      <c r="K195" s="17" t="str">
        <f t="shared" si="9"/>
        <v>012-Senate</v>
      </c>
      <c r="L195" s="18" t="str">
        <f t="shared" si="10"/>
        <v>012</v>
      </c>
      <c r="M195" s="19"/>
      <c r="N195" s="19"/>
    </row>
    <row r="196" spans="1:14" ht="15" x14ac:dyDescent="0.25">
      <c r="A196" s="54" t="s">
        <v>78</v>
      </c>
      <c r="B196" s="36">
        <v>0</v>
      </c>
      <c r="C196" s="37">
        <v>0</v>
      </c>
      <c r="D196" s="37">
        <v>0</v>
      </c>
      <c r="E196" s="38">
        <v>0</v>
      </c>
      <c r="F196" s="37">
        <v>0</v>
      </c>
      <c r="G196" s="39">
        <v>0</v>
      </c>
      <c r="H196" s="40">
        <v>0</v>
      </c>
      <c r="J196" s="17">
        <v>59</v>
      </c>
      <c r="K196" s="17" t="str">
        <f t="shared" si="9"/>
        <v>012-Senate</v>
      </c>
      <c r="L196" s="18" t="str">
        <f t="shared" si="10"/>
        <v>012</v>
      </c>
      <c r="M196" s="19"/>
      <c r="N196" s="19"/>
    </row>
    <row r="197" spans="1:14" ht="15" x14ac:dyDescent="0.25">
      <c r="A197" s="54" t="s">
        <v>79</v>
      </c>
      <c r="B197" s="36">
        <v>0</v>
      </c>
      <c r="C197" s="37">
        <v>0</v>
      </c>
      <c r="D197" s="37">
        <v>0</v>
      </c>
      <c r="E197" s="38">
        <v>0</v>
      </c>
      <c r="F197" s="37">
        <v>0</v>
      </c>
      <c r="G197" s="39">
        <v>0</v>
      </c>
      <c r="H197" s="40">
        <v>0</v>
      </c>
      <c r="J197" s="17">
        <v>60</v>
      </c>
      <c r="K197" s="17" t="str">
        <f t="shared" si="9"/>
        <v>012-Senate</v>
      </c>
      <c r="L197" s="18" t="str">
        <f t="shared" si="10"/>
        <v>012</v>
      </c>
      <c r="M197" s="19"/>
      <c r="N197" s="19"/>
    </row>
    <row r="198" spans="1:14" ht="15" x14ac:dyDescent="0.25">
      <c r="A198" s="54"/>
      <c r="B198" s="36"/>
      <c r="C198" s="37"/>
      <c r="D198" s="37"/>
      <c r="E198" s="38"/>
      <c r="F198" s="37"/>
      <c r="G198" s="39"/>
      <c r="H198" s="40"/>
      <c r="J198" s="17">
        <v>61</v>
      </c>
      <c r="K198" s="17" t="str">
        <f t="shared" si="9"/>
        <v>012-Senate</v>
      </c>
      <c r="L198" s="18" t="str">
        <f t="shared" si="10"/>
        <v>012</v>
      </c>
      <c r="M198" s="19"/>
      <c r="N198" s="19"/>
    </row>
    <row r="199" spans="1:14" x14ac:dyDescent="0.2">
      <c r="A199" s="44" t="s">
        <v>80</v>
      </c>
      <c r="B199" s="45">
        <v>6298.9252015417705</v>
      </c>
      <c r="C199" s="46">
        <v>6</v>
      </c>
      <c r="D199" s="46">
        <v>39</v>
      </c>
      <c r="E199" s="47">
        <v>3</v>
      </c>
      <c r="F199" s="46">
        <v>21</v>
      </c>
      <c r="G199" s="48">
        <v>69</v>
      </c>
      <c r="H199" s="49">
        <v>6367.9252015417705</v>
      </c>
      <c r="J199" s="17">
        <v>62</v>
      </c>
      <c r="K199" s="17" t="str">
        <f t="shared" si="9"/>
        <v>012-Senate</v>
      </c>
      <c r="L199" s="18" t="str">
        <f t="shared" si="10"/>
        <v>012</v>
      </c>
      <c r="M199" s="19"/>
      <c r="N199" s="19"/>
    </row>
    <row r="200" spans="1:14" ht="15" x14ac:dyDescent="0.25">
      <c r="A200" s="54"/>
      <c r="B200" s="36"/>
      <c r="C200" s="37"/>
      <c r="D200" s="37"/>
      <c r="E200" s="38"/>
      <c r="F200" s="37"/>
      <c r="G200" s="39"/>
      <c r="H200" s="40"/>
      <c r="J200" s="17">
        <v>63</v>
      </c>
      <c r="K200" s="17" t="str">
        <f t="shared" si="9"/>
        <v>012-Senate</v>
      </c>
      <c r="L200" s="18" t="str">
        <f t="shared" si="10"/>
        <v>012</v>
      </c>
      <c r="M200" s="19"/>
      <c r="N200" s="19"/>
    </row>
    <row r="201" spans="1:14" ht="15" x14ac:dyDescent="0.25">
      <c r="A201" s="54" t="s">
        <v>81</v>
      </c>
      <c r="B201" s="36">
        <v>68.631647316485939</v>
      </c>
      <c r="C201" s="37">
        <v>0</v>
      </c>
      <c r="D201" s="37">
        <v>0</v>
      </c>
      <c r="E201" s="38">
        <v>0</v>
      </c>
      <c r="F201" s="37">
        <v>2</v>
      </c>
      <c r="G201" s="39">
        <v>2</v>
      </c>
      <c r="H201" s="40">
        <v>70.631647316485939</v>
      </c>
      <c r="J201" s="17">
        <v>64</v>
      </c>
      <c r="K201" s="17" t="str">
        <f t="shared" si="9"/>
        <v>012-Senate</v>
      </c>
      <c r="L201" s="18" t="str">
        <f t="shared" si="10"/>
        <v>012</v>
      </c>
      <c r="M201" s="19"/>
      <c r="N201" s="19"/>
    </row>
    <row r="202" spans="1:14" x14ac:dyDescent="0.2">
      <c r="A202" s="44" t="s">
        <v>82</v>
      </c>
      <c r="B202" s="45">
        <v>68.631647316485939</v>
      </c>
      <c r="C202" s="46">
        <v>0</v>
      </c>
      <c r="D202" s="46">
        <v>0</v>
      </c>
      <c r="E202" s="47">
        <v>0</v>
      </c>
      <c r="F202" s="46">
        <v>2</v>
      </c>
      <c r="G202" s="48">
        <v>2</v>
      </c>
      <c r="H202" s="49">
        <v>70.631647316485939</v>
      </c>
      <c r="J202" s="17">
        <v>65</v>
      </c>
      <c r="K202" s="17" t="str">
        <f t="shared" si="9"/>
        <v>012-Senate</v>
      </c>
      <c r="L202" s="18" t="str">
        <f t="shared" si="10"/>
        <v>012</v>
      </c>
      <c r="M202" s="19"/>
      <c r="N202" s="19"/>
    </row>
    <row r="203" spans="1:14" ht="15" x14ac:dyDescent="0.25">
      <c r="A203" s="54"/>
      <c r="B203" s="54"/>
      <c r="C203" s="54"/>
      <c r="D203" s="54"/>
      <c r="E203" s="54"/>
      <c r="F203" s="54"/>
      <c r="G203" s="54"/>
      <c r="H203" s="54"/>
      <c r="J203" s="17">
        <v>66</v>
      </c>
      <c r="K203" s="17" t="str">
        <f t="shared" si="9"/>
        <v>012-Senate</v>
      </c>
      <c r="L203" s="18" t="str">
        <f t="shared" si="10"/>
        <v>012</v>
      </c>
      <c r="M203" s="19"/>
      <c r="N203" s="19"/>
    </row>
    <row r="204" spans="1:14" x14ac:dyDescent="0.2">
      <c r="A204" s="58"/>
      <c r="B204" s="39"/>
      <c r="C204" s="51"/>
      <c r="D204" s="51"/>
      <c r="E204" s="52"/>
      <c r="F204" s="51"/>
      <c r="G204" s="39"/>
      <c r="H204" s="53"/>
      <c r="J204" s="17">
        <v>67</v>
      </c>
      <c r="K204" s="17" t="str">
        <f t="shared" si="9"/>
        <v>012-Senate</v>
      </c>
      <c r="L204" s="18" t="str">
        <f t="shared" si="10"/>
        <v>012</v>
      </c>
      <c r="M204" s="19"/>
      <c r="N204" s="19"/>
    </row>
    <row r="205" spans="1:14" x14ac:dyDescent="0.2">
      <c r="A205" s="59" t="s">
        <v>83</v>
      </c>
      <c r="B205" s="60">
        <v>7770.5926304889899</v>
      </c>
      <c r="C205" s="61">
        <v>31</v>
      </c>
      <c r="D205" s="61">
        <v>62</v>
      </c>
      <c r="E205" s="62">
        <v>-45</v>
      </c>
      <c r="F205" s="61">
        <v>411</v>
      </c>
      <c r="G205" s="60">
        <v>459</v>
      </c>
      <c r="H205" s="63">
        <v>8229.592630488989</v>
      </c>
      <c r="J205" s="17">
        <v>68</v>
      </c>
      <c r="K205" s="17" t="str">
        <f t="shared" si="9"/>
        <v>012-Senate</v>
      </c>
      <c r="L205" s="18" t="str">
        <f t="shared" si="10"/>
        <v>012</v>
      </c>
      <c r="M205" s="19"/>
      <c r="N205" s="19"/>
    </row>
    <row r="206" spans="1:14" x14ac:dyDescent="0.2">
      <c r="A206" s="64"/>
      <c r="B206" s="65"/>
      <c r="C206" s="65"/>
      <c r="D206" s="65"/>
      <c r="E206" s="65"/>
      <c r="F206" s="65"/>
      <c r="G206" s="65"/>
      <c r="H206" s="65"/>
      <c r="J206" s="17">
        <v>1</v>
      </c>
      <c r="K206" s="17" t="str">
        <f>IF(J206=7,A179,IF(J206&gt;7,K196,""))</f>
        <v/>
      </c>
      <c r="L206" s="18" t="str">
        <f t="shared" si="10"/>
        <v/>
      </c>
      <c r="M206" s="19"/>
      <c r="N206" s="19"/>
    </row>
    <row r="207" spans="1:14" x14ac:dyDescent="0.2">
      <c r="A207" s="64"/>
      <c r="B207" s="65"/>
      <c r="C207" s="65"/>
      <c r="D207" s="65"/>
      <c r="E207" s="65"/>
      <c r="F207" s="65"/>
      <c r="G207" s="65"/>
      <c r="H207" s="65"/>
      <c r="J207" s="17">
        <v>2</v>
      </c>
      <c r="K207" s="17" t="str">
        <f>IF(J207=7,A180,IF(J207&gt;7,K206,""))</f>
        <v/>
      </c>
      <c r="L207" s="18" t="str">
        <f t="shared" si="10"/>
        <v/>
      </c>
      <c r="M207" s="19"/>
      <c r="N207" s="19"/>
    </row>
    <row r="208" spans="1:14" ht="15" x14ac:dyDescent="0.25">
      <c r="A208"/>
      <c r="B208"/>
      <c r="C208"/>
      <c r="D208"/>
      <c r="E208"/>
      <c r="F208"/>
      <c r="G208"/>
      <c r="H208"/>
      <c r="J208" s="17">
        <v>3</v>
      </c>
      <c r="K208" s="17" t="str">
        <f>IF(J208=7,A181,IF(J208&gt;7,K207,""))</f>
        <v/>
      </c>
      <c r="L208" s="18" t="str">
        <f t="shared" si="10"/>
        <v/>
      </c>
      <c r="M208" s="19"/>
      <c r="N208" s="19"/>
    </row>
    <row r="209" spans="1:14" ht="15" x14ac:dyDescent="0.25">
      <c r="A209"/>
      <c r="B209"/>
      <c r="C209"/>
      <c r="D209"/>
      <c r="E209"/>
      <c r="F209"/>
      <c r="G209"/>
      <c r="H209"/>
      <c r="J209" s="17">
        <v>4</v>
      </c>
      <c r="K209" s="17" t="str">
        <f>IF(J209=7,A182,IF(J209&gt;7,K208,""))</f>
        <v/>
      </c>
      <c r="L209" s="18" t="str">
        <f t="shared" si="10"/>
        <v/>
      </c>
      <c r="M209" s="19"/>
      <c r="N209" s="19"/>
    </row>
    <row r="210" spans="1:14" ht="15.75" x14ac:dyDescent="0.25">
      <c r="A210" s="21" t="s">
        <v>7</v>
      </c>
      <c r="B210" s="22"/>
      <c r="C210" s="22"/>
      <c r="D210" s="22"/>
      <c r="E210" s="22"/>
      <c r="F210" s="22"/>
      <c r="G210" s="22"/>
      <c r="H210" s="22"/>
      <c r="J210" s="17">
        <v>5</v>
      </c>
      <c r="K210" s="17" t="str">
        <f>IF(J210=7,A183,IF(J210&gt;7,K209,""))</f>
        <v/>
      </c>
      <c r="L210" s="18" t="str">
        <f t="shared" si="10"/>
        <v/>
      </c>
      <c r="M210" s="19"/>
      <c r="N210" s="19"/>
    </row>
    <row r="211" spans="1:14" ht="15" x14ac:dyDescent="0.25">
      <c r="A211" s="23" t="s">
        <v>8</v>
      </c>
      <c r="B211" s="24"/>
      <c r="C211" s="24"/>
      <c r="D211" s="24"/>
      <c r="E211" s="24"/>
      <c r="F211" s="24"/>
      <c r="G211" s="24"/>
      <c r="H211" s="24"/>
      <c r="J211" s="17">
        <v>6</v>
      </c>
      <c r="K211" s="17" t="str">
        <f>IF(J211=7,A184,IF(J211&gt;7,K210,""))</f>
        <v/>
      </c>
      <c r="L211" s="18" t="str">
        <f t="shared" si="10"/>
        <v/>
      </c>
      <c r="M211" s="19"/>
      <c r="N211" s="19"/>
    </row>
    <row r="212" spans="1:14" ht="15" x14ac:dyDescent="0.25">
      <c r="A212" s="25" t="s">
        <v>86</v>
      </c>
      <c r="B212" s="22"/>
      <c r="C212" s="22"/>
      <c r="D212" s="22"/>
      <c r="E212" s="22"/>
      <c r="F212" s="22"/>
      <c r="G212" s="22"/>
      <c r="H212" s="22"/>
      <c r="J212" s="17">
        <v>7</v>
      </c>
      <c r="K212" s="17" t="str">
        <f>IF(J212=7,A212,IF(J212&gt;7,K211,""))</f>
        <v>013-Joint Transportation Committee</v>
      </c>
      <c r="L212" s="18" t="str">
        <f t="shared" si="10"/>
        <v>013</v>
      </c>
      <c r="M212" s="19"/>
      <c r="N212" s="19"/>
    </row>
    <row r="213" spans="1:14" ht="15" x14ac:dyDescent="0.25">
      <c r="A213" s="25"/>
      <c r="B213" s="22"/>
      <c r="C213" s="22"/>
      <c r="D213" s="22"/>
      <c r="E213" s="22"/>
      <c r="F213" s="22"/>
      <c r="G213" s="22"/>
      <c r="H213" s="22"/>
      <c r="J213" s="17">
        <v>8</v>
      </c>
      <c r="K213" s="17" t="str">
        <f t="shared" ref="K213:K273" si="11">IF(J213=7,A186,IF(J213&gt;7,K212,""))</f>
        <v>013-Joint Transportation Committee</v>
      </c>
      <c r="L213" s="18" t="str">
        <f t="shared" si="10"/>
        <v>013</v>
      </c>
      <c r="M213" s="19"/>
      <c r="N213" s="19"/>
    </row>
    <row r="214" spans="1:14" ht="15" x14ac:dyDescent="0.25">
      <c r="A214" s="26"/>
      <c r="B214" s="27"/>
      <c r="C214" s="94" t="s">
        <v>10</v>
      </c>
      <c r="D214" s="95"/>
      <c r="E214" s="94" t="s">
        <v>11</v>
      </c>
      <c r="F214" s="95"/>
      <c r="G214" s="28"/>
      <c r="H214" s="28"/>
      <c r="J214" s="17">
        <v>9</v>
      </c>
      <c r="K214" s="17" t="str">
        <f t="shared" si="11"/>
        <v>013-Joint Transportation Committee</v>
      </c>
      <c r="L214" s="18" t="str">
        <f t="shared" si="10"/>
        <v>013</v>
      </c>
      <c r="M214" s="19"/>
      <c r="N214" s="19"/>
    </row>
    <row r="215" spans="1:14" ht="24" x14ac:dyDescent="0.2">
      <c r="A215" s="29" t="s">
        <v>12</v>
      </c>
      <c r="B215" s="30" t="s">
        <v>13</v>
      </c>
      <c r="C215" s="31" t="s">
        <v>14</v>
      </c>
      <c r="D215" s="32" t="s">
        <v>15</v>
      </c>
      <c r="E215" s="31" t="s">
        <v>14</v>
      </c>
      <c r="F215" s="32" t="s">
        <v>15</v>
      </c>
      <c r="G215" s="33" t="s">
        <v>16</v>
      </c>
      <c r="H215" s="33" t="s">
        <v>17</v>
      </c>
      <c r="J215" s="17">
        <v>10</v>
      </c>
      <c r="K215" s="17" t="str">
        <f t="shared" si="11"/>
        <v>013-Joint Transportation Committee</v>
      </c>
      <c r="L215" s="18" t="str">
        <f t="shared" si="10"/>
        <v>013</v>
      </c>
      <c r="M215" s="19"/>
      <c r="N215" s="19"/>
    </row>
    <row r="216" spans="1:14" ht="15" x14ac:dyDescent="0.25">
      <c r="A216" s="35" t="s">
        <v>20</v>
      </c>
      <c r="B216" s="36">
        <v>0.11904875730517728</v>
      </c>
      <c r="C216" s="37">
        <v>0</v>
      </c>
      <c r="D216" s="37">
        <v>0</v>
      </c>
      <c r="E216" s="38">
        <v>0</v>
      </c>
      <c r="F216" s="37">
        <v>0</v>
      </c>
      <c r="G216" s="39">
        <v>0</v>
      </c>
      <c r="H216" s="40">
        <v>0.11904875730517728</v>
      </c>
      <c r="J216" s="17">
        <v>11</v>
      </c>
      <c r="K216" s="17" t="str">
        <f t="shared" si="11"/>
        <v>013-Joint Transportation Committee</v>
      </c>
      <c r="L216" s="18" t="str">
        <f t="shared" si="10"/>
        <v>013</v>
      </c>
      <c r="M216" s="19" t="s">
        <v>21</v>
      </c>
      <c r="N216" s="19"/>
    </row>
    <row r="217" spans="1:14" ht="15" x14ac:dyDescent="0.25">
      <c r="A217" s="42" t="s">
        <v>22</v>
      </c>
      <c r="B217" s="36">
        <v>0.36703363079883633</v>
      </c>
      <c r="C217" s="37">
        <v>0</v>
      </c>
      <c r="D217" s="37">
        <v>0</v>
      </c>
      <c r="E217" s="38">
        <v>0</v>
      </c>
      <c r="F217" s="37">
        <v>0</v>
      </c>
      <c r="G217" s="39">
        <v>0</v>
      </c>
      <c r="H217" s="40">
        <v>0.36703363079883633</v>
      </c>
      <c r="J217" s="17">
        <v>12</v>
      </c>
      <c r="K217" s="17" t="str">
        <f t="shared" si="11"/>
        <v>013-Joint Transportation Committee</v>
      </c>
      <c r="L217" s="18" t="str">
        <f t="shared" si="10"/>
        <v>013</v>
      </c>
      <c r="M217" s="19"/>
      <c r="N217" s="19"/>
    </row>
    <row r="218" spans="1:14" ht="15" x14ac:dyDescent="0.25">
      <c r="A218" s="42" t="s">
        <v>23</v>
      </c>
      <c r="B218" s="36">
        <v>0</v>
      </c>
      <c r="C218" s="37">
        <v>0</v>
      </c>
      <c r="D218" s="37">
        <v>0</v>
      </c>
      <c r="E218" s="38">
        <v>0</v>
      </c>
      <c r="F218" s="37">
        <v>0</v>
      </c>
      <c r="G218" s="39">
        <v>0</v>
      </c>
      <c r="H218" s="40">
        <v>0</v>
      </c>
      <c r="J218" s="17">
        <v>13</v>
      </c>
      <c r="K218" s="17" t="str">
        <f t="shared" si="11"/>
        <v>013-Joint Transportation Committee</v>
      </c>
      <c r="L218" s="18" t="str">
        <f t="shared" si="10"/>
        <v>013</v>
      </c>
      <c r="M218" s="19"/>
      <c r="N218" s="19"/>
    </row>
    <row r="219" spans="1:14" ht="15" x14ac:dyDescent="0.25">
      <c r="A219" s="42" t="s">
        <v>24</v>
      </c>
      <c r="B219" s="36">
        <v>19.595453549999998</v>
      </c>
      <c r="C219" s="37">
        <v>0</v>
      </c>
      <c r="D219" s="37">
        <v>0</v>
      </c>
      <c r="E219" s="38">
        <v>0</v>
      </c>
      <c r="F219" s="37">
        <v>0</v>
      </c>
      <c r="G219" s="39">
        <v>0</v>
      </c>
      <c r="H219" s="40">
        <v>19.595453549999998</v>
      </c>
      <c r="J219" s="17">
        <v>14</v>
      </c>
      <c r="K219" s="17" t="str">
        <f t="shared" si="11"/>
        <v>013-Joint Transportation Committee</v>
      </c>
      <c r="L219" s="18" t="str">
        <f t="shared" si="10"/>
        <v>013</v>
      </c>
      <c r="M219" s="19"/>
      <c r="N219" s="19"/>
    </row>
    <row r="220" spans="1:14" ht="15" x14ac:dyDescent="0.25">
      <c r="A220" s="42" t="s">
        <v>25</v>
      </c>
      <c r="B220" s="36">
        <v>0</v>
      </c>
      <c r="C220" s="37">
        <v>0</v>
      </c>
      <c r="D220" s="37">
        <v>0</v>
      </c>
      <c r="E220" s="38">
        <v>0</v>
      </c>
      <c r="F220" s="37">
        <v>0</v>
      </c>
      <c r="G220" s="39">
        <v>0</v>
      </c>
      <c r="H220" s="40">
        <v>0</v>
      </c>
      <c r="J220" s="17">
        <v>15</v>
      </c>
      <c r="K220" s="17" t="str">
        <f t="shared" si="11"/>
        <v>013-Joint Transportation Committee</v>
      </c>
      <c r="L220" s="18" t="str">
        <f t="shared" si="10"/>
        <v>013</v>
      </c>
      <c r="M220" s="19"/>
      <c r="N220" s="19"/>
    </row>
    <row r="221" spans="1:14" ht="15" x14ac:dyDescent="0.25">
      <c r="A221" s="42" t="s">
        <v>26</v>
      </c>
      <c r="B221" s="36">
        <v>2.8259991000849638</v>
      </c>
      <c r="C221" s="37">
        <v>0</v>
      </c>
      <c r="D221" s="37">
        <v>0</v>
      </c>
      <c r="E221" s="38">
        <v>0</v>
      </c>
      <c r="F221" s="37">
        <v>0</v>
      </c>
      <c r="G221" s="39">
        <v>0</v>
      </c>
      <c r="H221" s="40">
        <v>2.8259991000849638</v>
      </c>
      <c r="J221" s="17">
        <v>16</v>
      </c>
      <c r="K221" s="17" t="str">
        <f t="shared" si="11"/>
        <v>013-Joint Transportation Committee</v>
      </c>
      <c r="L221" s="18" t="str">
        <f t="shared" si="10"/>
        <v>013</v>
      </c>
      <c r="M221" s="19"/>
      <c r="N221" s="19"/>
    </row>
    <row r="222" spans="1:14" ht="15" x14ac:dyDescent="0.25">
      <c r="A222" s="42" t="s">
        <v>27</v>
      </c>
      <c r="B222" s="36">
        <v>2.0363682494967299</v>
      </c>
      <c r="C222" s="37">
        <v>0</v>
      </c>
      <c r="D222" s="37">
        <v>0</v>
      </c>
      <c r="E222" s="38">
        <v>0</v>
      </c>
      <c r="F222" s="37">
        <v>0</v>
      </c>
      <c r="G222" s="39">
        <v>0</v>
      </c>
      <c r="H222" s="40">
        <v>2.0363682494967299</v>
      </c>
      <c r="J222" s="17">
        <v>17</v>
      </c>
      <c r="K222" s="17" t="str">
        <f t="shared" si="11"/>
        <v>013-Joint Transportation Committee</v>
      </c>
      <c r="L222" s="18" t="str">
        <f t="shared" si="10"/>
        <v>013</v>
      </c>
      <c r="M222" s="19"/>
      <c r="N222" s="19"/>
    </row>
    <row r="223" spans="1:14" x14ac:dyDescent="0.2">
      <c r="A223" s="43"/>
      <c r="B223" s="36"/>
      <c r="C223" s="37"/>
      <c r="D223" s="37"/>
      <c r="E223" s="38"/>
      <c r="F223" s="37"/>
      <c r="G223" s="39"/>
      <c r="H223" s="40"/>
      <c r="J223" s="17">
        <v>18</v>
      </c>
      <c r="K223" s="17" t="str">
        <f t="shared" si="11"/>
        <v>013-Joint Transportation Committee</v>
      </c>
      <c r="L223" s="18" t="str">
        <f t="shared" ref="L223:L295" si="12">LEFT(K223,3)</f>
        <v>013</v>
      </c>
      <c r="M223" s="19"/>
      <c r="N223" s="19"/>
    </row>
    <row r="224" spans="1:14" x14ac:dyDescent="0.2">
      <c r="A224" s="44"/>
      <c r="B224" s="45">
        <v>24.943903287685703</v>
      </c>
      <c r="C224" s="46">
        <v>0</v>
      </c>
      <c r="D224" s="46">
        <v>0</v>
      </c>
      <c r="E224" s="47">
        <v>0</v>
      </c>
      <c r="F224" s="46">
        <v>0</v>
      </c>
      <c r="G224" s="48">
        <v>0</v>
      </c>
      <c r="H224" s="49">
        <v>24.943903287685703</v>
      </c>
      <c r="J224" s="17">
        <v>19</v>
      </c>
      <c r="K224" s="17" t="str">
        <f t="shared" si="11"/>
        <v>013-Joint Transportation Committee</v>
      </c>
      <c r="L224" s="18" t="str">
        <f t="shared" si="12"/>
        <v>013</v>
      </c>
      <c r="M224" s="19"/>
      <c r="N224" s="19"/>
    </row>
    <row r="225" spans="1:14" x14ac:dyDescent="0.2">
      <c r="A225" s="50"/>
      <c r="B225" s="39"/>
      <c r="C225" s="51"/>
      <c r="D225" s="51"/>
      <c r="E225" s="52"/>
      <c r="F225" s="51"/>
      <c r="G225" s="39"/>
      <c r="H225" s="53"/>
      <c r="J225" s="17">
        <v>20</v>
      </c>
      <c r="K225" s="17" t="str">
        <f t="shared" si="11"/>
        <v>013-Joint Transportation Committee</v>
      </c>
      <c r="L225" s="18" t="str">
        <f t="shared" si="12"/>
        <v>013</v>
      </c>
      <c r="M225" s="19"/>
      <c r="N225" s="19"/>
    </row>
    <row r="226" spans="1:14" ht="15" x14ac:dyDescent="0.25">
      <c r="A226" s="42" t="s">
        <v>28</v>
      </c>
      <c r="B226" s="36">
        <v>1.7104607517506121</v>
      </c>
      <c r="C226" s="37">
        <v>0</v>
      </c>
      <c r="D226" s="37">
        <v>0</v>
      </c>
      <c r="E226" s="38">
        <v>-2</v>
      </c>
      <c r="F226" s="37">
        <v>2</v>
      </c>
      <c r="G226" s="39">
        <v>0</v>
      </c>
      <c r="H226" s="40">
        <v>1.7104607517506121</v>
      </c>
      <c r="J226" s="17">
        <v>21</v>
      </c>
      <c r="K226" s="17" t="str">
        <f t="shared" si="11"/>
        <v>013-Joint Transportation Committee</v>
      </c>
      <c r="L226" s="18" t="str">
        <f t="shared" si="12"/>
        <v>013</v>
      </c>
      <c r="M226" s="19"/>
      <c r="N226" s="19"/>
    </row>
    <row r="227" spans="1:14" ht="15" x14ac:dyDescent="0.25">
      <c r="A227" s="42" t="s">
        <v>29</v>
      </c>
      <c r="B227" s="36">
        <v>4.3313590487390652</v>
      </c>
      <c r="C227" s="37">
        <v>0</v>
      </c>
      <c r="D227" s="37">
        <v>0</v>
      </c>
      <c r="E227" s="38">
        <v>1</v>
      </c>
      <c r="F227" s="37">
        <v>4</v>
      </c>
      <c r="G227" s="39">
        <v>5</v>
      </c>
      <c r="H227" s="40">
        <v>9.3313590487390652</v>
      </c>
      <c r="J227" s="17">
        <v>22</v>
      </c>
      <c r="K227" s="17" t="str">
        <f t="shared" si="11"/>
        <v>013-Joint Transportation Committee</v>
      </c>
      <c r="L227" s="18" t="str">
        <f t="shared" si="12"/>
        <v>013</v>
      </c>
      <c r="M227" s="19"/>
      <c r="N227" s="19"/>
    </row>
    <row r="228" spans="1:14" ht="15" x14ac:dyDescent="0.25">
      <c r="A228" s="42" t="s">
        <v>30</v>
      </c>
      <c r="B228" s="36">
        <v>3.9594008621240997</v>
      </c>
      <c r="C228" s="37">
        <v>0</v>
      </c>
      <c r="D228" s="37">
        <v>0</v>
      </c>
      <c r="E228" s="38">
        <v>0</v>
      </c>
      <c r="F228" s="37">
        <v>0</v>
      </c>
      <c r="G228" s="39">
        <v>0</v>
      </c>
      <c r="H228" s="40">
        <v>3.9594008621240997</v>
      </c>
      <c r="J228" s="17">
        <v>23</v>
      </c>
      <c r="K228" s="17" t="str">
        <f t="shared" si="11"/>
        <v>013-Joint Transportation Committee</v>
      </c>
      <c r="L228" s="18" t="str">
        <f t="shared" si="12"/>
        <v>013</v>
      </c>
      <c r="M228" s="19"/>
      <c r="N228" s="19"/>
    </row>
    <row r="229" spans="1:14" ht="15" x14ac:dyDescent="0.25">
      <c r="A229" s="54"/>
      <c r="B229" s="36"/>
      <c r="C229" s="37"/>
      <c r="D229" s="37"/>
      <c r="E229" s="38"/>
      <c r="F229" s="37"/>
      <c r="G229" s="39"/>
      <c r="H229" s="40"/>
      <c r="J229" s="17">
        <v>24</v>
      </c>
      <c r="K229" s="17" t="str">
        <f t="shared" si="11"/>
        <v>013-Joint Transportation Committee</v>
      </c>
      <c r="L229" s="18" t="str">
        <f t="shared" si="12"/>
        <v>013</v>
      </c>
      <c r="M229" s="19"/>
      <c r="N229" s="19"/>
    </row>
    <row r="230" spans="1:14" x14ac:dyDescent="0.2">
      <c r="A230" s="44" t="s">
        <v>31</v>
      </c>
      <c r="B230" s="45">
        <v>10.001220662613777</v>
      </c>
      <c r="C230" s="46">
        <v>0</v>
      </c>
      <c r="D230" s="46">
        <v>0</v>
      </c>
      <c r="E230" s="46">
        <v>-1</v>
      </c>
      <c r="F230" s="46">
        <v>6</v>
      </c>
      <c r="G230" s="46">
        <v>5</v>
      </c>
      <c r="H230" s="49">
        <v>15.001220662613775</v>
      </c>
      <c r="J230" s="17">
        <v>25</v>
      </c>
      <c r="K230" s="17" t="str">
        <f t="shared" si="11"/>
        <v>013-Joint Transportation Committee</v>
      </c>
      <c r="L230" s="18" t="str">
        <f t="shared" si="12"/>
        <v>013</v>
      </c>
      <c r="M230" s="19"/>
      <c r="N230" s="19"/>
    </row>
    <row r="231" spans="1:14" ht="15" x14ac:dyDescent="0.25">
      <c r="A231" s="54"/>
      <c r="B231" s="36"/>
      <c r="C231" s="37"/>
      <c r="D231" s="37"/>
      <c r="E231" s="38"/>
      <c r="F231" s="37"/>
      <c r="G231" s="39"/>
      <c r="H231" s="40"/>
      <c r="J231" s="17">
        <v>26</v>
      </c>
      <c r="K231" s="17" t="str">
        <f t="shared" si="11"/>
        <v>013-Joint Transportation Committee</v>
      </c>
      <c r="L231" s="18" t="str">
        <f t="shared" si="12"/>
        <v>013</v>
      </c>
      <c r="M231" s="19"/>
      <c r="N231" s="19"/>
    </row>
    <row r="232" spans="1:14" ht="15" x14ac:dyDescent="0.25">
      <c r="A232" s="54" t="s">
        <v>32</v>
      </c>
      <c r="B232" s="36">
        <v>0.13104400016486381</v>
      </c>
      <c r="C232" s="37">
        <v>0</v>
      </c>
      <c r="D232" s="37">
        <v>0</v>
      </c>
      <c r="E232" s="38">
        <v>0</v>
      </c>
      <c r="F232" s="37">
        <v>0</v>
      </c>
      <c r="G232" s="39">
        <v>0</v>
      </c>
      <c r="H232" s="40">
        <v>0.13104400016486381</v>
      </c>
      <c r="J232" s="17">
        <v>27</v>
      </c>
      <c r="K232" s="17" t="str">
        <f t="shared" si="11"/>
        <v>013-Joint Transportation Committee</v>
      </c>
      <c r="L232" s="18" t="str">
        <f t="shared" si="12"/>
        <v>013</v>
      </c>
      <c r="M232" s="19" t="s">
        <v>33</v>
      </c>
      <c r="N232" s="19"/>
    </row>
    <row r="233" spans="1:14" ht="15" x14ac:dyDescent="0.25">
      <c r="A233" s="54" t="s">
        <v>34</v>
      </c>
      <c r="B233" s="36">
        <v>0.59069713236433197</v>
      </c>
      <c r="C233" s="37">
        <v>0</v>
      </c>
      <c r="D233" s="37">
        <v>0</v>
      </c>
      <c r="E233" s="38">
        <v>0</v>
      </c>
      <c r="F233" s="37">
        <v>0</v>
      </c>
      <c r="G233" s="39">
        <v>0</v>
      </c>
      <c r="H233" s="40">
        <v>0.59069713236433197</v>
      </c>
      <c r="J233" s="17">
        <v>28</v>
      </c>
      <c r="K233" s="17" t="str">
        <f t="shared" si="11"/>
        <v>013-Joint Transportation Committee</v>
      </c>
      <c r="L233" s="18" t="str">
        <f t="shared" si="12"/>
        <v>013</v>
      </c>
      <c r="M233" s="19" t="s">
        <v>35</v>
      </c>
      <c r="N233" s="19"/>
    </row>
    <row r="234" spans="1:14" ht="15" x14ac:dyDescent="0.25">
      <c r="A234" s="54" t="s">
        <v>36</v>
      </c>
      <c r="B234" s="36">
        <v>0.20792454921824699</v>
      </c>
      <c r="C234" s="37">
        <v>0</v>
      </c>
      <c r="D234" s="37">
        <v>0</v>
      </c>
      <c r="E234" s="38">
        <v>0</v>
      </c>
      <c r="F234" s="37">
        <v>0</v>
      </c>
      <c r="G234" s="39">
        <v>0</v>
      </c>
      <c r="H234" s="40">
        <v>0.20792454921824699</v>
      </c>
      <c r="J234" s="17">
        <v>29</v>
      </c>
      <c r="K234" s="17" t="str">
        <f t="shared" si="11"/>
        <v>013-Joint Transportation Committee</v>
      </c>
      <c r="L234" s="18" t="str">
        <f t="shared" si="12"/>
        <v>013</v>
      </c>
      <c r="M234" s="19" t="s">
        <v>37</v>
      </c>
      <c r="N234" s="19"/>
    </row>
    <row r="235" spans="1:14" ht="15" x14ac:dyDescent="0.25">
      <c r="A235" s="54" t="s">
        <v>38</v>
      </c>
      <c r="B235" s="36">
        <v>0</v>
      </c>
      <c r="C235" s="37">
        <v>0</v>
      </c>
      <c r="D235" s="37">
        <v>0</v>
      </c>
      <c r="E235" s="38">
        <v>0</v>
      </c>
      <c r="F235" s="37">
        <v>0</v>
      </c>
      <c r="G235" s="39">
        <v>0</v>
      </c>
      <c r="H235" s="40">
        <v>0</v>
      </c>
      <c r="J235" s="17">
        <v>30</v>
      </c>
      <c r="K235" s="17" t="str">
        <f t="shared" si="11"/>
        <v>013-Joint Transportation Committee</v>
      </c>
      <c r="L235" s="18" t="str">
        <f t="shared" si="12"/>
        <v>013</v>
      </c>
      <c r="M235" s="19" t="s">
        <v>39</v>
      </c>
      <c r="N235" s="19"/>
    </row>
    <row r="236" spans="1:14" ht="15" x14ac:dyDescent="0.25">
      <c r="A236" s="54" t="s">
        <v>40</v>
      </c>
      <c r="B236" s="36">
        <v>0</v>
      </c>
      <c r="C236" s="37">
        <v>0</v>
      </c>
      <c r="D236" s="37">
        <v>0</v>
      </c>
      <c r="E236" s="38">
        <v>0</v>
      </c>
      <c r="F236" s="37">
        <v>0</v>
      </c>
      <c r="G236" s="39">
        <v>0</v>
      </c>
      <c r="H236" s="40">
        <v>0</v>
      </c>
      <c r="J236" s="17">
        <v>31</v>
      </c>
      <c r="K236" s="17" t="str">
        <f t="shared" si="11"/>
        <v>013-Joint Transportation Committee</v>
      </c>
      <c r="L236" s="18" t="str">
        <f t="shared" si="12"/>
        <v>013</v>
      </c>
      <c r="M236" s="19" t="s">
        <v>41</v>
      </c>
      <c r="N236" s="19"/>
    </row>
    <row r="237" spans="1:14" ht="15" x14ac:dyDescent="0.25">
      <c r="A237" s="54" t="s">
        <v>42</v>
      </c>
      <c r="B237" s="36">
        <v>0.77574682601607958</v>
      </c>
      <c r="C237" s="37">
        <v>0</v>
      </c>
      <c r="D237" s="37">
        <v>0</v>
      </c>
      <c r="E237" s="38">
        <v>-1</v>
      </c>
      <c r="F237" s="37">
        <v>0</v>
      </c>
      <c r="G237" s="39">
        <v>-1</v>
      </c>
      <c r="H237" s="40">
        <v>-0.22425317398392042</v>
      </c>
      <c r="J237" s="17">
        <v>32</v>
      </c>
      <c r="K237" s="17" t="str">
        <f t="shared" si="11"/>
        <v>013-Joint Transportation Committee</v>
      </c>
      <c r="L237" s="18" t="str">
        <f t="shared" si="12"/>
        <v>013</v>
      </c>
      <c r="M237" s="19" t="s">
        <v>43</v>
      </c>
      <c r="N237" s="19"/>
    </row>
    <row r="238" spans="1:14" ht="15" x14ac:dyDescent="0.25">
      <c r="A238" s="54" t="s">
        <v>44</v>
      </c>
      <c r="B238" s="36">
        <v>0.69547658623847686</v>
      </c>
      <c r="C238" s="37">
        <v>0</v>
      </c>
      <c r="D238" s="37">
        <v>0</v>
      </c>
      <c r="E238" s="38">
        <v>0</v>
      </c>
      <c r="F238" s="37">
        <v>0</v>
      </c>
      <c r="G238" s="39">
        <v>0</v>
      </c>
      <c r="H238" s="40">
        <v>0.69547658623847686</v>
      </c>
      <c r="J238" s="17">
        <v>33</v>
      </c>
      <c r="K238" s="17" t="str">
        <f t="shared" si="11"/>
        <v>013-Joint Transportation Committee</v>
      </c>
      <c r="L238" s="18" t="str">
        <f t="shared" si="12"/>
        <v>013</v>
      </c>
      <c r="M238" s="19" t="s">
        <v>45</v>
      </c>
      <c r="N238" s="19"/>
    </row>
    <row r="239" spans="1:14" ht="15" x14ac:dyDescent="0.25">
      <c r="A239" s="54" t="s">
        <v>46</v>
      </c>
      <c r="B239" s="36">
        <v>0</v>
      </c>
      <c r="C239" s="37">
        <v>0</v>
      </c>
      <c r="D239" s="37">
        <v>0</v>
      </c>
      <c r="E239" s="38">
        <v>0</v>
      </c>
      <c r="F239" s="37">
        <v>0</v>
      </c>
      <c r="G239" s="39">
        <v>0</v>
      </c>
      <c r="H239" s="40">
        <v>0</v>
      </c>
      <c r="J239" s="17">
        <v>34</v>
      </c>
      <c r="K239" s="17" t="str">
        <f t="shared" si="11"/>
        <v>013-Joint Transportation Committee</v>
      </c>
      <c r="L239" s="18" t="str">
        <f t="shared" si="12"/>
        <v>013</v>
      </c>
      <c r="M239" s="19" t="s">
        <v>47</v>
      </c>
      <c r="N239" s="19"/>
    </row>
    <row r="240" spans="1:14" ht="15" x14ac:dyDescent="0.25">
      <c r="A240" s="54" t="s">
        <v>48</v>
      </c>
      <c r="B240" s="36">
        <v>0</v>
      </c>
      <c r="C240" s="37">
        <v>0</v>
      </c>
      <c r="D240" s="37">
        <v>0</v>
      </c>
      <c r="E240" s="38">
        <v>0</v>
      </c>
      <c r="F240" s="37">
        <v>0</v>
      </c>
      <c r="G240" s="39">
        <v>0</v>
      </c>
      <c r="H240" s="40">
        <v>0</v>
      </c>
      <c r="J240" s="17">
        <v>35</v>
      </c>
      <c r="K240" s="17" t="str">
        <f t="shared" si="11"/>
        <v>013-Joint Transportation Committee</v>
      </c>
      <c r="L240" s="18" t="str">
        <f t="shared" si="12"/>
        <v>013</v>
      </c>
      <c r="M240" s="56" t="s">
        <v>49</v>
      </c>
      <c r="N240" s="19"/>
    </row>
    <row r="241" spans="1:14" ht="15" x14ac:dyDescent="0.25">
      <c r="A241" s="54" t="s">
        <v>50</v>
      </c>
      <c r="B241" s="36">
        <v>4.4991855087094135E-2</v>
      </c>
      <c r="C241" s="37">
        <v>0</v>
      </c>
      <c r="D241" s="37">
        <v>0</v>
      </c>
      <c r="E241" s="38">
        <v>0</v>
      </c>
      <c r="F241" s="37">
        <v>0</v>
      </c>
      <c r="G241" s="39">
        <v>0</v>
      </c>
      <c r="H241" s="40">
        <v>4.4991855087094135E-2</v>
      </c>
      <c r="J241" s="17">
        <v>36</v>
      </c>
      <c r="K241" s="17" t="str">
        <f t="shared" si="11"/>
        <v>013-Joint Transportation Committee</v>
      </c>
      <c r="L241" s="18" t="str">
        <f t="shared" si="12"/>
        <v>013</v>
      </c>
      <c r="M241" s="19" t="s">
        <v>51</v>
      </c>
      <c r="N241" s="19"/>
    </row>
    <row r="242" spans="1:14" ht="15" x14ac:dyDescent="0.25">
      <c r="A242" s="54" t="s">
        <v>52</v>
      </c>
      <c r="B242" s="36">
        <v>0</v>
      </c>
      <c r="C242" s="37">
        <v>0</v>
      </c>
      <c r="D242" s="37">
        <v>0</v>
      </c>
      <c r="E242" s="38">
        <v>0</v>
      </c>
      <c r="F242" s="37">
        <v>0</v>
      </c>
      <c r="G242" s="39">
        <v>0</v>
      </c>
      <c r="H242" s="40">
        <v>0</v>
      </c>
      <c r="J242" s="17">
        <v>37</v>
      </c>
      <c r="K242" s="17" t="str">
        <f t="shared" si="11"/>
        <v>013-Joint Transportation Committee</v>
      </c>
      <c r="L242" s="18" t="str">
        <f t="shared" si="12"/>
        <v>013</v>
      </c>
      <c r="M242" s="56" t="s">
        <v>53</v>
      </c>
      <c r="N242" s="19"/>
    </row>
    <row r="243" spans="1:14" ht="15" x14ac:dyDescent="0.25">
      <c r="A243" s="54" t="s">
        <v>54</v>
      </c>
      <c r="B243" s="36">
        <v>0.58682231937731666</v>
      </c>
      <c r="C243" s="37">
        <v>0</v>
      </c>
      <c r="D243" s="37">
        <v>0</v>
      </c>
      <c r="E243" s="38">
        <v>0</v>
      </c>
      <c r="F243" s="37">
        <v>0</v>
      </c>
      <c r="G243" s="39">
        <v>0</v>
      </c>
      <c r="H243" s="40">
        <v>0.58682231937731666</v>
      </c>
      <c r="J243" s="17">
        <v>38</v>
      </c>
      <c r="K243" s="17" t="str">
        <f t="shared" si="11"/>
        <v>013-Joint Transportation Committee</v>
      </c>
      <c r="L243" s="18" t="str">
        <f t="shared" si="12"/>
        <v>013</v>
      </c>
      <c r="M243" s="19" t="s">
        <v>55</v>
      </c>
      <c r="N243" s="19"/>
    </row>
    <row r="244" spans="1:14" ht="15" x14ac:dyDescent="0.25">
      <c r="A244" s="54" t="s">
        <v>56</v>
      </c>
      <c r="B244" s="36">
        <v>0</v>
      </c>
      <c r="C244" s="37">
        <v>0</v>
      </c>
      <c r="D244" s="37">
        <v>0</v>
      </c>
      <c r="E244" s="38">
        <v>0</v>
      </c>
      <c r="F244" s="37">
        <v>0</v>
      </c>
      <c r="G244" s="39">
        <v>0</v>
      </c>
      <c r="H244" s="40">
        <v>0</v>
      </c>
      <c r="J244" s="17">
        <v>39</v>
      </c>
      <c r="K244" s="17" t="str">
        <f t="shared" si="11"/>
        <v>013-Joint Transportation Committee</v>
      </c>
      <c r="L244" s="18" t="str">
        <f t="shared" si="12"/>
        <v>013</v>
      </c>
      <c r="M244" s="19" t="s">
        <v>57</v>
      </c>
      <c r="N244" s="19"/>
    </row>
    <row r="245" spans="1:14" ht="15" x14ac:dyDescent="0.25">
      <c r="A245" s="54" t="s">
        <v>58</v>
      </c>
      <c r="B245" s="36">
        <v>0</v>
      </c>
      <c r="C245" s="37">
        <v>0</v>
      </c>
      <c r="D245" s="37">
        <v>0</v>
      </c>
      <c r="E245" s="38">
        <v>0</v>
      </c>
      <c r="F245" s="37">
        <v>0</v>
      </c>
      <c r="G245" s="39">
        <v>0</v>
      </c>
      <c r="H245" s="40">
        <v>0</v>
      </c>
      <c r="J245" s="17">
        <v>40</v>
      </c>
      <c r="K245" s="17" t="str">
        <f t="shared" si="11"/>
        <v>013-Joint Transportation Committee</v>
      </c>
      <c r="L245" s="18" t="str">
        <f t="shared" si="12"/>
        <v>013</v>
      </c>
      <c r="M245" s="19" t="s">
        <v>59</v>
      </c>
      <c r="N245" s="19"/>
    </row>
    <row r="246" spans="1:14" ht="15" x14ac:dyDescent="0.25">
      <c r="A246" s="54" t="s">
        <v>60</v>
      </c>
      <c r="B246" s="36">
        <v>0</v>
      </c>
      <c r="C246" s="37">
        <v>0</v>
      </c>
      <c r="D246" s="37">
        <v>0</v>
      </c>
      <c r="E246" s="38">
        <v>0</v>
      </c>
      <c r="F246" s="37">
        <v>0</v>
      </c>
      <c r="G246" s="39">
        <v>0</v>
      </c>
      <c r="H246" s="40">
        <v>0</v>
      </c>
      <c r="J246" s="17">
        <v>41</v>
      </c>
      <c r="K246" s="17" t="str">
        <f t="shared" si="11"/>
        <v>013-Joint Transportation Committee</v>
      </c>
      <c r="L246" s="18" t="str">
        <f t="shared" si="12"/>
        <v>013</v>
      </c>
      <c r="M246" s="56" t="s">
        <v>61</v>
      </c>
      <c r="N246" s="19"/>
    </row>
    <row r="247" spans="1:14" ht="15" x14ac:dyDescent="0.25">
      <c r="A247" s="54" t="s">
        <v>62</v>
      </c>
      <c r="B247" s="36">
        <v>0</v>
      </c>
      <c r="C247" s="37">
        <v>0</v>
      </c>
      <c r="D247" s="37">
        <v>0</v>
      </c>
      <c r="E247" s="38">
        <v>1</v>
      </c>
      <c r="F247" s="37">
        <v>0</v>
      </c>
      <c r="G247" s="39">
        <v>1</v>
      </c>
      <c r="H247" s="40">
        <v>1</v>
      </c>
      <c r="J247" s="17">
        <v>42</v>
      </c>
      <c r="K247" s="17" t="str">
        <f t="shared" si="11"/>
        <v>013-Joint Transportation Committee</v>
      </c>
      <c r="L247" s="18" t="str">
        <f t="shared" si="12"/>
        <v>013</v>
      </c>
      <c r="M247" s="56" t="s">
        <v>63</v>
      </c>
      <c r="N247" s="19"/>
    </row>
    <row r="248" spans="1:14" x14ac:dyDescent="0.2">
      <c r="A248" s="43"/>
      <c r="B248" s="36"/>
      <c r="C248" s="37"/>
      <c r="D248" s="37"/>
      <c r="E248" s="38"/>
      <c r="F248" s="37"/>
      <c r="G248" s="39"/>
      <c r="H248" s="40"/>
      <c r="J248" s="17">
        <v>43</v>
      </c>
      <c r="K248" s="17" t="str">
        <f t="shared" si="11"/>
        <v>013-Joint Transportation Committee</v>
      </c>
      <c r="L248" s="18" t="str">
        <f t="shared" si="12"/>
        <v>013</v>
      </c>
      <c r="M248" s="19"/>
      <c r="N248" s="19"/>
    </row>
    <row r="249" spans="1:14" x14ac:dyDescent="0.2">
      <c r="A249" s="44" t="s">
        <v>64</v>
      </c>
      <c r="B249" s="45">
        <v>3.0327032684664101</v>
      </c>
      <c r="C249" s="46">
        <v>0</v>
      </c>
      <c r="D249" s="46">
        <v>0</v>
      </c>
      <c r="E249" s="47">
        <v>0</v>
      </c>
      <c r="F249" s="46">
        <v>0</v>
      </c>
      <c r="G249" s="48">
        <v>0</v>
      </c>
      <c r="H249" s="49">
        <v>3.0327032684664101</v>
      </c>
      <c r="J249" s="17">
        <v>44</v>
      </c>
      <c r="K249" s="17" t="str">
        <f t="shared" si="11"/>
        <v>013-Joint Transportation Committee</v>
      </c>
      <c r="L249" s="18" t="str">
        <f t="shared" si="12"/>
        <v>013</v>
      </c>
      <c r="M249" s="19"/>
      <c r="N249" s="19"/>
    </row>
    <row r="250" spans="1:14" x14ac:dyDescent="0.2">
      <c r="A250" s="57"/>
      <c r="B250" s="39"/>
      <c r="C250" s="51"/>
      <c r="D250" s="51"/>
      <c r="E250" s="52"/>
      <c r="F250" s="51"/>
      <c r="G250" s="39"/>
      <c r="H250" s="53"/>
      <c r="J250" s="17">
        <v>45</v>
      </c>
      <c r="K250" s="17" t="str">
        <f t="shared" si="11"/>
        <v>013-Joint Transportation Committee</v>
      </c>
      <c r="L250" s="18" t="str">
        <f t="shared" si="12"/>
        <v>013</v>
      </c>
      <c r="M250" s="19"/>
      <c r="N250" s="19"/>
    </row>
    <row r="251" spans="1:14" ht="15" x14ac:dyDescent="0.25">
      <c r="A251" s="54" t="s">
        <v>65</v>
      </c>
      <c r="B251" s="36">
        <v>3.2041029450740416E-2</v>
      </c>
      <c r="C251" s="37">
        <v>0</v>
      </c>
      <c r="D251" s="37">
        <v>0</v>
      </c>
      <c r="E251" s="38">
        <v>0</v>
      </c>
      <c r="F251" s="37">
        <v>0</v>
      </c>
      <c r="G251" s="39">
        <v>0</v>
      </c>
      <c r="H251" s="40">
        <v>3.2041029450740416E-2</v>
      </c>
      <c r="J251" s="17">
        <v>46</v>
      </c>
      <c r="K251" s="17" t="str">
        <f t="shared" si="11"/>
        <v>013-Joint Transportation Committee</v>
      </c>
      <c r="L251" s="18" t="str">
        <f t="shared" si="12"/>
        <v>013</v>
      </c>
      <c r="M251" s="19"/>
      <c r="N251" s="19"/>
    </row>
    <row r="252" spans="1:14" ht="15" x14ac:dyDescent="0.25">
      <c r="A252" s="54" t="s">
        <v>66</v>
      </c>
      <c r="B252" s="36">
        <v>0</v>
      </c>
      <c r="C252" s="37">
        <v>0</v>
      </c>
      <c r="D252" s="37">
        <v>0</v>
      </c>
      <c r="E252" s="38">
        <v>0</v>
      </c>
      <c r="F252" s="37">
        <v>0</v>
      </c>
      <c r="G252" s="39">
        <v>0</v>
      </c>
      <c r="H252" s="40">
        <v>0</v>
      </c>
      <c r="J252" s="17">
        <v>47</v>
      </c>
      <c r="K252" s="17" t="str">
        <f t="shared" si="11"/>
        <v>013-Joint Transportation Committee</v>
      </c>
      <c r="L252" s="18" t="str">
        <f t="shared" si="12"/>
        <v>013</v>
      </c>
      <c r="M252" s="19"/>
      <c r="N252" s="19"/>
    </row>
    <row r="253" spans="1:14" ht="15" x14ac:dyDescent="0.25">
      <c r="A253" s="54" t="s">
        <v>67</v>
      </c>
      <c r="B253" s="36">
        <v>0</v>
      </c>
      <c r="C253" s="37">
        <v>0</v>
      </c>
      <c r="D253" s="37">
        <v>0</v>
      </c>
      <c r="E253" s="38">
        <v>0</v>
      </c>
      <c r="F253" s="37">
        <v>0</v>
      </c>
      <c r="G253" s="39">
        <v>0</v>
      </c>
      <c r="H253" s="40">
        <v>0</v>
      </c>
      <c r="J253" s="17">
        <v>48</v>
      </c>
      <c r="K253" s="17" t="str">
        <f t="shared" si="11"/>
        <v>013-Joint Transportation Committee</v>
      </c>
      <c r="L253" s="18" t="str">
        <f t="shared" si="12"/>
        <v>013</v>
      </c>
      <c r="M253" s="19"/>
      <c r="N253" s="19"/>
    </row>
    <row r="254" spans="1:14" ht="15" x14ac:dyDescent="0.25">
      <c r="A254" s="54" t="s">
        <v>68</v>
      </c>
      <c r="B254" s="36">
        <v>7.7886377519853389E-2</v>
      </c>
      <c r="C254" s="37">
        <v>0</v>
      </c>
      <c r="D254" s="37">
        <v>0</v>
      </c>
      <c r="E254" s="38">
        <v>0</v>
      </c>
      <c r="F254" s="37">
        <v>0</v>
      </c>
      <c r="G254" s="39">
        <v>0</v>
      </c>
      <c r="H254" s="40">
        <v>7.7886377519853389E-2</v>
      </c>
      <c r="J254" s="17">
        <v>49</v>
      </c>
      <c r="K254" s="17" t="str">
        <f t="shared" si="11"/>
        <v>013-Joint Transportation Committee</v>
      </c>
      <c r="L254" s="18" t="str">
        <f t="shared" si="12"/>
        <v>013</v>
      </c>
      <c r="M254" s="19"/>
      <c r="N254" s="19"/>
    </row>
    <row r="255" spans="1:14" ht="15" x14ac:dyDescent="0.25">
      <c r="A255" s="54" t="s">
        <v>69</v>
      </c>
      <c r="B255" s="36">
        <v>0</v>
      </c>
      <c r="C255" s="37">
        <v>0</v>
      </c>
      <c r="D255" s="37">
        <v>0</v>
      </c>
      <c r="E255" s="38">
        <v>0</v>
      </c>
      <c r="F255" s="37">
        <v>0</v>
      </c>
      <c r="G255" s="39">
        <v>0</v>
      </c>
      <c r="H255" s="40">
        <v>0</v>
      </c>
      <c r="J255" s="17">
        <v>50</v>
      </c>
      <c r="K255" s="17" t="str">
        <f t="shared" si="11"/>
        <v>013-Joint Transportation Committee</v>
      </c>
      <c r="L255" s="18" t="str">
        <f t="shared" si="12"/>
        <v>013</v>
      </c>
      <c r="M255" s="19"/>
      <c r="N255" s="19"/>
    </row>
    <row r="256" spans="1:14" ht="15" x14ac:dyDescent="0.25">
      <c r="A256" s="54" t="s">
        <v>70</v>
      </c>
      <c r="B256" s="36">
        <v>0.32739965691269746</v>
      </c>
      <c r="C256" s="37">
        <v>0</v>
      </c>
      <c r="D256" s="37">
        <v>0</v>
      </c>
      <c r="E256" s="38">
        <v>0</v>
      </c>
      <c r="F256" s="37">
        <v>0</v>
      </c>
      <c r="G256" s="39">
        <v>0</v>
      </c>
      <c r="H256" s="40">
        <v>0.32739965691269746</v>
      </c>
      <c r="J256" s="17">
        <v>51</v>
      </c>
      <c r="K256" s="17" t="str">
        <f t="shared" si="11"/>
        <v>013-Joint Transportation Committee</v>
      </c>
      <c r="L256" s="18" t="str">
        <f t="shared" si="12"/>
        <v>013</v>
      </c>
      <c r="M256" s="19"/>
      <c r="N256" s="19"/>
    </row>
    <row r="257" spans="1:14" ht="15" x14ac:dyDescent="0.25">
      <c r="A257" s="54" t="s">
        <v>71</v>
      </c>
      <c r="B257" s="36">
        <v>1.4375E-15</v>
      </c>
      <c r="C257" s="37">
        <v>0</v>
      </c>
      <c r="D257" s="37">
        <v>0</v>
      </c>
      <c r="E257" s="38">
        <v>0</v>
      </c>
      <c r="F257" s="37">
        <v>0</v>
      </c>
      <c r="G257" s="39">
        <v>0</v>
      </c>
      <c r="H257" s="40">
        <v>1.4375E-15</v>
      </c>
      <c r="J257" s="17">
        <v>52</v>
      </c>
      <c r="K257" s="17" t="str">
        <f t="shared" si="11"/>
        <v>013-Joint Transportation Committee</v>
      </c>
      <c r="L257" s="18" t="str">
        <f t="shared" si="12"/>
        <v>013</v>
      </c>
      <c r="M257" s="19"/>
      <c r="N257" s="19"/>
    </row>
    <row r="258" spans="1:14" ht="15" x14ac:dyDescent="0.25">
      <c r="A258" s="54" t="s">
        <v>72</v>
      </c>
      <c r="B258" s="36">
        <v>8.7354917532070864E-2</v>
      </c>
      <c r="C258" s="37">
        <v>0</v>
      </c>
      <c r="D258" s="37">
        <v>0</v>
      </c>
      <c r="E258" s="38">
        <v>0</v>
      </c>
      <c r="F258" s="37">
        <v>0</v>
      </c>
      <c r="G258" s="39">
        <v>0</v>
      </c>
      <c r="H258" s="40">
        <v>8.7354917532070864E-2</v>
      </c>
      <c r="J258" s="17">
        <v>53</v>
      </c>
      <c r="K258" s="17" t="str">
        <f t="shared" si="11"/>
        <v>013-Joint Transportation Committee</v>
      </c>
      <c r="L258" s="18" t="str">
        <f t="shared" si="12"/>
        <v>013</v>
      </c>
      <c r="M258" s="19"/>
      <c r="N258" s="19"/>
    </row>
    <row r="259" spans="1:14" ht="15" x14ac:dyDescent="0.25">
      <c r="A259" s="54" t="s">
        <v>73</v>
      </c>
      <c r="B259" s="36">
        <v>0</v>
      </c>
      <c r="C259" s="37">
        <v>0</v>
      </c>
      <c r="D259" s="37">
        <v>0</v>
      </c>
      <c r="E259" s="38">
        <v>0</v>
      </c>
      <c r="F259" s="37">
        <v>0</v>
      </c>
      <c r="G259" s="39">
        <v>0</v>
      </c>
      <c r="H259" s="40">
        <v>0</v>
      </c>
      <c r="J259" s="17">
        <v>54</v>
      </c>
      <c r="K259" s="17" t="str">
        <f t="shared" si="11"/>
        <v>013-Joint Transportation Committee</v>
      </c>
      <c r="L259" s="18" t="str">
        <f t="shared" si="12"/>
        <v>013</v>
      </c>
      <c r="M259" s="19"/>
      <c r="N259" s="19"/>
    </row>
    <row r="260" spans="1:14" ht="15" x14ac:dyDescent="0.25">
      <c r="A260" s="54" t="s">
        <v>74</v>
      </c>
      <c r="B260" s="36">
        <v>1.5656689065363472</v>
      </c>
      <c r="C260" s="37">
        <v>0</v>
      </c>
      <c r="D260" s="37">
        <v>0</v>
      </c>
      <c r="E260" s="38">
        <v>0</v>
      </c>
      <c r="F260" s="37">
        <v>0</v>
      </c>
      <c r="G260" s="39">
        <v>0</v>
      </c>
      <c r="H260" s="40">
        <v>1.5656689065363472</v>
      </c>
      <c r="J260" s="17">
        <v>55</v>
      </c>
      <c r="K260" s="17" t="str">
        <f t="shared" si="11"/>
        <v>013-Joint Transportation Committee</v>
      </c>
      <c r="L260" s="18" t="str">
        <f t="shared" si="12"/>
        <v>013</v>
      </c>
      <c r="M260" s="19"/>
      <c r="N260" s="19"/>
    </row>
    <row r="261" spans="1:14" ht="15" x14ac:dyDescent="0.25">
      <c r="A261" s="54" t="s">
        <v>75</v>
      </c>
      <c r="B261" s="36">
        <v>0</v>
      </c>
      <c r="C261" s="37">
        <v>0</v>
      </c>
      <c r="D261" s="37">
        <v>0</v>
      </c>
      <c r="E261" s="38">
        <v>0</v>
      </c>
      <c r="F261" s="37">
        <v>0</v>
      </c>
      <c r="G261" s="39">
        <v>0</v>
      </c>
      <c r="H261" s="40">
        <v>0</v>
      </c>
      <c r="J261" s="17">
        <v>56</v>
      </c>
      <c r="K261" s="17" t="str">
        <f t="shared" si="11"/>
        <v>013-Joint Transportation Committee</v>
      </c>
      <c r="L261" s="18" t="str">
        <f t="shared" si="12"/>
        <v>013</v>
      </c>
      <c r="M261" s="19"/>
      <c r="N261" s="19"/>
    </row>
    <row r="262" spans="1:14" ht="15" x14ac:dyDescent="0.25">
      <c r="A262" s="54" t="s">
        <v>76</v>
      </c>
      <c r="B262" s="36">
        <v>2.0846266949844794</v>
      </c>
      <c r="C262" s="37">
        <v>0</v>
      </c>
      <c r="D262" s="37">
        <v>0</v>
      </c>
      <c r="E262" s="38">
        <v>0</v>
      </c>
      <c r="F262" s="37">
        <v>0</v>
      </c>
      <c r="G262" s="39">
        <v>0</v>
      </c>
      <c r="H262" s="40">
        <v>2.0846266949844794</v>
      </c>
      <c r="J262" s="17">
        <v>57</v>
      </c>
      <c r="K262" s="17" t="str">
        <f t="shared" si="11"/>
        <v>013-Joint Transportation Committee</v>
      </c>
      <c r="L262" s="18" t="str">
        <f t="shared" si="12"/>
        <v>013</v>
      </c>
      <c r="M262" s="19"/>
      <c r="N262" s="19"/>
    </row>
    <row r="263" spans="1:14" ht="15" x14ac:dyDescent="0.25">
      <c r="A263" s="54" t="s">
        <v>77</v>
      </c>
      <c r="B263" s="36">
        <v>1.0102507929732447</v>
      </c>
      <c r="C263" s="37">
        <v>0</v>
      </c>
      <c r="D263" s="37">
        <v>0</v>
      </c>
      <c r="E263" s="38">
        <v>0</v>
      </c>
      <c r="F263" s="37">
        <v>0</v>
      </c>
      <c r="G263" s="39">
        <v>0</v>
      </c>
      <c r="H263" s="40">
        <v>1.0102507929732447</v>
      </c>
      <c r="J263" s="17">
        <v>58</v>
      </c>
      <c r="K263" s="17" t="str">
        <f t="shared" si="11"/>
        <v>013-Joint Transportation Committee</v>
      </c>
      <c r="L263" s="18" t="str">
        <f t="shared" si="12"/>
        <v>013</v>
      </c>
      <c r="M263" s="19"/>
      <c r="N263" s="19"/>
    </row>
    <row r="264" spans="1:14" ht="15" x14ac:dyDescent="0.25">
      <c r="A264" s="54" t="s">
        <v>78</v>
      </c>
      <c r="B264" s="36">
        <v>7.030881527551113</v>
      </c>
      <c r="C264" s="37">
        <v>0</v>
      </c>
      <c r="D264" s="37">
        <v>0</v>
      </c>
      <c r="E264" s="38">
        <v>0</v>
      </c>
      <c r="F264" s="37">
        <v>0</v>
      </c>
      <c r="G264" s="39">
        <v>0</v>
      </c>
      <c r="H264" s="40">
        <v>7.030881527551113</v>
      </c>
      <c r="J264" s="17">
        <v>59</v>
      </c>
      <c r="K264" s="17" t="str">
        <f t="shared" si="11"/>
        <v>013-Joint Transportation Committee</v>
      </c>
      <c r="L264" s="18" t="str">
        <f t="shared" si="12"/>
        <v>013</v>
      </c>
      <c r="M264" s="19"/>
      <c r="N264" s="19"/>
    </row>
    <row r="265" spans="1:14" ht="15" x14ac:dyDescent="0.25">
      <c r="A265" s="54" t="s">
        <v>79</v>
      </c>
      <c r="B265" s="36">
        <v>0</v>
      </c>
      <c r="C265" s="37">
        <v>0</v>
      </c>
      <c r="D265" s="37">
        <v>0</v>
      </c>
      <c r="E265" s="38">
        <v>0</v>
      </c>
      <c r="F265" s="37">
        <v>0</v>
      </c>
      <c r="G265" s="39">
        <v>0</v>
      </c>
      <c r="H265" s="40">
        <v>0</v>
      </c>
      <c r="J265" s="17">
        <v>60</v>
      </c>
      <c r="K265" s="17" t="str">
        <f t="shared" si="11"/>
        <v>013-Joint Transportation Committee</v>
      </c>
      <c r="L265" s="18" t="str">
        <f t="shared" si="12"/>
        <v>013</v>
      </c>
      <c r="M265" s="19"/>
      <c r="N265" s="19"/>
    </row>
    <row r="266" spans="1:14" ht="15" x14ac:dyDescent="0.25">
      <c r="A266" s="54"/>
      <c r="B266" s="36"/>
      <c r="C266" s="37"/>
      <c r="D266" s="37"/>
      <c r="E266" s="38"/>
      <c r="F266" s="37"/>
      <c r="G266" s="39"/>
      <c r="H266" s="40"/>
      <c r="J266" s="17">
        <v>61</v>
      </c>
      <c r="K266" s="17" t="str">
        <f t="shared" si="11"/>
        <v>013-Joint Transportation Committee</v>
      </c>
      <c r="L266" s="18" t="str">
        <f t="shared" si="12"/>
        <v>013</v>
      </c>
      <c r="M266" s="19"/>
      <c r="N266" s="19"/>
    </row>
    <row r="267" spans="1:14" x14ac:dyDescent="0.2">
      <c r="A267" s="44" t="s">
        <v>80</v>
      </c>
      <c r="B267" s="45">
        <v>12.216109903460548</v>
      </c>
      <c r="C267" s="46">
        <v>0</v>
      </c>
      <c r="D267" s="46">
        <v>0</v>
      </c>
      <c r="E267" s="47">
        <v>0</v>
      </c>
      <c r="F267" s="46">
        <v>0</v>
      </c>
      <c r="G267" s="48">
        <v>0</v>
      </c>
      <c r="H267" s="49">
        <v>12.216109903460548</v>
      </c>
      <c r="J267" s="17">
        <v>62</v>
      </c>
      <c r="K267" s="17" t="str">
        <f t="shared" si="11"/>
        <v>013-Joint Transportation Committee</v>
      </c>
      <c r="L267" s="18" t="str">
        <f t="shared" si="12"/>
        <v>013</v>
      </c>
      <c r="M267" s="19"/>
      <c r="N267" s="19"/>
    </row>
    <row r="268" spans="1:14" ht="15" x14ac:dyDescent="0.25">
      <c r="A268" s="54"/>
      <c r="B268" s="36"/>
      <c r="C268" s="37"/>
      <c r="D268" s="37"/>
      <c r="E268" s="38"/>
      <c r="F268" s="37"/>
      <c r="G268" s="39"/>
      <c r="H268" s="40"/>
      <c r="J268" s="17">
        <v>63</v>
      </c>
      <c r="K268" s="17" t="str">
        <f t="shared" si="11"/>
        <v>013-Joint Transportation Committee</v>
      </c>
      <c r="L268" s="18" t="str">
        <f t="shared" si="12"/>
        <v>013</v>
      </c>
      <c r="M268" s="19"/>
      <c r="N268" s="19"/>
    </row>
    <row r="269" spans="1:14" ht="15" x14ac:dyDescent="0.25">
      <c r="A269" s="54" t="s">
        <v>81</v>
      </c>
      <c r="B269" s="36">
        <v>0.99739628857422613</v>
      </c>
      <c r="C269" s="37">
        <v>0</v>
      </c>
      <c r="D269" s="37">
        <v>0</v>
      </c>
      <c r="E269" s="38">
        <v>0</v>
      </c>
      <c r="F269" s="37">
        <v>0</v>
      </c>
      <c r="G269" s="39">
        <v>0</v>
      </c>
      <c r="H269" s="40">
        <v>0.99739628857422613</v>
      </c>
      <c r="J269" s="17">
        <v>64</v>
      </c>
      <c r="K269" s="17" t="str">
        <f t="shared" si="11"/>
        <v>013-Joint Transportation Committee</v>
      </c>
      <c r="L269" s="18" t="str">
        <f t="shared" si="12"/>
        <v>013</v>
      </c>
      <c r="M269" s="19"/>
      <c r="N269" s="19"/>
    </row>
    <row r="270" spans="1:14" x14ac:dyDescent="0.2">
      <c r="A270" s="44" t="s">
        <v>82</v>
      </c>
      <c r="B270" s="45">
        <v>0.99739628857422613</v>
      </c>
      <c r="C270" s="46">
        <v>0</v>
      </c>
      <c r="D270" s="46">
        <v>0</v>
      </c>
      <c r="E270" s="47">
        <v>0</v>
      </c>
      <c r="F270" s="46">
        <v>0</v>
      </c>
      <c r="G270" s="48">
        <v>0</v>
      </c>
      <c r="H270" s="49">
        <v>0.99739628857422613</v>
      </c>
      <c r="J270" s="17">
        <v>65</v>
      </c>
      <c r="K270" s="17" t="str">
        <f t="shared" si="11"/>
        <v>013-Joint Transportation Committee</v>
      </c>
      <c r="L270" s="18" t="str">
        <f t="shared" si="12"/>
        <v>013</v>
      </c>
      <c r="M270" s="19"/>
      <c r="N270" s="19"/>
    </row>
    <row r="271" spans="1:14" ht="15" x14ac:dyDescent="0.25">
      <c r="A271" s="54"/>
      <c r="B271" s="54"/>
      <c r="C271" s="54"/>
      <c r="D271" s="54"/>
      <c r="E271" s="54"/>
      <c r="F271" s="54"/>
      <c r="G271" s="54"/>
      <c r="H271" s="54"/>
      <c r="J271" s="17">
        <v>66</v>
      </c>
      <c r="K271" s="17" t="str">
        <f t="shared" si="11"/>
        <v>013-Joint Transportation Committee</v>
      </c>
      <c r="L271" s="18" t="str">
        <f t="shared" si="12"/>
        <v>013</v>
      </c>
      <c r="M271" s="19"/>
      <c r="N271" s="19"/>
    </row>
    <row r="272" spans="1:14" x14ac:dyDescent="0.2">
      <c r="A272" s="58"/>
      <c r="B272" s="39"/>
      <c r="C272" s="51"/>
      <c r="D272" s="51"/>
      <c r="E272" s="52"/>
      <c r="F272" s="51"/>
      <c r="G272" s="39"/>
      <c r="H272" s="53"/>
      <c r="J272" s="17">
        <v>67</v>
      </c>
      <c r="K272" s="17" t="str">
        <f t="shared" si="11"/>
        <v>013-Joint Transportation Committee</v>
      </c>
      <c r="L272" s="18" t="str">
        <f t="shared" si="12"/>
        <v>013</v>
      </c>
      <c r="M272" s="19"/>
      <c r="N272" s="19"/>
    </row>
    <row r="273" spans="1:14" x14ac:dyDescent="0.2">
      <c r="A273" s="59" t="s">
        <v>83</v>
      </c>
      <c r="B273" s="60">
        <v>51.191333410800674</v>
      </c>
      <c r="C273" s="61">
        <v>0</v>
      </c>
      <c r="D273" s="61">
        <v>0</v>
      </c>
      <c r="E273" s="62">
        <v>-1</v>
      </c>
      <c r="F273" s="61">
        <v>6</v>
      </c>
      <c r="G273" s="60">
        <v>5</v>
      </c>
      <c r="H273" s="63">
        <v>56.191333410800667</v>
      </c>
      <c r="J273" s="17">
        <v>68</v>
      </c>
      <c r="K273" s="17" t="str">
        <f t="shared" si="11"/>
        <v>013-Joint Transportation Committee</v>
      </c>
      <c r="L273" s="18" t="str">
        <f t="shared" si="12"/>
        <v>013</v>
      </c>
      <c r="M273" s="19"/>
      <c r="N273" s="19"/>
    </row>
    <row r="274" spans="1:14" x14ac:dyDescent="0.2">
      <c r="A274" s="64"/>
      <c r="B274" s="65"/>
      <c r="C274" s="65"/>
      <c r="D274" s="65"/>
      <c r="E274" s="65"/>
      <c r="F274" s="65"/>
      <c r="G274" s="65"/>
      <c r="H274" s="65"/>
      <c r="J274" s="17">
        <v>1</v>
      </c>
      <c r="K274" s="17" t="str">
        <f>IF(J274=7,A238,IF(J274&gt;7,K264,""))</f>
        <v/>
      </c>
      <c r="L274" s="18" t="str">
        <f t="shared" si="12"/>
        <v/>
      </c>
      <c r="M274" s="19"/>
      <c r="N274" s="19"/>
    </row>
    <row r="275" spans="1:14" x14ac:dyDescent="0.2">
      <c r="A275" s="64"/>
      <c r="B275" s="65"/>
      <c r="C275" s="65"/>
      <c r="D275" s="65"/>
      <c r="E275" s="65"/>
      <c r="F275" s="65"/>
      <c r="G275" s="65"/>
      <c r="H275" s="65"/>
      <c r="J275" s="17">
        <v>2</v>
      </c>
      <c r="K275" s="17" t="str">
        <f>IF(J275=7,A239,IF(J275&gt;7,K274,""))</f>
        <v/>
      </c>
      <c r="L275" s="18" t="str">
        <f t="shared" si="12"/>
        <v/>
      </c>
      <c r="M275" s="19"/>
      <c r="N275" s="19"/>
    </row>
    <row r="276" spans="1:14" ht="15" x14ac:dyDescent="0.25">
      <c r="A276"/>
      <c r="B276"/>
      <c r="C276"/>
      <c r="D276"/>
      <c r="E276"/>
      <c r="F276"/>
      <c r="G276"/>
      <c r="H276"/>
      <c r="J276" s="17">
        <v>3</v>
      </c>
      <c r="K276" s="17" t="str">
        <f>IF(J276=7,A240,IF(J276&gt;7,K275,""))</f>
        <v/>
      </c>
      <c r="L276" s="18" t="str">
        <f t="shared" si="12"/>
        <v/>
      </c>
      <c r="M276" s="19"/>
      <c r="N276" s="19"/>
    </row>
    <row r="277" spans="1:14" ht="15" x14ac:dyDescent="0.25">
      <c r="A277"/>
      <c r="B277"/>
      <c r="C277"/>
      <c r="D277"/>
      <c r="E277"/>
      <c r="F277"/>
      <c r="G277"/>
      <c r="H277"/>
      <c r="J277" s="17">
        <v>4</v>
      </c>
      <c r="K277" s="17" t="str">
        <f>IF(J277=7,A241,IF(J277&gt;7,K276,""))</f>
        <v/>
      </c>
      <c r="L277" s="18" t="str">
        <f t="shared" si="12"/>
        <v/>
      </c>
      <c r="M277" s="19"/>
      <c r="N277" s="19"/>
    </row>
    <row r="278" spans="1:14" ht="15.75" x14ac:dyDescent="0.25">
      <c r="A278" s="21" t="s">
        <v>7</v>
      </c>
      <c r="B278" s="22"/>
      <c r="C278" s="22"/>
      <c r="D278" s="22"/>
      <c r="E278" s="22"/>
      <c r="F278" s="22"/>
      <c r="G278" s="22"/>
      <c r="H278" s="22"/>
      <c r="J278" s="17">
        <v>5</v>
      </c>
      <c r="K278" s="17" t="str">
        <f>IF(J278=7,A242,IF(J278&gt;7,K277,""))</f>
        <v/>
      </c>
      <c r="L278" s="18" t="str">
        <f t="shared" si="12"/>
        <v/>
      </c>
      <c r="M278" s="19"/>
      <c r="N278" s="19"/>
    </row>
    <row r="279" spans="1:14" ht="15" x14ac:dyDescent="0.25">
      <c r="A279" s="23" t="s">
        <v>8</v>
      </c>
      <c r="B279" s="24"/>
      <c r="C279" s="24"/>
      <c r="D279" s="24"/>
      <c r="E279" s="24"/>
      <c r="F279" s="24"/>
      <c r="G279" s="24"/>
      <c r="H279" s="24"/>
      <c r="J279" s="17">
        <v>6</v>
      </c>
      <c r="K279" s="17" t="str">
        <f>IF(J279=7,A243,IF(J279&gt;7,K278,""))</f>
        <v/>
      </c>
      <c r="L279" s="18" t="str">
        <f t="shared" si="12"/>
        <v/>
      </c>
      <c r="M279" s="19"/>
      <c r="N279" s="19"/>
    </row>
    <row r="280" spans="1:14" ht="15" x14ac:dyDescent="0.25">
      <c r="A280" s="25" t="s">
        <v>87</v>
      </c>
      <c r="B280" s="22"/>
      <c r="C280" s="22"/>
      <c r="D280" s="22"/>
      <c r="E280" s="22"/>
      <c r="F280" s="22"/>
      <c r="G280" s="22"/>
      <c r="H280" s="22"/>
      <c r="J280" s="17">
        <v>7</v>
      </c>
      <c r="K280" s="17" t="str">
        <f>IF(J280=7,A280,IF(J280&gt;7,K279,""))</f>
        <v>014-Jt Leg Audit &amp; Review Committee</v>
      </c>
      <c r="L280" s="18" t="str">
        <f t="shared" si="12"/>
        <v>014</v>
      </c>
      <c r="M280" s="19"/>
      <c r="N280" s="19"/>
    </row>
    <row r="281" spans="1:14" ht="15" x14ac:dyDescent="0.25">
      <c r="A281" s="25"/>
      <c r="B281" s="22"/>
      <c r="C281" s="22"/>
      <c r="D281" s="22"/>
      <c r="E281" s="22"/>
      <c r="F281" s="22"/>
      <c r="G281" s="22"/>
      <c r="H281" s="22"/>
      <c r="J281" s="17">
        <v>8</v>
      </c>
      <c r="K281" s="17" t="str">
        <f t="shared" ref="K281:K341" si="13">IF(J281=7,A245,IF(J281&gt;7,K280,""))</f>
        <v>014-Jt Leg Audit &amp; Review Committee</v>
      </c>
      <c r="L281" s="18" t="str">
        <f t="shared" si="12"/>
        <v>014</v>
      </c>
      <c r="M281" s="19"/>
      <c r="N281" s="19"/>
    </row>
    <row r="282" spans="1:14" ht="15" x14ac:dyDescent="0.25">
      <c r="A282" s="26"/>
      <c r="B282" s="27"/>
      <c r="C282" s="94" t="s">
        <v>10</v>
      </c>
      <c r="D282" s="95"/>
      <c r="E282" s="94" t="s">
        <v>11</v>
      </c>
      <c r="F282" s="95"/>
      <c r="G282" s="28"/>
      <c r="H282" s="28"/>
      <c r="J282" s="17">
        <v>9</v>
      </c>
      <c r="K282" s="17" t="str">
        <f t="shared" si="13"/>
        <v>014-Jt Leg Audit &amp; Review Committee</v>
      </c>
      <c r="L282" s="18" t="str">
        <f t="shared" si="12"/>
        <v>014</v>
      </c>
      <c r="M282" s="19"/>
      <c r="N282" s="19"/>
    </row>
    <row r="283" spans="1:14" ht="24" x14ac:dyDescent="0.2">
      <c r="A283" s="29" t="s">
        <v>12</v>
      </c>
      <c r="B283" s="30" t="s">
        <v>13</v>
      </c>
      <c r="C283" s="31" t="s">
        <v>14</v>
      </c>
      <c r="D283" s="32" t="s">
        <v>15</v>
      </c>
      <c r="E283" s="31" t="s">
        <v>14</v>
      </c>
      <c r="F283" s="32" t="s">
        <v>15</v>
      </c>
      <c r="G283" s="33" t="s">
        <v>16</v>
      </c>
      <c r="H283" s="33" t="s">
        <v>17</v>
      </c>
      <c r="J283" s="17">
        <v>10</v>
      </c>
      <c r="K283" s="17" t="str">
        <f t="shared" si="13"/>
        <v>014-Jt Leg Audit &amp; Review Committee</v>
      </c>
      <c r="L283" s="18" t="str">
        <f t="shared" si="12"/>
        <v>014</v>
      </c>
      <c r="M283" s="19"/>
      <c r="N283" s="19"/>
    </row>
    <row r="284" spans="1:14" ht="15" x14ac:dyDescent="0.25">
      <c r="A284" s="35" t="s">
        <v>20</v>
      </c>
      <c r="B284" s="36">
        <v>1.0109393230768502</v>
      </c>
      <c r="C284" s="37">
        <v>0</v>
      </c>
      <c r="D284" s="37">
        <v>0</v>
      </c>
      <c r="E284" s="38">
        <v>0</v>
      </c>
      <c r="F284" s="37">
        <v>0</v>
      </c>
      <c r="G284" s="39">
        <v>0</v>
      </c>
      <c r="H284" s="40">
        <v>1.0109393230768502</v>
      </c>
      <c r="J284" s="17">
        <v>11</v>
      </c>
      <c r="K284" s="17" t="str">
        <f t="shared" si="13"/>
        <v>014-Jt Leg Audit &amp; Review Committee</v>
      </c>
      <c r="L284" s="18" t="str">
        <f t="shared" si="12"/>
        <v>014</v>
      </c>
      <c r="M284" s="19" t="s">
        <v>21</v>
      </c>
      <c r="N284" s="19"/>
    </row>
    <row r="285" spans="1:14" ht="15" x14ac:dyDescent="0.25">
      <c r="A285" s="42" t="s">
        <v>22</v>
      </c>
      <c r="B285" s="36">
        <v>3.0660807651130799</v>
      </c>
      <c r="C285" s="37">
        <v>0</v>
      </c>
      <c r="D285" s="37">
        <v>0</v>
      </c>
      <c r="E285" s="38">
        <v>0</v>
      </c>
      <c r="F285" s="37">
        <v>0</v>
      </c>
      <c r="G285" s="39">
        <v>0</v>
      </c>
      <c r="H285" s="40">
        <v>3.0660807651130799</v>
      </c>
      <c r="J285" s="17">
        <v>12</v>
      </c>
      <c r="K285" s="17" t="str">
        <f t="shared" si="13"/>
        <v>014-Jt Leg Audit &amp; Review Committee</v>
      </c>
      <c r="L285" s="18" t="str">
        <f t="shared" si="12"/>
        <v>014</v>
      </c>
      <c r="M285" s="19"/>
      <c r="N285" s="19"/>
    </row>
    <row r="286" spans="1:14" ht="15" x14ac:dyDescent="0.25">
      <c r="A286" s="42" t="s">
        <v>23</v>
      </c>
      <c r="B286" s="36">
        <v>28.471653496524272</v>
      </c>
      <c r="C286" s="37">
        <v>-2</v>
      </c>
      <c r="D286" s="37">
        <v>1</v>
      </c>
      <c r="E286" s="38">
        <v>0</v>
      </c>
      <c r="F286" s="37">
        <v>0</v>
      </c>
      <c r="G286" s="39">
        <v>-1</v>
      </c>
      <c r="H286" s="40">
        <v>27.471653496524272</v>
      </c>
      <c r="J286" s="17">
        <v>13</v>
      </c>
      <c r="K286" s="17" t="str">
        <f t="shared" si="13"/>
        <v>014-Jt Leg Audit &amp; Review Committee</v>
      </c>
      <c r="L286" s="18" t="str">
        <f t="shared" si="12"/>
        <v>014</v>
      </c>
      <c r="M286" s="19"/>
      <c r="N286" s="19"/>
    </row>
    <row r="287" spans="1:14" ht="15" x14ac:dyDescent="0.25">
      <c r="A287" s="42" t="s">
        <v>24</v>
      </c>
      <c r="B287" s="36">
        <v>36.340594449999998</v>
      </c>
      <c r="C287" s="37">
        <v>0</v>
      </c>
      <c r="D287" s="37">
        <v>0</v>
      </c>
      <c r="E287" s="38">
        <v>0</v>
      </c>
      <c r="F287" s="37">
        <v>0</v>
      </c>
      <c r="G287" s="39">
        <v>0</v>
      </c>
      <c r="H287" s="40">
        <v>36.340594449999998</v>
      </c>
      <c r="J287" s="17">
        <v>14</v>
      </c>
      <c r="K287" s="17" t="str">
        <f t="shared" si="13"/>
        <v>014-Jt Leg Audit &amp; Review Committee</v>
      </c>
      <c r="L287" s="18" t="str">
        <f t="shared" si="12"/>
        <v>014</v>
      </c>
      <c r="M287" s="19"/>
      <c r="N287" s="19"/>
    </row>
    <row r="288" spans="1:14" ht="15" x14ac:dyDescent="0.25">
      <c r="A288" s="42" t="s">
        <v>25</v>
      </c>
      <c r="B288" s="36">
        <v>0</v>
      </c>
      <c r="C288" s="37">
        <v>0</v>
      </c>
      <c r="D288" s="37">
        <v>0</v>
      </c>
      <c r="E288" s="38">
        <v>0</v>
      </c>
      <c r="F288" s="37">
        <v>0</v>
      </c>
      <c r="G288" s="39">
        <v>0</v>
      </c>
      <c r="H288" s="40">
        <v>0</v>
      </c>
      <c r="J288" s="17">
        <v>15</v>
      </c>
      <c r="K288" s="17" t="str">
        <f t="shared" si="13"/>
        <v>014-Jt Leg Audit &amp; Review Committee</v>
      </c>
      <c r="L288" s="18" t="str">
        <f t="shared" si="12"/>
        <v>014</v>
      </c>
      <c r="M288" s="19"/>
      <c r="N288" s="19"/>
    </row>
    <row r="289" spans="1:14" ht="15" x14ac:dyDescent="0.25">
      <c r="A289" s="42" t="s">
        <v>26</v>
      </c>
      <c r="B289" s="36">
        <v>19.143993903760268</v>
      </c>
      <c r="C289" s="37">
        <v>1</v>
      </c>
      <c r="D289" s="37">
        <v>1</v>
      </c>
      <c r="E289" s="38">
        <v>0</v>
      </c>
      <c r="F289" s="37">
        <v>0</v>
      </c>
      <c r="G289" s="39">
        <v>2</v>
      </c>
      <c r="H289" s="40">
        <v>21.143993903760268</v>
      </c>
      <c r="J289" s="17">
        <v>16</v>
      </c>
      <c r="K289" s="17" t="str">
        <f t="shared" si="13"/>
        <v>014-Jt Leg Audit &amp; Review Committee</v>
      </c>
      <c r="L289" s="18" t="str">
        <f t="shared" si="12"/>
        <v>014</v>
      </c>
      <c r="M289" s="19"/>
      <c r="N289" s="19"/>
    </row>
    <row r="290" spans="1:14" ht="15" x14ac:dyDescent="0.25">
      <c r="A290" s="42" t="s">
        <v>27</v>
      </c>
      <c r="B290" s="36">
        <v>2.0363682494967299</v>
      </c>
      <c r="C290" s="37">
        <v>0</v>
      </c>
      <c r="D290" s="37">
        <v>0</v>
      </c>
      <c r="E290" s="38">
        <v>0</v>
      </c>
      <c r="F290" s="37">
        <v>0</v>
      </c>
      <c r="G290" s="39">
        <v>0</v>
      </c>
      <c r="H290" s="40">
        <v>2.0363682494967299</v>
      </c>
      <c r="J290" s="17">
        <v>17</v>
      </c>
      <c r="K290" s="17" t="str">
        <f t="shared" si="13"/>
        <v>014-Jt Leg Audit &amp; Review Committee</v>
      </c>
      <c r="L290" s="18" t="str">
        <f t="shared" si="12"/>
        <v>014</v>
      </c>
      <c r="M290" s="19"/>
      <c r="N290" s="19"/>
    </row>
    <row r="291" spans="1:14" x14ac:dyDescent="0.2">
      <c r="A291" s="43"/>
      <c r="B291" s="36"/>
      <c r="C291" s="37"/>
      <c r="D291" s="37"/>
      <c r="E291" s="38"/>
      <c r="F291" s="37"/>
      <c r="G291" s="39"/>
      <c r="H291" s="40"/>
      <c r="J291" s="17">
        <v>18</v>
      </c>
      <c r="K291" s="17" t="str">
        <f t="shared" si="13"/>
        <v>014-Jt Leg Audit &amp; Review Committee</v>
      </c>
      <c r="L291" s="18" t="str">
        <f t="shared" si="12"/>
        <v>014</v>
      </c>
      <c r="M291" s="19"/>
      <c r="N291" s="19"/>
    </row>
    <row r="292" spans="1:14" x14ac:dyDescent="0.2">
      <c r="A292" s="44"/>
      <c r="B292" s="45">
        <v>90.069630187971214</v>
      </c>
      <c r="C292" s="46">
        <v>-1</v>
      </c>
      <c r="D292" s="46">
        <v>2</v>
      </c>
      <c r="E292" s="47">
        <v>0</v>
      </c>
      <c r="F292" s="46">
        <v>0</v>
      </c>
      <c r="G292" s="48">
        <v>1</v>
      </c>
      <c r="H292" s="49">
        <v>91.069630187971214</v>
      </c>
      <c r="J292" s="17">
        <v>19</v>
      </c>
      <c r="K292" s="17" t="str">
        <f t="shared" si="13"/>
        <v>014-Jt Leg Audit &amp; Review Committee</v>
      </c>
      <c r="L292" s="18" t="str">
        <f t="shared" si="12"/>
        <v>014</v>
      </c>
      <c r="M292" s="19"/>
      <c r="N292" s="19"/>
    </row>
    <row r="293" spans="1:14" x14ac:dyDescent="0.2">
      <c r="A293" s="50"/>
      <c r="B293" s="39"/>
      <c r="C293" s="51"/>
      <c r="D293" s="51"/>
      <c r="E293" s="52"/>
      <c r="F293" s="51"/>
      <c r="G293" s="39"/>
      <c r="H293" s="53"/>
      <c r="J293" s="17">
        <v>20</v>
      </c>
      <c r="K293" s="17" t="str">
        <f t="shared" si="13"/>
        <v>014-Jt Leg Audit &amp; Review Committee</v>
      </c>
      <c r="L293" s="18" t="str">
        <f t="shared" si="12"/>
        <v>014</v>
      </c>
      <c r="M293" s="19"/>
      <c r="N293" s="19"/>
    </row>
    <row r="294" spans="1:14" ht="15" x14ac:dyDescent="0.25">
      <c r="A294" s="42" t="s">
        <v>28</v>
      </c>
      <c r="B294" s="36">
        <v>11.279795227760795</v>
      </c>
      <c r="C294" s="37">
        <v>0</v>
      </c>
      <c r="D294" s="37">
        <v>0</v>
      </c>
      <c r="E294" s="38">
        <v>-12</v>
      </c>
      <c r="F294" s="37">
        <v>13</v>
      </c>
      <c r="G294" s="39">
        <v>1</v>
      </c>
      <c r="H294" s="40">
        <v>12.279795227760795</v>
      </c>
      <c r="J294" s="17">
        <v>21</v>
      </c>
      <c r="K294" s="17" t="str">
        <f t="shared" si="13"/>
        <v>014-Jt Leg Audit &amp; Review Committee</v>
      </c>
      <c r="L294" s="18" t="str">
        <f t="shared" si="12"/>
        <v>014</v>
      </c>
      <c r="M294" s="19"/>
      <c r="N294" s="19"/>
    </row>
    <row r="295" spans="1:14" ht="15" x14ac:dyDescent="0.25">
      <c r="A295" s="42" t="s">
        <v>29</v>
      </c>
      <c r="B295" s="36">
        <v>28.712656727567108</v>
      </c>
      <c r="C295" s="37">
        <v>0</v>
      </c>
      <c r="D295" s="37">
        <v>0</v>
      </c>
      <c r="E295" s="38">
        <v>8</v>
      </c>
      <c r="F295" s="37">
        <v>23</v>
      </c>
      <c r="G295" s="39">
        <v>31</v>
      </c>
      <c r="H295" s="40">
        <v>59.712656727567108</v>
      </c>
      <c r="J295" s="17">
        <v>22</v>
      </c>
      <c r="K295" s="17" t="str">
        <f t="shared" si="13"/>
        <v>014-Jt Leg Audit &amp; Review Committee</v>
      </c>
      <c r="L295" s="18" t="str">
        <f t="shared" si="12"/>
        <v>014</v>
      </c>
      <c r="M295" s="19"/>
      <c r="N295" s="19"/>
    </row>
    <row r="296" spans="1:14" ht="15" x14ac:dyDescent="0.25">
      <c r="A296" s="42" t="s">
        <v>30</v>
      </c>
      <c r="B296" s="36">
        <v>26.11064352319676</v>
      </c>
      <c r="C296" s="37">
        <v>0</v>
      </c>
      <c r="D296" s="37">
        <v>0</v>
      </c>
      <c r="E296" s="38">
        <v>0</v>
      </c>
      <c r="F296" s="37">
        <v>0</v>
      </c>
      <c r="G296" s="39">
        <v>0</v>
      </c>
      <c r="H296" s="40">
        <v>26.11064352319676</v>
      </c>
      <c r="J296" s="17">
        <v>23</v>
      </c>
      <c r="K296" s="17" t="str">
        <f t="shared" si="13"/>
        <v>014-Jt Leg Audit &amp; Review Committee</v>
      </c>
      <c r="L296" s="18" t="str">
        <f t="shared" ref="L296:L368" si="14">LEFT(K296,3)</f>
        <v>014</v>
      </c>
      <c r="M296" s="19"/>
      <c r="N296" s="19"/>
    </row>
    <row r="297" spans="1:14" ht="15" x14ac:dyDescent="0.25">
      <c r="A297" s="54"/>
      <c r="B297" s="36"/>
      <c r="C297" s="37"/>
      <c r="D297" s="37"/>
      <c r="E297" s="38"/>
      <c r="F297" s="37"/>
      <c r="G297" s="39"/>
      <c r="H297" s="40"/>
      <c r="J297" s="17">
        <v>24</v>
      </c>
      <c r="K297" s="17" t="str">
        <f t="shared" si="13"/>
        <v>014-Jt Leg Audit &amp; Review Committee</v>
      </c>
      <c r="L297" s="18" t="str">
        <f t="shared" si="14"/>
        <v>014</v>
      </c>
      <c r="M297" s="19"/>
      <c r="N297" s="19"/>
    </row>
    <row r="298" spans="1:14" x14ac:dyDescent="0.2">
      <c r="A298" s="44" t="s">
        <v>31</v>
      </c>
      <c r="B298" s="45">
        <v>66.103095478524665</v>
      </c>
      <c r="C298" s="46">
        <v>0</v>
      </c>
      <c r="D298" s="46">
        <v>0</v>
      </c>
      <c r="E298" s="46">
        <v>-4</v>
      </c>
      <c r="F298" s="46">
        <v>36</v>
      </c>
      <c r="G298" s="46">
        <v>32</v>
      </c>
      <c r="H298" s="49">
        <v>98.103095478524665</v>
      </c>
      <c r="J298" s="17">
        <v>25</v>
      </c>
      <c r="K298" s="17" t="str">
        <f t="shared" si="13"/>
        <v>014-Jt Leg Audit &amp; Review Committee</v>
      </c>
      <c r="L298" s="18" t="str">
        <f t="shared" si="14"/>
        <v>014</v>
      </c>
      <c r="M298" s="19"/>
      <c r="N298" s="19"/>
    </row>
    <row r="299" spans="1:14" ht="15" x14ac:dyDescent="0.25">
      <c r="A299" s="54"/>
      <c r="B299" s="36"/>
      <c r="C299" s="37"/>
      <c r="D299" s="37"/>
      <c r="E299" s="38"/>
      <c r="F299" s="37"/>
      <c r="G299" s="39"/>
      <c r="H299" s="40"/>
      <c r="J299" s="17">
        <v>26</v>
      </c>
      <c r="K299" s="17" t="str">
        <f t="shared" si="13"/>
        <v>014-Jt Leg Audit &amp; Review Committee</v>
      </c>
      <c r="L299" s="18" t="str">
        <f t="shared" si="14"/>
        <v>014</v>
      </c>
      <c r="M299" s="19"/>
      <c r="N299" s="19"/>
    </row>
    <row r="300" spans="1:14" ht="15" x14ac:dyDescent="0.25">
      <c r="A300" s="54" t="s">
        <v>32</v>
      </c>
      <c r="B300" s="36">
        <v>0.86418205514126401</v>
      </c>
      <c r="C300" s="37">
        <v>0</v>
      </c>
      <c r="D300" s="37">
        <v>0</v>
      </c>
      <c r="E300" s="38">
        <v>0</v>
      </c>
      <c r="F300" s="37">
        <v>0</v>
      </c>
      <c r="G300" s="39">
        <v>0</v>
      </c>
      <c r="H300" s="40">
        <v>0.86418205514126401</v>
      </c>
      <c r="J300" s="17">
        <v>27</v>
      </c>
      <c r="K300" s="17" t="str">
        <f t="shared" si="13"/>
        <v>014-Jt Leg Audit &amp; Review Committee</v>
      </c>
      <c r="L300" s="18" t="str">
        <f t="shared" si="14"/>
        <v>014</v>
      </c>
      <c r="M300" s="19" t="s">
        <v>33</v>
      </c>
      <c r="N300" s="19"/>
    </row>
    <row r="301" spans="1:14" ht="15" x14ac:dyDescent="0.25">
      <c r="A301" s="54" t="s">
        <v>34</v>
      </c>
      <c r="B301" s="36">
        <v>3.8954081161323506</v>
      </c>
      <c r="C301" s="37">
        <v>0</v>
      </c>
      <c r="D301" s="37">
        <v>0</v>
      </c>
      <c r="E301" s="38">
        <v>0</v>
      </c>
      <c r="F301" s="37">
        <v>0</v>
      </c>
      <c r="G301" s="39">
        <v>0</v>
      </c>
      <c r="H301" s="40">
        <v>3.8954081161323506</v>
      </c>
      <c r="J301" s="17">
        <v>28</v>
      </c>
      <c r="K301" s="17" t="str">
        <f t="shared" si="13"/>
        <v>014-Jt Leg Audit &amp; Review Committee</v>
      </c>
      <c r="L301" s="18" t="str">
        <f t="shared" si="14"/>
        <v>014</v>
      </c>
      <c r="M301" s="19" t="s">
        <v>35</v>
      </c>
      <c r="N301" s="19"/>
    </row>
    <row r="302" spans="1:14" ht="15" x14ac:dyDescent="0.25">
      <c r="A302" s="54" t="s">
        <v>36</v>
      </c>
      <c r="B302" s="36">
        <v>1.3711781083581696</v>
      </c>
      <c r="C302" s="37">
        <v>0</v>
      </c>
      <c r="D302" s="37">
        <v>0</v>
      </c>
      <c r="E302" s="38">
        <v>0</v>
      </c>
      <c r="F302" s="37">
        <v>0</v>
      </c>
      <c r="G302" s="39">
        <v>0</v>
      </c>
      <c r="H302" s="40">
        <v>1.3711781083581696</v>
      </c>
      <c r="J302" s="17">
        <v>29</v>
      </c>
      <c r="K302" s="17" t="str">
        <f t="shared" si="13"/>
        <v>014-Jt Leg Audit &amp; Review Committee</v>
      </c>
      <c r="L302" s="18" t="str">
        <f t="shared" si="14"/>
        <v>014</v>
      </c>
      <c r="M302" s="19" t="s">
        <v>37</v>
      </c>
      <c r="N302" s="19"/>
    </row>
    <row r="303" spans="1:14" ht="15" x14ac:dyDescent="0.25">
      <c r="A303" s="54" t="s">
        <v>38</v>
      </c>
      <c r="B303" s="36">
        <v>0.13164602576430406</v>
      </c>
      <c r="C303" s="37">
        <v>0</v>
      </c>
      <c r="D303" s="37">
        <v>0</v>
      </c>
      <c r="E303" s="38">
        <v>0</v>
      </c>
      <c r="F303" s="37">
        <v>0</v>
      </c>
      <c r="G303" s="39">
        <v>0</v>
      </c>
      <c r="H303" s="40">
        <v>0.13164602576430406</v>
      </c>
      <c r="J303" s="17">
        <v>30</v>
      </c>
      <c r="K303" s="17" t="str">
        <f t="shared" si="13"/>
        <v>014-Jt Leg Audit &amp; Review Committee</v>
      </c>
      <c r="L303" s="18" t="str">
        <f t="shared" si="14"/>
        <v>014</v>
      </c>
      <c r="M303" s="19" t="s">
        <v>39</v>
      </c>
      <c r="N303" s="19"/>
    </row>
    <row r="304" spans="1:14" ht="15" x14ac:dyDescent="0.25">
      <c r="A304" s="54" t="s">
        <v>40</v>
      </c>
      <c r="B304" s="36">
        <v>0</v>
      </c>
      <c r="C304" s="37">
        <v>0</v>
      </c>
      <c r="D304" s="37">
        <v>0</v>
      </c>
      <c r="E304" s="38">
        <v>0</v>
      </c>
      <c r="F304" s="37">
        <v>0</v>
      </c>
      <c r="G304" s="39">
        <v>0</v>
      </c>
      <c r="H304" s="40">
        <v>0</v>
      </c>
      <c r="J304" s="17">
        <v>31</v>
      </c>
      <c r="K304" s="17" t="str">
        <f t="shared" si="13"/>
        <v>014-Jt Leg Audit &amp; Review Committee</v>
      </c>
      <c r="L304" s="18" t="str">
        <f t="shared" si="14"/>
        <v>014</v>
      </c>
      <c r="M304" s="19" t="s">
        <v>41</v>
      </c>
      <c r="N304" s="19"/>
    </row>
    <row r="305" spans="1:14" ht="15" x14ac:dyDescent="0.25">
      <c r="A305" s="54" t="s">
        <v>42</v>
      </c>
      <c r="B305" s="36">
        <v>5.1157358256195531</v>
      </c>
      <c r="C305" s="37">
        <v>0</v>
      </c>
      <c r="D305" s="37">
        <v>0</v>
      </c>
      <c r="E305" s="38">
        <v>-2</v>
      </c>
      <c r="F305" s="37">
        <v>-3</v>
      </c>
      <c r="G305" s="39">
        <v>-5</v>
      </c>
      <c r="H305" s="40">
        <v>0.11573582561955309</v>
      </c>
      <c r="J305" s="17">
        <v>32</v>
      </c>
      <c r="K305" s="17" t="str">
        <f t="shared" si="13"/>
        <v>014-Jt Leg Audit &amp; Review Committee</v>
      </c>
      <c r="L305" s="18" t="str">
        <f t="shared" si="14"/>
        <v>014</v>
      </c>
      <c r="M305" s="19" t="s">
        <v>43</v>
      </c>
      <c r="N305" s="19"/>
    </row>
    <row r="306" spans="1:14" ht="15" x14ac:dyDescent="0.25">
      <c r="A306" s="54" t="s">
        <v>44</v>
      </c>
      <c r="B306" s="36">
        <v>4.5863861362753617</v>
      </c>
      <c r="C306" s="37">
        <v>0</v>
      </c>
      <c r="D306" s="37">
        <v>0</v>
      </c>
      <c r="E306" s="38">
        <v>0</v>
      </c>
      <c r="F306" s="37">
        <v>0</v>
      </c>
      <c r="G306" s="39">
        <v>0</v>
      </c>
      <c r="H306" s="40">
        <v>4.5863861362753617</v>
      </c>
      <c r="J306" s="17">
        <v>33</v>
      </c>
      <c r="K306" s="17" t="str">
        <f t="shared" si="13"/>
        <v>014-Jt Leg Audit &amp; Review Committee</v>
      </c>
      <c r="L306" s="18" t="str">
        <f t="shared" si="14"/>
        <v>014</v>
      </c>
      <c r="M306" s="19" t="s">
        <v>45</v>
      </c>
      <c r="N306" s="19"/>
    </row>
    <row r="307" spans="1:14" ht="15" x14ac:dyDescent="0.25">
      <c r="A307" s="54" t="s">
        <v>46</v>
      </c>
      <c r="B307" s="36">
        <v>0</v>
      </c>
      <c r="C307" s="37">
        <v>0</v>
      </c>
      <c r="D307" s="37">
        <v>0</v>
      </c>
      <c r="E307" s="38">
        <v>0</v>
      </c>
      <c r="F307" s="37">
        <v>0</v>
      </c>
      <c r="G307" s="39">
        <v>0</v>
      </c>
      <c r="H307" s="40">
        <v>0</v>
      </c>
      <c r="J307" s="17">
        <v>34</v>
      </c>
      <c r="K307" s="17" t="str">
        <f t="shared" si="13"/>
        <v>014-Jt Leg Audit &amp; Review Committee</v>
      </c>
      <c r="L307" s="18" t="str">
        <f t="shared" si="14"/>
        <v>014</v>
      </c>
      <c r="M307" s="19" t="s">
        <v>47</v>
      </c>
      <c r="N307" s="19"/>
    </row>
    <row r="308" spans="1:14" ht="15" x14ac:dyDescent="0.25">
      <c r="A308" s="54" t="s">
        <v>48</v>
      </c>
      <c r="B308" s="36">
        <v>0</v>
      </c>
      <c r="C308" s="37">
        <v>0</v>
      </c>
      <c r="D308" s="37">
        <v>0</v>
      </c>
      <c r="E308" s="38">
        <v>1</v>
      </c>
      <c r="F308" s="37">
        <v>0</v>
      </c>
      <c r="G308" s="39">
        <v>1</v>
      </c>
      <c r="H308" s="40">
        <v>1</v>
      </c>
      <c r="J308" s="17">
        <v>35</v>
      </c>
      <c r="K308" s="17" t="str">
        <f t="shared" si="13"/>
        <v>014-Jt Leg Audit &amp; Review Committee</v>
      </c>
      <c r="L308" s="18" t="str">
        <f t="shared" si="14"/>
        <v>014</v>
      </c>
      <c r="M308" s="56" t="s">
        <v>49</v>
      </c>
      <c r="N308" s="19"/>
    </row>
    <row r="309" spans="1:14" ht="15" x14ac:dyDescent="0.25">
      <c r="A309" s="54" t="s">
        <v>50</v>
      </c>
      <c r="B309" s="36">
        <v>0.38206224538003353</v>
      </c>
      <c r="C309" s="37">
        <v>0</v>
      </c>
      <c r="D309" s="37">
        <v>0</v>
      </c>
      <c r="E309" s="38">
        <v>0</v>
      </c>
      <c r="F309" s="37">
        <v>0</v>
      </c>
      <c r="G309" s="39">
        <v>0</v>
      </c>
      <c r="H309" s="40">
        <v>0.38206224538003353</v>
      </c>
      <c r="J309" s="17">
        <v>36</v>
      </c>
      <c r="K309" s="17" t="str">
        <f t="shared" si="13"/>
        <v>014-Jt Leg Audit &amp; Review Committee</v>
      </c>
      <c r="L309" s="18" t="str">
        <f t="shared" si="14"/>
        <v>014</v>
      </c>
      <c r="M309" s="19" t="s">
        <v>51</v>
      </c>
      <c r="N309" s="19"/>
    </row>
    <row r="310" spans="1:14" ht="15" x14ac:dyDescent="0.25">
      <c r="A310" s="54" t="s">
        <v>52</v>
      </c>
      <c r="B310" s="36">
        <v>0</v>
      </c>
      <c r="C310" s="37">
        <v>0</v>
      </c>
      <c r="D310" s="37">
        <v>0</v>
      </c>
      <c r="E310" s="38">
        <v>1</v>
      </c>
      <c r="F310" s="37">
        <v>0</v>
      </c>
      <c r="G310" s="39">
        <v>1</v>
      </c>
      <c r="H310" s="40">
        <v>1</v>
      </c>
      <c r="J310" s="17">
        <v>37</v>
      </c>
      <c r="K310" s="17" t="str">
        <f t="shared" si="13"/>
        <v>014-Jt Leg Audit &amp; Review Committee</v>
      </c>
      <c r="L310" s="18" t="str">
        <f t="shared" si="14"/>
        <v>014</v>
      </c>
      <c r="M310" s="56" t="s">
        <v>53</v>
      </c>
      <c r="N310" s="19"/>
    </row>
    <row r="311" spans="1:14" ht="15" x14ac:dyDescent="0.25">
      <c r="A311" s="54" t="s">
        <v>54</v>
      </c>
      <c r="B311" s="36">
        <v>3.8698552953531156</v>
      </c>
      <c r="C311" s="37">
        <v>0</v>
      </c>
      <c r="D311" s="37">
        <v>0</v>
      </c>
      <c r="E311" s="38">
        <v>0</v>
      </c>
      <c r="F311" s="37">
        <v>0</v>
      </c>
      <c r="G311" s="39">
        <v>0</v>
      </c>
      <c r="H311" s="40">
        <v>3.8698552953531156</v>
      </c>
      <c r="J311" s="17">
        <v>38</v>
      </c>
      <c r="K311" s="17" t="str">
        <f t="shared" si="13"/>
        <v>014-Jt Leg Audit &amp; Review Committee</v>
      </c>
      <c r="L311" s="18" t="str">
        <f t="shared" si="14"/>
        <v>014</v>
      </c>
      <c r="M311" s="19" t="s">
        <v>55</v>
      </c>
      <c r="N311" s="19"/>
    </row>
    <row r="312" spans="1:14" ht="15" x14ac:dyDescent="0.25">
      <c r="A312" s="54" t="s">
        <v>56</v>
      </c>
      <c r="B312" s="36">
        <v>0</v>
      </c>
      <c r="C312" s="37">
        <v>0</v>
      </c>
      <c r="D312" s="37">
        <v>0</v>
      </c>
      <c r="E312" s="38">
        <v>0</v>
      </c>
      <c r="F312" s="37">
        <v>0</v>
      </c>
      <c r="G312" s="39">
        <v>0</v>
      </c>
      <c r="H312" s="40">
        <v>0</v>
      </c>
      <c r="J312" s="17">
        <v>39</v>
      </c>
      <c r="K312" s="17" t="str">
        <f t="shared" si="13"/>
        <v>014-Jt Leg Audit &amp; Review Committee</v>
      </c>
      <c r="L312" s="18" t="str">
        <f t="shared" si="14"/>
        <v>014</v>
      </c>
      <c r="M312" s="19" t="s">
        <v>57</v>
      </c>
      <c r="N312" s="19"/>
    </row>
    <row r="313" spans="1:14" ht="15" x14ac:dyDescent="0.25">
      <c r="A313" s="54" t="s">
        <v>58</v>
      </c>
      <c r="B313" s="36">
        <v>0</v>
      </c>
      <c r="C313" s="37">
        <v>0</v>
      </c>
      <c r="D313" s="37">
        <v>0</v>
      </c>
      <c r="E313" s="38">
        <v>0</v>
      </c>
      <c r="F313" s="37">
        <v>0</v>
      </c>
      <c r="G313" s="39">
        <v>0</v>
      </c>
      <c r="H313" s="40">
        <v>0</v>
      </c>
      <c r="J313" s="17">
        <v>40</v>
      </c>
      <c r="K313" s="17" t="str">
        <f t="shared" si="13"/>
        <v>014-Jt Leg Audit &amp; Review Committee</v>
      </c>
      <c r="L313" s="18" t="str">
        <f t="shared" si="14"/>
        <v>014</v>
      </c>
      <c r="M313" s="19" t="s">
        <v>59</v>
      </c>
      <c r="N313" s="19"/>
    </row>
    <row r="314" spans="1:14" ht="15" x14ac:dyDescent="0.25">
      <c r="A314" s="54" t="s">
        <v>60</v>
      </c>
      <c r="B314" s="36">
        <v>0</v>
      </c>
      <c r="C314" s="37">
        <v>0</v>
      </c>
      <c r="D314" s="37">
        <v>0</v>
      </c>
      <c r="E314" s="38">
        <v>1</v>
      </c>
      <c r="F314" s="37">
        <v>0</v>
      </c>
      <c r="G314" s="39">
        <v>1</v>
      </c>
      <c r="H314" s="40">
        <v>1</v>
      </c>
      <c r="J314" s="17">
        <v>41</v>
      </c>
      <c r="K314" s="17" t="str">
        <f t="shared" si="13"/>
        <v>014-Jt Leg Audit &amp; Review Committee</v>
      </c>
      <c r="L314" s="18" t="str">
        <f t="shared" si="14"/>
        <v>014</v>
      </c>
      <c r="M314" s="56" t="s">
        <v>61</v>
      </c>
      <c r="N314" s="19"/>
    </row>
    <row r="315" spans="1:14" ht="15" x14ac:dyDescent="0.25">
      <c r="A315" s="54" t="s">
        <v>62</v>
      </c>
      <c r="B315" s="36">
        <v>0</v>
      </c>
      <c r="C315" s="37">
        <v>0</v>
      </c>
      <c r="D315" s="37">
        <v>0</v>
      </c>
      <c r="E315" s="38">
        <v>2</v>
      </c>
      <c r="F315" s="37">
        <v>2</v>
      </c>
      <c r="G315" s="39">
        <v>4</v>
      </c>
      <c r="H315" s="40">
        <v>4</v>
      </c>
      <c r="J315" s="17">
        <v>42</v>
      </c>
      <c r="K315" s="17" t="str">
        <f t="shared" si="13"/>
        <v>014-Jt Leg Audit &amp; Review Committee</v>
      </c>
      <c r="L315" s="18" t="str">
        <f t="shared" si="14"/>
        <v>014</v>
      </c>
      <c r="M315" s="56" t="s">
        <v>63</v>
      </c>
      <c r="N315" s="19"/>
    </row>
    <row r="316" spans="1:14" x14ac:dyDescent="0.2">
      <c r="A316" s="43"/>
      <c r="B316" s="36"/>
      <c r="C316" s="37"/>
      <c r="D316" s="37"/>
      <c r="E316" s="38"/>
      <c r="F316" s="37"/>
      <c r="G316" s="39"/>
      <c r="H316" s="40"/>
      <c r="J316" s="17">
        <v>43</v>
      </c>
      <c r="K316" s="17" t="str">
        <f t="shared" si="13"/>
        <v>014-Jt Leg Audit &amp; Review Committee</v>
      </c>
      <c r="L316" s="18" t="str">
        <f t="shared" si="14"/>
        <v>014</v>
      </c>
      <c r="M316" s="19"/>
      <c r="N316" s="19"/>
    </row>
    <row r="317" spans="1:14" x14ac:dyDescent="0.2">
      <c r="A317" s="44" t="s">
        <v>64</v>
      </c>
      <c r="B317" s="45">
        <v>20.216453808024152</v>
      </c>
      <c r="C317" s="46">
        <v>0</v>
      </c>
      <c r="D317" s="46">
        <v>0</v>
      </c>
      <c r="E317" s="47">
        <v>3</v>
      </c>
      <c r="F317" s="46">
        <v>-1</v>
      </c>
      <c r="G317" s="48">
        <v>2</v>
      </c>
      <c r="H317" s="49">
        <v>22.216453808024152</v>
      </c>
      <c r="J317" s="17">
        <v>44</v>
      </c>
      <c r="K317" s="17" t="str">
        <f t="shared" si="13"/>
        <v>014-Jt Leg Audit &amp; Review Committee</v>
      </c>
      <c r="L317" s="18" t="str">
        <f t="shared" si="14"/>
        <v>014</v>
      </c>
      <c r="M317" s="19"/>
      <c r="N317" s="19"/>
    </row>
    <row r="318" spans="1:14" x14ac:dyDescent="0.2">
      <c r="A318" s="57"/>
      <c r="B318" s="39"/>
      <c r="C318" s="51"/>
      <c r="D318" s="51"/>
      <c r="E318" s="52"/>
      <c r="F318" s="51"/>
      <c r="G318" s="39"/>
      <c r="H318" s="53"/>
      <c r="J318" s="17">
        <v>45</v>
      </c>
      <c r="K318" s="17" t="str">
        <f t="shared" si="13"/>
        <v>014-Jt Leg Audit &amp; Review Committee</v>
      </c>
      <c r="L318" s="18" t="str">
        <f t="shared" si="14"/>
        <v>014</v>
      </c>
      <c r="M318" s="19"/>
      <c r="N318" s="19"/>
    </row>
    <row r="319" spans="1:14" ht="15" x14ac:dyDescent="0.25">
      <c r="A319" s="54" t="s">
        <v>65</v>
      </c>
      <c r="B319" s="36">
        <v>12.682678206530749</v>
      </c>
      <c r="C319" s="37">
        <v>0</v>
      </c>
      <c r="D319" s="37">
        <v>0</v>
      </c>
      <c r="E319" s="38">
        <v>0</v>
      </c>
      <c r="F319" s="37">
        <v>0</v>
      </c>
      <c r="G319" s="39">
        <v>0</v>
      </c>
      <c r="H319" s="40">
        <v>12.682678206530749</v>
      </c>
      <c r="J319" s="17">
        <v>46</v>
      </c>
      <c r="K319" s="17" t="str">
        <f t="shared" si="13"/>
        <v>014-Jt Leg Audit &amp; Review Committee</v>
      </c>
      <c r="L319" s="18" t="str">
        <f t="shared" si="14"/>
        <v>014</v>
      </c>
      <c r="M319" s="19"/>
      <c r="N319" s="19"/>
    </row>
    <row r="320" spans="1:14" ht="15" x14ac:dyDescent="0.25">
      <c r="A320" s="54" t="s">
        <v>66</v>
      </c>
      <c r="B320" s="36">
        <v>16.654840534101588</v>
      </c>
      <c r="C320" s="37">
        <v>0</v>
      </c>
      <c r="D320" s="37">
        <v>0</v>
      </c>
      <c r="E320" s="38">
        <v>0</v>
      </c>
      <c r="F320" s="37">
        <v>0</v>
      </c>
      <c r="G320" s="39">
        <v>0</v>
      </c>
      <c r="H320" s="40">
        <v>16.654840534101588</v>
      </c>
      <c r="J320" s="17">
        <v>47</v>
      </c>
      <c r="K320" s="17" t="str">
        <f t="shared" si="13"/>
        <v>014-Jt Leg Audit &amp; Review Committee</v>
      </c>
      <c r="L320" s="18" t="str">
        <f t="shared" si="14"/>
        <v>014</v>
      </c>
      <c r="M320" s="19"/>
      <c r="N320" s="19"/>
    </row>
    <row r="321" spans="1:14" ht="15" x14ac:dyDescent="0.25">
      <c r="A321" s="54" t="s">
        <v>67</v>
      </c>
      <c r="B321" s="36">
        <v>148.61602903401121</v>
      </c>
      <c r="C321" s="37">
        <v>1</v>
      </c>
      <c r="D321" s="37">
        <v>1</v>
      </c>
      <c r="E321" s="38">
        <v>0</v>
      </c>
      <c r="F321" s="37">
        <v>1</v>
      </c>
      <c r="G321" s="39">
        <v>3</v>
      </c>
      <c r="H321" s="40">
        <v>151.61602903401121</v>
      </c>
      <c r="J321" s="17">
        <v>48</v>
      </c>
      <c r="K321" s="17" t="str">
        <f t="shared" si="13"/>
        <v>014-Jt Leg Audit &amp; Review Committee</v>
      </c>
      <c r="L321" s="18" t="str">
        <f t="shared" si="14"/>
        <v>014</v>
      </c>
      <c r="M321" s="19"/>
      <c r="N321" s="19"/>
    </row>
    <row r="322" spans="1:14" ht="15" x14ac:dyDescent="0.25">
      <c r="A322" s="54" t="s">
        <v>68</v>
      </c>
      <c r="B322" s="36">
        <v>0.52573304825901035</v>
      </c>
      <c r="C322" s="37">
        <v>0</v>
      </c>
      <c r="D322" s="37">
        <v>0</v>
      </c>
      <c r="E322" s="38">
        <v>0</v>
      </c>
      <c r="F322" s="37">
        <v>0</v>
      </c>
      <c r="G322" s="39">
        <v>0</v>
      </c>
      <c r="H322" s="40">
        <v>0.52573304825901035</v>
      </c>
      <c r="J322" s="17">
        <v>49</v>
      </c>
      <c r="K322" s="17" t="str">
        <f t="shared" si="13"/>
        <v>014-Jt Leg Audit &amp; Review Committee</v>
      </c>
      <c r="L322" s="18" t="str">
        <f t="shared" si="14"/>
        <v>014</v>
      </c>
      <c r="M322" s="19"/>
      <c r="N322" s="19"/>
    </row>
    <row r="323" spans="1:14" ht="15" x14ac:dyDescent="0.25">
      <c r="A323" s="54" t="s">
        <v>69</v>
      </c>
      <c r="B323" s="36">
        <v>23.480686004239068</v>
      </c>
      <c r="C323" s="37">
        <v>0</v>
      </c>
      <c r="D323" s="37">
        <v>0</v>
      </c>
      <c r="E323" s="38">
        <v>0</v>
      </c>
      <c r="F323" s="37">
        <v>0</v>
      </c>
      <c r="G323" s="39">
        <v>0</v>
      </c>
      <c r="H323" s="40">
        <v>23.480686004239068</v>
      </c>
      <c r="J323" s="17">
        <v>50</v>
      </c>
      <c r="K323" s="17" t="str">
        <f t="shared" si="13"/>
        <v>014-Jt Leg Audit &amp; Review Committee</v>
      </c>
      <c r="L323" s="18" t="str">
        <f t="shared" si="14"/>
        <v>014</v>
      </c>
      <c r="M323" s="19"/>
      <c r="N323" s="19"/>
    </row>
    <row r="324" spans="1:14" ht="15" x14ac:dyDescent="0.25">
      <c r="A324" s="54" t="s">
        <v>70</v>
      </c>
      <c r="B324" s="36">
        <v>2.1590680077485995</v>
      </c>
      <c r="C324" s="37">
        <v>0</v>
      </c>
      <c r="D324" s="37">
        <v>0</v>
      </c>
      <c r="E324" s="38">
        <v>0</v>
      </c>
      <c r="F324" s="37">
        <v>0</v>
      </c>
      <c r="G324" s="39">
        <v>0</v>
      </c>
      <c r="H324" s="40">
        <v>2.1590680077485995</v>
      </c>
      <c r="J324" s="17">
        <v>51</v>
      </c>
      <c r="K324" s="17" t="str">
        <f t="shared" si="13"/>
        <v>014-Jt Leg Audit &amp; Review Committee</v>
      </c>
      <c r="L324" s="18" t="str">
        <f t="shared" si="14"/>
        <v>014</v>
      </c>
      <c r="M324" s="19"/>
      <c r="N324" s="19"/>
    </row>
    <row r="325" spans="1:14" ht="15" x14ac:dyDescent="0.25">
      <c r="A325" s="54" t="s">
        <v>71</v>
      </c>
      <c r="B325" s="36">
        <v>465.65760421851519</v>
      </c>
      <c r="C325" s="37">
        <v>0</v>
      </c>
      <c r="D325" s="37">
        <v>0</v>
      </c>
      <c r="E325" s="38">
        <v>0</v>
      </c>
      <c r="F325" s="37">
        <v>0</v>
      </c>
      <c r="G325" s="39">
        <v>0</v>
      </c>
      <c r="H325" s="40">
        <v>465.65760421851519</v>
      </c>
      <c r="J325" s="17">
        <v>52</v>
      </c>
      <c r="K325" s="17" t="str">
        <f t="shared" si="13"/>
        <v>014-Jt Leg Audit &amp; Review Committee</v>
      </c>
      <c r="L325" s="18" t="str">
        <f t="shared" si="14"/>
        <v>014</v>
      </c>
      <c r="M325" s="19"/>
      <c r="N325" s="19"/>
    </row>
    <row r="326" spans="1:14" ht="15" x14ac:dyDescent="0.25">
      <c r="A326" s="54" t="s">
        <v>72</v>
      </c>
      <c r="B326" s="36">
        <v>0.58964569334147821</v>
      </c>
      <c r="C326" s="37">
        <v>0</v>
      </c>
      <c r="D326" s="37">
        <v>0</v>
      </c>
      <c r="E326" s="38">
        <v>0</v>
      </c>
      <c r="F326" s="37">
        <v>0</v>
      </c>
      <c r="G326" s="39">
        <v>0</v>
      </c>
      <c r="H326" s="40">
        <v>0.58964569334147821</v>
      </c>
      <c r="J326" s="17">
        <v>53</v>
      </c>
      <c r="K326" s="17" t="str">
        <f t="shared" si="13"/>
        <v>014-Jt Leg Audit &amp; Review Committee</v>
      </c>
      <c r="L326" s="18" t="str">
        <f t="shared" si="14"/>
        <v>014</v>
      </c>
      <c r="M326" s="19"/>
      <c r="N326" s="19"/>
    </row>
    <row r="327" spans="1:14" ht="15" x14ac:dyDescent="0.25">
      <c r="A327" s="54" t="s">
        <v>73</v>
      </c>
      <c r="B327" s="36">
        <v>0</v>
      </c>
      <c r="C327" s="37">
        <v>0</v>
      </c>
      <c r="D327" s="37">
        <v>0</v>
      </c>
      <c r="E327" s="38">
        <v>0</v>
      </c>
      <c r="F327" s="37">
        <v>0</v>
      </c>
      <c r="G327" s="39">
        <v>0</v>
      </c>
      <c r="H327" s="40">
        <v>0</v>
      </c>
      <c r="J327" s="17">
        <v>54</v>
      </c>
      <c r="K327" s="17" t="str">
        <f t="shared" si="13"/>
        <v>014-Jt Leg Audit &amp; Review Committee</v>
      </c>
      <c r="L327" s="18" t="str">
        <f t="shared" si="14"/>
        <v>014</v>
      </c>
      <c r="M327" s="19"/>
      <c r="N327" s="19"/>
    </row>
    <row r="328" spans="1:14" ht="15" x14ac:dyDescent="0.25">
      <c r="A328" s="54" t="s">
        <v>74</v>
      </c>
      <c r="B328" s="36">
        <v>10.568265119120341</v>
      </c>
      <c r="C328" s="37">
        <v>0</v>
      </c>
      <c r="D328" s="37">
        <v>0</v>
      </c>
      <c r="E328" s="38">
        <v>0</v>
      </c>
      <c r="F328" s="37">
        <v>0</v>
      </c>
      <c r="G328" s="39">
        <v>0</v>
      </c>
      <c r="H328" s="40">
        <v>10.568265119120341</v>
      </c>
      <c r="J328" s="17">
        <v>55</v>
      </c>
      <c r="K328" s="17" t="str">
        <f t="shared" si="13"/>
        <v>014-Jt Leg Audit &amp; Review Committee</v>
      </c>
      <c r="L328" s="18" t="str">
        <f t="shared" si="14"/>
        <v>014</v>
      </c>
      <c r="M328" s="19"/>
      <c r="N328" s="19"/>
    </row>
    <row r="329" spans="1:14" ht="15" x14ac:dyDescent="0.25">
      <c r="A329" s="54" t="s">
        <v>75</v>
      </c>
      <c r="B329" s="36">
        <v>0</v>
      </c>
      <c r="C329" s="37">
        <v>0</v>
      </c>
      <c r="D329" s="37">
        <v>0</v>
      </c>
      <c r="E329" s="38">
        <v>0</v>
      </c>
      <c r="F329" s="37">
        <v>0</v>
      </c>
      <c r="G329" s="39">
        <v>0</v>
      </c>
      <c r="H329" s="40">
        <v>0</v>
      </c>
      <c r="J329" s="17">
        <v>56</v>
      </c>
      <c r="K329" s="17" t="str">
        <f t="shared" si="13"/>
        <v>014-Jt Leg Audit &amp; Review Committee</v>
      </c>
      <c r="L329" s="18" t="str">
        <f t="shared" si="14"/>
        <v>014</v>
      </c>
      <c r="M329" s="19"/>
      <c r="N329" s="19"/>
    </row>
    <row r="330" spans="1:14" ht="15" x14ac:dyDescent="0.25">
      <c r="A330" s="54" t="s">
        <v>76</v>
      </c>
      <c r="B330" s="36">
        <v>2.0846266949844794</v>
      </c>
      <c r="C330" s="37">
        <v>0</v>
      </c>
      <c r="D330" s="37">
        <v>0</v>
      </c>
      <c r="E330" s="38">
        <v>0</v>
      </c>
      <c r="F330" s="37">
        <v>0</v>
      </c>
      <c r="G330" s="39">
        <v>0</v>
      </c>
      <c r="H330" s="40">
        <v>2.0846266949844794</v>
      </c>
      <c r="J330" s="17">
        <v>57</v>
      </c>
      <c r="K330" s="17" t="str">
        <f t="shared" si="13"/>
        <v>014-Jt Leg Audit &amp; Review Committee</v>
      </c>
      <c r="L330" s="18" t="str">
        <f t="shared" si="14"/>
        <v>014</v>
      </c>
      <c r="M330" s="19"/>
      <c r="N330" s="19"/>
    </row>
    <row r="331" spans="1:14" ht="15" x14ac:dyDescent="0.25">
      <c r="A331" s="54" t="s">
        <v>77</v>
      </c>
      <c r="B331" s="36">
        <v>34.299940541976348</v>
      </c>
      <c r="C331" s="37">
        <v>0</v>
      </c>
      <c r="D331" s="37">
        <v>0</v>
      </c>
      <c r="E331" s="38">
        <v>0</v>
      </c>
      <c r="F331" s="37">
        <v>0</v>
      </c>
      <c r="G331" s="39">
        <v>0</v>
      </c>
      <c r="H331" s="40">
        <v>34.299940541976348</v>
      </c>
      <c r="J331" s="17">
        <v>58</v>
      </c>
      <c r="K331" s="17" t="str">
        <f t="shared" si="13"/>
        <v>014-Jt Leg Audit &amp; Review Committee</v>
      </c>
      <c r="L331" s="18" t="str">
        <f t="shared" si="14"/>
        <v>014</v>
      </c>
      <c r="M331" s="19"/>
      <c r="N331" s="19"/>
    </row>
    <row r="332" spans="1:14" ht="15" x14ac:dyDescent="0.25">
      <c r="A332" s="54" t="s">
        <v>78</v>
      </c>
      <c r="B332" s="36">
        <v>0</v>
      </c>
      <c r="C332" s="37">
        <v>0</v>
      </c>
      <c r="D332" s="37">
        <v>0</v>
      </c>
      <c r="E332" s="38">
        <v>0</v>
      </c>
      <c r="F332" s="37">
        <v>0</v>
      </c>
      <c r="G332" s="39">
        <v>0</v>
      </c>
      <c r="H332" s="40">
        <v>0</v>
      </c>
      <c r="J332" s="17">
        <v>59</v>
      </c>
      <c r="K332" s="17" t="str">
        <f t="shared" si="13"/>
        <v>014-Jt Leg Audit &amp; Review Committee</v>
      </c>
      <c r="L332" s="18" t="str">
        <f t="shared" si="14"/>
        <v>014</v>
      </c>
      <c r="M332" s="19"/>
      <c r="N332" s="19"/>
    </row>
    <row r="333" spans="1:14" ht="15" x14ac:dyDescent="0.25">
      <c r="A333" s="54" t="s">
        <v>79</v>
      </c>
      <c r="B333" s="36">
        <v>0</v>
      </c>
      <c r="C333" s="37">
        <v>0</v>
      </c>
      <c r="D333" s="37">
        <v>0</v>
      </c>
      <c r="E333" s="38">
        <v>0</v>
      </c>
      <c r="F333" s="37">
        <v>0</v>
      </c>
      <c r="G333" s="39">
        <v>0</v>
      </c>
      <c r="H333" s="40">
        <v>0</v>
      </c>
      <c r="J333" s="17">
        <v>60</v>
      </c>
      <c r="K333" s="17" t="str">
        <f t="shared" si="13"/>
        <v>014-Jt Leg Audit &amp; Review Committee</v>
      </c>
      <c r="L333" s="18" t="str">
        <f t="shared" si="14"/>
        <v>014</v>
      </c>
      <c r="M333" s="19"/>
      <c r="N333" s="19"/>
    </row>
    <row r="334" spans="1:14" ht="15" x14ac:dyDescent="0.25">
      <c r="A334" s="54"/>
      <c r="B334" s="36"/>
      <c r="C334" s="37"/>
      <c r="D334" s="37"/>
      <c r="E334" s="38"/>
      <c r="F334" s="37"/>
      <c r="G334" s="39"/>
      <c r="H334" s="40"/>
      <c r="J334" s="17">
        <v>61</v>
      </c>
      <c r="K334" s="17" t="str">
        <f t="shared" si="13"/>
        <v>014-Jt Leg Audit &amp; Review Committee</v>
      </c>
      <c r="L334" s="18" t="str">
        <f t="shared" si="14"/>
        <v>014</v>
      </c>
      <c r="M334" s="19"/>
      <c r="N334" s="19"/>
    </row>
    <row r="335" spans="1:14" x14ac:dyDescent="0.2">
      <c r="A335" s="44" t="s">
        <v>80</v>
      </c>
      <c r="B335" s="45">
        <v>717.31911710282816</v>
      </c>
      <c r="C335" s="46">
        <v>1</v>
      </c>
      <c r="D335" s="46">
        <v>1</v>
      </c>
      <c r="E335" s="47">
        <v>0</v>
      </c>
      <c r="F335" s="46">
        <v>1</v>
      </c>
      <c r="G335" s="48">
        <v>3</v>
      </c>
      <c r="H335" s="49">
        <v>720.31911710282816</v>
      </c>
      <c r="J335" s="17">
        <v>62</v>
      </c>
      <c r="K335" s="17" t="str">
        <f t="shared" si="13"/>
        <v>014-Jt Leg Audit &amp; Review Committee</v>
      </c>
      <c r="L335" s="18" t="str">
        <f t="shared" si="14"/>
        <v>014</v>
      </c>
      <c r="M335" s="19"/>
      <c r="N335" s="19"/>
    </row>
    <row r="336" spans="1:14" ht="15" x14ac:dyDescent="0.25">
      <c r="A336" s="54"/>
      <c r="B336" s="36"/>
      <c r="C336" s="37"/>
      <c r="D336" s="37"/>
      <c r="E336" s="38"/>
      <c r="F336" s="37"/>
      <c r="G336" s="39"/>
      <c r="H336" s="40"/>
      <c r="J336" s="17">
        <v>63</v>
      </c>
      <c r="K336" s="17" t="str">
        <f t="shared" si="13"/>
        <v>014-Jt Leg Audit &amp; Review Committee</v>
      </c>
      <c r="L336" s="18" t="str">
        <f t="shared" si="14"/>
        <v>014</v>
      </c>
      <c r="M336" s="19"/>
      <c r="N336" s="19"/>
    </row>
    <row r="337" spans="1:14" ht="15" x14ac:dyDescent="0.25">
      <c r="A337" s="54" t="s">
        <v>81</v>
      </c>
      <c r="B337" s="36">
        <v>6.5774241733003027</v>
      </c>
      <c r="C337" s="37">
        <v>0</v>
      </c>
      <c r="D337" s="37">
        <v>0</v>
      </c>
      <c r="E337" s="38">
        <v>0</v>
      </c>
      <c r="F337" s="37">
        <v>0</v>
      </c>
      <c r="G337" s="39">
        <v>0</v>
      </c>
      <c r="H337" s="40">
        <v>6.5774241733003027</v>
      </c>
      <c r="J337" s="17">
        <v>64</v>
      </c>
      <c r="K337" s="17" t="str">
        <f t="shared" si="13"/>
        <v>014-Jt Leg Audit &amp; Review Committee</v>
      </c>
      <c r="L337" s="18" t="str">
        <f t="shared" si="14"/>
        <v>014</v>
      </c>
      <c r="M337" s="19"/>
      <c r="N337" s="19"/>
    </row>
    <row r="338" spans="1:14" x14ac:dyDescent="0.2">
      <c r="A338" s="44" t="s">
        <v>82</v>
      </c>
      <c r="B338" s="45">
        <v>6.5774241733003027</v>
      </c>
      <c r="C338" s="46">
        <v>0</v>
      </c>
      <c r="D338" s="46">
        <v>0</v>
      </c>
      <c r="E338" s="47">
        <v>0</v>
      </c>
      <c r="F338" s="46">
        <v>0</v>
      </c>
      <c r="G338" s="48">
        <v>0</v>
      </c>
      <c r="H338" s="49">
        <v>6.5774241733003027</v>
      </c>
      <c r="J338" s="17">
        <v>65</v>
      </c>
      <c r="K338" s="17" t="str">
        <f t="shared" si="13"/>
        <v>014-Jt Leg Audit &amp; Review Committee</v>
      </c>
      <c r="L338" s="18" t="str">
        <f t="shared" si="14"/>
        <v>014</v>
      </c>
      <c r="M338" s="19"/>
      <c r="N338" s="19"/>
    </row>
    <row r="339" spans="1:14" ht="15" x14ac:dyDescent="0.25">
      <c r="A339" s="54"/>
      <c r="B339" s="54"/>
      <c r="C339" s="54"/>
      <c r="D339" s="54"/>
      <c r="E339" s="54"/>
      <c r="F339" s="54"/>
      <c r="G339" s="54"/>
      <c r="H339" s="54"/>
      <c r="J339" s="17">
        <v>66</v>
      </c>
      <c r="K339" s="17" t="str">
        <f t="shared" si="13"/>
        <v>014-Jt Leg Audit &amp; Review Committee</v>
      </c>
      <c r="L339" s="18" t="str">
        <f t="shared" si="14"/>
        <v>014</v>
      </c>
      <c r="M339" s="19"/>
      <c r="N339" s="19"/>
    </row>
    <row r="340" spans="1:14" x14ac:dyDescent="0.2">
      <c r="A340" s="58"/>
      <c r="B340" s="39"/>
      <c r="C340" s="51"/>
      <c r="D340" s="51"/>
      <c r="E340" s="52"/>
      <c r="F340" s="51"/>
      <c r="G340" s="39"/>
      <c r="H340" s="53"/>
      <c r="J340" s="17">
        <v>67</v>
      </c>
      <c r="K340" s="17" t="str">
        <f t="shared" si="13"/>
        <v>014-Jt Leg Audit &amp; Review Committee</v>
      </c>
      <c r="L340" s="18" t="str">
        <f t="shared" si="14"/>
        <v>014</v>
      </c>
      <c r="M340" s="19"/>
      <c r="N340" s="19"/>
    </row>
    <row r="341" spans="1:14" x14ac:dyDescent="0.2">
      <c r="A341" s="59" t="s">
        <v>83</v>
      </c>
      <c r="B341" s="60">
        <v>900.28572075064847</v>
      </c>
      <c r="C341" s="61">
        <v>0</v>
      </c>
      <c r="D341" s="61">
        <v>3</v>
      </c>
      <c r="E341" s="62">
        <v>-1</v>
      </c>
      <c r="F341" s="61">
        <v>36</v>
      </c>
      <c r="G341" s="60">
        <v>38</v>
      </c>
      <c r="H341" s="63">
        <v>938.28572075064847</v>
      </c>
      <c r="J341" s="17">
        <v>68</v>
      </c>
      <c r="K341" s="17" t="str">
        <f t="shared" si="13"/>
        <v>014-Jt Leg Audit &amp; Review Committee</v>
      </c>
      <c r="L341" s="18" t="str">
        <f t="shared" si="14"/>
        <v>014</v>
      </c>
      <c r="M341" s="19"/>
      <c r="N341" s="19"/>
    </row>
    <row r="342" spans="1:14" x14ac:dyDescent="0.2">
      <c r="A342" s="64"/>
      <c r="B342" s="65"/>
      <c r="C342" s="65"/>
      <c r="D342" s="65"/>
      <c r="E342" s="65"/>
      <c r="F342" s="65"/>
      <c r="G342" s="65"/>
      <c r="H342" s="65"/>
      <c r="J342" s="17">
        <v>1</v>
      </c>
      <c r="K342" s="17" t="str">
        <f>IF(J342=7,A297,IF(J342&gt;7,K332,""))</f>
        <v/>
      </c>
      <c r="L342" s="18" t="str">
        <f t="shared" si="14"/>
        <v/>
      </c>
      <c r="M342" s="19"/>
      <c r="N342" s="19"/>
    </row>
    <row r="343" spans="1:14" x14ac:dyDescent="0.2">
      <c r="A343" s="64"/>
      <c r="B343" s="65"/>
      <c r="C343" s="65"/>
      <c r="D343" s="65"/>
      <c r="E343" s="65"/>
      <c r="F343" s="65"/>
      <c r="G343" s="65"/>
      <c r="H343" s="65"/>
      <c r="J343" s="17">
        <v>2</v>
      </c>
      <c r="K343" s="17" t="str">
        <f>IF(J343=7,A298,IF(J343&gt;7,K342,""))</f>
        <v/>
      </c>
      <c r="L343" s="18" t="str">
        <f t="shared" si="14"/>
        <v/>
      </c>
      <c r="M343" s="19"/>
      <c r="N343" s="19"/>
    </row>
    <row r="344" spans="1:14" ht="15" x14ac:dyDescent="0.25">
      <c r="A344"/>
      <c r="B344"/>
      <c r="C344"/>
      <c r="D344"/>
      <c r="E344"/>
      <c r="F344"/>
      <c r="G344"/>
      <c r="H344"/>
      <c r="J344" s="17">
        <v>3</v>
      </c>
      <c r="K344" s="17" t="str">
        <f>IF(J344=7,A299,IF(J344&gt;7,K343,""))</f>
        <v/>
      </c>
      <c r="L344" s="18" t="str">
        <f t="shared" si="14"/>
        <v/>
      </c>
      <c r="M344" s="19"/>
      <c r="N344" s="19"/>
    </row>
    <row r="345" spans="1:14" ht="15" x14ac:dyDescent="0.25">
      <c r="A345"/>
      <c r="B345"/>
      <c r="C345"/>
      <c r="D345"/>
      <c r="E345"/>
      <c r="F345"/>
      <c r="G345"/>
      <c r="H345"/>
      <c r="J345" s="17">
        <v>4</v>
      </c>
      <c r="K345" s="17" t="str">
        <f>IF(J345=7,A300,IF(J345&gt;7,K344,""))</f>
        <v/>
      </c>
      <c r="L345" s="18" t="str">
        <f t="shared" si="14"/>
        <v/>
      </c>
      <c r="M345" s="19"/>
      <c r="N345" s="19"/>
    </row>
    <row r="346" spans="1:14" ht="15.75" x14ac:dyDescent="0.25">
      <c r="A346" s="21" t="s">
        <v>7</v>
      </c>
      <c r="B346" s="22"/>
      <c r="C346" s="22"/>
      <c r="D346" s="22"/>
      <c r="E346" s="22"/>
      <c r="F346" s="22"/>
      <c r="G346" s="22"/>
      <c r="H346" s="22"/>
      <c r="J346" s="17">
        <v>5</v>
      </c>
      <c r="K346" s="17" t="str">
        <f>IF(J346=7,A301,IF(J346&gt;7,K345,""))</f>
        <v/>
      </c>
      <c r="L346" s="18" t="str">
        <f t="shared" si="14"/>
        <v/>
      </c>
      <c r="M346" s="19"/>
      <c r="N346" s="19"/>
    </row>
    <row r="347" spans="1:14" ht="15" x14ac:dyDescent="0.25">
      <c r="A347" s="23" t="s">
        <v>8</v>
      </c>
      <c r="B347" s="24"/>
      <c r="C347" s="24"/>
      <c r="D347" s="24"/>
      <c r="E347" s="24"/>
      <c r="F347" s="24"/>
      <c r="G347" s="24"/>
      <c r="H347" s="24"/>
      <c r="J347" s="17">
        <v>6</v>
      </c>
      <c r="K347" s="17" t="str">
        <f>IF(J347=7,A302,IF(J347&gt;7,K346,""))</f>
        <v/>
      </c>
      <c r="L347" s="18" t="str">
        <f t="shared" si="14"/>
        <v/>
      </c>
      <c r="M347" s="19"/>
      <c r="N347" s="19"/>
    </row>
    <row r="348" spans="1:14" ht="15" x14ac:dyDescent="0.25">
      <c r="A348" s="25" t="s">
        <v>88</v>
      </c>
      <c r="B348" s="22"/>
      <c r="C348" s="22"/>
      <c r="D348" s="22"/>
      <c r="E348" s="22"/>
      <c r="F348" s="22"/>
      <c r="G348" s="22"/>
      <c r="H348" s="22"/>
      <c r="J348" s="17">
        <v>7</v>
      </c>
      <c r="K348" s="17" t="str">
        <f>IF(J348=7,A348,IF(J348&gt;7,K347,""))</f>
        <v>020-LEAP Committee</v>
      </c>
      <c r="L348" s="18" t="str">
        <f t="shared" si="14"/>
        <v>020</v>
      </c>
      <c r="M348" s="19"/>
      <c r="N348" s="19"/>
    </row>
    <row r="349" spans="1:14" ht="15" x14ac:dyDescent="0.25">
      <c r="A349" s="25"/>
      <c r="B349" s="22"/>
      <c r="C349" s="22"/>
      <c r="D349" s="22"/>
      <c r="E349" s="22"/>
      <c r="F349" s="22"/>
      <c r="G349" s="22"/>
      <c r="H349" s="22"/>
      <c r="J349" s="17">
        <v>8</v>
      </c>
      <c r="K349" s="17" t="str">
        <f t="shared" ref="K349:K409" si="15">IF(J349=7,A304,IF(J349&gt;7,K348,""))</f>
        <v>020-LEAP Committee</v>
      </c>
      <c r="L349" s="18" t="str">
        <f t="shared" si="14"/>
        <v>020</v>
      </c>
      <c r="M349" s="19"/>
      <c r="N349" s="19"/>
    </row>
    <row r="350" spans="1:14" ht="15" x14ac:dyDescent="0.25">
      <c r="A350" s="26"/>
      <c r="B350" s="27"/>
      <c r="C350" s="94" t="s">
        <v>10</v>
      </c>
      <c r="D350" s="95"/>
      <c r="E350" s="94" t="s">
        <v>11</v>
      </c>
      <c r="F350" s="95"/>
      <c r="G350" s="28"/>
      <c r="H350" s="28"/>
      <c r="J350" s="17">
        <v>9</v>
      </c>
      <c r="K350" s="17" t="str">
        <f t="shared" si="15"/>
        <v>020-LEAP Committee</v>
      </c>
      <c r="L350" s="18" t="str">
        <f t="shared" si="14"/>
        <v>020</v>
      </c>
      <c r="M350" s="19"/>
      <c r="N350" s="19"/>
    </row>
    <row r="351" spans="1:14" ht="24" x14ac:dyDescent="0.2">
      <c r="A351" s="29" t="s">
        <v>12</v>
      </c>
      <c r="B351" s="30" t="s">
        <v>13</v>
      </c>
      <c r="C351" s="31" t="s">
        <v>14</v>
      </c>
      <c r="D351" s="32" t="s">
        <v>15</v>
      </c>
      <c r="E351" s="31" t="s">
        <v>14</v>
      </c>
      <c r="F351" s="32" t="s">
        <v>15</v>
      </c>
      <c r="G351" s="33" t="s">
        <v>16</v>
      </c>
      <c r="H351" s="33" t="s">
        <v>17</v>
      </c>
      <c r="J351" s="17">
        <v>10</v>
      </c>
      <c r="K351" s="17" t="str">
        <f t="shared" si="15"/>
        <v>020-LEAP Committee</v>
      </c>
      <c r="L351" s="18" t="str">
        <f t="shared" si="14"/>
        <v>020</v>
      </c>
      <c r="M351" s="19"/>
      <c r="N351" s="19"/>
    </row>
    <row r="352" spans="1:14" ht="15" x14ac:dyDescent="0.25">
      <c r="A352" s="35" t="s">
        <v>20</v>
      </c>
      <c r="B352" s="36">
        <v>1.1102629331705884</v>
      </c>
      <c r="C352" s="37">
        <v>0</v>
      </c>
      <c r="D352" s="37">
        <v>0</v>
      </c>
      <c r="E352" s="38">
        <v>0</v>
      </c>
      <c r="F352" s="37">
        <v>0</v>
      </c>
      <c r="G352" s="39">
        <v>0</v>
      </c>
      <c r="H352" s="40">
        <v>1.1102629331705884</v>
      </c>
      <c r="J352" s="17">
        <v>11</v>
      </c>
      <c r="K352" s="17" t="str">
        <f t="shared" si="15"/>
        <v>020-LEAP Committee</v>
      </c>
      <c r="L352" s="18" t="str">
        <f t="shared" si="14"/>
        <v>020</v>
      </c>
      <c r="M352" s="19" t="s">
        <v>21</v>
      </c>
      <c r="N352" s="19"/>
    </row>
    <row r="353" spans="1:14" ht="15" x14ac:dyDescent="0.25">
      <c r="A353" s="42" t="s">
        <v>22</v>
      </c>
      <c r="B353" s="36">
        <v>1.0316620973805126</v>
      </c>
      <c r="C353" s="37">
        <v>0</v>
      </c>
      <c r="D353" s="37">
        <v>0</v>
      </c>
      <c r="E353" s="38">
        <v>0</v>
      </c>
      <c r="F353" s="37">
        <v>0</v>
      </c>
      <c r="G353" s="39">
        <v>0</v>
      </c>
      <c r="H353" s="40">
        <v>1.0316620973805126</v>
      </c>
      <c r="J353" s="17">
        <v>12</v>
      </c>
      <c r="K353" s="17" t="str">
        <f t="shared" si="15"/>
        <v>020-LEAP Committee</v>
      </c>
      <c r="L353" s="18" t="str">
        <f t="shared" si="14"/>
        <v>020</v>
      </c>
      <c r="M353" s="19"/>
      <c r="N353" s="19"/>
    </row>
    <row r="354" spans="1:14" ht="15" x14ac:dyDescent="0.25">
      <c r="A354" s="42" t="s">
        <v>23</v>
      </c>
      <c r="B354" s="36">
        <v>28.471653496524276</v>
      </c>
      <c r="C354" s="37">
        <v>-2</v>
      </c>
      <c r="D354" s="37">
        <v>1</v>
      </c>
      <c r="E354" s="38">
        <v>0</v>
      </c>
      <c r="F354" s="37">
        <v>0</v>
      </c>
      <c r="G354" s="39">
        <v>-1</v>
      </c>
      <c r="H354" s="40">
        <v>27.471653496524276</v>
      </c>
      <c r="J354" s="17">
        <v>13</v>
      </c>
      <c r="K354" s="17" t="str">
        <f t="shared" si="15"/>
        <v>020-LEAP Committee</v>
      </c>
      <c r="L354" s="18" t="str">
        <f t="shared" si="14"/>
        <v>020</v>
      </c>
      <c r="M354" s="19"/>
      <c r="N354" s="19"/>
    </row>
    <row r="355" spans="1:14" ht="15" x14ac:dyDescent="0.25">
      <c r="A355" s="42" t="s">
        <v>24</v>
      </c>
      <c r="B355" s="36">
        <v>0</v>
      </c>
      <c r="C355" s="37">
        <v>0</v>
      </c>
      <c r="D355" s="37">
        <v>0</v>
      </c>
      <c r="E355" s="38">
        <v>0</v>
      </c>
      <c r="F355" s="37">
        <v>0</v>
      </c>
      <c r="G355" s="39">
        <v>0</v>
      </c>
      <c r="H355" s="40">
        <v>0</v>
      </c>
      <c r="J355" s="17">
        <v>14</v>
      </c>
      <c r="K355" s="17" t="str">
        <f t="shared" si="15"/>
        <v>020-LEAP Committee</v>
      </c>
      <c r="L355" s="18" t="str">
        <f t="shared" si="14"/>
        <v>020</v>
      </c>
      <c r="M355" s="19"/>
      <c r="N355" s="19"/>
    </row>
    <row r="356" spans="1:14" ht="15" x14ac:dyDescent="0.25">
      <c r="A356" s="42" t="s">
        <v>25</v>
      </c>
      <c r="B356" s="36">
        <v>0</v>
      </c>
      <c r="C356" s="37">
        <v>0</v>
      </c>
      <c r="D356" s="37">
        <v>0</v>
      </c>
      <c r="E356" s="38">
        <v>0</v>
      </c>
      <c r="F356" s="37">
        <v>0</v>
      </c>
      <c r="G356" s="39">
        <v>0</v>
      </c>
      <c r="H356" s="40">
        <v>0</v>
      </c>
      <c r="J356" s="17">
        <v>15</v>
      </c>
      <c r="K356" s="17" t="str">
        <f t="shared" si="15"/>
        <v>020-LEAP Committee</v>
      </c>
      <c r="L356" s="18" t="str">
        <f t="shared" si="14"/>
        <v>020</v>
      </c>
      <c r="M356" s="19"/>
      <c r="N356" s="19"/>
    </row>
    <row r="357" spans="1:14" ht="15" x14ac:dyDescent="0.25">
      <c r="A357" s="42" t="s">
        <v>26</v>
      </c>
      <c r="B357" s="36">
        <v>8.4159973199982474</v>
      </c>
      <c r="C357" s="37">
        <v>0</v>
      </c>
      <c r="D357" s="37">
        <v>0</v>
      </c>
      <c r="E357" s="38">
        <v>0</v>
      </c>
      <c r="F357" s="37">
        <v>0</v>
      </c>
      <c r="G357" s="39">
        <v>0</v>
      </c>
      <c r="H357" s="40">
        <v>8.4159973199982474</v>
      </c>
      <c r="J357" s="17">
        <v>16</v>
      </c>
      <c r="K357" s="17" t="str">
        <f t="shared" si="15"/>
        <v>020-LEAP Committee</v>
      </c>
      <c r="L357" s="18" t="str">
        <f t="shared" si="14"/>
        <v>020</v>
      </c>
      <c r="M357" s="19"/>
      <c r="N357" s="19"/>
    </row>
    <row r="358" spans="1:14" ht="15" x14ac:dyDescent="0.25">
      <c r="A358" s="42" t="s">
        <v>27</v>
      </c>
      <c r="B358" s="36">
        <v>2.0363682494967299</v>
      </c>
      <c r="C358" s="37">
        <v>0</v>
      </c>
      <c r="D358" s="37">
        <v>0</v>
      </c>
      <c r="E358" s="38">
        <v>0</v>
      </c>
      <c r="F358" s="37">
        <v>0</v>
      </c>
      <c r="G358" s="39">
        <v>0</v>
      </c>
      <c r="H358" s="40">
        <v>2.0363682494967299</v>
      </c>
      <c r="J358" s="17">
        <v>17</v>
      </c>
      <c r="K358" s="17" t="str">
        <f t="shared" si="15"/>
        <v>020-LEAP Committee</v>
      </c>
      <c r="L358" s="18" t="str">
        <f t="shared" si="14"/>
        <v>020</v>
      </c>
      <c r="M358" s="19"/>
      <c r="N358" s="19"/>
    </row>
    <row r="359" spans="1:14" x14ac:dyDescent="0.2">
      <c r="A359" s="43"/>
      <c r="B359" s="36"/>
      <c r="C359" s="37"/>
      <c r="D359" s="37"/>
      <c r="E359" s="38"/>
      <c r="F359" s="37"/>
      <c r="G359" s="39"/>
      <c r="H359" s="40"/>
      <c r="J359" s="17">
        <v>18</v>
      </c>
      <c r="K359" s="17" t="str">
        <f t="shared" si="15"/>
        <v>020-LEAP Committee</v>
      </c>
      <c r="L359" s="18" t="str">
        <f t="shared" si="14"/>
        <v>020</v>
      </c>
      <c r="M359" s="19"/>
      <c r="N359" s="19"/>
    </row>
    <row r="360" spans="1:14" x14ac:dyDescent="0.2">
      <c r="A360" s="44"/>
      <c r="B360" s="45">
        <v>41.065944096570355</v>
      </c>
      <c r="C360" s="46">
        <v>-2</v>
      </c>
      <c r="D360" s="46">
        <v>1</v>
      </c>
      <c r="E360" s="47">
        <v>0</v>
      </c>
      <c r="F360" s="46">
        <v>0</v>
      </c>
      <c r="G360" s="48">
        <v>-1</v>
      </c>
      <c r="H360" s="49">
        <v>40.065944096570355</v>
      </c>
      <c r="J360" s="17">
        <v>19</v>
      </c>
      <c r="K360" s="17" t="str">
        <f t="shared" si="15"/>
        <v>020-LEAP Committee</v>
      </c>
      <c r="L360" s="18" t="str">
        <f t="shared" si="14"/>
        <v>020</v>
      </c>
      <c r="M360" s="19"/>
      <c r="N360" s="19"/>
    </row>
    <row r="361" spans="1:14" x14ac:dyDescent="0.2">
      <c r="A361" s="50"/>
      <c r="B361" s="39"/>
      <c r="C361" s="51"/>
      <c r="D361" s="51"/>
      <c r="E361" s="52"/>
      <c r="F361" s="51"/>
      <c r="G361" s="39"/>
      <c r="H361" s="53"/>
      <c r="J361" s="17">
        <v>20</v>
      </c>
      <c r="K361" s="17" t="str">
        <f t="shared" si="15"/>
        <v>020-LEAP Committee</v>
      </c>
      <c r="L361" s="18" t="str">
        <f t="shared" si="14"/>
        <v>020</v>
      </c>
      <c r="M361" s="19"/>
      <c r="N361" s="19"/>
    </row>
    <row r="362" spans="1:14" ht="15" x14ac:dyDescent="0.25">
      <c r="A362" s="42" t="s">
        <v>28</v>
      </c>
      <c r="B362" s="36">
        <v>4.8077815724882056</v>
      </c>
      <c r="C362" s="37">
        <v>0</v>
      </c>
      <c r="D362" s="37">
        <v>0</v>
      </c>
      <c r="E362" s="38">
        <v>-6</v>
      </c>
      <c r="F362" s="37">
        <v>6</v>
      </c>
      <c r="G362" s="39">
        <v>0</v>
      </c>
      <c r="H362" s="40">
        <v>4.8077815724882056</v>
      </c>
      <c r="J362" s="17">
        <v>21</v>
      </c>
      <c r="K362" s="17" t="str">
        <f t="shared" si="15"/>
        <v>020-LEAP Committee</v>
      </c>
      <c r="L362" s="18" t="str">
        <f t="shared" si="14"/>
        <v>020</v>
      </c>
      <c r="M362" s="19"/>
      <c r="N362" s="19"/>
    </row>
    <row r="363" spans="1:14" ht="15" x14ac:dyDescent="0.25">
      <c r="A363" s="42" t="s">
        <v>29</v>
      </c>
      <c r="B363" s="36">
        <v>12.769759133145721</v>
      </c>
      <c r="C363" s="37">
        <v>0</v>
      </c>
      <c r="D363" s="37">
        <v>0</v>
      </c>
      <c r="E363" s="38">
        <v>3</v>
      </c>
      <c r="F363" s="37">
        <v>10</v>
      </c>
      <c r="G363" s="39">
        <v>13</v>
      </c>
      <c r="H363" s="40">
        <v>25.769759133145719</v>
      </c>
      <c r="J363" s="17">
        <v>22</v>
      </c>
      <c r="K363" s="17" t="str">
        <f t="shared" si="15"/>
        <v>020-LEAP Committee</v>
      </c>
      <c r="L363" s="18" t="str">
        <f t="shared" si="14"/>
        <v>020</v>
      </c>
      <c r="M363" s="19"/>
      <c r="N363" s="19"/>
    </row>
    <row r="364" spans="1:14" ht="15" x14ac:dyDescent="0.25">
      <c r="A364" s="42" t="s">
        <v>30</v>
      </c>
      <c r="B364" s="36">
        <v>11.129126747592061</v>
      </c>
      <c r="C364" s="37">
        <v>0</v>
      </c>
      <c r="D364" s="37">
        <v>0</v>
      </c>
      <c r="E364" s="38">
        <v>0</v>
      </c>
      <c r="F364" s="37">
        <v>0</v>
      </c>
      <c r="G364" s="39">
        <v>0</v>
      </c>
      <c r="H364" s="40">
        <v>11.129126747592061</v>
      </c>
      <c r="J364" s="17">
        <v>23</v>
      </c>
      <c r="K364" s="17" t="str">
        <f t="shared" si="15"/>
        <v>020-LEAP Committee</v>
      </c>
      <c r="L364" s="18" t="str">
        <f t="shared" si="14"/>
        <v>020</v>
      </c>
      <c r="M364" s="19"/>
      <c r="N364" s="19"/>
    </row>
    <row r="365" spans="1:14" ht="15" x14ac:dyDescent="0.25">
      <c r="A365" s="54"/>
      <c r="B365" s="36"/>
      <c r="C365" s="37"/>
      <c r="D365" s="37"/>
      <c r="E365" s="38"/>
      <c r="F365" s="37"/>
      <c r="G365" s="39"/>
      <c r="H365" s="40"/>
      <c r="J365" s="17">
        <v>24</v>
      </c>
      <c r="K365" s="17" t="str">
        <f t="shared" si="15"/>
        <v>020-LEAP Committee</v>
      </c>
      <c r="L365" s="18" t="str">
        <f t="shared" si="14"/>
        <v>020</v>
      </c>
      <c r="M365" s="19"/>
      <c r="N365" s="19"/>
    </row>
    <row r="366" spans="1:14" x14ac:dyDescent="0.2">
      <c r="A366" s="44" t="s">
        <v>31</v>
      </c>
      <c r="B366" s="45">
        <v>28.706667453225986</v>
      </c>
      <c r="C366" s="46">
        <v>0</v>
      </c>
      <c r="D366" s="46">
        <v>0</v>
      </c>
      <c r="E366" s="46">
        <v>-3</v>
      </c>
      <c r="F366" s="46">
        <v>16</v>
      </c>
      <c r="G366" s="46">
        <v>13</v>
      </c>
      <c r="H366" s="49">
        <v>41.70666745322599</v>
      </c>
      <c r="J366" s="17">
        <v>25</v>
      </c>
      <c r="K366" s="17" t="str">
        <f t="shared" si="15"/>
        <v>020-LEAP Committee</v>
      </c>
      <c r="L366" s="18" t="str">
        <f t="shared" si="14"/>
        <v>020</v>
      </c>
      <c r="M366" s="19"/>
      <c r="N366" s="19"/>
    </row>
    <row r="367" spans="1:14" ht="15" x14ac:dyDescent="0.25">
      <c r="A367" s="54"/>
      <c r="B367" s="36"/>
      <c r="C367" s="37"/>
      <c r="D367" s="37"/>
      <c r="E367" s="38"/>
      <c r="F367" s="37"/>
      <c r="G367" s="39"/>
      <c r="H367" s="40"/>
      <c r="J367" s="17">
        <v>26</v>
      </c>
      <c r="K367" s="17" t="str">
        <f t="shared" si="15"/>
        <v>020-LEAP Committee</v>
      </c>
      <c r="L367" s="18" t="str">
        <f t="shared" si="14"/>
        <v>020</v>
      </c>
      <c r="M367" s="19"/>
      <c r="N367" s="19"/>
    </row>
    <row r="368" spans="1:14" ht="15" x14ac:dyDescent="0.25">
      <c r="A368" s="54" t="s">
        <v>32</v>
      </c>
      <c r="B368" s="36">
        <v>0.36833989235529274</v>
      </c>
      <c r="C368" s="37">
        <v>0</v>
      </c>
      <c r="D368" s="37">
        <v>0</v>
      </c>
      <c r="E368" s="38">
        <v>0</v>
      </c>
      <c r="F368" s="37">
        <v>0</v>
      </c>
      <c r="G368" s="39">
        <v>0</v>
      </c>
      <c r="H368" s="40">
        <v>0.36833989235529274</v>
      </c>
      <c r="J368" s="17">
        <v>27</v>
      </c>
      <c r="K368" s="17" t="str">
        <f t="shared" si="15"/>
        <v>020-LEAP Committee</v>
      </c>
      <c r="L368" s="18" t="str">
        <f t="shared" si="14"/>
        <v>020</v>
      </c>
      <c r="M368" s="19" t="s">
        <v>33</v>
      </c>
      <c r="N368" s="19"/>
    </row>
    <row r="369" spans="1:14" ht="15" x14ac:dyDescent="0.25">
      <c r="A369" s="54" t="s">
        <v>34</v>
      </c>
      <c r="B369" s="36">
        <v>1.6603378855646083</v>
      </c>
      <c r="C369" s="37">
        <v>0</v>
      </c>
      <c r="D369" s="37">
        <v>0</v>
      </c>
      <c r="E369" s="38">
        <v>0</v>
      </c>
      <c r="F369" s="37">
        <v>0</v>
      </c>
      <c r="G369" s="39">
        <v>0</v>
      </c>
      <c r="H369" s="40">
        <v>1.6603378855646083</v>
      </c>
      <c r="J369" s="17">
        <v>28</v>
      </c>
      <c r="K369" s="17" t="str">
        <f t="shared" si="15"/>
        <v>020-LEAP Committee</v>
      </c>
      <c r="L369" s="18" t="str">
        <f t="shared" ref="L369:L441" si="16">LEFT(K369,3)</f>
        <v>020</v>
      </c>
      <c r="M369" s="19" t="s">
        <v>35</v>
      </c>
      <c r="N369" s="19"/>
    </row>
    <row r="370" spans="1:14" ht="15" x14ac:dyDescent="0.25">
      <c r="A370" s="54" t="s">
        <v>36</v>
      </c>
      <c r="B370" s="36">
        <v>0.58443657077561306</v>
      </c>
      <c r="C370" s="37">
        <v>0</v>
      </c>
      <c r="D370" s="37">
        <v>0</v>
      </c>
      <c r="E370" s="38">
        <v>0</v>
      </c>
      <c r="F370" s="37">
        <v>0</v>
      </c>
      <c r="G370" s="39">
        <v>0</v>
      </c>
      <c r="H370" s="40">
        <v>0.58443657077561306</v>
      </c>
      <c r="J370" s="17">
        <v>29</v>
      </c>
      <c r="K370" s="17" t="str">
        <f t="shared" si="15"/>
        <v>020-LEAP Committee</v>
      </c>
      <c r="L370" s="18" t="str">
        <f t="shared" si="16"/>
        <v>020</v>
      </c>
      <c r="M370" s="19" t="s">
        <v>37</v>
      </c>
      <c r="N370" s="19"/>
    </row>
    <row r="371" spans="1:14" ht="15" x14ac:dyDescent="0.25">
      <c r="A371" s="54" t="s">
        <v>38</v>
      </c>
      <c r="B371" s="36">
        <v>0</v>
      </c>
      <c r="C371" s="37">
        <v>0</v>
      </c>
      <c r="D371" s="37">
        <v>0</v>
      </c>
      <c r="E371" s="38">
        <v>0</v>
      </c>
      <c r="F371" s="37">
        <v>0</v>
      </c>
      <c r="G371" s="39">
        <v>0</v>
      </c>
      <c r="H371" s="40">
        <v>0</v>
      </c>
      <c r="J371" s="17">
        <v>30</v>
      </c>
      <c r="K371" s="17" t="str">
        <f t="shared" si="15"/>
        <v>020-LEAP Committee</v>
      </c>
      <c r="L371" s="18" t="str">
        <f t="shared" si="16"/>
        <v>020</v>
      </c>
      <c r="M371" s="19" t="s">
        <v>39</v>
      </c>
      <c r="N371" s="19"/>
    </row>
    <row r="372" spans="1:14" ht="15" x14ac:dyDescent="0.25">
      <c r="A372" s="54" t="s">
        <v>40</v>
      </c>
      <c r="B372" s="36">
        <v>0</v>
      </c>
      <c r="C372" s="37">
        <v>0</v>
      </c>
      <c r="D372" s="37">
        <v>0</v>
      </c>
      <c r="E372" s="38">
        <v>0</v>
      </c>
      <c r="F372" s="37">
        <v>0</v>
      </c>
      <c r="G372" s="39">
        <v>0</v>
      </c>
      <c r="H372" s="40">
        <v>0</v>
      </c>
      <c r="J372" s="17">
        <v>31</v>
      </c>
      <c r="K372" s="17" t="str">
        <f t="shared" si="15"/>
        <v>020-LEAP Committee</v>
      </c>
      <c r="L372" s="18" t="str">
        <f t="shared" si="16"/>
        <v>020</v>
      </c>
      <c r="M372" s="19" t="s">
        <v>41</v>
      </c>
      <c r="N372" s="19"/>
    </row>
    <row r="373" spans="1:14" ht="15" x14ac:dyDescent="0.25">
      <c r="A373" s="54" t="s">
        <v>42</v>
      </c>
      <c r="B373" s="36">
        <v>2.1804775650181698</v>
      </c>
      <c r="C373" s="37">
        <v>0</v>
      </c>
      <c r="D373" s="37">
        <v>0</v>
      </c>
      <c r="E373" s="38">
        <v>-1</v>
      </c>
      <c r="F373" s="37">
        <v>-1</v>
      </c>
      <c r="G373" s="39">
        <v>-2</v>
      </c>
      <c r="H373" s="40">
        <v>0.18047756501816981</v>
      </c>
      <c r="J373" s="17">
        <v>32</v>
      </c>
      <c r="K373" s="17" t="str">
        <f t="shared" si="15"/>
        <v>020-LEAP Committee</v>
      </c>
      <c r="L373" s="18" t="str">
        <f t="shared" si="16"/>
        <v>020</v>
      </c>
      <c r="M373" s="19" t="s">
        <v>43</v>
      </c>
      <c r="N373" s="19"/>
    </row>
    <row r="374" spans="1:14" ht="15" x14ac:dyDescent="0.25">
      <c r="A374" s="54" t="s">
        <v>44</v>
      </c>
      <c r="B374" s="36">
        <v>1.954853107264908</v>
      </c>
      <c r="C374" s="37">
        <v>0</v>
      </c>
      <c r="D374" s="37">
        <v>0</v>
      </c>
      <c r="E374" s="38">
        <v>0</v>
      </c>
      <c r="F374" s="37">
        <v>0</v>
      </c>
      <c r="G374" s="39">
        <v>0</v>
      </c>
      <c r="H374" s="40">
        <v>1.954853107264908</v>
      </c>
      <c r="J374" s="17">
        <v>33</v>
      </c>
      <c r="K374" s="17" t="str">
        <f t="shared" si="15"/>
        <v>020-LEAP Committee</v>
      </c>
      <c r="L374" s="18" t="str">
        <f t="shared" si="16"/>
        <v>020</v>
      </c>
      <c r="M374" s="19" t="s">
        <v>45</v>
      </c>
      <c r="N374" s="19"/>
    </row>
    <row r="375" spans="1:14" ht="15" x14ac:dyDescent="0.25">
      <c r="A375" s="54" t="s">
        <v>46</v>
      </c>
      <c r="B375" s="36">
        <v>0</v>
      </c>
      <c r="C375" s="37">
        <v>0</v>
      </c>
      <c r="D375" s="37">
        <v>0</v>
      </c>
      <c r="E375" s="38">
        <v>0</v>
      </c>
      <c r="F375" s="37">
        <v>0</v>
      </c>
      <c r="G375" s="39">
        <v>0</v>
      </c>
      <c r="H375" s="40">
        <v>0</v>
      </c>
      <c r="J375" s="17">
        <v>34</v>
      </c>
      <c r="K375" s="17" t="str">
        <f t="shared" si="15"/>
        <v>020-LEAP Committee</v>
      </c>
      <c r="L375" s="18" t="str">
        <f t="shared" si="16"/>
        <v>020</v>
      </c>
      <c r="M375" s="19" t="s">
        <v>47</v>
      </c>
      <c r="N375" s="19"/>
    </row>
    <row r="376" spans="1:14" ht="15" x14ac:dyDescent="0.25">
      <c r="A376" s="54" t="s">
        <v>48</v>
      </c>
      <c r="B376" s="36">
        <v>0</v>
      </c>
      <c r="C376" s="37">
        <v>0</v>
      </c>
      <c r="D376" s="37">
        <v>0</v>
      </c>
      <c r="E376" s="38">
        <v>0</v>
      </c>
      <c r="F376" s="37">
        <v>0</v>
      </c>
      <c r="G376" s="39">
        <v>0</v>
      </c>
      <c r="H376" s="40">
        <v>0</v>
      </c>
      <c r="J376" s="17">
        <v>35</v>
      </c>
      <c r="K376" s="17" t="str">
        <f t="shared" si="15"/>
        <v>020-LEAP Committee</v>
      </c>
      <c r="L376" s="18" t="str">
        <f t="shared" si="16"/>
        <v>020</v>
      </c>
      <c r="M376" s="56" t="s">
        <v>49</v>
      </c>
      <c r="N376" s="19"/>
    </row>
    <row r="377" spans="1:14" ht="15" x14ac:dyDescent="0.25">
      <c r="A377" s="54" t="s">
        <v>50</v>
      </c>
      <c r="B377" s="36">
        <v>0.41959941563884762</v>
      </c>
      <c r="C377" s="37">
        <v>0</v>
      </c>
      <c r="D377" s="37">
        <v>0</v>
      </c>
      <c r="E377" s="38">
        <v>0</v>
      </c>
      <c r="F377" s="37">
        <v>0</v>
      </c>
      <c r="G377" s="39">
        <v>0</v>
      </c>
      <c r="H377" s="40">
        <v>0.41959941563884762</v>
      </c>
      <c r="J377" s="17">
        <v>36</v>
      </c>
      <c r="K377" s="17" t="str">
        <f t="shared" si="15"/>
        <v>020-LEAP Committee</v>
      </c>
      <c r="L377" s="18" t="str">
        <f t="shared" si="16"/>
        <v>020</v>
      </c>
      <c r="M377" s="19" t="s">
        <v>51</v>
      </c>
      <c r="N377" s="19"/>
    </row>
    <row r="378" spans="1:14" ht="15" x14ac:dyDescent="0.25">
      <c r="A378" s="54" t="s">
        <v>52</v>
      </c>
      <c r="B378" s="36">
        <v>0</v>
      </c>
      <c r="C378" s="37">
        <v>0</v>
      </c>
      <c r="D378" s="37">
        <v>0</v>
      </c>
      <c r="E378" s="38">
        <v>0</v>
      </c>
      <c r="F378" s="37">
        <v>0</v>
      </c>
      <c r="G378" s="39">
        <v>0</v>
      </c>
      <c r="H378" s="40">
        <v>0</v>
      </c>
      <c r="J378" s="17">
        <v>37</v>
      </c>
      <c r="K378" s="17" t="str">
        <f t="shared" si="15"/>
        <v>020-LEAP Committee</v>
      </c>
      <c r="L378" s="18" t="str">
        <f t="shared" si="16"/>
        <v>020</v>
      </c>
      <c r="M378" s="56" t="s">
        <v>53</v>
      </c>
      <c r="N378" s="19"/>
    </row>
    <row r="379" spans="1:14" ht="15" x14ac:dyDescent="0.25">
      <c r="A379" s="54" t="s">
        <v>54</v>
      </c>
      <c r="B379" s="36">
        <v>1.6494465193308361</v>
      </c>
      <c r="C379" s="37">
        <v>0</v>
      </c>
      <c r="D379" s="37">
        <v>0</v>
      </c>
      <c r="E379" s="38">
        <v>0</v>
      </c>
      <c r="F379" s="37">
        <v>0</v>
      </c>
      <c r="G379" s="39">
        <v>0</v>
      </c>
      <c r="H379" s="40">
        <v>1.6494465193308361</v>
      </c>
      <c r="J379" s="17">
        <v>38</v>
      </c>
      <c r="K379" s="17" t="str">
        <f t="shared" si="15"/>
        <v>020-LEAP Committee</v>
      </c>
      <c r="L379" s="18" t="str">
        <f t="shared" si="16"/>
        <v>020</v>
      </c>
      <c r="M379" s="19" t="s">
        <v>55</v>
      </c>
      <c r="N379" s="19"/>
    </row>
    <row r="380" spans="1:14" ht="15" x14ac:dyDescent="0.25">
      <c r="A380" s="54" t="s">
        <v>56</v>
      </c>
      <c r="B380" s="36">
        <v>0</v>
      </c>
      <c r="C380" s="37">
        <v>0</v>
      </c>
      <c r="D380" s="37">
        <v>0</v>
      </c>
      <c r="E380" s="38">
        <v>0</v>
      </c>
      <c r="F380" s="37">
        <v>0</v>
      </c>
      <c r="G380" s="39">
        <v>0</v>
      </c>
      <c r="H380" s="40">
        <v>0</v>
      </c>
      <c r="J380" s="17">
        <v>39</v>
      </c>
      <c r="K380" s="17" t="str">
        <f t="shared" si="15"/>
        <v>020-LEAP Committee</v>
      </c>
      <c r="L380" s="18" t="str">
        <f t="shared" si="16"/>
        <v>020</v>
      </c>
      <c r="M380" s="19" t="s">
        <v>57</v>
      </c>
      <c r="N380" s="19"/>
    </row>
    <row r="381" spans="1:14" ht="15" x14ac:dyDescent="0.25">
      <c r="A381" s="54" t="s">
        <v>58</v>
      </c>
      <c r="B381" s="36">
        <v>0</v>
      </c>
      <c r="C381" s="37">
        <v>0</v>
      </c>
      <c r="D381" s="37">
        <v>0</v>
      </c>
      <c r="E381" s="38">
        <v>0</v>
      </c>
      <c r="F381" s="37">
        <v>0</v>
      </c>
      <c r="G381" s="39">
        <v>0</v>
      </c>
      <c r="H381" s="40">
        <v>0</v>
      </c>
      <c r="J381" s="17">
        <v>40</v>
      </c>
      <c r="K381" s="17" t="str">
        <f t="shared" si="15"/>
        <v>020-LEAP Committee</v>
      </c>
      <c r="L381" s="18" t="str">
        <f t="shared" si="16"/>
        <v>020</v>
      </c>
      <c r="M381" s="19" t="s">
        <v>59</v>
      </c>
      <c r="N381" s="19"/>
    </row>
    <row r="382" spans="1:14" ht="15" x14ac:dyDescent="0.25">
      <c r="A382" s="54" t="s">
        <v>60</v>
      </c>
      <c r="B382" s="36">
        <v>0</v>
      </c>
      <c r="C382" s="37">
        <v>0</v>
      </c>
      <c r="D382" s="37">
        <v>0</v>
      </c>
      <c r="E382" s="38">
        <v>0</v>
      </c>
      <c r="F382" s="37">
        <v>0</v>
      </c>
      <c r="G382" s="39">
        <v>0</v>
      </c>
      <c r="H382" s="40">
        <v>0</v>
      </c>
      <c r="J382" s="17">
        <v>41</v>
      </c>
      <c r="K382" s="17" t="str">
        <f t="shared" si="15"/>
        <v>020-LEAP Committee</v>
      </c>
      <c r="L382" s="18" t="str">
        <f t="shared" si="16"/>
        <v>020</v>
      </c>
      <c r="M382" s="56" t="s">
        <v>61</v>
      </c>
      <c r="N382" s="19"/>
    </row>
    <row r="383" spans="1:14" ht="15" x14ac:dyDescent="0.25">
      <c r="A383" s="54" t="s">
        <v>62</v>
      </c>
      <c r="B383" s="36">
        <v>0</v>
      </c>
      <c r="C383" s="37">
        <v>0</v>
      </c>
      <c r="D383" s="37">
        <v>0</v>
      </c>
      <c r="E383" s="38">
        <v>1</v>
      </c>
      <c r="F383" s="37">
        <v>1</v>
      </c>
      <c r="G383" s="39">
        <v>2</v>
      </c>
      <c r="H383" s="40">
        <v>2</v>
      </c>
      <c r="J383" s="17">
        <v>42</v>
      </c>
      <c r="K383" s="17" t="str">
        <f t="shared" si="15"/>
        <v>020-LEAP Committee</v>
      </c>
      <c r="L383" s="18" t="str">
        <f t="shared" si="16"/>
        <v>020</v>
      </c>
      <c r="M383" s="56" t="s">
        <v>63</v>
      </c>
      <c r="N383" s="19"/>
    </row>
    <row r="384" spans="1:14" x14ac:dyDescent="0.2">
      <c r="A384" s="43"/>
      <c r="B384" s="36"/>
      <c r="C384" s="37"/>
      <c r="D384" s="37"/>
      <c r="E384" s="38"/>
      <c r="F384" s="37"/>
      <c r="G384" s="39"/>
      <c r="H384" s="40"/>
      <c r="J384" s="17">
        <v>43</v>
      </c>
      <c r="K384" s="17" t="str">
        <f t="shared" si="15"/>
        <v>020-LEAP Committee</v>
      </c>
      <c r="L384" s="18" t="str">
        <f t="shared" si="16"/>
        <v>020</v>
      </c>
      <c r="M384" s="19"/>
      <c r="N384" s="19"/>
    </row>
    <row r="385" spans="1:14" x14ac:dyDescent="0.2">
      <c r="A385" s="44" t="s">
        <v>64</v>
      </c>
      <c r="B385" s="45">
        <v>8.8174909559482746</v>
      </c>
      <c r="C385" s="46">
        <v>0</v>
      </c>
      <c r="D385" s="46">
        <v>0</v>
      </c>
      <c r="E385" s="47">
        <v>0</v>
      </c>
      <c r="F385" s="46">
        <v>0</v>
      </c>
      <c r="G385" s="48">
        <v>0</v>
      </c>
      <c r="H385" s="49">
        <v>8.8174909559482764</v>
      </c>
      <c r="J385" s="17">
        <v>44</v>
      </c>
      <c r="K385" s="17" t="str">
        <f t="shared" si="15"/>
        <v>020-LEAP Committee</v>
      </c>
      <c r="L385" s="18" t="str">
        <f t="shared" si="16"/>
        <v>020</v>
      </c>
      <c r="M385" s="19"/>
      <c r="N385" s="19"/>
    </row>
    <row r="386" spans="1:14" x14ac:dyDescent="0.2">
      <c r="A386" s="57"/>
      <c r="B386" s="39"/>
      <c r="C386" s="51"/>
      <c r="D386" s="51"/>
      <c r="E386" s="52"/>
      <c r="F386" s="51"/>
      <c r="G386" s="39"/>
      <c r="H386" s="53"/>
      <c r="J386" s="17">
        <v>45</v>
      </c>
      <c r="K386" s="17" t="str">
        <f t="shared" si="15"/>
        <v>020-LEAP Committee</v>
      </c>
      <c r="L386" s="18" t="str">
        <f t="shared" si="16"/>
        <v>020</v>
      </c>
      <c r="M386" s="19"/>
      <c r="N386" s="19"/>
    </row>
    <row r="387" spans="1:14" ht="15" x14ac:dyDescent="0.25">
      <c r="A387" s="54" t="s">
        <v>65</v>
      </c>
      <c r="B387" s="36">
        <v>6.0400584297949154</v>
      </c>
      <c r="C387" s="37">
        <v>0</v>
      </c>
      <c r="D387" s="37">
        <v>0</v>
      </c>
      <c r="E387" s="38">
        <v>0</v>
      </c>
      <c r="F387" s="37">
        <v>0</v>
      </c>
      <c r="G387" s="39">
        <v>0</v>
      </c>
      <c r="H387" s="40">
        <v>6.0400584297949154</v>
      </c>
      <c r="J387" s="17">
        <v>46</v>
      </c>
      <c r="K387" s="17" t="str">
        <f t="shared" si="15"/>
        <v>020-LEAP Committee</v>
      </c>
      <c r="L387" s="18" t="str">
        <f t="shared" si="16"/>
        <v>020</v>
      </c>
      <c r="M387" s="19"/>
      <c r="N387" s="19"/>
    </row>
    <row r="388" spans="1:14" ht="15" x14ac:dyDescent="0.25">
      <c r="A388" s="54" t="s">
        <v>66</v>
      </c>
      <c r="B388" s="36">
        <v>7.9516696732522831</v>
      </c>
      <c r="C388" s="37">
        <v>0</v>
      </c>
      <c r="D388" s="37">
        <v>0</v>
      </c>
      <c r="E388" s="38">
        <v>0</v>
      </c>
      <c r="F388" s="37">
        <v>0</v>
      </c>
      <c r="G388" s="39">
        <v>0</v>
      </c>
      <c r="H388" s="40">
        <v>7.9516696732522831</v>
      </c>
      <c r="J388" s="17">
        <v>47</v>
      </c>
      <c r="K388" s="17" t="str">
        <f t="shared" si="15"/>
        <v>020-LEAP Committee</v>
      </c>
      <c r="L388" s="18" t="str">
        <f t="shared" si="16"/>
        <v>020</v>
      </c>
      <c r="M388" s="19"/>
      <c r="N388" s="19"/>
    </row>
    <row r="389" spans="1:14" ht="15" x14ac:dyDescent="0.25">
      <c r="A389" s="54" t="s">
        <v>67</v>
      </c>
      <c r="B389" s="36">
        <v>70.955081713886528</v>
      </c>
      <c r="C389" s="37">
        <v>0</v>
      </c>
      <c r="D389" s="37">
        <v>1</v>
      </c>
      <c r="E389" s="38">
        <v>0</v>
      </c>
      <c r="F389" s="37">
        <v>0</v>
      </c>
      <c r="G389" s="39">
        <v>1</v>
      </c>
      <c r="H389" s="40">
        <v>71.955081713886528</v>
      </c>
      <c r="J389" s="17">
        <v>48</v>
      </c>
      <c r="K389" s="17" t="str">
        <f t="shared" si="15"/>
        <v>020-LEAP Committee</v>
      </c>
      <c r="L389" s="18" t="str">
        <f t="shared" si="16"/>
        <v>020</v>
      </c>
      <c r="M389" s="19"/>
      <c r="N389" s="19"/>
    </row>
    <row r="390" spans="1:14" ht="15" x14ac:dyDescent="0.25">
      <c r="A390" s="54" t="s">
        <v>68</v>
      </c>
      <c r="B390" s="36">
        <v>0.21418753817959682</v>
      </c>
      <c r="C390" s="37">
        <v>0</v>
      </c>
      <c r="D390" s="37">
        <v>0</v>
      </c>
      <c r="E390" s="38">
        <v>0</v>
      </c>
      <c r="F390" s="37">
        <v>0</v>
      </c>
      <c r="G390" s="39">
        <v>0</v>
      </c>
      <c r="H390" s="40">
        <v>0.21418753817959682</v>
      </c>
      <c r="J390" s="17">
        <v>49</v>
      </c>
      <c r="K390" s="17" t="str">
        <f t="shared" si="15"/>
        <v>020-LEAP Committee</v>
      </c>
      <c r="L390" s="18" t="str">
        <f t="shared" si="16"/>
        <v>020</v>
      </c>
      <c r="M390" s="19"/>
      <c r="N390" s="19"/>
    </row>
    <row r="391" spans="1:14" ht="15" x14ac:dyDescent="0.25">
      <c r="A391" s="54" t="s">
        <v>69</v>
      </c>
      <c r="B391" s="36">
        <v>11.210594206817415</v>
      </c>
      <c r="C391" s="37">
        <v>0</v>
      </c>
      <c r="D391" s="37">
        <v>0</v>
      </c>
      <c r="E391" s="38">
        <v>0</v>
      </c>
      <c r="F391" s="37">
        <v>0</v>
      </c>
      <c r="G391" s="39">
        <v>0</v>
      </c>
      <c r="H391" s="40">
        <v>11.210594206817415</v>
      </c>
      <c r="J391" s="17">
        <v>50</v>
      </c>
      <c r="K391" s="17" t="str">
        <f t="shared" si="15"/>
        <v>020-LEAP Committee</v>
      </c>
      <c r="L391" s="18" t="str">
        <f t="shared" si="16"/>
        <v>020</v>
      </c>
      <c r="M391" s="19"/>
      <c r="N391" s="19"/>
    </row>
    <row r="392" spans="1:14" ht="15" x14ac:dyDescent="0.25">
      <c r="A392" s="54" t="s">
        <v>70</v>
      </c>
      <c r="B392" s="36">
        <v>0.92025849510596025</v>
      </c>
      <c r="C392" s="37">
        <v>0</v>
      </c>
      <c r="D392" s="37">
        <v>0</v>
      </c>
      <c r="E392" s="38">
        <v>0</v>
      </c>
      <c r="F392" s="37">
        <v>0</v>
      </c>
      <c r="G392" s="39">
        <v>0</v>
      </c>
      <c r="H392" s="40">
        <v>0.92025849510596025</v>
      </c>
      <c r="J392" s="17">
        <v>51</v>
      </c>
      <c r="K392" s="17" t="str">
        <f t="shared" si="15"/>
        <v>020-LEAP Committee</v>
      </c>
      <c r="L392" s="18" t="str">
        <f t="shared" si="16"/>
        <v>020</v>
      </c>
      <c r="M392" s="19"/>
      <c r="N392" s="19"/>
    </row>
    <row r="393" spans="1:14" ht="15" x14ac:dyDescent="0.25">
      <c r="A393" s="54" t="s">
        <v>71</v>
      </c>
      <c r="B393" s="36">
        <v>222.32308030822099</v>
      </c>
      <c r="C393" s="37">
        <v>0</v>
      </c>
      <c r="D393" s="37">
        <v>0</v>
      </c>
      <c r="E393" s="38">
        <v>0</v>
      </c>
      <c r="F393" s="37">
        <v>0</v>
      </c>
      <c r="G393" s="39">
        <v>0</v>
      </c>
      <c r="H393" s="40">
        <v>222.32308030822099</v>
      </c>
      <c r="J393" s="17">
        <v>52</v>
      </c>
      <c r="K393" s="17" t="str">
        <f t="shared" si="15"/>
        <v>020-LEAP Committee</v>
      </c>
      <c r="L393" s="18" t="str">
        <f t="shared" si="16"/>
        <v>020</v>
      </c>
      <c r="M393" s="19"/>
      <c r="N393" s="19"/>
    </row>
    <row r="394" spans="1:14" ht="15" x14ac:dyDescent="0.25">
      <c r="A394" s="54" t="s">
        <v>72</v>
      </c>
      <c r="B394" s="36">
        <v>0.24022602321319486</v>
      </c>
      <c r="C394" s="37">
        <v>0</v>
      </c>
      <c r="D394" s="37">
        <v>0</v>
      </c>
      <c r="E394" s="38">
        <v>0</v>
      </c>
      <c r="F394" s="37">
        <v>0</v>
      </c>
      <c r="G394" s="39">
        <v>0</v>
      </c>
      <c r="H394" s="40">
        <v>0.24022602321319486</v>
      </c>
      <c r="J394" s="17">
        <v>53</v>
      </c>
      <c r="K394" s="17" t="str">
        <f t="shared" si="15"/>
        <v>020-LEAP Committee</v>
      </c>
      <c r="L394" s="18" t="str">
        <f t="shared" si="16"/>
        <v>020</v>
      </c>
      <c r="M394" s="19"/>
      <c r="N394" s="19"/>
    </row>
    <row r="395" spans="1:14" ht="15" x14ac:dyDescent="0.25">
      <c r="A395" s="54" t="s">
        <v>73</v>
      </c>
      <c r="B395" s="36">
        <v>0</v>
      </c>
      <c r="C395" s="37">
        <v>0</v>
      </c>
      <c r="D395" s="37">
        <v>0</v>
      </c>
      <c r="E395" s="38">
        <v>0</v>
      </c>
      <c r="F395" s="37">
        <v>0</v>
      </c>
      <c r="G395" s="39">
        <v>0</v>
      </c>
      <c r="H395" s="40">
        <v>0</v>
      </c>
      <c r="J395" s="17">
        <v>54</v>
      </c>
      <c r="K395" s="17" t="str">
        <f t="shared" si="15"/>
        <v>020-LEAP Committee</v>
      </c>
      <c r="L395" s="18" t="str">
        <f t="shared" si="16"/>
        <v>020</v>
      </c>
      <c r="M395" s="19"/>
      <c r="N395" s="19"/>
    </row>
    <row r="396" spans="1:14" ht="15" x14ac:dyDescent="0.25">
      <c r="A396" s="54" t="s">
        <v>74</v>
      </c>
      <c r="B396" s="36">
        <v>4.3055894929749545</v>
      </c>
      <c r="C396" s="37">
        <v>0</v>
      </c>
      <c r="D396" s="37">
        <v>0</v>
      </c>
      <c r="E396" s="38">
        <v>0</v>
      </c>
      <c r="F396" s="37">
        <v>0</v>
      </c>
      <c r="G396" s="39">
        <v>0</v>
      </c>
      <c r="H396" s="40">
        <v>4.3055894929749545</v>
      </c>
      <c r="J396" s="17">
        <v>55</v>
      </c>
      <c r="K396" s="17" t="str">
        <f t="shared" si="15"/>
        <v>020-LEAP Committee</v>
      </c>
      <c r="L396" s="18" t="str">
        <f t="shared" si="16"/>
        <v>020</v>
      </c>
      <c r="M396" s="19"/>
      <c r="N396" s="19"/>
    </row>
    <row r="397" spans="1:14" ht="15" x14ac:dyDescent="0.25">
      <c r="A397" s="54" t="s">
        <v>75</v>
      </c>
      <c r="B397" s="36">
        <v>0</v>
      </c>
      <c r="C397" s="37">
        <v>0</v>
      </c>
      <c r="D397" s="37">
        <v>0</v>
      </c>
      <c r="E397" s="38">
        <v>0</v>
      </c>
      <c r="F397" s="37">
        <v>0</v>
      </c>
      <c r="G397" s="39">
        <v>0</v>
      </c>
      <c r="H397" s="40">
        <v>0</v>
      </c>
      <c r="J397" s="17">
        <v>56</v>
      </c>
      <c r="K397" s="17" t="str">
        <f t="shared" si="15"/>
        <v>020-LEAP Committee</v>
      </c>
      <c r="L397" s="18" t="str">
        <f t="shared" si="16"/>
        <v>020</v>
      </c>
      <c r="M397" s="19"/>
      <c r="N397" s="19"/>
    </row>
    <row r="398" spans="1:14" ht="15" x14ac:dyDescent="0.25">
      <c r="A398" s="54" t="s">
        <v>76</v>
      </c>
      <c r="B398" s="36">
        <v>2.0846266949844794</v>
      </c>
      <c r="C398" s="37">
        <v>0</v>
      </c>
      <c r="D398" s="37">
        <v>0</v>
      </c>
      <c r="E398" s="38">
        <v>0</v>
      </c>
      <c r="F398" s="37">
        <v>0</v>
      </c>
      <c r="G398" s="39">
        <v>0</v>
      </c>
      <c r="H398" s="40">
        <v>2.0846266949844794</v>
      </c>
      <c r="J398" s="17">
        <v>57</v>
      </c>
      <c r="K398" s="17" t="str">
        <f t="shared" si="15"/>
        <v>020-LEAP Committee</v>
      </c>
      <c r="L398" s="18" t="str">
        <f t="shared" si="16"/>
        <v>020</v>
      </c>
      <c r="M398" s="19"/>
      <c r="N398" s="19"/>
    </row>
    <row r="399" spans="1:14" ht="15" x14ac:dyDescent="0.25">
      <c r="A399" s="54" t="s">
        <v>77</v>
      </c>
      <c r="B399" s="36">
        <v>15.898569161508387</v>
      </c>
      <c r="C399" s="37">
        <v>0</v>
      </c>
      <c r="D399" s="37">
        <v>0</v>
      </c>
      <c r="E399" s="38">
        <v>0</v>
      </c>
      <c r="F399" s="37">
        <v>0</v>
      </c>
      <c r="G399" s="39">
        <v>0</v>
      </c>
      <c r="H399" s="40">
        <v>15.898569161508387</v>
      </c>
      <c r="J399" s="17">
        <v>58</v>
      </c>
      <c r="K399" s="17" t="str">
        <f t="shared" si="15"/>
        <v>020-LEAP Committee</v>
      </c>
      <c r="L399" s="18" t="str">
        <f t="shared" si="16"/>
        <v>020</v>
      </c>
      <c r="M399" s="19"/>
      <c r="N399" s="19"/>
    </row>
    <row r="400" spans="1:14" ht="15" x14ac:dyDescent="0.25">
      <c r="A400" s="54" t="s">
        <v>78</v>
      </c>
      <c r="B400" s="36">
        <v>0</v>
      </c>
      <c r="C400" s="37">
        <v>0</v>
      </c>
      <c r="D400" s="37">
        <v>0</v>
      </c>
      <c r="E400" s="38">
        <v>0</v>
      </c>
      <c r="F400" s="37">
        <v>0</v>
      </c>
      <c r="G400" s="39">
        <v>0</v>
      </c>
      <c r="H400" s="40">
        <v>0</v>
      </c>
      <c r="J400" s="17">
        <v>59</v>
      </c>
      <c r="K400" s="17" t="str">
        <f t="shared" si="15"/>
        <v>020-LEAP Committee</v>
      </c>
      <c r="L400" s="18" t="str">
        <f t="shared" si="16"/>
        <v>020</v>
      </c>
      <c r="M400" s="19"/>
      <c r="N400" s="19"/>
    </row>
    <row r="401" spans="1:14" ht="15" x14ac:dyDescent="0.25">
      <c r="A401" s="54" t="s">
        <v>79</v>
      </c>
      <c r="B401" s="36">
        <v>0</v>
      </c>
      <c r="C401" s="37">
        <v>0</v>
      </c>
      <c r="D401" s="37">
        <v>0</v>
      </c>
      <c r="E401" s="38">
        <v>0</v>
      </c>
      <c r="F401" s="37">
        <v>0</v>
      </c>
      <c r="G401" s="39">
        <v>0</v>
      </c>
      <c r="H401" s="40">
        <v>0</v>
      </c>
      <c r="J401" s="17">
        <v>60</v>
      </c>
      <c r="K401" s="17" t="str">
        <f t="shared" si="15"/>
        <v>020-LEAP Committee</v>
      </c>
      <c r="L401" s="18" t="str">
        <f t="shared" si="16"/>
        <v>020</v>
      </c>
      <c r="M401" s="19"/>
      <c r="N401" s="19"/>
    </row>
    <row r="402" spans="1:14" ht="15" x14ac:dyDescent="0.25">
      <c r="A402" s="54"/>
      <c r="B402" s="36"/>
      <c r="C402" s="37"/>
      <c r="D402" s="37"/>
      <c r="E402" s="38"/>
      <c r="F402" s="37"/>
      <c r="G402" s="39"/>
      <c r="H402" s="40"/>
      <c r="J402" s="17">
        <v>61</v>
      </c>
      <c r="K402" s="17" t="str">
        <f t="shared" si="15"/>
        <v>020-LEAP Committee</v>
      </c>
      <c r="L402" s="18" t="str">
        <f t="shared" si="16"/>
        <v>020</v>
      </c>
      <c r="M402" s="19"/>
      <c r="N402" s="19"/>
    </row>
    <row r="403" spans="1:14" x14ac:dyDescent="0.2">
      <c r="A403" s="44" t="s">
        <v>80</v>
      </c>
      <c r="B403" s="45">
        <v>342.14394173793869</v>
      </c>
      <c r="C403" s="46">
        <v>0</v>
      </c>
      <c r="D403" s="46">
        <v>1</v>
      </c>
      <c r="E403" s="47">
        <v>0</v>
      </c>
      <c r="F403" s="46">
        <v>0</v>
      </c>
      <c r="G403" s="48">
        <v>1</v>
      </c>
      <c r="H403" s="49">
        <v>343.14394173793869</v>
      </c>
      <c r="J403" s="17">
        <v>62</v>
      </c>
      <c r="K403" s="17" t="str">
        <f t="shared" si="15"/>
        <v>020-LEAP Committee</v>
      </c>
      <c r="L403" s="18" t="str">
        <f t="shared" si="16"/>
        <v>020</v>
      </c>
      <c r="M403" s="19"/>
      <c r="N403" s="19"/>
    </row>
    <row r="404" spans="1:14" ht="15" x14ac:dyDescent="0.25">
      <c r="A404" s="54"/>
      <c r="B404" s="36"/>
      <c r="C404" s="37"/>
      <c r="D404" s="37"/>
      <c r="E404" s="38"/>
      <c r="F404" s="37"/>
      <c r="G404" s="39"/>
      <c r="H404" s="40"/>
      <c r="J404" s="17">
        <v>63</v>
      </c>
      <c r="K404" s="17" t="str">
        <f t="shared" si="15"/>
        <v>020-LEAP Committee</v>
      </c>
      <c r="L404" s="18" t="str">
        <f t="shared" si="16"/>
        <v>020</v>
      </c>
      <c r="M404" s="19"/>
      <c r="N404" s="19"/>
    </row>
    <row r="405" spans="1:14" ht="15" x14ac:dyDescent="0.25">
      <c r="A405" s="54" t="s">
        <v>81</v>
      </c>
      <c r="B405" s="36">
        <v>2.8034922705870136</v>
      </c>
      <c r="C405" s="37">
        <v>0</v>
      </c>
      <c r="D405" s="37">
        <v>0</v>
      </c>
      <c r="E405" s="38">
        <v>0</v>
      </c>
      <c r="F405" s="37">
        <v>0</v>
      </c>
      <c r="G405" s="39">
        <v>0</v>
      </c>
      <c r="H405" s="40">
        <v>2.8034922705870136</v>
      </c>
      <c r="J405" s="17">
        <v>64</v>
      </c>
      <c r="K405" s="17" t="str">
        <f t="shared" si="15"/>
        <v>020-LEAP Committee</v>
      </c>
      <c r="L405" s="18" t="str">
        <f t="shared" si="16"/>
        <v>020</v>
      </c>
      <c r="M405" s="19"/>
      <c r="N405" s="19"/>
    </row>
    <row r="406" spans="1:14" x14ac:dyDescent="0.2">
      <c r="A406" s="44" t="s">
        <v>82</v>
      </c>
      <c r="B406" s="45">
        <v>2.8034922705870136</v>
      </c>
      <c r="C406" s="46">
        <v>0</v>
      </c>
      <c r="D406" s="46">
        <v>0</v>
      </c>
      <c r="E406" s="47">
        <v>0</v>
      </c>
      <c r="F406" s="46">
        <v>0</v>
      </c>
      <c r="G406" s="48">
        <v>0</v>
      </c>
      <c r="H406" s="49">
        <v>2.8034922705870136</v>
      </c>
      <c r="J406" s="17">
        <v>65</v>
      </c>
      <c r="K406" s="17" t="str">
        <f t="shared" si="15"/>
        <v>020-LEAP Committee</v>
      </c>
      <c r="L406" s="18" t="str">
        <f t="shared" si="16"/>
        <v>020</v>
      </c>
      <c r="M406" s="19"/>
      <c r="N406" s="19"/>
    </row>
    <row r="407" spans="1:14" ht="15" x14ac:dyDescent="0.25">
      <c r="A407" s="54"/>
      <c r="B407" s="54"/>
      <c r="C407" s="54"/>
      <c r="D407" s="54"/>
      <c r="E407" s="54"/>
      <c r="F407" s="54"/>
      <c r="G407" s="54"/>
      <c r="H407" s="54"/>
      <c r="J407" s="17">
        <v>66</v>
      </c>
      <c r="K407" s="17" t="str">
        <f t="shared" si="15"/>
        <v>020-LEAP Committee</v>
      </c>
      <c r="L407" s="18" t="str">
        <f t="shared" si="16"/>
        <v>020</v>
      </c>
      <c r="M407" s="19"/>
      <c r="N407" s="19"/>
    </row>
    <row r="408" spans="1:14" x14ac:dyDescent="0.2">
      <c r="A408" s="58"/>
      <c r="B408" s="39"/>
      <c r="C408" s="51"/>
      <c r="D408" s="51"/>
      <c r="E408" s="52"/>
      <c r="F408" s="51"/>
      <c r="G408" s="39"/>
      <c r="H408" s="53"/>
      <c r="J408" s="17">
        <v>67</v>
      </c>
      <c r="K408" s="17" t="str">
        <f t="shared" si="15"/>
        <v>020-LEAP Committee</v>
      </c>
      <c r="L408" s="18" t="str">
        <f t="shared" si="16"/>
        <v>020</v>
      </c>
      <c r="M408" s="19"/>
      <c r="N408" s="19"/>
    </row>
    <row r="409" spans="1:14" x14ac:dyDescent="0.2">
      <c r="A409" s="59" t="s">
        <v>83</v>
      </c>
      <c r="B409" s="60">
        <v>423.5375365142703</v>
      </c>
      <c r="C409" s="61">
        <v>-2</v>
      </c>
      <c r="D409" s="61">
        <v>2</v>
      </c>
      <c r="E409" s="62">
        <v>-3</v>
      </c>
      <c r="F409" s="61">
        <v>16</v>
      </c>
      <c r="G409" s="60">
        <v>13</v>
      </c>
      <c r="H409" s="63">
        <v>436.53753651427036</v>
      </c>
      <c r="J409" s="17">
        <v>68</v>
      </c>
      <c r="K409" s="17" t="str">
        <f t="shared" si="15"/>
        <v>020-LEAP Committee</v>
      </c>
      <c r="L409" s="18" t="str">
        <f t="shared" si="16"/>
        <v>020</v>
      </c>
      <c r="M409" s="19"/>
      <c r="N409" s="19"/>
    </row>
    <row r="410" spans="1:14" x14ac:dyDescent="0.2">
      <c r="A410" s="64"/>
      <c r="B410" s="65"/>
      <c r="C410" s="65"/>
      <c r="D410" s="65"/>
      <c r="E410" s="65"/>
      <c r="F410" s="65"/>
      <c r="G410" s="65"/>
      <c r="H410" s="65"/>
      <c r="J410" s="17">
        <v>1</v>
      </c>
      <c r="K410" s="17" t="str">
        <f>IF(J410=7,A356,IF(J410&gt;7,K400,""))</f>
        <v/>
      </c>
      <c r="L410" s="18" t="str">
        <f t="shared" si="16"/>
        <v/>
      </c>
      <c r="M410" s="19"/>
      <c r="N410" s="19"/>
    </row>
    <row r="411" spans="1:14" x14ac:dyDescent="0.2">
      <c r="A411" s="64"/>
      <c r="B411" s="65"/>
      <c r="C411" s="65"/>
      <c r="D411" s="65"/>
      <c r="E411" s="65"/>
      <c r="F411" s="65"/>
      <c r="G411" s="65"/>
      <c r="H411" s="65"/>
      <c r="J411" s="17">
        <v>2</v>
      </c>
      <c r="K411" s="17" t="str">
        <f>IF(J411=7,A357,IF(J411&gt;7,K410,""))</f>
        <v/>
      </c>
      <c r="L411" s="18" t="str">
        <f t="shared" si="16"/>
        <v/>
      </c>
      <c r="M411" s="19"/>
      <c r="N411" s="19"/>
    </row>
    <row r="412" spans="1:14" ht="15" x14ac:dyDescent="0.25">
      <c r="A412"/>
      <c r="B412"/>
      <c r="C412"/>
      <c r="D412"/>
      <c r="E412"/>
      <c r="F412"/>
      <c r="G412"/>
      <c r="H412"/>
      <c r="J412" s="17">
        <v>3</v>
      </c>
      <c r="K412" s="17" t="str">
        <f>IF(J412=7,A358,IF(J412&gt;7,K411,""))</f>
        <v/>
      </c>
      <c r="L412" s="18" t="str">
        <f t="shared" si="16"/>
        <v/>
      </c>
      <c r="M412" s="19"/>
      <c r="N412" s="19"/>
    </row>
    <row r="413" spans="1:14" ht="15" x14ac:dyDescent="0.25">
      <c r="A413"/>
      <c r="B413"/>
      <c r="C413"/>
      <c r="D413"/>
      <c r="E413"/>
      <c r="F413"/>
      <c r="G413"/>
      <c r="H413"/>
      <c r="J413" s="17">
        <v>4</v>
      </c>
      <c r="K413" s="17" t="str">
        <f>IF(J413=7,A359,IF(J413&gt;7,K412,""))</f>
        <v/>
      </c>
      <c r="L413" s="18" t="str">
        <f t="shared" si="16"/>
        <v/>
      </c>
      <c r="M413" s="19"/>
      <c r="N413" s="19"/>
    </row>
    <row r="414" spans="1:14" ht="15.75" x14ac:dyDescent="0.25">
      <c r="A414" s="21" t="s">
        <v>7</v>
      </c>
      <c r="B414" s="22"/>
      <c r="C414" s="22"/>
      <c r="D414" s="22"/>
      <c r="E414" s="22"/>
      <c r="F414" s="22"/>
      <c r="G414" s="22"/>
      <c r="H414" s="22"/>
      <c r="J414" s="17">
        <v>5</v>
      </c>
      <c r="K414" s="17" t="str">
        <f>IF(J414=7,A360,IF(J414&gt;7,K413,""))</f>
        <v/>
      </c>
      <c r="L414" s="18" t="str">
        <f t="shared" si="16"/>
        <v/>
      </c>
      <c r="M414" s="19"/>
      <c r="N414" s="19"/>
    </row>
    <row r="415" spans="1:14" ht="15" x14ac:dyDescent="0.25">
      <c r="A415" s="23" t="s">
        <v>8</v>
      </c>
      <c r="B415" s="24"/>
      <c r="C415" s="24"/>
      <c r="D415" s="24"/>
      <c r="E415" s="24"/>
      <c r="F415" s="24"/>
      <c r="G415" s="24"/>
      <c r="H415" s="24"/>
      <c r="J415" s="17">
        <v>6</v>
      </c>
      <c r="K415" s="17" t="str">
        <f>IF(J415=7,A361,IF(J415&gt;7,K414,""))</f>
        <v/>
      </c>
      <c r="L415" s="18" t="str">
        <f t="shared" si="16"/>
        <v/>
      </c>
      <c r="M415" s="19"/>
      <c r="N415" s="19"/>
    </row>
    <row r="416" spans="1:14" ht="15" x14ac:dyDescent="0.25">
      <c r="A416" s="25" t="s">
        <v>89</v>
      </c>
      <c r="B416" s="22"/>
      <c r="C416" s="22"/>
      <c r="D416" s="22"/>
      <c r="E416" s="22"/>
      <c r="F416" s="22"/>
      <c r="G416" s="22"/>
      <c r="H416" s="22"/>
      <c r="J416" s="17">
        <v>7</v>
      </c>
      <c r="K416" s="17" t="str">
        <f>IF(J416=7,A416,IF(J416&gt;7,K415,""))</f>
        <v>035-Office of the State Actuary</v>
      </c>
      <c r="L416" s="18" t="str">
        <f t="shared" si="16"/>
        <v>035</v>
      </c>
      <c r="M416" s="19"/>
      <c r="N416" s="19"/>
    </row>
    <row r="417" spans="1:14" ht="15" x14ac:dyDescent="0.25">
      <c r="A417" s="25"/>
      <c r="B417" s="22"/>
      <c r="C417" s="22"/>
      <c r="D417" s="22"/>
      <c r="E417" s="22"/>
      <c r="F417" s="22"/>
      <c r="G417" s="22"/>
      <c r="H417" s="22"/>
      <c r="J417" s="17">
        <v>8</v>
      </c>
      <c r="K417" s="17" t="str">
        <f t="shared" ref="K417:K477" si="17">IF(J417=7,A363,IF(J417&gt;7,K416,""))</f>
        <v>035-Office of the State Actuary</v>
      </c>
      <c r="L417" s="18" t="str">
        <f t="shared" si="16"/>
        <v>035</v>
      </c>
      <c r="M417" s="19"/>
      <c r="N417" s="19"/>
    </row>
    <row r="418" spans="1:14" ht="15" x14ac:dyDescent="0.25">
      <c r="A418" s="26"/>
      <c r="B418" s="27"/>
      <c r="C418" s="94" t="s">
        <v>10</v>
      </c>
      <c r="D418" s="95"/>
      <c r="E418" s="94" t="s">
        <v>11</v>
      </c>
      <c r="F418" s="95"/>
      <c r="G418" s="28"/>
      <c r="H418" s="28"/>
      <c r="J418" s="17">
        <v>9</v>
      </c>
      <c r="K418" s="17" t="str">
        <f t="shared" si="17"/>
        <v>035-Office of the State Actuary</v>
      </c>
      <c r="L418" s="18" t="str">
        <f t="shared" si="16"/>
        <v>035</v>
      </c>
      <c r="M418" s="19"/>
      <c r="N418" s="19"/>
    </row>
    <row r="419" spans="1:14" ht="24" x14ac:dyDescent="0.2">
      <c r="A419" s="29" t="s">
        <v>12</v>
      </c>
      <c r="B419" s="30" t="s">
        <v>13</v>
      </c>
      <c r="C419" s="31" t="s">
        <v>14</v>
      </c>
      <c r="D419" s="32" t="s">
        <v>15</v>
      </c>
      <c r="E419" s="31" t="s">
        <v>14</v>
      </c>
      <c r="F419" s="32" t="s">
        <v>15</v>
      </c>
      <c r="G419" s="33" t="s">
        <v>16</v>
      </c>
      <c r="H419" s="33" t="s">
        <v>17</v>
      </c>
      <c r="J419" s="17">
        <v>10</v>
      </c>
      <c r="K419" s="17" t="str">
        <f t="shared" si="17"/>
        <v>035-Office of the State Actuary</v>
      </c>
      <c r="L419" s="18" t="str">
        <f t="shared" si="16"/>
        <v>035</v>
      </c>
      <c r="M419" s="19"/>
      <c r="N419" s="19"/>
    </row>
    <row r="420" spans="1:14" ht="15" x14ac:dyDescent="0.25">
      <c r="A420" s="35" t="s">
        <v>20</v>
      </c>
      <c r="B420" s="36">
        <v>1.6464173831169777</v>
      </c>
      <c r="C420" s="37">
        <v>0</v>
      </c>
      <c r="D420" s="37">
        <v>0</v>
      </c>
      <c r="E420" s="38">
        <v>0</v>
      </c>
      <c r="F420" s="37">
        <v>0</v>
      </c>
      <c r="G420" s="39">
        <v>0</v>
      </c>
      <c r="H420" s="40">
        <v>1.6464173831169777</v>
      </c>
      <c r="J420" s="17">
        <v>11</v>
      </c>
      <c r="K420" s="17" t="str">
        <f t="shared" si="17"/>
        <v>035-Office of the State Actuary</v>
      </c>
      <c r="L420" s="18" t="str">
        <f t="shared" si="16"/>
        <v>035</v>
      </c>
      <c r="M420" s="19" t="s">
        <v>21</v>
      </c>
      <c r="N420" s="19"/>
    </row>
    <row r="421" spans="1:14" ht="15" x14ac:dyDescent="0.25">
      <c r="A421" s="42" t="s">
        <v>22</v>
      </c>
      <c r="B421" s="36">
        <v>1.8803986131369639</v>
      </c>
      <c r="C421" s="37">
        <v>0</v>
      </c>
      <c r="D421" s="37">
        <v>0</v>
      </c>
      <c r="E421" s="38">
        <v>0</v>
      </c>
      <c r="F421" s="37">
        <v>0</v>
      </c>
      <c r="G421" s="39">
        <v>0</v>
      </c>
      <c r="H421" s="40">
        <v>1.8803986131369639</v>
      </c>
      <c r="J421" s="17">
        <v>12</v>
      </c>
      <c r="K421" s="17" t="str">
        <f t="shared" si="17"/>
        <v>035-Office of the State Actuary</v>
      </c>
      <c r="L421" s="18" t="str">
        <f t="shared" si="16"/>
        <v>035</v>
      </c>
      <c r="M421" s="19"/>
      <c r="N421" s="19"/>
    </row>
    <row r="422" spans="1:14" ht="15" x14ac:dyDescent="0.25">
      <c r="A422" s="42" t="s">
        <v>23</v>
      </c>
      <c r="B422" s="36">
        <v>28.471653496524272</v>
      </c>
      <c r="C422" s="37">
        <v>-2</v>
      </c>
      <c r="D422" s="37">
        <v>1</v>
      </c>
      <c r="E422" s="38">
        <v>0</v>
      </c>
      <c r="F422" s="37">
        <v>0</v>
      </c>
      <c r="G422" s="39">
        <v>-1</v>
      </c>
      <c r="H422" s="40">
        <v>27.471653496524272</v>
      </c>
      <c r="J422" s="17">
        <v>13</v>
      </c>
      <c r="K422" s="17" t="str">
        <f t="shared" si="17"/>
        <v>035-Office of the State Actuary</v>
      </c>
      <c r="L422" s="18" t="str">
        <f t="shared" si="16"/>
        <v>035</v>
      </c>
      <c r="M422" s="19"/>
      <c r="N422" s="19"/>
    </row>
    <row r="423" spans="1:14" ht="15" x14ac:dyDescent="0.25">
      <c r="A423" s="42" t="s">
        <v>24</v>
      </c>
      <c r="B423" s="36">
        <v>31.157234899999999</v>
      </c>
      <c r="C423" s="37">
        <v>0</v>
      </c>
      <c r="D423" s="37">
        <v>0</v>
      </c>
      <c r="E423" s="38">
        <v>0</v>
      </c>
      <c r="F423" s="37">
        <v>0</v>
      </c>
      <c r="G423" s="39">
        <v>0</v>
      </c>
      <c r="H423" s="40">
        <v>31.157234899999999</v>
      </c>
      <c r="J423" s="17">
        <v>14</v>
      </c>
      <c r="K423" s="17" t="str">
        <f t="shared" si="17"/>
        <v>035-Office of the State Actuary</v>
      </c>
      <c r="L423" s="18" t="str">
        <f t="shared" si="16"/>
        <v>035</v>
      </c>
      <c r="M423" s="19"/>
      <c r="N423" s="19"/>
    </row>
    <row r="424" spans="1:14" ht="15" x14ac:dyDescent="0.25">
      <c r="A424" s="42" t="s">
        <v>25</v>
      </c>
      <c r="B424" s="36">
        <v>0</v>
      </c>
      <c r="C424" s="37">
        <v>0</v>
      </c>
      <c r="D424" s="37">
        <v>0</v>
      </c>
      <c r="E424" s="38">
        <v>0</v>
      </c>
      <c r="F424" s="37">
        <v>0</v>
      </c>
      <c r="G424" s="39">
        <v>0</v>
      </c>
      <c r="H424" s="40">
        <v>0</v>
      </c>
      <c r="J424" s="17">
        <v>15</v>
      </c>
      <c r="K424" s="17" t="str">
        <f t="shared" si="17"/>
        <v>035-Office of the State Actuary</v>
      </c>
      <c r="L424" s="18" t="str">
        <f t="shared" si="16"/>
        <v>035</v>
      </c>
      <c r="M424" s="19"/>
      <c r="N424" s="19"/>
    </row>
    <row r="425" spans="1:14" ht="15" x14ac:dyDescent="0.25">
      <c r="A425" s="42" t="s">
        <v>26</v>
      </c>
      <c r="B425" s="36">
        <v>13.543995687031401</v>
      </c>
      <c r="C425" s="37">
        <v>0</v>
      </c>
      <c r="D425" s="37">
        <v>0</v>
      </c>
      <c r="E425" s="38">
        <v>0</v>
      </c>
      <c r="F425" s="37">
        <v>0</v>
      </c>
      <c r="G425" s="39">
        <v>0</v>
      </c>
      <c r="H425" s="40">
        <v>13.543995687031401</v>
      </c>
      <c r="J425" s="17">
        <v>16</v>
      </c>
      <c r="K425" s="17" t="str">
        <f t="shared" si="17"/>
        <v>035-Office of the State Actuary</v>
      </c>
      <c r="L425" s="18" t="str">
        <f t="shared" si="16"/>
        <v>035</v>
      </c>
      <c r="M425" s="19"/>
      <c r="N425" s="19"/>
    </row>
    <row r="426" spans="1:14" ht="15" x14ac:dyDescent="0.25">
      <c r="A426" s="42" t="s">
        <v>27</v>
      </c>
      <c r="B426" s="36">
        <v>2.0363682494967299</v>
      </c>
      <c r="C426" s="37">
        <v>0</v>
      </c>
      <c r="D426" s="37">
        <v>0</v>
      </c>
      <c r="E426" s="38">
        <v>0</v>
      </c>
      <c r="F426" s="37">
        <v>0</v>
      </c>
      <c r="G426" s="39">
        <v>0</v>
      </c>
      <c r="H426" s="40">
        <v>2.0363682494967299</v>
      </c>
      <c r="J426" s="17">
        <v>17</v>
      </c>
      <c r="K426" s="17" t="str">
        <f t="shared" si="17"/>
        <v>035-Office of the State Actuary</v>
      </c>
      <c r="L426" s="18" t="str">
        <f t="shared" si="16"/>
        <v>035</v>
      </c>
      <c r="M426" s="19"/>
      <c r="N426" s="19"/>
    </row>
    <row r="427" spans="1:14" x14ac:dyDescent="0.2">
      <c r="A427" s="43"/>
      <c r="B427" s="36"/>
      <c r="C427" s="37"/>
      <c r="D427" s="37"/>
      <c r="E427" s="38"/>
      <c r="F427" s="37"/>
      <c r="G427" s="39"/>
      <c r="H427" s="40"/>
      <c r="J427" s="17">
        <v>18</v>
      </c>
      <c r="K427" s="17" t="str">
        <f t="shared" si="17"/>
        <v>035-Office of the State Actuary</v>
      </c>
      <c r="L427" s="18" t="str">
        <f t="shared" si="16"/>
        <v>035</v>
      </c>
      <c r="M427" s="19"/>
      <c r="N427" s="19"/>
    </row>
    <row r="428" spans="1:14" x14ac:dyDescent="0.2">
      <c r="A428" s="44"/>
      <c r="B428" s="45">
        <v>78.736068329306349</v>
      </c>
      <c r="C428" s="46">
        <v>-2</v>
      </c>
      <c r="D428" s="46">
        <v>1</v>
      </c>
      <c r="E428" s="47">
        <v>0</v>
      </c>
      <c r="F428" s="46">
        <v>0</v>
      </c>
      <c r="G428" s="48">
        <v>-1</v>
      </c>
      <c r="H428" s="49">
        <v>77.736068329306349</v>
      </c>
      <c r="J428" s="17">
        <v>19</v>
      </c>
      <c r="K428" s="17" t="str">
        <f t="shared" si="17"/>
        <v>035-Office of the State Actuary</v>
      </c>
      <c r="L428" s="18" t="str">
        <f t="shared" si="16"/>
        <v>035</v>
      </c>
      <c r="M428" s="19"/>
      <c r="N428" s="19"/>
    </row>
    <row r="429" spans="1:14" x14ac:dyDescent="0.2">
      <c r="A429" s="50"/>
      <c r="B429" s="39"/>
      <c r="C429" s="51"/>
      <c r="D429" s="51"/>
      <c r="E429" s="52"/>
      <c r="F429" s="51"/>
      <c r="G429" s="39"/>
      <c r="H429" s="53"/>
      <c r="J429" s="17">
        <v>20</v>
      </c>
      <c r="K429" s="17" t="str">
        <f t="shared" si="17"/>
        <v>035-Office of the State Actuary</v>
      </c>
      <c r="L429" s="18" t="str">
        <f t="shared" si="16"/>
        <v>035</v>
      </c>
      <c r="M429" s="19"/>
      <c r="N429" s="19"/>
    </row>
    <row r="430" spans="1:14" ht="15" x14ac:dyDescent="0.25">
      <c r="A430" s="42" t="s">
        <v>28</v>
      </c>
      <c r="B430" s="36">
        <v>8.1362457380569637</v>
      </c>
      <c r="C430" s="37">
        <v>0</v>
      </c>
      <c r="D430" s="37">
        <v>0</v>
      </c>
      <c r="E430" s="38">
        <v>-8</v>
      </c>
      <c r="F430" s="37">
        <v>9</v>
      </c>
      <c r="G430" s="39">
        <v>1</v>
      </c>
      <c r="H430" s="40">
        <v>9.1362457380569637</v>
      </c>
      <c r="J430" s="17">
        <v>21</v>
      </c>
      <c r="K430" s="17" t="str">
        <f t="shared" si="17"/>
        <v>035-Office of the State Actuary</v>
      </c>
      <c r="L430" s="18" t="str">
        <f t="shared" si="16"/>
        <v>035</v>
      </c>
      <c r="M430" s="19"/>
      <c r="N430" s="19"/>
    </row>
    <row r="431" spans="1:14" ht="15" x14ac:dyDescent="0.25">
      <c r="A431" s="42" t="s">
        <v>29</v>
      </c>
      <c r="B431" s="36">
        <v>20.009363864152039</v>
      </c>
      <c r="C431" s="37">
        <v>0</v>
      </c>
      <c r="D431" s="37">
        <v>0</v>
      </c>
      <c r="E431" s="38">
        <v>5</v>
      </c>
      <c r="F431" s="37">
        <v>17</v>
      </c>
      <c r="G431" s="39">
        <v>22</v>
      </c>
      <c r="H431" s="40">
        <v>42.009363864152036</v>
      </c>
      <c r="J431" s="17">
        <v>22</v>
      </c>
      <c r="K431" s="17" t="str">
        <f t="shared" si="17"/>
        <v>035-Office of the State Actuary</v>
      </c>
      <c r="L431" s="18" t="str">
        <f t="shared" si="16"/>
        <v>035</v>
      </c>
      <c r="M431" s="19"/>
      <c r="N431" s="19"/>
    </row>
    <row r="432" spans="1:14" ht="15" x14ac:dyDescent="0.25">
      <c r="A432" s="42" t="s">
        <v>30</v>
      </c>
      <c r="B432" s="36">
        <v>18.833906803617339</v>
      </c>
      <c r="C432" s="37">
        <v>0</v>
      </c>
      <c r="D432" s="37">
        <v>0</v>
      </c>
      <c r="E432" s="38">
        <v>0</v>
      </c>
      <c r="F432" s="37">
        <v>0</v>
      </c>
      <c r="G432" s="39">
        <v>0</v>
      </c>
      <c r="H432" s="40">
        <v>18.833906803617339</v>
      </c>
      <c r="J432" s="17">
        <v>23</v>
      </c>
      <c r="K432" s="17" t="str">
        <f t="shared" si="17"/>
        <v>035-Office of the State Actuary</v>
      </c>
      <c r="L432" s="18" t="str">
        <f t="shared" si="16"/>
        <v>035</v>
      </c>
      <c r="M432" s="19"/>
      <c r="N432" s="19"/>
    </row>
    <row r="433" spans="1:14" ht="15" x14ac:dyDescent="0.25">
      <c r="A433" s="54"/>
      <c r="B433" s="36"/>
      <c r="C433" s="37"/>
      <c r="D433" s="37"/>
      <c r="E433" s="38"/>
      <c r="F433" s="37"/>
      <c r="G433" s="39"/>
      <c r="H433" s="40"/>
      <c r="J433" s="17">
        <v>24</v>
      </c>
      <c r="K433" s="17" t="str">
        <f t="shared" si="17"/>
        <v>035-Office of the State Actuary</v>
      </c>
      <c r="L433" s="18" t="str">
        <f t="shared" si="16"/>
        <v>035</v>
      </c>
      <c r="M433" s="19"/>
      <c r="N433" s="19"/>
    </row>
    <row r="434" spans="1:14" x14ac:dyDescent="0.2">
      <c r="A434" s="44" t="s">
        <v>31</v>
      </c>
      <c r="B434" s="45">
        <v>46.979516405826345</v>
      </c>
      <c r="C434" s="46">
        <v>0</v>
      </c>
      <c r="D434" s="46">
        <v>0</v>
      </c>
      <c r="E434" s="46">
        <v>-3</v>
      </c>
      <c r="F434" s="46">
        <v>26</v>
      </c>
      <c r="G434" s="46">
        <v>23</v>
      </c>
      <c r="H434" s="49">
        <v>69.979516405826331</v>
      </c>
      <c r="J434" s="17">
        <v>25</v>
      </c>
      <c r="K434" s="17" t="str">
        <f t="shared" si="17"/>
        <v>035-Office of the State Actuary</v>
      </c>
      <c r="L434" s="18" t="str">
        <f t="shared" si="16"/>
        <v>035</v>
      </c>
      <c r="M434" s="19"/>
      <c r="N434" s="19"/>
    </row>
    <row r="435" spans="1:14" ht="15" x14ac:dyDescent="0.25">
      <c r="A435" s="54"/>
      <c r="B435" s="36"/>
      <c r="C435" s="37"/>
      <c r="D435" s="37"/>
      <c r="E435" s="38"/>
      <c r="F435" s="37"/>
      <c r="G435" s="39"/>
      <c r="H435" s="40"/>
      <c r="J435" s="17">
        <v>26</v>
      </c>
      <c r="K435" s="17" t="str">
        <f t="shared" si="17"/>
        <v>035-Office of the State Actuary</v>
      </c>
      <c r="L435" s="18" t="str">
        <f t="shared" si="16"/>
        <v>035</v>
      </c>
      <c r="M435" s="19"/>
      <c r="N435" s="19"/>
    </row>
    <row r="436" spans="1:14" ht="15" x14ac:dyDescent="0.25">
      <c r="A436" s="54" t="s">
        <v>32</v>
      </c>
      <c r="B436" s="36">
        <v>0.62334443321664934</v>
      </c>
      <c r="C436" s="37">
        <v>0</v>
      </c>
      <c r="D436" s="37">
        <v>0</v>
      </c>
      <c r="E436" s="38">
        <v>0</v>
      </c>
      <c r="F436" s="37">
        <v>0</v>
      </c>
      <c r="G436" s="39">
        <v>0</v>
      </c>
      <c r="H436" s="40">
        <v>0.62334443321664934</v>
      </c>
      <c r="J436" s="17">
        <v>27</v>
      </c>
      <c r="K436" s="17" t="str">
        <f t="shared" si="17"/>
        <v>035-Office of the State Actuary</v>
      </c>
      <c r="L436" s="18" t="str">
        <f t="shared" si="16"/>
        <v>035</v>
      </c>
      <c r="M436" s="19" t="s">
        <v>33</v>
      </c>
      <c r="N436" s="19"/>
    </row>
    <row r="437" spans="1:14" ht="15" x14ac:dyDescent="0.25">
      <c r="A437" s="54" t="s">
        <v>34</v>
      </c>
      <c r="B437" s="36">
        <v>2.8098025755708758</v>
      </c>
      <c r="C437" s="37">
        <v>0</v>
      </c>
      <c r="D437" s="37">
        <v>0</v>
      </c>
      <c r="E437" s="38">
        <v>0</v>
      </c>
      <c r="F437" s="37">
        <v>0</v>
      </c>
      <c r="G437" s="39">
        <v>0</v>
      </c>
      <c r="H437" s="40">
        <v>2.8098025755708758</v>
      </c>
      <c r="J437" s="17">
        <v>28</v>
      </c>
      <c r="K437" s="17" t="str">
        <f t="shared" si="17"/>
        <v>035-Office of the State Actuary</v>
      </c>
      <c r="L437" s="18" t="str">
        <f t="shared" si="16"/>
        <v>035</v>
      </c>
      <c r="M437" s="19" t="s">
        <v>35</v>
      </c>
      <c r="N437" s="19"/>
    </row>
    <row r="438" spans="1:14" ht="15" x14ac:dyDescent="0.25">
      <c r="A438" s="54" t="s">
        <v>36</v>
      </c>
      <c r="B438" s="36">
        <v>0.98904650438949915</v>
      </c>
      <c r="C438" s="37">
        <v>0</v>
      </c>
      <c r="D438" s="37">
        <v>0</v>
      </c>
      <c r="E438" s="38">
        <v>0</v>
      </c>
      <c r="F438" s="37">
        <v>0</v>
      </c>
      <c r="G438" s="39">
        <v>0</v>
      </c>
      <c r="H438" s="40">
        <v>0.98904650438949915</v>
      </c>
      <c r="J438" s="17">
        <v>29</v>
      </c>
      <c r="K438" s="17" t="str">
        <f t="shared" si="17"/>
        <v>035-Office of the State Actuary</v>
      </c>
      <c r="L438" s="18" t="str">
        <f t="shared" si="16"/>
        <v>035</v>
      </c>
      <c r="M438" s="19" t="s">
        <v>37</v>
      </c>
      <c r="N438" s="19"/>
    </row>
    <row r="439" spans="1:14" ht="15" x14ac:dyDescent="0.25">
      <c r="A439" s="54" t="s">
        <v>38</v>
      </c>
      <c r="B439" s="36">
        <v>0</v>
      </c>
      <c r="C439" s="37">
        <v>0</v>
      </c>
      <c r="D439" s="37">
        <v>0</v>
      </c>
      <c r="E439" s="38">
        <v>0</v>
      </c>
      <c r="F439" s="37">
        <v>0</v>
      </c>
      <c r="G439" s="39">
        <v>0</v>
      </c>
      <c r="H439" s="40">
        <v>0</v>
      </c>
      <c r="J439" s="17">
        <v>30</v>
      </c>
      <c r="K439" s="17" t="str">
        <f t="shared" si="17"/>
        <v>035-Office of the State Actuary</v>
      </c>
      <c r="L439" s="18" t="str">
        <f t="shared" si="16"/>
        <v>035</v>
      </c>
      <c r="M439" s="19" t="s">
        <v>39</v>
      </c>
      <c r="N439" s="19"/>
    </row>
    <row r="440" spans="1:14" ht="15" x14ac:dyDescent="0.25">
      <c r="A440" s="54" t="s">
        <v>40</v>
      </c>
      <c r="B440" s="36">
        <v>0</v>
      </c>
      <c r="C440" s="37">
        <v>0</v>
      </c>
      <c r="D440" s="37">
        <v>0</v>
      </c>
      <c r="E440" s="38">
        <v>0</v>
      </c>
      <c r="F440" s="37">
        <v>0</v>
      </c>
      <c r="G440" s="39">
        <v>0</v>
      </c>
      <c r="H440" s="40">
        <v>0</v>
      </c>
      <c r="J440" s="17">
        <v>31</v>
      </c>
      <c r="K440" s="17" t="str">
        <f t="shared" si="17"/>
        <v>035-Office of the State Actuary</v>
      </c>
      <c r="L440" s="18" t="str">
        <f t="shared" si="16"/>
        <v>035</v>
      </c>
      <c r="M440" s="19" t="s">
        <v>41</v>
      </c>
      <c r="N440" s="19"/>
    </row>
    <row r="441" spans="1:14" ht="15" x14ac:dyDescent="0.25">
      <c r="A441" s="54" t="s">
        <v>42</v>
      </c>
      <c r="B441" s="36">
        <v>3.6900389561845954</v>
      </c>
      <c r="C441" s="37">
        <v>0</v>
      </c>
      <c r="D441" s="37">
        <v>0</v>
      </c>
      <c r="E441" s="38">
        <v>-2</v>
      </c>
      <c r="F441" s="37">
        <v>-2</v>
      </c>
      <c r="G441" s="39">
        <v>-4</v>
      </c>
      <c r="H441" s="40">
        <v>-0.30996104381540457</v>
      </c>
      <c r="J441" s="17">
        <v>32</v>
      </c>
      <c r="K441" s="17" t="str">
        <f t="shared" si="17"/>
        <v>035-Office of the State Actuary</v>
      </c>
      <c r="L441" s="18" t="str">
        <f t="shared" si="16"/>
        <v>035</v>
      </c>
      <c r="M441" s="19" t="s">
        <v>43</v>
      </c>
      <c r="N441" s="19"/>
    </row>
    <row r="442" spans="1:14" ht="15" x14ac:dyDescent="0.25">
      <c r="A442" s="54" t="s">
        <v>44</v>
      </c>
      <c r="B442" s="36">
        <v>3.3082129507559985</v>
      </c>
      <c r="C442" s="37">
        <v>0</v>
      </c>
      <c r="D442" s="37">
        <v>0</v>
      </c>
      <c r="E442" s="38">
        <v>0</v>
      </c>
      <c r="F442" s="37">
        <v>0</v>
      </c>
      <c r="G442" s="39">
        <v>0</v>
      </c>
      <c r="H442" s="40">
        <v>3.3082129507559985</v>
      </c>
      <c r="J442" s="17">
        <v>33</v>
      </c>
      <c r="K442" s="17" t="str">
        <f t="shared" si="17"/>
        <v>035-Office of the State Actuary</v>
      </c>
      <c r="L442" s="18" t="str">
        <f t="shared" ref="L442:L514" si="18">LEFT(K442,3)</f>
        <v>035</v>
      </c>
      <c r="M442" s="19" t="s">
        <v>45</v>
      </c>
      <c r="N442" s="19"/>
    </row>
    <row r="443" spans="1:14" ht="15" x14ac:dyDescent="0.25">
      <c r="A443" s="54" t="s">
        <v>46</v>
      </c>
      <c r="B443" s="36">
        <v>0</v>
      </c>
      <c r="C443" s="37">
        <v>0</v>
      </c>
      <c r="D443" s="37">
        <v>0</v>
      </c>
      <c r="E443" s="38">
        <v>0</v>
      </c>
      <c r="F443" s="37">
        <v>0</v>
      </c>
      <c r="G443" s="39">
        <v>0</v>
      </c>
      <c r="H443" s="40">
        <v>0</v>
      </c>
      <c r="J443" s="17">
        <v>34</v>
      </c>
      <c r="K443" s="17" t="str">
        <f t="shared" si="17"/>
        <v>035-Office of the State Actuary</v>
      </c>
      <c r="L443" s="18" t="str">
        <f t="shared" si="18"/>
        <v>035</v>
      </c>
      <c r="M443" s="19" t="s">
        <v>47</v>
      </c>
      <c r="N443" s="19"/>
    </row>
    <row r="444" spans="1:14" ht="15" x14ac:dyDescent="0.25">
      <c r="A444" s="54" t="s">
        <v>48</v>
      </c>
      <c r="B444" s="36">
        <v>0</v>
      </c>
      <c r="C444" s="37">
        <v>0</v>
      </c>
      <c r="D444" s="37">
        <v>0</v>
      </c>
      <c r="E444" s="38">
        <v>0</v>
      </c>
      <c r="F444" s="37">
        <v>0</v>
      </c>
      <c r="G444" s="39">
        <v>0</v>
      </c>
      <c r="H444" s="40">
        <v>0</v>
      </c>
      <c r="J444" s="17">
        <v>35</v>
      </c>
      <c r="K444" s="17" t="str">
        <f t="shared" si="17"/>
        <v>035-Office of the State Actuary</v>
      </c>
      <c r="L444" s="18" t="str">
        <f t="shared" si="18"/>
        <v>035</v>
      </c>
      <c r="M444" s="56" t="s">
        <v>49</v>
      </c>
      <c r="N444" s="19"/>
    </row>
    <row r="445" spans="1:14" ht="15" x14ac:dyDescent="0.25">
      <c r="A445" s="54" t="s">
        <v>50</v>
      </c>
      <c r="B445" s="36">
        <v>0.62222717809798045</v>
      </c>
      <c r="C445" s="37">
        <v>0</v>
      </c>
      <c r="D445" s="37">
        <v>0</v>
      </c>
      <c r="E445" s="38">
        <v>0</v>
      </c>
      <c r="F445" s="37">
        <v>0</v>
      </c>
      <c r="G445" s="39">
        <v>0</v>
      </c>
      <c r="H445" s="40">
        <v>0.62222717809798045</v>
      </c>
      <c r="J445" s="17">
        <v>36</v>
      </c>
      <c r="K445" s="17" t="str">
        <f t="shared" si="17"/>
        <v>035-Office of the State Actuary</v>
      </c>
      <c r="L445" s="18" t="str">
        <f t="shared" si="18"/>
        <v>035</v>
      </c>
      <c r="M445" s="19" t="s">
        <v>51</v>
      </c>
      <c r="N445" s="19"/>
    </row>
    <row r="446" spans="1:14" ht="15" x14ac:dyDescent="0.25">
      <c r="A446" s="54" t="s">
        <v>52</v>
      </c>
      <c r="B446" s="36">
        <v>0</v>
      </c>
      <c r="C446" s="37">
        <v>0</v>
      </c>
      <c r="D446" s="37">
        <v>0</v>
      </c>
      <c r="E446" s="38">
        <v>1</v>
      </c>
      <c r="F446" s="37">
        <v>0</v>
      </c>
      <c r="G446" s="39">
        <v>1</v>
      </c>
      <c r="H446" s="40">
        <v>1</v>
      </c>
      <c r="J446" s="17">
        <v>37</v>
      </c>
      <c r="K446" s="17" t="str">
        <f t="shared" si="17"/>
        <v>035-Office of the State Actuary</v>
      </c>
      <c r="L446" s="18" t="str">
        <f t="shared" si="18"/>
        <v>035</v>
      </c>
      <c r="M446" s="56" t="s">
        <v>53</v>
      </c>
      <c r="N446" s="19"/>
    </row>
    <row r="447" spans="1:14" ht="15" x14ac:dyDescent="0.25">
      <c r="A447" s="54" t="s">
        <v>54</v>
      </c>
      <c r="B447" s="36">
        <v>2.7913710327137227</v>
      </c>
      <c r="C447" s="37">
        <v>0</v>
      </c>
      <c r="D447" s="37">
        <v>0</v>
      </c>
      <c r="E447" s="38">
        <v>0</v>
      </c>
      <c r="F447" s="37">
        <v>0</v>
      </c>
      <c r="G447" s="39">
        <v>0</v>
      </c>
      <c r="H447" s="40">
        <v>2.7913710327137227</v>
      </c>
      <c r="J447" s="17">
        <v>38</v>
      </c>
      <c r="K447" s="17" t="str">
        <f t="shared" si="17"/>
        <v>035-Office of the State Actuary</v>
      </c>
      <c r="L447" s="18" t="str">
        <f t="shared" si="18"/>
        <v>035</v>
      </c>
      <c r="M447" s="19" t="s">
        <v>55</v>
      </c>
      <c r="N447" s="19"/>
    </row>
    <row r="448" spans="1:14" ht="15" x14ac:dyDescent="0.25">
      <c r="A448" s="54" t="s">
        <v>56</v>
      </c>
      <c r="B448" s="36">
        <v>0</v>
      </c>
      <c r="C448" s="37">
        <v>0</v>
      </c>
      <c r="D448" s="37">
        <v>0</v>
      </c>
      <c r="E448" s="38">
        <v>0</v>
      </c>
      <c r="F448" s="37">
        <v>0</v>
      </c>
      <c r="G448" s="39">
        <v>0</v>
      </c>
      <c r="H448" s="40">
        <v>0</v>
      </c>
      <c r="J448" s="17">
        <v>39</v>
      </c>
      <c r="K448" s="17" t="str">
        <f t="shared" si="17"/>
        <v>035-Office of the State Actuary</v>
      </c>
      <c r="L448" s="18" t="str">
        <f t="shared" si="18"/>
        <v>035</v>
      </c>
      <c r="M448" s="19" t="s">
        <v>57</v>
      </c>
      <c r="N448" s="19"/>
    </row>
    <row r="449" spans="1:14" ht="15" x14ac:dyDescent="0.25">
      <c r="A449" s="54" t="s">
        <v>58</v>
      </c>
      <c r="B449" s="36">
        <v>0</v>
      </c>
      <c r="C449" s="37">
        <v>0</v>
      </c>
      <c r="D449" s="37">
        <v>0</v>
      </c>
      <c r="E449" s="38">
        <v>0</v>
      </c>
      <c r="F449" s="37">
        <v>0</v>
      </c>
      <c r="G449" s="39">
        <v>0</v>
      </c>
      <c r="H449" s="40">
        <v>0</v>
      </c>
      <c r="J449" s="17">
        <v>40</v>
      </c>
      <c r="K449" s="17" t="str">
        <f t="shared" si="17"/>
        <v>035-Office of the State Actuary</v>
      </c>
      <c r="L449" s="18" t="str">
        <f t="shared" si="18"/>
        <v>035</v>
      </c>
      <c r="M449" s="19" t="s">
        <v>59</v>
      </c>
      <c r="N449" s="19"/>
    </row>
    <row r="450" spans="1:14" ht="15" x14ac:dyDescent="0.25">
      <c r="A450" s="54" t="s">
        <v>60</v>
      </c>
      <c r="B450" s="36">
        <v>0</v>
      </c>
      <c r="C450" s="37">
        <v>0</v>
      </c>
      <c r="D450" s="37">
        <v>0</v>
      </c>
      <c r="E450" s="38">
        <v>1</v>
      </c>
      <c r="F450" s="37">
        <v>0</v>
      </c>
      <c r="G450" s="39">
        <v>1</v>
      </c>
      <c r="H450" s="40">
        <v>1</v>
      </c>
      <c r="J450" s="17">
        <v>41</v>
      </c>
      <c r="K450" s="17" t="str">
        <f t="shared" si="17"/>
        <v>035-Office of the State Actuary</v>
      </c>
      <c r="L450" s="18" t="str">
        <f t="shared" si="18"/>
        <v>035</v>
      </c>
      <c r="M450" s="56" t="s">
        <v>61</v>
      </c>
      <c r="N450" s="19"/>
    </row>
    <row r="451" spans="1:14" ht="15" x14ac:dyDescent="0.25">
      <c r="A451" s="54" t="s">
        <v>62</v>
      </c>
      <c r="B451" s="36">
        <v>0</v>
      </c>
      <c r="C451" s="37">
        <v>0</v>
      </c>
      <c r="D451" s="37">
        <v>0</v>
      </c>
      <c r="E451" s="38">
        <v>2</v>
      </c>
      <c r="F451" s="37">
        <v>1</v>
      </c>
      <c r="G451" s="39">
        <v>3</v>
      </c>
      <c r="H451" s="40">
        <v>3</v>
      </c>
      <c r="J451" s="17">
        <v>42</v>
      </c>
      <c r="K451" s="17" t="str">
        <f t="shared" si="17"/>
        <v>035-Office of the State Actuary</v>
      </c>
      <c r="L451" s="18" t="str">
        <f t="shared" si="18"/>
        <v>035</v>
      </c>
      <c r="M451" s="56" t="s">
        <v>63</v>
      </c>
      <c r="N451" s="19"/>
    </row>
    <row r="452" spans="1:14" x14ac:dyDescent="0.2">
      <c r="A452" s="43"/>
      <c r="B452" s="36"/>
      <c r="C452" s="37"/>
      <c r="D452" s="37"/>
      <c r="E452" s="38"/>
      <c r="F452" s="37"/>
      <c r="G452" s="39"/>
      <c r="H452" s="40"/>
      <c r="J452" s="17">
        <v>43</v>
      </c>
      <c r="K452" s="17" t="str">
        <f t="shared" si="17"/>
        <v>035-Office of the State Actuary</v>
      </c>
      <c r="L452" s="18" t="str">
        <f t="shared" si="18"/>
        <v>035</v>
      </c>
      <c r="M452" s="19"/>
      <c r="N452" s="19"/>
    </row>
    <row r="453" spans="1:14" x14ac:dyDescent="0.2">
      <c r="A453" s="44" t="s">
        <v>64</v>
      </c>
      <c r="B453" s="45">
        <v>14.834043630929322</v>
      </c>
      <c r="C453" s="46">
        <v>0</v>
      </c>
      <c r="D453" s="46">
        <v>0</v>
      </c>
      <c r="E453" s="47">
        <v>2</v>
      </c>
      <c r="F453" s="46">
        <v>-1</v>
      </c>
      <c r="G453" s="48">
        <v>1</v>
      </c>
      <c r="H453" s="49">
        <v>15.834043630929322</v>
      </c>
      <c r="J453" s="17">
        <v>44</v>
      </c>
      <c r="K453" s="17" t="str">
        <f t="shared" si="17"/>
        <v>035-Office of the State Actuary</v>
      </c>
      <c r="L453" s="18" t="str">
        <f t="shared" si="18"/>
        <v>035</v>
      </c>
      <c r="M453" s="19"/>
      <c r="N453" s="19"/>
    </row>
    <row r="454" spans="1:14" x14ac:dyDescent="0.2">
      <c r="A454" s="57"/>
      <c r="B454" s="39"/>
      <c r="C454" s="51"/>
      <c r="D454" s="51"/>
      <c r="E454" s="52"/>
      <c r="F454" s="51"/>
      <c r="G454" s="39"/>
      <c r="H454" s="53"/>
      <c r="J454" s="17">
        <v>45</v>
      </c>
      <c r="K454" s="17" t="str">
        <f t="shared" si="17"/>
        <v>035-Office of the State Actuary</v>
      </c>
      <c r="L454" s="18" t="str">
        <f t="shared" si="18"/>
        <v>035</v>
      </c>
      <c r="M454" s="19"/>
      <c r="N454" s="19"/>
    </row>
    <row r="455" spans="1:14" ht="15" x14ac:dyDescent="0.25">
      <c r="A455" s="54" t="s">
        <v>65</v>
      </c>
      <c r="B455" s="36">
        <v>0.15219488989101693</v>
      </c>
      <c r="C455" s="37">
        <v>0</v>
      </c>
      <c r="D455" s="37">
        <v>0</v>
      </c>
      <c r="E455" s="38">
        <v>0</v>
      </c>
      <c r="F455" s="37">
        <v>0</v>
      </c>
      <c r="G455" s="39">
        <v>0</v>
      </c>
      <c r="H455" s="40">
        <v>0.15219488989101693</v>
      </c>
      <c r="J455" s="17">
        <v>46</v>
      </c>
      <c r="K455" s="17" t="str">
        <f t="shared" si="17"/>
        <v>035-Office of the State Actuary</v>
      </c>
      <c r="L455" s="18" t="str">
        <f t="shared" si="18"/>
        <v>035</v>
      </c>
      <c r="M455" s="19"/>
      <c r="N455" s="19"/>
    </row>
    <row r="456" spans="1:14" ht="15" x14ac:dyDescent="0.25">
      <c r="A456" s="54" t="s">
        <v>66</v>
      </c>
      <c r="B456" s="36">
        <v>0</v>
      </c>
      <c r="C456" s="37">
        <v>0</v>
      </c>
      <c r="D456" s="37">
        <v>0</v>
      </c>
      <c r="E456" s="38">
        <v>0</v>
      </c>
      <c r="F456" s="37">
        <v>0</v>
      </c>
      <c r="G456" s="39">
        <v>0</v>
      </c>
      <c r="H456" s="40">
        <v>0</v>
      </c>
      <c r="J456" s="17">
        <v>47</v>
      </c>
      <c r="K456" s="17" t="str">
        <f t="shared" si="17"/>
        <v>035-Office of the State Actuary</v>
      </c>
      <c r="L456" s="18" t="str">
        <f t="shared" si="18"/>
        <v>035</v>
      </c>
      <c r="M456" s="19"/>
      <c r="N456" s="19"/>
    </row>
    <row r="457" spans="1:14" ht="15" x14ac:dyDescent="0.25">
      <c r="A457" s="54" t="s">
        <v>67</v>
      </c>
      <c r="B457" s="36">
        <v>0</v>
      </c>
      <c r="C457" s="37">
        <v>0</v>
      </c>
      <c r="D457" s="37">
        <v>0</v>
      </c>
      <c r="E457" s="38">
        <v>0</v>
      </c>
      <c r="F457" s="37">
        <v>0</v>
      </c>
      <c r="G457" s="39">
        <v>0</v>
      </c>
      <c r="H457" s="40">
        <v>0</v>
      </c>
      <c r="J457" s="17">
        <v>48</v>
      </c>
      <c r="K457" s="17" t="str">
        <f t="shared" si="17"/>
        <v>035-Office of the State Actuary</v>
      </c>
      <c r="L457" s="18" t="str">
        <f t="shared" si="18"/>
        <v>035</v>
      </c>
      <c r="M457" s="19"/>
      <c r="N457" s="19"/>
    </row>
    <row r="458" spans="1:14" ht="15" x14ac:dyDescent="0.25">
      <c r="A458" s="54" t="s">
        <v>68</v>
      </c>
      <c r="B458" s="36">
        <v>0.36996029321930363</v>
      </c>
      <c r="C458" s="37">
        <v>0</v>
      </c>
      <c r="D458" s="37">
        <v>0</v>
      </c>
      <c r="E458" s="38">
        <v>0</v>
      </c>
      <c r="F458" s="37">
        <v>0</v>
      </c>
      <c r="G458" s="39">
        <v>0</v>
      </c>
      <c r="H458" s="40">
        <v>0.36996029321930363</v>
      </c>
      <c r="J458" s="17">
        <v>49</v>
      </c>
      <c r="K458" s="17" t="str">
        <f t="shared" si="17"/>
        <v>035-Office of the State Actuary</v>
      </c>
      <c r="L458" s="18" t="str">
        <f t="shared" si="18"/>
        <v>035</v>
      </c>
      <c r="M458" s="19"/>
      <c r="N458" s="19"/>
    </row>
    <row r="459" spans="1:14" ht="15" x14ac:dyDescent="0.25">
      <c r="A459" s="54" t="s">
        <v>69</v>
      </c>
      <c r="B459" s="36">
        <v>0</v>
      </c>
      <c r="C459" s="37">
        <v>0</v>
      </c>
      <c r="D459" s="37">
        <v>0</v>
      </c>
      <c r="E459" s="38">
        <v>0</v>
      </c>
      <c r="F459" s="37">
        <v>0</v>
      </c>
      <c r="G459" s="39">
        <v>0</v>
      </c>
      <c r="H459" s="40">
        <v>0</v>
      </c>
      <c r="J459" s="17">
        <v>50</v>
      </c>
      <c r="K459" s="17" t="str">
        <f t="shared" si="17"/>
        <v>035-Office of the State Actuary</v>
      </c>
      <c r="L459" s="18" t="str">
        <f t="shared" si="18"/>
        <v>035</v>
      </c>
      <c r="M459" s="19"/>
      <c r="N459" s="19"/>
    </row>
    <row r="460" spans="1:14" ht="15" x14ac:dyDescent="0.25">
      <c r="A460" s="54" t="s">
        <v>70</v>
      </c>
      <c r="B460" s="36">
        <v>1.5573605301793174</v>
      </c>
      <c r="C460" s="37">
        <v>0</v>
      </c>
      <c r="D460" s="37">
        <v>0</v>
      </c>
      <c r="E460" s="38">
        <v>0</v>
      </c>
      <c r="F460" s="37">
        <v>0</v>
      </c>
      <c r="G460" s="39">
        <v>0</v>
      </c>
      <c r="H460" s="40">
        <v>1.5573605301793174</v>
      </c>
      <c r="J460" s="17">
        <v>51</v>
      </c>
      <c r="K460" s="17" t="str">
        <f t="shared" si="17"/>
        <v>035-Office of the State Actuary</v>
      </c>
      <c r="L460" s="18" t="str">
        <f t="shared" si="18"/>
        <v>035</v>
      </c>
      <c r="M460" s="19"/>
      <c r="N460" s="19"/>
    </row>
    <row r="461" spans="1:14" ht="15" x14ac:dyDescent="0.25">
      <c r="A461" s="54" t="s">
        <v>71</v>
      </c>
      <c r="B461" s="36">
        <v>1.4375E-15</v>
      </c>
      <c r="C461" s="37">
        <v>0</v>
      </c>
      <c r="D461" s="37">
        <v>0</v>
      </c>
      <c r="E461" s="38">
        <v>0</v>
      </c>
      <c r="F461" s="37">
        <v>0</v>
      </c>
      <c r="G461" s="39">
        <v>0</v>
      </c>
      <c r="H461" s="40">
        <v>1.4375E-15</v>
      </c>
      <c r="J461" s="17">
        <v>52</v>
      </c>
      <c r="K461" s="17" t="str">
        <f t="shared" si="17"/>
        <v>035-Office of the State Actuary</v>
      </c>
      <c r="L461" s="18" t="str">
        <f t="shared" si="18"/>
        <v>035</v>
      </c>
      <c r="M461" s="19"/>
      <c r="N461" s="19"/>
    </row>
    <row r="462" spans="1:14" ht="15" x14ac:dyDescent="0.25">
      <c r="A462" s="54" t="s">
        <v>72</v>
      </c>
      <c r="B462" s="36">
        <v>0.41493585827733659</v>
      </c>
      <c r="C462" s="37">
        <v>0</v>
      </c>
      <c r="D462" s="37">
        <v>0</v>
      </c>
      <c r="E462" s="38">
        <v>0</v>
      </c>
      <c r="F462" s="37">
        <v>0</v>
      </c>
      <c r="G462" s="39">
        <v>0</v>
      </c>
      <c r="H462" s="40">
        <v>0.41493585827733659</v>
      </c>
      <c r="J462" s="17">
        <v>53</v>
      </c>
      <c r="K462" s="17" t="str">
        <f t="shared" si="17"/>
        <v>035-Office of the State Actuary</v>
      </c>
      <c r="L462" s="18" t="str">
        <f t="shared" si="18"/>
        <v>035</v>
      </c>
      <c r="M462" s="19"/>
      <c r="N462" s="19"/>
    </row>
    <row r="463" spans="1:14" ht="15" x14ac:dyDescent="0.25">
      <c r="A463" s="54" t="s">
        <v>73</v>
      </c>
      <c r="B463" s="36">
        <v>0</v>
      </c>
      <c r="C463" s="37">
        <v>0</v>
      </c>
      <c r="D463" s="37">
        <v>0</v>
      </c>
      <c r="E463" s="38">
        <v>0</v>
      </c>
      <c r="F463" s="37">
        <v>0</v>
      </c>
      <c r="G463" s="39">
        <v>0</v>
      </c>
      <c r="H463" s="40">
        <v>0</v>
      </c>
      <c r="J463" s="17">
        <v>54</v>
      </c>
      <c r="K463" s="17" t="str">
        <f t="shared" si="17"/>
        <v>035-Office of the State Actuary</v>
      </c>
      <c r="L463" s="18" t="str">
        <f t="shared" si="18"/>
        <v>035</v>
      </c>
      <c r="M463" s="19"/>
      <c r="N463" s="19"/>
    </row>
    <row r="464" spans="1:14" ht="15" x14ac:dyDescent="0.25">
      <c r="A464" s="54" t="s">
        <v>74</v>
      </c>
      <c r="B464" s="36">
        <v>7.4369273060476493</v>
      </c>
      <c r="C464" s="37">
        <v>0</v>
      </c>
      <c r="D464" s="37">
        <v>0</v>
      </c>
      <c r="E464" s="38">
        <v>0</v>
      </c>
      <c r="F464" s="37">
        <v>0</v>
      </c>
      <c r="G464" s="39">
        <v>0</v>
      </c>
      <c r="H464" s="40">
        <v>7.4369273060476493</v>
      </c>
      <c r="J464" s="17">
        <v>55</v>
      </c>
      <c r="K464" s="17" t="str">
        <f t="shared" si="17"/>
        <v>035-Office of the State Actuary</v>
      </c>
      <c r="L464" s="18" t="str">
        <f t="shared" si="18"/>
        <v>035</v>
      </c>
      <c r="M464" s="19"/>
      <c r="N464" s="19"/>
    </row>
    <row r="465" spans="1:14" ht="15" x14ac:dyDescent="0.25">
      <c r="A465" s="54" t="s">
        <v>75</v>
      </c>
      <c r="B465" s="36">
        <v>0</v>
      </c>
      <c r="C465" s="37">
        <v>0</v>
      </c>
      <c r="D465" s="37">
        <v>0</v>
      </c>
      <c r="E465" s="38">
        <v>0</v>
      </c>
      <c r="F465" s="37">
        <v>0</v>
      </c>
      <c r="G465" s="39">
        <v>0</v>
      </c>
      <c r="H465" s="40">
        <v>0</v>
      </c>
      <c r="J465" s="17">
        <v>56</v>
      </c>
      <c r="K465" s="17" t="str">
        <f t="shared" si="17"/>
        <v>035-Office of the State Actuary</v>
      </c>
      <c r="L465" s="18" t="str">
        <f t="shared" si="18"/>
        <v>035</v>
      </c>
      <c r="M465" s="19"/>
      <c r="N465" s="19"/>
    </row>
    <row r="466" spans="1:14" ht="15" x14ac:dyDescent="0.25">
      <c r="A466" s="54" t="s">
        <v>76</v>
      </c>
      <c r="B466" s="36">
        <v>2.0846266949844794</v>
      </c>
      <c r="C466" s="37">
        <v>0</v>
      </c>
      <c r="D466" s="37">
        <v>0</v>
      </c>
      <c r="E466" s="38">
        <v>0</v>
      </c>
      <c r="F466" s="37">
        <v>0</v>
      </c>
      <c r="G466" s="39">
        <v>0</v>
      </c>
      <c r="H466" s="40">
        <v>2.0846266949844794</v>
      </c>
      <c r="J466" s="17">
        <v>57</v>
      </c>
      <c r="K466" s="17" t="str">
        <f t="shared" si="17"/>
        <v>035-Office of the State Actuary</v>
      </c>
      <c r="L466" s="18" t="str">
        <f t="shared" si="18"/>
        <v>035</v>
      </c>
      <c r="M466" s="19"/>
      <c r="N466" s="19"/>
    </row>
    <row r="467" spans="1:14" ht="15" x14ac:dyDescent="0.25">
      <c r="A467" s="54" t="s">
        <v>77</v>
      </c>
      <c r="B467" s="36">
        <v>4.798691266622912</v>
      </c>
      <c r="C467" s="37">
        <v>0</v>
      </c>
      <c r="D467" s="37">
        <v>0</v>
      </c>
      <c r="E467" s="38">
        <v>0</v>
      </c>
      <c r="F467" s="37">
        <v>0</v>
      </c>
      <c r="G467" s="39">
        <v>0</v>
      </c>
      <c r="H467" s="40">
        <v>4.798691266622912</v>
      </c>
      <c r="J467" s="17">
        <v>58</v>
      </c>
      <c r="K467" s="17" t="str">
        <f t="shared" si="17"/>
        <v>035-Office of the State Actuary</v>
      </c>
      <c r="L467" s="18" t="str">
        <f t="shared" si="18"/>
        <v>035</v>
      </c>
      <c r="M467" s="19"/>
      <c r="N467" s="19"/>
    </row>
    <row r="468" spans="1:14" ht="15" x14ac:dyDescent="0.25">
      <c r="A468" s="54" t="s">
        <v>78</v>
      </c>
      <c r="B468" s="36">
        <v>0</v>
      </c>
      <c r="C468" s="37">
        <v>0</v>
      </c>
      <c r="D468" s="37">
        <v>0</v>
      </c>
      <c r="E468" s="38">
        <v>0</v>
      </c>
      <c r="F468" s="37">
        <v>0</v>
      </c>
      <c r="G468" s="39">
        <v>0</v>
      </c>
      <c r="H468" s="40">
        <v>0</v>
      </c>
      <c r="J468" s="17">
        <v>59</v>
      </c>
      <c r="K468" s="17" t="str">
        <f t="shared" si="17"/>
        <v>035-Office of the State Actuary</v>
      </c>
      <c r="L468" s="18" t="str">
        <f t="shared" si="18"/>
        <v>035</v>
      </c>
      <c r="M468" s="19"/>
      <c r="N468" s="19"/>
    </row>
    <row r="469" spans="1:14" ht="15" x14ac:dyDescent="0.25">
      <c r="A469" s="54" t="s">
        <v>79</v>
      </c>
      <c r="B469" s="36">
        <v>0</v>
      </c>
      <c r="C469" s="37">
        <v>0</v>
      </c>
      <c r="D469" s="37">
        <v>0</v>
      </c>
      <c r="E469" s="38">
        <v>0</v>
      </c>
      <c r="F469" s="37">
        <v>0</v>
      </c>
      <c r="G469" s="39">
        <v>0</v>
      </c>
      <c r="H469" s="40">
        <v>0</v>
      </c>
      <c r="J469" s="17">
        <v>60</v>
      </c>
      <c r="K469" s="17" t="str">
        <f t="shared" si="17"/>
        <v>035-Office of the State Actuary</v>
      </c>
      <c r="L469" s="18" t="str">
        <f t="shared" si="18"/>
        <v>035</v>
      </c>
      <c r="M469" s="19"/>
      <c r="N469" s="19"/>
    </row>
    <row r="470" spans="1:14" ht="15" x14ac:dyDescent="0.25">
      <c r="A470" s="54"/>
      <c r="B470" s="36"/>
      <c r="C470" s="37"/>
      <c r="D470" s="37"/>
      <c r="E470" s="38"/>
      <c r="F470" s="37"/>
      <c r="G470" s="39"/>
      <c r="H470" s="40"/>
      <c r="J470" s="17">
        <v>61</v>
      </c>
      <c r="K470" s="17" t="str">
        <f t="shared" si="17"/>
        <v>035-Office of the State Actuary</v>
      </c>
      <c r="L470" s="18" t="str">
        <f t="shared" si="18"/>
        <v>035</v>
      </c>
      <c r="M470" s="19"/>
      <c r="N470" s="19"/>
    </row>
    <row r="471" spans="1:14" x14ac:dyDescent="0.2">
      <c r="A471" s="44" t="s">
        <v>80</v>
      </c>
      <c r="B471" s="45">
        <v>16.814696839222016</v>
      </c>
      <c r="C471" s="46">
        <v>0</v>
      </c>
      <c r="D471" s="46">
        <v>0</v>
      </c>
      <c r="E471" s="47">
        <v>0</v>
      </c>
      <c r="F471" s="46">
        <v>0</v>
      </c>
      <c r="G471" s="48">
        <v>0</v>
      </c>
      <c r="H471" s="49">
        <v>16.814696839222016</v>
      </c>
      <c r="J471" s="17">
        <v>62</v>
      </c>
      <c r="K471" s="17" t="str">
        <f t="shared" si="17"/>
        <v>035-Office of the State Actuary</v>
      </c>
      <c r="L471" s="18" t="str">
        <f t="shared" si="18"/>
        <v>035</v>
      </c>
      <c r="M471" s="19"/>
      <c r="N471" s="19"/>
    </row>
    <row r="472" spans="1:14" ht="15" x14ac:dyDescent="0.25">
      <c r="A472" s="54"/>
      <c r="B472" s="36"/>
      <c r="C472" s="37"/>
      <c r="D472" s="37"/>
      <c r="E472" s="38"/>
      <c r="F472" s="37"/>
      <c r="G472" s="39"/>
      <c r="H472" s="40"/>
      <c r="J472" s="17">
        <v>63</v>
      </c>
      <c r="K472" s="17" t="str">
        <f t="shared" si="17"/>
        <v>035-Office of the State Actuary</v>
      </c>
      <c r="L472" s="18" t="str">
        <f t="shared" si="18"/>
        <v>035</v>
      </c>
      <c r="M472" s="19"/>
      <c r="N472" s="19"/>
    </row>
    <row r="473" spans="1:14" ht="15" x14ac:dyDescent="0.25">
      <c r="A473" s="54" t="s">
        <v>81</v>
      </c>
      <c r="B473" s="36">
        <v>4.7443715348395621</v>
      </c>
      <c r="C473" s="37">
        <v>0</v>
      </c>
      <c r="D473" s="37">
        <v>0</v>
      </c>
      <c r="E473" s="38">
        <v>0</v>
      </c>
      <c r="F473" s="37">
        <v>0</v>
      </c>
      <c r="G473" s="39">
        <v>0</v>
      </c>
      <c r="H473" s="40">
        <v>4.7443715348395621</v>
      </c>
      <c r="J473" s="17">
        <v>64</v>
      </c>
      <c r="K473" s="17" t="str">
        <f t="shared" si="17"/>
        <v>035-Office of the State Actuary</v>
      </c>
      <c r="L473" s="18" t="str">
        <f t="shared" si="18"/>
        <v>035</v>
      </c>
      <c r="M473" s="19"/>
      <c r="N473" s="19"/>
    </row>
    <row r="474" spans="1:14" x14ac:dyDescent="0.2">
      <c r="A474" s="44" t="s">
        <v>82</v>
      </c>
      <c r="B474" s="45">
        <v>4.7443715348395621</v>
      </c>
      <c r="C474" s="46">
        <v>0</v>
      </c>
      <c r="D474" s="46">
        <v>0</v>
      </c>
      <c r="E474" s="47">
        <v>0</v>
      </c>
      <c r="F474" s="46">
        <v>0</v>
      </c>
      <c r="G474" s="48">
        <v>0</v>
      </c>
      <c r="H474" s="49">
        <v>4.7443715348395621</v>
      </c>
      <c r="J474" s="17">
        <v>65</v>
      </c>
      <c r="K474" s="17" t="str">
        <f t="shared" si="17"/>
        <v>035-Office of the State Actuary</v>
      </c>
      <c r="L474" s="18" t="str">
        <f t="shared" si="18"/>
        <v>035</v>
      </c>
      <c r="M474" s="19"/>
      <c r="N474" s="19"/>
    </row>
    <row r="475" spans="1:14" ht="15" x14ac:dyDescent="0.25">
      <c r="A475" s="54"/>
      <c r="B475" s="54"/>
      <c r="C475" s="54"/>
      <c r="D475" s="54"/>
      <c r="E475" s="54"/>
      <c r="F475" s="54"/>
      <c r="G475" s="54"/>
      <c r="H475" s="54"/>
      <c r="J475" s="17">
        <v>66</v>
      </c>
      <c r="K475" s="17" t="str">
        <f t="shared" si="17"/>
        <v>035-Office of the State Actuary</v>
      </c>
      <c r="L475" s="18" t="str">
        <f t="shared" si="18"/>
        <v>035</v>
      </c>
      <c r="M475" s="19"/>
      <c r="N475" s="19"/>
    </row>
    <row r="476" spans="1:14" x14ac:dyDescent="0.2">
      <c r="A476" s="58"/>
      <c r="B476" s="39"/>
      <c r="C476" s="51"/>
      <c r="D476" s="51"/>
      <c r="E476" s="52"/>
      <c r="F476" s="51"/>
      <c r="G476" s="39"/>
      <c r="H476" s="53"/>
      <c r="J476" s="17">
        <v>67</v>
      </c>
      <c r="K476" s="17" t="str">
        <f t="shared" si="17"/>
        <v>035-Office of the State Actuary</v>
      </c>
      <c r="L476" s="18" t="str">
        <f t="shared" si="18"/>
        <v>035</v>
      </c>
      <c r="M476" s="19"/>
      <c r="N476" s="19"/>
    </row>
    <row r="477" spans="1:14" x14ac:dyDescent="0.2">
      <c r="A477" s="59" t="s">
        <v>83</v>
      </c>
      <c r="B477" s="60">
        <v>162.10869674012361</v>
      </c>
      <c r="C477" s="61">
        <v>-2</v>
      </c>
      <c r="D477" s="61">
        <v>1</v>
      </c>
      <c r="E477" s="62">
        <v>-1</v>
      </c>
      <c r="F477" s="61">
        <v>25</v>
      </c>
      <c r="G477" s="60">
        <v>23</v>
      </c>
      <c r="H477" s="63">
        <v>185.10869674012358</v>
      </c>
      <c r="J477" s="17">
        <v>68</v>
      </c>
      <c r="K477" s="17" t="str">
        <f t="shared" si="17"/>
        <v>035-Office of the State Actuary</v>
      </c>
      <c r="L477" s="18" t="str">
        <f t="shared" si="18"/>
        <v>035</v>
      </c>
      <c r="M477" s="19"/>
      <c r="N477" s="19"/>
    </row>
    <row r="478" spans="1:14" x14ac:dyDescent="0.2">
      <c r="A478" s="64"/>
      <c r="B478" s="65"/>
      <c r="C478" s="65"/>
      <c r="D478" s="65"/>
      <c r="E478" s="65"/>
      <c r="F478" s="65"/>
      <c r="G478" s="65"/>
      <c r="H478" s="65"/>
      <c r="J478" s="17">
        <v>1</v>
      </c>
      <c r="K478" s="17" t="str">
        <f>IF(J478=7,A415,IF(J478&gt;7,K468,""))</f>
        <v/>
      </c>
      <c r="L478" s="18" t="str">
        <f t="shared" si="18"/>
        <v/>
      </c>
      <c r="M478" s="19"/>
      <c r="N478" s="19"/>
    </row>
    <row r="479" spans="1:14" x14ac:dyDescent="0.2">
      <c r="A479" s="64"/>
      <c r="B479" s="65"/>
      <c r="C479" s="65"/>
      <c r="D479" s="65"/>
      <c r="E479" s="65"/>
      <c r="F479" s="65"/>
      <c r="G479" s="65"/>
      <c r="H479" s="65"/>
      <c r="J479" s="17">
        <v>2</v>
      </c>
      <c r="K479" s="17" t="str">
        <f>IF(J479=7,A416,IF(J479&gt;7,K478,""))</f>
        <v/>
      </c>
      <c r="L479" s="18" t="str">
        <f t="shared" si="18"/>
        <v/>
      </c>
      <c r="M479" s="19"/>
      <c r="N479" s="19"/>
    </row>
    <row r="480" spans="1:14" ht="15" x14ac:dyDescent="0.25">
      <c r="A480"/>
      <c r="B480"/>
      <c r="C480"/>
      <c r="D480"/>
      <c r="E480"/>
      <c r="F480"/>
      <c r="G480"/>
      <c r="H480"/>
      <c r="J480" s="17">
        <v>3</v>
      </c>
      <c r="K480" s="17" t="str">
        <f>IF(J480=7,A417,IF(J480&gt;7,K479,""))</f>
        <v/>
      </c>
      <c r="L480" s="18" t="str">
        <f t="shared" si="18"/>
        <v/>
      </c>
      <c r="M480" s="19"/>
      <c r="N480" s="19"/>
    </row>
    <row r="481" spans="1:14" ht="15" x14ac:dyDescent="0.25">
      <c r="A481"/>
      <c r="B481"/>
      <c r="C481"/>
      <c r="D481"/>
      <c r="E481"/>
      <c r="F481"/>
      <c r="G481"/>
      <c r="H481"/>
      <c r="J481" s="17">
        <v>4</v>
      </c>
      <c r="K481" s="17" t="str">
        <f>IF(J481=7,A418,IF(J481&gt;7,K480,""))</f>
        <v/>
      </c>
      <c r="L481" s="18" t="str">
        <f t="shared" si="18"/>
        <v/>
      </c>
      <c r="M481" s="19"/>
      <c r="N481" s="19"/>
    </row>
    <row r="482" spans="1:14" ht="15.75" x14ac:dyDescent="0.25">
      <c r="A482" s="21" t="s">
        <v>7</v>
      </c>
      <c r="B482" s="22"/>
      <c r="C482" s="22"/>
      <c r="D482" s="22"/>
      <c r="E482" s="22"/>
      <c r="F482" s="22"/>
      <c r="G482" s="22"/>
      <c r="H482" s="22"/>
      <c r="J482" s="17">
        <v>5</v>
      </c>
      <c r="K482" s="17" t="str">
        <f>IF(J482=7,A419,IF(J482&gt;7,K481,""))</f>
        <v/>
      </c>
      <c r="L482" s="18" t="str">
        <f t="shared" si="18"/>
        <v/>
      </c>
      <c r="M482" s="19"/>
      <c r="N482" s="19"/>
    </row>
    <row r="483" spans="1:14" ht="15" x14ac:dyDescent="0.25">
      <c r="A483" s="23" t="s">
        <v>8</v>
      </c>
      <c r="B483" s="24"/>
      <c r="C483" s="24"/>
      <c r="D483" s="24"/>
      <c r="E483" s="24"/>
      <c r="F483" s="24"/>
      <c r="G483" s="24"/>
      <c r="H483" s="24"/>
      <c r="J483" s="17">
        <v>6</v>
      </c>
      <c r="K483" s="17" t="str">
        <f>IF(J483=7,A420,IF(J483&gt;7,K482,""))</f>
        <v/>
      </c>
      <c r="L483" s="18" t="str">
        <f t="shared" si="18"/>
        <v/>
      </c>
      <c r="M483" s="19"/>
      <c r="N483" s="19"/>
    </row>
    <row r="484" spans="1:14" ht="15" x14ac:dyDescent="0.25">
      <c r="A484" s="25" t="s">
        <v>90</v>
      </c>
      <c r="B484" s="22"/>
      <c r="C484" s="22"/>
      <c r="D484" s="22"/>
      <c r="E484" s="22"/>
      <c r="F484" s="22"/>
      <c r="G484" s="22"/>
      <c r="H484" s="22"/>
      <c r="J484" s="17">
        <v>7</v>
      </c>
      <c r="K484" s="17" t="str">
        <f>IF(J484=7,A484,IF(J484&gt;7,K483,""))</f>
        <v>036-St Leg Labor Rel</v>
      </c>
      <c r="L484" s="18" t="str">
        <f t="shared" si="18"/>
        <v>036</v>
      </c>
      <c r="M484" s="19"/>
      <c r="N484" s="19"/>
    </row>
    <row r="485" spans="1:14" ht="15" x14ac:dyDescent="0.25">
      <c r="A485" s="25"/>
      <c r="B485" s="22"/>
      <c r="C485" s="22"/>
      <c r="D485" s="22"/>
      <c r="E485" s="22"/>
      <c r="F485" s="22"/>
      <c r="G485" s="22"/>
      <c r="H485" s="22"/>
      <c r="J485" s="17">
        <v>8</v>
      </c>
      <c r="K485" s="17" t="str">
        <f t="shared" ref="K485:K545" si="19">IF(J485=7,A422,IF(J485&gt;7,K484,""))</f>
        <v>036-St Leg Labor Rel</v>
      </c>
      <c r="L485" s="18" t="str">
        <f t="shared" si="18"/>
        <v>036</v>
      </c>
      <c r="M485" s="19"/>
      <c r="N485" s="19"/>
    </row>
    <row r="486" spans="1:14" ht="15" x14ac:dyDescent="0.25">
      <c r="A486" s="26"/>
      <c r="B486" s="27"/>
      <c r="C486" s="94" t="s">
        <v>10</v>
      </c>
      <c r="D486" s="95"/>
      <c r="E486" s="94" t="s">
        <v>11</v>
      </c>
      <c r="F486" s="95"/>
      <c r="G486" s="28"/>
      <c r="H486" s="28"/>
      <c r="J486" s="17">
        <v>9</v>
      </c>
      <c r="K486" s="17" t="str">
        <f t="shared" si="19"/>
        <v>036-St Leg Labor Rel</v>
      </c>
      <c r="L486" s="18" t="str">
        <f t="shared" si="18"/>
        <v>036</v>
      </c>
      <c r="M486" s="19"/>
      <c r="N486" s="19"/>
    </row>
    <row r="487" spans="1:14" ht="24" x14ac:dyDescent="0.2">
      <c r="A487" s="29" t="s">
        <v>12</v>
      </c>
      <c r="B487" s="30" t="s">
        <v>13</v>
      </c>
      <c r="C487" s="31" t="s">
        <v>14</v>
      </c>
      <c r="D487" s="32" t="s">
        <v>15</v>
      </c>
      <c r="E487" s="31" t="s">
        <v>14</v>
      </c>
      <c r="F487" s="32" t="s">
        <v>15</v>
      </c>
      <c r="G487" s="33" t="s">
        <v>16</v>
      </c>
      <c r="H487" s="33" t="s">
        <v>17</v>
      </c>
      <c r="J487" s="17">
        <v>10</v>
      </c>
      <c r="K487" s="17" t="str">
        <f t="shared" si="19"/>
        <v>036-St Leg Labor Rel</v>
      </c>
      <c r="L487" s="18" t="str">
        <f t="shared" si="18"/>
        <v>036</v>
      </c>
      <c r="M487" s="19"/>
      <c r="N487" s="19"/>
    </row>
    <row r="488" spans="1:14" ht="15" x14ac:dyDescent="0.25">
      <c r="A488" s="35" t="s">
        <v>20</v>
      </c>
      <c r="B488" s="36">
        <v>0</v>
      </c>
      <c r="C488" s="37">
        <v>0</v>
      </c>
      <c r="D488" s="37">
        <v>0</v>
      </c>
      <c r="E488" s="38">
        <v>0</v>
      </c>
      <c r="F488" s="37">
        <v>0</v>
      </c>
      <c r="G488" s="39">
        <v>0</v>
      </c>
      <c r="H488" s="40">
        <v>0</v>
      </c>
      <c r="J488" s="17">
        <v>11</v>
      </c>
      <c r="K488" s="17" t="str">
        <f t="shared" si="19"/>
        <v>036-St Leg Labor Rel</v>
      </c>
      <c r="L488" s="18" t="str">
        <f t="shared" si="18"/>
        <v>036</v>
      </c>
      <c r="M488" s="19" t="s">
        <v>21</v>
      </c>
      <c r="N488" s="19"/>
    </row>
    <row r="489" spans="1:14" ht="15" x14ac:dyDescent="0.25">
      <c r="A489" s="42" t="s">
        <v>22</v>
      </c>
      <c r="B489" s="36">
        <v>0</v>
      </c>
      <c r="C489" s="37">
        <v>0</v>
      </c>
      <c r="D489" s="37">
        <v>0</v>
      </c>
      <c r="E489" s="38">
        <v>0</v>
      </c>
      <c r="F489" s="37">
        <v>0</v>
      </c>
      <c r="G489" s="39">
        <v>0</v>
      </c>
      <c r="H489" s="40">
        <v>0</v>
      </c>
      <c r="J489" s="17">
        <v>12</v>
      </c>
      <c r="K489" s="17" t="str">
        <f t="shared" si="19"/>
        <v>036-St Leg Labor Rel</v>
      </c>
      <c r="L489" s="18" t="str">
        <f t="shared" si="18"/>
        <v>036</v>
      </c>
      <c r="M489" s="19"/>
      <c r="N489" s="19"/>
    </row>
    <row r="490" spans="1:14" ht="15" x14ac:dyDescent="0.25">
      <c r="A490" s="42" t="s">
        <v>23</v>
      </c>
      <c r="B490" s="36">
        <v>0</v>
      </c>
      <c r="C490" s="37">
        <v>0</v>
      </c>
      <c r="D490" s="37">
        <v>0</v>
      </c>
      <c r="E490" s="38">
        <v>0</v>
      </c>
      <c r="F490" s="37">
        <v>0</v>
      </c>
      <c r="G490" s="39">
        <v>0</v>
      </c>
      <c r="H490" s="40">
        <v>0</v>
      </c>
      <c r="J490" s="17">
        <v>13</v>
      </c>
      <c r="K490" s="17" t="str">
        <f t="shared" si="19"/>
        <v>036-St Leg Labor Rel</v>
      </c>
      <c r="L490" s="18" t="str">
        <f t="shared" si="18"/>
        <v>036</v>
      </c>
      <c r="M490" s="19"/>
      <c r="N490" s="19"/>
    </row>
    <row r="491" spans="1:14" ht="15" x14ac:dyDescent="0.25">
      <c r="A491" s="42" t="s">
        <v>24</v>
      </c>
      <c r="B491" s="36">
        <v>0</v>
      </c>
      <c r="C491" s="37">
        <v>0</v>
      </c>
      <c r="D491" s="37">
        <v>0</v>
      </c>
      <c r="E491" s="38">
        <v>0</v>
      </c>
      <c r="F491" s="37">
        <v>0</v>
      </c>
      <c r="G491" s="39">
        <v>0</v>
      </c>
      <c r="H491" s="40">
        <v>0</v>
      </c>
      <c r="J491" s="17">
        <v>14</v>
      </c>
      <c r="K491" s="17" t="str">
        <f t="shared" si="19"/>
        <v>036-St Leg Labor Rel</v>
      </c>
      <c r="L491" s="18" t="str">
        <f t="shared" si="18"/>
        <v>036</v>
      </c>
      <c r="M491" s="19"/>
      <c r="N491" s="19"/>
    </row>
    <row r="492" spans="1:14" ht="15" x14ac:dyDescent="0.25">
      <c r="A492" s="42" t="s">
        <v>25</v>
      </c>
      <c r="B492" s="36">
        <v>0</v>
      </c>
      <c r="C492" s="37">
        <v>0</v>
      </c>
      <c r="D492" s="37">
        <v>0</v>
      </c>
      <c r="E492" s="38">
        <v>0</v>
      </c>
      <c r="F492" s="37">
        <v>0</v>
      </c>
      <c r="G492" s="39">
        <v>0</v>
      </c>
      <c r="H492" s="40">
        <v>0</v>
      </c>
      <c r="J492" s="17">
        <v>15</v>
      </c>
      <c r="K492" s="17" t="str">
        <f t="shared" si="19"/>
        <v>036-St Leg Labor Rel</v>
      </c>
      <c r="L492" s="18" t="str">
        <f t="shared" si="18"/>
        <v>036</v>
      </c>
      <c r="M492" s="19"/>
      <c r="N492" s="19"/>
    </row>
    <row r="493" spans="1:14" ht="15" x14ac:dyDescent="0.25">
      <c r="A493" s="42" t="s">
        <v>26</v>
      </c>
      <c r="B493" s="36">
        <v>0</v>
      </c>
      <c r="C493" s="37">
        <v>0</v>
      </c>
      <c r="D493" s="37">
        <v>1</v>
      </c>
      <c r="E493" s="38">
        <v>0</v>
      </c>
      <c r="F493" s="37">
        <v>0</v>
      </c>
      <c r="G493" s="39">
        <v>1</v>
      </c>
      <c r="H493" s="40">
        <v>1</v>
      </c>
      <c r="J493" s="17">
        <v>16</v>
      </c>
      <c r="K493" s="17" t="str">
        <f t="shared" si="19"/>
        <v>036-St Leg Labor Rel</v>
      </c>
      <c r="L493" s="18" t="str">
        <f t="shared" si="18"/>
        <v>036</v>
      </c>
      <c r="M493" s="19"/>
      <c r="N493" s="19"/>
    </row>
    <row r="494" spans="1:14" ht="15" x14ac:dyDescent="0.25">
      <c r="A494" s="42" t="s">
        <v>27</v>
      </c>
      <c r="B494" s="36">
        <v>0</v>
      </c>
      <c r="C494" s="37">
        <v>0</v>
      </c>
      <c r="D494" s="37">
        <v>0</v>
      </c>
      <c r="E494" s="38">
        <v>0</v>
      </c>
      <c r="F494" s="37">
        <v>0</v>
      </c>
      <c r="G494" s="39">
        <v>0</v>
      </c>
      <c r="H494" s="40">
        <v>0</v>
      </c>
      <c r="J494" s="17">
        <v>17</v>
      </c>
      <c r="K494" s="17" t="str">
        <f t="shared" si="19"/>
        <v>036-St Leg Labor Rel</v>
      </c>
      <c r="L494" s="18" t="str">
        <f t="shared" si="18"/>
        <v>036</v>
      </c>
      <c r="M494" s="19"/>
      <c r="N494" s="19"/>
    </row>
    <row r="495" spans="1:14" x14ac:dyDescent="0.2">
      <c r="A495" s="43"/>
      <c r="B495" s="36"/>
      <c r="C495" s="37"/>
      <c r="D495" s="37"/>
      <c r="E495" s="38"/>
      <c r="F495" s="37"/>
      <c r="G495" s="39"/>
      <c r="H495" s="40"/>
      <c r="J495" s="17">
        <v>18</v>
      </c>
      <c r="K495" s="17" t="str">
        <f t="shared" si="19"/>
        <v>036-St Leg Labor Rel</v>
      </c>
      <c r="L495" s="18" t="str">
        <f t="shared" si="18"/>
        <v>036</v>
      </c>
      <c r="M495" s="19"/>
      <c r="N495" s="19"/>
    </row>
    <row r="496" spans="1:14" x14ac:dyDescent="0.2">
      <c r="A496" s="44"/>
      <c r="B496" s="45">
        <v>0</v>
      </c>
      <c r="C496" s="46">
        <v>0</v>
      </c>
      <c r="D496" s="46">
        <v>1</v>
      </c>
      <c r="E496" s="47">
        <v>0</v>
      </c>
      <c r="F496" s="46">
        <v>0</v>
      </c>
      <c r="G496" s="48">
        <v>1</v>
      </c>
      <c r="H496" s="49">
        <v>1</v>
      </c>
      <c r="J496" s="17">
        <v>19</v>
      </c>
      <c r="K496" s="17" t="str">
        <f t="shared" si="19"/>
        <v>036-St Leg Labor Rel</v>
      </c>
      <c r="L496" s="18" t="str">
        <f t="shared" si="18"/>
        <v>036</v>
      </c>
      <c r="M496" s="19"/>
      <c r="N496" s="19"/>
    </row>
    <row r="497" spans="1:14" x14ac:dyDescent="0.2">
      <c r="A497" s="50"/>
      <c r="B497" s="39"/>
      <c r="C497" s="51"/>
      <c r="D497" s="51"/>
      <c r="E497" s="52"/>
      <c r="F497" s="51"/>
      <c r="G497" s="39"/>
      <c r="H497" s="53"/>
      <c r="J497" s="17">
        <v>20</v>
      </c>
      <c r="K497" s="17" t="str">
        <f t="shared" si="19"/>
        <v>036-St Leg Labor Rel</v>
      </c>
      <c r="L497" s="18" t="str">
        <f t="shared" si="18"/>
        <v>036</v>
      </c>
      <c r="M497" s="19"/>
      <c r="N497" s="19"/>
    </row>
    <row r="498" spans="1:14" ht="15" x14ac:dyDescent="0.25">
      <c r="A498" s="42" t="s">
        <v>28</v>
      </c>
      <c r="B498" s="36">
        <v>0</v>
      </c>
      <c r="C498" s="37">
        <v>0</v>
      </c>
      <c r="D498" s="37">
        <v>0</v>
      </c>
      <c r="E498" s="38">
        <v>0</v>
      </c>
      <c r="F498" s="37">
        <v>0</v>
      </c>
      <c r="G498" s="39">
        <v>0</v>
      </c>
      <c r="H498" s="40">
        <v>0</v>
      </c>
      <c r="J498" s="17">
        <v>21</v>
      </c>
      <c r="K498" s="17" t="str">
        <f t="shared" si="19"/>
        <v>036-St Leg Labor Rel</v>
      </c>
      <c r="L498" s="18" t="str">
        <f t="shared" si="18"/>
        <v>036</v>
      </c>
      <c r="M498" s="19"/>
      <c r="N498" s="19"/>
    </row>
    <row r="499" spans="1:14" ht="15" x14ac:dyDescent="0.25">
      <c r="A499" s="42" t="s">
        <v>29</v>
      </c>
      <c r="B499" s="36">
        <v>0</v>
      </c>
      <c r="C499" s="37">
        <v>0</v>
      </c>
      <c r="D499" s="37">
        <v>0</v>
      </c>
      <c r="E499" s="38">
        <v>0</v>
      </c>
      <c r="F499" s="37">
        <v>0</v>
      </c>
      <c r="G499" s="39">
        <v>0</v>
      </c>
      <c r="H499" s="40">
        <v>0</v>
      </c>
      <c r="J499" s="17">
        <v>22</v>
      </c>
      <c r="K499" s="17" t="str">
        <f t="shared" si="19"/>
        <v>036-St Leg Labor Rel</v>
      </c>
      <c r="L499" s="18" t="str">
        <f t="shared" si="18"/>
        <v>036</v>
      </c>
      <c r="M499" s="19"/>
      <c r="N499" s="19"/>
    </row>
    <row r="500" spans="1:14" ht="15" x14ac:dyDescent="0.25">
      <c r="A500" s="42" t="s">
        <v>30</v>
      </c>
      <c r="B500" s="36">
        <v>0</v>
      </c>
      <c r="C500" s="37">
        <v>0</v>
      </c>
      <c r="D500" s="37">
        <v>0</v>
      </c>
      <c r="E500" s="38">
        <v>0</v>
      </c>
      <c r="F500" s="37">
        <v>0</v>
      </c>
      <c r="G500" s="39">
        <v>0</v>
      </c>
      <c r="H500" s="40">
        <v>0</v>
      </c>
      <c r="J500" s="17">
        <v>23</v>
      </c>
      <c r="K500" s="17" t="str">
        <f t="shared" si="19"/>
        <v>036-St Leg Labor Rel</v>
      </c>
      <c r="L500" s="18" t="str">
        <f t="shared" si="18"/>
        <v>036</v>
      </c>
      <c r="M500" s="19"/>
      <c r="N500" s="19"/>
    </row>
    <row r="501" spans="1:14" ht="15" x14ac:dyDescent="0.25">
      <c r="A501" s="54"/>
      <c r="B501" s="36"/>
      <c r="C501" s="37"/>
      <c r="D501" s="37"/>
      <c r="E501" s="38"/>
      <c r="F501" s="37"/>
      <c r="G501" s="39"/>
      <c r="H501" s="40"/>
      <c r="J501" s="17">
        <v>24</v>
      </c>
      <c r="K501" s="17" t="str">
        <f t="shared" si="19"/>
        <v>036-St Leg Labor Rel</v>
      </c>
      <c r="L501" s="18" t="str">
        <f t="shared" si="18"/>
        <v>036</v>
      </c>
      <c r="M501" s="19"/>
      <c r="N501" s="19"/>
    </row>
    <row r="502" spans="1:14" x14ac:dyDescent="0.2">
      <c r="A502" s="44" t="s">
        <v>31</v>
      </c>
      <c r="B502" s="45">
        <v>0</v>
      </c>
      <c r="C502" s="46">
        <v>0</v>
      </c>
      <c r="D502" s="46">
        <v>0</v>
      </c>
      <c r="E502" s="46">
        <v>0</v>
      </c>
      <c r="F502" s="46">
        <v>0</v>
      </c>
      <c r="G502" s="46">
        <v>0</v>
      </c>
      <c r="H502" s="49">
        <v>0</v>
      </c>
      <c r="J502" s="17">
        <v>25</v>
      </c>
      <c r="K502" s="17" t="str">
        <f t="shared" si="19"/>
        <v>036-St Leg Labor Rel</v>
      </c>
      <c r="L502" s="18" t="str">
        <f t="shared" si="18"/>
        <v>036</v>
      </c>
      <c r="M502" s="19"/>
      <c r="N502" s="19"/>
    </row>
    <row r="503" spans="1:14" ht="15" x14ac:dyDescent="0.25">
      <c r="A503" s="54"/>
      <c r="B503" s="36"/>
      <c r="C503" s="37"/>
      <c r="D503" s="37"/>
      <c r="E503" s="38"/>
      <c r="F503" s="37"/>
      <c r="G503" s="39"/>
      <c r="H503" s="40"/>
      <c r="J503" s="17">
        <v>26</v>
      </c>
      <c r="K503" s="17" t="str">
        <f t="shared" si="19"/>
        <v>036-St Leg Labor Rel</v>
      </c>
      <c r="L503" s="18" t="str">
        <f t="shared" si="18"/>
        <v>036</v>
      </c>
      <c r="M503" s="19"/>
      <c r="N503" s="19"/>
    </row>
    <row r="504" spans="1:14" ht="15" x14ac:dyDescent="0.25">
      <c r="A504" s="54" t="s">
        <v>32</v>
      </c>
      <c r="B504" s="36">
        <v>0</v>
      </c>
      <c r="C504" s="37">
        <v>0</v>
      </c>
      <c r="D504" s="37">
        <v>0</v>
      </c>
      <c r="E504" s="38">
        <v>0</v>
      </c>
      <c r="F504" s="37">
        <v>0</v>
      </c>
      <c r="G504" s="39">
        <v>0</v>
      </c>
      <c r="H504" s="40">
        <v>0</v>
      </c>
      <c r="J504" s="17">
        <v>27</v>
      </c>
      <c r="K504" s="17" t="str">
        <f t="shared" si="19"/>
        <v>036-St Leg Labor Rel</v>
      </c>
      <c r="L504" s="18" t="str">
        <f t="shared" si="18"/>
        <v>036</v>
      </c>
      <c r="M504" s="19" t="s">
        <v>33</v>
      </c>
      <c r="N504" s="19"/>
    </row>
    <row r="505" spans="1:14" ht="15" x14ac:dyDescent="0.25">
      <c r="A505" s="54" t="s">
        <v>34</v>
      </c>
      <c r="B505" s="36">
        <v>0</v>
      </c>
      <c r="C505" s="37">
        <v>0</v>
      </c>
      <c r="D505" s="37">
        <v>0</v>
      </c>
      <c r="E505" s="38">
        <v>0</v>
      </c>
      <c r="F505" s="37">
        <v>0</v>
      </c>
      <c r="G505" s="39">
        <v>0</v>
      </c>
      <c r="H505" s="40">
        <v>0</v>
      </c>
      <c r="J505" s="17">
        <v>28</v>
      </c>
      <c r="K505" s="17" t="str">
        <f t="shared" si="19"/>
        <v>036-St Leg Labor Rel</v>
      </c>
      <c r="L505" s="18" t="str">
        <f t="shared" si="18"/>
        <v>036</v>
      </c>
      <c r="M505" s="19" t="s">
        <v>35</v>
      </c>
      <c r="N505" s="19"/>
    </row>
    <row r="506" spans="1:14" ht="15" x14ac:dyDescent="0.25">
      <c r="A506" s="54" t="s">
        <v>36</v>
      </c>
      <c r="B506" s="36">
        <v>0</v>
      </c>
      <c r="C506" s="37">
        <v>0</v>
      </c>
      <c r="D506" s="37">
        <v>0</v>
      </c>
      <c r="E506" s="38">
        <v>0</v>
      </c>
      <c r="F506" s="37">
        <v>0</v>
      </c>
      <c r="G506" s="39">
        <v>0</v>
      </c>
      <c r="H506" s="40">
        <v>0</v>
      </c>
      <c r="J506" s="17">
        <v>29</v>
      </c>
      <c r="K506" s="17" t="str">
        <f t="shared" si="19"/>
        <v>036-St Leg Labor Rel</v>
      </c>
      <c r="L506" s="18" t="str">
        <f t="shared" si="18"/>
        <v>036</v>
      </c>
      <c r="M506" s="19" t="s">
        <v>37</v>
      </c>
      <c r="N506" s="19"/>
    </row>
    <row r="507" spans="1:14" ht="15" x14ac:dyDescent="0.25">
      <c r="A507" s="54" t="s">
        <v>38</v>
      </c>
      <c r="B507" s="36">
        <v>0</v>
      </c>
      <c r="C507" s="37">
        <v>0</v>
      </c>
      <c r="D507" s="37">
        <v>0</v>
      </c>
      <c r="E507" s="38">
        <v>0</v>
      </c>
      <c r="F507" s="37">
        <v>0</v>
      </c>
      <c r="G507" s="39">
        <v>0</v>
      </c>
      <c r="H507" s="40">
        <v>0</v>
      </c>
      <c r="J507" s="17">
        <v>30</v>
      </c>
      <c r="K507" s="17" t="str">
        <f t="shared" si="19"/>
        <v>036-St Leg Labor Rel</v>
      </c>
      <c r="L507" s="18" t="str">
        <f t="shared" si="18"/>
        <v>036</v>
      </c>
      <c r="M507" s="19" t="s">
        <v>39</v>
      </c>
      <c r="N507" s="19"/>
    </row>
    <row r="508" spans="1:14" ht="15" x14ac:dyDescent="0.25">
      <c r="A508" s="54" t="s">
        <v>40</v>
      </c>
      <c r="B508" s="36">
        <v>0</v>
      </c>
      <c r="C508" s="37">
        <v>0</v>
      </c>
      <c r="D508" s="37">
        <v>0</v>
      </c>
      <c r="E508" s="38">
        <v>0</v>
      </c>
      <c r="F508" s="37">
        <v>0</v>
      </c>
      <c r="G508" s="39">
        <v>0</v>
      </c>
      <c r="H508" s="40">
        <v>0</v>
      </c>
      <c r="J508" s="17">
        <v>31</v>
      </c>
      <c r="K508" s="17" t="str">
        <f t="shared" si="19"/>
        <v>036-St Leg Labor Rel</v>
      </c>
      <c r="L508" s="18" t="str">
        <f t="shared" si="18"/>
        <v>036</v>
      </c>
      <c r="M508" s="19" t="s">
        <v>41</v>
      </c>
      <c r="N508" s="19"/>
    </row>
    <row r="509" spans="1:14" ht="15" x14ac:dyDescent="0.25">
      <c r="A509" s="54" t="s">
        <v>42</v>
      </c>
      <c r="B509" s="36">
        <v>0</v>
      </c>
      <c r="C509" s="37">
        <v>0</v>
      </c>
      <c r="D509" s="37">
        <v>0</v>
      </c>
      <c r="E509" s="38">
        <v>0</v>
      </c>
      <c r="F509" s="37">
        <v>0</v>
      </c>
      <c r="G509" s="39">
        <v>0</v>
      </c>
      <c r="H509" s="40">
        <v>0</v>
      </c>
      <c r="J509" s="17">
        <v>32</v>
      </c>
      <c r="K509" s="17" t="str">
        <f t="shared" si="19"/>
        <v>036-St Leg Labor Rel</v>
      </c>
      <c r="L509" s="18" t="str">
        <f t="shared" si="18"/>
        <v>036</v>
      </c>
      <c r="M509" s="19" t="s">
        <v>43</v>
      </c>
      <c r="N509" s="19"/>
    </row>
    <row r="510" spans="1:14" ht="15" x14ac:dyDescent="0.25">
      <c r="A510" s="54" t="s">
        <v>44</v>
      </c>
      <c r="B510" s="36">
        <v>0</v>
      </c>
      <c r="C510" s="37">
        <v>0</v>
      </c>
      <c r="D510" s="37">
        <v>0</v>
      </c>
      <c r="E510" s="38">
        <v>0</v>
      </c>
      <c r="F510" s="37">
        <v>0</v>
      </c>
      <c r="G510" s="39">
        <v>0</v>
      </c>
      <c r="H510" s="40">
        <v>0</v>
      </c>
      <c r="J510" s="17">
        <v>33</v>
      </c>
      <c r="K510" s="17" t="str">
        <f t="shared" si="19"/>
        <v>036-St Leg Labor Rel</v>
      </c>
      <c r="L510" s="18" t="str">
        <f t="shared" si="18"/>
        <v>036</v>
      </c>
      <c r="M510" s="19" t="s">
        <v>45</v>
      </c>
      <c r="N510" s="19"/>
    </row>
    <row r="511" spans="1:14" ht="15" x14ac:dyDescent="0.25">
      <c r="A511" s="54" t="s">
        <v>46</v>
      </c>
      <c r="B511" s="36">
        <v>0</v>
      </c>
      <c r="C511" s="37">
        <v>0</v>
      </c>
      <c r="D511" s="37">
        <v>0</v>
      </c>
      <c r="E511" s="38">
        <v>0</v>
      </c>
      <c r="F511" s="37">
        <v>0</v>
      </c>
      <c r="G511" s="39">
        <v>0</v>
      </c>
      <c r="H511" s="40">
        <v>0</v>
      </c>
      <c r="J511" s="17">
        <v>34</v>
      </c>
      <c r="K511" s="17" t="str">
        <f t="shared" si="19"/>
        <v>036-St Leg Labor Rel</v>
      </c>
      <c r="L511" s="18" t="str">
        <f t="shared" si="18"/>
        <v>036</v>
      </c>
      <c r="M511" s="19" t="s">
        <v>47</v>
      </c>
      <c r="N511" s="19"/>
    </row>
    <row r="512" spans="1:14" ht="15" x14ac:dyDescent="0.25">
      <c r="A512" s="54" t="s">
        <v>48</v>
      </c>
      <c r="B512" s="36">
        <v>0</v>
      </c>
      <c r="C512" s="37">
        <v>0</v>
      </c>
      <c r="D512" s="37">
        <v>0</v>
      </c>
      <c r="E512" s="38">
        <v>0</v>
      </c>
      <c r="F512" s="37">
        <v>0</v>
      </c>
      <c r="G512" s="39">
        <v>0</v>
      </c>
      <c r="H512" s="40">
        <v>0</v>
      </c>
      <c r="J512" s="17">
        <v>35</v>
      </c>
      <c r="K512" s="17" t="str">
        <f t="shared" si="19"/>
        <v>036-St Leg Labor Rel</v>
      </c>
      <c r="L512" s="18" t="str">
        <f t="shared" si="18"/>
        <v>036</v>
      </c>
      <c r="M512" s="56" t="s">
        <v>49</v>
      </c>
      <c r="N512" s="19"/>
    </row>
    <row r="513" spans="1:14" ht="15" x14ac:dyDescent="0.25">
      <c r="A513" s="54" t="s">
        <v>50</v>
      </c>
      <c r="B513" s="36">
        <v>0</v>
      </c>
      <c r="C513" s="37">
        <v>0</v>
      </c>
      <c r="D513" s="37">
        <v>0</v>
      </c>
      <c r="E513" s="38">
        <v>0</v>
      </c>
      <c r="F513" s="37">
        <v>0</v>
      </c>
      <c r="G513" s="39">
        <v>0</v>
      </c>
      <c r="H513" s="40">
        <v>0</v>
      </c>
      <c r="J513" s="17">
        <v>36</v>
      </c>
      <c r="K513" s="17" t="str">
        <f t="shared" si="19"/>
        <v>036-St Leg Labor Rel</v>
      </c>
      <c r="L513" s="18" t="str">
        <f t="shared" si="18"/>
        <v>036</v>
      </c>
      <c r="M513" s="19" t="s">
        <v>51</v>
      </c>
      <c r="N513" s="19"/>
    </row>
    <row r="514" spans="1:14" ht="15" x14ac:dyDescent="0.25">
      <c r="A514" s="54" t="s">
        <v>52</v>
      </c>
      <c r="B514" s="36">
        <v>0</v>
      </c>
      <c r="C514" s="37">
        <v>0</v>
      </c>
      <c r="D514" s="37">
        <v>0</v>
      </c>
      <c r="E514" s="38">
        <v>0</v>
      </c>
      <c r="F514" s="37">
        <v>0</v>
      </c>
      <c r="G514" s="39">
        <v>0</v>
      </c>
      <c r="H514" s="40">
        <v>0</v>
      </c>
      <c r="J514" s="17">
        <v>37</v>
      </c>
      <c r="K514" s="17" t="str">
        <f t="shared" si="19"/>
        <v>036-St Leg Labor Rel</v>
      </c>
      <c r="L514" s="18" t="str">
        <f t="shared" si="18"/>
        <v>036</v>
      </c>
      <c r="M514" s="56" t="s">
        <v>53</v>
      </c>
      <c r="N514" s="19"/>
    </row>
    <row r="515" spans="1:14" ht="15" x14ac:dyDescent="0.25">
      <c r="A515" s="54" t="s">
        <v>54</v>
      </c>
      <c r="B515" s="36">
        <v>0</v>
      </c>
      <c r="C515" s="37">
        <v>0</v>
      </c>
      <c r="D515" s="37">
        <v>0</v>
      </c>
      <c r="E515" s="38">
        <v>0</v>
      </c>
      <c r="F515" s="37">
        <v>0</v>
      </c>
      <c r="G515" s="39">
        <v>0</v>
      </c>
      <c r="H515" s="40">
        <v>0</v>
      </c>
      <c r="J515" s="17">
        <v>38</v>
      </c>
      <c r="K515" s="17" t="str">
        <f t="shared" si="19"/>
        <v>036-St Leg Labor Rel</v>
      </c>
      <c r="L515" s="18" t="str">
        <f t="shared" ref="L515:L587" si="20">LEFT(K515,3)</f>
        <v>036</v>
      </c>
      <c r="M515" s="19" t="s">
        <v>55</v>
      </c>
      <c r="N515" s="19"/>
    </row>
    <row r="516" spans="1:14" ht="15" x14ac:dyDescent="0.25">
      <c r="A516" s="54" t="s">
        <v>56</v>
      </c>
      <c r="B516" s="36">
        <v>0</v>
      </c>
      <c r="C516" s="37">
        <v>0</v>
      </c>
      <c r="D516" s="37">
        <v>0</v>
      </c>
      <c r="E516" s="38">
        <v>0</v>
      </c>
      <c r="F516" s="37">
        <v>0</v>
      </c>
      <c r="G516" s="39">
        <v>0</v>
      </c>
      <c r="H516" s="40">
        <v>0</v>
      </c>
      <c r="J516" s="17">
        <v>39</v>
      </c>
      <c r="K516" s="17" t="str">
        <f t="shared" si="19"/>
        <v>036-St Leg Labor Rel</v>
      </c>
      <c r="L516" s="18" t="str">
        <f t="shared" si="20"/>
        <v>036</v>
      </c>
      <c r="M516" s="19" t="s">
        <v>57</v>
      </c>
      <c r="N516" s="19"/>
    </row>
    <row r="517" spans="1:14" ht="15" x14ac:dyDescent="0.25">
      <c r="A517" s="54" t="s">
        <v>58</v>
      </c>
      <c r="B517" s="36">
        <v>0</v>
      </c>
      <c r="C517" s="37">
        <v>0</v>
      </c>
      <c r="D517" s="37">
        <v>0</v>
      </c>
      <c r="E517" s="38">
        <v>0</v>
      </c>
      <c r="F517" s="37">
        <v>0</v>
      </c>
      <c r="G517" s="39">
        <v>0</v>
      </c>
      <c r="H517" s="40">
        <v>0</v>
      </c>
      <c r="J517" s="17">
        <v>40</v>
      </c>
      <c r="K517" s="17" t="str">
        <f t="shared" si="19"/>
        <v>036-St Leg Labor Rel</v>
      </c>
      <c r="L517" s="18" t="str">
        <f t="shared" si="20"/>
        <v>036</v>
      </c>
      <c r="M517" s="19" t="s">
        <v>59</v>
      </c>
      <c r="N517" s="19"/>
    </row>
    <row r="518" spans="1:14" ht="15" x14ac:dyDescent="0.25">
      <c r="A518" s="54" t="s">
        <v>60</v>
      </c>
      <c r="B518" s="36">
        <v>0</v>
      </c>
      <c r="C518" s="37">
        <v>0</v>
      </c>
      <c r="D518" s="37">
        <v>0</v>
      </c>
      <c r="E518" s="38">
        <v>0</v>
      </c>
      <c r="F518" s="37">
        <v>0</v>
      </c>
      <c r="G518" s="39">
        <v>0</v>
      </c>
      <c r="H518" s="40">
        <v>0</v>
      </c>
      <c r="J518" s="17">
        <v>41</v>
      </c>
      <c r="K518" s="17" t="str">
        <f t="shared" si="19"/>
        <v>036-St Leg Labor Rel</v>
      </c>
      <c r="L518" s="18" t="str">
        <f t="shared" si="20"/>
        <v>036</v>
      </c>
      <c r="M518" s="56" t="s">
        <v>61</v>
      </c>
      <c r="N518" s="19"/>
    </row>
    <row r="519" spans="1:14" ht="15" x14ac:dyDescent="0.25">
      <c r="A519" s="54" t="s">
        <v>62</v>
      </c>
      <c r="B519" s="36">
        <v>0</v>
      </c>
      <c r="C519" s="37">
        <v>0</v>
      </c>
      <c r="D519" s="37">
        <v>0</v>
      </c>
      <c r="E519" s="38">
        <v>0</v>
      </c>
      <c r="F519" s="37">
        <v>0</v>
      </c>
      <c r="G519" s="39">
        <v>0</v>
      </c>
      <c r="H519" s="40">
        <v>0</v>
      </c>
      <c r="J519" s="17">
        <v>42</v>
      </c>
      <c r="K519" s="17" t="str">
        <f t="shared" si="19"/>
        <v>036-St Leg Labor Rel</v>
      </c>
      <c r="L519" s="18" t="str">
        <f t="shared" si="20"/>
        <v>036</v>
      </c>
      <c r="M519" s="56" t="s">
        <v>63</v>
      </c>
      <c r="N519" s="19"/>
    </row>
    <row r="520" spans="1:14" x14ac:dyDescent="0.2">
      <c r="A520" s="43"/>
      <c r="B520" s="36"/>
      <c r="C520" s="37"/>
      <c r="D520" s="37"/>
      <c r="E520" s="38"/>
      <c r="F520" s="37"/>
      <c r="G520" s="39"/>
      <c r="H520" s="40"/>
      <c r="J520" s="17">
        <v>43</v>
      </c>
      <c r="K520" s="17" t="str">
        <f t="shared" si="19"/>
        <v>036-St Leg Labor Rel</v>
      </c>
      <c r="L520" s="18" t="str">
        <f t="shared" si="20"/>
        <v>036</v>
      </c>
      <c r="M520" s="19"/>
      <c r="N520" s="19"/>
    </row>
    <row r="521" spans="1:14" x14ac:dyDescent="0.2">
      <c r="A521" s="44" t="s">
        <v>64</v>
      </c>
      <c r="B521" s="45">
        <v>0</v>
      </c>
      <c r="C521" s="46">
        <v>0</v>
      </c>
      <c r="D521" s="46">
        <v>0</v>
      </c>
      <c r="E521" s="47">
        <v>0</v>
      </c>
      <c r="F521" s="46">
        <v>0</v>
      </c>
      <c r="G521" s="48">
        <v>0</v>
      </c>
      <c r="H521" s="49">
        <v>0</v>
      </c>
      <c r="J521" s="17">
        <v>44</v>
      </c>
      <c r="K521" s="17" t="str">
        <f t="shared" si="19"/>
        <v>036-St Leg Labor Rel</v>
      </c>
      <c r="L521" s="18" t="str">
        <f t="shared" si="20"/>
        <v>036</v>
      </c>
      <c r="M521" s="19"/>
      <c r="N521" s="19"/>
    </row>
    <row r="522" spans="1:14" x14ac:dyDescent="0.2">
      <c r="A522" s="57"/>
      <c r="B522" s="39"/>
      <c r="C522" s="51"/>
      <c r="D522" s="51"/>
      <c r="E522" s="52"/>
      <c r="F522" s="51"/>
      <c r="G522" s="39"/>
      <c r="H522" s="53"/>
      <c r="J522" s="17">
        <v>45</v>
      </c>
      <c r="K522" s="17" t="str">
        <f t="shared" si="19"/>
        <v>036-St Leg Labor Rel</v>
      </c>
      <c r="L522" s="18" t="str">
        <f t="shared" si="20"/>
        <v>036</v>
      </c>
      <c r="M522" s="19"/>
      <c r="N522" s="19"/>
    </row>
    <row r="523" spans="1:14" ht="15" x14ac:dyDescent="0.25">
      <c r="A523" s="54" t="s">
        <v>65</v>
      </c>
      <c r="B523" s="36">
        <v>0</v>
      </c>
      <c r="C523" s="37">
        <v>0</v>
      </c>
      <c r="D523" s="37">
        <v>0</v>
      </c>
      <c r="E523" s="38">
        <v>0</v>
      </c>
      <c r="F523" s="37">
        <v>0</v>
      </c>
      <c r="G523" s="39">
        <v>0</v>
      </c>
      <c r="H523" s="40">
        <v>0</v>
      </c>
      <c r="J523" s="17">
        <v>46</v>
      </c>
      <c r="K523" s="17" t="str">
        <f t="shared" si="19"/>
        <v>036-St Leg Labor Rel</v>
      </c>
      <c r="L523" s="18" t="str">
        <f t="shared" si="20"/>
        <v>036</v>
      </c>
      <c r="M523" s="19"/>
      <c r="N523" s="19"/>
    </row>
    <row r="524" spans="1:14" ht="15" x14ac:dyDescent="0.25">
      <c r="A524" s="54" t="s">
        <v>66</v>
      </c>
      <c r="B524" s="36">
        <v>0</v>
      </c>
      <c r="C524" s="37">
        <v>0</v>
      </c>
      <c r="D524" s="37">
        <v>0</v>
      </c>
      <c r="E524" s="38">
        <v>0</v>
      </c>
      <c r="F524" s="37">
        <v>0</v>
      </c>
      <c r="G524" s="39">
        <v>0</v>
      </c>
      <c r="H524" s="40">
        <v>0</v>
      </c>
      <c r="J524" s="17">
        <v>47</v>
      </c>
      <c r="K524" s="17" t="str">
        <f t="shared" si="19"/>
        <v>036-St Leg Labor Rel</v>
      </c>
      <c r="L524" s="18" t="str">
        <f t="shared" si="20"/>
        <v>036</v>
      </c>
      <c r="M524" s="19"/>
      <c r="N524" s="19"/>
    </row>
    <row r="525" spans="1:14" ht="15" x14ac:dyDescent="0.25">
      <c r="A525" s="54" t="s">
        <v>67</v>
      </c>
      <c r="B525" s="36">
        <v>0</v>
      </c>
      <c r="C525" s="37">
        <v>0</v>
      </c>
      <c r="D525" s="37">
        <v>0</v>
      </c>
      <c r="E525" s="38">
        <v>0</v>
      </c>
      <c r="F525" s="37">
        <v>0</v>
      </c>
      <c r="G525" s="39">
        <v>0</v>
      </c>
      <c r="H525" s="40">
        <v>0</v>
      </c>
      <c r="J525" s="17">
        <v>48</v>
      </c>
      <c r="K525" s="17" t="str">
        <f t="shared" si="19"/>
        <v>036-St Leg Labor Rel</v>
      </c>
      <c r="L525" s="18" t="str">
        <f t="shared" si="20"/>
        <v>036</v>
      </c>
      <c r="M525" s="19"/>
      <c r="N525" s="19"/>
    </row>
    <row r="526" spans="1:14" ht="15" x14ac:dyDescent="0.25">
      <c r="A526" s="54" t="s">
        <v>68</v>
      </c>
      <c r="B526" s="36">
        <v>0</v>
      </c>
      <c r="C526" s="37">
        <v>0</v>
      </c>
      <c r="D526" s="37">
        <v>0</v>
      </c>
      <c r="E526" s="38">
        <v>0</v>
      </c>
      <c r="F526" s="37">
        <v>0</v>
      </c>
      <c r="G526" s="39">
        <v>0</v>
      </c>
      <c r="H526" s="40">
        <v>0</v>
      </c>
      <c r="J526" s="17">
        <v>49</v>
      </c>
      <c r="K526" s="17" t="str">
        <f t="shared" si="19"/>
        <v>036-St Leg Labor Rel</v>
      </c>
      <c r="L526" s="18" t="str">
        <f t="shared" si="20"/>
        <v>036</v>
      </c>
      <c r="M526" s="19"/>
      <c r="N526" s="19"/>
    </row>
    <row r="527" spans="1:14" ht="15" x14ac:dyDescent="0.25">
      <c r="A527" s="54" t="s">
        <v>69</v>
      </c>
      <c r="B527" s="36">
        <v>0</v>
      </c>
      <c r="C527" s="37">
        <v>0</v>
      </c>
      <c r="D527" s="37">
        <v>0</v>
      </c>
      <c r="E527" s="38">
        <v>0</v>
      </c>
      <c r="F527" s="37">
        <v>0</v>
      </c>
      <c r="G527" s="39">
        <v>0</v>
      </c>
      <c r="H527" s="40">
        <v>0</v>
      </c>
      <c r="J527" s="17">
        <v>50</v>
      </c>
      <c r="K527" s="17" t="str">
        <f t="shared" si="19"/>
        <v>036-St Leg Labor Rel</v>
      </c>
      <c r="L527" s="18" t="str">
        <f t="shared" si="20"/>
        <v>036</v>
      </c>
      <c r="M527" s="19"/>
      <c r="N527" s="19"/>
    </row>
    <row r="528" spans="1:14" ht="15" x14ac:dyDescent="0.25">
      <c r="A528" s="54" t="s">
        <v>70</v>
      </c>
      <c r="B528" s="36">
        <v>0</v>
      </c>
      <c r="C528" s="37">
        <v>0</v>
      </c>
      <c r="D528" s="37">
        <v>0</v>
      </c>
      <c r="E528" s="38">
        <v>0</v>
      </c>
      <c r="F528" s="37">
        <v>0</v>
      </c>
      <c r="G528" s="39">
        <v>0</v>
      </c>
      <c r="H528" s="40">
        <v>0</v>
      </c>
      <c r="J528" s="17">
        <v>51</v>
      </c>
      <c r="K528" s="17" t="str">
        <f t="shared" si="19"/>
        <v>036-St Leg Labor Rel</v>
      </c>
      <c r="L528" s="18" t="str">
        <f t="shared" si="20"/>
        <v>036</v>
      </c>
      <c r="M528" s="19"/>
      <c r="N528" s="19"/>
    </row>
    <row r="529" spans="1:14" ht="15" x14ac:dyDescent="0.25">
      <c r="A529" s="54" t="s">
        <v>71</v>
      </c>
      <c r="B529" s="36">
        <v>0</v>
      </c>
      <c r="C529" s="37">
        <v>0</v>
      </c>
      <c r="D529" s="37">
        <v>0</v>
      </c>
      <c r="E529" s="38">
        <v>0</v>
      </c>
      <c r="F529" s="37">
        <v>0</v>
      </c>
      <c r="G529" s="39">
        <v>0</v>
      </c>
      <c r="H529" s="40">
        <v>0</v>
      </c>
      <c r="J529" s="17">
        <v>52</v>
      </c>
      <c r="K529" s="17" t="str">
        <f t="shared" si="19"/>
        <v>036-St Leg Labor Rel</v>
      </c>
      <c r="L529" s="18" t="str">
        <f t="shared" si="20"/>
        <v>036</v>
      </c>
      <c r="M529" s="19"/>
      <c r="N529" s="19"/>
    </row>
    <row r="530" spans="1:14" ht="15" x14ac:dyDescent="0.25">
      <c r="A530" s="54" t="s">
        <v>72</v>
      </c>
      <c r="B530" s="36">
        <v>0</v>
      </c>
      <c r="C530" s="37">
        <v>0</v>
      </c>
      <c r="D530" s="37">
        <v>0</v>
      </c>
      <c r="E530" s="38">
        <v>0</v>
      </c>
      <c r="F530" s="37">
        <v>0</v>
      </c>
      <c r="G530" s="39">
        <v>0</v>
      </c>
      <c r="H530" s="40">
        <v>0</v>
      </c>
      <c r="J530" s="17">
        <v>53</v>
      </c>
      <c r="K530" s="17" t="str">
        <f t="shared" si="19"/>
        <v>036-St Leg Labor Rel</v>
      </c>
      <c r="L530" s="18" t="str">
        <f t="shared" si="20"/>
        <v>036</v>
      </c>
      <c r="M530" s="19"/>
      <c r="N530" s="19"/>
    </row>
    <row r="531" spans="1:14" ht="15" x14ac:dyDescent="0.25">
      <c r="A531" s="54" t="s">
        <v>73</v>
      </c>
      <c r="B531" s="36">
        <v>0</v>
      </c>
      <c r="C531" s="37">
        <v>0</v>
      </c>
      <c r="D531" s="37">
        <v>0</v>
      </c>
      <c r="E531" s="38">
        <v>0</v>
      </c>
      <c r="F531" s="37">
        <v>0</v>
      </c>
      <c r="G531" s="39">
        <v>0</v>
      </c>
      <c r="H531" s="40">
        <v>0</v>
      </c>
      <c r="J531" s="17">
        <v>54</v>
      </c>
      <c r="K531" s="17" t="str">
        <f t="shared" si="19"/>
        <v>036-St Leg Labor Rel</v>
      </c>
      <c r="L531" s="18" t="str">
        <f t="shared" si="20"/>
        <v>036</v>
      </c>
      <c r="M531" s="19"/>
      <c r="N531" s="19"/>
    </row>
    <row r="532" spans="1:14" ht="15" x14ac:dyDescent="0.25">
      <c r="A532" s="54" t="s">
        <v>74</v>
      </c>
      <c r="B532" s="36">
        <v>0</v>
      </c>
      <c r="C532" s="37">
        <v>0</v>
      </c>
      <c r="D532" s="37">
        <v>0</v>
      </c>
      <c r="E532" s="38">
        <v>0</v>
      </c>
      <c r="F532" s="37">
        <v>0</v>
      </c>
      <c r="G532" s="39">
        <v>0</v>
      </c>
      <c r="H532" s="40">
        <v>0</v>
      </c>
      <c r="J532" s="17">
        <v>55</v>
      </c>
      <c r="K532" s="17" t="str">
        <f t="shared" si="19"/>
        <v>036-St Leg Labor Rel</v>
      </c>
      <c r="L532" s="18" t="str">
        <f t="shared" si="20"/>
        <v>036</v>
      </c>
      <c r="M532" s="19"/>
      <c r="N532" s="19"/>
    </row>
    <row r="533" spans="1:14" ht="15" x14ac:dyDescent="0.25">
      <c r="A533" s="54" t="s">
        <v>75</v>
      </c>
      <c r="B533" s="36">
        <v>0</v>
      </c>
      <c r="C533" s="37">
        <v>0</v>
      </c>
      <c r="D533" s="37">
        <v>0</v>
      </c>
      <c r="E533" s="38">
        <v>0</v>
      </c>
      <c r="F533" s="37">
        <v>0</v>
      </c>
      <c r="G533" s="39">
        <v>0</v>
      </c>
      <c r="H533" s="40">
        <v>0</v>
      </c>
      <c r="J533" s="17">
        <v>56</v>
      </c>
      <c r="K533" s="17" t="str">
        <f t="shared" si="19"/>
        <v>036-St Leg Labor Rel</v>
      </c>
      <c r="L533" s="18" t="str">
        <f t="shared" si="20"/>
        <v>036</v>
      </c>
      <c r="M533" s="19"/>
      <c r="N533" s="19"/>
    </row>
    <row r="534" spans="1:14" ht="15" x14ac:dyDescent="0.25">
      <c r="A534" s="54" t="s">
        <v>76</v>
      </c>
      <c r="B534" s="36">
        <v>0</v>
      </c>
      <c r="C534" s="37">
        <v>0</v>
      </c>
      <c r="D534" s="37">
        <v>0</v>
      </c>
      <c r="E534" s="38">
        <v>0</v>
      </c>
      <c r="F534" s="37">
        <v>0</v>
      </c>
      <c r="G534" s="39">
        <v>0</v>
      </c>
      <c r="H534" s="40">
        <v>0</v>
      </c>
      <c r="J534" s="17">
        <v>57</v>
      </c>
      <c r="K534" s="17" t="str">
        <f t="shared" si="19"/>
        <v>036-St Leg Labor Rel</v>
      </c>
      <c r="L534" s="18" t="str">
        <f t="shared" si="20"/>
        <v>036</v>
      </c>
      <c r="M534" s="19"/>
      <c r="N534" s="19"/>
    </row>
    <row r="535" spans="1:14" ht="15" x14ac:dyDescent="0.25">
      <c r="A535" s="54" t="s">
        <v>77</v>
      </c>
      <c r="B535" s="36">
        <v>0</v>
      </c>
      <c r="C535" s="37">
        <v>0</v>
      </c>
      <c r="D535" s="37">
        <v>0</v>
      </c>
      <c r="E535" s="38">
        <v>0</v>
      </c>
      <c r="F535" s="37">
        <v>0</v>
      </c>
      <c r="G535" s="39">
        <v>0</v>
      </c>
      <c r="H535" s="40">
        <v>0</v>
      </c>
      <c r="J535" s="17">
        <v>58</v>
      </c>
      <c r="K535" s="17" t="str">
        <f t="shared" si="19"/>
        <v>036-St Leg Labor Rel</v>
      </c>
      <c r="L535" s="18" t="str">
        <f t="shared" si="20"/>
        <v>036</v>
      </c>
      <c r="M535" s="19"/>
      <c r="N535" s="19"/>
    </row>
    <row r="536" spans="1:14" ht="15" x14ac:dyDescent="0.25">
      <c r="A536" s="54" t="s">
        <v>78</v>
      </c>
      <c r="B536" s="36">
        <v>0</v>
      </c>
      <c r="C536" s="37">
        <v>0</v>
      </c>
      <c r="D536" s="37">
        <v>0</v>
      </c>
      <c r="E536" s="38">
        <v>0</v>
      </c>
      <c r="F536" s="37">
        <v>0</v>
      </c>
      <c r="G536" s="39">
        <v>0</v>
      </c>
      <c r="H536" s="40">
        <v>0</v>
      </c>
      <c r="J536" s="17">
        <v>59</v>
      </c>
      <c r="K536" s="17" t="str">
        <f t="shared" si="19"/>
        <v>036-St Leg Labor Rel</v>
      </c>
      <c r="L536" s="18" t="str">
        <f t="shared" si="20"/>
        <v>036</v>
      </c>
      <c r="M536" s="19"/>
      <c r="N536" s="19"/>
    </row>
    <row r="537" spans="1:14" ht="15" x14ac:dyDescent="0.25">
      <c r="A537" s="54" t="s">
        <v>79</v>
      </c>
      <c r="B537" s="36">
        <v>0</v>
      </c>
      <c r="C537" s="37">
        <v>0</v>
      </c>
      <c r="D537" s="37">
        <v>0</v>
      </c>
      <c r="E537" s="38">
        <v>0</v>
      </c>
      <c r="F537" s="37">
        <v>0</v>
      </c>
      <c r="G537" s="39">
        <v>0</v>
      </c>
      <c r="H537" s="40">
        <v>0</v>
      </c>
      <c r="J537" s="17">
        <v>60</v>
      </c>
      <c r="K537" s="17" t="str">
        <f t="shared" si="19"/>
        <v>036-St Leg Labor Rel</v>
      </c>
      <c r="L537" s="18" t="str">
        <f t="shared" si="20"/>
        <v>036</v>
      </c>
      <c r="M537" s="19"/>
      <c r="N537" s="19"/>
    </row>
    <row r="538" spans="1:14" ht="15" x14ac:dyDescent="0.25">
      <c r="A538" s="54"/>
      <c r="B538" s="36"/>
      <c r="C538" s="37"/>
      <c r="D538" s="37"/>
      <c r="E538" s="38"/>
      <c r="F538" s="37"/>
      <c r="G538" s="39"/>
      <c r="H538" s="40"/>
      <c r="J538" s="17">
        <v>61</v>
      </c>
      <c r="K538" s="17" t="str">
        <f t="shared" si="19"/>
        <v>036-St Leg Labor Rel</v>
      </c>
      <c r="L538" s="18" t="str">
        <f t="shared" si="20"/>
        <v>036</v>
      </c>
      <c r="M538" s="19"/>
      <c r="N538" s="19"/>
    </row>
    <row r="539" spans="1:14" x14ac:dyDescent="0.2">
      <c r="A539" s="44" t="s">
        <v>80</v>
      </c>
      <c r="B539" s="45">
        <v>0</v>
      </c>
      <c r="C539" s="46">
        <v>0</v>
      </c>
      <c r="D539" s="46">
        <v>0</v>
      </c>
      <c r="E539" s="47">
        <v>0</v>
      </c>
      <c r="F539" s="46">
        <v>0</v>
      </c>
      <c r="G539" s="48">
        <v>0</v>
      </c>
      <c r="H539" s="49">
        <v>0</v>
      </c>
      <c r="J539" s="17">
        <v>62</v>
      </c>
      <c r="K539" s="17" t="str">
        <f t="shared" si="19"/>
        <v>036-St Leg Labor Rel</v>
      </c>
      <c r="L539" s="18" t="str">
        <f t="shared" si="20"/>
        <v>036</v>
      </c>
      <c r="M539" s="19"/>
      <c r="N539" s="19"/>
    </row>
    <row r="540" spans="1:14" ht="15" x14ac:dyDescent="0.25">
      <c r="A540" s="54"/>
      <c r="B540" s="36"/>
      <c r="C540" s="37"/>
      <c r="D540" s="37"/>
      <c r="E540" s="38"/>
      <c r="F540" s="37"/>
      <c r="G540" s="39"/>
      <c r="H540" s="40"/>
      <c r="J540" s="17">
        <v>63</v>
      </c>
      <c r="K540" s="17" t="str">
        <f t="shared" si="19"/>
        <v>036-St Leg Labor Rel</v>
      </c>
      <c r="L540" s="18" t="str">
        <f t="shared" si="20"/>
        <v>036</v>
      </c>
      <c r="M540" s="19"/>
      <c r="N540" s="19"/>
    </row>
    <row r="541" spans="1:14" ht="15" x14ac:dyDescent="0.25">
      <c r="A541" s="54" t="s">
        <v>81</v>
      </c>
      <c r="B541" s="36">
        <v>0</v>
      </c>
      <c r="C541" s="37">
        <v>0</v>
      </c>
      <c r="D541" s="37">
        <v>0</v>
      </c>
      <c r="E541" s="38">
        <v>0</v>
      </c>
      <c r="F541" s="37">
        <v>0</v>
      </c>
      <c r="G541" s="39">
        <v>0</v>
      </c>
      <c r="H541" s="40">
        <v>0</v>
      </c>
      <c r="J541" s="17">
        <v>64</v>
      </c>
      <c r="K541" s="17" t="str">
        <f t="shared" si="19"/>
        <v>036-St Leg Labor Rel</v>
      </c>
      <c r="L541" s="18" t="str">
        <f t="shared" si="20"/>
        <v>036</v>
      </c>
      <c r="M541" s="19"/>
      <c r="N541" s="19"/>
    </row>
    <row r="542" spans="1:14" x14ac:dyDescent="0.2">
      <c r="A542" s="44" t="s">
        <v>82</v>
      </c>
      <c r="B542" s="45">
        <v>0</v>
      </c>
      <c r="C542" s="46">
        <v>0</v>
      </c>
      <c r="D542" s="46">
        <v>0</v>
      </c>
      <c r="E542" s="47">
        <v>0</v>
      </c>
      <c r="F542" s="46">
        <v>0</v>
      </c>
      <c r="G542" s="48">
        <v>0</v>
      </c>
      <c r="H542" s="49">
        <v>0</v>
      </c>
      <c r="J542" s="17">
        <v>65</v>
      </c>
      <c r="K542" s="17" t="str">
        <f t="shared" si="19"/>
        <v>036-St Leg Labor Rel</v>
      </c>
      <c r="L542" s="18" t="str">
        <f t="shared" si="20"/>
        <v>036</v>
      </c>
      <c r="M542" s="19"/>
      <c r="N542" s="19"/>
    </row>
    <row r="543" spans="1:14" ht="15" x14ac:dyDescent="0.25">
      <c r="A543" s="54"/>
      <c r="B543" s="54"/>
      <c r="C543" s="54"/>
      <c r="D543" s="54"/>
      <c r="E543" s="54"/>
      <c r="F543" s="54"/>
      <c r="G543" s="54"/>
      <c r="H543" s="54"/>
      <c r="J543" s="17">
        <v>66</v>
      </c>
      <c r="K543" s="17" t="str">
        <f t="shared" si="19"/>
        <v>036-St Leg Labor Rel</v>
      </c>
      <c r="L543" s="18" t="str">
        <f t="shared" si="20"/>
        <v>036</v>
      </c>
      <c r="M543" s="19"/>
      <c r="N543" s="19"/>
    </row>
    <row r="544" spans="1:14" x14ac:dyDescent="0.2">
      <c r="A544" s="58"/>
      <c r="B544" s="39"/>
      <c r="C544" s="51"/>
      <c r="D544" s="51"/>
      <c r="E544" s="52"/>
      <c r="F544" s="51"/>
      <c r="G544" s="39"/>
      <c r="H544" s="53"/>
      <c r="J544" s="17">
        <v>67</v>
      </c>
      <c r="K544" s="17" t="str">
        <f t="shared" si="19"/>
        <v>036-St Leg Labor Rel</v>
      </c>
      <c r="L544" s="18" t="str">
        <f t="shared" si="20"/>
        <v>036</v>
      </c>
      <c r="M544" s="19"/>
      <c r="N544" s="19"/>
    </row>
    <row r="545" spans="1:14" x14ac:dyDescent="0.2">
      <c r="A545" s="59" t="s">
        <v>83</v>
      </c>
      <c r="B545" s="60">
        <v>0</v>
      </c>
      <c r="C545" s="61">
        <v>0</v>
      </c>
      <c r="D545" s="61">
        <v>1</v>
      </c>
      <c r="E545" s="62">
        <v>0</v>
      </c>
      <c r="F545" s="61">
        <v>0</v>
      </c>
      <c r="G545" s="60">
        <v>1</v>
      </c>
      <c r="H545" s="63">
        <v>1</v>
      </c>
      <c r="J545" s="17">
        <v>68</v>
      </c>
      <c r="K545" s="17" t="str">
        <f t="shared" si="19"/>
        <v>036-St Leg Labor Rel</v>
      </c>
      <c r="L545" s="18" t="str">
        <f t="shared" si="20"/>
        <v>036</v>
      </c>
      <c r="M545" s="19"/>
      <c r="N545" s="19"/>
    </row>
    <row r="546" spans="1:14" x14ac:dyDescent="0.2">
      <c r="A546" s="64"/>
      <c r="B546" s="65"/>
      <c r="C546" s="65"/>
      <c r="D546" s="65"/>
      <c r="E546" s="65"/>
      <c r="F546" s="65"/>
      <c r="G546" s="65"/>
      <c r="H546" s="65"/>
      <c r="J546" s="17">
        <v>1</v>
      </c>
      <c r="K546" s="17" t="str">
        <f>IF(J546=7,A474,IF(J546&gt;7,K536,""))</f>
        <v/>
      </c>
      <c r="L546" s="18" t="str">
        <f t="shared" si="20"/>
        <v/>
      </c>
      <c r="M546" s="19"/>
      <c r="N546" s="19"/>
    </row>
    <row r="547" spans="1:14" x14ac:dyDescent="0.2">
      <c r="A547" s="64"/>
      <c r="B547" s="65"/>
      <c r="C547" s="65"/>
      <c r="D547" s="65"/>
      <c r="E547" s="65"/>
      <c r="F547" s="65"/>
      <c r="G547" s="65"/>
      <c r="H547" s="65"/>
      <c r="J547" s="17">
        <v>2</v>
      </c>
      <c r="K547" s="17" t="str">
        <f>IF(J547=7,A475,IF(J547&gt;7,K546,""))</f>
        <v/>
      </c>
      <c r="L547" s="18" t="str">
        <f t="shared" si="20"/>
        <v/>
      </c>
      <c r="M547" s="19"/>
      <c r="N547" s="19"/>
    </row>
    <row r="548" spans="1:14" ht="15" x14ac:dyDescent="0.25">
      <c r="A548"/>
      <c r="B548"/>
      <c r="C548"/>
      <c r="D548"/>
      <c r="E548"/>
      <c r="F548"/>
      <c r="G548"/>
      <c r="H548"/>
      <c r="J548" s="17">
        <v>3</v>
      </c>
      <c r="K548" s="17" t="str">
        <f>IF(J548=7,A476,IF(J548&gt;7,K547,""))</f>
        <v/>
      </c>
      <c r="L548" s="18" t="str">
        <f t="shared" si="20"/>
        <v/>
      </c>
      <c r="M548" s="19"/>
      <c r="N548" s="19"/>
    </row>
    <row r="549" spans="1:14" ht="15" x14ac:dyDescent="0.25">
      <c r="A549"/>
      <c r="B549"/>
      <c r="C549"/>
      <c r="D549"/>
      <c r="E549"/>
      <c r="F549"/>
      <c r="G549"/>
      <c r="H549"/>
      <c r="J549" s="17">
        <v>4</v>
      </c>
      <c r="K549" s="17" t="str">
        <f>IF(J549=7,A477,IF(J549&gt;7,K548,""))</f>
        <v/>
      </c>
      <c r="L549" s="18" t="str">
        <f t="shared" si="20"/>
        <v/>
      </c>
      <c r="M549" s="19"/>
      <c r="N549" s="19"/>
    </row>
    <row r="550" spans="1:14" ht="15.75" x14ac:dyDescent="0.25">
      <c r="A550" s="21" t="s">
        <v>7</v>
      </c>
      <c r="B550" s="22"/>
      <c r="C550" s="22"/>
      <c r="D550" s="22"/>
      <c r="E550" s="22"/>
      <c r="F550" s="22"/>
      <c r="G550" s="22"/>
      <c r="H550" s="22"/>
      <c r="J550" s="17">
        <v>5</v>
      </c>
      <c r="K550" s="17" t="str">
        <f>IF(J550=7,A478,IF(J550&gt;7,K549,""))</f>
        <v/>
      </c>
      <c r="L550" s="18" t="str">
        <f t="shared" si="20"/>
        <v/>
      </c>
      <c r="M550" s="19"/>
      <c r="N550" s="19"/>
    </row>
    <row r="551" spans="1:14" ht="15" x14ac:dyDescent="0.25">
      <c r="A551" s="23" t="s">
        <v>8</v>
      </c>
      <c r="B551" s="24"/>
      <c r="C551" s="24"/>
      <c r="D551" s="24"/>
      <c r="E551" s="24"/>
      <c r="F551" s="24"/>
      <c r="G551" s="24"/>
      <c r="H551" s="24"/>
      <c r="J551" s="17">
        <v>6</v>
      </c>
      <c r="K551" s="17" t="str">
        <f>IF(J551=7,A479,IF(J551&gt;7,K550,""))</f>
        <v/>
      </c>
      <c r="L551" s="18" t="str">
        <f t="shared" si="20"/>
        <v/>
      </c>
      <c r="M551" s="19"/>
      <c r="N551" s="19"/>
    </row>
    <row r="552" spans="1:14" ht="15" x14ac:dyDescent="0.25">
      <c r="A552" s="25" t="s">
        <v>91</v>
      </c>
      <c r="B552" s="22"/>
      <c r="C552" s="22"/>
      <c r="D552" s="22"/>
      <c r="E552" s="22"/>
      <c r="F552" s="22"/>
      <c r="G552" s="22"/>
      <c r="H552" s="22"/>
      <c r="J552" s="17">
        <v>7</v>
      </c>
      <c r="K552" s="17" t="str">
        <f>IF(J552=7,A552,IF(J552&gt;7,K551,""))</f>
        <v>037-Office of Legislative Support Svcs</v>
      </c>
      <c r="L552" s="18" t="str">
        <f t="shared" si="20"/>
        <v>037</v>
      </c>
      <c r="M552" s="19"/>
      <c r="N552" s="19"/>
    </row>
    <row r="553" spans="1:14" ht="15" x14ac:dyDescent="0.25">
      <c r="A553" s="25"/>
      <c r="B553" s="22"/>
      <c r="C553" s="22"/>
      <c r="D553" s="22"/>
      <c r="E553" s="22"/>
      <c r="F553" s="22"/>
      <c r="G553" s="22"/>
      <c r="H553" s="22"/>
      <c r="J553" s="17">
        <v>8</v>
      </c>
      <c r="K553" s="17" t="str">
        <f t="shared" ref="K553:K613" si="21">IF(J553=7,A481,IF(J553&gt;7,K552,""))</f>
        <v>037-Office of Legislative Support Svcs</v>
      </c>
      <c r="L553" s="18" t="str">
        <f t="shared" si="20"/>
        <v>037</v>
      </c>
      <c r="M553" s="19"/>
      <c r="N553" s="19"/>
    </row>
    <row r="554" spans="1:14" ht="15" x14ac:dyDescent="0.25">
      <c r="A554" s="26"/>
      <c r="B554" s="27"/>
      <c r="C554" s="94" t="s">
        <v>10</v>
      </c>
      <c r="D554" s="95"/>
      <c r="E554" s="94" t="s">
        <v>11</v>
      </c>
      <c r="F554" s="95"/>
      <c r="G554" s="28"/>
      <c r="H554" s="28"/>
      <c r="J554" s="17">
        <v>9</v>
      </c>
      <c r="K554" s="17" t="str">
        <f t="shared" si="21"/>
        <v>037-Office of Legislative Support Svcs</v>
      </c>
      <c r="L554" s="18" t="str">
        <f t="shared" si="20"/>
        <v>037</v>
      </c>
      <c r="M554" s="19"/>
      <c r="N554" s="19"/>
    </row>
    <row r="555" spans="1:14" ht="24" x14ac:dyDescent="0.2">
      <c r="A555" s="29" t="s">
        <v>12</v>
      </c>
      <c r="B555" s="30" t="s">
        <v>13</v>
      </c>
      <c r="C555" s="31" t="s">
        <v>14</v>
      </c>
      <c r="D555" s="32" t="s">
        <v>15</v>
      </c>
      <c r="E555" s="31" t="s">
        <v>14</v>
      </c>
      <c r="F555" s="32" t="s">
        <v>15</v>
      </c>
      <c r="G555" s="33" t="s">
        <v>16</v>
      </c>
      <c r="H555" s="33" t="s">
        <v>17</v>
      </c>
      <c r="J555" s="17">
        <v>10</v>
      </c>
      <c r="K555" s="17" t="str">
        <f t="shared" si="21"/>
        <v>037-Office of Legislative Support Svcs</v>
      </c>
      <c r="L555" s="18" t="str">
        <f t="shared" si="20"/>
        <v>037</v>
      </c>
      <c r="M555" s="19"/>
      <c r="N555" s="19"/>
    </row>
    <row r="556" spans="1:14" ht="15" x14ac:dyDescent="0.25">
      <c r="A556" s="35" t="s">
        <v>20</v>
      </c>
      <c r="B556" s="36">
        <v>3.0733165040750348</v>
      </c>
      <c r="C556" s="37">
        <v>0</v>
      </c>
      <c r="D556" s="37">
        <v>0</v>
      </c>
      <c r="E556" s="38">
        <v>0</v>
      </c>
      <c r="F556" s="37">
        <v>0</v>
      </c>
      <c r="G556" s="39">
        <v>0</v>
      </c>
      <c r="H556" s="40">
        <v>3.0733165040750348</v>
      </c>
      <c r="J556" s="17">
        <v>11</v>
      </c>
      <c r="K556" s="17" t="str">
        <f t="shared" si="21"/>
        <v>037-Office of Legislative Support Svcs</v>
      </c>
      <c r="L556" s="18" t="str">
        <f t="shared" si="20"/>
        <v>037</v>
      </c>
      <c r="M556" s="19" t="s">
        <v>21</v>
      </c>
      <c r="N556" s="19"/>
    </row>
    <row r="557" spans="1:14" ht="15" x14ac:dyDescent="0.25">
      <c r="A557" s="42" t="s">
        <v>22</v>
      </c>
      <c r="B557" s="36">
        <v>3.2338638821735302</v>
      </c>
      <c r="C557" s="37">
        <v>0</v>
      </c>
      <c r="D557" s="37">
        <v>0</v>
      </c>
      <c r="E557" s="38">
        <v>0</v>
      </c>
      <c r="F557" s="37">
        <v>0</v>
      </c>
      <c r="G557" s="39">
        <v>0</v>
      </c>
      <c r="H557" s="40">
        <v>3.2338638821735302</v>
      </c>
      <c r="J557" s="17">
        <v>12</v>
      </c>
      <c r="K557" s="17" t="str">
        <f t="shared" si="21"/>
        <v>037-Office of Legislative Support Svcs</v>
      </c>
      <c r="L557" s="18" t="str">
        <f t="shared" si="20"/>
        <v>037</v>
      </c>
      <c r="M557" s="19"/>
      <c r="N557" s="19"/>
    </row>
    <row r="558" spans="1:14" ht="15" x14ac:dyDescent="0.25">
      <c r="A558" s="42" t="s">
        <v>23</v>
      </c>
      <c r="B558" s="36">
        <v>28.471653496524272</v>
      </c>
      <c r="C558" s="37">
        <v>0</v>
      </c>
      <c r="D558" s="37">
        <v>-1</v>
      </c>
      <c r="E558" s="38">
        <v>0</v>
      </c>
      <c r="F558" s="37">
        <v>0</v>
      </c>
      <c r="G558" s="39">
        <v>-1</v>
      </c>
      <c r="H558" s="40">
        <v>27.471653496524272</v>
      </c>
      <c r="J558" s="17">
        <v>13</v>
      </c>
      <c r="K558" s="17" t="str">
        <f t="shared" si="21"/>
        <v>037-Office of Legislative Support Svcs</v>
      </c>
      <c r="L558" s="18" t="str">
        <f t="shared" si="20"/>
        <v>037</v>
      </c>
      <c r="M558" s="19"/>
      <c r="N558" s="19"/>
    </row>
    <row r="559" spans="1:14" ht="15" x14ac:dyDescent="0.25">
      <c r="A559" s="42" t="s">
        <v>24</v>
      </c>
      <c r="B559" s="36">
        <v>48.358996600000005</v>
      </c>
      <c r="C559" s="37">
        <v>0</v>
      </c>
      <c r="D559" s="37">
        <v>0</v>
      </c>
      <c r="E559" s="38">
        <v>0</v>
      </c>
      <c r="F559" s="37">
        <v>0</v>
      </c>
      <c r="G559" s="39">
        <v>0</v>
      </c>
      <c r="H559" s="40">
        <v>48.358996600000005</v>
      </c>
      <c r="J559" s="17">
        <v>14</v>
      </c>
      <c r="K559" s="17" t="str">
        <f t="shared" si="21"/>
        <v>037-Office of Legislative Support Svcs</v>
      </c>
      <c r="L559" s="18" t="str">
        <f t="shared" si="20"/>
        <v>037</v>
      </c>
      <c r="M559" s="19"/>
      <c r="N559" s="19"/>
    </row>
    <row r="560" spans="1:14" ht="15" x14ac:dyDescent="0.25">
      <c r="A560" s="42" t="s">
        <v>25</v>
      </c>
      <c r="B560" s="36">
        <v>0</v>
      </c>
      <c r="C560" s="37">
        <v>0</v>
      </c>
      <c r="D560" s="37">
        <v>0</v>
      </c>
      <c r="E560" s="38">
        <v>0</v>
      </c>
      <c r="F560" s="37">
        <v>0</v>
      </c>
      <c r="G560" s="39">
        <v>0</v>
      </c>
      <c r="H560" s="40">
        <v>0</v>
      </c>
      <c r="J560" s="17">
        <v>15</v>
      </c>
      <c r="K560" s="17" t="str">
        <f t="shared" si="21"/>
        <v>037-Office of Legislative Support Svcs</v>
      </c>
      <c r="L560" s="18" t="str">
        <f t="shared" si="20"/>
        <v>037</v>
      </c>
      <c r="M560" s="19"/>
      <c r="N560" s="19"/>
    </row>
    <row r="561" spans="1:14" ht="15" x14ac:dyDescent="0.25">
      <c r="A561" s="42" t="s">
        <v>26</v>
      </c>
      <c r="B561" s="36">
        <v>0</v>
      </c>
      <c r="C561" s="37">
        <v>41</v>
      </c>
      <c r="D561" s="37">
        <v>41</v>
      </c>
      <c r="E561" s="38">
        <v>0</v>
      </c>
      <c r="F561" s="37">
        <v>0</v>
      </c>
      <c r="G561" s="39">
        <v>82</v>
      </c>
      <c r="H561" s="40">
        <v>82</v>
      </c>
      <c r="J561" s="17">
        <v>16</v>
      </c>
      <c r="K561" s="17" t="str">
        <f t="shared" si="21"/>
        <v>037-Office of Legislative Support Svcs</v>
      </c>
      <c r="L561" s="18" t="str">
        <f t="shared" si="20"/>
        <v>037</v>
      </c>
      <c r="M561" s="19"/>
      <c r="N561" s="19"/>
    </row>
    <row r="562" spans="1:14" ht="15" x14ac:dyDescent="0.25">
      <c r="A562" s="42" t="s">
        <v>27</v>
      </c>
      <c r="B562" s="36">
        <v>2.0363682494967299</v>
      </c>
      <c r="C562" s="37">
        <v>0</v>
      </c>
      <c r="D562" s="37">
        <v>0</v>
      </c>
      <c r="E562" s="38">
        <v>0</v>
      </c>
      <c r="F562" s="37">
        <v>0</v>
      </c>
      <c r="G562" s="39">
        <v>0</v>
      </c>
      <c r="H562" s="40">
        <v>2.0363682494967299</v>
      </c>
      <c r="J562" s="17">
        <v>17</v>
      </c>
      <c r="K562" s="17" t="str">
        <f t="shared" si="21"/>
        <v>037-Office of Legislative Support Svcs</v>
      </c>
      <c r="L562" s="18" t="str">
        <f t="shared" si="20"/>
        <v>037</v>
      </c>
      <c r="M562" s="19"/>
      <c r="N562" s="19"/>
    </row>
    <row r="563" spans="1:14" x14ac:dyDescent="0.2">
      <c r="A563" s="43"/>
      <c r="B563" s="36"/>
      <c r="C563" s="37"/>
      <c r="D563" s="37"/>
      <c r="E563" s="38"/>
      <c r="F563" s="37"/>
      <c r="G563" s="39"/>
      <c r="H563" s="40"/>
      <c r="J563" s="17">
        <v>18</v>
      </c>
      <c r="K563" s="17" t="str">
        <f t="shared" si="21"/>
        <v>037-Office of Legislative Support Svcs</v>
      </c>
      <c r="L563" s="18" t="str">
        <f t="shared" si="20"/>
        <v>037</v>
      </c>
      <c r="M563" s="19"/>
      <c r="N563" s="19"/>
    </row>
    <row r="564" spans="1:14" x14ac:dyDescent="0.2">
      <c r="A564" s="44"/>
      <c r="B564" s="45">
        <v>85.174198732269573</v>
      </c>
      <c r="C564" s="46">
        <v>41</v>
      </c>
      <c r="D564" s="46">
        <v>40</v>
      </c>
      <c r="E564" s="47">
        <v>0</v>
      </c>
      <c r="F564" s="46">
        <v>0</v>
      </c>
      <c r="G564" s="48">
        <v>81</v>
      </c>
      <c r="H564" s="49">
        <v>166.17419873226956</v>
      </c>
      <c r="J564" s="17">
        <v>19</v>
      </c>
      <c r="K564" s="17" t="str">
        <f t="shared" si="21"/>
        <v>037-Office of Legislative Support Svcs</v>
      </c>
      <c r="L564" s="18" t="str">
        <f t="shared" si="20"/>
        <v>037</v>
      </c>
      <c r="M564" s="19"/>
      <c r="N564" s="19"/>
    </row>
    <row r="565" spans="1:14" x14ac:dyDescent="0.2">
      <c r="A565" s="50"/>
      <c r="B565" s="39"/>
      <c r="C565" s="51"/>
      <c r="D565" s="51"/>
      <c r="E565" s="52"/>
      <c r="F565" s="51"/>
      <c r="G565" s="39"/>
      <c r="H565" s="53"/>
      <c r="J565" s="17">
        <v>20</v>
      </c>
      <c r="K565" s="17" t="str">
        <f t="shared" si="21"/>
        <v>037-Office of Legislative Support Svcs</v>
      </c>
      <c r="L565" s="18" t="str">
        <f t="shared" si="20"/>
        <v>037</v>
      </c>
      <c r="M565" s="19"/>
      <c r="N565" s="19"/>
    </row>
    <row r="566" spans="1:14" ht="15" x14ac:dyDescent="0.25">
      <c r="A566" s="42" t="s">
        <v>28</v>
      </c>
      <c r="B566" s="36">
        <v>15.070546082991875</v>
      </c>
      <c r="C566" s="37">
        <v>0</v>
      </c>
      <c r="D566" s="37">
        <v>0</v>
      </c>
      <c r="E566" s="38">
        <v>-16</v>
      </c>
      <c r="F566" s="37">
        <v>17</v>
      </c>
      <c r="G566" s="39">
        <v>1</v>
      </c>
      <c r="H566" s="40">
        <v>16.070546082991875</v>
      </c>
      <c r="J566" s="17">
        <v>21</v>
      </c>
      <c r="K566" s="17" t="str">
        <f t="shared" si="21"/>
        <v>037-Office of Legislative Support Svcs</v>
      </c>
      <c r="L566" s="18" t="str">
        <f t="shared" si="20"/>
        <v>037</v>
      </c>
      <c r="M566" s="19"/>
      <c r="N566" s="19"/>
    </row>
    <row r="567" spans="1:14" ht="15" x14ac:dyDescent="0.25">
      <c r="A567" s="42" t="s">
        <v>29</v>
      </c>
      <c r="B567" s="36">
        <v>40.346051751722094</v>
      </c>
      <c r="C567" s="37">
        <v>0</v>
      </c>
      <c r="D567" s="37">
        <v>0</v>
      </c>
      <c r="E567" s="38">
        <v>10</v>
      </c>
      <c r="F567" s="37">
        <v>31</v>
      </c>
      <c r="G567" s="39">
        <v>41</v>
      </c>
      <c r="H567" s="40">
        <v>81.346051751722086</v>
      </c>
      <c r="J567" s="17">
        <v>22</v>
      </c>
      <c r="K567" s="17" t="str">
        <f t="shared" si="21"/>
        <v>037-Office of Legislative Support Svcs</v>
      </c>
      <c r="L567" s="18" t="str">
        <f t="shared" si="20"/>
        <v>037</v>
      </c>
      <c r="M567" s="19"/>
      <c r="N567" s="19"/>
    </row>
    <row r="568" spans="1:14" ht="15" x14ac:dyDescent="0.25">
      <c r="A568" s="42" t="s">
        <v>30</v>
      </c>
      <c r="B568" s="36">
        <v>34.885531920336661</v>
      </c>
      <c r="C568" s="37">
        <v>0</v>
      </c>
      <c r="D568" s="37">
        <v>0</v>
      </c>
      <c r="E568" s="38">
        <v>0</v>
      </c>
      <c r="F568" s="37">
        <v>0</v>
      </c>
      <c r="G568" s="39">
        <v>0</v>
      </c>
      <c r="H568" s="40">
        <v>34.885531920336661</v>
      </c>
      <c r="J568" s="17">
        <v>23</v>
      </c>
      <c r="K568" s="17" t="str">
        <f t="shared" si="21"/>
        <v>037-Office of Legislative Support Svcs</v>
      </c>
      <c r="L568" s="18" t="str">
        <f t="shared" si="20"/>
        <v>037</v>
      </c>
      <c r="M568" s="19"/>
      <c r="N568" s="19"/>
    </row>
    <row r="569" spans="1:14" ht="15" x14ac:dyDescent="0.25">
      <c r="A569" s="54"/>
      <c r="B569" s="36"/>
      <c r="C569" s="37"/>
      <c r="D569" s="37"/>
      <c r="E569" s="38"/>
      <c r="F569" s="37"/>
      <c r="G569" s="39"/>
      <c r="H569" s="40"/>
      <c r="J569" s="17">
        <v>24</v>
      </c>
      <c r="K569" s="17" t="str">
        <f t="shared" si="21"/>
        <v>037-Office of Legislative Support Svcs</v>
      </c>
      <c r="L569" s="18" t="str">
        <f t="shared" si="20"/>
        <v>037</v>
      </c>
      <c r="M569" s="19"/>
      <c r="N569" s="19"/>
    </row>
    <row r="570" spans="1:14" x14ac:dyDescent="0.2">
      <c r="A570" s="44" t="s">
        <v>31</v>
      </c>
      <c r="B570" s="45">
        <v>90.302129755050629</v>
      </c>
      <c r="C570" s="46">
        <v>0</v>
      </c>
      <c r="D570" s="46">
        <v>0</v>
      </c>
      <c r="E570" s="46">
        <v>-6</v>
      </c>
      <c r="F570" s="46">
        <v>48</v>
      </c>
      <c r="G570" s="46">
        <v>42</v>
      </c>
      <c r="H570" s="49">
        <v>132.30212975505063</v>
      </c>
      <c r="J570" s="17">
        <v>25</v>
      </c>
      <c r="K570" s="17" t="str">
        <f t="shared" si="21"/>
        <v>037-Office of Legislative Support Svcs</v>
      </c>
      <c r="L570" s="18" t="str">
        <f t="shared" si="20"/>
        <v>037</v>
      </c>
      <c r="M570" s="19"/>
      <c r="N570" s="19"/>
    </row>
    <row r="571" spans="1:14" ht="15" x14ac:dyDescent="0.25">
      <c r="A571" s="54"/>
      <c r="B571" s="36"/>
      <c r="C571" s="37"/>
      <c r="D571" s="37"/>
      <c r="E571" s="38"/>
      <c r="F571" s="37"/>
      <c r="G571" s="39"/>
      <c r="H571" s="40"/>
      <c r="J571" s="17">
        <v>26</v>
      </c>
      <c r="K571" s="17" t="str">
        <f t="shared" si="21"/>
        <v>037-Office of Legislative Support Svcs</v>
      </c>
      <c r="L571" s="18" t="str">
        <f t="shared" si="20"/>
        <v>037</v>
      </c>
      <c r="M571" s="19"/>
      <c r="N571" s="19"/>
    </row>
    <row r="572" spans="1:14" ht="15" x14ac:dyDescent="0.25">
      <c r="A572" s="54" t="s">
        <v>32</v>
      </c>
      <c r="B572" s="36">
        <v>1.1546038933444756</v>
      </c>
      <c r="C572" s="37">
        <v>0</v>
      </c>
      <c r="D572" s="37">
        <v>0</v>
      </c>
      <c r="E572" s="38">
        <v>0</v>
      </c>
      <c r="F572" s="37">
        <v>0</v>
      </c>
      <c r="G572" s="39">
        <v>0</v>
      </c>
      <c r="H572" s="40">
        <v>1.1546038933444756</v>
      </c>
      <c r="J572" s="17">
        <v>27</v>
      </c>
      <c r="K572" s="17" t="str">
        <f t="shared" si="21"/>
        <v>037-Office of Legislative Support Svcs</v>
      </c>
      <c r="L572" s="18" t="str">
        <f t="shared" si="20"/>
        <v>037</v>
      </c>
      <c r="M572" s="19" t="s">
        <v>33</v>
      </c>
      <c r="N572" s="19"/>
    </row>
    <row r="573" spans="1:14" ht="15" x14ac:dyDescent="0.25">
      <c r="A573" s="54" t="s">
        <v>34</v>
      </c>
      <c r="B573" s="36">
        <v>5.2045206797505994</v>
      </c>
      <c r="C573" s="37">
        <v>0</v>
      </c>
      <c r="D573" s="37">
        <v>0</v>
      </c>
      <c r="E573" s="38">
        <v>0</v>
      </c>
      <c r="F573" s="37">
        <v>0</v>
      </c>
      <c r="G573" s="39">
        <v>0</v>
      </c>
      <c r="H573" s="40">
        <v>5.2045206797505994</v>
      </c>
      <c r="J573" s="17">
        <v>28</v>
      </c>
      <c r="K573" s="17" t="str">
        <f t="shared" si="21"/>
        <v>037-Office of Legislative Support Svcs</v>
      </c>
      <c r="L573" s="18" t="str">
        <f t="shared" si="20"/>
        <v>037</v>
      </c>
      <c r="M573" s="19" t="s">
        <v>35</v>
      </c>
      <c r="N573" s="19"/>
    </row>
    <row r="574" spans="1:14" ht="15" x14ac:dyDescent="0.25">
      <c r="A574" s="54" t="s">
        <v>36</v>
      </c>
      <c r="B574" s="36">
        <v>1.8319838660850949</v>
      </c>
      <c r="C574" s="37">
        <v>0</v>
      </c>
      <c r="D574" s="37">
        <v>0</v>
      </c>
      <c r="E574" s="38">
        <v>0</v>
      </c>
      <c r="F574" s="37">
        <v>0</v>
      </c>
      <c r="G574" s="39">
        <v>0</v>
      </c>
      <c r="H574" s="40">
        <v>1.8319838660850949</v>
      </c>
      <c r="J574" s="17">
        <v>29</v>
      </c>
      <c r="K574" s="17" t="str">
        <f t="shared" si="21"/>
        <v>037-Office of Legislative Support Svcs</v>
      </c>
      <c r="L574" s="18" t="str">
        <f t="shared" si="20"/>
        <v>037</v>
      </c>
      <c r="M574" s="19" t="s">
        <v>37</v>
      </c>
      <c r="N574" s="19"/>
    </row>
    <row r="575" spans="1:14" ht="15" x14ac:dyDescent="0.25">
      <c r="A575" s="54" t="s">
        <v>38</v>
      </c>
      <c r="B575" s="36">
        <v>0</v>
      </c>
      <c r="C575" s="37">
        <v>0</v>
      </c>
      <c r="D575" s="37">
        <v>0</v>
      </c>
      <c r="E575" s="38">
        <v>0</v>
      </c>
      <c r="F575" s="37">
        <v>0</v>
      </c>
      <c r="G575" s="39">
        <v>0</v>
      </c>
      <c r="H575" s="40">
        <v>0</v>
      </c>
      <c r="J575" s="17">
        <v>30</v>
      </c>
      <c r="K575" s="17" t="str">
        <f t="shared" si="21"/>
        <v>037-Office of Legislative Support Svcs</v>
      </c>
      <c r="L575" s="18" t="str">
        <f t="shared" si="20"/>
        <v>037</v>
      </c>
      <c r="M575" s="19" t="s">
        <v>39</v>
      </c>
      <c r="N575" s="19"/>
    </row>
    <row r="576" spans="1:14" ht="15" x14ac:dyDescent="0.25">
      <c r="A576" s="54" t="s">
        <v>40</v>
      </c>
      <c r="B576" s="36">
        <v>0</v>
      </c>
      <c r="C576" s="37">
        <v>0</v>
      </c>
      <c r="D576" s="37">
        <v>0</v>
      </c>
      <c r="E576" s="38">
        <v>0</v>
      </c>
      <c r="F576" s="37">
        <v>0</v>
      </c>
      <c r="G576" s="39">
        <v>0</v>
      </c>
      <c r="H576" s="40">
        <v>0</v>
      </c>
      <c r="J576" s="17">
        <v>31</v>
      </c>
      <c r="K576" s="17" t="str">
        <f t="shared" si="21"/>
        <v>037-Office of Legislative Support Svcs</v>
      </c>
      <c r="L576" s="18" t="str">
        <f t="shared" si="20"/>
        <v>037</v>
      </c>
      <c r="M576" s="19" t="s">
        <v>41</v>
      </c>
      <c r="N576" s="19"/>
    </row>
    <row r="577" spans="1:14" ht="15" x14ac:dyDescent="0.25">
      <c r="A577" s="54" t="s">
        <v>42</v>
      </c>
      <c r="B577" s="36">
        <v>6.8349585211146477</v>
      </c>
      <c r="C577" s="37">
        <v>0</v>
      </c>
      <c r="D577" s="37">
        <v>0</v>
      </c>
      <c r="E577" s="38">
        <v>-4</v>
      </c>
      <c r="F577" s="37">
        <v>-3</v>
      </c>
      <c r="G577" s="39">
        <v>-7</v>
      </c>
      <c r="H577" s="40">
        <v>-0.16504147888535226</v>
      </c>
      <c r="J577" s="17">
        <v>32</v>
      </c>
      <c r="K577" s="17" t="str">
        <f t="shared" si="21"/>
        <v>037-Office of Legislative Support Svcs</v>
      </c>
      <c r="L577" s="18" t="str">
        <f t="shared" si="20"/>
        <v>037</v>
      </c>
      <c r="M577" s="19" t="s">
        <v>43</v>
      </c>
      <c r="N577" s="19"/>
    </row>
    <row r="578" spans="1:14" ht="15" x14ac:dyDescent="0.25">
      <c r="A578" s="54" t="s">
        <v>44</v>
      </c>
      <c r="B578" s="36">
        <v>6.1277126246957696</v>
      </c>
      <c r="C578" s="37">
        <v>0</v>
      </c>
      <c r="D578" s="37">
        <v>0</v>
      </c>
      <c r="E578" s="38">
        <v>0</v>
      </c>
      <c r="F578" s="37">
        <v>0</v>
      </c>
      <c r="G578" s="39">
        <v>0</v>
      </c>
      <c r="H578" s="40">
        <v>6.1277126246957696</v>
      </c>
      <c r="J578" s="17">
        <v>33</v>
      </c>
      <c r="K578" s="17" t="str">
        <f t="shared" si="21"/>
        <v>037-Office of Legislative Support Svcs</v>
      </c>
      <c r="L578" s="18" t="str">
        <f t="shared" si="20"/>
        <v>037</v>
      </c>
      <c r="M578" s="19" t="s">
        <v>45</v>
      </c>
      <c r="N578" s="19"/>
    </row>
    <row r="579" spans="1:14" ht="15" x14ac:dyDescent="0.25">
      <c r="A579" s="54" t="s">
        <v>46</v>
      </c>
      <c r="B579" s="36">
        <v>0</v>
      </c>
      <c r="C579" s="37">
        <v>0</v>
      </c>
      <c r="D579" s="37">
        <v>0</v>
      </c>
      <c r="E579" s="38">
        <v>0</v>
      </c>
      <c r="F579" s="37">
        <v>0</v>
      </c>
      <c r="G579" s="39">
        <v>0</v>
      </c>
      <c r="H579" s="40">
        <v>0</v>
      </c>
      <c r="J579" s="17">
        <v>34</v>
      </c>
      <c r="K579" s="17" t="str">
        <f t="shared" si="21"/>
        <v>037-Office of Legislative Support Svcs</v>
      </c>
      <c r="L579" s="18" t="str">
        <f t="shared" si="20"/>
        <v>037</v>
      </c>
      <c r="M579" s="19" t="s">
        <v>47</v>
      </c>
      <c r="N579" s="19"/>
    </row>
    <row r="580" spans="1:14" ht="15" x14ac:dyDescent="0.25">
      <c r="A580" s="54" t="s">
        <v>48</v>
      </c>
      <c r="B580" s="36">
        <v>0</v>
      </c>
      <c r="C580" s="37">
        <v>0</v>
      </c>
      <c r="D580" s="37">
        <v>0</v>
      </c>
      <c r="E580" s="38">
        <v>1</v>
      </c>
      <c r="F580" s="37">
        <v>0</v>
      </c>
      <c r="G580" s="39">
        <v>1</v>
      </c>
      <c r="H580" s="40">
        <v>1</v>
      </c>
      <c r="J580" s="17">
        <v>35</v>
      </c>
      <c r="K580" s="17" t="str">
        <f t="shared" si="21"/>
        <v>037-Office of Legislative Support Svcs</v>
      </c>
      <c r="L580" s="18" t="str">
        <f t="shared" si="20"/>
        <v>037</v>
      </c>
      <c r="M580" s="56" t="s">
        <v>49</v>
      </c>
      <c r="N580" s="19"/>
    </row>
    <row r="581" spans="1:14" ht="15" x14ac:dyDescent="0.25">
      <c r="A581" s="54" t="s">
        <v>50</v>
      </c>
      <c r="B581" s="36">
        <v>1.1614922651704604</v>
      </c>
      <c r="C581" s="37">
        <v>0</v>
      </c>
      <c r="D581" s="37">
        <v>0</v>
      </c>
      <c r="E581" s="38">
        <v>0</v>
      </c>
      <c r="F581" s="37">
        <v>0</v>
      </c>
      <c r="G581" s="39">
        <v>0</v>
      </c>
      <c r="H581" s="40">
        <v>1.1614922651704604</v>
      </c>
      <c r="J581" s="17">
        <v>36</v>
      </c>
      <c r="K581" s="17" t="str">
        <f t="shared" si="21"/>
        <v>037-Office of Legislative Support Svcs</v>
      </c>
      <c r="L581" s="18" t="str">
        <f t="shared" si="20"/>
        <v>037</v>
      </c>
      <c r="M581" s="19" t="s">
        <v>51</v>
      </c>
      <c r="N581" s="19"/>
    </row>
    <row r="582" spans="1:14" ht="15" x14ac:dyDescent="0.25">
      <c r="A582" s="54" t="s">
        <v>52</v>
      </c>
      <c r="B582" s="36">
        <v>0</v>
      </c>
      <c r="C582" s="37">
        <v>0</v>
      </c>
      <c r="D582" s="37">
        <v>0</v>
      </c>
      <c r="E582" s="38">
        <v>0</v>
      </c>
      <c r="F582" s="37">
        <v>1</v>
      </c>
      <c r="G582" s="39">
        <v>1</v>
      </c>
      <c r="H582" s="40">
        <v>1</v>
      </c>
      <c r="J582" s="17">
        <v>37</v>
      </c>
      <c r="K582" s="17" t="str">
        <f t="shared" si="21"/>
        <v>037-Office of Legislative Support Svcs</v>
      </c>
      <c r="L582" s="18" t="str">
        <f t="shared" si="20"/>
        <v>037</v>
      </c>
      <c r="M582" s="56" t="s">
        <v>53</v>
      </c>
      <c r="N582" s="19"/>
    </row>
    <row r="583" spans="1:14" ht="15" x14ac:dyDescent="0.25">
      <c r="A583" s="54" t="s">
        <v>54</v>
      </c>
      <c r="B583" s="36">
        <v>0</v>
      </c>
      <c r="C583" s="37">
        <v>0</v>
      </c>
      <c r="D583" s="37">
        <v>0</v>
      </c>
      <c r="E583" s="38">
        <v>0</v>
      </c>
      <c r="F583" s="37">
        <v>0</v>
      </c>
      <c r="G583" s="39">
        <v>0</v>
      </c>
      <c r="H583" s="40">
        <v>0</v>
      </c>
      <c r="J583" s="17">
        <v>38</v>
      </c>
      <c r="K583" s="17" t="str">
        <f t="shared" si="21"/>
        <v>037-Office of Legislative Support Svcs</v>
      </c>
      <c r="L583" s="18" t="str">
        <f t="shared" si="20"/>
        <v>037</v>
      </c>
      <c r="M583" s="19" t="s">
        <v>55</v>
      </c>
      <c r="N583" s="19"/>
    </row>
    <row r="584" spans="1:14" ht="15" x14ac:dyDescent="0.25">
      <c r="A584" s="54" t="s">
        <v>56</v>
      </c>
      <c r="B584" s="36">
        <v>0</v>
      </c>
      <c r="C584" s="37">
        <v>0</v>
      </c>
      <c r="D584" s="37">
        <v>0</v>
      </c>
      <c r="E584" s="38">
        <v>0</v>
      </c>
      <c r="F584" s="37">
        <v>0</v>
      </c>
      <c r="G584" s="39">
        <v>0</v>
      </c>
      <c r="H584" s="40">
        <v>0</v>
      </c>
      <c r="J584" s="17">
        <v>39</v>
      </c>
      <c r="K584" s="17" t="str">
        <f t="shared" si="21"/>
        <v>037-Office of Legislative Support Svcs</v>
      </c>
      <c r="L584" s="18" t="str">
        <f t="shared" si="20"/>
        <v>037</v>
      </c>
      <c r="M584" s="19" t="s">
        <v>57</v>
      </c>
      <c r="N584" s="19"/>
    </row>
    <row r="585" spans="1:14" ht="15" x14ac:dyDescent="0.25">
      <c r="A585" s="54" t="s">
        <v>58</v>
      </c>
      <c r="B585" s="36">
        <v>0</v>
      </c>
      <c r="C585" s="37">
        <v>0</v>
      </c>
      <c r="D585" s="37">
        <v>0</v>
      </c>
      <c r="E585" s="38">
        <v>0</v>
      </c>
      <c r="F585" s="37">
        <v>0</v>
      </c>
      <c r="G585" s="39">
        <v>0</v>
      </c>
      <c r="H585" s="40">
        <v>0</v>
      </c>
      <c r="J585" s="17">
        <v>40</v>
      </c>
      <c r="K585" s="17" t="str">
        <f t="shared" si="21"/>
        <v>037-Office of Legislative Support Svcs</v>
      </c>
      <c r="L585" s="18" t="str">
        <f t="shared" si="20"/>
        <v>037</v>
      </c>
      <c r="M585" s="19" t="s">
        <v>59</v>
      </c>
      <c r="N585" s="19"/>
    </row>
    <row r="586" spans="1:14" ht="15" x14ac:dyDescent="0.25">
      <c r="A586" s="54" t="s">
        <v>60</v>
      </c>
      <c r="B586" s="36">
        <v>0</v>
      </c>
      <c r="C586" s="37">
        <v>0</v>
      </c>
      <c r="D586" s="37">
        <v>0</v>
      </c>
      <c r="E586" s="38">
        <v>0</v>
      </c>
      <c r="F586" s="37">
        <v>1</v>
      </c>
      <c r="G586" s="39">
        <v>1</v>
      </c>
      <c r="H586" s="40">
        <v>1</v>
      </c>
      <c r="J586" s="17">
        <v>41</v>
      </c>
      <c r="K586" s="17" t="str">
        <f t="shared" si="21"/>
        <v>037-Office of Legislative Support Svcs</v>
      </c>
      <c r="L586" s="18" t="str">
        <f t="shared" si="20"/>
        <v>037</v>
      </c>
      <c r="M586" s="56" t="s">
        <v>61</v>
      </c>
      <c r="N586" s="19"/>
    </row>
    <row r="587" spans="1:14" ht="15" x14ac:dyDescent="0.25">
      <c r="A587" s="54" t="s">
        <v>62</v>
      </c>
      <c r="B587" s="36">
        <v>0</v>
      </c>
      <c r="C587" s="37">
        <v>0</v>
      </c>
      <c r="D587" s="37">
        <v>0</v>
      </c>
      <c r="E587" s="38">
        <v>3</v>
      </c>
      <c r="F587" s="37">
        <v>2</v>
      </c>
      <c r="G587" s="39">
        <v>5</v>
      </c>
      <c r="H587" s="40">
        <v>5</v>
      </c>
      <c r="J587" s="17">
        <v>42</v>
      </c>
      <c r="K587" s="17" t="str">
        <f t="shared" si="21"/>
        <v>037-Office of Legislative Support Svcs</v>
      </c>
      <c r="L587" s="18" t="str">
        <f t="shared" si="20"/>
        <v>037</v>
      </c>
      <c r="M587" s="56" t="s">
        <v>63</v>
      </c>
      <c r="N587" s="19"/>
    </row>
    <row r="588" spans="1:14" x14ac:dyDescent="0.2">
      <c r="A588" s="43"/>
      <c r="B588" s="36"/>
      <c r="C588" s="37"/>
      <c r="D588" s="37"/>
      <c r="E588" s="38"/>
      <c r="F588" s="37"/>
      <c r="G588" s="39"/>
      <c r="H588" s="40"/>
      <c r="J588" s="17">
        <v>43</v>
      </c>
      <c r="K588" s="17" t="str">
        <f t="shared" si="21"/>
        <v>037-Office of Legislative Support Svcs</v>
      </c>
      <c r="L588" s="18" t="str">
        <f t="shared" ref="L588:L660" si="22">LEFT(K588,3)</f>
        <v>037</v>
      </c>
      <c r="M588" s="19"/>
      <c r="N588" s="19"/>
    </row>
    <row r="589" spans="1:14" x14ac:dyDescent="0.2">
      <c r="A589" s="44" t="s">
        <v>64</v>
      </c>
      <c r="B589" s="45">
        <v>22.315271850161047</v>
      </c>
      <c r="C589" s="46">
        <v>0</v>
      </c>
      <c r="D589" s="46">
        <v>0</v>
      </c>
      <c r="E589" s="47">
        <v>0</v>
      </c>
      <c r="F589" s="46">
        <v>1</v>
      </c>
      <c r="G589" s="48">
        <v>1</v>
      </c>
      <c r="H589" s="49">
        <v>23.315271850161047</v>
      </c>
      <c r="J589" s="17">
        <v>44</v>
      </c>
      <c r="K589" s="17" t="str">
        <f t="shared" si="21"/>
        <v>037-Office of Legislative Support Svcs</v>
      </c>
      <c r="L589" s="18" t="str">
        <f t="shared" si="22"/>
        <v>037</v>
      </c>
      <c r="M589" s="19"/>
      <c r="N589" s="19"/>
    </row>
    <row r="590" spans="1:14" x14ac:dyDescent="0.2">
      <c r="A590" s="57"/>
      <c r="B590" s="39"/>
      <c r="C590" s="51"/>
      <c r="D590" s="51"/>
      <c r="E590" s="52"/>
      <c r="F590" s="51"/>
      <c r="G590" s="39"/>
      <c r="H590" s="53"/>
      <c r="J590" s="17">
        <v>45</v>
      </c>
      <c r="K590" s="17" t="str">
        <f t="shared" si="21"/>
        <v>037-Office of Legislative Support Svcs</v>
      </c>
      <c r="L590" s="18" t="str">
        <f t="shared" si="22"/>
        <v>037</v>
      </c>
      <c r="M590" s="19"/>
      <c r="N590" s="19"/>
    </row>
    <row r="591" spans="1:14" ht="15" x14ac:dyDescent="0.25">
      <c r="A591" s="54" t="s">
        <v>65</v>
      </c>
      <c r="B591" s="36">
        <v>48.936032095154651</v>
      </c>
      <c r="C591" s="37">
        <v>0</v>
      </c>
      <c r="D591" s="37">
        <v>0</v>
      </c>
      <c r="E591" s="38">
        <v>0</v>
      </c>
      <c r="F591" s="37">
        <v>0</v>
      </c>
      <c r="G591" s="39">
        <v>0</v>
      </c>
      <c r="H591" s="40">
        <v>48.936032095154651</v>
      </c>
      <c r="J591" s="17">
        <v>46</v>
      </c>
      <c r="K591" s="17" t="str">
        <f t="shared" si="21"/>
        <v>037-Office of Legislative Support Svcs</v>
      </c>
      <c r="L591" s="18" t="str">
        <f t="shared" si="22"/>
        <v>037</v>
      </c>
      <c r="M591" s="19"/>
      <c r="N591" s="19"/>
    </row>
    <row r="592" spans="1:14" ht="15" x14ac:dyDescent="0.25">
      <c r="A592" s="54" t="s">
        <v>66</v>
      </c>
      <c r="B592" s="36">
        <v>43.590817016226282</v>
      </c>
      <c r="C592" s="37">
        <v>0</v>
      </c>
      <c r="D592" s="37">
        <v>0</v>
      </c>
      <c r="E592" s="38">
        <v>0</v>
      </c>
      <c r="F592" s="37">
        <v>0</v>
      </c>
      <c r="G592" s="39">
        <v>0</v>
      </c>
      <c r="H592" s="40">
        <v>43.590817016226282</v>
      </c>
      <c r="J592" s="17">
        <v>47</v>
      </c>
      <c r="K592" s="17" t="str">
        <f t="shared" si="21"/>
        <v>037-Office of Legislative Support Svcs</v>
      </c>
      <c r="L592" s="18" t="str">
        <f t="shared" si="22"/>
        <v>037</v>
      </c>
      <c r="M592" s="19"/>
      <c r="N592" s="19"/>
    </row>
    <row r="593" spans="1:14" ht="15" x14ac:dyDescent="0.25">
      <c r="A593" s="54" t="s">
        <v>67</v>
      </c>
      <c r="B593" s="36">
        <v>708.59589863126621</v>
      </c>
      <c r="C593" s="37">
        <v>1</v>
      </c>
      <c r="D593" s="37">
        <v>6</v>
      </c>
      <c r="E593" s="38">
        <v>0</v>
      </c>
      <c r="F593" s="37">
        <v>3</v>
      </c>
      <c r="G593" s="39">
        <v>10</v>
      </c>
      <c r="H593" s="40">
        <v>718.59589863126621</v>
      </c>
      <c r="J593" s="17">
        <v>48</v>
      </c>
      <c r="K593" s="17" t="str">
        <f t="shared" si="21"/>
        <v>037-Office of Legislative Support Svcs</v>
      </c>
      <c r="L593" s="18" t="str">
        <f t="shared" si="22"/>
        <v>037</v>
      </c>
      <c r="M593" s="19"/>
      <c r="N593" s="19"/>
    </row>
    <row r="594" spans="1:14" ht="15" x14ac:dyDescent="0.25">
      <c r="A594" s="54" t="s">
        <v>68</v>
      </c>
      <c r="B594" s="36">
        <v>0.66203420891875386</v>
      </c>
      <c r="C594" s="37">
        <v>0</v>
      </c>
      <c r="D594" s="37">
        <v>0</v>
      </c>
      <c r="E594" s="38">
        <v>0</v>
      </c>
      <c r="F594" s="37">
        <v>0</v>
      </c>
      <c r="G594" s="39">
        <v>0</v>
      </c>
      <c r="H594" s="40">
        <v>0.66203420891875386</v>
      </c>
      <c r="J594" s="17">
        <v>49</v>
      </c>
      <c r="K594" s="17" t="str">
        <f t="shared" si="21"/>
        <v>037-Office of Legislative Support Svcs</v>
      </c>
      <c r="L594" s="18" t="str">
        <f t="shared" si="22"/>
        <v>037</v>
      </c>
      <c r="M594" s="19"/>
      <c r="N594" s="19"/>
    </row>
    <row r="595" spans="1:14" ht="15" x14ac:dyDescent="0.25">
      <c r="A595" s="54" t="s">
        <v>69</v>
      </c>
      <c r="B595" s="36">
        <v>92.051549912945319</v>
      </c>
      <c r="C595" s="37">
        <v>0</v>
      </c>
      <c r="D595" s="37">
        <v>0</v>
      </c>
      <c r="E595" s="38">
        <v>0</v>
      </c>
      <c r="F595" s="37">
        <v>0</v>
      </c>
      <c r="G595" s="39">
        <v>0</v>
      </c>
      <c r="H595" s="40">
        <v>92.051549912945319</v>
      </c>
      <c r="J595" s="17">
        <v>50</v>
      </c>
      <c r="K595" s="17" t="str">
        <f t="shared" si="21"/>
        <v>037-Office of Legislative Support Svcs</v>
      </c>
      <c r="L595" s="18" t="str">
        <f t="shared" si="22"/>
        <v>037</v>
      </c>
      <c r="M595" s="19"/>
      <c r="N595" s="19"/>
    </row>
    <row r="596" spans="1:14" ht="15" x14ac:dyDescent="0.25">
      <c r="A596" s="54" t="s">
        <v>70</v>
      </c>
      <c r="B596" s="36">
        <v>2.8846564365821443</v>
      </c>
      <c r="C596" s="37">
        <v>0</v>
      </c>
      <c r="D596" s="37">
        <v>0</v>
      </c>
      <c r="E596" s="38">
        <v>0</v>
      </c>
      <c r="F596" s="37">
        <v>0</v>
      </c>
      <c r="G596" s="39">
        <v>0</v>
      </c>
      <c r="H596" s="40">
        <v>2.8846564365821443</v>
      </c>
      <c r="J596" s="17">
        <v>51</v>
      </c>
      <c r="K596" s="17" t="str">
        <f t="shared" si="21"/>
        <v>037-Office of Legislative Support Svcs</v>
      </c>
      <c r="L596" s="18" t="str">
        <f t="shared" si="22"/>
        <v>037</v>
      </c>
      <c r="M596" s="19"/>
      <c r="N596" s="19"/>
    </row>
    <row r="597" spans="1:14" ht="15" x14ac:dyDescent="0.25">
      <c r="A597" s="54" t="s">
        <v>71</v>
      </c>
      <c r="B597" s="36">
        <v>1.4375E-15</v>
      </c>
      <c r="C597" s="37">
        <v>0</v>
      </c>
      <c r="D597" s="37">
        <v>0</v>
      </c>
      <c r="E597" s="38">
        <v>0</v>
      </c>
      <c r="F597" s="37">
        <v>0</v>
      </c>
      <c r="G597" s="39">
        <v>0</v>
      </c>
      <c r="H597" s="40">
        <v>1.4375E-15</v>
      </c>
      <c r="J597" s="17">
        <v>52</v>
      </c>
      <c r="K597" s="17" t="str">
        <f t="shared" si="21"/>
        <v>037-Office of Legislative Support Svcs</v>
      </c>
      <c r="L597" s="18" t="str">
        <f t="shared" si="22"/>
        <v>037</v>
      </c>
      <c r="M597" s="19"/>
      <c r="N597" s="19"/>
    </row>
    <row r="598" spans="1:14" ht="15" x14ac:dyDescent="0.25">
      <c r="A598" s="54" t="s">
        <v>72</v>
      </c>
      <c r="B598" s="36">
        <v>0.74251679902260237</v>
      </c>
      <c r="C598" s="37">
        <v>0</v>
      </c>
      <c r="D598" s="37">
        <v>0</v>
      </c>
      <c r="E598" s="38">
        <v>0</v>
      </c>
      <c r="F598" s="37">
        <v>0</v>
      </c>
      <c r="G598" s="39">
        <v>0</v>
      </c>
      <c r="H598" s="40">
        <v>0.74251679902260237</v>
      </c>
      <c r="J598" s="17">
        <v>53</v>
      </c>
      <c r="K598" s="17" t="str">
        <f t="shared" si="21"/>
        <v>037-Office of Legislative Support Svcs</v>
      </c>
      <c r="L598" s="18" t="str">
        <f t="shared" si="22"/>
        <v>037</v>
      </c>
      <c r="M598" s="19"/>
      <c r="N598" s="19"/>
    </row>
    <row r="599" spans="1:14" ht="15" x14ac:dyDescent="0.25">
      <c r="A599" s="54" t="s">
        <v>73</v>
      </c>
      <c r="B599" s="36">
        <v>0</v>
      </c>
      <c r="C599" s="37">
        <v>0</v>
      </c>
      <c r="D599" s="37">
        <v>0</v>
      </c>
      <c r="E599" s="38">
        <v>0</v>
      </c>
      <c r="F599" s="37">
        <v>0</v>
      </c>
      <c r="G599" s="39">
        <v>0</v>
      </c>
      <c r="H599" s="40">
        <v>0</v>
      </c>
      <c r="J599" s="17">
        <v>54</v>
      </c>
      <c r="K599" s="17" t="str">
        <f t="shared" si="21"/>
        <v>037-Office of Legislative Support Svcs</v>
      </c>
      <c r="L599" s="18" t="str">
        <f t="shared" si="22"/>
        <v>037</v>
      </c>
      <c r="M599" s="19"/>
      <c r="N599" s="19"/>
    </row>
    <row r="600" spans="1:14" ht="15" x14ac:dyDescent="0.25">
      <c r="A600" s="54" t="s">
        <v>74</v>
      </c>
      <c r="B600" s="36">
        <v>13.308185705558952</v>
      </c>
      <c r="C600" s="37">
        <v>0</v>
      </c>
      <c r="D600" s="37">
        <v>0</v>
      </c>
      <c r="E600" s="38">
        <v>1</v>
      </c>
      <c r="F600" s="37">
        <v>0</v>
      </c>
      <c r="G600" s="39">
        <v>1</v>
      </c>
      <c r="H600" s="40">
        <v>14.308185705558952</v>
      </c>
      <c r="J600" s="17">
        <v>55</v>
      </c>
      <c r="K600" s="17" t="str">
        <f t="shared" si="21"/>
        <v>037-Office of Legislative Support Svcs</v>
      </c>
      <c r="L600" s="18" t="str">
        <f t="shared" si="22"/>
        <v>037</v>
      </c>
      <c r="M600" s="19"/>
      <c r="N600" s="19"/>
    </row>
    <row r="601" spans="1:14" ht="15" x14ac:dyDescent="0.25">
      <c r="A601" s="54" t="s">
        <v>75</v>
      </c>
      <c r="B601" s="36">
        <v>0</v>
      </c>
      <c r="C601" s="37">
        <v>0</v>
      </c>
      <c r="D601" s="37">
        <v>0</v>
      </c>
      <c r="E601" s="38">
        <v>0</v>
      </c>
      <c r="F601" s="37">
        <v>0</v>
      </c>
      <c r="G601" s="39">
        <v>0</v>
      </c>
      <c r="H601" s="40">
        <v>0</v>
      </c>
      <c r="J601" s="17">
        <v>56</v>
      </c>
      <c r="K601" s="17" t="str">
        <f t="shared" si="21"/>
        <v>037-Office of Legislative Support Svcs</v>
      </c>
      <c r="L601" s="18" t="str">
        <f t="shared" si="22"/>
        <v>037</v>
      </c>
      <c r="M601" s="19"/>
      <c r="N601" s="19"/>
    </row>
    <row r="602" spans="1:14" ht="15" x14ac:dyDescent="0.25">
      <c r="A602" s="54" t="s">
        <v>76</v>
      </c>
      <c r="B602" s="36">
        <v>2.0846266949844794</v>
      </c>
      <c r="C602" s="37">
        <v>0</v>
      </c>
      <c r="D602" s="37">
        <v>0</v>
      </c>
      <c r="E602" s="38">
        <v>0</v>
      </c>
      <c r="F602" s="37">
        <v>0</v>
      </c>
      <c r="G602" s="39">
        <v>0</v>
      </c>
      <c r="H602" s="40">
        <v>2.0846266949844794</v>
      </c>
      <c r="J602" s="17">
        <v>57</v>
      </c>
      <c r="K602" s="17" t="str">
        <f t="shared" si="21"/>
        <v>037-Office of Legislative Support Svcs</v>
      </c>
      <c r="L602" s="18" t="str">
        <f t="shared" si="22"/>
        <v>037</v>
      </c>
      <c r="M602" s="19"/>
      <c r="N602" s="19"/>
    </row>
    <row r="603" spans="1:14" ht="15" x14ac:dyDescent="0.25">
      <c r="A603" s="54" t="s">
        <v>77</v>
      </c>
      <c r="B603" s="36">
        <v>80.512662431800152</v>
      </c>
      <c r="C603" s="37">
        <v>0</v>
      </c>
      <c r="D603" s="37">
        <v>0</v>
      </c>
      <c r="E603" s="38">
        <v>0</v>
      </c>
      <c r="F603" s="37">
        <v>0</v>
      </c>
      <c r="G603" s="39">
        <v>0</v>
      </c>
      <c r="H603" s="40">
        <v>80.512662431800152</v>
      </c>
      <c r="J603" s="17">
        <v>58</v>
      </c>
      <c r="K603" s="17" t="str">
        <f t="shared" si="21"/>
        <v>037-Office of Legislative Support Svcs</v>
      </c>
      <c r="L603" s="18" t="str">
        <f t="shared" si="22"/>
        <v>037</v>
      </c>
      <c r="M603" s="19"/>
      <c r="N603" s="19"/>
    </row>
    <row r="604" spans="1:14" ht="15" x14ac:dyDescent="0.25">
      <c r="A604" s="54" t="s">
        <v>78</v>
      </c>
      <c r="B604" s="36">
        <v>0</v>
      </c>
      <c r="C604" s="37">
        <v>0</v>
      </c>
      <c r="D604" s="37">
        <v>0</v>
      </c>
      <c r="E604" s="38">
        <v>0</v>
      </c>
      <c r="F604" s="37">
        <v>0</v>
      </c>
      <c r="G604" s="39">
        <v>0</v>
      </c>
      <c r="H604" s="40">
        <v>0</v>
      </c>
      <c r="J604" s="17">
        <v>59</v>
      </c>
      <c r="K604" s="17" t="str">
        <f t="shared" si="21"/>
        <v>037-Office of Legislative Support Svcs</v>
      </c>
      <c r="L604" s="18" t="str">
        <f t="shared" si="22"/>
        <v>037</v>
      </c>
      <c r="M604" s="19"/>
      <c r="N604" s="19"/>
    </row>
    <row r="605" spans="1:14" ht="15" x14ac:dyDescent="0.25">
      <c r="A605" s="54" t="s">
        <v>79</v>
      </c>
      <c r="B605" s="36">
        <v>0</v>
      </c>
      <c r="C605" s="37">
        <v>0</v>
      </c>
      <c r="D605" s="37">
        <v>0</v>
      </c>
      <c r="E605" s="38">
        <v>0</v>
      </c>
      <c r="F605" s="37">
        <v>0</v>
      </c>
      <c r="G605" s="39">
        <v>0</v>
      </c>
      <c r="H605" s="40">
        <v>0</v>
      </c>
      <c r="J605" s="17">
        <v>60</v>
      </c>
      <c r="K605" s="17" t="str">
        <f t="shared" si="21"/>
        <v>037-Office of Legislative Support Svcs</v>
      </c>
      <c r="L605" s="18" t="str">
        <f t="shared" si="22"/>
        <v>037</v>
      </c>
      <c r="M605" s="19"/>
      <c r="N605" s="19"/>
    </row>
    <row r="606" spans="1:14" ht="15" x14ac:dyDescent="0.25">
      <c r="A606" s="54"/>
      <c r="B606" s="36"/>
      <c r="C606" s="37"/>
      <c r="D606" s="37"/>
      <c r="E606" s="38"/>
      <c r="F606" s="37"/>
      <c r="G606" s="39"/>
      <c r="H606" s="40"/>
      <c r="J606" s="17">
        <v>61</v>
      </c>
      <c r="K606" s="17" t="str">
        <f t="shared" si="21"/>
        <v>037-Office of Legislative Support Svcs</v>
      </c>
      <c r="L606" s="18" t="str">
        <f t="shared" si="22"/>
        <v>037</v>
      </c>
      <c r="M606" s="19"/>
      <c r="N606" s="19"/>
    </row>
    <row r="607" spans="1:14" x14ac:dyDescent="0.2">
      <c r="A607" s="44" t="s">
        <v>80</v>
      </c>
      <c r="B607" s="45">
        <v>993.36897993245952</v>
      </c>
      <c r="C607" s="46">
        <v>1</v>
      </c>
      <c r="D607" s="46">
        <v>6</v>
      </c>
      <c r="E607" s="47">
        <v>1</v>
      </c>
      <c r="F607" s="46">
        <v>3</v>
      </c>
      <c r="G607" s="48">
        <v>11</v>
      </c>
      <c r="H607" s="49">
        <v>1004.3689799324595</v>
      </c>
      <c r="J607" s="17">
        <v>62</v>
      </c>
      <c r="K607" s="17" t="str">
        <f t="shared" si="21"/>
        <v>037-Office of Legislative Support Svcs</v>
      </c>
      <c r="L607" s="18" t="str">
        <f t="shared" si="22"/>
        <v>037</v>
      </c>
      <c r="M607" s="19"/>
      <c r="N607" s="19"/>
    </row>
    <row r="608" spans="1:14" ht="15" x14ac:dyDescent="0.25">
      <c r="A608" s="54"/>
      <c r="B608" s="36"/>
      <c r="C608" s="37"/>
      <c r="D608" s="37"/>
      <c r="E608" s="38"/>
      <c r="F608" s="37"/>
      <c r="G608" s="39"/>
      <c r="H608" s="40"/>
      <c r="J608" s="17">
        <v>63</v>
      </c>
      <c r="K608" s="17" t="str">
        <f t="shared" si="21"/>
        <v>037-Office of Legislative Support Svcs</v>
      </c>
      <c r="L608" s="18" t="str">
        <f t="shared" si="22"/>
        <v>037</v>
      </c>
      <c r="M608" s="19"/>
      <c r="N608" s="19"/>
    </row>
    <row r="609" spans="1:14" ht="15" x14ac:dyDescent="0.25">
      <c r="A609" s="54" t="s">
        <v>81</v>
      </c>
      <c r="B609" s="36">
        <v>8.7878700020323706</v>
      </c>
      <c r="C609" s="37">
        <v>0</v>
      </c>
      <c r="D609" s="37">
        <v>0</v>
      </c>
      <c r="E609" s="38">
        <v>0</v>
      </c>
      <c r="F609" s="37">
        <v>0</v>
      </c>
      <c r="G609" s="39">
        <v>0</v>
      </c>
      <c r="H609" s="40">
        <v>8.7878700020323706</v>
      </c>
      <c r="J609" s="17">
        <v>64</v>
      </c>
      <c r="K609" s="17" t="str">
        <f t="shared" si="21"/>
        <v>037-Office of Legislative Support Svcs</v>
      </c>
      <c r="L609" s="18" t="str">
        <f t="shared" si="22"/>
        <v>037</v>
      </c>
      <c r="M609" s="19"/>
      <c r="N609" s="19"/>
    </row>
    <row r="610" spans="1:14" x14ac:dyDescent="0.2">
      <c r="A610" s="44" t="s">
        <v>82</v>
      </c>
      <c r="B610" s="45">
        <v>8.7878700020323706</v>
      </c>
      <c r="C610" s="46">
        <v>0</v>
      </c>
      <c r="D610" s="46">
        <v>0</v>
      </c>
      <c r="E610" s="47">
        <v>0</v>
      </c>
      <c r="F610" s="46">
        <v>0</v>
      </c>
      <c r="G610" s="48">
        <v>0</v>
      </c>
      <c r="H610" s="49">
        <v>8.7878700020323706</v>
      </c>
      <c r="J610" s="17">
        <v>65</v>
      </c>
      <c r="K610" s="17" t="str">
        <f t="shared" si="21"/>
        <v>037-Office of Legislative Support Svcs</v>
      </c>
      <c r="L610" s="18" t="str">
        <f t="shared" si="22"/>
        <v>037</v>
      </c>
      <c r="M610" s="19"/>
      <c r="N610" s="19"/>
    </row>
    <row r="611" spans="1:14" ht="15" x14ac:dyDescent="0.25">
      <c r="A611" s="54"/>
      <c r="B611" s="54"/>
      <c r="C611" s="54"/>
      <c r="D611" s="54"/>
      <c r="E611" s="54"/>
      <c r="F611" s="54"/>
      <c r="G611" s="54"/>
      <c r="H611" s="54"/>
      <c r="J611" s="17">
        <v>66</v>
      </c>
      <c r="K611" s="17" t="str">
        <f t="shared" si="21"/>
        <v>037-Office of Legislative Support Svcs</v>
      </c>
      <c r="L611" s="18" t="str">
        <f t="shared" si="22"/>
        <v>037</v>
      </c>
      <c r="M611" s="19"/>
      <c r="N611" s="19"/>
    </row>
    <row r="612" spans="1:14" x14ac:dyDescent="0.2">
      <c r="A612" s="58"/>
      <c r="B612" s="39"/>
      <c r="C612" s="51"/>
      <c r="D612" s="51"/>
      <c r="E612" s="52"/>
      <c r="F612" s="51"/>
      <c r="G612" s="39"/>
      <c r="H612" s="53"/>
      <c r="J612" s="17">
        <v>67</v>
      </c>
      <c r="K612" s="17" t="str">
        <f t="shared" si="21"/>
        <v>037-Office of Legislative Support Svcs</v>
      </c>
      <c r="L612" s="18" t="str">
        <f t="shared" si="22"/>
        <v>037</v>
      </c>
      <c r="M612" s="19"/>
      <c r="N612" s="19"/>
    </row>
    <row r="613" spans="1:14" x14ac:dyDescent="0.2">
      <c r="A613" s="59" t="s">
        <v>83</v>
      </c>
      <c r="B613" s="60">
        <v>1199.9484502719731</v>
      </c>
      <c r="C613" s="61">
        <v>42</v>
      </c>
      <c r="D613" s="61">
        <v>46</v>
      </c>
      <c r="E613" s="62">
        <v>-5</v>
      </c>
      <c r="F613" s="61">
        <v>52</v>
      </c>
      <c r="G613" s="60">
        <v>135</v>
      </c>
      <c r="H613" s="63">
        <v>1334.9484502719731</v>
      </c>
      <c r="J613" s="17">
        <v>68</v>
      </c>
      <c r="K613" s="17" t="str">
        <f t="shared" si="21"/>
        <v>037-Office of Legislative Support Svcs</v>
      </c>
      <c r="L613" s="18" t="str">
        <f t="shared" si="22"/>
        <v>037</v>
      </c>
      <c r="M613" s="19"/>
      <c r="N613" s="19"/>
    </row>
    <row r="614" spans="1:14" x14ac:dyDescent="0.2">
      <c r="A614" s="64"/>
      <c r="B614" s="65"/>
      <c r="C614" s="65"/>
      <c r="D614" s="65"/>
      <c r="E614" s="65"/>
      <c r="F614" s="65"/>
      <c r="G614" s="65"/>
      <c r="H614" s="65"/>
      <c r="J614" s="17">
        <v>1</v>
      </c>
      <c r="K614" s="17" t="str">
        <f>IF(J614=7,A533,IF(J614&gt;7,K604,""))</f>
        <v/>
      </c>
      <c r="L614" s="18" t="str">
        <f t="shared" si="22"/>
        <v/>
      </c>
      <c r="M614" s="19"/>
      <c r="N614" s="19"/>
    </row>
    <row r="615" spans="1:14" x14ac:dyDescent="0.2">
      <c r="A615" s="64"/>
      <c r="B615" s="65"/>
      <c r="C615" s="65"/>
      <c r="D615" s="65"/>
      <c r="E615" s="65"/>
      <c r="F615" s="65"/>
      <c r="G615" s="65"/>
      <c r="H615" s="65"/>
      <c r="J615" s="17">
        <v>2</v>
      </c>
      <c r="K615" s="17" t="str">
        <f>IF(J615=7,A534,IF(J615&gt;7,K614,""))</f>
        <v/>
      </c>
      <c r="L615" s="18" t="str">
        <f t="shared" si="22"/>
        <v/>
      </c>
      <c r="M615" s="19"/>
      <c r="N615" s="19"/>
    </row>
    <row r="616" spans="1:14" ht="15" x14ac:dyDescent="0.25">
      <c r="A616"/>
      <c r="B616"/>
      <c r="C616"/>
      <c r="D616"/>
      <c r="E616"/>
      <c r="F616"/>
      <c r="G616"/>
      <c r="H616"/>
      <c r="J616" s="17">
        <v>3</v>
      </c>
      <c r="K616" s="17" t="str">
        <f>IF(J616=7,A535,IF(J616&gt;7,K615,""))</f>
        <v/>
      </c>
      <c r="L616" s="18" t="str">
        <f t="shared" si="22"/>
        <v/>
      </c>
      <c r="M616" s="19"/>
      <c r="N616" s="19"/>
    </row>
    <row r="617" spans="1:14" ht="15" x14ac:dyDescent="0.25">
      <c r="A617"/>
      <c r="B617"/>
      <c r="C617"/>
      <c r="D617"/>
      <c r="E617"/>
      <c r="F617"/>
      <c r="G617"/>
      <c r="H617"/>
      <c r="J617" s="17">
        <v>4</v>
      </c>
      <c r="K617" s="17" t="str">
        <f>IF(J617=7,A536,IF(J617&gt;7,K616,""))</f>
        <v/>
      </c>
      <c r="L617" s="18" t="str">
        <f t="shared" si="22"/>
        <v/>
      </c>
      <c r="M617" s="19"/>
      <c r="N617" s="19"/>
    </row>
    <row r="618" spans="1:14" ht="15.75" x14ac:dyDescent="0.25">
      <c r="A618" s="21" t="s">
        <v>7</v>
      </c>
      <c r="B618" s="22"/>
      <c r="C618" s="22"/>
      <c r="D618" s="22"/>
      <c r="E618" s="22"/>
      <c r="F618" s="22"/>
      <c r="G618" s="22"/>
      <c r="H618" s="22"/>
      <c r="J618" s="17">
        <v>5</v>
      </c>
      <c r="K618" s="17" t="str">
        <f>IF(J618=7,A537,IF(J618&gt;7,K617,""))</f>
        <v/>
      </c>
      <c r="L618" s="18" t="str">
        <f t="shared" si="22"/>
        <v/>
      </c>
      <c r="M618" s="19"/>
      <c r="N618" s="19"/>
    </row>
    <row r="619" spans="1:14" ht="15" x14ac:dyDescent="0.25">
      <c r="A619" s="23" t="s">
        <v>8</v>
      </c>
      <c r="B619" s="24"/>
      <c r="C619" s="24"/>
      <c r="D619" s="24"/>
      <c r="E619" s="24"/>
      <c r="F619" s="24"/>
      <c r="G619" s="24"/>
      <c r="H619" s="24"/>
      <c r="J619" s="17">
        <v>6</v>
      </c>
      <c r="K619" s="17" t="str">
        <f>IF(J619=7,A538,IF(J619&gt;7,K618,""))</f>
        <v/>
      </c>
      <c r="L619" s="18" t="str">
        <f t="shared" si="22"/>
        <v/>
      </c>
      <c r="M619" s="19"/>
      <c r="N619" s="19"/>
    </row>
    <row r="620" spans="1:14" ht="15" x14ac:dyDescent="0.25">
      <c r="A620" s="25" t="s">
        <v>92</v>
      </c>
      <c r="B620" s="22"/>
      <c r="C620" s="22"/>
      <c r="D620" s="22"/>
      <c r="E620" s="22"/>
      <c r="F620" s="22"/>
      <c r="G620" s="22"/>
      <c r="H620" s="22"/>
      <c r="J620" s="17">
        <v>7</v>
      </c>
      <c r="K620" s="17" t="str">
        <f>IF(J620=7,A620,IF(J620&gt;7,K619,""))</f>
        <v>038-Joint Legislative Systems Comm</v>
      </c>
      <c r="L620" s="18" t="str">
        <f t="shared" si="22"/>
        <v>038</v>
      </c>
      <c r="M620" s="19"/>
      <c r="N620" s="19"/>
    </row>
    <row r="621" spans="1:14" ht="15" x14ac:dyDescent="0.25">
      <c r="A621" s="25"/>
      <c r="B621" s="22"/>
      <c r="C621" s="22"/>
      <c r="D621" s="22"/>
      <c r="E621" s="22"/>
      <c r="F621" s="22"/>
      <c r="G621" s="22"/>
      <c r="H621" s="22"/>
      <c r="J621" s="17">
        <v>8</v>
      </c>
      <c r="K621" s="17" t="str">
        <f t="shared" ref="K621:K681" si="23">IF(J621=7,A540,IF(J621&gt;7,K620,""))</f>
        <v>038-Joint Legislative Systems Comm</v>
      </c>
      <c r="L621" s="18" t="str">
        <f t="shared" si="22"/>
        <v>038</v>
      </c>
      <c r="M621" s="19"/>
      <c r="N621" s="19"/>
    </row>
    <row r="622" spans="1:14" ht="15" x14ac:dyDescent="0.25">
      <c r="A622" s="26"/>
      <c r="B622" s="27"/>
      <c r="C622" s="94" t="s">
        <v>10</v>
      </c>
      <c r="D622" s="95"/>
      <c r="E622" s="94" t="s">
        <v>11</v>
      </c>
      <c r="F622" s="95"/>
      <c r="G622" s="28"/>
      <c r="H622" s="28"/>
      <c r="J622" s="17">
        <v>9</v>
      </c>
      <c r="K622" s="17" t="str">
        <f t="shared" si="23"/>
        <v>038-Joint Legislative Systems Comm</v>
      </c>
      <c r="L622" s="18" t="str">
        <f t="shared" si="22"/>
        <v>038</v>
      </c>
      <c r="M622" s="19"/>
      <c r="N622" s="19"/>
    </row>
    <row r="623" spans="1:14" ht="24" x14ac:dyDescent="0.2">
      <c r="A623" s="29" t="s">
        <v>12</v>
      </c>
      <c r="B623" s="30" t="s">
        <v>13</v>
      </c>
      <c r="C623" s="31" t="s">
        <v>14</v>
      </c>
      <c r="D623" s="32" t="s">
        <v>15</v>
      </c>
      <c r="E623" s="31" t="s">
        <v>14</v>
      </c>
      <c r="F623" s="32" t="s">
        <v>15</v>
      </c>
      <c r="G623" s="33" t="s">
        <v>16</v>
      </c>
      <c r="H623" s="33" t="s">
        <v>17</v>
      </c>
      <c r="J623" s="17">
        <v>10</v>
      </c>
      <c r="K623" s="17" t="str">
        <f t="shared" si="23"/>
        <v>038-Joint Legislative Systems Comm</v>
      </c>
      <c r="L623" s="18" t="str">
        <f t="shared" si="22"/>
        <v>038</v>
      </c>
      <c r="M623" s="19"/>
      <c r="N623" s="19"/>
    </row>
    <row r="624" spans="1:14" ht="15" x14ac:dyDescent="0.25">
      <c r="A624" s="35" t="s">
        <v>20</v>
      </c>
      <c r="B624" s="36">
        <v>32.25012661856266</v>
      </c>
      <c r="C624" s="37">
        <v>0</v>
      </c>
      <c r="D624" s="37">
        <v>0</v>
      </c>
      <c r="E624" s="38">
        <v>0</v>
      </c>
      <c r="F624" s="37">
        <v>0</v>
      </c>
      <c r="G624" s="39">
        <v>0</v>
      </c>
      <c r="H624" s="40">
        <v>32.25012661856266</v>
      </c>
      <c r="J624" s="17">
        <v>11</v>
      </c>
      <c r="K624" s="17" t="str">
        <f t="shared" si="23"/>
        <v>038-Joint Legislative Systems Comm</v>
      </c>
      <c r="L624" s="18" t="str">
        <f t="shared" si="22"/>
        <v>038</v>
      </c>
      <c r="M624" s="19" t="s">
        <v>21</v>
      </c>
      <c r="N624" s="19"/>
    </row>
    <row r="625" spans="1:14" ht="15" x14ac:dyDescent="0.25">
      <c r="A625" s="42" t="s">
        <v>22</v>
      </c>
      <c r="B625" s="36">
        <v>6.0808544778293676</v>
      </c>
      <c r="C625" s="37">
        <v>0</v>
      </c>
      <c r="D625" s="37">
        <v>0</v>
      </c>
      <c r="E625" s="38">
        <v>0</v>
      </c>
      <c r="F625" s="37">
        <v>0</v>
      </c>
      <c r="G625" s="39">
        <v>0</v>
      </c>
      <c r="H625" s="40">
        <v>6.0808544778293676</v>
      </c>
      <c r="J625" s="17">
        <v>12</v>
      </c>
      <c r="K625" s="17" t="str">
        <f t="shared" si="23"/>
        <v>038-Joint Legislative Systems Comm</v>
      </c>
      <c r="L625" s="18" t="str">
        <f t="shared" si="22"/>
        <v>038</v>
      </c>
      <c r="M625" s="19"/>
      <c r="N625" s="19"/>
    </row>
    <row r="626" spans="1:14" ht="15" x14ac:dyDescent="0.25">
      <c r="A626" s="42" t="s">
        <v>23</v>
      </c>
      <c r="B626" s="36">
        <v>28.471653496524272</v>
      </c>
      <c r="C626" s="37">
        <v>-2</v>
      </c>
      <c r="D626" s="37">
        <v>1</v>
      </c>
      <c r="E626" s="38">
        <v>0</v>
      </c>
      <c r="F626" s="37">
        <v>0</v>
      </c>
      <c r="G626" s="39">
        <v>-1</v>
      </c>
      <c r="H626" s="40">
        <v>27.471653496524272</v>
      </c>
      <c r="J626" s="17">
        <v>13</v>
      </c>
      <c r="K626" s="17" t="str">
        <f t="shared" si="23"/>
        <v>038-Joint Legislative Systems Comm</v>
      </c>
      <c r="L626" s="18" t="str">
        <f t="shared" si="22"/>
        <v>038</v>
      </c>
      <c r="M626" s="19"/>
      <c r="N626" s="19"/>
    </row>
    <row r="627" spans="1:14" ht="15" x14ac:dyDescent="0.25">
      <c r="A627" s="42" t="s">
        <v>24</v>
      </c>
      <c r="B627" s="36">
        <v>0</v>
      </c>
      <c r="C627" s="37">
        <v>0</v>
      </c>
      <c r="D627" s="37">
        <v>0</v>
      </c>
      <c r="E627" s="38">
        <v>0</v>
      </c>
      <c r="F627" s="37">
        <v>0</v>
      </c>
      <c r="G627" s="39">
        <v>0</v>
      </c>
      <c r="H627" s="40">
        <v>0</v>
      </c>
      <c r="J627" s="17">
        <v>14</v>
      </c>
      <c r="K627" s="17" t="str">
        <f t="shared" si="23"/>
        <v>038-Joint Legislative Systems Comm</v>
      </c>
      <c r="L627" s="18" t="str">
        <f t="shared" si="22"/>
        <v>038</v>
      </c>
      <c r="M627" s="19"/>
      <c r="N627" s="19"/>
    </row>
    <row r="628" spans="1:14" ht="15" x14ac:dyDescent="0.25">
      <c r="A628" s="42" t="s">
        <v>25</v>
      </c>
      <c r="B628" s="36">
        <v>0</v>
      </c>
      <c r="C628" s="37">
        <v>0</v>
      </c>
      <c r="D628" s="37">
        <v>0</v>
      </c>
      <c r="E628" s="38">
        <v>0</v>
      </c>
      <c r="F628" s="37">
        <v>0</v>
      </c>
      <c r="G628" s="39">
        <v>0</v>
      </c>
      <c r="H628" s="40">
        <v>0</v>
      </c>
      <c r="J628" s="17">
        <v>15</v>
      </c>
      <c r="K628" s="17" t="str">
        <f t="shared" si="23"/>
        <v>038-Joint Legislative Systems Comm</v>
      </c>
      <c r="L628" s="18" t="str">
        <f t="shared" si="22"/>
        <v>038</v>
      </c>
      <c r="M628" s="19"/>
      <c r="N628" s="19"/>
    </row>
    <row r="629" spans="1:14" ht="15" x14ac:dyDescent="0.25">
      <c r="A629" s="42" t="s">
        <v>26</v>
      </c>
      <c r="B629" s="36">
        <v>43.133986264354149</v>
      </c>
      <c r="C629" s="37">
        <v>1</v>
      </c>
      <c r="D629" s="37">
        <v>1</v>
      </c>
      <c r="E629" s="38">
        <v>0</v>
      </c>
      <c r="F629" s="37">
        <v>0</v>
      </c>
      <c r="G629" s="39">
        <v>2</v>
      </c>
      <c r="H629" s="40">
        <v>45.133986264354149</v>
      </c>
      <c r="J629" s="17">
        <v>16</v>
      </c>
      <c r="K629" s="17" t="str">
        <f t="shared" si="23"/>
        <v>038-Joint Legislative Systems Comm</v>
      </c>
      <c r="L629" s="18" t="str">
        <f t="shared" si="22"/>
        <v>038</v>
      </c>
      <c r="M629" s="19"/>
      <c r="N629" s="19"/>
    </row>
    <row r="630" spans="1:14" ht="15" x14ac:dyDescent="0.25">
      <c r="A630" s="42" t="s">
        <v>27</v>
      </c>
      <c r="B630" s="36">
        <v>2.0363682494967299</v>
      </c>
      <c r="C630" s="37">
        <v>0</v>
      </c>
      <c r="D630" s="37">
        <v>0</v>
      </c>
      <c r="E630" s="38">
        <v>0</v>
      </c>
      <c r="F630" s="37">
        <v>0</v>
      </c>
      <c r="G630" s="39">
        <v>0</v>
      </c>
      <c r="H630" s="40">
        <v>2.0363682494967299</v>
      </c>
      <c r="J630" s="17">
        <v>17</v>
      </c>
      <c r="K630" s="17" t="str">
        <f t="shared" si="23"/>
        <v>038-Joint Legislative Systems Comm</v>
      </c>
      <c r="L630" s="18" t="str">
        <f t="shared" si="22"/>
        <v>038</v>
      </c>
      <c r="M630" s="19"/>
      <c r="N630" s="19"/>
    </row>
    <row r="631" spans="1:14" x14ac:dyDescent="0.2">
      <c r="A631" s="43"/>
      <c r="B631" s="36"/>
      <c r="C631" s="37"/>
      <c r="D631" s="37"/>
      <c r="E631" s="38"/>
      <c r="F631" s="37"/>
      <c r="G631" s="39"/>
      <c r="H631" s="40"/>
      <c r="J631" s="17">
        <v>18</v>
      </c>
      <c r="K631" s="17" t="str">
        <f t="shared" si="23"/>
        <v>038-Joint Legislative Systems Comm</v>
      </c>
      <c r="L631" s="18" t="str">
        <f t="shared" si="22"/>
        <v>038</v>
      </c>
      <c r="M631" s="19"/>
      <c r="N631" s="19"/>
    </row>
    <row r="632" spans="1:14" x14ac:dyDescent="0.2">
      <c r="A632" s="44"/>
      <c r="B632" s="45">
        <v>111.97298910676719</v>
      </c>
      <c r="C632" s="46">
        <v>-1</v>
      </c>
      <c r="D632" s="46">
        <v>2</v>
      </c>
      <c r="E632" s="47">
        <v>0</v>
      </c>
      <c r="F632" s="46">
        <v>0</v>
      </c>
      <c r="G632" s="48">
        <v>1</v>
      </c>
      <c r="H632" s="49">
        <v>112.97298910676719</v>
      </c>
      <c r="J632" s="17">
        <v>19</v>
      </c>
      <c r="K632" s="17" t="str">
        <f t="shared" si="23"/>
        <v>038-Joint Legislative Systems Comm</v>
      </c>
      <c r="L632" s="18" t="str">
        <f t="shared" si="22"/>
        <v>038</v>
      </c>
      <c r="M632" s="19"/>
      <c r="N632" s="19"/>
    </row>
    <row r="633" spans="1:14" x14ac:dyDescent="0.2">
      <c r="A633" s="50"/>
      <c r="B633" s="39"/>
      <c r="C633" s="51"/>
      <c r="D633" s="51"/>
      <c r="E633" s="52"/>
      <c r="F633" s="51"/>
      <c r="G633" s="39"/>
      <c r="H633" s="53"/>
      <c r="J633" s="17">
        <v>20</v>
      </c>
      <c r="K633" s="17" t="str">
        <f t="shared" si="23"/>
        <v>038-Joint Legislative Systems Comm</v>
      </c>
      <c r="L633" s="18" t="str">
        <f t="shared" si="22"/>
        <v>038</v>
      </c>
      <c r="M633" s="19"/>
      <c r="N633" s="19"/>
    </row>
    <row r="634" spans="1:14" ht="15" x14ac:dyDescent="0.25">
      <c r="A634" s="42" t="s">
        <v>28</v>
      </c>
      <c r="B634" s="36">
        <v>28.338174076300675</v>
      </c>
      <c r="C634" s="37">
        <v>0</v>
      </c>
      <c r="D634" s="37">
        <v>0</v>
      </c>
      <c r="E634" s="38">
        <v>-31</v>
      </c>
      <c r="F634" s="37">
        <v>33</v>
      </c>
      <c r="G634" s="39">
        <v>2</v>
      </c>
      <c r="H634" s="40">
        <v>30.338174076300675</v>
      </c>
      <c r="J634" s="17">
        <v>21</v>
      </c>
      <c r="K634" s="17" t="str">
        <f t="shared" si="23"/>
        <v>038-Joint Legislative Systems Comm</v>
      </c>
      <c r="L634" s="18" t="str">
        <f t="shared" si="22"/>
        <v>038</v>
      </c>
      <c r="M634" s="19"/>
      <c r="N634" s="19"/>
    </row>
    <row r="635" spans="1:14" ht="15" x14ac:dyDescent="0.25">
      <c r="A635" s="42" t="s">
        <v>29</v>
      </c>
      <c r="B635" s="36">
        <v>70.387405818267297</v>
      </c>
      <c r="C635" s="37">
        <v>0</v>
      </c>
      <c r="D635" s="37">
        <v>0</v>
      </c>
      <c r="E635" s="38">
        <v>18</v>
      </c>
      <c r="F635" s="37">
        <v>59</v>
      </c>
      <c r="G635" s="39">
        <v>77</v>
      </c>
      <c r="H635" s="40">
        <v>147.3874058182673</v>
      </c>
      <c r="J635" s="17">
        <v>22</v>
      </c>
      <c r="K635" s="17" t="str">
        <f t="shared" si="23"/>
        <v>038-Joint Legislative Systems Comm</v>
      </c>
      <c r="L635" s="18" t="str">
        <f t="shared" si="22"/>
        <v>038</v>
      </c>
      <c r="M635" s="19"/>
      <c r="N635" s="19"/>
    </row>
    <row r="636" spans="1:14" ht="15" x14ac:dyDescent="0.25">
      <c r="A636" s="42" t="s">
        <v>30</v>
      </c>
      <c r="B636" s="36">
        <v>65.597641310326281</v>
      </c>
      <c r="C636" s="37">
        <v>0</v>
      </c>
      <c r="D636" s="37">
        <v>0</v>
      </c>
      <c r="E636" s="38">
        <v>0</v>
      </c>
      <c r="F636" s="37">
        <v>0</v>
      </c>
      <c r="G636" s="39">
        <v>0</v>
      </c>
      <c r="H636" s="40">
        <v>65.597641310326281</v>
      </c>
      <c r="J636" s="17">
        <v>23</v>
      </c>
      <c r="K636" s="17" t="str">
        <f t="shared" si="23"/>
        <v>038-Joint Legislative Systems Comm</v>
      </c>
      <c r="L636" s="18" t="str">
        <f t="shared" si="22"/>
        <v>038</v>
      </c>
      <c r="M636" s="19"/>
      <c r="N636" s="19"/>
    </row>
    <row r="637" spans="1:14" ht="15" x14ac:dyDescent="0.25">
      <c r="A637" s="54"/>
      <c r="B637" s="36"/>
      <c r="C637" s="37"/>
      <c r="D637" s="37"/>
      <c r="E637" s="38"/>
      <c r="F637" s="37"/>
      <c r="G637" s="39"/>
      <c r="H637" s="40"/>
      <c r="J637" s="17">
        <v>24</v>
      </c>
      <c r="K637" s="17" t="str">
        <f t="shared" si="23"/>
        <v>038-Joint Legislative Systems Comm</v>
      </c>
      <c r="L637" s="18" t="str">
        <f t="shared" si="22"/>
        <v>038</v>
      </c>
      <c r="M637" s="19"/>
      <c r="N637" s="19"/>
    </row>
    <row r="638" spans="1:14" x14ac:dyDescent="0.2">
      <c r="A638" s="44" t="s">
        <v>31</v>
      </c>
      <c r="B638" s="45">
        <v>164.32322120489425</v>
      </c>
      <c r="C638" s="46">
        <v>0</v>
      </c>
      <c r="D638" s="46">
        <v>0</v>
      </c>
      <c r="E638" s="46">
        <v>-13</v>
      </c>
      <c r="F638" s="46">
        <v>92</v>
      </c>
      <c r="G638" s="46">
        <v>79</v>
      </c>
      <c r="H638" s="49">
        <v>243.32322120489425</v>
      </c>
      <c r="J638" s="17">
        <v>25</v>
      </c>
      <c r="K638" s="17" t="str">
        <f t="shared" si="23"/>
        <v>038-Joint Legislative Systems Comm</v>
      </c>
      <c r="L638" s="18" t="str">
        <f t="shared" si="22"/>
        <v>038</v>
      </c>
      <c r="M638" s="19"/>
      <c r="N638" s="19"/>
    </row>
    <row r="639" spans="1:14" ht="15" x14ac:dyDescent="0.25">
      <c r="A639" s="54"/>
      <c r="B639" s="36"/>
      <c r="C639" s="37"/>
      <c r="D639" s="37"/>
      <c r="E639" s="38"/>
      <c r="F639" s="37"/>
      <c r="G639" s="39"/>
      <c r="H639" s="40"/>
      <c r="J639" s="17">
        <v>26</v>
      </c>
      <c r="K639" s="17" t="str">
        <f t="shared" si="23"/>
        <v>038-Joint Legislative Systems Comm</v>
      </c>
      <c r="L639" s="18" t="str">
        <f t="shared" si="22"/>
        <v>038</v>
      </c>
      <c r="M639" s="19"/>
      <c r="N639" s="19"/>
    </row>
    <row r="640" spans="1:14" ht="15" x14ac:dyDescent="0.25">
      <c r="A640" s="54" t="s">
        <v>32</v>
      </c>
      <c r="B640" s="36">
        <v>2.1710803270557157</v>
      </c>
      <c r="C640" s="37">
        <v>0</v>
      </c>
      <c r="D640" s="37">
        <v>0</v>
      </c>
      <c r="E640" s="38">
        <v>0</v>
      </c>
      <c r="F640" s="37">
        <v>0</v>
      </c>
      <c r="G640" s="39">
        <v>0</v>
      </c>
      <c r="H640" s="40">
        <v>2.1710803270557157</v>
      </c>
      <c r="J640" s="17">
        <v>27</v>
      </c>
      <c r="K640" s="17" t="str">
        <f t="shared" si="23"/>
        <v>038-Joint Legislative Systems Comm</v>
      </c>
      <c r="L640" s="18" t="str">
        <f t="shared" si="22"/>
        <v>038</v>
      </c>
      <c r="M640" s="19" t="s">
        <v>33</v>
      </c>
      <c r="N640" s="19"/>
    </row>
    <row r="641" spans="1:14" ht="15" x14ac:dyDescent="0.25">
      <c r="A641" s="54" t="s">
        <v>34</v>
      </c>
      <c r="B641" s="36">
        <v>9.7864146524144697</v>
      </c>
      <c r="C641" s="37">
        <v>0</v>
      </c>
      <c r="D641" s="37">
        <v>0</v>
      </c>
      <c r="E641" s="38">
        <v>0</v>
      </c>
      <c r="F641" s="37">
        <v>0</v>
      </c>
      <c r="G641" s="39">
        <v>0</v>
      </c>
      <c r="H641" s="40">
        <v>9.7864146524144697</v>
      </c>
      <c r="J641" s="17">
        <v>28</v>
      </c>
      <c r="K641" s="17" t="str">
        <f t="shared" si="23"/>
        <v>038-Joint Legislative Systems Comm</v>
      </c>
      <c r="L641" s="18" t="str">
        <f t="shared" si="22"/>
        <v>038</v>
      </c>
      <c r="M641" s="19" t="s">
        <v>35</v>
      </c>
      <c r="N641" s="19"/>
    </row>
    <row r="642" spans="1:14" ht="15" x14ac:dyDescent="0.25">
      <c r="A642" s="54" t="s">
        <v>36</v>
      </c>
      <c r="B642" s="36">
        <v>3.4448040181293345</v>
      </c>
      <c r="C642" s="37">
        <v>0</v>
      </c>
      <c r="D642" s="37">
        <v>0</v>
      </c>
      <c r="E642" s="38">
        <v>0</v>
      </c>
      <c r="F642" s="37">
        <v>0</v>
      </c>
      <c r="G642" s="39">
        <v>0</v>
      </c>
      <c r="H642" s="40">
        <v>3.4448040181293345</v>
      </c>
      <c r="J642" s="17">
        <v>29</v>
      </c>
      <c r="K642" s="17" t="str">
        <f t="shared" si="23"/>
        <v>038-Joint Legislative Systems Comm</v>
      </c>
      <c r="L642" s="18" t="str">
        <f t="shared" si="22"/>
        <v>038</v>
      </c>
      <c r="M642" s="19" t="s">
        <v>37</v>
      </c>
      <c r="N642" s="19"/>
    </row>
    <row r="643" spans="1:14" ht="15" x14ac:dyDescent="0.25">
      <c r="A643" s="54" t="s">
        <v>38</v>
      </c>
      <c r="B643" s="36">
        <v>0.27313617375801513</v>
      </c>
      <c r="C643" s="37">
        <v>0</v>
      </c>
      <c r="D643" s="37">
        <v>0</v>
      </c>
      <c r="E643" s="38">
        <v>0</v>
      </c>
      <c r="F643" s="37">
        <v>0</v>
      </c>
      <c r="G643" s="39">
        <v>0</v>
      </c>
      <c r="H643" s="40">
        <v>0.27313617375801513</v>
      </c>
      <c r="J643" s="17">
        <v>30</v>
      </c>
      <c r="K643" s="17" t="str">
        <f t="shared" si="23"/>
        <v>038-Joint Legislative Systems Comm</v>
      </c>
      <c r="L643" s="18" t="str">
        <f t="shared" si="22"/>
        <v>038</v>
      </c>
      <c r="M643" s="19" t="s">
        <v>39</v>
      </c>
      <c r="N643" s="19"/>
    </row>
    <row r="644" spans="1:14" ht="15" x14ac:dyDescent="0.25">
      <c r="A644" s="54" t="s">
        <v>40</v>
      </c>
      <c r="B644" s="36">
        <v>0</v>
      </c>
      <c r="C644" s="37">
        <v>0</v>
      </c>
      <c r="D644" s="37">
        <v>0</v>
      </c>
      <c r="E644" s="38">
        <v>0</v>
      </c>
      <c r="F644" s="37">
        <v>0</v>
      </c>
      <c r="G644" s="39">
        <v>0</v>
      </c>
      <c r="H644" s="40">
        <v>0</v>
      </c>
      <c r="J644" s="17">
        <v>31</v>
      </c>
      <c r="K644" s="17" t="str">
        <f t="shared" si="23"/>
        <v>038-Joint Legislative Systems Comm</v>
      </c>
      <c r="L644" s="18" t="str">
        <f t="shared" si="22"/>
        <v>038</v>
      </c>
      <c r="M644" s="19" t="s">
        <v>41</v>
      </c>
      <c r="N644" s="19"/>
    </row>
    <row r="645" spans="1:14" ht="15" x14ac:dyDescent="0.25">
      <c r="A645" s="54" t="s">
        <v>42</v>
      </c>
      <c r="B645" s="36">
        <v>12.852237955347482</v>
      </c>
      <c r="C645" s="37">
        <v>0</v>
      </c>
      <c r="D645" s="37">
        <v>0</v>
      </c>
      <c r="E645" s="38">
        <v>-7</v>
      </c>
      <c r="F645" s="37">
        <v>-6</v>
      </c>
      <c r="G645" s="39">
        <v>-13</v>
      </c>
      <c r="H645" s="40">
        <v>-0.1477620446525183</v>
      </c>
      <c r="J645" s="17">
        <v>32</v>
      </c>
      <c r="K645" s="17" t="str">
        <f t="shared" si="23"/>
        <v>038-Joint Legislative Systems Comm</v>
      </c>
      <c r="L645" s="18" t="str">
        <f t="shared" si="22"/>
        <v>038</v>
      </c>
      <c r="M645" s="19" t="s">
        <v>43</v>
      </c>
      <c r="N645" s="19"/>
    </row>
    <row r="646" spans="1:14" ht="15" x14ac:dyDescent="0.25">
      <c r="A646" s="54" t="s">
        <v>44</v>
      </c>
      <c r="B646" s="36">
        <v>75.788704917995972</v>
      </c>
      <c r="C646" s="37">
        <v>0</v>
      </c>
      <c r="D646" s="37">
        <v>0</v>
      </c>
      <c r="E646" s="38">
        <v>0</v>
      </c>
      <c r="F646" s="37">
        <v>0</v>
      </c>
      <c r="G646" s="39">
        <v>0</v>
      </c>
      <c r="H646" s="40">
        <v>75.788704917995972</v>
      </c>
      <c r="J646" s="17">
        <v>33</v>
      </c>
      <c r="K646" s="17" t="str">
        <f t="shared" si="23"/>
        <v>038-Joint Legislative Systems Comm</v>
      </c>
      <c r="L646" s="18" t="str">
        <f t="shared" si="22"/>
        <v>038</v>
      </c>
      <c r="M646" s="19" t="s">
        <v>45</v>
      </c>
      <c r="N646" s="19"/>
    </row>
    <row r="647" spans="1:14" ht="15" x14ac:dyDescent="0.25">
      <c r="A647" s="54" t="s">
        <v>46</v>
      </c>
      <c r="B647" s="36">
        <v>0</v>
      </c>
      <c r="C647" s="37">
        <v>0</v>
      </c>
      <c r="D647" s="37">
        <v>0</v>
      </c>
      <c r="E647" s="38">
        <v>0</v>
      </c>
      <c r="F647" s="37">
        <v>0</v>
      </c>
      <c r="G647" s="39">
        <v>0</v>
      </c>
      <c r="H647" s="40">
        <v>0</v>
      </c>
      <c r="J647" s="17">
        <v>34</v>
      </c>
      <c r="K647" s="17" t="str">
        <f t="shared" si="23"/>
        <v>038-Joint Legislative Systems Comm</v>
      </c>
      <c r="L647" s="18" t="str">
        <f t="shared" si="22"/>
        <v>038</v>
      </c>
      <c r="M647" s="19" t="s">
        <v>47</v>
      </c>
      <c r="N647" s="19"/>
    </row>
    <row r="648" spans="1:14" ht="15" x14ac:dyDescent="0.25">
      <c r="A648" s="54" t="s">
        <v>48</v>
      </c>
      <c r="B648" s="36">
        <v>0</v>
      </c>
      <c r="C648" s="37">
        <v>0</v>
      </c>
      <c r="D648" s="37">
        <v>0</v>
      </c>
      <c r="E648" s="38">
        <v>0</v>
      </c>
      <c r="F648" s="37">
        <v>1</v>
      </c>
      <c r="G648" s="39">
        <v>1</v>
      </c>
      <c r="H648" s="40">
        <v>1</v>
      </c>
      <c r="J648" s="17">
        <v>35</v>
      </c>
      <c r="K648" s="17" t="str">
        <f t="shared" si="23"/>
        <v>038-Joint Legislative Systems Comm</v>
      </c>
      <c r="L648" s="18" t="str">
        <f t="shared" si="22"/>
        <v>038</v>
      </c>
      <c r="M648" s="56" t="s">
        <v>49</v>
      </c>
      <c r="N648" s="19"/>
    </row>
    <row r="649" spans="1:14" ht="15" x14ac:dyDescent="0.25">
      <c r="A649" s="54" t="s">
        <v>50</v>
      </c>
      <c r="B649" s="36">
        <v>12.188224860199426</v>
      </c>
      <c r="C649" s="37">
        <v>0</v>
      </c>
      <c r="D649" s="37">
        <v>0</v>
      </c>
      <c r="E649" s="38">
        <v>0</v>
      </c>
      <c r="F649" s="37">
        <v>0</v>
      </c>
      <c r="G649" s="39">
        <v>0</v>
      </c>
      <c r="H649" s="40">
        <v>12.188224860199426</v>
      </c>
      <c r="J649" s="17">
        <v>36</v>
      </c>
      <c r="K649" s="17" t="str">
        <f t="shared" si="23"/>
        <v>038-Joint Legislative Systems Comm</v>
      </c>
      <c r="L649" s="18" t="str">
        <f t="shared" si="22"/>
        <v>038</v>
      </c>
      <c r="M649" s="19" t="s">
        <v>51</v>
      </c>
      <c r="N649" s="19"/>
    </row>
    <row r="650" spans="1:14" ht="15" x14ac:dyDescent="0.25">
      <c r="A650" s="54" t="s">
        <v>52</v>
      </c>
      <c r="B650" s="36">
        <v>0</v>
      </c>
      <c r="C650" s="37">
        <v>0</v>
      </c>
      <c r="D650" s="37">
        <v>0</v>
      </c>
      <c r="E650" s="38">
        <v>1</v>
      </c>
      <c r="F650" s="37">
        <v>1</v>
      </c>
      <c r="G650" s="39">
        <v>2</v>
      </c>
      <c r="H650" s="40">
        <v>2</v>
      </c>
      <c r="J650" s="17">
        <v>37</v>
      </c>
      <c r="K650" s="17" t="str">
        <f t="shared" si="23"/>
        <v>038-Joint Legislative Systems Comm</v>
      </c>
      <c r="L650" s="18" t="str">
        <f t="shared" si="22"/>
        <v>038</v>
      </c>
      <c r="M650" s="56" t="s">
        <v>53</v>
      </c>
      <c r="N650" s="19"/>
    </row>
    <row r="651" spans="1:14" ht="15" x14ac:dyDescent="0.25">
      <c r="A651" s="54" t="s">
        <v>54</v>
      </c>
      <c r="B651" s="36">
        <v>82.037138238525301</v>
      </c>
      <c r="C651" s="37">
        <v>0</v>
      </c>
      <c r="D651" s="37">
        <v>0</v>
      </c>
      <c r="E651" s="38">
        <v>0</v>
      </c>
      <c r="F651" s="37">
        <v>0</v>
      </c>
      <c r="G651" s="39">
        <v>0</v>
      </c>
      <c r="H651" s="40">
        <v>82.037138238525301</v>
      </c>
      <c r="J651" s="17">
        <v>38</v>
      </c>
      <c r="K651" s="17" t="str">
        <f t="shared" si="23"/>
        <v>038-Joint Legislative Systems Comm</v>
      </c>
      <c r="L651" s="18" t="str">
        <f t="shared" si="22"/>
        <v>038</v>
      </c>
      <c r="M651" s="19" t="s">
        <v>55</v>
      </c>
      <c r="N651" s="19"/>
    </row>
    <row r="652" spans="1:14" ht="15" x14ac:dyDescent="0.25">
      <c r="A652" s="54" t="s">
        <v>56</v>
      </c>
      <c r="B652" s="36">
        <v>0</v>
      </c>
      <c r="C652" s="37">
        <v>0</v>
      </c>
      <c r="D652" s="37">
        <v>0</v>
      </c>
      <c r="E652" s="38">
        <v>0</v>
      </c>
      <c r="F652" s="37">
        <v>0</v>
      </c>
      <c r="G652" s="39">
        <v>0</v>
      </c>
      <c r="H652" s="40">
        <v>0</v>
      </c>
      <c r="J652" s="17">
        <v>39</v>
      </c>
      <c r="K652" s="17" t="str">
        <f t="shared" si="23"/>
        <v>038-Joint Legislative Systems Comm</v>
      </c>
      <c r="L652" s="18" t="str">
        <f t="shared" si="22"/>
        <v>038</v>
      </c>
      <c r="M652" s="19" t="s">
        <v>57</v>
      </c>
      <c r="N652" s="19"/>
    </row>
    <row r="653" spans="1:14" ht="15" x14ac:dyDescent="0.25">
      <c r="A653" s="54" t="s">
        <v>58</v>
      </c>
      <c r="B653" s="36">
        <v>162.30533396933157</v>
      </c>
      <c r="C653" s="37">
        <v>0</v>
      </c>
      <c r="D653" s="37">
        <v>0</v>
      </c>
      <c r="E653" s="38">
        <v>5</v>
      </c>
      <c r="F653" s="37">
        <v>8</v>
      </c>
      <c r="G653" s="39">
        <v>13</v>
      </c>
      <c r="H653" s="40">
        <v>175.30533396933157</v>
      </c>
      <c r="J653" s="17">
        <v>40</v>
      </c>
      <c r="K653" s="17" t="str">
        <f t="shared" si="23"/>
        <v>038-Joint Legislative Systems Comm</v>
      </c>
      <c r="L653" s="18" t="str">
        <f t="shared" si="22"/>
        <v>038</v>
      </c>
      <c r="M653" s="19" t="s">
        <v>59</v>
      </c>
      <c r="N653" s="19"/>
    </row>
    <row r="654" spans="1:14" ht="15" x14ac:dyDescent="0.25">
      <c r="A654" s="54" t="s">
        <v>60</v>
      </c>
      <c r="B654" s="36">
        <v>0</v>
      </c>
      <c r="C654" s="37">
        <v>0</v>
      </c>
      <c r="D654" s="37">
        <v>0</v>
      </c>
      <c r="E654" s="38">
        <v>1</v>
      </c>
      <c r="F654" s="37">
        <v>1</v>
      </c>
      <c r="G654" s="39">
        <v>2</v>
      </c>
      <c r="H654" s="40">
        <v>2</v>
      </c>
      <c r="J654" s="17">
        <v>41</v>
      </c>
      <c r="K654" s="17" t="str">
        <f t="shared" si="23"/>
        <v>038-Joint Legislative Systems Comm</v>
      </c>
      <c r="L654" s="18" t="str">
        <f t="shared" si="22"/>
        <v>038</v>
      </c>
      <c r="M654" s="56" t="s">
        <v>61</v>
      </c>
      <c r="N654" s="19"/>
    </row>
    <row r="655" spans="1:14" ht="15" x14ac:dyDescent="0.25">
      <c r="A655" s="54" t="s">
        <v>62</v>
      </c>
      <c r="B655" s="36">
        <v>0</v>
      </c>
      <c r="C655" s="37">
        <v>0</v>
      </c>
      <c r="D655" s="37">
        <v>0</v>
      </c>
      <c r="E655" s="38">
        <v>5</v>
      </c>
      <c r="F655" s="37">
        <v>4</v>
      </c>
      <c r="G655" s="39">
        <v>9</v>
      </c>
      <c r="H655" s="40">
        <v>9</v>
      </c>
      <c r="J655" s="17">
        <v>42</v>
      </c>
      <c r="K655" s="17" t="str">
        <f t="shared" si="23"/>
        <v>038-Joint Legislative Systems Comm</v>
      </c>
      <c r="L655" s="18" t="str">
        <f t="shared" si="22"/>
        <v>038</v>
      </c>
      <c r="M655" s="56" t="s">
        <v>63</v>
      </c>
      <c r="N655" s="19"/>
    </row>
    <row r="656" spans="1:14" x14ac:dyDescent="0.2">
      <c r="A656" s="43"/>
      <c r="B656" s="36"/>
      <c r="C656" s="37"/>
      <c r="D656" s="37"/>
      <c r="E656" s="38"/>
      <c r="F656" s="37"/>
      <c r="G656" s="39"/>
      <c r="H656" s="40"/>
      <c r="J656" s="17">
        <v>43</v>
      </c>
      <c r="K656" s="17" t="str">
        <f t="shared" si="23"/>
        <v>038-Joint Legislative Systems Comm</v>
      </c>
      <c r="L656" s="18" t="str">
        <f t="shared" si="22"/>
        <v>038</v>
      </c>
      <c r="M656" s="19"/>
      <c r="N656" s="19"/>
    </row>
    <row r="657" spans="1:14" x14ac:dyDescent="0.2">
      <c r="A657" s="44" t="s">
        <v>64</v>
      </c>
      <c r="B657" s="45">
        <v>360.8470751127573</v>
      </c>
      <c r="C657" s="46">
        <v>0</v>
      </c>
      <c r="D657" s="46">
        <v>0</v>
      </c>
      <c r="E657" s="47">
        <v>5</v>
      </c>
      <c r="F657" s="46">
        <v>9</v>
      </c>
      <c r="G657" s="48">
        <v>14</v>
      </c>
      <c r="H657" s="49">
        <v>374.8470751127573</v>
      </c>
      <c r="J657" s="17">
        <v>44</v>
      </c>
      <c r="K657" s="17" t="str">
        <f t="shared" si="23"/>
        <v>038-Joint Legislative Systems Comm</v>
      </c>
      <c r="L657" s="18" t="str">
        <f t="shared" si="22"/>
        <v>038</v>
      </c>
      <c r="M657" s="19"/>
      <c r="N657" s="19"/>
    </row>
    <row r="658" spans="1:14" x14ac:dyDescent="0.2">
      <c r="A658" s="57"/>
      <c r="B658" s="39"/>
      <c r="C658" s="51"/>
      <c r="D658" s="51"/>
      <c r="E658" s="52"/>
      <c r="F658" s="51"/>
      <c r="G658" s="39"/>
      <c r="H658" s="53"/>
      <c r="J658" s="17">
        <v>45</v>
      </c>
      <c r="K658" s="17" t="str">
        <f t="shared" si="23"/>
        <v>038-Joint Legislative Systems Comm</v>
      </c>
      <c r="L658" s="18" t="str">
        <f t="shared" si="22"/>
        <v>038</v>
      </c>
      <c r="M658" s="19"/>
      <c r="N658" s="19"/>
    </row>
    <row r="659" spans="1:14" ht="15" x14ac:dyDescent="0.25">
      <c r="A659" s="54" t="s">
        <v>65</v>
      </c>
      <c r="B659" s="36">
        <v>34.078416151377589</v>
      </c>
      <c r="C659" s="37">
        <v>0</v>
      </c>
      <c r="D659" s="37">
        <v>0</v>
      </c>
      <c r="E659" s="38">
        <v>0</v>
      </c>
      <c r="F659" s="37">
        <v>0</v>
      </c>
      <c r="G659" s="39">
        <v>0</v>
      </c>
      <c r="H659" s="40">
        <v>34.078416151377589</v>
      </c>
      <c r="J659" s="17">
        <v>46</v>
      </c>
      <c r="K659" s="17" t="str">
        <f t="shared" si="23"/>
        <v>038-Joint Legislative Systems Comm</v>
      </c>
      <c r="L659" s="18" t="str">
        <f t="shared" si="22"/>
        <v>038</v>
      </c>
      <c r="M659" s="19"/>
      <c r="N659" s="19"/>
    </row>
    <row r="660" spans="1:14" ht="15" x14ac:dyDescent="0.25">
      <c r="A660" s="54" t="s">
        <v>66</v>
      </c>
      <c r="B660" s="36">
        <v>38.963743619276045</v>
      </c>
      <c r="C660" s="37">
        <v>0</v>
      </c>
      <c r="D660" s="37">
        <v>0</v>
      </c>
      <c r="E660" s="38">
        <v>0</v>
      </c>
      <c r="F660" s="37">
        <v>0</v>
      </c>
      <c r="G660" s="39">
        <v>0</v>
      </c>
      <c r="H660" s="40">
        <v>38.963743619276045</v>
      </c>
      <c r="J660" s="17">
        <v>47</v>
      </c>
      <c r="K660" s="17" t="str">
        <f t="shared" si="23"/>
        <v>038-Joint Legislative Systems Comm</v>
      </c>
      <c r="L660" s="18" t="str">
        <f t="shared" si="22"/>
        <v>038</v>
      </c>
      <c r="M660" s="19"/>
      <c r="N660" s="19"/>
    </row>
    <row r="661" spans="1:14" ht="15" x14ac:dyDescent="0.25">
      <c r="A661" s="54" t="s">
        <v>67</v>
      </c>
      <c r="B661" s="36">
        <v>573.16885492185372</v>
      </c>
      <c r="C661" s="37">
        <v>1</v>
      </c>
      <c r="D661" s="37">
        <v>5</v>
      </c>
      <c r="E661" s="38">
        <v>0</v>
      </c>
      <c r="F661" s="37">
        <v>2</v>
      </c>
      <c r="G661" s="39">
        <v>8</v>
      </c>
      <c r="H661" s="40">
        <v>581.16885492185372</v>
      </c>
      <c r="J661" s="17">
        <v>48</v>
      </c>
      <c r="K661" s="17" t="str">
        <f t="shared" si="23"/>
        <v>038-Joint Legislative Systems Comm</v>
      </c>
      <c r="L661" s="18" t="str">
        <f t="shared" ref="L661:L733" si="24">LEFT(K661,3)</f>
        <v>038</v>
      </c>
      <c r="M661" s="19"/>
      <c r="N661" s="19"/>
    </row>
    <row r="662" spans="1:14" ht="15" x14ac:dyDescent="0.25">
      <c r="A662" s="54" t="s">
        <v>68</v>
      </c>
      <c r="B662" s="36">
        <v>1.0125229077580942</v>
      </c>
      <c r="C662" s="37">
        <v>0</v>
      </c>
      <c r="D662" s="37">
        <v>0</v>
      </c>
      <c r="E662" s="38">
        <v>0</v>
      </c>
      <c r="F662" s="37">
        <v>0</v>
      </c>
      <c r="G662" s="39">
        <v>0</v>
      </c>
      <c r="H662" s="40">
        <v>1.0125229077580942</v>
      </c>
      <c r="J662" s="17">
        <v>49</v>
      </c>
      <c r="K662" s="17" t="str">
        <f t="shared" si="23"/>
        <v>038-Joint Legislative Systems Comm</v>
      </c>
      <c r="L662" s="18" t="str">
        <f t="shared" si="24"/>
        <v>038</v>
      </c>
      <c r="M662" s="19"/>
      <c r="N662" s="19"/>
    </row>
    <row r="663" spans="1:14" ht="15" x14ac:dyDescent="0.25">
      <c r="A663" s="54" t="s">
        <v>69</v>
      </c>
      <c r="B663" s="36">
        <v>57.312976358948234</v>
      </c>
      <c r="C663" s="37">
        <v>0</v>
      </c>
      <c r="D663" s="37">
        <v>0</v>
      </c>
      <c r="E663" s="38">
        <v>0</v>
      </c>
      <c r="F663" s="37">
        <v>0</v>
      </c>
      <c r="G663" s="39">
        <v>0</v>
      </c>
      <c r="H663" s="40">
        <v>57.312976358948234</v>
      </c>
      <c r="J663" s="17">
        <v>50</v>
      </c>
      <c r="K663" s="17" t="str">
        <f t="shared" si="23"/>
        <v>038-Joint Legislative Systems Comm</v>
      </c>
      <c r="L663" s="18" t="str">
        <f t="shared" si="24"/>
        <v>038</v>
      </c>
      <c r="M663" s="19"/>
      <c r="N663" s="19"/>
    </row>
    <row r="664" spans="1:14" ht="15" x14ac:dyDescent="0.25">
      <c r="A664" s="54" t="s">
        <v>70</v>
      </c>
      <c r="B664" s="36">
        <v>5.4242159374995556</v>
      </c>
      <c r="C664" s="37">
        <v>0</v>
      </c>
      <c r="D664" s="37">
        <v>0</v>
      </c>
      <c r="E664" s="38">
        <v>0</v>
      </c>
      <c r="F664" s="37">
        <v>0</v>
      </c>
      <c r="G664" s="39">
        <v>0</v>
      </c>
      <c r="H664" s="40">
        <v>5.4242159374995556</v>
      </c>
      <c r="J664" s="17">
        <v>51</v>
      </c>
      <c r="K664" s="17" t="str">
        <f t="shared" si="23"/>
        <v>038-Joint Legislative Systems Comm</v>
      </c>
      <c r="L664" s="18" t="str">
        <f t="shared" si="24"/>
        <v>038</v>
      </c>
      <c r="M664" s="19"/>
      <c r="N664" s="19"/>
    </row>
    <row r="665" spans="1:14" ht="15" x14ac:dyDescent="0.25">
      <c r="A665" s="54" t="s">
        <v>71</v>
      </c>
      <c r="B665" s="36">
        <v>627.14705354916259</v>
      </c>
      <c r="C665" s="37">
        <v>0</v>
      </c>
      <c r="D665" s="37">
        <v>0</v>
      </c>
      <c r="E665" s="38">
        <v>0</v>
      </c>
      <c r="F665" s="37">
        <v>0</v>
      </c>
      <c r="G665" s="39">
        <v>0</v>
      </c>
      <c r="H665" s="40">
        <v>627.14705354916259</v>
      </c>
      <c r="J665" s="17">
        <v>52</v>
      </c>
      <c r="K665" s="17" t="str">
        <f t="shared" si="23"/>
        <v>038-Joint Legislative Systems Comm</v>
      </c>
      <c r="L665" s="18" t="str">
        <f t="shared" si="24"/>
        <v>038</v>
      </c>
      <c r="M665" s="19"/>
      <c r="N665" s="19"/>
    </row>
    <row r="666" spans="1:14" ht="15" x14ac:dyDescent="0.25">
      <c r="A666" s="54" t="s">
        <v>72</v>
      </c>
      <c r="B666" s="36">
        <v>1.1356139279169215</v>
      </c>
      <c r="C666" s="37">
        <v>0</v>
      </c>
      <c r="D666" s="37">
        <v>0</v>
      </c>
      <c r="E666" s="38">
        <v>0</v>
      </c>
      <c r="F666" s="37">
        <v>0</v>
      </c>
      <c r="G666" s="39">
        <v>0</v>
      </c>
      <c r="H666" s="40">
        <v>1.1356139279169215</v>
      </c>
      <c r="J666" s="17">
        <v>53</v>
      </c>
      <c r="K666" s="17" t="str">
        <f t="shared" si="23"/>
        <v>038-Joint Legislative Systems Comm</v>
      </c>
      <c r="L666" s="18" t="str">
        <f t="shared" si="24"/>
        <v>038</v>
      </c>
      <c r="M666" s="19"/>
      <c r="N666" s="19"/>
    </row>
    <row r="667" spans="1:14" ht="15" x14ac:dyDescent="0.25">
      <c r="A667" s="54" t="s">
        <v>73</v>
      </c>
      <c r="B667" s="36">
        <v>0</v>
      </c>
      <c r="C667" s="37">
        <v>0</v>
      </c>
      <c r="D667" s="37">
        <v>0</v>
      </c>
      <c r="E667" s="38">
        <v>0</v>
      </c>
      <c r="F667" s="37">
        <v>0</v>
      </c>
      <c r="G667" s="39">
        <v>0</v>
      </c>
      <c r="H667" s="40">
        <v>0</v>
      </c>
      <c r="J667" s="17">
        <v>54</v>
      </c>
      <c r="K667" s="17" t="str">
        <f t="shared" si="23"/>
        <v>038-Joint Legislative Systems Comm</v>
      </c>
      <c r="L667" s="18" t="str">
        <f t="shared" si="24"/>
        <v>038</v>
      </c>
      <c r="M667" s="19"/>
      <c r="N667" s="19"/>
    </row>
    <row r="668" spans="1:14" ht="15" x14ac:dyDescent="0.25">
      <c r="A668" s="54" t="s">
        <v>74</v>
      </c>
      <c r="B668" s="36">
        <v>20.353695784972516</v>
      </c>
      <c r="C668" s="37">
        <v>0</v>
      </c>
      <c r="D668" s="37">
        <v>-1</v>
      </c>
      <c r="E668" s="38">
        <v>1</v>
      </c>
      <c r="F668" s="37">
        <v>0</v>
      </c>
      <c r="G668" s="39">
        <v>0</v>
      </c>
      <c r="H668" s="40">
        <v>20.353695784972516</v>
      </c>
      <c r="J668" s="17">
        <v>55</v>
      </c>
      <c r="K668" s="17" t="str">
        <f t="shared" si="23"/>
        <v>038-Joint Legislative Systems Comm</v>
      </c>
      <c r="L668" s="18" t="str">
        <f t="shared" si="24"/>
        <v>038</v>
      </c>
      <c r="M668" s="19"/>
      <c r="N668" s="19"/>
    </row>
    <row r="669" spans="1:14" ht="15" x14ac:dyDescent="0.25">
      <c r="A669" s="54" t="s">
        <v>75</v>
      </c>
      <c r="B669" s="36">
        <v>0</v>
      </c>
      <c r="C669" s="37">
        <v>0</v>
      </c>
      <c r="D669" s="37">
        <v>0</v>
      </c>
      <c r="E669" s="38">
        <v>0</v>
      </c>
      <c r="F669" s="37">
        <v>0</v>
      </c>
      <c r="G669" s="39">
        <v>0</v>
      </c>
      <c r="H669" s="40">
        <v>0</v>
      </c>
      <c r="J669" s="17">
        <v>56</v>
      </c>
      <c r="K669" s="17" t="str">
        <f t="shared" si="23"/>
        <v>038-Joint Legislative Systems Comm</v>
      </c>
      <c r="L669" s="18" t="str">
        <f t="shared" si="24"/>
        <v>038</v>
      </c>
      <c r="M669" s="19"/>
      <c r="N669" s="19"/>
    </row>
    <row r="670" spans="1:14" ht="15" x14ac:dyDescent="0.25">
      <c r="A670" s="54" t="s">
        <v>76</v>
      </c>
      <c r="B670" s="36">
        <v>2.0846266949844794</v>
      </c>
      <c r="C670" s="37">
        <v>0</v>
      </c>
      <c r="D670" s="37">
        <v>0</v>
      </c>
      <c r="E670" s="38">
        <v>0</v>
      </c>
      <c r="F670" s="37">
        <v>0</v>
      </c>
      <c r="G670" s="39">
        <v>0</v>
      </c>
      <c r="H670" s="40">
        <v>2.0846266949844794</v>
      </c>
      <c r="J670" s="17">
        <v>57</v>
      </c>
      <c r="K670" s="17" t="str">
        <f t="shared" si="23"/>
        <v>038-Joint Legislative Systems Comm</v>
      </c>
      <c r="L670" s="18" t="str">
        <f t="shared" si="24"/>
        <v>038</v>
      </c>
      <c r="M670" s="19"/>
      <c r="N670" s="19"/>
    </row>
    <row r="671" spans="1:14" ht="15" x14ac:dyDescent="0.25">
      <c r="A671" s="54" t="s">
        <v>77</v>
      </c>
      <c r="B671" s="36">
        <v>77.424047437093691</v>
      </c>
      <c r="C671" s="37">
        <v>0</v>
      </c>
      <c r="D671" s="37">
        <v>0</v>
      </c>
      <c r="E671" s="38">
        <v>0</v>
      </c>
      <c r="F671" s="37">
        <v>0</v>
      </c>
      <c r="G671" s="39">
        <v>0</v>
      </c>
      <c r="H671" s="40">
        <v>77.424047437093691</v>
      </c>
      <c r="J671" s="17">
        <v>58</v>
      </c>
      <c r="K671" s="17" t="str">
        <f t="shared" si="23"/>
        <v>038-Joint Legislative Systems Comm</v>
      </c>
      <c r="L671" s="18" t="str">
        <f t="shared" si="24"/>
        <v>038</v>
      </c>
      <c r="M671" s="19"/>
      <c r="N671" s="19"/>
    </row>
    <row r="672" spans="1:14" ht="15" x14ac:dyDescent="0.25">
      <c r="A672" s="54" t="s">
        <v>78</v>
      </c>
      <c r="B672" s="36">
        <v>0</v>
      </c>
      <c r="C672" s="37">
        <v>0</v>
      </c>
      <c r="D672" s="37">
        <v>0</v>
      </c>
      <c r="E672" s="38">
        <v>0</v>
      </c>
      <c r="F672" s="37">
        <v>0</v>
      </c>
      <c r="G672" s="39">
        <v>0</v>
      </c>
      <c r="H672" s="40">
        <v>0</v>
      </c>
      <c r="J672" s="17">
        <v>59</v>
      </c>
      <c r="K672" s="17" t="str">
        <f t="shared" si="23"/>
        <v>038-Joint Legislative Systems Comm</v>
      </c>
      <c r="L672" s="18" t="str">
        <f t="shared" si="24"/>
        <v>038</v>
      </c>
      <c r="M672" s="19"/>
      <c r="N672" s="19"/>
    </row>
    <row r="673" spans="1:14" ht="15" x14ac:dyDescent="0.25">
      <c r="A673" s="54" t="s">
        <v>79</v>
      </c>
      <c r="B673" s="36">
        <v>0</v>
      </c>
      <c r="C673" s="37">
        <v>0</v>
      </c>
      <c r="D673" s="37">
        <v>0</v>
      </c>
      <c r="E673" s="38">
        <v>0</v>
      </c>
      <c r="F673" s="37">
        <v>0</v>
      </c>
      <c r="G673" s="39">
        <v>0</v>
      </c>
      <c r="H673" s="40">
        <v>0</v>
      </c>
      <c r="J673" s="17">
        <v>60</v>
      </c>
      <c r="K673" s="17" t="str">
        <f t="shared" si="23"/>
        <v>038-Joint Legislative Systems Comm</v>
      </c>
      <c r="L673" s="18" t="str">
        <f t="shared" si="24"/>
        <v>038</v>
      </c>
      <c r="M673" s="19"/>
      <c r="N673" s="19"/>
    </row>
    <row r="674" spans="1:14" ht="15" x14ac:dyDescent="0.25">
      <c r="A674" s="54"/>
      <c r="B674" s="36"/>
      <c r="C674" s="37"/>
      <c r="D674" s="37"/>
      <c r="E674" s="38"/>
      <c r="F674" s="37"/>
      <c r="G674" s="39"/>
      <c r="H674" s="40"/>
      <c r="J674" s="17">
        <v>61</v>
      </c>
      <c r="K674" s="17" t="str">
        <f t="shared" si="23"/>
        <v>038-Joint Legislative Systems Comm</v>
      </c>
      <c r="L674" s="18" t="str">
        <f t="shared" si="24"/>
        <v>038</v>
      </c>
      <c r="M674" s="19"/>
      <c r="N674" s="19"/>
    </row>
    <row r="675" spans="1:14" x14ac:dyDescent="0.2">
      <c r="A675" s="44" t="s">
        <v>80</v>
      </c>
      <c r="B675" s="45">
        <v>1438.1057672908437</v>
      </c>
      <c r="C675" s="46">
        <v>1</v>
      </c>
      <c r="D675" s="46">
        <v>4</v>
      </c>
      <c r="E675" s="47">
        <v>1</v>
      </c>
      <c r="F675" s="46">
        <v>2</v>
      </c>
      <c r="G675" s="48">
        <v>8</v>
      </c>
      <c r="H675" s="49">
        <v>1446.1057672908437</v>
      </c>
      <c r="J675" s="17">
        <v>62</v>
      </c>
      <c r="K675" s="17" t="str">
        <f t="shared" si="23"/>
        <v>038-Joint Legislative Systems Comm</v>
      </c>
      <c r="L675" s="18" t="str">
        <f t="shared" si="24"/>
        <v>038</v>
      </c>
      <c r="M675" s="19"/>
      <c r="N675" s="19"/>
    </row>
    <row r="676" spans="1:14" ht="15" x14ac:dyDescent="0.25">
      <c r="A676" s="54"/>
      <c r="B676" s="36"/>
      <c r="C676" s="37"/>
      <c r="D676" s="37"/>
      <c r="E676" s="38"/>
      <c r="F676" s="37"/>
      <c r="G676" s="39"/>
      <c r="H676" s="40"/>
      <c r="J676" s="17">
        <v>63</v>
      </c>
      <c r="K676" s="17" t="str">
        <f t="shared" si="23"/>
        <v>038-Joint Legislative Systems Comm</v>
      </c>
      <c r="L676" s="18" t="str">
        <f t="shared" si="24"/>
        <v>038</v>
      </c>
      <c r="M676" s="19"/>
      <c r="N676" s="19"/>
    </row>
    <row r="677" spans="1:14" ht="15" x14ac:dyDescent="0.25">
      <c r="A677" s="54" t="s">
        <v>81</v>
      </c>
      <c r="B677" s="36">
        <v>16.524430402594611</v>
      </c>
      <c r="C677" s="37">
        <v>0</v>
      </c>
      <c r="D677" s="37">
        <v>0</v>
      </c>
      <c r="E677" s="38">
        <v>0</v>
      </c>
      <c r="F677" s="37">
        <v>0</v>
      </c>
      <c r="G677" s="39">
        <v>0</v>
      </c>
      <c r="H677" s="40">
        <v>16.524430402594611</v>
      </c>
      <c r="J677" s="17">
        <v>64</v>
      </c>
      <c r="K677" s="17" t="str">
        <f t="shared" si="23"/>
        <v>038-Joint Legislative Systems Comm</v>
      </c>
      <c r="L677" s="18" t="str">
        <f t="shared" si="24"/>
        <v>038</v>
      </c>
      <c r="M677" s="19"/>
      <c r="N677" s="19"/>
    </row>
    <row r="678" spans="1:14" x14ac:dyDescent="0.2">
      <c r="A678" s="44" t="s">
        <v>82</v>
      </c>
      <c r="B678" s="45">
        <v>16.524430402594611</v>
      </c>
      <c r="C678" s="46">
        <v>0</v>
      </c>
      <c r="D678" s="46">
        <v>0</v>
      </c>
      <c r="E678" s="47">
        <v>0</v>
      </c>
      <c r="F678" s="46">
        <v>0</v>
      </c>
      <c r="G678" s="48">
        <v>0</v>
      </c>
      <c r="H678" s="49">
        <v>16.524430402594611</v>
      </c>
      <c r="J678" s="17">
        <v>65</v>
      </c>
      <c r="K678" s="17" t="str">
        <f t="shared" si="23"/>
        <v>038-Joint Legislative Systems Comm</v>
      </c>
      <c r="L678" s="18" t="str">
        <f t="shared" si="24"/>
        <v>038</v>
      </c>
      <c r="M678" s="19"/>
      <c r="N678" s="19"/>
    </row>
    <row r="679" spans="1:14" ht="15" x14ac:dyDescent="0.25">
      <c r="A679" s="54"/>
      <c r="B679" s="54"/>
      <c r="C679" s="54"/>
      <c r="D679" s="54"/>
      <c r="E679" s="54"/>
      <c r="F679" s="54"/>
      <c r="G679" s="54"/>
      <c r="H679" s="54"/>
      <c r="J679" s="17">
        <v>66</v>
      </c>
      <c r="K679" s="17" t="str">
        <f t="shared" si="23"/>
        <v>038-Joint Legislative Systems Comm</v>
      </c>
      <c r="L679" s="18" t="str">
        <f t="shared" si="24"/>
        <v>038</v>
      </c>
      <c r="M679" s="19"/>
      <c r="N679" s="19"/>
    </row>
    <row r="680" spans="1:14" x14ac:dyDescent="0.2">
      <c r="A680" s="58"/>
      <c r="B680" s="39"/>
      <c r="C680" s="51"/>
      <c r="D680" s="51"/>
      <c r="E680" s="52"/>
      <c r="F680" s="51"/>
      <c r="G680" s="39"/>
      <c r="H680" s="53"/>
      <c r="J680" s="17">
        <v>67</v>
      </c>
      <c r="K680" s="17" t="str">
        <f t="shared" si="23"/>
        <v>038-Joint Legislative Systems Comm</v>
      </c>
      <c r="L680" s="18" t="str">
        <f t="shared" si="24"/>
        <v>038</v>
      </c>
      <c r="M680" s="19"/>
      <c r="N680" s="19"/>
    </row>
    <row r="681" spans="1:14" x14ac:dyDescent="0.2">
      <c r="A681" s="59" t="s">
        <v>83</v>
      </c>
      <c r="B681" s="60">
        <v>2091.7734831178568</v>
      </c>
      <c r="C681" s="61">
        <v>0</v>
      </c>
      <c r="D681" s="61">
        <v>6</v>
      </c>
      <c r="E681" s="62">
        <v>-7</v>
      </c>
      <c r="F681" s="61">
        <v>103</v>
      </c>
      <c r="G681" s="60">
        <v>102</v>
      </c>
      <c r="H681" s="63">
        <v>2193.7734831178568</v>
      </c>
      <c r="J681" s="17">
        <v>68</v>
      </c>
      <c r="K681" s="17" t="str">
        <f t="shared" si="23"/>
        <v>038-Joint Legislative Systems Comm</v>
      </c>
      <c r="L681" s="18" t="str">
        <f t="shared" si="24"/>
        <v>038</v>
      </c>
      <c r="M681" s="19"/>
      <c r="N681" s="19"/>
    </row>
    <row r="682" spans="1:14" x14ac:dyDescent="0.2">
      <c r="A682" s="64"/>
      <c r="B682" s="65"/>
      <c r="C682" s="65"/>
      <c r="D682" s="65"/>
      <c r="E682" s="65"/>
      <c r="F682" s="65"/>
      <c r="G682" s="65"/>
      <c r="H682" s="65"/>
      <c r="J682" s="17">
        <v>1</v>
      </c>
      <c r="K682" s="17" t="str">
        <f>IF(J682=7,A592,IF(J682&gt;7,K672,""))</f>
        <v/>
      </c>
      <c r="L682" s="18" t="str">
        <f t="shared" si="24"/>
        <v/>
      </c>
      <c r="M682" s="19"/>
      <c r="N682" s="19"/>
    </row>
    <row r="683" spans="1:14" x14ac:dyDescent="0.2">
      <c r="A683" s="64"/>
      <c r="B683" s="65"/>
      <c r="C683" s="65"/>
      <c r="D683" s="65"/>
      <c r="E683" s="65"/>
      <c r="F683" s="65"/>
      <c r="G683" s="65"/>
      <c r="H683" s="65"/>
      <c r="J683" s="17">
        <v>2</v>
      </c>
      <c r="K683" s="17" t="str">
        <f>IF(J683=7,A593,IF(J683&gt;7,K682,""))</f>
        <v/>
      </c>
      <c r="L683" s="18" t="str">
        <f t="shared" si="24"/>
        <v/>
      </c>
      <c r="M683" s="19"/>
      <c r="N683" s="19"/>
    </row>
    <row r="684" spans="1:14" ht="15" x14ac:dyDescent="0.25">
      <c r="A684"/>
      <c r="B684"/>
      <c r="C684"/>
      <c r="D684"/>
      <c r="E684"/>
      <c r="F684"/>
      <c r="G684"/>
      <c r="H684"/>
      <c r="J684" s="17">
        <v>3</v>
      </c>
      <c r="K684" s="17" t="str">
        <f>IF(J684=7,A594,IF(J684&gt;7,K683,""))</f>
        <v/>
      </c>
      <c r="L684" s="18" t="str">
        <f t="shared" si="24"/>
        <v/>
      </c>
      <c r="M684" s="19"/>
      <c r="N684" s="19"/>
    </row>
    <row r="685" spans="1:14" ht="15" x14ac:dyDescent="0.25">
      <c r="A685"/>
      <c r="B685"/>
      <c r="C685"/>
      <c r="D685"/>
      <c r="E685"/>
      <c r="F685"/>
      <c r="G685"/>
      <c r="H685"/>
      <c r="J685" s="17">
        <v>4</v>
      </c>
      <c r="K685" s="17" t="str">
        <f>IF(J685=7,A595,IF(J685&gt;7,K684,""))</f>
        <v/>
      </c>
      <c r="L685" s="18" t="str">
        <f t="shared" si="24"/>
        <v/>
      </c>
      <c r="M685" s="19"/>
      <c r="N685" s="19"/>
    </row>
    <row r="686" spans="1:14" ht="15.75" x14ac:dyDescent="0.25">
      <c r="A686" s="21" t="s">
        <v>7</v>
      </c>
      <c r="B686" s="22"/>
      <c r="C686" s="22"/>
      <c r="D686" s="22"/>
      <c r="E686" s="22"/>
      <c r="F686" s="22"/>
      <c r="G686" s="22"/>
      <c r="H686" s="22"/>
      <c r="J686" s="17">
        <v>5</v>
      </c>
      <c r="K686" s="17" t="str">
        <f>IF(J686=7,A596,IF(J686&gt;7,K685,""))</f>
        <v/>
      </c>
      <c r="L686" s="18" t="str">
        <f t="shared" si="24"/>
        <v/>
      </c>
      <c r="M686" s="19"/>
      <c r="N686" s="19"/>
    </row>
    <row r="687" spans="1:14" ht="15" x14ac:dyDescent="0.25">
      <c r="A687" s="23" t="s">
        <v>8</v>
      </c>
      <c r="B687" s="24"/>
      <c r="C687" s="24"/>
      <c r="D687" s="24"/>
      <c r="E687" s="24"/>
      <c r="F687" s="24"/>
      <c r="G687" s="24"/>
      <c r="H687" s="24"/>
      <c r="J687" s="17">
        <v>6</v>
      </c>
      <c r="K687" s="17" t="str">
        <f>IF(J687=7,A597,IF(J687&gt;7,K686,""))</f>
        <v/>
      </c>
      <c r="L687" s="18" t="str">
        <f t="shared" si="24"/>
        <v/>
      </c>
      <c r="M687" s="19"/>
      <c r="N687" s="19"/>
    </row>
    <row r="688" spans="1:14" ht="15" x14ac:dyDescent="0.25">
      <c r="A688" s="25" t="s">
        <v>93</v>
      </c>
      <c r="B688" s="22"/>
      <c r="C688" s="22"/>
      <c r="D688" s="22"/>
      <c r="E688" s="22"/>
      <c r="F688" s="22"/>
      <c r="G688" s="22"/>
      <c r="H688" s="22"/>
      <c r="J688" s="17">
        <v>7</v>
      </c>
      <c r="K688" s="17" t="str">
        <f>IF(J688=7,A688,IF(J688&gt;7,K687,""))</f>
        <v>040-Statute Law Committee</v>
      </c>
      <c r="L688" s="18" t="str">
        <f t="shared" si="24"/>
        <v>040</v>
      </c>
      <c r="M688" s="19"/>
      <c r="N688" s="19"/>
    </row>
    <row r="689" spans="1:14" ht="15" x14ac:dyDescent="0.25">
      <c r="A689" s="25"/>
      <c r="B689" s="22"/>
      <c r="C689" s="22"/>
      <c r="D689" s="22"/>
      <c r="E689" s="22"/>
      <c r="F689" s="22"/>
      <c r="G689" s="22"/>
      <c r="H689" s="22"/>
      <c r="J689" s="17">
        <v>8</v>
      </c>
      <c r="K689" s="17" t="str">
        <f t="shared" ref="K689:K749" si="25">IF(J689=7,A599,IF(J689&gt;7,K688,""))</f>
        <v>040-Statute Law Committee</v>
      </c>
      <c r="L689" s="18" t="str">
        <f t="shared" si="24"/>
        <v>040</v>
      </c>
      <c r="M689" s="19"/>
      <c r="N689" s="19"/>
    </row>
    <row r="690" spans="1:14" ht="15" x14ac:dyDescent="0.25">
      <c r="A690" s="26"/>
      <c r="B690" s="27"/>
      <c r="C690" s="94" t="s">
        <v>10</v>
      </c>
      <c r="D690" s="95"/>
      <c r="E690" s="94" t="s">
        <v>11</v>
      </c>
      <c r="F690" s="95"/>
      <c r="G690" s="28"/>
      <c r="H690" s="28"/>
      <c r="J690" s="17">
        <v>9</v>
      </c>
      <c r="K690" s="17" t="str">
        <f t="shared" si="25"/>
        <v>040-Statute Law Committee</v>
      </c>
      <c r="L690" s="18" t="str">
        <f t="shared" si="24"/>
        <v>040</v>
      </c>
      <c r="M690" s="19"/>
      <c r="N690" s="19"/>
    </row>
    <row r="691" spans="1:14" ht="24" x14ac:dyDescent="0.2">
      <c r="A691" s="29" t="s">
        <v>12</v>
      </c>
      <c r="B691" s="30" t="s">
        <v>13</v>
      </c>
      <c r="C691" s="31" t="s">
        <v>14</v>
      </c>
      <c r="D691" s="32" t="s">
        <v>15</v>
      </c>
      <c r="E691" s="31" t="s">
        <v>14</v>
      </c>
      <c r="F691" s="32" t="s">
        <v>15</v>
      </c>
      <c r="G691" s="33" t="s">
        <v>16</v>
      </c>
      <c r="H691" s="33" t="s">
        <v>17</v>
      </c>
      <c r="J691" s="17">
        <v>10</v>
      </c>
      <c r="K691" s="17" t="str">
        <f t="shared" si="25"/>
        <v>040-Statute Law Committee</v>
      </c>
      <c r="L691" s="18" t="str">
        <f t="shared" si="24"/>
        <v>040</v>
      </c>
      <c r="M691" s="19"/>
      <c r="N691" s="19"/>
    </row>
    <row r="692" spans="1:14" ht="15" x14ac:dyDescent="0.25">
      <c r="A692" s="35" t="s">
        <v>20</v>
      </c>
      <c r="B692" s="36">
        <v>4.0960422712684981</v>
      </c>
      <c r="C692" s="37">
        <v>0</v>
      </c>
      <c r="D692" s="37">
        <v>0</v>
      </c>
      <c r="E692" s="38">
        <v>0</v>
      </c>
      <c r="F692" s="37">
        <v>0</v>
      </c>
      <c r="G692" s="39">
        <v>0</v>
      </c>
      <c r="H692" s="40">
        <v>4.0960422712684981</v>
      </c>
      <c r="J692" s="17">
        <v>11</v>
      </c>
      <c r="K692" s="17" t="str">
        <f t="shared" si="25"/>
        <v>040-Statute Law Committee</v>
      </c>
      <c r="L692" s="18" t="str">
        <f t="shared" si="24"/>
        <v>040</v>
      </c>
      <c r="M692" s="19" t="s">
        <v>21</v>
      </c>
      <c r="N692" s="19"/>
    </row>
    <row r="693" spans="1:14" ht="15" x14ac:dyDescent="0.25">
      <c r="A693" s="42" t="s">
        <v>22</v>
      </c>
      <c r="B693" s="36">
        <v>15.209509201913564</v>
      </c>
      <c r="C693" s="37">
        <v>0</v>
      </c>
      <c r="D693" s="37">
        <v>0</v>
      </c>
      <c r="E693" s="38">
        <v>0</v>
      </c>
      <c r="F693" s="37">
        <v>0</v>
      </c>
      <c r="G693" s="39">
        <v>0</v>
      </c>
      <c r="H693" s="40">
        <v>15.209509201913564</v>
      </c>
      <c r="J693" s="17">
        <v>12</v>
      </c>
      <c r="K693" s="17" t="str">
        <f t="shared" si="25"/>
        <v>040-Statute Law Committee</v>
      </c>
      <c r="L693" s="18" t="str">
        <f t="shared" si="24"/>
        <v>040</v>
      </c>
      <c r="M693" s="19"/>
      <c r="N693" s="19"/>
    </row>
    <row r="694" spans="1:14" ht="15" x14ac:dyDescent="0.25">
      <c r="A694" s="42" t="s">
        <v>23</v>
      </c>
      <c r="B694" s="36">
        <v>28.471653496524272</v>
      </c>
      <c r="C694" s="37">
        <v>-1</v>
      </c>
      <c r="D694" s="37">
        <v>1</v>
      </c>
      <c r="E694" s="38">
        <v>0</v>
      </c>
      <c r="F694" s="37">
        <v>0</v>
      </c>
      <c r="G694" s="39">
        <v>0</v>
      </c>
      <c r="H694" s="40">
        <v>28.471653496524272</v>
      </c>
      <c r="J694" s="17">
        <v>13</v>
      </c>
      <c r="K694" s="17" t="str">
        <f t="shared" si="25"/>
        <v>040-Statute Law Committee</v>
      </c>
      <c r="L694" s="18" t="str">
        <f t="shared" si="24"/>
        <v>040</v>
      </c>
      <c r="M694" s="19"/>
      <c r="N694" s="19"/>
    </row>
    <row r="695" spans="1:14" ht="15" x14ac:dyDescent="0.25">
      <c r="A695" s="42" t="s">
        <v>24</v>
      </c>
      <c r="B695" s="36">
        <v>0</v>
      </c>
      <c r="C695" s="37">
        <v>0</v>
      </c>
      <c r="D695" s="37">
        <v>0</v>
      </c>
      <c r="E695" s="38">
        <v>0</v>
      </c>
      <c r="F695" s="37">
        <v>0</v>
      </c>
      <c r="G695" s="39">
        <v>0</v>
      </c>
      <c r="H695" s="40">
        <v>0</v>
      </c>
      <c r="J695" s="17">
        <v>14</v>
      </c>
      <c r="K695" s="17" t="str">
        <f t="shared" si="25"/>
        <v>040-Statute Law Committee</v>
      </c>
      <c r="L695" s="18" t="str">
        <f t="shared" si="24"/>
        <v>040</v>
      </c>
      <c r="M695" s="19"/>
      <c r="N695" s="19"/>
    </row>
    <row r="696" spans="1:14" ht="15" x14ac:dyDescent="0.25">
      <c r="A696" s="42" t="s">
        <v>25</v>
      </c>
      <c r="B696" s="36">
        <v>0</v>
      </c>
      <c r="C696" s="37">
        <v>0</v>
      </c>
      <c r="D696" s="37">
        <v>0</v>
      </c>
      <c r="E696" s="38">
        <v>0</v>
      </c>
      <c r="F696" s="37">
        <v>0</v>
      </c>
      <c r="G696" s="39">
        <v>0</v>
      </c>
      <c r="H696" s="40">
        <v>0</v>
      </c>
      <c r="J696" s="17">
        <v>15</v>
      </c>
      <c r="K696" s="17" t="str">
        <f t="shared" si="25"/>
        <v>040-Statute Law Committee</v>
      </c>
      <c r="L696" s="18" t="str">
        <f t="shared" si="24"/>
        <v>040</v>
      </c>
      <c r="M696" s="19"/>
      <c r="N696" s="19"/>
    </row>
    <row r="697" spans="1:14" ht="15" x14ac:dyDescent="0.25">
      <c r="A697" s="42" t="s">
        <v>26</v>
      </c>
      <c r="B697" s="36">
        <v>29.289990672855119</v>
      </c>
      <c r="C697" s="37">
        <v>0</v>
      </c>
      <c r="D697" s="37">
        <v>0</v>
      </c>
      <c r="E697" s="38">
        <v>0</v>
      </c>
      <c r="F697" s="37">
        <v>0</v>
      </c>
      <c r="G697" s="39">
        <v>0</v>
      </c>
      <c r="H697" s="40">
        <v>29.289990672855119</v>
      </c>
      <c r="J697" s="17">
        <v>16</v>
      </c>
      <c r="K697" s="17" t="str">
        <f t="shared" si="25"/>
        <v>040-Statute Law Committee</v>
      </c>
      <c r="L697" s="18" t="str">
        <f t="shared" si="24"/>
        <v>040</v>
      </c>
      <c r="M697" s="19"/>
      <c r="N697" s="19"/>
    </row>
    <row r="698" spans="1:14" ht="15" x14ac:dyDescent="0.25">
      <c r="A698" s="42" t="s">
        <v>27</v>
      </c>
      <c r="B698" s="36">
        <v>2.0363682494967299</v>
      </c>
      <c r="C698" s="37">
        <v>0</v>
      </c>
      <c r="D698" s="37">
        <v>0</v>
      </c>
      <c r="E698" s="38">
        <v>0</v>
      </c>
      <c r="F698" s="37">
        <v>0</v>
      </c>
      <c r="G698" s="39">
        <v>0</v>
      </c>
      <c r="H698" s="40">
        <v>2.0363682494967299</v>
      </c>
      <c r="J698" s="17">
        <v>17</v>
      </c>
      <c r="K698" s="17" t="str">
        <f t="shared" si="25"/>
        <v>040-Statute Law Committee</v>
      </c>
      <c r="L698" s="18" t="str">
        <f t="shared" si="24"/>
        <v>040</v>
      </c>
      <c r="M698" s="19"/>
      <c r="N698" s="19"/>
    </row>
    <row r="699" spans="1:14" x14ac:dyDescent="0.2">
      <c r="A699" s="43"/>
      <c r="B699" s="36"/>
      <c r="C699" s="37"/>
      <c r="D699" s="37"/>
      <c r="E699" s="38"/>
      <c r="F699" s="37"/>
      <c r="G699" s="39"/>
      <c r="H699" s="40"/>
      <c r="J699" s="17">
        <v>18</v>
      </c>
      <c r="K699" s="17" t="str">
        <f t="shared" si="25"/>
        <v>040-Statute Law Committee</v>
      </c>
      <c r="L699" s="18" t="str">
        <f t="shared" si="24"/>
        <v>040</v>
      </c>
      <c r="M699" s="19"/>
      <c r="N699" s="19"/>
    </row>
    <row r="700" spans="1:14" x14ac:dyDescent="0.2">
      <c r="A700" s="44"/>
      <c r="B700" s="45">
        <v>79.103563892058176</v>
      </c>
      <c r="C700" s="46">
        <v>-1</v>
      </c>
      <c r="D700" s="46">
        <v>1</v>
      </c>
      <c r="E700" s="47">
        <v>0</v>
      </c>
      <c r="F700" s="46">
        <v>0</v>
      </c>
      <c r="G700" s="48">
        <v>0</v>
      </c>
      <c r="H700" s="49">
        <v>79.103563892058176</v>
      </c>
      <c r="J700" s="17">
        <v>19</v>
      </c>
      <c r="K700" s="17" t="str">
        <f t="shared" si="25"/>
        <v>040-Statute Law Committee</v>
      </c>
      <c r="L700" s="18" t="str">
        <f t="shared" si="24"/>
        <v>040</v>
      </c>
      <c r="M700" s="19"/>
      <c r="N700" s="19"/>
    </row>
    <row r="701" spans="1:14" x14ac:dyDescent="0.2">
      <c r="A701" s="50"/>
      <c r="B701" s="39"/>
      <c r="C701" s="51"/>
      <c r="D701" s="51"/>
      <c r="E701" s="52"/>
      <c r="F701" s="51"/>
      <c r="G701" s="39"/>
      <c r="H701" s="53"/>
      <c r="J701" s="17">
        <v>20</v>
      </c>
      <c r="K701" s="17" t="str">
        <f t="shared" si="25"/>
        <v>040-Statute Law Committee</v>
      </c>
      <c r="L701" s="18" t="str">
        <f t="shared" si="24"/>
        <v>040</v>
      </c>
      <c r="M701" s="19"/>
      <c r="N701" s="19"/>
    </row>
    <row r="702" spans="1:14" ht="15" x14ac:dyDescent="0.25">
      <c r="A702" s="42" t="s">
        <v>28</v>
      </c>
      <c r="B702" s="36">
        <v>19.416040965817754</v>
      </c>
      <c r="C702" s="37">
        <v>0</v>
      </c>
      <c r="D702" s="37">
        <v>0</v>
      </c>
      <c r="E702" s="38">
        <v>-22</v>
      </c>
      <c r="F702" s="37">
        <v>23</v>
      </c>
      <c r="G702" s="39">
        <v>1</v>
      </c>
      <c r="H702" s="40">
        <v>20.416040965817754</v>
      </c>
      <c r="J702" s="17">
        <v>21</v>
      </c>
      <c r="K702" s="17" t="str">
        <f t="shared" si="25"/>
        <v>040-Statute Law Committee</v>
      </c>
      <c r="L702" s="18" t="str">
        <f t="shared" si="24"/>
        <v>040</v>
      </c>
      <c r="M702" s="19"/>
      <c r="N702" s="19"/>
    </row>
    <row r="703" spans="1:14" ht="15" x14ac:dyDescent="0.25">
      <c r="A703" s="42" t="s">
        <v>29</v>
      </c>
      <c r="B703" s="36">
        <v>49.291451767868729</v>
      </c>
      <c r="C703" s="37">
        <v>0</v>
      </c>
      <c r="D703" s="37">
        <v>0</v>
      </c>
      <c r="E703" s="38">
        <v>13</v>
      </c>
      <c r="F703" s="37">
        <v>40</v>
      </c>
      <c r="G703" s="39">
        <v>53</v>
      </c>
      <c r="H703" s="40">
        <v>102.29145176786872</v>
      </c>
      <c r="J703" s="17">
        <v>22</v>
      </c>
      <c r="K703" s="17" t="str">
        <f t="shared" si="25"/>
        <v>040-Statute Law Committee</v>
      </c>
      <c r="L703" s="18" t="str">
        <f t="shared" si="24"/>
        <v>040</v>
      </c>
      <c r="M703" s="19"/>
      <c r="N703" s="19"/>
    </row>
    <row r="704" spans="1:14" ht="15" x14ac:dyDescent="0.25">
      <c r="A704" s="42" t="s">
        <v>30</v>
      </c>
      <c r="B704" s="36">
        <v>44.944550326814095</v>
      </c>
      <c r="C704" s="37">
        <v>0</v>
      </c>
      <c r="D704" s="37">
        <v>0</v>
      </c>
      <c r="E704" s="38">
        <v>0</v>
      </c>
      <c r="F704" s="37">
        <v>0</v>
      </c>
      <c r="G704" s="39">
        <v>0</v>
      </c>
      <c r="H704" s="40">
        <v>44.944550326814095</v>
      </c>
      <c r="J704" s="17">
        <v>23</v>
      </c>
      <c r="K704" s="17" t="str">
        <f t="shared" si="25"/>
        <v>040-Statute Law Committee</v>
      </c>
      <c r="L704" s="18" t="str">
        <f t="shared" si="24"/>
        <v>040</v>
      </c>
      <c r="M704" s="19"/>
      <c r="N704" s="19"/>
    </row>
    <row r="705" spans="1:14" ht="15" x14ac:dyDescent="0.25">
      <c r="A705" s="54"/>
      <c r="B705" s="36"/>
      <c r="C705" s="37"/>
      <c r="D705" s="37"/>
      <c r="E705" s="38"/>
      <c r="F705" s="37"/>
      <c r="G705" s="39"/>
      <c r="H705" s="40"/>
      <c r="J705" s="17">
        <v>24</v>
      </c>
      <c r="K705" s="17" t="str">
        <f t="shared" si="25"/>
        <v>040-Statute Law Committee</v>
      </c>
      <c r="L705" s="18" t="str">
        <f t="shared" si="24"/>
        <v>040</v>
      </c>
      <c r="M705" s="19"/>
      <c r="N705" s="19"/>
    </row>
    <row r="706" spans="1:14" x14ac:dyDescent="0.2">
      <c r="A706" s="44" t="s">
        <v>31</v>
      </c>
      <c r="B706" s="45">
        <v>113.65204306050057</v>
      </c>
      <c r="C706" s="46">
        <v>0</v>
      </c>
      <c r="D706" s="46">
        <v>0</v>
      </c>
      <c r="E706" s="46">
        <v>-9</v>
      </c>
      <c r="F706" s="46">
        <v>63</v>
      </c>
      <c r="G706" s="46">
        <v>54</v>
      </c>
      <c r="H706" s="49">
        <v>167.65204306050057</v>
      </c>
      <c r="J706" s="17">
        <v>25</v>
      </c>
      <c r="K706" s="17" t="str">
        <f t="shared" si="25"/>
        <v>040-Statute Law Committee</v>
      </c>
      <c r="L706" s="18" t="str">
        <f t="shared" si="24"/>
        <v>040</v>
      </c>
      <c r="M706" s="19"/>
      <c r="N706" s="19"/>
    </row>
    <row r="707" spans="1:14" ht="15" x14ac:dyDescent="0.25">
      <c r="A707" s="54"/>
      <c r="B707" s="36"/>
      <c r="C707" s="37"/>
      <c r="D707" s="37"/>
      <c r="E707" s="38"/>
      <c r="F707" s="37"/>
      <c r="G707" s="39"/>
      <c r="H707" s="40"/>
      <c r="J707" s="17">
        <v>26</v>
      </c>
      <c r="K707" s="17" t="str">
        <f t="shared" si="25"/>
        <v>040-Statute Law Committee</v>
      </c>
      <c r="L707" s="18" t="str">
        <f t="shared" si="24"/>
        <v>040</v>
      </c>
      <c r="M707" s="19"/>
      <c r="N707" s="19"/>
    </row>
    <row r="708" spans="1:14" ht="15" x14ac:dyDescent="0.25">
      <c r="A708" s="54" t="s">
        <v>32</v>
      </c>
      <c r="B708" s="36">
        <v>1.4875264883579133</v>
      </c>
      <c r="C708" s="37">
        <v>0</v>
      </c>
      <c r="D708" s="37">
        <v>0</v>
      </c>
      <c r="E708" s="38">
        <v>0</v>
      </c>
      <c r="F708" s="37">
        <v>0</v>
      </c>
      <c r="G708" s="39">
        <v>0</v>
      </c>
      <c r="H708" s="40">
        <v>1.4875264883579133</v>
      </c>
      <c r="J708" s="17">
        <v>27</v>
      </c>
      <c r="K708" s="17" t="str">
        <f t="shared" si="25"/>
        <v>040-Statute Law Committee</v>
      </c>
      <c r="L708" s="18" t="str">
        <f t="shared" si="24"/>
        <v>040</v>
      </c>
      <c r="M708" s="19" t="s">
        <v>33</v>
      </c>
      <c r="N708" s="19"/>
    </row>
    <row r="709" spans="1:14" ht="15" x14ac:dyDescent="0.25">
      <c r="A709" s="54" t="s">
        <v>34</v>
      </c>
      <c r="B709" s="36">
        <v>6.7052106917032255</v>
      </c>
      <c r="C709" s="37">
        <v>0</v>
      </c>
      <c r="D709" s="37">
        <v>0</v>
      </c>
      <c r="E709" s="38">
        <v>0</v>
      </c>
      <c r="F709" s="37">
        <v>0</v>
      </c>
      <c r="G709" s="39">
        <v>0</v>
      </c>
      <c r="H709" s="40">
        <v>6.7052106917032255</v>
      </c>
      <c r="J709" s="17">
        <v>28</v>
      </c>
      <c r="K709" s="17" t="str">
        <f t="shared" si="25"/>
        <v>040-Statute Law Committee</v>
      </c>
      <c r="L709" s="18" t="str">
        <f t="shared" si="24"/>
        <v>040</v>
      </c>
      <c r="M709" s="19" t="s">
        <v>35</v>
      </c>
      <c r="N709" s="19"/>
    </row>
    <row r="710" spans="1:14" ht="15" x14ac:dyDescent="0.25">
      <c r="A710" s="54" t="s">
        <v>36</v>
      </c>
      <c r="B710" s="36">
        <v>2.3602246127476683</v>
      </c>
      <c r="C710" s="37">
        <v>0</v>
      </c>
      <c r="D710" s="37">
        <v>0</v>
      </c>
      <c r="E710" s="38">
        <v>0</v>
      </c>
      <c r="F710" s="37">
        <v>0</v>
      </c>
      <c r="G710" s="39">
        <v>0</v>
      </c>
      <c r="H710" s="40">
        <v>2.3602246127476683</v>
      </c>
      <c r="J710" s="17">
        <v>29</v>
      </c>
      <c r="K710" s="17" t="str">
        <f t="shared" si="25"/>
        <v>040-Statute Law Committee</v>
      </c>
      <c r="L710" s="18" t="str">
        <f t="shared" si="24"/>
        <v>040</v>
      </c>
      <c r="M710" s="19" t="s">
        <v>37</v>
      </c>
      <c r="N710" s="19"/>
    </row>
    <row r="711" spans="1:14" ht="15" x14ac:dyDescent="0.25">
      <c r="A711" s="54" t="s">
        <v>38</v>
      </c>
      <c r="B711" s="36">
        <v>0</v>
      </c>
      <c r="C711" s="37">
        <v>0</v>
      </c>
      <c r="D711" s="37">
        <v>0</v>
      </c>
      <c r="E711" s="38">
        <v>0</v>
      </c>
      <c r="F711" s="37">
        <v>0</v>
      </c>
      <c r="G711" s="39">
        <v>0</v>
      </c>
      <c r="H711" s="40">
        <v>0</v>
      </c>
      <c r="J711" s="17">
        <v>30</v>
      </c>
      <c r="K711" s="17" t="str">
        <f t="shared" si="25"/>
        <v>040-Statute Law Committee</v>
      </c>
      <c r="L711" s="18" t="str">
        <f t="shared" si="24"/>
        <v>040</v>
      </c>
      <c r="M711" s="19" t="s">
        <v>39</v>
      </c>
      <c r="N711" s="19"/>
    </row>
    <row r="712" spans="1:14" ht="15" x14ac:dyDescent="0.25">
      <c r="A712" s="54" t="s">
        <v>40</v>
      </c>
      <c r="B712" s="36">
        <v>0</v>
      </c>
      <c r="C712" s="37">
        <v>0</v>
      </c>
      <c r="D712" s="37">
        <v>0</v>
      </c>
      <c r="E712" s="38">
        <v>0</v>
      </c>
      <c r="F712" s="37">
        <v>0</v>
      </c>
      <c r="G712" s="39">
        <v>0</v>
      </c>
      <c r="H712" s="40">
        <v>0</v>
      </c>
      <c r="J712" s="17">
        <v>31</v>
      </c>
      <c r="K712" s="17" t="str">
        <f t="shared" si="25"/>
        <v>040-Statute Law Committee</v>
      </c>
      <c r="L712" s="18" t="str">
        <f t="shared" si="24"/>
        <v>040</v>
      </c>
      <c r="M712" s="19" t="s">
        <v>41</v>
      </c>
      <c r="N712" s="19"/>
    </row>
    <row r="713" spans="1:14" ht="15" x14ac:dyDescent="0.25">
      <c r="A713" s="54" t="s">
        <v>42</v>
      </c>
      <c r="B713" s="36">
        <v>8.8057747818041481</v>
      </c>
      <c r="C713" s="37">
        <v>0</v>
      </c>
      <c r="D713" s="37">
        <v>0</v>
      </c>
      <c r="E713" s="38">
        <v>-5</v>
      </c>
      <c r="F713" s="37">
        <v>-4</v>
      </c>
      <c r="G713" s="39">
        <v>-9</v>
      </c>
      <c r="H713" s="40">
        <v>-0.19422521819585192</v>
      </c>
      <c r="J713" s="17">
        <v>32</v>
      </c>
      <c r="K713" s="17" t="str">
        <f t="shared" si="25"/>
        <v>040-Statute Law Committee</v>
      </c>
      <c r="L713" s="18" t="str">
        <f t="shared" si="24"/>
        <v>040</v>
      </c>
      <c r="M713" s="19" t="s">
        <v>43</v>
      </c>
      <c r="N713" s="19"/>
    </row>
    <row r="714" spans="1:14" ht="15" x14ac:dyDescent="0.25">
      <c r="A714" s="54" t="s">
        <v>44</v>
      </c>
      <c r="B714" s="36">
        <v>7.8945990870313603</v>
      </c>
      <c r="C714" s="37">
        <v>0</v>
      </c>
      <c r="D714" s="37">
        <v>0</v>
      </c>
      <c r="E714" s="38">
        <v>0</v>
      </c>
      <c r="F714" s="37">
        <v>0</v>
      </c>
      <c r="G714" s="39">
        <v>0</v>
      </c>
      <c r="H714" s="40">
        <v>7.8945990870313603</v>
      </c>
      <c r="J714" s="17">
        <v>33</v>
      </c>
      <c r="K714" s="17" t="str">
        <f t="shared" si="25"/>
        <v>040-Statute Law Committee</v>
      </c>
      <c r="L714" s="18" t="str">
        <f t="shared" si="24"/>
        <v>040</v>
      </c>
      <c r="M714" s="19" t="s">
        <v>45</v>
      </c>
      <c r="N714" s="19"/>
    </row>
    <row r="715" spans="1:14" ht="15" x14ac:dyDescent="0.25">
      <c r="A715" s="54" t="s">
        <v>46</v>
      </c>
      <c r="B715" s="36">
        <v>0</v>
      </c>
      <c r="C715" s="37">
        <v>0</v>
      </c>
      <c r="D715" s="37">
        <v>0</v>
      </c>
      <c r="E715" s="38">
        <v>0</v>
      </c>
      <c r="F715" s="37">
        <v>0</v>
      </c>
      <c r="G715" s="39">
        <v>0</v>
      </c>
      <c r="H715" s="40">
        <v>0</v>
      </c>
      <c r="J715" s="17">
        <v>34</v>
      </c>
      <c r="K715" s="17" t="str">
        <f t="shared" si="25"/>
        <v>040-Statute Law Committee</v>
      </c>
      <c r="L715" s="18" t="str">
        <f t="shared" si="24"/>
        <v>040</v>
      </c>
      <c r="M715" s="19" t="s">
        <v>47</v>
      </c>
      <c r="N715" s="19"/>
    </row>
    <row r="716" spans="1:14" ht="15" x14ac:dyDescent="0.25">
      <c r="A716" s="54" t="s">
        <v>48</v>
      </c>
      <c r="B716" s="36">
        <v>0</v>
      </c>
      <c r="C716" s="37">
        <v>0</v>
      </c>
      <c r="D716" s="37">
        <v>0</v>
      </c>
      <c r="E716" s="38">
        <v>0</v>
      </c>
      <c r="F716" s="37">
        <v>1</v>
      </c>
      <c r="G716" s="39">
        <v>1</v>
      </c>
      <c r="H716" s="40">
        <v>1</v>
      </c>
      <c r="J716" s="17">
        <v>35</v>
      </c>
      <c r="K716" s="17" t="str">
        <f t="shared" si="25"/>
        <v>040-Statute Law Committee</v>
      </c>
      <c r="L716" s="18" t="str">
        <f t="shared" si="24"/>
        <v>040</v>
      </c>
      <c r="M716" s="56" t="s">
        <v>49</v>
      </c>
      <c r="N716" s="19"/>
    </row>
    <row r="717" spans="1:14" ht="15" x14ac:dyDescent="0.25">
      <c r="A717" s="54" t="s">
        <v>50</v>
      </c>
      <c r="B717" s="36">
        <v>2.6669783154024707</v>
      </c>
      <c r="C717" s="37">
        <v>0</v>
      </c>
      <c r="D717" s="37">
        <v>0</v>
      </c>
      <c r="E717" s="38">
        <v>0</v>
      </c>
      <c r="F717" s="37">
        <v>0</v>
      </c>
      <c r="G717" s="39">
        <v>0</v>
      </c>
      <c r="H717" s="40">
        <v>2.6669783154024707</v>
      </c>
      <c r="J717" s="17">
        <v>36</v>
      </c>
      <c r="K717" s="17" t="str">
        <f t="shared" si="25"/>
        <v>040-Statute Law Committee</v>
      </c>
      <c r="L717" s="18" t="str">
        <f t="shared" si="24"/>
        <v>040</v>
      </c>
      <c r="M717" s="19" t="s">
        <v>51</v>
      </c>
      <c r="N717" s="19"/>
    </row>
    <row r="718" spans="1:14" ht="15" x14ac:dyDescent="0.25">
      <c r="A718" s="54" t="s">
        <v>52</v>
      </c>
      <c r="B718" s="36">
        <v>0</v>
      </c>
      <c r="C718" s="37">
        <v>0</v>
      </c>
      <c r="D718" s="37">
        <v>0</v>
      </c>
      <c r="E718" s="38">
        <v>0</v>
      </c>
      <c r="F718" s="37">
        <v>1</v>
      </c>
      <c r="G718" s="39">
        <v>1</v>
      </c>
      <c r="H718" s="40">
        <v>1</v>
      </c>
      <c r="J718" s="17">
        <v>37</v>
      </c>
      <c r="K718" s="17" t="str">
        <f t="shared" si="25"/>
        <v>040-Statute Law Committee</v>
      </c>
      <c r="L718" s="18" t="str">
        <f t="shared" si="24"/>
        <v>040</v>
      </c>
      <c r="M718" s="56" t="s">
        <v>53</v>
      </c>
      <c r="N718" s="19"/>
    </row>
    <row r="719" spans="1:14" ht="15" x14ac:dyDescent="0.25">
      <c r="A719" s="54" t="s">
        <v>54</v>
      </c>
      <c r="B719" s="36">
        <v>6.6612263280668378</v>
      </c>
      <c r="C719" s="37">
        <v>0</v>
      </c>
      <c r="D719" s="37">
        <v>0</v>
      </c>
      <c r="E719" s="38">
        <v>0</v>
      </c>
      <c r="F719" s="37">
        <v>0</v>
      </c>
      <c r="G719" s="39">
        <v>0</v>
      </c>
      <c r="H719" s="40">
        <v>6.6612263280668378</v>
      </c>
      <c r="J719" s="17">
        <v>38</v>
      </c>
      <c r="K719" s="17" t="str">
        <f t="shared" si="25"/>
        <v>040-Statute Law Committee</v>
      </c>
      <c r="L719" s="18" t="str">
        <f t="shared" si="24"/>
        <v>040</v>
      </c>
      <c r="M719" s="19" t="s">
        <v>55</v>
      </c>
      <c r="N719" s="19"/>
    </row>
    <row r="720" spans="1:14" ht="15" x14ac:dyDescent="0.25">
      <c r="A720" s="54" t="s">
        <v>56</v>
      </c>
      <c r="B720" s="36">
        <v>0</v>
      </c>
      <c r="C720" s="37">
        <v>0</v>
      </c>
      <c r="D720" s="37">
        <v>0</v>
      </c>
      <c r="E720" s="38">
        <v>0</v>
      </c>
      <c r="F720" s="37">
        <v>0</v>
      </c>
      <c r="G720" s="39">
        <v>0</v>
      </c>
      <c r="H720" s="40">
        <v>0</v>
      </c>
      <c r="J720" s="17">
        <v>39</v>
      </c>
      <c r="K720" s="17" t="str">
        <f t="shared" si="25"/>
        <v>040-Statute Law Committee</v>
      </c>
      <c r="L720" s="18" t="str">
        <f t="shared" si="24"/>
        <v>040</v>
      </c>
      <c r="M720" s="19" t="s">
        <v>57</v>
      </c>
      <c r="N720" s="19"/>
    </row>
    <row r="721" spans="1:14" ht="15" x14ac:dyDescent="0.25">
      <c r="A721" s="54" t="s">
        <v>58</v>
      </c>
      <c r="B721" s="36">
        <v>0</v>
      </c>
      <c r="C721" s="37">
        <v>0</v>
      </c>
      <c r="D721" s="37">
        <v>0</v>
      </c>
      <c r="E721" s="38">
        <v>0</v>
      </c>
      <c r="F721" s="37">
        <v>0</v>
      </c>
      <c r="G721" s="39">
        <v>0</v>
      </c>
      <c r="H721" s="40">
        <v>0</v>
      </c>
      <c r="J721" s="17">
        <v>40</v>
      </c>
      <c r="K721" s="17" t="str">
        <f t="shared" si="25"/>
        <v>040-Statute Law Committee</v>
      </c>
      <c r="L721" s="18" t="str">
        <f t="shared" si="24"/>
        <v>040</v>
      </c>
      <c r="M721" s="19" t="s">
        <v>59</v>
      </c>
      <c r="N721" s="19"/>
    </row>
    <row r="722" spans="1:14" ht="15" x14ac:dyDescent="0.25">
      <c r="A722" s="54" t="s">
        <v>60</v>
      </c>
      <c r="B722" s="36">
        <v>0</v>
      </c>
      <c r="C722" s="37">
        <v>0</v>
      </c>
      <c r="D722" s="37">
        <v>0</v>
      </c>
      <c r="E722" s="38">
        <v>0</v>
      </c>
      <c r="F722" s="37">
        <v>1</v>
      </c>
      <c r="G722" s="39">
        <v>1</v>
      </c>
      <c r="H722" s="40">
        <v>1</v>
      </c>
      <c r="J722" s="17">
        <v>41</v>
      </c>
      <c r="K722" s="17" t="str">
        <f t="shared" si="25"/>
        <v>040-Statute Law Committee</v>
      </c>
      <c r="L722" s="18" t="str">
        <f t="shared" si="24"/>
        <v>040</v>
      </c>
      <c r="M722" s="56" t="s">
        <v>61</v>
      </c>
      <c r="N722" s="19"/>
    </row>
    <row r="723" spans="1:14" ht="15" x14ac:dyDescent="0.25">
      <c r="A723" s="54" t="s">
        <v>62</v>
      </c>
      <c r="B723" s="36">
        <v>0</v>
      </c>
      <c r="C723" s="37">
        <v>0</v>
      </c>
      <c r="D723" s="37">
        <v>0</v>
      </c>
      <c r="E723" s="38">
        <v>3</v>
      </c>
      <c r="F723" s="37">
        <v>3</v>
      </c>
      <c r="G723" s="39">
        <v>6</v>
      </c>
      <c r="H723" s="40">
        <v>6</v>
      </c>
      <c r="J723" s="17">
        <v>42</v>
      </c>
      <c r="K723" s="17" t="str">
        <f t="shared" si="25"/>
        <v>040-Statute Law Committee</v>
      </c>
      <c r="L723" s="18" t="str">
        <f t="shared" si="24"/>
        <v>040</v>
      </c>
      <c r="M723" s="56" t="s">
        <v>63</v>
      </c>
      <c r="N723" s="19"/>
    </row>
    <row r="724" spans="1:14" x14ac:dyDescent="0.2">
      <c r="A724" s="43"/>
      <c r="B724" s="36"/>
      <c r="C724" s="37"/>
      <c r="D724" s="37"/>
      <c r="E724" s="38"/>
      <c r="F724" s="37"/>
      <c r="G724" s="39"/>
      <c r="H724" s="40"/>
      <c r="J724" s="17">
        <v>43</v>
      </c>
      <c r="K724" s="17" t="str">
        <f t="shared" si="25"/>
        <v>040-Statute Law Committee</v>
      </c>
      <c r="L724" s="18" t="str">
        <f t="shared" si="24"/>
        <v>040</v>
      </c>
      <c r="M724" s="19"/>
      <c r="N724" s="19"/>
    </row>
    <row r="725" spans="1:14" x14ac:dyDescent="0.2">
      <c r="A725" s="44" t="s">
        <v>64</v>
      </c>
      <c r="B725" s="45">
        <v>36.58154030511362</v>
      </c>
      <c r="C725" s="46">
        <v>0</v>
      </c>
      <c r="D725" s="46">
        <v>0</v>
      </c>
      <c r="E725" s="47">
        <v>-2</v>
      </c>
      <c r="F725" s="46">
        <v>2</v>
      </c>
      <c r="G725" s="48">
        <v>0</v>
      </c>
      <c r="H725" s="49">
        <v>36.58154030511362</v>
      </c>
      <c r="J725" s="17">
        <v>44</v>
      </c>
      <c r="K725" s="17" t="str">
        <f t="shared" si="25"/>
        <v>040-Statute Law Committee</v>
      </c>
      <c r="L725" s="18" t="str">
        <f t="shared" si="24"/>
        <v>040</v>
      </c>
      <c r="M725" s="19"/>
      <c r="N725" s="19"/>
    </row>
    <row r="726" spans="1:14" x14ac:dyDescent="0.2">
      <c r="A726" s="57"/>
      <c r="B726" s="39"/>
      <c r="C726" s="51"/>
      <c r="D726" s="51"/>
      <c r="E726" s="52"/>
      <c r="F726" s="51"/>
      <c r="G726" s="39"/>
      <c r="H726" s="53"/>
      <c r="J726" s="17">
        <v>45</v>
      </c>
      <c r="K726" s="17" t="str">
        <f t="shared" si="25"/>
        <v>040-Statute Law Committee</v>
      </c>
      <c r="L726" s="18" t="str">
        <f t="shared" si="24"/>
        <v>040</v>
      </c>
      <c r="M726" s="19"/>
      <c r="N726" s="19"/>
    </row>
    <row r="727" spans="1:14" ht="15" x14ac:dyDescent="0.25">
      <c r="A727" s="54" t="s">
        <v>65</v>
      </c>
      <c r="B727" s="36">
        <v>23.958498889181747</v>
      </c>
      <c r="C727" s="37">
        <v>0</v>
      </c>
      <c r="D727" s="37">
        <v>0</v>
      </c>
      <c r="E727" s="38">
        <v>0</v>
      </c>
      <c r="F727" s="37">
        <v>0</v>
      </c>
      <c r="G727" s="39">
        <v>0</v>
      </c>
      <c r="H727" s="40">
        <v>23.958498889181747</v>
      </c>
      <c r="J727" s="17">
        <v>46</v>
      </c>
      <c r="K727" s="17" t="str">
        <f t="shared" si="25"/>
        <v>040-Statute Law Committee</v>
      </c>
      <c r="L727" s="18" t="str">
        <f t="shared" si="24"/>
        <v>040</v>
      </c>
      <c r="M727" s="19"/>
      <c r="N727" s="19"/>
    </row>
    <row r="728" spans="1:14" ht="15" x14ac:dyDescent="0.25">
      <c r="A728" s="54" t="s">
        <v>66</v>
      </c>
      <c r="B728" s="36">
        <v>22.934841730205381</v>
      </c>
      <c r="C728" s="37">
        <v>0</v>
      </c>
      <c r="D728" s="37">
        <v>0</v>
      </c>
      <c r="E728" s="38">
        <v>0</v>
      </c>
      <c r="F728" s="37">
        <v>0</v>
      </c>
      <c r="G728" s="39">
        <v>0</v>
      </c>
      <c r="H728" s="40">
        <v>22.934841730205381</v>
      </c>
      <c r="J728" s="17">
        <v>47</v>
      </c>
      <c r="K728" s="17" t="str">
        <f t="shared" si="25"/>
        <v>040-Statute Law Committee</v>
      </c>
      <c r="L728" s="18" t="str">
        <f t="shared" si="24"/>
        <v>040</v>
      </c>
      <c r="M728" s="19"/>
      <c r="N728" s="19"/>
    </row>
    <row r="729" spans="1:14" ht="15" x14ac:dyDescent="0.25">
      <c r="A729" s="54" t="s">
        <v>67</v>
      </c>
      <c r="B729" s="36">
        <v>515.41283339099687</v>
      </c>
      <c r="C729" s="37">
        <v>0</v>
      </c>
      <c r="D729" s="37">
        <v>5</v>
      </c>
      <c r="E729" s="38">
        <v>0</v>
      </c>
      <c r="F729" s="37">
        <v>2</v>
      </c>
      <c r="G729" s="39">
        <v>7</v>
      </c>
      <c r="H729" s="40">
        <v>522.41283339099687</v>
      </c>
      <c r="J729" s="17">
        <v>48</v>
      </c>
      <c r="K729" s="17" t="str">
        <f t="shared" si="25"/>
        <v>040-Statute Law Committee</v>
      </c>
      <c r="L729" s="18" t="str">
        <f t="shared" si="24"/>
        <v>040</v>
      </c>
      <c r="M729" s="19"/>
      <c r="N729" s="19"/>
    </row>
    <row r="730" spans="1:14" ht="15" x14ac:dyDescent="0.25">
      <c r="A730" s="54" t="s">
        <v>68</v>
      </c>
      <c r="B730" s="36">
        <v>0.75939218081857041</v>
      </c>
      <c r="C730" s="37">
        <v>0</v>
      </c>
      <c r="D730" s="37">
        <v>0</v>
      </c>
      <c r="E730" s="38">
        <v>0</v>
      </c>
      <c r="F730" s="37">
        <v>0</v>
      </c>
      <c r="G730" s="39">
        <v>0</v>
      </c>
      <c r="H730" s="40">
        <v>0.75939218081857041</v>
      </c>
      <c r="J730" s="17">
        <v>49</v>
      </c>
      <c r="K730" s="17" t="str">
        <f t="shared" si="25"/>
        <v>040-Statute Law Committee</v>
      </c>
      <c r="L730" s="18" t="str">
        <f t="shared" si="24"/>
        <v>040</v>
      </c>
      <c r="M730" s="19"/>
      <c r="N730" s="19"/>
    </row>
    <row r="731" spans="1:14" ht="15" x14ac:dyDescent="0.25">
      <c r="A731" s="54" t="s">
        <v>69</v>
      </c>
      <c r="B731" s="36">
        <v>32.371769121423753</v>
      </c>
      <c r="C731" s="37">
        <v>0</v>
      </c>
      <c r="D731" s="37">
        <v>0</v>
      </c>
      <c r="E731" s="38">
        <v>0</v>
      </c>
      <c r="F731" s="37">
        <v>0</v>
      </c>
      <c r="G731" s="39">
        <v>0</v>
      </c>
      <c r="H731" s="40">
        <v>32.371769121423753</v>
      </c>
      <c r="J731" s="17">
        <v>50</v>
      </c>
      <c r="K731" s="17" t="str">
        <f t="shared" si="25"/>
        <v>040-Statute Law Committee</v>
      </c>
      <c r="L731" s="18" t="str">
        <f t="shared" si="24"/>
        <v>040</v>
      </c>
      <c r="M731" s="19"/>
      <c r="N731" s="19"/>
    </row>
    <row r="732" spans="1:14" ht="15" x14ac:dyDescent="0.25">
      <c r="A732" s="54" t="s">
        <v>70</v>
      </c>
      <c r="B732" s="36">
        <v>3.7164285379279169</v>
      </c>
      <c r="C732" s="37">
        <v>0</v>
      </c>
      <c r="D732" s="37">
        <v>0</v>
      </c>
      <c r="E732" s="38">
        <v>0</v>
      </c>
      <c r="F732" s="37">
        <v>0</v>
      </c>
      <c r="G732" s="39">
        <v>0</v>
      </c>
      <c r="H732" s="40">
        <v>3.7164285379279169</v>
      </c>
      <c r="J732" s="17">
        <v>51</v>
      </c>
      <c r="K732" s="17" t="str">
        <f t="shared" si="25"/>
        <v>040-Statute Law Committee</v>
      </c>
      <c r="L732" s="18" t="str">
        <f t="shared" si="24"/>
        <v>040</v>
      </c>
      <c r="M732" s="19"/>
      <c r="N732" s="19"/>
    </row>
    <row r="733" spans="1:14" ht="15" x14ac:dyDescent="0.25">
      <c r="A733" s="54" t="s">
        <v>71</v>
      </c>
      <c r="B733" s="36">
        <v>1.4375E-15</v>
      </c>
      <c r="C733" s="37">
        <v>0</v>
      </c>
      <c r="D733" s="37">
        <v>0</v>
      </c>
      <c r="E733" s="38">
        <v>0</v>
      </c>
      <c r="F733" s="37">
        <v>0</v>
      </c>
      <c r="G733" s="39">
        <v>0</v>
      </c>
      <c r="H733" s="40">
        <v>1.4375E-15</v>
      </c>
      <c r="J733" s="17">
        <v>52</v>
      </c>
      <c r="K733" s="17" t="str">
        <f t="shared" si="25"/>
        <v>040-Statute Law Committee</v>
      </c>
      <c r="L733" s="18" t="str">
        <f t="shared" si="24"/>
        <v>040</v>
      </c>
      <c r="M733" s="19"/>
      <c r="N733" s="19"/>
    </row>
    <row r="734" spans="1:14" ht="15" x14ac:dyDescent="0.25">
      <c r="A734" s="54" t="s">
        <v>72</v>
      </c>
      <c r="B734" s="36">
        <v>0.85171044593769096</v>
      </c>
      <c r="C734" s="37">
        <v>0</v>
      </c>
      <c r="D734" s="37">
        <v>0</v>
      </c>
      <c r="E734" s="38">
        <v>0</v>
      </c>
      <c r="F734" s="37">
        <v>0</v>
      </c>
      <c r="G734" s="39">
        <v>0</v>
      </c>
      <c r="H734" s="40">
        <v>0.85171044593769096</v>
      </c>
      <c r="J734" s="17">
        <v>53</v>
      </c>
      <c r="K734" s="17" t="str">
        <f t="shared" si="25"/>
        <v>040-Statute Law Committee</v>
      </c>
      <c r="L734" s="18" t="str">
        <f t="shared" ref="L734:L806" si="26">LEFT(K734,3)</f>
        <v>040</v>
      </c>
      <c r="M734" s="19"/>
      <c r="N734" s="19"/>
    </row>
    <row r="735" spans="1:14" ht="15" x14ac:dyDescent="0.25">
      <c r="A735" s="54" t="s">
        <v>73</v>
      </c>
      <c r="B735" s="36">
        <v>0</v>
      </c>
      <c r="C735" s="37">
        <v>0</v>
      </c>
      <c r="D735" s="37">
        <v>0</v>
      </c>
      <c r="E735" s="38">
        <v>0</v>
      </c>
      <c r="F735" s="37">
        <v>0</v>
      </c>
      <c r="G735" s="39">
        <v>0</v>
      </c>
      <c r="H735" s="40">
        <v>0</v>
      </c>
      <c r="J735" s="17">
        <v>54</v>
      </c>
      <c r="K735" s="17" t="str">
        <f t="shared" si="25"/>
        <v>040-Statute Law Committee</v>
      </c>
      <c r="L735" s="18" t="str">
        <f t="shared" si="26"/>
        <v>040</v>
      </c>
      <c r="M735" s="19"/>
      <c r="N735" s="19"/>
    </row>
    <row r="736" spans="1:14" ht="15" x14ac:dyDescent="0.25">
      <c r="A736" s="54" t="s">
        <v>74</v>
      </c>
      <c r="B736" s="36">
        <v>15.265271838729387</v>
      </c>
      <c r="C736" s="37">
        <v>1</v>
      </c>
      <c r="D736" s="37">
        <v>-1</v>
      </c>
      <c r="E736" s="38">
        <v>0</v>
      </c>
      <c r="F736" s="37">
        <v>0</v>
      </c>
      <c r="G736" s="39">
        <v>0</v>
      </c>
      <c r="H736" s="40">
        <v>15.265271838729387</v>
      </c>
      <c r="J736" s="17">
        <v>55</v>
      </c>
      <c r="K736" s="17" t="str">
        <f t="shared" si="25"/>
        <v>040-Statute Law Committee</v>
      </c>
      <c r="L736" s="18" t="str">
        <f t="shared" si="26"/>
        <v>040</v>
      </c>
      <c r="M736" s="19"/>
      <c r="N736" s="19"/>
    </row>
    <row r="737" spans="1:14" ht="15" x14ac:dyDescent="0.25">
      <c r="A737" s="54" t="s">
        <v>75</v>
      </c>
      <c r="B737" s="36">
        <v>0</v>
      </c>
      <c r="C737" s="37">
        <v>0</v>
      </c>
      <c r="D737" s="37">
        <v>0</v>
      </c>
      <c r="E737" s="38">
        <v>0</v>
      </c>
      <c r="F737" s="37">
        <v>0</v>
      </c>
      <c r="G737" s="39">
        <v>0</v>
      </c>
      <c r="H737" s="40">
        <v>0</v>
      </c>
      <c r="J737" s="17">
        <v>56</v>
      </c>
      <c r="K737" s="17" t="str">
        <f t="shared" si="25"/>
        <v>040-Statute Law Committee</v>
      </c>
      <c r="L737" s="18" t="str">
        <f t="shared" si="26"/>
        <v>040</v>
      </c>
      <c r="M737" s="19"/>
      <c r="N737" s="19"/>
    </row>
    <row r="738" spans="1:14" ht="15" x14ac:dyDescent="0.25">
      <c r="A738" s="54" t="s">
        <v>76</v>
      </c>
      <c r="B738" s="36">
        <v>2.0846266949844794</v>
      </c>
      <c r="C738" s="37">
        <v>0</v>
      </c>
      <c r="D738" s="37">
        <v>0</v>
      </c>
      <c r="E738" s="38">
        <v>0</v>
      </c>
      <c r="F738" s="37">
        <v>0</v>
      </c>
      <c r="G738" s="39">
        <v>0</v>
      </c>
      <c r="H738" s="40">
        <v>2.0846266949844794</v>
      </c>
      <c r="J738" s="17">
        <v>57</v>
      </c>
      <c r="K738" s="17" t="str">
        <f t="shared" si="25"/>
        <v>040-Statute Law Committee</v>
      </c>
      <c r="L738" s="18" t="str">
        <f t="shared" si="26"/>
        <v>040</v>
      </c>
      <c r="M738" s="19"/>
      <c r="N738" s="19"/>
    </row>
    <row r="739" spans="1:14" ht="15" x14ac:dyDescent="0.25">
      <c r="A739" s="54" t="s">
        <v>77</v>
      </c>
      <c r="B739" s="36">
        <v>47.692793236773504</v>
      </c>
      <c r="C739" s="37">
        <v>0</v>
      </c>
      <c r="D739" s="37">
        <v>0</v>
      </c>
      <c r="E739" s="38">
        <v>0</v>
      </c>
      <c r="F739" s="37">
        <v>0</v>
      </c>
      <c r="G739" s="39">
        <v>0</v>
      </c>
      <c r="H739" s="40">
        <v>47.692793236773504</v>
      </c>
      <c r="J739" s="17">
        <v>58</v>
      </c>
      <c r="K739" s="17" t="str">
        <f t="shared" si="25"/>
        <v>040-Statute Law Committee</v>
      </c>
      <c r="L739" s="18" t="str">
        <f t="shared" si="26"/>
        <v>040</v>
      </c>
      <c r="M739" s="19"/>
      <c r="N739" s="19"/>
    </row>
    <row r="740" spans="1:14" ht="15" x14ac:dyDescent="0.25">
      <c r="A740" s="54" t="s">
        <v>78</v>
      </c>
      <c r="B740" s="36">
        <v>0</v>
      </c>
      <c r="C740" s="37">
        <v>0</v>
      </c>
      <c r="D740" s="37">
        <v>0</v>
      </c>
      <c r="E740" s="38">
        <v>0</v>
      </c>
      <c r="F740" s="37">
        <v>0</v>
      </c>
      <c r="G740" s="39">
        <v>0</v>
      </c>
      <c r="H740" s="40">
        <v>0</v>
      </c>
      <c r="J740" s="17">
        <v>59</v>
      </c>
      <c r="K740" s="17" t="str">
        <f t="shared" si="25"/>
        <v>040-Statute Law Committee</v>
      </c>
      <c r="L740" s="18" t="str">
        <f t="shared" si="26"/>
        <v>040</v>
      </c>
      <c r="M740" s="19"/>
      <c r="N740" s="19"/>
    </row>
    <row r="741" spans="1:14" ht="15" x14ac:dyDescent="0.25">
      <c r="A741" s="54" t="s">
        <v>79</v>
      </c>
      <c r="B741" s="36">
        <v>0</v>
      </c>
      <c r="C741" s="37">
        <v>0</v>
      </c>
      <c r="D741" s="37">
        <v>0</v>
      </c>
      <c r="E741" s="38">
        <v>0</v>
      </c>
      <c r="F741" s="37">
        <v>0</v>
      </c>
      <c r="G741" s="39">
        <v>0</v>
      </c>
      <c r="H741" s="40">
        <v>0</v>
      </c>
      <c r="J741" s="17">
        <v>60</v>
      </c>
      <c r="K741" s="17" t="str">
        <f t="shared" si="25"/>
        <v>040-Statute Law Committee</v>
      </c>
      <c r="L741" s="18" t="str">
        <f t="shared" si="26"/>
        <v>040</v>
      </c>
      <c r="M741" s="19"/>
      <c r="N741" s="19"/>
    </row>
    <row r="742" spans="1:14" ht="15" x14ac:dyDescent="0.25">
      <c r="A742" s="54"/>
      <c r="B742" s="36"/>
      <c r="C742" s="37"/>
      <c r="D742" s="37"/>
      <c r="E742" s="38"/>
      <c r="F742" s="37"/>
      <c r="G742" s="39"/>
      <c r="H742" s="40"/>
      <c r="J742" s="17">
        <v>61</v>
      </c>
      <c r="K742" s="17" t="str">
        <f t="shared" si="25"/>
        <v>040-Statute Law Committee</v>
      </c>
      <c r="L742" s="18" t="str">
        <f t="shared" si="26"/>
        <v>040</v>
      </c>
      <c r="M742" s="19"/>
      <c r="N742" s="19"/>
    </row>
    <row r="743" spans="1:14" x14ac:dyDescent="0.2">
      <c r="A743" s="44" t="s">
        <v>80</v>
      </c>
      <c r="B743" s="45">
        <v>665.04816606697932</v>
      </c>
      <c r="C743" s="46">
        <v>1</v>
      </c>
      <c r="D743" s="46">
        <v>4</v>
      </c>
      <c r="E743" s="47">
        <v>0</v>
      </c>
      <c r="F743" s="46">
        <v>2</v>
      </c>
      <c r="G743" s="48">
        <v>7</v>
      </c>
      <c r="H743" s="49">
        <v>672.04816606697932</v>
      </c>
      <c r="J743" s="17">
        <v>62</v>
      </c>
      <c r="K743" s="17" t="str">
        <f t="shared" si="25"/>
        <v>040-Statute Law Committee</v>
      </c>
      <c r="L743" s="18" t="str">
        <f t="shared" si="26"/>
        <v>040</v>
      </c>
      <c r="M743" s="19"/>
      <c r="N743" s="19"/>
    </row>
    <row r="744" spans="1:14" ht="15" x14ac:dyDescent="0.25">
      <c r="A744" s="54"/>
      <c r="B744" s="36"/>
      <c r="C744" s="37"/>
      <c r="D744" s="37"/>
      <c r="E744" s="38"/>
      <c r="F744" s="37"/>
      <c r="G744" s="39"/>
      <c r="H744" s="40"/>
      <c r="J744" s="17">
        <v>63</v>
      </c>
      <c r="K744" s="17" t="str">
        <f t="shared" si="25"/>
        <v>040-Statute Law Committee</v>
      </c>
      <c r="L744" s="18" t="str">
        <f t="shared" si="26"/>
        <v>040</v>
      </c>
      <c r="M744" s="19"/>
      <c r="N744" s="19"/>
    </row>
    <row r="745" spans="1:14" ht="15" x14ac:dyDescent="0.25">
      <c r="A745" s="54" t="s">
        <v>81</v>
      </c>
      <c r="B745" s="36">
        <v>11.321795708139863</v>
      </c>
      <c r="C745" s="37">
        <v>0</v>
      </c>
      <c r="D745" s="37">
        <v>0</v>
      </c>
      <c r="E745" s="38">
        <v>0</v>
      </c>
      <c r="F745" s="37">
        <v>0</v>
      </c>
      <c r="G745" s="39">
        <v>0</v>
      </c>
      <c r="H745" s="40">
        <v>11.321795708139863</v>
      </c>
      <c r="J745" s="17">
        <v>64</v>
      </c>
      <c r="K745" s="17" t="str">
        <f t="shared" si="25"/>
        <v>040-Statute Law Committee</v>
      </c>
      <c r="L745" s="18" t="str">
        <f t="shared" si="26"/>
        <v>040</v>
      </c>
      <c r="M745" s="19"/>
      <c r="N745" s="19"/>
    </row>
    <row r="746" spans="1:14" x14ac:dyDescent="0.2">
      <c r="A746" s="44" t="s">
        <v>82</v>
      </c>
      <c r="B746" s="45">
        <v>11.321795708139863</v>
      </c>
      <c r="C746" s="46">
        <v>0</v>
      </c>
      <c r="D746" s="46">
        <v>0</v>
      </c>
      <c r="E746" s="47">
        <v>0</v>
      </c>
      <c r="F746" s="46">
        <v>0</v>
      </c>
      <c r="G746" s="48">
        <v>0</v>
      </c>
      <c r="H746" s="49">
        <v>11.321795708139863</v>
      </c>
      <c r="J746" s="17">
        <v>65</v>
      </c>
      <c r="K746" s="17" t="str">
        <f t="shared" si="25"/>
        <v>040-Statute Law Committee</v>
      </c>
      <c r="L746" s="18" t="str">
        <f t="shared" si="26"/>
        <v>040</v>
      </c>
      <c r="M746" s="19"/>
      <c r="N746" s="19"/>
    </row>
    <row r="747" spans="1:14" ht="15" x14ac:dyDescent="0.25">
      <c r="A747" s="54"/>
      <c r="B747" s="54"/>
      <c r="C747" s="54"/>
      <c r="D747" s="54"/>
      <c r="E747" s="54"/>
      <c r="F747" s="54"/>
      <c r="G747" s="54"/>
      <c r="H747" s="54"/>
      <c r="J747" s="17">
        <v>66</v>
      </c>
      <c r="K747" s="17" t="str">
        <f t="shared" si="25"/>
        <v>040-Statute Law Committee</v>
      </c>
      <c r="L747" s="18" t="str">
        <f t="shared" si="26"/>
        <v>040</v>
      </c>
      <c r="M747" s="19"/>
      <c r="N747" s="19"/>
    </row>
    <row r="748" spans="1:14" x14ac:dyDescent="0.2">
      <c r="A748" s="58"/>
      <c r="B748" s="39"/>
      <c r="C748" s="51"/>
      <c r="D748" s="51"/>
      <c r="E748" s="52"/>
      <c r="F748" s="51"/>
      <c r="G748" s="39"/>
      <c r="H748" s="53"/>
      <c r="J748" s="17">
        <v>67</v>
      </c>
      <c r="K748" s="17" t="str">
        <f t="shared" si="25"/>
        <v>040-Statute Law Committee</v>
      </c>
      <c r="L748" s="18" t="str">
        <f t="shared" si="26"/>
        <v>040</v>
      </c>
      <c r="M748" s="19"/>
      <c r="N748" s="19"/>
    </row>
    <row r="749" spans="1:14" x14ac:dyDescent="0.2">
      <c r="A749" s="59" t="s">
        <v>83</v>
      </c>
      <c r="B749" s="60">
        <v>905.70710903279155</v>
      </c>
      <c r="C749" s="61">
        <v>0</v>
      </c>
      <c r="D749" s="61">
        <v>5</v>
      </c>
      <c r="E749" s="62">
        <v>-11</v>
      </c>
      <c r="F749" s="61">
        <v>67</v>
      </c>
      <c r="G749" s="60">
        <v>61</v>
      </c>
      <c r="H749" s="63">
        <v>966.70710903279155</v>
      </c>
      <c r="J749" s="17">
        <v>68</v>
      </c>
      <c r="K749" s="17" t="str">
        <f t="shared" si="25"/>
        <v>040-Statute Law Committee</v>
      </c>
      <c r="L749" s="18" t="str">
        <f t="shared" si="26"/>
        <v>040</v>
      </c>
      <c r="M749" s="19"/>
      <c r="N749" s="19"/>
    </row>
    <row r="750" spans="1:14" x14ac:dyDescent="0.2">
      <c r="A750" s="64"/>
      <c r="B750" s="65"/>
      <c r="C750" s="65"/>
      <c r="D750" s="65"/>
      <c r="E750" s="65"/>
      <c r="F750" s="65"/>
      <c r="G750" s="65"/>
      <c r="H750" s="65"/>
      <c r="J750" s="17">
        <v>1</v>
      </c>
      <c r="K750" s="17" t="str">
        <f>IF(J750=7,A651,IF(J750&gt;7,K740,""))</f>
        <v/>
      </c>
      <c r="L750" s="18" t="str">
        <f t="shared" si="26"/>
        <v/>
      </c>
      <c r="M750" s="19"/>
      <c r="N750" s="19"/>
    </row>
    <row r="751" spans="1:14" x14ac:dyDescent="0.2">
      <c r="A751" s="64"/>
      <c r="B751" s="65"/>
      <c r="C751" s="65"/>
      <c r="D751" s="65"/>
      <c r="E751" s="65"/>
      <c r="F751" s="65"/>
      <c r="G751" s="65"/>
      <c r="H751" s="65"/>
      <c r="J751" s="17">
        <v>2</v>
      </c>
      <c r="K751" s="17" t="str">
        <f>IF(J751=7,A652,IF(J751&gt;7,K750,""))</f>
        <v/>
      </c>
      <c r="L751" s="18" t="str">
        <f t="shared" si="26"/>
        <v/>
      </c>
      <c r="M751" s="19"/>
      <c r="N751" s="19"/>
    </row>
    <row r="752" spans="1:14" ht="15" x14ac:dyDescent="0.25">
      <c r="A752"/>
      <c r="B752"/>
      <c r="C752"/>
      <c r="D752"/>
      <c r="E752"/>
      <c r="F752"/>
      <c r="G752"/>
      <c r="H752"/>
      <c r="J752" s="17">
        <v>3</v>
      </c>
      <c r="K752" s="17" t="str">
        <f>IF(J752=7,A653,IF(J752&gt;7,K751,""))</f>
        <v/>
      </c>
      <c r="L752" s="18" t="str">
        <f t="shared" si="26"/>
        <v/>
      </c>
      <c r="M752" s="19"/>
      <c r="N752" s="19"/>
    </row>
    <row r="753" spans="1:14" ht="15" x14ac:dyDescent="0.25">
      <c r="A753"/>
      <c r="B753"/>
      <c r="C753"/>
      <c r="D753"/>
      <c r="E753"/>
      <c r="F753"/>
      <c r="G753"/>
      <c r="H753"/>
      <c r="J753" s="17">
        <v>4</v>
      </c>
      <c r="K753" s="17" t="str">
        <f>IF(J753=7,A654,IF(J753&gt;7,K752,""))</f>
        <v/>
      </c>
      <c r="L753" s="18" t="str">
        <f t="shared" si="26"/>
        <v/>
      </c>
      <c r="M753" s="19"/>
      <c r="N753" s="19"/>
    </row>
    <row r="754" spans="1:14" ht="15.75" x14ac:dyDescent="0.25">
      <c r="A754" s="21" t="s">
        <v>7</v>
      </c>
      <c r="B754" s="22"/>
      <c r="C754" s="22"/>
      <c r="D754" s="22"/>
      <c r="E754" s="22"/>
      <c r="F754" s="22"/>
      <c r="G754" s="22"/>
      <c r="H754" s="22"/>
      <c r="J754" s="17">
        <v>5</v>
      </c>
      <c r="K754" s="17" t="str">
        <f>IF(J754=7,A655,IF(J754&gt;7,K753,""))</f>
        <v/>
      </c>
      <c r="L754" s="18" t="str">
        <f t="shared" si="26"/>
        <v/>
      </c>
      <c r="M754" s="19"/>
      <c r="N754" s="19"/>
    </row>
    <row r="755" spans="1:14" ht="15" x14ac:dyDescent="0.25">
      <c r="A755" s="23" t="s">
        <v>8</v>
      </c>
      <c r="B755" s="24"/>
      <c r="C755" s="24"/>
      <c r="D755" s="24"/>
      <c r="E755" s="24"/>
      <c r="F755" s="24"/>
      <c r="G755" s="24"/>
      <c r="H755" s="24"/>
      <c r="J755" s="17">
        <v>6</v>
      </c>
      <c r="K755" s="17" t="str">
        <f>IF(J755=7,A656,IF(J755&gt;7,K754,""))</f>
        <v/>
      </c>
      <c r="L755" s="18" t="str">
        <f t="shared" si="26"/>
        <v/>
      </c>
      <c r="M755" s="19"/>
      <c r="N755" s="19"/>
    </row>
    <row r="756" spans="1:14" ht="15" x14ac:dyDescent="0.25">
      <c r="A756" s="25" t="s">
        <v>94</v>
      </c>
      <c r="B756" s="22"/>
      <c r="C756" s="22"/>
      <c r="D756" s="22"/>
      <c r="E756" s="22"/>
      <c r="F756" s="22"/>
      <c r="G756" s="22"/>
      <c r="H756" s="22"/>
      <c r="J756" s="17">
        <v>7</v>
      </c>
      <c r="K756" s="17" t="str">
        <f>IF(J756=7,A756,IF(J756&gt;7,K755,""))</f>
        <v>045-Supreme Court</v>
      </c>
      <c r="L756" s="18" t="str">
        <f t="shared" si="26"/>
        <v>045</v>
      </c>
      <c r="M756" s="19"/>
      <c r="N756" s="19"/>
    </row>
    <row r="757" spans="1:14" ht="15" x14ac:dyDescent="0.25">
      <c r="A757" s="25"/>
      <c r="B757" s="22"/>
      <c r="C757" s="22"/>
      <c r="D757" s="22"/>
      <c r="E757" s="22"/>
      <c r="F757" s="22"/>
      <c r="G757" s="22"/>
      <c r="H757" s="22"/>
      <c r="J757" s="17">
        <v>8</v>
      </c>
      <c r="K757" s="17" t="str">
        <f t="shared" ref="K757:K817" si="27">IF(J757=7,A658,IF(J757&gt;7,K756,""))</f>
        <v>045-Supreme Court</v>
      </c>
      <c r="L757" s="18" t="str">
        <f t="shared" si="26"/>
        <v>045</v>
      </c>
      <c r="M757" s="19"/>
      <c r="N757" s="19"/>
    </row>
    <row r="758" spans="1:14" ht="15" x14ac:dyDescent="0.25">
      <c r="A758" s="26"/>
      <c r="B758" s="27"/>
      <c r="C758" s="94" t="s">
        <v>10</v>
      </c>
      <c r="D758" s="95"/>
      <c r="E758" s="94" t="s">
        <v>11</v>
      </c>
      <c r="F758" s="95"/>
      <c r="G758" s="28"/>
      <c r="H758" s="28"/>
      <c r="J758" s="17">
        <v>9</v>
      </c>
      <c r="K758" s="17" t="str">
        <f t="shared" si="27"/>
        <v>045-Supreme Court</v>
      </c>
      <c r="L758" s="18" t="str">
        <f t="shared" si="26"/>
        <v>045</v>
      </c>
      <c r="M758" s="19"/>
      <c r="N758" s="19"/>
    </row>
    <row r="759" spans="1:14" ht="24" x14ac:dyDescent="0.2">
      <c r="A759" s="29" t="s">
        <v>12</v>
      </c>
      <c r="B759" s="30" t="s">
        <v>13</v>
      </c>
      <c r="C759" s="31" t="s">
        <v>14</v>
      </c>
      <c r="D759" s="32" t="s">
        <v>15</v>
      </c>
      <c r="E759" s="31" t="s">
        <v>14</v>
      </c>
      <c r="F759" s="32" t="s">
        <v>15</v>
      </c>
      <c r="G759" s="33" t="s">
        <v>16</v>
      </c>
      <c r="H759" s="33" t="s">
        <v>17</v>
      </c>
      <c r="J759" s="17">
        <v>10</v>
      </c>
      <c r="K759" s="17" t="str">
        <f t="shared" si="27"/>
        <v>045-Supreme Court</v>
      </c>
      <c r="L759" s="18" t="str">
        <f t="shared" si="26"/>
        <v>045</v>
      </c>
      <c r="M759" s="19"/>
      <c r="N759" s="19"/>
    </row>
    <row r="760" spans="1:14" ht="15" x14ac:dyDescent="0.25">
      <c r="A760" s="35" t="s">
        <v>20</v>
      </c>
      <c r="B760" s="36">
        <v>1.7131704126228733</v>
      </c>
      <c r="C760" s="37">
        <v>0</v>
      </c>
      <c r="D760" s="37">
        <v>0</v>
      </c>
      <c r="E760" s="38">
        <v>0</v>
      </c>
      <c r="F760" s="37">
        <v>0</v>
      </c>
      <c r="G760" s="39">
        <v>0</v>
      </c>
      <c r="H760" s="40">
        <v>1.7131704126228733</v>
      </c>
      <c r="J760" s="17">
        <v>11</v>
      </c>
      <c r="K760" s="17" t="str">
        <f t="shared" si="27"/>
        <v>045-Supreme Court</v>
      </c>
      <c r="L760" s="18" t="str">
        <f t="shared" si="26"/>
        <v>045</v>
      </c>
      <c r="M760" s="19" t="s">
        <v>21</v>
      </c>
      <c r="N760" s="19"/>
    </row>
    <row r="761" spans="1:14" ht="15" x14ac:dyDescent="0.25">
      <c r="A761" s="42" t="s">
        <v>22</v>
      </c>
      <c r="B761" s="36">
        <v>15.639560183949694</v>
      </c>
      <c r="C761" s="37">
        <v>0</v>
      </c>
      <c r="D761" s="37">
        <v>0</v>
      </c>
      <c r="E761" s="38">
        <v>0</v>
      </c>
      <c r="F761" s="37">
        <v>0</v>
      </c>
      <c r="G761" s="39">
        <v>0</v>
      </c>
      <c r="H761" s="40">
        <v>15.639560183949694</v>
      </c>
      <c r="J761" s="17">
        <v>12</v>
      </c>
      <c r="K761" s="17" t="str">
        <f t="shared" si="27"/>
        <v>045-Supreme Court</v>
      </c>
      <c r="L761" s="18" t="str">
        <f t="shared" si="26"/>
        <v>045</v>
      </c>
      <c r="M761" s="19"/>
      <c r="N761" s="19"/>
    </row>
    <row r="762" spans="1:14" ht="15" x14ac:dyDescent="0.25">
      <c r="A762" s="42" t="s">
        <v>23</v>
      </c>
      <c r="B762" s="36">
        <v>28.471653496524272</v>
      </c>
      <c r="C762" s="37">
        <v>-2</v>
      </c>
      <c r="D762" s="37">
        <v>1</v>
      </c>
      <c r="E762" s="38">
        <v>0</v>
      </c>
      <c r="F762" s="37">
        <v>0</v>
      </c>
      <c r="G762" s="39">
        <v>-1</v>
      </c>
      <c r="H762" s="40">
        <v>27.471653496524272</v>
      </c>
      <c r="J762" s="17">
        <v>13</v>
      </c>
      <c r="K762" s="17" t="str">
        <f t="shared" si="27"/>
        <v>045-Supreme Court</v>
      </c>
      <c r="L762" s="18" t="str">
        <f t="shared" si="26"/>
        <v>045</v>
      </c>
      <c r="M762" s="19"/>
      <c r="N762" s="19"/>
    </row>
    <row r="763" spans="1:14" ht="15" x14ac:dyDescent="0.25">
      <c r="A763" s="42" t="s">
        <v>24</v>
      </c>
      <c r="B763" s="36">
        <v>65.225427400000001</v>
      </c>
      <c r="C763" s="37">
        <v>0</v>
      </c>
      <c r="D763" s="37">
        <v>0</v>
      </c>
      <c r="E763" s="38">
        <v>0</v>
      </c>
      <c r="F763" s="37">
        <v>0</v>
      </c>
      <c r="G763" s="39">
        <v>0</v>
      </c>
      <c r="H763" s="40">
        <v>65.225427400000001</v>
      </c>
      <c r="J763" s="17">
        <v>14</v>
      </c>
      <c r="K763" s="17" t="str">
        <f t="shared" si="27"/>
        <v>045-Supreme Court</v>
      </c>
      <c r="L763" s="18" t="str">
        <f t="shared" si="26"/>
        <v>045</v>
      </c>
      <c r="M763" s="19"/>
      <c r="N763" s="19"/>
    </row>
    <row r="764" spans="1:14" ht="15" x14ac:dyDescent="0.25">
      <c r="A764" s="42" t="s">
        <v>25</v>
      </c>
      <c r="B764" s="36">
        <v>0</v>
      </c>
      <c r="C764" s="37">
        <v>0</v>
      </c>
      <c r="D764" s="37">
        <v>0</v>
      </c>
      <c r="E764" s="38">
        <v>0</v>
      </c>
      <c r="F764" s="37">
        <v>0</v>
      </c>
      <c r="G764" s="39">
        <v>0</v>
      </c>
      <c r="H764" s="40">
        <v>0</v>
      </c>
      <c r="J764" s="17">
        <v>15</v>
      </c>
      <c r="K764" s="17" t="str">
        <f t="shared" si="27"/>
        <v>045-Supreme Court</v>
      </c>
      <c r="L764" s="18" t="str">
        <f t="shared" si="26"/>
        <v>045</v>
      </c>
      <c r="M764" s="19"/>
      <c r="N764" s="19"/>
    </row>
    <row r="765" spans="1:14" ht="15" x14ac:dyDescent="0.25">
      <c r="A765" s="42" t="s">
        <v>26</v>
      </c>
      <c r="B765" s="36">
        <v>45.493985512832722</v>
      </c>
      <c r="C765" s="37">
        <v>1</v>
      </c>
      <c r="D765" s="37">
        <v>1</v>
      </c>
      <c r="E765" s="38">
        <v>0</v>
      </c>
      <c r="F765" s="37">
        <v>0</v>
      </c>
      <c r="G765" s="39">
        <v>2</v>
      </c>
      <c r="H765" s="40">
        <v>47.493985512832722</v>
      </c>
      <c r="J765" s="17">
        <v>16</v>
      </c>
      <c r="K765" s="17" t="str">
        <f t="shared" si="27"/>
        <v>045-Supreme Court</v>
      </c>
      <c r="L765" s="18" t="str">
        <f t="shared" si="26"/>
        <v>045</v>
      </c>
      <c r="M765" s="19"/>
      <c r="N765" s="19"/>
    </row>
    <row r="766" spans="1:14" ht="15" x14ac:dyDescent="0.25">
      <c r="A766" s="42" t="s">
        <v>27</v>
      </c>
      <c r="B766" s="36">
        <v>694.02500313913356</v>
      </c>
      <c r="C766" s="37">
        <v>0</v>
      </c>
      <c r="D766" s="37">
        <v>0</v>
      </c>
      <c r="E766" s="38">
        <v>0</v>
      </c>
      <c r="F766" s="37">
        <v>0</v>
      </c>
      <c r="G766" s="39">
        <v>0</v>
      </c>
      <c r="H766" s="40">
        <v>694.02500313913356</v>
      </c>
      <c r="J766" s="17">
        <v>17</v>
      </c>
      <c r="K766" s="17" t="str">
        <f t="shared" si="27"/>
        <v>045-Supreme Court</v>
      </c>
      <c r="L766" s="18" t="str">
        <f t="shared" si="26"/>
        <v>045</v>
      </c>
      <c r="M766" s="19"/>
      <c r="N766" s="19"/>
    </row>
    <row r="767" spans="1:14" x14ac:dyDescent="0.2">
      <c r="A767" s="43"/>
      <c r="B767" s="36"/>
      <c r="C767" s="37"/>
      <c r="D767" s="37"/>
      <c r="E767" s="38"/>
      <c r="F767" s="37"/>
      <c r="G767" s="39"/>
      <c r="H767" s="40"/>
      <c r="J767" s="17">
        <v>18</v>
      </c>
      <c r="K767" s="17" t="str">
        <f t="shared" si="27"/>
        <v>045-Supreme Court</v>
      </c>
      <c r="L767" s="18" t="str">
        <f t="shared" si="26"/>
        <v>045</v>
      </c>
      <c r="M767" s="19"/>
      <c r="N767" s="19"/>
    </row>
    <row r="768" spans="1:14" x14ac:dyDescent="0.2">
      <c r="A768" s="44"/>
      <c r="B768" s="45">
        <v>850.56880014506305</v>
      </c>
      <c r="C768" s="46">
        <v>-1</v>
      </c>
      <c r="D768" s="46">
        <v>2</v>
      </c>
      <c r="E768" s="47">
        <v>0</v>
      </c>
      <c r="F768" s="46">
        <v>0</v>
      </c>
      <c r="G768" s="48">
        <v>1</v>
      </c>
      <c r="H768" s="49">
        <v>851.56880014506305</v>
      </c>
      <c r="J768" s="17">
        <v>19</v>
      </c>
      <c r="K768" s="17" t="str">
        <f t="shared" si="27"/>
        <v>045-Supreme Court</v>
      </c>
      <c r="L768" s="18" t="str">
        <f t="shared" si="26"/>
        <v>045</v>
      </c>
      <c r="M768" s="19"/>
      <c r="N768" s="19"/>
    </row>
    <row r="769" spans="1:14" x14ac:dyDescent="0.2">
      <c r="A769" s="50"/>
      <c r="B769" s="39"/>
      <c r="C769" s="51"/>
      <c r="D769" s="51"/>
      <c r="E769" s="52"/>
      <c r="F769" s="51"/>
      <c r="G769" s="39"/>
      <c r="H769" s="53"/>
      <c r="J769" s="17">
        <v>20</v>
      </c>
      <c r="K769" s="17" t="str">
        <f t="shared" si="27"/>
        <v>045-Supreme Court</v>
      </c>
      <c r="L769" s="18" t="str">
        <f t="shared" si="26"/>
        <v>045</v>
      </c>
      <c r="M769" s="19"/>
      <c r="N769" s="19"/>
    </row>
    <row r="770" spans="1:14" ht="15" x14ac:dyDescent="0.25">
      <c r="A770" s="42" t="s">
        <v>28</v>
      </c>
      <c r="B770" s="36">
        <v>28.75423209699677</v>
      </c>
      <c r="C770" s="37">
        <v>0</v>
      </c>
      <c r="D770" s="37">
        <v>0</v>
      </c>
      <c r="E770" s="38">
        <v>-31</v>
      </c>
      <c r="F770" s="37">
        <v>33</v>
      </c>
      <c r="G770" s="39">
        <v>2</v>
      </c>
      <c r="H770" s="40">
        <v>30.75423209699677</v>
      </c>
      <c r="J770" s="17">
        <v>21</v>
      </c>
      <c r="K770" s="17" t="str">
        <f t="shared" si="27"/>
        <v>045-Supreme Court</v>
      </c>
      <c r="L770" s="18" t="str">
        <f t="shared" si="26"/>
        <v>045</v>
      </c>
      <c r="M770" s="19"/>
      <c r="N770" s="19"/>
    </row>
    <row r="771" spans="1:14" ht="15" x14ac:dyDescent="0.25">
      <c r="A771" s="42" t="s">
        <v>29</v>
      </c>
      <c r="B771" s="36">
        <v>73.628199663183324</v>
      </c>
      <c r="C771" s="37">
        <v>0</v>
      </c>
      <c r="D771" s="37">
        <v>0</v>
      </c>
      <c r="E771" s="38">
        <v>18</v>
      </c>
      <c r="F771" s="37">
        <v>60</v>
      </c>
      <c r="G771" s="39">
        <v>78</v>
      </c>
      <c r="H771" s="40">
        <v>151.62819966318332</v>
      </c>
      <c r="J771" s="17">
        <v>22</v>
      </c>
      <c r="K771" s="17" t="str">
        <f t="shared" si="27"/>
        <v>045-Supreme Court</v>
      </c>
      <c r="L771" s="18" t="str">
        <f t="shared" si="26"/>
        <v>045</v>
      </c>
      <c r="M771" s="19"/>
      <c r="N771" s="19"/>
    </row>
    <row r="772" spans="1:14" ht="15" x14ac:dyDescent="0.25">
      <c r="A772" s="42" t="s">
        <v>30</v>
      </c>
      <c r="B772" s="36">
        <v>66.560738817329451</v>
      </c>
      <c r="C772" s="37">
        <v>0</v>
      </c>
      <c r="D772" s="37">
        <v>0</v>
      </c>
      <c r="E772" s="38">
        <v>0</v>
      </c>
      <c r="F772" s="37">
        <v>0</v>
      </c>
      <c r="G772" s="39">
        <v>0</v>
      </c>
      <c r="H772" s="40">
        <v>66.560738817329451</v>
      </c>
      <c r="J772" s="17">
        <v>23</v>
      </c>
      <c r="K772" s="17" t="str">
        <f t="shared" si="27"/>
        <v>045-Supreme Court</v>
      </c>
      <c r="L772" s="18" t="str">
        <f t="shared" si="26"/>
        <v>045</v>
      </c>
      <c r="M772" s="19"/>
      <c r="N772" s="19"/>
    </row>
    <row r="773" spans="1:14" ht="15" x14ac:dyDescent="0.25">
      <c r="A773" s="54"/>
      <c r="B773" s="36"/>
      <c r="C773" s="37"/>
      <c r="D773" s="37"/>
      <c r="E773" s="38"/>
      <c r="F773" s="37"/>
      <c r="G773" s="39"/>
      <c r="H773" s="40"/>
      <c r="J773" s="17">
        <v>24</v>
      </c>
      <c r="K773" s="17" t="str">
        <f t="shared" si="27"/>
        <v>045-Supreme Court</v>
      </c>
      <c r="L773" s="18" t="str">
        <f t="shared" si="26"/>
        <v>045</v>
      </c>
      <c r="M773" s="19"/>
      <c r="N773" s="19"/>
    </row>
    <row r="774" spans="1:14" x14ac:dyDescent="0.2">
      <c r="A774" s="44" t="s">
        <v>31</v>
      </c>
      <c r="B774" s="45">
        <v>168.94317057750953</v>
      </c>
      <c r="C774" s="46">
        <v>0</v>
      </c>
      <c r="D774" s="46">
        <v>0</v>
      </c>
      <c r="E774" s="46">
        <v>-13</v>
      </c>
      <c r="F774" s="46">
        <v>93</v>
      </c>
      <c r="G774" s="46">
        <v>80</v>
      </c>
      <c r="H774" s="49">
        <v>248.94317057750953</v>
      </c>
      <c r="J774" s="17">
        <v>25</v>
      </c>
      <c r="K774" s="17" t="str">
        <f t="shared" si="27"/>
        <v>045-Supreme Court</v>
      </c>
      <c r="L774" s="18" t="str">
        <f t="shared" si="26"/>
        <v>045</v>
      </c>
      <c r="M774" s="19"/>
      <c r="N774" s="19"/>
    </row>
    <row r="775" spans="1:14" ht="15" x14ac:dyDescent="0.25">
      <c r="A775" s="54"/>
      <c r="B775" s="36"/>
      <c r="C775" s="37"/>
      <c r="D775" s="37"/>
      <c r="E775" s="38"/>
      <c r="F775" s="37"/>
      <c r="G775" s="39"/>
      <c r="H775" s="40"/>
      <c r="J775" s="17">
        <v>26</v>
      </c>
      <c r="K775" s="17" t="str">
        <f t="shared" si="27"/>
        <v>045-Supreme Court</v>
      </c>
      <c r="L775" s="18" t="str">
        <f t="shared" si="26"/>
        <v>045</v>
      </c>
      <c r="M775" s="19"/>
      <c r="N775" s="19"/>
    </row>
    <row r="776" spans="1:14" ht="15" x14ac:dyDescent="0.25">
      <c r="A776" s="54" t="s">
        <v>32</v>
      </c>
      <c r="B776" s="36">
        <v>2.2029558946633858</v>
      </c>
      <c r="C776" s="37">
        <v>0</v>
      </c>
      <c r="D776" s="37">
        <v>0</v>
      </c>
      <c r="E776" s="38">
        <v>0</v>
      </c>
      <c r="F776" s="37">
        <v>0</v>
      </c>
      <c r="G776" s="39">
        <v>0</v>
      </c>
      <c r="H776" s="40">
        <v>2.2029558946633858</v>
      </c>
      <c r="J776" s="17">
        <v>27</v>
      </c>
      <c r="K776" s="17" t="str">
        <f t="shared" si="27"/>
        <v>045-Supreme Court</v>
      </c>
      <c r="L776" s="18" t="str">
        <f t="shared" si="26"/>
        <v>045</v>
      </c>
      <c r="M776" s="19" t="s">
        <v>33</v>
      </c>
      <c r="N776" s="19"/>
    </row>
    <row r="777" spans="1:14" ht="15" x14ac:dyDescent="0.25">
      <c r="A777" s="54" t="s">
        <v>34</v>
      </c>
      <c r="B777" s="36">
        <v>9.9300977386652534</v>
      </c>
      <c r="C777" s="37">
        <v>0</v>
      </c>
      <c r="D777" s="37">
        <v>0</v>
      </c>
      <c r="E777" s="38">
        <v>0</v>
      </c>
      <c r="F777" s="37">
        <v>0</v>
      </c>
      <c r="G777" s="39">
        <v>0</v>
      </c>
      <c r="H777" s="40">
        <v>9.9300977386652534</v>
      </c>
      <c r="J777" s="17">
        <v>28</v>
      </c>
      <c r="K777" s="17" t="str">
        <f t="shared" si="27"/>
        <v>045-Supreme Court</v>
      </c>
      <c r="L777" s="18" t="str">
        <f t="shared" si="26"/>
        <v>045</v>
      </c>
      <c r="M777" s="19" t="s">
        <v>35</v>
      </c>
      <c r="N777" s="19"/>
    </row>
    <row r="778" spans="1:14" ht="15" x14ac:dyDescent="0.25">
      <c r="A778" s="54" t="s">
        <v>36</v>
      </c>
      <c r="B778" s="36">
        <v>3.4953802598310704</v>
      </c>
      <c r="C778" s="37">
        <v>0</v>
      </c>
      <c r="D778" s="37">
        <v>0</v>
      </c>
      <c r="E778" s="38">
        <v>0</v>
      </c>
      <c r="F778" s="37">
        <v>0</v>
      </c>
      <c r="G778" s="39">
        <v>0</v>
      </c>
      <c r="H778" s="40">
        <v>3.4953802598310704</v>
      </c>
      <c r="J778" s="17">
        <v>29</v>
      </c>
      <c r="K778" s="17" t="str">
        <f t="shared" si="27"/>
        <v>045-Supreme Court</v>
      </c>
      <c r="L778" s="18" t="str">
        <f t="shared" si="26"/>
        <v>045</v>
      </c>
      <c r="M778" s="19" t="s">
        <v>37</v>
      </c>
      <c r="N778" s="19"/>
    </row>
    <row r="779" spans="1:14" ht="15" x14ac:dyDescent="0.25">
      <c r="A779" s="54" t="s">
        <v>38</v>
      </c>
      <c r="B779" s="36">
        <v>0</v>
      </c>
      <c r="C779" s="37">
        <v>0</v>
      </c>
      <c r="D779" s="37">
        <v>0</v>
      </c>
      <c r="E779" s="38">
        <v>0</v>
      </c>
      <c r="F779" s="37">
        <v>0</v>
      </c>
      <c r="G779" s="39">
        <v>0</v>
      </c>
      <c r="H779" s="40">
        <v>0</v>
      </c>
      <c r="J779" s="17">
        <v>30</v>
      </c>
      <c r="K779" s="17" t="str">
        <f t="shared" si="27"/>
        <v>045-Supreme Court</v>
      </c>
      <c r="L779" s="18" t="str">
        <f t="shared" si="26"/>
        <v>045</v>
      </c>
      <c r="M779" s="19" t="s">
        <v>39</v>
      </c>
      <c r="N779" s="19"/>
    </row>
    <row r="780" spans="1:14" ht="15" x14ac:dyDescent="0.25">
      <c r="A780" s="54" t="s">
        <v>40</v>
      </c>
      <c r="B780" s="36">
        <v>0</v>
      </c>
      <c r="C780" s="37">
        <v>0</v>
      </c>
      <c r="D780" s="37">
        <v>0</v>
      </c>
      <c r="E780" s="38">
        <v>0</v>
      </c>
      <c r="F780" s="37">
        <v>0</v>
      </c>
      <c r="G780" s="39">
        <v>0</v>
      </c>
      <c r="H780" s="40">
        <v>0</v>
      </c>
      <c r="J780" s="17">
        <v>31</v>
      </c>
      <c r="K780" s="17" t="str">
        <f t="shared" si="27"/>
        <v>045-Supreme Court</v>
      </c>
      <c r="L780" s="18" t="str">
        <f t="shared" si="26"/>
        <v>045</v>
      </c>
      <c r="M780" s="19" t="s">
        <v>41</v>
      </c>
      <c r="N780" s="19"/>
    </row>
    <row r="781" spans="1:14" ht="15" x14ac:dyDescent="0.25">
      <c r="A781" s="54" t="s">
        <v>42</v>
      </c>
      <c r="B781" s="36">
        <v>13.040933129243285</v>
      </c>
      <c r="C781" s="37">
        <v>0</v>
      </c>
      <c r="D781" s="37">
        <v>0</v>
      </c>
      <c r="E781" s="38">
        <v>-6</v>
      </c>
      <c r="F781" s="37">
        <v>-7</v>
      </c>
      <c r="G781" s="39">
        <v>-13</v>
      </c>
      <c r="H781" s="40">
        <v>4.0933129243285293E-2</v>
      </c>
      <c r="J781" s="17">
        <v>32</v>
      </c>
      <c r="K781" s="17" t="str">
        <f t="shared" si="27"/>
        <v>045-Supreme Court</v>
      </c>
      <c r="L781" s="18" t="str">
        <f t="shared" si="26"/>
        <v>045</v>
      </c>
      <c r="M781" s="19" t="s">
        <v>43</v>
      </c>
      <c r="N781" s="19"/>
    </row>
    <row r="782" spans="1:14" ht="15" x14ac:dyDescent="0.25">
      <c r="A782" s="54" t="s">
        <v>44</v>
      </c>
      <c r="B782" s="36">
        <v>75.957874898432365</v>
      </c>
      <c r="C782" s="37">
        <v>0</v>
      </c>
      <c r="D782" s="37">
        <v>0</v>
      </c>
      <c r="E782" s="38">
        <v>0</v>
      </c>
      <c r="F782" s="37">
        <v>0</v>
      </c>
      <c r="G782" s="39">
        <v>0</v>
      </c>
      <c r="H782" s="40">
        <v>75.957874898432365</v>
      </c>
      <c r="J782" s="17">
        <v>33</v>
      </c>
      <c r="K782" s="17" t="str">
        <f t="shared" si="27"/>
        <v>045-Supreme Court</v>
      </c>
      <c r="L782" s="18" t="str">
        <f t="shared" si="26"/>
        <v>045</v>
      </c>
      <c r="M782" s="19" t="s">
        <v>45</v>
      </c>
      <c r="N782" s="19"/>
    </row>
    <row r="783" spans="1:14" ht="15" x14ac:dyDescent="0.25">
      <c r="A783" s="54" t="s">
        <v>46</v>
      </c>
      <c r="B783" s="36">
        <v>0</v>
      </c>
      <c r="C783" s="37">
        <v>0</v>
      </c>
      <c r="D783" s="37">
        <v>0</v>
      </c>
      <c r="E783" s="38">
        <v>0</v>
      </c>
      <c r="F783" s="37">
        <v>0</v>
      </c>
      <c r="G783" s="39">
        <v>0</v>
      </c>
      <c r="H783" s="40">
        <v>0</v>
      </c>
      <c r="J783" s="17">
        <v>34</v>
      </c>
      <c r="K783" s="17" t="str">
        <f t="shared" si="27"/>
        <v>045-Supreme Court</v>
      </c>
      <c r="L783" s="18" t="str">
        <f t="shared" si="26"/>
        <v>045</v>
      </c>
      <c r="M783" s="19" t="s">
        <v>47</v>
      </c>
      <c r="N783" s="19"/>
    </row>
    <row r="784" spans="1:14" ht="15" x14ac:dyDescent="0.25">
      <c r="A784" s="54" t="s">
        <v>48</v>
      </c>
      <c r="B784" s="36">
        <v>0</v>
      </c>
      <c r="C784" s="37">
        <v>0</v>
      </c>
      <c r="D784" s="37">
        <v>0</v>
      </c>
      <c r="E784" s="38">
        <v>0</v>
      </c>
      <c r="F784" s="37">
        <v>1</v>
      </c>
      <c r="G784" s="39">
        <v>1</v>
      </c>
      <c r="H784" s="40">
        <v>1</v>
      </c>
      <c r="J784" s="17">
        <v>35</v>
      </c>
      <c r="K784" s="17" t="str">
        <f t="shared" si="27"/>
        <v>045-Supreme Court</v>
      </c>
      <c r="L784" s="18" t="str">
        <f t="shared" si="26"/>
        <v>045</v>
      </c>
      <c r="M784" s="56" t="s">
        <v>49</v>
      </c>
      <c r="N784" s="19"/>
    </row>
    <row r="785" spans="1:14" ht="15" x14ac:dyDescent="0.25">
      <c r="A785" s="54" t="s">
        <v>50</v>
      </c>
      <c r="B785" s="36">
        <v>0.64745501497875413</v>
      </c>
      <c r="C785" s="37">
        <v>0</v>
      </c>
      <c r="D785" s="37">
        <v>0</v>
      </c>
      <c r="E785" s="38">
        <v>0</v>
      </c>
      <c r="F785" s="37">
        <v>0</v>
      </c>
      <c r="G785" s="39">
        <v>0</v>
      </c>
      <c r="H785" s="40">
        <v>0.64745501497875413</v>
      </c>
      <c r="J785" s="17">
        <v>36</v>
      </c>
      <c r="K785" s="17" t="str">
        <f t="shared" si="27"/>
        <v>045-Supreme Court</v>
      </c>
      <c r="L785" s="18" t="str">
        <f t="shared" si="26"/>
        <v>045</v>
      </c>
      <c r="M785" s="19" t="s">
        <v>51</v>
      </c>
      <c r="N785" s="19"/>
    </row>
    <row r="786" spans="1:14" ht="15" x14ac:dyDescent="0.25">
      <c r="A786" s="54" t="s">
        <v>52</v>
      </c>
      <c r="B786" s="36">
        <v>0</v>
      </c>
      <c r="C786" s="37">
        <v>0</v>
      </c>
      <c r="D786" s="37">
        <v>0</v>
      </c>
      <c r="E786" s="38">
        <v>2</v>
      </c>
      <c r="F786" s="37">
        <v>1</v>
      </c>
      <c r="G786" s="39">
        <v>3</v>
      </c>
      <c r="H786" s="40">
        <v>3</v>
      </c>
      <c r="J786" s="17">
        <v>37</v>
      </c>
      <c r="K786" s="17" t="str">
        <f t="shared" si="27"/>
        <v>045-Supreme Court</v>
      </c>
      <c r="L786" s="18" t="str">
        <f t="shared" si="26"/>
        <v>045</v>
      </c>
      <c r="M786" s="56" t="s">
        <v>53</v>
      </c>
      <c r="N786" s="19"/>
    </row>
    <row r="787" spans="1:14" ht="15" x14ac:dyDescent="0.25">
      <c r="A787" s="54" t="s">
        <v>54</v>
      </c>
      <c r="B787" s="36">
        <v>82.17987880269817</v>
      </c>
      <c r="C787" s="37">
        <v>0</v>
      </c>
      <c r="D787" s="37">
        <v>0</v>
      </c>
      <c r="E787" s="38">
        <v>0</v>
      </c>
      <c r="F787" s="37">
        <v>0</v>
      </c>
      <c r="G787" s="39">
        <v>0</v>
      </c>
      <c r="H787" s="40">
        <v>82.17987880269817</v>
      </c>
      <c r="J787" s="17">
        <v>38</v>
      </c>
      <c r="K787" s="17" t="str">
        <f t="shared" si="27"/>
        <v>045-Supreme Court</v>
      </c>
      <c r="L787" s="18" t="str">
        <f t="shared" si="26"/>
        <v>045</v>
      </c>
      <c r="M787" s="19" t="s">
        <v>55</v>
      </c>
      <c r="N787" s="19"/>
    </row>
    <row r="788" spans="1:14" ht="15" x14ac:dyDescent="0.25">
      <c r="A788" s="54" t="s">
        <v>56</v>
      </c>
      <c r="B788" s="36">
        <v>0</v>
      </c>
      <c r="C788" s="37">
        <v>0</v>
      </c>
      <c r="D788" s="37">
        <v>0</v>
      </c>
      <c r="E788" s="38">
        <v>0</v>
      </c>
      <c r="F788" s="37">
        <v>0</v>
      </c>
      <c r="G788" s="39">
        <v>0</v>
      </c>
      <c r="H788" s="40">
        <v>0</v>
      </c>
      <c r="J788" s="17">
        <v>39</v>
      </c>
      <c r="K788" s="17" t="str">
        <f t="shared" si="27"/>
        <v>045-Supreme Court</v>
      </c>
      <c r="L788" s="18" t="str">
        <f t="shared" si="26"/>
        <v>045</v>
      </c>
      <c r="M788" s="19" t="s">
        <v>57</v>
      </c>
      <c r="N788" s="19"/>
    </row>
    <row r="789" spans="1:14" ht="15" x14ac:dyDescent="0.25">
      <c r="A789" s="54" t="s">
        <v>58</v>
      </c>
      <c r="B789" s="36">
        <v>0</v>
      </c>
      <c r="C789" s="37">
        <v>0</v>
      </c>
      <c r="D789" s="37">
        <v>0</v>
      </c>
      <c r="E789" s="38">
        <v>0</v>
      </c>
      <c r="F789" s="37">
        <v>0</v>
      </c>
      <c r="G789" s="39">
        <v>0</v>
      </c>
      <c r="H789" s="40">
        <v>0</v>
      </c>
      <c r="J789" s="17">
        <v>40</v>
      </c>
      <c r="K789" s="17" t="str">
        <f t="shared" si="27"/>
        <v>045-Supreme Court</v>
      </c>
      <c r="L789" s="18" t="str">
        <f t="shared" si="26"/>
        <v>045</v>
      </c>
      <c r="M789" s="19" t="s">
        <v>59</v>
      </c>
      <c r="N789" s="19"/>
    </row>
    <row r="790" spans="1:14" ht="15" x14ac:dyDescent="0.25">
      <c r="A790" s="54" t="s">
        <v>60</v>
      </c>
      <c r="B790" s="36">
        <v>0</v>
      </c>
      <c r="C790" s="37">
        <v>0</v>
      </c>
      <c r="D790" s="37">
        <v>0</v>
      </c>
      <c r="E790" s="38">
        <v>1</v>
      </c>
      <c r="F790" s="37">
        <v>1</v>
      </c>
      <c r="G790" s="39">
        <v>2</v>
      </c>
      <c r="H790" s="40">
        <v>2</v>
      </c>
      <c r="J790" s="17">
        <v>41</v>
      </c>
      <c r="K790" s="17" t="str">
        <f t="shared" si="27"/>
        <v>045-Supreme Court</v>
      </c>
      <c r="L790" s="18" t="str">
        <f t="shared" si="26"/>
        <v>045</v>
      </c>
      <c r="M790" s="56" t="s">
        <v>61</v>
      </c>
      <c r="N790" s="19"/>
    </row>
    <row r="791" spans="1:14" ht="15" x14ac:dyDescent="0.25">
      <c r="A791" s="54" t="s">
        <v>62</v>
      </c>
      <c r="B791" s="36">
        <v>0</v>
      </c>
      <c r="C791" s="37">
        <v>0</v>
      </c>
      <c r="D791" s="37">
        <v>0</v>
      </c>
      <c r="E791" s="38">
        <v>4</v>
      </c>
      <c r="F791" s="37">
        <v>5</v>
      </c>
      <c r="G791" s="39">
        <v>9</v>
      </c>
      <c r="H791" s="40">
        <v>9</v>
      </c>
      <c r="J791" s="17">
        <v>42</v>
      </c>
      <c r="K791" s="17" t="str">
        <f t="shared" si="27"/>
        <v>045-Supreme Court</v>
      </c>
      <c r="L791" s="18" t="str">
        <f t="shared" si="26"/>
        <v>045</v>
      </c>
      <c r="M791" s="56" t="s">
        <v>63</v>
      </c>
      <c r="N791" s="19"/>
    </row>
    <row r="792" spans="1:14" x14ac:dyDescent="0.2">
      <c r="A792" s="43"/>
      <c r="B792" s="36"/>
      <c r="C792" s="37"/>
      <c r="D792" s="37"/>
      <c r="E792" s="38"/>
      <c r="F792" s="37"/>
      <c r="G792" s="39"/>
      <c r="H792" s="40"/>
      <c r="J792" s="17">
        <v>43</v>
      </c>
      <c r="K792" s="17" t="str">
        <f t="shared" si="27"/>
        <v>045-Supreme Court</v>
      </c>
      <c r="L792" s="18" t="str">
        <f t="shared" si="26"/>
        <v>045</v>
      </c>
      <c r="M792" s="19"/>
      <c r="N792" s="19"/>
    </row>
    <row r="793" spans="1:14" x14ac:dyDescent="0.2">
      <c r="A793" s="44" t="s">
        <v>64</v>
      </c>
      <c r="B793" s="45">
        <v>187.45457573851229</v>
      </c>
      <c r="C793" s="46">
        <v>0</v>
      </c>
      <c r="D793" s="46">
        <v>0</v>
      </c>
      <c r="E793" s="47">
        <v>1</v>
      </c>
      <c r="F793" s="46">
        <v>1</v>
      </c>
      <c r="G793" s="48">
        <v>2</v>
      </c>
      <c r="H793" s="49">
        <v>189.45457573851229</v>
      </c>
      <c r="J793" s="17">
        <v>44</v>
      </c>
      <c r="K793" s="17" t="str">
        <f t="shared" si="27"/>
        <v>045-Supreme Court</v>
      </c>
      <c r="L793" s="18" t="str">
        <f t="shared" si="26"/>
        <v>045</v>
      </c>
      <c r="M793" s="19"/>
      <c r="N793" s="19"/>
    </row>
    <row r="794" spans="1:14" x14ac:dyDescent="0.2">
      <c r="A794" s="57"/>
      <c r="B794" s="39"/>
      <c r="C794" s="51"/>
      <c r="D794" s="51"/>
      <c r="E794" s="52"/>
      <c r="F794" s="51"/>
      <c r="G794" s="39"/>
      <c r="H794" s="53"/>
      <c r="J794" s="17">
        <v>45</v>
      </c>
      <c r="K794" s="17" t="str">
        <f t="shared" si="27"/>
        <v>045-Supreme Court</v>
      </c>
      <c r="L794" s="18" t="str">
        <f t="shared" si="26"/>
        <v>045</v>
      </c>
      <c r="M794" s="19"/>
      <c r="N794" s="19"/>
    </row>
    <row r="795" spans="1:14" ht="15" x14ac:dyDescent="0.25">
      <c r="A795" s="54" t="s">
        <v>65</v>
      </c>
      <c r="B795" s="36">
        <v>58.378709363822701</v>
      </c>
      <c r="C795" s="37">
        <v>0</v>
      </c>
      <c r="D795" s="37">
        <v>0</v>
      </c>
      <c r="E795" s="38">
        <v>0</v>
      </c>
      <c r="F795" s="37">
        <v>0</v>
      </c>
      <c r="G795" s="39">
        <v>0</v>
      </c>
      <c r="H795" s="40">
        <v>58.378709363822701</v>
      </c>
      <c r="J795" s="17">
        <v>46</v>
      </c>
      <c r="K795" s="17" t="str">
        <f t="shared" si="27"/>
        <v>045-Supreme Court</v>
      </c>
      <c r="L795" s="18" t="str">
        <f t="shared" si="26"/>
        <v>045</v>
      </c>
      <c r="M795" s="19"/>
      <c r="N795" s="19"/>
    </row>
    <row r="796" spans="1:14" ht="15" x14ac:dyDescent="0.25">
      <c r="A796" s="54" t="s">
        <v>66</v>
      </c>
      <c r="B796" s="36">
        <v>63.6058611148203</v>
      </c>
      <c r="C796" s="37">
        <v>0</v>
      </c>
      <c r="D796" s="37">
        <v>0</v>
      </c>
      <c r="E796" s="38">
        <v>0</v>
      </c>
      <c r="F796" s="37">
        <v>0</v>
      </c>
      <c r="G796" s="39">
        <v>0</v>
      </c>
      <c r="H796" s="40">
        <v>63.6058611148203</v>
      </c>
      <c r="J796" s="17">
        <v>47</v>
      </c>
      <c r="K796" s="17" t="str">
        <f t="shared" si="27"/>
        <v>045-Supreme Court</v>
      </c>
      <c r="L796" s="18" t="str">
        <f t="shared" si="26"/>
        <v>045</v>
      </c>
      <c r="M796" s="19"/>
      <c r="N796" s="19"/>
    </row>
    <row r="797" spans="1:14" ht="15" x14ac:dyDescent="0.25">
      <c r="A797" s="54" t="s">
        <v>67</v>
      </c>
      <c r="B797" s="36">
        <v>1044.3088794766293</v>
      </c>
      <c r="C797" s="37">
        <v>2</v>
      </c>
      <c r="D797" s="37">
        <v>9</v>
      </c>
      <c r="E797" s="38">
        <v>0</v>
      </c>
      <c r="F797" s="37">
        <v>4</v>
      </c>
      <c r="G797" s="39">
        <v>15</v>
      </c>
      <c r="H797" s="40">
        <v>1059.3088794766293</v>
      </c>
      <c r="J797" s="17">
        <v>48</v>
      </c>
      <c r="K797" s="17" t="str">
        <f t="shared" si="27"/>
        <v>045-Supreme Court</v>
      </c>
      <c r="L797" s="18" t="str">
        <f t="shared" si="26"/>
        <v>045</v>
      </c>
      <c r="M797" s="19"/>
      <c r="N797" s="19"/>
    </row>
    <row r="798" spans="1:14" ht="15" x14ac:dyDescent="0.25">
      <c r="A798" s="54" t="s">
        <v>68</v>
      </c>
      <c r="B798" s="36">
        <v>1.1682956627978007</v>
      </c>
      <c r="C798" s="37">
        <v>0</v>
      </c>
      <c r="D798" s="37">
        <v>0</v>
      </c>
      <c r="E798" s="38">
        <v>0</v>
      </c>
      <c r="F798" s="37">
        <v>0</v>
      </c>
      <c r="G798" s="39">
        <v>0</v>
      </c>
      <c r="H798" s="40">
        <v>1.1682956627978007</v>
      </c>
      <c r="J798" s="17">
        <v>49</v>
      </c>
      <c r="K798" s="17" t="str">
        <f t="shared" si="27"/>
        <v>045-Supreme Court</v>
      </c>
      <c r="L798" s="18" t="str">
        <f t="shared" si="26"/>
        <v>045</v>
      </c>
      <c r="M798" s="19"/>
      <c r="N798" s="19"/>
    </row>
    <row r="799" spans="1:14" ht="15" x14ac:dyDescent="0.25">
      <c r="A799" s="54" t="s">
        <v>69</v>
      </c>
      <c r="B799" s="36">
        <v>161.19372325089387</v>
      </c>
      <c r="C799" s="37">
        <v>0</v>
      </c>
      <c r="D799" s="37">
        <v>0</v>
      </c>
      <c r="E799" s="38">
        <v>0</v>
      </c>
      <c r="F799" s="37">
        <v>0</v>
      </c>
      <c r="G799" s="39">
        <v>0</v>
      </c>
      <c r="H799" s="40">
        <v>161.19372325089387</v>
      </c>
      <c r="J799" s="17">
        <v>50</v>
      </c>
      <c r="K799" s="17" t="str">
        <f t="shared" si="27"/>
        <v>045-Supreme Court</v>
      </c>
      <c r="L799" s="18" t="str">
        <f t="shared" si="26"/>
        <v>045</v>
      </c>
      <c r="M799" s="19"/>
      <c r="N799" s="19"/>
    </row>
    <row r="800" spans="1:14" ht="15" x14ac:dyDescent="0.25">
      <c r="A800" s="54" t="s">
        <v>70</v>
      </c>
      <c r="B800" s="36">
        <v>5.5038536918837231</v>
      </c>
      <c r="C800" s="37">
        <v>0</v>
      </c>
      <c r="D800" s="37">
        <v>0</v>
      </c>
      <c r="E800" s="38">
        <v>0</v>
      </c>
      <c r="F800" s="37">
        <v>0</v>
      </c>
      <c r="G800" s="39">
        <v>0</v>
      </c>
      <c r="H800" s="40">
        <v>5.5038536918837231</v>
      </c>
      <c r="J800" s="17">
        <v>51</v>
      </c>
      <c r="K800" s="17" t="str">
        <f t="shared" si="27"/>
        <v>045-Supreme Court</v>
      </c>
      <c r="L800" s="18" t="str">
        <f t="shared" si="26"/>
        <v>045</v>
      </c>
      <c r="M800" s="19"/>
      <c r="N800" s="19"/>
    </row>
    <row r="801" spans="1:14" ht="15" x14ac:dyDescent="0.25">
      <c r="A801" s="54" t="s">
        <v>71</v>
      </c>
      <c r="B801" s="36">
        <v>1.4375E-15</v>
      </c>
      <c r="C801" s="37">
        <v>0</v>
      </c>
      <c r="D801" s="37">
        <v>0</v>
      </c>
      <c r="E801" s="38">
        <v>0</v>
      </c>
      <c r="F801" s="37">
        <v>0</v>
      </c>
      <c r="G801" s="39">
        <v>0</v>
      </c>
      <c r="H801" s="40">
        <v>1.4375E-15</v>
      </c>
      <c r="J801" s="17">
        <v>52</v>
      </c>
      <c r="K801" s="17" t="str">
        <f t="shared" si="27"/>
        <v>045-Supreme Court</v>
      </c>
      <c r="L801" s="18" t="str">
        <f t="shared" si="26"/>
        <v>045</v>
      </c>
      <c r="M801" s="19"/>
      <c r="N801" s="19"/>
    </row>
    <row r="802" spans="1:14" ht="15" x14ac:dyDescent="0.25">
      <c r="A802" s="54" t="s">
        <v>72</v>
      </c>
      <c r="B802" s="36">
        <v>1.3103237629810627</v>
      </c>
      <c r="C802" s="37">
        <v>0</v>
      </c>
      <c r="D802" s="37">
        <v>0</v>
      </c>
      <c r="E802" s="38">
        <v>0</v>
      </c>
      <c r="F802" s="37">
        <v>0</v>
      </c>
      <c r="G802" s="39">
        <v>0</v>
      </c>
      <c r="H802" s="40">
        <v>1.3103237629810627</v>
      </c>
      <c r="J802" s="17">
        <v>53</v>
      </c>
      <c r="K802" s="17" t="str">
        <f t="shared" si="27"/>
        <v>045-Supreme Court</v>
      </c>
      <c r="L802" s="18" t="str">
        <f t="shared" si="26"/>
        <v>045</v>
      </c>
      <c r="M802" s="19"/>
      <c r="N802" s="19"/>
    </row>
    <row r="803" spans="1:14" ht="15" x14ac:dyDescent="0.25">
      <c r="A803" s="54" t="s">
        <v>73</v>
      </c>
      <c r="B803" s="36">
        <v>0</v>
      </c>
      <c r="C803" s="37">
        <v>0</v>
      </c>
      <c r="D803" s="37">
        <v>0</v>
      </c>
      <c r="E803" s="38">
        <v>0</v>
      </c>
      <c r="F803" s="37">
        <v>0</v>
      </c>
      <c r="G803" s="39">
        <v>0</v>
      </c>
      <c r="H803" s="40">
        <v>0</v>
      </c>
      <c r="J803" s="17">
        <v>54</v>
      </c>
      <c r="K803" s="17" t="str">
        <f t="shared" si="27"/>
        <v>045-Supreme Court</v>
      </c>
      <c r="L803" s="18" t="str">
        <f t="shared" si="26"/>
        <v>045</v>
      </c>
      <c r="M803" s="19"/>
      <c r="N803" s="19"/>
    </row>
    <row r="804" spans="1:14" ht="15" x14ac:dyDescent="0.25">
      <c r="A804" s="54" t="s">
        <v>74</v>
      </c>
      <c r="B804" s="36">
        <v>23.485033598045202</v>
      </c>
      <c r="C804" s="37">
        <v>0</v>
      </c>
      <c r="D804" s="37">
        <v>-1</v>
      </c>
      <c r="E804" s="38">
        <v>0</v>
      </c>
      <c r="F804" s="37">
        <v>1</v>
      </c>
      <c r="G804" s="39">
        <v>0</v>
      </c>
      <c r="H804" s="40">
        <v>23.485033598045202</v>
      </c>
      <c r="J804" s="17">
        <v>55</v>
      </c>
      <c r="K804" s="17" t="str">
        <f t="shared" si="27"/>
        <v>045-Supreme Court</v>
      </c>
      <c r="L804" s="18" t="str">
        <f t="shared" si="26"/>
        <v>045</v>
      </c>
      <c r="M804" s="19"/>
      <c r="N804" s="19"/>
    </row>
    <row r="805" spans="1:14" ht="15" x14ac:dyDescent="0.25">
      <c r="A805" s="54" t="s">
        <v>75</v>
      </c>
      <c r="B805" s="36">
        <v>0</v>
      </c>
      <c r="C805" s="37">
        <v>0</v>
      </c>
      <c r="D805" s="37">
        <v>0</v>
      </c>
      <c r="E805" s="38">
        <v>0</v>
      </c>
      <c r="F805" s="37">
        <v>0</v>
      </c>
      <c r="G805" s="39">
        <v>0</v>
      </c>
      <c r="H805" s="40">
        <v>0</v>
      </c>
      <c r="J805" s="17">
        <v>56</v>
      </c>
      <c r="K805" s="17" t="str">
        <f t="shared" si="27"/>
        <v>045-Supreme Court</v>
      </c>
      <c r="L805" s="18" t="str">
        <f t="shared" si="26"/>
        <v>045</v>
      </c>
      <c r="M805" s="19"/>
      <c r="N805" s="19"/>
    </row>
    <row r="806" spans="1:14" ht="15" x14ac:dyDescent="0.25">
      <c r="A806" s="54" t="s">
        <v>76</v>
      </c>
      <c r="B806" s="36">
        <v>13.095682009133307</v>
      </c>
      <c r="C806" s="37">
        <v>0</v>
      </c>
      <c r="D806" s="37">
        <v>0</v>
      </c>
      <c r="E806" s="38">
        <v>0</v>
      </c>
      <c r="F806" s="37">
        <v>0</v>
      </c>
      <c r="G806" s="39">
        <v>0</v>
      </c>
      <c r="H806" s="40">
        <v>13.095682009133307</v>
      </c>
      <c r="J806" s="17">
        <v>57</v>
      </c>
      <c r="K806" s="17" t="str">
        <f t="shared" si="27"/>
        <v>045-Supreme Court</v>
      </c>
      <c r="L806" s="18" t="str">
        <f t="shared" si="26"/>
        <v>045</v>
      </c>
      <c r="M806" s="19"/>
      <c r="N806" s="19"/>
    </row>
    <row r="807" spans="1:14" ht="15" x14ac:dyDescent="0.25">
      <c r="A807" s="54" t="s">
        <v>77</v>
      </c>
      <c r="B807" s="36">
        <v>120.10442877638914</v>
      </c>
      <c r="C807" s="37">
        <v>0</v>
      </c>
      <c r="D807" s="37">
        <v>0</v>
      </c>
      <c r="E807" s="38">
        <v>0</v>
      </c>
      <c r="F807" s="37">
        <v>0</v>
      </c>
      <c r="G807" s="39">
        <v>0</v>
      </c>
      <c r="H807" s="40">
        <v>120.10442877638914</v>
      </c>
      <c r="J807" s="17">
        <v>58</v>
      </c>
      <c r="K807" s="17" t="str">
        <f t="shared" si="27"/>
        <v>045-Supreme Court</v>
      </c>
      <c r="L807" s="18" t="str">
        <f t="shared" ref="L807:L888" si="28">LEFT(K807,3)</f>
        <v>045</v>
      </c>
      <c r="M807" s="19"/>
      <c r="N807" s="19"/>
    </row>
    <row r="808" spans="1:14" ht="15" x14ac:dyDescent="0.25">
      <c r="A808" s="54" t="s">
        <v>78</v>
      </c>
      <c r="B808" s="36">
        <v>0</v>
      </c>
      <c r="C808" s="37">
        <v>0</v>
      </c>
      <c r="D808" s="37">
        <v>0</v>
      </c>
      <c r="E808" s="38">
        <v>0</v>
      </c>
      <c r="F808" s="37">
        <v>0</v>
      </c>
      <c r="G808" s="39">
        <v>0</v>
      </c>
      <c r="H808" s="40">
        <v>0</v>
      </c>
      <c r="J808" s="17">
        <v>59</v>
      </c>
      <c r="K808" s="17" t="str">
        <f t="shared" si="27"/>
        <v>045-Supreme Court</v>
      </c>
      <c r="L808" s="18" t="str">
        <f t="shared" si="28"/>
        <v>045</v>
      </c>
      <c r="M808" s="19"/>
      <c r="N808" s="19"/>
    </row>
    <row r="809" spans="1:14" ht="15" x14ac:dyDescent="0.25">
      <c r="A809" s="54" t="s">
        <v>79</v>
      </c>
      <c r="B809" s="36">
        <v>0</v>
      </c>
      <c r="C809" s="37">
        <v>0</v>
      </c>
      <c r="D809" s="37">
        <v>0</v>
      </c>
      <c r="E809" s="38">
        <v>0</v>
      </c>
      <c r="F809" s="37">
        <v>0</v>
      </c>
      <c r="G809" s="39">
        <v>0</v>
      </c>
      <c r="H809" s="40">
        <v>0</v>
      </c>
      <c r="J809" s="17">
        <v>60</v>
      </c>
      <c r="K809" s="17" t="str">
        <f t="shared" si="27"/>
        <v>045-Supreme Court</v>
      </c>
      <c r="L809" s="18" t="str">
        <f t="shared" si="28"/>
        <v>045</v>
      </c>
      <c r="M809" s="19"/>
      <c r="N809" s="19"/>
    </row>
    <row r="810" spans="1:14" ht="15" x14ac:dyDescent="0.25">
      <c r="A810" s="54"/>
      <c r="B810" s="36"/>
      <c r="C810" s="37"/>
      <c r="D810" s="37"/>
      <c r="E810" s="38"/>
      <c r="F810" s="37"/>
      <c r="G810" s="39"/>
      <c r="H810" s="40"/>
      <c r="J810" s="17">
        <v>61</v>
      </c>
      <c r="K810" s="17" t="str">
        <f t="shared" si="27"/>
        <v>045-Supreme Court</v>
      </c>
      <c r="L810" s="18" t="str">
        <f t="shared" si="28"/>
        <v>045</v>
      </c>
      <c r="M810" s="19"/>
      <c r="N810" s="19"/>
    </row>
    <row r="811" spans="1:14" x14ac:dyDescent="0.2">
      <c r="A811" s="44" t="s">
        <v>80</v>
      </c>
      <c r="B811" s="45">
        <v>1492.1547907073964</v>
      </c>
      <c r="C811" s="46">
        <v>2</v>
      </c>
      <c r="D811" s="46">
        <v>8</v>
      </c>
      <c r="E811" s="47">
        <v>0</v>
      </c>
      <c r="F811" s="46">
        <v>5</v>
      </c>
      <c r="G811" s="48">
        <v>15</v>
      </c>
      <c r="H811" s="49">
        <v>1507.1547907073964</v>
      </c>
      <c r="J811" s="17">
        <v>62</v>
      </c>
      <c r="K811" s="17" t="str">
        <f t="shared" si="27"/>
        <v>045-Supreme Court</v>
      </c>
      <c r="L811" s="18" t="str">
        <f t="shared" si="28"/>
        <v>045</v>
      </c>
      <c r="M811" s="19"/>
      <c r="N811" s="19"/>
    </row>
    <row r="812" spans="1:14" ht="15" x14ac:dyDescent="0.25">
      <c r="A812" s="54"/>
      <c r="B812" s="36"/>
      <c r="C812" s="37"/>
      <c r="D812" s="37"/>
      <c r="E812" s="38"/>
      <c r="F812" s="37"/>
      <c r="G812" s="39"/>
      <c r="H812" s="40"/>
      <c r="J812" s="17">
        <v>63</v>
      </c>
      <c r="K812" s="17" t="str">
        <f t="shared" si="27"/>
        <v>045-Supreme Court</v>
      </c>
      <c r="L812" s="18" t="str">
        <f t="shared" si="28"/>
        <v>045</v>
      </c>
      <c r="M812" s="19"/>
      <c r="N812" s="19"/>
    </row>
    <row r="813" spans="1:14" ht="15" x14ac:dyDescent="0.25">
      <c r="A813" s="54" t="s">
        <v>81</v>
      </c>
      <c r="B813" s="36">
        <v>16.767040310626179</v>
      </c>
      <c r="C813" s="37">
        <v>0</v>
      </c>
      <c r="D813" s="37">
        <v>0</v>
      </c>
      <c r="E813" s="38">
        <v>1</v>
      </c>
      <c r="F813" s="37">
        <v>0</v>
      </c>
      <c r="G813" s="39">
        <v>1</v>
      </c>
      <c r="H813" s="40">
        <v>17.767040310626179</v>
      </c>
      <c r="J813" s="17">
        <v>64</v>
      </c>
      <c r="K813" s="17" t="str">
        <f t="shared" si="27"/>
        <v>045-Supreme Court</v>
      </c>
      <c r="L813" s="18" t="str">
        <f t="shared" si="28"/>
        <v>045</v>
      </c>
      <c r="M813" s="19"/>
      <c r="N813" s="19"/>
    </row>
    <row r="814" spans="1:14" x14ac:dyDescent="0.2">
      <c r="A814" s="44" t="s">
        <v>82</v>
      </c>
      <c r="B814" s="45">
        <v>16.767040310626179</v>
      </c>
      <c r="C814" s="46">
        <v>0</v>
      </c>
      <c r="D814" s="46">
        <v>0</v>
      </c>
      <c r="E814" s="47">
        <v>1</v>
      </c>
      <c r="F814" s="46">
        <v>0</v>
      </c>
      <c r="G814" s="48">
        <v>1</v>
      </c>
      <c r="H814" s="49">
        <v>17.767040310626179</v>
      </c>
      <c r="J814" s="17">
        <v>65</v>
      </c>
      <c r="K814" s="17" t="str">
        <f t="shared" si="27"/>
        <v>045-Supreme Court</v>
      </c>
      <c r="L814" s="18" t="str">
        <f t="shared" si="28"/>
        <v>045</v>
      </c>
      <c r="M814" s="19"/>
      <c r="N814" s="19"/>
    </row>
    <row r="815" spans="1:14" ht="15" x14ac:dyDescent="0.25">
      <c r="A815" s="54"/>
      <c r="B815" s="54"/>
      <c r="C815" s="54"/>
      <c r="D815" s="54"/>
      <c r="E815" s="54"/>
      <c r="F815" s="54"/>
      <c r="G815" s="54"/>
      <c r="H815" s="54"/>
      <c r="J815" s="17">
        <v>66</v>
      </c>
      <c r="K815" s="17" t="str">
        <f t="shared" si="27"/>
        <v>045-Supreme Court</v>
      </c>
      <c r="L815" s="18" t="str">
        <f t="shared" si="28"/>
        <v>045</v>
      </c>
      <c r="M815" s="19"/>
      <c r="N815" s="19"/>
    </row>
    <row r="816" spans="1:14" x14ac:dyDescent="0.2">
      <c r="A816" s="58"/>
      <c r="B816" s="39"/>
      <c r="C816" s="51"/>
      <c r="D816" s="51"/>
      <c r="E816" s="52"/>
      <c r="F816" s="51"/>
      <c r="G816" s="39"/>
      <c r="H816" s="53"/>
      <c r="J816" s="17">
        <v>67</v>
      </c>
      <c r="K816" s="17" t="str">
        <f t="shared" si="27"/>
        <v>045-Supreme Court</v>
      </c>
      <c r="L816" s="18" t="str">
        <f t="shared" si="28"/>
        <v>045</v>
      </c>
      <c r="M816" s="19"/>
      <c r="N816" s="19"/>
    </row>
    <row r="817" spans="1:14" x14ac:dyDescent="0.2">
      <c r="A817" s="59" t="s">
        <v>83</v>
      </c>
      <c r="B817" s="60">
        <v>2715.8883774791075</v>
      </c>
      <c r="C817" s="61">
        <v>1</v>
      </c>
      <c r="D817" s="61">
        <v>10</v>
      </c>
      <c r="E817" s="62">
        <v>-11</v>
      </c>
      <c r="F817" s="61">
        <v>99</v>
      </c>
      <c r="G817" s="60">
        <v>99</v>
      </c>
      <c r="H817" s="63">
        <v>2814.8883774791075</v>
      </c>
      <c r="J817" s="17">
        <v>68</v>
      </c>
      <c r="K817" s="17" t="str">
        <f t="shared" si="27"/>
        <v>045-Supreme Court</v>
      </c>
      <c r="L817" s="18" t="str">
        <f t="shared" si="28"/>
        <v>045</v>
      </c>
      <c r="M817" s="19"/>
      <c r="N817" s="19"/>
    </row>
    <row r="818" spans="1:14" x14ac:dyDescent="0.2">
      <c r="A818" s="64"/>
      <c r="B818" s="65"/>
      <c r="C818" s="65"/>
      <c r="D818" s="65"/>
      <c r="E818" s="65"/>
      <c r="F818" s="65"/>
      <c r="G818" s="65"/>
      <c r="H818" s="65"/>
      <c r="J818" s="17">
        <v>1</v>
      </c>
      <c r="K818" s="17" t="str">
        <f>IF(J818=7,A710,IF(J818&gt;7,K808,""))</f>
        <v/>
      </c>
      <c r="L818" s="18" t="str">
        <f t="shared" si="28"/>
        <v/>
      </c>
      <c r="M818" s="19"/>
      <c r="N818" s="19"/>
    </row>
    <row r="819" spans="1:14" x14ac:dyDescent="0.2">
      <c r="A819" s="64"/>
      <c r="B819" s="65"/>
      <c r="C819" s="65"/>
      <c r="D819" s="65"/>
      <c r="E819" s="65"/>
      <c r="F819" s="65"/>
      <c r="G819" s="65"/>
      <c r="H819" s="65"/>
      <c r="J819" s="17">
        <v>2</v>
      </c>
      <c r="K819" s="17" t="str">
        <f>IF(J819=7,A711,IF(J819&gt;7,K818,""))</f>
        <v/>
      </c>
      <c r="L819" s="18" t="str">
        <f t="shared" si="28"/>
        <v/>
      </c>
      <c r="M819" s="19"/>
      <c r="N819" s="19"/>
    </row>
    <row r="820" spans="1:14" ht="15" x14ac:dyDescent="0.25">
      <c r="A820"/>
      <c r="B820"/>
      <c r="C820"/>
      <c r="D820"/>
      <c r="E820"/>
      <c r="F820"/>
      <c r="G820"/>
      <c r="H820"/>
      <c r="J820" s="17">
        <v>3</v>
      </c>
      <c r="K820" s="17" t="str">
        <f>IF(J820=7,A712,IF(J820&gt;7,K819,""))</f>
        <v/>
      </c>
      <c r="L820" s="18" t="str">
        <f t="shared" si="28"/>
        <v/>
      </c>
      <c r="M820" s="19"/>
      <c r="N820" s="19"/>
    </row>
    <row r="821" spans="1:14" ht="15" x14ac:dyDescent="0.25">
      <c r="A821"/>
      <c r="B821"/>
      <c r="C821"/>
      <c r="D821"/>
      <c r="E821"/>
      <c r="F821"/>
      <c r="G821"/>
      <c r="H821"/>
      <c r="J821" s="17">
        <v>4</v>
      </c>
      <c r="K821" s="17" t="str">
        <f>IF(J821=7,A713,IF(J821&gt;7,K820,""))</f>
        <v/>
      </c>
      <c r="L821" s="18" t="str">
        <f t="shared" si="28"/>
        <v/>
      </c>
      <c r="M821" s="19"/>
      <c r="N821" s="19"/>
    </row>
    <row r="822" spans="1:14" ht="15.75" x14ac:dyDescent="0.25">
      <c r="A822" s="21" t="s">
        <v>7</v>
      </c>
      <c r="B822" s="22"/>
      <c r="C822" s="22"/>
      <c r="D822" s="22"/>
      <c r="E822" s="22"/>
      <c r="F822" s="22"/>
      <c r="G822" s="22"/>
      <c r="H822" s="22"/>
      <c r="J822" s="17">
        <v>5</v>
      </c>
      <c r="K822" s="17" t="str">
        <f>IF(J822=7,A714,IF(J822&gt;7,K821,""))</f>
        <v/>
      </c>
      <c r="L822" s="18" t="str">
        <f t="shared" si="28"/>
        <v/>
      </c>
      <c r="M822" s="19"/>
      <c r="N822" s="19"/>
    </row>
    <row r="823" spans="1:14" ht="15" x14ac:dyDescent="0.25">
      <c r="A823" s="23" t="s">
        <v>8</v>
      </c>
      <c r="B823" s="24"/>
      <c r="C823" s="24"/>
      <c r="D823" s="24"/>
      <c r="E823" s="24"/>
      <c r="F823" s="24"/>
      <c r="G823" s="24"/>
      <c r="H823" s="24"/>
      <c r="J823" s="17">
        <v>6</v>
      </c>
      <c r="K823" s="17" t="str">
        <f>IF(J823=7,A715,IF(J823&gt;7,K822,""))</f>
        <v/>
      </c>
      <c r="L823" s="18" t="str">
        <f t="shared" si="28"/>
        <v/>
      </c>
      <c r="M823" s="19"/>
      <c r="N823" s="19"/>
    </row>
    <row r="824" spans="1:14" ht="15" x14ac:dyDescent="0.25">
      <c r="A824" s="25" t="s">
        <v>95</v>
      </c>
      <c r="B824" s="22"/>
      <c r="C824" s="22"/>
      <c r="D824" s="22"/>
      <c r="E824" s="22"/>
      <c r="F824" s="22"/>
      <c r="G824" s="22"/>
      <c r="H824" s="22"/>
      <c r="J824" s="17">
        <v>7</v>
      </c>
      <c r="K824" s="17" t="str">
        <f>IF(J824=7,A824,IF(J824&gt;7,K823,""))</f>
        <v>046-State Law Library</v>
      </c>
      <c r="L824" s="18" t="str">
        <f t="shared" si="28"/>
        <v>046</v>
      </c>
      <c r="M824" s="19"/>
      <c r="N824" s="19"/>
    </row>
    <row r="825" spans="1:14" ht="15" x14ac:dyDescent="0.25">
      <c r="A825" s="25"/>
      <c r="B825" s="22"/>
      <c r="C825" s="22"/>
      <c r="D825" s="22"/>
      <c r="E825" s="22"/>
      <c r="F825" s="22"/>
      <c r="G825" s="22"/>
      <c r="H825" s="22"/>
      <c r="J825" s="17">
        <v>8</v>
      </c>
      <c r="K825" s="17" t="str">
        <f t="shared" ref="K825:K885" si="29">IF(J825=7,A717,IF(J825&gt;7,K824,""))</f>
        <v>046-State Law Library</v>
      </c>
      <c r="L825" s="18" t="str">
        <f t="shared" si="28"/>
        <v>046</v>
      </c>
      <c r="M825" s="19"/>
      <c r="N825" s="19"/>
    </row>
    <row r="826" spans="1:14" ht="15" x14ac:dyDescent="0.25">
      <c r="A826" s="26"/>
      <c r="B826" s="27"/>
      <c r="C826" s="94" t="s">
        <v>10</v>
      </c>
      <c r="D826" s="95"/>
      <c r="E826" s="94" t="s">
        <v>11</v>
      </c>
      <c r="F826" s="95"/>
      <c r="G826" s="28"/>
      <c r="H826" s="28"/>
      <c r="J826" s="17">
        <v>9</v>
      </c>
      <c r="K826" s="17" t="str">
        <f t="shared" si="29"/>
        <v>046-State Law Library</v>
      </c>
      <c r="L826" s="18" t="str">
        <f t="shared" si="28"/>
        <v>046</v>
      </c>
      <c r="M826" s="19"/>
      <c r="N826" s="19"/>
    </row>
    <row r="827" spans="1:14" ht="24" x14ac:dyDescent="0.2">
      <c r="A827" s="29" t="s">
        <v>12</v>
      </c>
      <c r="B827" s="30" t="s">
        <v>13</v>
      </c>
      <c r="C827" s="31" t="s">
        <v>14</v>
      </c>
      <c r="D827" s="32" t="s">
        <v>15</v>
      </c>
      <c r="E827" s="31" t="s">
        <v>14</v>
      </c>
      <c r="F827" s="32" t="s">
        <v>15</v>
      </c>
      <c r="G827" s="33" t="s">
        <v>16</v>
      </c>
      <c r="H827" s="33" t="s">
        <v>17</v>
      </c>
      <c r="J827" s="17">
        <v>10</v>
      </c>
      <c r="K827" s="17" t="str">
        <f t="shared" si="29"/>
        <v>046-State Law Library</v>
      </c>
      <c r="L827" s="18" t="str">
        <f t="shared" si="28"/>
        <v>046</v>
      </c>
      <c r="M827" s="19"/>
      <c r="N827" s="19"/>
    </row>
    <row r="828" spans="1:14" ht="15" x14ac:dyDescent="0.25">
      <c r="A828" s="35" t="s">
        <v>20</v>
      </c>
      <c r="B828" s="36">
        <v>0.31853907519403468</v>
      </c>
      <c r="C828" s="37">
        <v>0</v>
      </c>
      <c r="D828" s="37">
        <v>0</v>
      </c>
      <c r="E828" s="38">
        <v>0</v>
      </c>
      <c r="F828" s="37">
        <v>0</v>
      </c>
      <c r="G828" s="39">
        <v>0</v>
      </c>
      <c r="H828" s="40">
        <v>0.31853907519403468</v>
      </c>
      <c r="J828" s="17">
        <v>11</v>
      </c>
      <c r="K828" s="17" t="str">
        <f t="shared" si="29"/>
        <v>046-State Law Library</v>
      </c>
      <c r="L828" s="18" t="str">
        <f t="shared" si="28"/>
        <v>046</v>
      </c>
      <c r="M828" s="19" t="s">
        <v>21</v>
      </c>
      <c r="N828" s="19"/>
    </row>
    <row r="829" spans="1:14" ht="15" x14ac:dyDescent="0.25">
      <c r="A829" s="42" t="s">
        <v>22</v>
      </c>
      <c r="B829" s="36">
        <v>0.84671643117971618</v>
      </c>
      <c r="C829" s="37">
        <v>0</v>
      </c>
      <c r="D829" s="37">
        <v>0</v>
      </c>
      <c r="E829" s="38">
        <v>0</v>
      </c>
      <c r="F829" s="37">
        <v>0</v>
      </c>
      <c r="G829" s="39">
        <v>0</v>
      </c>
      <c r="H829" s="40">
        <v>0.84671643117971618</v>
      </c>
      <c r="J829" s="17">
        <v>12</v>
      </c>
      <c r="K829" s="17" t="str">
        <f t="shared" si="29"/>
        <v>046-State Law Library</v>
      </c>
      <c r="L829" s="18" t="str">
        <f t="shared" si="28"/>
        <v>046</v>
      </c>
      <c r="M829" s="19"/>
      <c r="N829" s="19"/>
    </row>
    <row r="830" spans="1:14" ht="15" x14ac:dyDescent="0.25">
      <c r="A830" s="42" t="s">
        <v>23</v>
      </c>
      <c r="B830" s="36">
        <v>28.471653496524272</v>
      </c>
      <c r="C830" s="37">
        <v>-2</v>
      </c>
      <c r="D830" s="37">
        <v>1</v>
      </c>
      <c r="E830" s="38">
        <v>0</v>
      </c>
      <c r="F830" s="37">
        <v>0</v>
      </c>
      <c r="G830" s="39">
        <v>-1</v>
      </c>
      <c r="H830" s="40">
        <v>27.471653496524272</v>
      </c>
      <c r="J830" s="17">
        <v>13</v>
      </c>
      <c r="K830" s="17" t="str">
        <f t="shared" si="29"/>
        <v>046-State Law Library</v>
      </c>
      <c r="L830" s="18" t="str">
        <f t="shared" si="28"/>
        <v>046</v>
      </c>
      <c r="M830" s="19"/>
      <c r="N830" s="19"/>
    </row>
    <row r="831" spans="1:14" ht="15" x14ac:dyDescent="0.25">
      <c r="A831" s="42" t="s">
        <v>24</v>
      </c>
      <c r="B831" s="36">
        <v>0</v>
      </c>
      <c r="C831" s="37">
        <v>0</v>
      </c>
      <c r="D831" s="37">
        <v>0</v>
      </c>
      <c r="E831" s="38">
        <v>0</v>
      </c>
      <c r="F831" s="37">
        <v>0</v>
      </c>
      <c r="G831" s="39">
        <v>0</v>
      </c>
      <c r="H831" s="40">
        <v>0</v>
      </c>
      <c r="J831" s="17">
        <v>14</v>
      </c>
      <c r="K831" s="17" t="str">
        <f t="shared" si="29"/>
        <v>046-State Law Library</v>
      </c>
      <c r="L831" s="18" t="str">
        <f t="shared" si="28"/>
        <v>046</v>
      </c>
      <c r="M831" s="19"/>
      <c r="N831" s="19"/>
    </row>
    <row r="832" spans="1:14" ht="15" x14ac:dyDescent="0.25">
      <c r="A832" s="42" t="s">
        <v>25</v>
      </c>
      <c r="B832" s="36">
        <v>0</v>
      </c>
      <c r="C832" s="37">
        <v>0</v>
      </c>
      <c r="D832" s="37">
        <v>0</v>
      </c>
      <c r="E832" s="38">
        <v>0</v>
      </c>
      <c r="F832" s="37">
        <v>0</v>
      </c>
      <c r="G832" s="39">
        <v>0</v>
      </c>
      <c r="H832" s="40">
        <v>0</v>
      </c>
      <c r="J832" s="17">
        <v>15</v>
      </c>
      <c r="K832" s="17" t="str">
        <f t="shared" si="29"/>
        <v>046-State Law Library</v>
      </c>
      <c r="L832" s="18" t="str">
        <f t="shared" si="28"/>
        <v>046</v>
      </c>
      <c r="M832" s="19"/>
      <c r="N832" s="19"/>
    </row>
    <row r="833" spans="1:14" ht="15" x14ac:dyDescent="0.25">
      <c r="A833" s="42" t="s">
        <v>26</v>
      </c>
      <c r="B833" s="36">
        <v>6.8179978288674032</v>
      </c>
      <c r="C833" s="37">
        <v>0</v>
      </c>
      <c r="D833" s="37">
        <v>0</v>
      </c>
      <c r="E833" s="38">
        <v>0</v>
      </c>
      <c r="F833" s="37">
        <v>0</v>
      </c>
      <c r="G833" s="39">
        <v>0</v>
      </c>
      <c r="H833" s="40">
        <v>6.8179978288674032</v>
      </c>
      <c r="J833" s="17">
        <v>16</v>
      </c>
      <c r="K833" s="17" t="str">
        <f t="shared" si="29"/>
        <v>046-State Law Library</v>
      </c>
      <c r="L833" s="18" t="str">
        <f t="shared" si="28"/>
        <v>046</v>
      </c>
      <c r="M833" s="19"/>
      <c r="N833" s="19"/>
    </row>
    <row r="834" spans="1:14" ht="15" x14ac:dyDescent="0.25">
      <c r="A834" s="42" t="s">
        <v>27</v>
      </c>
      <c r="B834" s="36">
        <v>2.0363682494967299</v>
      </c>
      <c r="C834" s="37">
        <v>0</v>
      </c>
      <c r="D834" s="37">
        <v>0</v>
      </c>
      <c r="E834" s="38">
        <v>0</v>
      </c>
      <c r="F834" s="37">
        <v>0</v>
      </c>
      <c r="G834" s="39">
        <v>0</v>
      </c>
      <c r="H834" s="40">
        <v>2.0363682494967299</v>
      </c>
      <c r="J834" s="17">
        <v>17</v>
      </c>
      <c r="K834" s="17" t="str">
        <f t="shared" si="29"/>
        <v>046-State Law Library</v>
      </c>
      <c r="L834" s="18" t="str">
        <f t="shared" si="28"/>
        <v>046</v>
      </c>
      <c r="M834" s="19"/>
      <c r="N834" s="19"/>
    </row>
    <row r="835" spans="1:14" x14ac:dyDescent="0.2">
      <c r="A835" s="43"/>
      <c r="B835" s="36"/>
      <c r="C835" s="37"/>
      <c r="D835" s="37"/>
      <c r="E835" s="38"/>
      <c r="F835" s="37"/>
      <c r="G835" s="39"/>
      <c r="H835" s="40"/>
      <c r="J835" s="17">
        <v>18</v>
      </c>
      <c r="K835" s="17" t="str">
        <f t="shared" si="29"/>
        <v>046-State Law Library</v>
      </c>
      <c r="L835" s="18" t="str">
        <f t="shared" si="28"/>
        <v>046</v>
      </c>
      <c r="M835" s="19"/>
      <c r="N835" s="19"/>
    </row>
    <row r="836" spans="1:14" x14ac:dyDescent="0.2">
      <c r="A836" s="44"/>
      <c r="B836" s="45">
        <v>38.49127508126216</v>
      </c>
      <c r="C836" s="46">
        <v>-2</v>
      </c>
      <c r="D836" s="46">
        <v>1</v>
      </c>
      <c r="E836" s="47">
        <v>0</v>
      </c>
      <c r="F836" s="46">
        <v>0</v>
      </c>
      <c r="G836" s="48">
        <v>-1</v>
      </c>
      <c r="H836" s="49">
        <v>37.49127508126216</v>
      </c>
      <c r="J836" s="17">
        <v>19</v>
      </c>
      <c r="K836" s="17" t="str">
        <f t="shared" si="29"/>
        <v>046-State Law Library</v>
      </c>
      <c r="L836" s="18" t="str">
        <f t="shared" si="28"/>
        <v>046</v>
      </c>
      <c r="M836" s="19"/>
      <c r="N836" s="19"/>
    </row>
    <row r="837" spans="1:14" x14ac:dyDescent="0.2">
      <c r="A837" s="50"/>
      <c r="B837" s="39"/>
      <c r="C837" s="51"/>
      <c r="D837" s="51"/>
      <c r="E837" s="52"/>
      <c r="F837" s="51"/>
      <c r="G837" s="39"/>
      <c r="H837" s="53"/>
      <c r="J837" s="17">
        <v>20</v>
      </c>
      <c r="K837" s="17" t="str">
        <f t="shared" si="29"/>
        <v>046-State Law Library</v>
      </c>
      <c r="L837" s="18" t="str">
        <f t="shared" si="28"/>
        <v>046</v>
      </c>
      <c r="M837" s="19"/>
      <c r="N837" s="19"/>
    </row>
    <row r="838" spans="1:14" ht="15" x14ac:dyDescent="0.25">
      <c r="A838" s="42" t="s">
        <v>28</v>
      </c>
      <c r="B838" s="36">
        <v>3.8832081931635507</v>
      </c>
      <c r="C838" s="37">
        <v>0</v>
      </c>
      <c r="D838" s="37">
        <v>0</v>
      </c>
      <c r="E838" s="38">
        <v>-5</v>
      </c>
      <c r="F838" s="37">
        <v>5</v>
      </c>
      <c r="G838" s="39">
        <v>0</v>
      </c>
      <c r="H838" s="40">
        <v>3.8832081931635507</v>
      </c>
      <c r="J838" s="17">
        <v>21</v>
      </c>
      <c r="K838" s="17" t="str">
        <f t="shared" si="29"/>
        <v>046-State Law Library</v>
      </c>
      <c r="L838" s="18" t="str">
        <f t="shared" si="28"/>
        <v>046</v>
      </c>
      <c r="M838" s="19"/>
      <c r="N838" s="19"/>
    </row>
    <row r="839" spans="1:14" ht="15" x14ac:dyDescent="0.25">
      <c r="A839" s="42" t="s">
        <v>29</v>
      </c>
      <c r="B839" s="36">
        <v>9.5249902706531575</v>
      </c>
      <c r="C839" s="37">
        <v>0</v>
      </c>
      <c r="D839" s="37">
        <v>0</v>
      </c>
      <c r="E839" s="38">
        <v>3</v>
      </c>
      <c r="F839" s="37">
        <v>8</v>
      </c>
      <c r="G839" s="39">
        <v>11</v>
      </c>
      <c r="H839" s="40">
        <v>20.524990270653156</v>
      </c>
      <c r="J839" s="17">
        <v>22</v>
      </c>
      <c r="K839" s="17" t="str">
        <f t="shared" si="29"/>
        <v>046-State Law Library</v>
      </c>
      <c r="L839" s="18" t="str">
        <f t="shared" si="28"/>
        <v>046</v>
      </c>
      <c r="M839" s="19"/>
      <c r="N839" s="19"/>
    </row>
    <row r="840" spans="1:14" ht="15" x14ac:dyDescent="0.25">
      <c r="A840" s="42" t="s">
        <v>30</v>
      </c>
      <c r="B840" s="36">
        <v>8.9889100653628198</v>
      </c>
      <c r="C840" s="37">
        <v>0</v>
      </c>
      <c r="D840" s="37">
        <v>0</v>
      </c>
      <c r="E840" s="38">
        <v>0</v>
      </c>
      <c r="F840" s="37">
        <v>0</v>
      </c>
      <c r="G840" s="39">
        <v>0</v>
      </c>
      <c r="H840" s="40">
        <v>8.9889100653628198</v>
      </c>
      <c r="J840" s="17">
        <v>23</v>
      </c>
      <c r="K840" s="17" t="str">
        <f t="shared" si="29"/>
        <v>046-State Law Library</v>
      </c>
      <c r="L840" s="18" t="str">
        <f t="shared" si="28"/>
        <v>046</v>
      </c>
      <c r="M840" s="19"/>
      <c r="N840" s="19"/>
    </row>
    <row r="841" spans="1:14" ht="15" x14ac:dyDescent="0.25">
      <c r="A841" s="54"/>
      <c r="B841" s="36"/>
      <c r="C841" s="37"/>
      <c r="D841" s="37"/>
      <c r="E841" s="38"/>
      <c r="F841" s="37"/>
      <c r="G841" s="39"/>
      <c r="H841" s="40"/>
      <c r="J841" s="17">
        <v>24</v>
      </c>
      <c r="K841" s="17" t="str">
        <f t="shared" si="29"/>
        <v>046-State Law Library</v>
      </c>
      <c r="L841" s="18" t="str">
        <f t="shared" si="28"/>
        <v>046</v>
      </c>
      <c r="M841" s="19"/>
      <c r="N841" s="19"/>
    </row>
    <row r="842" spans="1:14" x14ac:dyDescent="0.2">
      <c r="A842" s="44" t="s">
        <v>31</v>
      </c>
      <c r="B842" s="45">
        <v>22.397108529179526</v>
      </c>
      <c r="C842" s="46">
        <v>0</v>
      </c>
      <c r="D842" s="46">
        <v>0</v>
      </c>
      <c r="E842" s="46">
        <v>-2</v>
      </c>
      <c r="F842" s="46">
        <v>13</v>
      </c>
      <c r="G842" s="46">
        <v>11</v>
      </c>
      <c r="H842" s="49">
        <v>33.397108529179526</v>
      </c>
      <c r="J842" s="17">
        <v>25</v>
      </c>
      <c r="K842" s="17" t="str">
        <f t="shared" si="29"/>
        <v>046-State Law Library</v>
      </c>
      <c r="L842" s="18" t="str">
        <f t="shared" si="28"/>
        <v>046</v>
      </c>
      <c r="M842" s="19"/>
      <c r="N842" s="19"/>
    </row>
    <row r="843" spans="1:14" ht="15" x14ac:dyDescent="0.25">
      <c r="A843" s="54"/>
      <c r="B843" s="36"/>
      <c r="C843" s="37"/>
      <c r="D843" s="37"/>
      <c r="E843" s="38"/>
      <c r="F843" s="37"/>
      <c r="G843" s="39"/>
      <c r="H843" s="40"/>
      <c r="J843" s="17">
        <v>26</v>
      </c>
      <c r="K843" s="17" t="str">
        <f t="shared" si="29"/>
        <v>046-State Law Library</v>
      </c>
      <c r="L843" s="18" t="str">
        <f t="shared" si="28"/>
        <v>046</v>
      </c>
      <c r="M843" s="19"/>
      <c r="N843" s="19"/>
    </row>
    <row r="844" spans="1:14" ht="15" x14ac:dyDescent="0.25">
      <c r="A844" s="54" t="s">
        <v>32</v>
      </c>
      <c r="B844" s="36">
        <v>0.29750529767158268</v>
      </c>
      <c r="C844" s="37">
        <v>0</v>
      </c>
      <c r="D844" s="37">
        <v>0</v>
      </c>
      <c r="E844" s="38">
        <v>0</v>
      </c>
      <c r="F844" s="37">
        <v>0</v>
      </c>
      <c r="G844" s="39">
        <v>0</v>
      </c>
      <c r="H844" s="40">
        <v>0.29750529767158268</v>
      </c>
      <c r="J844" s="17">
        <v>27</v>
      </c>
      <c r="K844" s="17" t="str">
        <f t="shared" si="29"/>
        <v>046-State Law Library</v>
      </c>
      <c r="L844" s="18" t="str">
        <f t="shared" si="28"/>
        <v>046</v>
      </c>
      <c r="M844" s="19" t="s">
        <v>33</v>
      </c>
      <c r="N844" s="19"/>
    </row>
    <row r="845" spans="1:14" ht="15" x14ac:dyDescent="0.25">
      <c r="A845" s="54" t="s">
        <v>34</v>
      </c>
      <c r="B845" s="36">
        <v>1.3410421383406452</v>
      </c>
      <c r="C845" s="37">
        <v>0</v>
      </c>
      <c r="D845" s="37">
        <v>0</v>
      </c>
      <c r="E845" s="38">
        <v>0</v>
      </c>
      <c r="F845" s="37">
        <v>0</v>
      </c>
      <c r="G845" s="39">
        <v>0</v>
      </c>
      <c r="H845" s="40">
        <v>1.3410421383406452</v>
      </c>
      <c r="J845" s="17">
        <v>28</v>
      </c>
      <c r="K845" s="17" t="str">
        <f t="shared" si="29"/>
        <v>046-State Law Library</v>
      </c>
      <c r="L845" s="18" t="str">
        <f t="shared" si="28"/>
        <v>046</v>
      </c>
      <c r="M845" s="19" t="s">
        <v>35</v>
      </c>
      <c r="N845" s="19"/>
    </row>
    <row r="846" spans="1:14" ht="15" x14ac:dyDescent="0.25">
      <c r="A846" s="54" t="s">
        <v>36</v>
      </c>
      <c r="B846" s="36">
        <v>0.47204492254953362</v>
      </c>
      <c r="C846" s="37">
        <v>0</v>
      </c>
      <c r="D846" s="37">
        <v>0</v>
      </c>
      <c r="E846" s="38">
        <v>0</v>
      </c>
      <c r="F846" s="37">
        <v>0</v>
      </c>
      <c r="G846" s="39">
        <v>0</v>
      </c>
      <c r="H846" s="40">
        <v>0.47204492254953362</v>
      </c>
      <c r="J846" s="17">
        <v>29</v>
      </c>
      <c r="K846" s="17" t="str">
        <f t="shared" si="29"/>
        <v>046-State Law Library</v>
      </c>
      <c r="L846" s="18" t="str">
        <f t="shared" si="28"/>
        <v>046</v>
      </c>
      <c r="M846" s="19" t="s">
        <v>37</v>
      </c>
      <c r="N846" s="19"/>
    </row>
    <row r="847" spans="1:14" ht="15" x14ac:dyDescent="0.25">
      <c r="A847" s="54" t="s">
        <v>38</v>
      </c>
      <c r="B847" s="36">
        <v>0</v>
      </c>
      <c r="C847" s="37">
        <v>0</v>
      </c>
      <c r="D847" s="37">
        <v>0</v>
      </c>
      <c r="E847" s="38">
        <v>0</v>
      </c>
      <c r="F847" s="37">
        <v>0</v>
      </c>
      <c r="G847" s="39">
        <v>0</v>
      </c>
      <c r="H847" s="40">
        <v>0</v>
      </c>
      <c r="J847" s="17">
        <v>30</v>
      </c>
      <c r="K847" s="17" t="str">
        <f t="shared" si="29"/>
        <v>046-State Law Library</v>
      </c>
      <c r="L847" s="18" t="str">
        <f t="shared" si="28"/>
        <v>046</v>
      </c>
      <c r="M847" s="19" t="s">
        <v>39</v>
      </c>
      <c r="N847" s="19"/>
    </row>
    <row r="848" spans="1:14" ht="15" x14ac:dyDescent="0.25">
      <c r="A848" s="54" t="s">
        <v>40</v>
      </c>
      <c r="B848" s="36">
        <v>0</v>
      </c>
      <c r="C848" s="37">
        <v>0</v>
      </c>
      <c r="D848" s="37">
        <v>0</v>
      </c>
      <c r="E848" s="38">
        <v>0</v>
      </c>
      <c r="F848" s="37">
        <v>0</v>
      </c>
      <c r="G848" s="39">
        <v>0</v>
      </c>
      <c r="H848" s="40">
        <v>0</v>
      </c>
      <c r="J848" s="17">
        <v>31</v>
      </c>
      <c r="K848" s="17" t="str">
        <f t="shared" si="29"/>
        <v>046-State Law Library</v>
      </c>
      <c r="L848" s="18" t="str">
        <f t="shared" si="28"/>
        <v>046</v>
      </c>
      <c r="M848" s="19" t="s">
        <v>41</v>
      </c>
      <c r="N848" s="19"/>
    </row>
    <row r="849" spans="1:14" ht="15" x14ac:dyDescent="0.25">
      <c r="A849" s="54" t="s">
        <v>42</v>
      </c>
      <c r="B849" s="36">
        <v>1.7611549563608297</v>
      </c>
      <c r="C849" s="37">
        <v>0</v>
      </c>
      <c r="D849" s="37">
        <v>0</v>
      </c>
      <c r="E849" s="38">
        <v>-1</v>
      </c>
      <c r="F849" s="37">
        <v>-1</v>
      </c>
      <c r="G849" s="39">
        <v>-2</v>
      </c>
      <c r="H849" s="40">
        <v>-0.23884504363917025</v>
      </c>
      <c r="J849" s="17">
        <v>32</v>
      </c>
      <c r="K849" s="17" t="str">
        <f t="shared" si="29"/>
        <v>046-State Law Library</v>
      </c>
      <c r="L849" s="18" t="str">
        <f t="shared" si="28"/>
        <v>046</v>
      </c>
      <c r="M849" s="19" t="s">
        <v>43</v>
      </c>
      <c r="N849" s="19"/>
    </row>
    <row r="850" spans="1:14" ht="15" x14ac:dyDescent="0.25">
      <c r="A850" s="54" t="s">
        <v>44</v>
      </c>
      <c r="B850" s="36">
        <v>1.5789198174062715</v>
      </c>
      <c r="C850" s="37">
        <v>0</v>
      </c>
      <c r="D850" s="37">
        <v>0</v>
      </c>
      <c r="E850" s="38">
        <v>0</v>
      </c>
      <c r="F850" s="37">
        <v>0</v>
      </c>
      <c r="G850" s="39">
        <v>0</v>
      </c>
      <c r="H850" s="40">
        <v>1.5789198174062715</v>
      </c>
      <c r="J850" s="17">
        <v>33</v>
      </c>
      <c r="K850" s="17" t="str">
        <f t="shared" si="29"/>
        <v>046-State Law Library</v>
      </c>
      <c r="L850" s="18" t="str">
        <f t="shared" si="28"/>
        <v>046</v>
      </c>
      <c r="M850" s="19" t="s">
        <v>45</v>
      </c>
      <c r="N850" s="19"/>
    </row>
    <row r="851" spans="1:14" ht="15" x14ac:dyDescent="0.25">
      <c r="A851" s="54" t="s">
        <v>46</v>
      </c>
      <c r="B851" s="36">
        <v>0</v>
      </c>
      <c r="C851" s="37">
        <v>0</v>
      </c>
      <c r="D851" s="37">
        <v>0</v>
      </c>
      <c r="E851" s="38">
        <v>0</v>
      </c>
      <c r="F851" s="37">
        <v>0</v>
      </c>
      <c r="G851" s="39">
        <v>0</v>
      </c>
      <c r="H851" s="40">
        <v>0</v>
      </c>
      <c r="J851" s="17">
        <v>34</v>
      </c>
      <c r="K851" s="17" t="str">
        <f t="shared" si="29"/>
        <v>046-State Law Library</v>
      </c>
      <c r="L851" s="18" t="str">
        <f t="shared" si="28"/>
        <v>046</v>
      </c>
      <c r="M851" s="19" t="s">
        <v>47</v>
      </c>
      <c r="N851" s="19"/>
    </row>
    <row r="852" spans="1:14" ht="15" x14ac:dyDescent="0.25">
      <c r="A852" s="54" t="s">
        <v>48</v>
      </c>
      <c r="B852" s="36">
        <v>0</v>
      </c>
      <c r="C852" s="37">
        <v>0</v>
      </c>
      <c r="D852" s="37">
        <v>0</v>
      </c>
      <c r="E852" s="38">
        <v>0</v>
      </c>
      <c r="F852" s="37">
        <v>0</v>
      </c>
      <c r="G852" s="39">
        <v>0</v>
      </c>
      <c r="H852" s="40">
        <v>0</v>
      </c>
      <c r="J852" s="17">
        <v>35</v>
      </c>
      <c r="K852" s="17" t="str">
        <f t="shared" si="29"/>
        <v>046-State Law Library</v>
      </c>
      <c r="L852" s="18" t="str">
        <f t="shared" si="28"/>
        <v>046</v>
      </c>
      <c r="M852" s="56" t="s">
        <v>49</v>
      </c>
      <c r="N852" s="19"/>
    </row>
    <row r="853" spans="1:14" ht="15" x14ac:dyDescent="0.25">
      <c r="A853" s="54" t="s">
        <v>50</v>
      </c>
      <c r="B853" s="36">
        <v>0.12038482580686069</v>
      </c>
      <c r="C853" s="37">
        <v>0</v>
      </c>
      <c r="D853" s="37">
        <v>0</v>
      </c>
      <c r="E853" s="38">
        <v>0</v>
      </c>
      <c r="F853" s="37">
        <v>0</v>
      </c>
      <c r="G853" s="39">
        <v>0</v>
      </c>
      <c r="H853" s="40">
        <v>0.12038482580686069</v>
      </c>
      <c r="J853" s="17">
        <v>36</v>
      </c>
      <c r="K853" s="17" t="str">
        <f t="shared" si="29"/>
        <v>046-State Law Library</v>
      </c>
      <c r="L853" s="18" t="str">
        <f t="shared" si="28"/>
        <v>046</v>
      </c>
      <c r="M853" s="19" t="s">
        <v>51</v>
      </c>
      <c r="N853" s="19"/>
    </row>
    <row r="854" spans="1:14" ht="15" x14ac:dyDescent="0.25">
      <c r="A854" s="54" t="s">
        <v>52</v>
      </c>
      <c r="B854" s="36">
        <v>0</v>
      </c>
      <c r="C854" s="37">
        <v>0</v>
      </c>
      <c r="D854" s="37">
        <v>0</v>
      </c>
      <c r="E854" s="38">
        <v>0</v>
      </c>
      <c r="F854" s="37">
        <v>0</v>
      </c>
      <c r="G854" s="39">
        <v>0</v>
      </c>
      <c r="H854" s="40">
        <v>0</v>
      </c>
      <c r="J854" s="17">
        <v>37</v>
      </c>
      <c r="K854" s="17" t="str">
        <f t="shared" si="29"/>
        <v>046-State Law Library</v>
      </c>
      <c r="L854" s="18" t="str">
        <f t="shared" si="28"/>
        <v>046</v>
      </c>
      <c r="M854" s="56" t="s">
        <v>53</v>
      </c>
      <c r="N854" s="19"/>
    </row>
    <row r="855" spans="1:14" ht="15" x14ac:dyDescent="0.25">
      <c r="A855" s="54" t="s">
        <v>54</v>
      </c>
      <c r="B855" s="36">
        <v>1.3322452656133676</v>
      </c>
      <c r="C855" s="37">
        <v>0</v>
      </c>
      <c r="D855" s="37">
        <v>0</v>
      </c>
      <c r="E855" s="38">
        <v>0</v>
      </c>
      <c r="F855" s="37">
        <v>0</v>
      </c>
      <c r="G855" s="39">
        <v>0</v>
      </c>
      <c r="H855" s="40">
        <v>1.3322452656133676</v>
      </c>
      <c r="J855" s="17">
        <v>38</v>
      </c>
      <c r="K855" s="17" t="str">
        <f t="shared" si="29"/>
        <v>046-State Law Library</v>
      </c>
      <c r="L855" s="18" t="str">
        <f t="shared" si="28"/>
        <v>046</v>
      </c>
      <c r="M855" s="19" t="s">
        <v>55</v>
      </c>
      <c r="N855" s="19"/>
    </row>
    <row r="856" spans="1:14" ht="15" x14ac:dyDescent="0.25">
      <c r="A856" s="54" t="s">
        <v>56</v>
      </c>
      <c r="B856" s="36">
        <v>0</v>
      </c>
      <c r="C856" s="37">
        <v>0</v>
      </c>
      <c r="D856" s="37">
        <v>0</v>
      </c>
      <c r="E856" s="38">
        <v>0</v>
      </c>
      <c r="F856" s="37">
        <v>0</v>
      </c>
      <c r="G856" s="39">
        <v>0</v>
      </c>
      <c r="H856" s="40">
        <v>0</v>
      </c>
      <c r="J856" s="17">
        <v>39</v>
      </c>
      <c r="K856" s="17" t="str">
        <f t="shared" si="29"/>
        <v>046-State Law Library</v>
      </c>
      <c r="L856" s="18" t="str">
        <f t="shared" si="28"/>
        <v>046</v>
      </c>
      <c r="M856" s="19" t="s">
        <v>57</v>
      </c>
      <c r="N856" s="19"/>
    </row>
    <row r="857" spans="1:14" ht="15" x14ac:dyDescent="0.25">
      <c r="A857" s="54" t="s">
        <v>58</v>
      </c>
      <c r="B857" s="36">
        <v>0</v>
      </c>
      <c r="C857" s="37">
        <v>0</v>
      </c>
      <c r="D857" s="37">
        <v>0</v>
      </c>
      <c r="E857" s="38">
        <v>0</v>
      </c>
      <c r="F857" s="37">
        <v>0</v>
      </c>
      <c r="G857" s="39">
        <v>0</v>
      </c>
      <c r="H857" s="40">
        <v>0</v>
      </c>
      <c r="J857" s="17">
        <v>40</v>
      </c>
      <c r="K857" s="17" t="str">
        <f t="shared" si="29"/>
        <v>046-State Law Library</v>
      </c>
      <c r="L857" s="18" t="str">
        <f t="shared" si="28"/>
        <v>046</v>
      </c>
      <c r="M857" s="19" t="s">
        <v>59</v>
      </c>
      <c r="N857" s="19"/>
    </row>
    <row r="858" spans="1:14" ht="15" x14ac:dyDescent="0.25">
      <c r="A858" s="54" t="s">
        <v>60</v>
      </c>
      <c r="B858" s="36">
        <v>0</v>
      </c>
      <c r="C858" s="37">
        <v>0</v>
      </c>
      <c r="D858" s="37">
        <v>0</v>
      </c>
      <c r="E858" s="38">
        <v>0</v>
      </c>
      <c r="F858" s="37">
        <v>0</v>
      </c>
      <c r="G858" s="39">
        <v>0</v>
      </c>
      <c r="H858" s="40">
        <v>0</v>
      </c>
      <c r="J858" s="17">
        <v>41</v>
      </c>
      <c r="K858" s="17" t="str">
        <f t="shared" si="29"/>
        <v>046-State Law Library</v>
      </c>
      <c r="L858" s="18" t="str">
        <f t="shared" si="28"/>
        <v>046</v>
      </c>
      <c r="M858" s="56" t="s">
        <v>61</v>
      </c>
      <c r="N858" s="19"/>
    </row>
    <row r="859" spans="1:14" ht="15" x14ac:dyDescent="0.25">
      <c r="A859" s="54" t="s">
        <v>62</v>
      </c>
      <c r="B859" s="36">
        <v>0</v>
      </c>
      <c r="C859" s="37">
        <v>0</v>
      </c>
      <c r="D859" s="37">
        <v>0</v>
      </c>
      <c r="E859" s="38">
        <v>0</v>
      </c>
      <c r="F859" s="37">
        <v>1</v>
      </c>
      <c r="G859" s="39">
        <v>1</v>
      </c>
      <c r="H859" s="40">
        <v>1</v>
      </c>
      <c r="J859" s="17">
        <v>42</v>
      </c>
      <c r="K859" s="17" t="str">
        <f t="shared" si="29"/>
        <v>046-State Law Library</v>
      </c>
      <c r="L859" s="18" t="str">
        <f t="shared" si="28"/>
        <v>046</v>
      </c>
      <c r="M859" s="56" t="s">
        <v>63</v>
      </c>
      <c r="N859" s="19"/>
    </row>
    <row r="860" spans="1:14" x14ac:dyDescent="0.2">
      <c r="A860" s="43"/>
      <c r="B860" s="36"/>
      <c r="C860" s="37"/>
      <c r="D860" s="37"/>
      <c r="E860" s="38"/>
      <c r="F860" s="37"/>
      <c r="G860" s="39"/>
      <c r="H860" s="40"/>
      <c r="J860" s="17">
        <v>43</v>
      </c>
      <c r="K860" s="17" t="str">
        <f t="shared" si="29"/>
        <v>046-State Law Library</v>
      </c>
      <c r="L860" s="18" t="str">
        <f t="shared" si="28"/>
        <v>046</v>
      </c>
      <c r="M860" s="19"/>
      <c r="N860" s="19"/>
    </row>
    <row r="861" spans="1:14" x14ac:dyDescent="0.2">
      <c r="A861" s="44" t="s">
        <v>64</v>
      </c>
      <c r="B861" s="45">
        <v>6.9032972237490906</v>
      </c>
      <c r="C861" s="46">
        <v>0</v>
      </c>
      <c r="D861" s="46">
        <v>0</v>
      </c>
      <c r="E861" s="47">
        <v>-1</v>
      </c>
      <c r="F861" s="46">
        <v>0</v>
      </c>
      <c r="G861" s="48">
        <v>-1</v>
      </c>
      <c r="H861" s="49">
        <v>5.9032972237490906</v>
      </c>
      <c r="J861" s="17">
        <v>44</v>
      </c>
      <c r="K861" s="17" t="str">
        <f t="shared" si="29"/>
        <v>046-State Law Library</v>
      </c>
      <c r="L861" s="18" t="str">
        <f t="shared" si="28"/>
        <v>046</v>
      </c>
      <c r="M861" s="19"/>
      <c r="N861" s="19"/>
    </row>
    <row r="862" spans="1:14" x14ac:dyDescent="0.2">
      <c r="A862" s="57"/>
      <c r="B862" s="39"/>
      <c r="C862" s="51"/>
      <c r="D862" s="51"/>
      <c r="E862" s="52"/>
      <c r="F862" s="51"/>
      <c r="G862" s="39"/>
      <c r="H862" s="53"/>
      <c r="J862" s="17">
        <v>45</v>
      </c>
      <c r="K862" s="17" t="str">
        <f t="shared" si="29"/>
        <v>046-State Law Library</v>
      </c>
      <c r="L862" s="18" t="str">
        <f t="shared" si="28"/>
        <v>046</v>
      </c>
      <c r="M862" s="19"/>
      <c r="N862" s="19"/>
    </row>
    <row r="863" spans="1:14" ht="15" x14ac:dyDescent="0.25">
      <c r="A863" s="54" t="s">
        <v>65</v>
      </c>
      <c r="B863" s="36">
        <v>26.365579174114963</v>
      </c>
      <c r="C863" s="37">
        <v>0</v>
      </c>
      <c r="D863" s="37">
        <v>0</v>
      </c>
      <c r="E863" s="38">
        <v>0</v>
      </c>
      <c r="F863" s="37">
        <v>0</v>
      </c>
      <c r="G863" s="39">
        <v>0</v>
      </c>
      <c r="H863" s="40">
        <v>26.365579174114963</v>
      </c>
      <c r="J863" s="17">
        <v>46</v>
      </c>
      <c r="K863" s="17" t="str">
        <f t="shared" si="29"/>
        <v>046-State Law Library</v>
      </c>
      <c r="L863" s="18" t="str">
        <f t="shared" si="28"/>
        <v>046</v>
      </c>
      <c r="M863" s="19"/>
      <c r="N863" s="19"/>
    </row>
    <row r="864" spans="1:14" ht="15" x14ac:dyDescent="0.25">
      <c r="A864" s="54" t="s">
        <v>66</v>
      </c>
      <c r="B864" s="36">
        <v>28.894377332595734</v>
      </c>
      <c r="C864" s="37">
        <v>0</v>
      </c>
      <c r="D864" s="37">
        <v>0</v>
      </c>
      <c r="E864" s="38">
        <v>0</v>
      </c>
      <c r="F864" s="37">
        <v>0</v>
      </c>
      <c r="G864" s="39">
        <v>0</v>
      </c>
      <c r="H864" s="40">
        <v>28.894377332595734</v>
      </c>
      <c r="J864" s="17">
        <v>47</v>
      </c>
      <c r="K864" s="17" t="str">
        <f t="shared" si="29"/>
        <v>046-State Law Library</v>
      </c>
      <c r="L864" s="18" t="str">
        <f t="shared" si="28"/>
        <v>046</v>
      </c>
      <c r="M864" s="19"/>
      <c r="N864" s="19"/>
    </row>
    <row r="865" spans="1:14" ht="15" x14ac:dyDescent="0.25">
      <c r="A865" s="54" t="s">
        <v>67</v>
      </c>
      <c r="B865" s="36">
        <v>474.40053929789832</v>
      </c>
      <c r="C865" s="37">
        <v>1</v>
      </c>
      <c r="D865" s="37">
        <v>4</v>
      </c>
      <c r="E865" s="38">
        <v>0</v>
      </c>
      <c r="F865" s="37">
        <v>2</v>
      </c>
      <c r="G865" s="39">
        <v>7</v>
      </c>
      <c r="H865" s="40">
        <v>481.40053929789832</v>
      </c>
      <c r="J865" s="17">
        <v>48</v>
      </c>
      <c r="K865" s="17" t="str">
        <f t="shared" si="29"/>
        <v>046-State Law Library</v>
      </c>
      <c r="L865" s="18" t="str">
        <f t="shared" si="28"/>
        <v>046</v>
      </c>
      <c r="M865" s="19"/>
      <c r="N865" s="19"/>
    </row>
    <row r="866" spans="1:14" ht="15" x14ac:dyDescent="0.25">
      <c r="A866" s="54" t="s">
        <v>68</v>
      </c>
      <c r="B866" s="36">
        <v>0.15577275503970678</v>
      </c>
      <c r="C866" s="37">
        <v>0</v>
      </c>
      <c r="D866" s="37">
        <v>0</v>
      </c>
      <c r="E866" s="38">
        <v>0</v>
      </c>
      <c r="F866" s="37">
        <v>0</v>
      </c>
      <c r="G866" s="39">
        <v>0</v>
      </c>
      <c r="H866" s="40">
        <v>0.15577275503970678</v>
      </c>
      <c r="J866" s="17">
        <v>49</v>
      </c>
      <c r="K866" s="17" t="str">
        <f t="shared" si="29"/>
        <v>046-State Law Library</v>
      </c>
      <c r="L866" s="18" t="str">
        <f t="shared" si="28"/>
        <v>046</v>
      </c>
      <c r="M866" s="19"/>
      <c r="N866" s="19"/>
    </row>
    <row r="867" spans="1:14" ht="15" x14ac:dyDescent="0.25">
      <c r="A867" s="54" t="s">
        <v>69</v>
      </c>
      <c r="B867" s="36">
        <v>73.245504569307059</v>
      </c>
      <c r="C867" s="37">
        <v>0</v>
      </c>
      <c r="D867" s="37">
        <v>0</v>
      </c>
      <c r="E867" s="38">
        <v>0</v>
      </c>
      <c r="F867" s="37">
        <v>0</v>
      </c>
      <c r="G867" s="39">
        <v>0</v>
      </c>
      <c r="H867" s="40">
        <v>73.245504569307059</v>
      </c>
      <c r="J867" s="17">
        <v>50</v>
      </c>
      <c r="K867" s="17" t="str">
        <f t="shared" si="29"/>
        <v>046-State Law Library</v>
      </c>
      <c r="L867" s="18" t="str">
        <f t="shared" si="28"/>
        <v>046</v>
      </c>
      <c r="M867" s="19"/>
      <c r="N867" s="19"/>
    </row>
    <row r="868" spans="1:14" ht="15" x14ac:dyDescent="0.25">
      <c r="A868" s="54" t="s">
        <v>70</v>
      </c>
      <c r="B868" s="36">
        <v>0.74328570758558332</v>
      </c>
      <c r="C868" s="37">
        <v>0</v>
      </c>
      <c r="D868" s="37">
        <v>0</v>
      </c>
      <c r="E868" s="38">
        <v>0</v>
      </c>
      <c r="F868" s="37">
        <v>0</v>
      </c>
      <c r="G868" s="39">
        <v>0</v>
      </c>
      <c r="H868" s="40">
        <v>0.74328570758558332</v>
      </c>
      <c r="J868" s="17">
        <v>51</v>
      </c>
      <c r="K868" s="17" t="str">
        <f t="shared" si="29"/>
        <v>046-State Law Library</v>
      </c>
      <c r="L868" s="18" t="str">
        <f t="shared" si="28"/>
        <v>046</v>
      </c>
      <c r="M868" s="19"/>
      <c r="N868" s="19"/>
    </row>
    <row r="869" spans="1:14" ht="15" x14ac:dyDescent="0.25">
      <c r="A869" s="54" t="s">
        <v>71</v>
      </c>
      <c r="B869" s="36">
        <v>1.4375E-15</v>
      </c>
      <c r="C869" s="37">
        <v>0</v>
      </c>
      <c r="D869" s="37">
        <v>0</v>
      </c>
      <c r="E869" s="38">
        <v>0</v>
      </c>
      <c r="F869" s="37">
        <v>0</v>
      </c>
      <c r="G869" s="39">
        <v>0</v>
      </c>
      <c r="H869" s="40">
        <v>1.4375E-15</v>
      </c>
      <c r="J869" s="17">
        <v>52</v>
      </c>
      <c r="K869" s="17" t="str">
        <f t="shared" si="29"/>
        <v>046-State Law Library</v>
      </c>
      <c r="L869" s="18" t="str">
        <f t="shared" si="28"/>
        <v>046</v>
      </c>
      <c r="M869" s="19"/>
      <c r="N869" s="19"/>
    </row>
    <row r="870" spans="1:14" ht="15" x14ac:dyDescent="0.25">
      <c r="A870" s="54" t="s">
        <v>72</v>
      </c>
      <c r="B870" s="36">
        <v>0.17470983506414173</v>
      </c>
      <c r="C870" s="37">
        <v>0</v>
      </c>
      <c r="D870" s="37">
        <v>0</v>
      </c>
      <c r="E870" s="38">
        <v>0</v>
      </c>
      <c r="F870" s="37">
        <v>0</v>
      </c>
      <c r="G870" s="39">
        <v>0</v>
      </c>
      <c r="H870" s="40">
        <v>0.17470983506414173</v>
      </c>
      <c r="J870" s="17">
        <v>53</v>
      </c>
      <c r="K870" s="17" t="str">
        <f t="shared" si="29"/>
        <v>046-State Law Library</v>
      </c>
      <c r="L870" s="18" t="str">
        <f t="shared" si="28"/>
        <v>046</v>
      </c>
      <c r="M870" s="19"/>
      <c r="N870" s="19"/>
    </row>
    <row r="871" spans="1:14" ht="15" x14ac:dyDescent="0.25">
      <c r="A871" s="54" t="s">
        <v>73</v>
      </c>
      <c r="B871" s="36">
        <v>0</v>
      </c>
      <c r="C871" s="37">
        <v>0</v>
      </c>
      <c r="D871" s="37">
        <v>0</v>
      </c>
      <c r="E871" s="38">
        <v>0</v>
      </c>
      <c r="F871" s="37">
        <v>0</v>
      </c>
      <c r="G871" s="39">
        <v>0</v>
      </c>
      <c r="H871" s="40">
        <v>0</v>
      </c>
      <c r="J871" s="17">
        <v>54</v>
      </c>
      <c r="K871" s="17" t="str">
        <f t="shared" si="29"/>
        <v>046-State Law Library</v>
      </c>
      <c r="L871" s="18" t="str">
        <f t="shared" si="28"/>
        <v>046</v>
      </c>
      <c r="M871" s="19"/>
      <c r="N871" s="19"/>
    </row>
    <row r="872" spans="1:14" ht="15" x14ac:dyDescent="0.25">
      <c r="A872" s="54" t="s">
        <v>74</v>
      </c>
      <c r="B872" s="36">
        <v>3.1313378130726939</v>
      </c>
      <c r="C872" s="37">
        <v>0</v>
      </c>
      <c r="D872" s="37">
        <v>0</v>
      </c>
      <c r="E872" s="38">
        <v>0</v>
      </c>
      <c r="F872" s="37">
        <v>0</v>
      </c>
      <c r="G872" s="39">
        <v>0</v>
      </c>
      <c r="H872" s="40">
        <v>3.1313378130726939</v>
      </c>
      <c r="J872" s="17">
        <v>55</v>
      </c>
      <c r="K872" s="17" t="str">
        <f t="shared" si="29"/>
        <v>046-State Law Library</v>
      </c>
      <c r="L872" s="18" t="str">
        <f t="shared" si="28"/>
        <v>046</v>
      </c>
      <c r="M872" s="19"/>
      <c r="N872" s="19"/>
    </row>
    <row r="873" spans="1:14" ht="15" x14ac:dyDescent="0.25">
      <c r="A873" s="54" t="s">
        <v>75</v>
      </c>
      <c r="B873" s="36">
        <v>2.8693777330570884</v>
      </c>
      <c r="C873" s="37">
        <v>0</v>
      </c>
      <c r="D873" s="37">
        <v>0</v>
      </c>
      <c r="E873" s="38">
        <v>1</v>
      </c>
      <c r="F873" s="37">
        <v>1</v>
      </c>
      <c r="G873" s="39">
        <v>2</v>
      </c>
      <c r="H873" s="40">
        <v>4.8693777330570889</v>
      </c>
      <c r="J873" s="17">
        <v>56</v>
      </c>
      <c r="K873" s="17" t="str">
        <f t="shared" si="29"/>
        <v>046-State Law Library</v>
      </c>
      <c r="L873" s="18" t="str">
        <f t="shared" si="28"/>
        <v>046</v>
      </c>
      <c r="M873" s="19"/>
      <c r="N873" s="19"/>
    </row>
    <row r="874" spans="1:14" ht="15" x14ac:dyDescent="0.25">
      <c r="A874" s="54" t="s">
        <v>76</v>
      </c>
      <c r="B874" s="36">
        <v>2.0846266949844794</v>
      </c>
      <c r="C874" s="37">
        <v>0</v>
      </c>
      <c r="D874" s="37">
        <v>0</v>
      </c>
      <c r="E874" s="38">
        <v>0</v>
      </c>
      <c r="F874" s="37">
        <v>0</v>
      </c>
      <c r="G874" s="39">
        <v>0</v>
      </c>
      <c r="H874" s="40">
        <v>2.0846266949844794</v>
      </c>
      <c r="J874" s="17">
        <v>57</v>
      </c>
      <c r="K874" s="17" t="str">
        <f t="shared" si="29"/>
        <v>046-State Law Library</v>
      </c>
      <c r="L874" s="18" t="str">
        <f t="shared" si="28"/>
        <v>046</v>
      </c>
      <c r="M874" s="19"/>
      <c r="N874" s="19"/>
    </row>
    <row r="875" spans="1:14" ht="15" x14ac:dyDescent="0.25">
      <c r="A875" s="54" t="s">
        <v>77</v>
      </c>
      <c r="B875" s="36">
        <v>49.696676659118125</v>
      </c>
      <c r="C875" s="37">
        <v>0</v>
      </c>
      <c r="D875" s="37">
        <v>0</v>
      </c>
      <c r="E875" s="38">
        <v>0</v>
      </c>
      <c r="F875" s="37">
        <v>0</v>
      </c>
      <c r="G875" s="39">
        <v>0</v>
      </c>
      <c r="H875" s="40">
        <v>49.696676659118125</v>
      </c>
      <c r="J875" s="17">
        <v>58</v>
      </c>
      <c r="K875" s="17" t="str">
        <f t="shared" si="29"/>
        <v>046-State Law Library</v>
      </c>
      <c r="L875" s="18" t="str">
        <f t="shared" si="28"/>
        <v>046</v>
      </c>
      <c r="M875" s="19"/>
      <c r="N875" s="19"/>
    </row>
    <row r="876" spans="1:14" ht="15" x14ac:dyDescent="0.25">
      <c r="A876" s="54" t="s">
        <v>78</v>
      </c>
      <c r="B876" s="36">
        <v>0</v>
      </c>
      <c r="C876" s="37">
        <v>0</v>
      </c>
      <c r="D876" s="37">
        <v>0</v>
      </c>
      <c r="E876" s="38">
        <v>0</v>
      </c>
      <c r="F876" s="37">
        <v>0</v>
      </c>
      <c r="G876" s="39">
        <v>0</v>
      </c>
      <c r="H876" s="40">
        <v>0</v>
      </c>
      <c r="J876" s="17">
        <v>59</v>
      </c>
      <c r="K876" s="17" t="str">
        <f t="shared" si="29"/>
        <v>046-State Law Library</v>
      </c>
      <c r="L876" s="18" t="str">
        <f t="shared" si="28"/>
        <v>046</v>
      </c>
      <c r="M876" s="19"/>
      <c r="N876" s="19"/>
    </row>
    <row r="877" spans="1:14" ht="15" x14ac:dyDescent="0.25">
      <c r="A877" s="54" t="s">
        <v>79</v>
      </c>
      <c r="B877" s="36">
        <v>0</v>
      </c>
      <c r="C877" s="37">
        <v>0</v>
      </c>
      <c r="D877" s="37">
        <v>0</v>
      </c>
      <c r="E877" s="38">
        <v>0</v>
      </c>
      <c r="F877" s="37">
        <v>0</v>
      </c>
      <c r="G877" s="39">
        <v>0</v>
      </c>
      <c r="H877" s="40">
        <v>0</v>
      </c>
      <c r="J877" s="17">
        <v>60</v>
      </c>
      <c r="K877" s="17" t="str">
        <f t="shared" si="29"/>
        <v>046-State Law Library</v>
      </c>
      <c r="L877" s="18" t="str">
        <f t="shared" si="28"/>
        <v>046</v>
      </c>
      <c r="M877" s="19"/>
      <c r="N877" s="19"/>
    </row>
    <row r="878" spans="1:14" ht="15" x14ac:dyDescent="0.25">
      <c r="A878" s="54"/>
      <c r="B878" s="36"/>
      <c r="C878" s="37"/>
      <c r="D878" s="37"/>
      <c r="E878" s="38"/>
      <c r="F878" s="37"/>
      <c r="G878" s="39"/>
      <c r="H878" s="40"/>
      <c r="J878" s="17">
        <v>61</v>
      </c>
      <c r="K878" s="17" t="str">
        <f t="shared" si="29"/>
        <v>046-State Law Library</v>
      </c>
      <c r="L878" s="18" t="str">
        <f t="shared" si="28"/>
        <v>046</v>
      </c>
      <c r="M878" s="19"/>
      <c r="N878" s="19"/>
    </row>
    <row r="879" spans="1:14" x14ac:dyDescent="0.2">
      <c r="A879" s="44" t="s">
        <v>80</v>
      </c>
      <c r="B879" s="45">
        <v>661.76178757183789</v>
      </c>
      <c r="C879" s="46">
        <v>1</v>
      </c>
      <c r="D879" s="46">
        <v>4</v>
      </c>
      <c r="E879" s="47">
        <v>1</v>
      </c>
      <c r="F879" s="46">
        <v>3</v>
      </c>
      <c r="G879" s="48">
        <v>9</v>
      </c>
      <c r="H879" s="49">
        <v>670.76178757183789</v>
      </c>
      <c r="J879" s="17">
        <v>62</v>
      </c>
      <c r="K879" s="17" t="str">
        <f t="shared" si="29"/>
        <v>046-State Law Library</v>
      </c>
      <c r="L879" s="18" t="str">
        <f t="shared" si="28"/>
        <v>046</v>
      </c>
      <c r="M879" s="19"/>
      <c r="N879" s="19"/>
    </row>
    <row r="880" spans="1:14" ht="15" x14ac:dyDescent="0.25">
      <c r="A880" s="54"/>
      <c r="B880" s="36"/>
      <c r="C880" s="37"/>
      <c r="D880" s="37"/>
      <c r="E880" s="38"/>
      <c r="F880" s="37"/>
      <c r="G880" s="39"/>
      <c r="H880" s="40"/>
      <c r="J880" s="17">
        <v>63</v>
      </c>
      <c r="K880" s="17" t="str">
        <f t="shared" si="29"/>
        <v>046-State Law Library</v>
      </c>
      <c r="L880" s="18" t="str">
        <f t="shared" si="28"/>
        <v>046</v>
      </c>
      <c r="M880" s="19"/>
      <c r="N880" s="19"/>
    </row>
    <row r="881" spans="1:14" ht="15" x14ac:dyDescent="0.25">
      <c r="A881" s="54" t="s">
        <v>81</v>
      </c>
      <c r="B881" s="36">
        <v>2.2643591416279727</v>
      </c>
      <c r="C881" s="37">
        <v>0</v>
      </c>
      <c r="D881" s="37">
        <v>0</v>
      </c>
      <c r="E881" s="38">
        <v>0</v>
      </c>
      <c r="F881" s="37">
        <v>0</v>
      </c>
      <c r="G881" s="39">
        <v>0</v>
      </c>
      <c r="H881" s="40">
        <v>2.2643591416279727</v>
      </c>
      <c r="J881" s="17">
        <v>64</v>
      </c>
      <c r="K881" s="17" t="str">
        <f t="shared" si="29"/>
        <v>046-State Law Library</v>
      </c>
      <c r="L881" s="18" t="str">
        <f t="shared" si="28"/>
        <v>046</v>
      </c>
      <c r="M881" s="19"/>
      <c r="N881" s="19"/>
    </row>
    <row r="882" spans="1:14" x14ac:dyDescent="0.2">
      <c r="A882" s="44" t="s">
        <v>82</v>
      </c>
      <c r="B882" s="45">
        <v>2.2643591416279727</v>
      </c>
      <c r="C882" s="46">
        <v>0</v>
      </c>
      <c r="D882" s="46">
        <v>0</v>
      </c>
      <c r="E882" s="47">
        <v>0</v>
      </c>
      <c r="F882" s="46">
        <v>0</v>
      </c>
      <c r="G882" s="48">
        <v>0</v>
      </c>
      <c r="H882" s="49">
        <v>2.2643591416279727</v>
      </c>
      <c r="J882" s="17">
        <v>65</v>
      </c>
      <c r="K882" s="17" t="str">
        <f t="shared" si="29"/>
        <v>046-State Law Library</v>
      </c>
      <c r="L882" s="18" t="str">
        <f t="shared" si="28"/>
        <v>046</v>
      </c>
      <c r="M882" s="19"/>
      <c r="N882" s="19"/>
    </row>
    <row r="883" spans="1:14" ht="15" x14ac:dyDescent="0.25">
      <c r="A883" s="54"/>
      <c r="B883" s="54"/>
      <c r="C883" s="54"/>
      <c r="D883" s="54"/>
      <c r="E883" s="54"/>
      <c r="F883" s="54"/>
      <c r="G883" s="54"/>
      <c r="H883" s="54"/>
      <c r="J883" s="17">
        <v>66</v>
      </c>
      <c r="K883" s="17" t="str">
        <f t="shared" si="29"/>
        <v>046-State Law Library</v>
      </c>
      <c r="L883" s="18" t="str">
        <f t="shared" si="28"/>
        <v>046</v>
      </c>
      <c r="M883" s="19"/>
      <c r="N883" s="19"/>
    </row>
    <row r="884" spans="1:14" x14ac:dyDescent="0.2">
      <c r="A884" s="58"/>
      <c r="B884" s="39"/>
      <c r="C884" s="51"/>
      <c r="D884" s="51"/>
      <c r="E884" s="52"/>
      <c r="F884" s="51"/>
      <c r="G884" s="39"/>
      <c r="H884" s="53"/>
      <c r="J884" s="17">
        <v>67</v>
      </c>
      <c r="K884" s="17" t="str">
        <f t="shared" si="29"/>
        <v>046-State Law Library</v>
      </c>
      <c r="L884" s="18" t="str">
        <f t="shared" si="28"/>
        <v>046</v>
      </c>
      <c r="M884" s="19"/>
      <c r="N884" s="19"/>
    </row>
    <row r="885" spans="1:14" x14ac:dyDescent="0.2">
      <c r="A885" s="59" t="s">
        <v>83</v>
      </c>
      <c r="B885" s="60">
        <v>731.81782754765663</v>
      </c>
      <c r="C885" s="61">
        <v>-1</v>
      </c>
      <c r="D885" s="61">
        <v>5</v>
      </c>
      <c r="E885" s="62">
        <v>-2</v>
      </c>
      <c r="F885" s="61">
        <v>16</v>
      </c>
      <c r="G885" s="60">
        <v>18</v>
      </c>
      <c r="H885" s="63">
        <v>749.81782754765663</v>
      </c>
      <c r="J885" s="17">
        <v>68</v>
      </c>
      <c r="K885" s="17" t="str">
        <f t="shared" si="29"/>
        <v>046-State Law Library</v>
      </c>
      <c r="L885" s="18" t="str">
        <f t="shared" si="28"/>
        <v>046</v>
      </c>
      <c r="M885" s="19"/>
      <c r="N885" s="19"/>
    </row>
    <row r="886" spans="1:14" x14ac:dyDescent="0.2">
      <c r="A886" s="64"/>
      <c r="B886" s="65"/>
      <c r="C886" s="65"/>
      <c r="D886" s="65"/>
      <c r="E886" s="65"/>
      <c r="F886" s="65"/>
      <c r="G886" s="65"/>
      <c r="H886" s="65"/>
      <c r="J886" s="17">
        <v>1</v>
      </c>
      <c r="K886" s="17" t="str">
        <f>IF(J886=7,A769,IF(J886&gt;7,K876,""))</f>
        <v/>
      </c>
      <c r="L886" s="18" t="str">
        <f t="shared" si="28"/>
        <v/>
      </c>
      <c r="M886" s="19"/>
      <c r="N886" s="19"/>
    </row>
    <row r="887" spans="1:14" x14ac:dyDescent="0.2">
      <c r="A887" s="64"/>
      <c r="B887" s="65"/>
      <c r="C887" s="65"/>
      <c r="D887" s="65"/>
      <c r="E887" s="65"/>
      <c r="F887" s="65"/>
      <c r="G887" s="65"/>
      <c r="H887" s="65"/>
      <c r="J887" s="17">
        <v>2</v>
      </c>
      <c r="K887" s="17" t="str">
        <f>IF(J887=7,A770,IF(J887&gt;7,K886,""))</f>
        <v/>
      </c>
      <c r="L887" s="18" t="str">
        <f t="shared" si="28"/>
        <v/>
      </c>
      <c r="M887" s="19"/>
      <c r="N887" s="19"/>
    </row>
    <row r="888" spans="1:14" ht="15" x14ac:dyDescent="0.25">
      <c r="A888"/>
      <c r="B888"/>
      <c r="C888"/>
      <c r="D888"/>
      <c r="E888"/>
      <c r="F888"/>
      <c r="G888"/>
      <c r="H888"/>
      <c r="J888" s="17">
        <v>3</v>
      </c>
      <c r="K888" s="17" t="str">
        <f>IF(J888=7,A771,IF(J888&gt;7,K887,""))</f>
        <v/>
      </c>
      <c r="L888" s="18" t="str">
        <f t="shared" si="28"/>
        <v/>
      </c>
      <c r="M888" s="19"/>
      <c r="N888" s="19"/>
    </row>
    <row r="889" spans="1:14" ht="15" x14ac:dyDescent="0.25">
      <c r="A889"/>
      <c r="B889"/>
      <c r="C889"/>
      <c r="D889"/>
      <c r="E889"/>
      <c r="F889"/>
      <c r="G889"/>
      <c r="H889"/>
      <c r="J889" s="17">
        <v>4</v>
      </c>
      <c r="K889" s="17" t="str">
        <f>IF(J889=7,A772,IF(J889&gt;7,K888,""))</f>
        <v/>
      </c>
      <c r="L889" s="18" t="str">
        <f t="shared" ref="L889:L961" si="30">LEFT(K889,3)</f>
        <v/>
      </c>
      <c r="M889" s="19"/>
      <c r="N889" s="19"/>
    </row>
    <row r="890" spans="1:14" ht="15.75" x14ac:dyDescent="0.25">
      <c r="A890" s="21" t="s">
        <v>7</v>
      </c>
      <c r="B890" s="22"/>
      <c r="C890" s="22"/>
      <c r="D890" s="22"/>
      <c r="E890" s="22"/>
      <c r="F890" s="22"/>
      <c r="G890" s="22"/>
      <c r="H890" s="22"/>
      <c r="J890" s="17">
        <v>5</v>
      </c>
      <c r="K890" s="17" t="str">
        <f>IF(J890=7,A773,IF(J890&gt;7,K889,""))</f>
        <v/>
      </c>
      <c r="L890" s="18" t="str">
        <f t="shared" si="30"/>
        <v/>
      </c>
      <c r="M890" s="19"/>
      <c r="N890" s="19"/>
    </row>
    <row r="891" spans="1:14" ht="15" x14ac:dyDescent="0.25">
      <c r="A891" s="23" t="s">
        <v>8</v>
      </c>
      <c r="B891" s="24"/>
      <c r="C891" s="24"/>
      <c r="D891" s="24"/>
      <c r="E891" s="24"/>
      <c r="F891" s="24"/>
      <c r="G891" s="24"/>
      <c r="H891" s="24"/>
      <c r="J891" s="17">
        <v>6</v>
      </c>
      <c r="K891" s="17" t="str">
        <f>IF(J891=7,A774,IF(J891&gt;7,K890,""))</f>
        <v/>
      </c>
      <c r="L891" s="18" t="str">
        <f t="shared" si="30"/>
        <v/>
      </c>
      <c r="M891" s="19"/>
      <c r="N891" s="19"/>
    </row>
    <row r="892" spans="1:14" ht="15" x14ac:dyDescent="0.25">
      <c r="A892" s="25" t="s">
        <v>96</v>
      </c>
      <c r="B892" s="22"/>
      <c r="C892" s="22"/>
      <c r="D892" s="22"/>
      <c r="E892" s="22"/>
      <c r="F892" s="22"/>
      <c r="G892" s="22"/>
      <c r="H892" s="22"/>
      <c r="J892" s="17">
        <v>7</v>
      </c>
      <c r="K892" s="17" t="str">
        <f>IF(J892=7,A892,IF(J892&gt;7,K891,""))</f>
        <v>048-Court of Appeals</v>
      </c>
      <c r="L892" s="18" t="str">
        <f t="shared" si="30"/>
        <v>048</v>
      </c>
      <c r="M892" s="19"/>
      <c r="N892" s="19"/>
    </row>
    <row r="893" spans="1:14" ht="15" x14ac:dyDescent="0.25">
      <c r="A893" s="25"/>
      <c r="B893" s="22"/>
      <c r="C893" s="22"/>
      <c r="D893" s="22"/>
      <c r="E893" s="22"/>
      <c r="F893" s="22"/>
      <c r="G893" s="22"/>
      <c r="H893" s="22"/>
      <c r="J893" s="17">
        <v>8</v>
      </c>
      <c r="K893" s="17" t="str">
        <f t="shared" ref="K893:K953" si="31">IF(J893=7,A776,IF(J893&gt;7,K892,""))</f>
        <v>048-Court of Appeals</v>
      </c>
      <c r="L893" s="18" t="str">
        <f t="shared" si="30"/>
        <v>048</v>
      </c>
      <c r="M893" s="19"/>
      <c r="N893" s="19"/>
    </row>
    <row r="894" spans="1:14" ht="15" x14ac:dyDescent="0.25">
      <c r="A894" s="26"/>
      <c r="B894" s="27"/>
      <c r="C894" s="94" t="s">
        <v>10</v>
      </c>
      <c r="D894" s="95"/>
      <c r="E894" s="94" t="s">
        <v>11</v>
      </c>
      <c r="F894" s="95"/>
      <c r="G894" s="28"/>
      <c r="H894" s="28"/>
      <c r="J894" s="17">
        <v>9</v>
      </c>
      <c r="K894" s="17" t="str">
        <f t="shared" si="31"/>
        <v>048-Court of Appeals</v>
      </c>
      <c r="L894" s="18" t="str">
        <f t="shared" si="30"/>
        <v>048</v>
      </c>
      <c r="M894" s="19"/>
      <c r="N894" s="19"/>
    </row>
    <row r="895" spans="1:14" ht="24" x14ac:dyDescent="0.2">
      <c r="A895" s="29" t="s">
        <v>12</v>
      </c>
      <c r="B895" s="30" t="s">
        <v>13</v>
      </c>
      <c r="C895" s="31" t="s">
        <v>14</v>
      </c>
      <c r="D895" s="32" t="s">
        <v>15</v>
      </c>
      <c r="E895" s="31" t="s">
        <v>14</v>
      </c>
      <c r="F895" s="32" t="s">
        <v>15</v>
      </c>
      <c r="G895" s="33" t="s">
        <v>16</v>
      </c>
      <c r="H895" s="33" t="s">
        <v>17</v>
      </c>
      <c r="J895" s="17">
        <v>10</v>
      </c>
      <c r="K895" s="17" t="str">
        <f t="shared" si="31"/>
        <v>048-Court of Appeals</v>
      </c>
      <c r="L895" s="18" t="str">
        <f t="shared" si="30"/>
        <v>048</v>
      </c>
      <c r="M895" s="19"/>
      <c r="N895" s="19"/>
    </row>
    <row r="896" spans="1:14" ht="15" x14ac:dyDescent="0.25">
      <c r="A896" s="35" t="s">
        <v>20</v>
      </c>
      <c r="B896" s="36">
        <v>4.607020883900157</v>
      </c>
      <c r="C896" s="37">
        <v>0</v>
      </c>
      <c r="D896" s="37">
        <v>0</v>
      </c>
      <c r="E896" s="38">
        <v>0</v>
      </c>
      <c r="F896" s="37">
        <v>0</v>
      </c>
      <c r="G896" s="39">
        <v>0</v>
      </c>
      <c r="H896" s="40">
        <v>4.607020883900157</v>
      </c>
      <c r="J896" s="17">
        <v>11</v>
      </c>
      <c r="K896" s="17" t="str">
        <f t="shared" si="31"/>
        <v>048-Court of Appeals</v>
      </c>
      <c r="L896" s="18" t="str">
        <f t="shared" si="30"/>
        <v>048</v>
      </c>
      <c r="M896" s="19" t="s">
        <v>21</v>
      </c>
      <c r="N896" s="19"/>
    </row>
    <row r="897" spans="1:14" ht="15" x14ac:dyDescent="0.25">
      <c r="A897" s="42" t="s">
        <v>22</v>
      </c>
      <c r="B897" s="36">
        <v>115.3456617233456</v>
      </c>
      <c r="C897" s="37">
        <v>0</v>
      </c>
      <c r="D897" s="37">
        <v>0</v>
      </c>
      <c r="E897" s="38">
        <v>0</v>
      </c>
      <c r="F897" s="37">
        <v>2</v>
      </c>
      <c r="G897" s="39">
        <v>2</v>
      </c>
      <c r="H897" s="40">
        <v>117.3456617233456</v>
      </c>
      <c r="J897" s="17">
        <v>12</v>
      </c>
      <c r="K897" s="17" t="str">
        <f t="shared" si="31"/>
        <v>048-Court of Appeals</v>
      </c>
      <c r="L897" s="18" t="str">
        <f t="shared" si="30"/>
        <v>048</v>
      </c>
      <c r="M897" s="19"/>
      <c r="N897" s="19"/>
    </row>
    <row r="898" spans="1:14" ht="15" x14ac:dyDescent="0.25">
      <c r="A898" s="42" t="s">
        <v>23</v>
      </c>
      <c r="B898" s="36">
        <v>28.471653496524272</v>
      </c>
      <c r="C898" s="37">
        <v>-2</v>
      </c>
      <c r="D898" s="37">
        <v>1</v>
      </c>
      <c r="E898" s="38">
        <v>0</v>
      </c>
      <c r="F898" s="37">
        <v>0</v>
      </c>
      <c r="G898" s="39">
        <v>-1</v>
      </c>
      <c r="H898" s="40">
        <v>27.471653496524272</v>
      </c>
      <c r="J898" s="17">
        <v>13</v>
      </c>
      <c r="K898" s="17" t="str">
        <f t="shared" si="31"/>
        <v>048-Court of Appeals</v>
      </c>
      <c r="L898" s="18" t="str">
        <f t="shared" si="30"/>
        <v>048</v>
      </c>
      <c r="M898" s="19"/>
      <c r="N898" s="19"/>
    </row>
    <row r="899" spans="1:14" ht="15" x14ac:dyDescent="0.25">
      <c r="A899" s="42" t="s">
        <v>24</v>
      </c>
      <c r="B899" s="36">
        <v>7.3273369000000006</v>
      </c>
      <c r="C899" s="37">
        <v>0</v>
      </c>
      <c r="D899" s="37">
        <v>0</v>
      </c>
      <c r="E899" s="38">
        <v>0</v>
      </c>
      <c r="F899" s="37">
        <v>0</v>
      </c>
      <c r="G899" s="39">
        <v>0</v>
      </c>
      <c r="H899" s="40">
        <v>7.3273369000000006</v>
      </c>
      <c r="J899" s="17">
        <v>14</v>
      </c>
      <c r="K899" s="17" t="str">
        <f t="shared" si="31"/>
        <v>048-Court of Appeals</v>
      </c>
      <c r="L899" s="18" t="str">
        <f t="shared" si="30"/>
        <v>048</v>
      </c>
      <c r="M899" s="19"/>
      <c r="N899" s="19"/>
    </row>
    <row r="900" spans="1:14" ht="15" x14ac:dyDescent="0.25">
      <c r="A900" s="42" t="s">
        <v>25</v>
      </c>
      <c r="B900" s="36">
        <v>0</v>
      </c>
      <c r="C900" s="37">
        <v>0</v>
      </c>
      <c r="D900" s="37">
        <v>0</v>
      </c>
      <c r="E900" s="38">
        <v>0</v>
      </c>
      <c r="F900" s="37">
        <v>0</v>
      </c>
      <c r="G900" s="39">
        <v>0</v>
      </c>
      <c r="H900" s="40">
        <v>0</v>
      </c>
      <c r="J900" s="17">
        <v>15</v>
      </c>
      <c r="K900" s="17" t="str">
        <f t="shared" si="31"/>
        <v>048-Court of Appeals</v>
      </c>
      <c r="L900" s="18" t="str">
        <f t="shared" si="30"/>
        <v>048</v>
      </c>
      <c r="M900" s="19"/>
      <c r="N900" s="19"/>
    </row>
    <row r="901" spans="1:14" ht="15" x14ac:dyDescent="0.25">
      <c r="A901" s="42" t="s">
        <v>26</v>
      </c>
      <c r="B901" s="36">
        <v>84.577973066874023</v>
      </c>
      <c r="C901" s="37">
        <v>4</v>
      </c>
      <c r="D901" s="37">
        <v>4</v>
      </c>
      <c r="E901" s="38">
        <v>0</v>
      </c>
      <c r="F901" s="37">
        <v>0</v>
      </c>
      <c r="G901" s="39">
        <v>8</v>
      </c>
      <c r="H901" s="40">
        <v>92.577973066874023</v>
      </c>
      <c r="J901" s="17">
        <v>16</v>
      </c>
      <c r="K901" s="17" t="str">
        <f t="shared" si="31"/>
        <v>048-Court of Appeals</v>
      </c>
      <c r="L901" s="18" t="str">
        <f t="shared" si="30"/>
        <v>048</v>
      </c>
      <c r="M901" s="19"/>
      <c r="N901" s="19"/>
    </row>
    <row r="902" spans="1:14" ht="15" x14ac:dyDescent="0.25">
      <c r="A902" s="42" t="s">
        <v>27</v>
      </c>
      <c r="B902" s="36">
        <v>64.697357981397914</v>
      </c>
      <c r="C902" s="37">
        <v>0</v>
      </c>
      <c r="D902" s="37">
        <v>0</v>
      </c>
      <c r="E902" s="38">
        <v>0</v>
      </c>
      <c r="F902" s="37">
        <v>0</v>
      </c>
      <c r="G902" s="39">
        <v>0</v>
      </c>
      <c r="H902" s="40">
        <v>64.697357981397914</v>
      </c>
      <c r="J902" s="17">
        <v>17</v>
      </c>
      <c r="K902" s="17" t="str">
        <f t="shared" si="31"/>
        <v>048-Court of Appeals</v>
      </c>
      <c r="L902" s="18" t="str">
        <f t="shared" si="30"/>
        <v>048</v>
      </c>
      <c r="M902" s="19"/>
      <c r="N902" s="19"/>
    </row>
    <row r="903" spans="1:14" x14ac:dyDescent="0.2">
      <c r="A903" s="43"/>
      <c r="B903" s="36"/>
      <c r="C903" s="37"/>
      <c r="D903" s="37"/>
      <c r="E903" s="38"/>
      <c r="F903" s="37"/>
      <c r="G903" s="39"/>
      <c r="H903" s="40"/>
      <c r="J903" s="17">
        <v>18</v>
      </c>
      <c r="K903" s="17" t="str">
        <f t="shared" si="31"/>
        <v>048-Court of Appeals</v>
      </c>
      <c r="L903" s="18" t="str">
        <f t="shared" si="30"/>
        <v>048</v>
      </c>
      <c r="M903" s="19"/>
      <c r="N903" s="19"/>
    </row>
    <row r="904" spans="1:14" x14ac:dyDescent="0.2">
      <c r="A904" s="44"/>
      <c r="B904" s="45">
        <v>305.027004052042</v>
      </c>
      <c r="C904" s="46">
        <v>2</v>
      </c>
      <c r="D904" s="46">
        <v>5</v>
      </c>
      <c r="E904" s="47">
        <v>0</v>
      </c>
      <c r="F904" s="46">
        <v>2</v>
      </c>
      <c r="G904" s="48">
        <v>9</v>
      </c>
      <c r="H904" s="49">
        <v>314.027004052042</v>
      </c>
      <c r="J904" s="17">
        <v>19</v>
      </c>
      <c r="K904" s="17" t="str">
        <f t="shared" si="31"/>
        <v>048-Court of Appeals</v>
      </c>
      <c r="L904" s="18" t="str">
        <f t="shared" si="30"/>
        <v>048</v>
      </c>
      <c r="M904" s="19"/>
      <c r="N904" s="19"/>
    </row>
    <row r="905" spans="1:14" x14ac:dyDescent="0.2">
      <c r="A905" s="50"/>
      <c r="B905" s="39"/>
      <c r="C905" s="51"/>
      <c r="D905" s="51"/>
      <c r="E905" s="52"/>
      <c r="F905" s="51"/>
      <c r="G905" s="39"/>
      <c r="H905" s="53"/>
      <c r="J905" s="17">
        <v>20</v>
      </c>
      <c r="K905" s="17" t="str">
        <f t="shared" si="31"/>
        <v>048-Court of Appeals</v>
      </c>
      <c r="L905" s="18" t="str">
        <f t="shared" si="30"/>
        <v>048</v>
      </c>
      <c r="M905" s="19"/>
      <c r="N905" s="19"/>
    </row>
    <row r="906" spans="1:14" ht="15" x14ac:dyDescent="0.25">
      <c r="A906" s="42" t="s">
        <v>28</v>
      </c>
      <c r="B906" s="36">
        <v>60.698242352663598</v>
      </c>
      <c r="C906" s="37">
        <v>0</v>
      </c>
      <c r="D906" s="37">
        <v>0</v>
      </c>
      <c r="E906" s="38">
        <v>-66</v>
      </c>
      <c r="F906" s="37">
        <v>70</v>
      </c>
      <c r="G906" s="39">
        <v>4</v>
      </c>
      <c r="H906" s="40">
        <v>64.698242352663598</v>
      </c>
      <c r="J906" s="17">
        <v>21</v>
      </c>
      <c r="K906" s="17" t="str">
        <f t="shared" si="31"/>
        <v>048-Court of Appeals</v>
      </c>
      <c r="L906" s="18" t="str">
        <f t="shared" si="30"/>
        <v>048</v>
      </c>
      <c r="M906" s="19"/>
      <c r="N906" s="19"/>
    </row>
    <row r="907" spans="1:14" ht="15" x14ac:dyDescent="0.25">
      <c r="A907" s="42" t="s">
        <v>29</v>
      </c>
      <c r="B907" s="36">
        <v>158.55977520492684</v>
      </c>
      <c r="C907" s="37">
        <v>0</v>
      </c>
      <c r="D907" s="37">
        <v>0</v>
      </c>
      <c r="E907" s="38">
        <v>40</v>
      </c>
      <c r="F907" s="37">
        <v>126</v>
      </c>
      <c r="G907" s="39">
        <v>166</v>
      </c>
      <c r="H907" s="40">
        <v>324.55977520492684</v>
      </c>
      <c r="J907" s="17">
        <v>22</v>
      </c>
      <c r="K907" s="17" t="str">
        <f t="shared" si="31"/>
        <v>048-Court of Appeals</v>
      </c>
      <c r="L907" s="18" t="str">
        <f t="shared" si="30"/>
        <v>048</v>
      </c>
      <c r="M907" s="19"/>
      <c r="N907" s="19"/>
    </row>
    <row r="908" spans="1:14" ht="15" x14ac:dyDescent="0.25">
      <c r="A908" s="42" t="s">
        <v>30</v>
      </c>
      <c r="B908" s="36">
        <v>140.50522518834981</v>
      </c>
      <c r="C908" s="37">
        <v>0</v>
      </c>
      <c r="D908" s="37">
        <v>0</v>
      </c>
      <c r="E908" s="38">
        <v>0</v>
      </c>
      <c r="F908" s="37">
        <v>1</v>
      </c>
      <c r="G908" s="39">
        <v>1</v>
      </c>
      <c r="H908" s="40">
        <v>141.50522518834981</v>
      </c>
      <c r="J908" s="17">
        <v>23</v>
      </c>
      <c r="K908" s="17" t="str">
        <f t="shared" si="31"/>
        <v>048-Court of Appeals</v>
      </c>
      <c r="L908" s="18" t="str">
        <f t="shared" si="30"/>
        <v>048</v>
      </c>
      <c r="M908" s="19"/>
      <c r="N908" s="19"/>
    </row>
    <row r="909" spans="1:14" ht="15" x14ac:dyDescent="0.25">
      <c r="A909" s="54"/>
      <c r="B909" s="36"/>
      <c r="C909" s="37"/>
      <c r="D909" s="37"/>
      <c r="E909" s="38"/>
      <c r="F909" s="37"/>
      <c r="G909" s="39"/>
      <c r="H909" s="40"/>
      <c r="J909" s="17">
        <v>24</v>
      </c>
      <c r="K909" s="17" t="str">
        <f t="shared" si="31"/>
        <v>048-Court of Appeals</v>
      </c>
      <c r="L909" s="18" t="str">
        <f t="shared" si="30"/>
        <v>048</v>
      </c>
      <c r="M909" s="19"/>
      <c r="N909" s="19"/>
    </row>
    <row r="910" spans="1:14" x14ac:dyDescent="0.2">
      <c r="A910" s="44" t="s">
        <v>31</v>
      </c>
      <c r="B910" s="45">
        <v>359.76324274594026</v>
      </c>
      <c r="C910" s="46">
        <v>0</v>
      </c>
      <c r="D910" s="46">
        <v>0</v>
      </c>
      <c r="E910" s="46">
        <v>-26</v>
      </c>
      <c r="F910" s="46">
        <v>197</v>
      </c>
      <c r="G910" s="46">
        <v>171</v>
      </c>
      <c r="H910" s="49">
        <v>530.76324274594026</v>
      </c>
      <c r="J910" s="17">
        <v>25</v>
      </c>
      <c r="K910" s="17" t="str">
        <f t="shared" si="31"/>
        <v>048-Court of Appeals</v>
      </c>
      <c r="L910" s="18" t="str">
        <f t="shared" si="30"/>
        <v>048</v>
      </c>
      <c r="M910" s="19"/>
      <c r="N910" s="19"/>
    </row>
    <row r="911" spans="1:14" ht="15" x14ac:dyDescent="0.25">
      <c r="A911" s="54"/>
      <c r="B911" s="36"/>
      <c r="C911" s="37"/>
      <c r="D911" s="37"/>
      <c r="E911" s="38"/>
      <c r="F911" s="37"/>
      <c r="G911" s="39"/>
      <c r="H911" s="40"/>
      <c r="J911" s="17">
        <v>26</v>
      </c>
      <c r="K911" s="17" t="str">
        <f t="shared" si="31"/>
        <v>048-Court of Appeals</v>
      </c>
      <c r="L911" s="18" t="str">
        <f t="shared" si="30"/>
        <v>048</v>
      </c>
      <c r="M911" s="19"/>
      <c r="N911" s="19"/>
    </row>
    <row r="912" spans="1:14" ht="15" x14ac:dyDescent="0.25">
      <c r="A912" s="54" t="s">
        <v>32</v>
      </c>
      <c r="B912" s="36">
        <v>4.6502911409855727</v>
      </c>
      <c r="C912" s="37">
        <v>0</v>
      </c>
      <c r="D912" s="37">
        <v>0</v>
      </c>
      <c r="E912" s="38">
        <v>0</v>
      </c>
      <c r="F912" s="37">
        <v>0</v>
      </c>
      <c r="G912" s="39">
        <v>0</v>
      </c>
      <c r="H912" s="40">
        <v>4.6502911409855727</v>
      </c>
      <c r="J912" s="17">
        <v>27</v>
      </c>
      <c r="K912" s="17" t="str">
        <f t="shared" si="31"/>
        <v>048-Court of Appeals</v>
      </c>
      <c r="L912" s="18" t="str">
        <f t="shared" si="30"/>
        <v>048</v>
      </c>
      <c r="M912" s="19" t="s">
        <v>33</v>
      </c>
      <c r="N912" s="19"/>
    </row>
    <row r="913" spans="1:14" ht="15" x14ac:dyDescent="0.25">
      <c r="A913" s="54" t="s">
        <v>34</v>
      </c>
      <c r="B913" s="36">
        <v>20.961765805253183</v>
      </c>
      <c r="C913" s="37">
        <v>0</v>
      </c>
      <c r="D913" s="37">
        <v>0</v>
      </c>
      <c r="E913" s="38">
        <v>0</v>
      </c>
      <c r="F913" s="37">
        <v>0</v>
      </c>
      <c r="G913" s="39">
        <v>0</v>
      </c>
      <c r="H913" s="40">
        <v>20.961765805253183</v>
      </c>
      <c r="J913" s="17">
        <v>28</v>
      </c>
      <c r="K913" s="17" t="str">
        <f t="shared" si="31"/>
        <v>048-Court of Appeals</v>
      </c>
      <c r="L913" s="18" t="str">
        <f t="shared" si="30"/>
        <v>048</v>
      </c>
      <c r="M913" s="19" t="s">
        <v>35</v>
      </c>
      <c r="N913" s="19"/>
    </row>
    <row r="914" spans="1:14" ht="15" x14ac:dyDescent="0.25">
      <c r="A914" s="54" t="s">
        <v>36</v>
      </c>
      <c r="B914" s="36">
        <v>7.3785117060421159</v>
      </c>
      <c r="C914" s="37">
        <v>0</v>
      </c>
      <c r="D914" s="37">
        <v>0</v>
      </c>
      <c r="E914" s="38">
        <v>0</v>
      </c>
      <c r="F914" s="37">
        <v>0</v>
      </c>
      <c r="G914" s="39">
        <v>0</v>
      </c>
      <c r="H914" s="40">
        <v>7.3785117060421159</v>
      </c>
      <c r="J914" s="17">
        <v>29</v>
      </c>
      <c r="K914" s="17" t="str">
        <f t="shared" si="31"/>
        <v>048-Court of Appeals</v>
      </c>
      <c r="L914" s="18" t="str">
        <f t="shared" si="30"/>
        <v>048</v>
      </c>
      <c r="M914" s="19" t="s">
        <v>37</v>
      </c>
      <c r="N914" s="19"/>
    </row>
    <row r="915" spans="1:14" ht="15" x14ac:dyDescent="0.25">
      <c r="A915" s="54" t="s">
        <v>38</v>
      </c>
      <c r="B915" s="36">
        <v>0</v>
      </c>
      <c r="C915" s="37">
        <v>0</v>
      </c>
      <c r="D915" s="37">
        <v>0</v>
      </c>
      <c r="E915" s="38">
        <v>0</v>
      </c>
      <c r="F915" s="37">
        <v>0</v>
      </c>
      <c r="G915" s="39">
        <v>0</v>
      </c>
      <c r="H915" s="40">
        <v>0</v>
      </c>
      <c r="J915" s="17">
        <v>30</v>
      </c>
      <c r="K915" s="17" t="str">
        <f t="shared" si="31"/>
        <v>048-Court of Appeals</v>
      </c>
      <c r="L915" s="18" t="str">
        <f t="shared" si="30"/>
        <v>048</v>
      </c>
      <c r="M915" s="19" t="s">
        <v>39</v>
      </c>
      <c r="N915" s="19"/>
    </row>
    <row r="916" spans="1:14" ht="15" x14ac:dyDescent="0.25">
      <c r="A916" s="54" t="s">
        <v>40</v>
      </c>
      <c r="B916" s="36">
        <v>0</v>
      </c>
      <c r="C916" s="37">
        <v>0</v>
      </c>
      <c r="D916" s="37">
        <v>0</v>
      </c>
      <c r="E916" s="38">
        <v>0</v>
      </c>
      <c r="F916" s="37">
        <v>0</v>
      </c>
      <c r="G916" s="39">
        <v>0</v>
      </c>
      <c r="H916" s="40">
        <v>0</v>
      </c>
      <c r="J916" s="17">
        <v>31</v>
      </c>
      <c r="K916" s="17" t="str">
        <f t="shared" si="31"/>
        <v>048-Court of Appeals</v>
      </c>
      <c r="L916" s="18" t="str">
        <f t="shared" si="30"/>
        <v>048</v>
      </c>
      <c r="M916" s="19" t="s">
        <v>41</v>
      </c>
      <c r="N916" s="19"/>
    </row>
    <row r="917" spans="1:14" ht="15" x14ac:dyDescent="0.25">
      <c r="A917" s="54" t="s">
        <v>42</v>
      </c>
      <c r="B917" s="36">
        <v>27.528529258354396</v>
      </c>
      <c r="C917" s="37">
        <v>0</v>
      </c>
      <c r="D917" s="37">
        <v>0</v>
      </c>
      <c r="E917" s="38">
        <v>-14</v>
      </c>
      <c r="F917" s="37">
        <v>-14</v>
      </c>
      <c r="G917" s="39">
        <v>-28</v>
      </c>
      <c r="H917" s="40">
        <v>-0.47147074164560365</v>
      </c>
      <c r="J917" s="17">
        <v>32</v>
      </c>
      <c r="K917" s="17" t="str">
        <f t="shared" si="31"/>
        <v>048-Court of Appeals</v>
      </c>
      <c r="L917" s="18" t="str">
        <f t="shared" si="30"/>
        <v>048</v>
      </c>
      <c r="M917" s="19" t="s">
        <v>43</v>
      </c>
      <c r="N917" s="19"/>
    </row>
    <row r="918" spans="1:14" ht="15" x14ac:dyDescent="0.25">
      <c r="A918" s="54" t="s">
        <v>44</v>
      </c>
      <c r="B918" s="36">
        <v>88.946370063048249</v>
      </c>
      <c r="C918" s="37">
        <v>0</v>
      </c>
      <c r="D918" s="37">
        <v>0</v>
      </c>
      <c r="E918" s="38">
        <v>0</v>
      </c>
      <c r="F918" s="37">
        <v>0</v>
      </c>
      <c r="G918" s="39">
        <v>0</v>
      </c>
      <c r="H918" s="40">
        <v>88.946370063048249</v>
      </c>
      <c r="J918" s="17">
        <v>33</v>
      </c>
      <c r="K918" s="17" t="str">
        <f t="shared" si="31"/>
        <v>048-Court of Appeals</v>
      </c>
      <c r="L918" s="18" t="str">
        <f t="shared" si="30"/>
        <v>048</v>
      </c>
      <c r="M918" s="19" t="s">
        <v>45</v>
      </c>
      <c r="N918" s="19"/>
    </row>
    <row r="919" spans="1:14" ht="15" x14ac:dyDescent="0.25">
      <c r="A919" s="54" t="s">
        <v>46</v>
      </c>
      <c r="B919" s="36">
        <v>0</v>
      </c>
      <c r="C919" s="37">
        <v>0</v>
      </c>
      <c r="D919" s="37">
        <v>0</v>
      </c>
      <c r="E919" s="38">
        <v>0</v>
      </c>
      <c r="F919" s="37">
        <v>0</v>
      </c>
      <c r="G919" s="39">
        <v>0</v>
      </c>
      <c r="H919" s="40">
        <v>0</v>
      </c>
      <c r="J919" s="17">
        <v>34</v>
      </c>
      <c r="K919" s="17" t="str">
        <f t="shared" si="31"/>
        <v>048-Court of Appeals</v>
      </c>
      <c r="L919" s="18" t="str">
        <f t="shared" si="30"/>
        <v>048</v>
      </c>
      <c r="M919" s="19" t="s">
        <v>47</v>
      </c>
      <c r="N919" s="19"/>
    </row>
    <row r="920" spans="1:14" ht="15" x14ac:dyDescent="0.25">
      <c r="A920" s="54" t="s">
        <v>48</v>
      </c>
      <c r="B920" s="36">
        <v>0</v>
      </c>
      <c r="C920" s="37">
        <v>0</v>
      </c>
      <c r="D920" s="37">
        <v>0</v>
      </c>
      <c r="E920" s="38">
        <v>1</v>
      </c>
      <c r="F920" s="37">
        <v>2</v>
      </c>
      <c r="G920" s="39">
        <v>3</v>
      </c>
      <c r="H920" s="40">
        <v>3</v>
      </c>
      <c r="J920" s="17">
        <v>35</v>
      </c>
      <c r="K920" s="17" t="str">
        <f t="shared" si="31"/>
        <v>048-Court of Appeals</v>
      </c>
      <c r="L920" s="18" t="str">
        <f t="shared" si="30"/>
        <v>048</v>
      </c>
      <c r="M920" s="56" t="s">
        <v>49</v>
      </c>
      <c r="N920" s="19"/>
    </row>
    <row r="921" spans="1:14" ht="15" x14ac:dyDescent="0.25">
      <c r="A921" s="54" t="s">
        <v>50</v>
      </c>
      <c r="B921" s="36">
        <v>1.7411220468291098</v>
      </c>
      <c r="C921" s="37">
        <v>0</v>
      </c>
      <c r="D921" s="37">
        <v>0</v>
      </c>
      <c r="E921" s="38">
        <v>0</v>
      </c>
      <c r="F921" s="37">
        <v>0</v>
      </c>
      <c r="G921" s="39">
        <v>0</v>
      </c>
      <c r="H921" s="40">
        <v>1.7411220468291098</v>
      </c>
      <c r="J921" s="17">
        <v>36</v>
      </c>
      <c r="K921" s="17" t="str">
        <f t="shared" si="31"/>
        <v>048-Court of Appeals</v>
      </c>
      <c r="L921" s="18" t="str">
        <f t="shared" si="30"/>
        <v>048</v>
      </c>
      <c r="M921" s="19" t="s">
        <v>51</v>
      </c>
      <c r="N921" s="19"/>
    </row>
    <row r="922" spans="1:14" ht="15" x14ac:dyDescent="0.25">
      <c r="A922" s="54" t="s">
        <v>52</v>
      </c>
      <c r="B922" s="36">
        <v>0</v>
      </c>
      <c r="C922" s="37">
        <v>0</v>
      </c>
      <c r="D922" s="37">
        <v>0</v>
      </c>
      <c r="E922" s="38">
        <v>2</v>
      </c>
      <c r="F922" s="37">
        <v>3</v>
      </c>
      <c r="G922" s="39">
        <v>5</v>
      </c>
      <c r="H922" s="40">
        <v>5</v>
      </c>
      <c r="J922" s="17">
        <v>37</v>
      </c>
      <c r="K922" s="17" t="str">
        <f t="shared" si="31"/>
        <v>048-Court of Appeals</v>
      </c>
      <c r="L922" s="18" t="str">
        <f t="shared" si="30"/>
        <v>048</v>
      </c>
      <c r="M922" s="56" t="s">
        <v>53</v>
      </c>
      <c r="N922" s="19"/>
    </row>
    <row r="923" spans="1:14" ht="15" x14ac:dyDescent="0.25">
      <c r="A923" s="54" t="s">
        <v>54</v>
      </c>
      <c r="B923" s="36">
        <v>93.139182118636711</v>
      </c>
      <c r="C923" s="37">
        <v>0</v>
      </c>
      <c r="D923" s="37">
        <v>0</v>
      </c>
      <c r="E923" s="38">
        <v>0</v>
      </c>
      <c r="F923" s="37">
        <v>0</v>
      </c>
      <c r="G923" s="39">
        <v>0</v>
      </c>
      <c r="H923" s="40">
        <v>93.139182118636711</v>
      </c>
      <c r="J923" s="17">
        <v>38</v>
      </c>
      <c r="K923" s="17" t="str">
        <f t="shared" si="31"/>
        <v>048-Court of Appeals</v>
      </c>
      <c r="L923" s="18" t="str">
        <f t="shared" si="30"/>
        <v>048</v>
      </c>
      <c r="M923" s="19" t="s">
        <v>55</v>
      </c>
      <c r="N923" s="19"/>
    </row>
    <row r="924" spans="1:14" ht="15" x14ac:dyDescent="0.25">
      <c r="A924" s="54" t="s">
        <v>56</v>
      </c>
      <c r="B924" s="36">
        <v>0</v>
      </c>
      <c r="C924" s="37">
        <v>0</v>
      </c>
      <c r="D924" s="37">
        <v>0</v>
      </c>
      <c r="E924" s="38">
        <v>0</v>
      </c>
      <c r="F924" s="37">
        <v>0</v>
      </c>
      <c r="G924" s="39">
        <v>0</v>
      </c>
      <c r="H924" s="40">
        <v>0</v>
      </c>
      <c r="J924" s="17">
        <v>39</v>
      </c>
      <c r="K924" s="17" t="str">
        <f t="shared" si="31"/>
        <v>048-Court of Appeals</v>
      </c>
      <c r="L924" s="18" t="str">
        <f t="shared" si="30"/>
        <v>048</v>
      </c>
      <c r="M924" s="19" t="s">
        <v>57</v>
      </c>
      <c r="N924" s="19"/>
    </row>
    <row r="925" spans="1:14" ht="15" x14ac:dyDescent="0.25">
      <c r="A925" s="54" t="s">
        <v>58</v>
      </c>
      <c r="B925" s="36">
        <v>0</v>
      </c>
      <c r="C925" s="37">
        <v>0</v>
      </c>
      <c r="D925" s="37">
        <v>0</v>
      </c>
      <c r="E925" s="38">
        <v>0</v>
      </c>
      <c r="F925" s="37">
        <v>0</v>
      </c>
      <c r="G925" s="39">
        <v>0</v>
      </c>
      <c r="H925" s="40">
        <v>0</v>
      </c>
      <c r="J925" s="17">
        <v>40</v>
      </c>
      <c r="K925" s="17" t="str">
        <f t="shared" si="31"/>
        <v>048-Court of Appeals</v>
      </c>
      <c r="L925" s="18" t="str">
        <f t="shared" si="30"/>
        <v>048</v>
      </c>
      <c r="M925" s="19" t="s">
        <v>59</v>
      </c>
      <c r="N925" s="19"/>
    </row>
    <row r="926" spans="1:14" ht="15" x14ac:dyDescent="0.25">
      <c r="A926" s="54" t="s">
        <v>60</v>
      </c>
      <c r="B926" s="36">
        <v>0</v>
      </c>
      <c r="C926" s="37">
        <v>0</v>
      </c>
      <c r="D926" s="37">
        <v>0</v>
      </c>
      <c r="E926" s="38">
        <v>2</v>
      </c>
      <c r="F926" s="37">
        <v>3</v>
      </c>
      <c r="G926" s="39">
        <v>5</v>
      </c>
      <c r="H926" s="40">
        <v>5</v>
      </c>
      <c r="J926" s="17">
        <v>41</v>
      </c>
      <c r="K926" s="17" t="str">
        <f t="shared" si="31"/>
        <v>048-Court of Appeals</v>
      </c>
      <c r="L926" s="18" t="str">
        <f t="shared" si="30"/>
        <v>048</v>
      </c>
      <c r="M926" s="56" t="s">
        <v>61</v>
      </c>
      <c r="N926" s="19"/>
    </row>
    <row r="927" spans="1:14" ht="15" x14ac:dyDescent="0.25">
      <c r="A927" s="54" t="s">
        <v>62</v>
      </c>
      <c r="B927" s="36">
        <v>0</v>
      </c>
      <c r="C927" s="37">
        <v>0</v>
      </c>
      <c r="D927" s="37">
        <v>0</v>
      </c>
      <c r="E927" s="38">
        <v>9</v>
      </c>
      <c r="F927" s="37">
        <v>10</v>
      </c>
      <c r="G927" s="39">
        <v>19</v>
      </c>
      <c r="H927" s="40">
        <v>19</v>
      </c>
      <c r="J927" s="17">
        <v>42</v>
      </c>
      <c r="K927" s="17" t="str">
        <f t="shared" si="31"/>
        <v>048-Court of Appeals</v>
      </c>
      <c r="L927" s="18" t="str">
        <f t="shared" si="30"/>
        <v>048</v>
      </c>
      <c r="M927" s="56" t="s">
        <v>63</v>
      </c>
      <c r="N927" s="19"/>
    </row>
    <row r="928" spans="1:14" x14ac:dyDescent="0.2">
      <c r="A928" s="43"/>
      <c r="B928" s="36"/>
      <c r="C928" s="37"/>
      <c r="D928" s="37"/>
      <c r="E928" s="38"/>
      <c r="F928" s="37"/>
      <c r="G928" s="39"/>
      <c r="H928" s="40"/>
      <c r="J928" s="17">
        <v>43</v>
      </c>
      <c r="K928" s="17" t="str">
        <f t="shared" si="31"/>
        <v>048-Court of Appeals</v>
      </c>
      <c r="L928" s="18" t="str">
        <f t="shared" si="30"/>
        <v>048</v>
      </c>
      <c r="M928" s="19"/>
      <c r="N928" s="19"/>
    </row>
    <row r="929" spans="1:14" x14ac:dyDescent="0.2">
      <c r="A929" s="44" t="s">
        <v>64</v>
      </c>
      <c r="B929" s="45">
        <v>244.34577213914935</v>
      </c>
      <c r="C929" s="46">
        <v>0</v>
      </c>
      <c r="D929" s="46">
        <v>0</v>
      </c>
      <c r="E929" s="47">
        <v>0</v>
      </c>
      <c r="F929" s="46">
        <v>4</v>
      </c>
      <c r="G929" s="48">
        <v>4</v>
      </c>
      <c r="H929" s="49">
        <v>248.34577213914935</v>
      </c>
      <c r="J929" s="17">
        <v>44</v>
      </c>
      <c r="K929" s="17" t="str">
        <f t="shared" si="31"/>
        <v>048-Court of Appeals</v>
      </c>
      <c r="L929" s="18" t="str">
        <f t="shared" si="30"/>
        <v>048</v>
      </c>
      <c r="M929" s="19"/>
      <c r="N929" s="19"/>
    </row>
    <row r="930" spans="1:14" x14ac:dyDescent="0.2">
      <c r="A930" s="57"/>
      <c r="B930" s="39"/>
      <c r="C930" s="51"/>
      <c r="D930" s="51"/>
      <c r="E930" s="52"/>
      <c r="F930" s="51"/>
      <c r="G930" s="39"/>
      <c r="H930" s="53"/>
      <c r="J930" s="17">
        <v>45</v>
      </c>
      <c r="K930" s="17" t="str">
        <f t="shared" si="31"/>
        <v>048-Court of Appeals</v>
      </c>
      <c r="L930" s="18" t="str">
        <f t="shared" si="30"/>
        <v>048</v>
      </c>
      <c r="M930" s="19"/>
      <c r="N930" s="19"/>
    </row>
    <row r="931" spans="1:14" ht="15" x14ac:dyDescent="0.25">
      <c r="A931" s="54" t="s">
        <v>65</v>
      </c>
      <c r="B931" s="36">
        <v>8.010257362685104E-3</v>
      </c>
      <c r="C931" s="37">
        <v>0</v>
      </c>
      <c r="D931" s="37">
        <v>0</v>
      </c>
      <c r="E931" s="38">
        <v>0</v>
      </c>
      <c r="F931" s="37">
        <v>0</v>
      </c>
      <c r="G931" s="39">
        <v>0</v>
      </c>
      <c r="H931" s="40">
        <v>8.010257362685104E-3</v>
      </c>
      <c r="J931" s="17">
        <v>46</v>
      </c>
      <c r="K931" s="17" t="str">
        <f t="shared" si="31"/>
        <v>048-Court of Appeals</v>
      </c>
      <c r="L931" s="18" t="str">
        <f t="shared" si="30"/>
        <v>048</v>
      </c>
      <c r="M931" s="19"/>
      <c r="N931" s="19"/>
    </row>
    <row r="932" spans="1:14" ht="15" x14ac:dyDescent="0.25">
      <c r="A932" s="54" t="s">
        <v>66</v>
      </c>
      <c r="B932" s="36">
        <v>0</v>
      </c>
      <c r="C932" s="37">
        <v>0</v>
      </c>
      <c r="D932" s="37">
        <v>0</v>
      </c>
      <c r="E932" s="38">
        <v>0</v>
      </c>
      <c r="F932" s="37">
        <v>0</v>
      </c>
      <c r="G932" s="39">
        <v>0</v>
      </c>
      <c r="H932" s="40">
        <v>0</v>
      </c>
      <c r="J932" s="17">
        <v>47</v>
      </c>
      <c r="K932" s="17" t="str">
        <f t="shared" si="31"/>
        <v>048-Court of Appeals</v>
      </c>
      <c r="L932" s="18" t="str">
        <f t="shared" si="30"/>
        <v>048</v>
      </c>
      <c r="M932" s="19"/>
      <c r="N932" s="19"/>
    </row>
    <row r="933" spans="1:14" ht="15" x14ac:dyDescent="0.25">
      <c r="A933" s="54" t="s">
        <v>67</v>
      </c>
      <c r="B933" s="36">
        <v>0</v>
      </c>
      <c r="C933" s="37">
        <v>0</v>
      </c>
      <c r="D933" s="37">
        <v>0</v>
      </c>
      <c r="E933" s="38">
        <v>0</v>
      </c>
      <c r="F933" s="37">
        <v>0</v>
      </c>
      <c r="G933" s="39">
        <v>0</v>
      </c>
      <c r="H933" s="40">
        <v>0</v>
      </c>
      <c r="J933" s="17">
        <v>48</v>
      </c>
      <c r="K933" s="17" t="str">
        <f t="shared" si="31"/>
        <v>048-Court of Appeals</v>
      </c>
      <c r="L933" s="18" t="str">
        <f t="shared" si="30"/>
        <v>048</v>
      </c>
      <c r="M933" s="19"/>
      <c r="N933" s="19"/>
    </row>
    <row r="934" spans="1:14" ht="15" x14ac:dyDescent="0.25">
      <c r="A934" s="54" t="s">
        <v>68</v>
      </c>
      <c r="B934" s="36">
        <v>1.9471594379963347E-2</v>
      </c>
      <c r="C934" s="37">
        <v>0</v>
      </c>
      <c r="D934" s="37">
        <v>0</v>
      </c>
      <c r="E934" s="38">
        <v>0</v>
      </c>
      <c r="F934" s="37">
        <v>0</v>
      </c>
      <c r="G934" s="39">
        <v>0</v>
      </c>
      <c r="H934" s="40">
        <v>1.9471594379963347E-2</v>
      </c>
      <c r="J934" s="17">
        <v>49</v>
      </c>
      <c r="K934" s="17" t="str">
        <f t="shared" si="31"/>
        <v>048-Court of Appeals</v>
      </c>
      <c r="L934" s="18" t="str">
        <f t="shared" si="30"/>
        <v>048</v>
      </c>
      <c r="M934" s="19"/>
      <c r="N934" s="19"/>
    </row>
    <row r="935" spans="1:14" ht="15" x14ac:dyDescent="0.25">
      <c r="A935" s="54" t="s">
        <v>69</v>
      </c>
      <c r="B935" s="36">
        <v>0</v>
      </c>
      <c r="C935" s="37">
        <v>0</v>
      </c>
      <c r="D935" s="37">
        <v>0</v>
      </c>
      <c r="E935" s="38">
        <v>0</v>
      </c>
      <c r="F935" s="37">
        <v>0</v>
      </c>
      <c r="G935" s="39">
        <v>0</v>
      </c>
      <c r="H935" s="40">
        <v>0</v>
      </c>
      <c r="J935" s="17">
        <v>50</v>
      </c>
      <c r="K935" s="17" t="str">
        <f t="shared" si="31"/>
        <v>048-Court of Appeals</v>
      </c>
      <c r="L935" s="18" t="str">
        <f t="shared" si="30"/>
        <v>048</v>
      </c>
      <c r="M935" s="19"/>
      <c r="N935" s="19"/>
    </row>
    <row r="936" spans="1:14" ht="15" x14ac:dyDescent="0.25">
      <c r="A936" s="54" t="s">
        <v>70</v>
      </c>
      <c r="B936" s="36">
        <v>11.618263500712748</v>
      </c>
      <c r="C936" s="37">
        <v>0</v>
      </c>
      <c r="D936" s="37">
        <v>0</v>
      </c>
      <c r="E936" s="38">
        <v>0</v>
      </c>
      <c r="F936" s="37">
        <v>0</v>
      </c>
      <c r="G936" s="39">
        <v>0</v>
      </c>
      <c r="H936" s="40">
        <v>11.618263500712748</v>
      </c>
      <c r="J936" s="17">
        <v>51</v>
      </c>
      <c r="K936" s="17" t="str">
        <f t="shared" si="31"/>
        <v>048-Court of Appeals</v>
      </c>
      <c r="L936" s="18" t="str">
        <f t="shared" si="30"/>
        <v>048</v>
      </c>
      <c r="M936" s="19"/>
      <c r="N936" s="19"/>
    </row>
    <row r="937" spans="1:14" ht="15" x14ac:dyDescent="0.25">
      <c r="A937" s="54" t="s">
        <v>71</v>
      </c>
      <c r="B937" s="36">
        <v>0</v>
      </c>
      <c r="C937" s="37">
        <v>0</v>
      </c>
      <c r="D937" s="37">
        <v>0</v>
      </c>
      <c r="E937" s="38">
        <v>0</v>
      </c>
      <c r="F937" s="37">
        <v>0</v>
      </c>
      <c r="G937" s="39">
        <v>0</v>
      </c>
      <c r="H937" s="40">
        <v>0</v>
      </c>
      <c r="J937" s="17">
        <v>52</v>
      </c>
      <c r="K937" s="17" t="str">
        <f t="shared" si="31"/>
        <v>048-Court of Appeals</v>
      </c>
      <c r="L937" s="18" t="str">
        <f t="shared" si="30"/>
        <v>048</v>
      </c>
      <c r="M937" s="19"/>
      <c r="N937" s="19"/>
    </row>
    <row r="938" spans="1:14" ht="15" x14ac:dyDescent="0.25">
      <c r="A938" s="54" t="s">
        <v>72</v>
      </c>
      <c r="B938" s="36">
        <v>2.1838729383017716E-2</v>
      </c>
      <c r="C938" s="37">
        <v>0</v>
      </c>
      <c r="D938" s="37">
        <v>0</v>
      </c>
      <c r="E938" s="38">
        <v>0</v>
      </c>
      <c r="F938" s="37">
        <v>0</v>
      </c>
      <c r="G938" s="39">
        <v>0</v>
      </c>
      <c r="H938" s="40">
        <v>2.1838729383017716E-2</v>
      </c>
      <c r="J938" s="17">
        <v>53</v>
      </c>
      <c r="K938" s="17" t="str">
        <f t="shared" si="31"/>
        <v>048-Court of Appeals</v>
      </c>
      <c r="L938" s="18" t="str">
        <f t="shared" si="30"/>
        <v>048</v>
      </c>
      <c r="M938" s="19"/>
      <c r="N938" s="19"/>
    </row>
    <row r="939" spans="1:14" ht="15" x14ac:dyDescent="0.25">
      <c r="A939" s="54" t="s">
        <v>73</v>
      </c>
      <c r="B939" s="36">
        <v>0</v>
      </c>
      <c r="C939" s="37">
        <v>0</v>
      </c>
      <c r="D939" s="37">
        <v>0</v>
      </c>
      <c r="E939" s="38">
        <v>0</v>
      </c>
      <c r="F939" s="37">
        <v>0</v>
      </c>
      <c r="G939" s="39">
        <v>0</v>
      </c>
      <c r="H939" s="40">
        <v>0</v>
      </c>
      <c r="J939" s="17">
        <v>54</v>
      </c>
      <c r="K939" s="17" t="str">
        <f t="shared" si="31"/>
        <v>048-Court of Appeals</v>
      </c>
      <c r="L939" s="18" t="str">
        <f t="shared" si="30"/>
        <v>048</v>
      </c>
      <c r="M939" s="19"/>
      <c r="N939" s="19"/>
    </row>
    <row r="940" spans="1:14" ht="15" x14ac:dyDescent="0.25">
      <c r="A940" s="54" t="s">
        <v>74</v>
      </c>
      <c r="B940" s="36">
        <v>0.39141722663408679</v>
      </c>
      <c r="C940" s="37">
        <v>0</v>
      </c>
      <c r="D940" s="37">
        <v>0</v>
      </c>
      <c r="E940" s="38">
        <v>0</v>
      </c>
      <c r="F940" s="37">
        <v>0</v>
      </c>
      <c r="G940" s="39">
        <v>0</v>
      </c>
      <c r="H940" s="40">
        <v>0.39141722663408679</v>
      </c>
      <c r="J940" s="17">
        <v>55</v>
      </c>
      <c r="K940" s="17" t="str">
        <f t="shared" si="31"/>
        <v>048-Court of Appeals</v>
      </c>
      <c r="L940" s="18" t="str">
        <f t="shared" si="30"/>
        <v>048</v>
      </c>
      <c r="M940" s="19"/>
      <c r="N940" s="19"/>
    </row>
    <row r="941" spans="1:14" ht="15" x14ac:dyDescent="0.25">
      <c r="A941" s="54" t="s">
        <v>75</v>
      </c>
      <c r="B941" s="36">
        <v>0</v>
      </c>
      <c r="C941" s="37">
        <v>0</v>
      </c>
      <c r="D941" s="37">
        <v>0</v>
      </c>
      <c r="E941" s="38">
        <v>0</v>
      </c>
      <c r="F941" s="37">
        <v>0</v>
      </c>
      <c r="G941" s="39">
        <v>0</v>
      </c>
      <c r="H941" s="40">
        <v>0</v>
      </c>
      <c r="J941" s="17">
        <v>56</v>
      </c>
      <c r="K941" s="17" t="str">
        <f t="shared" si="31"/>
        <v>048-Court of Appeals</v>
      </c>
      <c r="L941" s="18" t="str">
        <f t="shared" si="30"/>
        <v>048</v>
      </c>
      <c r="M941" s="19"/>
      <c r="N941" s="19"/>
    </row>
    <row r="942" spans="1:14" ht="15" x14ac:dyDescent="0.25">
      <c r="A942" s="54" t="s">
        <v>76</v>
      </c>
      <c r="B942" s="36">
        <v>2.0846266949844794</v>
      </c>
      <c r="C942" s="37">
        <v>0</v>
      </c>
      <c r="D942" s="37">
        <v>0</v>
      </c>
      <c r="E942" s="38">
        <v>0</v>
      </c>
      <c r="F942" s="37">
        <v>0</v>
      </c>
      <c r="G942" s="39">
        <v>0</v>
      </c>
      <c r="H942" s="40">
        <v>2.0846266949844794</v>
      </c>
      <c r="J942" s="17">
        <v>57</v>
      </c>
      <c r="K942" s="17" t="str">
        <f t="shared" si="31"/>
        <v>048-Court of Appeals</v>
      </c>
      <c r="L942" s="18" t="str">
        <f t="shared" si="30"/>
        <v>048</v>
      </c>
      <c r="M942" s="19"/>
      <c r="N942" s="19"/>
    </row>
    <row r="943" spans="1:14" ht="15" x14ac:dyDescent="0.25">
      <c r="A943" s="54" t="s">
        <v>77</v>
      </c>
      <c r="B943" s="36">
        <v>0.25256269824331118</v>
      </c>
      <c r="C943" s="37">
        <v>0</v>
      </c>
      <c r="D943" s="37">
        <v>0</v>
      </c>
      <c r="E943" s="38">
        <v>0</v>
      </c>
      <c r="F943" s="37">
        <v>0</v>
      </c>
      <c r="G943" s="39">
        <v>0</v>
      </c>
      <c r="H943" s="40">
        <v>0.25256269824331118</v>
      </c>
      <c r="J943" s="17">
        <v>58</v>
      </c>
      <c r="K943" s="17" t="str">
        <f t="shared" si="31"/>
        <v>048-Court of Appeals</v>
      </c>
      <c r="L943" s="18" t="str">
        <f t="shared" si="30"/>
        <v>048</v>
      </c>
      <c r="M943" s="19"/>
      <c r="N943" s="19"/>
    </row>
    <row r="944" spans="1:14" ht="15" x14ac:dyDescent="0.25">
      <c r="A944" s="54" t="s">
        <v>78</v>
      </c>
      <c r="B944" s="36">
        <v>0</v>
      </c>
      <c r="C944" s="37">
        <v>0</v>
      </c>
      <c r="D944" s="37">
        <v>0</v>
      </c>
      <c r="E944" s="38">
        <v>0</v>
      </c>
      <c r="F944" s="37">
        <v>0</v>
      </c>
      <c r="G944" s="39">
        <v>0</v>
      </c>
      <c r="H944" s="40">
        <v>0</v>
      </c>
      <c r="J944" s="17">
        <v>59</v>
      </c>
      <c r="K944" s="17" t="str">
        <f t="shared" si="31"/>
        <v>048-Court of Appeals</v>
      </c>
      <c r="L944" s="18" t="str">
        <f t="shared" si="30"/>
        <v>048</v>
      </c>
      <c r="M944" s="19"/>
      <c r="N944" s="19"/>
    </row>
    <row r="945" spans="1:14" ht="15" x14ac:dyDescent="0.25">
      <c r="A945" s="54" t="s">
        <v>79</v>
      </c>
      <c r="B945" s="36">
        <v>0</v>
      </c>
      <c r="C945" s="37">
        <v>0</v>
      </c>
      <c r="D945" s="37">
        <v>0</v>
      </c>
      <c r="E945" s="38">
        <v>0</v>
      </c>
      <c r="F945" s="37">
        <v>0</v>
      </c>
      <c r="G945" s="39">
        <v>0</v>
      </c>
      <c r="H945" s="40">
        <v>0</v>
      </c>
      <c r="J945" s="17">
        <v>60</v>
      </c>
      <c r="K945" s="17" t="str">
        <f t="shared" si="31"/>
        <v>048-Court of Appeals</v>
      </c>
      <c r="L945" s="18" t="str">
        <f t="shared" si="30"/>
        <v>048</v>
      </c>
      <c r="M945" s="19"/>
      <c r="N945" s="19"/>
    </row>
    <row r="946" spans="1:14" ht="15" x14ac:dyDescent="0.25">
      <c r="A946" s="54"/>
      <c r="B946" s="36"/>
      <c r="C946" s="37"/>
      <c r="D946" s="37"/>
      <c r="E946" s="38"/>
      <c r="F946" s="37"/>
      <c r="G946" s="39"/>
      <c r="H946" s="40"/>
      <c r="J946" s="17">
        <v>61</v>
      </c>
      <c r="K946" s="17" t="str">
        <f t="shared" si="31"/>
        <v>048-Court of Appeals</v>
      </c>
      <c r="L946" s="18" t="str">
        <f t="shared" si="30"/>
        <v>048</v>
      </c>
      <c r="M946" s="19"/>
      <c r="N946" s="19"/>
    </row>
    <row r="947" spans="1:14" x14ac:dyDescent="0.2">
      <c r="A947" s="44" t="s">
        <v>80</v>
      </c>
      <c r="B947" s="45">
        <v>14.39619070170029</v>
      </c>
      <c r="C947" s="46">
        <v>0</v>
      </c>
      <c r="D947" s="46">
        <v>0</v>
      </c>
      <c r="E947" s="47">
        <v>0</v>
      </c>
      <c r="F947" s="46">
        <v>0</v>
      </c>
      <c r="G947" s="48">
        <v>0</v>
      </c>
      <c r="H947" s="49">
        <v>14.39619070170029</v>
      </c>
      <c r="J947" s="17">
        <v>62</v>
      </c>
      <c r="K947" s="17" t="str">
        <f t="shared" si="31"/>
        <v>048-Court of Appeals</v>
      </c>
      <c r="L947" s="18" t="str">
        <f t="shared" si="30"/>
        <v>048</v>
      </c>
      <c r="M947" s="19"/>
      <c r="N947" s="19"/>
    </row>
    <row r="948" spans="1:14" ht="15" x14ac:dyDescent="0.25">
      <c r="A948" s="54"/>
      <c r="B948" s="36"/>
      <c r="C948" s="37"/>
      <c r="D948" s="37"/>
      <c r="E948" s="38"/>
      <c r="F948" s="37"/>
      <c r="G948" s="39"/>
      <c r="H948" s="40"/>
      <c r="J948" s="17">
        <v>63</v>
      </c>
      <c r="K948" s="17" t="str">
        <f t="shared" si="31"/>
        <v>048-Court of Appeals</v>
      </c>
      <c r="L948" s="18" t="str">
        <f t="shared" si="30"/>
        <v>048</v>
      </c>
      <c r="M948" s="19"/>
      <c r="N948" s="19"/>
    </row>
    <row r="949" spans="1:14" ht="15" x14ac:dyDescent="0.25">
      <c r="A949" s="54" t="s">
        <v>81</v>
      </c>
      <c r="B949" s="36">
        <v>35.39408991616105</v>
      </c>
      <c r="C949" s="37">
        <v>0</v>
      </c>
      <c r="D949" s="37">
        <v>0</v>
      </c>
      <c r="E949" s="38">
        <v>0</v>
      </c>
      <c r="F949" s="37">
        <v>1</v>
      </c>
      <c r="G949" s="39">
        <v>1</v>
      </c>
      <c r="H949" s="40">
        <v>36.39408991616105</v>
      </c>
      <c r="J949" s="17">
        <v>64</v>
      </c>
      <c r="K949" s="17" t="str">
        <f t="shared" si="31"/>
        <v>048-Court of Appeals</v>
      </c>
      <c r="L949" s="18" t="str">
        <f t="shared" si="30"/>
        <v>048</v>
      </c>
      <c r="M949" s="19"/>
      <c r="N949" s="19"/>
    </row>
    <row r="950" spans="1:14" x14ac:dyDescent="0.2">
      <c r="A950" s="44" t="s">
        <v>82</v>
      </c>
      <c r="B950" s="45">
        <v>35.39408991616105</v>
      </c>
      <c r="C950" s="46">
        <v>0</v>
      </c>
      <c r="D950" s="46">
        <v>0</v>
      </c>
      <c r="E950" s="47">
        <v>0</v>
      </c>
      <c r="F950" s="46">
        <v>1</v>
      </c>
      <c r="G950" s="48">
        <v>1</v>
      </c>
      <c r="H950" s="49">
        <v>36.39408991616105</v>
      </c>
      <c r="J950" s="17">
        <v>65</v>
      </c>
      <c r="K950" s="17" t="str">
        <f t="shared" si="31"/>
        <v>048-Court of Appeals</v>
      </c>
      <c r="L950" s="18" t="str">
        <f t="shared" si="30"/>
        <v>048</v>
      </c>
      <c r="M950" s="19"/>
      <c r="N950" s="19"/>
    </row>
    <row r="951" spans="1:14" ht="15" x14ac:dyDescent="0.25">
      <c r="A951" s="54"/>
      <c r="B951" s="54"/>
      <c r="C951" s="54"/>
      <c r="D951" s="54"/>
      <c r="E951" s="54"/>
      <c r="F951" s="54"/>
      <c r="G951" s="54"/>
      <c r="H951" s="54"/>
      <c r="J951" s="17">
        <v>66</v>
      </c>
      <c r="K951" s="17" t="str">
        <f t="shared" si="31"/>
        <v>048-Court of Appeals</v>
      </c>
      <c r="L951" s="18" t="str">
        <f t="shared" si="30"/>
        <v>048</v>
      </c>
      <c r="M951" s="19"/>
      <c r="N951" s="19"/>
    </row>
    <row r="952" spans="1:14" x14ac:dyDescent="0.2">
      <c r="A952" s="58"/>
      <c r="B952" s="39"/>
      <c r="C952" s="51"/>
      <c r="D952" s="51"/>
      <c r="E952" s="52"/>
      <c r="F952" s="51"/>
      <c r="G952" s="39"/>
      <c r="H952" s="53"/>
      <c r="J952" s="17">
        <v>67</v>
      </c>
      <c r="K952" s="17" t="str">
        <f t="shared" si="31"/>
        <v>048-Court of Appeals</v>
      </c>
      <c r="L952" s="18" t="str">
        <f t="shared" si="30"/>
        <v>048</v>
      </c>
      <c r="M952" s="19"/>
      <c r="N952" s="19"/>
    </row>
    <row r="953" spans="1:14" x14ac:dyDescent="0.2">
      <c r="A953" s="59" t="s">
        <v>83</v>
      </c>
      <c r="B953" s="60">
        <v>958.92629955499308</v>
      </c>
      <c r="C953" s="61">
        <v>2</v>
      </c>
      <c r="D953" s="61">
        <v>5</v>
      </c>
      <c r="E953" s="62">
        <v>-26</v>
      </c>
      <c r="F953" s="61">
        <v>204</v>
      </c>
      <c r="G953" s="60">
        <v>185</v>
      </c>
      <c r="H953" s="63">
        <v>1143.926299554993</v>
      </c>
      <c r="J953" s="17">
        <v>68</v>
      </c>
      <c r="K953" s="17" t="str">
        <f t="shared" si="31"/>
        <v>048-Court of Appeals</v>
      </c>
      <c r="L953" s="18" t="str">
        <f t="shared" si="30"/>
        <v>048</v>
      </c>
      <c r="M953" s="19"/>
      <c r="N953" s="19"/>
    </row>
    <row r="954" spans="1:14" x14ac:dyDescent="0.2">
      <c r="A954" s="64"/>
      <c r="B954" s="65"/>
      <c r="C954" s="65"/>
      <c r="D954" s="65"/>
      <c r="E954" s="65"/>
      <c r="F954" s="65"/>
      <c r="G954" s="65"/>
      <c r="H954" s="65"/>
      <c r="J954" s="17">
        <v>1</v>
      </c>
      <c r="K954" s="17" t="str">
        <f>IF(J954=7,A828,IF(J954&gt;7,K944,""))</f>
        <v/>
      </c>
      <c r="L954" s="18" t="str">
        <f t="shared" si="30"/>
        <v/>
      </c>
      <c r="M954" s="19"/>
      <c r="N954" s="19"/>
    </row>
    <row r="955" spans="1:14" x14ac:dyDescent="0.2">
      <c r="A955" s="64"/>
      <c r="B955" s="65"/>
      <c r="C955" s="65"/>
      <c r="D955" s="65"/>
      <c r="E955" s="65"/>
      <c r="F955" s="65"/>
      <c r="G955" s="65"/>
      <c r="H955" s="65"/>
      <c r="J955" s="17">
        <v>2</v>
      </c>
      <c r="K955" s="17" t="str">
        <f>IF(J955=7,A829,IF(J955&gt;7,K954,""))</f>
        <v/>
      </c>
      <c r="L955" s="18" t="str">
        <f t="shared" si="30"/>
        <v/>
      </c>
      <c r="M955" s="19"/>
      <c r="N955" s="19"/>
    </row>
    <row r="956" spans="1:14" ht="15" x14ac:dyDescent="0.25">
      <c r="A956"/>
      <c r="B956"/>
      <c r="C956"/>
      <c r="D956"/>
      <c r="E956"/>
      <c r="F956"/>
      <c r="G956"/>
      <c r="H956"/>
      <c r="J956" s="17">
        <v>3</v>
      </c>
      <c r="K956" s="17" t="str">
        <f>IF(J956=7,A830,IF(J956&gt;7,K955,""))</f>
        <v/>
      </c>
      <c r="L956" s="18" t="str">
        <f t="shared" si="30"/>
        <v/>
      </c>
      <c r="M956" s="19"/>
      <c r="N956" s="19"/>
    </row>
    <row r="957" spans="1:14" ht="15" x14ac:dyDescent="0.25">
      <c r="A957"/>
      <c r="B957"/>
      <c r="C957"/>
      <c r="D957"/>
      <c r="E957"/>
      <c r="F957"/>
      <c r="G957"/>
      <c r="H957"/>
      <c r="J957" s="17">
        <v>4</v>
      </c>
      <c r="K957" s="17" t="str">
        <f>IF(J957=7,A831,IF(J957&gt;7,K956,""))</f>
        <v/>
      </c>
      <c r="L957" s="18" t="str">
        <f t="shared" si="30"/>
        <v/>
      </c>
      <c r="M957" s="19"/>
      <c r="N957" s="19"/>
    </row>
    <row r="958" spans="1:14" ht="15.75" x14ac:dyDescent="0.25">
      <c r="A958" s="21" t="s">
        <v>7</v>
      </c>
      <c r="B958" s="22"/>
      <c r="C958" s="22"/>
      <c r="D958" s="22"/>
      <c r="E958" s="22"/>
      <c r="F958" s="22"/>
      <c r="G958" s="22"/>
      <c r="H958" s="22"/>
      <c r="J958" s="17">
        <v>5</v>
      </c>
      <c r="K958" s="17" t="str">
        <f>IF(J958=7,A832,IF(J958&gt;7,K957,""))</f>
        <v/>
      </c>
      <c r="L958" s="18" t="str">
        <f t="shared" si="30"/>
        <v/>
      </c>
      <c r="M958" s="19"/>
      <c r="N958" s="19"/>
    </row>
    <row r="959" spans="1:14" ht="15" x14ac:dyDescent="0.25">
      <c r="A959" s="23" t="s">
        <v>8</v>
      </c>
      <c r="B959" s="24"/>
      <c r="C959" s="24"/>
      <c r="D959" s="24"/>
      <c r="E959" s="24"/>
      <c r="F959" s="24"/>
      <c r="G959" s="24"/>
      <c r="H959" s="24"/>
      <c r="J959" s="17">
        <v>6</v>
      </c>
      <c r="K959" s="17" t="str">
        <f>IF(J959=7,A833,IF(J959&gt;7,K958,""))</f>
        <v/>
      </c>
      <c r="L959" s="18" t="str">
        <f t="shared" si="30"/>
        <v/>
      </c>
      <c r="M959" s="19"/>
      <c r="N959" s="19"/>
    </row>
    <row r="960" spans="1:14" ht="15" x14ac:dyDescent="0.25">
      <c r="A960" s="25" t="s">
        <v>97</v>
      </c>
      <c r="B960" s="22"/>
      <c r="C960" s="22"/>
      <c r="D960" s="22"/>
      <c r="E960" s="22"/>
      <c r="F960" s="22"/>
      <c r="G960" s="22"/>
      <c r="H960" s="22"/>
      <c r="J960" s="17">
        <v>7</v>
      </c>
      <c r="K960" s="17" t="str">
        <f>IF(J960=7,A960,IF(J960&gt;7,K959,""))</f>
        <v>050-Commission on Judicial Conduct</v>
      </c>
      <c r="L960" s="18" t="str">
        <f t="shared" si="30"/>
        <v>050</v>
      </c>
      <c r="M960" s="19"/>
      <c r="N960" s="19"/>
    </row>
    <row r="961" spans="1:14" ht="15" x14ac:dyDescent="0.25">
      <c r="A961" s="25"/>
      <c r="B961" s="22"/>
      <c r="C961" s="22"/>
      <c r="D961" s="22"/>
      <c r="E961" s="22"/>
      <c r="F961" s="22"/>
      <c r="G961" s="22"/>
      <c r="H961" s="22"/>
      <c r="J961" s="17">
        <v>8</v>
      </c>
      <c r="K961" s="17" t="str">
        <f t="shared" ref="K961:K1021" si="32">IF(J961=7,A835,IF(J961&gt;7,K960,""))</f>
        <v>050-Commission on Judicial Conduct</v>
      </c>
      <c r="L961" s="18" t="str">
        <f t="shared" si="30"/>
        <v>050</v>
      </c>
      <c r="M961" s="19"/>
      <c r="N961" s="19"/>
    </row>
    <row r="962" spans="1:14" ht="15" x14ac:dyDescent="0.25">
      <c r="A962" s="26"/>
      <c r="B962" s="27"/>
      <c r="C962" s="94" t="s">
        <v>10</v>
      </c>
      <c r="D962" s="95"/>
      <c r="E962" s="94" t="s">
        <v>11</v>
      </c>
      <c r="F962" s="95"/>
      <c r="G962" s="28"/>
      <c r="H962" s="28"/>
      <c r="J962" s="17">
        <v>9</v>
      </c>
      <c r="K962" s="17" t="str">
        <f t="shared" si="32"/>
        <v>050-Commission on Judicial Conduct</v>
      </c>
      <c r="L962" s="18" t="str">
        <f t="shared" ref="L962:L1034" si="33">LEFT(K962,3)</f>
        <v>050</v>
      </c>
      <c r="M962" s="19"/>
      <c r="N962" s="19"/>
    </row>
    <row r="963" spans="1:14" ht="24" x14ac:dyDescent="0.2">
      <c r="A963" s="29" t="s">
        <v>12</v>
      </c>
      <c r="B963" s="30" t="s">
        <v>13</v>
      </c>
      <c r="C963" s="31" t="s">
        <v>14</v>
      </c>
      <c r="D963" s="32" t="s">
        <v>15</v>
      </c>
      <c r="E963" s="31" t="s">
        <v>14</v>
      </c>
      <c r="F963" s="32" t="s">
        <v>15</v>
      </c>
      <c r="G963" s="33" t="s">
        <v>16</v>
      </c>
      <c r="H963" s="33" t="s">
        <v>17</v>
      </c>
      <c r="J963" s="17">
        <v>10</v>
      </c>
      <c r="K963" s="17" t="str">
        <f t="shared" si="32"/>
        <v>050-Commission on Judicial Conduct</v>
      </c>
      <c r="L963" s="18" t="str">
        <f t="shared" si="33"/>
        <v>050</v>
      </c>
      <c r="M963" s="19"/>
      <c r="N963" s="19"/>
    </row>
    <row r="964" spans="1:14" ht="15" x14ac:dyDescent="0.25">
      <c r="A964" s="35" t="s">
        <v>20</v>
      </c>
      <c r="B964" s="36">
        <v>2.1759974319724931</v>
      </c>
      <c r="C964" s="37">
        <v>0</v>
      </c>
      <c r="D964" s="37">
        <v>0</v>
      </c>
      <c r="E964" s="38">
        <v>0</v>
      </c>
      <c r="F964" s="37">
        <v>0</v>
      </c>
      <c r="G964" s="39">
        <v>0</v>
      </c>
      <c r="H964" s="40">
        <v>2.1759974319724931</v>
      </c>
      <c r="J964" s="17">
        <v>11</v>
      </c>
      <c r="K964" s="17" t="str">
        <f t="shared" si="32"/>
        <v>050-Commission on Judicial Conduct</v>
      </c>
      <c r="L964" s="18" t="str">
        <f t="shared" si="33"/>
        <v>050</v>
      </c>
      <c r="M964" s="19" t="s">
        <v>21</v>
      </c>
      <c r="N964" s="19"/>
    </row>
    <row r="965" spans="1:14" ht="15" x14ac:dyDescent="0.25">
      <c r="A965" s="42" t="s">
        <v>22</v>
      </c>
      <c r="B965" s="36">
        <v>0.70430777801938849</v>
      </c>
      <c r="C965" s="37">
        <v>0</v>
      </c>
      <c r="D965" s="37">
        <v>0</v>
      </c>
      <c r="E965" s="38">
        <v>0</v>
      </c>
      <c r="F965" s="37">
        <v>0</v>
      </c>
      <c r="G965" s="39">
        <v>0</v>
      </c>
      <c r="H965" s="40">
        <v>0.70430777801938849</v>
      </c>
      <c r="J965" s="17">
        <v>12</v>
      </c>
      <c r="K965" s="17" t="str">
        <f t="shared" si="32"/>
        <v>050-Commission on Judicial Conduct</v>
      </c>
      <c r="L965" s="18" t="str">
        <f t="shared" si="33"/>
        <v>050</v>
      </c>
      <c r="M965" s="19"/>
      <c r="N965" s="19"/>
    </row>
    <row r="966" spans="1:14" ht="15" x14ac:dyDescent="0.25">
      <c r="A966" s="42" t="s">
        <v>23</v>
      </c>
      <c r="B966" s="36">
        <v>28.471653496524272</v>
      </c>
      <c r="C966" s="37">
        <v>-2</v>
      </c>
      <c r="D966" s="37">
        <v>1</v>
      </c>
      <c r="E966" s="38">
        <v>0</v>
      </c>
      <c r="F966" s="37">
        <v>0</v>
      </c>
      <c r="G966" s="39">
        <v>-1</v>
      </c>
      <c r="H966" s="40">
        <v>27.471653496524272</v>
      </c>
      <c r="J966" s="17">
        <v>13</v>
      </c>
      <c r="K966" s="17" t="str">
        <f t="shared" si="32"/>
        <v>050-Commission on Judicial Conduct</v>
      </c>
      <c r="L966" s="18" t="str">
        <f t="shared" si="33"/>
        <v>050</v>
      </c>
      <c r="M966" s="19"/>
      <c r="N966" s="19"/>
    </row>
    <row r="967" spans="1:14" ht="15" x14ac:dyDescent="0.25">
      <c r="A967" s="42" t="s">
        <v>24</v>
      </c>
      <c r="B967" s="36">
        <v>1.3805644500000003</v>
      </c>
      <c r="C967" s="37">
        <v>0</v>
      </c>
      <c r="D967" s="37">
        <v>0</v>
      </c>
      <c r="E967" s="38">
        <v>0</v>
      </c>
      <c r="F967" s="37">
        <v>0</v>
      </c>
      <c r="G967" s="39">
        <v>0</v>
      </c>
      <c r="H967" s="40">
        <v>1.3805644500000003</v>
      </c>
      <c r="J967" s="17">
        <v>14</v>
      </c>
      <c r="K967" s="17" t="str">
        <f t="shared" si="32"/>
        <v>050-Commission on Judicial Conduct</v>
      </c>
      <c r="L967" s="18" t="str">
        <f t="shared" si="33"/>
        <v>050</v>
      </c>
      <c r="M967" s="19"/>
      <c r="N967" s="19"/>
    </row>
    <row r="968" spans="1:14" ht="15" x14ac:dyDescent="0.25">
      <c r="A968" s="42" t="s">
        <v>25</v>
      </c>
      <c r="B968" s="36">
        <v>0</v>
      </c>
      <c r="C968" s="37">
        <v>0</v>
      </c>
      <c r="D968" s="37">
        <v>0</v>
      </c>
      <c r="E968" s="38">
        <v>0</v>
      </c>
      <c r="F968" s="37">
        <v>0</v>
      </c>
      <c r="G968" s="39">
        <v>0</v>
      </c>
      <c r="H968" s="40">
        <v>0</v>
      </c>
      <c r="J968" s="17">
        <v>15</v>
      </c>
      <c r="K968" s="17" t="str">
        <f t="shared" si="32"/>
        <v>050-Commission on Judicial Conduct</v>
      </c>
      <c r="L968" s="18" t="str">
        <f t="shared" si="33"/>
        <v>050</v>
      </c>
      <c r="M968" s="19"/>
      <c r="N968" s="19"/>
    </row>
    <row r="969" spans="1:14" ht="15" x14ac:dyDescent="0.25">
      <c r="A969" s="42" t="s">
        <v>26</v>
      </c>
      <c r="B969" s="36">
        <v>5.7519981683257999</v>
      </c>
      <c r="C969" s="37">
        <v>0</v>
      </c>
      <c r="D969" s="37">
        <v>0</v>
      </c>
      <c r="E969" s="38">
        <v>0</v>
      </c>
      <c r="F969" s="37">
        <v>0</v>
      </c>
      <c r="G969" s="39">
        <v>0</v>
      </c>
      <c r="H969" s="40">
        <v>5.7519981683257999</v>
      </c>
      <c r="J969" s="17">
        <v>16</v>
      </c>
      <c r="K969" s="17" t="str">
        <f t="shared" si="32"/>
        <v>050-Commission on Judicial Conduct</v>
      </c>
      <c r="L969" s="18" t="str">
        <f t="shared" si="33"/>
        <v>050</v>
      </c>
      <c r="M969" s="19"/>
      <c r="N969" s="19"/>
    </row>
    <row r="970" spans="1:14" ht="15" x14ac:dyDescent="0.25">
      <c r="A970" s="42" t="s">
        <v>27</v>
      </c>
      <c r="B970" s="36">
        <v>2.0363682494967299</v>
      </c>
      <c r="C970" s="37">
        <v>0</v>
      </c>
      <c r="D970" s="37">
        <v>0</v>
      </c>
      <c r="E970" s="38">
        <v>0</v>
      </c>
      <c r="F970" s="37">
        <v>0</v>
      </c>
      <c r="G970" s="39">
        <v>0</v>
      </c>
      <c r="H970" s="40">
        <v>2.0363682494967299</v>
      </c>
      <c r="J970" s="17">
        <v>17</v>
      </c>
      <c r="K970" s="17" t="str">
        <f t="shared" si="32"/>
        <v>050-Commission on Judicial Conduct</v>
      </c>
      <c r="L970" s="18" t="str">
        <f t="shared" si="33"/>
        <v>050</v>
      </c>
      <c r="M970" s="19"/>
      <c r="N970" s="19"/>
    </row>
    <row r="971" spans="1:14" x14ac:dyDescent="0.2">
      <c r="A971" s="43"/>
      <c r="B971" s="36"/>
      <c r="C971" s="37"/>
      <c r="D971" s="37"/>
      <c r="E971" s="38"/>
      <c r="F971" s="37"/>
      <c r="G971" s="39"/>
      <c r="H971" s="40"/>
      <c r="J971" s="17">
        <v>18</v>
      </c>
      <c r="K971" s="17" t="str">
        <f t="shared" si="32"/>
        <v>050-Commission on Judicial Conduct</v>
      </c>
      <c r="L971" s="18" t="str">
        <f t="shared" si="33"/>
        <v>050</v>
      </c>
      <c r="M971" s="19"/>
      <c r="N971" s="19"/>
    </row>
    <row r="972" spans="1:14" x14ac:dyDescent="0.2">
      <c r="A972" s="44"/>
      <c r="B972" s="45">
        <v>40.520889574338682</v>
      </c>
      <c r="C972" s="46">
        <v>-2</v>
      </c>
      <c r="D972" s="46">
        <v>1</v>
      </c>
      <c r="E972" s="47">
        <v>0</v>
      </c>
      <c r="F972" s="46">
        <v>0</v>
      </c>
      <c r="G972" s="48">
        <v>-1</v>
      </c>
      <c r="H972" s="49">
        <v>39.520889574338689</v>
      </c>
      <c r="J972" s="17">
        <v>19</v>
      </c>
      <c r="K972" s="17" t="str">
        <f t="shared" si="32"/>
        <v>050-Commission on Judicial Conduct</v>
      </c>
      <c r="L972" s="18" t="str">
        <f t="shared" si="33"/>
        <v>050</v>
      </c>
      <c r="M972" s="19"/>
      <c r="N972" s="19"/>
    </row>
    <row r="973" spans="1:14" x14ac:dyDescent="0.2">
      <c r="A973" s="50"/>
      <c r="B973" s="39"/>
      <c r="C973" s="51"/>
      <c r="D973" s="51"/>
      <c r="E973" s="52"/>
      <c r="F973" s="51"/>
      <c r="G973" s="39"/>
      <c r="H973" s="53"/>
      <c r="J973" s="17">
        <v>20</v>
      </c>
      <c r="K973" s="17" t="str">
        <f t="shared" si="32"/>
        <v>050-Commission on Judicial Conduct</v>
      </c>
      <c r="L973" s="18" t="str">
        <f t="shared" si="33"/>
        <v>050</v>
      </c>
      <c r="M973" s="19"/>
      <c r="N973" s="19"/>
    </row>
    <row r="974" spans="1:14" ht="15" x14ac:dyDescent="0.25">
      <c r="A974" s="42" t="s">
        <v>28</v>
      </c>
      <c r="B974" s="36">
        <v>3.2822354966025249</v>
      </c>
      <c r="C974" s="37">
        <v>0</v>
      </c>
      <c r="D974" s="37">
        <v>0</v>
      </c>
      <c r="E974" s="38">
        <v>-4</v>
      </c>
      <c r="F974" s="37">
        <v>4</v>
      </c>
      <c r="G974" s="39">
        <v>0</v>
      </c>
      <c r="H974" s="40">
        <v>3.2822354966025249</v>
      </c>
      <c r="J974" s="17">
        <v>21</v>
      </c>
      <c r="K974" s="17" t="str">
        <f t="shared" si="32"/>
        <v>050-Commission on Judicial Conduct</v>
      </c>
      <c r="L974" s="18" t="str">
        <f t="shared" si="33"/>
        <v>050</v>
      </c>
      <c r="M974" s="19"/>
      <c r="N974" s="19"/>
    </row>
    <row r="975" spans="1:14" ht="15" x14ac:dyDescent="0.25">
      <c r="A975" s="42" t="s">
        <v>29</v>
      </c>
      <c r="B975" s="36">
        <v>8.4479192150637648</v>
      </c>
      <c r="C975" s="37">
        <v>0</v>
      </c>
      <c r="D975" s="37">
        <v>0</v>
      </c>
      <c r="E975" s="38">
        <v>2</v>
      </c>
      <c r="F975" s="37">
        <v>7</v>
      </c>
      <c r="G975" s="39">
        <v>9</v>
      </c>
      <c r="H975" s="40">
        <v>17.447919215063763</v>
      </c>
      <c r="J975" s="17">
        <v>22</v>
      </c>
      <c r="K975" s="17" t="str">
        <f t="shared" si="32"/>
        <v>050-Commission on Judicial Conduct</v>
      </c>
      <c r="L975" s="18" t="str">
        <f t="shared" si="33"/>
        <v>050</v>
      </c>
      <c r="M975" s="19"/>
      <c r="N975" s="19"/>
    </row>
    <row r="976" spans="1:14" ht="15" x14ac:dyDescent="0.25">
      <c r="A976" s="42" t="s">
        <v>30</v>
      </c>
      <c r="B976" s="36">
        <v>7.5977692219138104</v>
      </c>
      <c r="C976" s="37">
        <v>0</v>
      </c>
      <c r="D976" s="37">
        <v>0</v>
      </c>
      <c r="E976" s="38">
        <v>0</v>
      </c>
      <c r="F976" s="37">
        <v>0</v>
      </c>
      <c r="G976" s="39">
        <v>0</v>
      </c>
      <c r="H976" s="40">
        <v>7.5977692219138104</v>
      </c>
      <c r="J976" s="17">
        <v>23</v>
      </c>
      <c r="K976" s="17" t="str">
        <f t="shared" si="32"/>
        <v>050-Commission on Judicial Conduct</v>
      </c>
      <c r="L976" s="18" t="str">
        <f t="shared" si="33"/>
        <v>050</v>
      </c>
      <c r="M976" s="19"/>
      <c r="N976" s="19"/>
    </row>
    <row r="977" spans="1:14" ht="15" x14ac:dyDescent="0.25">
      <c r="A977" s="54"/>
      <c r="B977" s="36"/>
      <c r="C977" s="37"/>
      <c r="D977" s="37"/>
      <c r="E977" s="38"/>
      <c r="F977" s="37"/>
      <c r="G977" s="39"/>
      <c r="H977" s="40"/>
      <c r="J977" s="17">
        <v>24</v>
      </c>
      <c r="K977" s="17" t="str">
        <f t="shared" si="32"/>
        <v>050-Commission on Judicial Conduct</v>
      </c>
      <c r="L977" s="18" t="str">
        <f t="shared" si="33"/>
        <v>050</v>
      </c>
      <c r="M977" s="19"/>
      <c r="N977" s="19"/>
    </row>
    <row r="978" spans="1:14" x14ac:dyDescent="0.2">
      <c r="A978" s="44" t="s">
        <v>31</v>
      </c>
      <c r="B978" s="45">
        <v>19.327923933580099</v>
      </c>
      <c r="C978" s="46">
        <v>0</v>
      </c>
      <c r="D978" s="46">
        <v>0</v>
      </c>
      <c r="E978" s="46">
        <v>-2</v>
      </c>
      <c r="F978" s="46">
        <v>11</v>
      </c>
      <c r="G978" s="46">
        <v>9</v>
      </c>
      <c r="H978" s="49">
        <v>28.327923933580099</v>
      </c>
      <c r="J978" s="17">
        <v>25</v>
      </c>
      <c r="K978" s="17" t="str">
        <f t="shared" si="32"/>
        <v>050-Commission on Judicial Conduct</v>
      </c>
      <c r="L978" s="18" t="str">
        <f t="shared" si="33"/>
        <v>050</v>
      </c>
      <c r="M978" s="19"/>
      <c r="N978" s="19"/>
    </row>
    <row r="979" spans="1:14" ht="15" x14ac:dyDescent="0.25">
      <c r="A979" s="54"/>
      <c r="B979" s="36"/>
      <c r="C979" s="37"/>
      <c r="D979" s="37"/>
      <c r="E979" s="38"/>
      <c r="F979" s="37"/>
      <c r="G979" s="39"/>
      <c r="H979" s="40"/>
      <c r="J979" s="17">
        <v>26</v>
      </c>
      <c r="K979" s="17" t="str">
        <f t="shared" si="32"/>
        <v>050-Commission on Judicial Conduct</v>
      </c>
      <c r="L979" s="18" t="str">
        <f t="shared" si="33"/>
        <v>050</v>
      </c>
      <c r="M979" s="19"/>
      <c r="N979" s="19"/>
    </row>
    <row r="980" spans="1:14" ht="15" x14ac:dyDescent="0.25">
      <c r="A980" s="54" t="s">
        <v>32</v>
      </c>
      <c r="B980" s="36">
        <v>0.25146281112717095</v>
      </c>
      <c r="C980" s="37">
        <v>0</v>
      </c>
      <c r="D980" s="37">
        <v>0</v>
      </c>
      <c r="E980" s="38">
        <v>0</v>
      </c>
      <c r="F980" s="37">
        <v>0</v>
      </c>
      <c r="G980" s="39">
        <v>0</v>
      </c>
      <c r="H980" s="40">
        <v>0.25146281112717095</v>
      </c>
      <c r="J980" s="17">
        <v>27</v>
      </c>
      <c r="K980" s="17" t="str">
        <f t="shared" si="32"/>
        <v>050-Commission on Judicial Conduct</v>
      </c>
      <c r="L980" s="18" t="str">
        <f t="shared" si="33"/>
        <v>050</v>
      </c>
      <c r="M980" s="19" t="s">
        <v>33</v>
      </c>
      <c r="N980" s="19"/>
    </row>
    <row r="981" spans="1:14" ht="15" x14ac:dyDescent="0.25">
      <c r="A981" s="54" t="s">
        <v>34</v>
      </c>
      <c r="B981" s="36">
        <v>1.1334999026450689</v>
      </c>
      <c r="C981" s="37">
        <v>0</v>
      </c>
      <c r="D981" s="37">
        <v>0</v>
      </c>
      <c r="E981" s="38">
        <v>0</v>
      </c>
      <c r="F981" s="37">
        <v>0</v>
      </c>
      <c r="G981" s="39">
        <v>0</v>
      </c>
      <c r="H981" s="40">
        <v>1.1334999026450689</v>
      </c>
      <c r="J981" s="17">
        <v>28</v>
      </c>
      <c r="K981" s="17" t="str">
        <f t="shared" si="32"/>
        <v>050-Commission on Judicial Conduct</v>
      </c>
      <c r="L981" s="18" t="str">
        <f t="shared" si="33"/>
        <v>050</v>
      </c>
      <c r="M981" s="19" t="s">
        <v>35</v>
      </c>
      <c r="N981" s="19"/>
    </row>
    <row r="982" spans="1:14" ht="15" x14ac:dyDescent="0.25">
      <c r="A982" s="54" t="s">
        <v>36</v>
      </c>
      <c r="B982" s="36">
        <v>0.39899035120258197</v>
      </c>
      <c r="C982" s="37">
        <v>0</v>
      </c>
      <c r="D982" s="37">
        <v>0</v>
      </c>
      <c r="E982" s="38">
        <v>0</v>
      </c>
      <c r="F982" s="37">
        <v>0</v>
      </c>
      <c r="G982" s="39">
        <v>0</v>
      </c>
      <c r="H982" s="40">
        <v>0.39899035120258197</v>
      </c>
      <c r="J982" s="17">
        <v>29</v>
      </c>
      <c r="K982" s="17" t="str">
        <f t="shared" si="32"/>
        <v>050-Commission on Judicial Conduct</v>
      </c>
      <c r="L982" s="18" t="str">
        <f t="shared" si="33"/>
        <v>050</v>
      </c>
      <c r="M982" s="19" t="s">
        <v>37</v>
      </c>
      <c r="N982" s="19"/>
    </row>
    <row r="983" spans="1:14" ht="15" x14ac:dyDescent="0.25">
      <c r="A983" s="54" t="s">
        <v>38</v>
      </c>
      <c r="B983" s="36">
        <v>0</v>
      </c>
      <c r="C983" s="37">
        <v>0</v>
      </c>
      <c r="D983" s="37">
        <v>0</v>
      </c>
      <c r="E983" s="38">
        <v>0</v>
      </c>
      <c r="F983" s="37">
        <v>0</v>
      </c>
      <c r="G983" s="39">
        <v>0</v>
      </c>
      <c r="H983" s="40">
        <v>0</v>
      </c>
      <c r="J983" s="17">
        <v>30</v>
      </c>
      <c r="K983" s="17" t="str">
        <f t="shared" si="32"/>
        <v>050-Commission on Judicial Conduct</v>
      </c>
      <c r="L983" s="18" t="str">
        <f t="shared" si="33"/>
        <v>050</v>
      </c>
      <c r="M983" s="19" t="s">
        <v>39</v>
      </c>
      <c r="N983" s="19"/>
    </row>
    <row r="984" spans="1:14" ht="15" x14ac:dyDescent="0.25">
      <c r="A984" s="54" t="s">
        <v>40</v>
      </c>
      <c r="B984" s="36">
        <v>0</v>
      </c>
      <c r="C984" s="37">
        <v>0</v>
      </c>
      <c r="D984" s="37">
        <v>0</v>
      </c>
      <c r="E984" s="38">
        <v>0</v>
      </c>
      <c r="F984" s="37">
        <v>0</v>
      </c>
      <c r="G984" s="39">
        <v>0</v>
      </c>
      <c r="H984" s="40">
        <v>0</v>
      </c>
      <c r="J984" s="17">
        <v>31</v>
      </c>
      <c r="K984" s="17" t="str">
        <f t="shared" si="32"/>
        <v>050-Commission on Judicial Conduct</v>
      </c>
      <c r="L984" s="18" t="str">
        <f t="shared" si="33"/>
        <v>050</v>
      </c>
      <c r="M984" s="19" t="s">
        <v>41</v>
      </c>
      <c r="N984" s="19"/>
    </row>
    <row r="985" spans="1:14" ht="15" x14ac:dyDescent="0.25">
      <c r="A985" s="54" t="s">
        <v>42</v>
      </c>
      <c r="B985" s="36">
        <v>1.4885952607335582</v>
      </c>
      <c r="C985" s="37">
        <v>0</v>
      </c>
      <c r="D985" s="37">
        <v>0</v>
      </c>
      <c r="E985" s="38">
        <v>0</v>
      </c>
      <c r="F985" s="37">
        <v>-1</v>
      </c>
      <c r="G985" s="39">
        <v>-1</v>
      </c>
      <c r="H985" s="40">
        <v>0.48859526073355819</v>
      </c>
      <c r="J985" s="17">
        <v>32</v>
      </c>
      <c r="K985" s="17" t="str">
        <f t="shared" si="32"/>
        <v>050-Commission on Judicial Conduct</v>
      </c>
      <c r="L985" s="18" t="str">
        <f t="shared" si="33"/>
        <v>050</v>
      </c>
      <c r="M985" s="19" t="s">
        <v>43</v>
      </c>
      <c r="N985" s="19"/>
    </row>
    <row r="986" spans="1:14" ht="15" x14ac:dyDescent="0.25">
      <c r="A986" s="54" t="s">
        <v>44</v>
      </c>
      <c r="B986" s="36">
        <v>1.3345631789981582</v>
      </c>
      <c r="C986" s="37">
        <v>0</v>
      </c>
      <c r="D986" s="37">
        <v>0</v>
      </c>
      <c r="E986" s="38">
        <v>0</v>
      </c>
      <c r="F986" s="37">
        <v>0</v>
      </c>
      <c r="G986" s="39">
        <v>0</v>
      </c>
      <c r="H986" s="40">
        <v>1.3345631789981582</v>
      </c>
      <c r="J986" s="17">
        <v>33</v>
      </c>
      <c r="K986" s="17" t="str">
        <f t="shared" si="32"/>
        <v>050-Commission on Judicial Conduct</v>
      </c>
      <c r="L986" s="18" t="str">
        <f t="shared" si="33"/>
        <v>050</v>
      </c>
      <c r="M986" s="19" t="s">
        <v>45</v>
      </c>
      <c r="N986" s="19"/>
    </row>
    <row r="987" spans="1:14" ht="15" x14ac:dyDescent="0.25">
      <c r="A987" s="54" t="s">
        <v>46</v>
      </c>
      <c r="B987" s="36">
        <v>0</v>
      </c>
      <c r="C987" s="37">
        <v>0</v>
      </c>
      <c r="D987" s="37">
        <v>0</v>
      </c>
      <c r="E987" s="38">
        <v>0</v>
      </c>
      <c r="F987" s="37">
        <v>0</v>
      </c>
      <c r="G987" s="39">
        <v>0</v>
      </c>
      <c r="H987" s="40">
        <v>0</v>
      </c>
      <c r="J987" s="17">
        <v>34</v>
      </c>
      <c r="K987" s="17" t="str">
        <f t="shared" si="32"/>
        <v>050-Commission on Judicial Conduct</v>
      </c>
      <c r="L987" s="18" t="str">
        <f t="shared" si="33"/>
        <v>050</v>
      </c>
      <c r="M987" s="19" t="s">
        <v>47</v>
      </c>
      <c r="N987" s="19"/>
    </row>
    <row r="988" spans="1:14" ht="15" x14ac:dyDescent="0.25">
      <c r="A988" s="54" t="s">
        <v>48</v>
      </c>
      <c r="B988" s="36">
        <v>0</v>
      </c>
      <c r="C988" s="37">
        <v>0</v>
      </c>
      <c r="D988" s="37">
        <v>0</v>
      </c>
      <c r="E988" s="38">
        <v>0</v>
      </c>
      <c r="F988" s="37">
        <v>0</v>
      </c>
      <c r="G988" s="39">
        <v>0</v>
      </c>
      <c r="H988" s="40">
        <v>0</v>
      </c>
      <c r="J988" s="17">
        <v>35</v>
      </c>
      <c r="K988" s="17" t="str">
        <f t="shared" si="32"/>
        <v>050-Commission on Judicial Conduct</v>
      </c>
      <c r="L988" s="18" t="str">
        <f t="shared" si="33"/>
        <v>050</v>
      </c>
      <c r="M988" s="56" t="s">
        <v>49</v>
      </c>
      <c r="N988" s="19"/>
    </row>
    <row r="989" spans="1:14" ht="15" x14ac:dyDescent="0.25">
      <c r="A989" s="54" t="s">
        <v>50</v>
      </c>
      <c r="B989" s="36">
        <v>1.8396151795608819</v>
      </c>
      <c r="C989" s="37">
        <v>0</v>
      </c>
      <c r="D989" s="37">
        <v>0</v>
      </c>
      <c r="E989" s="38">
        <v>0</v>
      </c>
      <c r="F989" s="37">
        <v>0</v>
      </c>
      <c r="G989" s="39">
        <v>0</v>
      </c>
      <c r="H989" s="40">
        <v>1.8396151795608819</v>
      </c>
      <c r="J989" s="17">
        <v>36</v>
      </c>
      <c r="K989" s="17" t="str">
        <f t="shared" si="32"/>
        <v>050-Commission on Judicial Conduct</v>
      </c>
      <c r="L989" s="18" t="str">
        <f t="shared" si="33"/>
        <v>050</v>
      </c>
      <c r="M989" s="19" t="s">
        <v>51</v>
      </c>
      <c r="N989" s="19"/>
    </row>
    <row r="990" spans="1:14" ht="15" x14ac:dyDescent="0.25">
      <c r="A990" s="54" t="s">
        <v>52</v>
      </c>
      <c r="B990" s="36">
        <v>0</v>
      </c>
      <c r="C990" s="37">
        <v>0</v>
      </c>
      <c r="D990" s="37">
        <v>0</v>
      </c>
      <c r="E990" s="38">
        <v>0</v>
      </c>
      <c r="F990" s="37">
        <v>0</v>
      </c>
      <c r="G990" s="39">
        <v>0</v>
      </c>
      <c r="H990" s="40">
        <v>0</v>
      </c>
      <c r="J990" s="17">
        <v>37</v>
      </c>
      <c r="K990" s="17" t="str">
        <f t="shared" si="32"/>
        <v>050-Commission on Judicial Conduct</v>
      </c>
      <c r="L990" s="18" t="str">
        <f t="shared" si="33"/>
        <v>050</v>
      </c>
      <c r="M990" s="56" t="s">
        <v>53</v>
      </c>
      <c r="N990" s="19"/>
    </row>
    <row r="991" spans="1:14" ht="15" x14ac:dyDescent="0.25">
      <c r="A991" s="54" t="s">
        <v>54</v>
      </c>
      <c r="B991" s="36">
        <v>1.126064450697013</v>
      </c>
      <c r="C991" s="37">
        <v>0</v>
      </c>
      <c r="D991" s="37">
        <v>0</v>
      </c>
      <c r="E991" s="38">
        <v>0</v>
      </c>
      <c r="F991" s="37">
        <v>0</v>
      </c>
      <c r="G991" s="39">
        <v>0</v>
      </c>
      <c r="H991" s="40">
        <v>1.126064450697013</v>
      </c>
      <c r="J991" s="17">
        <v>38</v>
      </c>
      <c r="K991" s="17" t="str">
        <f t="shared" si="32"/>
        <v>050-Commission on Judicial Conduct</v>
      </c>
      <c r="L991" s="18" t="str">
        <f t="shared" si="33"/>
        <v>050</v>
      </c>
      <c r="M991" s="19" t="s">
        <v>55</v>
      </c>
      <c r="N991" s="19"/>
    </row>
    <row r="992" spans="1:14" ht="15" x14ac:dyDescent="0.25">
      <c r="A992" s="54" t="s">
        <v>56</v>
      </c>
      <c r="B992" s="36">
        <v>0</v>
      </c>
      <c r="C992" s="37">
        <v>0</v>
      </c>
      <c r="D992" s="37">
        <v>0</v>
      </c>
      <c r="E992" s="38">
        <v>0</v>
      </c>
      <c r="F992" s="37">
        <v>0</v>
      </c>
      <c r="G992" s="39">
        <v>0</v>
      </c>
      <c r="H992" s="40">
        <v>0</v>
      </c>
      <c r="J992" s="17">
        <v>39</v>
      </c>
      <c r="K992" s="17" t="str">
        <f t="shared" si="32"/>
        <v>050-Commission on Judicial Conduct</v>
      </c>
      <c r="L992" s="18" t="str">
        <f t="shared" si="33"/>
        <v>050</v>
      </c>
      <c r="M992" s="19" t="s">
        <v>57</v>
      </c>
      <c r="N992" s="19"/>
    </row>
    <row r="993" spans="1:14" ht="15" x14ac:dyDescent="0.25">
      <c r="A993" s="54" t="s">
        <v>58</v>
      </c>
      <c r="B993" s="36">
        <v>0</v>
      </c>
      <c r="C993" s="37">
        <v>0</v>
      </c>
      <c r="D993" s="37">
        <v>0</v>
      </c>
      <c r="E993" s="38">
        <v>0</v>
      </c>
      <c r="F993" s="37">
        <v>0</v>
      </c>
      <c r="G993" s="39">
        <v>0</v>
      </c>
      <c r="H993" s="40">
        <v>0</v>
      </c>
      <c r="J993" s="17">
        <v>40</v>
      </c>
      <c r="K993" s="17" t="str">
        <f t="shared" si="32"/>
        <v>050-Commission on Judicial Conduct</v>
      </c>
      <c r="L993" s="18" t="str">
        <f t="shared" si="33"/>
        <v>050</v>
      </c>
      <c r="M993" s="19" t="s">
        <v>59</v>
      </c>
      <c r="N993" s="19"/>
    </row>
    <row r="994" spans="1:14" ht="15" x14ac:dyDescent="0.25">
      <c r="A994" s="54" t="s">
        <v>60</v>
      </c>
      <c r="B994" s="36">
        <v>0</v>
      </c>
      <c r="C994" s="37">
        <v>0</v>
      </c>
      <c r="D994" s="37">
        <v>0</v>
      </c>
      <c r="E994" s="38">
        <v>0</v>
      </c>
      <c r="F994" s="37">
        <v>0</v>
      </c>
      <c r="G994" s="39">
        <v>0</v>
      </c>
      <c r="H994" s="40">
        <v>0</v>
      </c>
      <c r="J994" s="17">
        <v>41</v>
      </c>
      <c r="K994" s="17" t="str">
        <f t="shared" si="32"/>
        <v>050-Commission on Judicial Conduct</v>
      </c>
      <c r="L994" s="18" t="str">
        <f t="shared" si="33"/>
        <v>050</v>
      </c>
      <c r="M994" s="56" t="s">
        <v>61</v>
      </c>
      <c r="N994" s="19"/>
    </row>
    <row r="995" spans="1:14" ht="15" x14ac:dyDescent="0.25">
      <c r="A995" s="54" t="s">
        <v>62</v>
      </c>
      <c r="B995" s="36">
        <v>0</v>
      </c>
      <c r="C995" s="37">
        <v>0</v>
      </c>
      <c r="D995" s="37">
        <v>0</v>
      </c>
      <c r="E995" s="38">
        <v>0</v>
      </c>
      <c r="F995" s="37">
        <v>1</v>
      </c>
      <c r="G995" s="39">
        <v>1</v>
      </c>
      <c r="H995" s="40">
        <v>1</v>
      </c>
      <c r="J995" s="17">
        <v>42</v>
      </c>
      <c r="K995" s="17" t="str">
        <f t="shared" si="32"/>
        <v>050-Commission on Judicial Conduct</v>
      </c>
      <c r="L995" s="18" t="str">
        <f t="shared" si="33"/>
        <v>050</v>
      </c>
      <c r="M995" s="56" t="s">
        <v>63</v>
      </c>
      <c r="N995" s="19"/>
    </row>
    <row r="996" spans="1:14" x14ac:dyDescent="0.2">
      <c r="A996" s="43"/>
      <c r="B996" s="36"/>
      <c r="C996" s="37"/>
      <c r="D996" s="37"/>
      <c r="E996" s="38"/>
      <c r="F996" s="37"/>
      <c r="G996" s="39"/>
      <c r="H996" s="40"/>
      <c r="J996" s="17">
        <v>43</v>
      </c>
      <c r="K996" s="17" t="str">
        <f t="shared" si="32"/>
        <v>050-Commission on Judicial Conduct</v>
      </c>
      <c r="L996" s="18" t="str">
        <f t="shared" si="33"/>
        <v>050</v>
      </c>
      <c r="M996" s="19"/>
      <c r="N996" s="19"/>
    </row>
    <row r="997" spans="1:14" x14ac:dyDescent="0.2">
      <c r="A997" s="44" t="s">
        <v>64</v>
      </c>
      <c r="B997" s="45">
        <v>7.572791134964433</v>
      </c>
      <c r="C997" s="46">
        <v>0</v>
      </c>
      <c r="D997" s="46">
        <v>0</v>
      </c>
      <c r="E997" s="47">
        <v>0</v>
      </c>
      <c r="F997" s="46">
        <v>0</v>
      </c>
      <c r="G997" s="48">
        <v>0</v>
      </c>
      <c r="H997" s="49">
        <v>7.572791134964433</v>
      </c>
      <c r="J997" s="17">
        <v>44</v>
      </c>
      <c r="K997" s="17" t="str">
        <f t="shared" si="32"/>
        <v>050-Commission on Judicial Conduct</v>
      </c>
      <c r="L997" s="18" t="str">
        <f t="shared" si="33"/>
        <v>050</v>
      </c>
      <c r="M997" s="19"/>
      <c r="N997" s="19"/>
    </row>
    <row r="998" spans="1:14" x14ac:dyDescent="0.2">
      <c r="A998" s="57"/>
      <c r="B998" s="39"/>
      <c r="C998" s="51"/>
      <c r="D998" s="51"/>
      <c r="E998" s="52"/>
      <c r="F998" s="51"/>
      <c r="G998" s="39"/>
      <c r="H998" s="53"/>
      <c r="J998" s="17">
        <v>45</v>
      </c>
      <c r="K998" s="17" t="str">
        <f t="shared" si="32"/>
        <v>050-Commission on Judicial Conduct</v>
      </c>
      <c r="L998" s="18" t="str">
        <f t="shared" si="33"/>
        <v>050</v>
      </c>
      <c r="M998" s="19"/>
      <c r="N998" s="19"/>
    </row>
    <row r="999" spans="1:14" ht="15" x14ac:dyDescent="0.25">
      <c r="A999" s="54" t="s">
        <v>65</v>
      </c>
      <c r="B999" s="36">
        <v>9.5788207147483213</v>
      </c>
      <c r="C999" s="37">
        <v>0</v>
      </c>
      <c r="D999" s="37">
        <v>0</v>
      </c>
      <c r="E999" s="38">
        <v>0</v>
      </c>
      <c r="F999" s="37">
        <v>0</v>
      </c>
      <c r="G999" s="39">
        <v>0</v>
      </c>
      <c r="H999" s="40">
        <v>9.5788207147483213</v>
      </c>
      <c r="J999" s="17">
        <v>46</v>
      </c>
      <c r="K999" s="17" t="str">
        <f t="shared" si="32"/>
        <v>050-Commission on Judicial Conduct</v>
      </c>
      <c r="L999" s="18" t="str">
        <f t="shared" si="33"/>
        <v>050</v>
      </c>
      <c r="M999" s="19"/>
      <c r="N999" s="19"/>
    </row>
    <row r="1000" spans="1:14" ht="15" x14ac:dyDescent="0.25">
      <c r="A1000" s="54" t="s">
        <v>66</v>
      </c>
      <c r="B1000" s="36">
        <v>9.6983008623805258</v>
      </c>
      <c r="C1000" s="37">
        <v>0</v>
      </c>
      <c r="D1000" s="37">
        <v>0</v>
      </c>
      <c r="E1000" s="38">
        <v>0</v>
      </c>
      <c r="F1000" s="37">
        <v>0</v>
      </c>
      <c r="G1000" s="39">
        <v>0</v>
      </c>
      <c r="H1000" s="40">
        <v>9.6983008623805258</v>
      </c>
      <c r="J1000" s="17">
        <v>47</v>
      </c>
      <c r="K1000" s="17" t="str">
        <f t="shared" si="32"/>
        <v>050-Commission on Judicial Conduct</v>
      </c>
      <c r="L1000" s="18" t="str">
        <f t="shared" si="33"/>
        <v>050</v>
      </c>
      <c r="M1000" s="19"/>
      <c r="N1000" s="19"/>
    </row>
    <row r="1001" spans="1:14" ht="15" x14ac:dyDescent="0.25">
      <c r="A1001" s="54" t="s">
        <v>67</v>
      </c>
      <c r="B1001" s="36">
        <v>260.91297000393286</v>
      </c>
      <c r="C1001" s="37">
        <v>1</v>
      </c>
      <c r="D1001" s="37">
        <v>2</v>
      </c>
      <c r="E1001" s="38">
        <v>0</v>
      </c>
      <c r="F1001" s="37">
        <v>1</v>
      </c>
      <c r="G1001" s="39">
        <v>4</v>
      </c>
      <c r="H1001" s="40">
        <v>264.91297000393286</v>
      </c>
      <c r="J1001" s="17">
        <v>48</v>
      </c>
      <c r="K1001" s="17" t="str">
        <f t="shared" si="32"/>
        <v>050-Commission on Judicial Conduct</v>
      </c>
      <c r="L1001" s="18" t="str">
        <f t="shared" si="33"/>
        <v>050</v>
      </c>
      <c r="M1001" s="19"/>
      <c r="N1001" s="19"/>
    </row>
    <row r="1002" spans="1:14" ht="15" x14ac:dyDescent="0.25">
      <c r="A1002" s="54" t="s">
        <v>68</v>
      </c>
      <c r="B1002" s="36">
        <v>0.13630116065974343</v>
      </c>
      <c r="C1002" s="37">
        <v>0</v>
      </c>
      <c r="D1002" s="37">
        <v>0</v>
      </c>
      <c r="E1002" s="38">
        <v>0</v>
      </c>
      <c r="F1002" s="37">
        <v>0</v>
      </c>
      <c r="G1002" s="39">
        <v>0</v>
      </c>
      <c r="H1002" s="40">
        <v>0.13630116065974343</v>
      </c>
      <c r="J1002" s="17">
        <v>49</v>
      </c>
      <c r="K1002" s="17" t="str">
        <f t="shared" si="32"/>
        <v>050-Commission on Judicial Conduct</v>
      </c>
      <c r="L1002" s="18" t="str">
        <f t="shared" si="33"/>
        <v>050</v>
      </c>
      <c r="M1002" s="19"/>
      <c r="N1002" s="19"/>
    </row>
    <row r="1003" spans="1:14" ht="15" x14ac:dyDescent="0.25">
      <c r="A1003" s="54" t="s">
        <v>69</v>
      </c>
      <c r="B1003" s="36">
        <v>24.582429705064513</v>
      </c>
      <c r="C1003" s="37">
        <v>0</v>
      </c>
      <c r="D1003" s="37">
        <v>0</v>
      </c>
      <c r="E1003" s="38">
        <v>0</v>
      </c>
      <c r="F1003" s="37">
        <v>0</v>
      </c>
      <c r="G1003" s="39">
        <v>0</v>
      </c>
      <c r="H1003" s="40">
        <v>24.582429705064513</v>
      </c>
      <c r="J1003" s="17">
        <v>50</v>
      </c>
      <c r="K1003" s="17" t="str">
        <f t="shared" si="32"/>
        <v>050-Commission on Judicial Conduct</v>
      </c>
      <c r="L1003" s="18" t="str">
        <f t="shared" si="33"/>
        <v>050</v>
      </c>
      <c r="M1003" s="19"/>
      <c r="N1003" s="19"/>
    </row>
    <row r="1004" spans="1:14" ht="15" x14ac:dyDescent="0.25">
      <c r="A1004" s="54" t="s">
        <v>70</v>
      </c>
      <c r="B1004" s="36">
        <v>0.62825339569733818</v>
      </c>
      <c r="C1004" s="37">
        <v>0</v>
      </c>
      <c r="D1004" s="37">
        <v>0</v>
      </c>
      <c r="E1004" s="38">
        <v>0</v>
      </c>
      <c r="F1004" s="37">
        <v>0</v>
      </c>
      <c r="G1004" s="39">
        <v>0</v>
      </c>
      <c r="H1004" s="40">
        <v>0.62825339569733818</v>
      </c>
      <c r="J1004" s="17">
        <v>51</v>
      </c>
      <c r="K1004" s="17" t="str">
        <f t="shared" si="32"/>
        <v>050-Commission on Judicial Conduct</v>
      </c>
      <c r="L1004" s="18" t="str">
        <f t="shared" si="33"/>
        <v>050</v>
      </c>
      <c r="M1004" s="19"/>
      <c r="N1004" s="19"/>
    </row>
    <row r="1005" spans="1:14" ht="15" x14ac:dyDescent="0.25">
      <c r="A1005" s="54" t="s">
        <v>71</v>
      </c>
      <c r="B1005" s="36">
        <v>0</v>
      </c>
      <c r="C1005" s="37">
        <v>0</v>
      </c>
      <c r="D1005" s="37">
        <v>0</v>
      </c>
      <c r="E1005" s="38">
        <v>0</v>
      </c>
      <c r="F1005" s="37">
        <v>0</v>
      </c>
      <c r="G1005" s="39">
        <v>0</v>
      </c>
      <c r="H1005" s="40">
        <v>0</v>
      </c>
      <c r="J1005" s="17">
        <v>52</v>
      </c>
      <c r="K1005" s="17" t="str">
        <f t="shared" si="32"/>
        <v>050-Commission on Judicial Conduct</v>
      </c>
      <c r="L1005" s="18" t="str">
        <f t="shared" si="33"/>
        <v>050</v>
      </c>
      <c r="M1005" s="19"/>
      <c r="N1005" s="19"/>
    </row>
    <row r="1006" spans="1:14" ht="15" x14ac:dyDescent="0.25">
      <c r="A1006" s="54" t="s">
        <v>72</v>
      </c>
      <c r="B1006" s="36">
        <v>0.15287110568112397</v>
      </c>
      <c r="C1006" s="37">
        <v>0</v>
      </c>
      <c r="D1006" s="37">
        <v>0</v>
      </c>
      <c r="E1006" s="38">
        <v>0</v>
      </c>
      <c r="F1006" s="37">
        <v>0</v>
      </c>
      <c r="G1006" s="39">
        <v>0</v>
      </c>
      <c r="H1006" s="40">
        <v>0.15287110568112397</v>
      </c>
      <c r="J1006" s="17">
        <v>53</v>
      </c>
      <c r="K1006" s="17" t="str">
        <f t="shared" si="32"/>
        <v>050-Commission on Judicial Conduct</v>
      </c>
      <c r="L1006" s="18" t="str">
        <f t="shared" si="33"/>
        <v>050</v>
      </c>
      <c r="M1006" s="19"/>
      <c r="N1006" s="19"/>
    </row>
    <row r="1007" spans="1:14" ht="15" x14ac:dyDescent="0.25">
      <c r="A1007" s="54" t="s">
        <v>73</v>
      </c>
      <c r="B1007" s="36">
        <v>0</v>
      </c>
      <c r="C1007" s="37">
        <v>0</v>
      </c>
      <c r="D1007" s="37">
        <v>0</v>
      </c>
      <c r="E1007" s="38">
        <v>0</v>
      </c>
      <c r="F1007" s="37">
        <v>0</v>
      </c>
      <c r="G1007" s="39">
        <v>0</v>
      </c>
      <c r="H1007" s="40">
        <v>0</v>
      </c>
      <c r="J1007" s="17">
        <v>54</v>
      </c>
      <c r="K1007" s="17" t="str">
        <f t="shared" si="32"/>
        <v>050-Commission on Judicial Conduct</v>
      </c>
      <c r="L1007" s="18" t="str">
        <f t="shared" si="33"/>
        <v>050</v>
      </c>
      <c r="M1007" s="19"/>
      <c r="N1007" s="19"/>
    </row>
    <row r="1008" spans="1:14" ht="15" x14ac:dyDescent="0.25">
      <c r="A1008" s="54" t="s">
        <v>74</v>
      </c>
      <c r="B1008" s="36">
        <v>2.7399205864386071</v>
      </c>
      <c r="C1008" s="37">
        <v>0</v>
      </c>
      <c r="D1008" s="37">
        <v>0</v>
      </c>
      <c r="E1008" s="38">
        <v>0</v>
      </c>
      <c r="F1008" s="37">
        <v>0</v>
      </c>
      <c r="G1008" s="39">
        <v>0</v>
      </c>
      <c r="H1008" s="40">
        <v>2.7399205864386071</v>
      </c>
      <c r="J1008" s="17">
        <v>55</v>
      </c>
      <c r="K1008" s="17" t="str">
        <f t="shared" si="32"/>
        <v>050-Commission on Judicial Conduct</v>
      </c>
      <c r="L1008" s="18" t="str">
        <f t="shared" si="33"/>
        <v>050</v>
      </c>
      <c r="M1008" s="19"/>
      <c r="N1008" s="19"/>
    </row>
    <row r="1009" spans="1:14" ht="15" x14ac:dyDescent="0.25">
      <c r="A1009" s="54" t="s">
        <v>75</v>
      </c>
      <c r="B1009" s="36">
        <v>0</v>
      </c>
      <c r="C1009" s="37">
        <v>0</v>
      </c>
      <c r="D1009" s="37">
        <v>0</v>
      </c>
      <c r="E1009" s="38">
        <v>0</v>
      </c>
      <c r="F1009" s="37">
        <v>0</v>
      </c>
      <c r="G1009" s="39">
        <v>0</v>
      </c>
      <c r="H1009" s="40">
        <v>0</v>
      </c>
      <c r="J1009" s="17">
        <v>56</v>
      </c>
      <c r="K1009" s="17" t="str">
        <f t="shared" si="32"/>
        <v>050-Commission on Judicial Conduct</v>
      </c>
      <c r="L1009" s="18" t="str">
        <f t="shared" si="33"/>
        <v>050</v>
      </c>
      <c r="M1009" s="19"/>
      <c r="N1009" s="19"/>
    </row>
    <row r="1010" spans="1:14" ht="15" customHeight="1" x14ac:dyDescent="0.25">
      <c r="A1010" s="54" t="s">
        <v>76</v>
      </c>
      <c r="B1010" s="36">
        <v>2.0846266949844794</v>
      </c>
      <c r="C1010" s="37">
        <v>0</v>
      </c>
      <c r="D1010" s="37">
        <v>0</v>
      </c>
      <c r="E1010" s="38">
        <v>0</v>
      </c>
      <c r="F1010" s="37">
        <v>0</v>
      </c>
      <c r="G1010" s="39">
        <v>0</v>
      </c>
      <c r="H1010" s="40">
        <v>2.0846266949844794</v>
      </c>
      <c r="J1010" s="17">
        <v>57</v>
      </c>
      <c r="K1010" s="17" t="str">
        <f t="shared" si="32"/>
        <v>050-Commission on Judicial Conduct</v>
      </c>
      <c r="L1010" s="18" t="str">
        <f t="shared" si="33"/>
        <v>050</v>
      </c>
      <c r="M1010" s="19"/>
      <c r="N1010" s="19"/>
    </row>
    <row r="1011" spans="1:14" ht="15" x14ac:dyDescent="0.25">
      <c r="A1011" s="54" t="s">
        <v>77</v>
      </c>
      <c r="B1011" s="36">
        <v>17.770287182142351</v>
      </c>
      <c r="C1011" s="37">
        <v>0</v>
      </c>
      <c r="D1011" s="37">
        <v>0</v>
      </c>
      <c r="E1011" s="38">
        <v>0</v>
      </c>
      <c r="F1011" s="37">
        <v>0</v>
      </c>
      <c r="G1011" s="39">
        <v>0</v>
      </c>
      <c r="H1011" s="40">
        <v>17.770287182142351</v>
      </c>
      <c r="J1011" s="17">
        <v>58</v>
      </c>
      <c r="K1011" s="17" t="str">
        <f t="shared" si="32"/>
        <v>050-Commission on Judicial Conduct</v>
      </c>
      <c r="L1011" s="18" t="str">
        <f t="shared" si="33"/>
        <v>050</v>
      </c>
      <c r="M1011" s="19"/>
      <c r="N1011" s="19"/>
    </row>
    <row r="1012" spans="1:14" ht="15" x14ac:dyDescent="0.25">
      <c r="A1012" s="54" t="s">
        <v>78</v>
      </c>
      <c r="B1012" s="36">
        <v>90.85707115557679</v>
      </c>
      <c r="C1012" s="37">
        <v>0</v>
      </c>
      <c r="D1012" s="37">
        <v>-1</v>
      </c>
      <c r="E1012" s="38">
        <v>0</v>
      </c>
      <c r="F1012" s="37">
        <v>0</v>
      </c>
      <c r="G1012" s="39">
        <v>-1</v>
      </c>
      <c r="H1012" s="40">
        <v>89.85707115557679</v>
      </c>
      <c r="J1012" s="17">
        <v>59</v>
      </c>
      <c r="K1012" s="17" t="str">
        <f t="shared" si="32"/>
        <v>050-Commission on Judicial Conduct</v>
      </c>
      <c r="L1012" s="18" t="str">
        <f t="shared" si="33"/>
        <v>050</v>
      </c>
      <c r="M1012" s="19"/>
      <c r="N1012" s="19"/>
    </row>
    <row r="1013" spans="1:14" ht="15" customHeight="1" x14ac:dyDescent="0.25">
      <c r="A1013" s="54" t="s">
        <v>79</v>
      </c>
      <c r="B1013" s="36">
        <v>0</v>
      </c>
      <c r="C1013" s="37">
        <v>0</v>
      </c>
      <c r="D1013" s="37">
        <v>0</v>
      </c>
      <c r="E1013" s="38">
        <v>0</v>
      </c>
      <c r="F1013" s="37">
        <v>0</v>
      </c>
      <c r="G1013" s="39">
        <v>0</v>
      </c>
      <c r="H1013" s="40">
        <v>0</v>
      </c>
      <c r="J1013" s="17">
        <v>60</v>
      </c>
      <c r="K1013" s="17" t="str">
        <f t="shared" si="32"/>
        <v>050-Commission on Judicial Conduct</v>
      </c>
      <c r="L1013" s="18" t="str">
        <f t="shared" si="33"/>
        <v>050</v>
      </c>
      <c r="M1013" s="19"/>
      <c r="N1013" s="19"/>
    </row>
    <row r="1014" spans="1:14" ht="15" x14ac:dyDescent="0.25">
      <c r="A1014" s="54"/>
      <c r="B1014" s="36"/>
      <c r="C1014" s="37"/>
      <c r="D1014" s="37"/>
      <c r="E1014" s="38"/>
      <c r="F1014" s="37"/>
      <c r="G1014" s="39"/>
      <c r="H1014" s="40"/>
      <c r="J1014" s="17">
        <v>61</v>
      </c>
      <c r="K1014" s="17" t="str">
        <f t="shared" si="32"/>
        <v>050-Commission on Judicial Conduct</v>
      </c>
      <c r="L1014" s="18" t="str">
        <f t="shared" si="33"/>
        <v>050</v>
      </c>
      <c r="M1014" s="19"/>
      <c r="N1014" s="19"/>
    </row>
    <row r="1015" spans="1:14" x14ac:dyDescent="0.2">
      <c r="A1015" s="44" t="s">
        <v>80</v>
      </c>
      <c r="B1015" s="45">
        <v>419.14185256730661</v>
      </c>
      <c r="C1015" s="46">
        <v>1</v>
      </c>
      <c r="D1015" s="46">
        <v>1</v>
      </c>
      <c r="E1015" s="47">
        <v>0</v>
      </c>
      <c r="F1015" s="46">
        <v>1</v>
      </c>
      <c r="G1015" s="48">
        <v>3</v>
      </c>
      <c r="H1015" s="49">
        <v>422.14185256730661</v>
      </c>
      <c r="J1015" s="17">
        <v>62</v>
      </c>
      <c r="K1015" s="17" t="str">
        <f t="shared" si="32"/>
        <v>050-Commission on Judicial Conduct</v>
      </c>
      <c r="L1015" s="18" t="str">
        <f t="shared" si="33"/>
        <v>050</v>
      </c>
      <c r="M1015" s="19"/>
      <c r="N1015" s="19"/>
    </row>
    <row r="1016" spans="1:14" ht="15" x14ac:dyDescent="0.25">
      <c r="A1016" s="54"/>
      <c r="B1016" s="36"/>
      <c r="C1016" s="37"/>
      <c r="D1016" s="37"/>
      <c r="E1016" s="38"/>
      <c r="F1016" s="37"/>
      <c r="G1016" s="39"/>
      <c r="H1016" s="40"/>
      <c r="J1016" s="17">
        <v>63</v>
      </c>
      <c r="K1016" s="17" t="str">
        <f t="shared" si="32"/>
        <v>050-Commission on Judicial Conduct</v>
      </c>
      <c r="L1016" s="18" t="str">
        <f t="shared" si="33"/>
        <v>050</v>
      </c>
      <c r="M1016" s="19"/>
      <c r="N1016" s="19"/>
    </row>
    <row r="1017" spans="1:14" ht="15" customHeight="1" x14ac:dyDescent="0.25">
      <c r="A1017" s="54" t="s">
        <v>81</v>
      </c>
      <c r="B1017" s="36">
        <v>1.9139226078045959</v>
      </c>
      <c r="C1017" s="37">
        <v>0</v>
      </c>
      <c r="D1017" s="37">
        <v>0</v>
      </c>
      <c r="E1017" s="38">
        <v>0</v>
      </c>
      <c r="F1017" s="37">
        <v>0</v>
      </c>
      <c r="G1017" s="39">
        <v>0</v>
      </c>
      <c r="H1017" s="40">
        <v>1.9139226078045959</v>
      </c>
      <c r="J1017" s="17">
        <v>64</v>
      </c>
      <c r="K1017" s="17" t="str">
        <f t="shared" si="32"/>
        <v>050-Commission on Judicial Conduct</v>
      </c>
      <c r="L1017" s="18" t="str">
        <f t="shared" si="33"/>
        <v>050</v>
      </c>
      <c r="M1017" s="19"/>
      <c r="N1017" s="19"/>
    </row>
    <row r="1018" spans="1:14" ht="15" customHeight="1" x14ac:dyDescent="0.2">
      <c r="A1018" s="44" t="s">
        <v>82</v>
      </c>
      <c r="B1018" s="45">
        <v>1.9139226078045959</v>
      </c>
      <c r="C1018" s="46">
        <v>0</v>
      </c>
      <c r="D1018" s="46">
        <v>0</v>
      </c>
      <c r="E1018" s="47">
        <v>0</v>
      </c>
      <c r="F1018" s="46">
        <v>0</v>
      </c>
      <c r="G1018" s="48">
        <v>0</v>
      </c>
      <c r="H1018" s="49">
        <v>1.9139226078045959</v>
      </c>
      <c r="J1018" s="17">
        <v>65</v>
      </c>
      <c r="K1018" s="17" t="str">
        <f t="shared" si="32"/>
        <v>050-Commission on Judicial Conduct</v>
      </c>
      <c r="L1018" s="18" t="str">
        <f t="shared" si="33"/>
        <v>050</v>
      </c>
      <c r="M1018" s="19"/>
      <c r="N1018" s="19"/>
    </row>
    <row r="1019" spans="1:14" ht="15" x14ac:dyDescent="0.25">
      <c r="A1019" s="54"/>
      <c r="B1019" s="54"/>
      <c r="C1019" s="54"/>
      <c r="D1019" s="54"/>
      <c r="E1019" s="54"/>
      <c r="F1019" s="54"/>
      <c r="G1019" s="54"/>
      <c r="H1019" s="54"/>
      <c r="J1019" s="17">
        <v>66</v>
      </c>
      <c r="K1019" s="17" t="str">
        <f t="shared" si="32"/>
        <v>050-Commission on Judicial Conduct</v>
      </c>
      <c r="L1019" s="18" t="str">
        <f t="shared" si="33"/>
        <v>050</v>
      </c>
      <c r="M1019" s="19"/>
      <c r="N1019" s="19"/>
    </row>
    <row r="1020" spans="1:14" x14ac:dyDescent="0.2">
      <c r="A1020" s="58"/>
      <c r="B1020" s="39"/>
      <c r="C1020" s="51"/>
      <c r="D1020" s="51"/>
      <c r="E1020" s="52"/>
      <c r="F1020" s="51"/>
      <c r="G1020" s="39"/>
      <c r="H1020" s="53"/>
      <c r="J1020" s="17">
        <v>67</v>
      </c>
      <c r="K1020" s="17" t="str">
        <f t="shared" si="32"/>
        <v>050-Commission on Judicial Conduct</v>
      </c>
      <c r="L1020" s="18" t="str">
        <f t="shared" si="33"/>
        <v>050</v>
      </c>
      <c r="M1020" s="19"/>
      <c r="N1020" s="19"/>
    </row>
    <row r="1021" spans="1:14" x14ac:dyDescent="0.2">
      <c r="A1021" s="59" t="s">
        <v>83</v>
      </c>
      <c r="B1021" s="60">
        <v>488.4773798179944</v>
      </c>
      <c r="C1021" s="61">
        <v>-1</v>
      </c>
      <c r="D1021" s="61">
        <v>2</v>
      </c>
      <c r="E1021" s="62">
        <v>-2</v>
      </c>
      <c r="F1021" s="61">
        <v>12</v>
      </c>
      <c r="G1021" s="60">
        <v>11</v>
      </c>
      <c r="H1021" s="63">
        <v>499.4773798179944</v>
      </c>
      <c r="J1021" s="17">
        <v>68</v>
      </c>
      <c r="K1021" s="17" t="str">
        <f t="shared" si="32"/>
        <v>050-Commission on Judicial Conduct</v>
      </c>
      <c r="L1021" s="18" t="str">
        <f t="shared" si="33"/>
        <v>050</v>
      </c>
      <c r="M1021" s="19"/>
      <c r="N1021" s="19"/>
    </row>
    <row r="1022" spans="1:14" x14ac:dyDescent="0.2">
      <c r="A1022" s="64"/>
      <c r="B1022" s="65"/>
      <c r="C1022" s="65"/>
      <c r="D1022" s="65"/>
      <c r="E1022" s="65"/>
      <c r="F1022" s="65"/>
      <c r="G1022" s="65"/>
      <c r="H1022" s="65"/>
      <c r="J1022" s="17">
        <v>1</v>
      </c>
      <c r="K1022" s="17" t="str">
        <f>IF(J1022=7,A887,IF(J1022&gt;7,K1012,""))</f>
        <v/>
      </c>
      <c r="L1022" s="18" t="str">
        <f t="shared" si="33"/>
        <v/>
      </c>
      <c r="M1022" s="19"/>
      <c r="N1022" s="19"/>
    </row>
    <row r="1023" spans="1:14" x14ac:dyDescent="0.2">
      <c r="A1023" s="64"/>
      <c r="B1023" s="65"/>
      <c r="C1023" s="65"/>
      <c r="D1023" s="65"/>
      <c r="E1023" s="65"/>
      <c r="F1023" s="65"/>
      <c r="G1023" s="65"/>
      <c r="H1023" s="65"/>
      <c r="J1023" s="17">
        <v>2</v>
      </c>
      <c r="K1023" s="17" t="str">
        <f>IF(J1023=7,A888,IF(J1023&gt;7,K1022,""))</f>
        <v/>
      </c>
      <c r="L1023" s="18" t="str">
        <f t="shared" si="33"/>
        <v/>
      </c>
      <c r="M1023" s="19"/>
      <c r="N1023" s="19"/>
    </row>
    <row r="1024" spans="1:14" ht="15" x14ac:dyDescent="0.25">
      <c r="A1024"/>
      <c r="B1024"/>
      <c r="C1024"/>
      <c r="D1024"/>
      <c r="E1024"/>
      <c r="F1024"/>
      <c r="G1024"/>
      <c r="H1024"/>
      <c r="J1024" s="17">
        <v>3</v>
      </c>
      <c r="K1024" s="17" t="str">
        <f>IF(J1024=7,A889,IF(J1024&gt;7,K1023,""))</f>
        <v/>
      </c>
      <c r="L1024" s="18" t="str">
        <f t="shared" si="33"/>
        <v/>
      </c>
      <c r="M1024" s="19"/>
      <c r="N1024" s="19"/>
    </row>
    <row r="1025" spans="1:14" ht="15" x14ac:dyDescent="0.25">
      <c r="A1025"/>
      <c r="B1025"/>
      <c r="C1025"/>
      <c r="D1025"/>
      <c r="E1025"/>
      <c r="F1025"/>
      <c r="G1025"/>
      <c r="H1025"/>
      <c r="J1025" s="17">
        <v>4</v>
      </c>
      <c r="K1025" s="17" t="str">
        <f>IF(J1025=7,A890,IF(J1025&gt;7,K1024,""))</f>
        <v/>
      </c>
      <c r="L1025" s="18" t="str">
        <f t="shared" si="33"/>
        <v/>
      </c>
      <c r="M1025" s="19"/>
      <c r="N1025" s="19"/>
    </row>
    <row r="1026" spans="1:14" ht="15.75" x14ac:dyDescent="0.25">
      <c r="A1026" s="21" t="s">
        <v>7</v>
      </c>
      <c r="B1026" s="22"/>
      <c r="C1026" s="22"/>
      <c r="D1026" s="22"/>
      <c r="E1026" s="22"/>
      <c r="F1026" s="22"/>
      <c r="G1026" s="22"/>
      <c r="H1026" s="22"/>
      <c r="J1026" s="17">
        <v>5</v>
      </c>
      <c r="K1026" s="17" t="str">
        <f>IF(J1026=7,A891,IF(J1026&gt;7,K1025,""))</f>
        <v/>
      </c>
      <c r="L1026" s="18" t="str">
        <f t="shared" si="33"/>
        <v/>
      </c>
      <c r="M1026" s="19"/>
      <c r="N1026" s="19"/>
    </row>
    <row r="1027" spans="1:14" ht="15" x14ac:dyDescent="0.25">
      <c r="A1027" s="23" t="s">
        <v>8</v>
      </c>
      <c r="B1027" s="24"/>
      <c r="C1027" s="24"/>
      <c r="D1027" s="24"/>
      <c r="E1027" s="24"/>
      <c r="F1027" s="24"/>
      <c r="G1027" s="24"/>
      <c r="H1027" s="24"/>
      <c r="J1027" s="17">
        <v>6</v>
      </c>
      <c r="K1027" s="17" t="str">
        <f>IF(J1027=7,A892,IF(J1027&gt;7,K1026,""))</f>
        <v/>
      </c>
      <c r="L1027" s="18" t="str">
        <f t="shared" si="33"/>
        <v/>
      </c>
      <c r="M1027" s="19"/>
      <c r="N1027" s="19"/>
    </row>
    <row r="1028" spans="1:14" ht="15" x14ac:dyDescent="0.25">
      <c r="A1028" s="25" t="s">
        <v>98</v>
      </c>
      <c r="B1028" s="22"/>
      <c r="C1028" s="22"/>
      <c r="D1028" s="22"/>
      <c r="E1028" s="22"/>
      <c r="F1028" s="22"/>
      <c r="G1028" s="22"/>
      <c r="H1028" s="22"/>
      <c r="J1028" s="17">
        <v>7</v>
      </c>
      <c r="K1028" s="17" t="str">
        <f>IF(J1028=7,A1028,IF(J1028&gt;7,K1027,""))</f>
        <v>055-Administrative Office of the Courts</v>
      </c>
      <c r="L1028" s="18" t="str">
        <f t="shared" si="33"/>
        <v>055</v>
      </c>
      <c r="M1028" s="19"/>
      <c r="N1028" s="19"/>
    </row>
    <row r="1029" spans="1:14" ht="15" x14ac:dyDescent="0.25">
      <c r="A1029" s="25"/>
      <c r="B1029" s="22"/>
      <c r="C1029" s="22"/>
      <c r="D1029" s="22"/>
      <c r="E1029" s="22"/>
      <c r="F1029" s="22"/>
      <c r="G1029" s="22"/>
      <c r="H1029" s="22"/>
      <c r="J1029" s="17">
        <v>8</v>
      </c>
      <c r="K1029" s="17" t="str">
        <f t="shared" ref="K1029:K1089" si="34">IF(J1029=7,A894,IF(J1029&gt;7,K1028,""))</f>
        <v>055-Administrative Office of the Courts</v>
      </c>
      <c r="L1029" s="18" t="str">
        <f t="shared" si="33"/>
        <v>055</v>
      </c>
      <c r="M1029" s="19"/>
      <c r="N1029" s="19"/>
    </row>
    <row r="1030" spans="1:14" ht="15" customHeight="1" x14ac:dyDescent="0.25">
      <c r="A1030" s="26"/>
      <c r="B1030" s="27"/>
      <c r="C1030" s="94" t="s">
        <v>10</v>
      </c>
      <c r="D1030" s="95"/>
      <c r="E1030" s="94" t="s">
        <v>11</v>
      </c>
      <c r="F1030" s="95"/>
      <c r="G1030" s="28"/>
      <c r="H1030" s="28"/>
      <c r="J1030" s="17">
        <v>9</v>
      </c>
      <c r="K1030" s="17" t="str">
        <f t="shared" si="34"/>
        <v>055-Administrative Office of the Courts</v>
      </c>
      <c r="L1030" s="18" t="str">
        <f t="shared" si="33"/>
        <v>055</v>
      </c>
      <c r="M1030" s="19"/>
      <c r="N1030" s="19"/>
    </row>
    <row r="1031" spans="1:14" ht="24" x14ac:dyDescent="0.2">
      <c r="A1031" s="29" t="s">
        <v>12</v>
      </c>
      <c r="B1031" s="30" t="s">
        <v>13</v>
      </c>
      <c r="C1031" s="31" t="s">
        <v>14</v>
      </c>
      <c r="D1031" s="32" t="s">
        <v>15</v>
      </c>
      <c r="E1031" s="31" t="s">
        <v>14</v>
      </c>
      <c r="F1031" s="32" t="s">
        <v>15</v>
      </c>
      <c r="G1031" s="33" t="s">
        <v>16</v>
      </c>
      <c r="H1031" s="33" t="s">
        <v>17</v>
      </c>
      <c r="J1031" s="17">
        <v>10</v>
      </c>
      <c r="K1031" s="17" t="str">
        <f t="shared" si="34"/>
        <v>055-Administrative Office of the Courts</v>
      </c>
      <c r="L1031" s="18" t="str">
        <f t="shared" si="33"/>
        <v>055</v>
      </c>
      <c r="M1031" s="19"/>
      <c r="N1031" s="19"/>
    </row>
    <row r="1032" spans="1:14" ht="15" x14ac:dyDescent="0.25">
      <c r="A1032" s="35" t="s">
        <v>20</v>
      </c>
      <c r="B1032" s="36">
        <v>133.04878456780921</v>
      </c>
      <c r="C1032" s="37">
        <v>0</v>
      </c>
      <c r="D1032" s="37">
        <v>0</v>
      </c>
      <c r="E1032" s="38">
        <v>0</v>
      </c>
      <c r="F1032" s="37">
        <v>0</v>
      </c>
      <c r="G1032" s="39">
        <v>0</v>
      </c>
      <c r="H1032" s="40">
        <v>133.04878456780921</v>
      </c>
      <c r="J1032" s="17">
        <v>11</v>
      </c>
      <c r="K1032" s="17" t="str">
        <f t="shared" si="34"/>
        <v>055-Administrative Office of the Courts</v>
      </c>
      <c r="L1032" s="18" t="str">
        <f t="shared" si="33"/>
        <v>055</v>
      </c>
      <c r="M1032" s="19" t="s">
        <v>21</v>
      </c>
      <c r="N1032" s="19"/>
    </row>
    <row r="1033" spans="1:14" ht="15" x14ac:dyDescent="0.25">
      <c r="A1033" s="42" t="s">
        <v>22</v>
      </c>
      <c r="B1033" s="36">
        <v>47.446536651644152</v>
      </c>
      <c r="C1033" s="37">
        <v>0</v>
      </c>
      <c r="D1033" s="37">
        <v>0</v>
      </c>
      <c r="E1033" s="38">
        <v>0</v>
      </c>
      <c r="F1033" s="37">
        <v>0</v>
      </c>
      <c r="G1033" s="39">
        <v>0</v>
      </c>
      <c r="H1033" s="40">
        <v>47.446536651644152</v>
      </c>
      <c r="J1033" s="17">
        <v>12</v>
      </c>
      <c r="K1033" s="17" t="str">
        <f t="shared" si="34"/>
        <v>055-Administrative Office of the Courts</v>
      </c>
      <c r="L1033" s="18" t="str">
        <f t="shared" si="33"/>
        <v>055</v>
      </c>
      <c r="M1033" s="19"/>
      <c r="N1033" s="19"/>
    </row>
    <row r="1034" spans="1:14" ht="15" x14ac:dyDescent="0.25">
      <c r="A1034" s="42" t="s">
        <v>23</v>
      </c>
      <c r="B1034" s="36">
        <v>17.572348642386075</v>
      </c>
      <c r="C1034" s="37">
        <v>12</v>
      </c>
      <c r="D1034" s="37">
        <v>0</v>
      </c>
      <c r="E1034" s="38">
        <v>0</v>
      </c>
      <c r="F1034" s="37">
        <v>0</v>
      </c>
      <c r="G1034" s="39">
        <v>12</v>
      </c>
      <c r="H1034" s="40">
        <v>29.572348642386075</v>
      </c>
      <c r="J1034" s="17">
        <v>13</v>
      </c>
      <c r="K1034" s="17" t="str">
        <f t="shared" si="34"/>
        <v>055-Administrative Office of the Courts</v>
      </c>
      <c r="L1034" s="18" t="str">
        <f t="shared" si="33"/>
        <v>055</v>
      </c>
      <c r="M1034" s="19"/>
      <c r="N1034" s="19"/>
    </row>
    <row r="1035" spans="1:14" ht="15" x14ac:dyDescent="0.25">
      <c r="A1035" s="42" t="s">
        <v>24</v>
      </c>
      <c r="B1035" s="36">
        <v>271.89271494999997</v>
      </c>
      <c r="C1035" s="37">
        <v>0</v>
      </c>
      <c r="D1035" s="37">
        <v>0</v>
      </c>
      <c r="E1035" s="38">
        <v>0</v>
      </c>
      <c r="F1035" s="37">
        <v>1</v>
      </c>
      <c r="G1035" s="39">
        <v>1</v>
      </c>
      <c r="H1035" s="40">
        <v>272.89271494999997</v>
      </c>
      <c r="J1035" s="17">
        <v>14</v>
      </c>
      <c r="K1035" s="17" t="str">
        <f t="shared" si="34"/>
        <v>055-Administrative Office of the Courts</v>
      </c>
      <c r="L1035" s="18" t="str">
        <f t="shared" ref="L1035:L1107" si="35">LEFT(K1035,3)</f>
        <v>055</v>
      </c>
      <c r="M1035" s="19"/>
      <c r="N1035" s="19"/>
    </row>
    <row r="1036" spans="1:14" ht="15" x14ac:dyDescent="0.25">
      <c r="A1036" s="42" t="s">
        <v>25</v>
      </c>
      <c r="B1036" s="36">
        <v>0</v>
      </c>
      <c r="C1036" s="37">
        <v>0</v>
      </c>
      <c r="D1036" s="37">
        <v>0</v>
      </c>
      <c r="E1036" s="38">
        <v>0</v>
      </c>
      <c r="F1036" s="37">
        <v>0</v>
      </c>
      <c r="G1036" s="39">
        <v>0</v>
      </c>
      <c r="H1036" s="40">
        <v>0</v>
      </c>
      <c r="J1036" s="17">
        <v>15</v>
      </c>
      <c r="K1036" s="17" t="str">
        <f t="shared" si="34"/>
        <v>055-Administrative Office of the Courts</v>
      </c>
      <c r="L1036" s="18" t="str">
        <f t="shared" si="35"/>
        <v>055</v>
      </c>
      <c r="M1036" s="19"/>
      <c r="N1036" s="19"/>
    </row>
    <row r="1037" spans="1:14" ht="15" x14ac:dyDescent="0.25">
      <c r="A1037" s="42" t="s">
        <v>26</v>
      </c>
      <c r="B1037" s="36">
        <v>364.44388394598877</v>
      </c>
      <c r="C1037" s="37">
        <v>21</v>
      </c>
      <c r="D1037" s="37">
        <v>21</v>
      </c>
      <c r="E1037" s="38">
        <v>0</v>
      </c>
      <c r="F1037" s="37">
        <v>0</v>
      </c>
      <c r="G1037" s="39">
        <v>42</v>
      </c>
      <c r="H1037" s="40">
        <v>406.44388394598877</v>
      </c>
      <c r="J1037" s="17">
        <v>16</v>
      </c>
      <c r="K1037" s="17" t="str">
        <f t="shared" si="34"/>
        <v>055-Administrative Office of the Courts</v>
      </c>
      <c r="L1037" s="18" t="str">
        <f t="shared" si="35"/>
        <v>055</v>
      </c>
      <c r="M1037" s="19"/>
      <c r="N1037" s="19"/>
    </row>
    <row r="1038" spans="1:14" ht="15" x14ac:dyDescent="0.25">
      <c r="A1038" s="42" t="s">
        <v>27</v>
      </c>
      <c r="B1038" s="36">
        <v>148.03627592637537</v>
      </c>
      <c r="C1038" s="37">
        <v>0</v>
      </c>
      <c r="D1038" s="37">
        <v>0</v>
      </c>
      <c r="E1038" s="38">
        <v>0</v>
      </c>
      <c r="F1038" s="37">
        <v>0</v>
      </c>
      <c r="G1038" s="39">
        <v>0</v>
      </c>
      <c r="H1038" s="40">
        <v>148.03627592637537</v>
      </c>
      <c r="J1038" s="17">
        <v>17</v>
      </c>
      <c r="K1038" s="17" t="str">
        <f t="shared" si="34"/>
        <v>055-Administrative Office of the Courts</v>
      </c>
      <c r="L1038" s="18" t="str">
        <f t="shared" si="35"/>
        <v>055</v>
      </c>
      <c r="M1038" s="19"/>
      <c r="N1038" s="19"/>
    </row>
    <row r="1039" spans="1:14" x14ac:dyDescent="0.2">
      <c r="A1039" s="43"/>
      <c r="B1039" s="36"/>
      <c r="C1039" s="37"/>
      <c r="D1039" s="37"/>
      <c r="E1039" s="38"/>
      <c r="F1039" s="37"/>
      <c r="G1039" s="39"/>
      <c r="H1039" s="40"/>
      <c r="J1039" s="17">
        <v>18</v>
      </c>
      <c r="K1039" s="17" t="str">
        <f t="shared" si="34"/>
        <v>055-Administrative Office of the Courts</v>
      </c>
      <c r="L1039" s="18" t="str">
        <f t="shared" si="35"/>
        <v>055</v>
      </c>
      <c r="M1039" s="19"/>
      <c r="N1039" s="19"/>
    </row>
    <row r="1040" spans="1:14" x14ac:dyDescent="0.2">
      <c r="A1040" s="44"/>
      <c r="B1040" s="45">
        <v>982.44054468420359</v>
      </c>
      <c r="C1040" s="46">
        <v>33</v>
      </c>
      <c r="D1040" s="46">
        <v>21</v>
      </c>
      <c r="E1040" s="47">
        <v>0</v>
      </c>
      <c r="F1040" s="46">
        <v>1</v>
      </c>
      <c r="G1040" s="48">
        <v>55</v>
      </c>
      <c r="H1040" s="49">
        <v>1037.4405446842036</v>
      </c>
      <c r="J1040" s="17">
        <v>19</v>
      </c>
      <c r="K1040" s="17" t="str">
        <f t="shared" si="34"/>
        <v>055-Administrative Office of the Courts</v>
      </c>
      <c r="L1040" s="18" t="str">
        <f t="shared" si="35"/>
        <v>055</v>
      </c>
      <c r="M1040" s="19"/>
      <c r="N1040" s="19"/>
    </row>
    <row r="1041" spans="1:14" x14ac:dyDescent="0.2">
      <c r="A1041" s="50"/>
      <c r="B1041" s="39"/>
      <c r="C1041" s="51"/>
      <c r="D1041" s="51"/>
      <c r="E1041" s="52"/>
      <c r="F1041" s="51"/>
      <c r="G1041" s="39"/>
      <c r="H1041" s="53"/>
      <c r="J1041" s="17">
        <v>20</v>
      </c>
      <c r="K1041" s="17" t="str">
        <f t="shared" si="34"/>
        <v>055-Administrative Office of the Courts</v>
      </c>
      <c r="L1041" s="18" t="str">
        <f t="shared" si="35"/>
        <v>055</v>
      </c>
      <c r="M1041" s="19"/>
      <c r="N1041" s="19"/>
    </row>
    <row r="1042" spans="1:14" ht="15" x14ac:dyDescent="0.25">
      <c r="A1042" s="42" t="s">
        <v>28</v>
      </c>
      <c r="B1042" s="36">
        <v>221.11172366549121</v>
      </c>
      <c r="C1042" s="37">
        <v>0</v>
      </c>
      <c r="D1042" s="37">
        <v>0</v>
      </c>
      <c r="E1042" s="38">
        <v>-241</v>
      </c>
      <c r="F1042" s="37">
        <v>256</v>
      </c>
      <c r="G1042" s="39">
        <v>15</v>
      </c>
      <c r="H1042" s="40">
        <v>236.11172366549121</v>
      </c>
      <c r="J1042" s="17">
        <v>21</v>
      </c>
      <c r="K1042" s="17" t="str">
        <f t="shared" si="34"/>
        <v>055-Administrative Office of the Courts</v>
      </c>
      <c r="L1042" s="18" t="str">
        <f t="shared" si="35"/>
        <v>055</v>
      </c>
      <c r="M1042" s="19"/>
      <c r="N1042" s="19"/>
    </row>
    <row r="1043" spans="1:14" ht="15" x14ac:dyDescent="0.25">
      <c r="A1043" s="42" t="s">
        <v>29</v>
      </c>
      <c r="B1043" s="36">
        <v>540.15289496527555</v>
      </c>
      <c r="C1043" s="37">
        <v>0</v>
      </c>
      <c r="D1043" s="37">
        <v>0</v>
      </c>
      <c r="E1043" s="38">
        <v>144</v>
      </c>
      <c r="F1043" s="37">
        <v>459</v>
      </c>
      <c r="G1043" s="39">
        <v>603</v>
      </c>
      <c r="H1043" s="40">
        <v>1143.1528949652757</v>
      </c>
      <c r="J1043" s="17">
        <v>22</v>
      </c>
      <c r="K1043" s="17" t="str">
        <f t="shared" si="34"/>
        <v>055-Administrative Office of the Courts</v>
      </c>
      <c r="L1043" s="18" t="str">
        <f t="shared" si="35"/>
        <v>055</v>
      </c>
      <c r="M1043" s="19"/>
      <c r="N1043" s="19"/>
    </row>
    <row r="1044" spans="1:14" ht="15" x14ac:dyDescent="0.25">
      <c r="A1044" s="42" t="s">
        <v>30</v>
      </c>
      <c r="B1044" s="36">
        <v>511.83281955512331</v>
      </c>
      <c r="C1044" s="37">
        <v>1</v>
      </c>
      <c r="D1044" s="37">
        <v>0</v>
      </c>
      <c r="E1044" s="38">
        <v>0</v>
      </c>
      <c r="F1044" s="37">
        <v>3</v>
      </c>
      <c r="G1044" s="39">
        <v>4</v>
      </c>
      <c r="H1044" s="40">
        <v>515.83281955512325</v>
      </c>
      <c r="J1044" s="17">
        <v>23</v>
      </c>
      <c r="K1044" s="17" t="str">
        <f t="shared" si="34"/>
        <v>055-Administrative Office of the Courts</v>
      </c>
      <c r="L1044" s="18" t="str">
        <f t="shared" si="35"/>
        <v>055</v>
      </c>
      <c r="M1044" s="19"/>
      <c r="N1044" s="19"/>
    </row>
    <row r="1045" spans="1:14" ht="15" x14ac:dyDescent="0.25">
      <c r="A1045" s="54"/>
      <c r="B1045" s="36"/>
      <c r="C1045" s="37"/>
      <c r="D1045" s="37"/>
      <c r="E1045" s="38"/>
      <c r="F1045" s="37"/>
      <c r="G1045" s="39"/>
      <c r="H1045" s="40"/>
      <c r="J1045" s="17">
        <v>24</v>
      </c>
      <c r="K1045" s="17" t="str">
        <f t="shared" si="34"/>
        <v>055-Administrative Office of the Courts</v>
      </c>
      <c r="L1045" s="18" t="str">
        <f t="shared" si="35"/>
        <v>055</v>
      </c>
      <c r="M1045" s="19"/>
      <c r="N1045" s="19"/>
    </row>
    <row r="1046" spans="1:14" x14ac:dyDescent="0.2">
      <c r="A1046" s="44" t="s">
        <v>31</v>
      </c>
      <c r="B1046" s="45">
        <v>1273.09743818589</v>
      </c>
      <c r="C1046" s="46">
        <v>1</v>
      </c>
      <c r="D1046" s="46">
        <v>0</v>
      </c>
      <c r="E1046" s="46">
        <v>-97</v>
      </c>
      <c r="F1046" s="46">
        <v>718</v>
      </c>
      <c r="G1046" s="46">
        <v>622</v>
      </c>
      <c r="H1046" s="49">
        <v>1895.09743818589</v>
      </c>
      <c r="J1046" s="17">
        <v>25</v>
      </c>
      <c r="K1046" s="17" t="str">
        <f t="shared" si="34"/>
        <v>055-Administrative Office of the Courts</v>
      </c>
      <c r="L1046" s="18" t="str">
        <f t="shared" si="35"/>
        <v>055</v>
      </c>
      <c r="M1046" s="19"/>
      <c r="N1046" s="19"/>
    </row>
    <row r="1047" spans="1:14" ht="15" x14ac:dyDescent="0.25">
      <c r="A1047" s="54"/>
      <c r="B1047" s="36"/>
      <c r="C1047" s="37"/>
      <c r="D1047" s="37"/>
      <c r="E1047" s="38"/>
      <c r="F1047" s="37"/>
      <c r="G1047" s="39"/>
      <c r="H1047" s="40"/>
      <c r="J1047" s="17">
        <v>26</v>
      </c>
      <c r="K1047" s="17" t="str">
        <f t="shared" si="34"/>
        <v>055-Administrative Office of the Courts</v>
      </c>
      <c r="L1047" s="18" t="str">
        <f t="shared" si="35"/>
        <v>055</v>
      </c>
      <c r="M1047" s="19"/>
      <c r="N1047" s="19"/>
    </row>
    <row r="1048" spans="1:14" ht="15" x14ac:dyDescent="0.25">
      <c r="A1048" s="54" t="s">
        <v>32</v>
      </c>
      <c r="B1048" s="36">
        <v>16.940093318609286</v>
      </c>
      <c r="C1048" s="37">
        <v>0</v>
      </c>
      <c r="D1048" s="37">
        <v>0</v>
      </c>
      <c r="E1048" s="38">
        <v>0</v>
      </c>
      <c r="F1048" s="37">
        <v>0</v>
      </c>
      <c r="G1048" s="39">
        <v>0</v>
      </c>
      <c r="H1048" s="40">
        <v>16.940093318609286</v>
      </c>
      <c r="J1048" s="17">
        <v>27</v>
      </c>
      <c r="K1048" s="17" t="str">
        <f t="shared" si="34"/>
        <v>055-Administrative Office of the Courts</v>
      </c>
      <c r="L1048" s="18" t="str">
        <f t="shared" si="35"/>
        <v>055</v>
      </c>
      <c r="M1048" s="19" t="s">
        <v>33</v>
      </c>
      <c r="N1048" s="19"/>
    </row>
    <row r="1049" spans="1:14" ht="15" x14ac:dyDescent="0.25">
      <c r="A1049" s="54" t="s">
        <v>34</v>
      </c>
      <c r="B1049" s="36">
        <v>76.359577948610792</v>
      </c>
      <c r="C1049" s="37">
        <v>0</v>
      </c>
      <c r="D1049" s="37">
        <v>0</v>
      </c>
      <c r="E1049" s="38">
        <v>0</v>
      </c>
      <c r="F1049" s="37">
        <v>0</v>
      </c>
      <c r="G1049" s="39">
        <v>0</v>
      </c>
      <c r="H1049" s="40">
        <v>76.359577948610792</v>
      </c>
      <c r="J1049" s="17">
        <v>28</v>
      </c>
      <c r="K1049" s="17" t="str">
        <f t="shared" si="34"/>
        <v>055-Administrative Office of the Courts</v>
      </c>
      <c r="L1049" s="18" t="str">
        <f t="shared" si="35"/>
        <v>055</v>
      </c>
      <c r="M1049" s="19" t="s">
        <v>35</v>
      </c>
      <c r="N1049" s="19"/>
    </row>
    <row r="1050" spans="1:14" ht="15" customHeight="1" x14ac:dyDescent="0.25">
      <c r="A1050" s="54" t="s">
        <v>36</v>
      </c>
      <c r="B1050" s="36">
        <v>26.878462673266895</v>
      </c>
      <c r="C1050" s="37">
        <v>0</v>
      </c>
      <c r="D1050" s="37">
        <v>0</v>
      </c>
      <c r="E1050" s="38">
        <v>0</v>
      </c>
      <c r="F1050" s="37">
        <v>0</v>
      </c>
      <c r="G1050" s="39">
        <v>0</v>
      </c>
      <c r="H1050" s="40">
        <v>26.878462673266895</v>
      </c>
      <c r="J1050" s="17">
        <v>29</v>
      </c>
      <c r="K1050" s="17" t="str">
        <f t="shared" si="34"/>
        <v>055-Administrative Office of the Courts</v>
      </c>
      <c r="L1050" s="18" t="str">
        <f t="shared" si="35"/>
        <v>055</v>
      </c>
      <c r="M1050" s="19" t="s">
        <v>37</v>
      </c>
      <c r="N1050" s="19"/>
    </row>
    <row r="1051" spans="1:14" ht="15" x14ac:dyDescent="0.25">
      <c r="A1051" s="54" t="s">
        <v>38</v>
      </c>
      <c r="B1051" s="36">
        <v>0</v>
      </c>
      <c r="C1051" s="37">
        <v>0</v>
      </c>
      <c r="D1051" s="37">
        <v>0</v>
      </c>
      <c r="E1051" s="38">
        <v>0</v>
      </c>
      <c r="F1051" s="37">
        <v>0</v>
      </c>
      <c r="G1051" s="39">
        <v>0</v>
      </c>
      <c r="H1051" s="40">
        <v>0</v>
      </c>
      <c r="J1051" s="17">
        <v>30</v>
      </c>
      <c r="K1051" s="17" t="str">
        <f t="shared" si="34"/>
        <v>055-Administrative Office of the Courts</v>
      </c>
      <c r="L1051" s="18" t="str">
        <f t="shared" si="35"/>
        <v>055</v>
      </c>
      <c r="M1051" s="19" t="s">
        <v>39</v>
      </c>
      <c r="N1051" s="19"/>
    </row>
    <row r="1052" spans="1:14" ht="15" x14ac:dyDescent="0.25">
      <c r="A1052" s="54" t="s">
        <v>40</v>
      </c>
      <c r="B1052" s="36">
        <v>0</v>
      </c>
      <c r="C1052" s="37">
        <v>0</v>
      </c>
      <c r="D1052" s="37">
        <v>0</v>
      </c>
      <c r="E1052" s="38">
        <v>0</v>
      </c>
      <c r="F1052" s="37">
        <v>0</v>
      </c>
      <c r="G1052" s="39">
        <v>0</v>
      </c>
      <c r="H1052" s="40">
        <v>0</v>
      </c>
      <c r="J1052" s="17">
        <v>31</v>
      </c>
      <c r="K1052" s="17" t="str">
        <f t="shared" si="34"/>
        <v>055-Administrative Office of the Courts</v>
      </c>
      <c r="L1052" s="18" t="str">
        <f t="shared" si="35"/>
        <v>055</v>
      </c>
      <c r="M1052" s="19" t="s">
        <v>41</v>
      </c>
      <c r="N1052" s="19"/>
    </row>
    <row r="1053" spans="1:14" ht="15" x14ac:dyDescent="0.25">
      <c r="A1053" s="54" t="s">
        <v>42</v>
      </c>
      <c r="B1053" s="36">
        <v>100.28100186040295</v>
      </c>
      <c r="C1053" s="37">
        <v>0</v>
      </c>
      <c r="D1053" s="37">
        <v>0</v>
      </c>
      <c r="E1053" s="38">
        <v>-50</v>
      </c>
      <c r="F1053" s="37">
        <v>-50</v>
      </c>
      <c r="G1053" s="39">
        <v>-100</v>
      </c>
      <c r="H1053" s="40">
        <v>0.28100186040295227</v>
      </c>
      <c r="J1053" s="17">
        <v>32</v>
      </c>
      <c r="K1053" s="17" t="str">
        <f t="shared" si="34"/>
        <v>055-Administrative Office of the Courts</v>
      </c>
      <c r="L1053" s="18" t="str">
        <f t="shared" si="35"/>
        <v>055</v>
      </c>
      <c r="M1053" s="19" t="s">
        <v>43</v>
      </c>
      <c r="N1053" s="19"/>
    </row>
    <row r="1054" spans="1:14" ht="15" customHeight="1" x14ac:dyDescent="0.25">
      <c r="A1054" s="54" t="s">
        <v>44</v>
      </c>
      <c r="B1054" s="36">
        <v>154.17079585352158</v>
      </c>
      <c r="C1054" s="37">
        <v>0</v>
      </c>
      <c r="D1054" s="37">
        <v>0</v>
      </c>
      <c r="E1054" s="38">
        <v>0</v>
      </c>
      <c r="F1054" s="37">
        <v>0</v>
      </c>
      <c r="G1054" s="39">
        <v>0</v>
      </c>
      <c r="H1054" s="40">
        <v>154.17079585352158</v>
      </c>
      <c r="J1054" s="17">
        <v>33</v>
      </c>
      <c r="K1054" s="17" t="str">
        <f t="shared" si="34"/>
        <v>055-Administrative Office of the Courts</v>
      </c>
      <c r="L1054" s="18" t="str">
        <f t="shared" si="35"/>
        <v>055</v>
      </c>
      <c r="M1054" s="19" t="s">
        <v>45</v>
      </c>
      <c r="N1054" s="19"/>
    </row>
    <row r="1055" spans="1:14" ht="15" x14ac:dyDescent="0.25">
      <c r="A1055" s="54" t="s">
        <v>46</v>
      </c>
      <c r="B1055" s="36">
        <v>0</v>
      </c>
      <c r="C1055" s="37">
        <v>0</v>
      </c>
      <c r="D1055" s="37">
        <v>0</v>
      </c>
      <c r="E1055" s="38">
        <v>0</v>
      </c>
      <c r="F1055" s="37">
        <v>0</v>
      </c>
      <c r="G1055" s="39">
        <v>0</v>
      </c>
      <c r="H1055" s="40">
        <v>0</v>
      </c>
      <c r="J1055" s="17">
        <v>34</v>
      </c>
      <c r="K1055" s="17" t="str">
        <f t="shared" si="34"/>
        <v>055-Administrative Office of the Courts</v>
      </c>
      <c r="L1055" s="18" t="str">
        <f t="shared" si="35"/>
        <v>055</v>
      </c>
      <c r="M1055" s="19" t="s">
        <v>47</v>
      </c>
      <c r="N1055" s="19"/>
    </row>
    <row r="1056" spans="1:14" ht="15" x14ac:dyDescent="0.25">
      <c r="A1056" s="54" t="s">
        <v>48</v>
      </c>
      <c r="B1056" s="36">
        <v>0</v>
      </c>
      <c r="C1056" s="37">
        <v>0</v>
      </c>
      <c r="D1056" s="37">
        <v>0</v>
      </c>
      <c r="E1056" s="38">
        <v>4</v>
      </c>
      <c r="F1056" s="37">
        <v>6</v>
      </c>
      <c r="G1056" s="39">
        <v>10</v>
      </c>
      <c r="H1056" s="40">
        <v>10</v>
      </c>
      <c r="J1056" s="17">
        <v>35</v>
      </c>
      <c r="K1056" s="17" t="str">
        <f t="shared" si="34"/>
        <v>055-Administrative Office of the Courts</v>
      </c>
      <c r="L1056" s="18" t="str">
        <f t="shared" si="35"/>
        <v>055</v>
      </c>
      <c r="M1056" s="56" t="s">
        <v>49</v>
      </c>
      <c r="N1056" s="19"/>
    </row>
    <row r="1057" spans="1:14" ht="15" x14ac:dyDescent="0.25">
      <c r="A1057" s="54" t="s">
        <v>50</v>
      </c>
      <c r="B1057" s="36">
        <v>50.282856959553897</v>
      </c>
      <c r="C1057" s="37">
        <v>0</v>
      </c>
      <c r="D1057" s="37">
        <v>0</v>
      </c>
      <c r="E1057" s="38">
        <v>0</v>
      </c>
      <c r="F1057" s="37">
        <v>0</v>
      </c>
      <c r="G1057" s="39">
        <v>0</v>
      </c>
      <c r="H1057" s="40">
        <v>50.282856959553897</v>
      </c>
      <c r="J1057" s="17">
        <v>36</v>
      </c>
      <c r="K1057" s="17" t="str">
        <f t="shared" si="34"/>
        <v>055-Administrative Office of the Courts</v>
      </c>
      <c r="L1057" s="18" t="str">
        <f t="shared" si="35"/>
        <v>055</v>
      </c>
      <c r="M1057" s="19" t="s">
        <v>51</v>
      </c>
      <c r="N1057" s="19"/>
    </row>
    <row r="1058" spans="1:14" ht="15" x14ac:dyDescent="0.25">
      <c r="A1058" s="54" t="s">
        <v>52</v>
      </c>
      <c r="B1058" s="36">
        <v>0</v>
      </c>
      <c r="C1058" s="37">
        <v>0</v>
      </c>
      <c r="D1058" s="37">
        <v>0</v>
      </c>
      <c r="E1058" s="38">
        <v>9</v>
      </c>
      <c r="F1058" s="37">
        <v>10</v>
      </c>
      <c r="G1058" s="39">
        <v>19</v>
      </c>
      <c r="H1058" s="40">
        <v>19</v>
      </c>
      <c r="J1058" s="17">
        <v>37</v>
      </c>
      <c r="K1058" s="17" t="str">
        <f t="shared" si="34"/>
        <v>055-Administrative Office of the Courts</v>
      </c>
      <c r="L1058" s="18" t="str">
        <f t="shared" si="35"/>
        <v>055</v>
      </c>
      <c r="M1058" s="56" t="s">
        <v>53</v>
      </c>
      <c r="N1058" s="19"/>
    </row>
    <row r="1059" spans="1:14" ht="15" x14ac:dyDescent="0.25">
      <c r="A1059" s="54" t="s">
        <v>54</v>
      </c>
      <c r="B1059" s="36">
        <v>148.1735996386175</v>
      </c>
      <c r="C1059" s="37">
        <v>0</v>
      </c>
      <c r="D1059" s="37">
        <v>0</v>
      </c>
      <c r="E1059" s="38">
        <v>0</v>
      </c>
      <c r="F1059" s="37">
        <v>0</v>
      </c>
      <c r="G1059" s="39">
        <v>0</v>
      </c>
      <c r="H1059" s="40">
        <v>148.1735996386175</v>
      </c>
      <c r="J1059" s="17">
        <v>38</v>
      </c>
      <c r="K1059" s="17" t="str">
        <f t="shared" si="34"/>
        <v>055-Administrative Office of the Courts</v>
      </c>
      <c r="L1059" s="18" t="str">
        <f t="shared" si="35"/>
        <v>055</v>
      </c>
      <c r="M1059" s="19" t="s">
        <v>55</v>
      </c>
      <c r="N1059" s="19"/>
    </row>
    <row r="1060" spans="1:14" ht="15" customHeight="1" x14ac:dyDescent="0.25">
      <c r="A1060" s="54" t="s">
        <v>56</v>
      </c>
      <c r="B1060" s="36">
        <v>0</v>
      </c>
      <c r="C1060" s="37">
        <v>0</v>
      </c>
      <c r="D1060" s="37">
        <v>0</v>
      </c>
      <c r="E1060" s="38">
        <v>0</v>
      </c>
      <c r="F1060" s="37">
        <v>0</v>
      </c>
      <c r="G1060" s="39">
        <v>0</v>
      </c>
      <c r="H1060" s="40">
        <v>0</v>
      </c>
      <c r="J1060" s="17">
        <v>39</v>
      </c>
      <c r="K1060" s="17" t="str">
        <f t="shared" si="34"/>
        <v>055-Administrative Office of the Courts</v>
      </c>
      <c r="L1060" s="18" t="str">
        <f t="shared" si="35"/>
        <v>055</v>
      </c>
      <c r="M1060" s="19" t="s">
        <v>57</v>
      </c>
      <c r="N1060" s="19"/>
    </row>
    <row r="1061" spans="1:14" ht="15" x14ac:dyDescent="0.25">
      <c r="A1061" s="54" t="s">
        <v>58</v>
      </c>
      <c r="B1061" s="36">
        <v>772.60428970402279</v>
      </c>
      <c r="C1061" s="37">
        <v>0</v>
      </c>
      <c r="D1061" s="37">
        <v>0</v>
      </c>
      <c r="E1061" s="38">
        <v>24</v>
      </c>
      <c r="F1061" s="37">
        <v>40</v>
      </c>
      <c r="G1061" s="39">
        <v>64</v>
      </c>
      <c r="H1061" s="40">
        <v>836.60428970402279</v>
      </c>
      <c r="J1061" s="17">
        <v>40</v>
      </c>
      <c r="K1061" s="17" t="str">
        <f t="shared" si="34"/>
        <v>055-Administrative Office of the Courts</v>
      </c>
      <c r="L1061" s="18" t="str">
        <f t="shared" si="35"/>
        <v>055</v>
      </c>
      <c r="M1061" s="19" t="s">
        <v>59</v>
      </c>
      <c r="N1061" s="19"/>
    </row>
    <row r="1062" spans="1:14" ht="15" x14ac:dyDescent="0.25">
      <c r="A1062" s="54" t="s">
        <v>60</v>
      </c>
      <c r="B1062" s="36">
        <v>0</v>
      </c>
      <c r="C1062" s="37">
        <v>0</v>
      </c>
      <c r="D1062" s="37">
        <v>0</v>
      </c>
      <c r="E1062" s="38">
        <v>10</v>
      </c>
      <c r="F1062" s="37">
        <v>9</v>
      </c>
      <c r="G1062" s="39">
        <v>19</v>
      </c>
      <c r="H1062" s="40">
        <v>19</v>
      </c>
      <c r="J1062" s="17">
        <v>41</v>
      </c>
      <c r="K1062" s="17" t="str">
        <f t="shared" si="34"/>
        <v>055-Administrative Office of the Courts</v>
      </c>
      <c r="L1062" s="18" t="str">
        <f t="shared" si="35"/>
        <v>055</v>
      </c>
      <c r="M1062" s="56" t="s">
        <v>61</v>
      </c>
      <c r="N1062" s="19"/>
    </row>
    <row r="1063" spans="1:14" ht="15" x14ac:dyDescent="0.25">
      <c r="A1063" s="54" t="s">
        <v>62</v>
      </c>
      <c r="B1063" s="36">
        <v>0</v>
      </c>
      <c r="C1063" s="37">
        <v>0</v>
      </c>
      <c r="D1063" s="37">
        <v>0</v>
      </c>
      <c r="E1063" s="38">
        <v>35</v>
      </c>
      <c r="F1063" s="37">
        <v>35</v>
      </c>
      <c r="G1063" s="39">
        <v>70</v>
      </c>
      <c r="H1063" s="40">
        <v>70</v>
      </c>
      <c r="J1063" s="17">
        <v>42</v>
      </c>
      <c r="K1063" s="17" t="str">
        <f t="shared" si="34"/>
        <v>055-Administrative Office of the Courts</v>
      </c>
      <c r="L1063" s="18" t="str">
        <f t="shared" si="35"/>
        <v>055</v>
      </c>
      <c r="M1063" s="56" t="s">
        <v>63</v>
      </c>
      <c r="N1063" s="19"/>
    </row>
    <row r="1064" spans="1:14" x14ac:dyDescent="0.2">
      <c r="A1064" s="43"/>
      <c r="B1064" s="36"/>
      <c r="C1064" s="37"/>
      <c r="D1064" s="37"/>
      <c r="E1064" s="38"/>
      <c r="F1064" s="37"/>
      <c r="G1064" s="39"/>
      <c r="H1064" s="40"/>
      <c r="J1064" s="17">
        <v>43</v>
      </c>
      <c r="K1064" s="17" t="str">
        <f t="shared" si="34"/>
        <v>055-Administrative Office of the Courts</v>
      </c>
      <c r="L1064" s="18" t="str">
        <f t="shared" si="35"/>
        <v>055</v>
      </c>
      <c r="M1064" s="19"/>
      <c r="N1064" s="19"/>
    </row>
    <row r="1065" spans="1:14" x14ac:dyDescent="0.2">
      <c r="A1065" s="44" t="s">
        <v>64</v>
      </c>
      <c r="B1065" s="45">
        <v>1345.6906779566057</v>
      </c>
      <c r="C1065" s="46">
        <v>0</v>
      </c>
      <c r="D1065" s="46">
        <v>0</v>
      </c>
      <c r="E1065" s="47">
        <v>32</v>
      </c>
      <c r="F1065" s="46">
        <v>50</v>
      </c>
      <c r="G1065" s="48">
        <v>82</v>
      </c>
      <c r="H1065" s="49">
        <v>1427.6906779566057</v>
      </c>
      <c r="J1065" s="17">
        <v>44</v>
      </c>
      <c r="K1065" s="17" t="str">
        <f t="shared" si="34"/>
        <v>055-Administrative Office of the Courts</v>
      </c>
      <c r="L1065" s="18" t="str">
        <f t="shared" si="35"/>
        <v>055</v>
      </c>
      <c r="M1065" s="19"/>
      <c r="N1065" s="19"/>
    </row>
    <row r="1066" spans="1:14" x14ac:dyDescent="0.2">
      <c r="A1066" s="57"/>
      <c r="B1066" s="39"/>
      <c r="C1066" s="51"/>
      <c r="D1066" s="51"/>
      <c r="E1066" s="52"/>
      <c r="F1066" s="51"/>
      <c r="G1066" s="39"/>
      <c r="H1066" s="53"/>
      <c r="J1066" s="17">
        <v>45</v>
      </c>
      <c r="K1066" s="17" t="str">
        <f t="shared" si="34"/>
        <v>055-Administrative Office of the Courts</v>
      </c>
      <c r="L1066" s="18" t="str">
        <f t="shared" si="35"/>
        <v>055</v>
      </c>
      <c r="M1066" s="19"/>
      <c r="N1066" s="19"/>
    </row>
    <row r="1067" spans="1:14" ht="15" x14ac:dyDescent="0.25">
      <c r="A1067" s="54" t="s">
        <v>65</v>
      </c>
      <c r="B1067" s="36">
        <v>9.5907570020750512</v>
      </c>
      <c r="C1067" s="37">
        <v>0</v>
      </c>
      <c r="D1067" s="37">
        <v>0</v>
      </c>
      <c r="E1067" s="38">
        <v>0</v>
      </c>
      <c r="F1067" s="37">
        <v>0</v>
      </c>
      <c r="G1067" s="39">
        <v>0</v>
      </c>
      <c r="H1067" s="40">
        <v>9.5907570020750512</v>
      </c>
      <c r="J1067" s="17">
        <v>46</v>
      </c>
      <c r="K1067" s="17" t="str">
        <f t="shared" si="34"/>
        <v>055-Administrative Office of the Courts</v>
      </c>
      <c r="L1067" s="18" t="str">
        <f t="shared" si="35"/>
        <v>055</v>
      </c>
      <c r="M1067" s="19"/>
      <c r="N1067" s="19"/>
    </row>
    <row r="1068" spans="1:14" ht="15" x14ac:dyDescent="0.25">
      <c r="A1068" s="54" t="s">
        <v>66</v>
      </c>
      <c r="B1068" s="36">
        <v>7.9666622156482347</v>
      </c>
      <c r="C1068" s="37">
        <v>0</v>
      </c>
      <c r="D1068" s="37">
        <v>0</v>
      </c>
      <c r="E1068" s="38">
        <v>0</v>
      </c>
      <c r="F1068" s="37">
        <v>0</v>
      </c>
      <c r="G1068" s="39">
        <v>0</v>
      </c>
      <c r="H1068" s="40">
        <v>7.9666622156482347</v>
      </c>
      <c r="J1068" s="17">
        <v>47</v>
      </c>
      <c r="K1068" s="17" t="str">
        <f t="shared" si="34"/>
        <v>055-Administrative Office of the Courts</v>
      </c>
      <c r="L1068" s="18" t="str">
        <f t="shared" si="35"/>
        <v>055</v>
      </c>
      <c r="M1068" s="19"/>
      <c r="N1068" s="19"/>
    </row>
    <row r="1069" spans="1:14" ht="15" x14ac:dyDescent="0.25">
      <c r="A1069" s="54" t="s">
        <v>67</v>
      </c>
      <c r="B1069" s="36">
        <v>130.80014869343407</v>
      </c>
      <c r="C1069" s="37">
        <v>0</v>
      </c>
      <c r="D1069" s="37">
        <v>1</v>
      </c>
      <c r="E1069" s="38">
        <v>0</v>
      </c>
      <c r="F1069" s="37">
        <v>1</v>
      </c>
      <c r="G1069" s="39">
        <v>2</v>
      </c>
      <c r="H1069" s="40">
        <v>132.80014869343407</v>
      </c>
      <c r="J1069" s="17">
        <v>48</v>
      </c>
      <c r="K1069" s="17" t="str">
        <f t="shared" si="34"/>
        <v>055-Administrative Office of the Courts</v>
      </c>
      <c r="L1069" s="18" t="str">
        <f t="shared" si="35"/>
        <v>055</v>
      </c>
      <c r="M1069" s="19"/>
      <c r="N1069" s="19"/>
    </row>
    <row r="1070" spans="1:14" ht="15" customHeight="1" x14ac:dyDescent="0.25">
      <c r="A1070" s="54" t="s">
        <v>68</v>
      </c>
      <c r="B1070" s="36">
        <v>5.685705558949298</v>
      </c>
      <c r="C1070" s="37">
        <v>0</v>
      </c>
      <c r="D1070" s="37">
        <v>0</v>
      </c>
      <c r="E1070" s="38">
        <v>0</v>
      </c>
      <c r="F1070" s="37">
        <v>0</v>
      </c>
      <c r="G1070" s="39">
        <v>0</v>
      </c>
      <c r="H1070" s="40">
        <v>5.685705558949298</v>
      </c>
      <c r="J1070" s="17">
        <v>49</v>
      </c>
      <c r="K1070" s="17" t="str">
        <f t="shared" si="34"/>
        <v>055-Administrative Office of the Courts</v>
      </c>
      <c r="L1070" s="18" t="str">
        <f t="shared" si="35"/>
        <v>055</v>
      </c>
      <c r="M1070" s="19"/>
      <c r="N1070" s="19"/>
    </row>
    <row r="1071" spans="1:14" ht="15" x14ac:dyDescent="0.25">
      <c r="A1071" s="54" t="s">
        <v>69</v>
      </c>
      <c r="B1071" s="36">
        <v>20.213220905702705</v>
      </c>
      <c r="C1071" s="37">
        <v>0</v>
      </c>
      <c r="D1071" s="37">
        <v>0</v>
      </c>
      <c r="E1071" s="38">
        <v>0</v>
      </c>
      <c r="F1071" s="37">
        <v>0</v>
      </c>
      <c r="G1071" s="39">
        <v>0</v>
      </c>
      <c r="H1071" s="40">
        <v>20.213220905702705</v>
      </c>
      <c r="J1071" s="17">
        <v>50</v>
      </c>
      <c r="K1071" s="17" t="str">
        <f t="shared" si="34"/>
        <v>055-Administrative Office of the Courts</v>
      </c>
      <c r="L1071" s="18" t="str">
        <f t="shared" si="35"/>
        <v>055</v>
      </c>
      <c r="M1071" s="19"/>
      <c r="N1071" s="19"/>
    </row>
    <row r="1072" spans="1:14" ht="15" customHeight="1" x14ac:dyDescent="0.25">
      <c r="A1072" s="54" t="s">
        <v>70</v>
      </c>
      <c r="B1072" s="36">
        <v>42.323042135498142</v>
      </c>
      <c r="C1072" s="37">
        <v>0</v>
      </c>
      <c r="D1072" s="37">
        <v>0</v>
      </c>
      <c r="E1072" s="38">
        <v>0</v>
      </c>
      <c r="F1072" s="37">
        <v>0</v>
      </c>
      <c r="G1072" s="39">
        <v>0</v>
      </c>
      <c r="H1072" s="40">
        <v>42.323042135498142</v>
      </c>
      <c r="J1072" s="17">
        <v>51</v>
      </c>
      <c r="K1072" s="17" t="str">
        <f t="shared" si="34"/>
        <v>055-Administrative Office of the Courts</v>
      </c>
      <c r="L1072" s="18" t="str">
        <f t="shared" si="35"/>
        <v>055</v>
      </c>
      <c r="M1072" s="19"/>
      <c r="N1072" s="19"/>
    </row>
    <row r="1073" spans="1:14" ht="15" x14ac:dyDescent="0.25">
      <c r="A1073" s="54" t="s">
        <v>71</v>
      </c>
      <c r="B1073" s="36">
        <v>1.4375E-15</v>
      </c>
      <c r="C1073" s="37">
        <v>0</v>
      </c>
      <c r="D1073" s="37">
        <v>0</v>
      </c>
      <c r="E1073" s="38">
        <v>0</v>
      </c>
      <c r="F1073" s="37">
        <v>0</v>
      </c>
      <c r="G1073" s="39">
        <v>0</v>
      </c>
      <c r="H1073" s="40">
        <v>1.4375E-15</v>
      </c>
      <c r="J1073" s="17">
        <v>52</v>
      </c>
      <c r="K1073" s="17" t="str">
        <f t="shared" si="34"/>
        <v>055-Administrative Office of the Courts</v>
      </c>
      <c r="L1073" s="18" t="str">
        <f t="shared" si="35"/>
        <v>055</v>
      </c>
      <c r="M1073" s="19"/>
      <c r="N1073" s="19"/>
    </row>
    <row r="1074" spans="1:14" ht="15" customHeight="1" x14ac:dyDescent="0.25">
      <c r="A1074" s="54" t="s">
        <v>72</v>
      </c>
      <c r="B1074" s="36">
        <v>6.376908979841172</v>
      </c>
      <c r="C1074" s="37">
        <v>0</v>
      </c>
      <c r="D1074" s="37">
        <v>0</v>
      </c>
      <c r="E1074" s="38">
        <v>0</v>
      </c>
      <c r="F1074" s="37">
        <v>0</v>
      </c>
      <c r="G1074" s="39">
        <v>0</v>
      </c>
      <c r="H1074" s="40">
        <v>6.376908979841172</v>
      </c>
      <c r="J1074" s="17">
        <v>53</v>
      </c>
      <c r="K1074" s="17" t="str">
        <f t="shared" si="34"/>
        <v>055-Administrative Office of the Courts</v>
      </c>
      <c r="L1074" s="18" t="str">
        <f t="shared" si="35"/>
        <v>055</v>
      </c>
      <c r="M1074" s="19"/>
      <c r="N1074" s="19"/>
    </row>
    <row r="1075" spans="1:14" ht="15" x14ac:dyDescent="0.25">
      <c r="A1075" s="54" t="s">
        <v>73</v>
      </c>
      <c r="B1075" s="36">
        <v>0</v>
      </c>
      <c r="C1075" s="37">
        <v>0</v>
      </c>
      <c r="D1075" s="37">
        <v>0</v>
      </c>
      <c r="E1075" s="38">
        <v>0</v>
      </c>
      <c r="F1075" s="37">
        <v>0</v>
      </c>
      <c r="G1075" s="39">
        <v>0</v>
      </c>
      <c r="H1075" s="40">
        <v>0</v>
      </c>
      <c r="J1075" s="17">
        <v>54</v>
      </c>
      <c r="K1075" s="17" t="str">
        <f t="shared" si="34"/>
        <v>055-Administrative Office of the Courts</v>
      </c>
      <c r="L1075" s="18" t="str">
        <f t="shared" si="35"/>
        <v>055</v>
      </c>
      <c r="M1075" s="19"/>
      <c r="N1075" s="19"/>
    </row>
    <row r="1076" spans="1:14" ht="15" x14ac:dyDescent="0.25">
      <c r="A1076" s="54" t="s">
        <v>74</v>
      </c>
      <c r="B1076" s="36">
        <v>114.29383017715331</v>
      </c>
      <c r="C1076" s="37">
        <v>0</v>
      </c>
      <c r="D1076" s="37">
        <v>-4</v>
      </c>
      <c r="E1076" s="38">
        <v>2</v>
      </c>
      <c r="F1076" s="37">
        <v>3</v>
      </c>
      <c r="G1076" s="39">
        <v>1</v>
      </c>
      <c r="H1076" s="40">
        <v>115.29383017715331</v>
      </c>
      <c r="J1076" s="17">
        <v>55</v>
      </c>
      <c r="K1076" s="17" t="str">
        <f t="shared" si="34"/>
        <v>055-Administrative Office of the Courts</v>
      </c>
      <c r="L1076" s="18" t="str">
        <f t="shared" si="35"/>
        <v>055</v>
      </c>
      <c r="M1076" s="19"/>
      <c r="N1076" s="19"/>
    </row>
    <row r="1077" spans="1:14" ht="15" x14ac:dyDescent="0.25">
      <c r="A1077" s="54" t="s">
        <v>75</v>
      </c>
      <c r="B1077" s="36">
        <v>36.3938487285875</v>
      </c>
      <c r="C1077" s="37">
        <v>0</v>
      </c>
      <c r="D1077" s="37">
        <v>0</v>
      </c>
      <c r="E1077" s="38">
        <v>-5</v>
      </c>
      <c r="F1077" s="37">
        <v>-4</v>
      </c>
      <c r="G1077" s="39">
        <v>-9</v>
      </c>
      <c r="H1077" s="40">
        <v>27.3938487285875</v>
      </c>
      <c r="J1077" s="17">
        <v>56</v>
      </c>
      <c r="K1077" s="17" t="str">
        <f t="shared" si="34"/>
        <v>055-Administrative Office of the Courts</v>
      </c>
      <c r="L1077" s="18" t="str">
        <f t="shared" si="35"/>
        <v>055</v>
      </c>
      <c r="M1077" s="19"/>
      <c r="N1077" s="19"/>
    </row>
    <row r="1078" spans="1:14" ht="15" x14ac:dyDescent="0.25">
      <c r="A1078" s="54" t="s">
        <v>76</v>
      </c>
      <c r="B1078" s="36">
        <v>2.7933229877591068</v>
      </c>
      <c r="C1078" s="37">
        <v>0</v>
      </c>
      <c r="D1078" s="37">
        <v>0</v>
      </c>
      <c r="E1078" s="38">
        <v>0</v>
      </c>
      <c r="F1078" s="37">
        <v>0</v>
      </c>
      <c r="G1078" s="39">
        <v>0</v>
      </c>
      <c r="H1078" s="40">
        <v>2.7933229877591068</v>
      </c>
      <c r="J1078" s="17">
        <v>57</v>
      </c>
      <c r="K1078" s="17" t="str">
        <f t="shared" si="34"/>
        <v>055-Administrative Office of the Courts</v>
      </c>
      <c r="L1078" s="18" t="str">
        <f t="shared" si="35"/>
        <v>055</v>
      </c>
      <c r="M1078" s="19"/>
      <c r="N1078" s="19"/>
    </row>
    <row r="1079" spans="1:14" ht="15" x14ac:dyDescent="0.25">
      <c r="A1079" s="54" t="s">
        <v>77</v>
      </c>
      <c r="B1079" s="36">
        <v>86.893425297609355</v>
      </c>
      <c r="C1079" s="37">
        <v>0</v>
      </c>
      <c r="D1079" s="37">
        <v>0</v>
      </c>
      <c r="E1079" s="38">
        <v>0</v>
      </c>
      <c r="F1079" s="37">
        <v>0</v>
      </c>
      <c r="G1079" s="39">
        <v>0</v>
      </c>
      <c r="H1079" s="40">
        <v>86.893425297609355</v>
      </c>
      <c r="J1079" s="17">
        <v>58</v>
      </c>
      <c r="K1079" s="17" t="str">
        <f t="shared" si="34"/>
        <v>055-Administrative Office of the Courts</v>
      </c>
      <c r="L1079" s="18" t="str">
        <f t="shared" si="35"/>
        <v>055</v>
      </c>
      <c r="M1079" s="19"/>
      <c r="N1079" s="19"/>
    </row>
    <row r="1080" spans="1:14" ht="15" x14ac:dyDescent="0.25">
      <c r="A1080" s="54" t="s">
        <v>78</v>
      </c>
      <c r="B1080" s="36">
        <v>0</v>
      </c>
      <c r="C1080" s="37">
        <v>0</v>
      </c>
      <c r="D1080" s="37">
        <v>0</v>
      </c>
      <c r="E1080" s="38">
        <v>0</v>
      </c>
      <c r="F1080" s="37">
        <v>0</v>
      </c>
      <c r="G1080" s="39">
        <v>0</v>
      </c>
      <c r="H1080" s="40">
        <v>0</v>
      </c>
      <c r="J1080" s="17">
        <v>59</v>
      </c>
      <c r="K1080" s="17" t="str">
        <f t="shared" si="34"/>
        <v>055-Administrative Office of the Courts</v>
      </c>
      <c r="L1080" s="18" t="str">
        <f t="shared" si="35"/>
        <v>055</v>
      </c>
      <c r="M1080" s="19"/>
      <c r="N1080" s="19"/>
    </row>
    <row r="1081" spans="1:14" ht="15" customHeight="1" x14ac:dyDescent="0.25">
      <c r="A1081" s="54" t="s">
        <v>79</v>
      </c>
      <c r="B1081" s="36">
        <v>0</v>
      </c>
      <c r="C1081" s="37">
        <v>0</v>
      </c>
      <c r="D1081" s="37">
        <v>0</v>
      </c>
      <c r="E1081" s="38">
        <v>0</v>
      </c>
      <c r="F1081" s="37">
        <v>0</v>
      </c>
      <c r="G1081" s="39">
        <v>0</v>
      </c>
      <c r="H1081" s="40">
        <v>0</v>
      </c>
      <c r="J1081" s="17">
        <v>60</v>
      </c>
      <c r="K1081" s="17" t="str">
        <f t="shared" si="34"/>
        <v>055-Administrative Office of the Courts</v>
      </c>
      <c r="L1081" s="18" t="str">
        <f t="shared" si="35"/>
        <v>055</v>
      </c>
      <c r="M1081" s="19"/>
      <c r="N1081" s="19"/>
    </row>
    <row r="1082" spans="1:14" ht="15" x14ac:dyDescent="0.25">
      <c r="A1082" s="54"/>
      <c r="B1082" s="36"/>
      <c r="C1082" s="37"/>
      <c r="D1082" s="37"/>
      <c r="E1082" s="38"/>
      <c r="F1082" s="37"/>
      <c r="G1082" s="39"/>
      <c r="H1082" s="40"/>
      <c r="J1082" s="17">
        <v>61</v>
      </c>
      <c r="K1082" s="17" t="str">
        <f t="shared" si="34"/>
        <v>055-Administrative Office of the Courts</v>
      </c>
      <c r="L1082" s="18" t="str">
        <f t="shared" si="35"/>
        <v>055</v>
      </c>
      <c r="M1082" s="19"/>
      <c r="N1082" s="19"/>
    </row>
    <row r="1083" spans="1:14" x14ac:dyDescent="0.2">
      <c r="A1083" s="44" t="s">
        <v>80</v>
      </c>
      <c r="B1083" s="45">
        <v>463.33087268225802</v>
      </c>
      <c r="C1083" s="46">
        <v>0</v>
      </c>
      <c r="D1083" s="46">
        <v>-3</v>
      </c>
      <c r="E1083" s="47">
        <v>-3</v>
      </c>
      <c r="F1083" s="46">
        <v>0</v>
      </c>
      <c r="G1083" s="48">
        <v>-6</v>
      </c>
      <c r="H1083" s="49">
        <v>457.33087268225802</v>
      </c>
      <c r="J1083" s="17">
        <v>62</v>
      </c>
      <c r="K1083" s="17" t="str">
        <f t="shared" si="34"/>
        <v>055-Administrative Office of the Courts</v>
      </c>
      <c r="L1083" s="18" t="str">
        <f t="shared" si="35"/>
        <v>055</v>
      </c>
      <c r="M1083" s="19"/>
      <c r="N1083" s="19"/>
    </row>
    <row r="1084" spans="1:14" ht="15" x14ac:dyDescent="0.25">
      <c r="A1084" s="54"/>
      <c r="B1084" s="36"/>
      <c r="C1084" s="37"/>
      <c r="D1084" s="37"/>
      <c r="E1084" s="38"/>
      <c r="F1084" s="37"/>
      <c r="G1084" s="39"/>
      <c r="H1084" s="40"/>
      <c r="J1084" s="17">
        <v>63</v>
      </c>
      <c r="K1084" s="17" t="str">
        <f t="shared" si="34"/>
        <v>055-Administrative Office of the Courts</v>
      </c>
      <c r="L1084" s="18" t="str">
        <f t="shared" si="35"/>
        <v>055</v>
      </c>
      <c r="M1084" s="19"/>
      <c r="N1084" s="19"/>
    </row>
    <row r="1085" spans="1:14" ht="15" x14ac:dyDescent="0.25">
      <c r="A1085" s="54" t="s">
        <v>81</v>
      </c>
      <c r="B1085" s="36">
        <v>128.9336877905547</v>
      </c>
      <c r="C1085" s="37">
        <v>0</v>
      </c>
      <c r="D1085" s="37">
        <v>0</v>
      </c>
      <c r="E1085" s="38">
        <v>1</v>
      </c>
      <c r="F1085" s="37">
        <v>3</v>
      </c>
      <c r="G1085" s="39">
        <v>4</v>
      </c>
      <c r="H1085" s="40">
        <v>132.9336877905547</v>
      </c>
      <c r="J1085" s="17">
        <v>64</v>
      </c>
      <c r="K1085" s="17" t="str">
        <f t="shared" si="34"/>
        <v>055-Administrative Office of the Courts</v>
      </c>
      <c r="L1085" s="18" t="str">
        <f t="shared" si="35"/>
        <v>055</v>
      </c>
      <c r="M1085" s="19"/>
      <c r="N1085" s="19"/>
    </row>
    <row r="1086" spans="1:14" x14ac:dyDescent="0.2">
      <c r="A1086" s="44" t="s">
        <v>82</v>
      </c>
      <c r="B1086" s="45">
        <v>128.9336877905547</v>
      </c>
      <c r="C1086" s="46">
        <v>0</v>
      </c>
      <c r="D1086" s="46">
        <v>0</v>
      </c>
      <c r="E1086" s="47">
        <v>1</v>
      </c>
      <c r="F1086" s="46">
        <v>3</v>
      </c>
      <c r="G1086" s="48">
        <v>4</v>
      </c>
      <c r="H1086" s="49">
        <v>132.9336877905547</v>
      </c>
      <c r="J1086" s="17">
        <v>65</v>
      </c>
      <c r="K1086" s="17" t="str">
        <f t="shared" si="34"/>
        <v>055-Administrative Office of the Courts</v>
      </c>
      <c r="L1086" s="18" t="str">
        <f t="shared" si="35"/>
        <v>055</v>
      </c>
      <c r="M1086" s="19"/>
      <c r="N1086" s="19"/>
    </row>
    <row r="1087" spans="1:14" ht="15" x14ac:dyDescent="0.25">
      <c r="A1087" s="54"/>
      <c r="B1087" s="54"/>
      <c r="C1087" s="54"/>
      <c r="D1087" s="54"/>
      <c r="E1087" s="54"/>
      <c r="F1087" s="54"/>
      <c r="G1087" s="54"/>
      <c r="H1087" s="54"/>
      <c r="J1087" s="17">
        <v>66</v>
      </c>
      <c r="K1087" s="17" t="str">
        <f t="shared" si="34"/>
        <v>055-Administrative Office of the Courts</v>
      </c>
      <c r="L1087" s="18" t="str">
        <f t="shared" si="35"/>
        <v>055</v>
      </c>
      <c r="M1087" s="19"/>
      <c r="N1087" s="19"/>
    </row>
    <row r="1088" spans="1:14" x14ac:dyDescent="0.2">
      <c r="A1088" s="58"/>
      <c r="B1088" s="39"/>
      <c r="C1088" s="51"/>
      <c r="D1088" s="51"/>
      <c r="E1088" s="52"/>
      <c r="F1088" s="51"/>
      <c r="G1088" s="39"/>
      <c r="H1088" s="53"/>
      <c r="J1088" s="17">
        <v>67</v>
      </c>
      <c r="K1088" s="17" t="str">
        <f t="shared" si="34"/>
        <v>055-Administrative Office of the Courts</v>
      </c>
      <c r="L1088" s="18" t="str">
        <f t="shared" si="35"/>
        <v>055</v>
      </c>
      <c r="M1088" s="19"/>
      <c r="N1088" s="19"/>
    </row>
    <row r="1089" spans="1:14" x14ac:dyDescent="0.2">
      <c r="A1089" s="59" t="s">
        <v>83</v>
      </c>
      <c r="B1089" s="60">
        <v>4193.4932212995118</v>
      </c>
      <c r="C1089" s="61">
        <v>34</v>
      </c>
      <c r="D1089" s="61">
        <v>18</v>
      </c>
      <c r="E1089" s="62">
        <v>-67</v>
      </c>
      <c r="F1089" s="61">
        <v>772</v>
      </c>
      <c r="G1089" s="60">
        <v>757</v>
      </c>
      <c r="H1089" s="63">
        <v>4950.4932212995109</v>
      </c>
      <c r="J1089" s="17">
        <v>68</v>
      </c>
      <c r="K1089" s="17" t="str">
        <f t="shared" si="34"/>
        <v>055-Administrative Office of the Courts</v>
      </c>
      <c r="L1089" s="18" t="str">
        <f t="shared" si="35"/>
        <v>055</v>
      </c>
      <c r="M1089" s="19"/>
      <c r="N1089" s="19"/>
    </row>
    <row r="1090" spans="1:14" ht="15" customHeight="1" x14ac:dyDescent="0.2">
      <c r="A1090" s="64"/>
      <c r="B1090" s="65"/>
      <c r="C1090" s="65"/>
      <c r="D1090" s="65"/>
      <c r="E1090" s="65"/>
      <c r="F1090" s="65"/>
      <c r="G1090" s="65"/>
      <c r="H1090" s="65"/>
      <c r="J1090" s="17">
        <v>1</v>
      </c>
      <c r="K1090" s="17" t="str">
        <f>IF(J1090=7,A946,IF(J1090&gt;7,K1080,""))</f>
        <v/>
      </c>
      <c r="L1090" s="18" t="str">
        <f t="shared" si="35"/>
        <v/>
      </c>
      <c r="M1090" s="19"/>
      <c r="N1090" s="19"/>
    </row>
    <row r="1091" spans="1:14" x14ac:dyDescent="0.2">
      <c r="A1091" s="64"/>
      <c r="B1091" s="65"/>
      <c r="C1091" s="65"/>
      <c r="D1091" s="65"/>
      <c r="E1091" s="65"/>
      <c r="F1091" s="65"/>
      <c r="G1091" s="65"/>
      <c r="H1091" s="65"/>
      <c r="J1091" s="17">
        <v>2</v>
      </c>
      <c r="K1091" s="17" t="str">
        <f>IF(J1091=7,A947,IF(J1091&gt;7,K1090,""))</f>
        <v/>
      </c>
      <c r="L1091" s="18" t="str">
        <f t="shared" si="35"/>
        <v/>
      </c>
      <c r="M1091" s="19"/>
      <c r="N1091" s="19"/>
    </row>
    <row r="1092" spans="1:14" ht="15" x14ac:dyDescent="0.25">
      <c r="A1092"/>
      <c r="B1092"/>
      <c r="C1092"/>
      <c r="D1092"/>
      <c r="E1092"/>
      <c r="F1092"/>
      <c r="G1092"/>
      <c r="H1092"/>
      <c r="J1092" s="17">
        <v>3</v>
      </c>
      <c r="K1092" s="17" t="str">
        <f>IF(J1092=7,A948,IF(J1092&gt;7,K1091,""))</f>
        <v/>
      </c>
      <c r="L1092" s="18" t="str">
        <f t="shared" si="35"/>
        <v/>
      </c>
      <c r="M1092" s="19"/>
      <c r="N1092" s="19"/>
    </row>
    <row r="1093" spans="1:14" ht="15" x14ac:dyDescent="0.25">
      <c r="A1093"/>
      <c r="B1093"/>
      <c r="C1093"/>
      <c r="D1093"/>
      <c r="E1093"/>
      <c r="F1093"/>
      <c r="G1093"/>
      <c r="H1093"/>
      <c r="J1093" s="17">
        <v>4</v>
      </c>
      <c r="K1093" s="17" t="str">
        <f>IF(J1093=7,A949,IF(J1093&gt;7,K1092,""))</f>
        <v/>
      </c>
      <c r="L1093" s="18" t="str">
        <f t="shared" si="35"/>
        <v/>
      </c>
      <c r="M1093" s="19"/>
      <c r="N1093" s="19"/>
    </row>
    <row r="1094" spans="1:14" ht="15.75" x14ac:dyDescent="0.25">
      <c r="A1094" s="21" t="s">
        <v>7</v>
      </c>
      <c r="B1094" s="22"/>
      <c r="C1094" s="22"/>
      <c r="D1094" s="22"/>
      <c r="E1094" s="22"/>
      <c r="F1094" s="22"/>
      <c r="G1094" s="22"/>
      <c r="H1094" s="22"/>
      <c r="J1094" s="17">
        <v>5</v>
      </c>
      <c r="K1094" s="17" t="str">
        <f>IF(J1094=7,A950,IF(J1094&gt;7,K1093,""))</f>
        <v/>
      </c>
      <c r="L1094" s="18" t="str">
        <f t="shared" si="35"/>
        <v/>
      </c>
      <c r="M1094" s="19"/>
      <c r="N1094" s="19"/>
    </row>
    <row r="1095" spans="1:14" ht="15" x14ac:dyDescent="0.25">
      <c r="A1095" s="23" t="s">
        <v>8</v>
      </c>
      <c r="B1095" s="24"/>
      <c r="C1095" s="24"/>
      <c r="D1095" s="24"/>
      <c r="E1095" s="24"/>
      <c r="F1095" s="24"/>
      <c r="G1095" s="24"/>
      <c r="H1095" s="24"/>
      <c r="J1095" s="17">
        <v>6</v>
      </c>
      <c r="K1095" s="17" t="str">
        <f>IF(J1095=7,A951,IF(J1095&gt;7,K1094,""))</f>
        <v/>
      </c>
      <c r="L1095" s="18" t="str">
        <f t="shared" si="35"/>
        <v/>
      </c>
      <c r="M1095" s="19"/>
      <c r="N1095" s="19"/>
    </row>
    <row r="1096" spans="1:14" ht="15" x14ac:dyDescent="0.25">
      <c r="A1096" s="25" t="s">
        <v>99</v>
      </c>
      <c r="B1096" s="22"/>
      <c r="C1096" s="22"/>
      <c r="D1096" s="22"/>
      <c r="E1096" s="22"/>
      <c r="F1096" s="22"/>
      <c r="G1096" s="22"/>
      <c r="H1096" s="22"/>
      <c r="J1096" s="17">
        <v>7</v>
      </c>
      <c r="K1096" s="17" t="str">
        <f>IF(J1096=7,A1096,IF(J1096&gt;7,K1095,""))</f>
        <v>056-Office of Public Defense</v>
      </c>
      <c r="L1096" s="18" t="str">
        <f t="shared" si="35"/>
        <v>056</v>
      </c>
      <c r="M1096" s="19"/>
      <c r="N1096" s="19"/>
    </row>
    <row r="1097" spans="1:14" ht="15" x14ac:dyDescent="0.25">
      <c r="A1097" s="25"/>
      <c r="B1097" s="22"/>
      <c r="C1097" s="22"/>
      <c r="D1097" s="22"/>
      <c r="E1097" s="22"/>
      <c r="F1097" s="22"/>
      <c r="G1097" s="22"/>
      <c r="H1097" s="22"/>
      <c r="J1097" s="17">
        <v>8</v>
      </c>
      <c r="K1097" s="17" t="str">
        <f t="shared" ref="K1097:K1157" si="36">IF(J1097=7,A953,IF(J1097&gt;7,K1096,""))</f>
        <v>056-Office of Public Defense</v>
      </c>
      <c r="L1097" s="18" t="str">
        <f t="shared" si="35"/>
        <v>056</v>
      </c>
      <c r="M1097" s="19"/>
      <c r="N1097" s="19"/>
    </row>
    <row r="1098" spans="1:14" ht="15" x14ac:dyDescent="0.25">
      <c r="A1098" s="26"/>
      <c r="B1098" s="27"/>
      <c r="C1098" s="94" t="s">
        <v>10</v>
      </c>
      <c r="D1098" s="95"/>
      <c r="E1098" s="94" t="s">
        <v>11</v>
      </c>
      <c r="F1098" s="95"/>
      <c r="G1098" s="28"/>
      <c r="H1098" s="28"/>
      <c r="J1098" s="17">
        <v>9</v>
      </c>
      <c r="K1098" s="17" t="str">
        <f t="shared" si="36"/>
        <v>056-Office of Public Defense</v>
      </c>
      <c r="L1098" s="18" t="str">
        <f t="shared" si="35"/>
        <v>056</v>
      </c>
      <c r="M1098" s="19"/>
      <c r="N1098" s="19"/>
    </row>
    <row r="1099" spans="1:14" ht="24" x14ac:dyDescent="0.2">
      <c r="A1099" s="29" t="s">
        <v>12</v>
      </c>
      <c r="B1099" s="30" t="s">
        <v>13</v>
      </c>
      <c r="C1099" s="31" t="s">
        <v>14</v>
      </c>
      <c r="D1099" s="32" t="s">
        <v>15</v>
      </c>
      <c r="E1099" s="31" t="s">
        <v>14</v>
      </c>
      <c r="F1099" s="32" t="s">
        <v>15</v>
      </c>
      <c r="G1099" s="33" t="s">
        <v>16</v>
      </c>
      <c r="H1099" s="33" t="s">
        <v>17</v>
      </c>
      <c r="J1099" s="17">
        <v>10</v>
      </c>
      <c r="K1099" s="17" t="str">
        <f t="shared" si="36"/>
        <v>056-Office of Public Defense</v>
      </c>
      <c r="L1099" s="18" t="str">
        <f t="shared" si="35"/>
        <v>056</v>
      </c>
      <c r="M1099" s="19"/>
      <c r="N1099" s="19"/>
    </row>
    <row r="1100" spans="1:14" ht="15" x14ac:dyDescent="0.25">
      <c r="A1100" s="35" t="s">
        <v>20</v>
      </c>
      <c r="B1100" s="36">
        <v>5.2873769442486322</v>
      </c>
      <c r="C1100" s="37">
        <v>0</v>
      </c>
      <c r="D1100" s="37">
        <v>0</v>
      </c>
      <c r="E1100" s="38">
        <v>0</v>
      </c>
      <c r="F1100" s="37">
        <v>0</v>
      </c>
      <c r="G1100" s="39">
        <v>0</v>
      </c>
      <c r="H1100" s="40">
        <v>5.2873769442486322</v>
      </c>
      <c r="J1100" s="17">
        <v>11</v>
      </c>
      <c r="K1100" s="17" t="str">
        <f t="shared" si="36"/>
        <v>056-Office of Public Defense</v>
      </c>
      <c r="L1100" s="18" t="str">
        <f t="shared" si="35"/>
        <v>056</v>
      </c>
      <c r="M1100" s="19" t="s">
        <v>21</v>
      </c>
      <c r="N1100" s="19"/>
    </row>
    <row r="1101" spans="1:14" ht="15" x14ac:dyDescent="0.25">
      <c r="A1101" s="42" t="s">
        <v>22</v>
      </c>
      <c r="B1101" s="36">
        <v>4.1332340888011938</v>
      </c>
      <c r="C1101" s="37">
        <v>0</v>
      </c>
      <c r="D1101" s="37">
        <v>0</v>
      </c>
      <c r="E1101" s="38">
        <v>0</v>
      </c>
      <c r="F1101" s="37">
        <v>0</v>
      </c>
      <c r="G1101" s="39">
        <v>0</v>
      </c>
      <c r="H1101" s="40">
        <v>4.1332340888011938</v>
      </c>
      <c r="J1101" s="17">
        <v>12</v>
      </c>
      <c r="K1101" s="17" t="str">
        <f t="shared" si="36"/>
        <v>056-Office of Public Defense</v>
      </c>
      <c r="L1101" s="18" t="str">
        <f t="shared" si="35"/>
        <v>056</v>
      </c>
      <c r="M1101" s="19"/>
      <c r="N1101" s="19"/>
    </row>
    <row r="1102" spans="1:14" ht="15" customHeight="1" x14ac:dyDescent="0.25">
      <c r="A1102" s="42" t="s">
        <v>23</v>
      </c>
      <c r="B1102" s="36">
        <v>28.471653496524272</v>
      </c>
      <c r="C1102" s="37">
        <v>-1</v>
      </c>
      <c r="D1102" s="37">
        <v>-1</v>
      </c>
      <c r="E1102" s="38">
        <v>0</v>
      </c>
      <c r="F1102" s="37">
        <v>0</v>
      </c>
      <c r="G1102" s="39">
        <v>-2</v>
      </c>
      <c r="H1102" s="40">
        <v>26.471653496524272</v>
      </c>
      <c r="J1102" s="17">
        <v>13</v>
      </c>
      <c r="K1102" s="17" t="str">
        <f t="shared" si="36"/>
        <v>056-Office of Public Defense</v>
      </c>
      <c r="L1102" s="18" t="str">
        <f t="shared" si="35"/>
        <v>056</v>
      </c>
      <c r="M1102" s="19"/>
      <c r="N1102" s="19"/>
    </row>
    <row r="1103" spans="1:14" ht="15" x14ac:dyDescent="0.25">
      <c r="A1103" s="42" t="s">
        <v>24</v>
      </c>
      <c r="B1103" s="36">
        <v>13.794942449999997</v>
      </c>
      <c r="C1103" s="37">
        <v>0</v>
      </c>
      <c r="D1103" s="37">
        <v>0</v>
      </c>
      <c r="E1103" s="38">
        <v>0</v>
      </c>
      <c r="F1103" s="37">
        <v>0</v>
      </c>
      <c r="G1103" s="39">
        <v>0</v>
      </c>
      <c r="H1103" s="40">
        <v>13.794942449999997</v>
      </c>
      <c r="J1103" s="17">
        <v>14</v>
      </c>
      <c r="K1103" s="17" t="str">
        <f t="shared" si="36"/>
        <v>056-Office of Public Defense</v>
      </c>
      <c r="L1103" s="18" t="str">
        <f t="shared" si="35"/>
        <v>056</v>
      </c>
      <c r="M1103" s="19"/>
      <c r="N1103" s="19"/>
    </row>
    <row r="1104" spans="1:14" ht="15" x14ac:dyDescent="0.25">
      <c r="A1104" s="42" t="s">
        <v>25</v>
      </c>
      <c r="B1104" s="36">
        <v>0</v>
      </c>
      <c r="C1104" s="37">
        <v>0</v>
      </c>
      <c r="D1104" s="37">
        <v>0</v>
      </c>
      <c r="E1104" s="38">
        <v>0</v>
      </c>
      <c r="F1104" s="37">
        <v>0</v>
      </c>
      <c r="G1104" s="39">
        <v>0</v>
      </c>
      <c r="H1104" s="40">
        <v>0</v>
      </c>
      <c r="J1104" s="17">
        <v>15</v>
      </c>
      <c r="K1104" s="17" t="str">
        <f t="shared" si="36"/>
        <v>056-Office of Public Defense</v>
      </c>
      <c r="L1104" s="18" t="str">
        <f t="shared" si="35"/>
        <v>056</v>
      </c>
      <c r="M1104" s="19"/>
      <c r="N1104" s="19"/>
    </row>
    <row r="1105" spans="1:14" ht="15" x14ac:dyDescent="0.25">
      <c r="A1105" s="42" t="s">
        <v>26</v>
      </c>
      <c r="B1105" s="36">
        <v>22.733992760556106</v>
      </c>
      <c r="C1105" s="37">
        <v>3</v>
      </c>
      <c r="D1105" s="37">
        <v>3</v>
      </c>
      <c r="E1105" s="38">
        <v>0</v>
      </c>
      <c r="F1105" s="37">
        <v>0</v>
      </c>
      <c r="G1105" s="39">
        <v>6</v>
      </c>
      <c r="H1105" s="40">
        <v>28.733992760556106</v>
      </c>
      <c r="J1105" s="17">
        <v>16</v>
      </c>
      <c r="K1105" s="17" t="str">
        <f t="shared" si="36"/>
        <v>056-Office of Public Defense</v>
      </c>
      <c r="L1105" s="18" t="str">
        <f t="shared" si="35"/>
        <v>056</v>
      </c>
      <c r="M1105" s="19"/>
      <c r="N1105" s="19"/>
    </row>
    <row r="1106" spans="1:14" ht="15" x14ac:dyDescent="0.25">
      <c r="A1106" s="42" t="s">
        <v>27</v>
      </c>
      <c r="B1106" s="36">
        <v>2.0363682494967299</v>
      </c>
      <c r="C1106" s="37">
        <v>0</v>
      </c>
      <c r="D1106" s="37">
        <v>0</v>
      </c>
      <c r="E1106" s="38">
        <v>0</v>
      </c>
      <c r="F1106" s="37">
        <v>0</v>
      </c>
      <c r="G1106" s="39">
        <v>0</v>
      </c>
      <c r="H1106" s="40">
        <v>2.0363682494967299</v>
      </c>
      <c r="J1106" s="17">
        <v>17</v>
      </c>
      <c r="K1106" s="17" t="str">
        <f t="shared" si="36"/>
        <v>056-Office of Public Defense</v>
      </c>
      <c r="L1106" s="18" t="str">
        <f t="shared" si="35"/>
        <v>056</v>
      </c>
      <c r="M1106" s="19"/>
      <c r="N1106" s="19"/>
    </row>
    <row r="1107" spans="1:14" x14ac:dyDescent="0.2">
      <c r="A1107" s="43"/>
      <c r="B1107" s="36"/>
      <c r="C1107" s="37"/>
      <c r="D1107" s="37"/>
      <c r="E1107" s="38"/>
      <c r="F1107" s="37"/>
      <c r="G1107" s="39"/>
      <c r="H1107" s="40"/>
      <c r="J1107" s="17">
        <v>18</v>
      </c>
      <c r="K1107" s="17" t="str">
        <f t="shared" si="36"/>
        <v>056-Office of Public Defense</v>
      </c>
      <c r="L1107" s="18" t="str">
        <f t="shared" si="35"/>
        <v>056</v>
      </c>
      <c r="M1107" s="19"/>
      <c r="N1107" s="19"/>
    </row>
    <row r="1108" spans="1:14" x14ac:dyDescent="0.2">
      <c r="A1108" s="44"/>
      <c r="B1108" s="45">
        <v>76.457567989626938</v>
      </c>
      <c r="C1108" s="46">
        <v>2</v>
      </c>
      <c r="D1108" s="46">
        <v>2</v>
      </c>
      <c r="E1108" s="47">
        <v>0</v>
      </c>
      <c r="F1108" s="46">
        <v>0</v>
      </c>
      <c r="G1108" s="48">
        <v>4</v>
      </c>
      <c r="H1108" s="49">
        <v>80.457567989626938</v>
      </c>
      <c r="J1108" s="17">
        <v>19</v>
      </c>
      <c r="K1108" s="17" t="str">
        <f t="shared" si="36"/>
        <v>056-Office of Public Defense</v>
      </c>
      <c r="L1108" s="18" t="str">
        <f t="shared" ref="L1108:L1180" si="37">LEFT(K1108,3)</f>
        <v>056</v>
      </c>
      <c r="M1108" s="19"/>
      <c r="N1108" s="19"/>
    </row>
    <row r="1109" spans="1:14" x14ac:dyDescent="0.2">
      <c r="A1109" s="50"/>
      <c r="B1109" s="39"/>
      <c r="C1109" s="51"/>
      <c r="D1109" s="51"/>
      <c r="E1109" s="52"/>
      <c r="F1109" s="51"/>
      <c r="G1109" s="39"/>
      <c r="H1109" s="53"/>
      <c r="J1109" s="17">
        <v>20</v>
      </c>
      <c r="K1109" s="17" t="str">
        <f t="shared" si="36"/>
        <v>056-Office of Public Defense</v>
      </c>
      <c r="L1109" s="18" t="str">
        <f t="shared" si="37"/>
        <v>056</v>
      </c>
      <c r="M1109" s="19"/>
      <c r="N1109" s="19"/>
    </row>
    <row r="1110" spans="1:14" ht="15" customHeight="1" x14ac:dyDescent="0.25">
      <c r="A1110" s="42" t="s">
        <v>28</v>
      </c>
      <c r="B1110" s="36">
        <v>12.805341303646474</v>
      </c>
      <c r="C1110" s="37">
        <v>0</v>
      </c>
      <c r="D1110" s="37">
        <v>0</v>
      </c>
      <c r="E1110" s="38">
        <v>-14</v>
      </c>
      <c r="F1110" s="37">
        <v>15</v>
      </c>
      <c r="G1110" s="39">
        <v>1</v>
      </c>
      <c r="H1110" s="40">
        <v>13.805341303646474</v>
      </c>
      <c r="J1110" s="17">
        <v>21</v>
      </c>
      <c r="K1110" s="17" t="str">
        <f t="shared" si="36"/>
        <v>056-Office of Public Defense</v>
      </c>
      <c r="L1110" s="18" t="str">
        <f t="shared" si="37"/>
        <v>056</v>
      </c>
      <c r="M1110" s="19"/>
      <c r="N1110" s="19"/>
    </row>
    <row r="1111" spans="1:14" ht="15" x14ac:dyDescent="0.25">
      <c r="A1111" s="42" t="s">
        <v>29</v>
      </c>
      <c r="B1111" s="36">
        <v>27.230477960307805</v>
      </c>
      <c r="C1111" s="37">
        <v>0</v>
      </c>
      <c r="D1111" s="37">
        <v>0</v>
      </c>
      <c r="E1111" s="38">
        <v>8</v>
      </c>
      <c r="F1111" s="37">
        <v>27</v>
      </c>
      <c r="G1111" s="39">
        <v>35</v>
      </c>
      <c r="H1111" s="40">
        <v>62.230477960307809</v>
      </c>
      <c r="J1111" s="17">
        <v>22</v>
      </c>
      <c r="K1111" s="17" t="str">
        <f t="shared" si="36"/>
        <v>056-Office of Public Defense</v>
      </c>
      <c r="L1111" s="18" t="str">
        <f t="shared" si="37"/>
        <v>056</v>
      </c>
      <c r="M1111" s="19"/>
      <c r="N1111" s="19"/>
    </row>
    <row r="1112" spans="1:14" ht="15" customHeight="1" x14ac:dyDescent="0.25">
      <c r="A1112" s="42" t="s">
        <v>30</v>
      </c>
      <c r="B1112" s="36">
        <v>29.642001048875013</v>
      </c>
      <c r="C1112" s="37">
        <v>0</v>
      </c>
      <c r="D1112" s="37">
        <v>0</v>
      </c>
      <c r="E1112" s="38">
        <v>0</v>
      </c>
      <c r="F1112" s="37">
        <v>0</v>
      </c>
      <c r="G1112" s="39">
        <v>0</v>
      </c>
      <c r="H1112" s="40">
        <v>29.642001048875013</v>
      </c>
      <c r="J1112" s="17">
        <v>23</v>
      </c>
      <c r="K1112" s="17" t="str">
        <f t="shared" si="36"/>
        <v>056-Office of Public Defense</v>
      </c>
      <c r="L1112" s="18" t="str">
        <f t="shared" si="37"/>
        <v>056</v>
      </c>
      <c r="M1112" s="19"/>
      <c r="N1112" s="19"/>
    </row>
    <row r="1113" spans="1:14" ht="15" x14ac:dyDescent="0.25">
      <c r="A1113" s="54"/>
      <c r="B1113" s="36"/>
      <c r="C1113" s="37"/>
      <c r="D1113" s="37"/>
      <c r="E1113" s="38"/>
      <c r="F1113" s="37"/>
      <c r="G1113" s="39"/>
      <c r="H1113" s="40"/>
      <c r="J1113" s="17">
        <v>24</v>
      </c>
      <c r="K1113" s="17" t="str">
        <f t="shared" si="36"/>
        <v>056-Office of Public Defense</v>
      </c>
      <c r="L1113" s="18" t="str">
        <f t="shared" si="37"/>
        <v>056</v>
      </c>
      <c r="M1113" s="19"/>
      <c r="N1113" s="19"/>
    </row>
    <row r="1114" spans="1:14" x14ac:dyDescent="0.2">
      <c r="A1114" s="44" t="s">
        <v>31</v>
      </c>
      <c r="B1114" s="45">
        <v>69.677820312829297</v>
      </c>
      <c r="C1114" s="46">
        <v>0</v>
      </c>
      <c r="D1114" s="46">
        <v>0</v>
      </c>
      <c r="E1114" s="46">
        <v>-6</v>
      </c>
      <c r="F1114" s="46">
        <v>42</v>
      </c>
      <c r="G1114" s="46">
        <v>36</v>
      </c>
      <c r="H1114" s="49">
        <v>105.6778203128293</v>
      </c>
      <c r="J1114" s="17">
        <v>25</v>
      </c>
      <c r="K1114" s="17" t="str">
        <f t="shared" si="36"/>
        <v>056-Office of Public Defense</v>
      </c>
      <c r="L1114" s="18" t="str">
        <f t="shared" si="37"/>
        <v>056</v>
      </c>
      <c r="M1114" s="19"/>
      <c r="N1114" s="19"/>
    </row>
    <row r="1115" spans="1:14" ht="15" x14ac:dyDescent="0.25">
      <c r="A1115" s="54"/>
      <c r="B1115" s="36"/>
      <c r="C1115" s="37"/>
      <c r="D1115" s="37"/>
      <c r="E1115" s="38"/>
      <c r="F1115" s="37"/>
      <c r="G1115" s="39"/>
      <c r="H1115" s="40"/>
      <c r="J1115" s="17">
        <v>26</v>
      </c>
      <c r="K1115" s="17" t="str">
        <f t="shared" si="36"/>
        <v>056-Office of Public Defense</v>
      </c>
      <c r="L1115" s="18" t="str">
        <f t="shared" si="37"/>
        <v>056</v>
      </c>
      <c r="M1115" s="19"/>
      <c r="N1115" s="19"/>
    </row>
    <row r="1116" spans="1:14" ht="15" x14ac:dyDescent="0.25">
      <c r="A1116" s="54" t="s">
        <v>32</v>
      </c>
      <c r="B1116" s="36">
        <v>0.98105913636938569</v>
      </c>
      <c r="C1116" s="37">
        <v>0</v>
      </c>
      <c r="D1116" s="37">
        <v>0</v>
      </c>
      <c r="E1116" s="38">
        <v>0</v>
      </c>
      <c r="F1116" s="37">
        <v>0</v>
      </c>
      <c r="G1116" s="39">
        <v>0</v>
      </c>
      <c r="H1116" s="40">
        <v>0.98105913636938569</v>
      </c>
      <c r="J1116" s="17">
        <v>27</v>
      </c>
      <c r="K1116" s="17" t="str">
        <f t="shared" si="36"/>
        <v>056-Office of Public Defense</v>
      </c>
      <c r="L1116" s="18" t="str">
        <f t="shared" si="37"/>
        <v>056</v>
      </c>
      <c r="M1116" s="19" t="s">
        <v>33</v>
      </c>
      <c r="N1116" s="19"/>
    </row>
    <row r="1117" spans="1:14" ht="15" x14ac:dyDescent="0.25">
      <c r="A1117" s="54" t="s">
        <v>34</v>
      </c>
      <c r="B1117" s="36">
        <v>4.4222460990518897</v>
      </c>
      <c r="C1117" s="37">
        <v>0</v>
      </c>
      <c r="D1117" s="37">
        <v>0</v>
      </c>
      <c r="E1117" s="38">
        <v>0</v>
      </c>
      <c r="F1117" s="37">
        <v>0</v>
      </c>
      <c r="G1117" s="39">
        <v>0</v>
      </c>
      <c r="H1117" s="40">
        <v>4.4222460990518897</v>
      </c>
      <c r="J1117" s="17">
        <v>28</v>
      </c>
      <c r="K1117" s="17" t="str">
        <f t="shared" si="36"/>
        <v>056-Office of Public Defense</v>
      </c>
      <c r="L1117" s="18" t="str">
        <f t="shared" si="37"/>
        <v>056</v>
      </c>
      <c r="M1117" s="19" t="s">
        <v>35</v>
      </c>
      <c r="N1117" s="19"/>
    </row>
    <row r="1118" spans="1:14" ht="15" x14ac:dyDescent="0.25">
      <c r="A1118" s="54" t="s">
        <v>36</v>
      </c>
      <c r="B1118" s="36">
        <v>1.5566243279312002</v>
      </c>
      <c r="C1118" s="37">
        <v>0</v>
      </c>
      <c r="D1118" s="37">
        <v>0</v>
      </c>
      <c r="E1118" s="38">
        <v>0</v>
      </c>
      <c r="F1118" s="37">
        <v>0</v>
      </c>
      <c r="G1118" s="39">
        <v>0</v>
      </c>
      <c r="H1118" s="40">
        <v>1.5566243279312002</v>
      </c>
      <c r="J1118" s="17">
        <v>29</v>
      </c>
      <c r="K1118" s="17" t="str">
        <f t="shared" si="36"/>
        <v>056-Office of Public Defense</v>
      </c>
      <c r="L1118" s="18" t="str">
        <f t="shared" si="37"/>
        <v>056</v>
      </c>
      <c r="M1118" s="19" t="s">
        <v>37</v>
      </c>
      <c r="N1118" s="19"/>
    </row>
    <row r="1119" spans="1:14" ht="15" x14ac:dyDescent="0.25">
      <c r="A1119" s="54" t="s">
        <v>38</v>
      </c>
      <c r="B1119" s="36">
        <v>0</v>
      </c>
      <c r="C1119" s="37">
        <v>0</v>
      </c>
      <c r="D1119" s="37">
        <v>0</v>
      </c>
      <c r="E1119" s="38">
        <v>0</v>
      </c>
      <c r="F1119" s="37">
        <v>0</v>
      </c>
      <c r="G1119" s="39">
        <v>0</v>
      </c>
      <c r="H1119" s="40">
        <v>0</v>
      </c>
      <c r="J1119" s="17">
        <v>30</v>
      </c>
      <c r="K1119" s="17" t="str">
        <f t="shared" si="36"/>
        <v>056-Office of Public Defense</v>
      </c>
      <c r="L1119" s="18" t="str">
        <f t="shared" si="37"/>
        <v>056</v>
      </c>
      <c r="M1119" s="19" t="s">
        <v>39</v>
      </c>
      <c r="N1119" s="19"/>
    </row>
    <row r="1120" spans="1:14" ht="15" x14ac:dyDescent="0.25">
      <c r="A1120" s="54" t="s">
        <v>40</v>
      </c>
      <c r="B1120" s="36">
        <v>0</v>
      </c>
      <c r="C1120" s="37">
        <v>0</v>
      </c>
      <c r="D1120" s="37">
        <v>0</v>
      </c>
      <c r="E1120" s="38">
        <v>0</v>
      </c>
      <c r="F1120" s="37">
        <v>0</v>
      </c>
      <c r="G1120" s="39">
        <v>0</v>
      </c>
      <c r="H1120" s="40">
        <v>0</v>
      </c>
      <c r="J1120" s="17">
        <v>31</v>
      </c>
      <c r="K1120" s="17" t="str">
        <f t="shared" si="36"/>
        <v>056-Office of Public Defense</v>
      </c>
      <c r="L1120" s="18" t="str">
        <f t="shared" si="37"/>
        <v>056</v>
      </c>
      <c r="M1120" s="19" t="s">
        <v>41</v>
      </c>
      <c r="N1120" s="19"/>
    </row>
    <row r="1121" spans="1:14" ht="15" x14ac:dyDescent="0.25">
      <c r="A1121" s="54" t="s">
        <v>42</v>
      </c>
      <c r="B1121" s="36">
        <v>5.8076181299041645</v>
      </c>
      <c r="C1121" s="37">
        <v>0</v>
      </c>
      <c r="D1121" s="37">
        <v>0</v>
      </c>
      <c r="E1121" s="38">
        <v>-3</v>
      </c>
      <c r="F1121" s="37">
        <v>-3</v>
      </c>
      <c r="G1121" s="39">
        <v>-6</v>
      </c>
      <c r="H1121" s="40">
        <v>-0.19238187009583552</v>
      </c>
      <c r="J1121" s="17">
        <v>32</v>
      </c>
      <c r="K1121" s="17" t="str">
        <f t="shared" si="36"/>
        <v>056-Office of Public Defense</v>
      </c>
      <c r="L1121" s="18" t="str">
        <f t="shared" si="37"/>
        <v>056</v>
      </c>
      <c r="M1121" s="19" t="s">
        <v>43</v>
      </c>
      <c r="N1121" s="19"/>
    </row>
    <row r="1122" spans="1:14" ht="15" x14ac:dyDescent="0.25">
      <c r="A1122" s="54" t="s">
        <v>44</v>
      </c>
      <c r="B1122" s="36">
        <v>5.2066760645421102</v>
      </c>
      <c r="C1122" s="37">
        <v>0</v>
      </c>
      <c r="D1122" s="37">
        <v>0</v>
      </c>
      <c r="E1122" s="38">
        <v>0</v>
      </c>
      <c r="F1122" s="37">
        <v>0</v>
      </c>
      <c r="G1122" s="39">
        <v>0</v>
      </c>
      <c r="H1122" s="40">
        <v>5.2066760645421102</v>
      </c>
      <c r="J1122" s="17">
        <v>33</v>
      </c>
      <c r="K1122" s="17" t="str">
        <f t="shared" si="36"/>
        <v>056-Office of Public Defense</v>
      </c>
      <c r="L1122" s="18" t="str">
        <f t="shared" si="37"/>
        <v>056</v>
      </c>
      <c r="M1122" s="19" t="s">
        <v>45</v>
      </c>
      <c r="N1122" s="19"/>
    </row>
    <row r="1123" spans="1:14" ht="15" customHeight="1" x14ac:dyDescent="0.25">
      <c r="A1123" s="54" t="s">
        <v>46</v>
      </c>
      <c r="B1123" s="36">
        <v>0</v>
      </c>
      <c r="C1123" s="37">
        <v>0</v>
      </c>
      <c r="D1123" s="37">
        <v>0</v>
      </c>
      <c r="E1123" s="38">
        <v>0</v>
      </c>
      <c r="F1123" s="37">
        <v>0</v>
      </c>
      <c r="G1123" s="39">
        <v>0</v>
      </c>
      <c r="H1123" s="40">
        <v>0</v>
      </c>
      <c r="J1123" s="17">
        <v>34</v>
      </c>
      <c r="K1123" s="17" t="str">
        <f t="shared" si="36"/>
        <v>056-Office of Public Defense</v>
      </c>
      <c r="L1123" s="18" t="str">
        <f t="shared" si="37"/>
        <v>056</v>
      </c>
      <c r="M1123" s="19" t="s">
        <v>47</v>
      </c>
      <c r="N1123" s="19"/>
    </row>
    <row r="1124" spans="1:14" ht="15" x14ac:dyDescent="0.25">
      <c r="A1124" s="54" t="s">
        <v>48</v>
      </c>
      <c r="B1124" s="36">
        <v>0</v>
      </c>
      <c r="C1124" s="37">
        <v>0</v>
      </c>
      <c r="D1124" s="37">
        <v>0</v>
      </c>
      <c r="E1124" s="38">
        <v>1</v>
      </c>
      <c r="F1124" s="37">
        <v>0</v>
      </c>
      <c r="G1124" s="39">
        <v>1</v>
      </c>
      <c r="H1124" s="40">
        <v>1</v>
      </c>
      <c r="J1124" s="17">
        <v>35</v>
      </c>
      <c r="K1124" s="17" t="str">
        <f t="shared" si="36"/>
        <v>056-Office of Public Defense</v>
      </c>
      <c r="L1124" s="18" t="str">
        <f t="shared" si="37"/>
        <v>056</v>
      </c>
      <c r="M1124" s="56" t="s">
        <v>49</v>
      </c>
      <c r="N1124" s="19"/>
    </row>
    <row r="1125" spans="1:14" ht="15" x14ac:dyDescent="0.25">
      <c r="A1125" s="54" t="s">
        <v>50</v>
      </c>
      <c r="B1125" s="36">
        <v>1.9982476310664661</v>
      </c>
      <c r="C1125" s="37">
        <v>0</v>
      </c>
      <c r="D1125" s="37">
        <v>0</v>
      </c>
      <c r="E1125" s="38">
        <v>0</v>
      </c>
      <c r="F1125" s="37">
        <v>0</v>
      </c>
      <c r="G1125" s="39">
        <v>0</v>
      </c>
      <c r="H1125" s="40">
        <v>1.9982476310664661</v>
      </c>
      <c r="J1125" s="17">
        <v>36</v>
      </c>
      <c r="K1125" s="17" t="str">
        <f t="shared" si="36"/>
        <v>056-Office of Public Defense</v>
      </c>
      <c r="L1125" s="18" t="str">
        <f t="shared" si="37"/>
        <v>056</v>
      </c>
      <c r="M1125" s="19" t="s">
        <v>51</v>
      </c>
      <c r="N1125" s="19"/>
    </row>
    <row r="1126" spans="1:14" ht="15" customHeight="1" x14ac:dyDescent="0.25">
      <c r="A1126" s="54" t="s">
        <v>52</v>
      </c>
      <c r="B1126" s="36">
        <v>0</v>
      </c>
      <c r="C1126" s="37">
        <v>0</v>
      </c>
      <c r="D1126" s="37">
        <v>0</v>
      </c>
      <c r="E1126" s="38">
        <v>0</v>
      </c>
      <c r="F1126" s="37">
        <v>1</v>
      </c>
      <c r="G1126" s="39">
        <v>1</v>
      </c>
      <c r="H1126" s="40">
        <v>1</v>
      </c>
      <c r="J1126" s="17">
        <v>37</v>
      </c>
      <c r="K1126" s="17" t="str">
        <f t="shared" si="36"/>
        <v>056-Office of Public Defense</v>
      </c>
      <c r="L1126" s="18" t="str">
        <f t="shared" si="37"/>
        <v>056</v>
      </c>
      <c r="M1126" s="56" t="s">
        <v>53</v>
      </c>
      <c r="N1126" s="19"/>
    </row>
    <row r="1127" spans="1:14" ht="15" x14ac:dyDescent="0.25">
      <c r="A1127" s="54" t="s">
        <v>54</v>
      </c>
      <c r="B1127" s="36">
        <v>4.3932373639869384</v>
      </c>
      <c r="C1127" s="37">
        <v>0</v>
      </c>
      <c r="D1127" s="37">
        <v>0</v>
      </c>
      <c r="E1127" s="38">
        <v>0</v>
      </c>
      <c r="F1127" s="37">
        <v>0</v>
      </c>
      <c r="G1127" s="39">
        <v>0</v>
      </c>
      <c r="H1127" s="40">
        <v>4.3932373639869384</v>
      </c>
      <c r="J1127" s="17">
        <v>38</v>
      </c>
      <c r="K1127" s="17" t="str">
        <f t="shared" si="36"/>
        <v>056-Office of Public Defense</v>
      </c>
      <c r="L1127" s="18" t="str">
        <f t="shared" si="37"/>
        <v>056</v>
      </c>
      <c r="M1127" s="19" t="s">
        <v>55</v>
      </c>
      <c r="N1127" s="19"/>
    </row>
    <row r="1128" spans="1:14" ht="15" x14ac:dyDescent="0.25">
      <c r="A1128" s="54" t="s">
        <v>56</v>
      </c>
      <c r="B1128" s="36">
        <v>0</v>
      </c>
      <c r="C1128" s="37">
        <v>0</v>
      </c>
      <c r="D1128" s="37">
        <v>0</v>
      </c>
      <c r="E1128" s="38">
        <v>0</v>
      </c>
      <c r="F1128" s="37">
        <v>176</v>
      </c>
      <c r="G1128" s="39">
        <v>176</v>
      </c>
      <c r="H1128" s="40">
        <v>176</v>
      </c>
      <c r="J1128" s="17">
        <v>39</v>
      </c>
      <c r="K1128" s="17" t="str">
        <f t="shared" si="36"/>
        <v>056-Office of Public Defense</v>
      </c>
      <c r="L1128" s="18" t="str">
        <f t="shared" si="37"/>
        <v>056</v>
      </c>
      <c r="M1128" s="19" t="s">
        <v>57</v>
      </c>
      <c r="N1128" s="19"/>
    </row>
    <row r="1129" spans="1:14" ht="15" x14ac:dyDescent="0.25">
      <c r="A1129" s="54" t="s">
        <v>58</v>
      </c>
      <c r="B1129" s="36">
        <v>149.32481456659715</v>
      </c>
      <c r="C1129" s="37">
        <v>0</v>
      </c>
      <c r="D1129" s="37">
        <v>0</v>
      </c>
      <c r="E1129" s="38">
        <v>4</v>
      </c>
      <c r="F1129" s="37">
        <v>8</v>
      </c>
      <c r="G1129" s="39">
        <v>12</v>
      </c>
      <c r="H1129" s="40">
        <v>161.32481456659715</v>
      </c>
      <c r="J1129" s="17">
        <v>40</v>
      </c>
      <c r="K1129" s="17" t="str">
        <f t="shared" si="36"/>
        <v>056-Office of Public Defense</v>
      </c>
      <c r="L1129" s="18" t="str">
        <f t="shared" si="37"/>
        <v>056</v>
      </c>
      <c r="M1129" s="19" t="s">
        <v>59</v>
      </c>
      <c r="N1129" s="19"/>
    </row>
    <row r="1130" spans="1:14" ht="15" customHeight="1" x14ac:dyDescent="0.25">
      <c r="A1130" s="54" t="s">
        <v>60</v>
      </c>
      <c r="B1130" s="36">
        <v>0</v>
      </c>
      <c r="C1130" s="37">
        <v>0</v>
      </c>
      <c r="D1130" s="37">
        <v>0</v>
      </c>
      <c r="E1130" s="38">
        <v>0</v>
      </c>
      <c r="F1130" s="37">
        <v>1</v>
      </c>
      <c r="G1130" s="39">
        <v>1</v>
      </c>
      <c r="H1130" s="40">
        <v>1</v>
      </c>
      <c r="J1130" s="17">
        <v>41</v>
      </c>
      <c r="K1130" s="17" t="str">
        <f t="shared" si="36"/>
        <v>056-Office of Public Defense</v>
      </c>
      <c r="L1130" s="18" t="str">
        <f t="shared" si="37"/>
        <v>056</v>
      </c>
      <c r="M1130" s="56" t="s">
        <v>61</v>
      </c>
      <c r="N1130" s="19"/>
    </row>
    <row r="1131" spans="1:14" ht="15" customHeight="1" x14ac:dyDescent="0.25">
      <c r="A1131" s="54" t="s">
        <v>62</v>
      </c>
      <c r="B1131" s="36">
        <v>0</v>
      </c>
      <c r="C1131" s="37">
        <v>0</v>
      </c>
      <c r="D1131" s="37">
        <v>0</v>
      </c>
      <c r="E1131" s="38">
        <v>2</v>
      </c>
      <c r="F1131" s="37">
        <v>2</v>
      </c>
      <c r="G1131" s="39">
        <v>4</v>
      </c>
      <c r="H1131" s="40">
        <v>4</v>
      </c>
      <c r="J1131" s="17">
        <v>42</v>
      </c>
      <c r="K1131" s="17" t="str">
        <f t="shared" si="36"/>
        <v>056-Office of Public Defense</v>
      </c>
      <c r="L1131" s="18" t="str">
        <f t="shared" si="37"/>
        <v>056</v>
      </c>
      <c r="M1131" s="56" t="s">
        <v>63</v>
      </c>
      <c r="N1131" s="19"/>
    </row>
    <row r="1132" spans="1:14" ht="15" customHeight="1" x14ac:dyDescent="0.2">
      <c r="A1132" s="43"/>
      <c r="B1132" s="36"/>
      <c r="C1132" s="37"/>
      <c r="D1132" s="37"/>
      <c r="E1132" s="38"/>
      <c r="F1132" s="37"/>
      <c r="G1132" s="39"/>
      <c r="H1132" s="40"/>
      <c r="J1132" s="17">
        <v>43</v>
      </c>
      <c r="K1132" s="17" t="str">
        <f t="shared" si="36"/>
        <v>056-Office of Public Defense</v>
      </c>
      <c r="L1132" s="18" t="str">
        <f t="shared" si="37"/>
        <v>056</v>
      </c>
      <c r="M1132" s="19"/>
      <c r="N1132" s="19"/>
    </row>
    <row r="1133" spans="1:14" x14ac:dyDescent="0.2">
      <c r="A1133" s="44" t="s">
        <v>64</v>
      </c>
      <c r="B1133" s="45">
        <v>173.69052331944931</v>
      </c>
      <c r="C1133" s="46">
        <v>0</v>
      </c>
      <c r="D1133" s="46">
        <v>0</v>
      </c>
      <c r="E1133" s="47">
        <v>4</v>
      </c>
      <c r="F1133" s="46">
        <v>185</v>
      </c>
      <c r="G1133" s="48">
        <v>189</v>
      </c>
      <c r="H1133" s="49">
        <v>362.69052331944931</v>
      </c>
      <c r="J1133" s="17">
        <v>44</v>
      </c>
      <c r="K1133" s="17" t="str">
        <f t="shared" si="36"/>
        <v>056-Office of Public Defense</v>
      </c>
      <c r="L1133" s="18" t="str">
        <f t="shared" si="37"/>
        <v>056</v>
      </c>
      <c r="M1133" s="19"/>
      <c r="N1133" s="19"/>
    </row>
    <row r="1134" spans="1:14" x14ac:dyDescent="0.2">
      <c r="A1134" s="57"/>
      <c r="B1134" s="39"/>
      <c r="C1134" s="51"/>
      <c r="D1134" s="51"/>
      <c r="E1134" s="52"/>
      <c r="F1134" s="51"/>
      <c r="G1134" s="39"/>
      <c r="H1134" s="53"/>
      <c r="J1134" s="17">
        <v>45</v>
      </c>
      <c r="K1134" s="17" t="str">
        <f t="shared" si="36"/>
        <v>056-Office of Public Defense</v>
      </c>
      <c r="L1134" s="18" t="str">
        <f t="shared" si="37"/>
        <v>056</v>
      </c>
      <c r="M1134" s="19"/>
      <c r="N1134" s="19"/>
    </row>
    <row r="1135" spans="1:14" ht="15" x14ac:dyDescent="0.25">
      <c r="A1135" s="54" t="s">
        <v>65</v>
      </c>
      <c r="B1135" s="36">
        <v>0.24030772088055308</v>
      </c>
      <c r="C1135" s="37">
        <v>0</v>
      </c>
      <c r="D1135" s="37">
        <v>0</v>
      </c>
      <c r="E1135" s="38">
        <v>0</v>
      </c>
      <c r="F1135" s="37">
        <v>0</v>
      </c>
      <c r="G1135" s="39">
        <v>0</v>
      </c>
      <c r="H1135" s="40">
        <v>0.24030772088055308</v>
      </c>
      <c r="J1135" s="17">
        <v>46</v>
      </c>
      <c r="K1135" s="17" t="str">
        <f t="shared" si="36"/>
        <v>056-Office of Public Defense</v>
      </c>
      <c r="L1135" s="18" t="str">
        <f t="shared" si="37"/>
        <v>056</v>
      </c>
      <c r="M1135" s="19"/>
      <c r="N1135" s="19"/>
    </row>
    <row r="1136" spans="1:14" ht="15" x14ac:dyDescent="0.25">
      <c r="A1136" s="54" t="s">
        <v>66</v>
      </c>
      <c r="B1136" s="36">
        <v>0</v>
      </c>
      <c r="C1136" s="37">
        <v>0</v>
      </c>
      <c r="D1136" s="37">
        <v>0</v>
      </c>
      <c r="E1136" s="38">
        <v>0</v>
      </c>
      <c r="F1136" s="37">
        <v>0</v>
      </c>
      <c r="G1136" s="39">
        <v>0</v>
      </c>
      <c r="H1136" s="40">
        <v>0</v>
      </c>
      <c r="J1136" s="17">
        <v>47</v>
      </c>
      <c r="K1136" s="17" t="str">
        <f t="shared" si="36"/>
        <v>056-Office of Public Defense</v>
      </c>
      <c r="L1136" s="18" t="str">
        <f t="shared" si="37"/>
        <v>056</v>
      </c>
      <c r="M1136" s="19"/>
      <c r="N1136" s="19"/>
    </row>
    <row r="1137" spans="1:14" ht="15" x14ac:dyDescent="0.25">
      <c r="A1137" s="54" t="s">
        <v>67</v>
      </c>
      <c r="B1137" s="36">
        <v>0</v>
      </c>
      <c r="C1137" s="37">
        <v>0</v>
      </c>
      <c r="D1137" s="37">
        <v>0</v>
      </c>
      <c r="E1137" s="38">
        <v>0</v>
      </c>
      <c r="F1137" s="37">
        <v>0</v>
      </c>
      <c r="G1137" s="39">
        <v>0</v>
      </c>
      <c r="H1137" s="40">
        <v>0</v>
      </c>
      <c r="J1137" s="17">
        <v>48</v>
      </c>
      <c r="K1137" s="17" t="str">
        <f t="shared" si="36"/>
        <v>056-Office of Public Defense</v>
      </c>
      <c r="L1137" s="18" t="str">
        <f t="shared" si="37"/>
        <v>056</v>
      </c>
      <c r="M1137" s="19"/>
      <c r="N1137" s="19"/>
    </row>
    <row r="1138" spans="1:14" ht="15" x14ac:dyDescent="0.25">
      <c r="A1138" s="54" t="s">
        <v>68</v>
      </c>
      <c r="B1138" s="36">
        <v>0.58414783139890036</v>
      </c>
      <c r="C1138" s="37">
        <v>0</v>
      </c>
      <c r="D1138" s="37">
        <v>0</v>
      </c>
      <c r="E1138" s="38">
        <v>0</v>
      </c>
      <c r="F1138" s="37">
        <v>0</v>
      </c>
      <c r="G1138" s="39">
        <v>0</v>
      </c>
      <c r="H1138" s="40">
        <v>0.58414783139890036</v>
      </c>
      <c r="J1138" s="17">
        <v>49</v>
      </c>
      <c r="K1138" s="17" t="str">
        <f t="shared" si="36"/>
        <v>056-Office of Public Defense</v>
      </c>
      <c r="L1138" s="18" t="str">
        <f t="shared" si="37"/>
        <v>056</v>
      </c>
      <c r="M1138" s="19"/>
      <c r="N1138" s="19"/>
    </row>
    <row r="1139" spans="1:14" ht="15" x14ac:dyDescent="0.25">
      <c r="A1139" s="54" t="s">
        <v>69</v>
      </c>
      <c r="B1139" s="36">
        <v>0</v>
      </c>
      <c r="C1139" s="37">
        <v>0</v>
      </c>
      <c r="D1139" s="37">
        <v>0</v>
      </c>
      <c r="E1139" s="38">
        <v>0</v>
      </c>
      <c r="F1139" s="37">
        <v>0</v>
      </c>
      <c r="G1139" s="39">
        <v>0</v>
      </c>
      <c r="H1139" s="40">
        <v>0</v>
      </c>
      <c r="J1139" s="17">
        <v>50</v>
      </c>
      <c r="K1139" s="17" t="str">
        <f t="shared" si="36"/>
        <v>056-Office of Public Defense</v>
      </c>
      <c r="L1139" s="18" t="str">
        <f t="shared" si="37"/>
        <v>056</v>
      </c>
      <c r="M1139" s="19"/>
      <c r="N1139" s="19"/>
    </row>
    <row r="1140" spans="1:14" ht="15" x14ac:dyDescent="0.25">
      <c r="A1140" s="54" t="s">
        <v>70</v>
      </c>
      <c r="B1140" s="36">
        <v>2.4510731071572209</v>
      </c>
      <c r="C1140" s="37">
        <v>0</v>
      </c>
      <c r="D1140" s="37">
        <v>0</v>
      </c>
      <c r="E1140" s="38">
        <v>0</v>
      </c>
      <c r="F1140" s="37">
        <v>0</v>
      </c>
      <c r="G1140" s="39">
        <v>0</v>
      </c>
      <c r="H1140" s="40">
        <v>2.4510731071572209</v>
      </c>
      <c r="J1140" s="17">
        <v>51</v>
      </c>
      <c r="K1140" s="17" t="str">
        <f t="shared" si="36"/>
        <v>056-Office of Public Defense</v>
      </c>
      <c r="L1140" s="18" t="str">
        <f t="shared" si="37"/>
        <v>056</v>
      </c>
      <c r="M1140" s="19"/>
      <c r="N1140" s="19"/>
    </row>
    <row r="1141" spans="1:14" ht="15" x14ac:dyDescent="0.25">
      <c r="A1141" s="54" t="s">
        <v>71</v>
      </c>
      <c r="B1141" s="36">
        <v>1.4375E-15</v>
      </c>
      <c r="C1141" s="37">
        <v>0</v>
      </c>
      <c r="D1141" s="37">
        <v>0</v>
      </c>
      <c r="E1141" s="38">
        <v>0</v>
      </c>
      <c r="F1141" s="37">
        <v>0</v>
      </c>
      <c r="G1141" s="39">
        <v>0</v>
      </c>
      <c r="H1141" s="40">
        <v>1.4375E-15</v>
      </c>
      <c r="J1141" s="17">
        <v>52</v>
      </c>
      <c r="K1141" s="17" t="str">
        <f t="shared" si="36"/>
        <v>056-Office of Public Defense</v>
      </c>
      <c r="L1141" s="18" t="str">
        <f t="shared" si="37"/>
        <v>056</v>
      </c>
      <c r="M1141" s="19"/>
      <c r="N1141" s="19"/>
    </row>
    <row r="1142" spans="1:14" ht="15" x14ac:dyDescent="0.25">
      <c r="A1142" s="54" t="s">
        <v>72</v>
      </c>
      <c r="B1142" s="36">
        <v>0.65516188149053134</v>
      </c>
      <c r="C1142" s="37">
        <v>0</v>
      </c>
      <c r="D1142" s="37">
        <v>0</v>
      </c>
      <c r="E1142" s="38">
        <v>0</v>
      </c>
      <c r="F1142" s="37">
        <v>0</v>
      </c>
      <c r="G1142" s="39">
        <v>0</v>
      </c>
      <c r="H1142" s="40">
        <v>0.65516188149053134</v>
      </c>
      <c r="J1142" s="17">
        <v>53</v>
      </c>
      <c r="K1142" s="17" t="str">
        <f t="shared" si="36"/>
        <v>056-Office of Public Defense</v>
      </c>
      <c r="L1142" s="18" t="str">
        <f t="shared" si="37"/>
        <v>056</v>
      </c>
      <c r="M1142" s="19"/>
      <c r="N1142" s="19"/>
    </row>
    <row r="1143" spans="1:14" ht="15" x14ac:dyDescent="0.25">
      <c r="A1143" s="54" t="s">
        <v>73</v>
      </c>
      <c r="B1143" s="36">
        <v>0</v>
      </c>
      <c r="C1143" s="37">
        <v>0</v>
      </c>
      <c r="D1143" s="37">
        <v>0</v>
      </c>
      <c r="E1143" s="38">
        <v>0</v>
      </c>
      <c r="F1143" s="37">
        <v>0</v>
      </c>
      <c r="G1143" s="39">
        <v>0</v>
      </c>
      <c r="H1143" s="40">
        <v>0</v>
      </c>
      <c r="J1143" s="17">
        <v>54</v>
      </c>
      <c r="K1143" s="17" t="str">
        <f t="shared" si="36"/>
        <v>056-Office of Public Defense</v>
      </c>
      <c r="L1143" s="18" t="str">
        <f t="shared" si="37"/>
        <v>056</v>
      </c>
      <c r="M1143" s="19"/>
      <c r="N1143" s="19"/>
    </row>
    <row r="1144" spans="1:14" ht="15" x14ac:dyDescent="0.25">
      <c r="A1144" s="54" t="s">
        <v>74</v>
      </c>
      <c r="B1144" s="36">
        <v>11.742516799022603</v>
      </c>
      <c r="C1144" s="37">
        <v>0</v>
      </c>
      <c r="D1144" s="37">
        <v>0</v>
      </c>
      <c r="E1144" s="38">
        <v>0</v>
      </c>
      <c r="F1144" s="37">
        <v>0</v>
      </c>
      <c r="G1144" s="39">
        <v>0</v>
      </c>
      <c r="H1144" s="40">
        <v>11.742516799022603</v>
      </c>
      <c r="J1144" s="17">
        <v>55</v>
      </c>
      <c r="K1144" s="17" t="str">
        <f t="shared" si="36"/>
        <v>056-Office of Public Defense</v>
      </c>
      <c r="L1144" s="18" t="str">
        <f t="shared" si="37"/>
        <v>056</v>
      </c>
      <c r="M1144" s="19"/>
      <c r="N1144" s="19"/>
    </row>
    <row r="1145" spans="1:14" ht="15" x14ac:dyDescent="0.25">
      <c r="A1145" s="54" t="s">
        <v>75</v>
      </c>
      <c r="B1145" s="36">
        <v>3.9621461117094539</v>
      </c>
      <c r="C1145" s="37">
        <v>0</v>
      </c>
      <c r="D1145" s="37">
        <v>0</v>
      </c>
      <c r="E1145" s="38">
        <v>1</v>
      </c>
      <c r="F1145" s="37">
        <v>1</v>
      </c>
      <c r="G1145" s="39">
        <v>2</v>
      </c>
      <c r="H1145" s="40">
        <v>5.9621461117094539</v>
      </c>
      <c r="J1145" s="17">
        <v>56</v>
      </c>
      <c r="K1145" s="17" t="str">
        <f t="shared" si="36"/>
        <v>056-Office of Public Defense</v>
      </c>
      <c r="L1145" s="18" t="str">
        <f t="shared" si="37"/>
        <v>056</v>
      </c>
      <c r="M1145" s="19"/>
      <c r="N1145" s="19"/>
    </row>
    <row r="1146" spans="1:14" ht="15" x14ac:dyDescent="0.25">
      <c r="A1146" s="54" t="s">
        <v>76</v>
      </c>
      <c r="B1146" s="36">
        <v>2.0846266949844794</v>
      </c>
      <c r="C1146" s="37">
        <v>0</v>
      </c>
      <c r="D1146" s="37">
        <v>0</v>
      </c>
      <c r="E1146" s="38">
        <v>0</v>
      </c>
      <c r="F1146" s="37">
        <v>0</v>
      </c>
      <c r="G1146" s="39">
        <v>0</v>
      </c>
      <c r="H1146" s="40">
        <v>2.0846266949844794</v>
      </c>
      <c r="J1146" s="17">
        <v>57</v>
      </c>
      <c r="K1146" s="17" t="str">
        <f t="shared" si="36"/>
        <v>056-Office of Public Defense</v>
      </c>
      <c r="L1146" s="18" t="str">
        <f t="shared" si="37"/>
        <v>056</v>
      </c>
      <c r="M1146" s="19"/>
      <c r="N1146" s="19"/>
    </row>
    <row r="1147" spans="1:14" ht="15" x14ac:dyDescent="0.25">
      <c r="A1147" s="54" t="s">
        <v>77</v>
      </c>
      <c r="B1147" s="36">
        <v>7.5768809472993341</v>
      </c>
      <c r="C1147" s="37">
        <v>0</v>
      </c>
      <c r="D1147" s="37">
        <v>0</v>
      </c>
      <c r="E1147" s="38">
        <v>0</v>
      </c>
      <c r="F1147" s="37">
        <v>0</v>
      </c>
      <c r="G1147" s="39">
        <v>0</v>
      </c>
      <c r="H1147" s="40">
        <v>7.5768809472993341</v>
      </c>
      <c r="J1147" s="17">
        <v>58</v>
      </c>
      <c r="K1147" s="17" t="str">
        <f t="shared" si="36"/>
        <v>056-Office of Public Defense</v>
      </c>
      <c r="L1147" s="18" t="str">
        <f t="shared" si="37"/>
        <v>056</v>
      </c>
      <c r="M1147" s="19"/>
      <c r="N1147" s="19"/>
    </row>
    <row r="1148" spans="1:14" ht="15" x14ac:dyDescent="0.25">
      <c r="A1148" s="54" t="s">
        <v>78</v>
      </c>
      <c r="B1148" s="36">
        <v>0</v>
      </c>
      <c r="C1148" s="37">
        <v>0</v>
      </c>
      <c r="D1148" s="37">
        <v>0</v>
      </c>
      <c r="E1148" s="38">
        <v>0</v>
      </c>
      <c r="F1148" s="37">
        <v>0</v>
      </c>
      <c r="G1148" s="39">
        <v>0</v>
      </c>
      <c r="H1148" s="40">
        <v>0</v>
      </c>
      <c r="J1148" s="17">
        <v>59</v>
      </c>
      <c r="K1148" s="17" t="str">
        <f t="shared" si="36"/>
        <v>056-Office of Public Defense</v>
      </c>
      <c r="L1148" s="18" t="str">
        <f t="shared" si="37"/>
        <v>056</v>
      </c>
      <c r="M1148" s="19"/>
      <c r="N1148" s="19"/>
    </row>
    <row r="1149" spans="1:14" ht="15" x14ac:dyDescent="0.25">
      <c r="A1149" s="54" t="s">
        <v>79</v>
      </c>
      <c r="B1149" s="36">
        <v>0</v>
      </c>
      <c r="C1149" s="37">
        <v>0</v>
      </c>
      <c r="D1149" s="37">
        <v>0</v>
      </c>
      <c r="E1149" s="38">
        <v>0</v>
      </c>
      <c r="F1149" s="37">
        <v>0</v>
      </c>
      <c r="G1149" s="39">
        <v>0</v>
      </c>
      <c r="H1149" s="40">
        <v>0</v>
      </c>
      <c r="J1149" s="17">
        <v>60</v>
      </c>
      <c r="K1149" s="17" t="str">
        <f t="shared" si="36"/>
        <v>056-Office of Public Defense</v>
      </c>
      <c r="L1149" s="18" t="str">
        <f t="shared" si="37"/>
        <v>056</v>
      </c>
      <c r="M1149" s="19"/>
      <c r="N1149" s="19"/>
    </row>
    <row r="1150" spans="1:14" ht="15" customHeight="1" x14ac:dyDescent="0.25">
      <c r="A1150" s="54"/>
      <c r="B1150" s="36"/>
      <c r="C1150" s="37"/>
      <c r="D1150" s="37"/>
      <c r="E1150" s="38"/>
      <c r="F1150" s="37"/>
      <c r="G1150" s="39"/>
      <c r="H1150" s="40"/>
      <c r="J1150" s="17">
        <v>61</v>
      </c>
      <c r="K1150" s="17" t="str">
        <f t="shared" si="36"/>
        <v>056-Office of Public Defense</v>
      </c>
      <c r="L1150" s="18" t="str">
        <f t="shared" si="37"/>
        <v>056</v>
      </c>
      <c r="M1150" s="19"/>
      <c r="N1150" s="19"/>
    </row>
    <row r="1151" spans="1:14" x14ac:dyDescent="0.2">
      <c r="A1151" s="44" t="s">
        <v>80</v>
      </c>
      <c r="B1151" s="45">
        <v>29.296861093943075</v>
      </c>
      <c r="C1151" s="46">
        <v>0</v>
      </c>
      <c r="D1151" s="46">
        <v>0</v>
      </c>
      <c r="E1151" s="47">
        <v>1</v>
      </c>
      <c r="F1151" s="46">
        <v>1</v>
      </c>
      <c r="G1151" s="48">
        <v>2</v>
      </c>
      <c r="H1151" s="49">
        <v>31.296861093943075</v>
      </c>
      <c r="J1151" s="17">
        <v>62</v>
      </c>
      <c r="K1151" s="17" t="str">
        <f t="shared" si="36"/>
        <v>056-Office of Public Defense</v>
      </c>
      <c r="L1151" s="18" t="str">
        <f t="shared" si="37"/>
        <v>056</v>
      </c>
      <c r="M1151" s="19"/>
      <c r="N1151" s="19"/>
    </row>
    <row r="1152" spans="1:14" ht="15" x14ac:dyDescent="0.25">
      <c r="A1152" s="54"/>
      <c r="B1152" s="36"/>
      <c r="C1152" s="37"/>
      <c r="D1152" s="37"/>
      <c r="E1152" s="38"/>
      <c r="F1152" s="37"/>
      <c r="G1152" s="39"/>
      <c r="H1152" s="40"/>
      <c r="J1152" s="17">
        <v>63</v>
      </c>
      <c r="K1152" s="17" t="str">
        <f t="shared" si="36"/>
        <v>056-Office of Public Defense</v>
      </c>
      <c r="L1152" s="18" t="str">
        <f t="shared" si="37"/>
        <v>056</v>
      </c>
      <c r="M1152" s="19"/>
      <c r="N1152" s="19"/>
    </row>
    <row r="1153" spans="1:14" ht="15" x14ac:dyDescent="0.25">
      <c r="A1153" s="54" t="s">
        <v>81</v>
      </c>
      <c r="B1153" s="36">
        <v>7.4669938360827199</v>
      </c>
      <c r="C1153" s="37">
        <v>0</v>
      </c>
      <c r="D1153" s="37">
        <v>0</v>
      </c>
      <c r="E1153" s="38">
        <v>0</v>
      </c>
      <c r="F1153" s="37">
        <v>0</v>
      </c>
      <c r="G1153" s="39">
        <v>0</v>
      </c>
      <c r="H1153" s="40">
        <v>7.4669938360827199</v>
      </c>
      <c r="J1153" s="17">
        <v>64</v>
      </c>
      <c r="K1153" s="17" t="str">
        <f t="shared" si="36"/>
        <v>056-Office of Public Defense</v>
      </c>
      <c r="L1153" s="18" t="str">
        <f t="shared" si="37"/>
        <v>056</v>
      </c>
      <c r="M1153" s="19"/>
      <c r="N1153" s="19"/>
    </row>
    <row r="1154" spans="1:14" ht="15" customHeight="1" x14ac:dyDescent="0.2">
      <c r="A1154" s="44" t="s">
        <v>82</v>
      </c>
      <c r="B1154" s="45">
        <v>7.4669938360827199</v>
      </c>
      <c r="C1154" s="46">
        <v>0</v>
      </c>
      <c r="D1154" s="46">
        <v>0</v>
      </c>
      <c r="E1154" s="47">
        <v>0</v>
      </c>
      <c r="F1154" s="46">
        <v>0</v>
      </c>
      <c r="G1154" s="48">
        <v>0</v>
      </c>
      <c r="H1154" s="49">
        <v>7.4669938360827199</v>
      </c>
      <c r="J1154" s="17">
        <v>65</v>
      </c>
      <c r="K1154" s="17" t="str">
        <f t="shared" si="36"/>
        <v>056-Office of Public Defense</v>
      </c>
      <c r="L1154" s="18" t="str">
        <f t="shared" si="37"/>
        <v>056</v>
      </c>
      <c r="M1154" s="19"/>
      <c r="N1154" s="19"/>
    </row>
    <row r="1155" spans="1:14" ht="15" x14ac:dyDescent="0.25">
      <c r="A1155" s="54"/>
      <c r="B1155" s="54"/>
      <c r="C1155" s="54"/>
      <c r="D1155" s="54"/>
      <c r="E1155" s="54"/>
      <c r="F1155" s="54"/>
      <c r="G1155" s="54"/>
      <c r="H1155" s="54"/>
      <c r="J1155" s="17">
        <v>66</v>
      </c>
      <c r="K1155" s="17" t="str">
        <f t="shared" si="36"/>
        <v>056-Office of Public Defense</v>
      </c>
      <c r="L1155" s="18" t="str">
        <f t="shared" si="37"/>
        <v>056</v>
      </c>
      <c r="M1155" s="19"/>
      <c r="N1155" s="19"/>
    </row>
    <row r="1156" spans="1:14" x14ac:dyDescent="0.2">
      <c r="A1156" s="58"/>
      <c r="B1156" s="39"/>
      <c r="C1156" s="51"/>
      <c r="D1156" s="51"/>
      <c r="E1156" s="52"/>
      <c r="F1156" s="51"/>
      <c r="G1156" s="39"/>
      <c r="H1156" s="53"/>
      <c r="J1156" s="17">
        <v>67</v>
      </c>
      <c r="K1156" s="17" t="str">
        <f t="shared" si="36"/>
        <v>056-Office of Public Defense</v>
      </c>
      <c r="L1156" s="18" t="str">
        <f t="shared" si="37"/>
        <v>056</v>
      </c>
      <c r="M1156" s="19"/>
      <c r="N1156" s="19"/>
    </row>
    <row r="1157" spans="1:14" x14ac:dyDescent="0.2">
      <c r="A1157" s="59" t="s">
        <v>83</v>
      </c>
      <c r="B1157" s="60">
        <v>356.58976655193135</v>
      </c>
      <c r="C1157" s="61">
        <v>2</v>
      </c>
      <c r="D1157" s="61">
        <v>2</v>
      </c>
      <c r="E1157" s="62">
        <v>-1</v>
      </c>
      <c r="F1157" s="61">
        <v>228</v>
      </c>
      <c r="G1157" s="60">
        <v>231</v>
      </c>
      <c r="H1157" s="63">
        <v>587.58976655193135</v>
      </c>
      <c r="J1157" s="17">
        <v>68</v>
      </c>
      <c r="K1157" s="17" t="str">
        <f t="shared" si="36"/>
        <v>056-Office of Public Defense</v>
      </c>
      <c r="L1157" s="18" t="str">
        <f t="shared" si="37"/>
        <v>056</v>
      </c>
      <c r="M1157" s="19"/>
      <c r="N1157" s="19"/>
    </row>
    <row r="1158" spans="1:14" x14ac:dyDescent="0.2">
      <c r="A1158" s="64"/>
      <c r="B1158" s="65"/>
      <c r="C1158" s="65"/>
      <c r="D1158" s="65"/>
      <c r="E1158" s="65"/>
      <c r="F1158" s="65"/>
      <c r="G1158" s="65"/>
      <c r="H1158" s="65"/>
      <c r="J1158" s="17">
        <v>1</v>
      </c>
      <c r="K1158" s="17" t="str">
        <f>IF(J1158=7,A1005,IF(J1158&gt;7,K1148,""))</f>
        <v/>
      </c>
      <c r="L1158" s="18" t="str">
        <f t="shared" si="37"/>
        <v/>
      </c>
      <c r="M1158" s="19"/>
      <c r="N1158" s="19"/>
    </row>
    <row r="1159" spans="1:14" x14ac:dyDescent="0.2">
      <c r="A1159" s="64"/>
      <c r="B1159" s="65"/>
      <c r="C1159" s="65"/>
      <c r="D1159" s="65"/>
      <c r="E1159" s="65"/>
      <c r="F1159" s="65"/>
      <c r="G1159" s="65"/>
      <c r="H1159" s="65"/>
      <c r="J1159" s="17">
        <v>2</v>
      </c>
      <c r="K1159" s="17" t="str">
        <f>IF(J1159=7,A1006,IF(J1159&gt;7,K1158,""))</f>
        <v/>
      </c>
      <c r="L1159" s="18" t="str">
        <f t="shared" si="37"/>
        <v/>
      </c>
      <c r="M1159" s="19"/>
      <c r="N1159" s="19"/>
    </row>
    <row r="1160" spans="1:14" ht="15" customHeight="1" x14ac:dyDescent="0.25">
      <c r="A1160"/>
      <c r="B1160"/>
      <c r="C1160"/>
      <c r="D1160"/>
      <c r="E1160"/>
      <c r="F1160"/>
      <c r="G1160"/>
      <c r="H1160"/>
      <c r="J1160" s="17">
        <v>3</v>
      </c>
      <c r="K1160" s="17" t="str">
        <f>IF(J1160=7,A1007,IF(J1160&gt;7,K1159,""))</f>
        <v/>
      </c>
      <c r="L1160" s="18" t="str">
        <f t="shared" si="37"/>
        <v/>
      </c>
      <c r="M1160" s="19"/>
      <c r="N1160" s="19"/>
    </row>
    <row r="1161" spans="1:14" ht="15" x14ac:dyDescent="0.25">
      <c r="A1161"/>
      <c r="B1161"/>
      <c r="C1161"/>
      <c r="D1161"/>
      <c r="E1161"/>
      <c r="F1161"/>
      <c r="G1161"/>
      <c r="H1161"/>
      <c r="J1161" s="17">
        <v>4</v>
      </c>
      <c r="K1161" s="17" t="str">
        <f>IF(J1161=7,A1008,IF(J1161&gt;7,K1160,""))</f>
        <v/>
      </c>
      <c r="L1161" s="18" t="str">
        <f t="shared" si="37"/>
        <v/>
      </c>
      <c r="M1161" s="19"/>
      <c r="N1161" s="19"/>
    </row>
    <row r="1162" spans="1:14" ht="15" customHeight="1" x14ac:dyDescent="0.25">
      <c r="A1162" s="21" t="s">
        <v>7</v>
      </c>
      <c r="B1162" s="22"/>
      <c r="C1162" s="22"/>
      <c r="D1162" s="22"/>
      <c r="E1162" s="22"/>
      <c r="F1162" s="22"/>
      <c r="G1162" s="22"/>
      <c r="H1162" s="22"/>
      <c r="J1162" s="17">
        <v>5</v>
      </c>
      <c r="K1162" s="17" t="str">
        <f>IF(J1162=7,A1009,IF(J1162&gt;7,K1161,""))</f>
        <v/>
      </c>
      <c r="L1162" s="18" t="str">
        <f t="shared" si="37"/>
        <v/>
      </c>
      <c r="M1162" s="19"/>
      <c r="N1162" s="19"/>
    </row>
    <row r="1163" spans="1:14" ht="15" x14ac:dyDescent="0.25">
      <c r="A1163" s="23" t="s">
        <v>8</v>
      </c>
      <c r="B1163" s="24"/>
      <c r="C1163" s="24"/>
      <c r="D1163" s="24"/>
      <c r="E1163" s="24"/>
      <c r="F1163" s="24"/>
      <c r="G1163" s="24"/>
      <c r="H1163" s="24"/>
      <c r="J1163" s="17">
        <v>6</v>
      </c>
      <c r="K1163" s="17" t="str">
        <f>IF(J1163=7,A1010,IF(J1163&gt;7,K1162,""))</f>
        <v/>
      </c>
      <c r="L1163" s="18" t="str">
        <f t="shared" si="37"/>
        <v/>
      </c>
      <c r="M1163" s="19"/>
      <c r="N1163" s="19"/>
    </row>
    <row r="1164" spans="1:14" ht="15" x14ac:dyDescent="0.25">
      <c r="A1164" s="25" t="s">
        <v>100</v>
      </c>
      <c r="B1164" s="22"/>
      <c r="C1164" s="22"/>
      <c r="D1164" s="22"/>
      <c r="E1164" s="22"/>
      <c r="F1164" s="22"/>
      <c r="G1164" s="22"/>
      <c r="H1164" s="22"/>
      <c r="J1164" s="17">
        <v>7</v>
      </c>
      <c r="K1164" s="17" t="str">
        <f>IF(J1164=7,A1164,IF(J1164&gt;7,K1163,""))</f>
        <v>057-Office of Civil Legal Aid</v>
      </c>
      <c r="L1164" s="18" t="str">
        <f t="shared" si="37"/>
        <v>057</v>
      </c>
      <c r="M1164" s="19"/>
      <c r="N1164" s="19"/>
    </row>
    <row r="1165" spans="1:14" ht="15" x14ac:dyDescent="0.25">
      <c r="A1165" s="25"/>
      <c r="B1165" s="22"/>
      <c r="C1165" s="22"/>
      <c r="D1165" s="22"/>
      <c r="E1165" s="22"/>
      <c r="F1165" s="22"/>
      <c r="G1165" s="22"/>
      <c r="H1165" s="22"/>
      <c r="J1165" s="17">
        <v>8</v>
      </c>
      <c r="K1165" s="17" t="str">
        <f t="shared" ref="K1165:K1225" si="38">IF(J1165=7,A1012,IF(J1165&gt;7,K1164,""))</f>
        <v>057-Office of Civil Legal Aid</v>
      </c>
      <c r="L1165" s="18" t="str">
        <f t="shared" si="37"/>
        <v>057</v>
      </c>
      <c r="M1165" s="19"/>
      <c r="N1165" s="19"/>
    </row>
    <row r="1166" spans="1:14" ht="15" x14ac:dyDescent="0.25">
      <c r="A1166" s="26"/>
      <c r="B1166" s="27"/>
      <c r="C1166" s="94" t="s">
        <v>10</v>
      </c>
      <c r="D1166" s="95"/>
      <c r="E1166" s="94" t="s">
        <v>11</v>
      </c>
      <c r="F1166" s="95"/>
      <c r="G1166" s="28"/>
      <c r="H1166" s="28"/>
      <c r="J1166" s="17">
        <v>9</v>
      </c>
      <c r="K1166" s="17" t="str">
        <f t="shared" si="38"/>
        <v>057-Office of Civil Legal Aid</v>
      </c>
      <c r="L1166" s="18" t="str">
        <f t="shared" si="37"/>
        <v>057</v>
      </c>
      <c r="M1166" s="19"/>
      <c r="N1166" s="19"/>
    </row>
    <row r="1167" spans="1:14" ht="24" x14ac:dyDescent="0.2">
      <c r="A1167" s="29" t="s">
        <v>12</v>
      </c>
      <c r="B1167" s="30" t="s">
        <v>13</v>
      </c>
      <c r="C1167" s="31" t="s">
        <v>14</v>
      </c>
      <c r="D1167" s="32" t="s">
        <v>15</v>
      </c>
      <c r="E1167" s="31" t="s">
        <v>14</v>
      </c>
      <c r="F1167" s="32" t="s">
        <v>15</v>
      </c>
      <c r="G1167" s="33" t="s">
        <v>16</v>
      </c>
      <c r="H1167" s="33" t="s">
        <v>17</v>
      </c>
      <c r="J1167" s="17">
        <v>10</v>
      </c>
      <c r="K1167" s="17" t="str">
        <f t="shared" si="38"/>
        <v>057-Office of Civil Legal Aid</v>
      </c>
      <c r="L1167" s="18" t="str">
        <f t="shared" si="37"/>
        <v>057</v>
      </c>
      <c r="M1167" s="19"/>
      <c r="N1167" s="19"/>
    </row>
    <row r="1168" spans="1:14" ht="15" x14ac:dyDescent="0.25">
      <c r="A1168" s="35" t="s">
        <v>20</v>
      </c>
      <c r="B1168" s="36">
        <v>1.0457023236061715</v>
      </c>
      <c r="C1168" s="37">
        <v>0</v>
      </c>
      <c r="D1168" s="37">
        <v>0</v>
      </c>
      <c r="E1168" s="38">
        <v>0</v>
      </c>
      <c r="F1168" s="37">
        <v>0</v>
      </c>
      <c r="G1168" s="39">
        <v>0</v>
      </c>
      <c r="H1168" s="40">
        <v>1.0457023236061715</v>
      </c>
      <c r="J1168" s="17">
        <v>11</v>
      </c>
      <c r="K1168" s="17" t="str">
        <f t="shared" si="38"/>
        <v>057-Office of Civil Legal Aid</v>
      </c>
      <c r="L1168" s="18" t="str">
        <f t="shared" si="37"/>
        <v>057</v>
      </c>
      <c r="M1168" s="19" t="s">
        <v>21</v>
      </c>
      <c r="N1168" s="19"/>
    </row>
    <row r="1169" spans="1:14" ht="15" x14ac:dyDescent="0.25">
      <c r="A1169" s="42" t="s">
        <v>22</v>
      </c>
      <c r="B1169" s="36">
        <v>0.62494915514396443</v>
      </c>
      <c r="C1169" s="37">
        <v>0</v>
      </c>
      <c r="D1169" s="37">
        <v>0</v>
      </c>
      <c r="E1169" s="38">
        <v>0</v>
      </c>
      <c r="F1169" s="37">
        <v>0</v>
      </c>
      <c r="G1169" s="39">
        <v>0</v>
      </c>
      <c r="H1169" s="40">
        <v>0.62494915514396443</v>
      </c>
      <c r="J1169" s="17">
        <v>12</v>
      </c>
      <c r="K1169" s="17" t="str">
        <f t="shared" si="38"/>
        <v>057-Office of Civil Legal Aid</v>
      </c>
      <c r="L1169" s="18" t="str">
        <f t="shared" si="37"/>
        <v>057</v>
      </c>
      <c r="M1169" s="19"/>
      <c r="N1169" s="19"/>
    </row>
    <row r="1170" spans="1:14" ht="15" customHeight="1" x14ac:dyDescent="0.25">
      <c r="A1170" s="42" t="s">
        <v>23</v>
      </c>
      <c r="B1170" s="36">
        <v>28.471653496524272</v>
      </c>
      <c r="C1170" s="37">
        <v>-28</v>
      </c>
      <c r="D1170" s="37">
        <v>-1</v>
      </c>
      <c r="E1170" s="38">
        <v>0</v>
      </c>
      <c r="F1170" s="37">
        <v>0</v>
      </c>
      <c r="G1170" s="39">
        <v>-29</v>
      </c>
      <c r="H1170" s="40">
        <v>-0.52834650347572776</v>
      </c>
      <c r="J1170" s="17">
        <v>13</v>
      </c>
      <c r="K1170" s="17" t="str">
        <f t="shared" si="38"/>
        <v>057-Office of Civil Legal Aid</v>
      </c>
      <c r="L1170" s="18" t="str">
        <f t="shared" si="37"/>
        <v>057</v>
      </c>
      <c r="M1170" s="19"/>
      <c r="N1170" s="19"/>
    </row>
    <row r="1171" spans="1:14" ht="15" x14ac:dyDescent="0.25">
      <c r="A1171" s="42" t="s">
        <v>24</v>
      </c>
      <c r="B1171" s="36">
        <v>35.102724000000002</v>
      </c>
      <c r="C1171" s="37">
        <v>0</v>
      </c>
      <c r="D1171" s="37">
        <v>0</v>
      </c>
      <c r="E1171" s="38">
        <v>0</v>
      </c>
      <c r="F1171" s="37">
        <v>0</v>
      </c>
      <c r="G1171" s="39">
        <v>0</v>
      </c>
      <c r="H1171" s="40">
        <v>35.102724000000002</v>
      </c>
      <c r="J1171" s="17">
        <v>14</v>
      </c>
      <c r="K1171" s="17" t="str">
        <f t="shared" si="38"/>
        <v>057-Office of Civil Legal Aid</v>
      </c>
      <c r="L1171" s="18" t="str">
        <f t="shared" si="37"/>
        <v>057</v>
      </c>
      <c r="M1171" s="19"/>
      <c r="N1171" s="19"/>
    </row>
    <row r="1172" spans="1:14" ht="15" x14ac:dyDescent="0.25">
      <c r="A1172" s="42" t="s">
        <v>25</v>
      </c>
      <c r="B1172" s="36">
        <v>0</v>
      </c>
      <c r="C1172" s="37">
        <v>0</v>
      </c>
      <c r="D1172" s="37">
        <v>0</v>
      </c>
      <c r="E1172" s="38">
        <v>0</v>
      </c>
      <c r="F1172" s="37">
        <v>0</v>
      </c>
      <c r="G1172" s="39">
        <v>0</v>
      </c>
      <c r="H1172" s="40">
        <v>0</v>
      </c>
      <c r="J1172" s="17">
        <v>15</v>
      </c>
      <c r="K1172" s="17" t="str">
        <f t="shared" si="38"/>
        <v>057-Office of Civil Legal Aid</v>
      </c>
      <c r="L1172" s="18" t="str">
        <f t="shared" si="37"/>
        <v>057</v>
      </c>
      <c r="M1172" s="19"/>
      <c r="N1172" s="19"/>
    </row>
    <row r="1173" spans="1:14" ht="15" x14ac:dyDescent="0.25">
      <c r="A1173" s="42" t="s">
        <v>26</v>
      </c>
      <c r="B1173" s="36">
        <v>5.1439983619380927</v>
      </c>
      <c r="C1173" s="37">
        <v>1</v>
      </c>
      <c r="D1173" s="37">
        <v>2</v>
      </c>
      <c r="E1173" s="38">
        <v>0</v>
      </c>
      <c r="F1173" s="37">
        <v>0</v>
      </c>
      <c r="G1173" s="39">
        <v>3</v>
      </c>
      <c r="H1173" s="40">
        <v>8.1439983619380918</v>
      </c>
      <c r="J1173" s="17">
        <v>16</v>
      </c>
      <c r="K1173" s="17" t="str">
        <f t="shared" si="38"/>
        <v>057-Office of Civil Legal Aid</v>
      </c>
      <c r="L1173" s="18" t="str">
        <f t="shared" si="37"/>
        <v>057</v>
      </c>
      <c r="M1173" s="19"/>
      <c r="N1173" s="19"/>
    </row>
    <row r="1174" spans="1:14" ht="15" x14ac:dyDescent="0.25">
      <c r="A1174" s="42" t="s">
        <v>27</v>
      </c>
      <c r="B1174" s="36">
        <v>2.0363682494967299</v>
      </c>
      <c r="C1174" s="37">
        <v>0</v>
      </c>
      <c r="D1174" s="37">
        <v>0</v>
      </c>
      <c r="E1174" s="38">
        <v>0</v>
      </c>
      <c r="F1174" s="37">
        <v>0</v>
      </c>
      <c r="G1174" s="39">
        <v>0</v>
      </c>
      <c r="H1174" s="40">
        <v>2.0363682494967299</v>
      </c>
      <c r="J1174" s="17">
        <v>17</v>
      </c>
      <c r="K1174" s="17" t="str">
        <f t="shared" si="38"/>
        <v>057-Office of Civil Legal Aid</v>
      </c>
      <c r="L1174" s="18" t="str">
        <f t="shared" si="37"/>
        <v>057</v>
      </c>
      <c r="M1174" s="19"/>
      <c r="N1174" s="19"/>
    </row>
    <row r="1175" spans="1:14" x14ac:dyDescent="0.2">
      <c r="A1175" s="43"/>
      <c r="B1175" s="36"/>
      <c r="C1175" s="37"/>
      <c r="D1175" s="37"/>
      <c r="E1175" s="38"/>
      <c r="F1175" s="37"/>
      <c r="G1175" s="39"/>
      <c r="H1175" s="40"/>
      <c r="J1175" s="17">
        <v>18</v>
      </c>
      <c r="K1175" s="17" t="str">
        <f t="shared" si="38"/>
        <v>057-Office of Civil Legal Aid</v>
      </c>
      <c r="L1175" s="18" t="str">
        <f t="shared" si="37"/>
        <v>057</v>
      </c>
      <c r="M1175" s="19"/>
      <c r="N1175" s="19"/>
    </row>
    <row r="1176" spans="1:14" ht="15" customHeight="1" x14ac:dyDescent="0.2">
      <c r="A1176" s="44"/>
      <c r="B1176" s="45">
        <v>72.425395586709229</v>
      </c>
      <c r="C1176" s="46">
        <v>-27</v>
      </c>
      <c r="D1176" s="46">
        <v>1</v>
      </c>
      <c r="E1176" s="47">
        <v>0</v>
      </c>
      <c r="F1176" s="46">
        <v>0</v>
      </c>
      <c r="G1176" s="48">
        <v>-26</v>
      </c>
      <c r="H1176" s="49">
        <v>46.425395586709229</v>
      </c>
      <c r="J1176" s="17">
        <v>19</v>
      </c>
      <c r="K1176" s="17" t="str">
        <f t="shared" si="38"/>
        <v>057-Office of Civil Legal Aid</v>
      </c>
      <c r="L1176" s="18" t="str">
        <f t="shared" si="37"/>
        <v>057</v>
      </c>
      <c r="M1176" s="19"/>
      <c r="N1176" s="19"/>
    </row>
    <row r="1177" spans="1:14" x14ac:dyDescent="0.2">
      <c r="A1177" s="50"/>
      <c r="B1177" s="39"/>
      <c r="C1177" s="51"/>
      <c r="D1177" s="51"/>
      <c r="E1177" s="52"/>
      <c r="F1177" s="51"/>
      <c r="G1177" s="39"/>
      <c r="H1177" s="53"/>
      <c r="J1177" s="17">
        <v>20</v>
      </c>
      <c r="K1177" s="17" t="str">
        <f t="shared" si="38"/>
        <v>057-Office of Civil Legal Aid</v>
      </c>
      <c r="L1177" s="18" t="str">
        <f t="shared" si="37"/>
        <v>057</v>
      </c>
      <c r="M1177" s="19"/>
      <c r="N1177" s="19"/>
    </row>
    <row r="1178" spans="1:14" ht="15" x14ac:dyDescent="0.25">
      <c r="A1178" s="42" t="s">
        <v>28</v>
      </c>
      <c r="B1178" s="36">
        <v>2.9124061448726635</v>
      </c>
      <c r="C1178" s="37">
        <v>0</v>
      </c>
      <c r="D1178" s="37">
        <v>0</v>
      </c>
      <c r="E1178" s="38">
        <v>-3</v>
      </c>
      <c r="F1178" s="37">
        <v>3</v>
      </c>
      <c r="G1178" s="39">
        <v>0</v>
      </c>
      <c r="H1178" s="40">
        <v>2.9124061448726635</v>
      </c>
      <c r="J1178" s="17">
        <v>21</v>
      </c>
      <c r="K1178" s="17" t="str">
        <f t="shared" si="38"/>
        <v>057-Office of Civil Legal Aid</v>
      </c>
      <c r="L1178" s="18" t="str">
        <f t="shared" si="37"/>
        <v>057</v>
      </c>
      <c r="M1178" s="19"/>
      <c r="N1178" s="19"/>
    </row>
    <row r="1179" spans="1:14" ht="15" x14ac:dyDescent="0.25">
      <c r="A1179" s="42" t="s">
        <v>29</v>
      </c>
      <c r="B1179" s="36">
        <v>6.1041389960745613</v>
      </c>
      <c r="C1179" s="37">
        <v>0</v>
      </c>
      <c r="D1179" s="37">
        <v>0</v>
      </c>
      <c r="E1179" s="38">
        <v>2</v>
      </c>
      <c r="F1179" s="37">
        <v>6</v>
      </c>
      <c r="G1179" s="39">
        <v>8</v>
      </c>
      <c r="H1179" s="40">
        <v>14.10413899607456</v>
      </c>
      <c r="J1179" s="17">
        <v>22</v>
      </c>
      <c r="K1179" s="17" t="str">
        <f t="shared" si="38"/>
        <v>057-Office of Civil Legal Aid</v>
      </c>
      <c r="L1179" s="18" t="str">
        <f t="shared" si="37"/>
        <v>057</v>
      </c>
      <c r="M1179" s="19"/>
      <c r="N1179" s="19"/>
    </row>
    <row r="1180" spans="1:14" ht="15" x14ac:dyDescent="0.25">
      <c r="A1180" s="42" t="s">
        <v>30</v>
      </c>
      <c r="B1180" s="36">
        <v>6.7416825490221139</v>
      </c>
      <c r="C1180" s="37">
        <v>0</v>
      </c>
      <c r="D1180" s="37">
        <v>0</v>
      </c>
      <c r="E1180" s="38">
        <v>0</v>
      </c>
      <c r="F1180" s="37">
        <v>0</v>
      </c>
      <c r="G1180" s="39">
        <v>0</v>
      </c>
      <c r="H1180" s="40">
        <v>6.7416825490221139</v>
      </c>
      <c r="J1180" s="17">
        <v>23</v>
      </c>
      <c r="K1180" s="17" t="str">
        <f t="shared" si="38"/>
        <v>057-Office of Civil Legal Aid</v>
      </c>
      <c r="L1180" s="18" t="str">
        <f t="shared" si="37"/>
        <v>057</v>
      </c>
      <c r="M1180" s="19"/>
      <c r="N1180" s="19"/>
    </row>
    <row r="1181" spans="1:14" ht="15" x14ac:dyDescent="0.25">
      <c r="A1181" s="54"/>
      <c r="B1181" s="36"/>
      <c r="C1181" s="37"/>
      <c r="D1181" s="37"/>
      <c r="E1181" s="38"/>
      <c r="F1181" s="37"/>
      <c r="G1181" s="39"/>
      <c r="H1181" s="40"/>
      <c r="J1181" s="17">
        <v>24</v>
      </c>
      <c r="K1181" s="17" t="str">
        <f t="shared" si="38"/>
        <v>057-Office of Civil Legal Aid</v>
      </c>
      <c r="L1181" s="18" t="str">
        <f t="shared" ref="L1181:L1253" si="39">LEFT(K1181,3)</f>
        <v>057</v>
      </c>
      <c r="M1181" s="19"/>
      <c r="N1181" s="19"/>
    </row>
    <row r="1182" spans="1:14" x14ac:dyDescent="0.2">
      <c r="A1182" s="44" t="s">
        <v>31</v>
      </c>
      <c r="B1182" s="45">
        <v>15.758227689969338</v>
      </c>
      <c r="C1182" s="46">
        <v>0</v>
      </c>
      <c r="D1182" s="46">
        <v>0</v>
      </c>
      <c r="E1182" s="46">
        <v>-1</v>
      </c>
      <c r="F1182" s="46">
        <v>9</v>
      </c>
      <c r="G1182" s="46">
        <v>8</v>
      </c>
      <c r="H1182" s="49">
        <v>23.758227689969338</v>
      </c>
      <c r="J1182" s="17">
        <v>25</v>
      </c>
      <c r="K1182" s="17" t="str">
        <f t="shared" si="38"/>
        <v>057-Office of Civil Legal Aid</v>
      </c>
      <c r="L1182" s="18" t="str">
        <f t="shared" si="39"/>
        <v>057</v>
      </c>
      <c r="M1182" s="19"/>
      <c r="N1182" s="19"/>
    </row>
    <row r="1183" spans="1:14" ht="15" customHeight="1" x14ac:dyDescent="0.25">
      <c r="A1183" s="54"/>
      <c r="B1183" s="36"/>
      <c r="C1183" s="37"/>
      <c r="D1183" s="37"/>
      <c r="E1183" s="38"/>
      <c r="F1183" s="37"/>
      <c r="G1183" s="39"/>
      <c r="H1183" s="40"/>
      <c r="J1183" s="17">
        <v>26</v>
      </c>
      <c r="K1183" s="17" t="str">
        <f t="shared" si="38"/>
        <v>057-Office of Civil Legal Aid</v>
      </c>
      <c r="L1183" s="18" t="str">
        <f t="shared" si="39"/>
        <v>057</v>
      </c>
      <c r="M1183" s="19"/>
      <c r="N1183" s="19"/>
    </row>
    <row r="1184" spans="1:14" ht="15" x14ac:dyDescent="0.25">
      <c r="A1184" s="54" t="s">
        <v>32</v>
      </c>
      <c r="B1184" s="36">
        <v>0.22312897325368702</v>
      </c>
      <c r="C1184" s="37">
        <v>0</v>
      </c>
      <c r="D1184" s="37">
        <v>0</v>
      </c>
      <c r="E1184" s="38">
        <v>0</v>
      </c>
      <c r="F1184" s="37">
        <v>0</v>
      </c>
      <c r="G1184" s="39">
        <v>0</v>
      </c>
      <c r="H1184" s="40">
        <v>0.22312897325368702</v>
      </c>
      <c r="J1184" s="17">
        <v>27</v>
      </c>
      <c r="K1184" s="17" t="str">
        <f t="shared" si="38"/>
        <v>057-Office of Civil Legal Aid</v>
      </c>
      <c r="L1184" s="18" t="str">
        <f t="shared" si="39"/>
        <v>057</v>
      </c>
      <c r="M1184" s="19" t="s">
        <v>33</v>
      </c>
      <c r="N1184" s="19"/>
    </row>
    <row r="1185" spans="1:14" ht="15" x14ac:dyDescent="0.25">
      <c r="A1185" s="54" t="s">
        <v>34</v>
      </c>
      <c r="B1185" s="36">
        <v>1.0057816037554841</v>
      </c>
      <c r="C1185" s="37">
        <v>0</v>
      </c>
      <c r="D1185" s="37">
        <v>0</v>
      </c>
      <c r="E1185" s="38">
        <v>0</v>
      </c>
      <c r="F1185" s="37">
        <v>0</v>
      </c>
      <c r="G1185" s="39">
        <v>0</v>
      </c>
      <c r="H1185" s="40">
        <v>1.0057816037554841</v>
      </c>
      <c r="J1185" s="17">
        <v>28</v>
      </c>
      <c r="K1185" s="17" t="str">
        <f t="shared" si="38"/>
        <v>057-Office of Civil Legal Aid</v>
      </c>
      <c r="L1185" s="18" t="str">
        <f t="shared" si="39"/>
        <v>057</v>
      </c>
      <c r="M1185" s="19" t="s">
        <v>35</v>
      </c>
      <c r="N1185" s="19"/>
    </row>
    <row r="1186" spans="1:14" ht="15" customHeight="1" x14ac:dyDescent="0.25">
      <c r="A1186" s="54" t="s">
        <v>36</v>
      </c>
      <c r="B1186" s="36">
        <v>0.35403369191215028</v>
      </c>
      <c r="C1186" s="37">
        <v>0</v>
      </c>
      <c r="D1186" s="37">
        <v>0</v>
      </c>
      <c r="E1186" s="38">
        <v>0</v>
      </c>
      <c r="F1186" s="37">
        <v>0</v>
      </c>
      <c r="G1186" s="39">
        <v>0</v>
      </c>
      <c r="H1186" s="40">
        <v>0.35403369191215028</v>
      </c>
      <c r="J1186" s="17">
        <v>29</v>
      </c>
      <c r="K1186" s="17" t="str">
        <f t="shared" si="38"/>
        <v>057-Office of Civil Legal Aid</v>
      </c>
      <c r="L1186" s="18" t="str">
        <f t="shared" si="39"/>
        <v>057</v>
      </c>
      <c r="M1186" s="19" t="s">
        <v>37</v>
      </c>
      <c r="N1186" s="19"/>
    </row>
    <row r="1187" spans="1:14" ht="15" x14ac:dyDescent="0.25">
      <c r="A1187" s="54" t="s">
        <v>38</v>
      </c>
      <c r="B1187" s="36">
        <v>0</v>
      </c>
      <c r="C1187" s="37">
        <v>0</v>
      </c>
      <c r="D1187" s="37">
        <v>0</v>
      </c>
      <c r="E1187" s="38">
        <v>0</v>
      </c>
      <c r="F1187" s="37">
        <v>0</v>
      </c>
      <c r="G1187" s="39">
        <v>0</v>
      </c>
      <c r="H1187" s="40">
        <v>0</v>
      </c>
      <c r="J1187" s="17">
        <v>30</v>
      </c>
      <c r="K1187" s="17" t="str">
        <f t="shared" si="38"/>
        <v>057-Office of Civil Legal Aid</v>
      </c>
      <c r="L1187" s="18" t="str">
        <f t="shared" si="39"/>
        <v>057</v>
      </c>
      <c r="M1187" s="19" t="s">
        <v>39</v>
      </c>
      <c r="N1187" s="19"/>
    </row>
    <row r="1188" spans="1:14" ht="15" x14ac:dyDescent="0.25">
      <c r="A1188" s="54" t="s">
        <v>40</v>
      </c>
      <c r="B1188" s="36">
        <v>0</v>
      </c>
      <c r="C1188" s="37">
        <v>0</v>
      </c>
      <c r="D1188" s="37">
        <v>0</v>
      </c>
      <c r="E1188" s="38">
        <v>0</v>
      </c>
      <c r="F1188" s="37">
        <v>0</v>
      </c>
      <c r="G1188" s="39">
        <v>0</v>
      </c>
      <c r="H1188" s="40">
        <v>0</v>
      </c>
      <c r="J1188" s="17">
        <v>31</v>
      </c>
      <c r="K1188" s="17" t="str">
        <f t="shared" si="38"/>
        <v>057-Office of Civil Legal Aid</v>
      </c>
      <c r="L1188" s="18" t="str">
        <f t="shared" si="39"/>
        <v>057</v>
      </c>
      <c r="M1188" s="19" t="s">
        <v>41</v>
      </c>
      <c r="N1188" s="19"/>
    </row>
    <row r="1189" spans="1:14" ht="15" x14ac:dyDescent="0.25">
      <c r="A1189" s="54" t="s">
        <v>42</v>
      </c>
      <c r="B1189" s="36">
        <v>1.3208662172706225</v>
      </c>
      <c r="C1189" s="37">
        <v>0</v>
      </c>
      <c r="D1189" s="37">
        <v>0</v>
      </c>
      <c r="E1189" s="38">
        <v>0</v>
      </c>
      <c r="F1189" s="37">
        <v>-1</v>
      </c>
      <c r="G1189" s="39">
        <v>-1</v>
      </c>
      <c r="H1189" s="40">
        <v>0.32086621727062248</v>
      </c>
      <c r="J1189" s="17">
        <v>32</v>
      </c>
      <c r="K1189" s="17" t="str">
        <f t="shared" si="38"/>
        <v>057-Office of Civil Legal Aid</v>
      </c>
      <c r="L1189" s="18" t="str">
        <f t="shared" si="39"/>
        <v>057</v>
      </c>
      <c r="M1189" s="19" t="s">
        <v>43</v>
      </c>
      <c r="N1189" s="19"/>
    </row>
    <row r="1190" spans="1:14" ht="15" customHeight="1" x14ac:dyDescent="0.25">
      <c r="A1190" s="54" t="s">
        <v>44</v>
      </c>
      <c r="B1190" s="36">
        <v>1.1841898630547039</v>
      </c>
      <c r="C1190" s="37">
        <v>0</v>
      </c>
      <c r="D1190" s="37">
        <v>0</v>
      </c>
      <c r="E1190" s="38">
        <v>0</v>
      </c>
      <c r="F1190" s="37">
        <v>0</v>
      </c>
      <c r="G1190" s="39">
        <v>0</v>
      </c>
      <c r="H1190" s="40">
        <v>1.1841898630547039</v>
      </c>
      <c r="J1190" s="17">
        <v>33</v>
      </c>
      <c r="K1190" s="17" t="str">
        <f t="shared" si="38"/>
        <v>057-Office of Civil Legal Aid</v>
      </c>
      <c r="L1190" s="18" t="str">
        <f t="shared" si="39"/>
        <v>057</v>
      </c>
      <c r="M1190" s="19" t="s">
        <v>45</v>
      </c>
      <c r="N1190" s="19"/>
    </row>
    <row r="1191" spans="1:14" ht="15" x14ac:dyDescent="0.25">
      <c r="A1191" s="54" t="s">
        <v>46</v>
      </c>
      <c r="B1191" s="36">
        <v>0</v>
      </c>
      <c r="C1191" s="37">
        <v>0</v>
      </c>
      <c r="D1191" s="37">
        <v>0</v>
      </c>
      <c r="E1191" s="38">
        <v>0</v>
      </c>
      <c r="F1191" s="37">
        <v>0</v>
      </c>
      <c r="G1191" s="39">
        <v>0</v>
      </c>
      <c r="H1191" s="40">
        <v>0</v>
      </c>
      <c r="J1191" s="17">
        <v>34</v>
      </c>
      <c r="K1191" s="17" t="str">
        <f t="shared" si="38"/>
        <v>057-Office of Civil Legal Aid</v>
      </c>
      <c r="L1191" s="18" t="str">
        <f t="shared" si="39"/>
        <v>057</v>
      </c>
      <c r="M1191" s="19" t="s">
        <v>47</v>
      </c>
      <c r="N1191" s="19"/>
    </row>
    <row r="1192" spans="1:14" ht="15" x14ac:dyDescent="0.25">
      <c r="A1192" s="54" t="s">
        <v>48</v>
      </c>
      <c r="B1192" s="36">
        <v>0</v>
      </c>
      <c r="C1192" s="37">
        <v>0</v>
      </c>
      <c r="D1192" s="37">
        <v>0</v>
      </c>
      <c r="E1192" s="38">
        <v>0</v>
      </c>
      <c r="F1192" s="37">
        <v>0</v>
      </c>
      <c r="G1192" s="39">
        <v>0</v>
      </c>
      <c r="H1192" s="40">
        <v>0</v>
      </c>
      <c r="J1192" s="17">
        <v>35</v>
      </c>
      <c r="K1192" s="17" t="str">
        <f t="shared" si="38"/>
        <v>057-Office of Civil Legal Aid</v>
      </c>
      <c r="L1192" s="18" t="str">
        <f t="shared" si="39"/>
        <v>057</v>
      </c>
      <c r="M1192" s="56" t="s">
        <v>49</v>
      </c>
      <c r="N1192" s="19"/>
    </row>
    <row r="1193" spans="1:14" ht="15" x14ac:dyDescent="0.25">
      <c r="A1193" s="54" t="s">
        <v>50</v>
      </c>
      <c r="B1193" s="36">
        <v>0.39520015557424415</v>
      </c>
      <c r="C1193" s="37">
        <v>0</v>
      </c>
      <c r="D1193" s="37">
        <v>0</v>
      </c>
      <c r="E1193" s="38">
        <v>0</v>
      </c>
      <c r="F1193" s="37">
        <v>0</v>
      </c>
      <c r="G1193" s="39">
        <v>0</v>
      </c>
      <c r="H1193" s="40">
        <v>0.39520015557424415</v>
      </c>
      <c r="J1193" s="17">
        <v>36</v>
      </c>
      <c r="K1193" s="17" t="str">
        <f t="shared" si="38"/>
        <v>057-Office of Civil Legal Aid</v>
      </c>
      <c r="L1193" s="18" t="str">
        <f t="shared" si="39"/>
        <v>057</v>
      </c>
      <c r="M1193" s="19" t="s">
        <v>51</v>
      </c>
      <c r="N1193" s="19"/>
    </row>
    <row r="1194" spans="1:14" ht="15" x14ac:dyDescent="0.25">
      <c r="A1194" s="54" t="s">
        <v>52</v>
      </c>
      <c r="B1194" s="36">
        <v>0</v>
      </c>
      <c r="C1194" s="37">
        <v>0</v>
      </c>
      <c r="D1194" s="37">
        <v>0</v>
      </c>
      <c r="E1194" s="38">
        <v>0</v>
      </c>
      <c r="F1194" s="37">
        <v>0</v>
      </c>
      <c r="G1194" s="39">
        <v>0</v>
      </c>
      <c r="H1194" s="40">
        <v>0</v>
      </c>
      <c r="J1194" s="17">
        <v>37</v>
      </c>
      <c r="K1194" s="17" t="str">
        <f t="shared" si="38"/>
        <v>057-Office of Civil Legal Aid</v>
      </c>
      <c r="L1194" s="18" t="str">
        <f t="shared" si="39"/>
        <v>057</v>
      </c>
      <c r="M1194" s="56" t="s">
        <v>53</v>
      </c>
      <c r="N1194" s="19"/>
    </row>
    <row r="1195" spans="1:14" ht="15" x14ac:dyDescent="0.25">
      <c r="A1195" s="54" t="s">
        <v>54</v>
      </c>
      <c r="B1195" s="36">
        <v>0.99918394921002573</v>
      </c>
      <c r="C1195" s="37">
        <v>0</v>
      </c>
      <c r="D1195" s="37">
        <v>0</v>
      </c>
      <c r="E1195" s="38">
        <v>0</v>
      </c>
      <c r="F1195" s="37">
        <v>0</v>
      </c>
      <c r="G1195" s="39">
        <v>0</v>
      </c>
      <c r="H1195" s="40">
        <v>0.99918394921002573</v>
      </c>
      <c r="J1195" s="17">
        <v>38</v>
      </c>
      <c r="K1195" s="17" t="str">
        <f t="shared" si="38"/>
        <v>057-Office of Civil Legal Aid</v>
      </c>
      <c r="L1195" s="18" t="str">
        <f t="shared" si="39"/>
        <v>057</v>
      </c>
      <c r="M1195" s="19" t="s">
        <v>55</v>
      </c>
      <c r="N1195" s="19"/>
    </row>
    <row r="1196" spans="1:14" ht="15" x14ac:dyDescent="0.25">
      <c r="A1196" s="54" t="s">
        <v>56</v>
      </c>
      <c r="B1196" s="36">
        <v>191.89459459459459</v>
      </c>
      <c r="C1196" s="37">
        <v>0</v>
      </c>
      <c r="D1196" s="37">
        <v>0</v>
      </c>
      <c r="E1196" s="38">
        <v>0</v>
      </c>
      <c r="F1196" s="37">
        <v>59</v>
      </c>
      <c r="G1196" s="39">
        <v>59</v>
      </c>
      <c r="H1196" s="40">
        <v>250.89459459459459</v>
      </c>
      <c r="J1196" s="17">
        <v>39</v>
      </c>
      <c r="K1196" s="17" t="str">
        <f t="shared" si="38"/>
        <v>057-Office of Civil Legal Aid</v>
      </c>
      <c r="L1196" s="18" t="str">
        <f t="shared" si="39"/>
        <v>057</v>
      </c>
      <c r="M1196" s="19" t="s">
        <v>57</v>
      </c>
      <c r="N1196" s="19"/>
    </row>
    <row r="1197" spans="1:14" ht="15" x14ac:dyDescent="0.25">
      <c r="A1197" s="54" t="s">
        <v>58</v>
      </c>
      <c r="B1197" s="36">
        <v>64.890639859643642</v>
      </c>
      <c r="C1197" s="37">
        <v>0</v>
      </c>
      <c r="D1197" s="37">
        <v>0</v>
      </c>
      <c r="E1197" s="38">
        <v>2</v>
      </c>
      <c r="F1197" s="37">
        <v>3</v>
      </c>
      <c r="G1197" s="39">
        <v>5</v>
      </c>
      <c r="H1197" s="40">
        <v>69.890639859643642</v>
      </c>
      <c r="J1197" s="17">
        <v>40</v>
      </c>
      <c r="K1197" s="17" t="str">
        <f t="shared" si="38"/>
        <v>057-Office of Civil Legal Aid</v>
      </c>
      <c r="L1197" s="18" t="str">
        <f t="shared" si="39"/>
        <v>057</v>
      </c>
      <c r="M1197" s="19" t="s">
        <v>59</v>
      </c>
      <c r="N1197" s="19"/>
    </row>
    <row r="1198" spans="1:14" ht="15" customHeight="1" x14ac:dyDescent="0.25">
      <c r="A1198" s="54" t="s">
        <v>60</v>
      </c>
      <c r="B1198" s="36">
        <v>0</v>
      </c>
      <c r="C1198" s="37">
        <v>0</v>
      </c>
      <c r="D1198" s="37">
        <v>0</v>
      </c>
      <c r="E1198" s="38">
        <v>0</v>
      </c>
      <c r="F1198" s="37">
        <v>0</v>
      </c>
      <c r="G1198" s="39">
        <v>0</v>
      </c>
      <c r="H1198" s="40">
        <v>0</v>
      </c>
      <c r="J1198" s="17">
        <v>41</v>
      </c>
      <c r="K1198" s="17" t="str">
        <f t="shared" si="38"/>
        <v>057-Office of Civil Legal Aid</v>
      </c>
      <c r="L1198" s="18" t="str">
        <f t="shared" si="39"/>
        <v>057</v>
      </c>
      <c r="M1198" s="56" t="s">
        <v>61</v>
      </c>
      <c r="N1198" s="19"/>
    </row>
    <row r="1199" spans="1:14" ht="15" x14ac:dyDescent="0.25">
      <c r="A1199" s="54" t="s">
        <v>62</v>
      </c>
      <c r="B1199" s="36">
        <v>0</v>
      </c>
      <c r="C1199" s="37">
        <v>0</v>
      </c>
      <c r="D1199" s="37">
        <v>0</v>
      </c>
      <c r="E1199" s="38">
        <v>1</v>
      </c>
      <c r="F1199" s="37">
        <v>0</v>
      </c>
      <c r="G1199" s="39">
        <v>1</v>
      </c>
      <c r="H1199" s="40">
        <v>1</v>
      </c>
      <c r="J1199" s="17">
        <v>42</v>
      </c>
      <c r="K1199" s="17" t="str">
        <f t="shared" si="38"/>
        <v>057-Office of Civil Legal Aid</v>
      </c>
      <c r="L1199" s="18" t="str">
        <f t="shared" si="39"/>
        <v>057</v>
      </c>
      <c r="M1199" s="56" t="s">
        <v>63</v>
      </c>
      <c r="N1199" s="19"/>
    </row>
    <row r="1200" spans="1:14" x14ac:dyDescent="0.2">
      <c r="A1200" s="43"/>
      <c r="B1200" s="36"/>
      <c r="C1200" s="37"/>
      <c r="D1200" s="37"/>
      <c r="E1200" s="38"/>
      <c r="F1200" s="37"/>
      <c r="G1200" s="39"/>
      <c r="H1200" s="40"/>
      <c r="J1200" s="17">
        <v>43</v>
      </c>
      <c r="K1200" s="17" t="str">
        <f t="shared" si="38"/>
        <v>057-Office of Civil Legal Aid</v>
      </c>
      <c r="L1200" s="18" t="str">
        <f t="shared" si="39"/>
        <v>057</v>
      </c>
      <c r="M1200" s="19"/>
      <c r="N1200" s="19"/>
    </row>
    <row r="1201" spans="1:14" x14ac:dyDescent="0.2">
      <c r="A1201" s="44" t="s">
        <v>64</v>
      </c>
      <c r="B1201" s="45">
        <v>262.26761890826913</v>
      </c>
      <c r="C1201" s="46">
        <v>0</v>
      </c>
      <c r="D1201" s="46">
        <v>0</v>
      </c>
      <c r="E1201" s="47">
        <v>3</v>
      </c>
      <c r="F1201" s="46">
        <v>61</v>
      </c>
      <c r="G1201" s="48">
        <v>64</v>
      </c>
      <c r="H1201" s="49">
        <v>326.26761890826913</v>
      </c>
      <c r="J1201" s="17">
        <v>44</v>
      </c>
      <c r="K1201" s="17" t="str">
        <f t="shared" si="38"/>
        <v>057-Office of Civil Legal Aid</v>
      </c>
      <c r="L1201" s="18" t="str">
        <f t="shared" si="39"/>
        <v>057</v>
      </c>
      <c r="M1201" s="19"/>
      <c r="N1201" s="19"/>
    </row>
    <row r="1202" spans="1:14" x14ac:dyDescent="0.2">
      <c r="A1202" s="57"/>
      <c r="B1202" s="39"/>
      <c r="C1202" s="51"/>
      <c r="D1202" s="51"/>
      <c r="E1202" s="52"/>
      <c r="F1202" s="51"/>
      <c r="G1202" s="39"/>
      <c r="H1202" s="53"/>
      <c r="J1202" s="17">
        <v>45</v>
      </c>
      <c r="K1202" s="17" t="str">
        <f t="shared" si="38"/>
        <v>057-Office of Civil Legal Aid</v>
      </c>
      <c r="L1202" s="18" t="str">
        <f t="shared" si="39"/>
        <v>057</v>
      </c>
      <c r="M1202" s="19"/>
      <c r="N1202" s="19"/>
    </row>
    <row r="1203" spans="1:14" ht="15" x14ac:dyDescent="0.25">
      <c r="A1203" s="54" t="s">
        <v>65</v>
      </c>
      <c r="B1203" s="36">
        <v>5.6071801538795714E-2</v>
      </c>
      <c r="C1203" s="37">
        <v>0</v>
      </c>
      <c r="D1203" s="37">
        <v>0</v>
      </c>
      <c r="E1203" s="38">
        <v>0</v>
      </c>
      <c r="F1203" s="37">
        <v>0</v>
      </c>
      <c r="G1203" s="39">
        <v>0</v>
      </c>
      <c r="H1203" s="40">
        <v>5.6071801538795714E-2</v>
      </c>
      <c r="J1203" s="17">
        <v>46</v>
      </c>
      <c r="K1203" s="17" t="str">
        <f t="shared" si="38"/>
        <v>057-Office of Civil Legal Aid</v>
      </c>
      <c r="L1203" s="18" t="str">
        <f t="shared" si="39"/>
        <v>057</v>
      </c>
      <c r="M1203" s="19"/>
      <c r="N1203" s="19"/>
    </row>
    <row r="1204" spans="1:14" ht="15" x14ac:dyDescent="0.25">
      <c r="A1204" s="54" t="s">
        <v>66</v>
      </c>
      <c r="B1204" s="36">
        <v>0</v>
      </c>
      <c r="C1204" s="37">
        <v>0</v>
      </c>
      <c r="D1204" s="37">
        <v>0</v>
      </c>
      <c r="E1204" s="38">
        <v>0</v>
      </c>
      <c r="F1204" s="37">
        <v>0</v>
      </c>
      <c r="G1204" s="39">
        <v>0</v>
      </c>
      <c r="H1204" s="40">
        <v>0</v>
      </c>
      <c r="J1204" s="17">
        <v>47</v>
      </c>
      <c r="K1204" s="17" t="str">
        <f t="shared" si="38"/>
        <v>057-Office of Civil Legal Aid</v>
      </c>
      <c r="L1204" s="18" t="str">
        <f t="shared" si="39"/>
        <v>057</v>
      </c>
      <c r="M1204" s="19"/>
      <c r="N1204" s="19"/>
    </row>
    <row r="1205" spans="1:14" ht="15" x14ac:dyDescent="0.25">
      <c r="A1205" s="54" t="s">
        <v>67</v>
      </c>
      <c r="B1205" s="36">
        <v>0</v>
      </c>
      <c r="C1205" s="37">
        <v>0</v>
      </c>
      <c r="D1205" s="37">
        <v>0</v>
      </c>
      <c r="E1205" s="38">
        <v>0</v>
      </c>
      <c r="F1205" s="37">
        <v>0</v>
      </c>
      <c r="G1205" s="39">
        <v>0</v>
      </c>
      <c r="H1205" s="40">
        <v>0</v>
      </c>
      <c r="J1205" s="17">
        <v>48</v>
      </c>
      <c r="K1205" s="17" t="str">
        <f t="shared" si="38"/>
        <v>057-Office of Civil Legal Aid</v>
      </c>
      <c r="L1205" s="18" t="str">
        <f t="shared" si="39"/>
        <v>057</v>
      </c>
      <c r="M1205" s="19"/>
      <c r="N1205" s="19"/>
    </row>
    <row r="1206" spans="1:14" ht="15" customHeight="1" x14ac:dyDescent="0.25">
      <c r="A1206" s="54" t="s">
        <v>68</v>
      </c>
      <c r="B1206" s="36">
        <v>0.13630116065974343</v>
      </c>
      <c r="C1206" s="37">
        <v>0</v>
      </c>
      <c r="D1206" s="37">
        <v>0</v>
      </c>
      <c r="E1206" s="38">
        <v>0</v>
      </c>
      <c r="F1206" s="37">
        <v>0</v>
      </c>
      <c r="G1206" s="39">
        <v>0</v>
      </c>
      <c r="H1206" s="40">
        <v>0.13630116065974343</v>
      </c>
      <c r="J1206" s="17">
        <v>49</v>
      </c>
      <c r="K1206" s="17" t="str">
        <f t="shared" si="38"/>
        <v>057-Office of Civil Legal Aid</v>
      </c>
      <c r="L1206" s="18" t="str">
        <f t="shared" si="39"/>
        <v>057</v>
      </c>
      <c r="M1206" s="19"/>
      <c r="N1206" s="19"/>
    </row>
    <row r="1207" spans="1:14" ht="15" x14ac:dyDescent="0.25">
      <c r="A1207" s="54" t="s">
        <v>69</v>
      </c>
      <c r="B1207" s="36">
        <v>0</v>
      </c>
      <c r="C1207" s="37">
        <v>0</v>
      </c>
      <c r="D1207" s="37">
        <v>0</v>
      </c>
      <c r="E1207" s="38">
        <v>0</v>
      </c>
      <c r="F1207" s="37">
        <v>0</v>
      </c>
      <c r="G1207" s="39">
        <v>0</v>
      </c>
      <c r="H1207" s="40">
        <v>0</v>
      </c>
      <c r="J1207" s="17">
        <v>50</v>
      </c>
      <c r="K1207" s="17" t="str">
        <f t="shared" si="38"/>
        <v>057-Office of Civil Legal Aid</v>
      </c>
      <c r="L1207" s="18" t="str">
        <f t="shared" si="39"/>
        <v>057</v>
      </c>
      <c r="M1207" s="19"/>
      <c r="N1207" s="19"/>
    </row>
    <row r="1208" spans="1:14" ht="15" x14ac:dyDescent="0.25">
      <c r="A1208" s="54" t="s">
        <v>70</v>
      </c>
      <c r="B1208" s="36">
        <v>0.55746428068918752</v>
      </c>
      <c r="C1208" s="37">
        <v>0</v>
      </c>
      <c r="D1208" s="37">
        <v>0</v>
      </c>
      <c r="E1208" s="38">
        <v>0</v>
      </c>
      <c r="F1208" s="37">
        <v>0</v>
      </c>
      <c r="G1208" s="39">
        <v>0</v>
      </c>
      <c r="H1208" s="40">
        <v>0.55746428068918752</v>
      </c>
      <c r="J1208" s="17">
        <v>51</v>
      </c>
      <c r="K1208" s="17" t="str">
        <f t="shared" si="38"/>
        <v>057-Office of Civil Legal Aid</v>
      </c>
      <c r="L1208" s="18" t="str">
        <f t="shared" si="39"/>
        <v>057</v>
      </c>
      <c r="M1208" s="19"/>
      <c r="N1208" s="19"/>
    </row>
    <row r="1209" spans="1:14" ht="15" x14ac:dyDescent="0.25">
      <c r="A1209" s="54" t="s">
        <v>71</v>
      </c>
      <c r="B1209" s="36">
        <v>1.4375E-15</v>
      </c>
      <c r="C1209" s="37">
        <v>0</v>
      </c>
      <c r="D1209" s="37">
        <v>0</v>
      </c>
      <c r="E1209" s="38">
        <v>0</v>
      </c>
      <c r="F1209" s="37">
        <v>0</v>
      </c>
      <c r="G1209" s="39">
        <v>0</v>
      </c>
      <c r="H1209" s="40">
        <v>1.4375E-15</v>
      </c>
      <c r="J1209" s="17">
        <v>52</v>
      </c>
      <c r="K1209" s="17" t="str">
        <f t="shared" si="38"/>
        <v>057-Office of Civil Legal Aid</v>
      </c>
      <c r="L1209" s="18" t="str">
        <f t="shared" si="39"/>
        <v>057</v>
      </c>
      <c r="M1209" s="19"/>
      <c r="N1209" s="19"/>
    </row>
    <row r="1210" spans="1:14" ht="15" customHeight="1" x14ac:dyDescent="0.25">
      <c r="A1210" s="54" t="s">
        <v>72</v>
      </c>
      <c r="B1210" s="36">
        <v>0.152871105681124</v>
      </c>
      <c r="C1210" s="37">
        <v>0</v>
      </c>
      <c r="D1210" s="37">
        <v>0</v>
      </c>
      <c r="E1210" s="38">
        <v>0</v>
      </c>
      <c r="F1210" s="37">
        <v>0</v>
      </c>
      <c r="G1210" s="39">
        <v>0</v>
      </c>
      <c r="H1210" s="40">
        <v>0.152871105681124</v>
      </c>
      <c r="J1210" s="17">
        <v>53</v>
      </c>
      <c r="K1210" s="17" t="str">
        <f t="shared" si="38"/>
        <v>057-Office of Civil Legal Aid</v>
      </c>
      <c r="L1210" s="18" t="str">
        <f t="shared" si="39"/>
        <v>057</v>
      </c>
      <c r="M1210" s="19"/>
      <c r="N1210" s="19"/>
    </row>
    <row r="1211" spans="1:14" ht="15" x14ac:dyDescent="0.25">
      <c r="A1211" s="54" t="s">
        <v>73</v>
      </c>
      <c r="B1211" s="36">
        <v>0</v>
      </c>
      <c r="C1211" s="37">
        <v>0</v>
      </c>
      <c r="D1211" s="37">
        <v>0</v>
      </c>
      <c r="E1211" s="38">
        <v>0</v>
      </c>
      <c r="F1211" s="37">
        <v>0</v>
      </c>
      <c r="G1211" s="39">
        <v>0</v>
      </c>
      <c r="H1211" s="40">
        <v>0</v>
      </c>
      <c r="J1211" s="17">
        <v>54</v>
      </c>
      <c r="K1211" s="17" t="str">
        <f t="shared" si="38"/>
        <v>057-Office of Civil Legal Aid</v>
      </c>
      <c r="L1211" s="18" t="str">
        <f t="shared" si="39"/>
        <v>057</v>
      </c>
      <c r="M1211" s="19"/>
      <c r="N1211" s="19"/>
    </row>
    <row r="1212" spans="1:14" ht="15" x14ac:dyDescent="0.25">
      <c r="A1212" s="54" t="s">
        <v>74</v>
      </c>
      <c r="B1212" s="36">
        <v>2.7399205864386067</v>
      </c>
      <c r="C1212" s="37">
        <v>0</v>
      </c>
      <c r="D1212" s="37">
        <v>0</v>
      </c>
      <c r="E1212" s="38">
        <v>0</v>
      </c>
      <c r="F1212" s="37">
        <v>0</v>
      </c>
      <c r="G1212" s="39">
        <v>0</v>
      </c>
      <c r="H1212" s="40">
        <v>2.7399205864386067</v>
      </c>
      <c r="J1212" s="17">
        <v>55</v>
      </c>
      <c r="K1212" s="17" t="str">
        <f t="shared" si="38"/>
        <v>057-Office of Civil Legal Aid</v>
      </c>
      <c r="L1212" s="18" t="str">
        <f t="shared" si="39"/>
        <v>057</v>
      </c>
      <c r="M1212" s="19"/>
      <c r="N1212" s="19"/>
    </row>
    <row r="1213" spans="1:14" ht="15" x14ac:dyDescent="0.25">
      <c r="A1213" s="54" t="s">
        <v>75</v>
      </c>
      <c r="B1213" s="36">
        <v>3.2147696325369108</v>
      </c>
      <c r="C1213" s="37">
        <v>0</v>
      </c>
      <c r="D1213" s="37">
        <v>0</v>
      </c>
      <c r="E1213" s="38">
        <v>1</v>
      </c>
      <c r="F1213" s="37">
        <v>0</v>
      </c>
      <c r="G1213" s="39">
        <v>1</v>
      </c>
      <c r="H1213" s="40">
        <v>4.2147696325369104</v>
      </c>
      <c r="J1213" s="17">
        <v>56</v>
      </c>
      <c r="K1213" s="17" t="str">
        <f t="shared" si="38"/>
        <v>057-Office of Civil Legal Aid</v>
      </c>
      <c r="L1213" s="18" t="str">
        <f t="shared" si="39"/>
        <v>057</v>
      </c>
      <c r="M1213" s="19"/>
      <c r="N1213" s="19"/>
    </row>
    <row r="1214" spans="1:14" ht="15" x14ac:dyDescent="0.25">
      <c r="A1214" s="54" t="s">
        <v>76</v>
      </c>
      <c r="B1214" s="36">
        <v>2.0846266949844794</v>
      </c>
      <c r="C1214" s="37">
        <v>0</v>
      </c>
      <c r="D1214" s="37">
        <v>0</v>
      </c>
      <c r="E1214" s="38">
        <v>0</v>
      </c>
      <c r="F1214" s="37">
        <v>0</v>
      </c>
      <c r="G1214" s="39">
        <v>0</v>
      </c>
      <c r="H1214" s="40">
        <v>2.0846266949844794</v>
      </c>
      <c r="J1214" s="17">
        <v>57</v>
      </c>
      <c r="K1214" s="17" t="str">
        <f t="shared" si="38"/>
        <v>057-Office of Civil Legal Aid</v>
      </c>
      <c r="L1214" s="18" t="str">
        <f t="shared" si="39"/>
        <v>057</v>
      </c>
      <c r="M1214" s="19"/>
      <c r="N1214" s="19"/>
    </row>
    <row r="1215" spans="1:14" ht="15" x14ac:dyDescent="0.25">
      <c r="A1215" s="54" t="s">
        <v>77</v>
      </c>
      <c r="B1215" s="36">
        <v>1.7679388877031774</v>
      </c>
      <c r="C1215" s="37">
        <v>0</v>
      </c>
      <c r="D1215" s="37">
        <v>0</v>
      </c>
      <c r="E1215" s="38">
        <v>0</v>
      </c>
      <c r="F1215" s="37">
        <v>0</v>
      </c>
      <c r="G1215" s="39">
        <v>0</v>
      </c>
      <c r="H1215" s="40">
        <v>1.7679388877031774</v>
      </c>
      <c r="J1215" s="17">
        <v>58</v>
      </c>
      <c r="K1215" s="17" t="str">
        <f t="shared" si="38"/>
        <v>057-Office of Civil Legal Aid</v>
      </c>
      <c r="L1215" s="18" t="str">
        <f t="shared" si="39"/>
        <v>057</v>
      </c>
      <c r="M1215" s="19"/>
      <c r="N1215" s="19"/>
    </row>
    <row r="1216" spans="1:14" ht="15" x14ac:dyDescent="0.25">
      <c r="A1216" s="54" t="s">
        <v>78</v>
      </c>
      <c r="B1216" s="36">
        <v>0</v>
      </c>
      <c r="C1216" s="37">
        <v>0</v>
      </c>
      <c r="D1216" s="37">
        <v>0</v>
      </c>
      <c r="E1216" s="38">
        <v>0</v>
      </c>
      <c r="F1216" s="37">
        <v>0</v>
      </c>
      <c r="G1216" s="39">
        <v>0</v>
      </c>
      <c r="H1216" s="40">
        <v>0</v>
      </c>
      <c r="J1216" s="17">
        <v>59</v>
      </c>
      <c r="K1216" s="17" t="str">
        <f t="shared" si="38"/>
        <v>057-Office of Civil Legal Aid</v>
      </c>
      <c r="L1216" s="18" t="str">
        <f t="shared" si="39"/>
        <v>057</v>
      </c>
      <c r="M1216" s="19"/>
      <c r="N1216" s="19"/>
    </row>
    <row r="1217" spans="1:14" ht="15" x14ac:dyDescent="0.25">
      <c r="A1217" s="54" t="s">
        <v>79</v>
      </c>
      <c r="B1217" s="36">
        <v>0</v>
      </c>
      <c r="C1217" s="37">
        <v>0</v>
      </c>
      <c r="D1217" s="37">
        <v>0</v>
      </c>
      <c r="E1217" s="38">
        <v>0</v>
      </c>
      <c r="F1217" s="37">
        <v>0</v>
      </c>
      <c r="G1217" s="39">
        <v>0</v>
      </c>
      <c r="H1217" s="40">
        <v>0</v>
      </c>
      <c r="J1217" s="17">
        <v>60</v>
      </c>
      <c r="K1217" s="17" t="str">
        <f t="shared" si="38"/>
        <v>057-Office of Civil Legal Aid</v>
      </c>
      <c r="L1217" s="18" t="str">
        <f t="shared" si="39"/>
        <v>057</v>
      </c>
      <c r="M1217" s="19"/>
      <c r="N1217" s="19"/>
    </row>
    <row r="1218" spans="1:14" ht="15" x14ac:dyDescent="0.25">
      <c r="A1218" s="54"/>
      <c r="B1218" s="36"/>
      <c r="C1218" s="37"/>
      <c r="D1218" s="37"/>
      <c r="E1218" s="38"/>
      <c r="F1218" s="37"/>
      <c r="G1218" s="39"/>
      <c r="H1218" s="40"/>
      <c r="J1218" s="17">
        <v>61</v>
      </c>
      <c r="K1218" s="17" t="str">
        <f t="shared" si="38"/>
        <v>057-Office of Civil Legal Aid</v>
      </c>
      <c r="L1218" s="18" t="str">
        <f t="shared" si="39"/>
        <v>057</v>
      </c>
      <c r="M1218" s="19"/>
      <c r="N1218" s="19"/>
    </row>
    <row r="1219" spans="1:14" x14ac:dyDescent="0.2">
      <c r="A1219" s="44" t="s">
        <v>80</v>
      </c>
      <c r="B1219" s="45">
        <v>10.709964150232027</v>
      </c>
      <c r="C1219" s="46">
        <v>0</v>
      </c>
      <c r="D1219" s="46">
        <v>0</v>
      </c>
      <c r="E1219" s="47">
        <v>1</v>
      </c>
      <c r="F1219" s="46">
        <v>0</v>
      </c>
      <c r="G1219" s="48">
        <v>1</v>
      </c>
      <c r="H1219" s="49">
        <v>11.709964150232025</v>
      </c>
      <c r="J1219" s="17">
        <v>62</v>
      </c>
      <c r="K1219" s="17" t="str">
        <f t="shared" si="38"/>
        <v>057-Office of Civil Legal Aid</v>
      </c>
      <c r="L1219" s="18" t="str">
        <f t="shared" si="39"/>
        <v>057</v>
      </c>
      <c r="M1219" s="19"/>
      <c r="N1219" s="19"/>
    </row>
    <row r="1220" spans="1:14" ht="15" x14ac:dyDescent="0.25">
      <c r="A1220" s="54"/>
      <c r="B1220" s="36"/>
      <c r="C1220" s="37"/>
      <c r="D1220" s="37"/>
      <c r="E1220" s="38"/>
      <c r="F1220" s="37"/>
      <c r="G1220" s="39"/>
      <c r="H1220" s="40"/>
      <c r="J1220" s="17">
        <v>63</v>
      </c>
      <c r="K1220" s="17" t="str">
        <f t="shared" si="38"/>
        <v>057-Office of Civil Legal Aid</v>
      </c>
      <c r="L1220" s="18" t="str">
        <f t="shared" si="39"/>
        <v>057</v>
      </c>
      <c r="M1220" s="19"/>
      <c r="N1220" s="19"/>
    </row>
    <row r="1221" spans="1:14" ht="15" x14ac:dyDescent="0.25">
      <c r="A1221" s="54" t="s">
        <v>81</v>
      </c>
      <c r="B1221" s="36">
        <v>1.6982693562209796</v>
      </c>
      <c r="C1221" s="37">
        <v>0</v>
      </c>
      <c r="D1221" s="37">
        <v>0</v>
      </c>
      <c r="E1221" s="38">
        <v>0</v>
      </c>
      <c r="F1221" s="37">
        <v>0</v>
      </c>
      <c r="G1221" s="39">
        <v>0</v>
      </c>
      <c r="H1221" s="40">
        <v>1.6982693562209796</v>
      </c>
      <c r="J1221" s="17">
        <v>64</v>
      </c>
      <c r="K1221" s="17" t="str">
        <f t="shared" si="38"/>
        <v>057-Office of Civil Legal Aid</v>
      </c>
      <c r="L1221" s="18" t="str">
        <f t="shared" si="39"/>
        <v>057</v>
      </c>
      <c r="M1221" s="19"/>
      <c r="N1221" s="19"/>
    </row>
    <row r="1222" spans="1:14" x14ac:dyDescent="0.2">
      <c r="A1222" s="44" t="s">
        <v>82</v>
      </c>
      <c r="B1222" s="45">
        <v>1.6982693562209796</v>
      </c>
      <c r="C1222" s="46">
        <v>0</v>
      </c>
      <c r="D1222" s="46">
        <v>0</v>
      </c>
      <c r="E1222" s="47">
        <v>0</v>
      </c>
      <c r="F1222" s="46">
        <v>0</v>
      </c>
      <c r="G1222" s="48">
        <v>0</v>
      </c>
      <c r="H1222" s="49">
        <v>1.6982693562209796</v>
      </c>
      <c r="J1222" s="17">
        <v>65</v>
      </c>
      <c r="K1222" s="17" t="str">
        <f t="shared" si="38"/>
        <v>057-Office of Civil Legal Aid</v>
      </c>
      <c r="L1222" s="18" t="str">
        <f t="shared" si="39"/>
        <v>057</v>
      </c>
      <c r="M1222" s="19"/>
      <c r="N1222" s="19"/>
    </row>
    <row r="1223" spans="1:14" ht="15" x14ac:dyDescent="0.25">
      <c r="A1223" s="54"/>
      <c r="B1223" s="54"/>
      <c r="C1223" s="54"/>
      <c r="D1223" s="54"/>
      <c r="E1223" s="54"/>
      <c r="F1223" s="54"/>
      <c r="G1223" s="54"/>
      <c r="H1223" s="54"/>
      <c r="J1223" s="17">
        <v>66</v>
      </c>
      <c r="K1223" s="17" t="str">
        <f t="shared" si="38"/>
        <v>057-Office of Civil Legal Aid</v>
      </c>
      <c r="L1223" s="18" t="str">
        <f t="shared" si="39"/>
        <v>057</v>
      </c>
      <c r="M1223" s="19"/>
      <c r="N1223" s="19"/>
    </row>
    <row r="1224" spans="1:14" x14ac:dyDescent="0.2">
      <c r="A1224" s="58"/>
      <c r="B1224" s="39"/>
      <c r="C1224" s="51"/>
      <c r="D1224" s="51"/>
      <c r="E1224" s="52"/>
      <c r="F1224" s="51"/>
      <c r="G1224" s="39"/>
      <c r="H1224" s="53"/>
      <c r="J1224" s="17">
        <v>67</v>
      </c>
      <c r="K1224" s="17" t="str">
        <f t="shared" si="38"/>
        <v>057-Office of Civil Legal Aid</v>
      </c>
      <c r="L1224" s="18" t="str">
        <f t="shared" si="39"/>
        <v>057</v>
      </c>
      <c r="M1224" s="19"/>
      <c r="N1224" s="19"/>
    </row>
    <row r="1225" spans="1:14" x14ac:dyDescent="0.2">
      <c r="A1225" s="59" t="s">
        <v>83</v>
      </c>
      <c r="B1225" s="60">
        <v>362.85947569140069</v>
      </c>
      <c r="C1225" s="61">
        <v>-27</v>
      </c>
      <c r="D1225" s="61">
        <v>1</v>
      </c>
      <c r="E1225" s="62">
        <v>3</v>
      </c>
      <c r="F1225" s="61">
        <v>70</v>
      </c>
      <c r="G1225" s="60">
        <v>47</v>
      </c>
      <c r="H1225" s="63">
        <v>409.85947569140069</v>
      </c>
      <c r="J1225" s="17">
        <v>68</v>
      </c>
      <c r="K1225" s="17" t="str">
        <f t="shared" si="38"/>
        <v>057-Office of Civil Legal Aid</v>
      </c>
      <c r="L1225" s="18" t="str">
        <f t="shared" si="39"/>
        <v>057</v>
      </c>
      <c r="M1225" s="19"/>
      <c r="N1225" s="19"/>
    </row>
    <row r="1226" spans="1:14" x14ac:dyDescent="0.2">
      <c r="A1226" s="64"/>
      <c r="B1226" s="65"/>
      <c r="C1226" s="65"/>
      <c r="D1226" s="65"/>
      <c r="E1226" s="65"/>
      <c r="F1226" s="65"/>
      <c r="G1226" s="65"/>
      <c r="H1226" s="65"/>
      <c r="J1226" s="17">
        <v>1</v>
      </c>
      <c r="K1226" s="17" t="str">
        <f>IF(J1226=7,A1064,IF(J1226&gt;7,K1216,""))</f>
        <v/>
      </c>
      <c r="L1226" s="18" t="str">
        <f t="shared" si="39"/>
        <v/>
      </c>
      <c r="M1226" s="19"/>
      <c r="N1226" s="19"/>
    </row>
    <row r="1227" spans="1:14" x14ac:dyDescent="0.2">
      <c r="A1227" s="64"/>
      <c r="B1227" s="65"/>
      <c r="C1227" s="65"/>
      <c r="D1227" s="65"/>
      <c r="E1227" s="65"/>
      <c r="F1227" s="65"/>
      <c r="G1227" s="65"/>
      <c r="H1227" s="65"/>
      <c r="J1227" s="17">
        <v>2</v>
      </c>
      <c r="K1227" s="17" t="str">
        <f>IF(J1227=7,A1065,IF(J1227&gt;7,K1226,""))</f>
        <v/>
      </c>
      <c r="L1227" s="18" t="str">
        <f t="shared" si="39"/>
        <v/>
      </c>
      <c r="M1227" s="19"/>
      <c r="N1227" s="19"/>
    </row>
    <row r="1228" spans="1:14" ht="15" customHeight="1" x14ac:dyDescent="0.25">
      <c r="A1228"/>
      <c r="B1228"/>
      <c r="C1228"/>
      <c r="D1228"/>
      <c r="E1228"/>
      <c r="F1228"/>
      <c r="G1228"/>
      <c r="H1228"/>
      <c r="J1228" s="17">
        <v>3</v>
      </c>
      <c r="K1228" s="17" t="str">
        <f>IF(J1228=7,A1066,IF(J1228&gt;7,K1227,""))</f>
        <v/>
      </c>
      <c r="L1228" s="18" t="str">
        <f t="shared" si="39"/>
        <v/>
      </c>
      <c r="M1228" s="19"/>
      <c r="N1228" s="19"/>
    </row>
    <row r="1229" spans="1:14" ht="15" customHeight="1" x14ac:dyDescent="0.25">
      <c r="A1229"/>
      <c r="B1229"/>
      <c r="C1229"/>
      <c r="D1229"/>
      <c r="E1229"/>
      <c r="F1229"/>
      <c r="G1229"/>
      <c r="H1229"/>
      <c r="J1229" s="17">
        <v>4</v>
      </c>
      <c r="K1229" s="17" t="str">
        <f>IF(J1229=7,A1067,IF(J1229&gt;7,K1228,""))</f>
        <v/>
      </c>
      <c r="L1229" s="18" t="str">
        <f t="shared" si="39"/>
        <v/>
      </c>
      <c r="M1229" s="19"/>
      <c r="N1229" s="19"/>
    </row>
    <row r="1230" spans="1:14" ht="15.75" x14ac:dyDescent="0.25">
      <c r="A1230" s="21" t="s">
        <v>7</v>
      </c>
      <c r="B1230" s="22"/>
      <c r="C1230" s="22"/>
      <c r="D1230" s="22"/>
      <c r="E1230" s="22"/>
      <c r="F1230" s="22"/>
      <c r="G1230" s="22"/>
      <c r="H1230" s="22"/>
      <c r="J1230" s="17">
        <v>5</v>
      </c>
      <c r="K1230" s="17" t="str">
        <f>IF(J1230=7,A1068,IF(J1230&gt;7,K1229,""))</f>
        <v/>
      </c>
      <c r="L1230" s="18" t="str">
        <f t="shared" si="39"/>
        <v/>
      </c>
      <c r="M1230" s="19"/>
      <c r="N1230" s="19"/>
    </row>
    <row r="1231" spans="1:14" ht="15" x14ac:dyDescent="0.25">
      <c r="A1231" s="23" t="s">
        <v>8</v>
      </c>
      <c r="B1231" s="24"/>
      <c r="C1231" s="24"/>
      <c r="D1231" s="24"/>
      <c r="E1231" s="24"/>
      <c r="F1231" s="24"/>
      <c r="G1231" s="24"/>
      <c r="H1231" s="24"/>
      <c r="J1231" s="17">
        <v>6</v>
      </c>
      <c r="K1231" s="17" t="str">
        <f>IF(J1231=7,A1069,IF(J1231&gt;7,K1230,""))</f>
        <v/>
      </c>
      <c r="L1231" s="18" t="str">
        <f t="shared" si="39"/>
        <v/>
      </c>
      <c r="M1231" s="19"/>
      <c r="N1231" s="19"/>
    </row>
    <row r="1232" spans="1:14" ht="15" x14ac:dyDescent="0.25">
      <c r="A1232" s="25" t="s">
        <v>101</v>
      </c>
      <c r="B1232" s="22"/>
      <c r="C1232" s="22"/>
      <c r="D1232" s="22"/>
      <c r="E1232" s="22"/>
      <c r="F1232" s="22"/>
      <c r="G1232" s="22"/>
      <c r="H1232" s="22"/>
      <c r="J1232" s="17">
        <v>7</v>
      </c>
      <c r="K1232" s="17" t="str">
        <f>IF(J1232=7,A1232,IF(J1232&gt;7,K1231,""))</f>
        <v>075-Office of the Governor</v>
      </c>
      <c r="L1232" s="18" t="str">
        <f t="shared" si="39"/>
        <v>075</v>
      </c>
      <c r="M1232" s="19"/>
      <c r="N1232" s="19"/>
    </row>
    <row r="1233" spans="1:14" ht="15" x14ac:dyDescent="0.25">
      <c r="A1233" s="25"/>
      <c r="B1233" s="22"/>
      <c r="C1233" s="22"/>
      <c r="D1233" s="22"/>
      <c r="E1233" s="22"/>
      <c r="F1233" s="22"/>
      <c r="G1233" s="22"/>
      <c r="H1233" s="22"/>
      <c r="J1233" s="17">
        <v>8</v>
      </c>
      <c r="K1233" s="17" t="str">
        <f t="shared" ref="K1233:K1293" si="40">IF(J1233=7,A1071,IF(J1233&gt;7,K1232,""))</f>
        <v>075-Office of the Governor</v>
      </c>
      <c r="L1233" s="18" t="str">
        <f t="shared" si="39"/>
        <v>075</v>
      </c>
      <c r="M1233" s="19"/>
      <c r="N1233" s="19"/>
    </row>
    <row r="1234" spans="1:14" ht="15" customHeight="1" x14ac:dyDescent="0.25">
      <c r="A1234" s="26"/>
      <c r="B1234" s="27"/>
      <c r="C1234" s="94" t="s">
        <v>10</v>
      </c>
      <c r="D1234" s="95"/>
      <c r="E1234" s="94" t="s">
        <v>11</v>
      </c>
      <c r="F1234" s="95"/>
      <c r="G1234" s="28"/>
      <c r="H1234" s="28"/>
      <c r="J1234" s="17">
        <v>9</v>
      </c>
      <c r="K1234" s="17" t="str">
        <f t="shared" si="40"/>
        <v>075-Office of the Governor</v>
      </c>
      <c r="L1234" s="18" t="str">
        <f t="shared" si="39"/>
        <v>075</v>
      </c>
      <c r="M1234" s="19"/>
      <c r="N1234" s="19"/>
    </row>
    <row r="1235" spans="1:14" ht="24" x14ac:dyDescent="0.2">
      <c r="A1235" s="29" t="s">
        <v>12</v>
      </c>
      <c r="B1235" s="30" t="s">
        <v>13</v>
      </c>
      <c r="C1235" s="31" t="s">
        <v>14</v>
      </c>
      <c r="D1235" s="32" t="s">
        <v>15</v>
      </c>
      <c r="E1235" s="31" t="s">
        <v>14</v>
      </c>
      <c r="F1235" s="32" t="s">
        <v>15</v>
      </c>
      <c r="G1235" s="33" t="s">
        <v>16</v>
      </c>
      <c r="H1235" s="33" t="s">
        <v>17</v>
      </c>
      <c r="J1235" s="17">
        <v>10</v>
      </c>
      <c r="K1235" s="17" t="str">
        <f t="shared" si="40"/>
        <v>075-Office of the Governor</v>
      </c>
      <c r="L1235" s="18" t="str">
        <f t="shared" si="39"/>
        <v>075</v>
      </c>
      <c r="M1235" s="19"/>
      <c r="N1235" s="19"/>
    </row>
    <row r="1236" spans="1:14" ht="15" x14ac:dyDescent="0.25">
      <c r="A1236" s="35" t="s">
        <v>20</v>
      </c>
      <c r="B1236" s="36">
        <v>3.9361372943758677</v>
      </c>
      <c r="C1236" s="37">
        <v>0</v>
      </c>
      <c r="D1236" s="37">
        <v>0</v>
      </c>
      <c r="E1236" s="38">
        <v>0</v>
      </c>
      <c r="F1236" s="37">
        <v>0</v>
      </c>
      <c r="G1236" s="39">
        <v>0</v>
      </c>
      <c r="H1236" s="40">
        <v>3.9361372943758677</v>
      </c>
      <c r="J1236" s="17">
        <v>11</v>
      </c>
      <c r="K1236" s="17" t="str">
        <f t="shared" si="40"/>
        <v>075-Office of the Governor</v>
      </c>
      <c r="L1236" s="18" t="str">
        <f t="shared" si="39"/>
        <v>075</v>
      </c>
      <c r="M1236" s="19" t="s">
        <v>21</v>
      </c>
      <c r="N1236" s="19"/>
    </row>
    <row r="1237" spans="1:14" ht="15" x14ac:dyDescent="0.25">
      <c r="A1237" s="42" t="s">
        <v>22</v>
      </c>
      <c r="B1237" s="36">
        <v>8.8327196430920019</v>
      </c>
      <c r="C1237" s="37">
        <v>0</v>
      </c>
      <c r="D1237" s="37">
        <v>0</v>
      </c>
      <c r="E1237" s="38">
        <v>0</v>
      </c>
      <c r="F1237" s="37">
        <v>0</v>
      </c>
      <c r="G1237" s="39">
        <v>0</v>
      </c>
      <c r="H1237" s="40">
        <v>8.8327196430920019</v>
      </c>
      <c r="J1237" s="17">
        <v>12</v>
      </c>
      <c r="K1237" s="17" t="str">
        <f t="shared" si="40"/>
        <v>075-Office of the Governor</v>
      </c>
      <c r="L1237" s="18" t="str">
        <f t="shared" si="39"/>
        <v>075</v>
      </c>
      <c r="M1237" s="19"/>
      <c r="N1237" s="19"/>
    </row>
    <row r="1238" spans="1:14" ht="15" x14ac:dyDescent="0.25">
      <c r="A1238" s="42" t="s">
        <v>23</v>
      </c>
      <c r="B1238" s="36">
        <v>28.471653496524272</v>
      </c>
      <c r="C1238" s="37">
        <v>12</v>
      </c>
      <c r="D1238" s="37">
        <v>-1</v>
      </c>
      <c r="E1238" s="38">
        <v>0</v>
      </c>
      <c r="F1238" s="37">
        <v>0</v>
      </c>
      <c r="G1238" s="39">
        <v>11</v>
      </c>
      <c r="H1238" s="40">
        <v>39.471653496524269</v>
      </c>
      <c r="J1238" s="17">
        <v>13</v>
      </c>
      <c r="K1238" s="17" t="str">
        <f t="shared" si="40"/>
        <v>075-Office of the Governor</v>
      </c>
      <c r="L1238" s="18" t="str">
        <f t="shared" si="39"/>
        <v>075</v>
      </c>
      <c r="M1238" s="19"/>
      <c r="N1238" s="19"/>
    </row>
    <row r="1239" spans="1:14" ht="15" x14ac:dyDescent="0.25">
      <c r="A1239" s="42" t="s">
        <v>24</v>
      </c>
      <c r="B1239" s="36">
        <v>900.50972784999988</v>
      </c>
      <c r="C1239" s="37">
        <v>1</v>
      </c>
      <c r="D1239" s="37">
        <v>0</v>
      </c>
      <c r="E1239" s="38">
        <v>0</v>
      </c>
      <c r="F1239" s="37">
        <v>4</v>
      </c>
      <c r="G1239" s="39">
        <v>5</v>
      </c>
      <c r="H1239" s="40">
        <v>905.50972784999988</v>
      </c>
      <c r="J1239" s="17">
        <v>14</v>
      </c>
      <c r="K1239" s="17" t="str">
        <f t="shared" si="40"/>
        <v>075-Office of the Governor</v>
      </c>
      <c r="L1239" s="18" t="str">
        <f t="shared" si="39"/>
        <v>075</v>
      </c>
      <c r="M1239" s="19"/>
      <c r="N1239" s="19"/>
    </row>
    <row r="1240" spans="1:14" ht="15" x14ac:dyDescent="0.25">
      <c r="A1240" s="42" t="s">
        <v>25</v>
      </c>
      <c r="B1240" s="36">
        <v>0</v>
      </c>
      <c r="C1240" s="37">
        <v>0</v>
      </c>
      <c r="D1240" s="37">
        <v>0</v>
      </c>
      <c r="E1240" s="38">
        <v>0</v>
      </c>
      <c r="F1240" s="37">
        <v>0</v>
      </c>
      <c r="G1240" s="39">
        <v>0</v>
      </c>
      <c r="H1240" s="40">
        <v>0</v>
      </c>
      <c r="J1240" s="17">
        <v>15</v>
      </c>
      <c r="K1240" s="17" t="str">
        <f t="shared" si="40"/>
        <v>075-Office of the Governor</v>
      </c>
      <c r="L1240" s="18" t="str">
        <f t="shared" si="39"/>
        <v>075</v>
      </c>
      <c r="M1240" s="19"/>
      <c r="N1240" s="19"/>
    </row>
    <row r="1241" spans="1:14" ht="15" x14ac:dyDescent="0.25">
      <c r="A1241" s="42" t="s">
        <v>26</v>
      </c>
      <c r="B1241" s="36">
        <v>49.669984183021981</v>
      </c>
      <c r="C1241" s="37">
        <v>1</v>
      </c>
      <c r="D1241" s="37">
        <v>1</v>
      </c>
      <c r="E1241" s="38">
        <v>0</v>
      </c>
      <c r="F1241" s="37">
        <v>0</v>
      </c>
      <c r="G1241" s="39">
        <v>2</v>
      </c>
      <c r="H1241" s="40">
        <v>51.669984183021981</v>
      </c>
      <c r="J1241" s="17">
        <v>16</v>
      </c>
      <c r="K1241" s="17" t="str">
        <f t="shared" si="40"/>
        <v>075-Office of the Governor</v>
      </c>
      <c r="L1241" s="18" t="str">
        <f t="shared" si="39"/>
        <v>075</v>
      </c>
      <c r="M1241" s="19"/>
      <c r="N1241" s="19"/>
    </row>
    <row r="1242" spans="1:14" ht="15" customHeight="1" x14ac:dyDescent="0.25">
      <c r="A1242" s="42" t="s">
        <v>27</v>
      </c>
      <c r="B1242" s="36">
        <v>1749.3339838731422</v>
      </c>
      <c r="C1242" s="37">
        <v>0</v>
      </c>
      <c r="D1242" s="37">
        <v>0</v>
      </c>
      <c r="E1242" s="38">
        <v>0</v>
      </c>
      <c r="F1242" s="37">
        <v>0</v>
      </c>
      <c r="G1242" s="39">
        <v>0</v>
      </c>
      <c r="H1242" s="40">
        <v>1749.3339838731422</v>
      </c>
      <c r="J1242" s="17">
        <v>17</v>
      </c>
      <c r="K1242" s="17" t="str">
        <f t="shared" si="40"/>
        <v>075-Office of the Governor</v>
      </c>
      <c r="L1242" s="18" t="str">
        <f t="shared" si="39"/>
        <v>075</v>
      </c>
      <c r="M1242" s="19"/>
      <c r="N1242" s="19"/>
    </row>
    <row r="1243" spans="1:14" x14ac:dyDescent="0.2">
      <c r="A1243" s="43"/>
      <c r="B1243" s="36"/>
      <c r="C1243" s="37"/>
      <c r="D1243" s="37"/>
      <c r="E1243" s="38"/>
      <c r="F1243" s="37"/>
      <c r="G1243" s="39"/>
      <c r="H1243" s="40"/>
      <c r="J1243" s="17">
        <v>18</v>
      </c>
      <c r="K1243" s="17" t="str">
        <f t="shared" si="40"/>
        <v>075-Office of the Governor</v>
      </c>
      <c r="L1243" s="18" t="str">
        <f t="shared" si="39"/>
        <v>075</v>
      </c>
      <c r="M1243" s="19"/>
      <c r="N1243" s="19"/>
    </row>
    <row r="1244" spans="1:14" x14ac:dyDescent="0.2">
      <c r="A1244" s="44"/>
      <c r="B1244" s="45">
        <v>2740.7542063401561</v>
      </c>
      <c r="C1244" s="46">
        <v>14</v>
      </c>
      <c r="D1244" s="46">
        <v>0</v>
      </c>
      <c r="E1244" s="47">
        <v>0</v>
      </c>
      <c r="F1244" s="46">
        <v>4</v>
      </c>
      <c r="G1244" s="48">
        <v>18</v>
      </c>
      <c r="H1244" s="49">
        <v>2758.7542063401561</v>
      </c>
      <c r="J1244" s="17">
        <v>19</v>
      </c>
      <c r="K1244" s="17" t="str">
        <f t="shared" si="40"/>
        <v>075-Office of the Governor</v>
      </c>
      <c r="L1244" s="18" t="str">
        <f t="shared" si="39"/>
        <v>075</v>
      </c>
      <c r="M1244" s="19"/>
      <c r="N1244" s="19"/>
    </row>
    <row r="1245" spans="1:14" x14ac:dyDescent="0.2">
      <c r="A1245" s="50"/>
      <c r="B1245" s="39"/>
      <c r="C1245" s="51"/>
      <c r="D1245" s="51"/>
      <c r="E1245" s="52"/>
      <c r="F1245" s="51"/>
      <c r="G1245" s="39"/>
      <c r="H1245" s="53"/>
      <c r="J1245" s="17">
        <v>20</v>
      </c>
      <c r="K1245" s="17" t="str">
        <f t="shared" si="40"/>
        <v>075-Office of the Governor</v>
      </c>
      <c r="L1245" s="18" t="str">
        <f t="shared" si="39"/>
        <v>075</v>
      </c>
      <c r="M1245" s="19"/>
      <c r="N1245" s="19"/>
    </row>
    <row r="1246" spans="1:14" ht="15" x14ac:dyDescent="0.25">
      <c r="A1246" s="42" t="s">
        <v>28</v>
      </c>
      <c r="B1246" s="36">
        <v>32.63744029016032</v>
      </c>
      <c r="C1246" s="37">
        <v>0</v>
      </c>
      <c r="D1246" s="37">
        <v>0</v>
      </c>
      <c r="E1246" s="38">
        <v>-36</v>
      </c>
      <c r="F1246" s="37">
        <v>38</v>
      </c>
      <c r="G1246" s="39">
        <v>2</v>
      </c>
      <c r="H1246" s="40">
        <v>34.63744029016032</v>
      </c>
      <c r="J1246" s="17">
        <v>21</v>
      </c>
      <c r="K1246" s="17" t="str">
        <f t="shared" si="40"/>
        <v>075-Office of the Governor</v>
      </c>
      <c r="L1246" s="18" t="str">
        <f t="shared" si="39"/>
        <v>075</v>
      </c>
      <c r="M1246" s="19"/>
      <c r="N1246" s="19"/>
    </row>
    <row r="1247" spans="1:14" ht="15" x14ac:dyDescent="0.25">
      <c r="A1247" s="42" t="s">
        <v>29</v>
      </c>
      <c r="B1247" s="36">
        <v>78.895516460791384</v>
      </c>
      <c r="C1247" s="37">
        <v>0</v>
      </c>
      <c r="D1247" s="37">
        <v>0</v>
      </c>
      <c r="E1247" s="38">
        <v>21</v>
      </c>
      <c r="F1247" s="37">
        <v>68</v>
      </c>
      <c r="G1247" s="39">
        <v>89</v>
      </c>
      <c r="H1247" s="40">
        <v>167.89551646079138</v>
      </c>
      <c r="J1247" s="17">
        <v>22</v>
      </c>
      <c r="K1247" s="17" t="str">
        <f t="shared" si="40"/>
        <v>075-Office of the Governor</v>
      </c>
      <c r="L1247" s="18" t="str">
        <f t="shared" si="39"/>
        <v>075</v>
      </c>
      <c r="M1247" s="19"/>
      <c r="N1247" s="19"/>
    </row>
    <row r="1248" spans="1:14" ht="15" x14ac:dyDescent="0.25">
      <c r="A1248" s="42" t="s">
        <v>30</v>
      </c>
      <c r="B1248" s="36">
        <v>75.549648882692253</v>
      </c>
      <c r="C1248" s="37">
        <v>0</v>
      </c>
      <c r="D1248" s="37">
        <v>0</v>
      </c>
      <c r="E1248" s="38">
        <v>0</v>
      </c>
      <c r="F1248" s="37">
        <v>0</v>
      </c>
      <c r="G1248" s="39">
        <v>0</v>
      </c>
      <c r="H1248" s="40">
        <v>75.549648882692253</v>
      </c>
      <c r="J1248" s="17">
        <v>23</v>
      </c>
      <c r="K1248" s="17" t="str">
        <f t="shared" si="40"/>
        <v>075-Office of the Governor</v>
      </c>
      <c r="L1248" s="18" t="str">
        <f t="shared" si="39"/>
        <v>075</v>
      </c>
      <c r="M1248" s="19"/>
      <c r="N1248" s="19"/>
    </row>
    <row r="1249" spans="1:14" ht="15" customHeight="1" x14ac:dyDescent="0.25">
      <c r="A1249" s="54"/>
      <c r="B1249" s="36"/>
      <c r="C1249" s="37"/>
      <c r="D1249" s="37"/>
      <c r="E1249" s="38"/>
      <c r="F1249" s="37"/>
      <c r="G1249" s="39"/>
      <c r="H1249" s="40"/>
      <c r="J1249" s="17">
        <v>24</v>
      </c>
      <c r="K1249" s="17" t="str">
        <f t="shared" si="40"/>
        <v>075-Office of the Governor</v>
      </c>
      <c r="L1249" s="18" t="str">
        <f t="shared" si="39"/>
        <v>075</v>
      </c>
      <c r="M1249" s="19"/>
      <c r="N1249" s="19"/>
    </row>
    <row r="1250" spans="1:14" x14ac:dyDescent="0.2">
      <c r="A1250" s="44" t="s">
        <v>31</v>
      </c>
      <c r="B1250" s="45">
        <v>187.08260563364396</v>
      </c>
      <c r="C1250" s="46">
        <v>0</v>
      </c>
      <c r="D1250" s="46">
        <v>0</v>
      </c>
      <c r="E1250" s="46">
        <v>-15</v>
      </c>
      <c r="F1250" s="46">
        <v>106</v>
      </c>
      <c r="G1250" s="46">
        <v>91</v>
      </c>
      <c r="H1250" s="49">
        <v>278.08260563364399</v>
      </c>
      <c r="J1250" s="17">
        <v>25</v>
      </c>
      <c r="K1250" s="17" t="str">
        <f t="shared" si="40"/>
        <v>075-Office of the Governor</v>
      </c>
      <c r="L1250" s="18" t="str">
        <f t="shared" si="39"/>
        <v>075</v>
      </c>
      <c r="M1250" s="19"/>
      <c r="N1250" s="19"/>
    </row>
    <row r="1251" spans="1:14" ht="15" x14ac:dyDescent="0.25">
      <c r="A1251" s="54"/>
      <c r="B1251" s="36"/>
      <c r="C1251" s="37"/>
      <c r="D1251" s="37"/>
      <c r="E1251" s="38"/>
      <c r="F1251" s="37"/>
      <c r="G1251" s="39"/>
      <c r="H1251" s="40"/>
      <c r="J1251" s="17">
        <v>26</v>
      </c>
      <c r="K1251" s="17" t="str">
        <f t="shared" si="40"/>
        <v>075-Office of the Governor</v>
      </c>
      <c r="L1251" s="18" t="str">
        <f t="shared" si="39"/>
        <v>075</v>
      </c>
      <c r="M1251" s="19"/>
      <c r="N1251" s="19"/>
    </row>
    <row r="1252" spans="1:14" ht="15" x14ac:dyDescent="0.25">
      <c r="A1252" s="54" t="s">
        <v>32</v>
      </c>
      <c r="B1252" s="36">
        <v>2.5004611923349689</v>
      </c>
      <c r="C1252" s="37">
        <v>0</v>
      </c>
      <c r="D1252" s="37">
        <v>0</v>
      </c>
      <c r="E1252" s="38">
        <v>0</v>
      </c>
      <c r="F1252" s="37">
        <v>0</v>
      </c>
      <c r="G1252" s="39">
        <v>0</v>
      </c>
      <c r="H1252" s="40">
        <v>2.5004611923349689</v>
      </c>
      <c r="J1252" s="17">
        <v>27</v>
      </c>
      <c r="K1252" s="17" t="str">
        <f t="shared" si="40"/>
        <v>075-Office of the Governor</v>
      </c>
      <c r="L1252" s="18" t="str">
        <f t="shared" si="39"/>
        <v>075</v>
      </c>
      <c r="M1252" s="19" t="s">
        <v>33</v>
      </c>
      <c r="N1252" s="19"/>
    </row>
    <row r="1253" spans="1:14" ht="15" x14ac:dyDescent="0.25">
      <c r="A1253" s="54" t="s">
        <v>34</v>
      </c>
      <c r="B1253" s="36">
        <v>11.271139877005899</v>
      </c>
      <c r="C1253" s="37">
        <v>0</v>
      </c>
      <c r="D1253" s="37">
        <v>0</v>
      </c>
      <c r="E1253" s="38">
        <v>0</v>
      </c>
      <c r="F1253" s="37">
        <v>0</v>
      </c>
      <c r="G1253" s="39">
        <v>0</v>
      </c>
      <c r="H1253" s="40">
        <v>11.271139877005899</v>
      </c>
      <c r="J1253" s="17">
        <v>28</v>
      </c>
      <c r="K1253" s="17" t="str">
        <f t="shared" si="40"/>
        <v>075-Office of the Governor</v>
      </c>
      <c r="L1253" s="18" t="str">
        <f t="shared" si="39"/>
        <v>075</v>
      </c>
      <c r="M1253" s="19" t="s">
        <v>35</v>
      </c>
      <c r="N1253" s="19"/>
    </row>
    <row r="1254" spans="1:14" ht="15" x14ac:dyDescent="0.25">
      <c r="A1254" s="54" t="s">
        <v>36</v>
      </c>
      <c r="B1254" s="36">
        <v>3.9674251823806039</v>
      </c>
      <c r="C1254" s="37">
        <v>0</v>
      </c>
      <c r="D1254" s="37">
        <v>0</v>
      </c>
      <c r="E1254" s="38">
        <v>0</v>
      </c>
      <c r="F1254" s="37">
        <v>0</v>
      </c>
      <c r="G1254" s="39">
        <v>0</v>
      </c>
      <c r="H1254" s="40">
        <v>3.9674251823806039</v>
      </c>
      <c r="J1254" s="17">
        <v>29</v>
      </c>
      <c r="K1254" s="17" t="str">
        <f t="shared" si="40"/>
        <v>075-Office of the Governor</v>
      </c>
      <c r="L1254" s="18" t="str">
        <f t="shared" ref="L1254:L1326" si="41">LEFT(K1254,3)</f>
        <v>075</v>
      </c>
      <c r="M1254" s="19" t="s">
        <v>37</v>
      </c>
      <c r="N1254" s="19"/>
    </row>
    <row r="1255" spans="1:14" ht="15" x14ac:dyDescent="0.25">
      <c r="A1255" s="54" t="s">
        <v>38</v>
      </c>
      <c r="B1255" s="36">
        <v>0.30879629235805617</v>
      </c>
      <c r="C1255" s="37">
        <v>0</v>
      </c>
      <c r="D1255" s="37">
        <v>0</v>
      </c>
      <c r="E1255" s="38">
        <v>0</v>
      </c>
      <c r="F1255" s="37">
        <v>0</v>
      </c>
      <c r="G1255" s="39">
        <v>0</v>
      </c>
      <c r="H1255" s="40">
        <v>0.30879629235805617</v>
      </c>
      <c r="J1255" s="17">
        <v>30</v>
      </c>
      <c r="K1255" s="17" t="str">
        <f t="shared" si="40"/>
        <v>075-Office of the Governor</v>
      </c>
      <c r="L1255" s="18" t="str">
        <f t="shared" si="41"/>
        <v>075</v>
      </c>
      <c r="M1255" s="19" t="s">
        <v>39</v>
      </c>
      <c r="N1255" s="19"/>
    </row>
    <row r="1256" spans="1:14" ht="15" x14ac:dyDescent="0.25">
      <c r="A1256" s="54" t="s">
        <v>40</v>
      </c>
      <c r="B1256" s="36">
        <v>0</v>
      </c>
      <c r="C1256" s="37">
        <v>11</v>
      </c>
      <c r="D1256" s="37">
        <v>11</v>
      </c>
      <c r="E1256" s="38">
        <v>0</v>
      </c>
      <c r="F1256" s="37">
        <v>0</v>
      </c>
      <c r="G1256" s="39">
        <v>22</v>
      </c>
      <c r="H1256" s="40">
        <v>22</v>
      </c>
      <c r="J1256" s="17">
        <v>31</v>
      </c>
      <c r="K1256" s="17" t="str">
        <f t="shared" si="40"/>
        <v>075-Office of the Governor</v>
      </c>
      <c r="L1256" s="18" t="str">
        <f t="shared" si="41"/>
        <v>075</v>
      </c>
      <c r="M1256" s="19" t="s">
        <v>41</v>
      </c>
      <c r="N1256" s="19"/>
    </row>
    <row r="1257" spans="1:14" ht="15" x14ac:dyDescent="0.25">
      <c r="A1257" s="54" t="s">
        <v>42</v>
      </c>
      <c r="B1257" s="36">
        <v>14.802088085604115</v>
      </c>
      <c r="C1257" s="37">
        <v>0</v>
      </c>
      <c r="D1257" s="37">
        <v>0</v>
      </c>
      <c r="E1257" s="38">
        <v>-8</v>
      </c>
      <c r="F1257" s="37">
        <v>-7</v>
      </c>
      <c r="G1257" s="39">
        <v>-15</v>
      </c>
      <c r="H1257" s="40">
        <v>-0.19791191439588474</v>
      </c>
      <c r="J1257" s="17">
        <v>32</v>
      </c>
      <c r="K1257" s="17" t="str">
        <f t="shared" si="40"/>
        <v>075-Office of the Governor</v>
      </c>
      <c r="L1257" s="18" t="str">
        <f t="shared" si="41"/>
        <v>075</v>
      </c>
      <c r="M1257" s="19" t="s">
        <v>43</v>
      </c>
      <c r="N1257" s="19"/>
    </row>
    <row r="1258" spans="1:14" ht="15" customHeight="1" x14ac:dyDescent="0.25">
      <c r="A1258" s="54" t="s">
        <v>44</v>
      </c>
      <c r="B1258" s="36">
        <v>77.536794715838653</v>
      </c>
      <c r="C1258" s="37">
        <v>0</v>
      </c>
      <c r="D1258" s="37">
        <v>0</v>
      </c>
      <c r="E1258" s="38">
        <v>0</v>
      </c>
      <c r="F1258" s="37">
        <v>0</v>
      </c>
      <c r="G1258" s="39">
        <v>0</v>
      </c>
      <c r="H1258" s="40">
        <v>77.536794715838653</v>
      </c>
      <c r="J1258" s="17">
        <v>33</v>
      </c>
      <c r="K1258" s="17" t="str">
        <f t="shared" si="40"/>
        <v>075-Office of the Governor</v>
      </c>
      <c r="L1258" s="18" t="str">
        <f t="shared" si="41"/>
        <v>075</v>
      </c>
      <c r="M1258" s="19" t="s">
        <v>45</v>
      </c>
      <c r="N1258" s="19"/>
    </row>
    <row r="1259" spans="1:14" ht="15" x14ac:dyDescent="0.25">
      <c r="A1259" s="54" t="s">
        <v>46</v>
      </c>
      <c r="B1259" s="36">
        <v>0</v>
      </c>
      <c r="C1259" s="37">
        <v>0</v>
      </c>
      <c r="D1259" s="37">
        <v>0</v>
      </c>
      <c r="E1259" s="38">
        <v>0</v>
      </c>
      <c r="F1259" s="37">
        <v>0</v>
      </c>
      <c r="G1259" s="39">
        <v>0</v>
      </c>
      <c r="H1259" s="40">
        <v>0</v>
      </c>
      <c r="J1259" s="17">
        <v>34</v>
      </c>
      <c r="K1259" s="17" t="str">
        <f t="shared" si="40"/>
        <v>075-Office of the Governor</v>
      </c>
      <c r="L1259" s="18" t="str">
        <f t="shared" si="41"/>
        <v>075</v>
      </c>
      <c r="M1259" s="19" t="s">
        <v>47</v>
      </c>
      <c r="N1259" s="19"/>
    </row>
    <row r="1260" spans="1:14" ht="15" customHeight="1" x14ac:dyDescent="0.25">
      <c r="A1260" s="54" t="s">
        <v>48</v>
      </c>
      <c r="B1260" s="36">
        <v>0</v>
      </c>
      <c r="C1260" s="37">
        <v>0</v>
      </c>
      <c r="D1260" s="37">
        <v>0</v>
      </c>
      <c r="E1260" s="38">
        <v>0</v>
      </c>
      <c r="F1260" s="37">
        <v>1</v>
      </c>
      <c r="G1260" s="39">
        <v>1</v>
      </c>
      <c r="H1260" s="40">
        <v>1</v>
      </c>
      <c r="J1260" s="17">
        <v>35</v>
      </c>
      <c r="K1260" s="17" t="str">
        <f t="shared" si="40"/>
        <v>075-Office of the Governor</v>
      </c>
      <c r="L1260" s="18" t="str">
        <f t="shared" si="41"/>
        <v>075</v>
      </c>
      <c r="M1260" s="56" t="s">
        <v>49</v>
      </c>
      <c r="N1260" s="19"/>
    </row>
    <row r="1261" spans="1:14" ht="15" x14ac:dyDescent="0.25">
      <c r="A1261" s="54" t="s">
        <v>50</v>
      </c>
      <c r="B1261" s="36">
        <v>1.487576374253881</v>
      </c>
      <c r="C1261" s="37">
        <v>0</v>
      </c>
      <c r="D1261" s="37">
        <v>0</v>
      </c>
      <c r="E1261" s="38">
        <v>0</v>
      </c>
      <c r="F1261" s="37">
        <v>0</v>
      </c>
      <c r="G1261" s="39">
        <v>0</v>
      </c>
      <c r="H1261" s="40">
        <v>1.487576374253881</v>
      </c>
      <c r="J1261" s="17">
        <v>36</v>
      </c>
      <c r="K1261" s="17" t="str">
        <f t="shared" si="40"/>
        <v>075-Office of the Governor</v>
      </c>
      <c r="L1261" s="18" t="str">
        <f t="shared" si="41"/>
        <v>075</v>
      </c>
      <c r="M1261" s="19" t="s">
        <v>51</v>
      </c>
      <c r="N1261" s="19"/>
    </row>
    <row r="1262" spans="1:14" ht="15" x14ac:dyDescent="0.25">
      <c r="A1262" s="54" t="s">
        <v>52</v>
      </c>
      <c r="B1262" s="36">
        <v>0</v>
      </c>
      <c r="C1262" s="37">
        <v>0</v>
      </c>
      <c r="D1262" s="37">
        <v>0</v>
      </c>
      <c r="E1262" s="38">
        <v>2</v>
      </c>
      <c r="F1262" s="37">
        <v>1</v>
      </c>
      <c r="G1262" s="39">
        <v>3</v>
      </c>
      <c r="H1262" s="40">
        <v>3</v>
      </c>
      <c r="J1262" s="17">
        <v>37</v>
      </c>
      <c r="K1262" s="17" t="str">
        <f t="shared" si="40"/>
        <v>075-Office of the Governor</v>
      </c>
      <c r="L1262" s="18" t="str">
        <f t="shared" si="41"/>
        <v>075</v>
      </c>
      <c r="M1262" s="56" t="s">
        <v>53</v>
      </c>
      <c r="N1262" s="19"/>
    </row>
    <row r="1263" spans="1:14" ht="15" x14ac:dyDescent="0.25">
      <c r="A1263" s="54" t="s">
        <v>54</v>
      </c>
      <c r="B1263" s="36">
        <v>83.512124068311536</v>
      </c>
      <c r="C1263" s="37">
        <v>0</v>
      </c>
      <c r="D1263" s="37">
        <v>0</v>
      </c>
      <c r="E1263" s="38">
        <v>0</v>
      </c>
      <c r="F1263" s="37">
        <v>0</v>
      </c>
      <c r="G1263" s="39">
        <v>0</v>
      </c>
      <c r="H1263" s="40">
        <v>83.512124068311536</v>
      </c>
      <c r="J1263" s="17">
        <v>38</v>
      </c>
      <c r="K1263" s="17" t="str">
        <f t="shared" si="40"/>
        <v>075-Office of the Governor</v>
      </c>
      <c r="L1263" s="18" t="str">
        <f t="shared" si="41"/>
        <v>075</v>
      </c>
      <c r="M1263" s="19" t="s">
        <v>55</v>
      </c>
      <c r="N1263" s="19"/>
    </row>
    <row r="1264" spans="1:14" ht="15" x14ac:dyDescent="0.25">
      <c r="A1264" s="54" t="s">
        <v>56</v>
      </c>
      <c r="B1264" s="36">
        <v>0</v>
      </c>
      <c r="C1264" s="37">
        <v>0</v>
      </c>
      <c r="D1264" s="37">
        <v>0</v>
      </c>
      <c r="E1264" s="38">
        <v>0</v>
      </c>
      <c r="F1264" s="37">
        <v>0</v>
      </c>
      <c r="G1264" s="39">
        <v>0</v>
      </c>
      <c r="H1264" s="40">
        <v>0</v>
      </c>
      <c r="J1264" s="17">
        <v>39</v>
      </c>
      <c r="K1264" s="17" t="str">
        <f t="shared" si="40"/>
        <v>075-Office of the Governor</v>
      </c>
      <c r="L1264" s="18" t="str">
        <f t="shared" si="41"/>
        <v>075</v>
      </c>
      <c r="M1264" s="19" t="s">
        <v>57</v>
      </c>
      <c r="N1264" s="19"/>
    </row>
    <row r="1265" spans="1:14" ht="15" x14ac:dyDescent="0.25">
      <c r="A1265" s="54" t="s">
        <v>58</v>
      </c>
      <c r="B1265" s="36">
        <v>103.44136383238606</v>
      </c>
      <c r="C1265" s="37">
        <v>0</v>
      </c>
      <c r="D1265" s="37">
        <v>0</v>
      </c>
      <c r="E1265" s="38">
        <v>4</v>
      </c>
      <c r="F1265" s="37">
        <v>5</v>
      </c>
      <c r="G1265" s="39">
        <v>9</v>
      </c>
      <c r="H1265" s="40">
        <v>112.44136383238606</v>
      </c>
      <c r="J1265" s="17">
        <v>40</v>
      </c>
      <c r="K1265" s="17" t="str">
        <f t="shared" si="40"/>
        <v>075-Office of the Governor</v>
      </c>
      <c r="L1265" s="18" t="str">
        <f t="shared" si="41"/>
        <v>075</v>
      </c>
      <c r="M1265" s="19" t="s">
        <v>59</v>
      </c>
      <c r="N1265" s="19"/>
    </row>
    <row r="1266" spans="1:14" ht="15" x14ac:dyDescent="0.25">
      <c r="A1266" s="54" t="s">
        <v>60</v>
      </c>
      <c r="B1266" s="36">
        <v>0</v>
      </c>
      <c r="C1266" s="37">
        <v>0</v>
      </c>
      <c r="D1266" s="37">
        <v>0</v>
      </c>
      <c r="E1266" s="38">
        <v>2</v>
      </c>
      <c r="F1266" s="37">
        <v>1</v>
      </c>
      <c r="G1266" s="39">
        <v>3</v>
      </c>
      <c r="H1266" s="40">
        <v>3</v>
      </c>
      <c r="J1266" s="17">
        <v>41</v>
      </c>
      <c r="K1266" s="17" t="str">
        <f t="shared" si="40"/>
        <v>075-Office of the Governor</v>
      </c>
      <c r="L1266" s="18" t="str">
        <f t="shared" si="41"/>
        <v>075</v>
      </c>
      <c r="M1266" s="56" t="s">
        <v>61</v>
      </c>
      <c r="N1266" s="19"/>
    </row>
    <row r="1267" spans="1:14" ht="15" x14ac:dyDescent="0.25">
      <c r="A1267" s="54" t="s">
        <v>62</v>
      </c>
      <c r="B1267" s="36">
        <v>0</v>
      </c>
      <c r="C1267" s="37">
        <v>0</v>
      </c>
      <c r="D1267" s="37">
        <v>0</v>
      </c>
      <c r="E1267" s="38">
        <v>5</v>
      </c>
      <c r="F1267" s="37">
        <v>5</v>
      </c>
      <c r="G1267" s="39">
        <v>10</v>
      </c>
      <c r="H1267" s="40">
        <v>10</v>
      </c>
      <c r="J1267" s="17">
        <v>42</v>
      </c>
      <c r="K1267" s="17" t="str">
        <f t="shared" si="40"/>
        <v>075-Office of the Governor</v>
      </c>
      <c r="L1267" s="18" t="str">
        <f t="shared" si="41"/>
        <v>075</v>
      </c>
      <c r="M1267" s="56" t="s">
        <v>63</v>
      </c>
      <c r="N1267" s="19"/>
    </row>
    <row r="1268" spans="1:14" x14ac:dyDescent="0.2">
      <c r="A1268" s="43"/>
      <c r="B1268" s="36"/>
      <c r="C1268" s="37"/>
      <c r="D1268" s="37"/>
      <c r="E1268" s="38"/>
      <c r="F1268" s="37"/>
      <c r="G1268" s="39"/>
      <c r="H1268" s="40"/>
      <c r="J1268" s="17">
        <v>43</v>
      </c>
      <c r="K1268" s="17" t="str">
        <f t="shared" si="40"/>
        <v>075-Office of the Governor</v>
      </c>
      <c r="L1268" s="18" t="str">
        <f t="shared" si="41"/>
        <v>075</v>
      </c>
      <c r="M1268" s="19"/>
      <c r="N1268" s="19"/>
    </row>
    <row r="1269" spans="1:14" x14ac:dyDescent="0.2">
      <c r="A1269" s="44" t="s">
        <v>64</v>
      </c>
      <c r="B1269" s="45">
        <v>298.82776962047376</v>
      </c>
      <c r="C1269" s="46">
        <v>11</v>
      </c>
      <c r="D1269" s="46">
        <v>11</v>
      </c>
      <c r="E1269" s="47">
        <v>5</v>
      </c>
      <c r="F1269" s="46">
        <v>6</v>
      </c>
      <c r="G1269" s="48">
        <v>33</v>
      </c>
      <c r="H1269" s="49">
        <v>331.82776962047376</v>
      </c>
      <c r="J1269" s="17">
        <v>44</v>
      </c>
      <c r="K1269" s="17" t="str">
        <f t="shared" si="40"/>
        <v>075-Office of the Governor</v>
      </c>
      <c r="L1269" s="18" t="str">
        <f t="shared" si="41"/>
        <v>075</v>
      </c>
      <c r="M1269" s="19"/>
      <c r="N1269" s="19"/>
    </row>
    <row r="1270" spans="1:14" ht="15" customHeight="1" x14ac:dyDescent="0.2">
      <c r="A1270" s="57"/>
      <c r="B1270" s="39"/>
      <c r="C1270" s="51"/>
      <c r="D1270" s="51"/>
      <c r="E1270" s="52"/>
      <c r="F1270" s="51"/>
      <c r="G1270" s="39"/>
      <c r="H1270" s="53"/>
      <c r="J1270" s="17">
        <v>45</v>
      </c>
      <c r="K1270" s="17" t="str">
        <f t="shared" si="40"/>
        <v>075-Office of the Governor</v>
      </c>
      <c r="L1270" s="18" t="str">
        <f t="shared" si="41"/>
        <v>075</v>
      </c>
      <c r="M1270" s="19"/>
      <c r="N1270" s="19"/>
    </row>
    <row r="1271" spans="1:14" ht="15" x14ac:dyDescent="0.25">
      <c r="A1271" s="54" t="s">
        <v>65</v>
      </c>
      <c r="B1271" s="36">
        <v>31.179319927880492</v>
      </c>
      <c r="C1271" s="37">
        <v>0</v>
      </c>
      <c r="D1271" s="37">
        <v>0</v>
      </c>
      <c r="E1271" s="38">
        <v>0</v>
      </c>
      <c r="F1271" s="37">
        <v>0</v>
      </c>
      <c r="G1271" s="39">
        <v>0</v>
      </c>
      <c r="H1271" s="40">
        <v>31.179319927880492</v>
      </c>
      <c r="J1271" s="17">
        <v>46</v>
      </c>
      <c r="K1271" s="17" t="str">
        <f t="shared" si="40"/>
        <v>075-Office of the Governor</v>
      </c>
      <c r="L1271" s="18" t="str">
        <f t="shared" si="41"/>
        <v>075</v>
      </c>
      <c r="M1271" s="19"/>
      <c r="N1271" s="19"/>
    </row>
    <row r="1272" spans="1:14" ht="15" x14ac:dyDescent="0.25">
      <c r="A1272" s="54" t="s">
        <v>66</v>
      </c>
      <c r="B1272" s="36">
        <v>32.340788015864874</v>
      </c>
      <c r="C1272" s="37">
        <v>0</v>
      </c>
      <c r="D1272" s="37">
        <v>0</v>
      </c>
      <c r="E1272" s="38">
        <v>0</v>
      </c>
      <c r="F1272" s="37">
        <v>0</v>
      </c>
      <c r="G1272" s="39">
        <v>0</v>
      </c>
      <c r="H1272" s="40">
        <v>32.340788015864874</v>
      </c>
      <c r="J1272" s="17">
        <v>47</v>
      </c>
      <c r="K1272" s="17" t="str">
        <f t="shared" si="40"/>
        <v>075-Office of the Governor</v>
      </c>
      <c r="L1272" s="18" t="str">
        <f t="shared" si="41"/>
        <v>075</v>
      </c>
      <c r="M1272" s="19"/>
      <c r="N1272" s="19"/>
    </row>
    <row r="1273" spans="1:14" ht="15" x14ac:dyDescent="0.25">
      <c r="A1273" s="54" t="s">
        <v>67</v>
      </c>
      <c r="B1273" s="36">
        <v>748.95014618003859</v>
      </c>
      <c r="C1273" s="37">
        <v>1</v>
      </c>
      <c r="D1273" s="37">
        <v>7</v>
      </c>
      <c r="E1273" s="38">
        <v>0</v>
      </c>
      <c r="F1273" s="37">
        <v>3</v>
      </c>
      <c r="G1273" s="39">
        <v>11</v>
      </c>
      <c r="H1273" s="40">
        <v>759.95014618003859</v>
      </c>
      <c r="J1273" s="17">
        <v>48</v>
      </c>
      <c r="K1273" s="17" t="str">
        <f t="shared" si="40"/>
        <v>075-Office of the Governor</v>
      </c>
      <c r="L1273" s="18" t="str">
        <f t="shared" si="41"/>
        <v>075</v>
      </c>
      <c r="M1273" s="19"/>
      <c r="N1273" s="19"/>
    </row>
    <row r="1274" spans="1:14" ht="15" x14ac:dyDescent="0.25">
      <c r="A1274" s="54" t="s">
        <v>68</v>
      </c>
      <c r="B1274" s="36">
        <v>1.1098808796579109</v>
      </c>
      <c r="C1274" s="37">
        <v>0</v>
      </c>
      <c r="D1274" s="37">
        <v>0</v>
      </c>
      <c r="E1274" s="38">
        <v>0</v>
      </c>
      <c r="F1274" s="37">
        <v>0</v>
      </c>
      <c r="G1274" s="39">
        <v>0</v>
      </c>
      <c r="H1274" s="40">
        <v>1.1098808796579109</v>
      </c>
      <c r="J1274" s="17">
        <v>49</v>
      </c>
      <c r="K1274" s="17" t="str">
        <f t="shared" si="40"/>
        <v>075-Office of the Governor</v>
      </c>
      <c r="L1274" s="18" t="str">
        <f t="shared" si="41"/>
        <v>075</v>
      </c>
      <c r="M1274" s="19"/>
      <c r="N1274" s="19"/>
    </row>
    <row r="1275" spans="1:14" ht="15" x14ac:dyDescent="0.25">
      <c r="A1275" s="54" t="s">
        <v>69</v>
      </c>
      <c r="B1275" s="36">
        <v>82.002106132606798</v>
      </c>
      <c r="C1275" s="37">
        <v>0</v>
      </c>
      <c r="D1275" s="37">
        <v>0</v>
      </c>
      <c r="E1275" s="38">
        <v>0</v>
      </c>
      <c r="F1275" s="37">
        <v>0</v>
      </c>
      <c r="G1275" s="39">
        <v>0</v>
      </c>
      <c r="H1275" s="40">
        <v>82.002106132606798</v>
      </c>
      <c r="J1275" s="17">
        <v>50</v>
      </c>
      <c r="K1275" s="17" t="str">
        <f t="shared" si="40"/>
        <v>075-Office of the Governor</v>
      </c>
      <c r="L1275" s="18" t="str">
        <f t="shared" si="41"/>
        <v>075</v>
      </c>
      <c r="M1275" s="19"/>
      <c r="N1275" s="19"/>
    </row>
    <row r="1276" spans="1:14" ht="15" x14ac:dyDescent="0.25">
      <c r="A1276" s="54" t="s">
        <v>70</v>
      </c>
      <c r="B1276" s="36">
        <v>6.2471393994693072</v>
      </c>
      <c r="C1276" s="37">
        <v>0</v>
      </c>
      <c r="D1276" s="37">
        <v>0</v>
      </c>
      <c r="E1276" s="38">
        <v>0</v>
      </c>
      <c r="F1276" s="37">
        <v>0</v>
      </c>
      <c r="G1276" s="39">
        <v>0</v>
      </c>
      <c r="H1276" s="40">
        <v>6.2471393994693072</v>
      </c>
      <c r="J1276" s="17">
        <v>51</v>
      </c>
      <c r="K1276" s="17" t="str">
        <f t="shared" si="40"/>
        <v>075-Office of the Governor</v>
      </c>
      <c r="L1276" s="18" t="str">
        <f t="shared" si="41"/>
        <v>075</v>
      </c>
      <c r="M1276" s="19"/>
      <c r="N1276" s="19"/>
    </row>
    <row r="1277" spans="1:14" ht="15" x14ac:dyDescent="0.25">
      <c r="A1277" s="54" t="s">
        <v>71</v>
      </c>
      <c r="B1277" s="36">
        <v>1.4375E-15</v>
      </c>
      <c r="C1277" s="37">
        <v>0</v>
      </c>
      <c r="D1277" s="37">
        <v>0</v>
      </c>
      <c r="E1277" s="38">
        <v>0</v>
      </c>
      <c r="F1277" s="37">
        <v>0</v>
      </c>
      <c r="G1277" s="39">
        <v>0</v>
      </c>
      <c r="H1277" s="40">
        <v>1.4375E-15</v>
      </c>
      <c r="J1277" s="17">
        <v>52</v>
      </c>
      <c r="K1277" s="17" t="str">
        <f t="shared" si="40"/>
        <v>075-Office of the Governor</v>
      </c>
      <c r="L1277" s="18" t="str">
        <f t="shared" si="41"/>
        <v>075</v>
      </c>
      <c r="M1277" s="19"/>
      <c r="N1277" s="19"/>
    </row>
    <row r="1278" spans="1:14" ht="15" x14ac:dyDescent="0.25">
      <c r="A1278" s="54" t="s">
        <v>72</v>
      </c>
      <c r="B1278" s="36">
        <v>1.2448075748320095</v>
      </c>
      <c r="C1278" s="37">
        <v>0</v>
      </c>
      <c r="D1278" s="37">
        <v>0</v>
      </c>
      <c r="E1278" s="38">
        <v>0</v>
      </c>
      <c r="F1278" s="37">
        <v>0</v>
      </c>
      <c r="G1278" s="39">
        <v>0</v>
      </c>
      <c r="H1278" s="40">
        <v>1.2448075748320095</v>
      </c>
      <c r="J1278" s="17">
        <v>53</v>
      </c>
      <c r="K1278" s="17" t="str">
        <f t="shared" si="40"/>
        <v>075-Office of the Governor</v>
      </c>
      <c r="L1278" s="18" t="str">
        <f t="shared" si="41"/>
        <v>075</v>
      </c>
      <c r="M1278" s="19"/>
      <c r="N1278" s="19"/>
    </row>
    <row r="1279" spans="1:14" ht="15" x14ac:dyDescent="0.25">
      <c r="A1279" s="54" t="s">
        <v>73</v>
      </c>
      <c r="B1279" s="36">
        <v>8.9222031492373421</v>
      </c>
      <c r="C1279" s="37">
        <v>0</v>
      </c>
      <c r="D1279" s="37">
        <v>0</v>
      </c>
      <c r="E1279" s="38">
        <v>0</v>
      </c>
      <c r="F1279" s="37">
        <v>0</v>
      </c>
      <c r="G1279" s="39">
        <v>0</v>
      </c>
      <c r="H1279" s="40">
        <v>8.9222031492373421</v>
      </c>
      <c r="J1279" s="17">
        <v>54</v>
      </c>
      <c r="K1279" s="17" t="str">
        <f t="shared" si="40"/>
        <v>075-Office of the Governor</v>
      </c>
      <c r="L1279" s="18" t="str">
        <f t="shared" si="41"/>
        <v>075</v>
      </c>
      <c r="M1279" s="19"/>
      <c r="N1279" s="19"/>
    </row>
    <row r="1280" spans="1:14" ht="15" x14ac:dyDescent="0.25">
      <c r="A1280" s="54" t="s">
        <v>74</v>
      </c>
      <c r="B1280" s="36">
        <v>22.310781918142943</v>
      </c>
      <c r="C1280" s="37">
        <v>0</v>
      </c>
      <c r="D1280" s="37">
        <v>-1</v>
      </c>
      <c r="E1280" s="38">
        <v>1</v>
      </c>
      <c r="F1280" s="37">
        <v>0</v>
      </c>
      <c r="G1280" s="39">
        <v>0</v>
      </c>
      <c r="H1280" s="40">
        <v>22.310781918142943</v>
      </c>
      <c r="J1280" s="17">
        <v>55</v>
      </c>
      <c r="K1280" s="17" t="str">
        <f t="shared" si="40"/>
        <v>075-Office of the Governor</v>
      </c>
      <c r="L1280" s="18" t="str">
        <f t="shared" si="41"/>
        <v>075</v>
      </c>
      <c r="M1280" s="19"/>
      <c r="N1280" s="19"/>
    </row>
    <row r="1281" spans="1:14" ht="15" x14ac:dyDescent="0.25">
      <c r="A1281" s="54" t="s">
        <v>75</v>
      </c>
      <c r="B1281" s="36">
        <v>2.8578248080460602</v>
      </c>
      <c r="C1281" s="37">
        <v>0</v>
      </c>
      <c r="D1281" s="37">
        <v>0</v>
      </c>
      <c r="E1281" s="38">
        <v>1</v>
      </c>
      <c r="F1281" s="37">
        <v>1</v>
      </c>
      <c r="G1281" s="39">
        <v>2</v>
      </c>
      <c r="H1281" s="40">
        <v>4.8578248080460602</v>
      </c>
      <c r="J1281" s="17">
        <v>56</v>
      </c>
      <c r="K1281" s="17" t="str">
        <f t="shared" si="40"/>
        <v>075-Office of the Governor</v>
      </c>
      <c r="L1281" s="18" t="str">
        <f t="shared" si="41"/>
        <v>075</v>
      </c>
      <c r="M1281" s="19"/>
      <c r="N1281" s="19"/>
    </row>
    <row r="1282" spans="1:14" ht="15" customHeight="1" x14ac:dyDescent="0.25">
      <c r="A1282" s="54" t="s">
        <v>76</v>
      </c>
      <c r="B1282" s="36">
        <v>33.008496058434389</v>
      </c>
      <c r="C1282" s="37">
        <v>0</v>
      </c>
      <c r="D1282" s="37">
        <v>0</v>
      </c>
      <c r="E1282" s="38">
        <v>0</v>
      </c>
      <c r="F1282" s="37">
        <v>0</v>
      </c>
      <c r="G1282" s="39">
        <v>0</v>
      </c>
      <c r="H1282" s="40">
        <v>33.008496058434389</v>
      </c>
      <c r="J1282" s="17">
        <v>57</v>
      </c>
      <c r="K1282" s="17" t="str">
        <f t="shared" si="40"/>
        <v>075-Office of the Governor</v>
      </c>
      <c r="L1282" s="18" t="str">
        <f t="shared" si="41"/>
        <v>075</v>
      </c>
      <c r="M1282" s="19"/>
      <c r="N1282" s="19"/>
    </row>
    <row r="1283" spans="1:14" ht="15" x14ac:dyDescent="0.25">
      <c r="A1283" s="54" t="s">
        <v>77</v>
      </c>
      <c r="B1283" s="36">
        <v>67.758880469846872</v>
      </c>
      <c r="C1283" s="37">
        <v>0</v>
      </c>
      <c r="D1283" s="37">
        <v>0</v>
      </c>
      <c r="E1283" s="38">
        <v>0</v>
      </c>
      <c r="F1283" s="37">
        <v>0</v>
      </c>
      <c r="G1283" s="39">
        <v>0</v>
      </c>
      <c r="H1283" s="40">
        <v>67.758880469846872</v>
      </c>
      <c r="J1283" s="17">
        <v>58</v>
      </c>
      <c r="K1283" s="17" t="str">
        <f t="shared" si="40"/>
        <v>075-Office of the Governor</v>
      </c>
      <c r="L1283" s="18" t="str">
        <f t="shared" si="41"/>
        <v>075</v>
      </c>
      <c r="M1283" s="19"/>
      <c r="N1283" s="19"/>
    </row>
    <row r="1284" spans="1:14" ht="15" x14ac:dyDescent="0.25">
      <c r="A1284" s="54" t="s">
        <v>78</v>
      </c>
      <c r="B1284" s="36">
        <v>0</v>
      </c>
      <c r="C1284" s="37">
        <v>0</v>
      </c>
      <c r="D1284" s="37">
        <v>0</v>
      </c>
      <c r="E1284" s="38">
        <v>0</v>
      </c>
      <c r="F1284" s="37">
        <v>0</v>
      </c>
      <c r="G1284" s="39">
        <v>0</v>
      </c>
      <c r="H1284" s="40">
        <v>0</v>
      </c>
      <c r="J1284" s="17">
        <v>59</v>
      </c>
      <c r="K1284" s="17" t="str">
        <f t="shared" si="40"/>
        <v>075-Office of the Governor</v>
      </c>
      <c r="L1284" s="18" t="str">
        <f t="shared" si="41"/>
        <v>075</v>
      </c>
      <c r="M1284" s="19"/>
      <c r="N1284" s="19"/>
    </row>
    <row r="1285" spans="1:14" ht="15" customHeight="1" x14ac:dyDescent="0.25">
      <c r="A1285" s="54" t="s">
        <v>79</v>
      </c>
      <c r="B1285" s="36">
        <v>0</v>
      </c>
      <c r="C1285" s="37">
        <v>0</v>
      </c>
      <c r="D1285" s="37">
        <v>0</v>
      </c>
      <c r="E1285" s="38">
        <v>0</v>
      </c>
      <c r="F1285" s="37">
        <v>0</v>
      </c>
      <c r="G1285" s="39">
        <v>0</v>
      </c>
      <c r="H1285" s="40">
        <v>0</v>
      </c>
      <c r="J1285" s="17">
        <v>60</v>
      </c>
      <c r="K1285" s="17" t="str">
        <f t="shared" si="40"/>
        <v>075-Office of the Governor</v>
      </c>
      <c r="L1285" s="18" t="str">
        <f t="shared" si="41"/>
        <v>075</v>
      </c>
      <c r="M1285" s="19"/>
      <c r="N1285" s="19"/>
    </row>
    <row r="1286" spans="1:14" ht="15" customHeight="1" x14ac:dyDescent="0.25">
      <c r="A1286" s="54"/>
      <c r="B1286" s="36"/>
      <c r="C1286" s="37"/>
      <c r="D1286" s="37"/>
      <c r="E1286" s="38"/>
      <c r="F1286" s="37"/>
      <c r="G1286" s="39"/>
      <c r="H1286" s="40"/>
      <c r="J1286" s="17">
        <v>61</v>
      </c>
      <c r="K1286" s="17" t="str">
        <f t="shared" si="40"/>
        <v>075-Office of the Governor</v>
      </c>
      <c r="L1286" s="18" t="str">
        <f t="shared" si="41"/>
        <v>075</v>
      </c>
      <c r="M1286" s="19"/>
      <c r="N1286" s="19"/>
    </row>
    <row r="1287" spans="1:14" x14ac:dyDescent="0.2">
      <c r="A1287" s="44" t="s">
        <v>80</v>
      </c>
      <c r="B1287" s="45">
        <v>1037.9323745140578</v>
      </c>
      <c r="C1287" s="46">
        <v>1</v>
      </c>
      <c r="D1287" s="46">
        <v>6</v>
      </c>
      <c r="E1287" s="47">
        <v>2</v>
      </c>
      <c r="F1287" s="46">
        <v>4</v>
      </c>
      <c r="G1287" s="48">
        <v>13</v>
      </c>
      <c r="H1287" s="49">
        <v>1050.9323745140578</v>
      </c>
      <c r="J1287" s="17">
        <v>62</v>
      </c>
      <c r="K1287" s="17" t="str">
        <f t="shared" si="40"/>
        <v>075-Office of the Governor</v>
      </c>
      <c r="L1287" s="18" t="str">
        <f t="shared" si="41"/>
        <v>075</v>
      </c>
      <c r="M1287" s="19"/>
      <c r="N1287" s="19"/>
    </row>
    <row r="1288" spans="1:14" ht="15" x14ac:dyDescent="0.25">
      <c r="A1288" s="54"/>
      <c r="B1288" s="36"/>
      <c r="C1288" s="37"/>
      <c r="D1288" s="37"/>
      <c r="E1288" s="38"/>
      <c r="F1288" s="37"/>
      <c r="G1288" s="39"/>
      <c r="H1288" s="40"/>
      <c r="J1288" s="17">
        <v>63</v>
      </c>
      <c r="K1288" s="17" t="str">
        <f t="shared" si="40"/>
        <v>075-Office of the Governor</v>
      </c>
      <c r="L1288" s="18" t="str">
        <f t="shared" si="41"/>
        <v>075</v>
      </c>
      <c r="M1288" s="19"/>
      <c r="N1288" s="19"/>
    </row>
    <row r="1289" spans="1:14" ht="15" x14ac:dyDescent="0.25">
      <c r="A1289" s="54" t="s">
        <v>81</v>
      </c>
      <c r="B1289" s="36">
        <v>19.031399452254149</v>
      </c>
      <c r="C1289" s="37">
        <v>0</v>
      </c>
      <c r="D1289" s="37">
        <v>0</v>
      </c>
      <c r="E1289" s="38">
        <v>1</v>
      </c>
      <c r="F1289" s="37">
        <v>0</v>
      </c>
      <c r="G1289" s="39">
        <v>1</v>
      </c>
      <c r="H1289" s="40">
        <v>20.031399452254149</v>
      </c>
      <c r="J1289" s="17">
        <v>64</v>
      </c>
      <c r="K1289" s="17" t="str">
        <f t="shared" si="40"/>
        <v>075-Office of the Governor</v>
      </c>
      <c r="L1289" s="18" t="str">
        <f t="shared" si="41"/>
        <v>075</v>
      </c>
      <c r="M1289" s="19"/>
      <c r="N1289" s="19"/>
    </row>
    <row r="1290" spans="1:14" x14ac:dyDescent="0.2">
      <c r="A1290" s="44" t="s">
        <v>82</v>
      </c>
      <c r="B1290" s="45">
        <v>19.031399452254149</v>
      </c>
      <c r="C1290" s="46">
        <v>0</v>
      </c>
      <c r="D1290" s="46">
        <v>0</v>
      </c>
      <c r="E1290" s="47">
        <v>1</v>
      </c>
      <c r="F1290" s="46">
        <v>0</v>
      </c>
      <c r="G1290" s="48">
        <v>1</v>
      </c>
      <c r="H1290" s="49">
        <v>20.031399452254149</v>
      </c>
      <c r="J1290" s="17">
        <v>65</v>
      </c>
      <c r="K1290" s="17" t="str">
        <f t="shared" si="40"/>
        <v>075-Office of the Governor</v>
      </c>
      <c r="L1290" s="18" t="str">
        <f t="shared" si="41"/>
        <v>075</v>
      </c>
      <c r="M1290" s="19"/>
      <c r="N1290" s="19"/>
    </row>
    <row r="1291" spans="1:14" ht="15" x14ac:dyDescent="0.25">
      <c r="A1291" s="54"/>
      <c r="B1291" s="54"/>
      <c r="C1291" s="54"/>
      <c r="D1291" s="54"/>
      <c r="E1291" s="54"/>
      <c r="F1291" s="54"/>
      <c r="G1291" s="54"/>
      <c r="H1291" s="54"/>
      <c r="J1291" s="17">
        <v>66</v>
      </c>
      <c r="K1291" s="17" t="str">
        <f t="shared" si="40"/>
        <v>075-Office of the Governor</v>
      </c>
      <c r="L1291" s="18" t="str">
        <f t="shared" si="41"/>
        <v>075</v>
      </c>
      <c r="M1291" s="19"/>
      <c r="N1291" s="19"/>
    </row>
    <row r="1292" spans="1:14" x14ac:dyDescent="0.2">
      <c r="A1292" s="58"/>
      <c r="B1292" s="39"/>
      <c r="C1292" s="51"/>
      <c r="D1292" s="51"/>
      <c r="E1292" s="52"/>
      <c r="F1292" s="51"/>
      <c r="G1292" s="39"/>
      <c r="H1292" s="53"/>
      <c r="J1292" s="17">
        <v>67</v>
      </c>
      <c r="K1292" s="17" t="str">
        <f t="shared" si="40"/>
        <v>075-Office of the Governor</v>
      </c>
      <c r="L1292" s="18" t="str">
        <f t="shared" si="41"/>
        <v>075</v>
      </c>
      <c r="M1292" s="19"/>
      <c r="N1292" s="19"/>
    </row>
    <row r="1293" spans="1:14" x14ac:dyDescent="0.2">
      <c r="A1293" s="59" t="s">
        <v>83</v>
      </c>
      <c r="B1293" s="60">
        <v>4283.6283555605851</v>
      </c>
      <c r="C1293" s="61">
        <v>26</v>
      </c>
      <c r="D1293" s="61">
        <v>17</v>
      </c>
      <c r="E1293" s="62">
        <v>-7</v>
      </c>
      <c r="F1293" s="61">
        <v>120</v>
      </c>
      <c r="G1293" s="60">
        <v>156</v>
      </c>
      <c r="H1293" s="63">
        <v>4439.6283555605851</v>
      </c>
      <c r="J1293" s="17">
        <v>68</v>
      </c>
      <c r="K1293" s="17" t="str">
        <f t="shared" si="40"/>
        <v>075-Office of the Governor</v>
      </c>
      <c r="L1293" s="18" t="str">
        <f t="shared" si="41"/>
        <v>075</v>
      </c>
      <c r="M1293" s="19"/>
      <c r="N1293" s="19"/>
    </row>
    <row r="1294" spans="1:14" x14ac:dyDescent="0.2">
      <c r="A1294" s="64"/>
      <c r="B1294" s="65"/>
      <c r="C1294" s="65"/>
      <c r="D1294" s="65"/>
      <c r="E1294" s="65"/>
      <c r="F1294" s="65"/>
      <c r="G1294" s="65"/>
      <c r="H1294" s="65"/>
      <c r="J1294" s="17">
        <v>1</v>
      </c>
      <c r="K1294" s="17" t="str">
        <f>IF(J1294=7,A1123,IF(J1294&gt;7,K1284,""))</f>
        <v/>
      </c>
      <c r="L1294" s="18" t="str">
        <f t="shared" si="41"/>
        <v/>
      </c>
      <c r="M1294" s="19"/>
      <c r="N1294" s="19"/>
    </row>
    <row r="1295" spans="1:14" x14ac:dyDescent="0.2">
      <c r="A1295" s="64"/>
      <c r="B1295" s="65"/>
      <c r="C1295" s="65"/>
      <c r="D1295" s="65"/>
      <c r="E1295" s="65"/>
      <c r="F1295" s="65"/>
      <c r="G1295" s="65"/>
      <c r="H1295" s="65"/>
      <c r="J1295" s="17">
        <v>2</v>
      </c>
      <c r="K1295" s="17" t="str">
        <f>IF(J1295=7,A1124,IF(J1295&gt;7,K1294,""))</f>
        <v/>
      </c>
      <c r="L1295" s="18" t="str">
        <f t="shared" si="41"/>
        <v/>
      </c>
      <c r="M1295" s="19"/>
      <c r="N1295" s="19"/>
    </row>
    <row r="1296" spans="1:14" ht="15" x14ac:dyDescent="0.25">
      <c r="A1296"/>
      <c r="B1296"/>
      <c r="C1296"/>
      <c r="D1296"/>
      <c r="E1296"/>
      <c r="F1296"/>
      <c r="G1296"/>
      <c r="H1296"/>
      <c r="J1296" s="17">
        <v>3</v>
      </c>
      <c r="K1296" s="17" t="str">
        <f>IF(J1296=7,A1125,IF(J1296&gt;7,K1295,""))</f>
        <v/>
      </c>
      <c r="L1296" s="18" t="str">
        <f t="shared" si="41"/>
        <v/>
      </c>
      <c r="M1296" s="19"/>
      <c r="N1296" s="19"/>
    </row>
    <row r="1297" spans="1:14" ht="15" x14ac:dyDescent="0.25">
      <c r="A1297"/>
      <c r="B1297"/>
      <c r="C1297"/>
      <c r="D1297"/>
      <c r="E1297"/>
      <c r="F1297"/>
      <c r="G1297"/>
      <c r="H1297"/>
      <c r="J1297" s="17">
        <v>4</v>
      </c>
      <c r="K1297" s="17" t="str">
        <f>IF(J1297=7,A1126,IF(J1297&gt;7,K1296,""))</f>
        <v/>
      </c>
      <c r="L1297" s="18" t="str">
        <f t="shared" si="41"/>
        <v/>
      </c>
      <c r="M1297" s="19"/>
      <c r="N1297" s="19"/>
    </row>
    <row r="1298" spans="1:14" ht="15" customHeight="1" x14ac:dyDescent="0.25">
      <c r="A1298" s="21" t="s">
        <v>7</v>
      </c>
      <c r="B1298" s="22"/>
      <c r="C1298" s="22"/>
      <c r="D1298" s="22"/>
      <c r="E1298" s="22"/>
      <c r="F1298" s="22"/>
      <c r="G1298" s="22"/>
      <c r="H1298" s="22"/>
      <c r="J1298" s="17">
        <v>5</v>
      </c>
      <c r="K1298" s="17" t="str">
        <f>IF(J1298=7,A1127,IF(J1298&gt;7,K1297,""))</f>
        <v/>
      </c>
      <c r="L1298" s="18" t="str">
        <f t="shared" si="41"/>
        <v/>
      </c>
      <c r="M1298" s="19"/>
      <c r="N1298" s="19"/>
    </row>
    <row r="1299" spans="1:14" ht="15" x14ac:dyDescent="0.25">
      <c r="A1299" s="23" t="s">
        <v>8</v>
      </c>
      <c r="B1299" s="24"/>
      <c r="C1299" s="24"/>
      <c r="D1299" s="24"/>
      <c r="E1299" s="24"/>
      <c r="F1299" s="24"/>
      <c r="G1299" s="24"/>
      <c r="H1299" s="24"/>
      <c r="J1299" s="17">
        <v>6</v>
      </c>
      <c r="K1299" s="17" t="str">
        <f>IF(J1299=7,A1128,IF(J1299&gt;7,K1298,""))</f>
        <v/>
      </c>
      <c r="L1299" s="18" t="str">
        <f t="shared" si="41"/>
        <v/>
      </c>
      <c r="M1299" s="19"/>
      <c r="N1299" s="19"/>
    </row>
    <row r="1300" spans="1:14" ht="15" x14ac:dyDescent="0.25">
      <c r="A1300" s="25" t="s">
        <v>102</v>
      </c>
      <c r="B1300" s="22"/>
      <c r="C1300" s="22"/>
      <c r="D1300" s="22"/>
      <c r="E1300" s="22"/>
      <c r="F1300" s="22"/>
      <c r="G1300" s="22"/>
      <c r="H1300" s="22"/>
      <c r="J1300" s="17">
        <v>7</v>
      </c>
      <c r="K1300" s="17" t="str">
        <f>IF(J1300=7,A1300,IF(J1300&gt;7,K1299,""))</f>
        <v>080-Office of the Lieutenant Governor</v>
      </c>
      <c r="L1300" s="18" t="str">
        <f t="shared" si="41"/>
        <v>080</v>
      </c>
      <c r="M1300" s="19"/>
      <c r="N1300" s="19"/>
    </row>
    <row r="1301" spans="1:14" ht="15" x14ac:dyDescent="0.25">
      <c r="A1301" s="25"/>
      <c r="B1301" s="22"/>
      <c r="C1301" s="22"/>
      <c r="D1301" s="22"/>
      <c r="E1301" s="22"/>
      <c r="F1301" s="22"/>
      <c r="G1301" s="22"/>
      <c r="H1301" s="22"/>
      <c r="J1301" s="17">
        <v>8</v>
      </c>
      <c r="K1301" s="17" t="str">
        <f t="shared" ref="K1301:K1361" si="42">IF(J1301=7,A1130,IF(J1301&gt;7,K1300,""))</f>
        <v>080-Office of the Lieutenant Governor</v>
      </c>
      <c r="L1301" s="18" t="str">
        <f t="shared" si="41"/>
        <v>080</v>
      </c>
      <c r="M1301" s="19"/>
      <c r="N1301" s="19"/>
    </row>
    <row r="1302" spans="1:14" ht="15" x14ac:dyDescent="0.25">
      <c r="A1302" s="26"/>
      <c r="B1302" s="27"/>
      <c r="C1302" s="94" t="s">
        <v>10</v>
      </c>
      <c r="D1302" s="95"/>
      <c r="E1302" s="94" t="s">
        <v>11</v>
      </c>
      <c r="F1302" s="95"/>
      <c r="G1302" s="28"/>
      <c r="H1302" s="28"/>
      <c r="J1302" s="17">
        <v>9</v>
      </c>
      <c r="K1302" s="17" t="str">
        <f t="shared" si="42"/>
        <v>080-Office of the Lieutenant Governor</v>
      </c>
      <c r="L1302" s="18" t="str">
        <f t="shared" si="41"/>
        <v>080</v>
      </c>
      <c r="M1302" s="19"/>
      <c r="N1302" s="19"/>
    </row>
    <row r="1303" spans="1:14" ht="24" x14ac:dyDescent="0.2">
      <c r="A1303" s="29" t="s">
        <v>12</v>
      </c>
      <c r="B1303" s="30" t="s">
        <v>13</v>
      </c>
      <c r="C1303" s="31" t="s">
        <v>14</v>
      </c>
      <c r="D1303" s="32" t="s">
        <v>15</v>
      </c>
      <c r="E1303" s="31" t="s">
        <v>14</v>
      </c>
      <c r="F1303" s="32" t="s">
        <v>15</v>
      </c>
      <c r="G1303" s="33" t="s">
        <v>16</v>
      </c>
      <c r="H1303" s="33" t="s">
        <v>17</v>
      </c>
      <c r="J1303" s="17">
        <v>10</v>
      </c>
      <c r="K1303" s="17" t="str">
        <f t="shared" si="42"/>
        <v>080-Office of the Lieutenant Governor</v>
      </c>
      <c r="L1303" s="18" t="str">
        <f t="shared" si="41"/>
        <v>080</v>
      </c>
      <c r="M1303" s="19"/>
      <c r="N1303" s="19"/>
    </row>
    <row r="1304" spans="1:14" ht="15" x14ac:dyDescent="0.25">
      <c r="A1304" s="35" t="s">
        <v>20</v>
      </c>
      <c r="B1304" s="36">
        <v>0.51217367760888666</v>
      </c>
      <c r="C1304" s="37">
        <v>0</v>
      </c>
      <c r="D1304" s="37">
        <v>0</v>
      </c>
      <c r="E1304" s="38">
        <v>0</v>
      </c>
      <c r="F1304" s="37">
        <v>0</v>
      </c>
      <c r="G1304" s="39">
        <v>0</v>
      </c>
      <c r="H1304" s="40">
        <v>0.51217367760888666</v>
      </c>
      <c r="J1304" s="17">
        <v>11</v>
      </c>
      <c r="K1304" s="17" t="str">
        <f t="shared" si="42"/>
        <v>080-Office of the Lieutenant Governor</v>
      </c>
      <c r="L1304" s="18" t="str">
        <f t="shared" si="41"/>
        <v>080</v>
      </c>
      <c r="M1304" s="19" t="s">
        <v>21</v>
      </c>
      <c r="N1304" s="19"/>
    </row>
    <row r="1305" spans="1:14" ht="15" x14ac:dyDescent="0.25">
      <c r="A1305" s="42" t="s">
        <v>22</v>
      </c>
      <c r="B1305" s="36">
        <v>0.69438795015996035</v>
      </c>
      <c r="C1305" s="37">
        <v>0</v>
      </c>
      <c r="D1305" s="37">
        <v>0</v>
      </c>
      <c r="E1305" s="38">
        <v>0</v>
      </c>
      <c r="F1305" s="37">
        <v>0</v>
      </c>
      <c r="G1305" s="39">
        <v>0</v>
      </c>
      <c r="H1305" s="40">
        <v>0.69438795015996035</v>
      </c>
      <c r="J1305" s="17">
        <v>12</v>
      </c>
      <c r="K1305" s="17" t="str">
        <f t="shared" si="42"/>
        <v>080-Office of the Lieutenant Governor</v>
      </c>
      <c r="L1305" s="18" t="str">
        <f t="shared" si="41"/>
        <v>080</v>
      </c>
      <c r="M1305" s="19"/>
      <c r="N1305" s="19"/>
    </row>
    <row r="1306" spans="1:14" ht="15" customHeight="1" x14ac:dyDescent="0.25">
      <c r="A1306" s="42" t="s">
        <v>23</v>
      </c>
      <c r="B1306" s="36">
        <v>0</v>
      </c>
      <c r="C1306" s="37">
        <v>0</v>
      </c>
      <c r="D1306" s="37">
        <v>0</v>
      </c>
      <c r="E1306" s="38">
        <v>0</v>
      </c>
      <c r="F1306" s="37">
        <v>0</v>
      </c>
      <c r="G1306" s="39">
        <v>0</v>
      </c>
      <c r="H1306" s="40">
        <v>0</v>
      </c>
      <c r="J1306" s="17">
        <v>13</v>
      </c>
      <c r="K1306" s="17" t="str">
        <f t="shared" si="42"/>
        <v>080-Office of the Lieutenant Governor</v>
      </c>
      <c r="L1306" s="18" t="str">
        <f t="shared" si="41"/>
        <v>080</v>
      </c>
      <c r="M1306" s="19"/>
      <c r="N1306" s="19"/>
    </row>
    <row r="1307" spans="1:14" ht="15" x14ac:dyDescent="0.25">
      <c r="A1307" s="42" t="s">
        <v>24</v>
      </c>
      <c r="B1307" s="36">
        <v>4.2415791499999997</v>
      </c>
      <c r="C1307" s="37">
        <v>0</v>
      </c>
      <c r="D1307" s="37">
        <v>0</v>
      </c>
      <c r="E1307" s="38">
        <v>0</v>
      </c>
      <c r="F1307" s="37">
        <v>0</v>
      </c>
      <c r="G1307" s="39">
        <v>0</v>
      </c>
      <c r="H1307" s="40">
        <v>4.2415791499999997</v>
      </c>
      <c r="J1307" s="17">
        <v>14</v>
      </c>
      <c r="K1307" s="17" t="str">
        <f t="shared" si="42"/>
        <v>080-Office of the Lieutenant Governor</v>
      </c>
      <c r="L1307" s="18" t="str">
        <f t="shared" si="41"/>
        <v>080</v>
      </c>
      <c r="M1307" s="19"/>
      <c r="N1307" s="19"/>
    </row>
    <row r="1308" spans="1:14" ht="15" customHeight="1" x14ac:dyDescent="0.25">
      <c r="A1308" s="42" t="s">
        <v>25</v>
      </c>
      <c r="B1308" s="36">
        <v>0</v>
      </c>
      <c r="C1308" s="37">
        <v>0</v>
      </c>
      <c r="D1308" s="37">
        <v>0</v>
      </c>
      <c r="E1308" s="38">
        <v>0</v>
      </c>
      <c r="F1308" s="37">
        <v>0</v>
      </c>
      <c r="G1308" s="39">
        <v>0</v>
      </c>
      <c r="H1308" s="40">
        <v>0</v>
      </c>
      <c r="J1308" s="17">
        <v>15</v>
      </c>
      <c r="K1308" s="17" t="str">
        <f t="shared" si="42"/>
        <v>080-Office of the Lieutenant Governor</v>
      </c>
      <c r="L1308" s="18" t="str">
        <f t="shared" si="41"/>
        <v>080</v>
      </c>
      <c r="M1308" s="19"/>
      <c r="N1308" s="19"/>
    </row>
    <row r="1309" spans="1:14" ht="15" x14ac:dyDescent="0.25">
      <c r="A1309" s="42" t="s">
        <v>26</v>
      </c>
      <c r="B1309" s="36">
        <v>5.8319981428504981</v>
      </c>
      <c r="C1309" s="37">
        <v>-1</v>
      </c>
      <c r="D1309" s="37">
        <v>0</v>
      </c>
      <c r="E1309" s="38">
        <v>0</v>
      </c>
      <c r="F1309" s="37">
        <v>0</v>
      </c>
      <c r="G1309" s="39">
        <v>-1</v>
      </c>
      <c r="H1309" s="40">
        <v>4.8319981428504981</v>
      </c>
      <c r="J1309" s="17">
        <v>16</v>
      </c>
      <c r="K1309" s="17" t="str">
        <f t="shared" si="42"/>
        <v>080-Office of the Lieutenant Governor</v>
      </c>
      <c r="L1309" s="18" t="str">
        <f t="shared" si="41"/>
        <v>080</v>
      </c>
      <c r="M1309" s="19"/>
      <c r="N1309" s="19"/>
    </row>
    <row r="1310" spans="1:14" ht="15" customHeight="1" x14ac:dyDescent="0.25">
      <c r="A1310" s="42" t="s">
        <v>27</v>
      </c>
      <c r="B1310" s="36">
        <v>2.0363682494967299</v>
      </c>
      <c r="C1310" s="37">
        <v>0</v>
      </c>
      <c r="D1310" s="37">
        <v>0</v>
      </c>
      <c r="E1310" s="38">
        <v>0</v>
      </c>
      <c r="F1310" s="37">
        <v>0</v>
      </c>
      <c r="G1310" s="39">
        <v>0</v>
      </c>
      <c r="H1310" s="40">
        <v>2.0363682494967299</v>
      </c>
      <c r="J1310" s="17">
        <v>17</v>
      </c>
      <c r="K1310" s="17" t="str">
        <f t="shared" si="42"/>
        <v>080-Office of the Lieutenant Governor</v>
      </c>
      <c r="L1310" s="18" t="str">
        <f t="shared" si="41"/>
        <v>080</v>
      </c>
      <c r="M1310" s="19"/>
      <c r="N1310" s="19"/>
    </row>
    <row r="1311" spans="1:14" x14ac:dyDescent="0.2">
      <c r="A1311" s="43"/>
      <c r="B1311" s="36"/>
      <c r="C1311" s="37"/>
      <c r="D1311" s="37"/>
      <c r="E1311" s="38"/>
      <c r="F1311" s="37"/>
      <c r="G1311" s="39"/>
      <c r="H1311" s="40"/>
      <c r="J1311" s="17">
        <v>18</v>
      </c>
      <c r="K1311" s="17" t="str">
        <f t="shared" si="42"/>
        <v>080-Office of the Lieutenant Governor</v>
      </c>
      <c r="L1311" s="18" t="str">
        <f t="shared" si="41"/>
        <v>080</v>
      </c>
      <c r="M1311" s="19"/>
      <c r="N1311" s="19"/>
    </row>
    <row r="1312" spans="1:14" x14ac:dyDescent="0.2">
      <c r="A1312" s="44"/>
      <c r="B1312" s="45">
        <v>13.316507170116076</v>
      </c>
      <c r="C1312" s="46">
        <v>-1</v>
      </c>
      <c r="D1312" s="46">
        <v>0</v>
      </c>
      <c r="E1312" s="47">
        <v>0</v>
      </c>
      <c r="F1312" s="46">
        <v>0</v>
      </c>
      <c r="G1312" s="48">
        <v>-1</v>
      </c>
      <c r="H1312" s="49">
        <v>12.316507170116076</v>
      </c>
      <c r="J1312" s="17">
        <v>19</v>
      </c>
      <c r="K1312" s="17" t="str">
        <f t="shared" si="42"/>
        <v>080-Office of the Lieutenant Governor</v>
      </c>
      <c r="L1312" s="18" t="str">
        <f t="shared" si="41"/>
        <v>080</v>
      </c>
      <c r="M1312" s="19"/>
      <c r="N1312" s="19"/>
    </row>
    <row r="1313" spans="1:14" x14ac:dyDescent="0.2">
      <c r="A1313" s="50"/>
      <c r="B1313" s="39"/>
      <c r="C1313" s="51"/>
      <c r="D1313" s="51"/>
      <c r="E1313" s="52"/>
      <c r="F1313" s="51"/>
      <c r="G1313" s="39"/>
      <c r="H1313" s="53"/>
      <c r="J1313" s="17">
        <v>20</v>
      </c>
      <c r="K1313" s="17" t="str">
        <f t="shared" si="42"/>
        <v>080-Office of the Lieutenant Governor</v>
      </c>
      <c r="L1313" s="18" t="str">
        <f t="shared" si="41"/>
        <v>080</v>
      </c>
      <c r="M1313" s="19"/>
      <c r="N1313" s="19"/>
    </row>
    <row r="1314" spans="1:14" ht="15" x14ac:dyDescent="0.25">
      <c r="A1314" s="42" t="s">
        <v>28</v>
      </c>
      <c r="B1314" s="36">
        <v>3.2360068276362925</v>
      </c>
      <c r="C1314" s="37">
        <v>0</v>
      </c>
      <c r="D1314" s="37">
        <v>0</v>
      </c>
      <c r="E1314" s="38">
        <v>-4</v>
      </c>
      <c r="F1314" s="37">
        <v>4</v>
      </c>
      <c r="G1314" s="39">
        <v>0</v>
      </c>
      <c r="H1314" s="40">
        <v>3.2360068276362925</v>
      </c>
      <c r="J1314" s="17">
        <v>21</v>
      </c>
      <c r="K1314" s="17" t="str">
        <f t="shared" si="42"/>
        <v>080-Office of the Lieutenant Governor</v>
      </c>
      <c r="L1314" s="18" t="str">
        <f t="shared" si="41"/>
        <v>080</v>
      </c>
      <c r="M1314" s="19"/>
      <c r="N1314" s="19"/>
    </row>
    <row r="1315" spans="1:14" ht="15" x14ac:dyDescent="0.25">
      <c r="A1315" s="42" t="s">
        <v>29</v>
      </c>
      <c r="B1315" s="36">
        <v>8.773354169127801</v>
      </c>
      <c r="C1315" s="37">
        <v>0</v>
      </c>
      <c r="D1315" s="37">
        <v>0</v>
      </c>
      <c r="E1315" s="38">
        <v>2</v>
      </c>
      <c r="F1315" s="37">
        <v>7</v>
      </c>
      <c r="G1315" s="39">
        <v>9</v>
      </c>
      <c r="H1315" s="40">
        <v>17.773354169127799</v>
      </c>
      <c r="J1315" s="17">
        <v>22</v>
      </c>
      <c r="K1315" s="17" t="str">
        <f t="shared" si="42"/>
        <v>080-Office of the Lieutenant Governor</v>
      </c>
      <c r="L1315" s="18" t="str">
        <f t="shared" si="41"/>
        <v>080</v>
      </c>
      <c r="M1315" s="19"/>
      <c r="N1315" s="19"/>
    </row>
    <row r="1316" spans="1:14" ht="15" x14ac:dyDescent="0.25">
      <c r="A1316" s="42" t="s">
        <v>30</v>
      </c>
      <c r="B1316" s="36">
        <v>7.4907583878023489</v>
      </c>
      <c r="C1316" s="37">
        <v>0</v>
      </c>
      <c r="D1316" s="37">
        <v>0</v>
      </c>
      <c r="E1316" s="38">
        <v>0</v>
      </c>
      <c r="F1316" s="37">
        <v>0</v>
      </c>
      <c r="G1316" s="39">
        <v>0</v>
      </c>
      <c r="H1316" s="40">
        <v>7.4907583878023489</v>
      </c>
      <c r="J1316" s="17">
        <v>23</v>
      </c>
      <c r="K1316" s="17" t="str">
        <f t="shared" si="42"/>
        <v>080-Office of the Lieutenant Governor</v>
      </c>
      <c r="L1316" s="18" t="str">
        <f t="shared" si="41"/>
        <v>080</v>
      </c>
      <c r="M1316" s="19"/>
      <c r="N1316" s="19"/>
    </row>
    <row r="1317" spans="1:14" ht="15" x14ac:dyDescent="0.25">
      <c r="A1317" s="54"/>
      <c r="B1317" s="36"/>
      <c r="C1317" s="37"/>
      <c r="D1317" s="37"/>
      <c r="E1317" s="38"/>
      <c r="F1317" s="37"/>
      <c r="G1317" s="39"/>
      <c r="H1317" s="40"/>
      <c r="J1317" s="17">
        <v>24</v>
      </c>
      <c r="K1317" s="17" t="str">
        <f t="shared" si="42"/>
        <v>080-Office of the Lieutenant Governor</v>
      </c>
      <c r="L1317" s="18" t="str">
        <f t="shared" si="41"/>
        <v>080</v>
      </c>
      <c r="M1317" s="19"/>
      <c r="N1317" s="19"/>
    </row>
    <row r="1318" spans="1:14" x14ac:dyDescent="0.2">
      <c r="A1318" s="44" t="s">
        <v>31</v>
      </c>
      <c r="B1318" s="45">
        <v>19.500119384566442</v>
      </c>
      <c r="C1318" s="46">
        <v>0</v>
      </c>
      <c r="D1318" s="46">
        <v>0</v>
      </c>
      <c r="E1318" s="46">
        <v>-2</v>
      </c>
      <c r="F1318" s="46">
        <v>11</v>
      </c>
      <c r="G1318" s="46">
        <v>9</v>
      </c>
      <c r="H1318" s="49">
        <v>28.500119384566439</v>
      </c>
      <c r="J1318" s="17">
        <v>25</v>
      </c>
      <c r="K1318" s="17" t="str">
        <f t="shared" si="42"/>
        <v>080-Office of the Lieutenant Governor</v>
      </c>
      <c r="L1318" s="18" t="str">
        <f t="shared" si="41"/>
        <v>080</v>
      </c>
      <c r="M1318" s="19"/>
      <c r="N1318" s="19"/>
    </row>
    <row r="1319" spans="1:14" ht="15" x14ac:dyDescent="0.25">
      <c r="A1319" s="54"/>
      <c r="B1319" s="36"/>
      <c r="C1319" s="37"/>
      <c r="D1319" s="37"/>
      <c r="E1319" s="38"/>
      <c r="F1319" s="37"/>
      <c r="G1319" s="39"/>
      <c r="H1319" s="40"/>
      <c r="J1319" s="17">
        <v>26</v>
      </c>
      <c r="K1319" s="17" t="str">
        <f t="shared" si="42"/>
        <v>080-Office of the Lieutenant Governor</v>
      </c>
      <c r="L1319" s="18" t="str">
        <f t="shared" si="41"/>
        <v>080</v>
      </c>
      <c r="M1319" s="19"/>
      <c r="N1319" s="19"/>
    </row>
    <row r="1320" spans="1:14" ht="15" x14ac:dyDescent="0.25">
      <c r="A1320" s="54" t="s">
        <v>32</v>
      </c>
      <c r="B1320" s="36">
        <v>0.24792108139298549</v>
      </c>
      <c r="C1320" s="37">
        <v>0</v>
      </c>
      <c r="D1320" s="37">
        <v>0</v>
      </c>
      <c r="E1320" s="38">
        <v>0</v>
      </c>
      <c r="F1320" s="37">
        <v>0</v>
      </c>
      <c r="G1320" s="39">
        <v>0</v>
      </c>
      <c r="H1320" s="40">
        <v>0.24792108139298549</v>
      </c>
      <c r="J1320" s="17">
        <v>27</v>
      </c>
      <c r="K1320" s="17" t="str">
        <f t="shared" si="42"/>
        <v>080-Office of the Lieutenant Governor</v>
      </c>
      <c r="L1320" s="18" t="str">
        <f t="shared" si="41"/>
        <v>080</v>
      </c>
      <c r="M1320" s="19" t="s">
        <v>33</v>
      </c>
      <c r="N1320" s="19"/>
    </row>
    <row r="1321" spans="1:14" ht="15" x14ac:dyDescent="0.25">
      <c r="A1321" s="54" t="s">
        <v>34</v>
      </c>
      <c r="B1321" s="36">
        <v>1.1175351152838711</v>
      </c>
      <c r="C1321" s="37">
        <v>0</v>
      </c>
      <c r="D1321" s="37">
        <v>0</v>
      </c>
      <c r="E1321" s="38">
        <v>0</v>
      </c>
      <c r="F1321" s="37">
        <v>0</v>
      </c>
      <c r="G1321" s="39">
        <v>0</v>
      </c>
      <c r="H1321" s="40">
        <v>1.1175351152838711</v>
      </c>
      <c r="J1321" s="17">
        <v>28</v>
      </c>
      <c r="K1321" s="17" t="str">
        <f t="shared" si="42"/>
        <v>080-Office of the Lieutenant Governor</v>
      </c>
      <c r="L1321" s="18" t="str">
        <f t="shared" si="41"/>
        <v>080</v>
      </c>
      <c r="M1321" s="19" t="s">
        <v>35</v>
      </c>
      <c r="N1321" s="19"/>
    </row>
    <row r="1322" spans="1:14" ht="15" x14ac:dyDescent="0.25">
      <c r="A1322" s="54" t="s">
        <v>36</v>
      </c>
      <c r="B1322" s="36">
        <v>0.39337076879127797</v>
      </c>
      <c r="C1322" s="37">
        <v>0</v>
      </c>
      <c r="D1322" s="37">
        <v>0</v>
      </c>
      <c r="E1322" s="38">
        <v>0</v>
      </c>
      <c r="F1322" s="37">
        <v>0</v>
      </c>
      <c r="G1322" s="39">
        <v>0</v>
      </c>
      <c r="H1322" s="40">
        <v>0.39337076879127797</v>
      </c>
      <c r="J1322" s="17">
        <v>29</v>
      </c>
      <c r="K1322" s="17" t="str">
        <f t="shared" si="42"/>
        <v>080-Office of the Lieutenant Governor</v>
      </c>
      <c r="L1322" s="18" t="str">
        <f t="shared" si="41"/>
        <v>080</v>
      </c>
      <c r="M1322" s="19" t="s">
        <v>37</v>
      </c>
      <c r="N1322" s="19"/>
    </row>
    <row r="1323" spans="1:14" ht="15" x14ac:dyDescent="0.25">
      <c r="A1323" s="54" t="s">
        <v>38</v>
      </c>
      <c r="B1323" s="36">
        <v>0</v>
      </c>
      <c r="C1323" s="37">
        <v>0</v>
      </c>
      <c r="D1323" s="37">
        <v>0</v>
      </c>
      <c r="E1323" s="38">
        <v>0</v>
      </c>
      <c r="F1323" s="37">
        <v>0</v>
      </c>
      <c r="G1323" s="39">
        <v>0</v>
      </c>
      <c r="H1323" s="40">
        <v>0</v>
      </c>
      <c r="J1323" s="17">
        <v>30</v>
      </c>
      <c r="K1323" s="17" t="str">
        <f t="shared" si="42"/>
        <v>080-Office of the Lieutenant Governor</v>
      </c>
      <c r="L1323" s="18" t="str">
        <f t="shared" si="41"/>
        <v>080</v>
      </c>
      <c r="M1323" s="19" t="s">
        <v>39</v>
      </c>
      <c r="N1323" s="19"/>
    </row>
    <row r="1324" spans="1:14" ht="15" x14ac:dyDescent="0.25">
      <c r="A1324" s="54" t="s">
        <v>40</v>
      </c>
      <c r="B1324" s="36">
        <v>0</v>
      </c>
      <c r="C1324" s="37">
        <v>0</v>
      </c>
      <c r="D1324" s="37">
        <v>0</v>
      </c>
      <c r="E1324" s="38">
        <v>0</v>
      </c>
      <c r="F1324" s="37">
        <v>0</v>
      </c>
      <c r="G1324" s="39">
        <v>0</v>
      </c>
      <c r="H1324" s="40">
        <v>0</v>
      </c>
      <c r="J1324" s="17">
        <v>31</v>
      </c>
      <c r="K1324" s="17" t="str">
        <f t="shared" si="42"/>
        <v>080-Office of the Lieutenant Governor</v>
      </c>
      <c r="L1324" s="18" t="str">
        <f t="shared" si="41"/>
        <v>080</v>
      </c>
      <c r="M1324" s="19" t="s">
        <v>41</v>
      </c>
      <c r="N1324" s="19"/>
    </row>
    <row r="1325" spans="1:14" ht="15" x14ac:dyDescent="0.25">
      <c r="A1325" s="54" t="s">
        <v>42</v>
      </c>
      <c r="B1325" s="36">
        <v>1.4676291303006912</v>
      </c>
      <c r="C1325" s="37">
        <v>0</v>
      </c>
      <c r="D1325" s="37">
        <v>0</v>
      </c>
      <c r="E1325" s="38">
        <v>0</v>
      </c>
      <c r="F1325" s="37">
        <v>-1</v>
      </c>
      <c r="G1325" s="39">
        <v>-1</v>
      </c>
      <c r="H1325" s="40">
        <v>0.4676291303006912</v>
      </c>
      <c r="J1325" s="17">
        <v>32</v>
      </c>
      <c r="K1325" s="17" t="str">
        <f t="shared" si="42"/>
        <v>080-Office of the Lieutenant Governor</v>
      </c>
      <c r="L1325" s="18" t="str">
        <f t="shared" si="41"/>
        <v>080</v>
      </c>
      <c r="M1325" s="19" t="s">
        <v>43</v>
      </c>
      <c r="N1325" s="19"/>
    </row>
    <row r="1326" spans="1:14" ht="15" x14ac:dyDescent="0.25">
      <c r="A1326" s="54" t="s">
        <v>44</v>
      </c>
      <c r="B1326" s="36">
        <v>1.3157665145052264</v>
      </c>
      <c r="C1326" s="37">
        <v>0</v>
      </c>
      <c r="D1326" s="37">
        <v>0</v>
      </c>
      <c r="E1326" s="38">
        <v>0</v>
      </c>
      <c r="F1326" s="37">
        <v>0</v>
      </c>
      <c r="G1326" s="39">
        <v>0</v>
      </c>
      <c r="H1326" s="40">
        <v>1.3157665145052264</v>
      </c>
      <c r="J1326" s="17">
        <v>33</v>
      </c>
      <c r="K1326" s="17" t="str">
        <f t="shared" si="42"/>
        <v>080-Office of the Lieutenant Governor</v>
      </c>
      <c r="L1326" s="18" t="str">
        <f t="shared" si="41"/>
        <v>080</v>
      </c>
      <c r="M1326" s="19" t="s">
        <v>45</v>
      </c>
      <c r="N1326" s="19"/>
    </row>
    <row r="1327" spans="1:14" ht="15" x14ac:dyDescent="0.25">
      <c r="A1327" s="54" t="s">
        <v>46</v>
      </c>
      <c r="B1327" s="36">
        <v>0</v>
      </c>
      <c r="C1327" s="37">
        <v>0</v>
      </c>
      <c r="D1327" s="37">
        <v>0</v>
      </c>
      <c r="E1327" s="38">
        <v>0</v>
      </c>
      <c r="F1327" s="37">
        <v>0</v>
      </c>
      <c r="G1327" s="39">
        <v>0</v>
      </c>
      <c r="H1327" s="40">
        <v>0</v>
      </c>
      <c r="J1327" s="17">
        <v>34</v>
      </c>
      <c r="K1327" s="17" t="str">
        <f t="shared" si="42"/>
        <v>080-Office of the Lieutenant Governor</v>
      </c>
      <c r="L1327" s="18" t="str">
        <f t="shared" ref="L1327:L1399" si="43">LEFT(K1327,3)</f>
        <v>080</v>
      </c>
      <c r="M1327" s="19" t="s">
        <v>47</v>
      </c>
      <c r="N1327" s="19"/>
    </row>
    <row r="1328" spans="1:14" ht="15" x14ac:dyDescent="0.25">
      <c r="A1328" s="54" t="s">
        <v>48</v>
      </c>
      <c r="B1328" s="36">
        <v>0</v>
      </c>
      <c r="C1328" s="37">
        <v>0</v>
      </c>
      <c r="D1328" s="37">
        <v>0</v>
      </c>
      <c r="E1328" s="38">
        <v>0</v>
      </c>
      <c r="F1328" s="37">
        <v>0</v>
      </c>
      <c r="G1328" s="39">
        <v>0</v>
      </c>
      <c r="H1328" s="40">
        <v>0</v>
      </c>
      <c r="J1328" s="17">
        <v>35</v>
      </c>
      <c r="K1328" s="17" t="str">
        <f t="shared" si="42"/>
        <v>080-Office of the Lieutenant Governor</v>
      </c>
      <c r="L1328" s="18" t="str">
        <f t="shared" si="43"/>
        <v>080</v>
      </c>
      <c r="M1328" s="56" t="s">
        <v>49</v>
      </c>
      <c r="N1328" s="19"/>
    </row>
    <row r="1329" spans="1:14" ht="15" x14ac:dyDescent="0.25">
      <c r="A1329" s="54" t="s">
        <v>50</v>
      </c>
      <c r="B1329" s="36">
        <v>0.19356475786917737</v>
      </c>
      <c r="C1329" s="37">
        <v>0</v>
      </c>
      <c r="D1329" s="37">
        <v>0</v>
      </c>
      <c r="E1329" s="38">
        <v>0</v>
      </c>
      <c r="F1329" s="37">
        <v>0</v>
      </c>
      <c r="G1329" s="39">
        <v>0</v>
      </c>
      <c r="H1329" s="40">
        <v>0.19356475786917737</v>
      </c>
      <c r="J1329" s="17">
        <v>36</v>
      </c>
      <c r="K1329" s="17" t="str">
        <f t="shared" si="42"/>
        <v>080-Office of the Lieutenant Governor</v>
      </c>
      <c r="L1329" s="18" t="str">
        <f t="shared" si="43"/>
        <v>080</v>
      </c>
      <c r="M1329" s="19" t="s">
        <v>51</v>
      </c>
      <c r="N1329" s="19"/>
    </row>
    <row r="1330" spans="1:14" ht="15" customHeight="1" x14ac:dyDescent="0.25">
      <c r="A1330" s="54" t="s">
        <v>52</v>
      </c>
      <c r="B1330" s="36">
        <v>0</v>
      </c>
      <c r="C1330" s="37">
        <v>0</v>
      </c>
      <c r="D1330" s="37">
        <v>0</v>
      </c>
      <c r="E1330" s="38">
        <v>0</v>
      </c>
      <c r="F1330" s="37">
        <v>0</v>
      </c>
      <c r="G1330" s="39">
        <v>0</v>
      </c>
      <c r="H1330" s="40">
        <v>0</v>
      </c>
      <c r="J1330" s="17">
        <v>37</v>
      </c>
      <c r="K1330" s="17" t="str">
        <f t="shared" si="42"/>
        <v>080-Office of the Lieutenant Governor</v>
      </c>
      <c r="L1330" s="18" t="str">
        <f t="shared" si="43"/>
        <v>080</v>
      </c>
      <c r="M1330" s="56" t="s">
        <v>53</v>
      </c>
      <c r="N1330" s="19"/>
    </row>
    <row r="1331" spans="1:14" ht="15" x14ac:dyDescent="0.25">
      <c r="A1331" s="54" t="s">
        <v>54</v>
      </c>
      <c r="B1331" s="36">
        <v>1.1102043880111396</v>
      </c>
      <c r="C1331" s="37">
        <v>0</v>
      </c>
      <c r="D1331" s="37">
        <v>0</v>
      </c>
      <c r="E1331" s="38">
        <v>0</v>
      </c>
      <c r="F1331" s="37">
        <v>0</v>
      </c>
      <c r="G1331" s="39">
        <v>0</v>
      </c>
      <c r="H1331" s="40">
        <v>1.1102043880111396</v>
      </c>
      <c r="J1331" s="17">
        <v>38</v>
      </c>
      <c r="K1331" s="17" t="str">
        <f t="shared" si="42"/>
        <v>080-Office of the Lieutenant Governor</v>
      </c>
      <c r="L1331" s="18" t="str">
        <f t="shared" si="43"/>
        <v>080</v>
      </c>
      <c r="M1331" s="19" t="s">
        <v>55</v>
      </c>
      <c r="N1331" s="19"/>
    </row>
    <row r="1332" spans="1:14" ht="15" x14ac:dyDescent="0.25">
      <c r="A1332" s="54" t="s">
        <v>56</v>
      </c>
      <c r="B1332" s="36">
        <v>0</v>
      </c>
      <c r="C1332" s="37">
        <v>0</v>
      </c>
      <c r="D1332" s="37">
        <v>0</v>
      </c>
      <c r="E1332" s="38">
        <v>0</v>
      </c>
      <c r="F1332" s="37">
        <v>0</v>
      </c>
      <c r="G1332" s="39">
        <v>0</v>
      </c>
      <c r="H1332" s="40">
        <v>0</v>
      </c>
      <c r="J1332" s="17">
        <v>39</v>
      </c>
      <c r="K1332" s="17" t="str">
        <f t="shared" si="42"/>
        <v>080-Office of the Lieutenant Governor</v>
      </c>
      <c r="L1332" s="18" t="str">
        <f t="shared" si="43"/>
        <v>080</v>
      </c>
      <c r="M1332" s="19" t="s">
        <v>57</v>
      </c>
      <c r="N1332" s="19"/>
    </row>
    <row r="1333" spans="1:14" ht="15" x14ac:dyDescent="0.25">
      <c r="A1333" s="54" t="s">
        <v>58</v>
      </c>
      <c r="B1333" s="36">
        <v>0</v>
      </c>
      <c r="C1333" s="37">
        <v>0</v>
      </c>
      <c r="D1333" s="37">
        <v>0</v>
      </c>
      <c r="E1333" s="38">
        <v>0</v>
      </c>
      <c r="F1333" s="37">
        <v>0</v>
      </c>
      <c r="G1333" s="39">
        <v>0</v>
      </c>
      <c r="H1333" s="40">
        <v>0</v>
      </c>
      <c r="J1333" s="17">
        <v>40</v>
      </c>
      <c r="K1333" s="17" t="str">
        <f t="shared" si="42"/>
        <v>080-Office of the Lieutenant Governor</v>
      </c>
      <c r="L1333" s="18" t="str">
        <f t="shared" si="43"/>
        <v>080</v>
      </c>
      <c r="M1333" s="19" t="s">
        <v>59</v>
      </c>
      <c r="N1333" s="19"/>
    </row>
    <row r="1334" spans="1:14" ht="15" x14ac:dyDescent="0.25">
      <c r="A1334" s="54" t="s">
        <v>60</v>
      </c>
      <c r="B1334" s="36">
        <v>0</v>
      </c>
      <c r="C1334" s="37">
        <v>0</v>
      </c>
      <c r="D1334" s="37">
        <v>0</v>
      </c>
      <c r="E1334" s="38">
        <v>0</v>
      </c>
      <c r="F1334" s="37">
        <v>0</v>
      </c>
      <c r="G1334" s="39">
        <v>0</v>
      </c>
      <c r="H1334" s="40">
        <v>0</v>
      </c>
      <c r="J1334" s="17">
        <v>41</v>
      </c>
      <c r="K1334" s="17" t="str">
        <f t="shared" si="42"/>
        <v>080-Office of the Lieutenant Governor</v>
      </c>
      <c r="L1334" s="18" t="str">
        <f t="shared" si="43"/>
        <v>080</v>
      </c>
      <c r="M1334" s="56" t="s">
        <v>61</v>
      </c>
      <c r="N1334" s="19"/>
    </row>
    <row r="1335" spans="1:14" ht="15" customHeight="1" x14ac:dyDescent="0.25">
      <c r="A1335" s="54" t="s">
        <v>62</v>
      </c>
      <c r="B1335" s="36">
        <v>0</v>
      </c>
      <c r="C1335" s="37">
        <v>0</v>
      </c>
      <c r="D1335" s="37">
        <v>0</v>
      </c>
      <c r="E1335" s="38">
        <v>0</v>
      </c>
      <c r="F1335" s="37">
        <v>1</v>
      </c>
      <c r="G1335" s="39">
        <v>1</v>
      </c>
      <c r="H1335" s="40">
        <v>1</v>
      </c>
      <c r="J1335" s="17">
        <v>42</v>
      </c>
      <c r="K1335" s="17" t="str">
        <f t="shared" si="42"/>
        <v>080-Office of the Lieutenant Governor</v>
      </c>
      <c r="L1335" s="18" t="str">
        <f t="shared" si="43"/>
        <v>080</v>
      </c>
      <c r="M1335" s="56" t="s">
        <v>63</v>
      </c>
      <c r="N1335" s="19"/>
    </row>
    <row r="1336" spans="1:14" ht="15" customHeight="1" x14ac:dyDescent="0.2">
      <c r="A1336" s="43"/>
      <c r="B1336" s="36"/>
      <c r="C1336" s="37"/>
      <c r="D1336" s="37"/>
      <c r="E1336" s="38"/>
      <c r="F1336" s="37"/>
      <c r="G1336" s="39"/>
      <c r="H1336" s="40"/>
      <c r="J1336" s="17">
        <v>43</v>
      </c>
      <c r="K1336" s="17" t="str">
        <f t="shared" si="42"/>
        <v>080-Office of the Lieutenant Governor</v>
      </c>
      <c r="L1336" s="18" t="str">
        <f t="shared" si="43"/>
        <v>080</v>
      </c>
      <c r="M1336" s="19"/>
      <c r="N1336" s="19"/>
    </row>
    <row r="1337" spans="1:14" x14ac:dyDescent="0.2">
      <c r="A1337" s="44" t="s">
        <v>64</v>
      </c>
      <c r="B1337" s="45">
        <v>5.8459917561543691</v>
      </c>
      <c r="C1337" s="46">
        <v>0</v>
      </c>
      <c r="D1337" s="46">
        <v>0</v>
      </c>
      <c r="E1337" s="47">
        <v>0</v>
      </c>
      <c r="F1337" s="46">
        <v>0</v>
      </c>
      <c r="G1337" s="48">
        <v>0</v>
      </c>
      <c r="H1337" s="49">
        <v>5.8459917561543691</v>
      </c>
      <c r="J1337" s="17">
        <v>44</v>
      </c>
      <c r="K1337" s="17" t="str">
        <f t="shared" si="42"/>
        <v>080-Office of the Lieutenant Governor</v>
      </c>
      <c r="L1337" s="18" t="str">
        <f t="shared" si="43"/>
        <v>080</v>
      </c>
      <c r="M1337" s="19"/>
      <c r="N1337" s="19"/>
    </row>
    <row r="1338" spans="1:14" x14ac:dyDescent="0.2">
      <c r="A1338" s="57"/>
      <c r="B1338" s="39"/>
      <c r="C1338" s="51"/>
      <c r="D1338" s="51"/>
      <c r="E1338" s="52"/>
      <c r="F1338" s="51"/>
      <c r="G1338" s="39"/>
      <c r="H1338" s="53"/>
      <c r="J1338" s="17">
        <v>45</v>
      </c>
      <c r="K1338" s="17" t="str">
        <f t="shared" si="42"/>
        <v>080-Office of the Lieutenant Governor</v>
      </c>
      <c r="L1338" s="18" t="str">
        <f t="shared" si="43"/>
        <v>080</v>
      </c>
      <c r="M1338" s="19"/>
      <c r="N1338" s="19"/>
    </row>
    <row r="1339" spans="1:14" ht="15" x14ac:dyDescent="0.25">
      <c r="A1339" s="54" t="s">
        <v>65</v>
      </c>
      <c r="B1339" s="36">
        <v>15.854504477052085</v>
      </c>
      <c r="C1339" s="37">
        <v>0</v>
      </c>
      <c r="D1339" s="37">
        <v>0</v>
      </c>
      <c r="E1339" s="38">
        <v>0</v>
      </c>
      <c r="F1339" s="37">
        <v>0</v>
      </c>
      <c r="G1339" s="39">
        <v>0</v>
      </c>
      <c r="H1339" s="40">
        <v>15.854504477052085</v>
      </c>
      <c r="J1339" s="17">
        <v>46</v>
      </c>
      <c r="K1339" s="17" t="str">
        <f t="shared" si="42"/>
        <v>080-Office of the Lieutenant Governor</v>
      </c>
      <c r="L1339" s="18" t="str">
        <f t="shared" si="43"/>
        <v>080</v>
      </c>
      <c r="M1339" s="19"/>
      <c r="N1339" s="19"/>
    </row>
    <row r="1340" spans="1:14" ht="15" x14ac:dyDescent="0.25">
      <c r="A1340" s="54" t="s">
        <v>66</v>
      </c>
      <c r="B1340" s="36">
        <v>16.630477652708169</v>
      </c>
      <c r="C1340" s="37">
        <v>0</v>
      </c>
      <c r="D1340" s="37">
        <v>0</v>
      </c>
      <c r="E1340" s="38">
        <v>0</v>
      </c>
      <c r="F1340" s="37">
        <v>0</v>
      </c>
      <c r="G1340" s="39">
        <v>0</v>
      </c>
      <c r="H1340" s="40">
        <v>16.630477652708169</v>
      </c>
      <c r="J1340" s="17">
        <v>47</v>
      </c>
      <c r="K1340" s="17" t="str">
        <f t="shared" si="42"/>
        <v>080-Office of the Lieutenant Governor</v>
      </c>
      <c r="L1340" s="18" t="str">
        <f t="shared" si="43"/>
        <v>080</v>
      </c>
      <c r="M1340" s="19"/>
      <c r="N1340" s="19"/>
    </row>
    <row r="1341" spans="1:14" ht="15" x14ac:dyDescent="0.25">
      <c r="A1341" s="54" t="s">
        <v>67</v>
      </c>
      <c r="B1341" s="36">
        <v>385.12972111037033</v>
      </c>
      <c r="C1341" s="37">
        <v>1</v>
      </c>
      <c r="D1341" s="37">
        <v>3</v>
      </c>
      <c r="E1341" s="38">
        <v>0</v>
      </c>
      <c r="F1341" s="37">
        <v>2</v>
      </c>
      <c r="G1341" s="39">
        <v>6</v>
      </c>
      <c r="H1341" s="40">
        <v>391.12972111037033</v>
      </c>
      <c r="J1341" s="17">
        <v>48</v>
      </c>
      <c r="K1341" s="17" t="str">
        <f t="shared" si="42"/>
        <v>080-Office of the Lieutenant Governor</v>
      </c>
      <c r="L1341" s="18" t="str">
        <f t="shared" si="43"/>
        <v>080</v>
      </c>
      <c r="M1341" s="19"/>
      <c r="N1341" s="19"/>
    </row>
    <row r="1342" spans="1:14" ht="15" customHeight="1" x14ac:dyDescent="0.25">
      <c r="A1342" s="54" t="s">
        <v>68</v>
      </c>
      <c r="B1342" s="36">
        <v>0.13630116065974343</v>
      </c>
      <c r="C1342" s="37">
        <v>0</v>
      </c>
      <c r="D1342" s="37">
        <v>0</v>
      </c>
      <c r="E1342" s="38">
        <v>0</v>
      </c>
      <c r="F1342" s="37">
        <v>0</v>
      </c>
      <c r="G1342" s="39">
        <v>0</v>
      </c>
      <c r="H1342" s="40">
        <v>0.13630116065974343</v>
      </c>
      <c r="J1342" s="17">
        <v>49</v>
      </c>
      <c r="K1342" s="17" t="str">
        <f t="shared" si="42"/>
        <v>080-Office of the Lieutenant Governor</v>
      </c>
      <c r="L1342" s="18" t="str">
        <f t="shared" si="43"/>
        <v>080</v>
      </c>
      <c r="M1342" s="19"/>
      <c r="N1342" s="19"/>
    </row>
    <row r="1343" spans="1:14" ht="15" x14ac:dyDescent="0.25">
      <c r="A1343" s="54" t="s">
        <v>69</v>
      </c>
      <c r="B1343" s="36">
        <v>42.121741311975015</v>
      </c>
      <c r="C1343" s="37">
        <v>0</v>
      </c>
      <c r="D1343" s="37">
        <v>0</v>
      </c>
      <c r="E1343" s="38">
        <v>0</v>
      </c>
      <c r="F1343" s="37">
        <v>0</v>
      </c>
      <c r="G1343" s="39">
        <v>0</v>
      </c>
      <c r="H1343" s="40">
        <v>42.121741311975015</v>
      </c>
      <c r="J1343" s="17">
        <v>50</v>
      </c>
      <c r="K1343" s="17" t="str">
        <f t="shared" si="42"/>
        <v>080-Office of the Lieutenant Governor</v>
      </c>
      <c r="L1343" s="18" t="str">
        <f t="shared" si="43"/>
        <v>080</v>
      </c>
      <c r="M1343" s="19"/>
      <c r="N1343" s="19"/>
    </row>
    <row r="1344" spans="1:14" ht="15" customHeight="1" x14ac:dyDescent="0.25">
      <c r="A1344" s="54" t="s">
        <v>70</v>
      </c>
      <c r="B1344" s="36">
        <v>0.61940475632131942</v>
      </c>
      <c r="C1344" s="37">
        <v>0</v>
      </c>
      <c r="D1344" s="37">
        <v>0</v>
      </c>
      <c r="E1344" s="38">
        <v>0</v>
      </c>
      <c r="F1344" s="37">
        <v>0</v>
      </c>
      <c r="G1344" s="39">
        <v>0</v>
      </c>
      <c r="H1344" s="40">
        <v>0.61940475632131942</v>
      </c>
      <c r="J1344" s="17">
        <v>51</v>
      </c>
      <c r="K1344" s="17" t="str">
        <f t="shared" si="42"/>
        <v>080-Office of the Lieutenant Governor</v>
      </c>
      <c r="L1344" s="18" t="str">
        <f t="shared" si="43"/>
        <v>080</v>
      </c>
      <c r="M1344" s="19"/>
      <c r="N1344" s="19"/>
    </row>
    <row r="1345" spans="1:14" ht="15" x14ac:dyDescent="0.25">
      <c r="A1345" s="54" t="s">
        <v>71</v>
      </c>
      <c r="B1345" s="36">
        <v>1.4375E-15</v>
      </c>
      <c r="C1345" s="37">
        <v>0</v>
      </c>
      <c r="D1345" s="37">
        <v>0</v>
      </c>
      <c r="E1345" s="38">
        <v>0</v>
      </c>
      <c r="F1345" s="37">
        <v>0</v>
      </c>
      <c r="G1345" s="39">
        <v>0</v>
      </c>
      <c r="H1345" s="40">
        <v>1.4375E-15</v>
      </c>
      <c r="J1345" s="17">
        <v>52</v>
      </c>
      <c r="K1345" s="17" t="str">
        <f t="shared" si="42"/>
        <v>080-Office of the Lieutenant Governor</v>
      </c>
      <c r="L1345" s="18" t="str">
        <f t="shared" si="43"/>
        <v>080</v>
      </c>
      <c r="M1345" s="19"/>
      <c r="N1345" s="19"/>
    </row>
    <row r="1346" spans="1:14" ht="15" x14ac:dyDescent="0.25">
      <c r="A1346" s="54" t="s">
        <v>72</v>
      </c>
      <c r="B1346" s="36">
        <v>0.152871105681124</v>
      </c>
      <c r="C1346" s="37">
        <v>0</v>
      </c>
      <c r="D1346" s="37">
        <v>0</v>
      </c>
      <c r="E1346" s="38">
        <v>0</v>
      </c>
      <c r="F1346" s="37">
        <v>0</v>
      </c>
      <c r="G1346" s="39">
        <v>0</v>
      </c>
      <c r="H1346" s="40">
        <v>0.152871105681124</v>
      </c>
      <c r="J1346" s="17">
        <v>53</v>
      </c>
      <c r="K1346" s="17" t="str">
        <f t="shared" si="42"/>
        <v>080-Office of the Lieutenant Governor</v>
      </c>
      <c r="L1346" s="18" t="str">
        <f t="shared" si="43"/>
        <v>080</v>
      </c>
      <c r="M1346" s="19"/>
      <c r="N1346" s="19"/>
    </row>
    <row r="1347" spans="1:14" ht="15" x14ac:dyDescent="0.25">
      <c r="A1347" s="54" t="s">
        <v>73</v>
      </c>
      <c r="B1347" s="36">
        <v>0.884637706015034</v>
      </c>
      <c r="C1347" s="37">
        <v>0</v>
      </c>
      <c r="D1347" s="37">
        <v>0</v>
      </c>
      <c r="E1347" s="38">
        <v>0</v>
      </c>
      <c r="F1347" s="37">
        <v>0</v>
      </c>
      <c r="G1347" s="39">
        <v>0</v>
      </c>
      <c r="H1347" s="40">
        <v>0.884637706015034</v>
      </c>
      <c r="J1347" s="17">
        <v>54</v>
      </c>
      <c r="K1347" s="17" t="str">
        <f t="shared" si="42"/>
        <v>080-Office of the Lieutenant Governor</v>
      </c>
      <c r="L1347" s="18" t="str">
        <f t="shared" si="43"/>
        <v>080</v>
      </c>
      <c r="M1347" s="19"/>
      <c r="N1347" s="19"/>
    </row>
    <row r="1348" spans="1:14" ht="15" x14ac:dyDescent="0.25">
      <c r="A1348" s="54" t="s">
        <v>74</v>
      </c>
      <c r="B1348" s="36">
        <v>2.7399205864386067</v>
      </c>
      <c r="C1348" s="37">
        <v>0</v>
      </c>
      <c r="D1348" s="37">
        <v>0</v>
      </c>
      <c r="E1348" s="38">
        <v>0</v>
      </c>
      <c r="F1348" s="37">
        <v>0</v>
      </c>
      <c r="G1348" s="39">
        <v>0</v>
      </c>
      <c r="H1348" s="40">
        <v>2.7399205864386067</v>
      </c>
      <c r="J1348" s="17">
        <v>55</v>
      </c>
      <c r="K1348" s="17" t="str">
        <f t="shared" si="42"/>
        <v>080-Office of the Lieutenant Governor</v>
      </c>
      <c r="L1348" s="18" t="str">
        <f t="shared" si="43"/>
        <v>080</v>
      </c>
      <c r="M1348" s="19"/>
      <c r="N1348" s="19"/>
    </row>
    <row r="1349" spans="1:14" ht="15" x14ac:dyDescent="0.25">
      <c r="A1349" s="54" t="s">
        <v>75</v>
      </c>
      <c r="B1349" s="36">
        <v>0</v>
      </c>
      <c r="C1349" s="37">
        <v>0</v>
      </c>
      <c r="D1349" s="37">
        <v>0</v>
      </c>
      <c r="E1349" s="38">
        <v>0</v>
      </c>
      <c r="F1349" s="37">
        <v>0</v>
      </c>
      <c r="G1349" s="39">
        <v>0</v>
      </c>
      <c r="H1349" s="40">
        <v>0</v>
      </c>
      <c r="J1349" s="17">
        <v>56</v>
      </c>
      <c r="K1349" s="17" t="str">
        <f t="shared" si="42"/>
        <v>080-Office of the Lieutenant Governor</v>
      </c>
      <c r="L1349" s="18" t="str">
        <f t="shared" si="43"/>
        <v>080</v>
      </c>
      <c r="M1349" s="19"/>
      <c r="N1349" s="19"/>
    </row>
    <row r="1350" spans="1:14" ht="15" x14ac:dyDescent="0.25">
      <c r="A1350" s="54" t="s">
        <v>76</v>
      </c>
      <c r="B1350" s="36">
        <v>2.0846266949844794</v>
      </c>
      <c r="C1350" s="37">
        <v>0</v>
      </c>
      <c r="D1350" s="37">
        <v>0</v>
      </c>
      <c r="E1350" s="38">
        <v>0</v>
      </c>
      <c r="F1350" s="37">
        <v>0</v>
      </c>
      <c r="G1350" s="39">
        <v>0</v>
      </c>
      <c r="H1350" s="40">
        <v>2.0846266949844794</v>
      </c>
      <c r="J1350" s="17">
        <v>57</v>
      </c>
      <c r="K1350" s="17" t="str">
        <f t="shared" si="42"/>
        <v>080-Office of the Lieutenant Governor</v>
      </c>
      <c r="L1350" s="18" t="str">
        <f t="shared" si="43"/>
        <v>080</v>
      </c>
      <c r="M1350" s="19"/>
      <c r="N1350" s="19"/>
    </row>
    <row r="1351" spans="1:14" ht="15" x14ac:dyDescent="0.25">
      <c r="A1351" s="54" t="s">
        <v>77</v>
      </c>
      <c r="B1351" s="36">
        <v>29.208487441298004</v>
      </c>
      <c r="C1351" s="37">
        <v>0</v>
      </c>
      <c r="D1351" s="37">
        <v>0</v>
      </c>
      <c r="E1351" s="38">
        <v>0</v>
      </c>
      <c r="F1351" s="37">
        <v>0</v>
      </c>
      <c r="G1351" s="39">
        <v>0</v>
      </c>
      <c r="H1351" s="40">
        <v>29.208487441298004</v>
      </c>
      <c r="J1351" s="17">
        <v>58</v>
      </c>
      <c r="K1351" s="17" t="str">
        <f t="shared" si="42"/>
        <v>080-Office of the Lieutenant Governor</v>
      </c>
      <c r="L1351" s="18" t="str">
        <f t="shared" si="43"/>
        <v>080</v>
      </c>
      <c r="M1351" s="19"/>
      <c r="N1351" s="19"/>
    </row>
    <row r="1352" spans="1:14" ht="15" x14ac:dyDescent="0.25">
      <c r="A1352" s="54" t="s">
        <v>78</v>
      </c>
      <c r="B1352" s="36">
        <v>80.394411837886878</v>
      </c>
      <c r="C1352" s="37">
        <v>-1</v>
      </c>
      <c r="D1352" s="37">
        <v>0</v>
      </c>
      <c r="E1352" s="38">
        <v>0</v>
      </c>
      <c r="F1352" s="37">
        <v>0</v>
      </c>
      <c r="G1352" s="39">
        <v>-1</v>
      </c>
      <c r="H1352" s="40">
        <v>79.394411837886878</v>
      </c>
      <c r="J1352" s="17">
        <v>59</v>
      </c>
      <c r="K1352" s="17" t="str">
        <f t="shared" si="42"/>
        <v>080-Office of the Lieutenant Governor</v>
      </c>
      <c r="L1352" s="18" t="str">
        <f t="shared" si="43"/>
        <v>080</v>
      </c>
      <c r="M1352" s="19"/>
      <c r="N1352" s="19"/>
    </row>
    <row r="1353" spans="1:14" ht="15" x14ac:dyDescent="0.25">
      <c r="A1353" s="54" t="s">
        <v>79</v>
      </c>
      <c r="B1353" s="36">
        <v>45.540448674371177</v>
      </c>
      <c r="C1353" s="37">
        <v>1</v>
      </c>
      <c r="D1353" s="37">
        <v>1</v>
      </c>
      <c r="E1353" s="38">
        <v>0</v>
      </c>
      <c r="F1353" s="37">
        <v>0</v>
      </c>
      <c r="G1353" s="39">
        <v>2</v>
      </c>
      <c r="H1353" s="40">
        <v>47.540448674371177</v>
      </c>
      <c r="J1353" s="17">
        <v>60</v>
      </c>
      <c r="K1353" s="17" t="str">
        <f t="shared" si="42"/>
        <v>080-Office of the Lieutenant Governor</v>
      </c>
      <c r="L1353" s="18" t="str">
        <f t="shared" si="43"/>
        <v>080</v>
      </c>
      <c r="M1353" s="19"/>
      <c r="N1353" s="19"/>
    </row>
    <row r="1354" spans="1:14" ht="15" customHeight="1" x14ac:dyDescent="0.25">
      <c r="A1354" s="54"/>
      <c r="B1354" s="36"/>
      <c r="C1354" s="37"/>
      <c r="D1354" s="37"/>
      <c r="E1354" s="38"/>
      <c r="F1354" s="37"/>
      <c r="G1354" s="39"/>
      <c r="H1354" s="40"/>
      <c r="J1354" s="17">
        <v>61</v>
      </c>
      <c r="K1354" s="17" t="str">
        <f t="shared" si="42"/>
        <v>080-Office of the Lieutenant Governor</v>
      </c>
      <c r="L1354" s="18" t="str">
        <f t="shared" si="43"/>
        <v>080</v>
      </c>
      <c r="M1354" s="19"/>
      <c r="N1354" s="19"/>
    </row>
    <row r="1355" spans="1:14" x14ac:dyDescent="0.2">
      <c r="A1355" s="44" t="s">
        <v>80</v>
      </c>
      <c r="B1355" s="45">
        <v>621.49755451576198</v>
      </c>
      <c r="C1355" s="46">
        <v>1</v>
      </c>
      <c r="D1355" s="46">
        <v>4</v>
      </c>
      <c r="E1355" s="47">
        <v>0</v>
      </c>
      <c r="F1355" s="46">
        <v>2</v>
      </c>
      <c r="G1355" s="48">
        <v>7</v>
      </c>
      <c r="H1355" s="49">
        <v>628.49755451576198</v>
      </c>
      <c r="J1355" s="17">
        <v>62</v>
      </c>
      <c r="K1355" s="17" t="str">
        <f t="shared" si="42"/>
        <v>080-Office of the Lieutenant Governor</v>
      </c>
      <c r="L1355" s="18" t="str">
        <f t="shared" si="43"/>
        <v>080</v>
      </c>
      <c r="M1355" s="19"/>
      <c r="N1355" s="19"/>
    </row>
    <row r="1356" spans="1:14" ht="15" x14ac:dyDescent="0.25">
      <c r="A1356" s="54"/>
      <c r="B1356" s="36"/>
      <c r="C1356" s="37"/>
      <c r="D1356" s="37"/>
      <c r="E1356" s="38"/>
      <c r="F1356" s="37"/>
      <c r="G1356" s="39"/>
      <c r="H1356" s="40"/>
      <c r="J1356" s="17">
        <v>63</v>
      </c>
      <c r="K1356" s="17" t="str">
        <f t="shared" si="42"/>
        <v>080-Office of the Lieutenant Governor</v>
      </c>
      <c r="L1356" s="18" t="str">
        <f t="shared" si="43"/>
        <v>080</v>
      </c>
      <c r="M1356" s="19"/>
      <c r="N1356" s="19"/>
    </row>
    <row r="1357" spans="1:14" ht="15" x14ac:dyDescent="0.25">
      <c r="A1357" s="54" t="s">
        <v>81</v>
      </c>
      <c r="B1357" s="36">
        <v>1.8869659513566439</v>
      </c>
      <c r="C1357" s="37">
        <v>0</v>
      </c>
      <c r="D1357" s="37">
        <v>0</v>
      </c>
      <c r="E1357" s="38">
        <v>0</v>
      </c>
      <c r="F1357" s="37">
        <v>0</v>
      </c>
      <c r="G1357" s="39">
        <v>0</v>
      </c>
      <c r="H1357" s="40">
        <v>1.8869659513566439</v>
      </c>
      <c r="J1357" s="17">
        <v>64</v>
      </c>
      <c r="K1357" s="17" t="str">
        <f t="shared" si="42"/>
        <v>080-Office of the Lieutenant Governor</v>
      </c>
      <c r="L1357" s="18" t="str">
        <f t="shared" si="43"/>
        <v>080</v>
      </c>
      <c r="M1357" s="19"/>
      <c r="N1357" s="19"/>
    </row>
    <row r="1358" spans="1:14" x14ac:dyDescent="0.2">
      <c r="A1358" s="44" t="s">
        <v>82</v>
      </c>
      <c r="B1358" s="45">
        <v>1.8869659513566439</v>
      </c>
      <c r="C1358" s="46">
        <v>0</v>
      </c>
      <c r="D1358" s="46">
        <v>0</v>
      </c>
      <c r="E1358" s="47">
        <v>0</v>
      </c>
      <c r="F1358" s="46">
        <v>0</v>
      </c>
      <c r="G1358" s="48">
        <v>0</v>
      </c>
      <c r="H1358" s="49">
        <v>1.8869659513566439</v>
      </c>
      <c r="J1358" s="17">
        <v>65</v>
      </c>
      <c r="K1358" s="17" t="str">
        <f t="shared" si="42"/>
        <v>080-Office of the Lieutenant Governor</v>
      </c>
      <c r="L1358" s="18" t="str">
        <f t="shared" si="43"/>
        <v>080</v>
      </c>
      <c r="M1358" s="19"/>
      <c r="N1358" s="19"/>
    </row>
    <row r="1359" spans="1:14" ht="15" x14ac:dyDescent="0.25">
      <c r="A1359" s="54"/>
      <c r="B1359" s="54"/>
      <c r="C1359" s="54"/>
      <c r="D1359" s="54"/>
      <c r="E1359" s="54"/>
      <c r="F1359" s="54"/>
      <c r="G1359" s="54"/>
      <c r="H1359" s="54"/>
      <c r="J1359" s="17">
        <v>66</v>
      </c>
      <c r="K1359" s="17" t="str">
        <f t="shared" si="42"/>
        <v>080-Office of the Lieutenant Governor</v>
      </c>
      <c r="L1359" s="18" t="str">
        <f t="shared" si="43"/>
        <v>080</v>
      </c>
      <c r="M1359" s="19"/>
      <c r="N1359" s="19"/>
    </row>
    <row r="1360" spans="1:14" ht="15" customHeight="1" x14ac:dyDescent="0.2">
      <c r="A1360" s="58"/>
      <c r="B1360" s="39"/>
      <c r="C1360" s="51"/>
      <c r="D1360" s="51"/>
      <c r="E1360" s="52"/>
      <c r="F1360" s="51"/>
      <c r="G1360" s="39"/>
      <c r="H1360" s="53"/>
      <c r="J1360" s="17">
        <v>67</v>
      </c>
      <c r="K1360" s="17" t="str">
        <f t="shared" si="42"/>
        <v>080-Office of the Lieutenant Governor</v>
      </c>
      <c r="L1360" s="18" t="str">
        <f t="shared" si="43"/>
        <v>080</v>
      </c>
      <c r="M1360" s="19"/>
      <c r="N1360" s="19"/>
    </row>
    <row r="1361" spans="1:14" x14ac:dyDescent="0.2">
      <c r="A1361" s="59" t="s">
        <v>83</v>
      </c>
      <c r="B1361" s="60">
        <v>662.04713877795552</v>
      </c>
      <c r="C1361" s="61">
        <v>0</v>
      </c>
      <c r="D1361" s="61">
        <v>4</v>
      </c>
      <c r="E1361" s="62">
        <v>-2</v>
      </c>
      <c r="F1361" s="61">
        <v>13</v>
      </c>
      <c r="G1361" s="60">
        <v>15</v>
      </c>
      <c r="H1361" s="63">
        <v>677.04713877795552</v>
      </c>
      <c r="J1361" s="17">
        <v>68</v>
      </c>
      <c r="K1361" s="17" t="str">
        <f t="shared" si="42"/>
        <v>080-Office of the Lieutenant Governor</v>
      </c>
      <c r="L1361" s="18" t="str">
        <f t="shared" si="43"/>
        <v>080</v>
      </c>
      <c r="M1361" s="19"/>
      <c r="N1361" s="19"/>
    </row>
    <row r="1362" spans="1:14" ht="15" customHeight="1" x14ac:dyDescent="0.2">
      <c r="A1362" s="64"/>
      <c r="B1362" s="65"/>
      <c r="C1362" s="65"/>
      <c r="D1362" s="65"/>
      <c r="E1362" s="65"/>
      <c r="F1362" s="65"/>
      <c r="G1362" s="65"/>
      <c r="H1362" s="65"/>
      <c r="J1362" s="17">
        <v>1</v>
      </c>
      <c r="K1362" s="17" t="str">
        <f>IF(J1362=7,A1182,IF(J1362&gt;7,K1352,""))</f>
        <v/>
      </c>
      <c r="L1362" s="18" t="str">
        <f t="shared" si="43"/>
        <v/>
      </c>
      <c r="M1362" s="19"/>
      <c r="N1362" s="19"/>
    </row>
    <row r="1363" spans="1:14" x14ac:dyDescent="0.2">
      <c r="A1363" s="64"/>
      <c r="B1363" s="65"/>
      <c r="C1363" s="65"/>
      <c r="D1363" s="65"/>
      <c r="E1363" s="65"/>
      <c r="F1363" s="65"/>
      <c r="G1363" s="65"/>
      <c r="H1363" s="65"/>
      <c r="J1363" s="17">
        <v>2</v>
      </c>
      <c r="K1363" s="17" t="str">
        <f>IF(J1363=7,A1183,IF(J1363&gt;7,K1362,""))</f>
        <v/>
      </c>
      <c r="L1363" s="18" t="str">
        <f t="shared" si="43"/>
        <v/>
      </c>
      <c r="M1363" s="19"/>
      <c r="N1363" s="19"/>
    </row>
    <row r="1364" spans="1:14" ht="15" x14ac:dyDescent="0.25">
      <c r="A1364"/>
      <c r="B1364"/>
      <c r="C1364"/>
      <c r="D1364"/>
      <c r="E1364"/>
      <c r="F1364"/>
      <c r="G1364"/>
      <c r="H1364"/>
      <c r="J1364" s="17">
        <v>3</v>
      </c>
      <c r="K1364" s="17" t="str">
        <f>IF(J1364=7,A1184,IF(J1364&gt;7,K1363,""))</f>
        <v/>
      </c>
      <c r="L1364" s="18" t="str">
        <f t="shared" si="43"/>
        <v/>
      </c>
      <c r="M1364" s="19"/>
      <c r="N1364" s="19"/>
    </row>
    <row r="1365" spans="1:14" ht="15" x14ac:dyDescent="0.25">
      <c r="A1365"/>
      <c r="B1365"/>
      <c r="C1365"/>
      <c r="D1365"/>
      <c r="E1365"/>
      <c r="F1365"/>
      <c r="G1365"/>
      <c r="H1365"/>
      <c r="J1365" s="17">
        <v>4</v>
      </c>
      <c r="K1365" s="17" t="str">
        <f>IF(J1365=7,A1185,IF(J1365&gt;7,K1364,""))</f>
        <v/>
      </c>
      <c r="L1365" s="18" t="str">
        <f t="shared" si="43"/>
        <v/>
      </c>
      <c r="M1365" s="19"/>
      <c r="N1365" s="19"/>
    </row>
    <row r="1366" spans="1:14" ht="15.75" x14ac:dyDescent="0.25">
      <c r="A1366" s="21" t="s">
        <v>7</v>
      </c>
      <c r="B1366" s="22"/>
      <c r="C1366" s="22"/>
      <c r="D1366" s="22"/>
      <c r="E1366" s="22"/>
      <c r="F1366" s="22"/>
      <c r="G1366" s="22"/>
      <c r="H1366" s="22"/>
      <c r="J1366" s="17">
        <v>5</v>
      </c>
      <c r="K1366" s="17" t="str">
        <f>IF(J1366=7,A1186,IF(J1366&gt;7,K1365,""))</f>
        <v/>
      </c>
      <c r="L1366" s="18" t="str">
        <f t="shared" si="43"/>
        <v/>
      </c>
      <c r="M1366" s="19"/>
      <c r="N1366" s="19"/>
    </row>
    <row r="1367" spans="1:14" ht="15" customHeight="1" x14ac:dyDescent="0.25">
      <c r="A1367" s="23" t="s">
        <v>8</v>
      </c>
      <c r="B1367" s="24"/>
      <c r="C1367" s="24"/>
      <c r="D1367" s="24"/>
      <c r="E1367" s="24"/>
      <c r="F1367" s="24"/>
      <c r="G1367" s="24"/>
      <c r="H1367" s="24"/>
      <c r="J1367" s="17">
        <v>6</v>
      </c>
      <c r="K1367" s="17" t="str">
        <f>IF(J1367=7,A1187,IF(J1367&gt;7,K1366,""))</f>
        <v/>
      </c>
      <c r="L1367" s="18" t="str">
        <f t="shared" si="43"/>
        <v/>
      </c>
      <c r="M1367" s="19"/>
      <c r="N1367" s="19"/>
    </row>
    <row r="1368" spans="1:14" ht="15" x14ac:dyDescent="0.25">
      <c r="A1368" s="25" t="s">
        <v>103</v>
      </c>
      <c r="B1368" s="22"/>
      <c r="C1368" s="22"/>
      <c r="D1368" s="22"/>
      <c r="E1368" s="22"/>
      <c r="F1368" s="22"/>
      <c r="G1368" s="22"/>
      <c r="H1368" s="22"/>
      <c r="J1368" s="17">
        <v>7</v>
      </c>
      <c r="K1368" s="17" t="str">
        <f>IF(J1368=7,A1368,IF(J1368&gt;7,K1367,""))</f>
        <v>083-WA St Leadership Bd</v>
      </c>
      <c r="L1368" s="18" t="str">
        <f t="shared" si="43"/>
        <v>083</v>
      </c>
      <c r="M1368" s="19"/>
      <c r="N1368" s="19"/>
    </row>
    <row r="1369" spans="1:14" ht="15" x14ac:dyDescent="0.25">
      <c r="A1369" s="25"/>
      <c r="B1369" s="22"/>
      <c r="C1369" s="22"/>
      <c r="D1369" s="22"/>
      <c r="E1369" s="22"/>
      <c r="F1369" s="22"/>
      <c r="G1369" s="22"/>
      <c r="H1369" s="22"/>
      <c r="J1369" s="17">
        <v>8</v>
      </c>
      <c r="K1369" s="17" t="str">
        <f t="shared" ref="K1369:K1429" si="44">IF(J1369=7,A1189,IF(J1369&gt;7,K1368,""))</f>
        <v>083-WA St Leadership Bd</v>
      </c>
      <c r="L1369" s="18" t="str">
        <f t="shared" si="43"/>
        <v>083</v>
      </c>
      <c r="M1369" s="19"/>
      <c r="N1369" s="19"/>
    </row>
    <row r="1370" spans="1:14" ht="15" x14ac:dyDescent="0.25">
      <c r="A1370" s="26"/>
      <c r="B1370" s="27"/>
      <c r="C1370" s="94" t="s">
        <v>10</v>
      </c>
      <c r="D1370" s="95"/>
      <c r="E1370" s="94" t="s">
        <v>11</v>
      </c>
      <c r="F1370" s="95"/>
      <c r="G1370" s="28"/>
      <c r="H1370" s="28"/>
      <c r="J1370" s="17">
        <v>9</v>
      </c>
      <c r="K1370" s="17" t="str">
        <f t="shared" si="44"/>
        <v>083-WA St Leadership Bd</v>
      </c>
      <c r="L1370" s="18" t="str">
        <f t="shared" si="43"/>
        <v>083</v>
      </c>
      <c r="M1370" s="19"/>
      <c r="N1370" s="19"/>
    </row>
    <row r="1371" spans="1:14" ht="24" x14ac:dyDescent="0.2">
      <c r="A1371" s="29" t="s">
        <v>12</v>
      </c>
      <c r="B1371" s="30" t="s">
        <v>13</v>
      </c>
      <c r="C1371" s="31" t="s">
        <v>14</v>
      </c>
      <c r="D1371" s="32" t="s">
        <v>15</v>
      </c>
      <c r="E1371" s="31" t="s">
        <v>14</v>
      </c>
      <c r="F1371" s="32" t="s">
        <v>15</v>
      </c>
      <c r="G1371" s="33" t="s">
        <v>16</v>
      </c>
      <c r="H1371" s="33" t="s">
        <v>17</v>
      </c>
      <c r="J1371" s="17">
        <v>10</v>
      </c>
      <c r="K1371" s="17" t="str">
        <f t="shared" si="44"/>
        <v>083-WA St Leadership Bd</v>
      </c>
      <c r="L1371" s="18" t="str">
        <f t="shared" si="43"/>
        <v>083</v>
      </c>
      <c r="M1371" s="19"/>
      <c r="N1371" s="19"/>
    </row>
    <row r="1372" spans="1:14" ht="15" x14ac:dyDescent="0.25">
      <c r="A1372" s="35" t="s">
        <v>20</v>
      </c>
      <c r="B1372" s="36">
        <v>0</v>
      </c>
      <c r="C1372" s="37">
        <v>0</v>
      </c>
      <c r="D1372" s="37">
        <v>0</v>
      </c>
      <c r="E1372" s="38">
        <v>0</v>
      </c>
      <c r="F1372" s="37">
        <v>0</v>
      </c>
      <c r="G1372" s="39">
        <v>0</v>
      </c>
      <c r="H1372" s="40">
        <v>0</v>
      </c>
      <c r="J1372" s="17">
        <v>11</v>
      </c>
      <c r="K1372" s="17" t="str">
        <f t="shared" si="44"/>
        <v>083-WA St Leadership Bd</v>
      </c>
      <c r="L1372" s="18" t="str">
        <f t="shared" si="43"/>
        <v>083</v>
      </c>
      <c r="M1372" s="19" t="s">
        <v>21</v>
      </c>
      <c r="N1372" s="19"/>
    </row>
    <row r="1373" spans="1:14" ht="15" x14ac:dyDescent="0.25">
      <c r="A1373" s="42" t="s">
        <v>22</v>
      </c>
      <c r="B1373" s="36">
        <v>0</v>
      </c>
      <c r="C1373" s="37">
        <v>0</v>
      </c>
      <c r="D1373" s="37">
        <v>0</v>
      </c>
      <c r="E1373" s="38">
        <v>0</v>
      </c>
      <c r="F1373" s="37">
        <v>0</v>
      </c>
      <c r="G1373" s="39">
        <v>0</v>
      </c>
      <c r="H1373" s="40">
        <v>0</v>
      </c>
      <c r="J1373" s="17">
        <v>12</v>
      </c>
      <c r="K1373" s="17" t="str">
        <f t="shared" si="44"/>
        <v>083-WA St Leadership Bd</v>
      </c>
      <c r="L1373" s="18" t="str">
        <f t="shared" si="43"/>
        <v>083</v>
      </c>
      <c r="M1373" s="19"/>
      <c r="N1373" s="19"/>
    </row>
    <row r="1374" spans="1:14" ht="15" x14ac:dyDescent="0.25">
      <c r="A1374" s="42" t="s">
        <v>23</v>
      </c>
      <c r="B1374" s="36">
        <v>0</v>
      </c>
      <c r="C1374" s="37">
        <v>0</v>
      </c>
      <c r="D1374" s="37">
        <v>0</v>
      </c>
      <c r="E1374" s="38">
        <v>0</v>
      </c>
      <c r="F1374" s="37">
        <v>0</v>
      </c>
      <c r="G1374" s="39">
        <v>0</v>
      </c>
      <c r="H1374" s="40">
        <v>0</v>
      </c>
      <c r="J1374" s="17">
        <v>13</v>
      </c>
      <c r="K1374" s="17" t="str">
        <f t="shared" si="44"/>
        <v>083-WA St Leadership Bd</v>
      </c>
      <c r="L1374" s="18" t="str">
        <f t="shared" si="43"/>
        <v>083</v>
      </c>
      <c r="M1374" s="19"/>
      <c r="N1374" s="19"/>
    </row>
    <row r="1375" spans="1:14" ht="15" x14ac:dyDescent="0.25">
      <c r="A1375" s="42" t="s">
        <v>24</v>
      </c>
      <c r="B1375" s="36">
        <v>0</v>
      </c>
      <c r="C1375" s="37">
        <v>0</v>
      </c>
      <c r="D1375" s="37">
        <v>0</v>
      </c>
      <c r="E1375" s="38">
        <v>37</v>
      </c>
      <c r="F1375" s="37">
        <v>38</v>
      </c>
      <c r="G1375" s="39">
        <v>75</v>
      </c>
      <c r="H1375" s="40">
        <v>75</v>
      </c>
      <c r="J1375" s="17">
        <v>14</v>
      </c>
      <c r="K1375" s="17" t="str">
        <f t="shared" si="44"/>
        <v>083-WA St Leadership Bd</v>
      </c>
      <c r="L1375" s="18" t="str">
        <f t="shared" si="43"/>
        <v>083</v>
      </c>
      <c r="M1375" s="19"/>
      <c r="N1375" s="19"/>
    </row>
    <row r="1376" spans="1:14" ht="15" x14ac:dyDescent="0.25">
      <c r="A1376" s="42" t="s">
        <v>25</v>
      </c>
      <c r="B1376" s="36">
        <v>0</v>
      </c>
      <c r="C1376" s="37">
        <v>0</v>
      </c>
      <c r="D1376" s="37">
        <v>0</v>
      </c>
      <c r="E1376" s="38">
        <v>0</v>
      </c>
      <c r="F1376" s="37">
        <v>0</v>
      </c>
      <c r="G1376" s="39">
        <v>0</v>
      </c>
      <c r="H1376" s="40">
        <v>0</v>
      </c>
      <c r="J1376" s="17">
        <v>15</v>
      </c>
      <c r="K1376" s="17" t="str">
        <f t="shared" si="44"/>
        <v>083-WA St Leadership Bd</v>
      </c>
      <c r="L1376" s="18" t="str">
        <f t="shared" si="43"/>
        <v>083</v>
      </c>
      <c r="M1376" s="19"/>
      <c r="N1376" s="19"/>
    </row>
    <row r="1377" spans="1:14" ht="15" x14ac:dyDescent="0.25">
      <c r="A1377" s="42" t="s">
        <v>26</v>
      </c>
      <c r="B1377" s="36">
        <v>0</v>
      </c>
      <c r="C1377" s="37">
        <v>8</v>
      </c>
      <c r="D1377" s="37">
        <v>7</v>
      </c>
      <c r="E1377" s="38">
        <v>0</v>
      </c>
      <c r="F1377" s="37">
        <v>0</v>
      </c>
      <c r="G1377" s="39">
        <v>15</v>
      </c>
      <c r="H1377" s="40">
        <v>15</v>
      </c>
      <c r="J1377" s="17">
        <v>16</v>
      </c>
      <c r="K1377" s="17" t="str">
        <f t="shared" si="44"/>
        <v>083-WA St Leadership Bd</v>
      </c>
      <c r="L1377" s="18" t="str">
        <f t="shared" si="43"/>
        <v>083</v>
      </c>
      <c r="M1377" s="19"/>
      <c r="N1377" s="19"/>
    </row>
    <row r="1378" spans="1:14" ht="15" customHeight="1" x14ac:dyDescent="0.25">
      <c r="A1378" s="42" t="s">
        <v>27</v>
      </c>
      <c r="B1378" s="36">
        <v>2.0363682494967299</v>
      </c>
      <c r="C1378" s="37">
        <v>0</v>
      </c>
      <c r="D1378" s="37">
        <v>0</v>
      </c>
      <c r="E1378" s="38">
        <v>0</v>
      </c>
      <c r="F1378" s="37">
        <v>0</v>
      </c>
      <c r="G1378" s="39">
        <v>0</v>
      </c>
      <c r="H1378" s="40">
        <v>2.0363682494967299</v>
      </c>
      <c r="J1378" s="17">
        <v>17</v>
      </c>
      <c r="K1378" s="17" t="str">
        <f t="shared" si="44"/>
        <v>083-WA St Leadership Bd</v>
      </c>
      <c r="L1378" s="18" t="str">
        <f t="shared" si="43"/>
        <v>083</v>
      </c>
      <c r="M1378" s="19"/>
      <c r="N1378" s="19"/>
    </row>
    <row r="1379" spans="1:14" x14ac:dyDescent="0.2">
      <c r="A1379" s="43"/>
      <c r="B1379" s="36"/>
      <c r="C1379" s="37"/>
      <c r="D1379" s="37"/>
      <c r="E1379" s="38"/>
      <c r="F1379" s="37"/>
      <c r="G1379" s="39"/>
      <c r="H1379" s="40"/>
      <c r="J1379" s="17">
        <v>18</v>
      </c>
      <c r="K1379" s="17" t="str">
        <f t="shared" si="44"/>
        <v>083-WA St Leadership Bd</v>
      </c>
      <c r="L1379" s="18" t="str">
        <f t="shared" si="43"/>
        <v>083</v>
      </c>
      <c r="M1379" s="19"/>
      <c r="N1379" s="19"/>
    </row>
    <row r="1380" spans="1:14" x14ac:dyDescent="0.2">
      <c r="A1380" s="44"/>
      <c r="B1380" s="45">
        <v>2.0363682494967299</v>
      </c>
      <c r="C1380" s="46">
        <v>8</v>
      </c>
      <c r="D1380" s="46">
        <v>7</v>
      </c>
      <c r="E1380" s="47">
        <v>37</v>
      </c>
      <c r="F1380" s="46">
        <v>38</v>
      </c>
      <c r="G1380" s="48">
        <v>90</v>
      </c>
      <c r="H1380" s="49">
        <v>92.036368249496732</v>
      </c>
      <c r="J1380" s="17">
        <v>19</v>
      </c>
      <c r="K1380" s="17" t="str">
        <f t="shared" si="44"/>
        <v>083-WA St Leadership Bd</v>
      </c>
      <c r="L1380" s="18" t="str">
        <f t="shared" si="43"/>
        <v>083</v>
      </c>
      <c r="M1380" s="19"/>
      <c r="N1380" s="19"/>
    </row>
    <row r="1381" spans="1:14" x14ac:dyDescent="0.2">
      <c r="A1381" s="50"/>
      <c r="B1381" s="39"/>
      <c r="C1381" s="51"/>
      <c r="D1381" s="51"/>
      <c r="E1381" s="52"/>
      <c r="F1381" s="51"/>
      <c r="G1381" s="39"/>
      <c r="H1381" s="53"/>
      <c r="J1381" s="17">
        <v>20</v>
      </c>
      <c r="K1381" s="17" t="str">
        <f t="shared" si="44"/>
        <v>083-WA St Leadership Bd</v>
      </c>
      <c r="L1381" s="18" t="str">
        <f t="shared" si="43"/>
        <v>083</v>
      </c>
      <c r="M1381" s="19"/>
      <c r="N1381" s="19"/>
    </row>
    <row r="1382" spans="1:14" ht="15" x14ac:dyDescent="0.25">
      <c r="A1382" s="42" t="s">
        <v>28</v>
      </c>
      <c r="B1382" s="36">
        <v>0</v>
      </c>
      <c r="C1382" s="37">
        <v>0</v>
      </c>
      <c r="D1382" s="37">
        <v>0</v>
      </c>
      <c r="E1382" s="38">
        <v>0</v>
      </c>
      <c r="F1382" s="37">
        <v>0</v>
      </c>
      <c r="G1382" s="39">
        <v>0</v>
      </c>
      <c r="H1382" s="40">
        <v>0</v>
      </c>
      <c r="J1382" s="17">
        <v>21</v>
      </c>
      <c r="K1382" s="17" t="str">
        <f t="shared" si="44"/>
        <v>083-WA St Leadership Bd</v>
      </c>
      <c r="L1382" s="18" t="str">
        <f t="shared" si="43"/>
        <v>083</v>
      </c>
      <c r="M1382" s="19"/>
      <c r="N1382" s="19"/>
    </row>
    <row r="1383" spans="1:14" ht="15" x14ac:dyDescent="0.25">
      <c r="A1383" s="42" t="s">
        <v>29</v>
      </c>
      <c r="B1383" s="36">
        <v>0</v>
      </c>
      <c r="C1383" s="37">
        <v>0</v>
      </c>
      <c r="D1383" s="37">
        <v>0</v>
      </c>
      <c r="E1383" s="38">
        <v>0</v>
      </c>
      <c r="F1383" s="37">
        <v>0</v>
      </c>
      <c r="G1383" s="39">
        <v>0</v>
      </c>
      <c r="H1383" s="40">
        <v>0</v>
      </c>
      <c r="J1383" s="17">
        <v>22</v>
      </c>
      <c r="K1383" s="17" t="str">
        <f t="shared" si="44"/>
        <v>083-WA St Leadership Bd</v>
      </c>
      <c r="L1383" s="18" t="str">
        <f t="shared" si="43"/>
        <v>083</v>
      </c>
      <c r="M1383" s="19"/>
      <c r="N1383" s="19"/>
    </row>
    <row r="1384" spans="1:14" ht="15" x14ac:dyDescent="0.25">
      <c r="A1384" s="42" t="s">
        <v>30</v>
      </c>
      <c r="B1384" s="36">
        <v>0</v>
      </c>
      <c r="C1384" s="37">
        <v>0</v>
      </c>
      <c r="D1384" s="37">
        <v>0</v>
      </c>
      <c r="E1384" s="38">
        <v>0</v>
      </c>
      <c r="F1384" s="37">
        <v>0</v>
      </c>
      <c r="G1384" s="39">
        <v>0</v>
      </c>
      <c r="H1384" s="40">
        <v>0</v>
      </c>
      <c r="J1384" s="17">
        <v>23</v>
      </c>
      <c r="K1384" s="17" t="str">
        <f t="shared" si="44"/>
        <v>083-WA St Leadership Bd</v>
      </c>
      <c r="L1384" s="18" t="str">
        <f t="shared" si="43"/>
        <v>083</v>
      </c>
      <c r="M1384" s="19"/>
      <c r="N1384" s="19"/>
    </row>
    <row r="1385" spans="1:14" ht="15" x14ac:dyDescent="0.25">
      <c r="A1385" s="54"/>
      <c r="B1385" s="36"/>
      <c r="C1385" s="37"/>
      <c r="D1385" s="37"/>
      <c r="E1385" s="38"/>
      <c r="F1385" s="37"/>
      <c r="G1385" s="39"/>
      <c r="H1385" s="40"/>
      <c r="J1385" s="17">
        <v>24</v>
      </c>
      <c r="K1385" s="17" t="str">
        <f t="shared" si="44"/>
        <v>083-WA St Leadership Bd</v>
      </c>
      <c r="L1385" s="18" t="str">
        <f t="shared" si="43"/>
        <v>083</v>
      </c>
      <c r="M1385" s="19"/>
      <c r="N1385" s="19"/>
    </row>
    <row r="1386" spans="1:14" x14ac:dyDescent="0.2">
      <c r="A1386" s="44" t="s">
        <v>31</v>
      </c>
      <c r="B1386" s="45">
        <v>0</v>
      </c>
      <c r="C1386" s="46">
        <v>0</v>
      </c>
      <c r="D1386" s="46">
        <v>0</v>
      </c>
      <c r="E1386" s="46">
        <v>0</v>
      </c>
      <c r="F1386" s="46">
        <v>0</v>
      </c>
      <c r="G1386" s="46">
        <v>0</v>
      </c>
      <c r="H1386" s="49">
        <v>0</v>
      </c>
      <c r="J1386" s="17">
        <v>25</v>
      </c>
      <c r="K1386" s="17" t="str">
        <f t="shared" si="44"/>
        <v>083-WA St Leadership Bd</v>
      </c>
      <c r="L1386" s="18" t="str">
        <f t="shared" si="43"/>
        <v>083</v>
      </c>
      <c r="M1386" s="19"/>
      <c r="N1386" s="19"/>
    </row>
    <row r="1387" spans="1:14" ht="15" customHeight="1" x14ac:dyDescent="0.25">
      <c r="A1387" s="54"/>
      <c r="B1387" s="36"/>
      <c r="C1387" s="37"/>
      <c r="D1387" s="37"/>
      <c r="E1387" s="38"/>
      <c r="F1387" s="37"/>
      <c r="G1387" s="39"/>
      <c r="H1387" s="40"/>
      <c r="J1387" s="17">
        <v>26</v>
      </c>
      <c r="K1387" s="17" t="str">
        <f t="shared" si="44"/>
        <v>083-WA St Leadership Bd</v>
      </c>
      <c r="L1387" s="18" t="str">
        <f t="shared" si="43"/>
        <v>083</v>
      </c>
      <c r="M1387" s="19"/>
      <c r="N1387" s="19"/>
    </row>
    <row r="1388" spans="1:14" ht="15" customHeight="1" x14ac:dyDescent="0.25">
      <c r="A1388" s="54" t="s">
        <v>32</v>
      </c>
      <c r="B1388" s="36">
        <v>0</v>
      </c>
      <c r="C1388" s="37">
        <v>0</v>
      </c>
      <c r="D1388" s="37">
        <v>0</v>
      </c>
      <c r="E1388" s="38">
        <v>0</v>
      </c>
      <c r="F1388" s="37">
        <v>0</v>
      </c>
      <c r="G1388" s="39">
        <v>0</v>
      </c>
      <c r="H1388" s="40">
        <v>0</v>
      </c>
      <c r="J1388" s="17">
        <v>27</v>
      </c>
      <c r="K1388" s="17" t="str">
        <f t="shared" si="44"/>
        <v>083-WA St Leadership Bd</v>
      </c>
      <c r="L1388" s="18" t="str">
        <f t="shared" si="43"/>
        <v>083</v>
      </c>
      <c r="M1388" s="19" t="s">
        <v>33</v>
      </c>
      <c r="N1388" s="19"/>
    </row>
    <row r="1389" spans="1:14" ht="15" x14ac:dyDescent="0.25">
      <c r="A1389" s="54" t="s">
        <v>34</v>
      </c>
      <c r="B1389" s="36">
        <v>0</v>
      </c>
      <c r="C1389" s="37">
        <v>0</v>
      </c>
      <c r="D1389" s="37">
        <v>0</v>
      </c>
      <c r="E1389" s="38">
        <v>0</v>
      </c>
      <c r="F1389" s="37">
        <v>0</v>
      </c>
      <c r="G1389" s="39">
        <v>0</v>
      </c>
      <c r="H1389" s="40">
        <v>0</v>
      </c>
      <c r="J1389" s="17">
        <v>28</v>
      </c>
      <c r="K1389" s="17" t="str">
        <f t="shared" si="44"/>
        <v>083-WA St Leadership Bd</v>
      </c>
      <c r="L1389" s="18" t="str">
        <f t="shared" si="43"/>
        <v>083</v>
      </c>
      <c r="M1389" s="19" t="s">
        <v>35</v>
      </c>
      <c r="N1389" s="19"/>
    </row>
    <row r="1390" spans="1:14" ht="15" customHeight="1" x14ac:dyDescent="0.25">
      <c r="A1390" s="54" t="s">
        <v>36</v>
      </c>
      <c r="B1390" s="36">
        <v>0</v>
      </c>
      <c r="C1390" s="37">
        <v>0</v>
      </c>
      <c r="D1390" s="37">
        <v>0</v>
      </c>
      <c r="E1390" s="38">
        <v>0</v>
      </c>
      <c r="F1390" s="37">
        <v>0</v>
      </c>
      <c r="G1390" s="39">
        <v>0</v>
      </c>
      <c r="H1390" s="40">
        <v>0</v>
      </c>
      <c r="J1390" s="17">
        <v>29</v>
      </c>
      <c r="K1390" s="17" t="str">
        <f t="shared" si="44"/>
        <v>083-WA St Leadership Bd</v>
      </c>
      <c r="L1390" s="18" t="str">
        <f t="shared" si="43"/>
        <v>083</v>
      </c>
      <c r="M1390" s="19" t="s">
        <v>37</v>
      </c>
      <c r="N1390" s="19"/>
    </row>
    <row r="1391" spans="1:14" ht="15" x14ac:dyDescent="0.25">
      <c r="A1391" s="54" t="s">
        <v>38</v>
      </c>
      <c r="B1391" s="36">
        <v>0</v>
      </c>
      <c r="C1391" s="37">
        <v>0</v>
      </c>
      <c r="D1391" s="37">
        <v>0</v>
      </c>
      <c r="E1391" s="38">
        <v>0</v>
      </c>
      <c r="F1391" s="37">
        <v>0</v>
      </c>
      <c r="G1391" s="39">
        <v>0</v>
      </c>
      <c r="H1391" s="40">
        <v>0</v>
      </c>
      <c r="J1391" s="17">
        <v>30</v>
      </c>
      <c r="K1391" s="17" t="str">
        <f t="shared" si="44"/>
        <v>083-WA St Leadership Bd</v>
      </c>
      <c r="L1391" s="18" t="str">
        <f t="shared" si="43"/>
        <v>083</v>
      </c>
      <c r="M1391" s="19" t="s">
        <v>39</v>
      </c>
      <c r="N1391" s="19"/>
    </row>
    <row r="1392" spans="1:14" ht="15" x14ac:dyDescent="0.25">
      <c r="A1392" s="54" t="s">
        <v>40</v>
      </c>
      <c r="B1392" s="36">
        <v>0</v>
      </c>
      <c r="C1392" s="37">
        <v>0</v>
      </c>
      <c r="D1392" s="37">
        <v>0</v>
      </c>
      <c r="E1392" s="38">
        <v>0</v>
      </c>
      <c r="F1392" s="37">
        <v>0</v>
      </c>
      <c r="G1392" s="39">
        <v>0</v>
      </c>
      <c r="H1392" s="40">
        <v>0</v>
      </c>
      <c r="J1392" s="17">
        <v>31</v>
      </c>
      <c r="K1392" s="17" t="str">
        <f t="shared" si="44"/>
        <v>083-WA St Leadership Bd</v>
      </c>
      <c r="L1392" s="18" t="str">
        <f t="shared" si="43"/>
        <v>083</v>
      </c>
      <c r="M1392" s="19" t="s">
        <v>41</v>
      </c>
      <c r="N1392" s="19"/>
    </row>
    <row r="1393" spans="1:14" ht="15" x14ac:dyDescent="0.25">
      <c r="A1393" s="54" t="s">
        <v>42</v>
      </c>
      <c r="B1393" s="36">
        <v>0</v>
      </c>
      <c r="C1393" s="37">
        <v>0</v>
      </c>
      <c r="D1393" s="37">
        <v>0</v>
      </c>
      <c r="E1393" s="38">
        <v>0</v>
      </c>
      <c r="F1393" s="37">
        <v>0</v>
      </c>
      <c r="G1393" s="39">
        <v>0</v>
      </c>
      <c r="H1393" s="40">
        <v>0</v>
      </c>
      <c r="J1393" s="17">
        <v>32</v>
      </c>
      <c r="K1393" s="17" t="str">
        <f t="shared" si="44"/>
        <v>083-WA St Leadership Bd</v>
      </c>
      <c r="L1393" s="18" t="str">
        <f t="shared" si="43"/>
        <v>083</v>
      </c>
      <c r="M1393" s="19" t="s">
        <v>43</v>
      </c>
      <c r="N1393" s="19"/>
    </row>
    <row r="1394" spans="1:14" ht="15" x14ac:dyDescent="0.25">
      <c r="A1394" s="54" t="s">
        <v>44</v>
      </c>
      <c r="B1394" s="36">
        <v>0</v>
      </c>
      <c r="C1394" s="37">
        <v>0</v>
      </c>
      <c r="D1394" s="37">
        <v>0</v>
      </c>
      <c r="E1394" s="38">
        <v>0</v>
      </c>
      <c r="F1394" s="37">
        <v>0</v>
      </c>
      <c r="G1394" s="39">
        <v>0</v>
      </c>
      <c r="H1394" s="40">
        <v>0</v>
      </c>
      <c r="J1394" s="17">
        <v>33</v>
      </c>
      <c r="K1394" s="17" t="str">
        <f t="shared" si="44"/>
        <v>083-WA St Leadership Bd</v>
      </c>
      <c r="L1394" s="18" t="str">
        <f t="shared" si="43"/>
        <v>083</v>
      </c>
      <c r="M1394" s="19" t="s">
        <v>45</v>
      </c>
      <c r="N1394" s="19"/>
    </row>
    <row r="1395" spans="1:14" ht="15" x14ac:dyDescent="0.25">
      <c r="A1395" s="54" t="s">
        <v>46</v>
      </c>
      <c r="B1395" s="36">
        <v>0</v>
      </c>
      <c r="C1395" s="37">
        <v>0</v>
      </c>
      <c r="D1395" s="37">
        <v>0</v>
      </c>
      <c r="E1395" s="38">
        <v>0</v>
      </c>
      <c r="F1395" s="37">
        <v>0</v>
      </c>
      <c r="G1395" s="39">
        <v>0</v>
      </c>
      <c r="H1395" s="40">
        <v>0</v>
      </c>
      <c r="J1395" s="17">
        <v>34</v>
      </c>
      <c r="K1395" s="17" t="str">
        <f t="shared" si="44"/>
        <v>083-WA St Leadership Bd</v>
      </c>
      <c r="L1395" s="18" t="str">
        <f t="shared" si="43"/>
        <v>083</v>
      </c>
      <c r="M1395" s="19" t="s">
        <v>47</v>
      </c>
      <c r="N1395" s="19"/>
    </row>
    <row r="1396" spans="1:14" ht="15" x14ac:dyDescent="0.25">
      <c r="A1396" s="54" t="s">
        <v>48</v>
      </c>
      <c r="B1396" s="36">
        <v>0</v>
      </c>
      <c r="C1396" s="37">
        <v>0</v>
      </c>
      <c r="D1396" s="37">
        <v>0</v>
      </c>
      <c r="E1396" s="38">
        <v>0</v>
      </c>
      <c r="F1396" s="37">
        <v>0</v>
      </c>
      <c r="G1396" s="39">
        <v>0</v>
      </c>
      <c r="H1396" s="40">
        <v>0</v>
      </c>
      <c r="J1396" s="17">
        <v>35</v>
      </c>
      <c r="K1396" s="17" t="str">
        <f t="shared" si="44"/>
        <v>083-WA St Leadership Bd</v>
      </c>
      <c r="L1396" s="18" t="str">
        <f t="shared" si="43"/>
        <v>083</v>
      </c>
      <c r="M1396" s="56" t="s">
        <v>49</v>
      </c>
      <c r="N1396" s="19"/>
    </row>
    <row r="1397" spans="1:14" ht="15" x14ac:dyDescent="0.25">
      <c r="A1397" s="54" t="s">
        <v>50</v>
      </c>
      <c r="B1397" s="36">
        <v>0</v>
      </c>
      <c r="C1397" s="37">
        <v>0</v>
      </c>
      <c r="D1397" s="37">
        <v>0</v>
      </c>
      <c r="E1397" s="38">
        <v>0</v>
      </c>
      <c r="F1397" s="37">
        <v>0</v>
      </c>
      <c r="G1397" s="39">
        <v>0</v>
      </c>
      <c r="H1397" s="40">
        <v>0</v>
      </c>
      <c r="J1397" s="17">
        <v>36</v>
      </c>
      <c r="K1397" s="17" t="str">
        <f t="shared" si="44"/>
        <v>083-WA St Leadership Bd</v>
      </c>
      <c r="L1397" s="18" t="str">
        <f t="shared" si="43"/>
        <v>083</v>
      </c>
      <c r="M1397" s="19" t="s">
        <v>51</v>
      </c>
      <c r="N1397" s="19"/>
    </row>
    <row r="1398" spans="1:14" ht="15" x14ac:dyDescent="0.25">
      <c r="A1398" s="54" t="s">
        <v>52</v>
      </c>
      <c r="B1398" s="36">
        <v>0</v>
      </c>
      <c r="C1398" s="37">
        <v>0</v>
      </c>
      <c r="D1398" s="37">
        <v>0</v>
      </c>
      <c r="E1398" s="38">
        <v>0</v>
      </c>
      <c r="F1398" s="37">
        <v>0</v>
      </c>
      <c r="G1398" s="39">
        <v>0</v>
      </c>
      <c r="H1398" s="40">
        <v>0</v>
      </c>
      <c r="J1398" s="17">
        <v>37</v>
      </c>
      <c r="K1398" s="17" t="str">
        <f t="shared" si="44"/>
        <v>083-WA St Leadership Bd</v>
      </c>
      <c r="L1398" s="18" t="str">
        <f t="shared" si="43"/>
        <v>083</v>
      </c>
      <c r="M1398" s="56" t="s">
        <v>53</v>
      </c>
      <c r="N1398" s="19"/>
    </row>
    <row r="1399" spans="1:14" ht="15" x14ac:dyDescent="0.25">
      <c r="A1399" s="54" t="s">
        <v>54</v>
      </c>
      <c r="B1399" s="36">
        <v>0</v>
      </c>
      <c r="C1399" s="37">
        <v>0</v>
      </c>
      <c r="D1399" s="37">
        <v>0</v>
      </c>
      <c r="E1399" s="38">
        <v>0</v>
      </c>
      <c r="F1399" s="37">
        <v>0</v>
      </c>
      <c r="G1399" s="39">
        <v>0</v>
      </c>
      <c r="H1399" s="40">
        <v>0</v>
      </c>
      <c r="J1399" s="17">
        <v>38</v>
      </c>
      <c r="K1399" s="17" t="str">
        <f t="shared" si="44"/>
        <v>083-WA St Leadership Bd</v>
      </c>
      <c r="L1399" s="18" t="str">
        <f t="shared" si="43"/>
        <v>083</v>
      </c>
      <c r="M1399" s="19" t="s">
        <v>55</v>
      </c>
      <c r="N1399" s="19"/>
    </row>
    <row r="1400" spans="1:14" ht="15" x14ac:dyDescent="0.25">
      <c r="A1400" s="54" t="s">
        <v>56</v>
      </c>
      <c r="B1400" s="36">
        <v>0</v>
      </c>
      <c r="C1400" s="37">
        <v>0</v>
      </c>
      <c r="D1400" s="37">
        <v>0</v>
      </c>
      <c r="E1400" s="38">
        <v>5</v>
      </c>
      <c r="F1400" s="37">
        <v>84</v>
      </c>
      <c r="G1400" s="39">
        <v>89</v>
      </c>
      <c r="H1400" s="40">
        <v>89</v>
      </c>
      <c r="J1400" s="17">
        <v>39</v>
      </c>
      <c r="K1400" s="17" t="str">
        <f t="shared" si="44"/>
        <v>083-WA St Leadership Bd</v>
      </c>
      <c r="L1400" s="18" t="str">
        <f t="shared" ref="L1400:L1472" si="45">LEFT(K1400,3)</f>
        <v>083</v>
      </c>
      <c r="M1400" s="19" t="s">
        <v>57</v>
      </c>
      <c r="N1400" s="19"/>
    </row>
    <row r="1401" spans="1:14" ht="15" x14ac:dyDescent="0.25">
      <c r="A1401" s="54" t="s">
        <v>58</v>
      </c>
      <c r="B1401" s="36">
        <v>0</v>
      </c>
      <c r="C1401" s="37">
        <v>0</v>
      </c>
      <c r="D1401" s="37">
        <v>0</v>
      </c>
      <c r="E1401" s="38">
        <v>0</v>
      </c>
      <c r="F1401" s="37">
        <v>0</v>
      </c>
      <c r="G1401" s="39">
        <v>0</v>
      </c>
      <c r="H1401" s="40">
        <v>0</v>
      </c>
      <c r="J1401" s="17">
        <v>40</v>
      </c>
      <c r="K1401" s="17" t="str">
        <f t="shared" si="44"/>
        <v>083-WA St Leadership Bd</v>
      </c>
      <c r="L1401" s="18" t="str">
        <f t="shared" si="45"/>
        <v>083</v>
      </c>
      <c r="M1401" s="19" t="s">
        <v>59</v>
      </c>
      <c r="N1401" s="19"/>
    </row>
    <row r="1402" spans="1:14" ht="15" customHeight="1" x14ac:dyDescent="0.25">
      <c r="A1402" s="54" t="s">
        <v>60</v>
      </c>
      <c r="B1402" s="36">
        <v>0</v>
      </c>
      <c r="C1402" s="37">
        <v>0</v>
      </c>
      <c r="D1402" s="37">
        <v>0</v>
      </c>
      <c r="E1402" s="38">
        <v>0</v>
      </c>
      <c r="F1402" s="37">
        <v>0</v>
      </c>
      <c r="G1402" s="39">
        <v>0</v>
      </c>
      <c r="H1402" s="40">
        <v>0</v>
      </c>
      <c r="J1402" s="17">
        <v>41</v>
      </c>
      <c r="K1402" s="17" t="str">
        <f t="shared" si="44"/>
        <v>083-WA St Leadership Bd</v>
      </c>
      <c r="L1402" s="18" t="str">
        <f t="shared" si="45"/>
        <v>083</v>
      </c>
      <c r="M1402" s="56" t="s">
        <v>61</v>
      </c>
      <c r="N1402" s="19"/>
    </row>
    <row r="1403" spans="1:14" ht="15" x14ac:dyDescent="0.25">
      <c r="A1403" s="54" t="s">
        <v>62</v>
      </c>
      <c r="B1403" s="36">
        <v>0</v>
      </c>
      <c r="C1403" s="37">
        <v>0</v>
      </c>
      <c r="D1403" s="37">
        <v>0</v>
      </c>
      <c r="E1403" s="38">
        <v>0</v>
      </c>
      <c r="F1403" s="37">
        <v>0</v>
      </c>
      <c r="G1403" s="39">
        <v>0</v>
      </c>
      <c r="H1403" s="40">
        <v>0</v>
      </c>
      <c r="J1403" s="17">
        <v>42</v>
      </c>
      <c r="K1403" s="17" t="str">
        <f t="shared" si="44"/>
        <v>083-WA St Leadership Bd</v>
      </c>
      <c r="L1403" s="18" t="str">
        <f t="shared" si="45"/>
        <v>083</v>
      </c>
      <c r="M1403" s="56" t="s">
        <v>63</v>
      </c>
      <c r="N1403" s="19"/>
    </row>
    <row r="1404" spans="1:14" x14ac:dyDescent="0.2">
      <c r="A1404" s="43"/>
      <c r="B1404" s="36"/>
      <c r="C1404" s="37"/>
      <c r="D1404" s="37"/>
      <c r="E1404" s="38"/>
      <c r="F1404" s="37"/>
      <c r="G1404" s="39"/>
      <c r="H1404" s="40"/>
      <c r="J1404" s="17">
        <v>43</v>
      </c>
      <c r="K1404" s="17" t="str">
        <f t="shared" si="44"/>
        <v>083-WA St Leadership Bd</v>
      </c>
      <c r="L1404" s="18" t="str">
        <f t="shared" si="45"/>
        <v>083</v>
      </c>
      <c r="M1404" s="19"/>
      <c r="N1404" s="19"/>
    </row>
    <row r="1405" spans="1:14" x14ac:dyDescent="0.2">
      <c r="A1405" s="44" t="s">
        <v>64</v>
      </c>
      <c r="B1405" s="45">
        <v>0</v>
      </c>
      <c r="C1405" s="46">
        <v>0</v>
      </c>
      <c r="D1405" s="46">
        <v>0</v>
      </c>
      <c r="E1405" s="47">
        <v>5</v>
      </c>
      <c r="F1405" s="46">
        <v>84</v>
      </c>
      <c r="G1405" s="48">
        <v>89</v>
      </c>
      <c r="H1405" s="49">
        <v>89</v>
      </c>
      <c r="J1405" s="17">
        <v>44</v>
      </c>
      <c r="K1405" s="17" t="str">
        <f t="shared" si="44"/>
        <v>083-WA St Leadership Bd</v>
      </c>
      <c r="L1405" s="18" t="str">
        <f t="shared" si="45"/>
        <v>083</v>
      </c>
      <c r="M1405" s="19"/>
      <c r="N1405" s="19"/>
    </row>
    <row r="1406" spans="1:14" x14ac:dyDescent="0.2">
      <c r="A1406" s="57"/>
      <c r="B1406" s="39"/>
      <c r="C1406" s="51"/>
      <c r="D1406" s="51"/>
      <c r="E1406" s="52"/>
      <c r="F1406" s="51"/>
      <c r="G1406" s="39"/>
      <c r="H1406" s="53"/>
      <c r="J1406" s="17">
        <v>45</v>
      </c>
      <c r="K1406" s="17" t="str">
        <f t="shared" si="44"/>
        <v>083-WA St Leadership Bd</v>
      </c>
      <c r="L1406" s="18" t="str">
        <f t="shared" si="45"/>
        <v>083</v>
      </c>
      <c r="M1406" s="19"/>
      <c r="N1406" s="19"/>
    </row>
    <row r="1407" spans="1:14" ht="15" x14ac:dyDescent="0.25">
      <c r="A1407" s="54" t="s">
        <v>65</v>
      </c>
      <c r="B1407" s="36">
        <v>0</v>
      </c>
      <c r="C1407" s="37">
        <v>0</v>
      </c>
      <c r="D1407" s="37">
        <v>0</v>
      </c>
      <c r="E1407" s="38">
        <v>0</v>
      </c>
      <c r="F1407" s="37">
        <v>0</v>
      </c>
      <c r="G1407" s="39">
        <v>0</v>
      </c>
      <c r="H1407" s="40">
        <v>0</v>
      </c>
      <c r="J1407" s="17">
        <v>46</v>
      </c>
      <c r="K1407" s="17" t="str">
        <f t="shared" si="44"/>
        <v>083-WA St Leadership Bd</v>
      </c>
      <c r="L1407" s="18" t="str">
        <f t="shared" si="45"/>
        <v>083</v>
      </c>
      <c r="M1407" s="19"/>
      <c r="N1407" s="19"/>
    </row>
    <row r="1408" spans="1:14" ht="15" x14ac:dyDescent="0.25">
      <c r="A1408" s="54" t="s">
        <v>66</v>
      </c>
      <c r="B1408" s="36">
        <v>0</v>
      </c>
      <c r="C1408" s="37">
        <v>0</v>
      </c>
      <c r="D1408" s="37">
        <v>0</v>
      </c>
      <c r="E1408" s="38">
        <v>0</v>
      </c>
      <c r="F1408" s="37">
        <v>0</v>
      </c>
      <c r="G1408" s="39">
        <v>0</v>
      </c>
      <c r="H1408" s="40">
        <v>0</v>
      </c>
      <c r="J1408" s="17">
        <v>47</v>
      </c>
      <c r="K1408" s="17" t="str">
        <f t="shared" si="44"/>
        <v>083-WA St Leadership Bd</v>
      </c>
      <c r="L1408" s="18" t="str">
        <f t="shared" si="45"/>
        <v>083</v>
      </c>
      <c r="M1408" s="19"/>
      <c r="N1408" s="19"/>
    </row>
    <row r="1409" spans="1:14" ht="15" x14ac:dyDescent="0.25">
      <c r="A1409" s="54" t="s">
        <v>67</v>
      </c>
      <c r="B1409" s="36">
        <v>0</v>
      </c>
      <c r="C1409" s="37">
        <v>0</v>
      </c>
      <c r="D1409" s="37">
        <v>0</v>
      </c>
      <c r="E1409" s="38">
        <v>0</v>
      </c>
      <c r="F1409" s="37">
        <v>0</v>
      </c>
      <c r="G1409" s="39">
        <v>0</v>
      </c>
      <c r="H1409" s="40">
        <v>0</v>
      </c>
      <c r="J1409" s="17">
        <v>48</v>
      </c>
      <c r="K1409" s="17" t="str">
        <f t="shared" si="44"/>
        <v>083-WA St Leadership Bd</v>
      </c>
      <c r="L1409" s="18" t="str">
        <f t="shared" si="45"/>
        <v>083</v>
      </c>
      <c r="M1409" s="19"/>
      <c r="N1409" s="19"/>
    </row>
    <row r="1410" spans="1:14" ht="15" customHeight="1" x14ac:dyDescent="0.25">
      <c r="A1410" s="54" t="s">
        <v>68</v>
      </c>
      <c r="B1410" s="36">
        <v>3.8943188759926695E-2</v>
      </c>
      <c r="C1410" s="37">
        <v>0</v>
      </c>
      <c r="D1410" s="37">
        <v>0</v>
      </c>
      <c r="E1410" s="38">
        <v>0</v>
      </c>
      <c r="F1410" s="37">
        <v>0</v>
      </c>
      <c r="G1410" s="39">
        <v>0</v>
      </c>
      <c r="H1410" s="40">
        <v>3.8943188759926695E-2</v>
      </c>
      <c r="J1410" s="17">
        <v>49</v>
      </c>
      <c r="K1410" s="17" t="str">
        <f t="shared" si="44"/>
        <v>083-WA St Leadership Bd</v>
      </c>
      <c r="L1410" s="18" t="str">
        <f t="shared" si="45"/>
        <v>083</v>
      </c>
      <c r="M1410" s="19"/>
      <c r="N1410" s="19"/>
    </row>
    <row r="1411" spans="1:14" ht="15" x14ac:dyDescent="0.25">
      <c r="A1411" s="54" t="s">
        <v>69</v>
      </c>
      <c r="B1411" s="36">
        <v>0</v>
      </c>
      <c r="C1411" s="37">
        <v>0</v>
      </c>
      <c r="D1411" s="37">
        <v>0</v>
      </c>
      <c r="E1411" s="38">
        <v>0</v>
      </c>
      <c r="F1411" s="37">
        <v>0</v>
      </c>
      <c r="G1411" s="39">
        <v>0</v>
      </c>
      <c r="H1411" s="40">
        <v>0</v>
      </c>
      <c r="J1411" s="17">
        <v>50</v>
      </c>
      <c r="K1411" s="17" t="str">
        <f t="shared" si="44"/>
        <v>083-WA St Leadership Bd</v>
      </c>
      <c r="L1411" s="18" t="str">
        <f t="shared" si="45"/>
        <v>083</v>
      </c>
      <c r="M1411" s="19"/>
      <c r="N1411" s="19"/>
    </row>
    <row r="1412" spans="1:14" ht="15" x14ac:dyDescent="0.25">
      <c r="A1412" s="54" t="s">
        <v>70</v>
      </c>
      <c r="B1412" s="36">
        <v>0</v>
      </c>
      <c r="C1412" s="37">
        <v>0</v>
      </c>
      <c r="D1412" s="37">
        <v>0</v>
      </c>
      <c r="E1412" s="38">
        <v>0</v>
      </c>
      <c r="F1412" s="37">
        <v>0</v>
      </c>
      <c r="G1412" s="39">
        <v>0</v>
      </c>
      <c r="H1412" s="40">
        <v>0</v>
      </c>
      <c r="J1412" s="17">
        <v>51</v>
      </c>
      <c r="K1412" s="17" t="str">
        <f t="shared" si="44"/>
        <v>083-WA St Leadership Bd</v>
      </c>
      <c r="L1412" s="18" t="str">
        <f t="shared" si="45"/>
        <v>083</v>
      </c>
      <c r="M1412" s="19"/>
      <c r="N1412" s="19"/>
    </row>
    <row r="1413" spans="1:14" ht="15" x14ac:dyDescent="0.25">
      <c r="A1413" s="54" t="s">
        <v>71</v>
      </c>
      <c r="B1413" s="36">
        <v>0</v>
      </c>
      <c r="C1413" s="37">
        <v>0</v>
      </c>
      <c r="D1413" s="37">
        <v>0</v>
      </c>
      <c r="E1413" s="38">
        <v>0</v>
      </c>
      <c r="F1413" s="37">
        <v>0</v>
      </c>
      <c r="G1413" s="39">
        <v>0</v>
      </c>
      <c r="H1413" s="40">
        <v>0</v>
      </c>
      <c r="J1413" s="17">
        <v>52</v>
      </c>
      <c r="K1413" s="17" t="str">
        <f t="shared" si="44"/>
        <v>083-WA St Leadership Bd</v>
      </c>
      <c r="L1413" s="18" t="str">
        <f t="shared" si="45"/>
        <v>083</v>
      </c>
      <c r="M1413" s="19"/>
      <c r="N1413" s="19"/>
    </row>
    <row r="1414" spans="1:14" ht="15" customHeight="1" x14ac:dyDescent="0.25">
      <c r="A1414" s="54" t="s">
        <v>72</v>
      </c>
      <c r="B1414" s="36">
        <v>4.3677458766035432E-2</v>
      </c>
      <c r="C1414" s="37">
        <v>0</v>
      </c>
      <c r="D1414" s="37">
        <v>0</v>
      </c>
      <c r="E1414" s="38">
        <v>0</v>
      </c>
      <c r="F1414" s="37">
        <v>0</v>
      </c>
      <c r="G1414" s="39">
        <v>0</v>
      </c>
      <c r="H1414" s="40">
        <v>4.3677458766035432E-2</v>
      </c>
      <c r="J1414" s="17">
        <v>53</v>
      </c>
      <c r="K1414" s="17" t="str">
        <f t="shared" si="44"/>
        <v>083-WA St Leadership Bd</v>
      </c>
      <c r="L1414" s="18" t="str">
        <f t="shared" si="45"/>
        <v>083</v>
      </c>
      <c r="M1414" s="19"/>
      <c r="N1414" s="19"/>
    </row>
    <row r="1415" spans="1:14" ht="15" x14ac:dyDescent="0.25">
      <c r="A1415" s="54" t="s">
        <v>73</v>
      </c>
      <c r="B1415" s="36">
        <v>0</v>
      </c>
      <c r="C1415" s="37">
        <v>0</v>
      </c>
      <c r="D1415" s="37">
        <v>0</v>
      </c>
      <c r="E1415" s="38">
        <v>0</v>
      </c>
      <c r="F1415" s="37">
        <v>0</v>
      </c>
      <c r="G1415" s="39">
        <v>0</v>
      </c>
      <c r="H1415" s="40">
        <v>0</v>
      </c>
      <c r="J1415" s="17">
        <v>54</v>
      </c>
      <c r="K1415" s="17" t="str">
        <f t="shared" si="44"/>
        <v>083-WA St Leadership Bd</v>
      </c>
      <c r="L1415" s="18" t="str">
        <f t="shared" si="45"/>
        <v>083</v>
      </c>
      <c r="M1415" s="19"/>
      <c r="N1415" s="19"/>
    </row>
    <row r="1416" spans="1:14" ht="15" x14ac:dyDescent="0.25">
      <c r="A1416" s="54" t="s">
        <v>74</v>
      </c>
      <c r="B1416" s="36">
        <v>0.78283445326817347</v>
      </c>
      <c r="C1416" s="37">
        <v>0</v>
      </c>
      <c r="D1416" s="37">
        <v>0</v>
      </c>
      <c r="E1416" s="38">
        <v>0</v>
      </c>
      <c r="F1416" s="37">
        <v>0</v>
      </c>
      <c r="G1416" s="39">
        <v>0</v>
      </c>
      <c r="H1416" s="40">
        <v>0.78283445326817347</v>
      </c>
      <c r="J1416" s="17">
        <v>55</v>
      </c>
      <c r="K1416" s="17" t="str">
        <f t="shared" si="44"/>
        <v>083-WA St Leadership Bd</v>
      </c>
      <c r="L1416" s="18" t="str">
        <f t="shared" si="45"/>
        <v>083</v>
      </c>
      <c r="M1416" s="19"/>
      <c r="N1416" s="19"/>
    </row>
    <row r="1417" spans="1:14" ht="15" x14ac:dyDescent="0.25">
      <c r="A1417" s="54" t="s">
        <v>75</v>
      </c>
      <c r="B1417" s="36">
        <v>0</v>
      </c>
      <c r="C1417" s="37">
        <v>0</v>
      </c>
      <c r="D1417" s="37">
        <v>0</v>
      </c>
      <c r="E1417" s="38">
        <v>0</v>
      </c>
      <c r="F1417" s="37">
        <v>0</v>
      </c>
      <c r="G1417" s="39">
        <v>0</v>
      </c>
      <c r="H1417" s="40">
        <v>0</v>
      </c>
      <c r="J1417" s="17">
        <v>56</v>
      </c>
      <c r="K1417" s="17" t="str">
        <f t="shared" si="44"/>
        <v>083-WA St Leadership Bd</v>
      </c>
      <c r="L1417" s="18" t="str">
        <f t="shared" si="45"/>
        <v>083</v>
      </c>
      <c r="M1417" s="19"/>
      <c r="N1417" s="19"/>
    </row>
    <row r="1418" spans="1:14" ht="15" x14ac:dyDescent="0.25">
      <c r="A1418" s="54" t="s">
        <v>76</v>
      </c>
      <c r="B1418" s="36">
        <v>2.0846266949844794</v>
      </c>
      <c r="C1418" s="37">
        <v>0</v>
      </c>
      <c r="D1418" s="37">
        <v>0</v>
      </c>
      <c r="E1418" s="38">
        <v>0</v>
      </c>
      <c r="F1418" s="37">
        <v>0</v>
      </c>
      <c r="G1418" s="39">
        <v>0</v>
      </c>
      <c r="H1418" s="40">
        <v>2.0846266949844794</v>
      </c>
      <c r="J1418" s="17">
        <v>57</v>
      </c>
      <c r="K1418" s="17" t="str">
        <f t="shared" si="44"/>
        <v>083-WA St Leadership Bd</v>
      </c>
      <c r="L1418" s="18" t="str">
        <f t="shared" si="45"/>
        <v>083</v>
      </c>
      <c r="M1418" s="19"/>
      <c r="N1418" s="19"/>
    </row>
    <row r="1419" spans="1:14" ht="15" x14ac:dyDescent="0.25">
      <c r="A1419" s="54" t="s">
        <v>77</v>
      </c>
      <c r="B1419" s="36">
        <v>0</v>
      </c>
      <c r="C1419" s="37">
        <v>0</v>
      </c>
      <c r="D1419" s="37">
        <v>0</v>
      </c>
      <c r="E1419" s="38">
        <v>0</v>
      </c>
      <c r="F1419" s="37">
        <v>0</v>
      </c>
      <c r="G1419" s="39">
        <v>0</v>
      </c>
      <c r="H1419" s="40">
        <v>0</v>
      </c>
      <c r="J1419" s="17">
        <v>58</v>
      </c>
      <c r="K1419" s="17" t="str">
        <f t="shared" si="44"/>
        <v>083-WA St Leadership Bd</v>
      </c>
      <c r="L1419" s="18" t="str">
        <f t="shared" si="45"/>
        <v>083</v>
      </c>
      <c r="M1419" s="19"/>
      <c r="N1419" s="19"/>
    </row>
    <row r="1420" spans="1:14" ht="15" x14ac:dyDescent="0.25">
      <c r="A1420" s="54" t="s">
        <v>78</v>
      </c>
      <c r="B1420" s="36">
        <v>46.03503716251118</v>
      </c>
      <c r="C1420" s="37">
        <v>0</v>
      </c>
      <c r="D1420" s="37">
        <v>0</v>
      </c>
      <c r="E1420" s="38">
        <v>0</v>
      </c>
      <c r="F1420" s="37">
        <v>0</v>
      </c>
      <c r="G1420" s="39">
        <v>0</v>
      </c>
      <c r="H1420" s="40">
        <v>46.03503716251118</v>
      </c>
      <c r="J1420" s="17">
        <v>59</v>
      </c>
      <c r="K1420" s="17" t="str">
        <f t="shared" si="44"/>
        <v>083-WA St Leadership Bd</v>
      </c>
      <c r="L1420" s="18" t="str">
        <f t="shared" si="45"/>
        <v>083</v>
      </c>
      <c r="M1420" s="19"/>
      <c r="N1420" s="19"/>
    </row>
    <row r="1421" spans="1:14" ht="15" x14ac:dyDescent="0.25">
      <c r="A1421" s="54" t="s">
        <v>79</v>
      </c>
      <c r="B1421" s="36">
        <v>13.800135961930657</v>
      </c>
      <c r="C1421" s="37">
        <v>1</v>
      </c>
      <c r="D1421" s="37">
        <v>0</v>
      </c>
      <c r="E1421" s="38">
        <v>0</v>
      </c>
      <c r="F1421" s="37">
        <v>0</v>
      </c>
      <c r="G1421" s="39">
        <v>1</v>
      </c>
      <c r="H1421" s="40">
        <v>14.800135961930657</v>
      </c>
      <c r="J1421" s="17">
        <v>60</v>
      </c>
      <c r="K1421" s="17" t="str">
        <f t="shared" si="44"/>
        <v>083-WA St Leadership Bd</v>
      </c>
      <c r="L1421" s="18" t="str">
        <f t="shared" si="45"/>
        <v>083</v>
      </c>
      <c r="M1421" s="19"/>
      <c r="N1421" s="19"/>
    </row>
    <row r="1422" spans="1:14" ht="15" x14ac:dyDescent="0.25">
      <c r="A1422" s="54"/>
      <c r="B1422" s="36"/>
      <c r="C1422" s="37"/>
      <c r="D1422" s="37"/>
      <c r="E1422" s="38"/>
      <c r="F1422" s="37"/>
      <c r="G1422" s="39"/>
      <c r="H1422" s="40"/>
      <c r="J1422" s="17">
        <v>61</v>
      </c>
      <c r="K1422" s="17" t="str">
        <f t="shared" si="44"/>
        <v>083-WA St Leadership Bd</v>
      </c>
      <c r="L1422" s="18" t="str">
        <f t="shared" si="45"/>
        <v>083</v>
      </c>
      <c r="M1422" s="19"/>
      <c r="N1422" s="19"/>
    </row>
    <row r="1423" spans="1:14" x14ac:dyDescent="0.2">
      <c r="A1423" s="44" t="s">
        <v>80</v>
      </c>
      <c r="B1423" s="45">
        <v>62.785254920220453</v>
      </c>
      <c r="C1423" s="46">
        <v>1</v>
      </c>
      <c r="D1423" s="46">
        <v>0</v>
      </c>
      <c r="E1423" s="47">
        <v>0</v>
      </c>
      <c r="F1423" s="46">
        <v>0</v>
      </c>
      <c r="G1423" s="48">
        <v>1</v>
      </c>
      <c r="H1423" s="49">
        <v>63.785254920220453</v>
      </c>
      <c r="J1423" s="17">
        <v>62</v>
      </c>
      <c r="K1423" s="17" t="str">
        <f t="shared" si="44"/>
        <v>083-WA St Leadership Bd</v>
      </c>
      <c r="L1423" s="18" t="str">
        <f t="shared" si="45"/>
        <v>083</v>
      </c>
      <c r="M1423" s="19"/>
      <c r="N1423" s="19"/>
    </row>
    <row r="1424" spans="1:14" ht="15" x14ac:dyDescent="0.25">
      <c r="A1424" s="54"/>
      <c r="B1424" s="36"/>
      <c r="C1424" s="37"/>
      <c r="D1424" s="37"/>
      <c r="E1424" s="38"/>
      <c r="F1424" s="37"/>
      <c r="G1424" s="39"/>
      <c r="H1424" s="40"/>
      <c r="J1424" s="17">
        <v>63</v>
      </c>
      <c r="K1424" s="17" t="str">
        <f t="shared" si="44"/>
        <v>083-WA St Leadership Bd</v>
      </c>
      <c r="L1424" s="18" t="str">
        <f t="shared" si="45"/>
        <v>083</v>
      </c>
      <c r="M1424" s="19"/>
      <c r="N1424" s="19"/>
    </row>
    <row r="1425" spans="1:14" ht="15" x14ac:dyDescent="0.25">
      <c r="A1425" s="54" t="s">
        <v>81</v>
      </c>
      <c r="B1425" s="36">
        <v>0</v>
      </c>
      <c r="C1425" s="37">
        <v>0</v>
      </c>
      <c r="D1425" s="37">
        <v>0</v>
      </c>
      <c r="E1425" s="38">
        <v>0</v>
      </c>
      <c r="F1425" s="37">
        <v>0</v>
      </c>
      <c r="G1425" s="39">
        <v>0</v>
      </c>
      <c r="H1425" s="40">
        <v>0</v>
      </c>
      <c r="J1425" s="17">
        <v>64</v>
      </c>
      <c r="K1425" s="17" t="str">
        <f t="shared" si="44"/>
        <v>083-WA St Leadership Bd</v>
      </c>
      <c r="L1425" s="18" t="str">
        <f t="shared" si="45"/>
        <v>083</v>
      </c>
      <c r="M1425" s="19"/>
      <c r="N1425" s="19"/>
    </row>
    <row r="1426" spans="1:14" ht="15" customHeight="1" x14ac:dyDescent="0.2">
      <c r="A1426" s="44" t="s">
        <v>82</v>
      </c>
      <c r="B1426" s="45">
        <v>0</v>
      </c>
      <c r="C1426" s="46">
        <v>0</v>
      </c>
      <c r="D1426" s="46">
        <v>0</v>
      </c>
      <c r="E1426" s="47">
        <v>0</v>
      </c>
      <c r="F1426" s="46">
        <v>0</v>
      </c>
      <c r="G1426" s="48">
        <v>0</v>
      </c>
      <c r="H1426" s="49">
        <v>0</v>
      </c>
      <c r="J1426" s="17">
        <v>65</v>
      </c>
      <c r="K1426" s="17" t="str">
        <f t="shared" si="44"/>
        <v>083-WA St Leadership Bd</v>
      </c>
      <c r="L1426" s="18" t="str">
        <f t="shared" si="45"/>
        <v>083</v>
      </c>
      <c r="M1426" s="19"/>
      <c r="N1426" s="19"/>
    </row>
    <row r="1427" spans="1:14" ht="15" x14ac:dyDescent="0.25">
      <c r="A1427" s="54"/>
      <c r="B1427" s="54"/>
      <c r="C1427" s="54"/>
      <c r="D1427" s="54"/>
      <c r="E1427" s="54"/>
      <c r="F1427" s="54"/>
      <c r="G1427" s="54"/>
      <c r="H1427" s="54"/>
      <c r="J1427" s="17">
        <v>66</v>
      </c>
      <c r="K1427" s="17" t="str">
        <f t="shared" si="44"/>
        <v>083-WA St Leadership Bd</v>
      </c>
      <c r="L1427" s="18" t="str">
        <f t="shared" si="45"/>
        <v>083</v>
      </c>
      <c r="M1427" s="19"/>
      <c r="N1427" s="19"/>
    </row>
    <row r="1428" spans="1:14" x14ac:dyDescent="0.2">
      <c r="A1428" s="58"/>
      <c r="B1428" s="39"/>
      <c r="C1428" s="51"/>
      <c r="D1428" s="51"/>
      <c r="E1428" s="52"/>
      <c r="F1428" s="51"/>
      <c r="G1428" s="39"/>
      <c r="H1428" s="53"/>
      <c r="J1428" s="17">
        <v>67</v>
      </c>
      <c r="K1428" s="17" t="str">
        <f t="shared" si="44"/>
        <v>083-WA St Leadership Bd</v>
      </c>
      <c r="L1428" s="18" t="str">
        <f t="shared" si="45"/>
        <v>083</v>
      </c>
      <c r="M1428" s="19"/>
      <c r="N1428" s="19"/>
    </row>
    <row r="1429" spans="1:14" x14ac:dyDescent="0.2">
      <c r="A1429" s="59" t="s">
        <v>83</v>
      </c>
      <c r="B1429" s="60">
        <v>64.821623169717185</v>
      </c>
      <c r="C1429" s="61">
        <v>9</v>
      </c>
      <c r="D1429" s="61">
        <v>7</v>
      </c>
      <c r="E1429" s="62">
        <v>42</v>
      </c>
      <c r="F1429" s="61">
        <v>122</v>
      </c>
      <c r="G1429" s="60">
        <v>180</v>
      </c>
      <c r="H1429" s="63">
        <v>244.82162316971716</v>
      </c>
      <c r="J1429" s="17">
        <v>68</v>
      </c>
      <c r="K1429" s="17" t="str">
        <f t="shared" si="44"/>
        <v>083-WA St Leadership Bd</v>
      </c>
      <c r="L1429" s="18" t="str">
        <f t="shared" si="45"/>
        <v>083</v>
      </c>
      <c r="M1429" s="19"/>
      <c r="N1429" s="19"/>
    </row>
    <row r="1430" spans="1:14" x14ac:dyDescent="0.2">
      <c r="A1430" s="64"/>
      <c r="B1430" s="65"/>
      <c r="C1430" s="65"/>
      <c r="D1430" s="65"/>
      <c r="E1430" s="65"/>
      <c r="F1430" s="65"/>
      <c r="G1430" s="65"/>
      <c r="H1430" s="65"/>
      <c r="J1430" s="17">
        <v>1</v>
      </c>
      <c r="K1430" s="17" t="str">
        <f>IF(J1430=7,A1241,IF(J1430&gt;7,K1420,""))</f>
        <v/>
      </c>
      <c r="L1430" s="18" t="str">
        <f t="shared" si="45"/>
        <v/>
      </c>
      <c r="M1430" s="19"/>
      <c r="N1430" s="19"/>
    </row>
    <row r="1431" spans="1:14" x14ac:dyDescent="0.2">
      <c r="A1431" s="64"/>
      <c r="B1431" s="65"/>
      <c r="C1431" s="65"/>
      <c r="D1431" s="65"/>
      <c r="E1431" s="65"/>
      <c r="F1431" s="65"/>
      <c r="G1431" s="65"/>
      <c r="H1431" s="65"/>
      <c r="J1431" s="17">
        <v>2</v>
      </c>
      <c r="K1431" s="17" t="str">
        <f>IF(J1431=7,A1242,IF(J1431&gt;7,K1430,""))</f>
        <v/>
      </c>
      <c r="L1431" s="18" t="str">
        <f t="shared" si="45"/>
        <v/>
      </c>
      <c r="M1431" s="19"/>
      <c r="N1431" s="19"/>
    </row>
    <row r="1432" spans="1:14" ht="15" x14ac:dyDescent="0.25">
      <c r="A1432"/>
      <c r="B1432"/>
      <c r="C1432"/>
      <c r="D1432"/>
      <c r="E1432"/>
      <c r="F1432"/>
      <c r="G1432"/>
      <c r="H1432"/>
      <c r="J1432" s="17">
        <v>3</v>
      </c>
      <c r="K1432" s="17" t="str">
        <f>IF(J1432=7,A1243,IF(J1432&gt;7,K1431,""))</f>
        <v/>
      </c>
      <c r="L1432" s="18" t="str">
        <f t="shared" si="45"/>
        <v/>
      </c>
      <c r="M1432" s="19"/>
      <c r="N1432" s="19"/>
    </row>
    <row r="1433" spans="1:14" ht="15" x14ac:dyDescent="0.25">
      <c r="A1433"/>
      <c r="B1433"/>
      <c r="C1433"/>
      <c r="D1433"/>
      <c r="E1433"/>
      <c r="F1433"/>
      <c r="G1433"/>
      <c r="H1433"/>
      <c r="J1433" s="17">
        <v>4</v>
      </c>
      <c r="K1433" s="17" t="str">
        <f>IF(J1433=7,A1244,IF(J1433&gt;7,K1432,""))</f>
        <v/>
      </c>
      <c r="L1433" s="18" t="str">
        <f t="shared" si="45"/>
        <v/>
      </c>
      <c r="M1433" s="19"/>
      <c r="N1433" s="19"/>
    </row>
    <row r="1434" spans="1:14" ht="15.75" x14ac:dyDescent="0.25">
      <c r="A1434" s="21" t="s">
        <v>7</v>
      </c>
      <c r="B1434" s="22"/>
      <c r="C1434" s="22"/>
      <c r="D1434" s="22"/>
      <c r="E1434" s="22"/>
      <c r="F1434" s="22"/>
      <c r="G1434" s="22"/>
      <c r="H1434" s="22"/>
      <c r="J1434" s="17">
        <v>5</v>
      </c>
      <c r="K1434" s="17" t="str">
        <f>IF(J1434=7,A1245,IF(J1434&gt;7,K1433,""))</f>
        <v/>
      </c>
      <c r="L1434" s="18" t="str">
        <f t="shared" si="45"/>
        <v/>
      </c>
      <c r="M1434" s="19"/>
      <c r="N1434" s="19"/>
    </row>
    <row r="1435" spans="1:14" ht="15" x14ac:dyDescent="0.25">
      <c r="A1435" s="23" t="s">
        <v>8</v>
      </c>
      <c r="B1435" s="24"/>
      <c r="C1435" s="24"/>
      <c r="D1435" s="24"/>
      <c r="E1435" s="24"/>
      <c r="F1435" s="24"/>
      <c r="G1435" s="24"/>
      <c r="H1435" s="24"/>
      <c r="J1435" s="17">
        <v>6</v>
      </c>
      <c r="K1435" s="17" t="str">
        <f>IF(J1435=7,A1246,IF(J1435&gt;7,K1434,""))</f>
        <v/>
      </c>
      <c r="L1435" s="18" t="str">
        <f t="shared" si="45"/>
        <v/>
      </c>
      <c r="M1435" s="19"/>
      <c r="N1435" s="19"/>
    </row>
    <row r="1436" spans="1:14" ht="15" x14ac:dyDescent="0.25">
      <c r="A1436" s="25" t="s">
        <v>104</v>
      </c>
      <c r="B1436" s="22"/>
      <c r="C1436" s="22"/>
      <c r="D1436" s="22"/>
      <c r="E1436" s="22"/>
      <c r="F1436" s="22"/>
      <c r="G1436" s="22"/>
      <c r="H1436" s="22"/>
      <c r="J1436" s="17">
        <v>7</v>
      </c>
      <c r="K1436" s="17" t="str">
        <f>IF(J1436=7,A1436,IF(J1436&gt;7,K1435,""))</f>
        <v>082-Public Disclosure Commission</v>
      </c>
      <c r="L1436" s="18" t="str">
        <f t="shared" si="45"/>
        <v>082</v>
      </c>
      <c r="M1436" s="19"/>
      <c r="N1436" s="19"/>
    </row>
    <row r="1437" spans="1:14" ht="15" x14ac:dyDescent="0.25">
      <c r="A1437" s="25"/>
      <c r="B1437" s="22"/>
      <c r="C1437" s="22"/>
      <c r="D1437" s="22"/>
      <c r="E1437" s="22"/>
      <c r="F1437" s="22"/>
      <c r="G1437" s="22"/>
      <c r="H1437" s="22"/>
      <c r="J1437" s="17">
        <v>8</v>
      </c>
      <c r="K1437" s="17" t="str">
        <f t="shared" ref="K1437:K1497" si="46">IF(J1437=7,A1248,IF(J1437&gt;7,K1436,""))</f>
        <v>082-Public Disclosure Commission</v>
      </c>
      <c r="L1437" s="18" t="str">
        <f t="shared" si="45"/>
        <v>082</v>
      </c>
      <c r="M1437" s="19"/>
      <c r="N1437" s="19"/>
    </row>
    <row r="1438" spans="1:14" ht="15" customHeight="1" x14ac:dyDescent="0.25">
      <c r="A1438" s="26"/>
      <c r="B1438" s="27"/>
      <c r="C1438" s="94" t="s">
        <v>10</v>
      </c>
      <c r="D1438" s="95"/>
      <c r="E1438" s="94" t="s">
        <v>11</v>
      </c>
      <c r="F1438" s="95"/>
      <c r="G1438" s="28"/>
      <c r="H1438" s="28"/>
      <c r="J1438" s="17">
        <v>9</v>
      </c>
      <c r="K1438" s="17" t="str">
        <f t="shared" si="46"/>
        <v>082-Public Disclosure Commission</v>
      </c>
      <c r="L1438" s="18" t="str">
        <f t="shared" si="45"/>
        <v>082</v>
      </c>
      <c r="M1438" s="19"/>
      <c r="N1438" s="19"/>
    </row>
    <row r="1439" spans="1:14" ht="24" x14ac:dyDescent="0.2">
      <c r="A1439" s="29" t="s">
        <v>12</v>
      </c>
      <c r="B1439" s="30" t="s">
        <v>13</v>
      </c>
      <c r="C1439" s="31" t="s">
        <v>14</v>
      </c>
      <c r="D1439" s="32" t="s">
        <v>15</v>
      </c>
      <c r="E1439" s="31" t="s">
        <v>14</v>
      </c>
      <c r="F1439" s="32" t="s">
        <v>15</v>
      </c>
      <c r="G1439" s="33" t="s">
        <v>16</v>
      </c>
      <c r="H1439" s="33" t="s">
        <v>17</v>
      </c>
      <c r="J1439" s="17">
        <v>10</v>
      </c>
      <c r="K1439" s="17" t="str">
        <f t="shared" si="46"/>
        <v>082-Public Disclosure Commission</v>
      </c>
      <c r="L1439" s="18" t="str">
        <f t="shared" si="45"/>
        <v>082</v>
      </c>
      <c r="M1439" s="19"/>
      <c r="N1439" s="19"/>
    </row>
    <row r="1440" spans="1:14" ht="15" x14ac:dyDescent="0.25">
      <c r="A1440" s="35" t="s">
        <v>20</v>
      </c>
      <c r="B1440" s="36">
        <v>18.05697326504152</v>
      </c>
      <c r="C1440" s="37">
        <v>0</v>
      </c>
      <c r="D1440" s="37">
        <v>0</v>
      </c>
      <c r="E1440" s="38">
        <v>0</v>
      </c>
      <c r="F1440" s="37">
        <v>0</v>
      </c>
      <c r="G1440" s="39">
        <v>0</v>
      </c>
      <c r="H1440" s="40">
        <v>18.05697326504152</v>
      </c>
      <c r="J1440" s="17">
        <v>11</v>
      </c>
      <c r="K1440" s="17" t="str">
        <f t="shared" si="46"/>
        <v>082-Public Disclosure Commission</v>
      </c>
      <c r="L1440" s="18" t="str">
        <f t="shared" si="45"/>
        <v>082</v>
      </c>
      <c r="M1440" s="19" t="s">
        <v>21</v>
      </c>
      <c r="N1440" s="19"/>
    </row>
    <row r="1441" spans="1:14" ht="15" customHeight="1" x14ac:dyDescent="0.25">
      <c r="A1441" s="42" t="s">
        <v>22</v>
      </c>
      <c r="B1441" s="36">
        <v>4.8116582968953239</v>
      </c>
      <c r="C1441" s="37">
        <v>0</v>
      </c>
      <c r="D1441" s="37">
        <v>0</v>
      </c>
      <c r="E1441" s="38">
        <v>0</v>
      </c>
      <c r="F1441" s="37">
        <v>0</v>
      </c>
      <c r="G1441" s="39">
        <v>0</v>
      </c>
      <c r="H1441" s="40">
        <v>4.8116582968953239</v>
      </c>
      <c r="J1441" s="17">
        <v>12</v>
      </c>
      <c r="K1441" s="17" t="str">
        <f t="shared" si="46"/>
        <v>082-Public Disclosure Commission</v>
      </c>
      <c r="L1441" s="18" t="str">
        <f t="shared" si="45"/>
        <v>082</v>
      </c>
      <c r="M1441" s="19"/>
      <c r="N1441" s="19"/>
    </row>
    <row r="1442" spans="1:14" ht="15" x14ac:dyDescent="0.25">
      <c r="A1442" s="42" t="s">
        <v>23</v>
      </c>
      <c r="B1442" s="36">
        <v>0</v>
      </c>
      <c r="C1442" s="37">
        <v>0</v>
      </c>
      <c r="D1442" s="37">
        <v>0</v>
      </c>
      <c r="E1442" s="38">
        <v>0</v>
      </c>
      <c r="F1442" s="37">
        <v>0</v>
      </c>
      <c r="G1442" s="39">
        <v>0</v>
      </c>
      <c r="H1442" s="40">
        <v>0</v>
      </c>
      <c r="J1442" s="17">
        <v>13</v>
      </c>
      <c r="K1442" s="17" t="str">
        <f t="shared" si="46"/>
        <v>082-Public Disclosure Commission</v>
      </c>
      <c r="L1442" s="18" t="str">
        <f t="shared" si="45"/>
        <v>082</v>
      </c>
      <c r="M1442" s="19"/>
      <c r="N1442" s="19"/>
    </row>
    <row r="1443" spans="1:14" ht="15" x14ac:dyDescent="0.25">
      <c r="A1443" s="42" t="s">
        <v>24</v>
      </c>
      <c r="B1443" s="36">
        <v>1907.0732038499998</v>
      </c>
      <c r="C1443" s="37">
        <v>0</v>
      </c>
      <c r="D1443" s="37">
        <v>1</v>
      </c>
      <c r="E1443" s="38">
        <v>1</v>
      </c>
      <c r="F1443" s="37">
        <v>8</v>
      </c>
      <c r="G1443" s="39">
        <v>10</v>
      </c>
      <c r="H1443" s="40">
        <v>1917.0732038499998</v>
      </c>
      <c r="J1443" s="17">
        <v>14</v>
      </c>
      <c r="K1443" s="17" t="str">
        <f t="shared" si="46"/>
        <v>082-Public Disclosure Commission</v>
      </c>
      <c r="L1443" s="18" t="str">
        <f t="shared" si="45"/>
        <v>082</v>
      </c>
      <c r="M1443" s="19"/>
      <c r="N1443" s="19"/>
    </row>
    <row r="1444" spans="1:14" ht="15" x14ac:dyDescent="0.25">
      <c r="A1444" s="42" t="s">
        <v>25</v>
      </c>
      <c r="B1444" s="36">
        <v>0</v>
      </c>
      <c r="C1444" s="37">
        <v>0</v>
      </c>
      <c r="D1444" s="37">
        <v>0</v>
      </c>
      <c r="E1444" s="38">
        <v>0</v>
      </c>
      <c r="F1444" s="37">
        <v>0</v>
      </c>
      <c r="G1444" s="39">
        <v>0</v>
      </c>
      <c r="H1444" s="40">
        <v>0</v>
      </c>
      <c r="J1444" s="17">
        <v>15</v>
      </c>
      <c r="K1444" s="17" t="str">
        <f t="shared" si="46"/>
        <v>082-Public Disclosure Commission</v>
      </c>
      <c r="L1444" s="18" t="str">
        <f t="shared" si="45"/>
        <v>082</v>
      </c>
      <c r="M1444" s="19"/>
      <c r="N1444" s="19"/>
    </row>
    <row r="1445" spans="1:14" ht="15" x14ac:dyDescent="0.25">
      <c r="A1445" s="42" t="s">
        <v>26</v>
      </c>
      <c r="B1445" s="36">
        <v>23.483992521725149</v>
      </c>
      <c r="C1445" s="37">
        <v>1</v>
      </c>
      <c r="D1445" s="37">
        <v>0</v>
      </c>
      <c r="E1445" s="38">
        <v>0</v>
      </c>
      <c r="F1445" s="37">
        <v>0</v>
      </c>
      <c r="G1445" s="39">
        <v>1</v>
      </c>
      <c r="H1445" s="40">
        <v>24.483992521725149</v>
      </c>
      <c r="J1445" s="17">
        <v>16</v>
      </c>
      <c r="K1445" s="17" t="str">
        <f t="shared" si="46"/>
        <v>082-Public Disclosure Commission</v>
      </c>
      <c r="L1445" s="18" t="str">
        <f t="shared" si="45"/>
        <v>082</v>
      </c>
      <c r="M1445" s="19"/>
      <c r="N1445" s="19"/>
    </row>
    <row r="1446" spans="1:14" ht="15" x14ac:dyDescent="0.25">
      <c r="A1446" s="42" t="s">
        <v>27</v>
      </c>
      <c r="B1446" s="36">
        <v>40.533125394677185</v>
      </c>
      <c r="C1446" s="37">
        <v>0</v>
      </c>
      <c r="D1446" s="37">
        <v>0</v>
      </c>
      <c r="E1446" s="38">
        <v>0</v>
      </c>
      <c r="F1446" s="37">
        <v>0</v>
      </c>
      <c r="G1446" s="39">
        <v>0</v>
      </c>
      <c r="H1446" s="40">
        <v>40.533125394677185</v>
      </c>
      <c r="J1446" s="17">
        <v>17</v>
      </c>
      <c r="K1446" s="17" t="str">
        <f t="shared" si="46"/>
        <v>082-Public Disclosure Commission</v>
      </c>
      <c r="L1446" s="18" t="str">
        <f t="shared" si="45"/>
        <v>082</v>
      </c>
      <c r="M1446" s="19"/>
      <c r="N1446" s="19"/>
    </row>
    <row r="1447" spans="1:14" x14ac:dyDescent="0.2">
      <c r="A1447" s="43"/>
      <c r="B1447" s="36"/>
      <c r="C1447" s="37"/>
      <c r="D1447" s="37"/>
      <c r="E1447" s="38"/>
      <c r="F1447" s="37"/>
      <c r="G1447" s="39"/>
      <c r="H1447" s="40"/>
      <c r="J1447" s="17">
        <v>18</v>
      </c>
      <c r="K1447" s="17" t="str">
        <f t="shared" si="46"/>
        <v>082-Public Disclosure Commission</v>
      </c>
      <c r="L1447" s="18" t="str">
        <f t="shared" si="45"/>
        <v>082</v>
      </c>
      <c r="M1447" s="19"/>
      <c r="N1447" s="19"/>
    </row>
    <row r="1448" spans="1:14" x14ac:dyDescent="0.2">
      <c r="A1448" s="44"/>
      <c r="B1448" s="45">
        <v>1993.958953328339</v>
      </c>
      <c r="C1448" s="46">
        <v>1</v>
      </c>
      <c r="D1448" s="46">
        <v>1</v>
      </c>
      <c r="E1448" s="47">
        <v>1</v>
      </c>
      <c r="F1448" s="46">
        <v>8</v>
      </c>
      <c r="G1448" s="48">
        <v>11</v>
      </c>
      <c r="H1448" s="49">
        <v>2004.958953328339</v>
      </c>
      <c r="J1448" s="17">
        <v>19</v>
      </c>
      <c r="K1448" s="17" t="str">
        <f t="shared" si="46"/>
        <v>082-Public Disclosure Commission</v>
      </c>
      <c r="L1448" s="18" t="str">
        <f t="shared" si="45"/>
        <v>082</v>
      </c>
      <c r="M1448" s="19"/>
      <c r="N1448" s="19"/>
    </row>
    <row r="1449" spans="1:14" x14ac:dyDescent="0.2">
      <c r="A1449" s="50"/>
      <c r="B1449" s="39"/>
      <c r="C1449" s="51"/>
      <c r="D1449" s="51"/>
      <c r="E1449" s="52"/>
      <c r="F1449" s="51"/>
      <c r="G1449" s="39"/>
      <c r="H1449" s="53"/>
      <c r="J1449" s="17">
        <v>20</v>
      </c>
      <c r="K1449" s="17" t="str">
        <f t="shared" si="46"/>
        <v>082-Public Disclosure Commission</v>
      </c>
      <c r="L1449" s="18" t="str">
        <f t="shared" si="45"/>
        <v>082</v>
      </c>
      <c r="M1449" s="19"/>
      <c r="N1449" s="19"/>
    </row>
    <row r="1450" spans="1:14" ht="15" customHeight="1" x14ac:dyDescent="0.25">
      <c r="A1450" s="42" t="s">
        <v>28</v>
      </c>
      <c r="B1450" s="36">
        <v>13.961058027802293</v>
      </c>
      <c r="C1450" s="37">
        <v>0</v>
      </c>
      <c r="D1450" s="37">
        <v>0</v>
      </c>
      <c r="E1450" s="38">
        <v>-15</v>
      </c>
      <c r="F1450" s="37">
        <v>16</v>
      </c>
      <c r="G1450" s="39">
        <v>1</v>
      </c>
      <c r="H1450" s="40">
        <v>14.961058027802293</v>
      </c>
      <c r="J1450" s="17">
        <v>21</v>
      </c>
      <c r="K1450" s="17" t="str">
        <f t="shared" si="46"/>
        <v>082-Public Disclosure Commission</v>
      </c>
      <c r="L1450" s="18" t="str">
        <f t="shared" si="45"/>
        <v>082</v>
      </c>
      <c r="M1450" s="19"/>
      <c r="N1450" s="19"/>
    </row>
    <row r="1451" spans="1:14" ht="15" x14ac:dyDescent="0.25">
      <c r="A1451" s="42" t="s">
        <v>29</v>
      </c>
      <c r="B1451" s="36">
        <v>36.349935987808763</v>
      </c>
      <c r="C1451" s="37">
        <v>0</v>
      </c>
      <c r="D1451" s="37">
        <v>0</v>
      </c>
      <c r="E1451" s="38">
        <v>9</v>
      </c>
      <c r="F1451" s="37">
        <v>29</v>
      </c>
      <c r="G1451" s="39">
        <v>38</v>
      </c>
      <c r="H1451" s="40">
        <v>74.349935987808763</v>
      </c>
      <c r="J1451" s="17">
        <v>22</v>
      </c>
      <c r="K1451" s="17" t="str">
        <f t="shared" si="46"/>
        <v>082-Public Disclosure Commission</v>
      </c>
      <c r="L1451" s="18" t="str">
        <f t="shared" si="45"/>
        <v>082</v>
      </c>
      <c r="M1451" s="19"/>
      <c r="N1451" s="19"/>
    </row>
    <row r="1452" spans="1:14" ht="15" x14ac:dyDescent="0.25">
      <c r="A1452" s="42" t="s">
        <v>30</v>
      </c>
      <c r="B1452" s="36">
        <v>32.317271901661563</v>
      </c>
      <c r="C1452" s="37">
        <v>0</v>
      </c>
      <c r="D1452" s="37">
        <v>0</v>
      </c>
      <c r="E1452" s="38">
        <v>0</v>
      </c>
      <c r="F1452" s="37">
        <v>0</v>
      </c>
      <c r="G1452" s="39">
        <v>0</v>
      </c>
      <c r="H1452" s="40">
        <v>32.317271901661563</v>
      </c>
      <c r="J1452" s="17">
        <v>23</v>
      </c>
      <c r="K1452" s="17" t="str">
        <f t="shared" si="46"/>
        <v>082-Public Disclosure Commission</v>
      </c>
      <c r="L1452" s="18" t="str">
        <f t="shared" si="45"/>
        <v>082</v>
      </c>
      <c r="M1452" s="19"/>
      <c r="N1452" s="19"/>
    </row>
    <row r="1453" spans="1:14" ht="15" x14ac:dyDescent="0.25">
      <c r="A1453" s="54"/>
      <c r="B1453" s="36"/>
      <c r="C1453" s="37"/>
      <c r="D1453" s="37"/>
      <c r="E1453" s="38"/>
      <c r="F1453" s="37"/>
      <c r="G1453" s="39"/>
      <c r="H1453" s="40"/>
      <c r="J1453" s="17">
        <v>24</v>
      </c>
      <c r="K1453" s="17" t="str">
        <f t="shared" si="46"/>
        <v>082-Public Disclosure Commission</v>
      </c>
      <c r="L1453" s="18" t="str">
        <f t="shared" si="45"/>
        <v>082</v>
      </c>
      <c r="M1453" s="19"/>
      <c r="N1453" s="19"/>
    </row>
    <row r="1454" spans="1:14" x14ac:dyDescent="0.2">
      <c r="A1454" s="44" t="s">
        <v>31</v>
      </c>
      <c r="B1454" s="45">
        <v>82.628265917272614</v>
      </c>
      <c r="C1454" s="46">
        <v>0</v>
      </c>
      <c r="D1454" s="46">
        <v>0</v>
      </c>
      <c r="E1454" s="46">
        <v>-6</v>
      </c>
      <c r="F1454" s="46">
        <v>45</v>
      </c>
      <c r="G1454" s="46">
        <v>39</v>
      </c>
      <c r="H1454" s="49">
        <v>121.62826591727261</v>
      </c>
      <c r="J1454" s="17">
        <v>25</v>
      </c>
      <c r="K1454" s="17" t="str">
        <f t="shared" si="46"/>
        <v>082-Public Disclosure Commission</v>
      </c>
      <c r="L1454" s="18" t="str">
        <f t="shared" si="45"/>
        <v>082</v>
      </c>
      <c r="M1454" s="19"/>
      <c r="N1454" s="19"/>
    </row>
    <row r="1455" spans="1:14" ht="15" x14ac:dyDescent="0.25">
      <c r="A1455" s="54"/>
      <c r="B1455" s="36"/>
      <c r="C1455" s="37"/>
      <c r="D1455" s="37"/>
      <c r="E1455" s="38"/>
      <c r="F1455" s="37"/>
      <c r="G1455" s="39"/>
      <c r="H1455" s="40"/>
      <c r="J1455" s="17">
        <v>26</v>
      </c>
      <c r="K1455" s="17" t="str">
        <f t="shared" si="46"/>
        <v>082-Public Disclosure Commission</v>
      </c>
      <c r="L1455" s="18" t="str">
        <f t="shared" si="45"/>
        <v>082</v>
      </c>
      <c r="M1455" s="19"/>
      <c r="N1455" s="19"/>
    </row>
    <row r="1456" spans="1:14" ht="15" x14ac:dyDescent="0.25">
      <c r="A1456" s="54" t="s">
        <v>32</v>
      </c>
      <c r="B1456" s="36">
        <v>1.0696023797240235</v>
      </c>
      <c r="C1456" s="37">
        <v>0</v>
      </c>
      <c r="D1456" s="37">
        <v>0</v>
      </c>
      <c r="E1456" s="38">
        <v>0</v>
      </c>
      <c r="F1456" s="37">
        <v>0</v>
      </c>
      <c r="G1456" s="39">
        <v>0</v>
      </c>
      <c r="H1456" s="40">
        <v>1.0696023797240235</v>
      </c>
      <c r="J1456" s="17">
        <v>27</v>
      </c>
      <c r="K1456" s="17" t="str">
        <f t="shared" si="46"/>
        <v>082-Public Disclosure Commission</v>
      </c>
      <c r="L1456" s="18" t="str">
        <f t="shared" si="45"/>
        <v>082</v>
      </c>
      <c r="M1456" s="19" t="s">
        <v>33</v>
      </c>
      <c r="N1456" s="19"/>
    </row>
    <row r="1457" spans="1:14" ht="15" x14ac:dyDescent="0.25">
      <c r="A1457" s="54" t="s">
        <v>34</v>
      </c>
      <c r="B1457" s="36">
        <v>4.8213657830818439</v>
      </c>
      <c r="C1457" s="37">
        <v>0</v>
      </c>
      <c r="D1457" s="37">
        <v>0</v>
      </c>
      <c r="E1457" s="38">
        <v>0</v>
      </c>
      <c r="F1457" s="37">
        <v>0</v>
      </c>
      <c r="G1457" s="39">
        <v>0</v>
      </c>
      <c r="H1457" s="40">
        <v>4.8213657830818439</v>
      </c>
      <c r="J1457" s="17">
        <v>28</v>
      </c>
      <c r="K1457" s="17" t="str">
        <f t="shared" si="46"/>
        <v>082-Public Disclosure Commission</v>
      </c>
      <c r="L1457" s="18" t="str">
        <f t="shared" si="45"/>
        <v>082</v>
      </c>
      <c r="M1457" s="19" t="s">
        <v>35</v>
      </c>
      <c r="N1457" s="19"/>
    </row>
    <row r="1458" spans="1:14" ht="15" x14ac:dyDescent="0.25">
      <c r="A1458" s="54" t="s">
        <v>36</v>
      </c>
      <c r="B1458" s="36">
        <v>1.6971138882137997</v>
      </c>
      <c r="C1458" s="37">
        <v>0</v>
      </c>
      <c r="D1458" s="37">
        <v>0</v>
      </c>
      <c r="E1458" s="38">
        <v>0</v>
      </c>
      <c r="F1458" s="37">
        <v>0</v>
      </c>
      <c r="G1458" s="39">
        <v>0</v>
      </c>
      <c r="H1458" s="40">
        <v>1.6971138882137997</v>
      </c>
      <c r="J1458" s="17">
        <v>29</v>
      </c>
      <c r="K1458" s="17" t="str">
        <f t="shared" si="46"/>
        <v>082-Public Disclosure Commission</v>
      </c>
      <c r="L1458" s="18" t="str">
        <f t="shared" si="45"/>
        <v>082</v>
      </c>
      <c r="M1458" s="19" t="s">
        <v>37</v>
      </c>
      <c r="N1458" s="19"/>
    </row>
    <row r="1459" spans="1:14" ht="15" x14ac:dyDescent="0.25">
      <c r="A1459" s="54" t="s">
        <v>38</v>
      </c>
      <c r="B1459" s="36">
        <v>0</v>
      </c>
      <c r="C1459" s="37">
        <v>0</v>
      </c>
      <c r="D1459" s="37">
        <v>0</v>
      </c>
      <c r="E1459" s="38">
        <v>0</v>
      </c>
      <c r="F1459" s="37">
        <v>0</v>
      </c>
      <c r="G1459" s="39">
        <v>0</v>
      </c>
      <c r="H1459" s="40">
        <v>0</v>
      </c>
      <c r="J1459" s="17">
        <v>30</v>
      </c>
      <c r="K1459" s="17" t="str">
        <f t="shared" si="46"/>
        <v>082-Public Disclosure Commission</v>
      </c>
      <c r="L1459" s="18" t="str">
        <f t="shared" si="45"/>
        <v>082</v>
      </c>
      <c r="M1459" s="19" t="s">
        <v>39</v>
      </c>
      <c r="N1459" s="19"/>
    </row>
    <row r="1460" spans="1:14" ht="15" customHeight="1" x14ac:dyDescent="0.25">
      <c r="A1460" s="54" t="s">
        <v>40</v>
      </c>
      <c r="B1460" s="36">
        <v>0</v>
      </c>
      <c r="C1460" s="37">
        <v>0</v>
      </c>
      <c r="D1460" s="37">
        <v>0</v>
      </c>
      <c r="E1460" s="38">
        <v>0</v>
      </c>
      <c r="F1460" s="37">
        <v>0</v>
      </c>
      <c r="G1460" s="39">
        <v>0</v>
      </c>
      <c r="H1460" s="40">
        <v>0</v>
      </c>
      <c r="J1460" s="17">
        <v>31</v>
      </c>
      <c r="K1460" s="17" t="str">
        <f t="shared" si="46"/>
        <v>082-Public Disclosure Commission</v>
      </c>
      <c r="L1460" s="18" t="str">
        <f t="shared" si="45"/>
        <v>082</v>
      </c>
      <c r="M1460" s="19" t="s">
        <v>41</v>
      </c>
      <c r="N1460" s="19"/>
    </row>
    <row r="1461" spans="1:14" ht="15" x14ac:dyDescent="0.25">
      <c r="A1461" s="54" t="s">
        <v>42</v>
      </c>
      <c r="B1461" s="36">
        <v>6.3317713907258391</v>
      </c>
      <c r="C1461" s="37">
        <v>0</v>
      </c>
      <c r="D1461" s="37">
        <v>0</v>
      </c>
      <c r="E1461" s="38">
        <v>-3</v>
      </c>
      <c r="F1461" s="37">
        <v>-3</v>
      </c>
      <c r="G1461" s="39">
        <v>-6</v>
      </c>
      <c r="H1461" s="40">
        <v>0.33177139072583905</v>
      </c>
      <c r="J1461" s="17">
        <v>32</v>
      </c>
      <c r="K1461" s="17" t="str">
        <f t="shared" si="46"/>
        <v>082-Public Disclosure Commission</v>
      </c>
      <c r="L1461" s="18" t="str">
        <f t="shared" si="45"/>
        <v>082</v>
      </c>
      <c r="M1461" s="19" t="s">
        <v>43</v>
      </c>
      <c r="N1461" s="19"/>
    </row>
    <row r="1462" spans="1:14" ht="15" x14ac:dyDescent="0.25">
      <c r="A1462" s="54" t="s">
        <v>44</v>
      </c>
      <c r="B1462" s="36">
        <v>5.6765926768654067</v>
      </c>
      <c r="C1462" s="37">
        <v>0</v>
      </c>
      <c r="D1462" s="37">
        <v>0</v>
      </c>
      <c r="E1462" s="38">
        <v>0</v>
      </c>
      <c r="F1462" s="37">
        <v>0</v>
      </c>
      <c r="G1462" s="39">
        <v>0</v>
      </c>
      <c r="H1462" s="40">
        <v>5.6765926768654067</v>
      </c>
      <c r="J1462" s="17">
        <v>33</v>
      </c>
      <c r="K1462" s="17" t="str">
        <f t="shared" si="46"/>
        <v>082-Public Disclosure Commission</v>
      </c>
      <c r="L1462" s="18" t="str">
        <f t="shared" si="45"/>
        <v>082</v>
      </c>
      <c r="M1462" s="19" t="s">
        <v>45</v>
      </c>
      <c r="N1462" s="19"/>
    </row>
    <row r="1463" spans="1:14" ht="15" x14ac:dyDescent="0.25">
      <c r="A1463" s="54" t="s">
        <v>46</v>
      </c>
      <c r="B1463" s="36">
        <v>0</v>
      </c>
      <c r="C1463" s="37">
        <v>0</v>
      </c>
      <c r="D1463" s="37">
        <v>0</v>
      </c>
      <c r="E1463" s="38">
        <v>0</v>
      </c>
      <c r="F1463" s="37">
        <v>0</v>
      </c>
      <c r="G1463" s="39">
        <v>0</v>
      </c>
      <c r="H1463" s="40">
        <v>0</v>
      </c>
      <c r="J1463" s="17">
        <v>34</v>
      </c>
      <c r="K1463" s="17" t="str">
        <f t="shared" si="46"/>
        <v>082-Public Disclosure Commission</v>
      </c>
      <c r="L1463" s="18" t="str">
        <f t="shared" si="45"/>
        <v>082</v>
      </c>
      <c r="M1463" s="19" t="s">
        <v>47</v>
      </c>
      <c r="N1463" s="19"/>
    </row>
    <row r="1464" spans="1:14" ht="15" x14ac:dyDescent="0.25">
      <c r="A1464" s="54" t="s">
        <v>48</v>
      </c>
      <c r="B1464" s="36">
        <v>0</v>
      </c>
      <c r="C1464" s="37">
        <v>0</v>
      </c>
      <c r="D1464" s="37">
        <v>0</v>
      </c>
      <c r="E1464" s="38">
        <v>1</v>
      </c>
      <c r="F1464" s="37">
        <v>0</v>
      </c>
      <c r="G1464" s="39">
        <v>1</v>
      </c>
      <c r="H1464" s="40">
        <v>1</v>
      </c>
      <c r="J1464" s="17">
        <v>35</v>
      </c>
      <c r="K1464" s="17" t="str">
        <f t="shared" si="46"/>
        <v>082-Public Disclosure Commission</v>
      </c>
      <c r="L1464" s="18" t="str">
        <f t="shared" si="45"/>
        <v>082</v>
      </c>
      <c r="M1464" s="56" t="s">
        <v>49</v>
      </c>
      <c r="N1464" s="19"/>
    </row>
    <row r="1465" spans="1:14" ht="15" x14ac:dyDescent="0.25">
      <c r="A1465" s="54" t="s">
        <v>50</v>
      </c>
      <c r="B1465" s="36">
        <v>12.825980081841308</v>
      </c>
      <c r="C1465" s="37">
        <v>0</v>
      </c>
      <c r="D1465" s="37">
        <v>0</v>
      </c>
      <c r="E1465" s="38">
        <v>0</v>
      </c>
      <c r="F1465" s="37">
        <v>0</v>
      </c>
      <c r="G1465" s="39">
        <v>0</v>
      </c>
      <c r="H1465" s="40">
        <v>12.825980081841308</v>
      </c>
      <c r="J1465" s="17">
        <v>36</v>
      </c>
      <c r="K1465" s="17" t="str">
        <f t="shared" si="46"/>
        <v>082-Public Disclosure Commission</v>
      </c>
      <c r="L1465" s="18" t="str">
        <f t="shared" si="45"/>
        <v>082</v>
      </c>
      <c r="M1465" s="19" t="s">
        <v>51</v>
      </c>
      <c r="N1465" s="19"/>
    </row>
    <row r="1466" spans="1:14" ht="15" customHeight="1" x14ac:dyDescent="0.25">
      <c r="A1466" s="54" t="s">
        <v>52</v>
      </c>
      <c r="B1466" s="36">
        <v>0</v>
      </c>
      <c r="C1466" s="37">
        <v>0</v>
      </c>
      <c r="D1466" s="37">
        <v>0</v>
      </c>
      <c r="E1466" s="38">
        <v>0</v>
      </c>
      <c r="F1466" s="37">
        <v>1</v>
      </c>
      <c r="G1466" s="39">
        <v>1</v>
      </c>
      <c r="H1466" s="40">
        <v>1</v>
      </c>
      <c r="J1466" s="17">
        <v>37</v>
      </c>
      <c r="K1466" s="17" t="str">
        <f t="shared" si="46"/>
        <v>082-Public Disclosure Commission</v>
      </c>
      <c r="L1466" s="18" t="str">
        <f t="shared" si="45"/>
        <v>082</v>
      </c>
      <c r="M1466" s="56" t="s">
        <v>53</v>
      </c>
      <c r="N1466" s="19"/>
    </row>
    <row r="1467" spans="1:14" ht="15" x14ac:dyDescent="0.25">
      <c r="A1467" s="54" t="s">
        <v>54</v>
      </c>
      <c r="B1467" s="36">
        <v>15.777422545965601</v>
      </c>
      <c r="C1467" s="37">
        <v>0</v>
      </c>
      <c r="D1467" s="37">
        <v>0</v>
      </c>
      <c r="E1467" s="38">
        <v>0</v>
      </c>
      <c r="F1467" s="37">
        <v>0</v>
      </c>
      <c r="G1467" s="39">
        <v>0</v>
      </c>
      <c r="H1467" s="40">
        <v>15.777422545965601</v>
      </c>
      <c r="J1467" s="17">
        <v>38</v>
      </c>
      <c r="K1467" s="17" t="str">
        <f t="shared" si="46"/>
        <v>082-Public Disclosure Commission</v>
      </c>
      <c r="L1467" s="18" t="str">
        <f t="shared" si="45"/>
        <v>082</v>
      </c>
      <c r="M1467" s="19" t="s">
        <v>55</v>
      </c>
      <c r="N1467" s="19"/>
    </row>
    <row r="1468" spans="1:14" ht="15" x14ac:dyDescent="0.25">
      <c r="A1468" s="54" t="s">
        <v>56</v>
      </c>
      <c r="B1468" s="36">
        <v>919.87567567567567</v>
      </c>
      <c r="C1468" s="37">
        <v>0</v>
      </c>
      <c r="D1468" s="37">
        <v>0</v>
      </c>
      <c r="E1468" s="38">
        <v>0</v>
      </c>
      <c r="F1468" s="37">
        <v>169</v>
      </c>
      <c r="G1468" s="39">
        <v>169</v>
      </c>
      <c r="H1468" s="40">
        <v>1088.8756756756757</v>
      </c>
      <c r="J1468" s="17">
        <v>39</v>
      </c>
      <c r="K1468" s="17" t="str">
        <f t="shared" si="46"/>
        <v>082-Public Disclosure Commission</v>
      </c>
      <c r="L1468" s="18" t="str">
        <f t="shared" si="45"/>
        <v>082</v>
      </c>
      <c r="M1468" s="19" t="s">
        <v>57</v>
      </c>
      <c r="N1468" s="19"/>
    </row>
    <row r="1469" spans="1:14" ht="15" x14ac:dyDescent="0.25">
      <c r="A1469" s="54" t="s">
        <v>58</v>
      </c>
      <c r="B1469" s="36">
        <v>150.29062702215776</v>
      </c>
      <c r="C1469" s="37">
        <v>0</v>
      </c>
      <c r="D1469" s="37">
        <v>0</v>
      </c>
      <c r="E1469" s="38">
        <v>4</v>
      </c>
      <c r="F1469" s="37">
        <v>8</v>
      </c>
      <c r="G1469" s="39">
        <v>12</v>
      </c>
      <c r="H1469" s="40">
        <v>162.29062702215776</v>
      </c>
      <c r="J1469" s="17">
        <v>40</v>
      </c>
      <c r="K1469" s="17" t="str">
        <f t="shared" si="46"/>
        <v>082-Public Disclosure Commission</v>
      </c>
      <c r="L1469" s="18" t="str">
        <f t="shared" si="45"/>
        <v>082</v>
      </c>
      <c r="M1469" s="19" t="s">
        <v>59</v>
      </c>
      <c r="N1469" s="19"/>
    </row>
    <row r="1470" spans="1:14" ht="15" x14ac:dyDescent="0.25">
      <c r="A1470" s="54" t="s">
        <v>60</v>
      </c>
      <c r="B1470" s="36">
        <v>0</v>
      </c>
      <c r="C1470" s="37">
        <v>0</v>
      </c>
      <c r="D1470" s="37">
        <v>0</v>
      </c>
      <c r="E1470" s="38">
        <v>0</v>
      </c>
      <c r="F1470" s="37">
        <v>1</v>
      </c>
      <c r="G1470" s="39">
        <v>1</v>
      </c>
      <c r="H1470" s="40">
        <v>1</v>
      </c>
      <c r="J1470" s="17">
        <v>41</v>
      </c>
      <c r="K1470" s="17" t="str">
        <f t="shared" si="46"/>
        <v>082-Public Disclosure Commission</v>
      </c>
      <c r="L1470" s="18" t="str">
        <f t="shared" si="45"/>
        <v>082</v>
      </c>
      <c r="M1470" s="56" t="s">
        <v>61</v>
      </c>
      <c r="N1470" s="19"/>
    </row>
    <row r="1471" spans="1:14" ht="15" x14ac:dyDescent="0.25">
      <c r="A1471" s="54" t="s">
        <v>62</v>
      </c>
      <c r="B1471" s="36">
        <v>0</v>
      </c>
      <c r="C1471" s="37">
        <v>0</v>
      </c>
      <c r="D1471" s="37">
        <v>0</v>
      </c>
      <c r="E1471" s="38">
        <v>2</v>
      </c>
      <c r="F1471" s="37">
        <v>2</v>
      </c>
      <c r="G1471" s="39">
        <v>4</v>
      </c>
      <c r="H1471" s="40">
        <v>4</v>
      </c>
      <c r="J1471" s="17">
        <v>42</v>
      </c>
      <c r="K1471" s="17" t="str">
        <f t="shared" si="46"/>
        <v>082-Public Disclosure Commission</v>
      </c>
      <c r="L1471" s="18" t="str">
        <f t="shared" si="45"/>
        <v>082</v>
      </c>
      <c r="M1471" s="56" t="s">
        <v>63</v>
      </c>
      <c r="N1471" s="19"/>
    </row>
    <row r="1472" spans="1:14" x14ac:dyDescent="0.2">
      <c r="A1472" s="43"/>
      <c r="B1472" s="36"/>
      <c r="C1472" s="37"/>
      <c r="D1472" s="37"/>
      <c r="E1472" s="38"/>
      <c r="F1472" s="37"/>
      <c r="G1472" s="39"/>
      <c r="H1472" s="40"/>
      <c r="J1472" s="17">
        <v>43</v>
      </c>
      <c r="K1472" s="17" t="str">
        <f t="shared" si="46"/>
        <v>082-Public Disclosure Commission</v>
      </c>
      <c r="L1472" s="18" t="str">
        <f t="shared" si="45"/>
        <v>082</v>
      </c>
      <c r="M1472" s="19"/>
      <c r="N1472" s="19"/>
    </row>
    <row r="1473" spans="1:14" x14ac:dyDescent="0.2">
      <c r="A1473" s="44" t="s">
        <v>64</v>
      </c>
      <c r="B1473" s="45">
        <v>1118.3661514442513</v>
      </c>
      <c r="C1473" s="46">
        <v>0</v>
      </c>
      <c r="D1473" s="46">
        <v>0</v>
      </c>
      <c r="E1473" s="47">
        <v>4</v>
      </c>
      <c r="F1473" s="46">
        <v>178</v>
      </c>
      <c r="G1473" s="48">
        <v>182</v>
      </c>
      <c r="H1473" s="49">
        <v>1300.366151444251</v>
      </c>
      <c r="J1473" s="17">
        <v>44</v>
      </c>
      <c r="K1473" s="17" t="str">
        <f t="shared" si="46"/>
        <v>082-Public Disclosure Commission</v>
      </c>
      <c r="L1473" s="18" t="str">
        <f t="shared" ref="L1473:L1545" si="47">LEFT(K1473,3)</f>
        <v>082</v>
      </c>
      <c r="M1473" s="19"/>
      <c r="N1473" s="19"/>
    </row>
    <row r="1474" spans="1:14" x14ac:dyDescent="0.2">
      <c r="A1474" s="57"/>
      <c r="B1474" s="39"/>
      <c r="C1474" s="51"/>
      <c r="D1474" s="51"/>
      <c r="E1474" s="52"/>
      <c r="F1474" s="51"/>
      <c r="G1474" s="39"/>
      <c r="H1474" s="53"/>
      <c r="J1474" s="17">
        <v>45</v>
      </c>
      <c r="K1474" s="17" t="str">
        <f t="shared" si="46"/>
        <v>082-Public Disclosure Commission</v>
      </c>
      <c r="L1474" s="18" t="str">
        <f t="shared" si="47"/>
        <v>082</v>
      </c>
      <c r="M1474" s="19"/>
      <c r="N1474" s="19"/>
    </row>
    <row r="1475" spans="1:14" ht="15" x14ac:dyDescent="0.25">
      <c r="A1475" s="54" t="s">
        <v>65</v>
      </c>
      <c r="B1475" s="36">
        <v>0.23229746351786795</v>
      </c>
      <c r="C1475" s="37">
        <v>0</v>
      </c>
      <c r="D1475" s="37">
        <v>0</v>
      </c>
      <c r="E1475" s="38">
        <v>0</v>
      </c>
      <c r="F1475" s="37">
        <v>0</v>
      </c>
      <c r="G1475" s="39">
        <v>0</v>
      </c>
      <c r="H1475" s="40">
        <v>0.23229746351786795</v>
      </c>
      <c r="J1475" s="17">
        <v>46</v>
      </c>
      <c r="K1475" s="17" t="str">
        <f t="shared" si="46"/>
        <v>082-Public Disclosure Commission</v>
      </c>
      <c r="L1475" s="18" t="str">
        <f t="shared" si="47"/>
        <v>082</v>
      </c>
      <c r="M1475" s="19"/>
      <c r="N1475" s="19"/>
    </row>
    <row r="1476" spans="1:14" ht="15" x14ac:dyDescent="0.25">
      <c r="A1476" s="54" t="s">
        <v>66</v>
      </c>
      <c r="B1476" s="36">
        <v>0</v>
      </c>
      <c r="C1476" s="37">
        <v>0</v>
      </c>
      <c r="D1476" s="37">
        <v>0</v>
      </c>
      <c r="E1476" s="38">
        <v>0</v>
      </c>
      <c r="F1476" s="37">
        <v>0</v>
      </c>
      <c r="G1476" s="39">
        <v>0</v>
      </c>
      <c r="H1476" s="40">
        <v>0</v>
      </c>
      <c r="J1476" s="17">
        <v>47</v>
      </c>
      <c r="K1476" s="17" t="str">
        <f t="shared" si="46"/>
        <v>082-Public Disclosure Commission</v>
      </c>
      <c r="L1476" s="18" t="str">
        <f t="shared" si="47"/>
        <v>082</v>
      </c>
      <c r="M1476" s="19"/>
      <c r="N1476" s="19"/>
    </row>
    <row r="1477" spans="1:14" ht="15" x14ac:dyDescent="0.25">
      <c r="A1477" s="54" t="s">
        <v>67</v>
      </c>
      <c r="B1477" s="36">
        <v>0</v>
      </c>
      <c r="C1477" s="37">
        <v>0</v>
      </c>
      <c r="D1477" s="37">
        <v>0</v>
      </c>
      <c r="E1477" s="38">
        <v>0</v>
      </c>
      <c r="F1477" s="37">
        <v>0</v>
      </c>
      <c r="G1477" s="39">
        <v>0</v>
      </c>
      <c r="H1477" s="40">
        <v>0</v>
      </c>
      <c r="J1477" s="17">
        <v>48</v>
      </c>
      <c r="K1477" s="17" t="str">
        <f t="shared" si="46"/>
        <v>082-Public Disclosure Commission</v>
      </c>
      <c r="L1477" s="18" t="str">
        <f t="shared" si="47"/>
        <v>082</v>
      </c>
      <c r="M1477" s="19"/>
      <c r="N1477" s="19"/>
    </row>
    <row r="1478" spans="1:14" ht="15" x14ac:dyDescent="0.25">
      <c r="A1478" s="54" t="s">
        <v>68</v>
      </c>
      <c r="B1478" s="36">
        <v>0.5646762370189371</v>
      </c>
      <c r="C1478" s="37">
        <v>0</v>
      </c>
      <c r="D1478" s="37">
        <v>0</v>
      </c>
      <c r="E1478" s="38">
        <v>0</v>
      </c>
      <c r="F1478" s="37">
        <v>0</v>
      </c>
      <c r="G1478" s="39">
        <v>0</v>
      </c>
      <c r="H1478" s="40">
        <v>0.5646762370189371</v>
      </c>
      <c r="J1478" s="17">
        <v>49</v>
      </c>
      <c r="K1478" s="17" t="str">
        <f t="shared" si="46"/>
        <v>082-Public Disclosure Commission</v>
      </c>
      <c r="L1478" s="18" t="str">
        <f t="shared" si="47"/>
        <v>082</v>
      </c>
      <c r="M1478" s="19"/>
      <c r="N1478" s="19"/>
    </row>
    <row r="1479" spans="1:14" ht="15" x14ac:dyDescent="0.25">
      <c r="A1479" s="54" t="s">
        <v>69</v>
      </c>
      <c r="B1479" s="36">
        <v>0</v>
      </c>
      <c r="C1479" s="37">
        <v>0</v>
      </c>
      <c r="D1479" s="37">
        <v>0</v>
      </c>
      <c r="E1479" s="38">
        <v>0</v>
      </c>
      <c r="F1479" s="37">
        <v>0</v>
      </c>
      <c r="G1479" s="39">
        <v>0</v>
      </c>
      <c r="H1479" s="40">
        <v>0</v>
      </c>
      <c r="J1479" s="17">
        <v>50</v>
      </c>
      <c r="K1479" s="17" t="str">
        <f t="shared" si="46"/>
        <v>082-Public Disclosure Commission</v>
      </c>
      <c r="L1479" s="18" t="str">
        <f t="shared" si="47"/>
        <v>082</v>
      </c>
      <c r="M1479" s="19"/>
      <c r="N1479" s="19"/>
    </row>
    <row r="1480" spans="1:14" ht="15" x14ac:dyDescent="0.25">
      <c r="A1480" s="54" t="s">
        <v>70</v>
      </c>
      <c r="B1480" s="36">
        <v>2.6722890915576922</v>
      </c>
      <c r="C1480" s="37">
        <v>0</v>
      </c>
      <c r="D1480" s="37">
        <v>0</v>
      </c>
      <c r="E1480" s="38">
        <v>0</v>
      </c>
      <c r="F1480" s="37">
        <v>0</v>
      </c>
      <c r="G1480" s="39">
        <v>0</v>
      </c>
      <c r="H1480" s="40">
        <v>2.6722890915576922</v>
      </c>
      <c r="J1480" s="17">
        <v>51</v>
      </c>
      <c r="K1480" s="17" t="str">
        <f t="shared" si="46"/>
        <v>082-Public Disclosure Commission</v>
      </c>
      <c r="L1480" s="18" t="str">
        <f t="shared" si="47"/>
        <v>082</v>
      </c>
      <c r="M1480" s="19"/>
      <c r="N1480" s="19"/>
    </row>
    <row r="1481" spans="1:14" ht="15" x14ac:dyDescent="0.25">
      <c r="A1481" s="54" t="s">
        <v>71</v>
      </c>
      <c r="B1481" s="36">
        <v>1.4375E-15</v>
      </c>
      <c r="C1481" s="37">
        <v>0</v>
      </c>
      <c r="D1481" s="37">
        <v>0</v>
      </c>
      <c r="E1481" s="38">
        <v>0</v>
      </c>
      <c r="F1481" s="37">
        <v>0</v>
      </c>
      <c r="G1481" s="39">
        <v>0</v>
      </c>
      <c r="H1481" s="40">
        <v>1.4375E-15</v>
      </c>
      <c r="J1481" s="17">
        <v>52</v>
      </c>
      <c r="K1481" s="17" t="str">
        <f t="shared" si="46"/>
        <v>082-Public Disclosure Commission</v>
      </c>
      <c r="L1481" s="18" t="str">
        <f t="shared" si="47"/>
        <v>082</v>
      </c>
      <c r="M1481" s="19"/>
      <c r="N1481" s="19"/>
    </row>
    <row r="1482" spans="1:14" ht="15" x14ac:dyDescent="0.25">
      <c r="A1482" s="54" t="s">
        <v>72</v>
      </c>
      <c r="B1482" s="36">
        <v>0.63332315210751378</v>
      </c>
      <c r="C1482" s="37">
        <v>0</v>
      </c>
      <c r="D1482" s="37">
        <v>0</v>
      </c>
      <c r="E1482" s="38">
        <v>0</v>
      </c>
      <c r="F1482" s="37">
        <v>0</v>
      </c>
      <c r="G1482" s="39">
        <v>0</v>
      </c>
      <c r="H1482" s="40">
        <v>0.63332315210751378</v>
      </c>
      <c r="J1482" s="17">
        <v>53</v>
      </c>
      <c r="K1482" s="17" t="str">
        <f t="shared" si="46"/>
        <v>082-Public Disclosure Commission</v>
      </c>
      <c r="L1482" s="18" t="str">
        <f t="shared" si="47"/>
        <v>082</v>
      </c>
      <c r="M1482" s="19"/>
      <c r="N1482" s="19"/>
    </row>
    <row r="1483" spans="1:14" ht="15" x14ac:dyDescent="0.25">
      <c r="A1483" s="54" t="s">
        <v>73</v>
      </c>
      <c r="B1483" s="36">
        <v>3.8165798173791483</v>
      </c>
      <c r="C1483" s="37">
        <v>0</v>
      </c>
      <c r="D1483" s="37">
        <v>0</v>
      </c>
      <c r="E1483" s="38">
        <v>0</v>
      </c>
      <c r="F1483" s="37">
        <v>0</v>
      </c>
      <c r="G1483" s="39">
        <v>0</v>
      </c>
      <c r="H1483" s="40">
        <v>3.8165798173791483</v>
      </c>
      <c r="J1483" s="17">
        <v>54</v>
      </c>
      <c r="K1483" s="17" t="str">
        <f t="shared" si="46"/>
        <v>082-Public Disclosure Commission</v>
      </c>
      <c r="L1483" s="18" t="str">
        <f t="shared" si="47"/>
        <v>082</v>
      </c>
      <c r="M1483" s="19"/>
      <c r="N1483" s="19"/>
    </row>
    <row r="1484" spans="1:14" ht="15" x14ac:dyDescent="0.25">
      <c r="A1484" s="54" t="s">
        <v>74</v>
      </c>
      <c r="B1484" s="36">
        <v>11.351099572388515</v>
      </c>
      <c r="C1484" s="37">
        <v>0</v>
      </c>
      <c r="D1484" s="37">
        <v>0</v>
      </c>
      <c r="E1484" s="38">
        <v>0</v>
      </c>
      <c r="F1484" s="37">
        <v>0</v>
      </c>
      <c r="G1484" s="39">
        <v>0</v>
      </c>
      <c r="H1484" s="40">
        <v>11.351099572388515</v>
      </c>
      <c r="J1484" s="17">
        <v>55</v>
      </c>
      <c r="K1484" s="17" t="str">
        <f t="shared" si="46"/>
        <v>082-Public Disclosure Commission</v>
      </c>
      <c r="L1484" s="18" t="str">
        <f t="shared" si="47"/>
        <v>082</v>
      </c>
      <c r="M1484" s="19"/>
      <c r="N1484" s="19"/>
    </row>
    <row r="1485" spans="1:14" ht="15" customHeight="1" x14ac:dyDescent="0.25">
      <c r="A1485" s="54" t="s">
        <v>75</v>
      </c>
      <c r="B1485" s="36">
        <v>5.0746785983502134</v>
      </c>
      <c r="C1485" s="37">
        <v>0</v>
      </c>
      <c r="D1485" s="37">
        <v>0</v>
      </c>
      <c r="E1485" s="38">
        <v>2</v>
      </c>
      <c r="F1485" s="37">
        <v>1</v>
      </c>
      <c r="G1485" s="39">
        <v>3</v>
      </c>
      <c r="H1485" s="40">
        <v>8.0746785983502143</v>
      </c>
      <c r="J1485" s="17">
        <v>56</v>
      </c>
      <c r="K1485" s="17" t="str">
        <f t="shared" si="46"/>
        <v>082-Public Disclosure Commission</v>
      </c>
      <c r="L1485" s="18" t="str">
        <f t="shared" si="47"/>
        <v>082</v>
      </c>
      <c r="M1485" s="19"/>
      <c r="N1485" s="19"/>
    </row>
    <row r="1486" spans="1:14" ht="15" customHeight="1" x14ac:dyDescent="0.25">
      <c r="A1486" s="54" t="s">
        <v>76</v>
      </c>
      <c r="B1486" s="36">
        <v>2.0846266949844789</v>
      </c>
      <c r="C1486" s="37">
        <v>0</v>
      </c>
      <c r="D1486" s="37">
        <v>0</v>
      </c>
      <c r="E1486" s="38">
        <v>0</v>
      </c>
      <c r="F1486" s="37">
        <v>0</v>
      </c>
      <c r="G1486" s="39">
        <v>0</v>
      </c>
      <c r="H1486" s="40">
        <v>2.0846266949844789</v>
      </c>
      <c r="J1486" s="17">
        <v>57</v>
      </c>
      <c r="K1486" s="17" t="str">
        <f t="shared" si="46"/>
        <v>082-Public Disclosure Commission</v>
      </c>
      <c r="L1486" s="18" t="str">
        <f t="shared" si="47"/>
        <v>082</v>
      </c>
      <c r="M1486" s="19"/>
      <c r="N1486" s="19"/>
    </row>
    <row r="1487" spans="1:14" ht="15" x14ac:dyDescent="0.25">
      <c r="A1487" s="54" t="s">
        <v>77</v>
      </c>
      <c r="B1487" s="36">
        <v>7.3243182490560237</v>
      </c>
      <c r="C1487" s="37">
        <v>0</v>
      </c>
      <c r="D1487" s="37">
        <v>0</v>
      </c>
      <c r="E1487" s="38">
        <v>0</v>
      </c>
      <c r="F1487" s="37">
        <v>0</v>
      </c>
      <c r="G1487" s="39">
        <v>0</v>
      </c>
      <c r="H1487" s="40">
        <v>7.3243182490560237</v>
      </c>
      <c r="J1487" s="17">
        <v>58</v>
      </c>
      <c r="K1487" s="17" t="str">
        <f t="shared" si="46"/>
        <v>082-Public Disclosure Commission</v>
      </c>
      <c r="L1487" s="18" t="str">
        <f t="shared" si="47"/>
        <v>082</v>
      </c>
      <c r="M1487" s="19"/>
      <c r="N1487" s="19"/>
    </row>
    <row r="1488" spans="1:14" ht="15" x14ac:dyDescent="0.25">
      <c r="A1488" s="54" t="s">
        <v>78</v>
      </c>
      <c r="B1488" s="36">
        <v>224.09369434105142</v>
      </c>
      <c r="C1488" s="37">
        <v>-2</v>
      </c>
      <c r="D1488" s="37">
        <v>-2</v>
      </c>
      <c r="E1488" s="38">
        <v>0</v>
      </c>
      <c r="F1488" s="37">
        <v>2</v>
      </c>
      <c r="G1488" s="39">
        <v>-2</v>
      </c>
      <c r="H1488" s="40">
        <v>222.09369434105142</v>
      </c>
      <c r="J1488" s="17">
        <v>59</v>
      </c>
      <c r="K1488" s="17" t="str">
        <f t="shared" si="46"/>
        <v>082-Public Disclosure Commission</v>
      </c>
      <c r="L1488" s="18" t="str">
        <f t="shared" si="47"/>
        <v>082</v>
      </c>
      <c r="M1488" s="19"/>
      <c r="N1488" s="19"/>
    </row>
    <row r="1489" spans="1:14" ht="15" customHeight="1" x14ac:dyDescent="0.25">
      <c r="A1489" s="54" t="s">
        <v>79</v>
      </c>
      <c r="B1489" s="36">
        <v>161.46159075458874</v>
      </c>
      <c r="C1489" s="37">
        <v>3</v>
      </c>
      <c r="D1489" s="37">
        <v>3</v>
      </c>
      <c r="E1489" s="38">
        <v>0</v>
      </c>
      <c r="F1489" s="37">
        <v>1</v>
      </c>
      <c r="G1489" s="39">
        <v>7</v>
      </c>
      <c r="H1489" s="40">
        <v>168.46159075458874</v>
      </c>
      <c r="J1489" s="17">
        <v>60</v>
      </c>
      <c r="K1489" s="17" t="str">
        <f t="shared" si="46"/>
        <v>082-Public Disclosure Commission</v>
      </c>
      <c r="L1489" s="18" t="str">
        <f t="shared" si="47"/>
        <v>082</v>
      </c>
      <c r="M1489" s="19"/>
      <c r="N1489" s="19"/>
    </row>
    <row r="1490" spans="1:14" ht="15" x14ac:dyDescent="0.25">
      <c r="A1490" s="54"/>
      <c r="B1490" s="36"/>
      <c r="C1490" s="37"/>
      <c r="D1490" s="37"/>
      <c r="E1490" s="38"/>
      <c r="F1490" s="37"/>
      <c r="G1490" s="39"/>
      <c r="H1490" s="40"/>
      <c r="J1490" s="17">
        <v>61</v>
      </c>
      <c r="K1490" s="17" t="str">
        <f t="shared" si="46"/>
        <v>082-Public Disclosure Commission</v>
      </c>
      <c r="L1490" s="18" t="str">
        <f t="shared" si="47"/>
        <v>082</v>
      </c>
      <c r="M1490" s="19"/>
      <c r="N1490" s="19"/>
    </row>
    <row r="1491" spans="1:14" x14ac:dyDescent="0.2">
      <c r="A1491" s="44" t="s">
        <v>80</v>
      </c>
      <c r="B1491" s="45">
        <v>419.30917397200051</v>
      </c>
      <c r="C1491" s="46">
        <v>1</v>
      </c>
      <c r="D1491" s="46">
        <v>1</v>
      </c>
      <c r="E1491" s="47">
        <v>2</v>
      </c>
      <c r="F1491" s="46">
        <v>4</v>
      </c>
      <c r="G1491" s="48">
        <v>8</v>
      </c>
      <c r="H1491" s="49">
        <v>427.30917397200051</v>
      </c>
      <c r="J1491" s="17">
        <v>62</v>
      </c>
      <c r="K1491" s="17" t="str">
        <f t="shared" si="46"/>
        <v>082-Public Disclosure Commission</v>
      </c>
      <c r="L1491" s="18" t="str">
        <f t="shared" si="47"/>
        <v>082</v>
      </c>
      <c r="M1491" s="19"/>
      <c r="N1491" s="19"/>
    </row>
    <row r="1492" spans="1:14" ht="15" x14ac:dyDescent="0.25">
      <c r="A1492" s="54"/>
      <c r="B1492" s="36"/>
      <c r="C1492" s="37"/>
      <c r="D1492" s="37"/>
      <c r="E1492" s="38"/>
      <c r="F1492" s="37"/>
      <c r="G1492" s="39"/>
      <c r="H1492" s="40"/>
      <c r="J1492" s="17">
        <v>63</v>
      </c>
      <c r="K1492" s="17" t="str">
        <f t="shared" si="46"/>
        <v>082-Public Disclosure Commission</v>
      </c>
      <c r="L1492" s="18" t="str">
        <f t="shared" si="47"/>
        <v>082</v>
      </c>
      <c r="M1492" s="19"/>
      <c r="N1492" s="19"/>
    </row>
    <row r="1493" spans="1:14" ht="15" x14ac:dyDescent="0.25">
      <c r="A1493" s="54" t="s">
        <v>81</v>
      </c>
      <c r="B1493" s="36">
        <v>8.1409102472815214</v>
      </c>
      <c r="C1493" s="37">
        <v>0</v>
      </c>
      <c r="D1493" s="37">
        <v>0</v>
      </c>
      <c r="E1493" s="38">
        <v>0</v>
      </c>
      <c r="F1493" s="37">
        <v>0</v>
      </c>
      <c r="G1493" s="39">
        <v>0</v>
      </c>
      <c r="H1493" s="40">
        <v>8.1409102472815214</v>
      </c>
      <c r="J1493" s="17">
        <v>64</v>
      </c>
      <c r="K1493" s="17" t="str">
        <f t="shared" si="46"/>
        <v>082-Public Disclosure Commission</v>
      </c>
      <c r="L1493" s="18" t="str">
        <f t="shared" si="47"/>
        <v>082</v>
      </c>
      <c r="M1493" s="19"/>
      <c r="N1493" s="19"/>
    </row>
    <row r="1494" spans="1:14" ht="15" customHeight="1" x14ac:dyDescent="0.2">
      <c r="A1494" s="44" t="s">
        <v>82</v>
      </c>
      <c r="B1494" s="45">
        <v>8.1409102472815214</v>
      </c>
      <c r="C1494" s="46">
        <v>0</v>
      </c>
      <c r="D1494" s="46">
        <v>0</v>
      </c>
      <c r="E1494" s="47">
        <v>0</v>
      </c>
      <c r="F1494" s="46">
        <v>0</v>
      </c>
      <c r="G1494" s="48">
        <v>0</v>
      </c>
      <c r="H1494" s="49">
        <v>8.1409102472815214</v>
      </c>
      <c r="J1494" s="17">
        <v>65</v>
      </c>
      <c r="K1494" s="17" t="str">
        <f t="shared" si="46"/>
        <v>082-Public Disclosure Commission</v>
      </c>
      <c r="L1494" s="18" t="str">
        <f t="shared" si="47"/>
        <v>082</v>
      </c>
      <c r="M1494" s="19"/>
      <c r="N1494" s="19"/>
    </row>
    <row r="1495" spans="1:14" ht="15" x14ac:dyDescent="0.25">
      <c r="A1495" s="54"/>
      <c r="B1495" s="54"/>
      <c r="C1495" s="54"/>
      <c r="D1495" s="54"/>
      <c r="E1495" s="54"/>
      <c r="F1495" s="54"/>
      <c r="G1495" s="54"/>
      <c r="H1495" s="54"/>
      <c r="J1495" s="17">
        <v>66</v>
      </c>
      <c r="K1495" s="17" t="str">
        <f t="shared" si="46"/>
        <v>082-Public Disclosure Commission</v>
      </c>
      <c r="L1495" s="18" t="str">
        <f t="shared" si="47"/>
        <v>082</v>
      </c>
      <c r="M1495" s="19"/>
      <c r="N1495" s="19"/>
    </row>
    <row r="1496" spans="1:14" x14ac:dyDescent="0.2">
      <c r="A1496" s="58"/>
      <c r="B1496" s="39"/>
      <c r="C1496" s="51"/>
      <c r="D1496" s="51"/>
      <c r="E1496" s="52"/>
      <c r="F1496" s="51"/>
      <c r="G1496" s="39"/>
      <c r="H1496" s="53"/>
      <c r="J1496" s="17">
        <v>67</v>
      </c>
      <c r="K1496" s="17" t="str">
        <f t="shared" si="46"/>
        <v>082-Public Disclosure Commission</v>
      </c>
      <c r="L1496" s="18" t="str">
        <f t="shared" si="47"/>
        <v>082</v>
      </c>
      <c r="M1496" s="19"/>
      <c r="N1496" s="19"/>
    </row>
    <row r="1497" spans="1:14" x14ac:dyDescent="0.2">
      <c r="A1497" s="59" t="s">
        <v>83</v>
      </c>
      <c r="B1497" s="60">
        <v>3622.4034549091448</v>
      </c>
      <c r="C1497" s="61">
        <v>2</v>
      </c>
      <c r="D1497" s="61">
        <v>2</v>
      </c>
      <c r="E1497" s="62">
        <v>1</v>
      </c>
      <c r="F1497" s="61">
        <v>235</v>
      </c>
      <c r="G1497" s="60">
        <v>240</v>
      </c>
      <c r="H1497" s="63">
        <v>3862.4034549091448</v>
      </c>
      <c r="J1497" s="17">
        <v>68</v>
      </c>
      <c r="K1497" s="17" t="str">
        <f t="shared" si="46"/>
        <v>082-Public Disclosure Commission</v>
      </c>
      <c r="L1497" s="18" t="str">
        <f t="shared" si="47"/>
        <v>082</v>
      </c>
      <c r="M1497" s="19"/>
      <c r="N1497" s="19"/>
    </row>
    <row r="1498" spans="1:14" x14ac:dyDescent="0.2">
      <c r="A1498" s="64"/>
      <c r="B1498" s="65"/>
      <c r="C1498" s="65"/>
      <c r="D1498" s="65"/>
      <c r="E1498" s="65"/>
      <c r="F1498" s="65"/>
      <c r="G1498" s="65"/>
      <c r="H1498" s="65"/>
      <c r="J1498" s="17">
        <v>1</v>
      </c>
      <c r="K1498" s="17" t="str">
        <f>IF(J1498=7,A1300,IF(J1498&gt;7,K1488,""))</f>
        <v/>
      </c>
      <c r="L1498" s="18" t="str">
        <f t="shared" si="47"/>
        <v/>
      </c>
      <c r="M1498" s="19"/>
      <c r="N1498" s="19"/>
    </row>
    <row r="1499" spans="1:14" x14ac:dyDescent="0.2">
      <c r="A1499" s="64"/>
      <c r="B1499" s="65"/>
      <c r="C1499" s="65"/>
      <c r="D1499" s="65"/>
      <c r="E1499" s="65"/>
      <c r="F1499" s="65"/>
      <c r="G1499" s="65"/>
      <c r="H1499" s="65"/>
      <c r="J1499" s="17">
        <v>2</v>
      </c>
      <c r="K1499" s="17" t="str">
        <f>IF(J1499=7,A1301,IF(J1499&gt;7,K1498,""))</f>
        <v/>
      </c>
      <c r="L1499" s="18" t="str">
        <f t="shared" si="47"/>
        <v/>
      </c>
      <c r="M1499" s="19"/>
      <c r="N1499" s="19"/>
    </row>
    <row r="1500" spans="1:14" ht="15" x14ac:dyDescent="0.25">
      <c r="A1500"/>
      <c r="B1500"/>
      <c r="C1500"/>
      <c r="D1500"/>
      <c r="E1500"/>
      <c r="F1500"/>
      <c r="G1500"/>
      <c r="H1500"/>
      <c r="J1500" s="17">
        <v>3</v>
      </c>
      <c r="K1500" s="17" t="str">
        <f>IF(J1500=7,A1302,IF(J1500&gt;7,K1499,""))</f>
        <v/>
      </c>
      <c r="L1500" s="18" t="str">
        <f t="shared" si="47"/>
        <v/>
      </c>
      <c r="M1500" s="19"/>
      <c r="N1500" s="19"/>
    </row>
    <row r="1501" spans="1:14" ht="15" x14ac:dyDescent="0.25">
      <c r="A1501"/>
      <c r="B1501"/>
      <c r="C1501"/>
      <c r="D1501"/>
      <c r="E1501"/>
      <c r="F1501"/>
      <c r="G1501"/>
      <c r="H1501"/>
      <c r="J1501" s="17">
        <v>4</v>
      </c>
      <c r="K1501" s="17" t="str">
        <f>IF(J1501=7,A1303,IF(J1501&gt;7,K1500,""))</f>
        <v/>
      </c>
      <c r="L1501" s="18" t="str">
        <f t="shared" si="47"/>
        <v/>
      </c>
      <c r="M1501" s="19"/>
      <c r="N1501" s="19"/>
    </row>
    <row r="1502" spans="1:14" ht="15.75" x14ac:dyDescent="0.25">
      <c r="A1502" s="21" t="s">
        <v>7</v>
      </c>
      <c r="B1502" s="22"/>
      <c r="C1502" s="22"/>
      <c r="D1502" s="22"/>
      <c r="E1502" s="22"/>
      <c r="F1502" s="22"/>
      <c r="G1502" s="22"/>
      <c r="H1502" s="22"/>
      <c r="J1502" s="17">
        <v>5</v>
      </c>
      <c r="K1502" s="17" t="str">
        <f>IF(J1502=7,A1304,IF(J1502&gt;7,K1501,""))</f>
        <v/>
      </c>
      <c r="L1502" s="18" t="str">
        <f t="shared" si="47"/>
        <v/>
      </c>
      <c r="M1502" s="19"/>
      <c r="N1502" s="19"/>
    </row>
    <row r="1503" spans="1:14" ht="15" x14ac:dyDescent="0.25">
      <c r="A1503" s="23" t="s">
        <v>8</v>
      </c>
      <c r="B1503" s="24"/>
      <c r="C1503" s="24"/>
      <c r="D1503" s="24"/>
      <c r="E1503" s="24"/>
      <c r="F1503" s="24"/>
      <c r="G1503" s="24"/>
      <c r="H1503" s="24"/>
      <c r="J1503" s="17">
        <v>6</v>
      </c>
      <c r="K1503" s="17" t="str">
        <f>IF(J1503=7,A1305,IF(J1503&gt;7,K1502,""))</f>
        <v/>
      </c>
      <c r="L1503" s="18" t="str">
        <f t="shared" si="47"/>
        <v/>
      </c>
      <c r="M1503" s="19"/>
      <c r="N1503" s="19"/>
    </row>
    <row r="1504" spans="1:14" ht="15" x14ac:dyDescent="0.25">
      <c r="A1504" s="25" t="s">
        <v>105</v>
      </c>
      <c r="B1504" s="22"/>
      <c r="C1504" s="22"/>
      <c r="D1504" s="22"/>
      <c r="E1504" s="22"/>
      <c r="F1504" s="22"/>
      <c r="G1504" s="22"/>
      <c r="H1504" s="22"/>
      <c r="J1504" s="17">
        <v>7</v>
      </c>
      <c r="K1504" s="17" t="str">
        <f>IF(J1504=7,A1504,IF(J1504&gt;7,K1503,""))</f>
        <v>085-Office of the Secretary of State</v>
      </c>
      <c r="L1504" s="18" t="str">
        <f t="shared" si="47"/>
        <v>085</v>
      </c>
      <c r="M1504" s="19"/>
      <c r="N1504" s="19"/>
    </row>
    <row r="1505" spans="1:14" ht="15" x14ac:dyDescent="0.25">
      <c r="A1505" s="25"/>
      <c r="B1505" s="22"/>
      <c r="C1505" s="22"/>
      <c r="D1505" s="22"/>
      <c r="E1505" s="22"/>
      <c r="F1505" s="22"/>
      <c r="G1505" s="22"/>
      <c r="H1505" s="22"/>
      <c r="J1505" s="17">
        <v>8</v>
      </c>
      <c r="K1505" s="17" t="str">
        <f t="shared" ref="K1505:K1565" si="48">IF(J1505=7,A1307,IF(J1505&gt;7,K1504,""))</f>
        <v>085-Office of the Secretary of State</v>
      </c>
      <c r="L1505" s="18" t="str">
        <f t="shared" si="47"/>
        <v>085</v>
      </c>
      <c r="M1505" s="19"/>
      <c r="N1505" s="19"/>
    </row>
    <row r="1506" spans="1:14" ht="15" x14ac:dyDescent="0.25">
      <c r="A1506" s="26"/>
      <c r="B1506" s="27"/>
      <c r="C1506" s="94" t="s">
        <v>10</v>
      </c>
      <c r="D1506" s="95"/>
      <c r="E1506" s="94" t="s">
        <v>11</v>
      </c>
      <c r="F1506" s="95"/>
      <c r="G1506" s="28"/>
      <c r="H1506" s="28"/>
      <c r="J1506" s="17">
        <v>9</v>
      </c>
      <c r="K1506" s="17" t="str">
        <f t="shared" si="48"/>
        <v>085-Office of the Secretary of State</v>
      </c>
      <c r="L1506" s="18" t="str">
        <f t="shared" si="47"/>
        <v>085</v>
      </c>
      <c r="M1506" s="19"/>
      <c r="N1506" s="19"/>
    </row>
    <row r="1507" spans="1:14" ht="24" x14ac:dyDescent="0.2">
      <c r="A1507" s="29" t="s">
        <v>12</v>
      </c>
      <c r="B1507" s="30" t="s">
        <v>13</v>
      </c>
      <c r="C1507" s="31" t="s">
        <v>14</v>
      </c>
      <c r="D1507" s="32" t="s">
        <v>15</v>
      </c>
      <c r="E1507" s="31" t="s">
        <v>14</v>
      </c>
      <c r="F1507" s="32" t="s">
        <v>15</v>
      </c>
      <c r="G1507" s="33" t="s">
        <v>16</v>
      </c>
      <c r="H1507" s="33" t="s">
        <v>17</v>
      </c>
      <c r="J1507" s="17">
        <v>10</v>
      </c>
      <c r="K1507" s="17" t="str">
        <f t="shared" si="48"/>
        <v>085-Office of the Secretary of State</v>
      </c>
      <c r="L1507" s="18" t="str">
        <f t="shared" si="47"/>
        <v>085</v>
      </c>
      <c r="M1507" s="19"/>
      <c r="N1507" s="19"/>
    </row>
    <row r="1508" spans="1:14" ht="15" x14ac:dyDescent="0.25">
      <c r="A1508" s="35" t="s">
        <v>20</v>
      </c>
      <c r="B1508" s="36">
        <v>104.58033398152311</v>
      </c>
      <c r="C1508" s="37">
        <v>0</v>
      </c>
      <c r="D1508" s="37">
        <v>0</v>
      </c>
      <c r="E1508" s="38">
        <v>0</v>
      </c>
      <c r="F1508" s="37">
        <v>0</v>
      </c>
      <c r="G1508" s="39">
        <v>0</v>
      </c>
      <c r="H1508" s="40">
        <v>104.58033398152311</v>
      </c>
      <c r="J1508" s="17">
        <v>11</v>
      </c>
      <c r="K1508" s="17" t="str">
        <f t="shared" si="48"/>
        <v>085-Office of the Secretary of State</v>
      </c>
      <c r="L1508" s="18" t="str">
        <f t="shared" si="47"/>
        <v>085</v>
      </c>
      <c r="M1508" s="19" t="s">
        <v>21</v>
      </c>
      <c r="N1508" s="19"/>
    </row>
    <row r="1509" spans="1:14" ht="15" x14ac:dyDescent="0.25">
      <c r="A1509" s="42" t="s">
        <v>22</v>
      </c>
      <c r="B1509" s="36">
        <v>46.39762772671704</v>
      </c>
      <c r="C1509" s="37">
        <v>0</v>
      </c>
      <c r="D1509" s="37">
        <v>0</v>
      </c>
      <c r="E1509" s="38">
        <v>0</v>
      </c>
      <c r="F1509" s="37">
        <v>0</v>
      </c>
      <c r="G1509" s="39">
        <v>0</v>
      </c>
      <c r="H1509" s="40">
        <v>46.39762772671704</v>
      </c>
      <c r="J1509" s="17">
        <v>12</v>
      </c>
      <c r="K1509" s="17" t="str">
        <f t="shared" si="48"/>
        <v>085-Office of the Secretary of State</v>
      </c>
      <c r="L1509" s="18" t="str">
        <f t="shared" si="47"/>
        <v>085</v>
      </c>
      <c r="M1509" s="19"/>
      <c r="N1509" s="19"/>
    </row>
    <row r="1510" spans="1:14" ht="15" customHeight="1" x14ac:dyDescent="0.25">
      <c r="A1510" s="42" t="s">
        <v>23</v>
      </c>
      <c r="B1510" s="36">
        <v>21.798609708276398</v>
      </c>
      <c r="C1510" s="37">
        <v>0</v>
      </c>
      <c r="D1510" s="37">
        <v>-1</v>
      </c>
      <c r="E1510" s="38">
        <v>0</v>
      </c>
      <c r="F1510" s="37">
        <v>0</v>
      </c>
      <c r="G1510" s="39">
        <v>-1</v>
      </c>
      <c r="H1510" s="40">
        <v>20.798609708276398</v>
      </c>
      <c r="J1510" s="17">
        <v>13</v>
      </c>
      <c r="K1510" s="17" t="str">
        <f t="shared" si="48"/>
        <v>085-Office of the Secretary of State</v>
      </c>
      <c r="L1510" s="18" t="str">
        <f t="shared" si="47"/>
        <v>085</v>
      </c>
      <c r="M1510" s="19"/>
      <c r="N1510" s="19"/>
    </row>
    <row r="1511" spans="1:14" ht="15" x14ac:dyDescent="0.25">
      <c r="A1511" s="42" t="s">
        <v>24</v>
      </c>
      <c r="B1511" s="36">
        <v>485.76961684999992</v>
      </c>
      <c r="C1511" s="37">
        <v>0</v>
      </c>
      <c r="D1511" s="37">
        <v>0</v>
      </c>
      <c r="E1511" s="38">
        <v>259</v>
      </c>
      <c r="F1511" s="37">
        <v>260</v>
      </c>
      <c r="G1511" s="39">
        <v>519</v>
      </c>
      <c r="H1511" s="40">
        <v>1004.7696168499999</v>
      </c>
      <c r="J1511" s="17">
        <v>14</v>
      </c>
      <c r="K1511" s="17" t="str">
        <f t="shared" si="48"/>
        <v>085-Office of the Secretary of State</v>
      </c>
      <c r="L1511" s="18" t="str">
        <f t="shared" si="47"/>
        <v>085</v>
      </c>
      <c r="M1511" s="19"/>
      <c r="N1511" s="19"/>
    </row>
    <row r="1512" spans="1:14" ht="15" x14ac:dyDescent="0.25">
      <c r="A1512" s="42" t="s">
        <v>25</v>
      </c>
      <c r="B1512" s="36">
        <v>0</v>
      </c>
      <c r="C1512" s="37">
        <v>0</v>
      </c>
      <c r="D1512" s="37">
        <v>0</v>
      </c>
      <c r="E1512" s="38">
        <v>0</v>
      </c>
      <c r="F1512" s="37">
        <v>0</v>
      </c>
      <c r="G1512" s="39">
        <v>0</v>
      </c>
      <c r="H1512" s="40">
        <v>0</v>
      </c>
      <c r="J1512" s="17">
        <v>15</v>
      </c>
      <c r="K1512" s="17" t="str">
        <f t="shared" si="48"/>
        <v>085-Office of the Secretary of State</v>
      </c>
      <c r="L1512" s="18" t="str">
        <f t="shared" si="47"/>
        <v>085</v>
      </c>
      <c r="M1512" s="19"/>
      <c r="N1512" s="19"/>
    </row>
    <row r="1513" spans="1:14" ht="15" x14ac:dyDescent="0.25">
      <c r="A1513" s="42" t="s">
        <v>26</v>
      </c>
      <c r="B1513" s="36">
        <v>241.73392302191735</v>
      </c>
      <c r="C1513" s="37">
        <v>6</v>
      </c>
      <c r="D1513" s="37">
        <v>3</v>
      </c>
      <c r="E1513" s="38">
        <v>0</v>
      </c>
      <c r="F1513" s="37">
        <v>0</v>
      </c>
      <c r="G1513" s="39">
        <v>9</v>
      </c>
      <c r="H1513" s="40">
        <v>250.73392302191735</v>
      </c>
      <c r="J1513" s="17">
        <v>16</v>
      </c>
      <c r="K1513" s="17" t="str">
        <f t="shared" si="48"/>
        <v>085-Office of the Secretary of State</v>
      </c>
      <c r="L1513" s="18" t="str">
        <f t="shared" si="47"/>
        <v>085</v>
      </c>
      <c r="M1513" s="19"/>
      <c r="N1513" s="19"/>
    </row>
    <row r="1514" spans="1:14" ht="15" x14ac:dyDescent="0.25">
      <c r="A1514" s="42" t="s">
        <v>27</v>
      </c>
      <c r="B1514" s="36">
        <v>61.439224960350487</v>
      </c>
      <c r="C1514" s="37">
        <v>0</v>
      </c>
      <c r="D1514" s="37">
        <v>0</v>
      </c>
      <c r="E1514" s="38">
        <v>0</v>
      </c>
      <c r="F1514" s="37">
        <v>0</v>
      </c>
      <c r="G1514" s="39">
        <v>0</v>
      </c>
      <c r="H1514" s="40">
        <v>61.439224960350487</v>
      </c>
      <c r="J1514" s="17">
        <v>17</v>
      </c>
      <c r="K1514" s="17" t="str">
        <f t="shared" si="48"/>
        <v>085-Office of the Secretary of State</v>
      </c>
      <c r="L1514" s="18" t="str">
        <f t="shared" si="47"/>
        <v>085</v>
      </c>
      <c r="M1514" s="19"/>
      <c r="N1514" s="19"/>
    </row>
    <row r="1515" spans="1:14" x14ac:dyDescent="0.2">
      <c r="A1515" s="43"/>
      <c r="B1515" s="36"/>
      <c r="C1515" s="37"/>
      <c r="D1515" s="37"/>
      <c r="E1515" s="38"/>
      <c r="F1515" s="37"/>
      <c r="G1515" s="39"/>
      <c r="H1515" s="40"/>
      <c r="J1515" s="17">
        <v>18</v>
      </c>
      <c r="K1515" s="17" t="str">
        <f t="shared" si="48"/>
        <v>085-Office of the Secretary of State</v>
      </c>
      <c r="L1515" s="18" t="str">
        <f t="shared" si="47"/>
        <v>085</v>
      </c>
      <c r="M1515" s="19"/>
      <c r="N1515" s="19"/>
    </row>
    <row r="1516" spans="1:14" x14ac:dyDescent="0.2">
      <c r="A1516" s="44"/>
      <c r="B1516" s="45">
        <v>961.7193362487842</v>
      </c>
      <c r="C1516" s="46">
        <v>6</v>
      </c>
      <c r="D1516" s="46">
        <v>2</v>
      </c>
      <c r="E1516" s="47">
        <v>259</v>
      </c>
      <c r="F1516" s="46">
        <v>260</v>
      </c>
      <c r="G1516" s="48">
        <v>527</v>
      </c>
      <c r="H1516" s="49">
        <v>1488.7193362487844</v>
      </c>
      <c r="J1516" s="17">
        <v>19</v>
      </c>
      <c r="K1516" s="17" t="str">
        <f t="shared" si="48"/>
        <v>085-Office of the Secretary of State</v>
      </c>
      <c r="L1516" s="18" t="str">
        <f t="shared" si="47"/>
        <v>085</v>
      </c>
      <c r="M1516" s="19"/>
      <c r="N1516" s="19"/>
    </row>
    <row r="1517" spans="1:14" x14ac:dyDescent="0.2">
      <c r="A1517" s="50"/>
      <c r="B1517" s="39"/>
      <c r="C1517" s="51"/>
      <c r="D1517" s="51"/>
      <c r="E1517" s="52"/>
      <c r="F1517" s="51"/>
      <c r="G1517" s="39"/>
      <c r="H1517" s="53"/>
      <c r="J1517" s="17">
        <v>20</v>
      </c>
      <c r="K1517" s="17" t="str">
        <f t="shared" si="48"/>
        <v>085-Office of the Secretary of State</v>
      </c>
      <c r="L1517" s="18" t="str">
        <f t="shared" si="47"/>
        <v>085</v>
      </c>
      <c r="M1517" s="19"/>
      <c r="N1517" s="19"/>
    </row>
    <row r="1518" spans="1:14" ht="15" customHeight="1" x14ac:dyDescent="0.25">
      <c r="A1518" s="42" t="s">
        <v>28</v>
      </c>
      <c r="B1518" s="36">
        <v>124.07774750536869</v>
      </c>
      <c r="C1518" s="37">
        <v>0</v>
      </c>
      <c r="D1518" s="37">
        <v>0</v>
      </c>
      <c r="E1518" s="38">
        <v>-136</v>
      </c>
      <c r="F1518" s="37">
        <v>145</v>
      </c>
      <c r="G1518" s="39">
        <v>9</v>
      </c>
      <c r="H1518" s="40">
        <v>133.07774750536868</v>
      </c>
      <c r="J1518" s="17">
        <v>21</v>
      </c>
      <c r="K1518" s="17" t="str">
        <f t="shared" si="48"/>
        <v>085-Office of the Secretary of State</v>
      </c>
      <c r="L1518" s="18" t="str">
        <f t="shared" si="47"/>
        <v>085</v>
      </c>
      <c r="M1518" s="19"/>
      <c r="N1518" s="19"/>
    </row>
    <row r="1519" spans="1:14" ht="15" x14ac:dyDescent="0.25">
      <c r="A1519" s="42" t="s">
        <v>29</v>
      </c>
      <c r="B1519" s="36">
        <v>326.20391623700709</v>
      </c>
      <c r="C1519" s="37">
        <v>0</v>
      </c>
      <c r="D1519" s="37">
        <v>0</v>
      </c>
      <c r="E1519" s="38">
        <v>81</v>
      </c>
      <c r="F1519" s="37">
        <v>257</v>
      </c>
      <c r="G1519" s="39">
        <v>338</v>
      </c>
      <c r="H1519" s="40">
        <v>664.20391623700709</v>
      </c>
      <c r="J1519" s="17">
        <v>22</v>
      </c>
      <c r="K1519" s="17" t="str">
        <f t="shared" si="48"/>
        <v>085-Office of the Secretary of State</v>
      </c>
      <c r="L1519" s="18" t="str">
        <f t="shared" si="47"/>
        <v>085</v>
      </c>
      <c r="M1519" s="19"/>
      <c r="N1519" s="19"/>
    </row>
    <row r="1520" spans="1:14" ht="15" x14ac:dyDescent="0.25">
      <c r="A1520" s="42" t="s">
        <v>30</v>
      </c>
      <c r="B1520" s="36">
        <v>287.21707875516432</v>
      </c>
      <c r="C1520" s="37">
        <v>0</v>
      </c>
      <c r="D1520" s="37">
        <v>0</v>
      </c>
      <c r="E1520" s="38">
        <v>0</v>
      </c>
      <c r="F1520" s="37">
        <v>1</v>
      </c>
      <c r="G1520" s="39">
        <v>1</v>
      </c>
      <c r="H1520" s="40">
        <v>288.21707875516432</v>
      </c>
      <c r="J1520" s="17">
        <v>23</v>
      </c>
      <c r="K1520" s="17" t="str">
        <f t="shared" si="48"/>
        <v>085-Office of the Secretary of State</v>
      </c>
      <c r="L1520" s="18" t="str">
        <f t="shared" si="47"/>
        <v>085</v>
      </c>
      <c r="M1520" s="19"/>
      <c r="N1520" s="19"/>
    </row>
    <row r="1521" spans="1:14" ht="15" x14ac:dyDescent="0.25">
      <c r="A1521" s="54"/>
      <c r="B1521" s="36"/>
      <c r="C1521" s="37"/>
      <c r="D1521" s="37"/>
      <c r="E1521" s="38"/>
      <c r="F1521" s="37"/>
      <c r="G1521" s="39"/>
      <c r="H1521" s="40"/>
      <c r="J1521" s="17">
        <v>24</v>
      </c>
      <c r="K1521" s="17" t="str">
        <f t="shared" si="48"/>
        <v>085-Office of the Secretary of State</v>
      </c>
      <c r="L1521" s="18" t="str">
        <f t="shared" si="47"/>
        <v>085</v>
      </c>
      <c r="M1521" s="19"/>
      <c r="N1521" s="19"/>
    </row>
    <row r="1522" spans="1:14" ht="15" customHeight="1" x14ac:dyDescent="0.2">
      <c r="A1522" s="44" t="s">
        <v>31</v>
      </c>
      <c r="B1522" s="45">
        <v>737.49874249754009</v>
      </c>
      <c r="C1522" s="46">
        <v>0</v>
      </c>
      <c r="D1522" s="46">
        <v>0</v>
      </c>
      <c r="E1522" s="46">
        <v>-55</v>
      </c>
      <c r="F1522" s="46">
        <v>403</v>
      </c>
      <c r="G1522" s="46">
        <v>348</v>
      </c>
      <c r="H1522" s="49">
        <v>1085.49874249754</v>
      </c>
      <c r="J1522" s="17">
        <v>25</v>
      </c>
      <c r="K1522" s="17" t="str">
        <f t="shared" si="48"/>
        <v>085-Office of the Secretary of State</v>
      </c>
      <c r="L1522" s="18" t="str">
        <f t="shared" si="47"/>
        <v>085</v>
      </c>
      <c r="M1522" s="19"/>
      <c r="N1522" s="19"/>
    </row>
    <row r="1523" spans="1:14" ht="15" x14ac:dyDescent="0.25">
      <c r="A1523" s="54"/>
      <c r="B1523" s="36"/>
      <c r="C1523" s="37"/>
      <c r="D1523" s="37"/>
      <c r="E1523" s="38"/>
      <c r="F1523" s="37"/>
      <c r="G1523" s="39"/>
      <c r="H1523" s="40"/>
      <c r="J1523" s="17">
        <v>26</v>
      </c>
      <c r="K1523" s="17" t="str">
        <f t="shared" si="48"/>
        <v>085-Office of the Secretary of State</v>
      </c>
      <c r="L1523" s="18" t="str">
        <f t="shared" si="47"/>
        <v>085</v>
      </c>
      <c r="M1523" s="19"/>
      <c r="N1523" s="19"/>
    </row>
    <row r="1524" spans="1:14" ht="15" x14ac:dyDescent="0.25">
      <c r="A1524" s="54" t="s">
        <v>32</v>
      </c>
      <c r="B1524" s="36">
        <v>9.5060026065538992</v>
      </c>
      <c r="C1524" s="37">
        <v>0</v>
      </c>
      <c r="D1524" s="37">
        <v>0</v>
      </c>
      <c r="E1524" s="38">
        <v>0</v>
      </c>
      <c r="F1524" s="37">
        <v>0</v>
      </c>
      <c r="G1524" s="39">
        <v>0</v>
      </c>
      <c r="H1524" s="40">
        <v>9.5060026065538992</v>
      </c>
      <c r="J1524" s="17">
        <v>27</v>
      </c>
      <c r="K1524" s="17" t="str">
        <f t="shared" si="48"/>
        <v>085-Office of the Secretary of State</v>
      </c>
      <c r="L1524" s="18" t="str">
        <f t="shared" si="47"/>
        <v>085</v>
      </c>
      <c r="M1524" s="19" t="s">
        <v>33</v>
      </c>
      <c r="N1524" s="19"/>
    </row>
    <row r="1525" spans="1:14" ht="15" x14ac:dyDescent="0.25">
      <c r="A1525" s="54" t="s">
        <v>34</v>
      </c>
      <c r="B1525" s="36">
        <v>42.849489277455845</v>
      </c>
      <c r="C1525" s="37">
        <v>0</v>
      </c>
      <c r="D1525" s="37">
        <v>0</v>
      </c>
      <c r="E1525" s="38">
        <v>0</v>
      </c>
      <c r="F1525" s="37">
        <v>0</v>
      </c>
      <c r="G1525" s="39">
        <v>0</v>
      </c>
      <c r="H1525" s="40">
        <v>42.849489277455845</v>
      </c>
      <c r="J1525" s="17">
        <v>28</v>
      </c>
      <c r="K1525" s="17" t="str">
        <f t="shared" si="48"/>
        <v>085-Office of the Secretary of State</v>
      </c>
      <c r="L1525" s="18" t="str">
        <f t="shared" si="47"/>
        <v>085</v>
      </c>
      <c r="M1525" s="19" t="s">
        <v>35</v>
      </c>
      <c r="N1525" s="19"/>
    </row>
    <row r="1526" spans="1:14" ht="15" x14ac:dyDescent="0.25">
      <c r="A1526" s="54" t="s">
        <v>36</v>
      </c>
      <c r="B1526" s="36">
        <v>15.082959191939857</v>
      </c>
      <c r="C1526" s="37">
        <v>0</v>
      </c>
      <c r="D1526" s="37">
        <v>0</v>
      </c>
      <c r="E1526" s="38">
        <v>0</v>
      </c>
      <c r="F1526" s="37">
        <v>0</v>
      </c>
      <c r="G1526" s="39">
        <v>0</v>
      </c>
      <c r="H1526" s="40">
        <v>15.082959191939857</v>
      </c>
      <c r="J1526" s="17">
        <v>29</v>
      </c>
      <c r="K1526" s="17" t="str">
        <f t="shared" si="48"/>
        <v>085-Office of the Secretary of State</v>
      </c>
      <c r="L1526" s="18" t="str">
        <f t="shared" si="47"/>
        <v>085</v>
      </c>
      <c r="M1526" s="19" t="s">
        <v>37</v>
      </c>
      <c r="N1526" s="19"/>
    </row>
    <row r="1527" spans="1:14" ht="15" x14ac:dyDescent="0.25">
      <c r="A1527" s="54" t="s">
        <v>38</v>
      </c>
      <c r="B1527" s="36">
        <v>1.067244836346025</v>
      </c>
      <c r="C1527" s="37">
        <v>0</v>
      </c>
      <c r="D1527" s="37">
        <v>0</v>
      </c>
      <c r="E1527" s="38">
        <v>0</v>
      </c>
      <c r="F1527" s="37">
        <v>1</v>
      </c>
      <c r="G1527" s="39">
        <v>1</v>
      </c>
      <c r="H1527" s="40">
        <v>2.067244836346025</v>
      </c>
      <c r="J1527" s="17">
        <v>30</v>
      </c>
      <c r="K1527" s="17" t="str">
        <f t="shared" si="48"/>
        <v>085-Office of the Secretary of State</v>
      </c>
      <c r="L1527" s="18" t="str">
        <f t="shared" si="47"/>
        <v>085</v>
      </c>
      <c r="M1527" s="19" t="s">
        <v>39</v>
      </c>
      <c r="N1527" s="19"/>
    </row>
    <row r="1528" spans="1:14" ht="15" x14ac:dyDescent="0.25">
      <c r="A1528" s="54" t="s">
        <v>40</v>
      </c>
      <c r="B1528" s="36">
        <v>0</v>
      </c>
      <c r="C1528" s="37">
        <v>0</v>
      </c>
      <c r="D1528" s="37">
        <v>0</v>
      </c>
      <c r="E1528" s="38">
        <v>0</v>
      </c>
      <c r="F1528" s="37">
        <v>0</v>
      </c>
      <c r="G1528" s="39">
        <v>0</v>
      </c>
      <c r="H1528" s="40">
        <v>0</v>
      </c>
      <c r="J1528" s="17">
        <v>31</v>
      </c>
      <c r="K1528" s="17" t="str">
        <f t="shared" si="48"/>
        <v>085-Office of the Secretary of State</v>
      </c>
      <c r="L1528" s="18" t="str">
        <f t="shared" si="47"/>
        <v>085</v>
      </c>
      <c r="M1528" s="19" t="s">
        <v>41</v>
      </c>
      <c r="N1528" s="19"/>
    </row>
    <row r="1529" spans="1:14" ht="15" x14ac:dyDescent="0.25">
      <c r="A1529" s="54" t="s">
        <v>42</v>
      </c>
      <c r="B1529" s="36">
        <v>56.273094081815067</v>
      </c>
      <c r="C1529" s="37">
        <v>0</v>
      </c>
      <c r="D1529" s="37">
        <v>0</v>
      </c>
      <c r="E1529" s="38">
        <v>-28</v>
      </c>
      <c r="F1529" s="37">
        <v>-28</v>
      </c>
      <c r="G1529" s="39">
        <v>-56</v>
      </c>
      <c r="H1529" s="40">
        <v>0.27309408181506711</v>
      </c>
      <c r="J1529" s="17">
        <v>32</v>
      </c>
      <c r="K1529" s="17" t="str">
        <f t="shared" si="48"/>
        <v>085-Office of the Secretary of State</v>
      </c>
      <c r="L1529" s="18" t="str">
        <f t="shared" si="47"/>
        <v>085</v>
      </c>
      <c r="M1529" s="19" t="s">
        <v>43</v>
      </c>
      <c r="N1529" s="19"/>
    </row>
    <row r="1530" spans="1:14" ht="15" x14ac:dyDescent="0.25">
      <c r="A1530" s="54" t="s">
        <v>44</v>
      </c>
      <c r="B1530" s="36">
        <v>114.71659708285773</v>
      </c>
      <c r="C1530" s="37">
        <v>0</v>
      </c>
      <c r="D1530" s="37">
        <v>0</v>
      </c>
      <c r="E1530" s="38">
        <v>0</v>
      </c>
      <c r="F1530" s="37">
        <v>0</v>
      </c>
      <c r="G1530" s="39">
        <v>0</v>
      </c>
      <c r="H1530" s="40">
        <v>114.71659708285773</v>
      </c>
      <c r="J1530" s="17">
        <v>33</v>
      </c>
      <c r="K1530" s="17" t="str">
        <f t="shared" si="48"/>
        <v>085-Office of the Secretary of State</v>
      </c>
      <c r="L1530" s="18" t="str">
        <f t="shared" si="47"/>
        <v>085</v>
      </c>
      <c r="M1530" s="19" t="s">
        <v>45</v>
      </c>
      <c r="N1530" s="19"/>
    </row>
    <row r="1531" spans="1:14" ht="15" x14ac:dyDescent="0.25">
      <c r="A1531" s="54" t="s">
        <v>46</v>
      </c>
      <c r="B1531" s="36">
        <v>0</v>
      </c>
      <c r="C1531" s="37">
        <v>0</v>
      </c>
      <c r="D1531" s="37">
        <v>0</v>
      </c>
      <c r="E1531" s="38">
        <v>0</v>
      </c>
      <c r="F1531" s="37">
        <v>0</v>
      </c>
      <c r="G1531" s="39">
        <v>0</v>
      </c>
      <c r="H1531" s="40">
        <v>0</v>
      </c>
      <c r="J1531" s="17">
        <v>34</v>
      </c>
      <c r="K1531" s="17" t="str">
        <f t="shared" si="48"/>
        <v>085-Office of the Secretary of State</v>
      </c>
      <c r="L1531" s="18" t="str">
        <f t="shared" si="47"/>
        <v>085</v>
      </c>
      <c r="M1531" s="19" t="s">
        <v>47</v>
      </c>
      <c r="N1531" s="19"/>
    </row>
    <row r="1532" spans="1:14" ht="15" x14ac:dyDescent="0.25">
      <c r="A1532" s="54" t="s">
        <v>48</v>
      </c>
      <c r="B1532" s="36">
        <v>0</v>
      </c>
      <c r="C1532" s="37">
        <v>0</v>
      </c>
      <c r="D1532" s="37">
        <v>0</v>
      </c>
      <c r="E1532" s="38">
        <v>3</v>
      </c>
      <c r="F1532" s="37">
        <v>2</v>
      </c>
      <c r="G1532" s="39">
        <v>5</v>
      </c>
      <c r="H1532" s="40">
        <v>5</v>
      </c>
      <c r="J1532" s="17">
        <v>35</v>
      </c>
      <c r="K1532" s="17" t="str">
        <f t="shared" si="48"/>
        <v>085-Office of the Secretary of State</v>
      </c>
      <c r="L1532" s="18" t="str">
        <f t="shared" si="47"/>
        <v>085</v>
      </c>
      <c r="M1532" s="56" t="s">
        <v>49</v>
      </c>
      <c r="N1532" s="19"/>
    </row>
    <row r="1533" spans="1:14" ht="15" x14ac:dyDescent="0.25">
      <c r="A1533" s="54" t="s">
        <v>50</v>
      </c>
      <c r="B1533" s="36">
        <v>69.634281958583841</v>
      </c>
      <c r="C1533" s="37">
        <v>0</v>
      </c>
      <c r="D1533" s="37">
        <v>0</v>
      </c>
      <c r="E1533" s="38">
        <v>0</v>
      </c>
      <c r="F1533" s="37">
        <v>0</v>
      </c>
      <c r="G1533" s="39">
        <v>0</v>
      </c>
      <c r="H1533" s="40">
        <v>69.634281958583841</v>
      </c>
      <c r="J1533" s="17">
        <v>36</v>
      </c>
      <c r="K1533" s="17" t="str">
        <f t="shared" si="48"/>
        <v>085-Office of the Secretary of State</v>
      </c>
      <c r="L1533" s="18" t="str">
        <f t="shared" si="47"/>
        <v>085</v>
      </c>
      <c r="M1533" s="19" t="s">
        <v>51</v>
      </c>
      <c r="N1533" s="19"/>
    </row>
    <row r="1534" spans="1:14" ht="15" x14ac:dyDescent="0.25">
      <c r="A1534" s="54" t="s">
        <v>52</v>
      </c>
      <c r="B1534" s="36">
        <v>0</v>
      </c>
      <c r="C1534" s="37">
        <v>0</v>
      </c>
      <c r="D1534" s="37">
        <v>0</v>
      </c>
      <c r="E1534" s="38">
        <v>6</v>
      </c>
      <c r="F1534" s="37">
        <v>5</v>
      </c>
      <c r="G1534" s="39">
        <v>11</v>
      </c>
      <c r="H1534" s="40">
        <v>11</v>
      </c>
      <c r="J1534" s="17">
        <v>37</v>
      </c>
      <c r="K1534" s="17" t="str">
        <f t="shared" si="48"/>
        <v>085-Office of the Secretary of State</v>
      </c>
      <c r="L1534" s="18" t="str">
        <f t="shared" si="47"/>
        <v>085</v>
      </c>
      <c r="M1534" s="56" t="s">
        <v>53</v>
      </c>
      <c r="N1534" s="19"/>
    </row>
    <row r="1535" spans="1:14" ht="15" x14ac:dyDescent="0.25">
      <c r="A1535" s="54" t="s">
        <v>54</v>
      </c>
      <c r="B1535" s="36">
        <v>158.83406252029653</v>
      </c>
      <c r="C1535" s="37">
        <v>0</v>
      </c>
      <c r="D1535" s="37">
        <v>0</v>
      </c>
      <c r="E1535" s="38">
        <v>0</v>
      </c>
      <c r="F1535" s="37">
        <v>0</v>
      </c>
      <c r="G1535" s="39">
        <v>0</v>
      </c>
      <c r="H1535" s="40">
        <v>158.83406252029653</v>
      </c>
      <c r="J1535" s="17">
        <v>38</v>
      </c>
      <c r="K1535" s="17" t="str">
        <f t="shared" si="48"/>
        <v>085-Office of the Secretary of State</v>
      </c>
      <c r="L1535" s="18" t="str">
        <f t="shared" si="47"/>
        <v>085</v>
      </c>
      <c r="M1535" s="19" t="s">
        <v>55</v>
      </c>
      <c r="N1535" s="19"/>
    </row>
    <row r="1536" spans="1:14" ht="15" x14ac:dyDescent="0.25">
      <c r="A1536" s="54" t="s">
        <v>56</v>
      </c>
      <c r="B1536" s="36">
        <v>0</v>
      </c>
      <c r="C1536" s="37">
        <v>0</v>
      </c>
      <c r="D1536" s="37">
        <v>0</v>
      </c>
      <c r="E1536" s="38">
        <v>0</v>
      </c>
      <c r="F1536" s="37">
        <v>0</v>
      </c>
      <c r="G1536" s="39">
        <v>0</v>
      </c>
      <c r="H1536" s="40">
        <v>0</v>
      </c>
      <c r="J1536" s="17">
        <v>39</v>
      </c>
      <c r="K1536" s="17" t="str">
        <f t="shared" si="48"/>
        <v>085-Office of the Secretary of State</v>
      </c>
      <c r="L1536" s="18" t="str">
        <f t="shared" si="47"/>
        <v>085</v>
      </c>
      <c r="M1536" s="19" t="s">
        <v>57</v>
      </c>
      <c r="N1536" s="19"/>
    </row>
    <row r="1537" spans="1:14" ht="15" x14ac:dyDescent="0.25">
      <c r="A1537" s="54" t="s">
        <v>58</v>
      </c>
      <c r="B1537" s="36">
        <v>936.77183661643767</v>
      </c>
      <c r="C1537" s="37">
        <v>0</v>
      </c>
      <c r="D1537" s="37">
        <v>0</v>
      </c>
      <c r="E1537" s="38">
        <v>30</v>
      </c>
      <c r="F1537" s="37">
        <v>47</v>
      </c>
      <c r="G1537" s="39">
        <v>77</v>
      </c>
      <c r="H1537" s="40">
        <v>1013.7718366164377</v>
      </c>
      <c r="J1537" s="17">
        <v>40</v>
      </c>
      <c r="K1537" s="17" t="str">
        <f t="shared" si="48"/>
        <v>085-Office of the Secretary of State</v>
      </c>
      <c r="L1537" s="18" t="str">
        <f t="shared" si="47"/>
        <v>085</v>
      </c>
      <c r="M1537" s="19" t="s">
        <v>59</v>
      </c>
      <c r="N1537" s="19"/>
    </row>
    <row r="1538" spans="1:14" ht="15" x14ac:dyDescent="0.25">
      <c r="A1538" s="54" t="s">
        <v>60</v>
      </c>
      <c r="B1538" s="36">
        <v>0</v>
      </c>
      <c r="C1538" s="37">
        <v>0</v>
      </c>
      <c r="D1538" s="37">
        <v>0</v>
      </c>
      <c r="E1538" s="38">
        <v>6</v>
      </c>
      <c r="F1538" s="37">
        <v>5</v>
      </c>
      <c r="G1538" s="39">
        <v>11</v>
      </c>
      <c r="H1538" s="40">
        <v>11</v>
      </c>
      <c r="J1538" s="17">
        <v>41</v>
      </c>
      <c r="K1538" s="17" t="str">
        <f t="shared" si="48"/>
        <v>085-Office of the Secretary of State</v>
      </c>
      <c r="L1538" s="18" t="str">
        <f t="shared" si="47"/>
        <v>085</v>
      </c>
      <c r="M1538" s="56" t="s">
        <v>61</v>
      </c>
      <c r="N1538" s="19"/>
    </row>
    <row r="1539" spans="1:14" ht="15" x14ac:dyDescent="0.25">
      <c r="A1539" s="54" t="s">
        <v>62</v>
      </c>
      <c r="B1539" s="36">
        <v>0</v>
      </c>
      <c r="C1539" s="37">
        <v>0</v>
      </c>
      <c r="D1539" s="37">
        <v>0</v>
      </c>
      <c r="E1539" s="38">
        <v>19</v>
      </c>
      <c r="F1539" s="37">
        <v>20</v>
      </c>
      <c r="G1539" s="39">
        <v>39</v>
      </c>
      <c r="H1539" s="40">
        <v>39</v>
      </c>
      <c r="J1539" s="17">
        <v>42</v>
      </c>
      <c r="K1539" s="17" t="str">
        <f t="shared" si="48"/>
        <v>085-Office of the Secretary of State</v>
      </c>
      <c r="L1539" s="18" t="str">
        <f t="shared" si="47"/>
        <v>085</v>
      </c>
      <c r="M1539" s="56" t="s">
        <v>63</v>
      </c>
      <c r="N1539" s="19"/>
    </row>
    <row r="1540" spans="1:14" ht="15" customHeight="1" x14ac:dyDescent="0.2">
      <c r="A1540" s="43"/>
      <c r="B1540" s="36"/>
      <c r="C1540" s="37"/>
      <c r="D1540" s="37"/>
      <c r="E1540" s="38"/>
      <c r="F1540" s="37"/>
      <c r="G1540" s="39"/>
      <c r="H1540" s="40"/>
      <c r="J1540" s="17">
        <v>43</v>
      </c>
      <c r="K1540" s="17" t="str">
        <f t="shared" si="48"/>
        <v>085-Office of the Secretary of State</v>
      </c>
      <c r="L1540" s="18" t="str">
        <f t="shared" si="47"/>
        <v>085</v>
      </c>
      <c r="M1540" s="19"/>
      <c r="N1540" s="19"/>
    </row>
    <row r="1541" spans="1:14" x14ac:dyDescent="0.2">
      <c r="A1541" s="44" t="s">
        <v>64</v>
      </c>
      <c r="B1541" s="45">
        <v>1404.7355681722865</v>
      </c>
      <c r="C1541" s="46">
        <v>0</v>
      </c>
      <c r="D1541" s="46">
        <v>0</v>
      </c>
      <c r="E1541" s="47">
        <v>36</v>
      </c>
      <c r="F1541" s="46">
        <v>52</v>
      </c>
      <c r="G1541" s="48">
        <v>88</v>
      </c>
      <c r="H1541" s="49">
        <v>1492.7355681722865</v>
      </c>
      <c r="J1541" s="17">
        <v>44</v>
      </c>
      <c r="K1541" s="17" t="str">
        <f t="shared" si="48"/>
        <v>085-Office of the Secretary of State</v>
      </c>
      <c r="L1541" s="18" t="str">
        <f t="shared" si="47"/>
        <v>085</v>
      </c>
      <c r="M1541" s="19"/>
      <c r="N1541" s="19"/>
    </row>
    <row r="1542" spans="1:14" x14ac:dyDescent="0.2">
      <c r="A1542" s="57"/>
      <c r="B1542" s="39"/>
      <c r="C1542" s="51"/>
      <c r="D1542" s="51"/>
      <c r="E1542" s="52"/>
      <c r="F1542" s="51"/>
      <c r="G1542" s="39"/>
      <c r="H1542" s="53"/>
      <c r="J1542" s="17">
        <v>45</v>
      </c>
      <c r="K1542" s="17" t="str">
        <f t="shared" si="48"/>
        <v>085-Office of the Secretary of State</v>
      </c>
      <c r="L1542" s="18" t="str">
        <f t="shared" si="47"/>
        <v>085</v>
      </c>
      <c r="M1542" s="19"/>
      <c r="N1542" s="19"/>
    </row>
    <row r="1543" spans="1:14" ht="15" x14ac:dyDescent="0.25">
      <c r="A1543" s="54" t="s">
        <v>65</v>
      </c>
      <c r="B1543" s="36">
        <v>130.27113596011787</v>
      </c>
      <c r="C1543" s="37">
        <v>0</v>
      </c>
      <c r="D1543" s="37">
        <v>0</v>
      </c>
      <c r="E1543" s="38">
        <v>0</v>
      </c>
      <c r="F1543" s="37">
        <v>0</v>
      </c>
      <c r="G1543" s="39">
        <v>0</v>
      </c>
      <c r="H1543" s="40">
        <v>130.27113596011787</v>
      </c>
      <c r="J1543" s="17">
        <v>46</v>
      </c>
      <c r="K1543" s="17" t="str">
        <f t="shared" si="48"/>
        <v>085-Office of the Secretary of State</v>
      </c>
      <c r="L1543" s="18" t="str">
        <f t="shared" si="47"/>
        <v>085</v>
      </c>
      <c r="M1543" s="19"/>
      <c r="N1543" s="19"/>
    </row>
    <row r="1544" spans="1:14" ht="15" customHeight="1" x14ac:dyDescent="0.25">
      <c r="A1544" s="54" t="s">
        <v>66</v>
      </c>
      <c r="B1544" s="36">
        <v>140.81370631836671</v>
      </c>
      <c r="C1544" s="37">
        <v>0</v>
      </c>
      <c r="D1544" s="37">
        <v>0</v>
      </c>
      <c r="E1544" s="38">
        <v>0</v>
      </c>
      <c r="F1544" s="37">
        <v>0</v>
      </c>
      <c r="G1544" s="39">
        <v>0</v>
      </c>
      <c r="H1544" s="40">
        <v>140.81370631836671</v>
      </c>
      <c r="J1544" s="17">
        <v>47</v>
      </c>
      <c r="K1544" s="17" t="str">
        <f t="shared" si="48"/>
        <v>085-Office of the Secretary of State</v>
      </c>
      <c r="L1544" s="18" t="str">
        <f t="shared" si="47"/>
        <v>085</v>
      </c>
      <c r="M1544" s="19"/>
      <c r="N1544" s="19"/>
    </row>
    <row r="1545" spans="1:14" ht="15" x14ac:dyDescent="0.25">
      <c r="A1545" s="54" t="s">
        <v>67</v>
      </c>
      <c r="B1545" s="36">
        <v>3341.1863107514087</v>
      </c>
      <c r="C1545" s="37">
        <v>5</v>
      </c>
      <c r="D1545" s="37">
        <v>29</v>
      </c>
      <c r="E1545" s="38">
        <v>2</v>
      </c>
      <c r="F1545" s="37">
        <v>12</v>
      </c>
      <c r="G1545" s="39">
        <v>48</v>
      </c>
      <c r="H1545" s="40">
        <v>3389.1863107514087</v>
      </c>
      <c r="J1545" s="17">
        <v>48</v>
      </c>
      <c r="K1545" s="17" t="str">
        <f t="shared" si="48"/>
        <v>085-Office of the Secretary of State</v>
      </c>
      <c r="L1545" s="18" t="str">
        <f t="shared" si="47"/>
        <v>085</v>
      </c>
      <c r="M1545" s="19"/>
      <c r="N1545" s="19"/>
    </row>
    <row r="1546" spans="1:14" ht="15" x14ac:dyDescent="0.25">
      <c r="A1546" s="54" t="s">
        <v>68</v>
      </c>
      <c r="B1546" s="36">
        <v>4.1669211973121563</v>
      </c>
      <c r="C1546" s="37">
        <v>0</v>
      </c>
      <c r="D1546" s="37">
        <v>0</v>
      </c>
      <c r="E1546" s="38">
        <v>0</v>
      </c>
      <c r="F1546" s="37">
        <v>0</v>
      </c>
      <c r="G1546" s="39">
        <v>0</v>
      </c>
      <c r="H1546" s="40">
        <v>4.1669211973121563</v>
      </c>
      <c r="J1546" s="17">
        <v>49</v>
      </c>
      <c r="K1546" s="17" t="str">
        <f t="shared" si="48"/>
        <v>085-Office of the Secretary of State</v>
      </c>
      <c r="L1546" s="18" t="str">
        <f t="shared" ref="L1546:L1618" si="49">LEFT(K1546,3)</f>
        <v>085</v>
      </c>
      <c r="M1546" s="19"/>
      <c r="N1546" s="19"/>
    </row>
    <row r="1547" spans="1:14" ht="15" customHeight="1" x14ac:dyDescent="0.25">
      <c r="A1547" s="54" t="s">
        <v>69</v>
      </c>
      <c r="B1547" s="36">
        <v>528.44694888919014</v>
      </c>
      <c r="C1547" s="37">
        <v>90</v>
      </c>
      <c r="D1547" s="37">
        <v>90</v>
      </c>
      <c r="E1547" s="38">
        <v>0</v>
      </c>
      <c r="F1547" s="37">
        <v>0</v>
      </c>
      <c r="G1547" s="39">
        <v>180</v>
      </c>
      <c r="H1547" s="40">
        <v>708.44694888919014</v>
      </c>
      <c r="J1547" s="17">
        <v>50</v>
      </c>
      <c r="K1547" s="17" t="str">
        <f t="shared" si="48"/>
        <v>085-Office of the Secretary of State</v>
      </c>
      <c r="L1547" s="18" t="str">
        <f t="shared" si="49"/>
        <v>085</v>
      </c>
      <c r="M1547" s="19"/>
      <c r="N1547" s="19"/>
    </row>
    <row r="1548" spans="1:14" ht="15" x14ac:dyDescent="0.25">
      <c r="A1548" s="54" t="s">
        <v>70</v>
      </c>
      <c r="B1548" s="36">
        <v>23.749748085234586</v>
      </c>
      <c r="C1548" s="37">
        <v>0</v>
      </c>
      <c r="D1548" s="37">
        <v>0</v>
      </c>
      <c r="E1548" s="38">
        <v>0</v>
      </c>
      <c r="F1548" s="37">
        <v>0</v>
      </c>
      <c r="G1548" s="39">
        <v>0</v>
      </c>
      <c r="H1548" s="40">
        <v>23.749748085234586</v>
      </c>
      <c r="J1548" s="17">
        <v>51</v>
      </c>
      <c r="K1548" s="17" t="str">
        <f t="shared" si="48"/>
        <v>085-Office of the Secretary of State</v>
      </c>
      <c r="L1548" s="18" t="str">
        <f t="shared" si="49"/>
        <v>085</v>
      </c>
      <c r="M1548" s="19"/>
      <c r="N1548" s="19"/>
    </row>
    <row r="1549" spans="1:14" ht="15" x14ac:dyDescent="0.25">
      <c r="A1549" s="54" t="s">
        <v>71</v>
      </c>
      <c r="B1549" s="36">
        <v>177.52516655592945</v>
      </c>
      <c r="C1549" s="37">
        <v>0</v>
      </c>
      <c r="D1549" s="37">
        <v>0</v>
      </c>
      <c r="E1549" s="38">
        <v>0</v>
      </c>
      <c r="F1549" s="37">
        <v>0</v>
      </c>
      <c r="G1549" s="39">
        <v>0</v>
      </c>
      <c r="H1549" s="40">
        <v>177.52516655592945</v>
      </c>
      <c r="J1549" s="17">
        <v>52</v>
      </c>
      <c r="K1549" s="17" t="str">
        <f t="shared" si="48"/>
        <v>085-Office of the Secretary of State</v>
      </c>
      <c r="L1549" s="18" t="str">
        <f t="shared" si="49"/>
        <v>085</v>
      </c>
      <c r="M1549" s="19"/>
      <c r="N1549" s="19"/>
    </row>
    <row r="1550" spans="1:14" ht="15" x14ac:dyDescent="0.25">
      <c r="A1550" s="54" t="s">
        <v>72</v>
      </c>
      <c r="B1550" s="36">
        <v>4.6734880879657901</v>
      </c>
      <c r="C1550" s="37">
        <v>0</v>
      </c>
      <c r="D1550" s="37">
        <v>0</v>
      </c>
      <c r="E1550" s="38">
        <v>0</v>
      </c>
      <c r="F1550" s="37">
        <v>0</v>
      </c>
      <c r="G1550" s="39">
        <v>0</v>
      </c>
      <c r="H1550" s="40">
        <v>4.6734880879657901</v>
      </c>
      <c r="J1550" s="17">
        <v>53</v>
      </c>
      <c r="K1550" s="17" t="str">
        <f t="shared" si="48"/>
        <v>085-Office of the Secretary of State</v>
      </c>
      <c r="L1550" s="18" t="str">
        <f t="shared" si="49"/>
        <v>085</v>
      </c>
      <c r="M1550" s="19"/>
      <c r="N1550" s="19"/>
    </row>
    <row r="1551" spans="1:14" ht="15" x14ac:dyDescent="0.25">
      <c r="A1551" s="54" t="s">
        <v>73</v>
      </c>
      <c r="B1551" s="36">
        <v>33.919537184919307</v>
      </c>
      <c r="C1551" s="37">
        <v>0</v>
      </c>
      <c r="D1551" s="37">
        <v>0</v>
      </c>
      <c r="E1551" s="38">
        <v>0</v>
      </c>
      <c r="F1551" s="37">
        <v>0</v>
      </c>
      <c r="G1551" s="39">
        <v>0</v>
      </c>
      <c r="H1551" s="40">
        <v>33.919537184919307</v>
      </c>
      <c r="J1551" s="17">
        <v>54</v>
      </c>
      <c r="K1551" s="17" t="str">
        <f t="shared" si="48"/>
        <v>085-Office of the Secretary of State</v>
      </c>
      <c r="L1551" s="18" t="str">
        <f t="shared" si="49"/>
        <v>085</v>
      </c>
      <c r="M1551" s="19"/>
      <c r="N1551" s="19"/>
    </row>
    <row r="1552" spans="1:14" ht="15" x14ac:dyDescent="0.25">
      <c r="A1552" s="54" t="s">
        <v>74</v>
      </c>
      <c r="B1552" s="36">
        <v>83.763286499694573</v>
      </c>
      <c r="C1552" s="37">
        <v>0</v>
      </c>
      <c r="D1552" s="37">
        <v>-2</v>
      </c>
      <c r="E1552" s="38">
        <v>2</v>
      </c>
      <c r="F1552" s="37">
        <v>1</v>
      </c>
      <c r="G1552" s="39">
        <v>1</v>
      </c>
      <c r="H1552" s="40">
        <v>84.763286499694573</v>
      </c>
      <c r="J1552" s="17">
        <v>55</v>
      </c>
      <c r="K1552" s="17" t="str">
        <f t="shared" si="48"/>
        <v>085-Office of the Secretary of State</v>
      </c>
      <c r="L1552" s="18" t="str">
        <f t="shared" si="49"/>
        <v>085</v>
      </c>
      <c r="M1552" s="19"/>
      <c r="N1552" s="19"/>
    </row>
    <row r="1553" spans="1:14" ht="15" x14ac:dyDescent="0.25">
      <c r="A1553" s="54" t="s">
        <v>75</v>
      </c>
      <c r="B1553" s="36">
        <v>38.323016689905032</v>
      </c>
      <c r="C1553" s="37">
        <v>0</v>
      </c>
      <c r="D1553" s="37">
        <v>0</v>
      </c>
      <c r="E1553" s="38">
        <v>5</v>
      </c>
      <c r="F1553" s="37">
        <v>3</v>
      </c>
      <c r="G1553" s="39">
        <v>8</v>
      </c>
      <c r="H1553" s="40">
        <v>46.323016689905032</v>
      </c>
      <c r="J1553" s="17">
        <v>56</v>
      </c>
      <c r="K1553" s="17" t="str">
        <f t="shared" si="48"/>
        <v>085-Office of the Secretary of State</v>
      </c>
      <c r="L1553" s="18" t="str">
        <f t="shared" si="49"/>
        <v>085</v>
      </c>
      <c r="M1553" s="19"/>
      <c r="N1553" s="19"/>
    </row>
    <row r="1554" spans="1:14" ht="15" x14ac:dyDescent="0.25">
      <c r="A1554" s="54" t="s">
        <v>76</v>
      </c>
      <c r="B1554" s="36">
        <v>2.0846266949844794</v>
      </c>
      <c r="C1554" s="37">
        <v>0</v>
      </c>
      <c r="D1554" s="37">
        <v>0</v>
      </c>
      <c r="E1554" s="38">
        <v>0</v>
      </c>
      <c r="F1554" s="37">
        <v>0</v>
      </c>
      <c r="G1554" s="39">
        <v>0</v>
      </c>
      <c r="H1554" s="40">
        <v>2.0846266949844794</v>
      </c>
      <c r="J1554" s="17">
        <v>57</v>
      </c>
      <c r="K1554" s="17" t="str">
        <f t="shared" si="48"/>
        <v>085-Office of the Secretary of State</v>
      </c>
      <c r="L1554" s="18" t="str">
        <f t="shared" si="49"/>
        <v>085</v>
      </c>
      <c r="M1554" s="19"/>
      <c r="N1554" s="19"/>
    </row>
    <row r="1555" spans="1:14" ht="15" x14ac:dyDescent="0.25">
      <c r="A1555" s="54" t="s">
        <v>77</v>
      </c>
      <c r="B1555" s="36">
        <v>286.3932379356765</v>
      </c>
      <c r="C1555" s="37">
        <v>0</v>
      </c>
      <c r="D1555" s="37">
        <v>0</v>
      </c>
      <c r="E1555" s="38">
        <v>0</v>
      </c>
      <c r="F1555" s="37">
        <v>0</v>
      </c>
      <c r="G1555" s="39">
        <v>0</v>
      </c>
      <c r="H1555" s="40">
        <v>286.3932379356765</v>
      </c>
      <c r="J1555" s="17">
        <v>58</v>
      </c>
      <c r="K1555" s="17" t="str">
        <f t="shared" si="48"/>
        <v>085-Office of the Secretary of State</v>
      </c>
      <c r="L1555" s="18" t="str">
        <f t="shared" si="49"/>
        <v>085</v>
      </c>
      <c r="M1555" s="19"/>
      <c r="N1555" s="19"/>
    </row>
    <row r="1556" spans="1:14" ht="15" x14ac:dyDescent="0.25">
      <c r="A1556" s="54" t="s">
        <v>78</v>
      </c>
      <c r="B1556" s="36">
        <v>0</v>
      </c>
      <c r="C1556" s="37">
        <v>0</v>
      </c>
      <c r="D1556" s="37">
        <v>0</v>
      </c>
      <c r="E1556" s="38">
        <v>0</v>
      </c>
      <c r="F1556" s="37">
        <v>0</v>
      </c>
      <c r="G1556" s="39">
        <v>0</v>
      </c>
      <c r="H1556" s="40">
        <v>0</v>
      </c>
      <c r="J1556" s="17">
        <v>59</v>
      </c>
      <c r="K1556" s="17" t="str">
        <f t="shared" si="48"/>
        <v>085-Office of the Secretary of State</v>
      </c>
      <c r="L1556" s="18" t="str">
        <f t="shared" si="49"/>
        <v>085</v>
      </c>
      <c r="M1556" s="19"/>
      <c r="N1556" s="19"/>
    </row>
    <row r="1557" spans="1:14" ht="15" x14ac:dyDescent="0.25">
      <c r="A1557" s="54" t="s">
        <v>79</v>
      </c>
      <c r="B1557" s="36">
        <v>0</v>
      </c>
      <c r="C1557" s="37">
        <v>0</v>
      </c>
      <c r="D1557" s="37">
        <v>0</v>
      </c>
      <c r="E1557" s="38">
        <v>0</v>
      </c>
      <c r="F1557" s="37">
        <v>0</v>
      </c>
      <c r="G1557" s="39">
        <v>0</v>
      </c>
      <c r="H1557" s="40">
        <v>0</v>
      </c>
      <c r="J1557" s="17">
        <v>60</v>
      </c>
      <c r="K1557" s="17" t="str">
        <f t="shared" si="48"/>
        <v>085-Office of the Secretary of State</v>
      </c>
      <c r="L1557" s="18" t="str">
        <f t="shared" si="49"/>
        <v>085</v>
      </c>
      <c r="M1557" s="19"/>
      <c r="N1557" s="19"/>
    </row>
    <row r="1558" spans="1:14" ht="15" customHeight="1" x14ac:dyDescent="0.25">
      <c r="A1558" s="54"/>
      <c r="B1558" s="36"/>
      <c r="C1558" s="37"/>
      <c r="D1558" s="37"/>
      <c r="E1558" s="38"/>
      <c r="F1558" s="37"/>
      <c r="G1558" s="39"/>
      <c r="H1558" s="40"/>
      <c r="J1558" s="17">
        <v>61</v>
      </c>
      <c r="K1558" s="17" t="str">
        <f t="shared" si="48"/>
        <v>085-Office of the Secretary of State</v>
      </c>
      <c r="L1558" s="18" t="str">
        <f t="shared" si="49"/>
        <v>085</v>
      </c>
      <c r="M1558" s="19"/>
      <c r="N1558" s="19"/>
    </row>
    <row r="1559" spans="1:14" x14ac:dyDescent="0.2">
      <c r="A1559" s="44" t="s">
        <v>80</v>
      </c>
      <c r="B1559" s="45">
        <v>4795.3171308507062</v>
      </c>
      <c r="C1559" s="46">
        <v>95</v>
      </c>
      <c r="D1559" s="46">
        <v>117</v>
      </c>
      <c r="E1559" s="47">
        <v>9</v>
      </c>
      <c r="F1559" s="46">
        <v>16</v>
      </c>
      <c r="G1559" s="48">
        <v>237</v>
      </c>
      <c r="H1559" s="49">
        <v>5032.3171308507062</v>
      </c>
      <c r="J1559" s="17">
        <v>62</v>
      </c>
      <c r="K1559" s="17" t="str">
        <f t="shared" si="48"/>
        <v>085-Office of the Secretary of State</v>
      </c>
      <c r="L1559" s="18" t="str">
        <f t="shared" si="49"/>
        <v>085</v>
      </c>
      <c r="M1559" s="19"/>
      <c r="N1559" s="19"/>
    </row>
    <row r="1560" spans="1:14" ht="15" customHeight="1" x14ac:dyDescent="0.25">
      <c r="A1560" s="54"/>
      <c r="B1560" s="36"/>
      <c r="C1560" s="37"/>
      <c r="D1560" s="37"/>
      <c r="E1560" s="38"/>
      <c r="F1560" s="37"/>
      <c r="G1560" s="39"/>
      <c r="H1560" s="40"/>
      <c r="J1560" s="17">
        <v>63</v>
      </c>
      <c r="K1560" s="17" t="str">
        <f t="shared" si="48"/>
        <v>085-Office of the Secretary of State</v>
      </c>
      <c r="L1560" s="18" t="str">
        <f t="shared" si="49"/>
        <v>085</v>
      </c>
      <c r="M1560" s="19"/>
      <c r="N1560" s="19"/>
    </row>
    <row r="1561" spans="1:14" ht="15" x14ac:dyDescent="0.25">
      <c r="A1561" s="54" t="s">
        <v>81</v>
      </c>
      <c r="B1561" s="36">
        <v>72.35166590630331</v>
      </c>
      <c r="C1561" s="37">
        <v>0</v>
      </c>
      <c r="D1561" s="37">
        <v>0</v>
      </c>
      <c r="E1561" s="38">
        <v>0</v>
      </c>
      <c r="F1561" s="37">
        <v>1</v>
      </c>
      <c r="G1561" s="39">
        <v>1</v>
      </c>
      <c r="H1561" s="40">
        <v>73.35166590630331</v>
      </c>
      <c r="J1561" s="17">
        <v>64</v>
      </c>
      <c r="K1561" s="17" t="str">
        <f t="shared" si="48"/>
        <v>085-Office of the Secretary of State</v>
      </c>
      <c r="L1561" s="18" t="str">
        <f t="shared" si="49"/>
        <v>085</v>
      </c>
      <c r="M1561" s="19"/>
      <c r="N1561" s="19"/>
    </row>
    <row r="1562" spans="1:14" x14ac:dyDescent="0.2">
      <c r="A1562" s="44" t="s">
        <v>82</v>
      </c>
      <c r="B1562" s="45">
        <v>72.35166590630331</v>
      </c>
      <c r="C1562" s="46">
        <v>0</v>
      </c>
      <c r="D1562" s="46">
        <v>0</v>
      </c>
      <c r="E1562" s="47">
        <v>0</v>
      </c>
      <c r="F1562" s="46">
        <v>1</v>
      </c>
      <c r="G1562" s="48">
        <v>1</v>
      </c>
      <c r="H1562" s="49">
        <v>73.35166590630331</v>
      </c>
      <c r="J1562" s="17">
        <v>65</v>
      </c>
      <c r="K1562" s="17" t="str">
        <f t="shared" si="48"/>
        <v>085-Office of the Secretary of State</v>
      </c>
      <c r="L1562" s="18" t="str">
        <f t="shared" si="49"/>
        <v>085</v>
      </c>
      <c r="M1562" s="19"/>
      <c r="N1562" s="19"/>
    </row>
    <row r="1563" spans="1:14" ht="15" x14ac:dyDescent="0.25">
      <c r="A1563" s="54"/>
      <c r="B1563" s="54"/>
      <c r="C1563" s="54"/>
      <c r="D1563" s="54"/>
      <c r="E1563" s="54"/>
      <c r="F1563" s="54"/>
      <c r="G1563" s="54"/>
      <c r="H1563" s="54"/>
      <c r="J1563" s="17">
        <v>66</v>
      </c>
      <c r="K1563" s="17" t="str">
        <f t="shared" si="48"/>
        <v>085-Office of the Secretary of State</v>
      </c>
      <c r="L1563" s="18" t="str">
        <f t="shared" si="49"/>
        <v>085</v>
      </c>
      <c r="M1563" s="19"/>
      <c r="N1563" s="19"/>
    </row>
    <row r="1564" spans="1:14" x14ac:dyDescent="0.2">
      <c r="A1564" s="58"/>
      <c r="B1564" s="39"/>
      <c r="C1564" s="51"/>
      <c r="D1564" s="51"/>
      <c r="E1564" s="52"/>
      <c r="F1564" s="51"/>
      <c r="G1564" s="39"/>
      <c r="H1564" s="53"/>
      <c r="J1564" s="17">
        <v>67</v>
      </c>
      <c r="K1564" s="17" t="str">
        <f t="shared" si="48"/>
        <v>085-Office of the Secretary of State</v>
      </c>
      <c r="L1564" s="18" t="str">
        <f t="shared" si="49"/>
        <v>085</v>
      </c>
      <c r="M1564" s="19"/>
      <c r="N1564" s="19"/>
    </row>
    <row r="1565" spans="1:14" x14ac:dyDescent="0.2">
      <c r="A1565" s="59" t="s">
        <v>83</v>
      </c>
      <c r="B1565" s="60">
        <v>7971.6224436756211</v>
      </c>
      <c r="C1565" s="61">
        <v>101</v>
      </c>
      <c r="D1565" s="61">
        <v>119</v>
      </c>
      <c r="E1565" s="62">
        <v>249</v>
      </c>
      <c r="F1565" s="61">
        <v>732</v>
      </c>
      <c r="G1565" s="60">
        <v>1201</v>
      </c>
      <c r="H1565" s="63">
        <v>9172.6224436756202</v>
      </c>
      <c r="J1565" s="17">
        <v>68</v>
      </c>
      <c r="K1565" s="17" t="str">
        <f t="shared" si="48"/>
        <v>085-Office of the Secretary of State</v>
      </c>
      <c r="L1565" s="18" t="str">
        <f t="shared" si="49"/>
        <v>085</v>
      </c>
      <c r="M1565" s="19"/>
      <c r="N1565" s="19"/>
    </row>
    <row r="1566" spans="1:14" x14ac:dyDescent="0.2">
      <c r="A1566" s="64"/>
      <c r="B1566" s="65"/>
      <c r="C1566" s="65"/>
      <c r="D1566" s="65"/>
      <c r="E1566" s="65"/>
      <c r="F1566" s="65"/>
      <c r="G1566" s="65"/>
      <c r="H1566" s="65"/>
      <c r="J1566" s="17">
        <v>1</v>
      </c>
      <c r="K1566" s="17" t="str">
        <f>IF(J1566=7,A1359,IF(J1566&gt;7,K1556,""))</f>
        <v/>
      </c>
      <c r="L1566" s="18" t="str">
        <f t="shared" si="49"/>
        <v/>
      </c>
      <c r="M1566" s="19"/>
      <c r="N1566" s="19"/>
    </row>
    <row r="1567" spans="1:14" x14ac:dyDescent="0.2">
      <c r="A1567" s="64"/>
      <c r="B1567" s="65"/>
      <c r="C1567" s="65"/>
      <c r="D1567" s="65"/>
      <c r="E1567" s="65"/>
      <c r="F1567" s="65"/>
      <c r="G1567" s="65"/>
      <c r="H1567" s="65"/>
      <c r="J1567" s="17">
        <v>2</v>
      </c>
      <c r="K1567" s="17" t="str">
        <f>IF(J1567=7,A1360,IF(J1567&gt;7,K1566,""))</f>
        <v/>
      </c>
      <c r="L1567" s="18" t="str">
        <f t="shared" si="49"/>
        <v/>
      </c>
      <c r="M1567" s="19"/>
      <c r="N1567" s="19"/>
    </row>
    <row r="1568" spans="1:14" ht="15" x14ac:dyDescent="0.25">
      <c r="A1568"/>
      <c r="B1568"/>
      <c r="C1568"/>
      <c r="D1568"/>
      <c r="E1568"/>
      <c r="F1568"/>
      <c r="G1568"/>
      <c r="H1568"/>
      <c r="J1568" s="17">
        <v>3</v>
      </c>
      <c r="K1568" s="17" t="str">
        <f>IF(J1568=7,A1361,IF(J1568&gt;7,K1567,""))</f>
        <v/>
      </c>
      <c r="L1568" s="18" t="str">
        <f t="shared" si="49"/>
        <v/>
      </c>
      <c r="M1568" s="19"/>
      <c r="N1568" s="19"/>
    </row>
    <row r="1569" spans="1:14" ht="15" x14ac:dyDescent="0.25">
      <c r="A1569"/>
      <c r="B1569"/>
      <c r="C1569"/>
      <c r="D1569"/>
      <c r="E1569"/>
      <c r="F1569"/>
      <c r="G1569"/>
      <c r="H1569"/>
      <c r="J1569" s="17">
        <v>4</v>
      </c>
      <c r="K1569" s="17" t="str">
        <f>IF(J1569=7,A1362,IF(J1569&gt;7,K1568,""))</f>
        <v/>
      </c>
      <c r="L1569" s="18" t="str">
        <f t="shared" si="49"/>
        <v/>
      </c>
      <c r="M1569" s="19"/>
      <c r="N1569" s="19"/>
    </row>
    <row r="1570" spans="1:14" ht="15" customHeight="1" x14ac:dyDescent="0.25">
      <c r="A1570" s="21" t="s">
        <v>7</v>
      </c>
      <c r="B1570" s="22"/>
      <c r="C1570" s="22"/>
      <c r="D1570" s="22"/>
      <c r="E1570" s="22"/>
      <c r="F1570" s="22"/>
      <c r="G1570" s="22"/>
      <c r="H1570" s="22"/>
      <c r="J1570" s="17">
        <v>5</v>
      </c>
      <c r="K1570" s="17" t="str">
        <f>IF(J1570=7,A1363,IF(J1570&gt;7,K1569,""))</f>
        <v/>
      </c>
      <c r="L1570" s="18" t="str">
        <f t="shared" si="49"/>
        <v/>
      </c>
      <c r="M1570" s="19"/>
      <c r="N1570" s="19"/>
    </row>
    <row r="1571" spans="1:14" ht="15" x14ac:dyDescent="0.25">
      <c r="A1571" s="23" t="s">
        <v>8</v>
      </c>
      <c r="B1571" s="24"/>
      <c r="C1571" s="24"/>
      <c r="D1571" s="24"/>
      <c r="E1571" s="24"/>
      <c r="F1571" s="24"/>
      <c r="G1571" s="24"/>
      <c r="H1571" s="24"/>
      <c r="J1571" s="17">
        <v>6</v>
      </c>
      <c r="K1571" s="17" t="str">
        <f>IF(J1571=7,A1364,IF(J1571&gt;7,K1570,""))</f>
        <v/>
      </c>
      <c r="L1571" s="18" t="str">
        <f t="shared" si="49"/>
        <v/>
      </c>
      <c r="M1571" s="19"/>
      <c r="N1571" s="19"/>
    </row>
    <row r="1572" spans="1:14" ht="15" x14ac:dyDescent="0.25">
      <c r="A1572" s="25" t="s">
        <v>106</v>
      </c>
      <c r="B1572" s="22"/>
      <c r="C1572" s="22"/>
      <c r="D1572" s="22"/>
      <c r="E1572" s="22"/>
      <c r="F1572" s="22"/>
      <c r="G1572" s="22"/>
      <c r="H1572" s="22"/>
      <c r="J1572" s="17">
        <v>7</v>
      </c>
      <c r="K1572" s="17" t="str">
        <f>IF(J1572=7,A1572,IF(J1572&gt;7,K1571,""))</f>
        <v>086-Governor's Office of Indian Affairs</v>
      </c>
      <c r="L1572" s="18" t="str">
        <f t="shared" si="49"/>
        <v>086</v>
      </c>
      <c r="M1572" s="19"/>
      <c r="N1572" s="19"/>
    </row>
    <row r="1573" spans="1:14" ht="15" x14ac:dyDescent="0.25">
      <c r="A1573" s="25"/>
      <c r="B1573" s="22"/>
      <c r="C1573" s="22"/>
      <c r="D1573" s="22"/>
      <c r="E1573" s="22"/>
      <c r="F1573" s="22"/>
      <c r="G1573" s="22"/>
      <c r="H1573" s="22"/>
      <c r="J1573" s="17">
        <v>8</v>
      </c>
      <c r="K1573" s="17" t="str">
        <f t="shared" ref="K1573:K1633" si="50">IF(J1573=7,A1366,IF(J1573&gt;7,K1572,""))</f>
        <v>086-Governor's Office of Indian Affairs</v>
      </c>
      <c r="L1573" s="18" t="str">
        <f t="shared" si="49"/>
        <v>086</v>
      </c>
      <c r="M1573" s="19"/>
      <c r="N1573" s="19"/>
    </row>
    <row r="1574" spans="1:14" ht="15" x14ac:dyDescent="0.25">
      <c r="A1574" s="26"/>
      <c r="B1574" s="27"/>
      <c r="C1574" s="94" t="s">
        <v>10</v>
      </c>
      <c r="D1574" s="95"/>
      <c r="E1574" s="94" t="s">
        <v>11</v>
      </c>
      <c r="F1574" s="95"/>
      <c r="G1574" s="28"/>
      <c r="H1574" s="28"/>
      <c r="J1574" s="17">
        <v>9</v>
      </c>
      <c r="K1574" s="17" t="str">
        <f t="shared" si="50"/>
        <v>086-Governor's Office of Indian Affairs</v>
      </c>
      <c r="L1574" s="18" t="str">
        <f t="shared" si="49"/>
        <v>086</v>
      </c>
      <c r="M1574" s="19"/>
      <c r="N1574" s="19"/>
    </row>
    <row r="1575" spans="1:14" ht="24" x14ac:dyDescent="0.2">
      <c r="A1575" s="29" t="s">
        <v>12</v>
      </c>
      <c r="B1575" s="30" t="s">
        <v>13</v>
      </c>
      <c r="C1575" s="31" t="s">
        <v>14</v>
      </c>
      <c r="D1575" s="32" t="s">
        <v>15</v>
      </c>
      <c r="E1575" s="31" t="s">
        <v>14</v>
      </c>
      <c r="F1575" s="32" t="s">
        <v>15</v>
      </c>
      <c r="G1575" s="33" t="s">
        <v>16</v>
      </c>
      <c r="H1575" s="33" t="s">
        <v>17</v>
      </c>
      <c r="J1575" s="17">
        <v>10</v>
      </c>
      <c r="K1575" s="17" t="str">
        <f t="shared" si="50"/>
        <v>086-Governor's Office of Indian Affairs</v>
      </c>
      <c r="L1575" s="18" t="str">
        <f t="shared" si="49"/>
        <v>086</v>
      </c>
      <c r="M1575" s="19"/>
      <c r="N1575" s="19"/>
    </row>
    <row r="1576" spans="1:14" ht="15" customHeight="1" x14ac:dyDescent="0.25">
      <c r="A1576" s="35" t="s">
        <v>20</v>
      </c>
      <c r="B1576" s="36">
        <v>0.5441338614070993</v>
      </c>
      <c r="C1576" s="37">
        <v>0</v>
      </c>
      <c r="D1576" s="37">
        <v>0</v>
      </c>
      <c r="E1576" s="38">
        <v>0</v>
      </c>
      <c r="F1576" s="37">
        <v>0</v>
      </c>
      <c r="G1576" s="39">
        <v>0</v>
      </c>
      <c r="H1576" s="40">
        <v>0.5441338614070993</v>
      </c>
      <c r="J1576" s="17">
        <v>11</v>
      </c>
      <c r="K1576" s="17" t="str">
        <f t="shared" si="50"/>
        <v>086-Governor's Office of Indian Affairs</v>
      </c>
      <c r="L1576" s="18" t="str">
        <f t="shared" si="49"/>
        <v>086</v>
      </c>
      <c r="M1576" s="19" t="s">
        <v>21</v>
      </c>
      <c r="N1576" s="19"/>
    </row>
    <row r="1577" spans="1:14" ht="15" x14ac:dyDescent="0.25">
      <c r="A1577" s="42" t="s">
        <v>22</v>
      </c>
      <c r="B1577" s="36">
        <v>0.24866905801127853</v>
      </c>
      <c r="C1577" s="37">
        <v>0</v>
      </c>
      <c r="D1577" s="37">
        <v>0</v>
      </c>
      <c r="E1577" s="38">
        <v>0</v>
      </c>
      <c r="F1577" s="37">
        <v>0</v>
      </c>
      <c r="G1577" s="39">
        <v>0</v>
      </c>
      <c r="H1577" s="40">
        <v>0.24866905801127853</v>
      </c>
      <c r="J1577" s="17">
        <v>12</v>
      </c>
      <c r="K1577" s="17" t="str">
        <f t="shared" si="50"/>
        <v>086-Governor's Office of Indian Affairs</v>
      </c>
      <c r="L1577" s="18" t="str">
        <f t="shared" si="49"/>
        <v>086</v>
      </c>
      <c r="M1577" s="19"/>
      <c r="N1577" s="19"/>
    </row>
    <row r="1578" spans="1:14" ht="15" customHeight="1" x14ac:dyDescent="0.25">
      <c r="A1578" s="42" t="s">
        <v>23</v>
      </c>
      <c r="B1578" s="36">
        <v>0</v>
      </c>
      <c r="C1578" s="37">
        <v>0</v>
      </c>
      <c r="D1578" s="37">
        <v>0</v>
      </c>
      <c r="E1578" s="38">
        <v>0</v>
      </c>
      <c r="F1578" s="37">
        <v>0</v>
      </c>
      <c r="G1578" s="39">
        <v>0</v>
      </c>
      <c r="H1578" s="40">
        <v>0</v>
      </c>
      <c r="J1578" s="17">
        <v>13</v>
      </c>
      <c r="K1578" s="17" t="str">
        <f t="shared" si="50"/>
        <v>086-Governor's Office of Indian Affairs</v>
      </c>
      <c r="L1578" s="18" t="str">
        <f t="shared" si="49"/>
        <v>086</v>
      </c>
      <c r="M1578" s="19"/>
      <c r="N1578" s="19"/>
    </row>
    <row r="1579" spans="1:14" ht="15" x14ac:dyDescent="0.25">
      <c r="A1579" s="42" t="s">
        <v>24</v>
      </c>
      <c r="B1579" s="36">
        <v>0</v>
      </c>
      <c r="C1579" s="37">
        <v>0</v>
      </c>
      <c r="D1579" s="37">
        <v>0</v>
      </c>
      <c r="E1579" s="38">
        <v>0</v>
      </c>
      <c r="F1579" s="37">
        <v>0</v>
      </c>
      <c r="G1579" s="39">
        <v>0</v>
      </c>
      <c r="H1579" s="40">
        <v>0</v>
      </c>
      <c r="J1579" s="17">
        <v>14</v>
      </c>
      <c r="K1579" s="17" t="str">
        <f t="shared" si="50"/>
        <v>086-Governor's Office of Indian Affairs</v>
      </c>
      <c r="L1579" s="18" t="str">
        <f t="shared" si="49"/>
        <v>086</v>
      </c>
      <c r="M1579" s="19"/>
      <c r="N1579" s="19"/>
    </row>
    <row r="1580" spans="1:14" ht="15" x14ac:dyDescent="0.25">
      <c r="A1580" s="42" t="s">
        <v>25</v>
      </c>
      <c r="B1580" s="36">
        <v>0</v>
      </c>
      <c r="C1580" s="37">
        <v>0</v>
      </c>
      <c r="D1580" s="37">
        <v>0</v>
      </c>
      <c r="E1580" s="38">
        <v>0</v>
      </c>
      <c r="F1580" s="37">
        <v>0</v>
      </c>
      <c r="G1580" s="39">
        <v>0</v>
      </c>
      <c r="H1580" s="40">
        <v>0</v>
      </c>
      <c r="J1580" s="17">
        <v>15</v>
      </c>
      <c r="K1580" s="17" t="str">
        <f t="shared" si="50"/>
        <v>086-Governor's Office of Indian Affairs</v>
      </c>
      <c r="L1580" s="18" t="str">
        <f t="shared" si="49"/>
        <v>086</v>
      </c>
      <c r="M1580" s="19"/>
      <c r="N1580" s="19"/>
    </row>
    <row r="1581" spans="1:14" ht="15" x14ac:dyDescent="0.25">
      <c r="A1581" s="42" t="s">
        <v>26</v>
      </c>
      <c r="B1581" s="36">
        <v>1.7439994446384204</v>
      </c>
      <c r="C1581" s="37">
        <v>0</v>
      </c>
      <c r="D1581" s="37">
        <v>1</v>
      </c>
      <c r="E1581" s="38">
        <v>0</v>
      </c>
      <c r="F1581" s="37">
        <v>0</v>
      </c>
      <c r="G1581" s="39">
        <v>1</v>
      </c>
      <c r="H1581" s="40">
        <v>2.7439994446384204</v>
      </c>
      <c r="J1581" s="17">
        <v>16</v>
      </c>
      <c r="K1581" s="17" t="str">
        <f t="shared" si="50"/>
        <v>086-Governor's Office of Indian Affairs</v>
      </c>
      <c r="L1581" s="18" t="str">
        <f t="shared" si="49"/>
        <v>086</v>
      </c>
      <c r="M1581" s="19"/>
      <c r="N1581" s="19"/>
    </row>
    <row r="1582" spans="1:14" ht="15" x14ac:dyDescent="0.25">
      <c r="A1582" s="42" t="s">
        <v>27</v>
      </c>
      <c r="B1582" s="36">
        <v>2.0363682494967299</v>
      </c>
      <c r="C1582" s="37">
        <v>0</v>
      </c>
      <c r="D1582" s="37">
        <v>0</v>
      </c>
      <c r="E1582" s="38">
        <v>0</v>
      </c>
      <c r="F1582" s="37">
        <v>0</v>
      </c>
      <c r="G1582" s="39">
        <v>0</v>
      </c>
      <c r="H1582" s="40">
        <v>2.0363682494967299</v>
      </c>
      <c r="J1582" s="17">
        <v>17</v>
      </c>
      <c r="K1582" s="17" t="str">
        <f t="shared" si="50"/>
        <v>086-Governor's Office of Indian Affairs</v>
      </c>
      <c r="L1582" s="18" t="str">
        <f t="shared" si="49"/>
        <v>086</v>
      </c>
      <c r="M1582" s="19"/>
      <c r="N1582" s="19"/>
    </row>
    <row r="1583" spans="1:14" x14ac:dyDescent="0.2">
      <c r="A1583" s="43"/>
      <c r="B1583" s="36"/>
      <c r="C1583" s="37"/>
      <c r="D1583" s="37"/>
      <c r="E1583" s="38"/>
      <c r="F1583" s="37"/>
      <c r="G1583" s="39"/>
      <c r="H1583" s="40"/>
      <c r="J1583" s="17">
        <v>18</v>
      </c>
      <c r="K1583" s="17" t="str">
        <f t="shared" si="50"/>
        <v>086-Governor's Office of Indian Affairs</v>
      </c>
      <c r="L1583" s="18" t="str">
        <f t="shared" si="49"/>
        <v>086</v>
      </c>
      <c r="M1583" s="19"/>
      <c r="N1583" s="19"/>
    </row>
    <row r="1584" spans="1:14" x14ac:dyDescent="0.2">
      <c r="A1584" s="44"/>
      <c r="B1584" s="45">
        <v>4.5731706135535282</v>
      </c>
      <c r="C1584" s="46">
        <v>0</v>
      </c>
      <c r="D1584" s="46">
        <v>1</v>
      </c>
      <c r="E1584" s="47">
        <v>0</v>
      </c>
      <c r="F1584" s="46">
        <v>0</v>
      </c>
      <c r="G1584" s="48">
        <v>1</v>
      </c>
      <c r="H1584" s="49">
        <v>5.5731706135535282</v>
      </c>
      <c r="J1584" s="17">
        <v>19</v>
      </c>
      <c r="K1584" s="17" t="str">
        <f t="shared" si="50"/>
        <v>086-Governor's Office of Indian Affairs</v>
      </c>
      <c r="L1584" s="18" t="str">
        <f t="shared" si="49"/>
        <v>086</v>
      </c>
      <c r="M1584" s="19"/>
      <c r="N1584" s="19"/>
    </row>
    <row r="1585" spans="1:14" x14ac:dyDescent="0.2">
      <c r="A1585" s="50"/>
      <c r="B1585" s="39"/>
      <c r="C1585" s="51"/>
      <c r="D1585" s="51"/>
      <c r="E1585" s="52"/>
      <c r="F1585" s="51"/>
      <c r="G1585" s="39"/>
      <c r="H1585" s="53"/>
      <c r="J1585" s="17">
        <v>20</v>
      </c>
      <c r="K1585" s="17" t="str">
        <f t="shared" si="50"/>
        <v>086-Governor's Office of Indian Affairs</v>
      </c>
      <c r="L1585" s="18" t="str">
        <f t="shared" si="49"/>
        <v>086</v>
      </c>
      <c r="M1585" s="19"/>
      <c r="N1585" s="19"/>
    </row>
    <row r="1586" spans="1:14" ht="15" x14ac:dyDescent="0.25">
      <c r="A1586" s="42" t="s">
        <v>28</v>
      </c>
      <c r="B1586" s="36">
        <v>0.9708020482908879</v>
      </c>
      <c r="C1586" s="37">
        <v>0</v>
      </c>
      <c r="D1586" s="37">
        <v>0</v>
      </c>
      <c r="E1586" s="38">
        <v>-1</v>
      </c>
      <c r="F1586" s="37">
        <v>1</v>
      </c>
      <c r="G1586" s="39">
        <v>0</v>
      </c>
      <c r="H1586" s="40">
        <v>0.9708020482908879</v>
      </c>
      <c r="J1586" s="17">
        <v>21</v>
      </c>
      <c r="K1586" s="17" t="str">
        <f t="shared" si="50"/>
        <v>086-Governor's Office of Indian Affairs</v>
      </c>
      <c r="L1586" s="18" t="str">
        <f t="shared" si="49"/>
        <v>086</v>
      </c>
      <c r="M1586" s="19"/>
      <c r="N1586" s="19"/>
    </row>
    <row r="1587" spans="1:14" ht="15" x14ac:dyDescent="0.25">
      <c r="A1587" s="42" t="s">
        <v>29</v>
      </c>
      <c r="B1587" s="36">
        <v>2.4387130992013244</v>
      </c>
      <c r="C1587" s="37">
        <v>0</v>
      </c>
      <c r="D1587" s="37">
        <v>0</v>
      </c>
      <c r="E1587" s="38">
        <v>1</v>
      </c>
      <c r="F1587" s="37">
        <v>2</v>
      </c>
      <c r="G1587" s="39">
        <v>3</v>
      </c>
      <c r="H1587" s="40">
        <v>5.4387130992013244</v>
      </c>
      <c r="J1587" s="17">
        <v>22</v>
      </c>
      <c r="K1587" s="17" t="str">
        <f t="shared" si="50"/>
        <v>086-Governor's Office of Indian Affairs</v>
      </c>
      <c r="L1587" s="18" t="str">
        <f t="shared" si="49"/>
        <v>086</v>
      </c>
      <c r="M1587" s="19"/>
      <c r="N1587" s="19"/>
    </row>
    <row r="1588" spans="1:14" ht="15" x14ac:dyDescent="0.25">
      <c r="A1588" s="42" t="s">
        <v>30</v>
      </c>
      <c r="B1588" s="36">
        <v>2.2472275163407049</v>
      </c>
      <c r="C1588" s="37">
        <v>0</v>
      </c>
      <c r="D1588" s="37">
        <v>0</v>
      </c>
      <c r="E1588" s="38">
        <v>0</v>
      </c>
      <c r="F1588" s="37">
        <v>0</v>
      </c>
      <c r="G1588" s="39">
        <v>0</v>
      </c>
      <c r="H1588" s="40">
        <v>2.2472275163407049</v>
      </c>
      <c r="J1588" s="17">
        <v>23</v>
      </c>
      <c r="K1588" s="17" t="str">
        <f t="shared" si="50"/>
        <v>086-Governor's Office of Indian Affairs</v>
      </c>
      <c r="L1588" s="18" t="str">
        <f t="shared" si="49"/>
        <v>086</v>
      </c>
      <c r="M1588" s="19"/>
      <c r="N1588" s="19"/>
    </row>
    <row r="1589" spans="1:14" ht="15" x14ac:dyDescent="0.25">
      <c r="A1589" s="54"/>
      <c r="B1589" s="36"/>
      <c r="C1589" s="37"/>
      <c r="D1589" s="37"/>
      <c r="E1589" s="38"/>
      <c r="F1589" s="37"/>
      <c r="G1589" s="39"/>
      <c r="H1589" s="40"/>
      <c r="J1589" s="17">
        <v>24</v>
      </c>
      <c r="K1589" s="17" t="str">
        <f t="shared" si="50"/>
        <v>086-Governor's Office of Indian Affairs</v>
      </c>
      <c r="L1589" s="18" t="str">
        <f t="shared" si="49"/>
        <v>086</v>
      </c>
      <c r="M1589" s="19"/>
      <c r="N1589" s="19"/>
    </row>
    <row r="1590" spans="1:14" x14ac:dyDescent="0.2">
      <c r="A1590" s="44" t="s">
        <v>31</v>
      </c>
      <c r="B1590" s="45">
        <v>5.656742663832917</v>
      </c>
      <c r="C1590" s="46">
        <v>0</v>
      </c>
      <c r="D1590" s="46">
        <v>0</v>
      </c>
      <c r="E1590" s="46">
        <v>0</v>
      </c>
      <c r="F1590" s="46">
        <v>3</v>
      </c>
      <c r="G1590" s="46">
        <v>3</v>
      </c>
      <c r="H1590" s="49">
        <v>8.656742663832917</v>
      </c>
      <c r="J1590" s="17">
        <v>25</v>
      </c>
      <c r="K1590" s="17" t="str">
        <f t="shared" si="50"/>
        <v>086-Governor's Office of Indian Affairs</v>
      </c>
      <c r="L1590" s="18" t="str">
        <f t="shared" si="49"/>
        <v>086</v>
      </c>
      <c r="M1590" s="19"/>
      <c r="N1590" s="19"/>
    </row>
    <row r="1591" spans="1:14" ht="15" customHeight="1" x14ac:dyDescent="0.25">
      <c r="A1591" s="54"/>
      <c r="B1591" s="36"/>
      <c r="C1591" s="37"/>
      <c r="D1591" s="37"/>
      <c r="E1591" s="38"/>
      <c r="F1591" s="37"/>
      <c r="G1591" s="39"/>
      <c r="H1591" s="40"/>
      <c r="J1591" s="17">
        <v>26</v>
      </c>
      <c r="K1591" s="17" t="str">
        <f t="shared" si="50"/>
        <v>086-Governor's Office of Indian Affairs</v>
      </c>
      <c r="L1591" s="18" t="str">
        <f t="shared" si="49"/>
        <v>086</v>
      </c>
      <c r="M1591" s="19"/>
      <c r="N1591" s="19"/>
    </row>
    <row r="1592" spans="1:14" ht="15" x14ac:dyDescent="0.25">
      <c r="A1592" s="54" t="s">
        <v>32</v>
      </c>
      <c r="B1592" s="36">
        <v>7.437632441789567E-2</v>
      </c>
      <c r="C1592" s="37">
        <v>0</v>
      </c>
      <c r="D1592" s="37">
        <v>0</v>
      </c>
      <c r="E1592" s="38">
        <v>0</v>
      </c>
      <c r="F1592" s="37">
        <v>0</v>
      </c>
      <c r="G1592" s="39">
        <v>0</v>
      </c>
      <c r="H1592" s="40">
        <v>7.437632441789567E-2</v>
      </c>
      <c r="J1592" s="17">
        <v>27</v>
      </c>
      <c r="K1592" s="17" t="str">
        <f t="shared" si="50"/>
        <v>086-Governor's Office of Indian Affairs</v>
      </c>
      <c r="L1592" s="18" t="str">
        <f t="shared" si="49"/>
        <v>086</v>
      </c>
      <c r="M1592" s="19" t="s">
        <v>33</v>
      </c>
      <c r="N1592" s="19"/>
    </row>
    <row r="1593" spans="1:14" ht="15" x14ac:dyDescent="0.25">
      <c r="A1593" s="54" t="s">
        <v>34</v>
      </c>
      <c r="B1593" s="36">
        <v>0.33526053458516131</v>
      </c>
      <c r="C1593" s="37">
        <v>0</v>
      </c>
      <c r="D1593" s="37">
        <v>0</v>
      </c>
      <c r="E1593" s="38">
        <v>0</v>
      </c>
      <c r="F1593" s="37">
        <v>0</v>
      </c>
      <c r="G1593" s="39">
        <v>0</v>
      </c>
      <c r="H1593" s="40">
        <v>0.33526053458516131</v>
      </c>
      <c r="J1593" s="17">
        <v>28</v>
      </c>
      <c r="K1593" s="17" t="str">
        <f t="shared" si="50"/>
        <v>086-Governor's Office of Indian Affairs</v>
      </c>
      <c r="L1593" s="18" t="str">
        <f t="shared" si="49"/>
        <v>086</v>
      </c>
      <c r="M1593" s="19" t="s">
        <v>35</v>
      </c>
      <c r="N1593" s="19"/>
    </row>
    <row r="1594" spans="1:14" ht="15" customHeight="1" x14ac:dyDescent="0.25">
      <c r="A1594" s="54" t="s">
        <v>36</v>
      </c>
      <c r="B1594" s="36">
        <v>0.1180112306373834</v>
      </c>
      <c r="C1594" s="37">
        <v>0</v>
      </c>
      <c r="D1594" s="37">
        <v>0</v>
      </c>
      <c r="E1594" s="38">
        <v>0</v>
      </c>
      <c r="F1594" s="37">
        <v>0</v>
      </c>
      <c r="G1594" s="39">
        <v>0</v>
      </c>
      <c r="H1594" s="40">
        <v>0.1180112306373834</v>
      </c>
      <c r="J1594" s="17">
        <v>29</v>
      </c>
      <c r="K1594" s="17" t="str">
        <f t="shared" si="50"/>
        <v>086-Governor's Office of Indian Affairs</v>
      </c>
      <c r="L1594" s="18" t="str">
        <f t="shared" si="49"/>
        <v>086</v>
      </c>
      <c r="M1594" s="19" t="s">
        <v>37</v>
      </c>
      <c r="N1594" s="19"/>
    </row>
    <row r="1595" spans="1:14" ht="15" x14ac:dyDescent="0.25">
      <c r="A1595" s="54" t="s">
        <v>38</v>
      </c>
      <c r="B1595" s="36">
        <v>0</v>
      </c>
      <c r="C1595" s="37">
        <v>0</v>
      </c>
      <c r="D1595" s="37">
        <v>0</v>
      </c>
      <c r="E1595" s="38">
        <v>0</v>
      </c>
      <c r="F1595" s="37">
        <v>0</v>
      </c>
      <c r="G1595" s="39">
        <v>0</v>
      </c>
      <c r="H1595" s="40">
        <v>0</v>
      </c>
      <c r="J1595" s="17">
        <v>30</v>
      </c>
      <c r="K1595" s="17" t="str">
        <f t="shared" si="50"/>
        <v>086-Governor's Office of Indian Affairs</v>
      </c>
      <c r="L1595" s="18" t="str">
        <f t="shared" si="49"/>
        <v>086</v>
      </c>
      <c r="M1595" s="19" t="s">
        <v>39</v>
      </c>
      <c r="N1595" s="19"/>
    </row>
    <row r="1596" spans="1:14" ht="15" x14ac:dyDescent="0.25">
      <c r="A1596" s="54" t="s">
        <v>40</v>
      </c>
      <c r="B1596" s="36">
        <v>0</v>
      </c>
      <c r="C1596" s="37">
        <v>0</v>
      </c>
      <c r="D1596" s="37">
        <v>0</v>
      </c>
      <c r="E1596" s="38">
        <v>0</v>
      </c>
      <c r="F1596" s="37">
        <v>0</v>
      </c>
      <c r="G1596" s="39">
        <v>0</v>
      </c>
      <c r="H1596" s="40">
        <v>0</v>
      </c>
      <c r="J1596" s="17">
        <v>31</v>
      </c>
      <c r="K1596" s="17" t="str">
        <f t="shared" si="50"/>
        <v>086-Governor's Office of Indian Affairs</v>
      </c>
      <c r="L1596" s="18" t="str">
        <f t="shared" si="49"/>
        <v>086</v>
      </c>
      <c r="M1596" s="19" t="s">
        <v>41</v>
      </c>
      <c r="N1596" s="19"/>
    </row>
    <row r="1597" spans="1:14" ht="15" x14ac:dyDescent="0.25">
      <c r="A1597" s="54" t="s">
        <v>42</v>
      </c>
      <c r="B1597" s="36">
        <v>0.44028873909020744</v>
      </c>
      <c r="C1597" s="37">
        <v>0</v>
      </c>
      <c r="D1597" s="37">
        <v>0</v>
      </c>
      <c r="E1597" s="38">
        <v>0</v>
      </c>
      <c r="F1597" s="37">
        <v>0</v>
      </c>
      <c r="G1597" s="39">
        <v>0</v>
      </c>
      <c r="H1597" s="40">
        <v>0.44028873909020744</v>
      </c>
      <c r="J1597" s="17">
        <v>32</v>
      </c>
      <c r="K1597" s="17" t="str">
        <f t="shared" si="50"/>
        <v>086-Governor's Office of Indian Affairs</v>
      </c>
      <c r="L1597" s="18" t="str">
        <f t="shared" si="49"/>
        <v>086</v>
      </c>
      <c r="M1597" s="19" t="s">
        <v>43</v>
      </c>
      <c r="N1597" s="19"/>
    </row>
    <row r="1598" spans="1:14" ht="15" x14ac:dyDescent="0.25">
      <c r="A1598" s="54" t="s">
        <v>44</v>
      </c>
      <c r="B1598" s="36">
        <v>0.39472995435156782</v>
      </c>
      <c r="C1598" s="37">
        <v>0</v>
      </c>
      <c r="D1598" s="37">
        <v>0</v>
      </c>
      <c r="E1598" s="38">
        <v>0</v>
      </c>
      <c r="F1598" s="37">
        <v>0</v>
      </c>
      <c r="G1598" s="39">
        <v>0</v>
      </c>
      <c r="H1598" s="40">
        <v>0.39472995435156782</v>
      </c>
      <c r="J1598" s="17">
        <v>33</v>
      </c>
      <c r="K1598" s="17" t="str">
        <f t="shared" si="50"/>
        <v>086-Governor's Office of Indian Affairs</v>
      </c>
      <c r="L1598" s="18" t="str">
        <f t="shared" si="49"/>
        <v>086</v>
      </c>
      <c r="M1598" s="19" t="s">
        <v>45</v>
      </c>
      <c r="N1598" s="19"/>
    </row>
    <row r="1599" spans="1:14" ht="15" x14ac:dyDescent="0.25">
      <c r="A1599" s="54" t="s">
        <v>46</v>
      </c>
      <c r="B1599" s="36">
        <v>0</v>
      </c>
      <c r="C1599" s="37">
        <v>0</v>
      </c>
      <c r="D1599" s="37">
        <v>0</v>
      </c>
      <c r="E1599" s="38">
        <v>0</v>
      </c>
      <c r="F1599" s="37">
        <v>0</v>
      </c>
      <c r="G1599" s="39">
        <v>0</v>
      </c>
      <c r="H1599" s="40">
        <v>0</v>
      </c>
      <c r="J1599" s="17">
        <v>34</v>
      </c>
      <c r="K1599" s="17" t="str">
        <f t="shared" si="50"/>
        <v>086-Governor's Office of Indian Affairs</v>
      </c>
      <c r="L1599" s="18" t="str">
        <f t="shared" si="49"/>
        <v>086</v>
      </c>
      <c r="M1599" s="19" t="s">
        <v>47</v>
      </c>
      <c r="N1599" s="19"/>
    </row>
    <row r="1600" spans="1:14" ht="15" customHeight="1" x14ac:dyDescent="0.25">
      <c r="A1600" s="54" t="s">
        <v>48</v>
      </c>
      <c r="B1600" s="36">
        <v>0</v>
      </c>
      <c r="C1600" s="37">
        <v>0</v>
      </c>
      <c r="D1600" s="37">
        <v>0</v>
      </c>
      <c r="E1600" s="38">
        <v>0</v>
      </c>
      <c r="F1600" s="37">
        <v>0</v>
      </c>
      <c r="G1600" s="39">
        <v>0</v>
      </c>
      <c r="H1600" s="40">
        <v>0</v>
      </c>
      <c r="J1600" s="17">
        <v>35</v>
      </c>
      <c r="K1600" s="17" t="str">
        <f t="shared" si="50"/>
        <v>086-Governor's Office of Indian Affairs</v>
      </c>
      <c r="L1600" s="18" t="str">
        <f t="shared" si="49"/>
        <v>086</v>
      </c>
      <c r="M1600" s="56" t="s">
        <v>49</v>
      </c>
      <c r="N1600" s="19"/>
    </row>
    <row r="1601" spans="1:14" ht="15" x14ac:dyDescent="0.25">
      <c r="A1601" s="54" t="s">
        <v>50</v>
      </c>
      <c r="B1601" s="36">
        <v>0.2056434052280906</v>
      </c>
      <c r="C1601" s="37">
        <v>0</v>
      </c>
      <c r="D1601" s="37">
        <v>0</v>
      </c>
      <c r="E1601" s="38">
        <v>0</v>
      </c>
      <c r="F1601" s="37">
        <v>0</v>
      </c>
      <c r="G1601" s="39">
        <v>0</v>
      </c>
      <c r="H1601" s="40">
        <v>0.2056434052280906</v>
      </c>
      <c r="J1601" s="17">
        <v>36</v>
      </c>
      <c r="K1601" s="17" t="str">
        <f t="shared" si="50"/>
        <v>086-Governor's Office of Indian Affairs</v>
      </c>
      <c r="L1601" s="18" t="str">
        <f t="shared" si="49"/>
        <v>086</v>
      </c>
      <c r="M1601" s="19" t="s">
        <v>51</v>
      </c>
      <c r="N1601" s="19"/>
    </row>
    <row r="1602" spans="1:14" ht="15" x14ac:dyDescent="0.25">
      <c r="A1602" s="54" t="s">
        <v>52</v>
      </c>
      <c r="B1602" s="36">
        <v>0</v>
      </c>
      <c r="C1602" s="37">
        <v>0</v>
      </c>
      <c r="D1602" s="37">
        <v>0</v>
      </c>
      <c r="E1602" s="38">
        <v>0</v>
      </c>
      <c r="F1602" s="37">
        <v>0</v>
      </c>
      <c r="G1602" s="39">
        <v>0</v>
      </c>
      <c r="H1602" s="40">
        <v>0</v>
      </c>
      <c r="J1602" s="17">
        <v>37</v>
      </c>
      <c r="K1602" s="17" t="str">
        <f t="shared" si="50"/>
        <v>086-Governor's Office of Indian Affairs</v>
      </c>
      <c r="L1602" s="18" t="str">
        <f t="shared" si="49"/>
        <v>086</v>
      </c>
      <c r="M1602" s="56" t="s">
        <v>53</v>
      </c>
      <c r="N1602" s="19"/>
    </row>
    <row r="1603" spans="1:14" ht="15" customHeight="1" x14ac:dyDescent="0.25">
      <c r="A1603" s="54" t="s">
        <v>54</v>
      </c>
      <c r="B1603" s="36">
        <v>0.33306131640334191</v>
      </c>
      <c r="C1603" s="37">
        <v>0</v>
      </c>
      <c r="D1603" s="37">
        <v>0</v>
      </c>
      <c r="E1603" s="38">
        <v>0</v>
      </c>
      <c r="F1603" s="37">
        <v>0</v>
      </c>
      <c r="G1603" s="39">
        <v>0</v>
      </c>
      <c r="H1603" s="40">
        <v>0.33306131640334191</v>
      </c>
      <c r="J1603" s="17">
        <v>38</v>
      </c>
      <c r="K1603" s="17" t="str">
        <f t="shared" si="50"/>
        <v>086-Governor's Office of Indian Affairs</v>
      </c>
      <c r="L1603" s="18" t="str">
        <f t="shared" si="49"/>
        <v>086</v>
      </c>
      <c r="M1603" s="19" t="s">
        <v>55</v>
      </c>
      <c r="N1603" s="19"/>
    </row>
    <row r="1604" spans="1:14" ht="15" x14ac:dyDescent="0.25">
      <c r="A1604" s="54" t="s">
        <v>56</v>
      </c>
      <c r="B1604" s="36">
        <v>63.964864864864872</v>
      </c>
      <c r="C1604" s="37">
        <v>0</v>
      </c>
      <c r="D1604" s="37">
        <v>0</v>
      </c>
      <c r="E1604" s="38">
        <v>0</v>
      </c>
      <c r="F1604" s="37">
        <v>27</v>
      </c>
      <c r="G1604" s="39">
        <v>27</v>
      </c>
      <c r="H1604" s="40">
        <v>90.964864864864865</v>
      </c>
      <c r="J1604" s="17">
        <v>39</v>
      </c>
      <c r="K1604" s="17" t="str">
        <f t="shared" si="50"/>
        <v>086-Governor's Office of Indian Affairs</v>
      </c>
      <c r="L1604" s="18" t="str">
        <f t="shared" si="49"/>
        <v>086</v>
      </c>
      <c r="M1604" s="19" t="s">
        <v>57</v>
      </c>
      <c r="N1604" s="19"/>
    </row>
    <row r="1605" spans="1:14" ht="15" x14ac:dyDescent="0.25">
      <c r="A1605" s="54" t="s">
        <v>58</v>
      </c>
      <c r="B1605" s="36">
        <v>0.81128246267090121</v>
      </c>
      <c r="C1605" s="37">
        <v>0</v>
      </c>
      <c r="D1605" s="37">
        <v>0</v>
      </c>
      <c r="E1605" s="38">
        <v>0</v>
      </c>
      <c r="F1605" s="37">
        <v>0</v>
      </c>
      <c r="G1605" s="39">
        <v>0</v>
      </c>
      <c r="H1605" s="40">
        <v>0.81128246267090121</v>
      </c>
      <c r="J1605" s="17">
        <v>40</v>
      </c>
      <c r="K1605" s="17" t="str">
        <f t="shared" si="50"/>
        <v>086-Governor's Office of Indian Affairs</v>
      </c>
      <c r="L1605" s="18" t="str">
        <f t="shared" si="49"/>
        <v>086</v>
      </c>
      <c r="M1605" s="19" t="s">
        <v>59</v>
      </c>
      <c r="N1605" s="19"/>
    </row>
    <row r="1606" spans="1:14" ht="15" x14ac:dyDescent="0.25">
      <c r="A1606" s="54" t="s">
        <v>60</v>
      </c>
      <c r="B1606" s="36">
        <v>0</v>
      </c>
      <c r="C1606" s="37">
        <v>0</v>
      </c>
      <c r="D1606" s="37">
        <v>0</v>
      </c>
      <c r="E1606" s="38">
        <v>0</v>
      </c>
      <c r="F1606" s="37">
        <v>0</v>
      </c>
      <c r="G1606" s="39">
        <v>0</v>
      </c>
      <c r="H1606" s="40">
        <v>0</v>
      </c>
      <c r="J1606" s="17">
        <v>41</v>
      </c>
      <c r="K1606" s="17" t="str">
        <f t="shared" si="50"/>
        <v>086-Governor's Office of Indian Affairs</v>
      </c>
      <c r="L1606" s="18" t="str">
        <f t="shared" si="49"/>
        <v>086</v>
      </c>
      <c r="M1606" s="56" t="s">
        <v>61</v>
      </c>
      <c r="N1606" s="19"/>
    </row>
    <row r="1607" spans="1:14" ht="15" x14ac:dyDescent="0.25">
      <c r="A1607" s="54" t="s">
        <v>62</v>
      </c>
      <c r="B1607" s="36">
        <v>0</v>
      </c>
      <c r="C1607" s="37">
        <v>0</v>
      </c>
      <c r="D1607" s="37">
        <v>0</v>
      </c>
      <c r="E1607" s="38">
        <v>0</v>
      </c>
      <c r="F1607" s="37">
        <v>0</v>
      </c>
      <c r="G1607" s="39">
        <v>0</v>
      </c>
      <c r="H1607" s="40">
        <v>0</v>
      </c>
      <c r="J1607" s="17">
        <v>42</v>
      </c>
      <c r="K1607" s="17" t="str">
        <f t="shared" si="50"/>
        <v>086-Governor's Office of Indian Affairs</v>
      </c>
      <c r="L1607" s="18" t="str">
        <f t="shared" si="49"/>
        <v>086</v>
      </c>
      <c r="M1607" s="56" t="s">
        <v>63</v>
      </c>
      <c r="N1607" s="19"/>
    </row>
    <row r="1608" spans="1:14" x14ac:dyDescent="0.2">
      <c r="A1608" s="43"/>
      <c r="B1608" s="36"/>
      <c r="C1608" s="37"/>
      <c r="D1608" s="37"/>
      <c r="E1608" s="38"/>
      <c r="F1608" s="37"/>
      <c r="G1608" s="39"/>
      <c r="H1608" s="40"/>
      <c r="J1608" s="17">
        <v>43</v>
      </c>
      <c r="K1608" s="17" t="str">
        <f t="shared" si="50"/>
        <v>086-Governor's Office of Indian Affairs</v>
      </c>
      <c r="L1608" s="18" t="str">
        <f t="shared" si="49"/>
        <v>086</v>
      </c>
      <c r="M1608" s="19"/>
      <c r="N1608" s="19"/>
    </row>
    <row r="1609" spans="1:14" x14ac:dyDescent="0.2">
      <c r="A1609" s="44" t="s">
        <v>64</v>
      </c>
      <c r="B1609" s="45">
        <v>66.677518832249419</v>
      </c>
      <c r="C1609" s="46">
        <v>0</v>
      </c>
      <c r="D1609" s="46">
        <v>0</v>
      </c>
      <c r="E1609" s="47">
        <v>0</v>
      </c>
      <c r="F1609" s="46">
        <v>27</v>
      </c>
      <c r="G1609" s="48">
        <v>27</v>
      </c>
      <c r="H1609" s="49">
        <v>93.677518832249419</v>
      </c>
      <c r="J1609" s="17">
        <v>44</v>
      </c>
      <c r="K1609" s="17" t="str">
        <f t="shared" si="50"/>
        <v>086-Governor's Office of Indian Affairs</v>
      </c>
      <c r="L1609" s="18" t="str">
        <f t="shared" si="49"/>
        <v>086</v>
      </c>
      <c r="M1609" s="19"/>
      <c r="N1609" s="19"/>
    </row>
    <row r="1610" spans="1:14" ht="15" customHeight="1" x14ac:dyDescent="0.2">
      <c r="A1610" s="57"/>
      <c r="B1610" s="39"/>
      <c r="C1610" s="51"/>
      <c r="D1610" s="51"/>
      <c r="E1610" s="52"/>
      <c r="F1610" s="51"/>
      <c r="G1610" s="39"/>
      <c r="H1610" s="53"/>
      <c r="J1610" s="17">
        <v>45</v>
      </c>
      <c r="K1610" s="17" t="str">
        <f t="shared" si="50"/>
        <v>086-Governor's Office of Indian Affairs</v>
      </c>
      <c r="L1610" s="18" t="str">
        <f t="shared" si="49"/>
        <v>086</v>
      </c>
      <c r="M1610" s="19"/>
      <c r="N1610" s="19"/>
    </row>
    <row r="1611" spans="1:14" ht="15" x14ac:dyDescent="0.25">
      <c r="A1611" s="54" t="s">
        <v>65</v>
      </c>
      <c r="B1611" s="36">
        <v>2.4302903841226446</v>
      </c>
      <c r="C1611" s="37">
        <v>0</v>
      </c>
      <c r="D1611" s="37">
        <v>0</v>
      </c>
      <c r="E1611" s="38">
        <v>0</v>
      </c>
      <c r="F1611" s="37">
        <v>0</v>
      </c>
      <c r="G1611" s="39">
        <v>0</v>
      </c>
      <c r="H1611" s="40">
        <v>2.4302903841226446</v>
      </c>
      <c r="J1611" s="17">
        <v>46</v>
      </c>
      <c r="K1611" s="17" t="str">
        <f t="shared" si="50"/>
        <v>086-Governor's Office of Indian Affairs</v>
      </c>
      <c r="L1611" s="18" t="str">
        <f t="shared" si="49"/>
        <v>086</v>
      </c>
      <c r="M1611" s="19"/>
      <c r="N1611" s="19"/>
    </row>
    <row r="1612" spans="1:14" ht="15" x14ac:dyDescent="0.25">
      <c r="A1612" s="54" t="s">
        <v>66</v>
      </c>
      <c r="B1612" s="36">
        <v>2.4587769529358932</v>
      </c>
      <c r="C1612" s="37">
        <v>0</v>
      </c>
      <c r="D1612" s="37">
        <v>0</v>
      </c>
      <c r="E1612" s="38">
        <v>0</v>
      </c>
      <c r="F1612" s="37">
        <v>0</v>
      </c>
      <c r="G1612" s="39">
        <v>0</v>
      </c>
      <c r="H1612" s="40">
        <v>2.4587769529358932</v>
      </c>
      <c r="J1612" s="17">
        <v>47</v>
      </c>
      <c r="K1612" s="17" t="str">
        <f t="shared" si="50"/>
        <v>086-Governor's Office of Indian Affairs</v>
      </c>
      <c r="L1612" s="18" t="str">
        <f t="shared" si="49"/>
        <v>086</v>
      </c>
      <c r="M1612" s="19"/>
      <c r="N1612" s="19"/>
    </row>
    <row r="1613" spans="1:14" ht="15" x14ac:dyDescent="0.25">
      <c r="A1613" s="54" t="s">
        <v>67</v>
      </c>
      <c r="B1613" s="36">
        <v>66.148370366214479</v>
      </c>
      <c r="C1613" s="37">
        <v>0</v>
      </c>
      <c r="D1613" s="37">
        <v>1</v>
      </c>
      <c r="E1613" s="38">
        <v>0</v>
      </c>
      <c r="F1613" s="37">
        <v>0</v>
      </c>
      <c r="G1613" s="39">
        <v>1</v>
      </c>
      <c r="H1613" s="40">
        <v>67.148370366214479</v>
      </c>
      <c r="J1613" s="17">
        <v>48</v>
      </c>
      <c r="K1613" s="17" t="str">
        <f t="shared" si="50"/>
        <v>086-Governor's Office of Indian Affairs</v>
      </c>
      <c r="L1613" s="18" t="str">
        <f t="shared" si="49"/>
        <v>086</v>
      </c>
      <c r="M1613" s="19"/>
      <c r="N1613" s="19"/>
    </row>
    <row r="1614" spans="1:14" ht="15" x14ac:dyDescent="0.25">
      <c r="A1614" s="54" t="s">
        <v>68</v>
      </c>
      <c r="B1614" s="36">
        <v>3.8943188759926695E-2</v>
      </c>
      <c r="C1614" s="37">
        <v>0</v>
      </c>
      <c r="D1614" s="37">
        <v>0</v>
      </c>
      <c r="E1614" s="38">
        <v>0</v>
      </c>
      <c r="F1614" s="37">
        <v>0</v>
      </c>
      <c r="G1614" s="39">
        <v>0</v>
      </c>
      <c r="H1614" s="40">
        <v>3.8943188759926695E-2</v>
      </c>
      <c r="J1614" s="17">
        <v>49</v>
      </c>
      <c r="K1614" s="17" t="str">
        <f t="shared" si="50"/>
        <v>086-Governor's Office of Indian Affairs</v>
      </c>
      <c r="L1614" s="18" t="str">
        <f t="shared" si="49"/>
        <v>086</v>
      </c>
      <c r="M1614" s="19"/>
      <c r="N1614" s="19"/>
    </row>
    <row r="1615" spans="1:14" ht="15" x14ac:dyDescent="0.25">
      <c r="A1615" s="54" t="s">
        <v>69</v>
      </c>
      <c r="B1615" s="36">
        <v>6.2322990865786752</v>
      </c>
      <c r="C1615" s="37">
        <v>0</v>
      </c>
      <c r="D1615" s="37">
        <v>0</v>
      </c>
      <c r="E1615" s="38">
        <v>0</v>
      </c>
      <c r="F1615" s="37">
        <v>0</v>
      </c>
      <c r="G1615" s="39">
        <v>0</v>
      </c>
      <c r="H1615" s="40">
        <v>6.2322990865786752</v>
      </c>
      <c r="J1615" s="17">
        <v>50</v>
      </c>
      <c r="K1615" s="17" t="str">
        <f t="shared" si="50"/>
        <v>086-Governor's Office of Indian Affairs</v>
      </c>
      <c r="L1615" s="18" t="str">
        <f t="shared" si="49"/>
        <v>086</v>
      </c>
      <c r="M1615" s="19"/>
      <c r="N1615" s="19"/>
    </row>
    <row r="1616" spans="1:14" ht="15" x14ac:dyDescent="0.25">
      <c r="A1616" s="54" t="s">
        <v>70</v>
      </c>
      <c r="B1616" s="36">
        <v>0.18582142689639586</v>
      </c>
      <c r="C1616" s="37">
        <v>0</v>
      </c>
      <c r="D1616" s="37">
        <v>0</v>
      </c>
      <c r="E1616" s="38">
        <v>0</v>
      </c>
      <c r="F1616" s="37">
        <v>0</v>
      </c>
      <c r="G1616" s="39">
        <v>0</v>
      </c>
      <c r="H1616" s="40">
        <v>0.18582142689639586</v>
      </c>
      <c r="J1616" s="17">
        <v>51</v>
      </c>
      <c r="K1616" s="17" t="str">
        <f t="shared" si="50"/>
        <v>086-Governor's Office of Indian Affairs</v>
      </c>
      <c r="L1616" s="18" t="str">
        <f t="shared" si="49"/>
        <v>086</v>
      </c>
      <c r="M1616" s="19"/>
      <c r="N1616" s="19"/>
    </row>
    <row r="1617" spans="1:14" ht="15" x14ac:dyDescent="0.25">
      <c r="A1617" s="54" t="s">
        <v>71</v>
      </c>
      <c r="B1617" s="36">
        <v>1.7763568394002505E-15</v>
      </c>
      <c r="C1617" s="37">
        <v>0</v>
      </c>
      <c r="D1617" s="37">
        <v>0</v>
      </c>
      <c r="E1617" s="38">
        <v>0</v>
      </c>
      <c r="F1617" s="37">
        <v>0</v>
      </c>
      <c r="G1617" s="39">
        <v>0</v>
      </c>
      <c r="H1617" s="40">
        <v>1.7763568394002505E-15</v>
      </c>
      <c r="J1617" s="17">
        <v>52</v>
      </c>
      <c r="K1617" s="17" t="str">
        <f t="shared" si="50"/>
        <v>086-Governor's Office of Indian Affairs</v>
      </c>
      <c r="L1617" s="18" t="str">
        <f t="shared" si="49"/>
        <v>086</v>
      </c>
      <c r="M1617" s="19"/>
      <c r="N1617" s="19"/>
    </row>
    <row r="1618" spans="1:14" ht="15" x14ac:dyDescent="0.25">
      <c r="A1618" s="54" t="s">
        <v>72</v>
      </c>
      <c r="B1618" s="36">
        <v>4.3677458766035432E-2</v>
      </c>
      <c r="C1618" s="37">
        <v>0</v>
      </c>
      <c r="D1618" s="37">
        <v>0</v>
      </c>
      <c r="E1618" s="38">
        <v>0</v>
      </c>
      <c r="F1618" s="37">
        <v>0</v>
      </c>
      <c r="G1618" s="39">
        <v>0</v>
      </c>
      <c r="H1618" s="40">
        <v>4.3677458766035432E-2</v>
      </c>
      <c r="J1618" s="17">
        <v>53</v>
      </c>
      <c r="K1618" s="17" t="str">
        <f t="shared" si="50"/>
        <v>086-Governor's Office of Indian Affairs</v>
      </c>
      <c r="L1618" s="18" t="str">
        <f t="shared" si="49"/>
        <v>086</v>
      </c>
      <c r="M1618" s="19"/>
      <c r="N1618" s="19"/>
    </row>
    <row r="1619" spans="1:14" ht="15" x14ac:dyDescent="0.25">
      <c r="A1619" s="54" t="s">
        <v>73</v>
      </c>
      <c r="B1619" s="36">
        <v>0.26539131180451025</v>
      </c>
      <c r="C1619" s="37">
        <v>0</v>
      </c>
      <c r="D1619" s="37">
        <v>0</v>
      </c>
      <c r="E1619" s="38">
        <v>0</v>
      </c>
      <c r="F1619" s="37">
        <v>0</v>
      </c>
      <c r="G1619" s="39">
        <v>0</v>
      </c>
      <c r="H1619" s="40">
        <v>0.26539131180451025</v>
      </c>
      <c r="J1619" s="17">
        <v>54</v>
      </c>
      <c r="K1619" s="17" t="str">
        <f t="shared" si="50"/>
        <v>086-Governor's Office of Indian Affairs</v>
      </c>
      <c r="L1619" s="18" t="str">
        <f t="shared" ref="L1619:L1691" si="51">LEFT(K1619,3)</f>
        <v>086</v>
      </c>
      <c r="M1619" s="19"/>
      <c r="N1619" s="19"/>
    </row>
    <row r="1620" spans="1:14" ht="15" x14ac:dyDescent="0.25">
      <c r="A1620" s="54" t="s">
        <v>74</v>
      </c>
      <c r="B1620" s="36">
        <v>0.78283445326817347</v>
      </c>
      <c r="C1620" s="37">
        <v>0</v>
      </c>
      <c r="D1620" s="37">
        <v>0</v>
      </c>
      <c r="E1620" s="38">
        <v>0</v>
      </c>
      <c r="F1620" s="37">
        <v>0</v>
      </c>
      <c r="G1620" s="39">
        <v>0</v>
      </c>
      <c r="H1620" s="40">
        <v>0.78283445326817347</v>
      </c>
      <c r="J1620" s="17">
        <v>55</v>
      </c>
      <c r="K1620" s="17" t="str">
        <f t="shared" si="50"/>
        <v>086-Governor's Office of Indian Affairs</v>
      </c>
      <c r="L1620" s="18" t="str">
        <f t="shared" si="51"/>
        <v>086</v>
      </c>
      <c r="M1620" s="19"/>
      <c r="N1620" s="19"/>
    </row>
    <row r="1621" spans="1:14" ht="15" x14ac:dyDescent="0.25">
      <c r="A1621" s="54" t="s">
        <v>75</v>
      </c>
      <c r="B1621" s="36">
        <v>0</v>
      </c>
      <c r="C1621" s="37">
        <v>0</v>
      </c>
      <c r="D1621" s="37">
        <v>0</v>
      </c>
      <c r="E1621" s="38">
        <v>0</v>
      </c>
      <c r="F1621" s="37">
        <v>0</v>
      </c>
      <c r="G1621" s="39">
        <v>0</v>
      </c>
      <c r="H1621" s="40">
        <v>0</v>
      </c>
      <c r="J1621" s="17">
        <v>56</v>
      </c>
      <c r="K1621" s="17" t="str">
        <f t="shared" si="50"/>
        <v>086-Governor's Office of Indian Affairs</v>
      </c>
      <c r="L1621" s="18" t="str">
        <f t="shared" si="51"/>
        <v>086</v>
      </c>
      <c r="M1621" s="19"/>
      <c r="N1621" s="19"/>
    </row>
    <row r="1622" spans="1:14" ht="15" customHeight="1" x14ac:dyDescent="0.25">
      <c r="A1622" s="54" t="s">
        <v>76</v>
      </c>
      <c r="B1622" s="36">
        <v>2.0846266949844794</v>
      </c>
      <c r="C1622" s="37">
        <v>0</v>
      </c>
      <c r="D1622" s="37">
        <v>0</v>
      </c>
      <c r="E1622" s="38">
        <v>0</v>
      </c>
      <c r="F1622" s="37">
        <v>0</v>
      </c>
      <c r="G1622" s="39">
        <v>0</v>
      </c>
      <c r="H1622" s="40">
        <v>2.0846266949844794</v>
      </c>
      <c r="J1622" s="17">
        <v>57</v>
      </c>
      <c r="K1622" s="17" t="str">
        <f t="shared" si="50"/>
        <v>086-Governor's Office of Indian Affairs</v>
      </c>
      <c r="L1622" s="18" t="str">
        <f t="shared" si="51"/>
        <v>086</v>
      </c>
      <c r="M1622" s="19"/>
      <c r="N1622" s="19"/>
    </row>
    <row r="1623" spans="1:14" ht="15" x14ac:dyDescent="0.25">
      <c r="A1623" s="54" t="s">
        <v>77</v>
      </c>
      <c r="B1623" s="36">
        <v>4.562145872294197</v>
      </c>
      <c r="C1623" s="37">
        <v>0</v>
      </c>
      <c r="D1623" s="37">
        <v>0</v>
      </c>
      <c r="E1623" s="38">
        <v>0</v>
      </c>
      <c r="F1623" s="37">
        <v>0</v>
      </c>
      <c r="G1623" s="39">
        <v>0</v>
      </c>
      <c r="H1623" s="40">
        <v>4.562145872294197</v>
      </c>
      <c r="J1623" s="17">
        <v>58</v>
      </c>
      <c r="K1623" s="17" t="str">
        <f t="shared" si="50"/>
        <v>086-Governor's Office of Indian Affairs</v>
      </c>
      <c r="L1623" s="18" t="str">
        <f t="shared" si="51"/>
        <v>086</v>
      </c>
      <c r="M1623" s="19"/>
      <c r="N1623" s="19"/>
    </row>
    <row r="1624" spans="1:14" ht="15" x14ac:dyDescent="0.25">
      <c r="A1624" s="54" t="s">
        <v>78</v>
      </c>
      <c r="B1624" s="36">
        <v>49.409613335884764</v>
      </c>
      <c r="C1624" s="37">
        <v>0</v>
      </c>
      <c r="D1624" s="37">
        <v>0</v>
      </c>
      <c r="E1624" s="38">
        <v>0</v>
      </c>
      <c r="F1624" s="37">
        <v>0</v>
      </c>
      <c r="G1624" s="39">
        <v>0</v>
      </c>
      <c r="H1624" s="40">
        <v>49.409613335884764</v>
      </c>
      <c r="J1624" s="17">
        <v>59</v>
      </c>
      <c r="K1624" s="17" t="str">
        <f t="shared" si="50"/>
        <v>086-Governor's Office of Indian Affairs</v>
      </c>
      <c r="L1624" s="18" t="str">
        <f t="shared" si="51"/>
        <v>086</v>
      </c>
      <c r="M1624" s="19"/>
      <c r="N1624" s="19"/>
    </row>
    <row r="1625" spans="1:14" ht="15" x14ac:dyDescent="0.25">
      <c r="A1625" s="54" t="s">
        <v>79</v>
      </c>
      <c r="B1625" s="36">
        <v>18.400181282574209</v>
      </c>
      <c r="C1625" s="37">
        <v>1</v>
      </c>
      <c r="D1625" s="37">
        <v>0</v>
      </c>
      <c r="E1625" s="38">
        <v>0</v>
      </c>
      <c r="F1625" s="37">
        <v>0</v>
      </c>
      <c r="G1625" s="39">
        <v>1</v>
      </c>
      <c r="H1625" s="40">
        <v>19.400181282574209</v>
      </c>
      <c r="J1625" s="17">
        <v>60</v>
      </c>
      <c r="K1625" s="17" t="str">
        <f t="shared" si="50"/>
        <v>086-Governor's Office of Indian Affairs</v>
      </c>
      <c r="L1625" s="18" t="str">
        <f t="shared" si="51"/>
        <v>086</v>
      </c>
      <c r="M1625" s="19"/>
      <c r="N1625" s="19"/>
    </row>
    <row r="1626" spans="1:14" ht="15" x14ac:dyDescent="0.25">
      <c r="A1626" s="54"/>
      <c r="B1626" s="36"/>
      <c r="C1626" s="37"/>
      <c r="D1626" s="37"/>
      <c r="E1626" s="38"/>
      <c r="F1626" s="37"/>
      <c r="G1626" s="39"/>
      <c r="H1626" s="40"/>
      <c r="J1626" s="17">
        <v>61</v>
      </c>
      <c r="K1626" s="17" t="str">
        <f t="shared" si="50"/>
        <v>086-Governor's Office of Indian Affairs</v>
      </c>
      <c r="L1626" s="18" t="str">
        <f t="shared" si="51"/>
        <v>086</v>
      </c>
      <c r="M1626" s="19"/>
      <c r="N1626" s="19"/>
    </row>
    <row r="1627" spans="1:14" x14ac:dyDescent="0.2">
      <c r="A1627" s="44" t="s">
        <v>80</v>
      </c>
      <c r="B1627" s="45">
        <v>153.0429718150844</v>
      </c>
      <c r="C1627" s="46">
        <v>1</v>
      </c>
      <c r="D1627" s="46">
        <v>1</v>
      </c>
      <c r="E1627" s="47">
        <v>0</v>
      </c>
      <c r="F1627" s="46">
        <v>0</v>
      </c>
      <c r="G1627" s="48">
        <v>2</v>
      </c>
      <c r="H1627" s="49">
        <v>155.0429718150844</v>
      </c>
      <c r="J1627" s="17">
        <v>62</v>
      </c>
      <c r="K1627" s="17" t="str">
        <f t="shared" si="50"/>
        <v>086-Governor's Office of Indian Affairs</v>
      </c>
      <c r="L1627" s="18" t="str">
        <f t="shared" si="51"/>
        <v>086</v>
      </c>
      <c r="M1627" s="19"/>
      <c r="N1627" s="19"/>
    </row>
    <row r="1628" spans="1:14" ht="15" x14ac:dyDescent="0.25">
      <c r="A1628" s="54"/>
      <c r="B1628" s="36"/>
      <c r="C1628" s="37"/>
      <c r="D1628" s="37"/>
      <c r="E1628" s="38"/>
      <c r="F1628" s="37"/>
      <c r="G1628" s="39"/>
      <c r="H1628" s="40"/>
      <c r="J1628" s="17">
        <v>63</v>
      </c>
      <c r="K1628" s="17" t="str">
        <f t="shared" si="50"/>
        <v>086-Governor's Office of Indian Affairs</v>
      </c>
      <c r="L1628" s="18" t="str">
        <f t="shared" si="51"/>
        <v>086</v>
      </c>
      <c r="M1628" s="19"/>
      <c r="N1628" s="19"/>
    </row>
    <row r="1629" spans="1:14" ht="15" x14ac:dyDescent="0.25">
      <c r="A1629" s="54" t="s">
        <v>81</v>
      </c>
      <c r="B1629" s="36">
        <v>0.56608978540699317</v>
      </c>
      <c r="C1629" s="37">
        <v>0</v>
      </c>
      <c r="D1629" s="37">
        <v>0</v>
      </c>
      <c r="E1629" s="38">
        <v>0</v>
      </c>
      <c r="F1629" s="37">
        <v>0</v>
      </c>
      <c r="G1629" s="39">
        <v>0</v>
      </c>
      <c r="H1629" s="40">
        <v>0.56608978540699317</v>
      </c>
      <c r="J1629" s="17">
        <v>64</v>
      </c>
      <c r="K1629" s="17" t="str">
        <f t="shared" si="50"/>
        <v>086-Governor's Office of Indian Affairs</v>
      </c>
      <c r="L1629" s="18" t="str">
        <f t="shared" si="51"/>
        <v>086</v>
      </c>
      <c r="M1629" s="19"/>
      <c r="N1629" s="19"/>
    </row>
    <row r="1630" spans="1:14" ht="15" customHeight="1" x14ac:dyDescent="0.2">
      <c r="A1630" s="44" t="s">
        <v>82</v>
      </c>
      <c r="B1630" s="45">
        <v>0.56608978540699317</v>
      </c>
      <c r="C1630" s="46">
        <v>0</v>
      </c>
      <c r="D1630" s="46">
        <v>0</v>
      </c>
      <c r="E1630" s="47">
        <v>0</v>
      </c>
      <c r="F1630" s="46">
        <v>0</v>
      </c>
      <c r="G1630" s="48">
        <v>0</v>
      </c>
      <c r="H1630" s="49">
        <v>0.56608978540699317</v>
      </c>
      <c r="J1630" s="17">
        <v>65</v>
      </c>
      <c r="K1630" s="17" t="str">
        <f t="shared" si="50"/>
        <v>086-Governor's Office of Indian Affairs</v>
      </c>
      <c r="L1630" s="18" t="str">
        <f t="shared" si="51"/>
        <v>086</v>
      </c>
      <c r="M1630" s="19"/>
      <c r="N1630" s="19"/>
    </row>
    <row r="1631" spans="1:14" ht="15" x14ac:dyDescent="0.25">
      <c r="A1631" s="54"/>
      <c r="B1631" s="54"/>
      <c r="C1631" s="54"/>
      <c r="D1631" s="54"/>
      <c r="E1631" s="54"/>
      <c r="F1631" s="54"/>
      <c r="G1631" s="54"/>
      <c r="H1631" s="54"/>
      <c r="J1631" s="17">
        <v>66</v>
      </c>
      <c r="K1631" s="17" t="str">
        <f t="shared" si="50"/>
        <v>086-Governor's Office of Indian Affairs</v>
      </c>
      <c r="L1631" s="18" t="str">
        <f t="shared" si="51"/>
        <v>086</v>
      </c>
      <c r="M1631" s="19"/>
      <c r="N1631" s="19"/>
    </row>
    <row r="1632" spans="1:14" x14ac:dyDescent="0.2">
      <c r="A1632" s="58"/>
      <c r="B1632" s="39"/>
      <c r="C1632" s="51"/>
      <c r="D1632" s="51"/>
      <c r="E1632" s="52"/>
      <c r="F1632" s="51"/>
      <c r="G1632" s="39"/>
      <c r="H1632" s="53"/>
      <c r="J1632" s="17">
        <v>67</v>
      </c>
      <c r="K1632" s="17" t="str">
        <f t="shared" si="50"/>
        <v>086-Governor's Office of Indian Affairs</v>
      </c>
      <c r="L1632" s="18" t="str">
        <f t="shared" si="51"/>
        <v>086</v>
      </c>
      <c r="M1632" s="19"/>
      <c r="N1632" s="19"/>
    </row>
    <row r="1633" spans="1:14" x14ac:dyDescent="0.2">
      <c r="A1633" s="59" t="s">
        <v>83</v>
      </c>
      <c r="B1633" s="60">
        <v>230.51649371012726</v>
      </c>
      <c r="C1633" s="61">
        <v>1</v>
      </c>
      <c r="D1633" s="61">
        <v>2</v>
      </c>
      <c r="E1633" s="62">
        <v>0</v>
      </c>
      <c r="F1633" s="61">
        <v>30</v>
      </c>
      <c r="G1633" s="60">
        <v>33</v>
      </c>
      <c r="H1633" s="63">
        <v>263.51649371012724</v>
      </c>
      <c r="J1633" s="17">
        <v>68</v>
      </c>
      <c r="K1633" s="17" t="str">
        <f t="shared" si="50"/>
        <v>086-Governor's Office of Indian Affairs</v>
      </c>
      <c r="L1633" s="18" t="str">
        <f t="shared" si="51"/>
        <v>086</v>
      </c>
      <c r="M1633" s="19"/>
      <c r="N1633" s="19"/>
    </row>
    <row r="1634" spans="1:14" ht="15" customHeight="1" x14ac:dyDescent="0.2">
      <c r="A1634" s="64"/>
      <c r="B1634" s="65"/>
      <c r="C1634" s="65"/>
      <c r="D1634" s="65"/>
      <c r="E1634" s="65"/>
      <c r="F1634" s="65"/>
      <c r="G1634" s="65"/>
      <c r="H1634" s="65"/>
      <c r="J1634" s="17">
        <v>1</v>
      </c>
      <c r="K1634" s="17" t="str">
        <f>IF(J1634=7,A1418,IF(J1634&gt;7,K1624,""))</f>
        <v/>
      </c>
      <c r="L1634" s="18" t="str">
        <f t="shared" si="51"/>
        <v/>
      </c>
      <c r="M1634" s="19"/>
      <c r="N1634" s="19"/>
    </row>
    <row r="1635" spans="1:14" x14ac:dyDescent="0.2">
      <c r="A1635" s="64"/>
      <c r="B1635" s="65"/>
      <c r="C1635" s="65"/>
      <c r="D1635" s="65"/>
      <c r="E1635" s="65"/>
      <c r="F1635" s="65"/>
      <c r="G1635" s="65"/>
      <c r="H1635" s="65"/>
      <c r="J1635" s="17">
        <v>2</v>
      </c>
      <c r="K1635" s="17" t="str">
        <f>IF(J1635=7,A1419,IF(J1635&gt;7,K1634,""))</f>
        <v/>
      </c>
      <c r="L1635" s="18" t="str">
        <f t="shared" si="51"/>
        <v/>
      </c>
      <c r="M1635" s="19"/>
      <c r="N1635" s="19"/>
    </row>
    <row r="1636" spans="1:14" ht="15" x14ac:dyDescent="0.25">
      <c r="A1636"/>
      <c r="B1636"/>
      <c r="C1636"/>
      <c r="D1636"/>
      <c r="E1636"/>
      <c r="F1636"/>
      <c r="G1636"/>
      <c r="H1636"/>
      <c r="J1636" s="17">
        <v>3</v>
      </c>
      <c r="K1636" s="17" t="str">
        <f>IF(J1636=7,A1420,IF(J1636&gt;7,K1635,""))</f>
        <v/>
      </c>
      <c r="L1636" s="18" t="str">
        <f t="shared" si="51"/>
        <v/>
      </c>
      <c r="M1636" s="19"/>
      <c r="N1636" s="19"/>
    </row>
    <row r="1637" spans="1:14" ht="15" x14ac:dyDescent="0.25">
      <c r="A1637"/>
      <c r="B1637"/>
      <c r="C1637"/>
      <c r="D1637"/>
      <c r="E1637"/>
      <c r="F1637"/>
      <c r="G1637"/>
      <c r="H1637"/>
      <c r="J1637" s="17">
        <v>4</v>
      </c>
      <c r="K1637" s="17" t="str">
        <f>IF(J1637=7,A1421,IF(J1637&gt;7,K1636,""))</f>
        <v/>
      </c>
      <c r="L1637" s="18" t="str">
        <f t="shared" si="51"/>
        <v/>
      </c>
      <c r="M1637" s="19"/>
      <c r="N1637" s="19"/>
    </row>
    <row r="1638" spans="1:14" ht="15.75" x14ac:dyDescent="0.25">
      <c r="A1638" s="21" t="s">
        <v>7</v>
      </c>
      <c r="B1638" s="22"/>
      <c r="C1638" s="22"/>
      <c r="D1638" s="22"/>
      <c r="E1638" s="22"/>
      <c r="F1638" s="22"/>
      <c r="G1638" s="22"/>
      <c r="H1638" s="22"/>
      <c r="J1638" s="17">
        <v>5</v>
      </c>
      <c r="K1638" s="17" t="str">
        <f>IF(J1638=7,A1422,IF(J1638&gt;7,K1637,""))</f>
        <v/>
      </c>
      <c r="L1638" s="18" t="str">
        <f t="shared" si="51"/>
        <v/>
      </c>
      <c r="M1638" s="19"/>
      <c r="N1638" s="19"/>
    </row>
    <row r="1639" spans="1:14" ht="15" x14ac:dyDescent="0.25">
      <c r="A1639" s="23" t="s">
        <v>8</v>
      </c>
      <c r="B1639" s="24"/>
      <c r="C1639" s="24"/>
      <c r="D1639" s="24"/>
      <c r="E1639" s="24"/>
      <c r="F1639" s="24"/>
      <c r="G1639" s="24"/>
      <c r="H1639" s="24"/>
      <c r="J1639" s="17">
        <v>6</v>
      </c>
      <c r="K1639" s="17" t="str">
        <f>IF(J1639=7,A1423,IF(J1639&gt;7,K1638,""))</f>
        <v/>
      </c>
      <c r="L1639" s="18" t="str">
        <f t="shared" si="51"/>
        <v/>
      </c>
      <c r="M1639" s="19"/>
      <c r="N1639" s="19"/>
    </row>
    <row r="1640" spans="1:14" ht="15" x14ac:dyDescent="0.25">
      <c r="A1640" s="25" t="s">
        <v>107</v>
      </c>
      <c r="B1640" s="22"/>
      <c r="C1640" s="22"/>
      <c r="D1640" s="22"/>
      <c r="E1640" s="22"/>
      <c r="F1640" s="22"/>
      <c r="G1640" s="22"/>
      <c r="H1640" s="22"/>
      <c r="J1640" s="17">
        <v>7</v>
      </c>
      <c r="K1640" s="17" t="str">
        <f>IF(J1640=7,A1640,IF(J1640&gt;7,K1639,""))</f>
        <v>087-Asian-Pacific-American Affrs</v>
      </c>
      <c r="L1640" s="18" t="str">
        <f t="shared" si="51"/>
        <v>087</v>
      </c>
      <c r="M1640" s="19"/>
      <c r="N1640" s="19"/>
    </row>
    <row r="1641" spans="1:14" ht="15" x14ac:dyDescent="0.25">
      <c r="A1641" s="25"/>
      <c r="B1641" s="22"/>
      <c r="C1641" s="22"/>
      <c r="D1641" s="22"/>
      <c r="E1641" s="22"/>
      <c r="F1641" s="22"/>
      <c r="G1641" s="22"/>
      <c r="H1641" s="22"/>
      <c r="J1641" s="17">
        <v>8</v>
      </c>
      <c r="K1641" s="17" t="str">
        <f t="shared" ref="K1641:K1701" si="52">IF(J1641=7,A1425,IF(J1641&gt;7,K1640,""))</f>
        <v>087-Asian-Pacific-American Affrs</v>
      </c>
      <c r="L1641" s="18" t="str">
        <f t="shared" si="51"/>
        <v>087</v>
      </c>
      <c r="M1641" s="19"/>
      <c r="N1641" s="19"/>
    </row>
    <row r="1642" spans="1:14" ht="15" customHeight="1" x14ac:dyDescent="0.25">
      <c r="A1642" s="26"/>
      <c r="B1642" s="27"/>
      <c r="C1642" s="94" t="s">
        <v>10</v>
      </c>
      <c r="D1642" s="95"/>
      <c r="E1642" s="94" t="s">
        <v>11</v>
      </c>
      <c r="F1642" s="95"/>
      <c r="G1642" s="28"/>
      <c r="H1642" s="28"/>
      <c r="J1642" s="17">
        <v>9</v>
      </c>
      <c r="K1642" s="17" t="str">
        <f t="shared" si="52"/>
        <v>087-Asian-Pacific-American Affrs</v>
      </c>
      <c r="L1642" s="18" t="str">
        <f t="shared" si="51"/>
        <v>087</v>
      </c>
      <c r="M1642" s="19"/>
      <c r="N1642" s="19"/>
    </row>
    <row r="1643" spans="1:14" ht="24" x14ac:dyDescent="0.2">
      <c r="A1643" s="29" t="s">
        <v>12</v>
      </c>
      <c r="B1643" s="30" t="s">
        <v>13</v>
      </c>
      <c r="C1643" s="31" t="s">
        <v>14</v>
      </c>
      <c r="D1643" s="32" t="s">
        <v>15</v>
      </c>
      <c r="E1643" s="31" t="s">
        <v>14</v>
      </c>
      <c r="F1643" s="32" t="s">
        <v>15</v>
      </c>
      <c r="G1643" s="33" t="s">
        <v>16</v>
      </c>
      <c r="H1643" s="33" t="s">
        <v>17</v>
      </c>
      <c r="J1643" s="17">
        <v>10</v>
      </c>
      <c r="K1643" s="17" t="str">
        <f t="shared" si="52"/>
        <v>087-Asian-Pacific-American Affrs</v>
      </c>
      <c r="L1643" s="18" t="str">
        <f t="shared" si="51"/>
        <v>087</v>
      </c>
      <c r="M1643" s="19"/>
      <c r="N1643" s="19"/>
    </row>
    <row r="1644" spans="1:14" ht="15" x14ac:dyDescent="0.25">
      <c r="A1644" s="35" t="s">
        <v>20</v>
      </c>
      <c r="B1644" s="36">
        <v>0.47452758711010445</v>
      </c>
      <c r="C1644" s="37">
        <v>0</v>
      </c>
      <c r="D1644" s="37">
        <v>0</v>
      </c>
      <c r="E1644" s="38">
        <v>0</v>
      </c>
      <c r="F1644" s="37">
        <v>0</v>
      </c>
      <c r="G1644" s="39">
        <v>0</v>
      </c>
      <c r="H1644" s="40">
        <v>0.47452758711010445</v>
      </c>
      <c r="J1644" s="17">
        <v>11</v>
      </c>
      <c r="K1644" s="17" t="str">
        <f t="shared" si="52"/>
        <v>087-Asian-Pacific-American Affrs</v>
      </c>
      <c r="L1644" s="18" t="str">
        <f t="shared" si="51"/>
        <v>087</v>
      </c>
      <c r="M1644" s="19" t="s">
        <v>21</v>
      </c>
      <c r="N1644" s="19"/>
    </row>
    <row r="1645" spans="1:14" ht="15" x14ac:dyDescent="0.25">
      <c r="A1645" s="42" t="s">
        <v>22</v>
      </c>
      <c r="B1645" s="36">
        <v>0.28767500792341222</v>
      </c>
      <c r="C1645" s="37">
        <v>0</v>
      </c>
      <c r="D1645" s="37">
        <v>0</v>
      </c>
      <c r="E1645" s="38">
        <v>0</v>
      </c>
      <c r="F1645" s="37">
        <v>0</v>
      </c>
      <c r="G1645" s="39">
        <v>0</v>
      </c>
      <c r="H1645" s="40">
        <v>0.28767500792341222</v>
      </c>
      <c r="J1645" s="17">
        <v>12</v>
      </c>
      <c r="K1645" s="17" t="str">
        <f t="shared" si="52"/>
        <v>087-Asian-Pacific-American Affrs</v>
      </c>
      <c r="L1645" s="18" t="str">
        <f t="shared" si="51"/>
        <v>087</v>
      </c>
      <c r="M1645" s="19"/>
      <c r="N1645" s="19"/>
    </row>
    <row r="1646" spans="1:14" ht="15" x14ac:dyDescent="0.25">
      <c r="A1646" s="42" t="s">
        <v>23</v>
      </c>
      <c r="B1646" s="36">
        <v>0</v>
      </c>
      <c r="C1646" s="37">
        <v>0</v>
      </c>
      <c r="D1646" s="37">
        <v>0</v>
      </c>
      <c r="E1646" s="38">
        <v>0</v>
      </c>
      <c r="F1646" s="37">
        <v>0</v>
      </c>
      <c r="G1646" s="39">
        <v>0</v>
      </c>
      <c r="H1646" s="40">
        <v>0</v>
      </c>
      <c r="J1646" s="17">
        <v>13</v>
      </c>
      <c r="K1646" s="17" t="str">
        <f t="shared" si="52"/>
        <v>087-Asian-Pacific-American Affrs</v>
      </c>
      <c r="L1646" s="18" t="str">
        <f t="shared" si="51"/>
        <v>087</v>
      </c>
      <c r="M1646" s="19"/>
      <c r="N1646" s="19"/>
    </row>
    <row r="1647" spans="1:14" ht="15" x14ac:dyDescent="0.25">
      <c r="A1647" s="42" t="s">
        <v>24</v>
      </c>
      <c r="B1647" s="36">
        <v>2.6826471999999999</v>
      </c>
      <c r="C1647" s="37">
        <v>0</v>
      </c>
      <c r="D1647" s="37">
        <v>0</v>
      </c>
      <c r="E1647" s="38">
        <v>0</v>
      </c>
      <c r="F1647" s="37">
        <v>0</v>
      </c>
      <c r="G1647" s="39">
        <v>0</v>
      </c>
      <c r="H1647" s="40">
        <v>2.6826471999999999</v>
      </c>
      <c r="J1647" s="17">
        <v>14</v>
      </c>
      <c r="K1647" s="17" t="str">
        <f t="shared" si="52"/>
        <v>087-Asian-Pacific-American Affrs</v>
      </c>
      <c r="L1647" s="18" t="str">
        <f t="shared" si="51"/>
        <v>087</v>
      </c>
      <c r="M1647" s="19"/>
      <c r="N1647" s="19"/>
    </row>
    <row r="1648" spans="1:14" ht="15" x14ac:dyDescent="0.25">
      <c r="A1648" s="42" t="s">
        <v>25</v>
      </c>
      <c r="B1648" s="36">
        <v>0</v>
      </c>
      <c r="C1648" s="37">
        <v>0</v>
      </c>
      <c r="D1648" s="37">
        <v>0</v>
      </c>
      <c r="E1648" s="38">
        <v>0</v>
      </c>
      <c r="F1648" s="37">
        <v>0</v>
      </c>
      <c r="G1648" s="39">
        <v>0</v>
      </c>
      <c r="H1648" s="40">
        <v>0</v>
      </c>
      <c r="J1648" s="17">
        <v>15</v>
      </c>
      <c r="K1648" s="17" t="str">
        <f t="shared" si="52"/>
        <v>087-Asian-Pacific-American Affrs</v>
      </c>
      <c r="L1648" s="18" t="str">
        <f t="shared" si="51"/>
        <v>087</v>
      </c>
      <c r="M1648" s="19"/>
      <c r="N1648" s="19"/>
    </row>
    <row r="1649" spans="1:14" ht="15" x14ac:dyDescent="0.25">
      <c r="A1649" s="42" t="s">
        <v>26</v>
      </c>
      <c r="B1649" s="36">
        <v>2.0659993421003309</v>
      </c>
      <c r="C1649" s="37">
        <v>0</v>
      </c>
      <c r="D1649" s="37">
        <v>0</v>
      </c>
      <c r="E1649" s="38">
        <v>0</v>
      </c>
      <c r="F1649" s="37">
        <v>0</v>
      </c>
      <c r="G1649" s="39">
        <v>0</v>
      </c>
      <c r="H1649" s="40">
        <v>2.0659993421003309</v>
      </c>
      <c r="J1649" s="17">
        <v>16</v>
      </c>
      <c r="K1649" s="17" t="str">
        <f t="shared" si="52"/>
        <v>087-Asian-Pacific-American Affrs</v>
      </c>
      <c r="L1649" s="18" t="str">
        <f t="shared" si="51"/>
        <v>087</v>
      </c>
      <c r="M1649" s="19"/>
      <c r="N1649" s="19"/>
    </row>
    <row r="1650" spans="1:14" ht="15" x14ac:dyDescent="0.25">
      <c r="A1650" s="42" t="s">
        <v>27</v>
      </c>
      <c r="B1650" s="36">
        <v>2.0363682494967299</v>
      </c>
      <c r="C1650" s="37">
        <v>0</v>
      </c>
      <c r="D1650" s="37">
        <v>0</v>
      </c>
      <c r="E1650" s="38">
        <v>0</v>
      </c>
      <c r="F1650" s="37">
        <v>0</v>
      </c>
      <c r="G1650" s="39">
        <v>0</v>
      </c>
      <c r="H1650" s="40">
        <v>2.0363682494967299</v>
      </c>
      <c r="J1650" s="17">
        <v>17</v>
      </c>
      <c r="K1650" s="17" t="str">
        <f t="shared" si="52"/>
        <v>087-Asian-Pacific-American Affrs</v>
      </c>
      <c r="L1650" s="18" t="str">
        <f t="shared" si="51"/>
        <v>087</v>
      </c>
      <c r="M1650" s="19"/>
      <c r="N1650" s="19"/>
    </row>
    <row r="1651" spans="1:14" x14ac:dyDescent="0.2">
      <c r="A1651" s="43"/>
      <c r="B1651" s="36"/>
      <c r="C1651" s="37"/>
      <c r="D1651" s="37"/>
      <c r="E1651" s="38"/>
      <c r="F1651" s="37"/>
      <c r="G1651" s="39"/>
      <c r="H1651" s="40"/>
      <c r="J1651" s="17">
        <v>18</v>
      </c>
      <c r="K1651" s="17" t="str">
        <f t="shared" si="52"/>
        <v>087-Asian-Pacific-American Affrs</v>
      </c>
      <c r="L1651" s="18" t="str">
        <f t="shared" si="51"/>
        <v>087</v>
      </c>
      <c r="M1651" s="19"/>
      <c r="N1651" s="19"/>
    </row>
    <row r="1652" spans="1:14" x14ac:dyDescent="0.2">
      <c r="A1652" s="44"/>
      <c r="B1652" s="45">
        <v>7.5472173866305781</v>
      </c>
      <c r="C1652" s="46">
        <v>0</v>
      </c>
      <c r="D1652" s="46">
        <v>0</v>
      </c>
      <c r="E1652" s="47">
        <v>0</v>
      </c>
      <c r="F1652" s="46">
        <v>0</v>
      </c>
      <c r="G1652" s="48">
        <v>0</v>
      </c>
      <c r="H1652" s="49">
        <v>7.5472173866305781</v>
      </c>
      <c r="J1652" s="17">
        <v>19</v>
      </c>
      <c r="K1652" s="17" t="str">
        <f t="shared" si="52"/>
        <v>087-Asian-Pacific-American Affrs</v>
      </c>
      <c r="L1652" s="18" t="str">
        <f t="shared" si="51"/>
        <v>087</v>
      </c>
      <c r="M1652" s="19"/>
      <c r="N1652" s="19"/>
    </row>
    <row r="1653" spans="1:14" ht="15" customHeight="1" x14ac:dyDescent="0.2">
      <c r="A1653" s="50"/>
      <c r="B1653" s="39"/>
      <c r="C1653" s="51"/>
      <c r="D1653" s="51"/>
      <c r="E1653" s="52"/>
      <c r="F1653" s="51"/>
      <c r="G1653" s="39"/>
      <c r="H1653" s="53"/>
      <c r="J1653" s="17">
        <v>20</v>
      </c>
      <c r="K1653" s="17" t="str">
        <f t="shared" si="52"/>
        <v>087-Asian-Pacific-American Affrs</v>
      </c>
      <c r="L1653" s="18" t="str">
        <f t="shared" si="51"/>
        <v>087</v>
      </c>
      <c r="M1653" s="19"/>
      <c r="N1653" s="19"/>
    </row>
    <row r="1654" spans="1:14" ht="15" x14ac:dyDescent="0.25">
      <c r="A1654" s="42" t="s">
        <v>28</v>
      </c>
      <c r="B1654" s="36">
        <v>1.3406314000207498</v>
      </c>
      <c r="C1654" s="37">
        <v>0</v>
      </c>
      <c r="D1654" s="37">
        <v>0</v>
      </c>
      <c r="E1654" s="38">
        <v>-2</v>
      </c>
      <c r="F1654" s="37">
        <v>2</v>
      </c>
      <c r="G1654" s="39">
        <v>0</v>
      </c>
      <c r="H1654" s="40">
        <v>1.3406314000207498</v>
      </c>
      <c r="J1654" s="17">
        <v>21</v>
      </c>
      <c r="K1654" s="17" t="str">
        <f t="shared" si="52"/>
        <v>087-Asian-Pacific-American Affrs</v>
      </c>
      <c r="L1654" s="18" t="str">
        <f t="shared" si="51"/>
        <v>087</v>
      </c>
      <c r="M1654" s="19"/>
      <c r="N1654" s="19"/>
    </row>
    <row r="1655" spans="1:14" ht="15" x14ac:dyDescent="0.25">
      <c r="A1655" s="42" t="s">
        <v>29</v>
      </c>
      <c r="B1655" s="36">
        <v>2.8600100812818097</v>
      </c>
      <c r="C1655" s="37">
        <v>0</v>
      </c>
      <c r="D1655" s="37">
        <v>0</v>
      </c>
      <c r="E1655" s="38">
        <v>1</v>
      </c>
      <c r="F1655" s="37">
        <v>3</v>
      </c>
      <c r="G1655" s="39">
        <v>4</v>
      </c>
      <c r="H1655" s="40">
        <v>6.8600100812818097</v>
      </c>
      <c r="J1655" s="17">
        <v>22</v>
      </c>
      <c r="K1655" s="17" t="str">
        <f t="shared" si="52"/>
        <v>087-Asian-Pacific-American Affrs</v>
      </c>
      <c r="L1655" s="18" t="str">
        <f t="shared" si="51"/>
        <v>087</v>
      </c>
      <c r="M1655" s="19"/>
      <c r="N1655" s="19"/>
    </row>
    <row r="1656" spans="1:14" ht="15" x14ac:dyDescent="0.25">
      <c r="A1656" s="42" t="s">
        <v>30</v>
      </c>
      <c r="B1656" s="36">
        <v>3.1033141892324019</v>
      </c>
      <c r="C1656" s="37">
        <v>0</v>
      </c>
      <c r="D1656" s="37">
        <v>0</v>
      </c>
      <c r="E1656" s="38">
        <v>0</v>
      </c>
      <c r="F1656" s="37">
        <v>0</v>
      </c>
      <c r="G1656" s="39">
        <v>0</v>
      </c>
      <c r="H1656" s="40">
        <v>3.1033141892324019</v>
      </c>
      <c r="J1656" s="17">
        <v>23</v>
      </c>
      <c r="K1656" s="17" t="str">
        <f t="shared" si="52"/>
        <v>087-Asian-Pacific-American Affrs</v>
      </c>
      <c r="L1656" s="18" t="str">
        <f t="shared" si="51"/>
        <v>087</v>
      </c>
      <c r="M1656" s="19"/>
      <c r="N1656" s="19"/>
    </row>
    <row r="1657" spans="1:14" ht="15" x14ac:dyDescent="0.25">
      <c r="A1657" s="54"/>
      <c r="B1657" s="36"/>
      <c r="C1657" s="37"/>
      <c r="D1657" s="37"/>
      <c r="E1657" s="38"/>
      <c r="F1657" s="37"/>
      <c r="G1657" s="39"/>
      <c r="H1657" s="40"/>
      <c r="J1657" s="17">
        <v>24</v>
      </c>
      <c r="K1657" s="17" t="str">
        <f t="shared" si="52"/>
        <v>087-Asian-Pacific-American Affrs</v>
      </c>
      <c r="L1657" s="18" t="str">
        <f t="shared" si="51"/>
        <v>087</v>
      </c>
      <c r="M1657" s="19"/>
      <c r="N1657" s="19"/>
    </row>
    <row r="1658" spans="1:14" x14ac:dyDescent="0.2">
      <c r="A1658" s="44" t="s">
        <v>31</v>
      </c>
      <c r="B1658" s="45">
        <v>7.3039556705349611</v>
      </c>
      <c r="C1658" s="46">
        <v>0</v>
      </c>
      <c r="D1658" s="46">
        <v>0</v>
      </c>
      <c r="E1658" s="46">
        <v>-1</v>
      </c>
      <c r="F1658" s="46">
        <v>5</v>
      </c>
      <c r="G1658" s="46">
        <v>4</v>
      </c>
      <c r="H1658" s="49">
        <v>11.303955670534961</v>
      </c>
      <c r="J1658" s="17">
        <v>25</v>
      </c>
      <c r="K1658" s="17" t="str">
        <f t="shared" si="52"/>
        <v>087-Asian-Pacific-American Affrs</v>
      </c>
      <c r="L1658" s="18" t="str">
        <f t="shared" si="51"/>
        <v>087</v>
      </c>
      <c r="M1658" s="19"/>
      <c r="N1658" s="19"/>
    </row>
    <row r="1659" spans="1:14" ht="15" x14ac:dyDescent="0.25">
      <c r="A1659" s="54"/>
      <c r="B1659" s="36"/>
      <c r="C1659" s="37"/>
      <c r="D1659" s="37"/>
      <c r="E1659" s="38"/>
      <c r="F1659" s="37"/>
      <c r="G1659" s="39"/>
      <c r="H1659" s="40"/>
      <c r="J1659" s="17">
        <v>26</v>
      </c>
      <c r="K1659" s="17" t="str">
        <f t="shared" si="52"/>
        <v>087-Asian-Pacific-American Affrs</v>
      </c>
      <c r="L1659" s="18" t="str">
        <f t="shared" si="51"/>
        <v>087</v>
      </c>
      <c r="M1659" s="19"/>
      <c r="N1659" s="19"/>
    </row>
    <row r="1660" spans="1:14" ht="15" customHeight="1" x14ac:dyDescent="0.25">
      <c r="A1660" s="54" t="s">
        <v>32</v>
      </c>
      <c r="B1660" s="36">
        <v>0.10271016229137972</v>
      </c>
      <c r="C1660" s="37">
        <v>0</v>
      </c>
      <c r="D1660" s="37">
        <v>0</v>
      </c>
      <c r="E1660" s="38">
        <v>0</v>
      </c>
      <c r="F1660" s="37">
        <v>0</v>
      </c>
      <c r="G1660" s="39">
        <v>0</v>
      </c>
      <c r="H1660" s="40">
        <v>0.10271016229137972</v>
      </c>
      <c r="J1660" s="17">
        <v>27</v>
      </c>
      <c r="K1660" s="17" t="str">
        <f t="shared" si="52"/>
        <v>087-Asian-Pacific-American Affrs</v>
      </c>
      <c r="L1660" s="18" t="str">
        <f t="shared" si="51"/>
        <v>087</v>
      </c>
      <c r="M1660" s="19" t="s">
        <v>33</v>
      </c>
      <c r="N1660" s="19"/>
    </row>
    <row r="1661" spans="1:14" ht="15" x14ac:dyDescent="0.25">
      <c r="A1661" s="54" t="s">
        <v>34</v>
      </c>
      <c r="B1661" s="36">
        <v>0.46297883347474655</v>
      </c>
      <c r="C1661" s="37">
        <v>0</v>
      </c>
      <c r="D1661" s="37">
        <v>0</v>
      </c>
      <c r="E1661" s="38">
        <v>0</v>
      </c>
      <c r="F1661" s="37">
        <v>0</v>
      </c>
      <c r="G1661" s="39">
        <v>0</v>
      </c>
      <c r="H1661" s="40">
        <v>0.46297883347474655</v>
      </c>
      <c r="J1661" s="17">
        <v>28</v>
      </c>
      <c r="K1661" s="17" t="str">
        <f t="shared" si="52"/>
        <v>087-Asian-Pacific-American Affrs</v>
      </c>
      <c r="L1661" s="18" t="str">
        <f t="shared" si="51"/>
        <v>087</v>
      </c>
      <c r="M1661" s="19" t="s">
        <v>35</v>
      </c>
      <c r="N1661" s="19"/>
    </row>
    <row r="1662" spans="1:14" ht="15" customHeight="1" x14ac:dyDescent="0.25">
      <c r="A1662" s="54" t="s">
        <v>36</v>
      </c>
      <c r="B1662" s="36">
        <v>0.16296788992781516</v>
      </c>
      <c r="C1662" s="37">
        <v>0</v>
      </c>
      <c r="D1662" s="37">
        <v>0</v>
      </c>
      <c r="E1662" s="38">
        <v>0</v>
      </c>
      <c r="F1662" s="37">
        <v>0</v>
      </c>
      <c r="G1662" s="39">
        <v>0</v>
      </c>
      <c r="H1662" s="40">
        <v>0.16296788992781516</v>
      </c>
      <c r="J1662" s="17">
        <v>29</v>
      </c>
      <c r="K1662" s="17" t="str">
        <f t="shared" si="52"/>
        <v>087-Asian-Pacific-American Affrs</v>
      </c>
      <c r="L1662" s="18" t="str">
        <f t="shared" si="51"/>
        <v>087</v>
      </c>
      <c r="M1662" s="19" t="s">
        <v>37</v>
      </c>
      <c r="N1662" s="19"/>
    </row>
    <row r="1663" spans="1:14" ht="15" x14ac:dyDescent="0.25">
      <c r="A1663" s="54" t="s">
        <v>38</v>
      </c>
      <c r="B1663" s="36">
        <v>0</v>
      </c>
      <c r="C1663" s="37">
        <v>0</v>
      </c>
      <c r="D1663" s="37">
        <v>0</v>
      </c>
      <c r="E1663" s="38">
        <v>0</v>
      </c>
      <c r="F1663" s="37">
        <v>0</v>
      </c>
      <c r="G1663" s="39">
        <v>0</v>
      </c>
      <c r="H1663" s="40">
        <v>0</v>
      </c>
      <c r="J1663" s="17">
        <v>30</v>
      </c>
      <c r="K1663" s="17" t="str">
        <f t="shared" si="52"/>
        <v>087-Asian-Pacific-American Affrs</v>
      </c>
      <c r="L1663" s="18" t="str">
        <f t="shared" si="51"/>
        <v>087</v>
      </c>
      <c r="M1663" s="19" t="s">
        <v>39</v>
      </c>
      <c r="N1663" s="19"/>
    </row>
    <row r="1664" spans="1:14" ht="15" x14ac:dyDescent="0.25">
      <c r="A1664" s="54" t="s">
        <v>40</v>
      </c>
      <c r="B1664" s="36">
        <v>0</v>
      </c>
      <c r="C1664" s="37">
        <v>0</v>
      </c>
      <c r="D1664" s="37">
        <v>0</v>
      </c>
      <c r="E1664" s="38">
        <v>0</v>
      </c>
      <c r="F1664" s="37">
        <v>0</v>
      </c>
      <c r="G1664" s="39">
        <v>0</v>
      </c>
      <c r="H1664" s="40">
        <v>0</v>
      </c>
      <c r="J1664" s="17">
        <v>31</v>
      </c>
      <c r="K1664" s="17" t="str">
        <f t="shared" si="52"/>
        <v>087-Asian-Pacific-American Affrs</v>
      </c>
      <c r="L1664" s="18" t="str">
        <f t="shared" si="51"/>
        <v>087</v>
      </c>
      <c r="M1664" s="19" t="s">
        <v>41</v>
      </c>
      <c r="N1664" s="19"/>
    </row>
    <row r="1665" spans="1:14" ht="15" x14ac:dyDescent="0.25">
      <c r="A1665" s="54" t="s">
        <v>42</v>
      </c>
      <c r="B1665" s="36">
        <v>0.60801778255314365</v>
      </c>
      <c r="C1665" s="37">
        <v>0</v>
      </c>
      <c r="D1665" s="37">
        <v>0</v>
      </c>
      <c r="E1665" s="38">
        <v>-1</v>
      </c>
      <c r="F1665" s="37">
        <v>0</v>
      </c>
      <c r="G1665" s="39">
        <v>-1</v>
      </c>
      <c r="H1665" s="40">
        <v>-0.39198221744685635</v>
      </c>
      <c r="J1665" s="17">
        <v>32</v>
      </c>
      <c r="K1665" s="17" t="str">
        <f t="shared" si="52"/>
        <v>087-Asian-Pacific-American Affrs</v>
      </c>
      <c r="L1665" s="18" t="str">
        <f t="shared" si="51"/>
        <v>087</v>
      </c>
      <c r="M1665" s="19" t="s">
        <v>43</v>
      </c>
      <c r="N1665" s="19"/>
    </row>
    <row r="1666" spans="1:14" ht="15" customHeight="1" x14ac:dyDescent="0.25">
      <c r="A1666" s="54" t="s">
        <v>44</v>
      </c>
      <c r="B1666" s="36">
        <v>0.54510327029502226</v>
      </c>
      <c r="C1666" s="37">
        <v>0</v>
      </c>
      <c r="D1666" s="37">
        <v>0</v>
      </c>
      <c r="E1666" s="38">
        <v>0</v>
      </c>
      <c r="F1666" s="37">
        <v>0</v>
      </c>
      <c r="G1666" s="39">
        <v>0</v>
      </c>
      <c r="H1666" s="40">
        <v>0.54510327029502226</v>
      </c>
      <c r="J1666" s="17">
        <v>33</v>
      </c>
      <c r="K1666" s="17" t="str">
        <f t="shared" si="52"/>
        <v>087-Asian-Pacific-American Affrs</v>
      </c>
      <c r="L1666" s="18" t="str">
        <f t="shared" si="51"/>
        <v>087</v>
      </c>
      <c r="M1666" s="19" t="s">
        <v>45</v>
      </c>
      <c r="N1666" s="19"/>
    </row>
    <row r="1667" spans="1:14" ht="15" x14ac:dyDescent="0.25">
      <c r="A1667" s="54" t="s">
        <v>46</v>
      </c>
      <c r="B1667" s="36">
        <v>0</v>
      </c>
      <c r="C1667" s="37">
        <v>0</v>
      </c>
      <c r="D1667" s="37">
        <v>0</v>
      </c>
      <c r="E1667" s="38">
        <v>0</v>
      </c>
      <c r="F1667" s="37">
        <v>0</v>
      </c>
      <c r="G1667" s="39">
        <v>0</v>
      </c>
      <c r="H1667" s="40">
        <v>0</v>
      </c>
      <c r="J1667" s="17">
        <v>34</v>
      </c>
      <c r="K1667" s="17" t="str">
        <f t="shared" si="52"/>
        <v>087-Asian-Pacific-American Affrs</v>
      </c>
      <c r="L1667" s="18" t="str">
        <f t="shared" si="51"/>
        <v>087</v>
      </c>
      <c r="M1667" s="19" t="s">
        <v>47</v>
      </c>
      <c r="N1667" s="19"/>
    </row>
    <row r="1668" spans="1:14" ht="15" x14ac:dyDescent="0.25">
      <c r="A1668" s="54" t="s">
        <v>48</v>
      </c>
      <c r="B1668" s="36">
        <v>0</v>
      </c>
      <c r="C1668" s="37">
        <v>0</v>
      </c>
      <c r="D1668" s="37">
        <v>0</v>
      </c>
      <c r="E1668" s="38">
        <v>0</v>
      </c>
      <c r="F1668" s="37">
        <v>0</v>
      </c>
      <c r="G1668" s="39">
        <v>0</v>
      </c>
      <c r="H1668" s="40">
        <v>0</v>
      </c>
      <c r="J1668" s="17">
        <v>35</v>
      </c>
      <c r="K1668" s="17" t="str">
        <f t="shared" si="52"/>
        <v>087-Asian-Pacific-American Affrs</v>
      </c>
      <c r="L1668" s="18" t="str">
        <f t="shared" si="51"/>
        <v>087</v>
      </c>
      <c r="M1668" s="56" t="s">
        <v>49</v>
      </c>
      <c r="N1668" s="19"/>
    </row>
    <row r="1669" spans="1:14" ht="15" x14ac:dyDescent="0.25">
      <c r="A1669" s="54" t="s">
        <v>50</v>
      </c>
      <c r="B1669" s="36">
        <v>0.17933724733771572</v>
      </c>
      <c r="C1669" s="37">
        <v>0</v>
      </c>
      <c r="D1669" s="37">
        <v>0</v>
      </c>
      <c r="E1669" s="38">
        <v>0</v>
      </c>
      <c r="F1669" s="37">
        <v>0</v>
      </c>
      <c r="G1669" s="39">
        <v>0</v>
      </c>
      <c r="H1669" s="40">
        <v>0.17933724733771572</v>
      </c>
      <c r="J1669" s="17">
        <v>36</v>
      </c>
      <c r="K1669" s="17" t="str">
        <f t="shared" si="52"/>
        <v>087-Asian-Pacific-American Affrs</v>
      </c>
      <c r="L1669" s="18" t="str">
        <f t="shared" si="51"/>
        <v>087</v>
      </c>
      <c r="M1669" s="19" t="s">
        <v>51</v>
      </c>
      <c r="N1669" s="19"/>
    </row>
    <row r="1670" spans="1:14" ht="15" x14ac:dyDescent="0.25">
      <c r="A1670" s="54" t="s">
        <v>52</v>
      </c>
      <c r="B1670" s="36">
        <v>0</v>
      </c>
      <c r="C1670" s="37">
        <v>0</v>
      </c>
      <c r="D1670" s="37">
        <v>0</v>
      </c>
      <c r="E1670" s="38">
        <v>0</v>
      </c>
      <c r="F1670" s="37">
        <v>0</v>
      </c>
      <c r="G1670" s="39">
        <v>0</v>
      </c>
      <c r="H1670" s="40">
        <v>0</v>
      </c>
      <c r="J1670" s="17">
        <v>37</v>
      </c>
      <c r="K1670" s="17" t="str">
        <f t="shared" si="52"/>
        <v>087-Asian-Pacific-American Affrs</v>
      </c>
      <c r="L1670" s="18" t="str">
        <f t="shared" si="51"/>
        <v>087</v>
      </c>
      <c r="M1670" s="56" t="s">
        <v>53</v>
      </c>
      <c r="N1670" s="19"/>
    </row>
    <row r="1671" spans="1:14" ht="15" x14ac:dyDescent="0.25">
      <c r="A1671" s="54" t="s">
        <v>54</v>
      </c>
      <c r="B1671" s="36">
        <v>0.45994181789032929</v>
      </c>
      <c r="C1671" s="37">
        <v>0</v>
      </c>
      <c r="D1671" s="37">
        <v>0</v>
      </c>
      <c r="E1671" s="38">
        <v>0</v>
      </c>
      <c r="F1671" s="37">
        <v>0</v>
      </c>
      <c r="G1671" s="39">
        <v>0</v>
      </c>
      <c r="H1671" s="40">
        <v>0.45994181789032929</v>
      </c>
      <c r="J1671" s="17">
        <v>38</v>
      </c>
      <c r="K1671" s="17" t="str">
        <f t="shared" si="52"/>
        <v>087-Asian-Pacific-American Affrs</v>
      </c>
      <c r="L1671" s="18" t="str">
        <f t="shared" si="51"/>
        <v>087</v>
      </c>
      <c r="M1671" s="19" t="s">
        <v>55</v>
      </c>
      <c r="N1671" s="19"/>
    </row>
    <row r="1672" spans="1:14" ht="15" x14ac:dyDescent="0.25">
      <c r="A1672" s="54" t="s">
        <v>56</v>
      </c>
      <c r="B1672" s="36">
        <v>88.332432432432441</v>
      </c>
      <c r="C1672" s="37">
        <v>0</v>
      </c>
      <c r="D1672" s="37">
        <v>0</v>
      </c>
      <c r="E1672" s="38">
        <v>0</v>
      </c>
      <c r="F1672" s="37">
        <v>14</v>
      </c>
      <c r="G1672" s="39">
        <v>14</v>
      </c>
      <c r="H1672" s="40">
        <v>102.33243243243244</v>
      </c>
      <c r="J1672" s="17">
        <v>39</v>
      </c>
      <c r="K1672" s="17" t="str">
        <f t="shared" si="52"/>
        <v>087-Asian-Pacific-American Affrs</v>
      </c>
      <c r="L1672" s="18" t="str">
        <f t="shared" si="51"/>
        <v>087</v>
      </c>
      <c r="M1672" s="19" t="s">
        <v>57</v>
      </c>
      <c r="N1672" s="19"/>
    </row>
    <row r="1673" spans="1:14" ht="15" x14ac:dyDescent="0.25">
      <c r="A1673" s="54" t="s">
        <v>58</v>
      </c>
      <c r="B1673" s="36">
        <v>1.120342448450292</v>
      </c>
      <c r="C1673" s="37">
        <v>0</v>
      </c>
      <c r="D1673" s="37">
        <v>0</v>
      </c>
      <c r="E1673" s="38">
        <v>0</v>
      </c>
      <c r="F1673" s="37">
        <v>0</v>
      </c>
      <c r="G1673" s="39">
        <v>0</v>
      </c>
      <c r="H1673" s="40">
        <v>1.120342448450292</v>
      </c>
      <c r="J1673" s="17">
        <v>40</v>
      </c>
      <c r="K1673" s="17" t="str">
        <f t="shared" si="52"/>
        <v>087-Asian-Pacific-American Affrs</v>
      </c>
      <c r="L1673" s="18" t="str">
        <f t="shared" si="51"/>
        <v>087</v>
      </c>
      <c r="M1673" s="19" t="s">
        <v>59</v>
      </c>
      <c r="N1673" s="19"/>
    </row>
    <row r="1674" spans="1:14" ht="15" customHeight="1" x14ac:dyDescent="0.25">
      <c r="A1674" s="54" t="s">
        <v>60</v>
      </c>
      <c r="B1674" s="36">
        <v>0</v>
      </c>
      <c r="C1674" s="37">
        <v>0</v>
      </c>
      <c r="D1674" s="37">
        <v>0</v>
      </c>
      <c r="E1674" s="38">
        <v>0</v>
      </c>
      <c r="F1674" s="37">
        <v>0</v>
      </c>
      <c r="G1674" s="39">
        <v>0</v>
      </c>
      <c r="H1674" s="40">
        <v>0</v>
      </c>
      <c r="J1674" s="17">
        <v>41</v>
      </c>
      <c r="K1674" s="17" t="str">
        <f t="shared" si="52"/>
        <v>087-Asian-Pacific-American Affrs</v>
      </c>
      <c r="L1674" s="18" t="str">
        <f t="shared" si="51"/>
        <v>087</v>
      </c>
      <c r="M1674" s="56" t="s">
        <v>61</v>
      </c>
      <c r="N1674" s="19"/>
    </row>
    <row r="1675" spans="1:14" ht="15" x14ac:dyDescent="0.25">
      <c r="A1675" s="54" t="s">
        <v>62</v>
      </c>
      <c r="B1675" s="36">
        <v>0</v>
      </c>
      <c r="C1675" s="37">
        <v>0</v>
      </c>
      <c r="D1675" s="37">
        <v>0</v>
      </c>
      <c r="E1675" s="38">
        <v>0</v>
      </c>
      <c r="F1675" s="37">
        <v>0</v>
      </c>
      <c r="G1675" s="39">
        <v>0</v>
      </c>
      <c r="H1675" s="40">
        <v>0</v>
      </c>
      <c r="J1675" s="17">
        <v>42</v>
      </c>
      <c r="K1675" s="17" t="str">
        <f t="shared" si="52"/>
        <v>087-Asian-Pacific-American Affrs</v>
      </c>
      <c r="L1675" s="18" t="str">
        <f t="shared" si="51"/>
        <v>087</v>
      </c>
      <c r="M1675" s="56" t="s">
        <v>63</v>
      </c>
      <c r="N1675" s="19"/>
    </row>
    <row r="1676" spans="1:14" x14ac:dyDescent="0.2">
      <c r="A1676" s="43"/>
      <c r="B1676" s="36"/>
      <c r="C1676" s="37"/>
      <c r="D1676" s="37"/>
      <c r="E1676" s="38"/>
      <c r="F1676" s="37"/>
      <c r="G1676" s="39"/>
      <c r="H1676" s="40"/>
      <c r="J1676" s="17">
        <v>43</v>
      </c>
      <c r="K1676" s="17" t="str">
        <f t="shared" si="52"/>
        <v>087-Asian-Pacific-American Affrs</v>
      </c>
      <c r="L1676" s="18" t="str">
        <f t="shared" si="51"/>
        <v>087</v>
      </c>
      <c r="M1676" s="19"/>
      <c r="N1676" s="19"/>
    </row>
    <row r="1677" spans="1:14" x14ac:dyDescent="0.2">
      <c r="A1677" s="44" t="s">
        <v>64</v>
      </c>
      <c r="B1677" s="45">
        <v>91.973831884652881</v>
      </c>
      <c r="C1677" s="46">
        <v>0</v>
      </c>
      <c r="D1677" s="46">
        <v>0</v>
      </c>
      <c r="E1677" s="47">
        <v>-1</v>
      </c>
      <c r="F1677" s="46">
        <v>14</v>
      </c>
      <c r="G1677" s="48">
        <v>13</v>
      </c>
      <c r="H1677" s="49">
        <v>104.97383188465288</v>
      </c>
      <c r="J1677" s="17">
        <v>44</v>
      </c>
      <c r="K1677" s="17" t="str">
        <f t="shared" si="52"/>
        <v>087-Asian-Pacific-American Affrs</v>
      </c>
      <c r="L1677" s="18" t="str">
        <f t="shared" si="51"/>
        <v>087</v>
      </c>
      <c r="M1677" s="19"/>
      <c r="N1677" s="19"/>
    </row>
    <row r="1678" spans="1:14" x14ac:dyDescent="0.2">
      <c r="A1678" s="57"/>
      <c r="B1678" s="39"/>
      <c r="C1678" s="51"/>
      <c r="D1678" s="51"/>
      <c r="E1678" s="52"/>
      <c r="F1678" s="51"/>
      <c r="G1678" s="39"/>
      <c r="H1678" s="53"/>
      <c r="J1678" s="17">
        <v>45</v>
      </c>
      <c r="K1678" s="17" t="str">
        <f t="shared" si="52"/>
        <v>087-Asian-Pacific-American Affrs</v>
      </c>
      <c r="L1678" s="18" t="str">
        <f t="shared" si="51"/>
        <v>087</v>
      </c>
      <c r="M1678" s="19"/>
      <c r="N1678" s="19"/>
    </row>
    <row r="1679" spans="1:14" ht="15" x14ac:dyDescent="0.25">
      <c r="A1679" s="54" t="s">
        <v>65</v>
      </c>
      <c r="B1679" s="36">
        <v>1.6040654059523884</v>
      </c>
      <c r="C1679" s="37">
        <v>0</v>
      </c>
      <c r="D1679" s="37">
        <v>0</v>
      </c>
      <c r="E1679" s="38">
        <v>0</v>
      </c>
      <c r="F1679" s="37">
        <v>0</v>
      </c>
      <c r="G1679" s="39">
        <v>0</v>
      </c>
      <c r="H1679" s="40">
        <v>1.6040654059523884</v>
      </c>
      <c r="J1679" s="17">
        <v>46</v>
      </c>
      <c r="K1679" s="17" t="str">
        <f t="shared" si="52"/>
        <v>087-Asian-Pacific-American Affrs</v>
      </c>
      <c r="L1679" s="18" t="str">
        <f t="shared" si="51"/>
        <v>087</v>
      </c>
      <c r="M1679" s="19"/>
      <c r="N1679" s="19"/>
    </row>
    <row r="1680" spans="1:14" ht="15" x14ac:dyDescent="0.25">
      <c r="A1680" s="54" t="s">
        <v>66</v>
      </c>
      <c r="B1680" s="36">
        <v>1.6173205109631676</v>
      </c>
      <c r="C1680" s="37">
        <v>0</v>
      </c>
      <c r="D1680" s="37">
        <v>0</v>
      </c>
      <c r="E1680" s="38">
        <v>0</v>
      </c>
      <c r="F1680" s="37">
        <v>0</v>
      </c>
      <c r="G1680" s="39">
        <v>0</v>
      </c>
      <c r="H1680" s="40">
        <v>1.6173205109631676</v>
      </c>
      <c r="J1680" s="17">
        <v>47</v>
      </c>
      <c r="K1680" s="17" t="str">
        <f t="shared" si="52"/>
        <v>087-Asian-Pacific-American Affrs</v>
      </c>
      <c r="L1680" s="18" t="str">
        <f t="shared" si="51"/>
        <v>087</v>
      </c>
      <c r="M1680" s="19"/>
      <c r="N1680" s="19"/>
    </row>
    <row r="1681" spans="1:14" ht="15" x14ac:dyDescent="0.25">
      <c r="A1681" s="54" t="s">
        <v>67</v>
      </c>
      <c r="B1681" s="36">
        <v>43.510703983264555</v>
      </c>
      <c r="C1681" s="37">
        <v>0</v>
      </c>
      <c r="D1681" s="37">
        <v>0</v>
      </c>
      <c r="E1681" s="38">
        <v>0</v>
      </c>
      <c r="F1681" s="37">
        <v>0</v>
      </c>
      <c r="G1681" s="39">
        <v>0</v>
      </c>
      <c r="H1681" s="40">
        <v>43.510703983264555</v>
      </c>
      <c r="J1681" s="17">
        <v>48</v>
      </c>
      <c r="K1681" s="17" t="str">
        <f t="shared" si="52"/>
        <v>087-Asian-Pacific-American Affrs</v>
      </c>
      <c r="L1681" s="18" t="str">
        <f t="shared" si="51"/>
        <v>087</v>
      </c>
      <c r="M1681" s="19"/>
      <c r="N1681" s="19"/>
    </row>
    <row r="1682" spans="1:14" ht="15" x14ac:dyDescent="0.25">
      <c r="A1682" s="54" t="s">
        <v>68</v>
      </c>
      <c r="B1682" s="36">
        <v>3.8943188759926695E-2</v>
      </c>
      <c r="C1682" s="37">
        <v>0</v>
      </c>
      <c r="D1682" s="37">
        <v>0</v>
      </c>
      <c r="E1682" s="38">
        <v>0</v>
      </c>
      <c r="F1682" s="37">
        <v>0</v>
      </c>
      <c r="G1682" s="39">
        <v>0</v>
      </c>
      <c r="H1682" s="40">
        <v>3.8943188759926695E-2</v>
      </c>
      <c r="J1682" s="17">
        <v>49</v>
      </c>
      <c r="K1682" s="17" t="str">
        <f t="shared" si="52"/>
        <v>087-Asian-Pacific-American Affrs</v>
      </c>
      <c r="L1682" s="18" t="str">
        <f t="shared" si="51"/>
        <v>087</v>
      </c>
      <c r="M1682" s="19"/>
      <c r="N1682" s="19"/>
    </row>
    <row r="1683" spans="1:14" ht="15" x14ac:dyDescent="0.25">
      <c r="A1683" s="54" t="s">
        <v>69</v>
      </c>
      <c r="B1683" s="36">
        <v>4.0994467314919181</v>
      </c>
      <c r="C1683" s="37">
        <v>0</v>
      </c>
      <c r="D1683" s="37">
        <v>0</v>
      </c>
      <c r="E1683" s="38">
        <v>0</v>
      </c>
      <c r="F1683" s="37">
        <v>0</v>
      </c>
      <c r="G1683" s="39">
        <v>0</v>
      </c>
      <c r="H1683" s="40">
        <v>4.0994467314919181</v>
      </c>
      <c r="J1683" s="17">
        <v>50</v>
      </c>
      <c r="K1683" s="17" t="str">
        <f t="shared" si="52"/>
        <v>087-Asian-Pacific-American Affrs</v>
      </c>
      <c r="L1683" s="18" t="str">
        <f t="shared" si="51"/>
        <v>087</v>
      </c>
      <c r="M1683" s="19"/>
      <c r="N1683" s="19"/>
    </row>
    <row r="1684" spans="1:14" ht="15" x14ac:dyDescent="0.25">
      <c r="A1684" s="54" t="s">
        <v>70</v>
      </c>
      <c r="B1684" s="36">
        <v>0.25661054190454663</v>
      </c>
      <c r="C1684" s="37">
        <v>0</v>
      </c>
      <c r="D1684" s="37">
        <v>0</v>
      </c>
      <c r="E1684" s="38">
        <v>0</v>
      </c>
      <c r="F1684" s="37">
        <v>0</v>
      </c>
      <c r="G1684" s="39">
        <v>0</v>
      </c>
      <c r="H1684" s="40">
        <v>0.25661054190454663</v>
      </c>
      <c r="J1684" s="17">
        <v>51</v>
      </c>
      <c r="K1684" s="17" t="str">
        <f t="shared" si="52"/>
        <v>087-Asian-Pacific-American Affrs</v>
      </c>
      <c r="L1684" s="18" t="str">
        <f t="shared" si="51"/>
        <v>087</v>
      </c>
      <c r="M1684" s="19"/>
      <c r="N1684" s="19"/>
    </row>
    <row r="1685" spans="1:14" ht="15" x14ac:dyDescent="0.25">
      <c r="A1685" s="54" t="s">
        <v>71</v>
      </c>
      <c r="B1685" s="36">
        <v>1.7763568394002505E-15</v>
      </c>
      <c r="C1685" s="37">
        <v>0</v>
      </c>
      <c r="D1685" s="37">
        <v>0</v>
      </c>
      <c r="E1685" s="38">
        <v>0</v>
      </c>
      <c r="F1685" s="37">
        <v>0</v>
      </c>
      <c r="G1685" s="39">
        <v>0</v>
      </c>
      <c r="H1685" s="40">
        <v>1.7763568394002505E-15</v>
      </c>
      <c r="J1685" s="17">
        <v>52</v>
      </c>
      <c r="K1685" s="17" t="str">
        <f t="shared" si="52"/>
        <v>087-Asian-Pacific-American Affrs</v>
      </c>
      <c r="L1685" s="18" t="str">
        <f t="shared" si="51"/>
        <v>087</v>
      </c>
      <c r="M1685" s="19"/>
      <c r="N1685" s="19"/>
    </row>
    <row r="1686" spans="1:14" ht="15" x14ac:dyDescent="0.25">
      <c r="A1686" s="54" t="s">
        <v>72</v>
      </c>
      <c r="B1686" s="36">
        <v>4.3677458766035432E-2</v>
      </c>
      <c r="C1686" s="37">
        <v>0</v>
      </c>
      <c r="D1686" s="37">
        <v>0</v>
      </c>
      <c r="E1686" s="38">
        <v>0</v>
      </c>
      <c r="F1686" s="37">
        <v>0</v>
      </c>
      <c r="G1686" s="39">
        <v>0</v>
      </c>
      <c r="H1686" s="40">
        <v>4.3677458766035432E-2</v>
      </c>
      <c r="J1686" s="17">
        <v>53</v>
      </c>
      <c r="K1686" s="17" t="str">
        <f t="shared" si="52"/>
        <v>087-Asian-Pacific-American Affrs</v>
      </c>
      <c r="L1686" s="18" t="str">
        <f t="shared" si="51"/>
        <v>087</v>
      </c>
      <c r="M1686" s="19"/>
      <c r="N1686" s="19"/>
    </row>
    <row r="1687" spans="1:14" ht="15" x14ac:dyDescent="0.25">
      <c r="A1687" s="54" t="s">
        <v>73</v>
      </c>
      <c r="B1687" s="36">
        <v>0.36649276392051411</v>
      </c>
      <c r="C1687" s="37">
        <v>0</v>
      </c>
      <c r="D1687" s="37">
        <v>0</v>
      </c>
      <c r="E1687" s="38">
        <v>0</v>
      </c>
      <c r="F1687" s="37">
        <v>0</v>
      </c>
      <c r="G1687" s="39">
        <v>0</v>
      </c>
      <c r="H1687" s="40">
        <v>0.36649276392051411</v>
      </c>
      <c r="J1687" s="17">
        <v>54</v>
      </c>
      <c r="K1687" s="17" t="str">
        <f t="shared" si="52"/>
        <v>087-Asian-Pacific-American Affrs</v>
      </c>
      <c r="L1687" s="18" t="str">
        <f t="shared" si="51"/>
        <v>087</v>
      </c>
      <c r="M1687" s="19"/>
      <c r="N1687" s="19"/>
    </row>
    <row r="1688" spans="1:14" ht="15" x14ac:dyDescent="0.25">
      <c r="A1688" s="54" t="s">
        <v>74</v>
      </c>
      <c r="B1688" s="36">
        <v>0.78283445326817347</v>
      </c>
      <c r="C1688" s="37">
        <v>0</v>
      </c>
      <c r="D1688" s="37">
        <v>0</v>
      </c>
      <c r="E1688" s="38">
        <v>0</v>
      </c>
      <c r="F1688" s="37">
        <v>0</v>
      </c>
      <c r="G1688" s="39">
        <v>0</v>
      </c>
      <c r="H1688" s="40">
        <v>0.78283445326817347</v>
      </c>
      <c r="J1688" s="17">
        <v>55</v>
      </c>
      <c r="K1688" s="17" t="str">
        <f t="shared" si="52"/>
        <v>087-Asian-Pacific-American Affrs</v>
      </c>
      <c r="L1688" s="18" t="str">
        <f t="shared" si="51"/>
        <v>087</v>
      </c>
      <c r="M1688" s="19"/>
      <c r="N1688" s="19"/>
    </row>
    <row r="1689" spans="1:14" ht="15" x14ac:dyDescent="0.25">
      <c r="A1689" s="54" t="s">
        <v>75</v>
      </c>
      <c r="B1689" s="36">
        <v>0</v>
      </c>
      <c r="C1689" s="37">
        <v>0</v>
      </c>
      <c r="D1689" s="37">
        <v>0</v>
      </c>
      <c r="E1689" s="38">
        <v>0</v>
      </c>
      <c r="F1689" s="37">
        <v>0</v>
      </c>
      <c r="G1689" s="39">
        <v>0</v>
      </c>
      <c r="H1689" s="40">
        <v>0</v>
      </c>
      <c r="J1689" s="17">
        <v>56</v>
      </c>
      <c r="K1689" s="17" t="str">
        <f t="shared" si="52"/>
        <v>087-Asian-Pacific-American Affrs</v>
      </c>
      <c r="L1689" s="18" t="str">
        <f t="shared" si="51"/>
        <v>087</v>
      </c>
      <c r="M1689" s="19"/>
      <c r="N1689" s="19"/>
    </row>
    <row r="1690" spans="1:14" ht="15" customHeight="1" x14ac:dyDescent="0.25">
      <c r="A1690" s="54" t="s">
        <v>76</v>
      </c>
      <c r="B1690" s="36">
        <v>2.0846266949844794</v>
      </c>
      <c r="C1690" s="37">
        <v>0</v>
      </c>
      <c r="D1690" s="37">
        <v>0</v>
      </c>
      <c r="E1690" s="38">
        <v>0</v>
      </c>
      <c r="F1690" s="37">
        <v>0</v>
      </c>
      <c r="G1690" s="39">
        <v>0</v>
      </c>
      <c r="H1690" s="40">
        <v>2.0846266949844794</v>
      </c>
      <c r="J1690" s="17">
        <v>57</v>
      </c>
      <c r="K1690" s="17" t="str">
        <f t="shared" si="52"/>
        <v>087-Asian-Pacific-American Affrs</v>
      </c>
      <c r="L1690" s="18" t="str">
        <f t="shared" si="51"/>
        <v>087</v>
      </c>
      <c r="M1690" s="19"/>
      <c r="N1690" s="19"/>
    </row>
    <row r="1691" spans="1:14" ht="15" x14ac:dyDescent="0.25">
      <c r="A1691" s="54" t="s">
        <v>77</v>
      </c>
      <c r="B1691" s="36">
        <v>3.1737295661679763</v>
      </c>
      <c r="C1691" s="37">
        <v>0</v>
      </c>
      <c r="D1691" s="37">
        <v>0</v>
      </c>
      <c r="E1691" s="38">
        <v>0</v>
      </c>
      <c r="F1691" s="37">
        <v>0</v>
      </c>
      <c r="G1691" s="39">
        <v>0</v>
      </c>
      <c r="H1691" s="40">
        <v>3.1737295661679763</v>
      </c>
      <c r="J1691" s="17">
        <v>58</v>
      </c>
      <c r="K1691" s="17" t="str">
        <f t="shared" si="52"/>
        <v>087-Asian-Pacific-American Affrs</v>
      </c>
      <c r="L1691" s="18" t="str">
        <f t="shared" si="51"/>
        <v>087</v>
      </c>
      <c r="M1691" s="19"/>
      <c r="N1691" s="19"/>
    </row>
    <row r="1692" spans="1:14" ht="15" customHeight="1" x14ac:dyDescent="0.25">
      <c r="A1692" s="54" t="s">
        <v>78</v>
      </c>
      <c r="B1692" s="36">
        <v>52.975188851324155</v>
      </c>
      <c r="C1692" s="37">
        <v>0</v>
      </c>
      <c r="D1692" s="37">
        <v>0</v>
      </c>
      <c r="E1692" s="38">
        <v>0</v>
      </c>
      <c r="F1692" s="37">
        <v>0</v>
      </c>
      <c r="G1692" s="39">
        <v>0</v>
      </c>
      <c r="H1692" s="40">
        <v>52.975188851324155</v>
      </c>
      <c r="J1692" s="17">
        <v>59</v>
      </c>
      <c r="K1692" s="17" t="str">
        <f t="shared" si="52"/>
        <v>087-Asian-Pacific-American Affrs</v>
      </c>
      <c r="L1692" s="18" t="str">
        <f t="shared" ref="L1692:L1773" si="53">LEFT(K1692,3)</f>
        <v>087</v>
      </c>
      <c r="M1692" s="19"/>
      <c r="N1692" s="19"/>
    </row>
    <row r="1693" spans="1:14" ht="15" customHeight="1" x14ac:dyDescent="0.25">
      <c r="A1693" s="54" t="s">
        <v>79</v>
      </c>
      <c r="B1693" s="36">
        <v>13.800135961930657</v>
      </c>
      <c r="C1693" s="37">
        <v>1</v>
      </c>
      <c r="D1693" s="37">
        <v>0</v>
      </c>
      <c r="E1693" s="38">
        <v>0</v>
      </c>
      <c r="F1693" s="37">
        <v>0</v>
      </c>
      <c r="G1693" s="39">
        <v>1</v>
      </c>
      <c r="H1693" s="40">
        <v>14.800135961930657</v>
      </c>
      <c r="J1693" s="17">
        <v>60</v>
      </c>
      <c r="K1693" s="17" t="str">
        <f t="shared" si="52"/>
        <v>087-Asian-Pacific-American Affrs</v>
      </c>
      <c r="L1693" s="18" t="str">
        <f t="shared" si="53"/>
        <v>087</v>
      </c>
      <c r="M1693" s="19"/>
      <c r="N1693" s="19"/>
    </row>
    <row r="1694" spans="1:14" ht="15" x14ac:dyDescent="0.25">
      <c r="A1694" s="54"/>
      <c r="B1694" s="36"/>
      <c r="C1694" s="37"/>
      <c r="D1694" s="37"/>
      <c r="E1694" s="38"/>
      <c r="F1694" s="37"/>
      <c r="G1694" s="39"/>
      <c r="H1694" s="40"/>
      <c r="J1694" s="17">
        <v>61</v>
      </c>
      <c r="K1694" s="17" t="str">
        <f t="shared" si="52"/>
        <v>087-Asian-Pacific-American Affrs</v>
      </c>
      <c r="L1694" s="18" t="str">
        <f t="shared" si="53"/>
        <v>087</v>
      </c>
      <c r="M1694" s="19"/>
      <c r="N1694" s="19"/>
    </row>
    <row r="1695" spans="1:14" x14ac:dyDescent="0.2">
      <c r="A1695" s="44" t="s">
        <v>80</v>
      </c>
      <c r="B1695" s="45">
        <v>124.35377611269851</v>
      </c>
      <c r="C1695" s="46">
        <v>1</v>
      </c>
      <c r="D1695" s="46">
        <v>0</v>
      </c>
      <c r="E1695" s="47">
        <v>0</v>
      </c>
      <c r="F1695" s="46">
        <v>0</v>
      </c>
      <c r="G1695" s="48">
        <v>1</v>
      </c>
      <c r="H1695" s="49">
        <v>125.35377611269851</v>
      </c>
      <c r="J1695" s="17">
        <v>62</v>
      </c>
      <c r="K1695" s="17" t="str">
        <f t="shared" si="52"/>
        <v>087-Asian-Pacific-American Affrs</v>
      </c>
      <c r="L1695" s="18" t="str">
        <f t="shared" si="53"/>
        <v>087</v>
      </c>
      <c r="M1695" s="19"/>
      <c r="N1695" s="19"/>
    </row>
    <row r="1696" spans="1:14" ht="15" x14ac:dyDescent="0.25">
      <c r="A1696" s="54"/>
      <c r="B1696" s="36"/>
      <c r="C1696" s="37"/>
      <c r="D1696" s="37"/>
      <c r="E1696" s="38"/>
      <c r="F1696" s="37"/>
      <c r="G1696" s="39"/>
      <c r="H1696" s="40"/>
      <c r="J1696" s="17">
        <v>63</v>
      </c>
      <c r="K1696" s="17" t="str">
        <f t="shared" si="52"/>
        <v>087-Asian-Pacific-American Affrs</v>
      </c>
      <c r="L1696" s="18" t="str">
        <f t="shared" si="53"/>
        <v>087</v>
      </c>
      <c r="M1696" s="19"/>
      <c r="N1696" s="19"/>
    </row>
    <row r="1697" spans="1:14" ht="15" x14ac:dyDescent="0.25">
      <c r="A1697" s="54" t="s">
        <v>81</v>
      </c>
      <c r="B1697" s="36">
        <v>0.78174303699060965</v>
      </c>
      <c r="C1697" s="37">
        <v>0</v>
      </c>
      <c r="D1697" s="37">
        <v>0</v>
      </c>
      <c r="E1697" s="38">
        <v>0</v>
      </c>
      <c r="F1697" s="37">
        <v>0</v>
      </c>
      <c r="G1697" s="39">
        <v>0</v>
      </c>
      <c r="H1697" s="40">
        <v>0.78174303699060965</v>
      </c>
      <c r="J1697" s="17">
        <v>64</v>
      </c>
      <c r="K1697" s="17" t="str">
        <f t="shared" si="52"/>
        <v>087-Asian-Pacific-American Affrs</v>
      </c>
      <c r="L1697" s="18" t="str">
        <f t="shared" si="53"/>
        <v>087</v>
      </c>
      <c r="M1697" s="19"/>
      <c r="N1697" s="19"/>
    </row>
    <row r="1698" spans="1:14" x14ac:dyDescent="0.2">
      <c r="A1698" s="44" t="s">
        <v>82</v>
      </c>
      <c r="B1698" s="45">
        <v>0.78174303699060965</v>
      </c>
      <c r="C1698" s="46">
        <v>0</v>
      </c>
      <c r="D1698" s="46">
        <v>0</v>
      </c>
      <c r="E1698" s="47">
        <v>0</v>
      </c>
      <c r="F1698" s="46">
        <v>0</v>
      </c>
      <c r="G1698" s="48">
        <v>0</v>
      </c>
      <c r="H1698" s="49">
        <v>0.78174303699060965</v>
      </c>
      <c r="J1698" s="17">
        <v>65</v>
      </c>
      <c r="K1698" s="17" t="str">
        <f t="shared" si="52"/>
        <v>087-Asian-Pacific-American Affrs</v>
      </c>
      <c r="L1698" s="18" t="str">
        <f t="shared" si="53"/>
        <v>087</v>
      </c>
      <c r="M1698" s="19"/>
      <c r="N1698" s="19"/>
    </row>
    <row r="1699" spans="1:14" ht="15" x14ac:dyDescent="0.25">
      <c r="A1699" s="54"/>
      <c r="B1699" s="54"/>
      <c r="C1699" s="54"/>
      <c r="D1699" s="54"/>
      <c r="E1699" s="54"/>
      <c r="F1699" s="54"/>
      <c r="G1699" s="54"/>
      <c r="H1699" s="54"/>
      <c r="J1699" s="17">
        <v>66</v>
      </c>
      <c r="K1699" s="17" t="str">
        <f t="shared" si="52"/>
        <v>087-Asian-Pacific-American Affrs</v>
      </c>
      <c r="L1699" s="18" t="str">
        <f t="shared" si="53"/>
        <v>087</v>
      </c>
      <c r="M1699" s="19"/>
      <c r="N1699" s="19"/>
    </row>
    <row r="1700" spans="1:14" x14ac:dyDescent="0.2">
      <c r="A1700" s="58"/>
      <c r="B1700" s="39"/>
      <c r="C1700" s="51"/>
      <c r="D1700" s="51"/>
      <c r="E1700" s="52"/>
      <c r="F1700" s="51"/>
      <c r="G1700" s="39"/>
      <c r="H1700" s="53"/>
      <c r="J1700" s="17">
        <v>67</v>
      </c>
      <c r="K1700" s="17" t="str">
        <f t="shared" si="52"/>
        <v>087-Asian-Pacific-American Affrs</v>
      </c>
      <c r="L1700" s="18" t="str">
        <f t="shared" si="53"/>
        <v>087</v>
      </c>
      <c r="M1700" s="19"/>
      <c r="N1700" s="19"/>
    </row>
    <row r="1701" spans="1:14" x14ac:dyDescent="0.2">
      <c r="A1701" s="59" t="s">
        <v>83</v>
      </c>
      <c r="B1701" s="60">
        <v>231.96052409150755</v>
      </c>
      <c r="C1701" s="61">
        <v>1</v>
      </c>
      <c r="D1701" s="61">
        <v>0</v>
      </c>
      <c r="E1701" s="62">
        <v>-2</v>
      </c>
      <c r="F1701" s="61">
        <v>19</v>
      </c>
      <c r="G1701" s="60">
        <v>18</v>
      </c>
      <c r="H1701" s="63">
        <v>249.96052409150755</v>
      </c>
      <c r="J1701" s="17">
        <v>68</v>
      </c>
      <c r="K1701" s="17" t="str">
        <f t="shared" si="52"/>
        <v>087-Asian-Pacific-American Affrs</v>
      </c>
      <c r="L1701" s="18" t="str">
        <f t="shared" si="53"/>
        <v>087</v>
      </c>
      <c r="M1701" s="19"/>
      <c r="N1701" s="19"/>
    </row>
    <row r="1702" spans="1:14" ht="15" customHeight="1" x14ac:dyDescent="0.2">
      <c r="A1702" s="64"/>
      <c r="B1702" s="65"/>
      <c r="C1702" s="65"/>
      <c r="D1702" s="65"/>
      <c r="E1702" s="65"/>
      <c r="F1702" s="65"/>
      <c r="G1702" s="65"/>
      <c r="H1702" s="65"/>
      <c r="J1702" s="17">
        <v>1</v>
      </c>
      <c r="K1702" s="17" t="str">
        <f>IF(J1702=7,A1477,IF(J1702&gt;7,K1692,""))</f>
        <v/>
      </c>
      <c r="L1702" s="18" t="str">
        <f t="shared" si="53"/>
        <v/>
      </c>
      <c r="M1702" s="19"/>
      <c r="N1702" s="19"/>
    </row>
    <row r="1703" spans="1:14" x14ac:dyDescent="0.2">
      <c r="A1703" s="64"/>
      <c r="B1703" s="65"/>
      <c r="C1703" s="65"/>
      <c r="D1703" s="65"/>
      <c r="E1703" s="65"/>
      <c r="F1703" s="65"/>
      <c r="G1703" s="65"/>
      <c r="H1703" s="65"/>
      <c r="J1703" s="17">
        <v>2</v>
      </c>
      <c r="K1703" s="17" t="str">
        <f>IF(J1703=7,A1478,IF(J1703&gt;7,K1702,""))</f>
        <v/>
      </c>
      <c r="L1703" s="18" t="str">
        <f t="shared" si="53"/>
        <v/>
      </c>
      <c r="M1703" s="19"/>
      <c r="N1703" s="19"/>
    </row>
    <row r="1704" spans="1:14" ht="15" x14ac:dyDescent="0.25">
      <c r="A1704"/>
      <c r="B1704"/>
      <c r="C1704"/>
      <c r="D1704"/>
      <c r="E1704"/>
      <c r="F1704"/>
      <c r="G1704"/>
      <c r="H1704"/>
      <c r="J1704" s="17">
        <v>3</v>
      </c>
      <c r="K1704" s="17" t="str">
        <f>IF(J1704=7,A1479,IF(J1704&gt;7,K1703,""))</f>
        <v/>
      </c>
      <c r="L1704" s="18" t="str">
        <f t="shared" si="53"/>
        <v/>
      </c>
      <c r="M1704" s="19"/>
      <c r="N1704" s="19"/>
    </row>
    <row r="1705" spans="1:14" ht="15" x14ac:dyDescent="0.25">
      <c r="A1705"/>
      <c r="B1705"/>
      <c r="C1705"/>
      <c r="D1705"/>
      <c r="E1705"/>
      <c r="F1705"/>
      <c r="G1705"/>
      <c r="H1705"/>
      <c r="J1705" s="17">
        <v>4</v>
      </c>
      <c r="K1705" s="17" t="str">
        <f>IF(J1705=7,A1480,IF(J1705&gt;7,K1704,""))</f>
        <v/>
      </c>
      <c r="L1705" s="18" t="str">
        <f t="shared" si="53"/>
        <v/>
      </c>
      <c r="M1705" s="19"/>
      <c r="N1705" s="19"/>
    </row>
    <row r="1706" spans="1:14" ht="15" customHeight="1" x14ac:dyDescent="0.25">
      <c r="A1706" s="21" t="s">
        <v>7</v>
      </c>
      <c r="B1706" s="22"/>
      <c r="C1706" s="22"/>
      <c r="D1706" s="22"/>
      <c r="E1706" s="22"/>
      <c r="F1706" s="22"/>
      <c r="G1706" s="22"/>
      <c r="H1706" s="22"/>
      <c r="J1706" s="17">
        <v>5</v>
      </c>
      <c r="K1706" s="17" t="str">
        <f>IF(J1706=7,A1481,IF(J1706&gt;7,K1705,""))</f>
        <v/>
      </c>
      <c r="L1706" s="18" t="str">
        <f t="shared" si="53"/>
        <v/>
      </c>
      <c r="M1706" s="19"/>
      <c r="N1706" s="19"/>
    </row>
    <row r="1707" spans="1:14" ht="15" x14ac:dyDescent="0.25">
      <c r="A1707" s="23" t="s">
        <v>8</v>
      </c>
      <c r="B1707" s="24"/>
      <c r="C1707" s="24"/>
      <c r="D1707" s="24"/>
      <c r="E1707" s="24"/>
      <c r="F1707" s="24"/>
      <c r="G1707" s="24"/>
      <c r="H1707" s="24"/>
      <c r="J1707" s="17">
        <v>6</v>
      </c>
      <c r="K1707" s="17" t="str">
        <f>IF(J1707=7,A1482,IF(J1707&gt;7,K1706,""))</f>
        <v/>
      </c>
      <c r="L1707" s="18" t="str">
        <f t="shared" si="53"/>
        <v/>
      </c>
      <c r="M1707" s="19"/>
      <c r="N1707" s="19"/>
    </row>
    <row r="1708" spans="1:14" ht="15" x14ac:dyDescent="0.25">
      <c r="A1708" s="25" t="s">
        <v>108</v>
      </c>
      <c r="B1708" s="22"/>
      <c r="C1708" s="22"/>
      <c r="D1708" s="22"/>
      <c r="E1708" s="22"/>
      <c r="F1708" s="22"/>
      <c r="G1708" s="22"/>
      <c r="H1708" s="22"/>
      <c r="J1708" s="17">
        <v>7</v>
      </c>
      <c r="K1708" s="17" t="str">
        <f>IF(J1708=7,A1708,IF(J1708&gt;7,K1707,""))</f>
        <v>090-Office of the State Treasurer</v>
      </c>
      <c r="L1708" s="18" t="str">
        <f t="shared" si="53"/>
        <v>090</v>
      </c>
      <c r="M1708" s="19"/>
      <c r="N1708" s="19"/>
    </row>
    <row r="1709" spans="1:14" ht="15" x14ac:dyDescent="0.25">
      <c r="A1709" s="25"/>
      <c r="B1709" s="22"/>
      <c r="C1709" s="22"/>
      <c r="D1709" s="22"/>
      <c r="E1709" s="22"/>
      <c r="F1709" s="22"/>
      <c r="G1709" s="22"/>
      <c r="H1709" s="22"/>
      <c r="J1709" s="17">
        <v>8</v>
      </c>
      <c r="K1709" s="17" t="str">
        <f t="shared" ref="K1709:K1769" si="54">IF(J1709=7,A1484,IF(J1709&gt;7,K1708,""))</f>
        <v>090-Office of the State Treasurer</v>
      </c>
      <c r="L1709" s="18" t="str">
        <f t="shared" si="53"/>
        <v>090</v>
      </c>
      <c r="M1709" s="19"/>
      <c r="N1709" s="19"/>
    </row>
    <row r="1710" spans="1:14" ht="15" customHeight="1" x14ac:dyDescent="0.25">
      <c r="A1710" s="26"/>
      <c r="B1710" s="27"/>
      <c r="C1710" s="94" t="s">
        <v>10</v>
      </c>
      <c r="D1710" s="95"/>
      <c r="E1710" s="94" t="s">
        <v>11</v>
      </c>
      <c r="F1710" s="95"/>
      <c r="G1710" s="28"/>
      <c r="H1710" s="28"/>
      <c r="J1710" s="17">
        <v>9</v>
      </c>
      <c r="K1710" s="17" t="str">
        <f t="shared" si="54"/>
        <v>090-Office of the State Treasurer</v>
      </c>
      <c r="L1710" s="18" t="str">
        <f t="shared" si="53"/>
        <v>090</v>
      </c>
      <c r="M1710" s="19"/>
      <c r="N1710" s="19"/>
    </row>
    <row r="1711" spans="1:14" ht="24" x14ac:dyDescent="0.2">
      <c r="A1711" s="29" t="s">
        <v>12</v>
      </c>
      <c r="B1711" s="30" t="s">
        <v>13</v>
      </c>
      <c r="C1711" s="31" t="s">
        <v>14</v>
      </c>
      <c r="D1711" s="32" t="s">
        <v>15</v>
      </c>
      <c r="E1711" s="31" t="s">
        <v>14</v>
      </c>
      <c r="F1711" s="32" t="s">
        <v>15</v>
      </c>
      <c r="G1711" s="33" t="s">
        <v>16</v>
      </c>
      <c r="H1711" s="33" t="s">
        <v>17</v>
      </c>
      <c r="J1711" s="17">
        <v>10</v>
      </c>
      <c r="K1711" s="17" t="str">
        <f t="shared" si="54"/>
        <v>090-Office of the State Treasurer</v>
      </c>
      <c r="L1711" s="18" t="str">
        <f t="shared" si="53"/>
        <v>090</v>
      </c>
      <c r="M1711" s="19"/>
      <c r="N1711" s="19"/>
    </row>
    <row r="1712" spans="1:14" ht="15" x14ac:dyDescent="0.25">
      <c r="A1712" s="35" t="s">
        <v>20</v>
      </c>
      <c r="B1712" s="36">
        <v>20.52607779236638</v>
      </c>
      <c r="C1712" s="37">
        <v>0</v>
      </c>
      <c r="D1712" s="37">
        <v>0</v>
      </c>
      <c r="E1712" s="38">
        <v>0</v>
      </c>
      <c r="F1712" s="37">
        <v>0</v>
      </c>
      <c r="G1712" s="39">
        <v>0</v>
      </c>
      <c r="H1712" s="40">
        <v>20.52607779236638</v>
      </c>
      <c r="J1712" s="17">
        <v>11</v>
      </c>
      <c r="K1712" s="17" t="str">
        <f t="shared" si="54"/>
        <v>090-Office of the State Treasurer</v>
      </c>
      <c r="L1712" s="18" t="str">
        <f t="shared" si="53"/>
        <v>090</v>
      </c>
      <c r="M1712" s="19" t="s">
        <v>21</v>
      </c>
      <c r="N1712" s="19"/>
    </row>
    <row r="1713" spans="1:14" ht="15" x14ac:dyDescent="0.25">
      <c r="A1713" s="42" t="s">
        <v>22</v>
      </c>
      <c r="B1713" s="36">
        <v>13.409405726083275</v>
      </c>
      <c r="C1713" s="37">
        <v>0</v>
      </c>
      <c r="D1713" s="37">
        <v>0</v>
      </c>
      <c r="E1713" s="38">
        <v>0</v>
      </c>
      <c r="F1713" s="37">
        <v>0</v>
      </c>
      <c r="G1713" s="39">
        <v>0</v>
      </c>
      <c r="H1713" s="40">
        <v>13.409405726083275</v>
      </c>
      <c r="J1713" s="17">
        <v>12</v>
      </c>
      <c r="K1713" s="17" t="str">
        <f t="shared" si="54"/>
        <v>090-Office of the State Treasurer</v>
      </c>
      <c r="L1713" s="18" t="str">
        <f t="shared" si="53"/>
        <v>090</v>
      </c>
      <c r="M1713" s="19"/>
      <c r="N1713" s="19"/>
    </row>
    <row r="1714" spans="1:14" ht="15" x14ac:dyDescent="0.25">
      <c r="A1714" s="42" t="s">
        <v>23</v>
      </c>
      <c r="B1714" s="36">
        <v>140.24513694967618</v>
      </c>
      <c r="C1714" s="37">
        <v>4</v>
      </c>
      <c r="D1714" s="37">
        <v>-4</v>
      </c>
      <c r="E1714" s="38">
        <v>0</v>
      </c>
      <c r="F1714" s="37">
        <v>0</v>
      </c>
      <c r="G1714" s="39">
        <v>0</v>
      </c>
      <c r="H1714" s="40">
        <v>140.24513694967618</v>
      </c>
      <c r="J1714" s="17">
        <v>13</v>
      </c>
      <c r="K1714" s="17" t="str">
        <f t="shared" si="54"/>
        <v>090-Office of the State Treasurer</v>
      </c>
      <c r="L1714" s="18" t="str">
        <f t="shared" si="53"/>
        <v>090</v>
      </c>
      <c r="M1714" s="19"/>
      <c r="N1714" s="19"/>
    </row>
    <row r="1715" spans="1:14" ht="15" x14ac:dyDescent="0.25">
      <c r="A1715" s="42" t="s">
        <v>24</v>
      </c>
      <c r="B1715" s="36">
        <v>797.92701125000008</v>
      </c>
      <c r="C1715" s="37">
        <v>1</v>
      </c>
      <c r="D1715" s="37">
        <v>0</v>
      </c>
      <c r="E1715" s="38">
        <v>0</v>
      </c>
      <c r="F1715" s="37">
        <v>4</v>
      </c>
      <c r="G1715" s="39">
        <v>5</v>
      </c>
      <c r="H1715" s="40">
        <v>802.92701125000008</v>
      </c>
      <c r="J1715" s="17">
        <v>14</v>
      </c>
      <c r="K1715" s="17" t="str">
        <f t="shared" si="54"/>
        <v>090-Office of the State Treasurer</v>
      </c>
      <c r="L1715" s="18" t="str">
        <f t="shared" si="53"/>
        <v>090</v>
      </c>
      <c r="M1715" s="19"/>
      <c r="N1715" s="19"/>
    </row>
    <row r="1716" spans="1:14" ht="15" x14ac:dyDescent="0.25">
      <c r="A1716" s="42" t="s">
        <v>25</v>
      </c>
      <c r="B1716" s="36">
        <v>0</v>
      </c>
      <c r="C1716" s="37">
        <v>0</v>
      </c>
      <c r="D1716" s="37">
        <v>0</v>
      </c>
      <c r="E1716" s="38">
        <v>0</v>
      </c>
      <c r="F1716" s="37">
        <v>0</v>
      </c>
      <c r="G1716" s="39">
        <v>0</v>
      </c>
      <c r="H1716" s="40">
        <v>0</v>
      </c>
      <c r="J1716" s="17">
        <v>15</v>
      </c>
      <c r="K1716" s="17" t="str">
        <f t="shared" si="54"/>
        <v>090-Office of the State Treasurer</v>
      </c>
      <c r="L1716" s="18" t="str">
        <f t="shared" si="53"/>
        <v>090</v>
      </c>
      <c r="M1716" s="19"/>
      <c r="N1716" s="19"/>
    </row>
    <row r="1717" spans="1:14" ht="15" x14ac:dyDescent="0.25">
      <c r="A1717" s="42" t="s">
        <v>26</v>
      </c>
      <c r="B1717" s="36">
        <v>41.185986884677732</v>
      </c>
      <c r="C1717" s="37">
        <v>1</v>
      </c>
      <c r="D1717" s="37">
        <v>2</v>
      </c>
      <c r="E1717" s="38">
        <v>0</v>
      </c>
      <c r="F1717" s="37">
        <v>0</v>
      </c>
      <c r="G1717" s="39">
        <v>3</v>
      </c>
      <c r="H1717" s="40">
        <v>44.185986884677732</v>
      </c>
      <c r="J1717" s="17">
        <v>16</v>
      </c>
      <c r="K1717" s="17" t="str">
        <f t="shared" si="54"/>
        <v>090-Office of the State Treasurer</v>
      </c>
      <c r="L1717" s="18" t="str">
        <f t="shared" si="53"/>
        <v>090</v>
      </c>
      <c r="M1717" s="19"/>
      <c r="N1717" s="19"/>
    </row>
    <row r="1718" spans="1:14" ht="15" x14ac:dyDescent="0.25">
      <c r="A1718" s="42" t="s">
        <v>27</v>
      </c>
      <c r="B1718" s="36">
        <v>2.0363682494967073</v>
      </c>
      <c r="C1718" s="37">
        <v>0</v>
      </c>
      <c r="D1718" s="37">
        <v>0</v>
      </c>
      <c r="E1718" s="38">
        <v>0</v>
      </c>
      <c r="F1718" s="37">
        <v>0</v>
      </c>
      <c r="G1718" s="39">
        <v>0</v>
      </c>
      <c r="H1718" s="40">
        <v>2.0363682494967073</v>
      </c>
      <c r="J1718" s="17">
        <v>17</v>
      </c>
      <c r="K1718" s="17" t="str">
        <f t="shared" si="54"/>
        <v>090-Office of the State Treasurer</v>
      </c>
      <c r="L1718" s="18" t="str">
        <f t="shared" si="53"/>
        <v>090</v>
      </c>
      <c r="M1718" s="19"/>
      <c r="N1718" s="19"/>
    </row>
    <row r="1719" spans="1:14" x14ac:dyDescent="0.2">
      <c r="A1719" s="43"/>
      <c r="B1719" s="36"/>
      <c r="C1719" s="37"/>
      <c r="D1719" s="37"/>
      <c r="E1719" s="38"/>
      <c r="F1719" s="37"/>
      <c r="G1719" s="39"/>
      <c r="H1719" s="40"/>
      <c r="J1719" s="17">
        <v>18</v>
      </c>
      <c r="K1719" s="17" t="str">
        <f t="shared" si="54"/>
        <v>090-Office of the State Treasurer</v>
      </c>
      <c r="L1719" s="18" t="str">
        <f t="shared" si="53"/>
        <v>090</v>
      </c>
      <c r="M1719" s="19"/>
      <c r="N1719" s="19"/>
    </row>
    <row r="1720" spans="1:14" x14ac:dyDescent="0.2">
      <c r="A1720" s="44"/>
      <c r="B1720" s="45">
        <v>1015.3299868523004</v>
      </c>
      <c r="C1720" s="46">
        <v>6</v>
      </c>
      <c r="D1720" s="46">
        <v>-2</v>
      </c>
      <c r="E1720" s="47">
        <v>0</v>
      </c>
      <c r="F1720" s="46">
        <v>4</v>
      </c>
      <c r="G1720" s="48">
        <v>8</v>
      </c>
      <c r="H1720" s="49">
        <v>1023.3299868523004</v>
      </c>
      <c r="J1720" s="17">
        <v>19</v>
      </c>
      <c r="K1720" s="17" t="str">
        <f t="shared" si="54"/>
        <v>090-Office of the State Treasurer</v>
      </c>
      <c r="L1720" s="18" t="str">
        <f t="shared" si="53"/>
        <v>090</v>
      </c>
      <c r="M1720" s="19"/>
      <c r="N1720" s="19"/>
    </row>
    <row r="1721" spans="1:14" ht="15" customHeight="1" x14ac:dyDescent="0.2">
      <c r="A1721" s="50"/>
      <c r="B1721" s="39"/>
      <c r="C1721" s="51"/>
      <c r="D1721" s="51"/>
      <c r="E1721" s="52"/>
      <c r="F1721" s="51"/>
      <c r="G1721" s="39"/>
      <c r="H1721" s="53"/>
      <c r="J1721" s="17">
        <v>20</v>
      </c>
      <c r="K1721" s="17" t="str">
        <f t="shared" si="54"/>
        <v>090-Office of the State Treasurer</v>
      </c>
      <c r="L1721" s="18" t="str">
        <f t="shared" si="53"/>
        <v>090</v>
      </c>
      <c r="M1721" s="19"/>
      <c r="N1721" s="19"/>
    </row>
    <row r="1722" spans="1:14" ht="15" x14ac:dyDescent="0.25">
      <c r="A1722" s="42" t="s">
        <v>28</v>
      </c>
      <c r="B1722" s="36">
        <v>28.014573393537045</v>
      </c>
      <c r="C1722" s="37">
        <v>0</v>
      </c>
      <c r="D1722" s="37">
        <v>0</v>
      </c>
      <c r="E1722" s="38">
        <v>-30</v>
      </c>
      <c r="F1722" s="37">
        <v>32</v>
      </c>
      <c r="G1722" s="39">
        <v>2</v>
      </c>
      <c r="H1722" s="40">
        <v>30.014573393537045</v>
      </c>
      <c r="J1722" s="17">
        <v>21</v>
      </c>
      <c r="K1722" s="17" t="str">
        <f t="shared" si="54"/>
        <v>090-Office of the State Treasurer</v>
      </c>
      <c r="L1722" s="18" t="str">
        <f t="shared" si="53"/>
        <v>090</v>
      </c>
      <c r="M1722" s="19"/>
      <c r="N1722" s="19"/>
    </row>
    <row r="1723" spans="1:14" ht="15" x14ac:dyDescent="0.25">
      <c r="A1723" s="42" t="s">
        <v>29</v>
      </c>
      <c r="B1723" s="36">
        <v>71.91317444749042</v>
      </c>
      <c r="C1723" s="37">
        <v>0</v>
      </c>
      <c r="D1723" s="37">
        <v>0</v>
      </c>
      <c r="E1723" s="38">
        <v>18</v>
      </c>
      <c r="F1723" s="37">
        <v>58</v>
      </c>
      <c r="G1723" s="39">
        <v>76</v>
      </c>
      <c r="H1723" s="40">
        <v>147.91317444749041</v>
      </c>
      <c r="J1723" s="17">
        <v>22</v>
      </c>
      <c r="K1723" s="17" t="str">
        <f t="shared" si="54"/>
        <v>090-Office of the State Treasurer</v>
      </c>
      <c r="L1723" s="18" t="str">
        <f t="shared" si="53"/>
        <v>090</v>
      </c>
      <c r="M1723" s="19"/>
      <c r="N1723" s="19"/>
    </row>
    <row r="1724" spans="1:14" ht="15" x14ac:dyDescent="0.25">
      <c r="A1724" s="42" t="s">
        <v>30</v>
      </c>
      <c r="B1724" s="36">
        <v>64.848565471546053</v>
      </c>
      <c r="C1724" s="37">
        <v>0</v>
      </c>
      <c r="D1724" s="37">
        <v>0</v>
      </c>
      <c r="E1724" s="38">
        <v>0</v>
      </c>
      <c r="F1724" s="37">
        <v>0</v>
      </c>
      <c r="G1724" s="39">
        <v>0</v>
      </c>
      <c r="H1724" s="40">
        <v>64.848565471546053</v>
      </c>
      <c r="J1724" s="17">
        <v>23</v>
      </c>
      <c r="K1724" s="17" t="str">
        <f t="shared" si="54"/>
        <v>090-Office of the State Treasurer</v>
      </c>
      <c r="L1724" s="18" t="str">
        <f t="shared" si="53"/>
        <v>090</v>
      </c>
      <c r="M1724" s="19"/>
      <c r="N1724" s="19"/>
    </row>
    <row r="1725" spans="1:14" ht="15" x14ac:dyDescent="0.25">
      <c r="A1725" s="54"/>
      <c r="B1725" s="36"/>
      <c r="C1725" s="37"/>
      <c r="D1725" s="37"/>
      <c r="E1725" s="38"/>
      <c r="F1725" s="37"/>
      <c r="G1725" s="39"/>
      <c r="H1725" s="40"/>
      <c r="J1725" s="17">
        <v>24</v>
      </c>
      <c r="K1725" s="17" t="str">
        <f t="shared" si="54"/>
        <v>090-Office of the State Treasurer</v>
      </c>
      <c r="L1725" s="18" t="str">
        <f t="shared" si="53"/>
        <v>090</v>
      </c>
      <c r="M1725" s="19"/>
      <c r="N1725" s="19"/>
    </row>
    <row r="1726" spans="1:14" ht="15" customHeight="1" x14ac:dyDescent="0.2">
      <c r="A1726" s="44" t="s">
        <v>31</v>
      </c>
      <c r="B1726" s="45">
        <v>164.77631331257351</v>
      </c>
      <c r="C1726" s="46">
        <v>0</v>
      </c>
      <c r="D1726" s="46">
        <v>0</v>
      </c>
      <c r="E1726" s="46">
        <v>-12</v>
      </c>
      <c r="F1726" s="46">
        <v>90</v>
      </c>
      <c r="G1726" s="46">
        <v>78</v>
      </c>
      <c r="H1726" s="49">
        <v>242.77631331257351</v>
      </c>
      <c r="J1726" s="17">
        <v>25</v>
      </c>
      <c r="K1726" s="17" t="str">
        <f t="shared" si="54"/>
        <v>090-Office of the State Treasurer</v>
      </c>
      <c r="L1726" s="18" t="str">
        <f t="shared" si="53"/>
        <v>090</v>
      </c>
      <c r="M1726" s="19"/>
      <c r="N1726" s="19"/>
    </row>
    <row r="1727" spans="1:14" ht="15" x14ac:dyDescent="0.25">
      <c r="A1727" s="54"/>
      <c r="B1727" s="36"/>
      <c r="C1727" s="37"/>
      <c r="D1727" s="37"/>
      <c r="E1727" s="38"/>
      <c r="F1727" s="37"/>
      <c r="G1727" s="39"/>
      <c r="H1727" s="40"/>
      <c r="J1727" s="17">
        <v>26</v>
      </c>
      <c r="K1727" s="17" t="str">
        <f t="shared" si="54"/>
        <v>090-Office of the State Treasurer</v>
      </c>
      <c r="L1727" s="18" t="str">
        <f t="shared" si="53"/>
        <v>090</v>
      </c>
      <c r="M1727" s="19"/>
      <c r="N1727" s="19"/>
    </row>
    <row r="1728" spans="1:14" ht="15" x14ac:dyDescent="0.25">
      <c r="A1728" s="54" t="s">
        <v>32</v>
      </c>
      <c r="B1728" s="36">
        <v>2.1462882189164176</v>
      </c>
      <c r="C1728" s="37">
        <v>0</v>
      </c>
      <c r="D1728" s="37">
        <v>0</v>
      </c>
      <c r="E1728" s="38">
        <v>0</v>
      </c>
      <c r="F1728" s="37">
        <v>0</v>
      </c>
      <c r="G1728" s="39">
        <v>0</v>
      </c>
      <c r="H1728" s="40">
        <v>2.1462882189164176</v>
      </c>
      <c r="J1728" s="17">
        <v>27</v>
      </c>
      <c r="K1728" s="17" t="str">
        <f t="shared" si="54"/>
        <v>090-Office of the State Treasurer</v>
      </c>
      <c r="L1728" s="18" t="str">
        <f t="shared" si="53"/>
        <v>090</v>
      </c>
      <c r="M1728" s="19" t="s">
        <v>33</v>
      </c>
      <c r="N1728" s="19"/>
    </row>
    <row r="1729" spans="1:14" ht="15" x14ac:dyDescent="0.25">
      <c r="A1729" s="54" t="s">
        <v>34</v>
      </c>
      <c r="B1729" s="36">
        <v>9.6746611408860836</v>
      </c>
      <c r="C1729" s="37">
        <v>0</v>
      </c>
      <c r="D1729" s="37">
        <v>0</v>
      </c>
      <c r="E1729" s="38">
        <v>0</v>
      </c>
      <c r="F1729" s="37">
        <v>0</v>
      </c>
      <c r="G1729" s="39">
        <v>0</v>
      </c>
      <c r="H1729" s="40">
        <v>9.6746611408860836</v>
      </c>
      <c r="J1729" s="17">
        <v>28</v>
      </c>
      <c r="K1729" s="17" t="str">
        <f t="shared" si="54"/>
        <v>090-Office of the State Treasurer</v>
      </c>
      <c r="L1729" s="18" t="str">
        <f t="shared" si="53"/>
        <v>090</v>
      </c>
      <c r="M1729" s="19" t="s">
        <v>35</v>
      </c>
      <c r="N1729" s="19"/>
    </row>
    <row r="1730" spans="1:14" ht="15" x14ac:dyDescent="0.25">
      <c r="A1730" s="54" t="s">
        <v>36</v>
      </c>
      <c r="B1730" s="36">
        <v>3.4054669412502068</v>
      </c>
      <c r="C1730" s="37">
        <v>0</v>
      </c>
      <c r="D1730" s="37">
        <v>0</v>
      </c>
      <c r="E1730" s="38">
        <v>0</v>
      </c>
      <c r="F1730" s="37">
        <v>0</v>
      </c>
      <c r="G1730" s="39">
        <v>0</v>
      </c>
      <c r="H1730" s="40">
        <v>3.4054669412502068</v>
      </c>
      <c r="J1730" s="17">
        <v>29</v>
      </c>
      <c r="K1730" s="17" t="str">
        <f t="shared" si="54"/>
        <v>090-Office of the State Treasurer</v>
      </c>
      <c r="L1730" s="18" t="str">
        <f t="shared" si="53"/>
        <v>090</v>
      </c>
      <c r="M1730" s="19" t="s">
        <v>37</v>
      </c>
      <c r="N1730" s="19"/>
    </row>
    <row r="1731" spans="1:14" ht="15" x14ac:dyDescent="0.25">
      <c r="A1731" s="54" t="s">
        <v>38</v>
      </c>
      <c r="B1731" s="36">
        <v>0</v>
      </c>
      <c r="C1731" s="37">
        <v>0</v>
      </c>
      <c r="D1731" s="37">
        <v>0</v>
      </c>
      <c r="E1731" s="38">
        <v>0</v>
      </c>
      <c r="F1731" s="37">
        <v>0</v>
      </c>
      <c r="G1731" s="39">
        <v>0</v>
      </c>
      <c r="H1731" s="40">
        <v>0</v>
      </c>
      <c r="J1731" s="17">
        <v>30</v>
      </c>
      <c r="K1731" s="17" t="str">
        <f t="shared" si="54"/>
        <v>090-Office of the State Treasurer</v>
      </c>
      <c r="L1731" s="18" t="str">
        <f t="shared" si="53"/>
        <v>090</v>
      </c>
      <c r="M1731" s="19" t="s">
        <v>39</v>
      </c>
      <c r="N1731" s="19"/>
    </row>
    <row r="1732" spans="1:14" ht="15" x14ac:dyDescent="0.25">
      <c r="A1732" s="54" t="s">
        <v>40</v>
      </c>
      <c r="B1732" s="36">
        <v>79.105017234775943</v>
      </c>
      <c r="C1732" s="37">
        <v>4</v>
      </c>
      <c r="D1732" s="37">
        <v>4</v>
      </c>
      <c r="E1732" s="38">
        <v>0</v>
      </c>
      <c r="F1732" s="37">
        <v>0</v>
      </c>
      <c r="G1732" s="39">
        <v>8</v>
      </c>
      <c r="H1732" s="40">
        <v>87.105017234775943</v>
      </c>
      <c r="J1732" s="17">
        <v>31</v>
      </c>
      <c r="K1732" s="17" t="str">
        <f t="shared" si="54"/>
        <v>090-Office of the State Treasurer</v>
      </c>
      <c r="L1732" s="18" t="str">
        <f t="shared" si="53"/>
        <v>090</v>
      </c>
      <c r="M1732" s="19" t="s">
        <v>41</v>
      </c>
      <c r="N1732" s="19"/>
    </row>
    <row r="1733" spans="1:14" ht="15" x14ac:dyDescent="0.25">
      <c r="A1733" s="54" t="s">
        <v>42</v>
      </c>
      <c r="B1733" s="36">
        <v>12.705475042317413</v>
      </c>
      <c r="C1733" s="37">
        <v>0</v>
      </c>
      <c r="D1733" s="37">
        <v>0</v>
      </c>
      <c r="E1733" s="38">
        <v>-7</v>
      </c>
      <c r="F1733" s="37">
        <v>-6</v>
      </c>
      <c r="G1733" s="39">
        <v>-13</v>
      </c>
      <c r="H1733" s="40">
        <v>-0.29452495768258657</v>
      </c>
      <c r="J1733" s="17">
        <v>32</v>
      </c>
      <c r="K1733" s="17" t="str">
        <f t="shared" si="54"/>
        <v>090-Office of the State Treasurer</v>
      </c>
      <c r="L1733" s="18" t="str">
        <f t="shared" si="53"/>
        <v>090</v>
      </c>
      <c r="M1733" s="19" t="s">
        <v>43</v>
      </c>
      <c r="N1733" s="19"/>
    </row>
    <row r="1734" spans="1:14" ht="15" x14ac:dyDescent="0.25">
      <c r="A1734" s="54" t="s">
        <v>44</v>
      </c>
      <c r="B1734" s="36">
        <v>75.65712826654547</v>
      </c>
      <c r="C1734" s="37">
        <v>0</v>
      </c>
      <c r="D1734" s="37">
        <v>0</v>
      </c>
      <c r="E1734" s="38">
        <v>0</v>
      </c>
      <c r="F1734" s="37">
        <v>0</v>
      </c>
      <c r="G1734" s="39">
        <v>0</v>
      </c>
      <c r="H1734" s="40">
        <v>75.65712826654547</v>
      </c>
      <c r="J1734" s="17">
        <v>33</v>
      </c>
      <c r="K1734" s="17" t="str">
        <f t="shared" si="54"/>
        <v>090-Office of the State Treasurer</v>
      </c>
      <c r="L1734" s="18" t="str">
        <f t="shared" si="53"/>
        <v>090</v>
      </c>
      <c r="M1734" s="19" t="s">
        <v>45</v>
      </c>
      <c r="N1734" s="19"/>
    </row>
    <row r="1735" spans="1:14" ht="15" x14ac:dyDescent="0.25">
      <c r="A1735" s="54" t="s">
        <v>46</v>
      </c>
      <c r="B1735" s="36">
        <v>0</v>
      </c>
      <c r="C1735" s="37">
        <v>0</v>
      </c>
      <c r="D1735" s="37">
        <v>0</v>
      </c>
      <c r="E1735" s="38">
        <v>0</v>
      </c>
      <c r="F1735" s="37">
        <v>0</v>
      </c>
      <c r="G1735" s="39">
        <v>0</v>
      </c>
      <c r="H1735" s="40">
        <v>0</v>
      </c>
      <c r="J1735" s="17">
        <v>34</v>
      </c>
      <c r="K1735" s="17" t="str">
        <f t="shared" si="54"/>
        <v>090-Office of the State Treasurer</v>
      </c>
      <c r="L1735" s="18" t="str">
        <f t="shared" si="53"/>
        <v>090</v>
      </c>
      <c r="M1735" s="19" t="s">
        <v>47</v>
      </c>
      <c r="N1735" s="19"/>
    </row>
    <row r="1736" spans="1:14" ht="15" x14ac:dyDescent="0.25">
      <c r="A1736" s="54" t="s">
        <v>48</v>
      </c>
      <c r="B1736" s="36">
        <v>0</v>
      </c>
      <c r="C1736" s="37">
        <v>0</v>
      </c>
      <c r="D1736" s="37">
        <v>0</v>
      </c>
      <c r="E1736" s="38">
        <v>0</v>
      </c>
      <c r="F1736" s="37">
        <v>1</v>
      </c>
      <c r="G1736" s="39">
        <v>1</v>
      </c>
      <c r="H1736" s="40">
        <v>1</v>
      </c>
      <c r="J1736" s="17">
        <v>35</v>
      </c>
      <c r="K1736" s="17" t="str">
        <f t="shared" si="54"/>
        <v>090-Office of the State Treasurer</v>
      </c>
      <c r="L1736" s="18" t="str">
        <f t="shared" si="53"/>
        <v>090</v>
      </c>
      <c r="M1736" s="56" t="s">
        <v>49</v>
      </c>
      <c r="N1736" s="19"/>
    </row>
    <row r="1737" spans="1:14" ht="15" x14ac:dyDescent="0.25">
      <c r="A1737" s="54" t="s">
        <v>50</v>
      </c>
      <c r="B1737" s="36">
        <v>18.540174720224684</v>
      </c>
      <c r="C1737" s="37">
        <v>0</v>
      </c>
      <c r="D1737" s="37">
        <v>0</v>
      </c>
      <c r="E1737" s="38">
        <v>0</v>
      </c>
      <c r="F1737" s="37">
        <v>0</v>
      </c>
      <c r="G1737" s="39">
        <v>0</v>
      </c>
      <c r="H1737" s="40">
        <v>18.540174720224684</v>
      </c>
      <c r="J1737" s="17">
        <v>36</v>
      </c>
      <c r="K1737" s="17" t="str">
        <f t="shared" si="54"/>
        <v>090-Office of the State Treasurer</v>
      </c>
      <c r="L1737" s="18" t="str">
        <f t="shared" si="53"/>
        <v>090</v>
      </c>
      <c r="M1737" s="19" t="s">
        <v>51</v>
      </c>
      <c r="N1737" s="19"/>
    </row>
    <row r="1738" spans="1:14" ht="15" customHeight="1" x14ac:dyDescent="0.25">
      <c r="A1738" s="54" t="s">
        <v>52</v>
      </c>
      <c r="B1738" s="36">
        <v>0</v>
      </c>
      <c r="C1738" s="37">
        <v>0</v>
      </c>
      <c r="D1738" s="37">
        <v>0</v>
      </c>
      <c r="E1738" s="38">
        <v>1</v>
      </c>
      <c r="F1738" s="37">
        <v>1</v>
      </c>
      <c r="G1738" s="39">
        <v>2</v>
      </c>
      <c r="H1738" s="40">
        <v>2</v>
      </c>
      <c r="J1738" s="17">
        <v>37</v>
      </c>
      <c r="K1738" s="17" t="str">
        <f t="shared" si="54"/>
        <v>090-Office of the State Treasurer</v>
      </c>
      <c r="L1738" s="18" t="str">
        <f t="shared" si="53"/>
        <v>090</v>
      </c>
      <c r="M1738" s="56" t="s">
        <v>53</v>
      </c>
      <c r="N1738" s="19"/>
    </row>
    <row r="1739" spans="1:14" ht="15" x14ac:dyDescent="0.25">
      <c r="A1739" s="54" t="s">
        <v>54</v>
      </c>
      <c r="B1739" s="36">
        <v>103.90148502938786</v>
      </c>
      <c r="C1739" s="37">
        <v>0</v>
      </c>
      <c r="D1739" s="37">
        <v>0</v>
      </c>
      <c r="E1739" s="38">
        <v>0</v>
      </c>
      <c r="F1739" s="37">
        <v>0</v>
      </c>
      <c r="G1739" s="39">
        <v>0</v>
      </c>
      <c r="H1739" s="40">
        <v>103.90148502938786</v>
      </c>
      <c r="J1739" s="17">
        <v>38</v>
      </c>
      <c r="K1739" s="17" t="str">
        <f t="shared" si="54"/>
        <v>090-Office of the State Treasurer</v>
      </c>
      <c r="L1739" s="18" t="str">
        <f t="shared" si="53"/>
        <v>090</v>
      </c>
      <c r="M1739" s="19" t="s">
        <v>55</v>
      </c>
      <c r="N1739" s="19"/>
    </row>
    <row r="1740" spans="1:14" ht="15" x14ac:dyDescent="0.25">
      <c r="A1740" s="54" t="s">
        <v>56</v>
      </c>
      <c r="B1740" s="36">
        <v>0</v>
      </c>
      <c r="C1740" s="37">
        <v>0</v>
      </c>
      <c r="D1740" s="37">
        <v>0</v>
      </c>
      <c r="E1740" s="38">
        <v>0</v>
      </c>
      <c r="F1740" s="37">
        <v>0</v>
      </c>
      <c r="G1740" s="39">
        <v>0</v>
      </c>
      <c r="H1740" s="40">
        <v>0</v>
      </c>
      <c r="J1740" s="17">
        <v>39</v>
      </c>
      <c r="K1740" s="17" t="str">
        <f t="shared" si="54"/>
        <v>090-Office of the State Treasurer</v>
      </c>
      <c r="L1740" s="18" t="str">
        <f t="shared" si="53"/>
        <v>090</v>
      </c>
      <c r="M1740" s="19" t="s">
        <v>57</v>
      </c>
      <c r="N1740" s="19"/>
    </row>
    <row r="1741" spans="1:14" ht="15" x14ac:dyDescent="0.25">
      <c r="A1741" s="54" t="s">
        <v>58</v>
      </c>
      <c r="B1741" s="36">
        <v>248.62134755707956</v>
      </c>
      <c r="C1741" s="37">
        <v>0</v>
      </c>
      <c r="D1741" s="37">
        <v>0</v>
      </c>
      <c r="E1741" s="38">
        <v>7</v>
      </c>
      <c r="F1741" s="37">
        <v>13</v>
      </c>
      <c r="G1741" s="39">
        <v>20</v>
      </c>
      <c r="H1741" s="40">
        <v>268.62134755707956</v>
      </c>
      <c r="J1741" s="17">
        <v>40</v>
      </c>
      <c r="K1741" s="17" t="str">
        <f t="shared" si="54"/>
        <v>090-Office of the State Treasurer</v>
      </c>
      <c r="L1741" s="18" t="str">
        <f t="shared" si="53"/>
        <v>090</v>
      </c>
      <c r="M1741" s="19" t="s">
        <v>59</v>
      </c>
      <c r="N1741" s="19"/>
    </row>
    <row r="1742" spans="1:14" ht="15" x14ac:dyDescent="0.25">
      <c r="A1742" s="54" t="s">
        <v>60</v>
      </c>
      <c r="B1742" s="36">
        <v>0</v>
      </c>
      <c r="C1742" s="37">
        <v>0</v>
      </c>
      <c r="D1742" s="37">
        <v>0</v>
      </c>
      <c r="E1742" s="38">
        <v>1</v>
      </c>
      <c r="F1742" s="37">
        <v>1</v>
      </c>
      <c r="G1742" s="39">
        <v>2</v>
      </c>
      <c r="H1742" s="40">
        <v>2</v>
      </c>
      <c r="J1742" s="17">
        <v>41</v>
      </c>
      <c r="K1742" s="17" t="str">
        <f t="shared" si="54"/>
        <v>090-Office of the State Treasurer</v>
      </c>
      <c r="L1742" s="18" t="str">
        <f t="shared" si="53"/>
        <v>090</v>
      </c>
      <c r="M1742" s="56" t="s">
        <v>61</v>
      </c>
      <c r="N1742" s="19"/>
    </row>
    <row r="1743" spans="1:14" ht="15" x14ac:dyDescent="0.25">
      <c r="A1743" s="54" t="s">
        <v>62</v>
      </c>
      <c r="B1743" s="36">
        <v>0</v>
      </c>
      <c r="C1743" s="37">
        <v>0</v>
      </c>
      <c r="D1743" s="37">
        <v>0</v>
      </c>
      <c r="E1743" s="38">
        <v>5</v>
      </c>
      <c r="F1743" s="37">
        <v>4</v>
      </c>
      <c r="G1743" s="39">
        <v>9</v>
      </c>
      <c r="H1743" s="40">
        <v>9</v>
      </c>
      <c r="J1743" s="17">
        <v>42</v>
      </c>
      <c r="K1743" s="17" t="str">
        <f t="shared" si="54"/>
        <v>090-Office of the State Treasurer</v>
      </c>
      <c r="L1743" s="18" t="str">
        <f t="shared" si="53"/>
        <v>090</v>
      </c>
      <c r="M1743" s="56" t="s">
        <v>63</v>
      </c>
      <c r="N1743" s="19"/>
    </row>
    <row r="1744" spans="1:14" ht="15" customHeight="1" x14ac:dyDescent="0.2">
      <c r="A1744" s="43"/>
      <c r="B1744" s="36"/>
      <c r="C1744" s="37"/>
      <c r="D1744" s="37"/>
      <c r="E1744" s="38"/>
      <c r="F1744" s="37"/>
      <c r="G1744" s="39"/>
      <c r="H1744" s="40"/>
      <c r="J1744" s="17">
        <v>43</v>
      </c>
      <c r="K1744" s="17" t="str">
        <f t="shared" si="54"/>
        <v>090-Office of the State Treasurer</v>
      </c>
      <c r="L1744" s="18" t="str">
        <f t="shared" si="53"/>
        <v>090</v>
      </c>
      <c r="M1744" s="19"/>
      <c r="N1744" s="19"/>
    </row>
    <row r="1745" spans="1:14" x14ac:dyDescent="0.2">
      <c r="A1745" s="44" t="s">
        <v>64</v>
      </c>
      <c r="B1745" s="45">
        <v>553.75704415138364</v>
      </c>
      <c r="C1745" s="46">
        <v>4</v>
      </c>
      <c r="D1745" s="46">
        <v>4</v>
      </c>
      <c r="E1745" s="47">
        <v>7</v>
      </c>
      <c r="F1745" s="46">
        <v>14</v>
      </c>
      <c r="G1745" s="48">
        <v>29</v>
      </c>
      <c r="H1745" s="49">
        <v>582.75704415138364</v>
      </c>
      <c r="J1745" s="17">
        <v>44</v>
      </c>
      <c r="K1745" s="17" t="str">
        <f t="shared" si="54"/>
        <v>090-Office of the State Treasurer</v>
      </c>
      <c r="L1745" s="18" t="str">
        <f t="shared" si="53"/>
        <v>090</v>
      </c>
      <c r="M1745" s="19"/>
      <c r="N1745" s="19"/>
    </row>
    <row r="1746" spans="1:14" ht="15" customHeight="1" x14ac:dyDescent="0.2">
      <c r="A1746" s="57"/>
      <c r="B1746" s="39"/>
      <c r="C1746" s="51"/>
      <c r="D1746" s="51"/>
      <c r="E1746" s="52"/>
      <c r="F1746" s="51"/>
      <c r="G1746" s="39"/>
      <c r="H1746" s="53"/>
      <c r="J1746" s="17">
        <v>45</v>
      </c>
      <c r="K1746" s="17" t="str">
        <f t="shared" si="54"/>
        <v>090-Office of the State Treasurer</v>
      </c>
      <c r="L1746" s="18" t="str">
        <f t="shared" si="53"/>
        <v>090</v>
      </c>
      <c r="M1746" s="19"/>
      <c r="N1746" s="19"/>
    </row>
    <row r="1747" spans="1:14" ht="15" x14ac:dyDescent="0.25">
      <c r="A1747" s="54" t="s">
        <v>65</v>
      </c>
      <c r="B1747" s="36">
        <v>37.689363090798111</v>
      </c>
      <c r="C1747" s="37">
        <v>0</v>
      </c>
      <c r="D1747" s="37">
        <v>0</v>
      </c>
      <c r="E1747" s="38">
        <v>0</v>
      </c>
      <c r="F1747" s="37">
        <v>0</v>
      </c>
      <c r="G1747" s="39">
        <v>0</v>
      </c>
      <c r="H1747" s="40">
        <v>37.689363090798111</v>
      </c>
      <c r="J1747" s="17">
        <v>46</v>
      </c>
      <c r="K1747" s="17" t="str">
        <f t="shared" si="54"/>
        <v>090-Office of the State Treasurer</v>
      </c>
      <c r="L1747" s="18" t="str">
        <f t="shared" si="53"/>
        <v>090</v>
      </c>
      <c r="M1747" s="19"/>
      <c r="N1747" s="19"/>
    </row>
    <row r="1748" spans="1:14" ht="15" x14ac:dyDescent="0.25">
      <c r="A1748" s="54" t="s">
        <v>66</v>
      </c>
      <c r="B1748" s="36">
        <v>44.284222102038996</v>
      </c>
      <c r="C1748" s="37">
        <v>0</v>
      </c>
      <c r="D1748" s="37">
        <v>0</v>
      </c>
      <c r="E1748" s="38">
        <v>0</v>
      </c>
      <c r="F1748" s="37">
        <v>0</v>
      </c>
      <c r="G1748" s="39">
        <v>0</v>
      </c>
      <c r="H1748" s="40">
        <v>44.284222102038996</v>
      </c>
      <c r="J1748" s="17">
        <v>47</v>
      </c>
      <c r="K1748" s="17" t="str">
        <f t="shared" si="54"/>
        <v>090-Office of the State Treasurer</v>
      </c>
      <c r="L1748" s="18" t="str">
        <f t="shared" si="53"/>
        <v>090</v>
      </c>
      <c r="M1748" s="19"/>
      <c r="N1748" s="19"/>
    </row>
    <row r="1749" spans="1:14" ht="15" x14ac:dyDescent="0.25">
      <c r="A1749" s="54" t="s">
        <v>67</v>
      </c>
      <c r="B1749" s="36">
        <v>681.00442783605035</v>
      </c>
      <c r="C1749" s="37">
        <v>1</v>
      </c>
      <c r="D1749" s="37">
        <v>6</v>
      </c>
      <c r="E1749" s="38">
        <v>0</v>
      </c>
      <c r="F1749" s="37">
        <v>3</v>
      </c>
      <c r="G1749" s="39">
        <v>10</v>
      </c>
      <c r="H1749" s="40">
        <v>691.00442783605035</v>
      </c>
      <c r="J1749" s="17">
        <v>48</v>
      </c>
      <c r="K1749" s="17" t="str">
        <f t="shared" si="54"/>
        <v>090-Office of the State Treasurer</v>
      </c>
      <c r="L1749" s="18" t="str">
        <f t="shared" si="53"/>
        <v>090</v>
      </c>
      <c r="M1749" s="19"/>
      <c r="N1749" s="19"/>
    </row>
    <row r="1750" spans="1:14" ht="15" customHeight="1" x14ac:dyDescent="0.25">
      <c r="A1750" s="54" t="s">
        <v>68</v>
      </c>
      <c r="B1750" s="36">
        <v>1.2072388515577273</v>
      </c>
      <c r="C1750" s="37">
        <v>0</v>
      </c>
      <c r="D1750" s="37">
        <v>0</v>
      </c>
      <c r="E1750" s="38">
        <v>0</v>
      </c>
      <c r="F1750" s="37">
        <v>0</v>
      </c>
      <c r="G1750" s="39">
        <v>0</v>
      </c>
      <c r="H1750" s="40">
        <v>1.2072388515577273</v>
      </c>
      <c r="J1750" s="17">
        <v>49</v>
      </c>
      <c r="K1750" s="17" t="str">
        <f t="shared" si="54"/>
        <v>090-Office of the State Treasurer</v>
      </c>
      <c r="L1750" s="18" t="str">
        <f t="shared" si="53"/>
        <v>090</v>
      </c>
      <c r="M1750" s="19"/>
      <c r="N1750" s="19"/>
    </row>
    <row r="1751" spans="1:14" ht="15" x14ac:dyDescent="0.25">
      <c r="A1751" s="54" t="s">
        <v>69</v>
      </c>
      <c r="B1751" s="36">
        <v>85.022505751328225</v>
      </c>
      <c r="C1751" s="37">
        <v>0</v>
      </c>
      <c r="D1751" s="37">
        <v>0</v>
      </c>
      <c r="E1751" s="38">
        <v>0</v>
      </c>
      <c r="F1751" s="37">
        <v>0</v>
      </c>
      <c r="G1751" s="39">
        <v>0</v>
      </c>
      <c r="H1751" s="40">
        <v>85.022505751328225</v>
      </c>
      <c r="J1751" s="17">
        <v>50</v>
      </c>
      <c r="K1751" s="17" t="str">
        <f t="shared" si="54"/>
        <v>090-Office of the State Treasurer</v>
      </c>
      <c r="L1751" s="18" t="str">
        <f t="shared" si="53"/>
        <v>090</v>
      </c>
      <c r="M1751" s="19"/>
      <c r="N1751" s="19"/>
    </row>
    <row r="1752" spans="1:14" ht="15" x14ac:dyDescent="0.25">
      <c r="A1752" s="54" t="s">
        <v>70</v>
      </c>
      <c r="B1752" s="36">
        <v>5.362275461867422</v>
      </c>
      <c r="C1752" s="37">
        <v>0</v>
      </c>
      <c r="D1752" s="37">
        <v>0</v>
      </c>
      <c r="E1752" s="38">
        <v>0</v>
      </c>
      <c r="F1752" s="37">
        <v>0</v>
      </c>
      <c r="G1752" s="39">
        <v>0</v>
      </c>
      <c r="H1752" s="40">
        <v>5.362275461867422</v>
      </c>
      <c r="J1752" s="17">
        <v>51</v>
      </c>
      <c r="K1752" s="17" t="str">
        <f t="shared" si="54"/>
        <v>090-Office of the State Treasurer</v>
      </c>
      <c r="L1752" s="18" t="str">
        <f t="shared" si="53"/>
        <v>090</v>
      </c>
      <c r="M1752" s="19"/>
      <c r="N1752" s="19"/>
    </row>
    <row r="1753" spans="1:14" ht="15" x14ac:dyDescent="0.25">
      <c r="A1753" s="54" t="s">
        <v>71</v>
      </c>
      <c r="B1753" s="36">
        <v>676.71519730866692</v>
      </c>
      <c r="C1753" s="37">
        <v>0</v>
      </c>
      <c r="D1753" s="37">
        <v>0</v>
      </c>
      <c r="E1753" s="38">
        <v>0</v>
      </c>
      <c r="F1753" s="37">
        <v>0</v>
      </c>
      <c r="G1753" s="39">
        <v>0</v>
      </c>
      <c r="H1753" s="40">
        <v>676.71519730866692</v>
      </c>
      <c r="J1753" s="17">
        <v>52</v>
      </c>
      <c r="K1753" s="17" t="str">
        <f t="shared" si="54"/>
        <v>090-Office of the State Treasurer</v>
      </c>
      <c r="L1753" s="18" t="str">
        <f t="shared" si="53"/>
        <v>090</v>
      </c>
      <c r="M1753" s="19"/>
      <c r="N1753" s="19"/>
    </row>
    <row r="1754" spans="1:14" ht="15" x14ac:dyDescent="0.25">
      <c r="A1754" s="54" t="s">
        <v>72</v>
      </c>
      <c r="B1754" s="36">
        <v>1.3540012217470982</v>
      </c>
      <c r="C1754" s="37">
        <v>0</v>
      </c>
      <c r="D1754" s="37">
        <v>0</v>
      </c>
      <c r="E1754" s="38">
        <v>0</v>
      </c>
      <c r="F1754" s="37">
        <v>0</v>
      </c>
      <c r="G1754" s="39">
        <v>0</v>
      </c>
      <c r="H1754" s="40">
        <v>1.3540012217470982</v>
      </c>
      <c r="J1754" s="17">
        <v>53</v>
      </c>
      <c r="K1754" s="17" t="str">
        <f t="shared" si="54"/>
        <v>090-Office of the State Treasurer</v>
      </c>
      <c r="L1754" s="18" t="str">
        <f t="shared" si="53"/>
        <v>090</v>
      </c>
      <c r="M1754" s="19"/>
      <c r="N1754" s="19"/>
    </row>
    <row r="1755" spans="1:14" ht="15" x14ac:dyDescent="0.25">
      <c r="A1755" s="54" t="s">
        <v>73</v>
      </c>
      <c r="B1755" s="36">
        <v>7.6584349977872952</v>
      </c>
      <c r="C1755" s="37">
        <v>0</v>
      </c>
      <c r="D1755" s="37">
        <v>0</v>
      </c>
      <c r="E1755" s="38">
        <v>0</v>
      </c>
      <c r="F1755" s="37">
        <v>0</v>
      </c>
      <c r="G1755" s="39">
        <v>0</v>
      </c>
      <c r="H1755" s="40">
        <v>7.6584349977872952</v>
      </c>
      <c r="J1755" s="17">
        <v>54</v>
      </c>
      <c r="K1755" s="17" t="str">
        <f t="shared" si="54"/>
        <v>090-Office of the State Treasurer</v>
      </c>
      <c r="L1755" s="18" t="str">
        <f t="shared" si="53"/>
        <v>090</v>
      </c>
      <c r="M1755" s="19"/>
      <c r="N1755" s="19"/>
    </row>
    <row r="1756" spans="1:14" ht="15" x14ac:dyDescent="0.25">
      <c r="A1756" s="54" t="s">
        <v>74</v>
      </c>
      <c r="B1756" s="36">
        <v>24.267868051313382</v>
      </c>
      <c r="C1756" s="37">
        <v>0</v>
      </c>
      <c r="D1756" s="37">
        <v>-1</v>
      </c>
      <c r="E1756" s="38">
        <v>0</v>
      </c>
      <c r="F1756" s="37">
        <v>1</v>
      </c>
      <c r="G1756" s="39">
        <v>0</v>
      </c>
      <c r="H1756" s="40">
        <v>24.267868051313382</v>
      </c>
      <c r="J1756" s="17">
        <v>55</v>
      </c>
      <c r="K1756" s="17" t="str">
        <f t="shared" si="54"/>
        <v>090-Office of the State Treasurer</v>
      </c>
      <c r="L1756" s="18" t="str">
        <f t="shared" si="53"/>
        <v>090</v>
      </c>
      <c r="M1756" s="19"/>
      <c r="N1756" s="19"/>
    </row>
    <row r="1757" spans="1:14" ht="15" x14ac:dyDescent="0.25">
      <c r="A1757" s="54" t="s">
        <v>75</v>
      </c>
      <c r="B1757" s="36">
        <v>0</v>
      </c>
      <c r="C1757" s="37">
        <v>0</v>
      </c>
      <c r="D1757" s="37">
        <v>0</v>
      </c>
      <c r="E1757" s="38">
        <v>0</v>
      </c>
      <c r="F1757" s="37">
        <v>0</v>
      </c>
      <c r="G1757" s="39">
        <v>0</v>
      </c>
      <c r="H1757" s="40">
        <v>0</v>
      </c>
      <c r="J1757" s="17">
        <v>56</v>
      </c>
      <c r="K1757" s="17" t="str">
        <f t="shared" si="54"/>
        <v>090-Office of the State Treasurer</v>
      </c>
      <c r="L1757" s="18" t="str">
        <f t="shared" si="53"/>
        <v>090</v>
      </c>
      <c r="M1757" s="19"/>
      <c r="N1757" s="19"/>
    </row>
    <row r="1758" spans="1:14" ht="15" x14ac:dyDescent="0.25">
      <c r="A1758" s="54" t="s">
        <v>76</v>
      </c>
      <c r="B1758" s="36">
        <v>2.0846266949844798</v>
      </c>
      <c r="C1758" s="37">
        <v>0</v>
      </c>
      <c r="D1758" s="37">
        <v>0</v>
      </c>
      <c r="E1758" s="38">
        <v>0</v>
      </c>
      <c r="F1758" s="37">
        <v>0</v>
      </c>
      <c r="G1758" s="39">
        <v>0</v>
      </c>
      <c r="H1758" s="40">
        <v>2.0846266949844798</v>
      </c>
      <c r="J1758" s="17">
        <v>57</v>
      </c>
      <c r="K1758" s="17" t="str">
        <f t="shared" si="54"/>
        <v>090-Office of the State Treasurer</v>
      </c>
      <c r="L1758" s="18" t="str">
        <f t="shared" si="53"/>
        <v>090</v>
      </c>
      <c r="M1758" s="19"/>
      <c r="N1758" s="19"/>
    </row>
    <row r="1759" spans="1:14" ht="15" customHeight="1" x14ac:dyDescent="0.25">
      <c r="A1759" s="54" t="s">
        <v>77</v>
      </c>
      <c r="B1759" s="36">
        <v>88.728547232650072</v>
      </c>
      <c r="C1759" s="37">
        <v>0</v>
      </c>
      <c r="D1759" s="37">
        <v>0</v>
      </c>
      <c r="E1759" s="38">
        <v>0</v>
      </c>
      <c r="F1759" s="37">
        <v>0</v>
      </c>
      <c r="G1759" s="39">
        <v>0</v>
      </c>
      <c r="H1759" s="40">
        <v>88.728547232650072</v>
      </c>
      <c r="J1759" s="17">
        <v>58</v>
      </c>
      <c r="K1759" s="17" t="str">
        <f t="shared" si="54"/>
        <v>090-Office of the State Treasurer</v>
      </c>
      <c r="L1759" s="18" t="str">
        <f t="shared" si="53"/>
        <v>090</v>
      </c>
      <c r="M1759" s="19"/>
      <c r="N1759" s="19"/>
    </row>
    <row r="1760" spans="1:14" ht="15" customHeight="1" x14ac:dyDescent="0.25">
      <c r="A1760" s="54" t="s">
        <v>78</v>
      </c>
      <c r="B1760" s="36">
        <v>0</v>
      </c>
      <c r="C1760" s="37">
        <v>0</v>
      </c>
      <c r="D1760" s="37">
        <v>0</v>
      </c>
      <c r="E1760" s="38">
        <v>0</v>
      </c>
      <c r="F1760" s="37">
        <v>0</v>
      </c>
      <c r="G1760" s="39">
        <v>0</v>
      </c>
      <c r="H1760" s="40">
        <v>0</v>
      </c>
      <c r="J1760" s="17">
        <v>59</v>
      </c>
      <c r="K1760" s="17" t="str">
        <f t="shared" si="54"/>
        <v>090-Office of the State Treasurer</v>
      </c>
      <c r="L1760" s="18" t="str">
        <f t="shared" si="53"/>
        <v>090</v>
      </c>
      <c r="M1760" s="19"/>
      <c r="N1760" s="19"/>
    </row>
    <row r="1761" spans="1:14" ht="15" x14ac:dyDescent="0.25">
      <c r="A1761" s="54" t="s">
        <v>79</v>
      </c>
      <c r="B1761" s="36">
        <v>0</v>
      </c>
      <c r="C1761" s="37">
        <v>0</v>
      </c>
      <c r="D1761" s="37">
        <v>0</v>
      </c>
      <c r="E1761" s="38">
        <v>0</v>
      </c>
      <c r="F1761" s="37">
        <v>0</v>
      </c>
      <c r="G1761" s="39">
        <v>0</v>
      </c>
      <c r="H1761" s="40">
        <v>0</v>
      </c>
      <c r="J1761" s="17">
        <v>60</v>
      </c>
      <c r="K1761" s="17" t="str">
        <f t="shared" si="54"/>
        <v>090-Office of the State Treasurer</v>
      </c>
      <c r="L1761" s="18" t="str">
        <f t="shared" si="53"/>
        <v>090</v>
      </c>
      <c r="M1761" s="19"/>
      <c r="N1761" s="19"/>
    </row>
    <row r="1762" spans="1:14" ht="15" x14ac:dyDescent="0.25">
      <c r="A1762" s="54"/>
      <c r="B1762" s="36"/>
      <c r="C1762" s="37"/>
      <c r="D1762" s="37"/>
      <c r="E1762" s="38"/>
      <c r="F1762" s="37"/>
      <c r="G1762" s="39"/>
      <c r="H1762" s="40"/>
      <c r="J1762" s="17">
        <v>61</v>
      </c>
      <c r="K1762" s="17" t="str">
        <f t="shared" si="54"/>
        <v>090-Office of the State Treasurer</v>
      </c>
      <c r="L1762" s="18" t="str">
        <f t="shared" si="53"/>
        <v>090</v>
      </c>
      <c r="M1762" s="19"/>
      <c r="N1762" s="19"/>
    </row>
    <row r="1763" spans="1:14" x14ac:dyDescent="0.2">
      <c r="A1763" s="44" t="s">
        <v>80</v>
      </c>
      <c r="B1763" s="45">
        <v>1655.3787086007899</v>
      </c>
      <c r="C1763" s="46">
        <v>1</v>
      </c>
      <c r="D1763" s="46">
        <v>5</v>
      </c>
      <c r="E1763" s="47">
        <v>0</v>
      </c>
      <c r="F1763" s="46">
        <v>4</v>
      </c>
      <c r="G1763" s="48">
        <v>10</v>
      </c>
      <c r="H1763" s="49">
        <v>1665.3787086007899</v>
      </c>
      <c r="J1763" s="17">
        <v>62</v>
      </c>
      <c r="K1763" s="17" t="str">
        <f t="shared" si="54"/>
        <v>090-Office of the State Treasurer</v>
      </c>
      <c r="L1763" s="18" t="str">
        <f t="shared" si="53"/>
        <v>090</v>
      </c>
      <c r="M1763" s="19"/>
      <c r="N1763" s="19"/>
    </row>
    <row r="1764" spans="1:14" ht="15" x14ac:dyDescent="0.25">
      <c r="A1764" s="54"/>
      <c r="B1764" s="36"/>
      <c r="C1764" s="37"/>
      <c r="D1764" s="37"/>
      <c r="E1764" s="38"/>
      <c r="F1764" s="37"/>
      <c r="G1764" s="39"/>
      <c r="H1764" s="40"/>
      <c r="J1764" s="17">
        <v>63</v>
      </c>
      <c r="K1764" s="17" t="str">
        <f t="shared" si="54"/>
        <v>090-Office of the State Treasurer</v>
      </c>
      <c r="L1764" s="18" t="str">
        <f t="shared" si="53"/>
        <v>090</v>
      </c>
      <c r="M1764" s="19"/>
      <c r="N1764" s="19"/>
    </row>
    <row r="1765" spans="1:14" ht="15" x14ac:dyDescent="0.25">
      <c r="A1765" s="54" t="s">
        <v>81</v>
      </c>
      <c r="B1765" s="36">
        <v>16.335733807458947</v>
      </c>
      <c r="C1765" s="37">
        <v>0</v>
      </c>
      <c r="D1765" s="37">
        <v>0</v>
      </c>
      <c r="E1765" s="38">
        <v>0</v>
      </c>
      <c r="F1765" s="37">
        <v>0</v>
      </c>
      <c r="G1765" s="39">
        <v>0</v>
      </c>
      <c r="H1765" s="40">
        <v>16.335733807458947</v>
      </c>
      <c r="J1765" s="17">
        <v>64</v>
      </c>
      <c r="K1765" s="17" t="str">
        <f t="shared" si="54"/>
        <v>090-Office of the State Treasurer</v>
      </c>
      <c r="L1765" s="18" t="str">
        <f t="shared" si="53"/>
        <v>090</v>
      </c>
      <c r="M1765" s="19"/>
      <c r="N1765" s="19"/>
    </row>
    <row r="1766" spans="1:14" x14ac:dyDescent="0.2">
      <c r="A1766" s="44" t="s">
        <v>82</v>
      </c>
      <c r="B1766" s="45">
        <v>16.335733807458947</v>
      </c>
      <c r="C1766" s="46">
        <v>0</v>
      </c>
      <c r="D1766" s="46">
        <v>0</v>
      </c>
      <c r="E1766" s="47">
        <v>0</v>
      </c>
      <c r="F1766" s="46">
        <v>0</v>
      </c>
      <c r="G1766" s="48">
        <v>0</v>
      </c>
      <c r="H1766" s="49">
        <v>16.335733807458947</v>
      </c>
      <c r="J1766" s="17">
        <v>65</v>
      </c>
      <c r="K1766" s="17" t="str">
        <f t="shared" si="54"/>
        <v>090-Office of the State Treasurer</v>
      </c>
      <c r="L1766" s="18" t="str">
        <f t="shared" si="53"/>
        <v>090</v>
      </c>
      <c r="M1766" s="19"/>
      <c r="N1766" s="19"/>
    </row>
    <row r="1767" spans="1:14" ht="15" x14ac:dyDescent="0.25">
      <c r="A1767" s="54"/>
      <c r="B1767" s="54"/>
      <c r="C1767" s="54"/>
      <c r="D1767" s="54"/>
      <c r="E1767" s="54"/>
      <c r="F1767" s="54"/>
      <c r="G1767" s="54"/>
      <c r="H1767" s="54"/>
      <c r="J1767" s="17">
        <v>66</v>
      </c>
      <c r="K1767" s="17" t="str">
        <f t="shared" si="54"/>
        <v>090-Office of the State Treasurer</v>
      </c>
      <c r="L1767" s="18" t="str">
        <f t="shared" si="53"/>
        <v>090</v>
      </c>
      <c r="M1767" s="19"/>
      <c r="N1767" s="19"/>
    </row>
    <row r="1768" spans="1:14" x14ac:dyDescent="0.2">
      <c r="A1768" s="58"/>
      <c r="B1768" s="39"/>
      <c r="C1768" s="51"/>
      <c r="D1768" s="51"/>
      <c r="E1768" s="52"/>
      <c r="F1768" s="51"/>
      <c r="G1768" s="39"/>
      <c r="H1768" s="53"/>
      <c r="J1768" s="17">
        <v>67</v>
      </c>
      <c r="K1768" s="17" t="str">
        <f t="shared" si="54"/>
        <v>090-Office of the State Treasurer</v>
      </c>
      <c r="L1768" s="18" t="str">
        <f t="shared" si="53"/>
        <v>090</v>
      </c>
      <c r="M1768" s="19"/>
      <c r="N1768" s="19"/>
    </row>
    <row r="1769" spans="1:14" x14ac:dyDescent="0.2">
      <c r="A1769" s="59" t="s">
        <v>83</v>
      </c>
      <c r="B1769" s="60">
        <v>3405.5777867245065</v>
      </c>
      <c r="C1769" s="61">
        <v>11</v>
      </c>
      <c r="D1769" s="61">
        <v>7</v>
      </c>
      <c r="E1769" s="62">
        <v>-5</v>
      </c>
      <c r="F1769" s="61">
        <v>112</v>
      </c>
      <c r="G1769" s="60">
        <v>125</v>
      </c>
      <c r="H1769" s="63">
        <v>3530.5777867245065</v>
      </c>
      <c r="J1769" s="17">
        <v>68</v>
      </c>
      <c r="K1769" s="17" t="str">
        <f t="shared" si="54"/>
        <v>090-Office of the State Treasurer</v>
      </c>
      <c r="L1769" s="18" t="str">
        <f t="shared" si="53"/>
        <v>090</v>
      </c>
      <c r="M1769" s="19"/>
      <c r="N1769" s="19"/>
    </row>
    <row r="1770" spans="1:14" x14ac:dyDescent="0.2">
      <c r="A1770" s="64"/>
      <c r="B1770" s="65"/>
      <c r="C1770" s="65"/>
      <c r="D1770" s="65"/>
      <c r="E1770" s="65"/>
      <c r="F1770" s="65"/>
      <c r="G1770" s="65"/>
      <c r="H1770" s="65"/>
      <c r="J1770" s="17">
        <v>1</v>
      </c>
      <c r="K1770" s="17" t="str">
        <f>IF(J1770=7,A1536,IF(J1770&gt;7,K1760,""))</f>
        <v/>
      </c>
      <c r="L1770" s="18" t="str">
        <f t="shared" si="53"/>
        <v/>
      </c>
      <c r="M1770" s="19"/>
      <c r="N1770" s="19"/>
    </row>
    <row r="1771" spans="1:14" x14ac:dyDescent="0.2">
      <c r="A1771" s="64"/>
      <c r="B1771" s="65"/>
      <c r="C1771" s="65"/>
      <c r="D1771" s="65"/>
      <c r="E1771" s="65"/>
      <c r="F1771" s="65"/>
      <c r="G1771" s="65"/>
      <c r="H1771" s="65"/>
      <c r="J1771" s="17">
        <v>2</v>
      </c>
      <c r="K1771" s="17" t="str">
        <f>IF(J1771=7,A1537,IF(J1771&gt;7,K1770,""))</f>
        <v/>
      </c>
      <c r="L1771" s="18" t="str">
        <f t="shared" si="53"/>
        <v/>
      </c>
      <c r="M1771" s="19"/>
      <c r="N1771" s="19"/>
    </row>
    <row r="1772" spans="1:14" ht="15" x14ac:dyDescent="0.25">
      <c r="A1772"/>
      <c r="B1772"/>
      <c r="C1772"/>
      <c r="D1772"/>
      <c r="E1772"/>
      <c r="F1772"/>
      <c r="G1772"/>
      <c r="H1772"/>
      <c r="J1772" s="17">
        <v>3</v>
      </c>
      <c r="K1772" s="17" t="str">
        <f>IF(J1772=7,A1538,IF(J1772&gt;7,K1771,""))</f>
        <v/>
      </c>
      <c r="L1772" s="18" t="str">
        <f t="shared" si="53"/>
        <v/>
      </c>
      <c r="M1772" s="19"/>
      <c r="N1772" s="19"/>
    </row>
    <row r="1773" spans="1:14" ht="15" x14ac:dyDescent="0.25">
      <c r="A1773"/>
      <c r="B1773"/>
      <c r="C1773"/>
      <c r="D1773"/>
      <c r="E1773"/>
      <c r="F1773"/>
      <c r="G1773"/>
      <c r="H1773"/>
      <c r="J1773" s="17">
        <v>4</v>
      </c>
      <c r="K1773" s="17" t="str">
        <f>IF(J1773=7,A1539,IF(J1773&gt;7,K1772,""))</f>
        <v/>
      </c>
      <c r="L1773" s="18" t="str">
        <f t="shared" si="53"/>
        <v/>
      </c>
      <c r="M1773" s="19"/>
      <c r="N1773" s="19"/>
    </row>
    <row r="1774" spans="1:14" ht="15" customHeight="1" x14ac:dyDescent="0.25">
      <c r="A1774" s="21" t="s">
        <v>7</v>
      </c>
      <c r="B1774" s="22"/>
      <c r="C1774" s="22"/>
      <c r="D1774" s="22"/>
      <c r="E1774" s="22"/>
      <c r="F1774" s="22"/>
      <c r="G1774" s="22"/>
      <c r="H1774" s="22"/>
      <c r="J1774" s="17">
        <v>5</v>
      </c>
      <c r="K1774" s="17" t="str">
        <f>IF(J1774=7,A1540,IF(J1774&gt;7,K1773,""))</f>
        <v/>
      </c>
      <c r="L1774" s="18" t="str">
        <f t="shared" ref="L1774:L1846" si="55">LEFT(K1774,3)</f>
        <v/>
      </c>
      <c r="M1774" s="19"/>
      <c r="N1774" s="19"/>
    </row>
    <row r="1775" spans="1:14" ht="15" x14ac:dyDescent="0.25">
      <c r="A1775" s="23" t="s">
        <v>8</v>
      </c>
      <c r="B1775" s="24"/>
      <c r="C1775" s="24"/>
      <c r="D1775" s="24"/>
      <c r="E1775" s="24"/>
      <c r="F1775" s="24"/>
      <c r="G1775" s="24"/>
      <c r="H1775" s="24"/>
      <c r="J1775" s="17">
        <v>6</v>
      </c>
      <c r="K1775" s="17" t="str">
        <f>IF(J1775=7,A1541,IF(J1775&gt;7,K1774,""))</f>
        <v/>
      </c>
      <c r="L1775" s="18" t="str">
        <f t="shared" si="55"/>
        <v/>
      </c>
      <c r="M1775" s="19"/>
      <c r="N1775" s="19"/>
    </row>
    <row r="1776" spans="1:14" ht="15" x14ac:dyDescent="0.25">
      <c r="A1776" s="25" t="s">
        <v>109</v>
      </c>
      <c r="B1776" s="22"/>
      <c r="C1776" s="22"/>
      <c r="D1776" s="22"/>
      <c r="E1776" s="22"/>
      <c r="F1776" s="22"/>
      <c r="G1776" s="22"/>
      <c r="H1776" s="22"/>
      <c r="J1776" s="17">
        <v>7</v>
      </c>
      <c r="K1776" s="17" t="str">
        <f>IF(J1776=7,A1776,IF(J1776&gt;7,K1775,""))</f>
        <v>091-Redistricting Commission</v>
      </c>
      <c r="L1776" s="18" t="str">
        <f t="shared" si="55"/>
        <v>091</v>
      </c>
      <c r="M1776" s="19"/>
      <c r="N1776" s="19"/>
    </row>
    <row r="1777" spans="1:14" ht="15" x14ac:dyDescent="0.25">
      <c r="A1777" s="25"/>
      <c r="B1777" s="22"/>
      <c r="C1777" s="22"/>
      <c r="D1777" s="22"/>
      <c r="E1777" s="22"/>
      <c r="F1777" s="22"/>
      <c r="G1777" s="22"/>
      <c r="H1777" s="22"/>
      <c r="J1777" s="17">
        <v>8</v>
      </c>
      <c r="K1777" s="17" t="str">
        <f t="shared" ref="K1777:K1836" si="56">IF(J1777=7,A1543,IF(J1777&gt;7,K1776,""))</f>
        <v>091-Redistricting Commission</v>
      </c>
      <c r="L1777" s="18" t="str">
        <f t="shared" si="55"/>
        <v>091</v>
      </c>
      <c r="M1777" s="19"/>
      <c r="N1777" s="19"/>
    </row>
    <row r="1778" spans="1:14" ht="15" customHeight="1" x14ac:dyDescent="0.25">
      <c r="A1778" s="26"/>
      <c r="B1778" s="27"/>
      <c r="C1778" s="94" t="s">
        <v>10</v>
      </c>
      <c r="D1778" s="95"/>
      <c r="E1778" s="94" t="s">
        <v>11</v>
      </c>
      <c r="F1778" s="95"/>
      <c r="G1778" s="28"/>
      <c r="H1778" s="28"/>
      <c r="J1778" s="17">
        <v>9</v>
      </c>
      <c r="K1778" s="17" t="str">
        <f t="shared" si="56"/>
        <v>091-Redistricting Commission</v>
      </c>
      <c r="L1778" s="18" t="str">
        <f t="shared" si="55"/>
        <v>091</v>
      </c>
      <c r="M1778" s="19"/>
      <c r="N1778" s="19"/>
    </row>
    <row r="1779" spans="1:14" ht="24" x14ac:dyDescent="0.2">
      <c r="A1779" s="29" t="s">
        <v>12</v>
      </c>
      <c r="B1779" s="30" t="s">
        <v>13</v>
      </c>
      <c r="C1779" s="31" t="s">
        <v>14</v>
      </c>
      <c r="D1779" s="32" t="s">
        <v>15</v>
      </c>
      <c r="E1779" s="31" t="s">
        <v>14</v>
      </c>
      <c r="F1779" s="32" t="s">
        <v>15</v>
      </c>
      <c r="G1779" s="33" t="s">
        <v>16</v>
      </c>
      <c r="H1779" s="33" t="s">
        <v>17</v>
      </c>
      <c r="J1779" s="17">
        <v>10</v>
      </c>
      <c r="K1779" s="17" t="str">
        <f t="shared" si="56"/>
        <v>091-Redistricting Commission</v>
      </c>
      <c r="L1779" s="18" t="str">
        <f t="shared" si="55"/>
        <v>091</v>
      </c>
      <c r="M1779" s="19"/>
      <c r="N1779" s="19"/>
    </row>
    <row r="1780" spans="1:14" ht="15" customHeight="1" x14ac:dyDescent="0.25">
      <c r="A1780" s="35" t="s">
        <v>20</v>
      </c>
      <c r="B1780" s="36">
        <v>0.54847444809455226</v>
      </c>
      <c r="C1780" s="37">
        <v>0</v>
      </c>
      <c r="D1780" s="37">
        <v>0</v>
      </c>
      <c r="E1780" s="38">
        <v>0</v>
      </c>
      <c r="F1780" s="37">
        <v>0</v>
      </c>
      <c r="G1780" s="39">
        <v>0</v>
      </c>
      <c r="H1780" s="40">
        <v>0.54847444809455226</v>
      </c>
      <c r="J1780" s="17">
        <v>11</v>
      </c>
      <c r="K1780" s="17" t="str">
        <f t="shared" si="56"/>
        <v>091-Redistricting Commission</v>
      </c>
      <c r="L1780" s="18" t="str">
        <f t="shared" si="55"/>
        <v>091</v>
      </c>
      <c r="M1780" s="19" t="s">
        <v>21</v>
      </c>
      <c r="N1780" s="19"/>
    </row>
    <row r="1781" spans="1:14" ht="15" x14ac:dyDescent="0.25">
      <c r="A1781" s="42" t="s">
        <v>22</v>
      </c>
      <c r="B1781" s="36">
        <v>0</v>
      </c>
      <c r="C1781" s="37">
        <v>0</v>
      </c>
      <c r="D1781" s="37">
        <v>0</v>
      </c>
      <c r="E1781" s="38">
        <v>0</v>
      </c>
      <c r="F1781" s="37">
        <v>0</v>
      </c>
      <c r="G1781" s="39">
        <v>0</v>
      </c>
      <c r="H1781" s="40">
        <v>0</v>
      </c>
      <c r="J1781" s="17">
        <v>12</v>
      </c>
      <c r="K1781" s="17" t="str">
        <f t="shared" si="56"/>
        <v>091-Redistricting Commission</v>
      </c>
      <c r="L1781" s="18" t="str">
        <f t="shared" si="55"/>
        <v>091</v>
      </c>
      <c r="M1781" s="19"/>
      <c r="N1781" s="19"/>
    </row>
    <row r="1782" spans="1:14" ht="15" x14ac:dyDescent="0.25">
      <c r="A1782" s="42" t="s">
        <v>23</v>
      </c>
      <c r="B1782" s="36">
        <v>0</v>
      </c>
      <c r="C1782" s="37">
        <v>0</v>
      </c>
      <c r="D1782" s="37">
        <v>0</v>
      </c>
      <c r="E1782" s="38">
        <v>0</v>
      </c>
      <c r="F1782" s="37">
        <v>0</v>
      </c>
      <c r="G1782" s="39">
        <v>0</v>
      </c>
      <c r="H1782" s="40">
        <v>0</v>
      </c>
      <c r="J1782" s="17">
        <v>13</v>
      </c>
      <c r="K1782" s="17" t="str">
        <f t="shared" si="56"/>
        <v>091-Redistricting Commission</v>
      </c>
      <c r="L1782" s="18" t="str">
        <f t="shared" si="55"/>
        <v>091</v>
      </c>
      <c r="M1782" s="19"/>
      <c r="N1782" s="19"/>
    </row>
    <row r="1783" spans="1:14" ht="15" x14ac:dyDescent="0.25">
      <c r="A1783" s="42" t="s">
        <v>24</v>
      </c>
      <c r="B1783" s="36">
        <v>0</v>
      </c>
      <c r="C1783" s="37">
        <v>0</v>
      </c>
      <c r="D1783" s="37">
        <v>0</v>
      </c>
      <c r="E1783" s="38">
        <v>0</v>
      </c>
      <c r="F1783" s="37">
        <v>0</v>
      </c>
      <c r="G1783" s="39">
        <v>0</v>
      </c>
      <c r="H1783" s="40">
        <v>0</v>
      </c>
      <c r="J1783" s="17">
        <v>14</v>
      </c>
      <c r="K1783" s="17" t="str">
        <f t="shared" si="56"/>
        <v>091-Redistricting Commission</v>
      </c>
      <c r="L1783" s="18" t="str">
        <f t="shared" si="55"/>
        <v>091</v>
      </c>
      <c r="M1783" s="19"/>
      <c r="N1783" s="19"/>
    </row>
    <row r="1784" spans="1:14" ht="15" x14ac:dyDescent="0.25">
      <c r="A1784" s="42" t="s">
        <v>25</v>
      </c>
      <c r="B1784" s="36">
        <v>0</v>
      </c>
      <c r="C1784" s="37">
        <v>0</v>
      </c>
      <c r="D1784" s="37">
        <v>0</v>
      </c>
      <c r="E1784" s="38">
        <v>0</v>
      </c>
      <c r="F1784" s="37">
        <v>0</v>
      </c>
      <c r="G1784" s="39">
        <v>0</v>
      </c>
      <c r="H1784" s="40">
        <v>0</v>
      </c>
      <c r="J1784" s="17">
        <v>15</v>
      </c>
      <c r="K1784" s="17" t="str">
        <f t="shared" si="56"/>
        <v>091-Redistricting Commission</v>
      </c>
      <c r="L1784" s="18" t="str">
        <f t="shared" si="55"/>
        <v>091</v>
      </c>
      <c r="M1784" s="19"/>
      <c r="N1784" s="19"/>
    </row>
    <row r="1785" spans="1:14" ht="15" x14ac:dyDescent="0.25">
      <c r="A1785" s="42" t="s">
        <v>26</v>
      </c>
      <c r="B1785" s="36">
        <v>0</v>
      </c>
      <c r="C1785" s="37">
        <v>0</v>
      </c>
      <c r="D1785" s="37">
        <v>0</v>
      </c>
      <c r="E1785" s="38">
        <v>0</v>
      </c>
      <c r="F1785" s="37">
        <v>0</v>
      </c>
      <c r="G1785" s="39">
        <v>0</v>
      </c>
      <c r="H1785" s="40">
        <v>0</v>
      </c>
      <c r="J1785" s="17">
        <v>16</v>
      </c>
      <c r="K1785" s="17" t="str">
        <f t="shared" si="56"/>
        <v>091-Redistricting Commission</v>
      </c>
      <c r="L1785" s="18" t="str">
        <f t="shared" si="55"/>
        <v>091</v>
      </c>
      <c r="M1785" s="19"/>
      <c r="N1785" s="19"/>
    </row>
    <row r="1786" spans="1:14" ht="15" x14ac:dyDescent="0.25">
      <c r="A1786" s="42" t="s">
        <v>27</v>
      </c>
      <c r="B1786" s="36">
        <v>0</v>
      </c>
      <c r="C1786" s="37">
        <v>0</v>
      </c>
      <c r="D1786" s="37">
        <v>0</v>
      </c>
      <c r="E1786" s="38">
        <v>0</v>
      </c>
      <c r="F1786" s="37">
        <v>0</v>
      </c>
      <c r="G1786" s="39">
        <v>0</v>
      </c>
      <c r="H1786" s="40">
        <v>0</v>
      </c>
      <c r="J1786" s="17">
        <v>17</v>
      </c>
      <c r="K1786" s="17" t="str">
        <f t="shared" si="56"/>
        <v>091-Redistricting Commission</v>
      </c>
      <c r="L1786" s="18" t="str">
        <f t="shared" si="55"/>
        <v>091</v>
      </c>
      <c r="M1786" s="19"/>
      <c r="N1786" s="19"/>
    </row>
    <row r="1787" spans="1:14" x14ac:dyDescent="0.2">
      <c r="A1787" s="43"/>
      <c r="B1787" s="36"/>
      <c r="C1787" s="37"/>
      <c r="D1787" s="37"/>
      <c r="E1787" s="38"/>
      <c r="F1787" s="37"/>
      <c r="G1787" s="39"/>
      <c r="H1787" s="40"/>
      <c r="J1787" s="17">
        <v>18</v>
      </c>
      <c r="K1787" s="17" t="str">
        <f t="shared" si="56"/>
        <v>091-Redistricting Commission</v>
      </c>
      <c r="L1787" s="18" t="str">
        <f t="shared" si="55"/>
        <v>091</v>
      </c>
      <c r="M1787" s="19"/>
      <c r="N1787" s="19"/>
    </row>
    <row r="1788" spans="1:14" x14ac:dyDescent="0.2">
      <c r="A1788" s="44"/>
      <c r="B1788" s="45">
        <v>0.54847444809455226</v>
      </c>
      <c r="C1788" s="46">
        <v>0</v>
      </c>
      <c r="D1788" s="46">
        <v>0</v>
      </c>
      <c r="E1788" s="47">
        <v>0</v>
      </c>
      <c r="F1788" s="46">
        <v>0</v>
      </c>
      <c r="G1788" s="48">
        <v>0</v>
      </c>
      <c r="H1788" s="49">
        <v>0.54847444809455226</v>
      </c>
      <c r="J1788" s="17">
        <v>19</v>
      </c>
      <c r="K1788" s="17" t="str">
        <f t="shared" si="56"/>
        <v>091-Redistricting Commission</v>
      </c>
      <c r="L1788" s="18" t="str">
        <f t="shared" si="55"/>
        <v>091</v>
      </c>
      <c r="M1788" s="19"/>
      <c r="N1788" s="19"/>
    </row>
    <row r="1789" spans="1:14" x14ac:dyDescent="0.2">
      <c r="A1789" s="50"/>
      <c r="B1789" s="39"/>
      <c r="C1789" s="51"/>
      <c r="D1789" s="51"/>
      <c r="E1789" s="52"/>
      <c r="F1789" s="51"/>
      <c r="G1789" s="39"/>
      <c r="H1789" s="53"/>
      <c r="J1789" s="17">
        <v>20</v>
      </c>
      <c r="K1789" s="17" t="str">
        <f t="shared" si="56"/>
        <v>091-Redistricting Commission</v>
      </c>
      <c r="L1789" s="18" t="str">
        <f t="shared" si="55"/>
        <v>091</v>
      </c>
      <c r="M1789" s="19"/>
      <c r="N1789" s="19"/>
    </row>
    <row r="1790" spans="1:14" ht="15" x14ac:dyDescent="0.25">
      <c r="A1790" s="42" t="s">
        <v>28</v>
      </c>
      <c r="B1790" s="36">
        <v>0</v>
      </c>
      <c r="C1790" s="37">
        <v>0</v>
      </c>
      <c r="D1790" s="37">
        <v>0</v>
      </c>
      <c r="E1790" s="38">
        <v>0</v>
      </c>
      <c r="F1790" s="37">
        <v>0</v>
      </c>
      <c r="G1790" s="39">
        <v>0</v>
      </c>
      <c r="H1790" s="40">
        <v>0</v>
      </c>
      <c r="J1790" s="17">
        <v>21</v>
      </c>
      <c r="K1790" s="17" t="str">
        <f t="shared" si="56"/>
        <v>091-Redistricting Commission</v>
      </c>
      <c r="L1790" s="18" t="str">
        <f t="shared" si="55"/>
        <v>091</v>
      </c>
      <c r="M1790" s="19"/>
      <c r="N1790" s="19"/>
    </row>
    <row r="1791" spans="1:14" ht="15" x14ac:dyDescent="0.25">
      <c r="A1791" s="42" t="s">
        <v>29</v>
      </c>
      <c r="B1791" s="36">
        <v>0</v>
      </c>
      <c r="C1791" s="37">
        <v>0</v>
      </c>
      <c r="D1791" s="37">
        <v>0</v>
      </c>
      <c r="E1791" s="38">
        <v>0</v>
      </c>
      <c r="F1791" s="37">
        <v>0</v>
      </c>
      <c r="G1791" s="39">
        <v>0</v>
      </c>
      <c r="H1791" s="40">
        <v>0</v>
      </c>
      <c r="J1791" s="17">
        <v>22</v>
      </c>
      <c r="K1791" s="17" t="str">
        <f t="shared" si="56"/>
        <v>091-Redistricting Commission</v>
      </c>
      <c r="L1791" s="18" t="str">
        <f t="shared" si="55"/>
        <v>091</v>
      </c>
      <c r="M1791" s="19"/>
      <c r="N1791" s="19"/>
    </row>
    <row r="1792" spans="1:14" ht="15" x14ac:dyDescent="0.25">
      <c r="A1792" s="42" t="s">
        <v>30</v>
      </c>
      <c r="B1792" s="36">
        <v>0</v>
      </c>
      <c r="C1792" s="37">
        <v>0</v>
      </c>
      <c r="D1792" s="37">
        <v>0</v>
      </c>
      <c r="E1792" s="38">
        <v>0</v>
      </c>
      <c r="F1792" s="37">
        <v>0</v>
      </c>
      <c r="G1792" s="39">
        <v>0</v>
      </c>
      <c r="H1792" s="40">
        <v>0</v>
      </c>
      <c r="J1792" s="17">
        <v>23</v>
      </c>
      <c r="K1792" s="17" t="str">
        <f t="shared" si="56"/>
        <v>091-Redistricting Commission</v>
      </c>
      <c r="L1792" s="18" t="str">
        <f t="shared" si="55"/>
        <v>091</v>
      </c>
      <c r="M1792" s="19"/>
      <c r="N1792" s="19"/>
    </row>
    <row r="1793" spans="1:14" ht="15" x14ac:dyDescent="0.25">
      <c r="A1793" s="54"/>
      <c r="B1793" s="36"/>
      <c r="C1793" s="37"/>
      <c r="D1793" s="37"/>
      <c r="E1793" s="38"/>
      <c r="F1793" s="37"/>
      <c r="G1793" s="39"/>
      <c r="H1793" s="40"/>
      <c r="J1793" s="17">
        <v>24</v>
      </c>
      <c r="K1793" s="17" t="str">
        <f t="shared" si="56"/>
        <v>091-Redistricting Commission</v>
      </c>
      <c r="L1793" s="18" t="str">
        <f t="shared" si="55"/>
        <v>091</v>
      </c>
      <c r="M1793" s="19"/>
      <c r="N1793" s="19"/>
    </row>
    <row r="1794" spans="1:14" x14ac:dyDescent="0.2">
      <c r="A1794" s="44" t="s">
        <v>31</v>
      </c>
      <c r="B1794" s="45">
        <v>0</v>
      </c>
      <c r="C1794" s="46">
        <v>0</v>
      </c>
      <c r="D1794" s="46">
        <v>0</v>
      </c>
      <c r="E1794" s="46">
        <v>0</v>
      </c>
      <c r="F1794" s="46">
        <v>0</v>
      </c>
      <c r="G1794" s="46">
        <v>0</v>
      </c>
      <c r="H1794" s="49">
        <v>0</v>
      </c>
      <c r="J1794" s="17">
        <v>25</v>
      </c>
      <c r="K1794" s="17" t="str">
        <f t="shared" si="56"/>
        <v>091-Redistricting Commission</v>
      </c>
      <c r="L1794" s="18" t="str">
        <f t="shared" si="55"/>
        <v>091</v>
      </c>
      <c r="M1794" s="19"/>
      <c r="N1794" s="19"/>
    </row>
    <row r="1795" spans="1:14" ht="15" customHeight="1" x14ac:dyDescent="0.25">
      <c r="A1795" s="54"/>
      <c r="B1795" s="36"/>
      <c r="C1795" s="37"/>
      <c r="D1795" s="37"/>
      <c r="E1795" s="38"/>
      <c r="F1795" s="37"/>
      <c r="G1795" s="39"/>
      <c r="H1795" s="40"/>
      <c r="J1795" s="17">
        <v>26</v>
      </c>
      <c r="K1795" s="17" t="str">
        <f t="shared" si="56"/>
        <v>091-Redistricting Commission</v>
      </c>
      <c r="L1795" s="18" t="str">
        <f t="shared" si="55"/>
        <v>091</v>
      </c>
      <c r="M1795" s="19"/>
      <c r="N1795" s="19"/>
    </row>
    <row r="1796" spans="1:14" ht="15" x14ac:dyDescent="0.25">
      <c r="A1796" s="54" t="s">
        <v>32</v>
      </c>
      <c r="B1796" s="36">
        <v>0</v>
      </c>
      <c r="C1796" s="37">
        <v>0</v>
      </c>
      <c r="D1796" s="37">
        <v>0</v>
      </c>
      <c r="E1796" s="38">
        <v>0</v>
      </c>
      <c r="F1796" s="37">
        <v>0</v>
      </c>
      <c r="G1796" s="39">
        <v>0</v>
      </c>
      <c r="H1796" s="40">
        <v>0</v>
      </c>
      <c r="J1796" s="17">
        <v>27</v>
      </c>
      <c r="K1796" s="17" t="str">
        <f t="shared" si="56"/>
        <v>091-Redistricting Commission</v>
      </c>
      <c r="L1796" s="18" t="str">
        <f t="shared" si="55"/>
        <v>091</v>
      </c>
      <c r="M1796" s="19" t="s">
        <v>33</v>
      </c>
      <c r="N1796" s="19"/>
    </row>
    <row r="1797" spans="1:14" ht="15" x14ac:dyDescent="0.25">
      <c r="A1797" s="54" t="s">
        <v>34</v>
      </c>
      <c r="B1797" s="36">
        <v>0</v>
      </c>
      <c r="C1797" s="37">
        <v>0</v>
      </c>
      <c r="D1797" s="37">
        <v>0</v>
      </c>
      <c r="E1797" s="38">
        <v>0</v>
      </c>
      <c r="F1797" s="37">
        <v>0</v>
      </c>
      <c r="G1797" s="39">
        <v>0</v>
      </c>
      <c r="H1797" s="40">
        <v>0</v>
      </c>
      <c r="J1797" s="17">
        <v>28</v>
      </c>
      <c r="K1797" s="17" t="str">
        <f t="shared" si="56"/>
        <v>091-Redistricting Commission</v>
      </c>
      <c r="L1797" s="18" t="str">
        <f t="shared" si="55"/>
        <v>091</v>
      </c>
      <c r="M1797" s="19" t="s">
        <v>35</v>
      </c>
      <c r="N1797" s="19"/>
    </row>
    <row r="1798" spans="1:14" ht="15" x14ac:dyDescent="0.25">
      <c r="A1798" s="54" t="s">
        <v>36</v>
      </c>
      <c r="B1798" s="36">
        <v>0</v>
      </c>
      <c r="C1798" s="37">
        <v>0</v>
      </c>
      <c r="D1798" s="37">
        <v>0</v>
      </c>
      <c r="E1798" s="38">
        <v>0</v>
      </c>
      <c r="F1798" s="37">
        <v>0</v>
      </c>
      <c r="G1798" s="39">
        <v>0</v>
      </c>
      <c r="H1798" s="40">
        <v>0</v>
      </c>
      <c r="J1798" s="17">
        <v>29</v>
      </c>
      <c r="K1798" s="17" t="str">
        <f t="shared" si="56"/>
        <v>091-Redistricting Commission</v>
      </c>
      <c r="L1798" s="18" t="str">
        <f t="shared" si="55"/>
        <v>091</v>
      </c>
      <c r="M1798" s="19" t="s">
        <v>37</v>
      </c>
      <c r="N1798" s="19"/>
    </row>
    <row r="1799" spans="1:14" ht="15" x14ac:dyDescent="0.25">
      <c r="A1799" s="54" t="s">
        <v>38</v>
      </c>
      <c r="B1799" s="36">
        <v>0</v>
      </c>
      <c r="C1799" s="37">
        <v>0</v>
      </c>
      <c r="D1799" s="37">
        <v>0</v>
      </c>
      <c r="E1799" s="38">
        <v>0</v>
      </c>
      <c r="F1799" s="37">
        <v>0</v>
      </c>
      <c r="G1799" s="39">
        <v>0</v>
      </c>
      <c r="H1799" s="40">
        <v>0</v>
      </c>
      <c r="J1799" s="17">
        <v>30</v>
      </c>
      <c r="K1799" s="17" t="str">
        <f t="shared" si="56"/>
        <v>091-Redistricting Commission</v>
      </c>
      <c r="L1799" s="18" t="str">
        <f t="shared" si="55"/>
        <v>091</v>
      </c>
      <c r="M1799" s="19" t="s">
        <v>39</v>
      </c>
      <c r="N1799" s="19"/>
    </row>
    <row r="1800" spans="1:14" ht="15" x14ac:dyDescent="0.25">
      <c r="A1800" s="54" t="s">
        <v>40</v>
      </c>
      <c r="B1800" s="36">
        <v>0</v>
      </c>
      <c r="C1800" s="37">
        <v>0</v>
      </c>
      <c r="D1800" s="37">
        <v>0</v>
      </c>
      <c r="E1800" s="38">
        <v>0</v>
      </c>
      <c r="F1800" s="37">
        <v>0</v>
      </c>
      <c r="G1800" s="39">
        <v>0</v>
      </c>
      <c r="H1800" s="40">
        <v>0</v>
      </c>
      <c r="J1800" s="17">
        <v>31</v>
      </c>
      <c r="K1800" s="17" t="str">
        <f t="shared" si="56"/>
        <v>091-Redistricting Commission</v>
      </c>
      <c r="L1800" s="18" t="str">
        <f t="shared" si="55"/>
        <v>091</v>
      </c>
      <c r="M1800" s="19" t="s">
        <v>41</v>
      </c>
      <c r="N1800" s="19"/>
    </row>
    <row r="1801" spans="1:14" ht="15" x14ac:dyDescent="0.25">
      <c r="A1801" s="54" t="s">
        <v>42</v>
      </c>
      <c r="B1801" s="36">
        <v>0</v>
      </c>
      <c r="C1801" s="37">
        <v>0</v>
      </c>
      <c r="D1801" s="37">
        <v>0</v>
      </c>
      <c r="E1801" s="38">
        <v>0</v>
      </c>
      <c r="F1801" s="37">
        <v>0</v>
      </c>
      <c r="G1801" s="39">
        <v>0</v>
      </c>
      <c r="H1801" s="40">
        <v>0</v>
      </c>
      <c r="J1801" s="17">
        <v>32</v>
      </c>
      <c r="K1801" s="17" t="str">
        <f t="shared" si="56"/>
        <v>091-Redistricting Commission</v>
      </c>
      <c r="L1801" s="18" t="str">
        <f t="shared" si="55"/>
        <v>091</v>
      </c>
      <c r="M1801" s="19" t="s">
        <v>43</v>
      </c>
      <c r="N1801" s="19"/>
    </row>
    <row r="1802" spans="1:14" ht="15" customHeight="1" x14ac:dyDescent="0.25">
      <c r="A1802" s="54" t="s">
        <v>44</v>
      </c>
      <c r="B1802" s="36">
        <v>0</v>
      </c>
      <c r="C1802" s="37">
        <v>0</v>
      </c>
      <c r="D1802" s="37">
        <v>0</v>
      </c>
      <c r="E1802" s="38">
        <v>0</v>
      </c>
      <c r="F1802" s="37">
        <v>0</v>
      </c>
      <c r="G1802" s="39">
        <v>0</v>
      </c>
      <c r="H1802" s="40">
        <v>0</v>
      </c>
      <c r="J1802" s="17">
        <v>33</v>
      </c>
      <c r="K1802" s="17" t="str">
        <f t="shared" si="56"/>
        <v>091-Redistricting Commission</v>
      </c>
      <c r="L1802" s="18" t="str">
        <f t="shared" si="55"/>
        <v>091</v>
      </c>
      <c r="M1802" s="19" t="s">
        <v>45</v>
      </c>
      <c r="N1802" s="19"/>
    </row>
    <row r="1803" spans="1:14" ht="15" x14ac:dyDescent="0.25">
      <c r="A1803" s="54" t="s">
        <v>46</v>
      </c>
      <c r="B1803" s="36">
        <v>0</v>
      </c>
      <c r="C1803" s="37">
        <v>0</v>
      </c>
      <c r="D1803" s="37">
        <v>0</v>
      </c>
      <c r="E1803" s="38">
        <v>0</v>
      </c>
      <c r="F1803" s="37">
        <v>0</v>
      </c>
      <c r="G1803" s="39">
        <v>0</v>
      </c>
      <c r="H1803" s="40">
        <v>0</v>
      </c>
      <c r="J1803" s="17">
        <v>34</v>
      </c>
      <c r="K1803" s="17" t="str">
        <f t="shared" si="56"/>
        <v>091-Redistricting Commission</v>
      </c>
      <c r="L1803" s="18" t="str">
        <f t="shared" si="55"/>
        <v>091</v>
      </c>
      <c r="M1803" s="19" t="s">
        <v>47</v>
      </c>
      <c r="N1803" s="19"/>
    </row>
    <row r="1804" spans="1:14" ht="15" x14ac:dyDescent="0.25">
      <c r="A1804" s="54" t="s">
        <v>48</v>
      </c>
      <c r="B1804" s="36">
        <v>0</v>
      </c>
      <c r="C1804" s="37">
        <v>0</v>
      </c>
      <c r="D1804" s="37">
        <v>0</v>
      </c>
      <c r="E1804" s="38">
        <v>0</v>
      </c>
      <c r="F1804" s="37">
        <v>0</v>
      </c>
      <c r="G1804" s="39">
        <v>0</v>
      </c>
      <c r="H1804" s="40">
        <v>0</v>
      </c>
      <c r="J1804" s="17">
        <v>35</v>
      </c>
      <c r="K1804" s="17" t="str">
        <f t="shared" si="56"/>
        <v>091-Redistricting Commission</v>
      </c>
      <c r="L1804" s="18" t="str">
        <f t="shared" si="55"/>
        <v>091</v>
      </c>
      <c r="M1804" s="56" t="s">
        <v>49</v>
      </c>
      <c r="N1804" s="19"/>
    </row>
    <row r="1805" spans="1:14" ht="15" x14ac:dyDescent="0.25">
      <c r="A1805" s="54" t="s">
        <v>50</v>
      </c>
      <c r="B1805" s="36">
        <v>0.20728383434012435</v>
      </c>
      <c r="C1805" s="37">
        <v>0</v>
      </c>
      <c r="D1805" s="37">
        <v>0</v>
      </c>
      <c r="E1805" s="38">
        <v>0</v>
      </c>
      <c r="F1805" s="37">
        <v>0</v>
      </c>
      <c r="G1805" s="39">
        <v>0</v>
      </c>
      <c r="H1805" s="40">
        <v>0.20728383434012435</v>
      </c>
      <c r="J1805" s="17">
        <v>36</v>
      </c>
      <c r="K1805" s="17" t="str">
        <f t="shared" si="56"/>
        <v>091-Redistricting Commission</v>
      </c>
      <c r="L1805" s="18" t="str">
        <f t="shared" si="55"/>
        <v>091</v>
      </c>
      <c r="M1805" s="19" t="s">
        <v>51</v>
      </c>
      <c r="N1805" s="19"/>
    </row>
    <row r="1806" spans="1:14" ht="15" x14ac:dyDescent="0.25">
      <c r="A1806" s="54" t="s">
        <v>52</v>
      </c>
      <c r="B1806" s="36">
        <v>0</v>
      </c>
      <c r="C1806" s="37">
        <v>0</v>
      </c>
      <c r="D1806" s="37">
        <v>0</v>
      </c>
      <c r="E1806" s="38">
        <v>0</v>
      </c>
      <c r="F1806" s="37">
        <v>0</v>
      </c>
      <c r="G1806" s="39">
        <v>0</v>
      </c>
      <c r="H1806" s="40">
        <v>0</v>
      </c>
      <c r="J1806" s="17">
        <v>37</v>
      </c>
      <c r="K1806" s="17" t="str">
        <f t="shared" si="56"/>
        <v>091-Redistricting Commission</v>
      </c>
      <c r="L1806" s="18" t="str">
        <f t="shared" si="55"/>
        <v>091</v>
      </c>
      <c r="M1806" s="56" t="s">
        <v>53</v>
      </c>
      <c r="N1806" s="19"/>
    </row>
    <row r="1807" spans="1:14" ht="15" x14ac:dyDescent="0.25">
      <c r="A1807" s="54" t="s">
        <v>54</v>
      </c>
      <c r="B1807" s="36">
        <v>0</v>
      </c>
      <c r="C1807" s="37">
        <v>0</v>
      </c>
      <c r="D1807" s="37">
        <v>0</v>
      </c>
      <c r="E1807" s="38">
        <v>0</v>
      </c>
      <c r="F1807" s="37">
        <v>0</v>
      </c>
      <c r="G1807" s="39">
        <v>0</v>
      </c>
      <c r="H1807" s="40">
        <v>0</v>
      </c>
      <c r="J1807" s="17">
        <v>38</v>
      </c>
      <c r="K1807" s="17" t="str">
        <f t="shared" si="56"/>
        <v>091-Redistricting Commission</v>
      </c>
      <c r="L1807" s="18" t="str">
        <f t="shared" si="55"/>
        <v>091</v>
      </c>
      <c r="M1807" s="19" t="s">
        <v>55</v>
      </c>
      <c r="N1807" s="19"/>
    </row>
    <row r="1808" spans="1:14" ht="15" customHeight="1" x14ac:dyDescent="0.25">
      <c r="A1808" s="54" t="s">
        <v>56</v>
      </c>
      <c r="B1808" s="36">
        <v>0</v>
      </c>
      <c r="C1808" s="37">
        <v>0</v>
      </c>
      <c r="D1808" s="37">
        <v>0</v>
      </c>
      <c r="E1808" s="38">
        <v>0</v>
      </c>
      <c r="F1808" s="37">
        <v>0</v>
      </c>
      <c r="G1808" s="39">
        <v>0</v>
      </c>
      <c r="H1808" s="40">
        <v>0</v>
      </c>
      <c r="J1808" s="17">
        <v>39</v>
      </c>
      <c r="K1808" s="17" t="str">
        <f t="shared" si="56"/>
        <v>091-Redistricting Commission</v>
      </c>
      <c r="L1808" s="18" t="str">
        <f t="shared" si="55"/>
        <v>091</v>
      </c>
      <c r="M1808" s="19" t="s">
        <v>57</v>
      </c>
      <c r="N1808" s="19"/>
    </row>
    <row r="1809" spans="1:14" ht="15" x14ac:dyDescent="0.25">
      <c r="A1809" s="54" t="s">
        <v>58</v>
      </c>
      <c r="B1809" s="36">
        <v>0</v>
      </c>
      <c r="C1809" s="37">
        <v>0</v>
      </c>
      <c r="D1809" s="37">
        <v>0</v>
      </c>
      <c r="E1809" s="38">
        <v>0</v>
      </c>
      <c r="F1809" s="37">
        <v>0</v>
      </c>
      <c r="G1809" s="39">
        <v>0</v>
      </c>
      <c r="H1809" s="40">
        <v>0</v>
      </c>
      <c r="J1809" s="17">
        <v>40</v>
      </c>
      <c r="K1809" s="17" t="str">
        <f t="shared" si="56"/>
        <v>091-Redistricting Commission</v>
      </c>
      <c r="L1809" s="18" t="str">
        <f t="shared" si="55"/>
        <v>091</v>
      </c>
      <c r="M1809" s="19" t="s">
        <v>59</v>
      </c>
      <c r="N1809" s="19"/>
    </row>
    <row r="1810" spans="1:14" ht="15" customHeight="1" x14ac:dyDescent="0.25">
      <c r="A1810" s="54" t="s">
        <v>60</v>
      </c>
      <c r="B1810" s="36">
        <v>0</v>
      </c>
      <c r="C1810" s="37">
        <v>0</v>
      </c>
      <c r="D1810" s="37">
        <v>0</v>
      </c>
      <c r="E1810" s="38">
        <v>0</v>
      </c>
      <c r="F1810" s="37">
        <v>0</v>
      </c>
      <c r="G1810" s="39">
        <v>0</v>
      </c>
      <c r="H1810" s="40">
        <v>0</v>
      </c>
      <c r="J1810" s="17">
        <v>41</v>
      </c>
      <c r="K1810" s="17" t="str">
        <f t="shared" si="56"/>
        <v>091-Redistricting Commission</v>
      </c>
      <c r="L1810" s="18" t="str">
        <f t="shared" si="55"/>
        <v>091</v>
      </c>
      <c r="M1810" s="56" t="s">
        <v>61</v>
      </c>
      <c r="N1810" s="19"/>
    </row>
    <row r="1811" spans="1:14" ht="15" x14ac:dyDescent="0.25">
      <c r="A1811" s="54" t="s">
        <v>62</v>
      </c>
      <c r="B1811" s="36">
        <v>0</v>
      </c>
      <c r="C1811" s="37">
        <v>0</v>
      </c>
      <c r="D1811" s="37">
        <v>0</v>
      </c>
      <c r="E1811" s="38">
        <v>0</v>
      </c>
      <c r="F1811" s="37">
        <v>0</v>
      </c>
      <c r="G1811" s="39">
        <v>0</v>
      </c>
      <c r="H1811" s="40">
        <v>0</v>
      </c>
      <c r="J1811" s="17">
        <v>42</v>
      </c>
      <c r="K1811" s="17" t="str">
        <f t="shared" si="56"/>
        <v>091-Redistricting Commission</v>
      </c>
      <c r="L1811" s="18" t="str">
        <f t="shared" si="55"/>
        <v>091</v>
      </c>
      <c r="M1811" s="56" t="s">
        <v>63</v>
      </c>
      <c r="N1811" s="19"/>
    </row>
    <row r="1812" spans="1:14" ht="15" customHeight="1" x14ac:dyDescent="0.2">
      <c r="A1812" s="43"/>
      <c r="B1812" s="36"/>
      <c r="C1812" s="37"/>
      <c r="D1812" s="37"/>
      <c r="E1812" s="38"/>
      <c r="F1812" s="37"/>
      <c r="G1812" s="39"/>
      <c r="H1812" s="40"/>
      <c r="J1812" s="17">
        <v>43</v>
      </c>
      <c r="K1812" s="17" t="str">
        <f t="shared" si="56"/>
        <v>091-Redistricting Commission</v>
      </c>
      <c r="L1812" s="18" t="str">
        <f t="shared" si="55"/>
        <v>091</v>
      </c>
      <c r="M1812" s="19"/>
      <c r="N1812" s="19"/>
    </row>
    <row r="1813" spans="1:14" x14ac:dyDescent="0.2">
      <c r="A1813" s="44" t="s">
        <v>64</v>
      </c>
      <c r="B1813" s="45">
        <v>0.20728383434012435</v>
      </c>
      <c r="C1813" s="46">
        <v>0</v>
      </c>
      <c r="D1813" s="46">
        <v>0</v>
      </c>
      <c r="E1813" s="47">
        <v>0</v>
      </c>
      <c r="F1813" s="46">
        <v>0</v>
      </c>
      <c r="G1813" s="48">
        <v>0</v>
      </c>
      <c r="H1813" s="49">
        <v>0.20728383434012435</v>
      </c>
      <c r="J1813" s="17">
        <v>44</v>
      </c>
      <c r="K1813" s="17" t="str">
        <f t="shared" si="56"/>
        <v>091-Redistricting Commission</v>
      </c>
      <c r="L1813" s="18" t="str">
        <f t="shared" si="55"/>
        <v>091</v>
      </c>
      <c r="M1813" s="19"/>
      <c r="N1813" s="19"/>
    </row>
    <row r="1814" spans="1:14" x14ac:dyDescent="0.2">
      <c r="A1814" s="57"/>
      <c r="B1814" s="39"/>
      <c r="C1814" s="51"/>
      <c r="D1814" s="51"/>
      <c r="E1814" s="52"/>
      <c r="F1814" s="51"/>
      <c r="G1814" s="39"/>
      <c r="H1814" s="53"/>
      <c r="J1814" s="17">
        <v>45</v>
      </c>
      <c r="K1814" s="17" t="str">
        <f t="shared" si="56"/>
        <v>091-Redistricting Commission</v>
      </c>
      <c r="L1814" s="18" t="str">
        <f t="shared" si="55"/>
        <v>091</v>
      </c>
      <c r="M1814" s="19"/>
      <c r="N1814" s="19"/>
    </row>
    <row r="1815" spans="1:14" ht="15" x14ac:dyDescent="0.25">
      <c r="A1815" s="54" t="s">
        <v>65</v>
      </c>
      <c r="B1815" s="36">
        <v>0</v>
      </c>
      <c r="C1815" s="37">
        <v>0</v>
      </c>
      <c r="D1815" s="37">
        <v>0</v>
      </c>
      <c r="E1815" s="38">
        <v>0</v>
      </c>
      <c r="F1815" s="37">
        <v>0</v>
      </c>
      <c r="G1815" s="39">
        <v>0</v>
      </c>
      <c r="H1815" s="40">
        <v>0</v>
      </c>
      <c r="J1815" s="17">
        <v>46</v>
      </c>
      <c r="K1815" s="17" t="str">
        <f t="shared" si="56"/>
        <v>091-Redistricting Commission</v>
      </c>
      <c r="L1815" s="18" t="str">
        <f t="shared" si="55"/>
        <v>091</v>
      </c>
      <c r="M1815" s="19"/>
      <c r="N1815" s="19"/>
    </row>
    <row r="1816" spans="1:14" ht="15" x14ac:dyDescent="0.25">
      <c r="A1816" s="54" t="s">
        <v>66</v>
      </c>
      <c r="B1816" s="36">
        <v>0</v>
      </c>
      <c r="C1816" s="37">
        <v>0</v>
      </c>
      <c r="D1816" s="37">
        <v>0</v>
      </c>
      <c r="E1816" s="38">
        <v>0</v>
      </c>
      <c r="F1816" s="37">
        <v>0</v>
      </c>
      <c r="G1816" s="39">
        <v>0</v>
      </c>
      <c r="H1816" s="40">
        <v>0</v>
      </c>
      <c r="J1816" s="17">
        <v>47</v>
      </c>
      <c r="K1816" s="17" t="str">
        <f t="shared" si="56"/>
        <v>091-Redistricting Commission</v>
      </c>
      <c r="L1816" s="18" t="str">
        <f t="shared" si="55"/>
        <v>091</v>
      </c>
      <c r="M1816" s="19"/>
      <c r="N1816" s="19"/>
    </row>
    <row r="1817" spans="1:14" ht="15" x14ac:dyDescent="0.25">
      <c r="A1817" s="54" t="s">
        <v>67</v>
      </c>
      <c r="B1817" s="36">
        <v>0</v>
      </c>
      <c r="C1817" s="37">
        <v>0</v>
      </c>
      <c r="D1817" s="37">
        <v>0</v>
      </c>
      <c r="E1817" s="38">
        <v>0</v>
      </c>
      <c r="F1817" s="37">
        <v>0</v>
      </c>
      <c r="G1817" s="39">
        <v>0</v>
      </c>
      <c r="H1817" s="40">
        <v>0</v>
      </c>
      <c r="J1817" s="17">
        <v>48</v>
      </c>
      <c r="K1817" s="17" t="str">
        <f t="shared" si="56"/>
        <v>091-Redistricting Commission</v>
      </c>
      <c r="L1817" s="18" t="str">
        <f t="shared" si="55"/>
        <v>091</v>
      </c>
      <c r="M1817" s="19"/>
      <c r="N1817" s="19"/>
    </row>
    <row r="1818" spans="1:14" ht="15" x14ac:dyDescent="0.25">
      <c r="A1818" s="54" t="s">
        <v>68</v>
      </c>
      <c r="B1818" s="36">
        <v>0</v>
      </c>
      <c r="C1818" s="37">
        <v>0</v>
      </c>
      <c r="D1818" s="37">
        <v>0</v>
      </c>
      <c r="E1818" s="38">
        <v>0</v>
      </c>
      <c r="F1818" s="37">
        <v>0</v>
      </c>
      <c r="G1818" s="39">
        <v>0</v>
      </c>
      <c r="H1818" s="40">
        <v>0</v>
      </c>
      <c r="J1818" s="17">
        <v>49</v>
      </c>
      <c r="K1818" s="17" t="str">
        <f t="shared" si="56"/>
        <v>091-Redistricting Commission</v>
      </c>
      <c r="L1818" s="18" t="str">
        <f t="shared" si="55"/>
        <v>091</v>
      </c>
      <c r="M1818" s="19"/>
      <c r="N1818" s="19"/>
    </row>
    <row r="1819" spans="1:14" ht="15" x14ac:dyDescent="0.25">
      <c r="A1819" s="54" t="s">
        <v>69</v>
      </c>
      <c r="B1819" s="36">
        <v>0</v>
      </c>
      <c r="C1819" s="37">
        <v>0</v>
      </c>
      <c r="D1819" s="37">
        <v>0</v>
      </c>
      <c r="E1819" s="38">
        <v>0</v>
      </c>
      <c r="F1819" s="37">
        <v>0</v>
      </c>
      <c r="G1819" s="39">
        <v>0</v>
      </c>
      <c r="H1819" s="40">
        <v>0</v>
      </c>
      <c r="J1819" s="17">
        <v>50</v>
      </c>
      <c r="K1819" s="17" t="str">
        <f t="shared" si="56"/>
        <v>091-Redistricting Commission</v>
      </c>
      <c r="L1819" s="18" t="str">
        <f t="shared" si="55"/>
        <v>091</v>
      </c>
      <c r="M1819" s="19"/>
      <c r="N1819" s="19"/>
    </row>
    <row r="1820" spans="1:14" ht="15" x14ac:dyDescent="0.25">
      <c r="A1820" s="54" t="s">
        <v>70</v>
      </c>
      <c r="B1820" s="36">
        <v>0</v>
      </c>
      <c r="C1820" s="37">
        <v>0</v>
      </c>
      <c r="D1820" s="37">
        <v>0</v>
      </c>
      <c r="E1820" s="38">
        <v>0</v>
      </c>
      <c r="F1820" s="37">
        <v>0</v>
      </c>
      <c r="G1820" s="39">
        <v>0</v>
      </c>
      <c r="H1820" s="40">
        <v>0</v>
      </c>
      <c r="J1820" s="17">
        <v>51</v>
      </c>
      <c r="K1820" s="17" t="str">
        <f t="shared" si="56"/>
        <v>091-Redistricting Commission</v>
      </c>
      <c r="L1820" s="18" t="str">
        <f t="shared" si="55"/>
        <v>091</v>
      </c>
      <c r="M1820" s="19"/>
      <c r="N1820" s="19"/>
    </row>
    <row r="1821" spans="1:14" ht="15" x14ac:dyDescent="0.25">
      <c r="A1821" s="54" t="s">
        <v>71</v>
      </c>
      <c r="B1821" s="36">
        <v>0</v>
      </c>
      <c r="C1821" s="37">
        <v>0</v>
      </c>
      <c r="D1821" s="37">
        <v>0</v>
      </c>
      <c r="E1821" s="38">
        <v>0</v>
      </c>
      <c r="F1821" s="37">
        <v>0</v>
      </c>
      <c r="G1821" s="39">
        <v>0</v>
      </c>
      <c r="H1821" s="40">
        <v>0</v>
      </c>
      <c r="J1821" s="17">
        <v>52</v>
      </c>
      <c r="K1821" s="17" t="str">
        <f t="shared" si="56"/>
        <v>091-Redistricting Commission</v>
      </c>
      <c r="L1821" s="18" t="str">
        <f t="shared" si="55"/>
        <v>091</v>
      </c>
      <c r="M1821" s="19"/>
      <c r="N1821" s="19"/>
    </row>
    <row r="1822" spans="1:14" ht="15" x14ac:dyDescent="0.25">
      <c r="A1822" s="54" t="s">
        <v>72</v>
      </c>
      <c r="B1822" s="36">
        <v>0</v>
      </c>
      <c r="C1822" s="37">
        <v>0</v>
      </c>
      <c r="D1822" s="37">
        <v>0</v>
      </c>
      <c r="E1822" s="38">
        <v>0</v>
      </c>
      <c r="F1822" s="37">
        <v>0</v>
      </c>
      <c r="G1822" s="39">
        <v>0</v>
      </c>
      <c r="H1822" s="40">
        <v>0</v>
      </c>
      <c r="J1822" s="17">
        <v>53</v>
      </c>
      <c r="K1822" s="17" t="str">
        <f t="shared" si="56"/>
        <v>091-Redistricting Commission</v>
      </c>
      <c r="L1822" s="18" t="str">
        <f t="shared" si="55"/>
        <v>091</v>
      </c>
      <c r="M1822" s="19"/>
      <c r="N1822" s="19"/>
    </row>
    <row r="1823" spans="1:14" ht="15" x14ac:dyDescent="0.25">
      <c r="A1823" s="54" t="s">
        <v>73</v>
      </c>
      <c r="B1823" s="36">
        <v>0</v>
      </c>
      <c r="C1823" s="37">
        <v>0</v>
      </c>
      <c r="D1823" s="37">
        <v>0</v>
      </c>
      <c r="E1823" s="38">
        <v>0</v>
      </c>
      <c r="F1823" s="37">
        <v>0</v>
      </c>
      <c r="G1823" s="39">
        <v>0</v>
      </c>
      <c r="H1823" s="40">
        <v>0</v>
      </c>
      <c r="J1823" s="17">
        <v>54</v>
      </c>
      <c r="K1823" s="17" t="str">
        <f t="shared" si="56"/>
        <v>091-Redistricting Commission</v>
      </c>
      <c r="L1823" s="18" t="str">
        <f t="shared" si="55"/>
        <v>091</v>
      </c>
      <c r="M1823" s="19"/>
      <c r="N1823" s="19"/>
    </row>
    <row r="1824" spans="1:14" ht="15" x14ac:dyDescent="0.25">
      <c r="A1824" s="54" t="s">
        <v>74</v>
      </c>
      <c r="B1824" s="36">
        <v>0</v>
      </c>
      <c r="C1824" s="37">
        <v>0</v>
      </c>
      <c r="D1824" s="37">
        <v>0</v>
      </c>
      <c r="E1824" s="38">
        <v>0</v>
      </c>
      <c r="F1824" s="37">
        <v>0</v>
      </c>
      <c r="G1824" s="39">
        <v>0</v>
      </c>
      <c r="H1824" s="40">
        <v>0</v>
      </c>
      <c r="J1824" s="17">
        <v>55</v>
      </c>
      <c r="K1824" s="17" t="str">
        <f t="shared" si="56"/>
        <v>091-Redistricting Commission</v>
      </c>
      <c r="L1824" s="18" t="str">
        <f t="shared" si="55"/>
        <v>091</v>
      </c>
      <c r="M1824" s="19"/>
      <c r="N1824" s="19"/>
    </row>
    <row r="1825" spans="1:14" ht="15" x14ac:dyDescent="0.25">
      <c r="A1825" s="54" t="s">
        <v>75</v>
      </c>
      <c r="B1825" s="36">
        <v>0</v>
      </c>
      <c r="C1825" s="37">
        <v>0</v>
      </c>
      <c r="D1825" s="37">
        <v>0</v>
      </c>
      <c r="E1825" s="38">
        <v>0</v>
      </c>
      <c r="F1825" s="37">
        <v>0</v>
      </c>
      <c r="G1825" s="39">
        <v>0</v>
      </c>
      <c r="H1825" s="40">
        <v>0</v>
      </c>
      <c r="J1825" s="17">
        <v>56</v>
      </c>
      <c r="K1825" s="17" t="str">
        <f t="shared" si="56"/>
        <v>091-Redistricting Commission</v>
      </c>
      <c r="L1825" s="18" t="str">
        <f t="shared" si="55"/>
        <v>091</v>
      </c>
      <c r="M1825" s="19"/>
      <c r="N1825" s="19"/>
    </row>
    <row r="1826" spans="1:14" ht="15" x14ac:dyDescent="0.25">
      <c r="A1826" s="54" t="s">
        <v>76</v>
      </c>
      <c r="B1826" s="36">
        <v>0</v>
      </c>
      <c r="C1826" s="37">
        <v>0</v>
      </c>
      <c r="D1826" s="37">
        <v>0</v>
      </c>
      <c r="E1826" s="38">
        <v>0</v>
      </c>
      <c r="F1826" s="37">
        <v>0</v>
      </c>
      <c r="G1826" s="39">
        <v>0</v>
      </c>
      <c r="H1826" s="40">
        <v>0</v>
      </c>
      <c r="J1826" s="17">
        <v>57</v>
      </c>
      <c r="K1826" s="17" t="str">
        <f t="shared" si="56"/>
        <v>091-Redistricting Commission</v>
      </c>
      <c r="L1826" s="18" t="str">
        <f t="shared" si="55"/>
        <v>091</v>
      </c>
      <c r="M1826" s="19"/>
      <c r="N1826" s="19"/>
    </row>
    <row r="1827" spans="1:14" ht="15" x14ac:dyDescent="0.25">
      <c r="A1827" s="54" t="s">
        <v>77</v>
      </c>
      <c r="B1827" s="36">
        <v>0</v>
      </c>
      <c r="C1827" s="37">
        <v>0</v>
      </c>
      <c r="D1827" s="37">
        <v>0</v>
      </c>
      <c r="E1827" s="38">
        <v>0</v>
      </c>
      <c r="F1827" s="37">
        <v>0</v>
      </c>
      <c r="G1827" s="39">
        <v>0</v>
      </c>
      <c r="H1827" s="40">
        <v>0</v>
      </c>
      <c r="J1827" s="17">
        <v>58</v>
      </c>
      <c r="K1827" s="17" t="str">
        <f t="shared" si="56"/>
        <v>091-Redistricting Commission</v>
      </c>
      <c r="L1827" s="18" t="str">
        <f t="shared" si="55"/>
        <v>091</v>
      </c>
      <c r="M1827" s="19"/>
      <c r="N1827" s="19"/>
    </row>
    <row r="1828" spans="1:14" ht="15" x14ac:dyDescent="0.25">
      <c r="A1828" s="54" t="s">
        <v>78</v>
      </c>
      <c r="B1828" s="36">
        <v>0</v>
      </c>
      <c r="C1828" s="37">
        <v>0</v>
      </c>
      <c r="D1828" s="37">
        <v>0</v>
      </c>
      <c r="E1828" s="38">
        <v>0</v>
      </c>
      <c r="F1828" s="37">
        <v>0</v>
      </c>
      <c r="G1828" s="39">
        <v>0</v>
      </c>
      <c r="H1828" s="40">
        <v>0</v>
      </c>
      <c r="J1828" s="17">
        <v>59</v>
      </c>
      <c r="K1828" s="17" t="str">
        <f t="shared" si="56"/>
        <v>091-Redistricting Commission</v>
      </c>
      <c r="L1828" s="18" t="str">
        <f t="shared" si="55"/>
        <v>091</v>
      </c>
      <c r="M1828" s="19"/>
      <c r="N1828" s="19"/>
    </row>
    <row r="1829" spans="1:14" ht="15" x14ac:dyDescent="0.25">
      <c r="A1829" s="54" t="s">
        <v>79</v>
      </c>
      <c r="B1829" s="36">
        <v>0</v>
      </c>
      <c r="C1829" s="37">
        <v>0</v>
      </c>
      <c r="D1829" s="37">
        <v>0</v>
      </c>
      <c r="E1829" s="38">
        <v>0</v>
      </c>
      <c r="F1829" s="37">
        <v>0</v>
      </c>
      <c r="G1829" s="39">
        <v>0</v>
      </c>
      <c r="H1829" s="40">
        <v>0</v>
      </c>
      <c r="J1829" s="17">
        <v>60</v>
      </c>
      <c r="K1829" s="17" t="str">
        <f t="shared" si="56"/>
        <v>091-Redistricting Commission</v>
      </c>
      <c r="L1829" s="18" t="str">
        <f t="shared" si="55"/>
        <v>091</v>
      </c>
      <c r="M1829" s="19"/>
      <c r="N1829" s="19"/>
    </row>
    <row r="1830" spans="1:14" ht="15" customHeight="1" x14ac:dyDescent="0.25">
      <c r="A1830" s="54"/>
      <c r="B1830" s="36"/>
      <c r="C1830" s="37"/>
      <c r="D1830" s="37"/>
      <c r="E1830" s="38"/>
      <c r="F1830" s="37"/>
      <c r="G1830" s="39"/>
      <c r="H1830" s="40"/>
      <c r="J1830" s="17">
        <v>61</v>
      </c>
      <c r="K1830" s="17" t="str">
        <f t="shared" si="56"/>
        <v>091-Redistricting Commission</v>
      </c>
      <c r="L1830" s="18" t="str">
        <f t="shared" si="55"/>
        <v>091</v>
      </c>
      <c r="M1830" s="19"/>
      <c r="N1830" s="19"/>
    </row>
    <row r="1831" spans="1:14" x14ac:dyDescent="0.2">
      <c r="A1831" s="44" t="s">
        <v>80</v>
      </c>
      <c r="B1831" s="45">
        <v>0</v>
      </c>
      <c r="C1831" s="46">
        <v>0</v>
      </c>
      <c r="D1831" s="46">
        <v>0</v>
      </c>
      <c r="E1831" s="47">
        <v>0</v>
      </c>
      <c r="F1831" s="46">
        <v>0</v>
      </c>
      <c r="G1831" s="48">
        <v>0</v>
      </c>
      <c r="H1831" s="49">
        <v>0</v>
      </c>
      <c r="J1831" s="17">
        <v>62</v>
      </c>
      <c r="K1831" s="17" t="str">
        <f t="shared" si="56"/>
        <v>091-Redistricting Commission</v>
      </c>
      <c r="L1831" s="18" t="str">
        <f t="shared" si="55"/>
        <v>091</v>
      </c>
      <c r="M1831" s="19"/>
      <c r="N1831" s="19"/>
    </row>
    <row r="1832" spans="1:14" ht="15" x14ac:dyDescent="0.25">
      <c r="A1832" s="54"/>
      <c r="B1832" s="36"/>
      <c r="C1832" s="37"/>
      <c r="D1832" s="37"/>
      <c r="E1832" s="38"/>
      <c r="F1832" s="37"/>
      <c r="G1832" s="39"/>
      <c r="H1832" s="40"/>
      <c r="J1832" s="17">
        <v>63</v>
      </c>
      <c r="K1832" s="17" t="str">
        <f t="shared" si="56"/>
        <v>091-Redistricting Commission</v>
      </c>
      <c r="L1832" s="18" t="str">
        <f t="shared" si="55"/>
        <v>091</v>
      </c>
      <c r="M1832" s="19"/>
      <c r="N1832" s="19"/>
    </row>
    <row r="1833" spans="1:14" ht="15" x14ac:dyDescent="0.25">
      <c r="A1833" s="54" t="s">
        <v>81</v>
      </c>
      <c r="B1833" s="36">
        <v>0</v>
      </c>
      <c r="C1833" s="37">
        <v>0</v>
      </c>
      <c r="D1833" s="37">
        <v>0</v>
      </c>
      <c r="E1833" s="38">
        <v>0</v>
      </c>
      <c r="F1833" s="37">
        <v>0</v>
      </c>
      <c r="G1833" s="39">
        <v>0</v>
      </c>
      <c r="H1833" s="40">
        <v>0</v>
      </c>
      <c r="J1833" s="17">
        <v>64</v>
      </c>
      <c r="K1833" s="17" t="str">
        <f t="shared" si="56"/>
        <v>091-Redistricting Commission</v>
      </c>
      <c r="L1833" s="18" t="str">
        <f t="shared" si="55"/>
        <v>091</v>
      </c>
      <c r="M1833" s="19"/>
      <c r="N1833" s="19"/>
    </row>
    <row r="1834" spans="1:14" x14ac:dyDescent="0.2">
      <c r="A1834" s="44" t="s">
        <v>82</v>
      </c>
      <c r="B1834" s="45">
        <v>0</v>
      </c>
      <c r="C1834" s="46">
        <v>0</v>
      </c>
      <c r="D1834" s="46">
        <v>0</v>
      </c>
      <c r="E1834" s="47">
        <v>0</v>
      </c>
      <c r="F1834" s="46">
        <v>0</v>
      </c>
      <c r="G1834" s="48">
        <v>0</v>
      </c>
      <c r="H1834" s="49">
        <v>0</v>
      </c>
      <c r="J1834" s="17">
        <v>65</v>
      </c>
      <c r="K1834" s="17" t="str">
        <f t="shared" si="56"/>
        <v>091-Redistricting Commission</v>
      </c>
      <c r="L1834" s="18" t="str">
        <f t="shared" si="55"/>
        <v>091</v>
      </c>
      <c r="M1834" s="19"/>
      <c r="N1834" s="19"/>
    </row>
    <row r="1835" spans="1:14" ht="15" x14ac:dyDescent="0.25">
      <c r="A1835" s="54"/>
      <c r="B1835" s="54"/>
      <c r="C1835" s="54"/>
      <c r="D1835" s="54"/>
      <c r="E1835" s="54"/>
      <c r="F1835" s="54"/>
      <c r="G1835" s="54"/>
      <c r="H1835" s="54"/>
      <c r="J1835" s="17">
        <v>66</v>
      </c>
      <c r="K1835" s="17" t="str">
        <f t="shared" si="56"/>
        <v>091-Redistricting Commission</v>
      </c>
      <c r="L1835" s="18" t="str">
        <f t="shared" si="55"/>
        <v>091</v>
      </c>
      <c r="M1835" s="19"/>
      <c r="N1835" s="19"/>
    </row>
    <row r="1836" spans="1:14" x14ac:dyDescent="0.2">
      <c r="A1836" s="58"/>
      <c r="B1836" s="39"/>
      <c r="C1836" s="51"/>
      <c r="D1836" s="51"/>
      <c r="E1836" s="52"/>
      <c r="F1836" s="51"/>
      <c r="G1836" s="39"/>
      <c r="H1836" s="53"/>
      <c r="J1836" s="17">
        <v>67</v>
      </c>
      <c r="K1836" s="17" t="str">
        <f t="shared" si="56"/>
        <v>091-Redistricting Commission</v>
      </c>
      <c r="L1836" s="18" t="str">
        <f t="shared" si="55"/>
        <v>091</v>
      </c>
      <c r="M1836" s="19"/>
      <c r="N1836" s="19"/>
    </row>
    <row r="1837" spans="1:14" x14ac:dyDescent="0.2">
      <c r="A1837" s="59" t="s">
        <v>83</v>
      </c>
      <c r="B1837" s="60">
        <v>0.75575828243467658</v>
      </c>
      <c r="C1837" s="61">
        <v>0</v>
      </c>
      <c r="D1837" s="61">
        <v>0</v>
      </c>
      <c r="E1837" s="62">
        <v>0</v>
      </c>
      <c r="F1837" s="61">
        <v>0</v>
      </c>
      <c r="G1837" s="60">
        <v>0</v>
      </c>
      <c r="H1837" s="63">
        <v>0.75575828243467658</v>
      </c>
      <c r="J1837" s="17">
        <v>68</v>
      </c>
      <c r="K1837" s="17" t="str">
        <f>IF(J1837=7,A1603,IF(J1837&gt;7,K1836,""))</f>
        <v>091-Redistricting Commission</v>
      </c>
      <c r="L1837" s="18" t="str">
        <f t="shared" si="55"/>
        <v>091</v>
      </c>
      <c r="M1837" s="19"/>
      <c r="N1837" s="19"/>
    </row>
    <row r="1838" spans="1:14" x14ac:dyDescent="0.2">
      <c r="A1838" s="64"/>
      <c r="B1838" s="65"/>
      <c r="C1838" s="65"/>
      <c r="D1838" s="65"/>
      <c r="E1838" s="65"/>
      <c r="F1838" s="65"/>
      <c r="G1838" s="65"/>
      <c r="H1838" s="65"/>
      <c r="J1838" s="17">
        <v>1</v>
      </c>
      <c r="K1838" s="17" t="str">
        <f>IF(J1838=7,A1595,IF(J1838&gt;7,K1828,""))</f>
        <v/>
      </c>
      <c r="L1838" s="18" t="str">
        <f t="shared" si="55"/>
        <v/>
      </c>
      <c r="M1838" s="19"/>
      <c r="N1838" s="19"/>
    </row>
    <row r="1839" spans="1:14" ht="15" customHeight="1" x14ac:dyDescent="0.2">
      <c r="A1839" s="64"/>
      <c r="B1839" s="65"/>
      <c r="C1839" s="65"/>
      <c r="D1839" s="65"/>
      <c r="E1839" s="65"/>
      <c r="F1839" s="65"/>
      <c r="G1839" s="65"/>
      <c r="H1839" s="65"/>
      <c r="J1839" s="17">
        <v>2</v>
      </c>
      <c r="K1839" s="17" t="str">
        <f>IF(J1839=7,A1596,IF(J1839&gt;7,K1838,""))</f>
        <v/>
      </c>
      <c r="L1839" s="18" t="str">
        <f t="shared" si="55"/>
        <v/>
      </c>
      <c r="M1839" s="19"/>
      <c r="N1839" s="19"/>
    </row>
    <row r="1840" spans="1:14" ht="15" x14ac:dyDescent="0.25">
      <c r="A1840"/>
      <c r="B1840"/>
      <c r="C1840"/>
      <c r="D1840"/>
      <c r="E1840"/>
      <c r="F1840"/>
      <c r="G1840"/>
      <c r="H1840"/>
      <c r="J1840" s="17">
        <v>3</v>
      </c>
      <c r="K1840" s="17" t="str">
        <f>IF(J1840=7,A1597,IF(J1840&gt;7,K1839,""))</f>
        <v/>
      </c>
      <c r="L1840" s="18" t="str">
        <f t="shared" si="55"/>
        <v/>
      </c>
      <c r="M1840" s="19"/>
      <c r="N1840" s="19"/>
    </row>
    <row r="1841" spans="1:14" ht="15" x14ac:dyDescent="0.25">
      <c r="A1841"/>
      <c r="B1841"/>
      <c r="C1841"/>
      <c r="D1841"/>
      <c r="E1841"/>
      <c r="F1841"/>
      <c r="G1841"/>
      <c r="H1841"/>
      <c r="J1841" s="17">
        <v>4</v>
      </c>
      <c r="K1841" s="17" t="str">
        <f>IF(J1841=7,A1598,IF(J1841&gt;7,K1840,""))</f>
        <v/>
      </c>
      <c r="L1841" s="18" t="str">
        <f t="shared" si="55"/>
        <v/>
      </c>
      <c r="M1841" s="19"/>
      <c r="N1841" s="19"/>
    </row>
    <row r="1842" spans="1:14" ht="15.75" x14ac:dyDescent="0.25">
      <c r="A1842" s="21" t="s">
        <v>7</v>
      </c>
      <c r="B1842" s="22"/>
      <c r="C1842" s="22"/>
      <c r="D1842" s="22"/>
      <c r="E1842" s="22"/>
      <c r="F1842" s="22"/>
      <c r="G1842" s="22"/>
      <c r="H1842" s="22"/>
      <c r="J1842" s="17">
        <v>5</v>
      </c>
      <c r="K1842" s="17" t="str">
        <f>IF(J1842=7,A1599,IF(J1842&gt;7,K1841,""))</f>
        <v/>
      </c>
      <c r="L1842" s="18" t="str">
        <f t="shared" si="55"/>
        <v/>
      </c>
      <c r="M1842" s="19"/>
      <c r="N1842" s="19"/>
    </row>
    <row r="1843" spans="1:14" ht="15" x14ac:dyDescent="0.25">
      <c r="A1843" s="23" t="s">
        <v>8</v>
      </c>
      <c r="B1843" s="24"/>
      <c r="C1843" s="24"/>
      <c r="D1843" s="24"/>
      <c r="E1843" s="24"/>
      <c r="F1843" s="24"/>
      <c r="G1843" s="24"/>
      <c r="H1843" s="24"/>
      <c r="J1843" s="17">
        <v>6</v>
      </c>
      <c r="K1843" s="17" t="str">
        <f>IF(J1843=7,A1600,IF(J1843&gt;7,K1842,""))</f>
        <v/>
      </c>
      <c r="L1843" s="18" t="str">
        <f t="shared" si="55"/>
        <v/>
      </c>
      <c r="M1843" s="19"/>
      <c r="N1843" s="19"/>
    </row>
    <row r="1844" spans="1:14" ht="15" x14ac:dyDescent="0.25">
      <c r="A1844" s="25" t="s">
        <v>110</v>
      </c>
      <c r="B1844" s="22"/>
      <c r="C1844" s="22"/>
      <c r="D1844" s="22"/>
      <c r="E1844" s="22"/>
      <c r="F1844" s="22"/>
      <c r="G1844" s="22"/>
      <c r="H1844" s="22"/>
      <c r="J1844" s="17">
        <v>7</v>
      </c>
      <c r="K1844" s="17" t="str">
        <f>IF(J1844=7,A1844,IF(J1844&gt;7,K1843,""))</f>
        <v>095-Office of the State Auditor</v>
      </c>
      <c r="L1844" s="18" t="str">
        <f t="shared" si="55"/>
        <v>095</v>
      </c>
      <c r="M1844" s="19"/>
      <c r="N1844" s="19"/>
    </row>
    <row r="1845" spans="1:14" ht="15" x14ac:dyDescent="0.25">
      <c r="A1845" s="25"/>
      <c r="B1845" s="22"/>
      <c r="C1845" s="22"/>
      <c r="D1845" s="22"/>
      <c r="E1845" s="22"/>
      <c r="F1845" s="22"/>
      <c r="G1845" s="22"/>
      <c r="H1845" s="22"/>
      <c r="J1845" s="17">
        <v>8</v>
      </c>
      <c r="K1845" s="17" t="str">
        <f t="shared" ref="K1845:K1905" si="57">IF(J1845=7,A1602,IF(J1845&gt;7,K1844,""))</f>
        <v>095-Office of the State Auditor</v>
      </c>
      <c r="L1845" s="18" t="str">
        <f t="shared" si="55"/>
        <v>095</v>
      </c>
      <c r="M1845" s="19"/>
      <c r="N1845" s="19"/>
    </row>
    <row r="1846" spans="1:14" ht="15" customHeight="1" x14ac:dyDescent="0.25">
      <c r="A1846" s="26"/>
      <c r="B1846" s="27"/>
      <c r="C1846" s="94" t="s">
        <v>10</v>
      </c>
      <c r="D1846" s="95"/>
      <c r="E1846" s="94" t="s">
        <v>11</v>
      </c>
      <c r="F1846" s="95"/>
      <c r="G1846" s="28"/>
      <c r="H1846" s="28"/>
      <c r="J1846" s="17">
        <v>9</v>
      </c>
      <c r="K1846" s="17" t="str">
        <f t="shared" si="57"/>
        <v>095-Office of the State Auditor</v>
      </c>
      <c r="L1846" s="18" t="str">
        <f t="shared" si="55"/>
        <v>095</v>
      </c>
      <c r="M1846" s="19"/>
      <c r="N1846" s="19"/>
    </row>
    <row r="1847" spans="1:14" ht="24" x14ac:dyDescent="0.2">
      <c r="A1847" s="29" t="s">
        <v>12</v>
      </c>
      <c r="B1847" s="30" t="s">
        <v>13</v>
      </c>
      <c r="C1847" s="31" t="s">
        <v>14</v>
      </c>
      <c r="D1847" s="32" t="s">
        <v>15</v>
      </c>
      <c r="E1847" s="31" t="s">
        <v>14</v>
      </c>
      <c r="F1847" s="32" t="s">
        <v>15</v>
      </c>
      <c r="G1847" s="33" t="s">
        <v>16</v>
      </c>
      <c r="H1847" s="33" t="s">
        <v>17</v>
      </c>
      <c r="J1847" s="17">
        <v>10</v>
      </c>
      <c r="K1847" s="17" t="str">
        <f t="shared" si="57"/>
        <v>095-Office of the State Auditor</v>
      </c>
      <c r="L1847" s="18" t="str">
        <f t="shared" ref="L1847:L1919" si="58">LEFT(K1847,3)</f>
        <v>095</v>
      </c>
      <c r="M1847" s="19"/>
      <c r="N1847" s="19"/>
    </row>
    <row r="1848" spans="1:14" ht="15" x14ac:dyDescent="0.25">
      <c r="A1848" s="35" t="s">
        <v>20</v>
      </c>
      <c r="B1848" s="36">
        <v>56.76742115349515</v>
      </c>
      <c r="C1848" s="37">
        <v>0</v>
      </c>
      <c r="D1848" s="37">
        <v>0</v>
      </c>
      <c r="E1848" s="38">
        <v>0</v>
      </c>
      <c r="F1848" s="37">
        <v>0</v>
      </c>
      <c r="G1848" s="39">
        <v>0</v>
      </c>
      <c r="H1848" s="40">
        <v>56.76742115349515</v>
      </c>
      <c r="J1848" s="17">
        <v>11</v>
      </c>
      <c r="K1848" s="17" t="str">
        <f t="shared" si="57"/>
        <v>095-Office of the State Auditor</v>
      </c>
      <c r="L1848" s="18" t="str">
        <f t="shared" si="58"/>
        <v>095</v>
      </c>
      <c r="M1848" s="19" t="s">
        <v>21</v>
      </c>
      <c r="N1848" s="19"/>
    </row>
    <row r="1849" spans="1:14" ht="15" x14ac:dyDescent="0.25">
      <c r="A1849" s="42" t="s">
        <v>22</v>
      </c>
      <c r="B1849" s="36">
        <v>41.580584258141918</v>
      </c>
      <c r="C1849" s="37">
        <v>0</v>
      </c>
      <c r="D1849" s="37">
        <v>0</v>
      </c>
      <c r="E1849" s="38">
        <v>0</v>
      </c>
      <c r="F1849" s="37">
        <v>0</v>
      </c>
      <c r="G1849" s="39">
        <v>0</v>
      </c>
      <c r="H1849" s="40">
        <v>41.580584258141918</v>
      </c>
      <c r="J1849" s="17">
        <v>12</v>
      </c>
      <c r="K1849" s="17" t="str">
        <f t="shared" si="57"/>
        <v>095-Office of the State Auditor</v>
      </c>
      <c r="L1849" s="18" t="str">
        <f t="shared" si="58"/>
        <v>095</v>
      </c>
      <c r="M1849" s="19"/>
      <c r="N1849" s="19"/>
    </row>
    <row r="1850" spans="1:14" ht="15" x14ac:dyDescent="0.25">
      <c r="A1850" s="42" t="s">
        <v>23</v>
      </c>
      <c r="B1850" s="36">
        <v>0</v>
      </c>
      <c r="C1850" s="37">
        <v>0</v>
      </c>
      <c r="D1850" s="37">
        <v>0</v>
      </c>
      <c r="E1850" s="38">
        <v>0</v>
      </c>
      <c r="F1850" s="37">
        <v>0</v>
      </c>
      <c r="G1850" s="39">
        <v>0</v>
      </c>
      <c r="H1850" s="40">
        <v>0</v>
      </c>
      <c r="J1850" s="17">
        <v>13</v>
      </c>
      <c r="K1850" s="17" t="str">
        <f t="shared" si="57"/>
        <v>095-Office of the State Auditor</v>
      </c>
      <c r="L1850" s="18" t="str">
        <f t="shared" si="58"/>
        <v>095</v>
      </c>
      <c r="M1850" s="19"/>
      <c r="N1850" s="19"/>
    </row>
    <row r="1851" spans="1:14" ht="15" x14ac:dyDescent="0.25">
      <c r="A1851" s="42" t="s">
        <v>24</v>
      </c>
      <c r="B1851" s="36">
        <v>752.93916039999999</v>
      </c>
      <c r="C1851" s="37">
        <v>0</v>
      </c>
      <c r="D1851" s="37">
        <v>0</v>
      </c>
      <c r="E1851" s="38">
        <v>0</v>
      </c>
      <c r="F1851" s="37">
        <v>4</v>
      </c>
      <c r="G1851" s="39">
        <v>4</v>
      </c>
      <c r="H1851" s="40">
        <v>756.93916039999999</v>
      </c>
      <c r="J1851" s="17">
        <v>14</v>
      </c>
      <c r="K1851" s="17" t="str">
        <f t="shared" si="57"/>
        <v>095-Office of the State Auditor</v>
      </c>
      <c r="L1851" s="18" t="str">
        <f t="shared" si="58"/>
        <v>095</v>
      </c>
      <c r="M1851" s="19"/>
      <c r="N1851" s="19"/>
    </row>
    <row r="1852" spans="1:14" ht="15" x14ac:dyDescent="0.25">
      <c r="A1852" s="42" t="s">
        <v>25</v>
      </c>
      <c r="B1852" s="36">
        <v>0</v>
      </c>
      <c r="C1852" s="37">
        <v>0</v>
      </c>
      <c r="D1852" s="37">
        <v>0</v>
      </c>
      <c r="E1852" s="38">
        <v>0</v>
      </c>
      <c r="F1852" s="37">
        <v>0</v>
      </c>
      <c r="G1852" s="39">
        <v>0</v>
      </c>
      <c r="H1852" s="40">
        <v>0</v>
      </c>
      <c r="J1852" s="17">
        <v>15</v>
      </c>
      <c r="K1852" s="17" t="str">
        <f t="shared" si="57"/>
        <v>095-Office of the State Auditor</v>
      </c>
      <c r="L1852" s="18" t="str">
        <f t="shared" si="58"/>
        <v>095</v>
      </c>
      <c r="M1852" s="19"/>
      <c r="N1852" s="19"/>
    </row>
    <row r="1853" spans="1:14" ht="15" x14ac:dyDescent="0.25">
      <c r="A1853" s="42" t="s">
        <v>26</v>
      </c>
      <c r="B1853" s="36">
        <v>272.85991311011435</v>
      </c>
      <c r="C1853" s="37">
        <v>13</v>
      </c>
      <c r="D1853" s="37">
        <v>10</v>
      </c>
      <c r="E1853" s="38">
        <v>0</v>
      </c>
      <c r="F1853" s="37">
        <v>0</v>
      </c>
      <c r="G1853" s="39">
        <v>23</v>
      </c>
      <c r="H1853" s="40">
        <v>295.85991311011435</v>
      </c>
      <c r="J1853" s="17">
        <v>16</v>
      </c>
      <c r="K1853" s="17" t="str">
        <f t="shared" si="57"/>
        <v>095-Office of the State Auditor</v>
      </c>
      <c r="L1853" s="18" t="str">
        <f t="shared" si="58"/>
        <v>095</v>
      </c>
      <c r="M1853" s="19"/>
      <c r="N1853" s="19"/>
    </row>
    <row r="1854" spans="1:14" ht="15" x14ac:dyDescent="0.25">
      <c r="A1854" s="42" t="s">
        <v>27</v>
      </c>
      <c r="B1854" s="36">
        <v>322.03094188105854</v>
      </c>
      <c r="C1854" s="37">
        <v>0</v>
      </c>
      <c r="D1854" s="37">
        <v>0</v>
      </c>
      <c r="E1854" s="38">
        <v>0</v>
      </c>
      <c r="F1854" s="37">
        <v>0</v>
      </c>
      <c r="G1854" s="39">
        <v>0</v>
      </c>
      <c r="H1854" s="40">
        <v>322.03094188105854</v>
      </c>
      <c r="J1854" s="17">
        <v>17</v>
      </c>
      <c r="K1854" s="17" t="str">
        <f t="shared" si="57"/>
        <v>095-Office of the State Auditor</v>
      </c>
      <c r="L1854" s="18" t="str">
        <f t="shared" si="58"/>
        <v>095</v>
      </c>
      <c r="M1854" s="19"/>
      <c r="N1854" s="19"/>
    </row>
    <row r="1855" spans="1:14" x14ac:dyDescent="0.2">
      <c r="A1855" s="43"/>
      <c r="B1855" s="36"/>
      <c r="C1855" s="37"/>
      <c r="D1855" s="37"/>
      <c r="E1855" s="38"/>
      <c r="F1855" s="37"/>
      <c r="G1855" s="39"/>
      <c r="H1855" s="40"/>
      <c r="J1855" s="17">
        <v>18</v>
      </c>
      <c r="K1855" s="17" t="str">
        <f t="shared" si="57"/>
        <v>095-Office of the State Auditor</v>
      </c>
      <c r="L1855" s="18" t="str">
        <f t="shared" si="58"/>
        <v>095</v>
      </c>
      <c r="M1855" s="19"/>
      <c r="N1855" s="19"/>
    </row>
    <row r="1856" spans="1:14" x14ac:dyDescent="0.2">
      <c r="A1856" s="44"/>
      <c r="B1856" s="45">
        <v>1446.1780208028099</v>
      </c>
      <c r="C1856" s="46">
        <v>13</v>
      </c>
      <c r="D1856" s="46">
        <v>10</v>
      </c>
      <c r="E1856" s="47">
        <v>0</v>
      </c>
      <c r="F1856" s="46">
        <v>4</v>
      </c>
      <c r="G1856" s="48">
        <v>27</v>
      </c>
      <c r="H1856" s="49">
        <v>1473.1780208028099</v>
      </c>
      <c r="J1856" s="17">
        <v>19</v>
      </c>
      <c r="K1856" s="17" t="str">
        <f t="shared" si="57"/>
        <v>095-Office of the State Auditor</v>
      </c>
      <c r="L1856" s="18" t="str">
        <f t="shared" si="58"/>
        <v>095</v>
      </c>
      <c r="M1856" s="19"/>
      <c r="N1856" s="19"/>
    </row>
    <row r="1857" spans="1:14" x14ac:dyDescent="0.2">
      <c r="A1857" s="50"/>
      <c r="B1857" s="39"/>
      <c r="C1857" s="51"/>
      <c r="D1857" s="51"/>
      <c r="E1857" s="52"/>
      <c r="F1857" s="51"/>
      <c r="G1857" s="39"/>
      <c r="H1857" s="53"/>
      <c r="J1857" s="17">
        <v>20</v>
      </c>
      <c r="K1857" s="17" t="str">
        <f t="shared" si="57"/>
        <v>095-Office of the State Auditor</v>
      </c>
      <c r="L1857" s="18" t="str">
        <f t="shared" si="58"/>
        <v>095</v>
      </c>
      <c r="M1857" s="19"/>
      <c r="N1857" s="19"/>
    </row>
    <row r="1858" spans="1:14" ht="15" customHeight="1" x14ac:dyDescent="0.25">
      <c r="A1858" s="42" t="s">
        <v>28</v>
      </c>
      <c r="B1858" s="36">
        <v>187.31856665117508</v>
      </c>
      <c r="C1858" s="37">
        <v>0</v>
      </c>
      <c r="D1858" s="37">
        <v>0</v>
      </c>
      <c r="E1858" s="38">
        <v>-203</v>
      </c>
      <c r="F1858" s="37">
        <v>216</v>
      </c>
      <c r="G1858" s="39">
        <v>13</v>
      </c>
      <c r="H1858" s="40">
        <v>200.31856665117508</v>
      </c>
      <c r="J1858" s="17">
        <v>21</v>
      </c>
      <c r="K1858" s="17" t="str">
        <f t="shared" si="57"/>
        <v>095-Office of the State Auditor</v>
      </c>
      <c r="L1858" s="18" t="str">
        <f t="shared" si="58"/>
        <v>095</v>
      </c>
      <c r="M1858" s="19"/>
      <c r="N1858" s="19"/>
    </row>
    <row r="1859" spans="1:14" ht="15" x14ac:dyDescent="0.25">
      <c r="A1859" s="42" t="s">
        <v>29</v>
      </c>
      <c r="B1859" s="36">
        <v>485.81272195826995</v>
      </c>
      <c r="C1859" s="37">
        <v>0</v>
      </c>
      <c r="D1859" s="37">
        <v>0</v>
      </c>
      <c r="E1859" s="38">
        <v>123</v>
      </c>
      <c r="F1859" s="37">
        <v>388</v>
      </c>
      <c r="G1859" s="39">
        <v>511</v>
      </c>
      <c r="H1859" s="40">
        <v>996.81272195827</v>
      </c>
      <c r="J1859" s="17">
        <v>22</v>
      </c>
      <c r="K1859" s="17" t="str">
        <f t="shared" si="57"/>
        <v>095-Office of the State Auditor</v>
      </c>
      <c r="L1859" s="18" t="str">
        <f t="shared" si="58"/>
        <v>095</v>
      </c>
      <c r="M1859" s="19"/>
      <c r="N1859" s="19"/>
    </row>
    <row r="1860" spans="1:14" ht="15" customHeight="1" x14ac:dyDescent="0.25">
      <c r="A1860" s="42" t="s">
        <v>30</v>
      </c>
      <c r="B1860" s="36">
        <v>433.6078998196445</v>
      </c>
      <c r="C1860" s="37">
        <v>0</v>
      </c>
      <c r="D1860" s="37">
        <v>0</v>
      </c>
      <c r="E1860" s="38">
        <v>0</v>
      </c>
      <c r="F1860" s="37">
        <v>3</v>
      </c>
      <c r="G1860" s="39">
        <v>3</v>
      </c>
      <c r="H1860" s="40">
        <v>436.6078998196445</v>
      </c>
      <c r="J1860" s="17">
        <v>23</v>
      </c>
      <c r="K1860" s="17" t="str">
        <f t="shared" si="57"/>
        <v>095-Office of the State Auditor</v>
      </c>
      <c r="L1860" s="18" t="str">
        <f t="shared" si="58"/>
        <v>095</v>
      </c>
      <c r="M1860" s="19"/>
      <c r="N1860" s="19"/>
    </row>
    <row r="1861" spans="1:14" ht="15" x14ac:dyDescent="0.25">
      <c r="A1861" s="54"/>
      <c r="B1861" s="36"/>
      <c r="C1861" s="37"/>
      <c r="D1861" s="37"/>
      <c r="E1861" s="38"/>
      <c r="F1861" s="37"/>
      <c r="G1861" s="39"/>
      <c r="H1861" s="40"/>
      <c r="J1861" s="17">
        <v>24</v>
      </c>
      <c r="K1861" s="17" t="str">
        <f t="shared" si="57"/>
        <v>095-Office of the State Auditor</v>
      </c>
      <c r="L1861" s="18" t="str">
        <f t="shared" si="58"/>
        <v>095</v>
      </c>
      <c r="M1861" s="19"/>
      <c r="N1861" s="19"/>
    </row>
    <row r="1862" spans="1:14" x14ac:dyDescent="0.2">
      <c r="A1862" s="44" t="s">
        <v>31</v>
      </c>
      <c r="B1862" s="45">
        <v>1106.7391884290896</v>
      </c>
      <c r="C1862" s="46">
        <v>0</v>
      </c>
      <c r="D1862" s="46">
        <v>0</v>
      </c>
      <c r="E1862" s="46">
        <v>-80</v>
      </c>
      <c r="F1862" s="46">
        <v>607</v>
      </c>
      <c r="G1862" s="46">
        <v>527</v>
      </c>
      <c r="H1862" s="49">
        <v>1633.7391884290896</v>
      </c>
      <c r="J1862" s="17">
        <v>25</v>
      </c>
      <c r="K1862" s="17" t="str">
        <f t="shared" si="57"/>
        <v>095-Office of the State Auditor</v>
      </c>
      <c r="L1862" s="18" t="str">
        <f t="shared" si="58"/>
        <v>095</v>
      </c>
      <c r="M1862" s="19"/>
      <c r="N1862" s="19"/>
    </row>
    <row r="1863" spans="1:14" ht="15" x14ac:dyDescent="0.25">
      <c r="A1863" s="54"/>
      <c r="B1863" s="36"/>
      <c r="C1863" s="37"/>
      <c r="D1863" s="37"/>
      <c r="E1863" s="38"/>
      <c r="F1863" s="37"/>
      <c r="G1863" s="39"/>
      <c r="H1863" s="40"/>
      <c r="J1863" s="17">
        <v>26</v>
      </c>
      <c r="K1863" s="17" t="str">
        <f t="shared" si="57"/>
        <v>095-Office of the State Auditor</v>
      </c>
      <c r="L1863" s="18" t="str">
        <f t="shared" si="58"/>
        <v>095</v>
      </c>
      <c r="M1863" s="19"/>
      <c r="N1863" s="19"/>
    </row>
    <row r="1864" spans="1:14" ht="15" x14ac:dyDescent="0.25">
      <c r="A1864" s="54" t="s">
        <v>32</v>
      </c>
      <c r="B1864" s="36">
        <v>14.351088882919678</v>
      </c>
      <c r="C1864" s="37">
        <v>0</v>
      </c>
      <c r="D1864" s="37">
        <v>0</v>
      </c>
      <c r="E1864" s="38">
        <v>0</v>
      </c>
      <c r="F1864" s="37">
        <v>0</v>
      </c>
      <c r="G1864" s="39">
        <v>0</v>
      </c>
      <c r="H1864" s="40">
        <v>14.351088882919678</v>
      </c>
      <c r="J1864" s="17">
        <v>27</v>
      </c>
      <c r="K1864" s="17" t="str">
        <f t="shared" si="57"/>
        <v>095-Office of the State Auditor</v>
      </c>
      <c r="L1864" s="18" t="str">
        <f t="shared" si="58"/>
        <v>095</v>
      </c>
      <c r="M1864" s="19" t="s">
        <v>33</v>
      </c>
      <c r="N1864" s="19"/>
    </row>
    <row r="1865" spans="1:14" ht="15" customHeight="1" x14ac:dyDescent="0.25">
      <c r="A1865" s="54" t="s">
        <v>34</v>
      </c>
      <c r="B1865" s="36">
        <v>64.689318387574929</v>
      </c>
      <c r="C1865" s="37">
        <v>0</v>
      </c>
      <c r="D1865" s="37">
        <v>0</v>
      </c>
      <c r="E1865" s="38">
        <v>0</v>
      </c>
      <c r="F1865" s="37">
        <v>0</v>
      </c>
      <c r="G1865" s="39">
        <v>0</v>
      </c>
      <c r="H1865" s="40">
        <v>64.689318387574929</v>
      </c>
      <c r="J1865" s="17">
        <v>28</v>
      </c>
      <c r="K1865" s="17" t="str">
        <f t="shared" si="57"/>
        <v>095-Office of the State Auditor</v>
      </c>
      <c r="L1865" s="18" t="str">
        <f t="shared" si="58"/>
        <v>095</v>
      </c>
      <c r="M1865" s="19" t="s">
        <v>35</v>
      </c>
      <c r="N1865" s="19"/>
    </row>
    <row r="1866" spans="1:14" ht="15" customHeight="1" x14ac:dyDescent="0.25">
      <c r="A1866" s="54" t="s">
        <v>36</v>
      </c>
      <c r="B1866" s="36">
        <v>22.770547930603694</v>
      </c>
      <c r="C1866" s="37">
        <v>0</v>
      </c>
      <c r="D1866" s="37">
        <v>0</v>
      </c>
      <c r="E1866" s="38">
        <v>0</v>
      </c>
      <c r="F1866" s="37">
        <v>0</v>
      </c>
      <c r="G1866" s="39">
        <v>0</v>
      </c>
      <c r="H1866" s="40">
        <v>22.770547930603694</v>
      </c>
      <c r="J1866" s="17">
        <v>29</v>
      </c>
      <c r="K1866" s="17" t="str">
        <f t="shared" si="57"/>
        <v>095-Office of the State Auditor</v>
      </c>
      <c r="L1866" s="18" t="str">
        <f t="shared" si="58"/>
        <v>095</v>
      </c>
      <c r="M1866" s="19" t="s">
        <v>37</v>
      </c>
      <c r="N1866" s="19"/>
    </row>
    <row r="1867" spans="1:14" ht="15" x14ac:dyDescent="0.25">
      <c r="A1867" s="54" t="s">
        <v>38</v>
      </c>
      <c r="B1867" s="36">
        <v>1.9345689800437518</v>
      </c>
      <c r="C1867" s="37">
        <v>0</v>
      </c>
      <c r="D1867" s="37">
        <v>0</v>
      </c>
      <c r="E1867" s="38">
        <v>2</v>
      </c>
      <c r="F1867" s="37">
        <v>1</v>
      </c>
      <c r="G1867" s="39">
        <v>3</v>
      </c>
      <c r="H1867" s="40">
        <v>4.9345689800437516</v>
      </c>
      <c r="J1867" s="17">
        <v>30</v>
      </c>
      <c r="K1867" s="17" t="str">
        <f t="shared" si="57"/>
        <v>095-Office of the State Auditor</v>
      </c>
      <c r="L1867" s="18" t="str">
        <f t="shared" si="58"/>
        <v>095</v>
      </c>
      <c r="M1867" s="19" t="s">
        <v>39</v>
      </c>
      <c r="N1867" s="19"/>
    </row>
    <row r="1868" spans="1:14" ht="15" x14ac:dyDescent="0.25">
      <c r="A1868" s="54" t="s">
        <v>40</v>
      </c>
      <c r="B1868" s="36">
        <v>549.08188433550367</v>
      </c>
      <c r="C1868" s="37">
        <v>26</v>
      </c>
      <c r="D1868" s="37">
        <v>25</v>
      </c>
      <c r="E1868" s="38">
        <v>0</v>
      </c>
      <c r="F1868" s="37">
        <v>0</v>
      </c>
      <c r="G1868" s="39">
        <v>51</v>
      </c>
      <c r="H1868" s="40">
        <v>600.08188433550367</v>
      </c>
      <c r="J1868" s="17">
        <v>31</v>
      </c>
      <c r="K1868" s="17" t="str">
        <f t="shared" si="57"/>
        <v>095-Office of the State Auditor</v>
      </c>
      <c r="L1868" s="18" t="str">
        <f t="shared" si="58"/>
        <v>095</v>
      </c>
      <c r="M1868" s="19" t="s">
        <v>41</v>
      </c>
      <c r="N1868" s="19"/>
    </row>
    <row r="1869" spans="1:14" ht="15" x14ac:dyDescent="0.25">
      <c r="A1869" s="54" t="s">
        <v>42</v>
      </c>
      <c r="B1869" s="36">
        <v>84.954760513977149</v>
      </c>
      <c r="C1869" s="37">
        <v>0</v>
      </c>
      <c r="D1869" s="37">
        <v>0</v>
      </c>
      <c r="E1869" s="38">
        <v>-41</v>
      </c>
      <c r="F1869" s="37">
        <v>-44</v>
      </c>
      <c r="G1869" s="39">
        <v>-85</v>
      </c>
      <c r="H1869" s="40">
        <v>-4.5239486022850883E-2</v>
      </c>
      <c r="J1869" s="17">
        <v>32</v>
      </c>
      <c r="K1869" s="17" t="str">
        <f t="shared" si="57"/>
        <v>095-Office of the State Auditor</v>
      </c>
      <c r="L1869" s="18" t="str">
        <f t="shared" si="58"/>
        <v>095</v>
      </c>
      <c r="M1869" s="19" t="s">
        <v>43</v>
      </c>
      <c r="N1869" s="19"/>
    </row>
    <row r="1870" spans="1:14" ht="15" customHeight="1" x14ac:dyDescent="0.25">
      <c r="A1870" s="54" t="s">
        <v>44</v>
      </c>
      <c r="B1870" s="36">
        <v>140.43043410918844</v>
      </c>
      <c r="C1870" s="37">
        <v>0</v>
      </c>
      <c r="D1870" s="37">
        <v>0</v>
      </c>
      <c r="E1870" s="38">
        <v>0</v>
      </c>
      <c r="F1870" s="37">
        <v>0</v>
      </c>
      <c r="G1870" s="39">
        <v>0</v>
      </c>
      <c r="H1870" s="40">
        <v>140.43043410918844</v>
      </c>
      <c r="J1870" s="17">
        <v>33</v>
      </c>
      <c r="K1870" s="17" t="str">
        <f t="shared" si="57"/>
        <v>095-Office of the State Auditor</v>
      </c>
      <c r="L1870" s="18" t="str">
        <f t="shared" si="58"/>
        <v>095</v>
      </c>
      <c r="M1870" s="19" t="s">
        <v>45</v>
      </c>
      <c r="N1870" s="19"/>
    </row>
    <row r="1871" spans="1:14" ht="15" x14ac:dyDescent="0.25">
      <c r="A1871" s="54" t="s">
        <v>46</v>
      </c>
      <c r="B1871" s="36">
        <v>0</v>
      </c>
      <c r="C1871" s="37">
        <v>0</v>
      </c>
      <c r="D1871" s="37">
        <v>0</v>
      </c>
      <c r="E1871" s="38">
        <v>0</v>
      </c>
      <c r="F1871" s="37">
        <v>0</v>
      </c>
      <c r="G1871" s="39">
        <v>0</v>
      </c>
      <c r="H1871" s="40">
        <v>0</v>
      </c>
      <c r="J1871" s="17">
        <v>34</v>
      </c>
      <c r="K1871" s="17" t="str">
        <f t="shared" si="57"/>
        <v>095-Office of the State Auditor</v>
      </c>
      <c r="L1871" s="18" t="str">
        <f t="shared" si="58"/>
        <v>095</v>
      </c>
      <c r="M1871" s="19" t="s">
        <v>47</v>
      </c>
      <c r="N1871" s="19"/>
    </row>
    <row r="1872" spans="1:14" ht="15" x14ac:dyDescent="0.25">
      <c r="A1872" s="54" t="s">
        <v>48</v>
      </c>
      <c r="B1872" s="36">
        <v>0</v>
      </c>
      <c r="C1872" s="37">
        <v>0</v>
      </c>
      <c r="D1872" s="37">
        <v>0</v>
      </c>
      <c r="E1872" s="38">
        <v>3</v>
      </c>
      <c r="F1872" s="37">
        <v>5</v>
      </c>
      <c r="G1872" s="39">
        <v>8</v>
      </c>
      <c r="H1872" s="40">
        <v>8</v>
      </c>
      <c r="J1872" s="17">
        <v>35</v>
      </c>
      <c r="K1872" s="17" t="str">
        <f t="shared" si="57"/>
        <v>095-Office of the State Auditor</v>
      </c>
      <c r="L1872" s="18" t="str">
        <f t="shared" si="58"/>
        <v>095</v>
      </c>
      <c r="M1872" s="56" t="s">
        <v>49</v>
      </c>
      <c r="N1872" s="19"/>
    </row>
    <row r="1873" spans="1:14" ht="15" x14ac:dyDescent="0.25">
      <c r="A1873" s="54" t="s">
        <v>50</v>
      </c>
      <c r="B1873" s="36">
        <v>36.712669530528956</v>
      </c>
      <c r="C1873" s="37">
        <v>0</v>
      </c>
      <c r="D1873" s="37">
        <v>0</v>
      </c>
      <c r="E1873" s="38">
        <v>0</v>
      </c>
      <c r="F1873" s="37">
        <v>0</v>
      </c>
      <c r="G1873" s="39">
        <v>0</v>
      </c>
      <c r="H1873" s="40">
        <v>36.712669530528956</v>
      </c>
      <c r="J1873" s="17">
        <v>36</v>
      </c>
      <c r="K1873" s="17" t="str">
        <f t="shared" si="57"/>
        <v>095-Office of the State Auditor</v>
      </c>
      <c r="L1873" s="18" t="str">
        <f t="shared" si="58"/>
        <v>095</v>
      </c>
      <c r="M1873" s="19" t="s">
        <v>51</v>
      </c>
      <c r="N1873" s="19"/>
    </row>
    <row r="1874" spans="1:14" ht="15" x14ac:dyDescent="0.25">
      <c r="A1874" s="54" t="s">
        <v>52</v>
      </c>
      <c r="B1874" s="36">
        <v>0</v>
      </c>
      <c r="C1874" s="37">
        <v>0</v>
      </c>
      <c r="D1874" s="37">
        <v>0</v>
      </c>
      <c r="E1874" s="38">
        <v>8</v>
      </c>
      <c r="F1874" s="37">
        <v>8</v>
      </c>
      <c r="G1874" s="39">
        <v>16</v>
      </c>
      <c r="H1874" s="40">
        <v>16</v>
      </c>
      <c r="J1874" s="17">
        <v>37</v>
      </c>
      <c r="K1874" s="17" t="str">
        <f t="shared" si="57"/>
        <v>095-Office of the State Auditor</v>
      </c>
      <c r="L1874" s="18" t="str">
        <f t="shared" si="58"/>
        <v>095</v>
      </c>
      <c r="M1874" s="56" t="s">
        <v>53</v>
      </c>
      <c r="N1874" s="19"/>
    </row>
    <row r="1875" spans="1:14" ht="15" x14ac:dyDescent="0.25">
      <c r="A1875" s="54" t="s">
        <v>54</v>
      </c>
      <c r="B1875" s="36">
        <v>147.56757743007583</v>
      </c>
      <c r="C1875" s="37">
        <v>0</v>
      </c>
      <c r="D1875" s="37">
        <v>0</v>
      </c>
      <c r="E1875" s="38">
        <v>0</v>
      </c>
      <c r="F1875" s="37">
        <v>0</v>
      </c>
      <c r="G1875" s="39">
        <v>0</v>
      </c>
      <c r="H1875" s="40">
        <v>147.56757743007583</v>
      </c>
      <c r="J1875" s="17">
        <v>38</v>
      </c>
      <c r="K1875" s="17" t="str">
        <f t="shared" si="57"/>
        <v>095-Office of the State Auditor</v>
      </c>
      <c r="L1875" s="18" t="str">
        <f t="shared" si="58"/>
        <v>095</v>
      </c>
      <c r="M1875" s="19" t="s">
        <v>55</v>
      </c>
      <c r="N1875" s="19"/>
    </row>
    <row r="1876" spans="1:14" ht="15" x14ac:dyDescent="0.25">
      <c r="A1876" s="54" t="s">
        <v>56</v>
      </c>
      <c r="B1876" s="36">
        <v>0</v>
      </c>
      <c r="C1876" s="37">
        <v>0</v>
      </c>
      <c r="D1876" s="37">
        <v>0</v>
      </c>
      <c r="E1876" s="38">
        <v>0</v>
      </c>
      <c r="F1876" s="37">
        <v>0</v>
      </c>
      <c r="G1876" s="39">
        <v>0</v>
      </c>
      <c r="H1876" s="40">
        <v>0</v>
      </c>
      <c r="J1876" s="17">
        <v>39</v>
      </c>
      <c r="K1876" s="17" t="str">
        <f t="shared" si="57"/>
        <v>095-Office of the State Auditor</v>
      </c>
      <c r="L1876" s="18" t="str">
        <f t="shared" si="58"/>
        <v>095</v>
      </c>
      <c r="M1876" s="19" t="s">
        <v>57</v>
      </c>
      <c r="N1876" s="19"/>
    </row>
    <row r="1877" spans="1:14" ht="15" x14ac:dyDescent="0.25">
      <c r="A1877" s="54" t="s">
        <v>58</v>
      </c>
      <c r="B1877" s="36">
        <v>357.61928782787817</v>
      </c>
      <c r="C1877" s="37">
        <v>0</v>
      </c>
      <c r="D1877" s="37">
        <v>0</v>
      </c>
      <c r="E1877" s="38">
        <v>12</v>
      </c>
      <c r="F1877" s="37">
        <v>18</v>
      </c>
      <c r="G1877" s="39">
        <v>30</v>
      </c>
      <c r="H1877" s="40">
        <v>387.61928782787817</v>
      </c>
      <c r="J1877" s="17">
        <v>40</v>
      </c>
      <c r="K1877" s="17" t="str">
        <f t="shared" si="57"/>
        <v>095-Office of the State Auditor</v>
      </c>
      <c r="L1877" s="18" t="str">
        <f t="shared" si="58"/>
        <v>095</v>
      </c>
      <c r="M1877" s="19" t="s">
        <v>59</v>
      </c>
      <c r="N1877" s="19"/>
    </row>
    <row r="1878" spans="1:14" ht="15" x14ac:dyDescent="0.25">
      <c r="A1878" s="54" t="s">
        <v>60</v>
      </c>
      <c r="B1878" s="36">
        <v>0</v>
      </c>
      <c r="C1878" s="37">
        <v>0</v>
      </c>
      <c r="D1878" s="37">
        <v>0</v>
      </c>
      <c r="E1878" s="38">
        <v>7</v>
      </c>
      <c r="F1878" s="37">
        <v>8</v>
      </c>
      <c r="G1878" s="39">
        <v>15</v>
      </c>
      <c r="H1878" s="40">
        <v>15</v>
      </c>
      <c r="J1878" s="17">
        <v>41</v>
      </c>
      <c r="K1878" s="17" t="str">
        <f t="shared" si="57"/>
        <v>095-Office of the State Auditor</v>
      </c>
      <c r="L1878" s="18" t="str">
        <f t="shared" si="58"/>
        <v>095</v>
      </c>
      <c r="M1878" s="56" t="s">
        <v>61</v>
      </c>
      <c r="N1878" s="19"/>
    </row>
    <row r="1879" spans="1:14" ht="15" x14ac:dyDescent="0.25">
      <c r="A1879" s="54" t="s">
        <v>62</v>
      </c>
      <c r="B1879" s="36">
        <v>0</v>
      </c>
      <c r="C1879" s="37">
        <v>0</v>
      </c>
      <c r="D1879" s="37">
        <v>0</v>
      </c>
      <c r="E1879" s="38">
        <v>28</v>
      </c>
      <c r="F1879" s="37">
        <v>31</v>
      </c>
      <c r="G1879" s="39">
        <v>59</v>
      </c>
      <c r="H1879" s="40">
        <v>59</v>
      </c>
      <c r="J1879" s="17">
        <v>42</v>
      </c>
      <c r="K1879" s="17" t="str">
        <f t="shared" si="57"/>
        <v>095-Office of the State Auditor</v>
      </c>
      <c r="L1879" s="18" t="str">
        <f t="shared" si="58"/>
        <v>095</v>
      </c>
      <c r="M1879" s="56" t="s">
        <v>63</v>
      </c>
      <c r="N1879" s="19"/>
    </row>
    <row r="1880" spans="1:14" x14ac:dyDescent="0.2">
      <c r="A1880" s="43"/>
      <c r="B1880" s="36"/>
      <c r="C1880" s="37"/>
      <c r="D1880" s="37"/>
      <c r="E1880" s="38"/>
      <c r="F1880" s="37"/>
      <c r="G1880" s="39"/>
      <c r="H1880" s="40"/>
      <c r="J1880" s="17">
        <v>43</v>
      </c>
      <c r="K1880" s="17" t="str">
        <f t="shared" si="57"/>
        <v>095-Office of the State Auditor</v>
      </c>
      <c r="L1880" s="18" t="str">
        <f t="shared" si="58"/>
        <v>095</v>
      </c>
      <c r="M1880" s="19"/>
      <c r="N1880" s="19"/>
    </row>
    <row r="1881" spans="1:14" x14ac:dyDescent="0.2">
      <c r="A1881" s="44" t="s">
        <v>64</v>
      </c>
      <c r="B1881" s="45">
        <v>1420.1121379282943</v>
      </c>
      <c r="C1881" s="46">
        <v>26</v>
      </c>
      <c r="D1881" s="46">
        <v>25</v>
      </c>
      <c r="E1881" s="47">
        <v>19</v>
      </c>
      <c r="F1881" s="46">
        <v>27</v>
      </c>
      <c r="G1881" s="48">
        <v>97</v>
      </c>
      <c r="H1881" s="49">
        <v>1517.1121379282943</v>
      </c>
      <c r="J1881" s="17">
        <v>44</v>
      </c>
      <c r="K1881" s="17" t="str">
        <f t="shared" si="57"/>
        <v>095-Office of the State Auditor</v>
      </c>
      <c r="L1881" s="18" t="str">
        <f t="shared" si="58"/>
        <v>095</v>
      </c>
      <c r="M1881" s="19"/>
      <c r="N1881" s="19"/>
    </row>
    <row r="1882" spans="1:14" ht="15" customHeight="1" x14ac:dyDescent="0.2">
      <c r="A1882" s="57"/>
      <c r="B1882" s="39"/>
      <c r="C1882" s="51"/>
      <c r="D1882" s="51"/>
      <c r="E1882" s="52"/>
      <c r="F1882" s="51"/>
      <c r="G1882" s="39"/>
      <c r="H1882" s="53"/>
      <c r="J1882" s="17">
        <v>45</v>
      </c>
      <c r="K1882" s="17" t="str">
        <f t="shared" si="57"/>
        <v>095-Office of the State Auditor</v>
      </c>
      <c r="L1882" s="18" t="str">
        <f t="shared" si="58"/>
        <v>095</v>
      </c>
      <c r="M1882" s="19"/>
      <c r="N1882" s="19"/>
    </row>
    <row r="1883" spans="1:14" ht="15" x14ac:dyDescent="0.25">
      <c r="A1883" s="54" t="s">
        <v>65</v>
      </c>
      <c r="B1883" s="36">
        <v>10.377398018639255</v>
      </c>
      <c r="C1883" s="37">
        <v>0</v>
      </c>
      <c r="D1883" s="37">
        <v>0</v>
      </c>
      <c r="E1883" s="38">
        <v>0</v>
      </c>
      <c r="F1883" s="37">
        <v>0</v>
      </c>
      <c r="G1883" s="39">
        <v>0</v>
      </c>
      <c r="H1883" s="40">
        <v>10.377398018639255</v>
      </c>
      <c r="J1883" s="17">
        <v>46</v>
      </c>
      <c r="K1883" s="17" t="str">
        <f t="shared" si="57"/>
        <v>095-Office of the State Auditor</v>
      </c>
      <c r="L1883" s="18" t="str">
        <f t="shared" si="58"/>
        <v>095</v>
      </c>
      <c r="M1883" s="19"/>
      <c r="N1883" s="19"/>
    </row>
    <row r="1884" spans="1:14" ht="15" x14ac:dyDescent="0.25">
      <c r="A1884" s="54" t="s">
        <v>66</v>
      </c>
      <c r="B1884" s="36">
        <v>12.016522730354382</v>
      </c>
      <c r="C1884" s="37">
        <v>0</v>
      </c>
      <c r="D1884" s="37">
        <v>0</v>
      </c>
      <c r="E1884" s="38">
        <v>0</v>
      </c>
      <c r="F1884" s="37">
        <v>0</v>
      </c>
      <c r="G1884" s="39">
        <v>0</v>
      </c>
      <c r="H1884" s="40">
        <v>12.016522730354382</v>
      </c>
      <c r="J1884" s="17">
        <v>47</v>
      </c>
      <c r="K1884" s="17" t="str">
        <f t="shared" si="57"/>
        <v>095-Office of the State Auditor</v>
      </c>
      <c r="L1884" s="18" t="str">
        <f t="shared" si="58"/>
        <v>095</v>
      </c>
      <c r="M1884" s="19"/>
      <c r="N1884" s="19"/>
    </row>
    <row r="1885" spans="1:14" ht="15" x14ac:dyDescent="0.25">
      <c r="A1885" s="54" t="s">
        <v>67</v>
      </c>
      <c r="B1885" s="36">
        <v>191.04790858605583</v>
      </c>
      <c r="C1885" s="37">
        <v>0</v>
      </c>
      <c r="D1885" s="37">
        <v>2</v>
      </c>
      <c r="E1885" s="38">
        <v>0</v>
      </c>
      <c r="F1885" s="37">
        <v>0</v>
      </c>
      <c r="G1885" s="39">
        <v>2</v>
      </c>
      <c r="H1885" s="40">
        <v>193.04790858605583</v>
      </c>
      <c r="J1885" s="17">
        <v>48</v>
      </c>
      <c r="K1885" s="17" t="str">
        <f t="shared" si="57"/>
        <v>095-Office of the State Auditor</v>
      </c>
      <c r="L1885" s="18" t="str">
        <f t="shared" si="58"/>
        <v>095</v>
      </c>
      <c r="M1885" s="19"/>
      <c r="N1885" s="19"/>
    </row>
    <row r="1886" spans="1:14" ht="15" x14ac:dyDescent="0.25">
      <c r="A1886" s="54" t="s">
        <v>68</v>
      </c>
      <c r="B1886" s="36">
        <v>3.5438301771533292</v>
      </c>
      <c r="C1886" s="37">
        <v>0</v>
      </c>
      <c r="D1886" s="37">
        <v>0</v>
      </c>
      <c r="E1886" s="38">
        <v>0</v>
      </c>
      <c r="F1886" s="37">
        <v>0</v>
      </c>
      <c r="G1886" s="39">
        <v>0</v>
      </c>
      <c r="H1886" s="40">
        <v>3.5438301771533292</v>
      </c>
      <c r="J1886" s="17">
        <v>49</v>
      </c>
      <c r="K1886" s="17" t="str">
        <f t="shared" si="57"/>
        <v>095-Office of the State Auditor</v>
      </c>
      <c r="L1886" s="18" t="str">
        <f t="shared" si="58"/>
        <v>095</v>
      </c>
      <c r="M1886" s="19"/>
      <c r="N1886" s="19"/>
    </row>
    <row r="1887" spans="1:14" ht="15" x14ac:dyDescent="0.25">
      <c r="A1887" s="54" t="s">
        <v>69</v>
      </c>
      <c r="B1887" s="36">
        <v>30.441560208742803</v>
      </c>
      <c r="C1887" s="37">
        <v>0</v>
      </c>
      <c r="D1887" s="37">
        <v>0</v>
      </c>
      <c r="E1887" s="38">
        <v>0</v>
      </c>
      <c r="F1887" s="37">
        <v>0</v>
      </c>
      <c r="G1887" s="39">
        <v>0</v>
      </c>
      <c r="H1887" s="40">
        <v>30.441560208742803</v>
      </c>
      <c r="J1887" s="17">
        <v>50</v>
      </c>
      <c r="K1887" s="17" t="str">
        <f t="shared" si="57"/>
        <v>095-Office of the State Auditor</v>
      </c>
      <c r="L1887" s="18" t="str">
        <f t="shared" si="58"/>
        <v>095</v>
      </c>
      <c r="M1887" s="19"/>
      <c r="N1887" s="19"/>
    </row>
    <row r="1888" spans="1:14" ht="15" x14ac:dyDescent="0.25">
      <c r="A1888" s="54" t="s">
        <v>70</v>
      </c>
      <c r="B1888" s="36">
        <v>35.854686751628378</v>
      </c>
      <c r="C1888" s="37">
        <v>0</v>
      </c>
      <c r="D1888" s="37">
        <v>0</v>
      </c>
      <c r="E1888" s="38">
        <v>0</v>
      </c>
      <c r="F1888" s="37">
        <v>0</v>
      </c>
      <c r="G1888" s="39">
        <v>0</v>
      </c>
      <c r="H1888" s="40">
        <v>35.854686751628378</v>
      </c>
      <c r="J1888" s="17">
        <v>51</v>
      </c>
      <c r="K1888" s="17" t="str">
        <f t="shared" si="57"/>
        <v>095-Office of the State Auditor</v>
      </c>
      <c r="L1888" s="18" t="str">
        <f t="shared" si="58"/>
        <v>095</v>
      </c>
      <c r="M1888" s="19"/>
      <c r="N1888" s="19"/>
    </row>
    <row r="1889" spans="1:14" ht="15" x14ac:dyDescent="0.25">
      <c r="A1889" s="54" t="s">
        <v>71</v>
      </c>
      <c r="B1889" s="36">
        <v>0</v>
      </c>
      <c r="C1889" s="37">
        <v>0</v>
      </c>
      <c r="D1889" s="37">
        <v>0</v>
      </c>
      <c r="E1889" s="38">
        <v>0</v>
      </c>
      <c r="F1889" s="37">
        <v>0</v>
      </c>
      <c r="G1889" s="39">
        <v>0</v>
      </c>
      <c r="H1889" s="40">
        <v>0</v>
      </c>
      <c r="J1889" s="17">
        <v>52</v>
      </c>
      <c r="K1889" s="17" t="str">
        <f t="shared" si="57"/>
        <v>095-Office of the State Auditor</v>
      </c>
      <c r="L1889" s="18" t="str">
        <f t="shared" si="58"/>
        <v>095</v>
      </c>
      <c r="M1889" s="19"/>
      <c r="N1889" s="19"/>
    </row>
    <row r="1890" spans="1:14" ht="15" x14ac:dyDescent="0.25">
      <c r="A1890" s="54" t="s">
        <v>72</v>
      </c>
      <c r="B1890" s="36">
        <v>3.9746487477092241</v>
      </c>
      <c r="C1890" s="37">
        <v>0</v>
      </c>
      <c r="D1890" s="37">
        <v>0</v>
      </c>
      <c r="E1890" s="38">
        <v>0</v>
      </c>
      <c r="F1890" s="37">
        <v>0</v>
      </c>
      <c r="G1890" s="39">
        <v>0</v>
      </c>
      <c r="H1890" s="40">
        <v>3.9746487477092241</v>
      </c>
      <c r="J1890" s="17">
        <v>53</v>
      </c>
      <c r="K1890" s="17" t="str">
        <f t="shared" si="57"/>
        <v>095-Office of the State Auditor</v>
      </c>
      <c r="L1890" s="18" t="str">
        <f t="shared" si="58"/>
        <v>095</v>
      </c>
      <c r="M1890" s="19"/>
      <c r="N1890" s="19"/>
    </row>
    <row r="1891" spans="1:14" ht="15" x14ac:dyDescent="0.25">
      <c r="A1891" s="54" t="s">
        <v>73</v>
      </c>
      <c r="B1891" s="36">
        <v>51.207885496755971</v>
      </c>
      <c r="C1891" s="37">
        <v>0</v>
      </c>
      <c r="D1891" s="37">
        <v>0</v>
      </c>
      <c r="E1891" s="38">
        <v>0</v>
      </c>
      <c r="F1891" s="37">
        <v>0</v>
      </c>
      <c r="G1891" s="39">
        <v>0</v>
      </c>
      <c r="H1891" s="40">
        <v>51.207885496755971</v>
      </c>
      <c r="J1891" s="17">
        <v>54</v>
      </c>
      <c r="K1891" s="17" t="str">
        <f t="shared" si="57"/>
        <v>095-Office of the State Auditor</v>
      </c>
      <c r="L1891" s="18" t="str">
        <f t="shared" si="58"/>
        <v>095</v>
      </c>
      <c r="M1891" s="19"/>
      <c r="N1891" s="19"/>
    </row>
    <row r="1892" spans="1:14" ht="15" x14ac:dyDescent="0.25">
      <c r="A1892" s="54" t="s">
        <v>74</v>
      </c>
      <c r="B1892" s="36">
        <v>71.237935247403783</v>
      </c>
      <c r="C1892" s="37">
        <v>0</v>
      </c>
      <c r="D1892" s="37">
        <v>-3</v>
      </c>
      <c r="E1892" s="38">
        <v>1</v>
      </c>
      <c r="F1892" s="37">
        <v>2</v>
      </c>
      <c r="G1892" s="39">
        <v>0</v>
      </c>
      <c r="H1892" s="40">
        <v>71.237935247403783</v>
      </c>
      <c r="J1892" s="17">
        <v>55</v>
      </c>
      <c r="K1892" s="17" t="str">
        <f t="shared" si="57"/>
        <v>095-Office of the State Auditor</v>
      </c>
      <c r="L1892" s="18" t="str">
        <f t="shared" si="58"/>
        <v>095</v>
      </c>
      <c r="M1892" s="19"/>
      <c r="N1892" s="19"/>
    </row>
    <row r="1893" spans="1:14" ht="15" x14ac:dyDescent="0.25">
      <c r="A1893" s="54" t="s">
        <v>75</v>
      </c>
      <c r="B1893" s="36">
        <v>51.946773753046791</v>
      </c>
      <c r="C1893" s="37">
        <v>0</v>
      </c>
      <c r="D1893" s="37">
        <v>0</v>
      </c>
      <c r="E1893" s="38">
        <v>12</v>
      </c>
      <c r="F1893" s="37">
        <v>13</v>
      </c>
      <c r="G1893" s="39">
        <v>25</v>
      </c>
      <c r="H1893" s="40">
        <v>76.946773753046784</v>
      </c>
      <c r="J1893" s="17">
        <v>56</v>
      </c>
      <c r="K1893" s="17" t="str">
        <f t="shared" si="57"/>
        <v>095-Office of the State Auditor</v>
      </c>
      <c r="L1893" s="18" t="str">
        <f t="shared" si="58"/>
        <v>095</v>
      </c>
      <c r="M1893" s="19"/>
      <c r="N1893" s="19"/>
    </row>
    <row r="1894" spans="1:14" ht="15" x14ac:dyDescent="0.25">
      <c r="A1894" s="54" t="s">
        <v>76</v>
      </c>
      <c r="B1894" s="36">
        <v>6.0764594833056629</v>
      </c>
      <c r="C1894" s="37">
        <v>0</v>
      </c>
      <c r="D1894" s="37">
        <v>0</v>
      </c>
      <c r="E1894" s="38">
        <v>0</v>
      </c>
      <c r="F1894" s="37">
        <v>0</v>
      </c>
      <c r="G1894" s="39">
        <v>0</v>
      </c>
      <c r="H1894" s="40">
        <v>6.0764594833056629</v>
      </c>
      <c r="J1894" s="17">
        <v>57</v>
      </c>
      <c r="K1894" s="17" t="str">
        <f t="shared" si="57"/>
        <v>095-Office of the State Auditor</v>
      </c>
      <c r="L1894" s="18" t="str">
        <f t="shared" si="58"/>
        <v>095</v>
      </c>
      <c r="M1894" s="19"/>
      <c r="N1894" s="19"/>
    </row>
    <row r="1895" spans="1:14" ht="15" x14ac:dyDescent="0.25">
      <c r="A1895" s="54" t="s">
        <v>77</v>
      </c>
      <c r="B1895" s="36">
        <v>65.793861759305628</v>
      </c>
      <c r="C1895" s="37">
        <v>0</v>
      </c>
      <c r="D1895" s="37">
        <v>0</v>
      </c>
      <c r="E1895" s="38">
        <v>0</v>
      </c>
      <c r="F1895" s="37">
        <v>0</v>
      </c>
      <c r="G1895" s="39">
        <v>0</v>
      </c>
      <c r="H1895" s="40">
        <v>65.793861759305628</v>
      </c>
      <c r="J1895" s="17">
        <v>58</v>
      </c>
      <c r="K1895" s="17" t="str">
        <f t="shared" si="57"/>
        <v>095-Office of the State Auditor</v>
      </c>
      <c r="L1895" s="18" t="str">
        <f t="shared" si="58"/>
        <v>095</v>
      </c>
      <c r="M1895" s="19"/>
      <c r="N1895" s="19"/>
    </row>
    <row r="1896" spans="1:14" ht="15" x14ac:dyDescent="0.25">
      <c r="A1896" s="54" t="s">
        <v>78</v>
      </c>
      <c r="B1896" s="36">
        <v>0</v>
      </c>
      <c r="C1896" s="37">
        <v>0</v>
      </c>
      <c r="D1896" s="37">
        <v>0</v>
      </c>
      <c r="E1896" s="38">
        <v>0</v>
      </c>
      <c r="F1896" s="37">
        <v>0</v>
      </c>
      <c r="G1896" s="39">
        <v>0</v>
      </c>
      <c r="H1896" s="40">
        <v>0</v>
      </c>
      <c r="J1896" s="17">
        <v>59</v>
      </c>
      <c r="K1896" s="17" t="str">
        <f t="shared" si="57"/>
        <v>095-Office of the State Auditor</v>
      </c>
      <c r="L1896" s="18" t="str">
        <f t="shared" si="58"/>
        <v>095</v>
      </c>
      <c r="M1896" s="19"/>
      <c r="N1896" s="19"/>
    </row>
    <row r="1897" spans="1:14" ht="15" customHeight="1" x14ac:dyDescent="0.25">
      <c r="A1897" s="54" t="s">
        <v>79</v>
      </c>
      <c r="B1897" s="36">
        <v>0</v>
      </c>
      <c r="C1897" s="37">
        <v>0</v>
      </c>
      <c r="D1897" s="37">
        <v>0</v>
      </c>
      <c r="E1897" s="38">
        <v>0</v>
      </c>
      <c r="F1897" s="37">
        <v>0</v>
      </c>
      <c r="G1897" s="39">
        <v>0</v>
      </c>
      <c r="H1897" s="40">
        <v>0</v>
      </c>
      <c r="J1897" s="17">
        <v>60</v>
      </c>
      <c r="K1897" s="17" t="str">
        <f t="shared" si="57"/>
        <v>095-Office of the State Auditor</v>
      </c>
      <c r="L1897" s="18" t="str">
        <f t="shared" si="58"/>
        <v>095</v>
      </c>
      <c r="M1897" s="19"/>
      <c r="N1897" s="19"/>
    </row>
    <row r="1898" spans="1:14" ht="15" customHeight="1" x14ac:dyDescent="0.25">
      <c r="A1898" s="54"/>
      <c r="B1898" s="36"/>
      <c r="C1898" s="37"/>
      <c r="D1898" s="37"/>
      <c r="E1898" s="38"/>
      <c r="F1898" s="37"/>
      <c r="G1898" s="39"/>
      <c r="H1898" s="40"/>
      <c r="J1898" s="17">
        <v>61</v>
      </c>
      <c r="K1898" s="17" t="str">
        <f t="shared" si="57"/>
        <v>095-Office of the State Auditor</v>
      </c>
      <c r="L1898" s="18" t="str">
        <f t="shared" si="58"/>
        <v>095</v>
      </c>
      <c r="M1898" s="19"/>
      <c r="N1898" s="19"/>
    </row>
    <row r="1899" spans="1:14" x14ac:dyDescent="0.2">
      <c r="A1899" s="44" t="s">
        <v>80</v>
      </c>
      <c r="B1899" s="45">
        <v>533.51947096010099</v>
      </c>
      <c r="C1899" s="46">
        <v>0</v>
      </c>
      <c r="D1899" s="46">
        <v>-1</v>
      </c>
      <c r="E1899" s="47">
        <v>13</v>
      </c>
      <c r="F1899" s="46">
        <v>15</v>
      </c>
      <c r="G1899" s="48">
        <v>27</v>
      </c>
      <c r="H1899" s="49">
        <v>560.51947096010099</v>
      </c>
      <c r="J1899" s="17">
        <v>62</v>
      </c>
      <c r="K1899" s="17" t="str">
        <f t="shared" si="57"/>
        <v>095-Office of the State Auditor</v>
      </c>
      <c r="L1899" s="18" t="str">
        <f t="shared" si="58"/>
        <v>095</v>
      </c>
      <c r="M1899" s="19"/>
      <c r="N1899" s="19"/>
    </row>
    <row r="1900" spans="1:14" ht="15" x14ac:dyDescent="0.25">
      <c r="A1900" s="54"/>
      <c r="B1900" s="36"/>
      <c r="C1900" s="37"/>
      <c r="D1900" s="37"/>
      <c r="E1900" s="38"/>
      <c r="F1900" s="37"/>
      <c r="G1900" s="39"/>
      <c r="H1900" s="40"/>
      <c r="J1900" s="17">
        <v>63</v>
      </c>
      <c r="K1900" s="17" t="str">
        <f t="shared" si="57"/>
        <v>095-Office of the State Auditor</v>
      </c>
      <c r="L1900" s="18" t="str">
        <f t="shared" si="58"/>
        <v>095</v>
      </c>
      <c r="M1900" s="19"/>
      <c r="N1900" s="19"/>
    </row>
    <row r="1901" spans="1:14" ht="15" x14ac:dyDescent="0.25">
      <c r="A1901" s="54" t="s">
        <v>81</v>
      </c>
      <c r="B1901" s="36">
        <v>109.22837192710173</v>
      </c>
      <c r="C1901" s="37">
        <v>0</v>
      </c>
      <c r="D1901" s="37">
        <v>0</v>
      </c>
      <c r="E1901" s="38">
        <v>1</v>
      </c>
      <c r="F1901" s="37">
        <v>2</v>
      </c>
      <c r="G1901" s="39">
        <v>3</v>
      </c>
      <c r="H1901" s="40">
        <v>112.22837192710173</v>
      </c>
      <c r="J1901" s="17">
        <v>64</v>
      </c>
      <c r="K1901" s="17" t="str">
        <f t="shared" si="57"/>
        <v>095-Office of the State Auditor</v>
      </c>
      <c r="L1901" s="18" t="str">
        <f t="shared" si="58"/>
        <v>095</v>
      </c>
      <c r="M1901" s="19"/>
      <c r="N1901" s="19"/>
    </row>
    <row r="1902" spans="1:14" x14ac:dyDescent="0.2">
      <c r="A1902" s="44" t="s">
        <v>82</v>
      </c>
      <c r="B1902" s="45">
        <v>109.22837192710173</v>
      </c>
      <c r="C1902" s="46">
        <v>0</v>
      </c>
      <c r="D1902" s="46">
        <v>0</v>
      </c>
      <c r="E1902" s="47">
        <v>1</v>
      </c>
      <c r="F1902" s="46">
        <v>2</v>
      </c>
      <c r="G1902" s="48">
        <v>3</v>
      </c>
      <c r="H1902" s="49">
        <v>112.22837192710173</v>
      </c>
      <c r="J1902" s="17">
        <v>65</v>
      </c>
      <c r="K1902" s="17" t="str">
        <f t="shared" si="57"/>
        <v>095-Office of the State Auditor</v>
      </c>
      <c r="L1902" s="18" t="str">
        <f t="shared" si="58"/>
        <v>095</v>
      </c>
      <c r="M1902" s="19"/>
      <c r="N1902" s="19"/>
    </row>
    <row r="1903" spans="1:14" ht="15" x14ac:dyDescent="0.25">
      <c r="A1903" s="54"/>
      <c r="B1903" s="54"/>
      <c r="C1903" s="54"/>
      <c r="D1903" s="54"/>
      <c r="E1903" s="54"/>
      <c r="F1903" s="54"/>
      <c r="G1903" s="54"/>
      <c r="H1903" s="54"/>
      <c r="J1903" s="17">
        <v>66</v>
      </c>
      <c r="K1903" s="17" t="str">
        <f t="shared" si="57"/>
        <v>095-Office of the State Auditor</v>
      </c>
      <c r="L1903" s="18" t="str">
        <f t="shared" si="58"/>
        <v>095</v>
      </c>
      <c r="M1903" s="19"/>
      <c r="N1903" s="19"/>
    </row>
    <row r="1904" spans="1:14" x14ac:dyDescent="0.2">
      <c r="A1904" s="58"/>
      <c r="B1904" s="39"/>
      <c r="C1904" s="51"/>
      <c r="D1904" s="51"/>
      <c r="E1904" s="52"/>
      <c r="F1904" s="51"/>
      <c r="G1904" s="39"/>
      <c r="H1904" s="53"/>
      <c r="J1904" s="17">
        <v>67</v>
      </c>
      <c r="K1904" s="17" t="str">
        <f t="shared" si="57"/>
        <v>095-Office of the State Auditor</v>
      </c>
      <c r="L1904" s="18" t="str">
        <f t="shared" si="58"/>
        <v>095</v>
      </c>
      <c r="M1904" s="19"/>
      <c r="N1904" s="19"/>
    </row>
    <row r="1905" spans="1:14" x14ac:dyDescent="0.2">
      <c r="A1905" s="59" t="s">
        <v>83</v>
      </c>
      <c r="B1905" s="60">
        <v>4615.7771900473963</v>
      </c>
      <c r="C1905" s="61">
        <v>39</v>
      </c>
      <c r="D1905" s="61">
        <v>34</v>
      </c>
      <c r="E1905" s="62">
        <v>-47</v>
      </c>
      <c r="F1905" s="61">
        <v>655</v>
      </c>
      <c r="G1905" s="60">
        <v>681</v>
      </c>
      <c r="H1905" s="63">
        <v>5296.7771900473963</v>
      </c>
      <c r="J1905" s="17">
        <v>68</v>
      </c>
      <c r="K1905" s="17" t="str">
        <f t="shared" si="57"/>
        <v>095-Office of the State Auditor</v>
      </c>
      <c r="L1905" s="18" t="str">
        <f t="shared" si="58"/>
        <v>095</v>
      </c>
      <c r="M1905" s="19"/>
      <c r="N1905" s="19"/>
    </row>
    <row r="1906" spans="1:14" x14ac:dyDescent="0.2">
      <c r="A1906" s="64"/>
      <c r="B1906" s="65"/>
      <c r="C1906" s="65"/>
      <c r="D1906" s="65"/>
      <c r="E1906" s="65"/>
      <c r="F1906" s="65"/>
      <c r="G1906" s="65"/>
      <c r="H1906" s="65"/>
      <c r="J1906" s="17">
        <v>1</v>
      </c>
      <c r="K1906" s="17" t="str">
        <f>IF(J1906=7,A1654,IF(J1906&gt;7,K1896,""))</f>
        <v/>
      </c>
      <c r="L1906" s="18" t="str">
        <f t="shared" si="58"/>
        <v/>
      </c>
      <c r="M1906" s="19"/>
      <c r="N1906" s="19"/>
    </row>
    <row r="1907" spans="1:14" x14ac:dyDescent="0.2">
      <c r="A1907" s="64"/>
      <c r="B1907" s="65"/>
      <c r="C1907" s="65"/>
      <c r="D1907" s="65"/>
      <c r="E1907" s="65"/>
      <c r="F1907" s="65"/>
      <c r="G1907" s="65"/>
      <c r="H1907" s="65"/>
      <c r="J1907" s="17">
        <v>2</v>
      </c>
      <c r="K1907" s="17" t="str">
        <f>IF(J1907=7,A1655,IF(J1907&gt;7,K1906,""))</f>
        <v/>
      </c>
      <c r="L1907" s="18" t="str">
        <f t="shared" si="58"/>
        <v/>
      </c>
      <c r="M1907" s="19"/>
      <c r="N1907" s="19"/>
    </row>
    <row r="1908" spans="1:14" ht="15" x14ac:dyDescent="0.25">
      <c r="A1908"/>
      <c r="B1908"/>
      <c r="C1908"/>
      <c r="D1908"/>
      <c r="E1908"/>
      <c r="F1908"/>
      <c r="G1908"/>
      <c r="H1908"/>
      <c r="J1908" s="17">
        <v>3</v>
      </c>
      <c r="K1908" s="17" t="str">
        <f>IF(J1908=7,A1656,IF(J1908&gt;7,K1907,""))</f>
        <v/>
      </c>
      <c r="L1908" s="18" t="str">
        <f t="shared" si="58"/>
        <v/>
      </c>
      <c r="M1908" s="19"/>
      <c r="N1908" s="19"/>
    </row>
    <row r="1909" spans="1:14" ht="15" x14ac:dyDescent="0.25">
      <c r="A1909"/>
      <c r="B1909"/>
      <c r="C1909"/>
      <c r="D1909"/>
      <c r="E1909"/>
      <c r="F1909"/>
      <c r="G1909"/>
      <c r="H1909"/>
      <c r="J1909" s="17">
        <v>4</v>
      </c>
      <c r="K1909" s="17" t="str">
        <f>IF(J1909=7,A1657,IF(J1909&gt;7,K1908,""))</f>
        <v/>
      </c>
      <c r="L1909" s="18" t="str">
        <f t="shared" si="58"/>
        <v/>
      </c>
      <c r="M1909" s="19"/>
      <c r="N1909" s="19"/>
    </row>
    <row r="1910" spans="1:14" ht="15" customHeight="1" x14ac:dyDescent="0.25">
      <c r="A1910" s="21" t="s">
        <v>7</v>
      </c>
      <c r="B1910" s="22"/>
      <c r="C1910" s="22"/>
      <c r="D1910" s="22"/>
      <c r="E1910" s="22"/>
      <c r="F1910" s="22"/>
      <c r="G1910" s="22"/>
      <c r="H1910" s="22"/>
      <c r="J1910" s="17">
        <v>5</v>
      </c>
      <c r="K1910" s="17" t="str">
        <f>IF(J1910=7,A1658,IF(J1910&gt;7,K1909,""))</f>
        <v/>
      </c>
      <c r="L1910" s="18" t="str">
        <f t="shared" si="58"/>
        <v/>
      </c>
      <c r="M1910" s="19"/>
      <c r="N1910" s="19"/>
    </row>
    <row r="1911" spans="1:14" ht="15" x14ac:dyDescent="0.25">
      <c r="A1911" s="23" t="s">
        <v>8</v>
      </c>
      <c r="B1911" s="24"/>
      <c r="C1911" s="24"/>
      <c r="D1911" s="24"/>
      <c r="E1911" s="24"/>
      <c r="F1911" s="24"/>
      <c r="G1911" s="24"/>
      <c r="H1911" s="24"/>
      <c r="J1911" s="17">
        <v>6</v>
      </c>
      <c r="K1911" s="17" t="str">
        <f>IF(J1911=7,A1659,IF(J1911&gt;7,K1910,""))</f>
        <v/>
      </c>
      <c r="L1911" s="18" t="str">
        <f t="shared" si="58"/>
        <v/>
      </c>
      <c r="M1911" s="19"/>
      <c r="N1911" s="19"/>
    </row>
    <row r="1912" spans="1:14" ht="15" x14ac:dyDescent="0.25">
      <c r="A1912" s="25" t="s">
        <v>111</v>
      </c>
      <c r="B1912" s="22"/>
      <c r="C1912" s="22"/>
      <c r="D1912" s="22"/>
      <c r="E1912" s="22"/>
      <c r="F1912" s="22"/>
      <c r="G1912" s="22"/>
      <c r="H1912" s="22"/>
      <c r="J1912" s="17">
        <v>7</v>
      </c>
      <c r="K1912" s="17" t="str">
        <f>IF(J1912=7,A1912,IF(J1912&gt;7,K1911,""))</f>
        <v>099-Comm Salaries for Elected Officials</v>
      </c>
      <c r="L1912" s="18" t="str">
        <f t="shared" si="58"/>
        <v>099</v>
      </c>
      <c r="M1912" s="19"/>
      <c r="N1912" s="19"/>
    </row>
    <row r="1913" spans="1:14" ht="15" x14ac:dyDescent="0.25">
      <c r="A1913" s="25"/>
      <c r="B1913" s="22"/>
      <c r="C1913" s="22"/>
      <c r="D1913" s="22"/>
      <c r="E1913" s="22"/>
      <c r="F1913" s="22"/>
      <c r="G1913" s="22"/>
      <c r="H1913" s="22"/>
      <c r="J1913" s="17">
        <v>8</v>
      </c>
      <c r="K1913" s="17" t="str">
        <f t="shared" ref="K1913:K1973" si="59">IF(J1913=7,A1661,IF(J1913&gt;7,K1912,""))</f>
        <v>099-Comm Salaries for Elected Officials</v>
      </c>
      <c r="L1913" s="18" t="str">
        <f t="shared" si="58"/>
        <v>099</v>
      </c>
      <c r="M1913" s="19"/>
      <c r="N1913" s="19"/>
    </row>
    <row r="1914" spans="1:14" ht="15" customHeight="1" x14ac:dyDescent="0.25">
      <c r="A1914" s="26"/>
      <c r="B1914" s="27"/>
      <c r="C1914" s="94" t="s">
        <v>10</v>
      </c>
      <c r="D1914" s="95"/>
      <c r="E1914" s="94" t="s">
        <v>11</v>
      </c>
      <c r="F1914" s="95"/>
      <c r="G1914" s="28"/>
      <c r="H1914" s="28"/>
      <c r="J1914" s="17">
        <v>9</v>
      </c>
      <c r="K1914" s="17" t="str">
        <f t="shared" si="59"/>
        <v>099-Comm Salaries for Elected Officials</v>
      </c>
      <c r="L1914" s="18" t="str">
        <f t="shared" si="58"/>
        <v>099</v>
      </c>
      <c r="M1914" s="19"/>
      <c r="N1914" s="19"/>
    </row>
    <row r="1915" spans="1:14" ht="24" x14ac:dyDescent="0.2">
      <c r="A1915" s="29" t="s">
        <v>12</v>
      </c>
      <c r="B1915" s="30" t="s">
        <v>13</v>
      </c>
      <c r="C1915" s="31" t="s">
        <v>14</v>
      </c>
      <c r="D1915" s="32" t="s">
        <v>15</v>
      </c>
      <c r="E1915" s="31" t="s">
        <v>14</v>
      </c>
      <c r="F1915" s="32" t="s">
        <v>15</v>
      </c>
      <c r="G1915" s="33" t="s">
        <v>16</v>
      </c>
      <c r="H1915" s="33" t="s">
        <v>17</v>
      </c>
      <c r="J1915" s="17">
        <v>10</v>
      </c>
      <c r="K1915" s="17" t="str">
        <f t="shared" si="59"/>
        <v>099-Comm Salaries for Elected Officials</v>
      </c>
      <c r="L1915" s="18" t="str">
        <f t="shared" si="58"/>
        <v>099</v>
      </c>
      <c r="M1915" s="19"/>
      <c r="N1915" s="19"/>
    </row>
    <row r="1916" spans="1:14" ht="15" x14ac:dyDescent="0.25">
      <c r="A1916" s="35" t="s">
        <v>20</v>
      </c>
      <c r="B1916" s="36">
        <v>0.31219954765241364</v>
      </c>
      <c r="C1916" s="37">
        <v>0</v>
      </c>
      <c r="D1916" s="37">
        <v>0</v>
      </c>
      <c r="E1916" s="38">
        <v>0</v>
      </c>
      <c r="F1916" s="37">
        <v>0</v>
      </c>
      <c r="G1916" s="39">
        <v>0</v>
      </c>
      <c r="H1916" s="40">
        <v>0.31219954765241364</v>
      </c>
      <c r="J1916" s="17">
        <v>11</v>
      </c>
      <c r="K1916" s="17" t="str">
        <f t="shared" si="59"/>
        <v>099-Comm Salaries for Elected Officials</v>
      </c>
      <c r="L1916" s="18" t="str">
        <f t="shared" si="58"/>
        <v>099</v>
      </c>
      <c r="M1916" s="19" t="s">
        <v>21</v>
      </c>
      <c r="N1916" s="19"/>
    </row>
    <row r="1917" spans="1:14" ht="15" x14ac:dyDescent="0.25">
      <c r="A1917" s="42" t="s">
        <v>22</v>
      </c>
      <c r="B1917" s="36">
        <v>0.15585954414809097</v>
      </c>
      <c r="C1917" s="37">
        <v>0</v>
      </c>
      <c r="D1917" s="37">
        <v>0</v>
      </c>
      <c r="E1917" s="38">
        <v>0</v>
      </c>
      <c r="F1917" s="37">
        <v>0</v>
      </c>
      <c r="G1917" s="39">
        <v>0</v>
      </c>
      <c r="H1917" s="40">
        <v>0.15585954414809097</v>
      </c>
      <c r="J1917" s="17">
        <v>12</v>
      </c>
      <c r="K1917" s="17" t="str">
        <f t="shared" si="59"/>
        <v>099-Comm Salaries for Elected Officials</v>
      </c>
      <c r="L1917" s="18" t="str">
        <f t="shared" si="58"/>
        <v>099</v>
      </c>
      <c r="M1917" s="19"/>
      <c r="N1917" s="19"/>
    </row>
    <row r="1918" spans="1:14" ht="15" customHeight="1" x14ac:dyDescent="0.25">
      <c r="A1918" s="42" t="s">
        <v>23</v>
      </c>
      <c r="B1918" s="36">
        <v>28.471653496524272</v>
      </c>
      <c r="C1918" s="37">
        <v>0</v>
      </c>
      <c r="D1918" s="37">
        <v>-1</v>
      </c>
      <c r="E1918" s="38">
        <v>0</v>
      </c>
      <c r="F1918" s="37">
        <v>0</v>
      </c>
      <c r="G1918" s="39">
        <v>-1</v>
      </c>
      <c r="H1918" s="40">
        <v>27.471653496524272</v>
      </c>
      <c r="J1918" s="17">
        <v>13</v>
      </c>
      <c r="K1918" s="17" t="str">
        <f t="shared" si="59"/>
        <v>099-Comm Salaries for Elected Officials</v>
      </c>
      <c r="L1918" s="18" t="str">
        <f t="shared" si="58"/>
        <v>099</v>
      </c>
      <c r="M1918" s="19"/>
      <c r="N1918" s="19"/>
    </row>
    <row r="1919" spans="1:14" ht="15" x14ac:dyDescent="0.25">
      <c r="A1919" s="42" t="s">
        <v>24</v>
      </c>
      <c r="B1919" s="36">
        <v>2.0226874499999998</v>
      </c>
      <c r="C1919" s="37">
        <v>0</v>
      </c>
      <c r="D1919" s="37">
        <v>0</v>
      </c>
      <c r="E1919" s="38">
        <v>0</v>
      </c>
      <c r="F1919" s="37">
        <v>0</v>
      </c>
      <c r="G1919" s="39">
        <v>0</v>
      </c>
      <c r="H1919" s="40">
        <v>2.0226874499999998</v>
      </c>
      <c r="J1919" s="17">
        <v>14</v>
      </c>
      <c r="K1919" s="17" t="str">
        <f t="shared" si="59"/>
        <v>099-Comm Salaries for Elected Officials</v>
      </c>
      <c r="L1919" s="18" t="str">
        <f t="shared" si="58"/>
        <v>099</v>
      </c>
      <c r="M1919" s="19"/>
      <c r="N1919" s="19"/>
    </row>
    <row r="1920" spans="1:14" ht="15" x14ac:dyDescent="0.25">
      <c r="A1920" s="42" t="s">
        <v>25</v>
      </c>
      <c r="B1920" s="36">
        <v>0</v>
      </c>
      <c r="C1920" s="37">
        <v>0</v>
      </c>
      <c r="D1920" s="37">
        <v>0</v>
      </c>
      <c r="E1920" s="38">
        <v>0</v>
      </c>
      <c r="F1920" s="37">
        <v>0</v>
      </c>
      <c r="G1920" s="39">
        <v>0</v>
      </c>
      <c r="H1920" s="40">
        <v>0</v>
      </c>
      <c r="J1920" s="17">
        <v>15</v>
      </c>
      <c r="K1920" s="17" t="str">
        <f t="shared" si="59"/>
        <v>099-Comm Salaries for Elected Officials</v>
      </c>
      <c r="L1920" s="18" t="str">
        <f t="shared" ref="L1920:L1992" si="60">LEFT(K1920,3)</f>
        <v>099</v>
      </c>
      <c r="M1920" s="19"/>
      <c r="N1920" s="19"/>
    </row>
    <row r="1921" spans="1:14" ht="15" x14ac:dyDescent="0.25">
      <c r="A1921" s="42" t="s">
        <v>26</v>
      </c>
      <c r="B1921" s="36">
        <v>0.88999971658726729</v>
      </c>
      <c r="C1921" s="37">
        <v>0</v>
      </c>
      <c r="D1921" s="37">
        <v>0</v>
      </c>
      <c r="E1921" s="38">
        <v>0</v>
      </c>
      <c r="F1921" s="37">
        <v>0</v>
      </c>
      <c r="G1921" s="39">
        <v>0</v>
      </c>
      <c r="H1921" s="40">
        <v>0.88999971658726729</v>
      </c>
      <c r="J1921" s="17">
        <v>16</v>
      </c>
      <c r="K1921" s="17" t="str">
        <f t="shared" si="59"/>
        <v>099-Comm Salaries for Elected Officials</v>
      </c>
      <c r="L1921" s="18" t="str">
        <f t="shared" si="60"/>
        <v>099</v>
      </c>
      <c r="M1921" s="19"/>
      <c r="N1921" s="19"/>
    </row>
    <row r="1922" spans="1:14" ht="15" x14ac:dyDescent="0.25">
      <c r="A1922" s="42" t="s">
        <v>27</v>
      </c>
      <c r="B1922" s="36">
        <v>2.0363682494967299</v>
      </c>
      <c r="C1922" s="37">
        <v>0</v>
      </c>
      <c r="D1922" s="37">
        <v>0</v>
      </c>
      <c r="E1922" s="38">
        <v>0</v>
      </c>
      <c r="F1922" s="37">
        <v>0</v>
      </c>
      <c r="G1922" s="39">
        <v>0</v>
      </c>
      <c r="H1922" s="40">
        <v>2.0363682494967299</v>
      </c>
      <c r="J1922" s="17">
        <v>17</v>
      </c>
      <c r="K1922" s="17" t="str">
        <f t="shared" si="59"/>
        <v>099-Comm Salaries for Elected Officials</v>
      </c>
      <c r="L1922" s="18" t="str">
        <f t="shared" si="60"/>
        <v>099</v>
      </c>
      <c r="M1922" s="19"/>
      <c r="N1922" s="19"/>
    </row>
    <row r="1923" spans="1:14" x14ac:dyDescent="0.2">
      <c r="A1923" s="43"/>
      <c r="B1923" s="36"/>
      <c r="C1923" s="37"/>
      <c r="D1923" s="37"/>
      <c r="E1923" s="38"/>
      <c r="F1923" s="37"/>
      <c r="G1923" s="39"/>
      <c r="H1923" s="40"/>
      <c r="J1923" s="17">
        <v>18</v>
      </c>
      <c r="K1923" s="17" t="str">
        <f t="shared" si="59"/>
        <v>099-Comm Salaries for Elected Officials</v>
      </c>
      <c r="L1923" s="18" t="str">
        <f t="shared" si="60"/>
        <v>099</v>
      </c>
      <c r="M1923" s="19"/>
      <c r="N1923" s="19"/>
    </row>
    <row r="1924" spans="1:14" ht="15" customHeight="1" x14ac:dyDescent="0.2">
      <c r="A1924" s="44"/>
      <c r="B1924" s="45">
        <v>33.888768004408774</v>
      </c>
      <c r="C1924" s="46">
        <v>0</v>
      </c>
      <c r="D1924" s="46">
        <v>-1</v>
      </c>
      <c r="E1924" s="47">
        <v>0</v>
      </c>
      <c r="F1924" s="46">
        <v>0</v>
      </c>
      <c r="G1924" s="48">
        <v>-1</v>
      </c>
      <c r="H1924" s="49">
        <v>32.888768004408774</v>
      </c>
      <c r="J1924" s="17">
        <v>19</v>
      </c>
      <c r="K1924" s="17" t="str">
        <f t="shared" si="59"/>
        <v>099-Comm Salaries for Elected Officials</v>
      </c>
      <c r="L1924" s="18" t="str">
        <f t="shared" si="60"/>
        <v>099</v>
      </c>
      <c r="M1924" s="19"/>
      <c r="N1924" s="19"/>
    </row>
    <row r="1925" spans="1:14" x14ac:dyDescent="0.2">
      <c r="A1925" s="50"/>
      <c r="B1925" s="39"/>
      <c r="C1925" s="51"/>
      <c r="D1925" s="51"/>
      <c r="E1925" s="52"/>
      <c r="F1925" s="51"/>
      <c r="G1925" s="39"/>
      <c r="H1925" s="53"/>
      <c r="J1925" s="17">
        <v>20</v>
      </c>
      <c r="K1925" s="17" t="str">
        <f t="shared" si="59"/>
        <v>099-Comm Salaries for Elected Officials</v>
      </c>
      <c r="L1925" s="18" t="str">
        <f t="shared" si="60"/>
        <v>099</v>
      </c>
      <c r="M1925" s="19"/>
      <c r="N1925" s="19"/>
    </row>
    <row r="1926" spans="1:14" ht="15" x14ac:dyDescent="0.25">
      <c r="A1926" s="42" t="s">
        <v>28</v>
      </c>
      <c r="B1926" s="36">
        <v>0.6009726965610257</v>
      </c>
      <c r="C1926" s="37">
        <v>0</v>
      </c>
      <c r="D1926" s="37">
        <v>0</v>
      </c>
      <c r="E1926" s="38">
        <v>-1</v>
      </c>
      <c r="F1926" s="37">
        <v>1</v>
      </c>
      <c r="G1926" s="39">
        <v>0</v>
      </c>
      <c r="H1926" s="40">
        <v>0.6009726965610257</v>
      </c>
      <c r="J1926" s="17">
        <v>21</v>
      </c>
      <c r="K1926" s="17" t="str">
        <f t="shared" si="59"/>
        <v>099-Comm Salaries for Elected Officials</v>
      </c>
      <c r="L1926" s="18" t="str">
        <f t="shared" si="60"/>
        <v>099</v>
      </c>
      <c r="M1926" s="19"/>
      <c r="N1926" s="19"/>
    </row>
    <row r="1927" spans="1:14" ht="15" x14ac:dyDescent="0.25">
      <c r="A1927" s="42" t="s">
        <v>29</v>
      </c>
      <c r="B1927" s="36">
        <v>1.4793297763556243</v>
      </c>
      <c r="C1927" s="37">
        <v>0</v>
      </c>
      <c r="D1927" s="37">
        <v>0</v>
      </c>
      <c r="E1927" s="38">
        <v>1</v>
      </c>
      <c r="F1927" s="37">
        <v>1</v>
      </c>
      <c r="G1927" s="39">
        <v>2</v>
      </c>
      <c r="H1927" s="40">
        <v>3.4793297763556241</v>
      </c>
      <c r="J1927" s="17">
        <v>22</v>
      </c>
      <c r="K1927" s="17" t="str">
        <f t="shared" si="59"/>
        <v>099-Comm Salaries for Elected Officials</v>
      </c>
      <c r="L1927" s="18" t="str">
        <f t="shared" si="60"/>
        <v>099</v>
      </c>
      <c r="M1927" s="19"/>
      <c r="N1927" s="19"/>
    </row>
    <row r="1928" spans="1:14" ht="15" x14ac:dyDescent="0.25">
      <c r="A1928" s="42" t="s">
        <v>30</v>
      </c>
      <c r="B1928" s="36">
        <v>1.3911408434490076</v>
      </c>
      <c r="C1928" s="37">
        <v>0</v>
      </c>
      <c r="D1928" s="37">
        <v>0</v>
      </c>
      <c r="E1928" s="38">
        <v>0</v>
      </c>
      <c r="F1928" s="37">
        <v>0</v>
      </c>
      <c r="G1928" s="39">
        <v>0</v>
      </c>
      <c r="H1928" s="40">
        <v>1.3911408434490076</v>
      </c>
      <c r="J1928" s="17">
        <v>23</v>
      </c>
      <c r="K1928" s="17" t="str">
        <f t="shared" si="59"/>
        <v>099-Comm Salaries for Elected Officials</v>
      </c>
      <c r="L1928" s="18" t="str">
        <f t="shared" si="60"/>
        <v>099</v>
      </c>
      <c r="M1928" s="19"/>
      <c r="N1928" s="19"/>
    </row>
    <row r="1929" spans="1:14" ht="15" x14ac:dyDescent="0.25">
      <c r="A1929" s="54"/>
      <c r="B1929" s="36"/>
      <c r="C1929" s="37"/>
      <c r="D1929" s="37"/>
      <c r="E1929" s="38"/>
      <c r="F1929" s="37"/>
      <c r="G1929" s="39"/>
      <c r="H1929" s="40"/>
      <c r="J1929" s="17">
        <v>24</v>
      </c>
      <c r="K1929" s="17" t="str">
        <f t="shared" si="59"/>
        <v>099-Comm Salaries for Elected Officials</v>
      </c>
      <c r="L1929" s="18" t="str">
        <f t="shared" si="60"/>
        <v>099</v>
      </c>
      <c r="M1929" s="19"/>
      <c r="N1929" s="19"/>
    </row>
    <row r="1930" spans="1:14" ht="15" customHeight="1" x14ac:dyDescent="0.2">
      <c r="A1930" s="44" t="s">
        <v>31</v>
      </c>
      <c r="B1930" s="45">
        <v>3.4714433163656575</v>
      </c>
      <c r="C1930" s="46">
        <v>0</v>
      </c>
      <c r="D1930" s="46">
        <v>0</v>
      </c>
      <c r="E1930" s="46">
        <v>0</v>
      </c>
      <c r="F1930" s="46">
        <v>2</v>
      </c>
      <c r="G1930" s="46">
        <v>2</v>
      </c>
      <c r="H1930" s="49">
        <v>5.4714433163656571</v>
      </c>
      <c r="J1930" s="17">
        <v>25</v>
      </c>
      <c r="K1930" s="17" t="str">
        <f t="shared" si="59"/>
        <v>099-Comm Salaries for Elected Officials</v>
      </c>
      <c r="L1930" s="18" t="str">
        <f t="shared" si="60"/>
        <v>099</v>
      </c>
      <c r="M1930" s="19"/>
      <c r="N1930" s="19"/>
    </row>
    <row r="1931" spans="1:14" ht="15" x14ac:dyDescent="0.25">
      <c r="A1931" s="54"/>
      <c r="B1931" s="36"/>
      <c r="C1931" s="37"/>
      <c r="D1931" s="37"/>
      <c r="E1931" s="38"/>
      <c r="F1931" s="37"/>
      <c r="G1931" s="39"/>
      <c r="H1931" s="40"/>
      <c r="J1931" s="17">
        <v>26</v>
      </c>
      <c r="K1931" s="17" t="str">
        <f t="shared" si="59"/>
        <v>099-Comm Salaries for Elected Officials</v>
      </c>
      <c r="L1931" s="18" t="str">
        <f t="shared" si="60"/>
        <v>099</v>
      </c>
      <c r="M1931" s="19"/>
      <c r="N1931" s="19"/>
    </row>
    <row r="1932" spans="1:14" ht="15" x14ac:dyDescent="0.25">
      <c r="A1932" s="54" t="s">
        <v>32</v>
      </c>
      <c r="B1932" s="36">
        <v>4.60424865444116E-2</v>
      </c>
      <c r="C1932" s="37">
        <v>0</v>
      </c>
      <c r="D1932" s="37">
        <v>0</v>
      </c>
      <c r="E1932" s="38">
        <v>0</v>
      </c>
      <c r="F1932" s="37">
        <v>0</v>
      </c>
      <c r="G1932" s="39">
        <v>0</v>
      </c>
      <c r="H1932" s="40">
        <v>4.60424865444116E-2</v>
      </c>
      <c r="J1932" s="17">
        <v>27</v>
      </c>
      <c r="K1932" s="17" t="str">
        <f t="shared" si="59"/>
        <v>099-Comm Salaries for Elected Officials</v>
      </c>
      <c r="L1932" s="18" t="str">
        <f t="shared" si="60"/>
        <v>099</v>
      </c>
      <c r="M1932" s="19" t="s">
        <v>33</v>
      </c>
      <c r="N1932" s="19"/>
    </row>
    <row r="1933" spans="1:14" ht="15" x14ac:dyDescent="0.25">
      <c r="A1933" s="54" t="s">
        <v>34</v>
      </c>
      <c r="B1933" s="36">
        <v>0.20754223569557603</v>
      </c>
      <c r="C1933" s="37">
        <v>0</v>
      </c>
      <c r="D1933" s="37">
        <v>0</v>
      </c>
      <c r="E1933" s="38">
        <v>0</v>
      </c>
      <c r="F1933" s="37">
        <v>0</v>
      </c>
      <c r="G1933" s="39">
        <v>0</v>
      </c>
      <c r="H1933" s="40">
        <v>0.20754223569557603</v>
      </c>
      <c r="J1933" s="17">
        <v>28</v>
      </c>
      <c r="K1933" s="17" t="str">
        <f t="shared" si="59"/>
        <v>099-Comm Salaries for Elected Officials</v>
      </c>
      <c r="L1933" s="18" t="str">
        <f t="shared" si="60"/>
        <v>099</v>
      </c>
      <c r="M1933" s="19" t="s">
        <v>35</v>
      </c>
      <c r="N1933" s="19"/>
    </row>
    <row r="1934" spans="1:14" ht="15" customHeight="1" x14ac:dyDescent="0.25">
      <c r="A1934" s="54" t="s">
        <v>36</v>
      </c>
      <c r="B1934" s="36">
        <v>7.3054571346951633E-2</v>
      </c>
      <c r="C1934" s="37">
        <v>0</v>
      </c>
      <c r="D1934" s="37">
        <v>0</v>
      </c>
      <c r="E1934" s="38">
        <v>0</v>
      </c>
      <c r="F1934" s="37">
        <v>0</v>
      </c>
      <c r="G1934" s="39">
        <v>0</v>
      </c>
      <c r="H1934" s="40">
        <v>7.3054571346951633E-2</v>
      </c>
      <c r="J1934" s="17">
        <v>29</v>
      </c>
      <c r="K1934" s="17" t="str">
        <f t="shared" si="59"/>
        <v>099-Comm Salaries for Elected Officials</v>
      </c>
      <c r="L1934" s="18" t="str">
        <f t="shared" si="60"/>
        <v>099</v>
      </c>
      <c r="M1934" s="19" t="s">
        <v>37</v>
      </c>
      <c r="N1934" s="19"/>
    </row>
    <row r="1935" spans="1:14" ht="15" x14ac:dyDescent="0.25">
      <c r="A1935" s="54" t="s">
        <v>38</v>
      </c>
      <c r="B1935" s="36">
        <v>0</v>
      </c>
      <c r="C1935" s="37">
        <v>0</v>
      </c>
      <c r="D1935" s="37">
        <v>0</v>
      </c>
      <c r="E1935" s="38">
        <v>0</v>
      </c>
      <c r="F1935" s="37">
        <v>0</v>
      </c>
      <c r="G1935" s="39">
        <v>0</v>
      </c>
      <c r="H1935" s="40">
        <v>0</v>
      </c>
      <c r="J1935" s="17">
        <v>30</v>
      </c>
      <c r="K1935" s="17" t="str">
        <f t="shared" si="59"/>
        <v>099-Comm Salaries for Elected Officials</v>
      </c>
      <c r="L1935" s="18" t="str">
        <f t="shared" si="60"/>
        <v>099</v>
      </c>
      <c r="M1935" s="19" t="s">
        <v>39</v>
      </c>
      <c r="N1935" s="19"/>
    </row>
    <row r="1936" spans="1:14" ht="15" x14ac:dyDescent="0.25">
      <c r="A1936" s="54" t="s">
        <v>40</v>
      </c>
      <c r="B1936" s="36">
        <v>0</v>
      </c>
      <c r="C1936" s="37">
        <v>0</v>
      </c>
      <c r="D1936" s="37">
        <v>0</v>
      </c>
      <c r="E1936" s="38">
        <v>0</v>
      </c>
      <c r="F1936" s="37">
        <v>0</v>
      </c>
      <c r="G1936" s="39">
        <v>0</v>
      </c>
      <c r="H1936" s="40">
        <v>0</v>
      </c>
      <c r="J1936" s="17">
        <v>31</v>
      </c>
      <c r="K1936" s="17" t="str">
        <f t="shared" si="59"/>
        <v>099-Comm Salaries for Elected Officials</v>
      </c>
      <c r="L1936" s="18" t="str">
        <f t="shared" si="60"/>
        <v>099</v>
      </c>
      <c r="M1936" s="19" t="s">
        <v>41</v>
      </c>
      <c r="N1936" s="19"/>
    </row>
    <row r="1937" spans="1:14" ht="15" x14ac:dyDescent="0.25">
      <c r="A1937" s="54" t="s">
        <v>42</v>
      </c>
      <c r="B1937" s="36">
        <v>0.27255969562727123</v>
      </c>
      <c r="C1937" s="37">
        <v>0</v>
      </c>
      <c r="D1937" s="37">
        <v>0</v>
      </c>
      <c r="E1937" s="38">
        <v>0</v>
      </c>
      <c r="F1937" s="37">
        <v>0</v>
      </c>
      <c r="G1937" s="39">
        <v>0</v>
      </c>
      <c r="H1937" s="40">
        <v>0.27255969562727123</v>
      </c>
      <c r="J1937" s="17">
        <v>32</v>
      </c>
      <c r="K1937" s="17" t="str">
        <f t="shared" si="59"/>
        <v>099-Comm Salaries for Elected Officials</v>
      </c>
      <c r="L1937" s="18" t="str">
        <f t="shared" si="60"/>
        <v>099</v>
      </c>
      <c r="M1937" s="19" t="s">
        <v>43</v>
      </c>
      <c r="N1937" s="19"/>
    </row>
    <row r="1938" spans="1:14" ht="15" x14ac:dyDescent="0.25">
      <c r="A1938" s="54" t="s">
        <v>44</v>
      </c>
      <c r="B1938" s="36">
        <v>0.2443566384081135</v>
      </c>
      <c r="C1938" s="37">
        <v>0</v>
      </c>
      <c r="D1938" s="37">
        <v>0</v>
      </c>
      <c r="E1938" s="38">
        <v>0</v>
      </c>
      <c r="F1938" s="37">
        <v>0</v>
      </c>
      <c r="G1938" s="39">
        <v>0</v>
      </c>
      <c r="H1938" s="40">
        <v>0.2443566384081135</v>
      </c>
      <c r="J1938" s="17">
        <v>33</v>
      </c>
      <c r="K1938" s="17" t="str">
        <f t="shared" si="59"/>
        <v>099-Comm Salaries for Elected Officials</v>
      </c>
      <c r="L1938" s="18" t="str">
        <f t="shared" si="60"/>
        <v>099</v>
      </c>
      <c r="M1938" s="19" t="s">
        <v>45</v>
      </c>
      <c r="N1938" s="19"/>
    </row>
    <row r="1939" spans="1:14" ht="15" x14ac:dyDescent="0.25">
      <c r="A1939" s="54" t="s">
        <v>46</v>
      </c>
      <c r="B1939" s="36">
        <v>0</v>
      </c>
      <c r="C1939" s="37">
        <v>0</v>
      </c>
      <c r="D1939" s="37">
        <v>0</v>
      </c>
      <c r="E1939" s="38">
        <v>0</v>
      </c>
      <c r="F1939" s="37">
        <v>0</v>
      </c>
      <c r="G1939" s="39">
        <v>0</v>
      </c>
      <c r="H1939" s="40">
        <v>0</v>
      </c>
      <c r="J1939" s="17">
        <v>34</v>
      </c>
      <c r="K1939" s="17" t="str">
        <f t="shared" si="59"/>
        <v>099-Comm Salaries for Elected Officials</v>
      </c>
      <c r="L1939" s="18" t="str">
        <f t="shared" si="60"/>
        <v>099</v>
      </c>
      <c r="M1939" s="19" t="s">
        <v>47</v>
      </c>
      <c r="N1939" s="19"/>
    </row>
    <row r="1940" spans="1:14" ht="15" x14ac:dyDescent="0.25">
      <c r="A1940" s="54" t="s">
        <v>48</v>
      </c>
      <c r="B1940" s="36">
        <v>0</v>
      </c>
      <c r="C1940" s="37">
        <v>0</v>
      </c>
      <c r="D1940" s="37">
        <v>0</v>
      </c>
      <c r="E1940" s="38">
        <v>0</v>
      </c>
      <c r="F1940" s="37">
        <v>0</v>
      </c>
      <c r="G1940" s="39">
        <v>0</v>
      </c>
      <c r="H1940" s="40">
        <v>0</v>
      </c>
      <c r="J1940" s="17">
        <v>35</v>
      </c>
      <c r="K1940" s="17" t="str">
        <f t="shared" si="59"/>
        <v>099-Comm Salaries for Elected Officials</v>
      </c>
      <c r="L1940" s="18" t="str">
        <f t="shared" si="60"/>
        <v>099</v>
      </c>
      <c r="M1940" s="56" t="s">
        <v>49</v>
      </c>
      <c r="N1940" s="19"/>
    </row>
    <row r="1941" spans="1:14" ht="15" x14ac:dyDescent="0.25">
      <c r="A1941" s="54" t="s">
        <v>50</v>
      </c>
      <c r="B1941" s="36">
        <v>0.11798894103721047</v>
      </c>
      <c r="C1941" s="37">
        <v>0</v>
      </c>
      <c r="D1941" s="37">
        <v>0</v>
      </c>
      <c r="E1941" s="38">
        <v>0</v>
      </c>
      <c r="F1941" s="37">
        <v>0</v>
      </c>
      <c r="G1941" s="39">
        <v>0</v>
      </c>
      <c r="H1941" s="40">
        <v>0.11798894103721047</v>
      </c>
      <c r="J1941" s="17">
        <v>36</v>
      </c>
      <c r="K1941" s="17" t="str">
        <f t="shared" si="59"/>
        <v>099-Comm Salaries for Elected Officials</v>
      </c>
      <c r="L1941" s="18" t="str">
        <f t="shared" si="60"/>
        <v>099</v>
      </c>
      <c r="M1941" s="19" t="s">
        <v>51</v>
      </c>
      <c r="N1941" s="19"/>
    </row>
    <row r="1942" spans="1:14" ht="15" x14ac:dyDescent="0.25">
      <c r="A1942" s="54" t="s">
        <v>52</v>
      </c>
      <c r="B1942" s="36">
        <v>0</v>
      </c>
      <c r="C1942" s="37">
        <v>0</v>
      </c>
      <c r="D1942" s="37">
        <v>0</v>
      </c>
      <c r="E1942" s="38">
        <v>0</v>
      </c>
      <c r="F1942" s="37">
        <v>0</v>
      </c>
      <c r="G1942" s="39">
        <v>0</v>
      </c>
      <c r="H1942" s="40">
        <v>0</v>
      </c>
      <c r="J1942" s="17">
        <v>37</v>
      </c>
      <c r="K1942" s="17" t="str">
        <f t="shared" si="59"/>
        <v>099-Comm Salaries for Elected Officials</v>
      </c>
      <c r="L1942" s="18" t="str">
        <f t="shared" si="60"/>
        <v>099</v>
      </c>
      <c r="M1942" s="56" t="s">
        <v>53</v>
      </c>
      <c r="N1942" s="19"/>
    </row>
    <row r="1943" spans="1:14" ht="15" x14ac:dyDescent="0.25">
      <c r="A1943" s="54" t="s">
        <v>54</v>
      </c>
      <c r="B1943" s="36">
        <v>0.20618081491635451</v>
      </c>
      <c r="C1943" s="37">
        <v>0</v>
      </c>
      <c r="D1943" s="37">
        <v>0</v>
      </c>
      <c r="E1943" s="38">
        <v>0</v>
      </c>
      <c r="F1943" s="37">
        <v>0</v>
      </c>
      <c r="G1943" s="39">
        <v>0</v>
      </c>
      <c r="H1943" s="40">
        <v>0.20618081491635451</v>
      </c>
      <c r="J1943" s="17">
        <v>38</v>
      </c>
      <c r="K1943" s="17" t="str">
        <f t="shared" si="59"/>
        <v>099-Comm Salaries for Elected Officials</v>
      </c>
      <c r="L1943" s="18" t="str">
        <f t="shared" si="60"/>
        <v>099</v>
      </c>
      <c r="M1943" s="19" t="s">
        <v>55</v>
      </c>
      <c r="N1943" s="19"/>
    </row>
    <row r="1944" spans="1:14" ht="15" x14ac:dyDescent="0.25">
      <c r="A1944" s="54" t="s">
        <v>56</v>
      </c>
      <c r="B1944" s="36">
        <v>39.59729729729731</v>
      </c>
      <c r="C1944" s="37">
        <v>0</v>
      </c>
      <c r="D1944" s="37">
        <v>0</v>
      </c>
      <c r="E1944" s="38">
        <v>0</v>
      </c>
      <c r="F1944" s="37">
        <v>8</v>
      </c>
      <c r="G1944" s="39">
        <v>8</v>
      </c>
      <c r="H1944" s="40">
        <v>47.59729729729731</v>
      </c>
      <c r="J1944" s="17">
        <v>39</v>
      </c>
      <c r="K1944" s="17" t="str">
        <f t="shared" si="59"/>
        <v>099-Comm Salaries for Elected Officials</v>
      </c>
      <c r="L1944" s="18" t="str">
        <f t="shared" si="60"/>
        <v>099</v>
      </c>
      <c r="M1944" s="19" t="s">
        <v>57</v>
      </c>
      <c r="N1944" s="19"/>
    </row>
    <row r="1945" spans="1:14" ht="15" x14ac:dyDescent="0.25">
      <c r="A1945" s="54" t="s">
        <v>58</v>
      </c>
      <c r="B1945" s="36">
        <v>0.50222247689151023</v>
      </c>
      <c r="C1945" s="37">
        <v>0</v>
      </c>
      <c r="D1945" s="37">
        <v>0</v>
      </c>
      <c r="E1945" s="38">
        <v>0</v>
      </c>
      <c r="F1945" s="37">
        <v>0</v>
      </c>
      <c r="G1945" s="39">
        <v>0</v>
      </c>
      <c r="H1945" s="40">
        <v>0.50222247689151023</v>
      </c>
      <c r="J1945" s="17">
        <v>40</v>
      </c>
      <c r="K1945" s="17" t="str">
        <f t="shared" si="59"/>
        <v>099-Comm Salaries for Elected Officials</v>
      </c>
      <c r="L1945" s="18" t="str">
        <f t="shared" si="60"/>
        <v>099</v>
      </c>
      <c r="M1945" s="19" t="s">
        <v>59</v>
      </c>
      <c r="N1945" s="19"/>
    </row>
    <row r="1946" spans="1:14" ht="15" x14ac:dyDescent="0.25">
      <c r="A1946" s="54" t="s">
        <v>60</v>
      </c>
      <c r="B1946" s="36">
        <v>0</v>
      </c>
      <c r="C1946" s="37">
        <v>0</v>
      </c>
      <c r="D1946" s="37">
        <v>0</v>
      </c>
      <c r="E1946" s="38">
        <v>0</v>
      </c>
      <c r="F1946" s="37">
        <v>0</v>
      </c>
      <c r="G1946" s="39">
        <v>0</v>
      </c>
      <c r="H1946" s="40">
        <v>0</v>
      </c>
      <c r="J1946" s="17">
        <v>41</v>
      </c>
      <c r="K1946" s="17" t="str">
        <f t="shared" si="59"/>
        <v>099-Comm Salaries for Elected Officials</v>
      </c>
      <c r="L1946" s="18" t="str">
        <f t="shared" si="60"/>
        <v>099</v>
      </c>
      <c r="M1946" s="56" t="s">
        <v>61</v>
      </c>
      <c r="N1946" s="19"/>
    </row>
    <row r="1947" spans="1:14" ht="15" x14ac:dyDescent="0.25">
      <c r="A1947" s="54" t="s">
        <v>62</v>
      </c>
      <c r="B1947" s="36">
        <v>0</v>
      </c>
      <c r="C1947" s="37">
        <v>0</v>
      </c>
      <c r="D1947" s="37">
        <v>0</v>
      </c>
      <c r="E1947" s="38">
        <v>0</v>
      </c>
      <c r="F1947" s="37">
        <v>0</v>
      </c>
      <c r="G1947" s="39">
        <v>0</v>
      </c>
      <c r="H1947" s="40">
        <v>0</v>
      </c>
      <c r="J1947" s="17">
        <v>42</v>
      </c>
      <c r="K1947" s="17" t="str">
        <f t="shared" si="59"/>
        <v>099-Comm Salaries for Elected Officials</v>
      </c>
      <c r="L1947" s="18" t="str">
        <f t="shared" si="60"/>
        <v>099</v>
      </c>
      <c r="M1947" s="56" t="s">
        <v>63</v>
      </c>
      <c r="N1947" s="19"/>
    </row>
    <row r="1948" spans="1:14" ht="15" customHeight="1" x14ac:dyDescent="0.2">
      <c r="A1948" s="43"/>
      <c r="B1948" s="36"/>
      <c r="C1948" s="37"/>
      <c r="D1948" s="37"/>
      <c r="E1948" s="38"/>
      <c r="F1948" s="37"/>
      <c r="G1948" s="39"/>
      <c r="H1948" s="40"/>
      <c r="J1948" s="17">
        <v>43</v>
      </c>
      <c r="K1948" s="17" t="str">
        <f t="shared" si="59"/>
        <v>099-Comm Salaries for Elected Officials</v>
      </c>
      <c r="L1948" s="18" t="str">
        <f t="shared" si="60"/>
        <v>099</v>
      </c>
      <c r="M1948" s="19"/>
      <c r="N1948" s="19"/>
    </row>
    <row r="1949" spans="1:14" x14ac:dyDescent="0.2">
      <c r="A1949" s="44" t="s">
        <v>64</v>
      </c>
      <c r="B1949" s="45">
        <v>41.267245157764712</v>
      </c>
      <c r="C1949" s="46">
        <v>0</v>
      </c>
      <c r="D1949" s="46">
        <v>0</v>
      </c>
      <c r="E1949" s="47">
        <v>0</v>
      </c>
      <c r="F1949" s="46">
        <v>8</v>
      </c>
      <c r="G1949" s="48">
        <v>8</v>
      </c>
      <c r="H1949" s="49">
        <v>49.267245157764712</v>
      </c>
      <c r="J1949" s="17">
        <v>44</v>
      </c>
      <c r="K1949" s="17" t="str">
        <f t="shared" si="59"/>
        <v>099-Comm Salaries for Elected Officials</v>
      </c>
      <c r="L1949" s="18" t="str">
        <f t="shared" si="60"/>
        <v>099</v>
      </c>
      <c r="M1949" s="19"/>
      <c r="N1949" s="19"/>
    </row>
    <row r="1950" spans="1:14" x14ac:dyDescent="0.2">
      <c r="A1950" s="57"/>
      <c r="B1950" s="39"/>
      <c r="C1950" s="51"/>
      <c r="D1950" s="51"/>
      <c r="E1950" s="52"/>
      <c r="F1950" s="51"/>
      <c r="G1950" s="39"/>
      <c r="H1950" s="53"/>
      <c r="J1950" s="17">
        <v>45</v>
      </c>
      <c r="K1950" s="17" t="str">
        <f t="shared" si="59"/>
        <v>099-Comm Salaries for Elected Officials</v>
      </c>
      <c r="L1950" s="18" t="str">
        <f t="shared" si="60"/>
        <v>099</v>
      </c>
      <c r="M1950" s="19"/>
      <c r="N1950" s="19"/>
    </row>
    <row r="1951" spans="1:14" ht="15" x14ac:dyDescent="0.25">
      <c r="A1951" s="54" t="s">
        <v>65</v>
      </c>
      <c r="B1951" s="36">
        <v>1.2415568965992916</v>
      </c>
      <c r="C1951" s="37">
        <v>0</v>
      </c>
      <c r="D1951" s="37">
        <v>0</v>
      </c>
      <c r="E1951" s="38">
        <v>0</v>
      </c>
      <c r="F1951" s="37">
        <v>0</v>
      </c>
      <c r="G1951" s="39">
        <v>0</v>
      </c>
      <c r="H1951" s="40">
        <v>1.2415568965992916</v>
      </c>
      <c r="J1951" s="17">
        <v>46</v>
      </c>
      <c r="K1951" s="17" t="str">
        <f t="shared" si="59"/>
        <v>099-Comm Salaries for Elected Officials</v>
      </c>
      <c r="L1951" s="18" t="str">
        <f t="shared" si="60"/>
        <v>099</v>
      </c>
      <c r="M1951" s="19"/>
      <c r="N1951" s="19"/>
    </row>
    <row r="1952" spans="1:14" ht="15" x14ac:dyDescent="0.25">
      <c r="A1952" s="54" t="s">
        <v>66</v>
      </c>
      <c r="B1952" s="36">
        <v>1.2481291544628847</v>
      </c>
      <c r="C1952" s="37">
        <v>0</v>
      </c>
      <c r="D1952" s="37">
        <v>0</v>
      </c>
      <c r="E1952" s="38">
        <v>0</v>
      </c>
      <c r="F1952" s="37">
        <v>0</v>
      </c>
      <c r="G1952" s="39">
        <v>0</v>
      </c>
      <c r="H1952" s="40">
        <v>1.2481291544628847</v>
      </c>
      <c r="J1952" s="17">
        <v>47</v>
      </c>
      <c r="K1952" s="17" t="str">
        <f t="shared" si="59"/>
        <v>099-Comm Salaries for Elected Officials</v>
      </c>
      <c r="L1952" s="18" t="str">
        <f t="shared" si="60"/>
        <v>099</v>
      </c>
      <c r="M1952" s="19"/>
      <c r="N1952" s="19"/>
    </row>
    <row r="1953" spans="1:14" ht="15" x14ac:dyDescent="0.25">
      <c r="A1953" s="54" t="s">
        <v>67</v>
      </c>
      <c r="B1953" s="36">
        <v>33.578364835288745</v>
      </c>
      <c r="C1953" s="37">
        <v>0</v>
      </c>
      <c r="D1953" s="37">
        <v>0</v>
      </c>
      <c r="E1953" s="38">
        <v>0</v>
      </c>
      <c r="F1953" s="37">
        <v>0</v>
      </c>
      <c r="G1953" s="39">
        <v>0</v>
      </c>
      <c r="H1953" s="40">
        <v>33.578364835288745</v>
      </c>
      <c r="J1953" s="17">
        <v>48</v>
      </c>
      <c r="K1953" s="17" t="str">
        <f t="shared" si="59"/>
        <v>099-Comm Salaries for Elected Officials</v>
      </c>
      <c r="L1953" s="18" t="str">
        <f t="shared" si="60"/>
        <v>099</v>
      </c>
      <c r="M1953" s="19"/>
      <c r="N1953" s="19"/>
    </row>
    <row r="1954" spans="1:14" ht="15" customHeight="1" x14ac:dyDescent="0.25">
      <c r="A1954" s="54" t="s">
        <v>68</v>
      </c>
      <c r="B1954" s="36">
        <v>3.8943188759926695E-2</v>
      </c>
      <c r="C1954" s="37">
        <v>0</v>
      </c>
      <c r="D1954" s="37">
        <v>0</v>
      </c>
      <c r="E1954" s="38">
        <v>0</v>
      </c>
      <c r="F1954" s="37">
        <v>0</v>
      </c>
      <c r="G1954" s="39">
        <v>0</v>
      </c>
      <c r="H1954" s="40">
        <v>3.8943188759926695E-2</v>
      </c>
      <c r="J1954" s="17">
        <v>49</v>
      </c>
      <c r="K1954" s="17" t="str">
        <f t="shared" si="59"/>
        <v>099-Comm Salaries for Elected Officials</v>
      </c>
      <c r="L1954" s="18" t="str">
        <f t="shared" si="60"/>
        <v>099</v>
      </c>
      <c r="M1954" s="19"/>
      <c r="N1954" s="19"/>
    </row>
    <row r="1955" spans="1:14" ht="15" x14ac:dyDescent="0.25">
      <c r="A1955" s="54" t="s">
        <v>69</v>
      </c>
      <c r="B1955" s="36">
        <v>3.1636518229126507</v>
      </c>
      <c r="C1955" s="37">
        <v>0</v>
      </c>
      <c r="D1955" s="37">
        <v>0</v>
      </c>
      <c r="E1955" s="38">
        <v>0</v>
      </c>
      <c r="F1955" s="37">
        <v>0</v>
      </c>
      <c r="G1955" s="39">
        <v>0</v>
      </c>
      <c r="H1955" s="40">
        <v>3.1636518229126507</v>
      </c>
      <c r="J1955" s="17">
        <v>50</v>
      </c>
      <c r="K1955" s="17" t="str">
        <f t="shared" si="59"/>
        <v>099-Comm Salaries for Elected Officials</v>
      </c>
      <c r="L1955" s="18" t="str">
        <f t="shared" si="60"/>
        <v>099</v>
      </c>
      <c r="M1955" s="19"/>
      <c r="N1955" s="19"/>
    </row>
    <row r="1956" spans="1:14" ht="15" x14ac:dyDescent="0.25">
      <c r="A1956" s="54" t="s">
        <v>70</v>
      </c>
      <c r="B1956" s="36">
        <v>0.11503231188824502</v>
      </c>
      <c r="C1956" s="37">
        <v>0</v>
      </c>
      <c r="D1956" s="37">
        <v>0</v>
      </c>
      <c r="E1956" s="38">
        <v>0</v>
      </c>
      <c r="F1956" s="37">
        <v>0</v>
      </c>
      <c r="G1956" s="39">
        <v>0</v>
      </c>
      <c r="H1956" s="40">
        <v>0.11503231188824502</v>
      </c>
      <c r="J1956" s="17">
        <v>51</v>
      </c>
      <c r="K1956" s="17" t="str">
        <f t="shared" si="59"/>
        <v>099-Comm Salaries for Elected Officials</v>
      </c>
      <c r="L1956" s="18" t="str">
        <f t="shared" si="60"/>
        <v>099</v>
      </c>
      <c r="M1956" s="19"/>
      <c r="N1956" s="19"/>
    </row>
    <row r="1957" spans="1:14" ht="15" customHeight="1" x14ac:dyDescent="0.25">
      <c r="A1957" s="54" t="s">
        <v>71</v>
      </c>
      <c r="B1957" s="36">
        <v>1.7763568394002505E-15</v>
      </c>
      <c r="C1957" s="37">
        <v>0</v>
      </c>
      <c r="D1957" s="37">
        <v>0</v>
      </c>
      <c r="E1957" s="38">
        <v>0</v>
      </c>
      <c r="F1957" s="37">
        <v>0</v>
      </c>
      <c r="G1957" s="39">
        <v>0</v>
      </c>
      <c r="H1957" s="40">
        <v>1.7763568394002505E-15</v>
      </c>
      <c r="J1957" s="17">
        <v>52</v>
      </c>
      <c r="K1957" s="17" t="str">
        <f t="shared" si="59"/>
        <v>099-Comm Salaries for Elected Officials</v>
      </c>
      <c r="L1957" s="18" t="str">
        <f t="shared" si="60"/>
        <v>099</v>
      </c>
      <c r="M1957" s="19"/>
      <c r="N1957" s="19"/>
    </row>
    <row r="1958" spans="1:14" ht="15" x14ac:dyDescent="0.25">
      <c r="A1958" s="54" t="s">
        <v>72</v>
      </c>
      <c r="B1958" s="36">
        <v>4.3677458766035432E-2</v>
      </c>
      <c r="C1958" s="37">
        <v>0</v>
      </c>
      <c r="D1958" s="37">
        <v>0</v>
      </c>
      <c r="E1958" s="38">
        <v>0</v>
      </c>
      <c r="F1958" s="37">
        <v>0</v>
      </c>
      <c r="G1958" s="39">
        <v>0</v>
      </c>
      <c r="H1958" s="40">
        <v>4.3677458766035432E-2</v>
      </c>
      <c r="J1958" s="17">
        <v>53</v>
      </c>
      <c r="K1958" s="17" t="str">
        <f t="shared" si="59"/>
        <v>099-Comm Salaries for Elected Officials</v>
      </c>
      <c r="L1958" s="18" t="str">
        <f t="shared" si="60"/>
        <v>099</v>
      </c>
      <c r="M1958" s="19"/>
      <c r="N1958" s="19"/>
    </row>
    <row r="1959" spans="1:14" ht="15" x14ac:dyDescent="0.25">
      <c r="A1959" s="54" t="s">
        <v>73</v>
      </c>
      <c r="B1959" s="36">
        <v>0.16428985968850635</v>
      </c>
      <c r="C1959" s="37">
        <v>0</v>
      </c>
      <c r="D1959" s="37">
        <v>0</v>
      </c>
      <c r="E1959" s="38">
        <v>0</v>
      </c>
      <c r="F1959" s="37">
        <v>0</v>
      </c>
      <c r="G1959" s="39">
        <v>0</v>
      </c>
      <c r="H1959" s="40">
        <v>0.16428985968850635</v>
      </c>
      <c r="J1959" s="17">
        <v>54</v>
      </c>
      <c r="K1959" s="17" t="str">
        <f t="shared" si="59"/>
        <v>099-Comm Salaries for Elected Officials</v>
      </c>
      <c r="L1959" s="18" t="str">
        <f t="shared" si="60"/>
        <v>099</v>
      </c>
      <c r="M1959" s="19"/>
      <c r="N1959" s="19"/>
    </row>
    <row r="1960" spans="1:14" ht="15" customHeight="1" x14ac:dyDescent="0.25">
      <c r="A1960" s="54" t="s">
        <v>74</v>
      </c>
      <c r="B1960" s="36">
        <v>0.78283445326817347</v>
      </c>
      <c r="C1960" s="37">
        <v>0</v>
      </c>
      <c r="D1960" s="37">
        <v>0</v>
      </c>
      <c r="E1960" s="38">
        <v>0</v>
      </c>
      <c r="F1960" s="37">
        <v>0</v>
      </c>
      <c r="G1960" s="39">
        <v>0</v>
      </c>
      <c r="H1960" s="40">
        <v>0.78283445326817347</v>
      </c>
      <c r="J1960" s="17">
        <v>55</v>
      </c>
      <c r="K1960" s="17" t="str">
        <f t="shared" si="59"/>
        <v>099-Comm Salaries for Elected Officials</v>
      </c>
      <c r="L1960" s="18" t="str">
        <f t="shared" si="60"/>
        <v>099</v>
      </c>
      <c r="M1960" s="19"/>
      <c r="N1960" s="19"/>
    </row>
    <row r="1961" spans="1:14" ht="15" x14ac:dyDescent="0.25">
      <c r="A1961" s="54" t="s">
        <v>75</v>
      </c>
      <c r="B1961" s="36">
        <v>0</v>
      </c>
      <c r="C1961" s="37">
        <v>0</v>
      </c>
      <c r="D1961" s="37">
        <v>0</v>
      </c>
      <c r="E1961" s="38">
        <v>0</v>
      </c>
      <c r="F1961" s="37">
        <v>0</v>
      </c>
      <c r="G1961" s="39">
        <v>0</v>
      </c>
      <c r="H1961" s="40">
        <v>0</v>
      </c>
      <c r="J1961" s="17">
        <v>56</v>
      </c>
      <c r="K1961" s="17" t="str">
        <f t="shared" si="59"/>
        <v>099-Comm Salaries for Elected Officials</v>
      </c>
      <c r="L1961" s="18" t="str">
        <f t="shared" si="60"/>
        <v>099</v>
      </c>
      <c r="M1961" s="19"/>
      <c r="N1961" s="19"/>
    </row>
    <row r="1962" spans="1:14" ht="15" x14ac:dyDescent="0.25">
      <c r="A1962" s="54" t="s">
        <v>76</v>
      </c>
      <c r="B1962" s="36">
        <v>2.0846266949844794</v>
      </c>
      <c r="C1962" s="37">
        <v>0</v>
      </c>
      <c r="D1962" s="37">
        <v>0</v>
      </c>
      <c r="E1962" s="38">
        <v>0</v>
      </c>
      <c r="F1962" s="37">
        <v>0</v>
      </c>
      <c r="G1962" s="39">
        <v>0</v>
      </c>
      <c r="H1962" s="40">
        <v>2.0846266949844794</v>
      </c>
      <c r="J1962" s="17">
        <v>57</v>
      </c>
      <c r="K1962" s="17" t="str">
        <f t="shared" si="59"/>
        <v>099-Comm Salaries for Elected Officials</v>
      </c>
      <c r="L1962" s="18" t="str">
        <f t="shared" si="60"/>
        <v>099</v>
      </c>
      <c r="M1962" s="19"/>
      <c r="N1962" s="19"/>
    </row>
    <row r="1963" spans="1:14" ht="15" x14ac:dyDescent="0.25">
      <c r="A1963" s="54" t="s">
        <v>77</v>
      </c>
      <c r="B1963" s="36">
        <v>2.5645580465535773</v>
      </c>
      <c r="C1963" s="37">
        <v>0</v>
      </c>
      <c r="D1963" s="37">
        <v>0</v>
      </c>
      <c r="E1963" s="38">
        <v>0</v>
      </c>
      <c r="F1963" s="37">
        <v>0</v>
      </c>
      <c r="G1963" s="39">
        <v>0</v>
      </c>
      <c r="H1963" s="40">
        <v>2.5645580465535773</v>
      </c>
      <c r="J1963" s="17">
        <v>58</v>
      </c>
      <c r="K1963" s="17" t="str">
        <f t="shared" si="59"/>
        <v>099-Comm Salaries for Elected Officials</v>
      </c>
      <c r="L1963" s="18" t="str">
        <f t="shared" si="60"/>
        <v>099</v>
      </c>
      <c r="M1963" s="19"/>
      <c r="N1963" s="19"/>
    </row>
    <row r="1964" spans="1:14" ht="15" x14ac:dyDescent="0.25">
      <c r="A1964" s="54" t="s">
        <v>78</v>
      </c>
      <c r="B1964" s="36">
        <v>32.679014251732113</v>
      </c>
      <c r="C1964" s="37">
        <v>0</v>
      </c>
      <c r="D1964" s="37">
        <v>0</v>
      </c>
      <c r="E1964" s="38">
        <v>0</v>
      </c>
      <c r="F1964" s="37">
        <v>0</v>
      </c>
      <c r="G1964" s="39">
        <v>0</v>
      </c>
      <c r="H1964" s="40">
        <v>32.679014251732113</v>
      </c>
      <c r="J1964" s="17">
        <v>59</v>
      </c>
      <c r="K1964" s="17" t="str">
        <f t="shared" si="59"/>
        <v>099-Comm Salaries for Elected Officials</v>
      </c>
      <c r="L1964" s="18" t="str">
        <f t="shared" si="60"/>
        <v>099</v>
      </c>
      <c r="M1964" s="19"/>
      <c r="N1964" s="19"/>
    </row>
    <row r="1965" spans="1:14" ht="15" x14ac:dyDescent="0.25">
      <c r="A1965" s="54" t="s">
        <v>79</v>
      </c>
      <c r="B1965" s="36">
        <v>7.1300702469975068</v>
      </c>
      <c r="C1965" s="37">
        <v>0</v>
      </c>
      <c r="D1965" s="37">
        <v>0</v>
      </c>
      <c r="E1965" s="38">
        <v>0</v>
      </c>
      <c r="F1965" s="37">
        <v>0</v>
      </c>
      <c r="G1965" s="39">
        <v>0</v>
      </c>
      <c r="H1965" s="40">
        <v>7.1300702469975068</v>
      </c>
      <c r="J1965" s="17">
        <v>60</v>
      </c>
      <c r="K1965" s="17" t="str">
        <f t="shared" si="59"/>
        <v>099-Comm Salaries for Elected Officials</v>
      </c>
      <c r="L1965" s="18" t="str">
        <f t="shared" si="60"/>
        <v>099</v>
      </c>
      <c r="M1965" s="19"/>
      <c r="N1965" s="19"/>
    </row>
    <row r="1966" spans="1:14" ht="15" x14ac:dyDescent="0.25">
      <c r="A1966" s="54"/>
      <c r="B1966" s="36"/>
      <c r="C1966" s="37"/>
      <c r="D1966" s="37"/>
      <c r="E1966" s="38"/>
      <c r="F1966" s="37"/>
      <c r="G1966" s="39"/>
      <c r="H1966" s="40"/>
      <c r="J1966" s="17">
        <v>61</v>
      </c>
      <c r="K1966" s="17" t="str">
        <f t="shared" si="59"/>
        <v>099-Comm Salaries for Elected Officials</v>
      </c>
      <c r="L1966" s="18" t="str">
        <f t="shared" si="60"/>
        <v>099</v>
      </c>
      <c r="M1966" s="19"/>
      <c r="N1966" s="19"/>
    </row>
    <row r="1967" spans="1:14" x14ac:dyDescent="0.2">
      <c r="A1967" s="44" t="s">
        <v>80</v>
      </c>
      <c r="B1967" s="45">
        <v>84.834749221902129</v>
      </c>
      <c r="C1967" s="46">
        <v>0</v>
      </c>
      <c r="D1967" s="46">
        <v>0</v>
      </c>
      <c r="E1967" s="47">
        <v>0</v>
      </c>
      <c r="F1967" s="46">
        <v>0</v>
      </c>
      <c r="G1967" s="48">
        <v>0</v>
      </c>
      <c r="H1967" s="49">
        <v>84.834749221902129</v>
      </c>
      <c r="J1967" s="17">
        <v>62</v>
      </c>
      <c r="K1967" s="17" t="str">
        <f t="shared" si="59"/>
        <v>099-Comm Salaries for Elected Officials</v>
      </c>
      <c r="L1967" s="18" t="str">
        <f t="shared" si="60"/>
        <v>099</v>
      </c>
      <c r="M1967" s="19"/>
      <c r="N1967" s="19"/>
    </row>
    <row r="1968" spans="1:14" ht="15" x14ac:dyDescent="0.25">
      <c r="A1968" s="54"/>
      <c r="B1968" s="36"/>
      <c r="C1968" s="37"/>
      <c r="D1968" s="37"/>
      <c r="E1968" s="38"/>
      <c r="F1968" s="37"/>
      <c r="G1968" s="39"/>
      <c r="H1968" s="40"/>
      <c r="J1968" s="17">
        <v>63</v>
      </c>
      <c r="K1968" s="17" t="str">
        <f t="shared" si="59"/>
        <v>099-Comm Salaries for Elected Officials</v>
      </c>
      <c r="L1968" s="18" t="str">
        <f t="shared" si="60"/>
        <v>099</v>
      </c>
      <c r="M1968" s="19"/>
      <c r="N1968" s="19"/>
    </row>
    <row r="1969" spans="1:14" ht="15" x14ac:dyDescent="0.25">
      <c r="A1969" s="54" t="s">
        <v>81</v>
      </c>
      <c r="B1969" s="36">
        <v>0.35043653382337669</v>
      </c>
      <c r="C1969" s="37">
        <v>0</v>
      </c>
      <c r="D1969" s="37">
        <v>0</v>
      </c>
      <c r="E1969" s="38">
        <v>0</v>
      </c>
      <c r="F1969" s="37">
        <v>0</v>
      </c>
      <c r="G1969" s="39">
        <v>0</v>
      </c>
      <c r="H1969" s="40">
        <v>0.35043653382337669</v>
      </c>
      <c r="J1969" s="17">
        <v>64</v>
      </c>
      <c r="K1969" s="17" t="str">
        <f t="shared" si="59"/>
        <v>099-Comm Salaries for Elected Officials</v>
      </c>
      <c r="L1969" s="18" t="str">
        <f t="shared" si="60"/>
        <v>099</v>
      </c>
      <c r="M1969" s="19"/>
      <c r="N1969" s="19"/>
    </row>
    <row r="1970" spans="1:14" ht="15" customHeight="1" x14ac:dyDescent="0.2">
      <c r="A1970" s="44" t="s">
        <v>82</v>
      </c>
      <c r="B1970" s="45">
        <v>0.35043653382337669</v>
      </c>
      <c r="C1970" s="46">
        <v>0</v>
      </c>
      <c r="D1970" s="46">
        <v>0</v>
      </c>
      <c r="E1970" s="47">
        <v>0</v>
      </c>
      <c r="F1970" s="46">
        <v>0</v>
      </c>
      <c r="G1970" s="48">
        <v>0</v>
      </c>
      <c r="H1970" s="49">
        <v>0.35043653382337669</v>
      </c>
      <c r="J1970" s="17">
        <v>65</v>
      </c>
      <c r="K1970" s="17" t="str">
        <f t="shared" si="59"/>
        <v>099-Comm Salaries for Elected Officials</v>
      </c>
      <c r="L1970" s="18" t="str">
        <f t="shared" si="60"/>
        <v>099</v>
      </c>
      <c r="M1970" s="19"/>
      <c r="N1970" s="19"/>
    </row>
    <row r="1971" spans="1:14" ht="15" customHeight="1" x14ac:dyDescent="0.25">
      <c r="A1971" s="54"/>
      <c r="B1971" s="54"/>
      <c r="C1971" s="54"/>
      <c r="D1971" s="54"/>
      <c r="E1971" s="54"/>
      <c r="F1971" s="54"/>
      <c r="G1971" s="54"/>
      <c r="H1971" s="54"/>
      <c r="J1971" s="17">
        <v>66</v>
      </c>
      <c r="K1971" s="17" t="str">
        <f t="shared" si="59"/>
        <v>099-Comm Salaries for Elected Officials</v>
      </c>
      <c r="L1971" s="18" t="str">
        <f t="shared" si="60"/>
        <v>099</v>
      </c>
      <c r="M1971" s="19"/>
      <c r="N1971" s="19"/>
    </row>
    <row r="1972" spans="1:14" x14ac:dyDescent="0.2">
      <c r="A1972" s="58"/>
      <c r="B1972" s="39"/>
      <c r="C1972" s="51"/>
      <c r="D1972" s="51"/>
      <c r="E1972" s="52"/>
      <c r="F1972" s="51"/>
      <c r="G1972" s="39"/>
      <c r="H1972" s="53"/>
      <c r="J1972" s="17">
        <v>67</v>
      </c>
      <c r="K1972" s="17" t="str">
        <f t="shared" si="59"/>
        <v>099-Comm Salaries for Elected Officials</v>
      </c>
      <c r="L1972" s="18" t="str">
        <f t="shared" si="60"/>
        <v>099</v>
      </c>
      <c r="M1972" s="19"/>
      <c r="N1972" s="19"/>
    </row>
    <row r="1973" spans="1:14" x14ac:dyDescent="0.2">
      <c r="A1973" s="59" t="s">
        <v>83</v>
      </c>
      <c r="B1973" s="60">
        <v>163.81264223426464</v>
      </c>
      <c r="C1973" s="61">
        <v>0</v>
      </c>
      <c r="D1973" s="61">
        <v>-1</v>
      </c>
      <c r="E1973" s="62">
        <v>0</v>
      </c>
      <c r="F1973" s="61">
        <v>10</v>
      </c>
      <c r="G1973" s="60">
        <v>9</v>
      </c>
      <c r="H1973" s="63">
        <v>172.81264223426464</v>
      </c>
      <c r="J1973" s="17">
        <v>68</v>
      </c>
      <c r="K1973" s="17" t="str">
        <f t="shared" si="59"/>
        <v>099-Comm Salaries for Elected Officials</v>
      </c>
      <c r="L1973" s="18" t="str">
        <f t="shared" si="60"/>
        <v>099</v>
      </c>
      <c r="M1973" s="19"/>
      <c r="N1973" s="19"/>
    </row>
    <row r="1974" spans="1:14" x14ac:dyDescent="0.2">
      <c r="A1974" s="64"/>
      <c r="B1974" s="65"/>
      <c r="C1974" s="65"/>
      <c r="D1974" s="65"/>
      <c r="E1974" s="65"/>
      <c r="F1974" s="65"/>
      <c r="G1974" s="65"/>
      <c r="H1974" s="65"/>
      <c r="J1974" s="17">
        <v>1</v>
      </c>
      <c r="K1974" s="17" t="str">
        <f>IF(J1974=7,A1713,IF(J1974&gt;7,K1964,""))</f>
        <v/>
      </c>
      <c r="L1974" s="18" t="str">
        <f t="shared" si="60"/>
        <v/>
      </c>
      <c r="M1974" s="19"/>
      <c r="N1974" s="19"/>
    </row>
    <row r="1975" spans="1:14" x14ac:dyDescent="0.2">
      <c r="A1975" s="64"/>
      <c r="B1975" s="65"/>
      <c r="C1975" s="65"/>
      <c r="D1975" s="65"/>
      <c r="E1975" s="65"/>
      <c r="F1975" s="65"/>
      <c r="G1975" s="65"/>
      <c r="H1975" s="65"/>
      <c r="J1975" s="17">
        <v>2</v>
      </c>
      <c r="K1975" s="17" t="str">
        <f>IF(J1975=7,A1714,IF(J1975&gt;7,K1974,""))</f>
        <v/>
      </c>
      <c r="L1975" s="18" t="str">
        <f t="shared" si="60"/>
        <v/>
      </c>
      <c r="M1975" s="19"/>
      <c r="N1975" s="19"/>
    </row>
    <row r="1976" spans="1:14" ht="15" x14ac:dyDescent="0.25">
      <c r="A1976"/>
      <c r="B1976"/>
      <c r="C1976"/>
      <c r="D1976"/>
      <c r="E1976"/>
      <c r="F1976"/>
      <c r="G1976"/>
      <c r="H1976"/>
      <c r="J1976" s="17">
        <v>3</v>
      </c>
      <c r="K1976" s="17" t="str">
        <f>IF(J1976=7,A1715,IF(J1976&gt;7,K1975,""))</f>
        <v/>
      </c>
      <c r="L1976" s="18" t="str">
        <f t="shared" si="60"/>
        <v/>
      </c>
      <c r="M1976" s="19"/>
      <c r="N1976" s="19"/>
    </row>
    <row r="1977" spans="1:14" ht="15" x14ac:dyDescent="0.25">
      <c r="A1977"/>
      <c r="B1977"/>
      <c r="C1977"/>
      <c r="D1977"/>
      <c r="E1977"/>
      <c r="F1977"/>
      <c r="G1977"/>
      <c r="H1977"/>
      <c r="J1977" s="17">
        <v>4</v>
      </c>
      <c r="K1977" s="17" t="str">
        <f>IF(J1977=7,A1716,IF(J1977&gt;7,K1976,""))</f>
        <v/>
      </c>
      <c r="L1977" s="18" t="str">
        <f t="shared" si="60"/>
        <v/>
      </c>
      <c r="M1977" s="19"/>
      <c r="N1977" s="19"/>
    </row>
    <row r="1978" spans="1:14" ht="15.75" x14ac:dyDescent="0.25">
      <c r="A1978" s="21" t="s">
        <v>7</v>
      </c>
      <c r="B1978" s="22"/>
      <c r="C1978" s="22"/>
      <c r="D1978" s="22"/>
      <c r="E1978" s="22"/>
      <c r="F1978" s="22"/>
      <c r="G1978" s="22"/>
      <c r="H1978" s="22"/>
      <c r="J1978" s="17">
        <v>5</v>
      </c>
      <c r="K1978" s="17" t="str">
        <f>IF(J1978=7,A1717,IF(J1978&gt;7,K1977,""))</f>
        <v/>
      </c>
      <c r="L1978" s="18" t="str">
        <f t="shared" si="60"/>
        <v/>
      </c>
      <c r="M1978" s="19"/>
      <c r="N1978" s="19"/>
    </row>
    <row r="1979" spans="1:14" ht="15" x14ac:dyDescent="0.25">
      <c r="A1979" s="23" t="s">
        <v>8</v>
      </c>
      <c r="B1979" s="24"/>
      <c r="C1979" s="24"/>
      <c r="D1979" s="24"/>
      <c r="E1979" s="24"/>
      <c r="F1979" s="24"/>
      <c r="G1979" s="24"/>
      <c r="H1979" s="24"/>
      <c r="J1979" s="17">
        <v>6</v>
      </c>
      <c r="K1979" s="17" t="str">
        <f>IF(J1979=7,A1718,IF(J1979&gt;7,K1978,""))</f>
        <v/>
      </c>
      <c r="L1979" s="18" t="str">
        <f t="shared" si="60"/>
        <v/>
      </c>
      <c r="M1979" s="19"/>
      <c r="N1979" s="19"/>
    </row>
    <row r="1980" spans="1:14" ht="15" x14ac:dyDescent="0.25">
      <c r="A1980" s="25" t="s">
        <v>112</v>
      </c>
      <c r="B1980" s="22"/>
      <c r="C1980" s="22"/>
      <c r="D1980" s="22"/>
      <c r="E1980" s="22"/>
      <c r="F1980" s="22"/>
      <c r="G1980" s="22"/>
      <c r="H1980" s="22"/>
      <c r="J1980" s="17">
        <v>7</v>
      </c>
      <c r="K1980" s="17" t="str">
        <f>IF(J1980=7,A1980,IF(J1980&gt;7,K1979,""))</f>
        <v>100-Office of the Attorney General</v>
      </c>
      <c r="L1980" s="18" t="str">
        <f t="shared" si="60"/>
        <v>100</v>
      </c>
      <c r="M1980" s="19"/>
      <c r="N1980" s="19"/>
    </row>
    <row r="1981" spans="1:14" ht="15" x14ac:dyDescent="0.25">
      <c r="A1981" s="25"/>
      <c r="B1981" s="22"/>
      <c r="C1981" s="22"/>
      <c r="D1981" s="22"/>
      <c r="E1981" s="22"/>
      <c r="F1981" s="22"/>
      <c r="G1981" s="22"/>
      <c r="H1981" s="22"/>
      <c r="J1981" s="17">
        <v>8</v>
      </c>
      <c r="K1981" s="17" t="str">
        <f t="shared" ref="K1981:K2041" si="61">IF(J1981=7,A1720,IF(J1981&gt;7,K1980,""))</f>
        <v>100-Office of the Attorney General</v>
      </c>
      <c r="L1981" s="18" t="str">
        <f t="shared" si="60"/>
        <v>100</v>
      </c>
      <c r="M1981" s="19"/>
      <c r="N1981" s="19"/>
    </row>
    <row r="1982" spans="1:14" ht="15" customHeight="1" x14ac:dyDescent="0.25">
      <c r="A1982" s="26"/>
      <c r="B1982" s="27"/>
      <c r="C1982" s="94" t="s">
        <v>10</v>
      </c>
      <c r="D1982" s="95"/>
      <c r="E1982" s="94" t="s">
        <v>11</v>
      </c>
      <c r="F1982" s="95"/>
      <c r="G1982" s="28"/>
      <c r="H1982" s="28"/>
      <c r="J1982" s="17">
        <v>9</v>
      </c>
      <c r="K1982" s="17" t="str">
        <f t="shared" si="61"/>
        <v>100-Office of the Attorney General</v>
      </c>
      <c r="L1982" s="18" t="str">
        <f t="shared" si="60"/>
        <v>100</v>
      </c>
      <c r="M1982" s="19"/>
      <c r="N1982" s="19"/>
    </row>
    <row r="1983" spans="1:14" ht="24" x14ac:dyDescent="0.2">
      <c r="A1983" s="29" t="s">
        <v>12</v>
      </c>
      <c r="B1983" s="30" t="s">
        <v>13</v>
      </c>
      <c r="C1983" s="31" t="s">
        <v>14</v>
      </c>
      <c r="D1983" s="32" t="s">
        <v>15</v>
      </c>
      <c r="E1983" s="31" t="s">
        <v>14</v>
      </c>
      <c r="F1983" s="32" t="s">
        <v>15</v>
      </c>
      <c r="G1983" s="33" t="s">
        <v>16</v>
      </c>
      <c r="H1983" s="33" t="s">
        <v>17</v>
      </c>
      <c r="J1983" s="17">
        <v>10</v>
      </c>
      <c r="K1983" s="17" t="str">
        <f t="shared" si="61"/>
        <v>100-Office of the Attorney General</v>
      </c>
      <c r="L1983" s="18" t="str">
        <f t="shared" si="60"/>
        <v>100</v>
      </c>
      <c r="M1983" s="19"/>
      <c r="N1983" s="19"/>
    </row>
    <row r="1984" spans="1:14" ht="15" x14ac:dyDescent="0.25">
      <c r="A1984" s="35" t="s">
        <v>20</v>
      </c>
      <c r="B1984" s="36">
        <v>105.39579150290831</v>
      </c>
      <c r="C1984" s="37">
        <v>0</v>
      </c>
      <c r="D1984" s="37">
        <v>0</v>
      </c>
      <c r="E1984" s="38">
        <v>0</v>
      </c>
      <c r="F1984" s="37">
        <v>0</v>
      </c>
      <c r="G1984" s="39">
        <v>0</v>
      </c>
      <c r="H1984" s="40">
        <v>105.39579150290831</v>
      </c>
      <c r="J1984" s="17">
        <v>11</v>
      </c>
      <c r="K1984" s="17" t="str">
        <f t="shared" si="61"/>
        <v>100-Office of the Attorney General</v>
      </c>
      <c r="L1984" s="18" t="str">
        <f t="shared" si="60"/>
        <v>100</v>
      </c>
      <c r="M1984" s="19" t="s">
        <v>21</v>
      </c>
      <c r="N1984" s="19"/>
    </row>
    <row r="1985" spans="1:14" ht="15" x14ac:dyDescent="0.25">
      <c r="A1985" s="42" t="s">
        <v>22</v>
      </c>
      <c r="B1985" s="36">
        <v>505.7389821634963</v>
      </c>
      <c r="C1985" s="37">
        <v>0</v>
      </c>
      <c r="D1985" s="37">
        <v>0</v>
      </c>
      <c r="E1985" s="38">
        <v>0</v>
      </c>
      <c r="F1985" s="37">
        <v>4</v>
      </c>
      <c r="G1985" s="39">
        <v>4</v>
      </c>
      <c r="H1985" s="40">
        <v>509.7389821634963</v>
      </c>
      <c r="J1985" s="17">
        <v>12</v>
      </c>
      <c r="K1985" s="17" t="str">
        <f t="shared" si="61"/>
        <v>100-Office of the Attorney General</v>
      </c>
      <c r="L1985" s="18" t="str">
        <f t="shared" si="60"/>
        <v>100</v>
      </c>
      <c r="M1985" s="19"/>
      <c r="N1985" s="19"/>
    </row>
    <row r="1986" spans="1:14" ht="15" customHeight="1" x14ac:dyDescent="0.25">
      <c r="A1986" s="42" t="s">
        <v>23</v>
      </c>
      <c r="B1986" s="36">
        <v>19.351826985918841</v>
      </c>
      <c r="C1986" s="37">
        <v>1</v>
      </c>
      <c r="D1986" s="37">
        <v>0</v>
      </c>
      <c r="E1986" s="38">
        <v>0</v>
      </c>
      <c r="F1986" s="37">
        <v>0</v>
      </c>
      <c r="G1986" s="39">
        <v>1</v>
      </c>
      <c r="H1986" s="40">
        <v>20.351826985918841</v>
      </c>
      <c r="J1986" s="17">
        <v>13</v>
      </c>
      <c r="K1986" s="17" t="str">
        <f t="shared" si="61"/>
        <v>100-Office of the Attorney General</v>
      </c>
      <c r="L1986" s="18" t="str">
        <f t="shared" si="60"/>
        <v>100</v>
      </c>
      <c r="M1986" s="19"/>
      <c r="N1986" s="19"/>
    </row>
    <row r="1987" spans="1:14" ht="15" x14ac:dyDescent="0.25">
      <c r="A1987" s="42" t="s">
        <v>24</v>
      </c>
      <c r="B1987" s="36">
        <v>0</v>
      </c>
      <c r="C1987" s="37">
        <v>0</v>
      </c>
      <c r="D1987" s="37">
        <v>0</v>
      </c>
      <c r="E1987" s="38">
        <v>0</v>
      </c>
      <c r="F1987" s="37">
        <v>0</v>
      </c>
      <c r="G1987" s="39">
        <v>0</v>
      </c>
      <c r="H1987" s="40">
        <v>0</v>
      </c>
      <c r="J1987" s="17">
        <v>14</v>
      </c>
      <c r="K1987" s="17" t="str">
        <f t="shared" si="61"/>
        <v>100-Office of the Attorney General</v>
      </c>
      <c r="L1987" s="18" t="str">
        <f t="shared" si="60"/>
        <v>100</v>
      </c>
      <c r="M1987" s="19"/>
      <c r="N1987" s="19"/>
    </row>
    <row r="1988" spans="1:14" ht="15" x14ac:dyDescent="0.25">
      <c r="A1988" s="42" t="s">
        <v>25</v>
      </c>
      <c r="B1988" s="36">
        <v>57.213167664470397</v>
      </c>
      <c r="C1988" s="37">
        <v>0</v>
      </c>
      <c r="D1988" s="37">
        <v>0</v>
      </c>
      <c r="E1988" s="38">
        <v>0</v>
      </c>
      <c r="F1988" s="37">
        <v>0</v>
      </c>
      <c r="G1988" s="39">
        <v>0</v>
      </c>
      <c r="H1988" s="40">
        <v>57.213167664470397</v>
      </c>
      <c r="J1988" s="17">
        <v>15</v>
      </c>
      <c r="K1988" s="17" t="str">
        <f t="shared" si="61"/>
        <v>100-Office of the Attorney General</v>
      </c>
      <c r="L1988" s="18" t="str">
        <f t="shared" si="60"/>
        <v>100</v>
      </c>
      <c r="M1988" s="19"/>
      <c r="N1988" s="19"/>
    </row>
    <row r="1989" spans="1:14" ht="15" x14ac:dyDescent="0.25">
      <c r="A1989" s="42" t="s">
        <v>26</v>
      </c>
      <c r="B1989" s="36">
        <v>1263.0155978035773</v>
      </c>
      <c r="C1989" s="37">
        <v>-63</v>
      </c>
      <c r="D1989" s="37">
        <v>-62</v>
      </c>
      <c r="E1989" s="38">
        <v>0</v>
      </c>
      <c r="F1989" s="37">
        <v>0</v>
      </c>
      <c r="G1989" s="39">
        <v>-125</v>
      </c>
      <c r="H1989" s="40">
        <v>1138.0155978035773</v>
      </c>
      <c r="J1989" s="17">
        <v>16</v>
      </c>
      <c r="K1989" s="17" t="str">
        <f t="shared" si="61"/>
        <v>100-Office of the Attorney General</v>
      </c>
      <c r="L1989" s="18" t="str">
        <f t="shared" si="60"/>
        <v>100</v>
      </c>
      <c r="M1989" s="19"/>
      <c r="N1989" s="19"/>
    </row>
    <row r="1990" spans="1:14" ht="15" customHeight="1" x14ac:dyDescent="0.25">
      <c r="A1990" s="42" t="s">
        <v>27</v>
      </c>
      <c r="B1990" s="36">
        <v>1526.2671815970884</v>
      </c>
      <c r="C1990" s="37">
        <v>0</v>
      </c>
      <c r="D1990" s="37">
        <v>0</v>
      </c>
      <c r="E1990" s="38">
        <v>0</v>
      </c>
      <c r="F1990" s="37">
        <v>0</v>
      </c>
      <c r="G1990" s="39">
        <v>0</v>
      </c>
      <c r="H1990" s="40">
        <v>1526.2671815970884</v>
      </c>
      <c r="J1990" s="17">
        <v>17</v>
      </c>
      <c r="K1990" s="17" t="str">
        <f t="shared" si="61"/>
        <v>100-Office of the Attorney General</v>
      </c>
      <c r="L1990" s="18" t="str">
        <f t="shared" si="60"/>
        <v>100</v>
      </c>
      <c r="M1990" s="19"/>
      <c r="N1990" s="19"/>
    </row>
    <row r="1991" spans="1:14" x14ac:dyDescent="0.2">
      <c r="A1991" s="43"/>
      <c r="B1991" s="36"/>
      <c r="C1991" s="37"/>
      <c r="D1991" s="37"/>
      <c r="E1991" s="38"/>
      <c r="F1991" s="37"/>
      <c r="G1991" s="39"/>
      <c r="H1991" s="40"/>
      <c r="J1991" s="17">
        <v>18</v>
      </c>
      <c r="K1991" s="17" t="str">
        <f t="shared" si="61"/>
        <v>100-Office of the Attorney General</v>
      </c>
      <c r="L1991" s="18" t="str">
        <f t="shared" si="60"/>
        <v>100</v>
      </c>
      <c r="M1991" s="19"/>
      <c r="N1991" s="19"/>
    </row>
    <row r="1992" spans="1:14" x14ac:dyDescent="0.2">
      <c r="A1992" s="44"/>
      <c r="B1992" s="45">
        <v>3476.9825477174595</v>
      </c>
      <c r="C1992" s="46">
        <v>-62</v>
      </c>
      <c r="D1992" s="46">
        <v>-62</v>
      </c>
      <c r="E1992" s="47">
        <v>0</v>
      </c>
      <c r="F1992" s="46">
        <v>4</v>
      </c>
      <c r="G1992" s="48">
        <v>-120</v>
      </c>
      <c r="H1992" s="49">
        <v>3356.9825477174595</v>
      </c>
      <c r="J1992" s="17">
        <v>19</v>
      </c>
      <c r="K1992" s="17" t="str">
        <f t="shared" si="61"/>
        <v>100-Office of the Attorney General</v>
      </c>
      <c r="L1992" s="18" t="str">
        <f t="shared" si="60"/>
        <v>100</v>
      </c>
      <c r="M1992" s="19"/>
      <c r="N1992" s="19"/>
    </row>
    <row r="1993" spans="1:14" x14ac:dyDescent="0.2">
      <c r="A1993" s="50"/>
      <c r="B1993" s="39"/>
      <c r="C1993" s="51"/>
      <c r="D1993" s="51"/>
      <c r="E1993" s="52"/>
      <c r="F1993" s="51"/>
      <c r="G1993" s="39"/>
      <c r="H1993" s="53"/>
      <c r="J1993" s="17">
        <v>20</v>
      </c>
      <c r="K1993" s="17" t="str">
        <f t="shared" si="61"/>
        <v>100-Office of the Attorney General</v>
      </c>
      <c r="L1993" s="18" t="str">
        <f t="shared" ref="L1993:L2065" si="62">LEFT(K1993,3)</f>
        <v>100</v>
      </c>
      <c r="M1993" s="19"/>
      <c r="N1993" s="19"/>
    </row>
    <row r="1994" spans="1:14" ht="15" x14ac:dyDescent="0.25">
      <c r="A1994" s="42" t="s">
        <v>28</v>
      </c>
      <c r="B1994" s="36">
        <v>698.42273074184425</v>
      </c>
      <c r="C1994" s="37">
        <v>1</v>
      </c>
      <c r="D1994" s="37">
        <v>0</v>
      </c>
      <c r="E1994" s="38">
        <v>-763</v>
      </c>
      <c r="F1994" s="37">
        <v>811</v>
      </c>
      <c r="G1994" s="39">
        <v>49</v>
      </c>
      <c r="H1994" s="40">
        <v>747.42273074184425</v>
      </c>
      <c r="J1994" s="17">
        <v>21</v>
      </c>
      <c r="K1994" s="17" t="str">
        <f t="shared" si="61"/>
        <v>100-Office of the Attorney General</v>
      </c>
      <c r="L1994" s="18" t="str">
        <f t="shared" si="62"/>
        <v>100</v>
      </c>
      <c r="M1994" s="19"/>
      <c r="N1994" s="19"/>
    </row>
    <row r="1995" spans="1:14" ht="15" x14ac:dyDescent="0.25">
      <c r="A1995" s="42" t="s">
        <v>29</v>
      </c>
      <c r="B1995" s="36">
        <v>1720.2005720617105</v>
      </c>
      <c r="C1995" s="37">
        <v>0</v>
      </c>
      <c r="D1995" s="37">
        <v>0</v>
      </c>
      <c r="E1995" s="38">
        <v>458</v>
      </c>
      <c r="F1995" s="37">
        <v>1448</v>
      </c>
      <c r="G1995" s="39">
        <v>1906</v>
      </c>
      <c r="H1995" s="40">
        <v>3626.2005720617108</v>
      </c>
      <c r="J1995" s="17">
        <v>22</v>
      </c>
      <c r="K1995" s="17" t="str">
        <f t="shared" si="61"/>
        <v>100-Office of the Attorney General</v>
      </c>
      <c r="L1995" s="18" t="str">
        <f t="shared" si="62"/>
        <v>100</v>
      </c>
      <c r="M1995" s="19"/>
      <c r="N1995" s="19"/>
    </row>
    <row r="1996" spans="1:14" ht="15" x14ac:dyDescent="0.25">
      <c r="A1996" s="42" t="s">
        <v>30</v>
      </c>
      <c r="B1996" s="36">
        <v>1616.7196817559698</v>
      </c>
      <c r="C1996" s="37">
        <v>1</v>
      </c>
      <c r="D1996" s="37">
        <v>2</v>
      </c>
      <c r="E1996" s="38">
        <v>0</v>
      </c>
      <c r="F1996" s="37">
        <v>10</v>
      </c>
      <c r="G1996" s="39">
        <v>13</v>
      </c>
      <c r="H1996" s="40">
        <v>1629.7196817559698</v>
      </c>
      <c r="J1996" s="17">
        <v>23</v>
      </c>
      <c r="K1996" s="17" t="str">
        <f t="shared" si="61"/>
        <v>100-Office of the Attorney General</v>
      </c>
      <c r="L1996" s="18" t="str">
        <f t="shared" si="62"/>
        <v>100</v>
      </c>
      <c r="M1996" s="19"/>
      <c r="N1996" s="19"/>
    </row>
    <row r="1997" spans="1:14" ht="15" x14ac:dyDescent="0.25">
      <c r="A1997" s="54"/>
      <c r="B1997" s="36"/>
      <c r="C1997" s="37"/>
      <c r="D1997" s="37"/>
      <c r="E1997" s="38"/>
      <c r="F1997" s="37"/>
      <c r="G1997" s="39"/>
      <c r="H1997" s="40"/>
      <c r="J1997" s="17">
        <v>24</v>
      </c>
      <c r="K1997" s="17" t="str">
        <f t="shared" si="61"/>
        <v>100-Office of the Attorney General</v>
      </c>
      <c r="L1997" s="18" t="str">
        <f t="shared" si="62"/>
        <v>100</v>
      </c>
      <c r="M1997" s="19"/>
      <c r="N1997" s="19"/>
    </row>
    <row r="1998" spans="1:14" x14ac:dyDescent="0.2">
      <c r="A1998" s="44" t="s">
        <v>31</v>
      </c>
      <c r="B1998" s="45">
        <v>4035.3429845595247</v>
      </c>
      <c r="C1998" s="46">
        <v>2</v>
      </c>
      <c r="D1998" s="46">
        <v>2</v>
      </c>
      <c r="E1998" s="46">
        <v>-305</v>
      </c>
      <c r="F1998" s="46">
        <v>2269</v>
      </c>
      <c r="G1998" s="46">
        <v>1968</v>
      </c>
      <c r="H1998" s="49">
        <v>6003.3429845595247</v>
      </c>
      <c r="J1998" s="17">
        <v>25</v>
      </c>
      <c r="K1998" s="17" t="str">
        <f t="shared" si="61"/>
        <v>100-Office of the Attorney General</v>
      </c>
      <c r="L1998" s="18" t="str">
        <f t="shared" si="62"/>
        <v>100</v>
      </c>
      <c r="M1998" s="19"/>
      <c r="N1998" s="19"/>
    </row>
    <row r="1999" spans="1:14" ht="15" customHeight="1" x14ac:dyDescent="0.25">
      <c r="A1999" s="54"/>
      <c r="B1999" s="36"/>
      <c r="C1999" s="37"/>
      <c r="D1999" s="37"/>
      <c r="E1999" s="38"/>
      <c r="F1999" s="37"/>
      <c r="G1999" s="39"/>
      <c r="H1999" s="40"/>
      <c r="J1999" s="17">
        <v>26</v>
      </c>
      <c r="K1999" s="17" t="str">
        <f t="shared" si="61"/>
        <v>100-Office of the Attorney General</v>
      </c>
      <c r="L1999" s="18" t="str">
        <f t="shared" si="62"/>
        <v>100</v>
      </c>
      <c r="M1999" s="19"/>
      <c r="N1999" s="19"/>
    </row>
    <row r="2000" spans="1:14" ht="15" x14ac:dyDescent="0.25">
      <c r="A2000" s="54" t="s">
        <v>32</v>
      </c>
      <c r="B2000" s="36">
        <v>53.508452824074652</v>
      </c>
      <c r="C2000" s="37">
        <v>0</v>
      </c>
      <c r="D2000" s="37">
        <v>0</v>
      </c>
      <c r="E2000" s="38">
        <v>0</v>
      </c>
      <c r="F2000" s="37">
        <v>0</v>
      </c>
      <c r="G2000" s="39">
        <v>0</v>
      </c>
      <c r="H2000" s="40">
        <v>53.508452824074652</v>
      </c>
      <c r="J2000" s="17">
        <v>27</v>
      </c>
      <c r="K2000" s="17" t="str">
        <f t="shared" si="61"/>
        <v>100-Office of the Attorney General</v>
      </c>
      <c r="L2000" s="18" t="str">
        <f t="shared" si="62"/>
        <v>100</v>
      </c>
      <c r="M2000" s="19" t="s">
        <v>33</v>
      </c>
      <c r="N2000" s="19"/>
    </row>
    <row r="2001" spans="1:14" ht="15" x14ac:dyDescent="0.25">
      <c r="A2001" s="54" t="s">
        <v>34</v>
      </c>
      <c r="B2001" s="36">
        <v>241.19600745298175</v>
      </c>
      <c r="C2001" s="37">
        <v>0</v>
      </c>
      <c r="D2001" s="37">
        <v>0</v>
      </c>
      <c r="E2001" s="38">
        <v>0</v>
      </c>
      <c r="F2001" s="37">
        <v>0</v>
      </c>
      <c r="G2001" s="39">
        <v>0</v>
      </c>
      <c r="H2001" s="40">
        <v>241.19600745298175</v>
      </c>
      <c r="J2001" s="17">
        <v>28</v>
      </c>
      <c r="K2001" s="17" t="str">
        <f t="shared" si="61"/>
        <v>100-Office of the Attorney General</v>
      </c>
      <c r="L2001" s="18" t="str">
        <f t="shared" si="62"/>
        <v>100</v>
      </c>
      <c r="M2001" s="19" t="s">
        <v>35</v>
      </c>
      <c r="N2001" s="19"/>
    </row>
    <row r="2002" spans="1:14" ht="15" x14ac:dyDescent="0.25">
      <c r="A2002" s="54" t="s">
        <v>36</v>
      </c>
      <c r="B2002" s="36">
        <v>84.900651069980398</v>
      </c>
      <c r="C2002" s="37">
        <v>0</v>
      </c>
      <c r="D2002" s="37">
        <v>0</v>
      </c>
      <c r="E2002" s="38">
        <v>0</v>
      </c>
      <c r="F2002" s="37">
        <v>0</v>
      </c>
      <c r="G2002" s="39">
        <v>0</v>
      </c>
      <c r="H2002" s="40">
        <v>84.900651069980398</v>
      </c>
      <c r="J2002" s="17">
        <v>29</v>
      </c>
      <c r="K2002" s="17" t="str">
        <f t="shared" si="61"/>
        <v>100-Office of the Attorney General</v>
      </c>
      <c r="L2002" s="18" t="str">
        <f t="shared" si="62"/>
        <v>100</v>
      </c>
      <c r="M2002" s="19" t="s">
        <v>37</v>
      </c>
      <c r="N2002" s="19"/>
    </row>
    <row r="2003" spans="1:14" ht="15" x14ac:dyDescent="0.25">
      <c r="A2003" s="54" t="s">
        <v>38</v>
      </c>
      <c r="B2003" s="36">
        <v>0</v>
      </c>
      <c r="C2003" s="37">
        <v>0</v>
      </c>
      <c r="D2003" s="37">
        <v>0</v>
      </c>
      <c r="E2003" s="38">
        <v>0</v>
      </c>
      <c r="F2003" s="37">
        <v>0</v>
      </c>
      <c r="G2003" s="39">
        <v>0</v>
      </c>
      <c r="H2003" s="40">
        <v>0</v>
      </c>
      <c r="J2003" s="17">
        <v>30</v>
      </c>
      <c r="K2003" s="17" t="str">
        <f t="shared" si="61"/>
        <v>100-Office of the Attorney General</v>
      </c>
      <c r="L2003" s="18" t="str">
        <f t="shared" si="62"/>
        <v>100</v>
      </c>
      <c r="M2003" s="19" t="s">
        <v>39</v>
      </c>
      <c r="N2003" s="19"/>
    </row>
    <row r="2004" spans="1:14" ht="15" x14ac:dyDescent="0.25">
      <c r="A2004" s="54" t="s">
        <v>40</v>
      </c>
      <c r="B2004" s="36">
        <v>0</v>
      </c>
      <c r="C2004" s="37">
        <v>0</v>
      </c>
      <c r="D2004" s="37">
        <v>0</v>
      </c>
      <c r="E2004" s="38">
        <v>0</v>
      </c>
      <c r="F2004" s="37">
        <v>0</v>
      </c>
      <c r="G2004" s="39">
        <v>0</v>
      </c>
      <c r="H2004" s="40">
        <v>0</v>
      </c>
      <c r="J2004" s="17">
        <v>31</v>
      </c>
      <c r="K2004" s="17" t="str">
        <f t="shared" si="61"/>
        <v>100-Office of the Attorney General</v>
      </c>
      <c r="L2004" s="18" t="str">
        <f t="shared" si="62"/>
        <v>100</v>
      </c>
      <c r="M2004" s="19" t="s">
        <v>41</v>
      </c>
      <c r="N2004" s="19"/>
    </row>
    <row r="2005" spans="1:14" ht="15" x14ac:dyDescent="0.25">
      <c r="A2005" s="54" t="s">
        <v>42</v>
      </c>
      <c r="B2005" s="36">
        <v>316.75629857975491</v>
      </c>
      <c r="C2005" s="37">
        <v>0</v>
      </c>
      <c r="D2005" s="37">
        <v>0</v>
      </c>
      <c r="E2005" s="38">
        <v>-157</v>
      </c>
      <c r="F2005" s="37">
        <v>-159</v>
      </c>
      <c r="G2005" s="39">
        <v>-316</v>
      </c>
      <c r="H2005" s="40">
        <v>0.75629857975491177</v>
      </c>
      <c r="J2005" s="17">
        <v>32</v>
      </c>
      <c r="K2005" s="17" t="str">
        <f t="shared" si="61"/>
        <v>100-Office of the Attorney General</v>
      </c>
      <c r="L2005" s="18" t="str">
        <f t="shared" si="62"/>
        <v>100</v>
      </c>
      <c r="M2005" s="19" t="s">
        <v>43</v>
      </c>
      <c r="N2005" s="19"/>
    </row>
    <row r="2006" spans="1:14" ht="15" x14ac:dyDescent="0.25">
      <c r="A2006" s="54" t="s">
        <v>44</v>
      </c>
      <c r="B2006" s="36">
        <v>348.2463567430425</v>
      </c>
      <c r="C2006" s="37">
        <v>0</v>
      </c>
      <c r="D2006" s="37">
        <v>0</v>
      </c>
      <c r="E2006" s="38">
        <v>0</v>
      </c>
      <c r="F2006" s="37">
        <v>2</v>
      </c>
      <c r="G2006" s="39">
        <v>2</v>
      </c>
      <c r="H2006" s="40">
        <v>350.2463567430425</v>
      </c>
      <c r="J2006" s="17">
        <v>33</v>
      </c>
      <c r="K2006" s="17" t="str">
        <f t="shared" si="61"/>
        <v>100-Office of the Attorney General</v>
      </c>
      <c r="L2006" s="18" t="str">
        <f t="shared" si="62"/>
        <v>100</v>
      </c>
      <c r="M2006" s="19" t="s">
        <v>45</v>
      </c>
      <c r="N2006" s="19"/>
    </row>
    <row r="2007" spans="1:14" ht="15" x14ac:dyDescent="0.25">
      <c r="A2007" s="54" t="s">
        <v>46</v>
      </c>
      <c r="B2007" s="36">
        <v>0</v>
      </c>
      <c r="C2007" s="37">
        <v>0</v>
      </c>
      <c r="D2007" s="37">
        <v>0</v>
      </c>
      <c r="E2007" s="38">
        <v>0</v>
      </c>
      <c r="F2007" s="37">
        <v>0</v>
      </c>
      <c r="G2007" s="39">
        <v>0</v>
      </c>
      <c r="H2007" s="40">
        <v>0</v>
      </c>
      <c r="J2007" s="17">
        <v>34</v>
      </c>
      <c r="K2007" s="17" t="str">
        <f t="shared" si="61"/>
        <v>100-Office of the Attorney General</v>
      </c>
      <c r="L2007" s="18" t="str">
        <f t="shared" si="62"/>
        <v>100</v>
      </c>
      <c r="M2007" s="19" t="s">
        <v>47</v>
      </c>
      <c r="N2007" s="19"/>
    </row>
    <row r="2008" spans="1:14" ht="15" x14ac:dyDescent="0.25">
      <c r="A2008" s="54" t="s">
        <v>48</v>
      </c>
      <c r="B2008" s="36">
        <v>0</v>
      </c>
      <c r="C2008" s="37">
        <v>0</v>
      </c>
      <c r="D2008" s="37">
        <v>0</v>
      </c>
      <c r="E2008" s="38">
        <v>11</v>
      </c>
      <c r="F2008" s="37">
        <v>20</v>
      </c>
      <c r="G2008" s="39">
        <v>31</v>
      </c>
      <c r="H2008" s="40">
        <v>31</v>
      </c>
      <c r="J2008" s="17">
        <v>35</v>
      </c>
      <c r="K2008" s="17" t="str">
        <f t="shared" si="61"/>
        <v>100-Office of the Attorney General</v>
      </c>
      <c r="L2008" s="18" t="str">
        <f t="shared" si="62"/>
        <v>100</v>
      </c>
      <c r="M2008" s="56" t="s">
        <v>49</v>
      </c>
      <c r="N2008" s="19"/>
    </row>
    <row r="2009" spans="1:14" ht="15" x14ac:dyDescent="0.25">
      <c r="A2009" s="54" t="s">
        <v>50</v>
      </c>
      <c r="B2009" s="36">
        <v>39.832017447545574</v>
      </c>
      <c r="C2009" s="37">
        <v>0</v>
      </c>
      <c r="D2009" s="37">
        <v>0</v>
      </c>
      <c r="E2009" s="38">
        <v>0</v>
      </c>
      <c r="F2009" s="37">
        <v>0</v>
      </c>
      <c r="G2009" s="39">
        <v>0</v>
      </c>
      <c r="H2009" s="40">
        <v>39.832017447545574</v>
      </c>
      <c r="J2009" s="17">
        <v>36</v>
      </c>
      <c r="K2009" s="17" t="str">
        <f t="shared" si="61"/>
        <v>100-Office of the Attorney General</v>
      </c>
      <c r="L2009" s="18" t="str">
        <f t="shared" si="62"/>
        <v>100</v>
      </c>
      <c r="M2009" s="19" t="s">
        <v>51</v>
      </c>
      <c r="N2009" s="19"/>
    </row>
    <row r="2010" spans="1:14" ht="15" customHeight="1" x14ac:dyDescent="0.25">
      <c r="A2010" s="54" t="s">
        <v>52</v>
      </c>
      <c r="B2010" s="36">
        <v>0</v>
      </c>
      <c r="C2010" s="37">
        <v>0</v>
      </c>
      <c r="D2010" s="37">
        <v>0</v>
      </c>
      <c r="E2010" s="38">
        <v>32</v>
      </c>
      <c r="F2010" s="37">
        <v>30</v>
      </c>
      <c r="G2010" s="39">
        <v>62</v>
      </c>
      <c r="H2010" s="40">
        <v>62</v>
      </c>
      <c r="J2010" s="17">
        <v>37</v>
      </c>
      <c r="K2010" s="17" t="str">
        <f t="shared" si="61"/>
        <v>100-Office of the Attorney General</v>
      </c>
      <c r="L2010" s="18" t="str">
        <f t="shared" si="62"/>
        <v>100</v>
      </c>
      <c r="M2010" s="56" t="s">
        <v>53</v>
      </c>
      <c r="N2010" s="19"/>
    </row>
    <row r="2011" spans="1:14" ht="15" x14ac:dyDescent="0.25">
      <c r="A2011" s="54" t="s">
        <v>54</v>
      </c>
      <c r="B2011" s="36">
        <v>355.87948132958786</v>
      </c>
      <c r="C2011" s="37">
        <v>0</v>
      </c>
      <c r="D2011" s="37">
        <v>0</v>
      </c>
      <c r="E2011" s="38">
        <v>0</v>
      </c>
      <c r="F2011" s="37">
        <v>0</v>
      </c>
      <c r="G2011" s="39">
        <v>0</v>
      </c>
      <c r="H2011" s="40">
        <v>355.87948132958786</v>
      </c>
      <c r="J2011" s="17">
        <v>38</v>
      </c>
      <c r="K2011" s="17" t="str">
        <f t="shared" si="61"/>
        <v>100-Office of the Attorney General</v>
      </c>
      <c r="L2011" s="18" t="str">
        <f t="shared" si="62"/>
        <v>100</v>
      </c>
      <c r="M2011" s="19" t="s">
        <v>55</v>
      </c>
      <c r="N2011" s="19"/>
    </row>
    <row r="2012" spans="1:14" ht="15" x14ac:dyDescent="0.25">
      <c r="A2012" s="54" t="s">
        <v>56</v>
      </c>
      <c r="B2012" s="36">
        <v>0</v>
      </c>
      <c r="C2012" s="37">
        <v>0</v>
      </c>
      <c r="D2012" s="37">
        <v>0</v>
      </c>
      <c r="E2012" s="38">
        <v>0</v>
      </c>
      <c r="F2012" s="37">
        <v>0</v>
      </c>
      <c r="G2012" s="39">
        <v>0</v>
      </c>
      <c r="H2012" s="40">
        <v>0</v>
      </c>
      <c r="J2012" s="17">
        <v>39</v>
      </c>
      <c r="K2012" s="17" t="str">
        <f t="shared" si="61"/>
        <v>100-Office of the Attorney General</v>
      </c>
      <c r="L2012" s="18" t="str">
        <f t="shared" si="62"/>
        <v>100</v>
      </c>
      <c r="M2012" s="19" t="s">
        <v>57</v>
      </c>
      <c r="N2012" s="19"/>
    </row>
    <row r="2013" spans="1:14" ht="15" x14ac:dyDescent="0.25">
      <c r="A2013" s="54" t="s">
        <v>58</v>
      </c>
      <c r="B2013" s="36">
        <v>722.28339570336539</v>
      </c>
      <c r="C2013" s="37">
        <v>0</v>
      </c>
      <c r="D2013" s="37">
        <v>0</v>
      </c>
      <c r="E2013" s="38">
        <v>24</v>
      </c>
      <c r="F2013" s="37">
        <v>36</v>
      </c>
      <c r="G2013" s="39">
        <v>60</v>
      </c>
      <c r="H2013" s="40">
        <v>782.28339570336539</v>
      </c>
      <c r="J2013" s="17">
        <v>40</v>
      </c>
      <c r="K2013" s="17" t="str">
        <f t="shared" si="61"/>
        <v>100-Office of the Attorney General</v>
      </c>
      <c r="L2013" s="18" t="str">
        <f t="shared" si="62"/>
        <v>100</v>
      </c>
      <c r="M2013" s="19" t="s">
        <v>59</v>
      </c>
      <c r="N2013" s="19"/>
    </row>
    <row r="2014" spans="1:14" ht="15" x14ac:dyDescent="0.25">
      <c r="A2014" s="54" t="s">
        <v>60</v>
      </c>
      <c r="B2014" s="36">
        <v>0</v>
      </c>
      <c r="C2014" s="37">
        <v>0</v>
      </c>
      <c r="D2014" s="37">
        <v>0</v>
      </c>
      <c r="E2014" s="38">
        <v>30</v>
      </c>
      <c r="F2014" s="37">
        <v>29</v>
      </c>
      <c r="G2014" s="39">
        <v>59</v>
      </c>
      <c r="H2014" s="40">
        <v>59</v>
      </c>
      <c r="J2014" s="17">
        <v>41</v>
      </c>
      <c r="K2014" s="17" t="str">
        <f t="shared" si="61"/>
        <v>100-Office of the Attorney General</v>
      </c>
      <c r="L2014" s="18" t="str">
        <f t="shared" si="62"/>
        <v>100</v>
      </c>
      <c r="M2014" s="56" t="s">
        <v>61</v>
      </c>
      <c r="N2014" s="19"/>
    </row>
    <row r="2015" spans="1:14" ht="15" x14ac:dyDescent="0.25">
      <c r="A2015" s="54" t="s">
        <v>62</v>
      </c>
      <c r="B2015" s="36">
        <v>0</v>
      </c>
      <c r="C2015" s="37">
        <v>0</v>
      </c>
      <c r="D2015" s="37">
        <v>0</v>
      </c>
      <c r="E2015" s="38">
        <v>109</v>
      </c>
      <c r="F2015" s="37">
        <v>112</v>
      </c>
      <c r="G2015" s="39">
        <v>221</v>
      </c>
      <c r="H2015" s="40">
        <v>221</v>
      </c>
      <c r="J2015" s="17">
        <v>42</v>
      </c>
      <c r="K2015" s="17" t="str">
        <f t="shared" si="61"/>
        <v>100-Office of the Attorney General</v>
      </c>
      <c r="L2015" s="18" t="str">
        <f t="shared" si="62"/>
        <v>100</v>
      </c>
      <c r="M2015" s="56" t="s">
        <v>63</v>
      </c>
      <c r="N2015" s="19"/>
    </row>
    <row r="2016" spans="1:14" ht="15" customHeight="1" x14ac:dyDescent="0.2">
      <c r="A2016" s="43"/>
      <c r="B2016" s="36"/>
      <c r="C2016" s="37"/>
      <c r="D2016" s="37"/>
      <c r="E2016" s="38"/>
      <c r="F2016" s="37"/>
      <c r="G2016" s="39"/>
      <c r="H2016" s="40"/>
      <c r="J2016" s="17">
        <v>43</v>
      </c>
      <c r="K2016" s="17" t="str">
        <f t="shared" si="61"/>
        <v>100-Office of the Attorney General</v>
      </c>
      <c r="L2016" s="18" t="str">
        <f t="shared" si="62"/>
        <v>100</v>
      </c>
      <c r="M2016" s="19"/>
      <c r="N2016" s="19"/>
    </row>
    <row r="2017" spans="1:14" x14ac:dyDescent="0.2">
      <c r="A2017" s="44" t="s">
        <v>64</v>
      </c>
      <c r="B2017" s="45">
        <v>2162.602661150333</v>
      </c>
      <c r="C2017" s="46">
        <v>0</v>
      </c>
      <c r="D2017" s="46">
        <v>0</v>
      </c>
      <c r="E2017" s="47">
        <v>49</v>
      </c>
      <c r="F2017" s="46">
        <v>70</v>
      </c>
      <c r="G2017" s="48">
        <v>119</v>
      </c>
      <c r="H2017" s="49">
        <v>2281.602661150333</v>
      </c>
      <c r="J2017" s="17">
        <v>44</v>
      </c>
      <c r="K2017" s="17" t="str">
        <f t="shared" si="61"/>
        <v>100-Office of the Attorney General</v>
      </c>
      <c r="L2017" s="18" t="str">
        <f t="shared" si="62"/>
        <v>100</v>
      </c>
      <c r="M2017" s="19"/>
      <c r="N2017" s="19"/>
    </row>
    <row r="2018" spans="1:14" x14ac:dyDescent="0.2">
      <c r="A2018" s="57"/>
      <c r="B2018" s="39"/>
      <c r="C2018" s="51"/>
      <c r="D2018" s="51"/>
      <c r="E2018" s="52"/>
      <c r="F2018" s="51"/>
      <c r="G2018" s="39"/>
      <c r="H2018" s="53"/>
      <c r="J2018" s="17">
        <v>45</v>
      </c>
      <c r="K2018" s="17" t="str">
        <f t="shared" si="61"/>
        <v>100-Office of the Attorney General</v>
      </c>
      <c r="L2018" s="18" t="str">
        <f t="shared" si="62"/>
        <v>100</v>
      </c>
      <c r="M2018" s="19"/>
      <c r="N2018" s="19"/>
    </row>
    <row r="2019" spans="1:14" ht="15" x14ac:dyDescent="0.25">
      <c r="A2019" s="54" t="s">
        <v>65</v>
      </c>
      <c r="B2019" s="36">
        <v>108.12018868962167</v>
      </c>
      <c r="C2019" s="37">
        <v>0</v>
      </c>
      <c r="D2019" s="37">
        <v>0</v>
      </c>
      <c r="E2019" s="38">
        <v>0</v>
      </c>
      <c r="F2019" s="37">
        <v>0</v>
      </c>
      <c r="G2019" s="39">
        <v>0</v>
      </c>
      <c r="H2019" s="40">
        <v>108.12018868962167</v>
      </c>
      <c r="J2019" s="17">
        <v>46</v>
      </c>
      <c r="K2019" s="17" t="str">
        <f t="shared" si="61"/>
        <v>100-Office of the Attorney General</v>
      </c>
      <c r="L2019" s="18" t="str">
        <f t="shared" si="62"/>
        <v>100</v>
      </c>
      <c r="M2019" s="19"/>
      <c r="N2019" s="19"/>
    </row>
    <row r="2020" spans="1:14" ht="15" x14ac:dyDescent="0.25">
      <c r="A2020" s="54" t="s">
        <v>66</v>
      </c>
      <c r="B2020" s="36">
        <v>136.13041088743168</v>
      </c>
      <c r="C2020" s="37">
        <v>0</v>
      </c>
      <c r="D2020" s="37">
        <v>0</v>
      </c>
      <c r="E2020" s="38">
        <v>0</v>
      </c>
      <c r="F2020" s="37">
        <v>0</v>
      </c>
      <c r="G2020" s="39">
        <v>0</v>
      </c>
      <c r="H2020" s="40">
        <v>136.13041088743168</v>
      </c>
      <c r="J2020" s="17">
        <v>47</v>
      </c>
      <c r="K2020" s="17" t="str">
        <f t="shared" si="61"/>
        <v>100-Office of the Attorney General</v>
      </c>
      <c r="L2020" s="18" t="str">
        <f t="shared" si="62"/>
        <v>100</v>
      </c>
      <c r="M2020" s="19"/>
      <c r="N2020" s="19"/>
    </row>
    <row r="2021" spans="1:14" ht="15" x14ac:dyDescent="0.25">
      <c r="A2021" s="54" t="s">
        <v>67</v>
      </c>
      <c r="B2021" s="36">
        <v>1712.9293366075797</v>
      </c>
      <c r="C2021" s="37">
        <v>3</v>
      </c>
      <c r="D2021" s="37">
        <v>14</v>
      </c>
      <c r="E2021" s="38">
        <v>0</v>
      </c>
      <c r="F2021" s="37">
        <v>7</v>
      </c>
      <c r="G2021" s="39">
        <v>24</v>
      </c>
      <c r="H2021" s="40">
        <v>1736.9293366075797</v>
      </c>
      <c r="J2021" s="17">
        <v>48</v>
      </c>
      <c r="K2021" s="17" t="str">
        <f t="shared" si="61"/>
        <v>100-Office of the Attorney General</v>
      </c>
      <c r="L2021" s="18" t="str">
        <f t="shared" si="62"/>
        <v>100</v>
      </c>
      <c r="M2021" s="19"/>
      <c r="N2021" s="19"/>
    </row>
    <row r="2022" spans="1:14" ht="15" x14ac:dyDescent="0.25">
      <c r="A2022" s="54" t="s">
        <v>68</v>
      </c>
      <c r="B2022" s="36">
        <v>13.591172877214417</v>
      </c>
      <c r="C2022" s="37">
        <v>0</v>
      </c>
      <c r="D2022" s="37">
        <v>0</v>
      </c>
      <c r="E2022" s="38">
        <v>0</v>
      </c>
      <c r="F2022" s="37">
        <v>0</v>
      </c>
      <c r="G2022" s="39">
        <v>0</v>
      </c>
      <c r="H2022" s="40">
        <v>13.591172877214417</v>
      </c>
      <c r="J2022" s="17">
        <v>49</v>
      </c>
      <c r="K2022" s="17" t="str">
        <f t="shared" si="61"/>
        <v>100-Office of the Attorney General</v>
      </c>
      <c r="L2022" s="18" t="str">
        <f t="shared" si="62"/>
        <v>100</v>
      </c>
      <c r="M2022" s="19"/>
      <c r="N2022" s="19"/>
    </row>
    <row r="2023" spans="1:14" ht="15" x14ac:dyDescent="0.25">
      <c r="A2023" s="54" t="s">
        <v>69</v>
      </c>
      <c r="B2023" s="36">
        <v>293.96449629503564</v>
      </c>
      <c r="C2023" s="37">
        <v>0</v>
      </c>
      <c r="D2023" s="37">
        <v>0</v>
      </c>
      <c r="E2023" s="38">
        <v>0</v>
      </c>
      <c r="F2023" s="37">
        <v>0</v>
      </c>
      <c r="G2023" s="39">
        <v>0</v>
      </c>
      <c r="H2023" s="40">
        <v>293.96449629503564</v>
      </c>
      <c r="J2023" s="17">
        <v>50</v>
      </c>
      <c r="K2023" s="17" t="str">
        <f t="shared" si="61"/>
        <v>100-Office of the Attorney General</v>
      </c>
      <c r="L2023" s="18" t="str">
        <f t="shared" si="62"/>
        <v>100</v>
      </c>
      <c r="M2023" s="19"/>
      <c r="N2023" s="19"/>
    </row>
    <row r="2024" spans="1:14" ht="15" customHeight="1" x14ac:dyDescent="0.25">
      <c r="A2024" s="54" t="s">
        <v>70</v>
      </c>
      <c r="B2024" s="36">
        <v>133.68524369289278</v>
      </c>
      <c r="C2024" s="37">
        <v>0</v>
      </c>
      <c r="D2024" s="37">
        <v>0</v>
      </c>
      <c r="E2024" s="38">
        <v>0</v>
      </c>
      <c r="F2024" s="37">
        <v>0</v>
      </c>
      <c r="G2024" s="39">
        <v>0</v>
      </c>
      <c r="H2024" s="40">
        <v>133.68524369289278</v>
      </c>
      <c r="J2024" s="17">
        <v>51</v>
      </c>
      <c r="K2024" s="17" t="str">
        <f t="shared" si="61"/>
        <v>100-Office of the Attorney General</v>
      </c>
      <c r="L2024" s="18" t="str">
        <f t="shared" si="62"/>
        <v>100</v>
      </c>
      <c r="M2024" s="19"/>
      <c r="N2024" s="19"/>
    </row>
    <row r="2025" spans="1:14" ht="15" x14ac:dyDescent="0.25">
      <c r="A2025" s="54" t="s">
        <v>71</v>
      </c>
      <c r="B2025" s="36">
        <v>54.871636525249627</v>
      </c>
      <c r="C2025" s="37">
        <v>0</v>
      </c>
      <c r="D2025" s="37">
        <v>0</v>
      </c>
      <c r="E2025" s="38">
        <v>0</v>
      </c>
      <c r="F2025" s="37">
        <v>0</v>
      </c>
      <c r="G2025" s="39">
        <v>0</v>
      </c>
      <c r="H2025" s="40">
        <v>54.871636525249627</v>
      </c>
      <c r="J2025" s="17">
        <v>52</v>
      </c>
      <c r="K2025" s="17" t="str">
        <f t="shared" si="61"/>
        <v>100-Office of the Attorney General</v>
      </c>
      <c r="L2025" s="18" t="str">
        <f t="shared" si="62"/>
        <v>100</v>
      </c>
      <c r="M2025" s="19"/>
      <c r="N2025" s="19"/>
    </row>
    <row r="2026" spans="1:14" ht="15" customHeight="1" x14ac:dyDescent="0.25">
      <c r="A2026" s="54" t="s">
        <v>72</v>
      </c>
      <c r="B2026" s="36">
        <v>15.243433109346366</v>
      </c>
      <c r="C2026" s="37">
        <v>0</v>
      </c>
      <c r="D2026" s="37">
        <v>0</v>
      </c>
      <c r="E2026" s="38">
        <v>0</v>
      </c>
      <c r="F2026" s="37">
        <v>0</v>
      </c>
      <c r="G2026" s="39">
        <v>0</v>
      </c>
      <c r="H2026" s="40">
        <v>15.243433109346366</v>
      </c>
      <c r="J2026" s="17">
        <v>53</v>
      </c>
      <c r="K2026" s="17" t="str">
        <f t="shared" si="61"/>
        <v>100-Office of the Attorney General</v>
      </c>
      <c r="L2026" s="18" t="str">
        <f t="shared" si="62"/>
        <v>100</v>
      </c>
      <c r="M2026" s="19"/>
      <c r="N2026" s="19"/>
    </row>
    <row r="2027" spans="1:14" ht="15" x14ac:dyDescent="0.25">
      <c r="A2027" s="54" t="s">
        <v>73</v>
      </c>
      <c r="B2027" s="36">
        <v>190.93009232107335</v>
      </c>
      <c r="C2027" s="37">
        <v>0</v>
      </c>
      <c r="D2027" s="37">
        <v>0</v>
      </c>
      <c r="E2027" s="38">
        <v>0</v>
      </c>
      <c r="F2027" s="37">
        <v>2</v>
      </c>
      <c r="G2027" s="39">
        <v>2</v>
      </c>
      <c r="H2027" s="40">
        <v>192.93009232107335</v>
      </c>
      <c r="J2027" s="17">
        <v>54</v>
      </c>
      <c r="K2027" s="17" t="str">
        <f t="shared" si="61"/>
        <v>100-Office of the Attorney General</v>
      </c>
      <c r="L2027" s="18" t="str">
        <f t="shared" si="62"/>
        <v>100</v>
      </c>
      <c r="M2027" s="19"/>
      <c r="N2027" s="19"/>
    </row>
    <row r="2028" spans="1:14" ht="15" x14ac:dyDescent="0.25">
      <c r="A2028" s="54" t="s">
        <v>74</v>
      </c>
      <c r="B2028" s="36">
        <v>273.20922419059252</v>
      </c>
      <c r="C2028" s="37">
        <v>0</v>
      </c>
      <c r="D2028" s="37">
        <v>-11</v>
      </c>
      <c r="E2028" s="38">
        <v>5</v>
      </c>
      <c r="F2028" s="37">
        <v>7</v>
      </c>
      <c r="G2028" s="39">
        <v>1</v>
      </c>
      <c r="H2028" s="40">
        <v>274.20922419059252</v>
      </c>
      <c r="J2028" s="17">
        <v>55</v>
      </c>
      <c r="K2028" s="17" t="str">
        <f t="shared" si="61"/>
        <v>100-Office of the Attorney General</v>
      </c>
      <c r="L2028" s="18" t="str">
        <f t="shared" si="62"/>
        <v>100</v>
      </c>
      <c r="M2028" s="19"/>
      <c r="N2028" s="19"/>
    </row>
    <row r="2029" spans="1:14" ht="15" x14ac:dyDescent="0.25">
      <c r="A2029" s="54" t="s">
        <v>75</v>
      </c>
      <c r="B2029" s="36">
        <v>279.39794323207354</v>
      </c>
      <c r="C2029" s="37">
        <v>0</v>
      </c>
      <c r="D2029" s="37">
        <v>0</v>
      </c>
      <c r="E2029" s="38">
        <v>41</v>
      </c>
      <c r="F2029" s="37">
        <v>42</v>
      </c>
      <c r="G2029" s="39">
        <v>83</v>
      </c>
      <c r="H2029" s="40">
        <v>362.39794323207354</v>
      </c>
      <c r="J2029" s="17">
        <v>56</v>
      </c>
      <c r="K2029" s="17" t="str">
        <f t="shared" si="61"/>
        <v>100-Office of the Attorney General</v>
      </c>
      <c r="L2029" s="18" t="str">
        <f t="shared" si="62"/>
        <v>100</v>
      </c>
      <c r="M2029" s="19"/>
      <c r="N2029" s="19"/>
    </row>
    <row r="2030" spans="1:14" ht="15" x14ac:dyDescent="0.25">
      <c r="A2030" s="54" t="s">
        <v>76</v>
      </c>
      <c r="B2030" s="36">
        <v>28.799408639121655</v>
      </c>
      <c r="C2030" s="37">
        <v>0</v>
      </c>
      <c r="D2030" s="37">
        <v>0</v>
      </c>
      <c r="E2030" s="38">
        <v>0</v>
      </c>
      <c r="F2030" s="37">
        <v>0</v>
      </c>
      <c r="G2030" s="39">
        <v>0</v>
      </c>
      <c r="H2030" s="40">
        <v>28.799408639121655</v>
      </c>
      <c r="J2030" s="17">
        <v>57</v>
      </c>
      <c r="K2030" s="17" t="str">
        <f t="shared" si="61"/>
        <v>100-Office of the Attorney General</v>
      </c>
      <c r="L2030" s="18" t="str">
        <f t="shared" si="62"/>
        <v>100</v>
      </c>
      <c r="M2030" s="19"/>
      <c r="N2030" s="19"/>
    </row>
    <row r="2031" spans="1:14" ht="15" x14ac:dyDescent="0.25">
      <c r="A2031" s="54" t="s">
        <v>77</v>
      </c>
      <c r="B2031" s="36">
        <v>400.90607308586357</v>
      </c>
      <c r="C2031" s="37">
        <v>0</v>
      </c>
      <c r="D2031" s="37">
        <v>0</v>
      </c>
      <c r="E2031" s="38">
        <v>0</v>
      </c>
      <c r="F2031" s="37">
        <v>0</v>
      </c>
      <c r="G2031" s="39">
        <v>0</v>
      </c>
      <c r="H2031" s="40">
        <v>400.90607308586357</v>
      </c>
      <c r="J2031" s="17">
        <v>58</v>
      </c>
      <c r="K2031" s="17" t="str">
        <f t="shared" si="61"/>
        <v>100-Office of the Attorney General</v>
      </c>
      <c r="L2031" s="18" t="str">
        <f t="shared" si="62"/>
        <v>100</v>
      </c>
      <c r="M2031" s="19"/>
      <c r="N2031" s="19"/>
    </row>
    <row r="2032" spans="1:14" ht="15" x14ac:dyDescent="0.25">
      <c r="A2032" s="54" t="s">
        <v>78</v>
      </c>
      <c r="B2032" s="36">
        <v>0</v>
      </c>
      <c r="C2032" s="37">
        <v>0</v>
      </c>
      <c r="D2032" s="37">
        <v>0</v>
      </c>
      <c r="E2032" s="38">
        <v>0</v>
      </c>
      <c r="F2032" s="37">
        <v>0</v>
      </c>
      <c r="G2032" s="39">
        <v>0</v>
      </c>
      <c r="H2032" s="40">
        <v>0</v>
      </c>
      <c r="J2032" s="17">
        <v>59</v>
      </c>
      <c r="K2032" s="17" t="str">
        <f t="shared" si="61"/>
        <v>100-Office of the Attorney General</v>
      </c>
      <c r="L2032" s="18" t="str">
        <f t="shared" si="62"/>
        <v>100</v>
      </c>
      <c r="M2032" s="19"/>
      <c r="N2032" s="19"/>
    </row>
    <row r="2033" spans="1:14" ht="15" x14ac:dyDescent="0.25">
      <c r="A2033" s="54" t="s">
        <v>79</v>
      </c>
      <c r="B2033" s="36">
        <v>0</v>
      </c>
      <c r="C2033" s="37">
        <v>0</v>
      </c>
      <c r="D2033" s="37">
        <v>0</v>
      </c>
      <c r="E2033" s="38">
        <v>0</v>
      </c>
      <c r="F2033" s="37">
        <v>0</v>
      </c>
      <c r="G2033" s="39">
        <v>0</v>
      </c>
      <c r="H2033" s="40">
        <v>0</v>
      </c>
      <c r="J2033" s="17">
        <v>60</v>
      </c>
      <c r="K2033" s="17" t="str">
        <f t="shared" si="61"/>
        <v>100-Office of the Attorney General</v>
      </c>
      <c r="L2033" s="18" t="str">
        <f t="shared" si="62"/>
        <v>100</v>
      </c>
      <c r="M2033" s="19"/>
      <c r="N2033" s="19"/>
    </row>
    <row r="2034" spans="1:14" ht="15" x14ac:dyDescent="0.25">
      <c r="A2034" s="54"/>
      <c r="B2034" s="36"/>
      <c r="C2034" s="37"/>
      <c r="D2034" s="37"/>
      <c r="E2034" s="38"/>
      <c r="F2034" s="37"/>
      <c r="G2034" s="39"/>
      <c r="H2034" s="40"/>
      <c r="J2034" s="17">
        <v>61</v>
      </c>
      <c r="K2034" s="17" t="str">
        <f t="shared" si="61"/>
        <v>100-Office of the Attorney General</v>
      </c>
      <c r="L2034" s="18" t="str">
        <f t="shared" si="62"/>
        <v>100</v>
      </c>
      <c r="M2034" s="19"/>
      <c r="N2034" s="19"/>
    </row>
    <row r="2035" spans="1:14" x14ac:dyDescent="0.2">
      <c r="A2035" s="44" t="s">
        <v>80</v>
      </c>
      <c r="B2035" s="45">
        <v>3641.778660153097</v>
      </c>
      <c r="C2035" s="46">
        <v>3</v>
      </c>
      <c r="D2035" s="46">
        <v>3</v>
      </c>
      <c r="E2035" s="47">
        <v>46</v>
      </c>
      <c r="F2035" s="46">
        <v>58</v>
      </c>
      <c r="G2035" s="48">
        <v>110</v>
      </c>
      <c r="H2035" s="49">
        <v>3751.778660153097</v>
      </c>
      <c r="J2035" s="17">
        <v>62</v>
      </c>
      <c r="K2035" s="17" t="str">
        <f t="shared" si="61"/>
        <v>100-Office of the Attorney General</v>
      </c>
      <c r="L2035" s="18" t="str">
        <f t="shared" si="62"/>
        <v>100</v>
      </c>
      <c r="M2035" s="19"/>
      <c r="N2035" s="19"/>
    </row>
    <row r="2036" spans="1:14" ht="15" x14ac:dyDescent="0.25">
      <c r="A2036" s="54"/>
      <c r="B2036" s="36"/>
      <c r="C2036" s="37"/>
      <c r="D2036" s="37"/>
      <c r="E2036" s="38"/>
      <c r="F2036" s="37"/>
      <c r="G2036" s="39"/>
      <c r="H2036" s="40"/>
      <c r="J2036" s="17">
        <v>63</v>
      </c>
      <c r="K2036" s="17" t="str">
        <f t="shared" si="61"/>
        <v>100-Office of the Attorney General</v>
      </c>
      <c r="L2036" s="18" t="str">
        <f t="shared" si="62"/>
        <v>100</v>
      </c>
      <c r="M2036" s="19"/>
      <c r="N2036" s="19"/>
    </row>
    <row r="2037" spans="1:14" ht="15" x14ac:dyDescent="0.25">
      <c r="A2037" s="54" t="s">
        <v>81</v>
      </c>
      <c r="B2037" s="36">
        <v>407.26116561565965</v>
      </c>
      <c r="C2037" s="37">
        <v>0</v>
      </c>
      <c r="D2037" s="37">
        <v>0</v>
      </c>
      <c r="E2037" s="38">
        <v>3</v>
      </c>
      <c r="F2037" s="37">
        <v>10</v>
      </c>
      <c r="G2037" s="39">
        <v>13</v>
      </c>
      <c r="H2037" s="40">
        <v>420.26116561565965</v>
      </c>
      <c r="J2037" s="17">
        <v>64</v>
      </c>
      <c r="K2037" s="17" t="str">
        <f t="shared" si="61"/>
        <v>100-Office of the Attorney General</v>
      </c>
      <c r="L2037" s="18" t="str">
        <f t="shared" si="62"/>
        <v>100</v>
      </c>
      <c r="M2037" s="19"/>
      <c r="N2037" s="19"/>
    </row>
    <row r="2038" spans="1:14" ht="15" customHeight="1" x14ac:dyDescent="0.2">
      <c r="A2038" s="44" t="s">
        <v>82</v>
      </c>
      <c r="B2038" s="45">
        <v>407.26116561565965</v>
      </c>
      <c r="C2038" s="46">
        <v>0</v>
      </c>
      <c r="D2038" s="46">
        <v>0</v>
      </c>
      <c r="E2038" s="47">
        <v>3</v>
      </c>
      <c r="F2038" s="46">
        <v>10</v>
      </c>
      <c r="G2038" s="48">
        <v>13</v>
      </c>
      <c r="H2038" s="49">
        <v>420.26116561565965</v>
      </c>
      <c r="J2038" s="17">
        <v>65</v>
      </c>
      <c r="K2038" s="17" t="str">
        <f t="shared" si="61"/>
        <v>100-Office of the Attorney General</v>
      </c>
      <c r="L2038" s="18" t="str">
        <f t="shared" si="62"/>
        <v>100</v>
      </c>
      <c r="M2038" s="19"/>
      <c r="N2038" s="19"/>
    </row>
    <row r="2039" spans="1:14" ht="15" x14ac:dyDescent="0.25">
      <c r="A2039" s="54"/>
      <c r="B2039" s="54"/>
      <c r="C2039" s="54"/>
      <c r="D2039" s="54"/>
      <c r="E2039" s="54"/>
      <c r="F2039" s="54"/>
      <c r="G2039" s="54"/>
      <c r="H2039" s="54"/>
      <c r="J2039" s="17">
        <v>66</v>
      </c>
      <c r="K2039" s="17" t="str">
        <f t="shared" si="61"/>
        <v>100-Office of the Attorney General</v>
      </c>
      <c r="L2039" s="18" t="str">
        <f t="shared" si="62"/>
        <v>100</v>
      </c>
      <c r="M2039" s="19"/>
      <c r="N2039" s="19"/>
    </row>
    <row r="2040" spans="1:14" ht="15" customHeight="1" x14ac:dyDescent="0.2">
      <c r="A2040" s="58"/>
      <c r="B2040" s="39"/>
      <c r="C2040" s="51"/>
      <c r="D2040" s="51"/>
      <c r="E2040" s="52"/>
      <c r="F2040" s="51"/>
      <c r="G2040" s="39"/>
      <c r="H2040" s="53"/>
      <c r="J2040" s="17">
        <v>67</v>
      </c>
      <c r="K2040" s="17" t="str">
        <f t="shared" si="61"/>
        <v>100-Office of the Attorney General</v>
      </c>
      <c r="L2040" s="18" t="str">
        <f t="shared" si="62"/>
        <v>100</v>
      </c>
      <c r="M2040" s="19"/>
      <c r="N2040" s="19"/>
    </row>
    <row r="2041" spans="1:14" x14ac:dyDescent="0.2">
      <c r="A2041" s="59" t="s">
        <v>83</v>
      </c>
      <c r="B2041" s="60">
        <v>13723.968019196074</v>
      </c>
      <c r="C2041" s="61">
        <v>-57</v>
      </c>
      <c r="D2041" s="61">
        <v>-57</v>
      </c>
      <c r="E2041" s="62">
        <v>-207</v>
      </c>
      <c r="F2041" s="61">
        <v>2411</v>
      </c>
      <c r="G2041" s="60">
        <v>2090</v>
      </c>
      <c r="H2041" s="63">
        <v>15813.968019196074</v>
      </c>
      <c r="J2041" s="17">
        <v>68</v>
      </c>
      <c r="K2041" s="17" t="str">
        <f t="shared" si="61"/>
        <v>100-Office of the Attorney General</v>
      </c>
      <c r="L2041" s="18" t="str">
        <f t="shared" si="62"/>
        <v>100</v>
      </c>
      <c r="M2041" s="19"/>
      <c r="N2041" s="19"/>
    </row>
    <row r="2042" spans="1:14" x14ac:dyDescent="0.2">
      <c r="A2042" s="64"/>
      <c r="B2042" s="65"/>
      <c r="C2042" s="65"/>
      <c r="D2042" s="65"/>
      <c r="E2042" s="65"/>
      <c r="F2042" s="65"/>
      <c r="G2042" s="65"/>
      <c r="H2042" s="65"/>
      <c r="J2042" s="17">
        <v>1</v>
      </c>
      <c r="K2042" s="17" t="str">
        <f>IF(J2042=7,A1772,IF(J2042&gt;7,K2032,""))</f>
        <v/>
      </c>
      <c r="L2042" s="18" t="str">
        <f t="shared" si="62"/>
        <v/>
      </c>
      <c r="M2042" s="19"/>
      <c r="N2042" s="19"/>
    </row>
    <row r="2043" spans="1:14" x14ac:dyDescent="0.2">
      <c r="A2043" s="64"/>
      <c r="B2043" s="65"/>
      <c r="C2043" s="65"/>
      <c r="D2043" s="65"/>
      <c r="E2043" s="65"/>
      <c r="F2043" s="65"/>
      <c r="G2043" s="65"/>
      <c r="H2043" s="65"/>
      <c r="J2043" s="17">
        <v>2</v>
      </c>
      <c r="K2043" s="17" t="str">
        <f>IF(J2043=7,A1773,IF(J2043&gt;7,K2042,""))</f>
        <v/>
      </c>
      <c r="L2043" s="18" t="str">
        <f t="shared" si="62"/>
        <v/>
      </c>
      <c r="M2043" s="19"/>
      <c r="N2043" s="19"/>
    </row>
    <row r="2044" spans="1:14" ht="15" x14ac:dyDescent="0.25">
      <c r="A2044"/>
      <c r="B2044"/>
      <c r="C2044"/>
      <c r="D2044"/>
      <c r="E2044"/>
      <c r="F2044"/>
      <c r="G2044"/>
      <c r="H2044"/>
      <c r="J2044" s="17">
        <v>3</v>
      </c>
      <c r="K2044" s="17" t="str">
        <f>IF(J2044=7,A1774,IF(J2044&gt;7,K2043,""))</f>
        <v/>
      </c>
      <c r="L2044" s="18" t="str">
        <f t="shared" si="62"/>
        <v/>
      </c>
      <c r="M2044" s="19"/>
      <c r="N2044" s="19"/>
    </row>
    <row r="2045" spans="1:14" ht="15" x14ac:dyDescent="0.25">
      <c r="A2045"/>
      <c r="B2045"/>
      <c r="C2045"/>
      <c r="D2045"/>
      <c r="E2045"/>
      <c r="F2045"/>
      <c r="G2045"/>
      <c r="H2045"/>
      <c r="J2045" s="17">
        <v>4</v>
      </c>
      <c r="K2045" s="17" t="str">
        <f>IF(J2045=7,A1775,IF(J2045&gt;7,K2044,""))</f>
        <v/>
      </c>
      <c r="L2045" s="18" t="str">
        <f t="shared" si="62"/>
        <v/>
      </c>
      <c r="M2045" s="19"/>
      <c r="N2045" s="19"/>
    </row>
    <row r="2046" spans="1:14" ht="15.75" x14ac:dyDescent="0.25">
      <c r="A2046" s="21" t="s">
        <v>7</v>
      </c>
      <c r="B2046" s="22"/>
      <c r="C2046" s="22"/>
      <c r="D2046" s="22"/>
      <c r="E2046" s="22"/>
      <c r="F2046" s="22"/>
      <c r="G2046" s="22"/>
      <c r="H2046" s="22"/>
      <c r="J2046" s="17">
        <v>5</v>
      </c>
      <c r="K2046" s="17" t="str">
        <f>IF(J2046=7,A1776,IF(J2046&gt;7,K2045,""))</f>
        <v/>
      </c>
      <c r="L2046" s="18" t="str">
        <f t="shared" si="62"/>
        <v/>
      </c>
      <c r="M2046" s="19"/>
      <c r="N2046" s="19"/>
    </row>
    <row r="2047" spans="1:14" ht="15" x14ac:dyDescent="0.25">
      <c r="A2047" s="23" t="s">
        <v>8</v>
      </c>
      <c r="B2047" s="24"/>
      <c r="C2047" s="24"/>
      <c r="D2047" s="24"/>
      <c r="E2047" s="24"/>
      <c r="F2047" s="24"/>
      <c r="G2047" s="24"/>
      <c r="H2047" s="24"/>
      <c r="J2047" s="17">
        <v>6</v>
      </c>
      <c r="K2047" s="17" t="str">
        <f>IF(J2047=7,A1777,IF(J2047&gt;7,K2046,""))</f>
        <v/>
      </c>
      <c r="L2047" s="18" t="str">
        <f t="shared" si="62"/>
        <v/>
      </c>
      <c r="M2047" s="19"/>
      <c r="N2047" s="19"/>
    </row>
    <row r="2048" spans="1:14" ht="15" x14ac:dyDescent="0.25">
      <c r="A2048" s="25" t="s">
        <v>113</v>
      </c>
      <c r="B2048" s="22"/>
      <c r="C2048" s="22"/>
      <c r="D2048" s="22"/>
      <c r="E2048" s="22"/>
      <c r="F2048" s="22"/>
      <c r="G2048" s="22"/>
      <c r="H2048" s="22"/>
      <c r="J2048" s="17">
        <v>7</v>
      </c>
      <c r="K2048" s="17" t="str">
        <f>IF(J2048=7,A2048,IF(J2048&gt;7,K2047,""))</f>
        <v>101-Caseload Forecast Council</v>
      </c>
      <c r="L2048" s="18" t="str">
        <f t="shared" si="62"/>
        <v>101</v>
      </c>
      <c r="M2048" s="19"/>
      <c r="N2048" s="19"/>
    </row>
    <row r="2049" spans="1:14" ht="15" x14ac:dyDescent="0.25">
      <c r="A2049" s="25"/>
      <c r="B2049" s="22"/>
      <c r="C2049" s="22"/>
      <c r="D2049" s="22"/>
      <c r="E2049" s="22"/>
      <c r="F2049" s="22"/>
      <c r="G2049" s="22"/>
      <c r="H2049" s="22"/>
      <c r="J2049" s="17">
        <v>8</v>
      </c>
      <c r="K2049" s="17" t="str">
        <f t="shared" ref="K2049:K2109" si="63">IF(J2049=7,A1779,IF(J2049&gt;7,K2048,""))</f>
        <v>101-Caseload Forecast Council</v>
      </c>
      <c r="L2049" s="18" t="str">
        <f t="shared" si="62"/>
        <v>101</v>
      </c>
      <c r="M2049" s="19"/>
      <c r="N2049" s="19"/>
    </row>
    <row r="2050" spans="1:14" ht="15" customHeight="1" x14ac:dyDescent="0.25">
      <c r="A2050" s="26"/>
      <c r="B2050" s="27"/>
      <c r="C2050" s="94" t="s">
        <v>10</v>
      </c>
      <c r="D2050" s="95"/>
      <c r="E2050" s="94" t="s">
        <v>11</v>
      </c>
      <c r="F2050" s="95"/>
      <c r="G2050" s="28"/>
      <c r="H2050" s="28"/>
      <c r="J2050" s="17">
        <v>9</v>
      </c>
      <c r="K2050" s="17" t="str">
        <f t="shared" si="63"/>
        <v>101-Caseload Forecast Council</v>
      </c>
      <c r="L2050" s="18" t="str">
        <f t="shared" si="62"/>
        <v>101</v>
      </c>
      <c r="M2050" s="19"/>
      <c r="N2050" s="19"/>
    </row>
    <row r="2051" spans="1:14" ht="24" x14ac:dyDescent="0.2">
      <c r="A2051" s="29" t="s">
        <v>12</v>
      </c>
      <c r="B2051" s="30" t="s">
        <v>13</v>
      </c>
      <c r="C2051" s="31" t="s">
        <v>14</v>
      </c>
      <c r="D2051" s="32" t="s">
        <v>15</v>
      </c>
      <c r="E2051" s="31" t="s">
        <v>14</v>
      </c>
      <c r="F2051" s="32" t="s">
        <v>15</v>
      </c>
      <c r="G2051" s="33" t="s">
        <v>16</v>
      </c>
      <c r="H2051" s="33" t="s">
        <v>17</v>
      </c>
      <c r="J2051" s="17">
        <v>10</v>
      </c>
      <c r="K2051" s="17" t="str">
        <f t="shared" si="63"/>
        <v>101-Caseload Forecast Council</v>
      </c>
      <c r="L2051" s="18" t="str">
        <f t="shared" si="62"/>
        <v>101</v>
      </c>
      <c r="M2051" s="19"/>
      <c r="N2051" s="19"/>
    </row>
    <row r="2052" spans="1:14" ht="15" x14ac:dyDescent="0.25">
      <c r="A2052" s="35" t="s">
        <v>20</v>
      </c>
      <c r="B2052" s="36">
        <v>3.3465419079662495</v>
      </c>
      <c r="C2052" s="37">
        <v>0</v>
      </c>
      <c r="D2052" s="37">
        <v>0</v>
      </c>
      <c r="E2052" s="38">
        <v>0</v>
      </c>
      <c r="F2052" s="37">
        <v>0</v>
      </c>
      <c r="G2052" s="39">
        <v>0</v>
      </c>
      <c r="H2052" s="40">
        <v>3.3465419079662495</v>
      </c>
      <c r="J2052" s="17">
        <v>11</v>
      </c>
      <c r="K2052" s="17" t="str">
        <f t="shared" si="63"/>
        <v>101-Caseload Forecast Council</v>
      </c>
      <c r="L2052" s="18" t="str">
        <f t="shared" si="62"/>
        <v>101</v>
      </c>
      <c r="M2052" s="19" t="s">
        <v>21</v>
      </c>
      <c r="N2052" s="19"/>
    </row>
    <row r="2053" spans="1:14" ht="15" x14ac:dyDescent="0.25">
      <c r="A2053" s="42" t="s">
        <v>22</v>
      </c>
      <c r="B2053" s="36">
        <v>1.1011008923965087</v>
      </c>
      <c r="C2053" s="37">
        <v>0</v>
      </c>
      <c r="D2053" s="37">
        <v>0</v>
      </c>
      <c r="E2053" s="38">
        <v>0</v>
      </c>
      <c r="F2053" s="37">
        <v>0</v>
      </c>
      <c r="G2053" s="39">
        <v>0</v>
      </c>
      <c r="H2053" s="40">
        <v>1.1011008923965087</v>
      </c>
      <c r="J2053" s="17">
        <v>12</v>
      </c>
      <c r="K2053" s="17" t="str">
        <f t="shared" si="63"/>
        <v>101-Caseload Forecast Council</v>
      </c>
      <c r="L2053" s="18" t="str">
        <f t="shared" si="62"/>
        <v>101</v>
      </c>
      <c r="M2053" s="19"/>
      <c r="N2053" s="19"/>
    </row>
    <row r="2054" spans="1:14" ht="15" x14ac:dyDescent="0.25">
      <c r="A2054" s="42" t="s">
        <v>23</v>
      </c>
      <c r="B2054" s="36">
        <v>0</v>
      </c>
      <c r="C2054" s="37">
        <v>0</v>
      </c>
      <c r="D2054" s="37">
        <v>0</v>
      </c>
      <c r="E2054" s="38">
        <v>0</v>
      </c>
      <c r="F2054" s="37">
        <v>0</v>
      </c>
      <c r="G2054" s="39">
        <v>0</v>
      </c>
      <c r="H2054" s="40">
        <v>0</v>
      </c>
      <c r="J2054" s="17">
        <v>13</v>
      </c>
      <c r="K2054" s="17" t="str">
        <f t="shared" si="63"/>
        <v>101-Caseload Forecast Council</v>
      </c>
      <c r="L2054" s="18" t="str">
        <f t="shared" si="62"/>
        <v>101</v>
      </c>
      <c r="M2054" s="19"/>
      <c r="N2054" s="19"/>
    </row>
    <row r="2055" spans="1:14" ht="15" x14ac:dyDescent="0.25">
      <c r="A2055" s="42" t="s">
        <v>24</v>
      </c>
      <c r="B2055" s="36">
        <v>6.0966011499999997</v>
      </c>
      <c r="C2055" s="37">
        <v>0</v>
      </c>
      <c r="D2055" s="37">
        <v>0</v>
      </c>
      <c r="E2055" s="38">
        <v>0</v>
      </c>
      <c r="F2055" s="37">
        <v>0</v>
      </c>
      <c r="G2055" s="39">
        <v>0</v>
      </c>
      <c r="H2055" s="40">
        <v>6.0966011499999997</v>
      </c>
      <c r="J2055" s="17">
        <v>14</v>
      </c>
      <c r="K2055" s="17" t="str">
        <f t="shared" si="63"/>
        <v>101-Caseload Forecast Council</v>
      </c>
      <c r="L2055" s="18" t="str">
        <f t="shared" si="62"/>
        <v>101</v>
      </c>
      <c r="M2055" s="19"/>
      <c r="N2055" s="19"/>
    </row>
    <row r="2056" spans="1:14" ht="15" x14ac:dyDescent="0.25">
      <c r="A2056" s="42" t="s">
        <v>25</v>
      </c>
      <c r="B2056" s="36">
        <v>0</v>
      </c>
      <c r="C2056" s="37">
        <v>0</v>
      </c>
      <c r="D2056" s="37">
        <v>0</v>
      </c>
      <c r="E2056" s="38">
        <v>0</v>
      </c>
      <c r="F2056" s="37">
        <v>0</v>
      </c>
      <c r="G2056" s="39">
        <v>0</v>
      </c>
      <c r="H2056" s="40">
        <v>0</v>
      </c>
      <c r="J2056" s="17">
        <v>15</v>
      </c>
      <c r="K2056" s="17" t="str">
        <f t="shared" si="63"/>
        <v>101-Caseload Forecast Council</v>
      </c>
      <c r="L2056" s="18" t="str">
        <f t="shared" si="62"/>
        <v>101</v>
      </c>
      <c r="M2056" s="19"/>
      <c r="N2056" s="19"/>
    </row>
    <row r="2057" spans="1:14" ht="15" x14ac:dyDescent="0.25">
      <c r="A2057" s="42" t="s">
        <v>26</v>
      </c>
      <c r="B2057" s="36">
        <v>9.0239971263859537</v>
      </c>
      <c r="C2057" s="37">
        <v>0</v>
      </c>
      <c r="D2057" s="37">
        <v>0</v>
      </c>
      <c r="E2057" s="38">
        <v>0</v>
      </c>
      <c r="F2057" s="37">
        <v>0</v>
      </c>
      <c r="G2057" s="39">
        <v>0</v>
      </c>
      <c r="H2057" s="40">
        <v>9.0239971263859537</v>
      </c>
      <c r="J2057" s="17">
        <v>16</v>
      </c>
      <c r="K2057" s="17" t="str">
        <f t="shared" si="63"/>
        <v>101-Caseload Forecast Council</v>
      </c>
      <c r="L2057" s="18" t="str">
        <f t="shared" si="62"/>
        <v>101</v>
      </c>
      <c r="M2057" s="19"/>
      <c r="N2057" s="19"/>
    </row>
    <row r="2058" spans="1:14" ht="15" x14ac:dyDescent="0.25">
      <c r="A2058" s="42" t="s">
        <v>27</v>
      </c>
      <c r="B2058" s="36">
        <v>2.0363682494967299</v>
      </c>
      <c r="C2058" s="37">
        <v>0</v>
      </c>
      <c r="D2058" s="37">
        <v>0</v>
      </c>
      <c r="E2058" s="38">
        <v>0</v>
      </c>
      <c r="F2058" s="37">
        <v>0</v>
      </c>
      <c r="G2058" s="39">
        <v>0</v>
      </c>
      <c r="H2058" s="40">
        <v>2.0363682494967299</v>
      </c>
      <c r="J2058" s="17">
        <v>17</v>
      </c>
      <c r="K2058" s="17" t="str">
        <f t="shared" si="63"/>
        <v>101-Caseload Forecast Council</v>
      </c>
      <c r="L2058" s="18" t="str">
        <f t="shared" si="62"/>
        <v>101</v>
      </c>
      <c r="M2058" s="19"/>
      <c r="N2058" s="19"/>
    </row>
    <row r="2059" spans="1:14" x14ac:dyDescent="0.2">
      <c r="A2059" s="43"/>
      <c r="B2059" s="36"/>
      <c r="C2059" s="37"/>
      <c r="D2059" s="37"/>
      <c r="E2059" s="38"/>
      <c r="F2059" s="37"/>
      <c r="G2059" s="39"/>
      <c r="H2059" s="40"/>
      <c r="J2059" s="17">
        <v>18</v>
      </c>
      <c r="K2059" s="17" t="str">
        <f t="shared" si="63"/>
        <v>101-Caseload Forecast Council</v>
      </c>
      <c r="L2059" s="18" t="str">
        <f t="shared" si="62"/>
        <v>101</v>
      </c>
      <c r="M2059" s="19"/>
      <c r="N2059" s="19"/>
    </row>
    <row r="2060" spans="1:14" ht="15" customHeight="1" x14ac:dyDescent="0.2">
      <c r="A2060" s="44"/>
      <c r="B2060" s="45">
        <v>21.604609326245441</v>
      </c>
      <c r="C2060" s="46">
        <v>0</v>
      </c>
      <c r="D2060" s="46">
        <v>0</v>
      </c>
      <c r="E2060" s="47">
        <v>0</v>
      </c>
      <c r="F2060" s="46">
        <v>0</v>
      </c>
      <c r="G2060" s="48">
        <v>0</v>
      </c>
      <c r="H2060" s="49">
        <v>21.604609326245441</v>
      </c>
      <c r="J2060" s="17">
        <v>19</v>
      </c>
      <c r="K2060" s="17" t="str">
        <f t="shared" si="63"/>
        <v>101-Caseload Forecast Council</v>
      </c>
      <c r="L2060" s="18" t="str">
        <f t="shared" si="62"/>
        <v>101</v>
      </c>
      <c r="M2060" s="19"/>
      <c r="N2060" s="19"/>
    </row>
    <row r="2061" spans="1:14" x14ac:dyDescent="0.2">
      <c r="A2061" s="50"/>
      <c r="B2061" s="39"/>
      <c r="C2061" s="51"/>
      <c r="D2061" s="51"/>
      <c r="E2061" s="52"/>
      <c r="F2061" s="51"/>
      <c r="G2061" s="39"/>
      <c r="H2061" s="53"/>
      <c r="J2061" s="17">
        <v>20</v>
      </c>
      <c r="K2061" s="17" t="str">
        <f t="shared" si="63"/>
        <v>101-Caseload Forecast Council</v>
      </c>
      <c r="L2061" s="18" t="str">
        <f t="shared" si="62"/>
        <v>101</v>
      </c>
      <c r="M2061" s="19"/>
      <c r="N2061" s="19"/>
    </row>
    <row r="2062" spans="1:14" ht="15" customHeight="1" x14ac:dyDescent="0.25">
      <c r="A2062" s="42" t="s">
        <v>28</v>
      </c>
      <c r="B2062" s="36">
        <v>5.1313822552518342</v>
      </c>
      <c r="C2062" s="37">
        <v>0</v>
      </c>
      <c r="D2062" s="37">
        <v>0</v>
      </c>
      <c r="E2062" s="38">
        <v>-6</v>
      </c>
      <c r="F2062" s="37">
        <v>6</v>
      </c>
      <c r="G2062" s="39">
        <v>0</v>
      </c>
      <c r="H2062" s="40">
        <v>5.1313822552518342</v>
      </c>
      <c r="J2062" s="17">
        <v>21</v>
      </c>
      <c r="K2062" s="17" t="str">
        <f t="shared" si="63"/>
        <v>101-Caseload Forecast Council</v>
      </c>
      <c r="L2062" s="18" t="str">
        <f t="shared" si="62"/>
        <v>101</v>
      </c>
      <c r="M2062" s="19"/>
      <c r="N2062" s="19"/>
    </row>
    <row r="2063" spans="1:14" ht="15" x14ac:dyDescent="0.25">
      <c r="A2063" s="42" t="s">
        <v>29</v>
      </c>
      <c r="B2063" s="36">
        <v>12.842577108526006</v>
      </c>
      <c r="C2063" s="37">
        <v>0</v>
      </c>
      <c r="D2063" s="37">
        <v>0</v>
      </c>
      <c r="E2063" s="38">
        <v>3</v>
      </c>
      <c r="F2063" s="37">
        <v>11</v>
      </c>
      <c r="G2063" s="39">
        <v>14</v>
      </c>
      <c r="H2063" s="40">
        <v>26.842577108526008</v>
      </c>
      <c r="J2063" s="17">
        <v>22</v>
      </c>
      <c r="K2063" s="17" t="str">
        <f t="shared" si="63"/>
        <v>101-Caseload Forecast Council</v>
      </c>
      <c r="L2063" s="18" t="str">
        <f t="shared" si="62"/>
        <v>101</v>
      </c>
      <c r="M2063" s="19"/>
      <c r="N2063" s="19"/>
    </row>
    <row r="2064" spans="1:14" ht="15" x14ac:dyDescent="0.25">
      <c r="A2064" s="42" t="s">
        <v>30</v>
      </c>
      <c r="B2064" s="36">
        <v>11.878202586372295</v>
      </c>
      <c r="C2064" s="37">
        <v>0</v>
      </c>
      <c r="D2064" s="37">
        <v>0</v>
      </c>
      <c r="E2064" s="38">
        <v>0</v>
      </c>
      <c r="F2064" s="37">
        <v>0</v>
      </c>
      <c r="G2064" s="39">
        <v>0</v>
      </c>
      <c r="H2064" s="40">
        <v>11.878202586372295</v>
      </c>
      <c r="J2064" s="17">
        <v>23</v>
      </c>
      <c r="K2064" s="17" t="str">
        <f t="shared" si="63"/>
        <v>101-Caseload Forecast Council</v>
      </c>
      <c r="L2064" s="18" t="str">
        <f t="shared" si="62"/>
        <v>101</v>
      </c>
      <c r="M2064" s="19"/>
      <c r="N2064" s="19"/>
    </row>
    <row r="2065" spans="1:14" ht="15" x14ac:dyDescent="0.25">
      <c r="A2065" s="54"/>
      <c r="B2065" s="36"/>
      <c r="C2065" s="37"/>
      <c r="D2065" s="37"/>
      <c r="E2065" s="38"/>
      <c r="F2065" s="37"/>
      <c r="G2065" s="39"/>
      <c r="H2065" s="40"/>
      <c r="J2065" s="17">
        <v>24</v>
      </c>
      <c r="K2065" s="17" t="str">
        <f t="shared" si="63"/>
        <v>101-Caseload Forecast Council</v>
      </c>
      <c r="L2065" s="18" t="str">
        <f t="shared" si="62"/>
        <v>101</v>
      </c>
      <c r="M2065" s="19"/>
      <c r="N2065" s="19"/>
    </row>
    <row r="2066" spans="1:14" x14ac:dyDescent="0.2">
      <c r="A2066" s="44" t="s">
        <v>31</v>
      </c>
      <c r="B2066" s="45">
        <v>29.852161950150133</v>
      </c>
      <c r="C2066" s="46">
        <v>0</v>
      </c>
      <c r="D2066" s="46">
        <v>0</v>
      </c>
      <c r="E2066" s="46">
        <v>-3</v>
      </c>
      <c r="F2066" s="46">
        <v>17</v>
      </c>
      <c r="G2066" s="46">
        <v>14</v>
      </c>
      <c r="H2066" s="49">
        <v>43.852161950150141</v>
      </c>
      <c r="J2066" s="17">
        <v>25</v>
      </c>
      <c r="K2066" s="17" t="str">
        <f t="shared" si="63"/>
        <v>101-Caseload Forecast Council</v>
      </c>
      <c r="L2066" s="18" t="str">
        <f t="shared" ref="L2066:L2138" si="64">LEFT(K2066,3)</f>
        <v>101</v>
      </c>
      <c r="M2066" s="19"/>
      <c r="N2066" s="19"/>
    </row>
    <row r="2067" spans="1:14" ht="15" x14ac:dyDescent="0.25">
      <c r="A2067" s="54"/>
      <c r="B2067" s="36"/>
      <c r="C2067" s="37"/>
      <c r="D2067" s="37"/>
      <c r="E2067" s="38"/>
      <c r="F2067" s="37"/>
      <c r="G2067" s="39"/>
      <c r="H2067" s="40"/>
      <c r="J2067" s="17">
        <v>26</v>
      </c>
      <c r="K2067" s="17" t="str">
        <f t="shared" si="63"/>
        <v>101-Caseload Forecast Council</v>
      </c>
      <c r="L2067" s="18" t="str">
        <f t="shared" si="64"/>
        <v>101</v>
      </c>
      <c r="M2067" s="19"/>
      <c r="N2067" s="19"/>
    </row>
    <row r="2068" spans="1:14" ht="15" x14ac:dyDescent="0.25">
      <c r="A2068" s="54" t="s">
        <v>32</v>
      </c>
      <c r="B2068" s="36">
        <v>0.39313200049459135</v>
      </c>
      <c r="C2068" s="37">
        <v>0</v>
      </c>
      <c r="D2068" s="37">
        <v>0</v>
      </c>
      <c r="E2068" s="38">
        <v>0</v>
      </c>
      <c r="F2068" s="37">
        <v>0</v>
      </c>
      <c r="G2068" s="39">
        <v>0</v>
      </c>
      <c r="H2068" s="40">
        <v>0.39313200049459135</v>
      </c>
      <c r="J2068" s="17">
        <v>27</v>
      </c>
      <c r="K2068" s="17" t="str">
        <f t="shared" si="63"/>
        <v>101-Caseload Forecast Council</v>
      </c>
      <c r="L2068" s="18" t="str">
        <f t="shared" si="64"/>
        <v>101</v>
      </c>
      <c r="M2068" s="19" t="s">
        <v>33</v>
      </c>
      <c r="N2068" s="19"/>
    </row>
    <row r="2069" spans="1:14" ht="15" x14ac:dyDescent="0.25">
      <c r="A2069" s="54" t="s">
        <v>34</v>
      </c>
      <c r="B2069" s="36">
        <v>1.7720913970929955</v>
      </c>
      <c r="C2069" s="37">
        <v>0</v>
      </c>
      <c r="D2069" s="37">
        <v>0</v>
      </c>
      <c r="E2069" s="38">
        <v>0</v>
      </c>
      <c r="F2069" s="37">
        <v>0</v>
      </c>
      <c r="G2069" s="39">
        <v>0</v>
      </c>
      <c r="H2069" s="40">
        <v>1.7720913970929955</v>
      </c>
      <c r="J2069" s="17">
        <v>28</v>
      </c>
      <c r="K2069" s="17" t="str">
        <f t="shared" si="63"/>
        <v>101-Caseload Forecast Council</v>
      </c>
      <c r="L2069" s="18" t="str">
        <f t="shared" si="64"/>
        <v>101</v>
      </c>
      <c r="M2069" s="19" t="s">
        <v>35</v>
      </c>
      <c r="N2069" s="19"/>
    </row>
    <row r="2070" spans="1:14" ht="15" x14ac:dyDescent="0.25">
      <c r="A2070" s="54" t="s">
        <v>36</v>
      </c>
      <c r="B2070" s="36">
        <v>0.62377364765474086</v>
      </c>
      <c r="C2070" s="37">
        <v>0</v>
      </c>
      <c r="D2070" s="37">
        <v>0</v>
      </c>
      <c r="E2070" s="38">
        <v>0</v>
      </c>
      <c r="F2070" s="37">
        <v>0</v>
      </c>
      <c r="G2070" s="39">
        <v>0</v>
      </c>
      <c r="H2070" s="40">
        <v>0.62377364765474086</v>
      </c>
      <c r="J2070" s="17">
        <v>29</v>
      </c>
      <c r="K2070" s="17" t="str">
        <f t="shared" si="63"/>
        <v>101-Caseload Forecast Council</v>
      </c>
      <c r="L2070" s="18" t="str">
        <f t="shared" si="64"/>
        <v>101</v>
      </c>
      <c r="M2070" s="19" t="s">
        <v>37</v>
      </c>
      <c r="N2070" s="19"/>
    </row>
    <row r="2071" spans="1:14" ht="15" x14ac:dyDescent="0.25">
      <c r="A2071" s="54" t="s">
        <v>38</v>
      </c>
      <c r="B2071" s="36">
        <v>0</v>
      </c>
      <c r="C2071" s="37">
        <v>0</v>
      </c>
      <c r="D2071" s="37">
        <v>0</v>
      </c>
      <c r="E2071" s="38">
        <v>0</v>
      </c>
      <c r="F2071" s="37">
        <v>0</v>
      </c>
      <c r="G2071" s="39">
        <v>0</v>
      </c>
      <c r="H2071" s="40">
        <v>0</v>
      </c>
      <c r="J2071" s="17">
        <v>30</v>
      </c>
      <c r="K2071" s="17" t="str">
        <f t="shared" si="63"/>
        <v>101-Caseload Forecast Council</v>
      </c>
      <c r="L2071" s="18" t="str">
        <f t="shared" si="64"/>
        <v>101</v>
      </c>
      <c r="M2071" s="19" t="s">
        <v>39</v>
      </c>
      <c r="N2071" s="19"/>
    </row>
    <row r="2072" spans="1:14" ht="15" x14ac:dyDescent="0.25">
      <c r="A2072" s="54" t="s">
        <v>40</v>
      </c>
      <c r="B2072" s="36">
        <v>0</v>
      </c>
      <c r="C2072" s="37">
        <v>0</v>
      </c>
      <c r="D2072" s="37">
        <v>0</v>
      </c>
      <c r="E2072" s="38">
        <v>0</v>
      </c>
      <c r="F2072" s="37">
        <v>0</v>
      </c>
      <c r="G2072" s="39">
        <v>0</v>
      </c>
      <c r="H2072" s="40">
        <v>0</v>
      </c>
      <c r="J2072" s="17">
        <v>31</v>
      </c>
      <c r="K2072" s="17" t="str">
        <f t="shared" si="63"/>
        <v>101-Caseload Forecast Council</v>
      </c>
      <c r="L2072" s="18" t="str">
        <f t="shared" si="64"/>
        <v>101</v>
      </c>
      <c r="M2072" s="19" t="s">
        <v>41</v>
      </c>
      <c r="N2072" s="19"/>
    </row>
    <row r="2073" spans="1:14" ht="15" x14ac:dyDescent="0.25">
      <c r="A2073" s="54" t="s">
        <v>42</v>
      </c>
      <c r="B2073" s="36">
        <v>2.327240478048239</v>
      </c>
      <c r="C2073" s="37">
        <v>0</v>
      </c>
      <c r="D2073" s="37">
        <v>0</v>
      </c>
      <c r="E2073" s="38">
        <v>-1</v>
      </c>
      <c r="F2073" s="37">
        <v>-1</v>
      </c>
      <c r="G2073" s="39">
        <v>-2</v>
      </c>
      <c r="H2073" s="40">
        <v>0.32724047804823897</v>
      </c>
      <c r="J2073" s="17">
        <v>32</v>
      </c>
      <c r="K2073" s="17" t="str">
        <f t="shared" si="63"/>
        <v>101-Caseload Forecast Council</v>
      </c>
      <c r="L2073" s="18" t="str">
        <f t="shared" si="64"/>
        <v>101</v>
      </c>
      <c r="M2073" s="19" t="s">
        <v>43</v>
      </c>
      <c r="N2073" s="19"/>
    </row>
    <row r="2074" spans="1:14" ht="15" x14ac:dyDescent="0.25">
      <c r="A2074" s="54" t="s">
        <v>44</v>
      </c>
      <c r="B2074" s="36">
        <v>2.0864297587154303</v>
      </c>
      <c r="C2074" s="37">
        <v>0</v>
      </c>
      <c r="D2074" s="37">
        <v>0</v>
      </c>
      <c r="E2074" s="38">
        <v>0</v>
      </c>
      <c r="F2074" s="37">
        <v>0</v>
      </c>
      <c r="G2074" s="39">
        <v>0</v>
      </c>
      <c r="H2074" s="40">
        <v>2.0864297587154303</v>
      </c>
      <c r="J2074" s="17">
        <v>33</v>
      </c>
      <c r="K2074" s="17" t="str">
        <f t="shared" si="63"/>
        <v>101-Caseload Forecast Council</v>
      </c>
      <c r="L2074" s="18" t="str">
        <f t="shared" si="64"/>
        <v>101</v>
      </c>
      <c r="M2074" s="19" t="s">
        <v>45</v>
      </c>
      <c r="N2074" s="19"/>
    </row>
    <row r="2075" spans="1:14" ht="15" customHeight="1" x14ac:dyDescent="0.25">
      <c r="A2075" s="54" t="s">
        <v>46</v>
      </c>
      <c r="B2075" s="36">
        <v>0</v>
      </c>
      <c r="C2075" s="37">
        <v>0</v>
      </c>
      <c r="D2075" s="37">
        <v>0</v>
      </c>
      <c r="E2075" s="38">
        <v>0</v>
      </c>
      <c r="F2075" s="37">
        <v>0</v>
      </c>
      <c r="G2075" s="39">
        <v>0</v>
      </c>
      <c r="H2075" s="40">
        <v>0</v>
      </c>
      <c r="J2075" s="17">
        <v>34</v>
      </c>
      <c r="K2075" s="17" t="str">
        <f t="shared" si="63"/>
        <v>101-Caseload Forecast Council</v>
      </c>
      <c r="L2075" s="18" t="str">
        <f t="shared" si="64"/>
        <v>101</v>
      </c>
      <c r="M2075" s="19" t="s">
        <v>47</v>
      </c>
      <c r="N2075" s="19"/>
    </row>
    <row r="2076" spans="1:14" ht="15" x14ac:dyDescent="0.25">
      <c r="A2076" s="54" t="s">
        <v>48</v>
      </c>
      <c r="B2076" s="36">
        <v>0</v>
      </c>
      <c r="C2076" s="37">
        <v>0</v>
      </c>
      <c r="D2076" s="37">
        <v>0</v>
      </c>
      <c r="E2076" s="38">
        <v>0</v>
      </c>
      <c r="F2076" s="37">
        <v>0</v>
      </c>
      <c r="G2076" s="39">
        <v>0</v>
      </c>
      <c r="H2076" s="40">
        <v>0</v>
      </c>
      <c r="J2076" s="17">
        <v>35</v>
      </c>
      <c r="K2076" s="17" t="str">
        <f t="shared" si="63"/>
        <v>101-Caseload Forecast Council</v>
      </c>
      <c r="L2076" s="18" t="str">
        <f t="shared" si="64"/>
        <v>101</v>
      </c>
      <c r="M2076" s="56" t="s">
        <v>49</v>
      </c>
      <c r="N2076" s="19"/>
    </row>
    <row r="2077" spans="1:14" ht="15" customHeight="1" x14ac:dyDescent="0.25">
      <c r="A2077" s="54" t="s">
        <v>50</v>
      </c>
      <c r="B2077" s="36">
        <v>1.2647517872037213</v>
      </c>
      <c r="C2077" s="37">
        <v>0</v>
      </c>
      <c r="D2077" s="37">
        <v>0</v>
      </c>
      <c r="E2077" s="38">
        <v>0</v>
      </c>
      <c r="F2077" s="37">
        <v>0</v>
      </c>
      <c r="G2077" s="39">
        <v>0</v>
      </c>
      <c r="H2077" s="40">
        <v>1.2647517872037213</v>
      </c>
      <c r="J2077" s="17">
        <v>36</v>
      </c>
      <c r="K2077" s="17" t="str">
        <f t="shared" si="63"/>
        <v>101-Caseload Forecast Council</v>
      </c>
      <c r="L2077" s="18" t="str">
        <f t="shared" si="64"/>
        <v>101</v>
      </c>
      <c r="M2077" s="19" t="s">
        <v>51</v>
      </c>
      <c r="N2077" s="19"/>
    </row>
    <row r="2078" spans="1:14" ht="15" x14ac:dyDescent="0.25">
      <c r="A2078" s="54" t="s">
        <v>52</v>
      </c>
      <c r="B2078" s="36">
        <v>0</v>
      </c>
      <c r="C2078" s="37">
        <v>0</v>
      </c>
      <c r="D2078" s="37">
        <v>0</v>
      </c>
      <c r="E2078" s="38">
        <v>0</v>
      </c>
      <c r="F2078" s="37">
        <v>0</v>
      </c>
      <c r="G2078" s="39">
        <v>0</v>
      </c>
      <c r="H2078" s="40">
        <v>0</v>
      </c>
      <c r="J2078" s="17">
        <v>37</v>
      </c>
      <c r="K2078" s="17" t="str">
        <f t="shared" si="63"/>
        <v>101-Caseload Forecast Council</v>
      </c>
      <c r="L2078" s="18" t="str">
        <f t="shared" si="64"/>
        <v>101</v>
      </c>
      <c r="M2078" s="56" t="s">
        <v>53</v>
      </c>
      <c r="N2078" s="19"/>
    </row>
    <row r="2079" spans="1:14" ht="15" x14ac:dyDescent="0.25">
      <c r="A2079" s="54" t="s">
        <v>54</v>
      </c>
      <c r="B2079" s="36">
        <v>1.7604669581319499</v>
      </c>
      <c r="C2079" s="37">
        <v>0</v>
      </c>
      <c r="D2079" s="37">
        <v>0</v>
      </c>
      <c r="E2079" s="38">
        <v>0</v>
      </c>
      <c r="F2079" s="37">
        <v>0</v>
      </c>
      <c r="G2079" s="39">
        <v>0</v>
      </c>
      <c r="H2079" s="40">
        <v>1.7604669581319499</v>
      </c>
      <c r="J2079" s="17">
        <v>38</v>
      </c>
      <c r="K2079" s="17" t="str">
        <f t="shared" si="63"/>
        <v>101-Caseload Forecast Council</v>
      </c>
      <c r="L2079" s="18" t="str">
        <f t="shared" si="64"/>
        <v>101</v>
      </c>
      <c r="M2079" s="19" t="s">
        <v>55</v>
      </c>
      <c r="N2079" s="19"/>
    </row>
    <row r="2080" spans="1:14" ht="15" x14ac:dyDescent="0.25">
      <c r="A2080" s="54" t="s">
        <v>56</v>
      </c>
      <c r="B2080" s="36">
        <v>338.09999999999997</v>
      </c>
      <c r="C2080" s="37">
        <v>0</v>
      </c>
      <c r="D2080" s="37">
        <v>0</v>
      </c>
      <c r="E2080" s="38">
        <v>0</v>
      </c>
      <c r="F2080" s="37">
        <v>73</v>
      </c>
      <c r="G2080" s="39">
        <v>73</v>
      </c>
      <c r="H2080" s="40">
        <v>411.09999999999997</v>
      </c>
      <c r="J2080" s="17">
        <v>39</v>
      </c>
      <c r="K2080" s="17" t="str">
        <f t="shared" si="63"/>
        <v>101-Caseload Forecast Council</v>
      </c>
      <c r="L2080" s="18" t="str">
        <f t="shared" si="64"/>
        <v>101</v>
      </c>
      <c r="M2080" s="19" t="s">
        <v>57</v>
      </c>
      <c r="N2080" s="19"/>
    </row>
    <row r="2081" spans="1:14" ht="15" x14ac:dyDescent="0.25">
      <c r="A2081" s="54" t="s">
        <v>58</v>
      </c>
      <c r="B2081" s="36">
        <v>66.744999774319979</v>
      </c>
      <c r="C2081" s="37">
        <v>0</v>
      </c>
      <c r="D2081" s="37">
        <v>0</v>
      </c>
      <c r="E2081" s="38">
        <v>2</v>
      </c>
      <c r="F2081" s="37">
        <v>3</v>
      </c>
      <c r="G2081" s="39">
        <v>5</v>
      </c>
      <c r="H2081" s="40">
        <v>71.744999774319979</v>
      </c>
      <c r="J2081" s="17">
        <v>40</v>
      </c>
      <c r="K2081" s="17" t="str">
        <f t="shared" si="63"/>
        <v>101-Caseload Forecast Council</v>
      </c>
      <c r="L2081" s="18" t="str">
        <f t="shared" si="64"/>
        <v>101</v>
      </c>
      <c r="M2081" s="19" t="s">
        <v>59</v>
      </c>
      <c r="N2081" s="19"/>
    </row>
    <row r="2082" spans="1:14" ht="15" customHeight="1" x14ac:dyDescent="0.25">
      <c r="A2082" s="54" t="s">
        <v>60</v>
      </c>
      <c r="B2082" s="36">
        <v>0</v>
      </c>
      <c r="C2082" s="37">
        <v>0</v>
      </c>
      <c r="D2082" s="37">
        <v>0</v>
      </c>
      <c r="E2082" s="38">
        <v>0</v>
      </c>
      <c r="F2082" s="37">
        <v>0</v>
      </c>
      <c r="G2082" s="39">
        <v>0</v>
      </c>
      <c r="H2082" s="40">
        <v>0</v>
      </c>
      <c r="J2082" s="17">
        <v>41</v>
      </c>
      <c r="K2082" s="17" t="str">
        <f t="shared" si="63"/>
        <v>101-Caseload Forecast Council</v>
      </c>
      <c r="L2082" s="18" t="str">
        <f t="shared" si="64"/>
        <v>101</v>
      </c>
      <c r="M2082" s="56" t="s">
        <v>61</v>
      </c>
      <c r="N2082" s="19"/>
    </row>
    <row r="2083" spans="1:14" ht="15" x14ac:dyDescent="0.25">
      <c r="A2083" s="54" t="s">
        <v>62</v>
      </c>
      <c r="B2083" s="36">
        <v>0</v>
      </c>
      <c r="C2083" s="37">
        <v>0</v>
      </c>
      <c r="D2083" s="37">
        <v>0</v>
      </c>
      <c r="E2083" s="38">
        <v>1</v>
      </c>
      <c r="F2083" s="37">
        <v>1</v>
      </c>
      <c r="G2083" s="39">
        <v>2</v>
      </c>
      <c r="H2083" s="40">
        <v>2</v>
      </c>
      <c r="J2083" s="17">
        <v>42</v>
      </c>
      <c r="K2083" s="17" t="str">
        <f t="shared" si="63"/>
        <v>101-Caseload Forecast Council</v>
      </c>
      <c r="L2083" s="18" t="str">
        <f t="shared" si="64"/>
        <v>101</v>
      </c>
      <c r="M2083" s="56" t="s">
        <v>63</v>
      </c>
      <c r="N2083" s="19"/>
    </row>
    <row r="2084" spans="1:14" x14ac:dyDescent="0.2">
      <c r="A2084" s="43"/>
      <c r="B2084" s="36"/>
      <c r="C2084" s="37"/>
      <c r="D2084" s="37"/>
      <c r="E2084" s="38"/>
      <c r="F2084" s="37"/>
      <c r="G2084" s="39"/>
      <c r="H2084" s="40"/>
      <c r="J2084" s="17">
        <v>43</v>
      </c>
      <c r="K2084" s="17" t="str">
        <f t="shared" si="63"/>
        <v>101-Caseload Forecast Council</v>
      </c>
      <c r="L2084" s="18" t="str">
        <f t="shared" si="64"/>
        <v>101</v>
      </c>
      <c r="M2084" s="19"/>
      <c r="N2084" s="19"/>
    </row>
    <row r="2085" spans="1:14" x14ac:dyDescent="0.2">
      <c r="A2085" s="44" t="s">
        <v>64</v>
      </c>
      <c r="B2085" s="45">
        <v>415.07288580166158</v>
      </c>
      <c r="C2085" s="46">
        <v>0</v>
      </c>
      <c r="D2085" s="46">
        <v>0</v>
      </c>
      <c r="E2085" s="47">
        <v>2</v>
      </c>
      <c r="F2085" s="46">
        <v>76</v>
      </c>
      <c r="G2085" s="48">
        <v>78</v>
      </c>
      <c r="H2085" s="49">
        <v>493.07288580166158</v>
      </c>
      <c r="J2085" s="17">
        <v>44</v>
      </c>
      <c r="K2085" s="17" t="str">
        <f t="shared" si="63"/>
        <v>101-Caseload Forecast Council</v>
      </c>
      <c r="L2085" s="18" t="str">
        <f t="shared" si="64"/>
        <v>101</v>
      </c>
      <c r="M2085" s="19"/>
      <c r="N2085" s="19"/>
    </row>
    <row r="2086" spans="1:14" x14ac:dyDescent="0.2">
      <c r="A2086" s="57"/>
      <c r="B2086" s="39"/>
      <c r="C2086" s="51"/>
      <c r="D2086" s="51"/>
      <c r="E2086" s="52"/>
      <c r="F2086" s="51"/>
      <c r="G2086" s="39"/>
      <c r="H2086" s="53"/>
      <c r="J2086" s="17">
        <v>45</v>
      </c>
      <c r="K2086" s="17" t="str">
        <f t="shared" si="63"/>
        <v>101-Caseload Forecast Council</v>
      </c>
      <c r="L2086" s="18" t="str">
        <f t="shared" si="64"/>
        <v>101</v>
      </c>
      <c r="M2086" s="19"/>
      <c r="N2086" s="19"/>
    </row>
    <row r="2087" spans="1:14" ht="15" x14ac:dyDescent="0.25">
      <c r="A2087" s="54" t="s">
        <v>65</v>
      </c>
      <c r="B2087" s="36">
        <v>9.5839092519287057</v>
      </c>
      <c r="C2087" s="37">
        <v>0</v>
      </c>
      <c r="D2087" s="37">
        <v>0</v>
      </c>
      <c r="E2087" s="38">
        <v>0</v>
      </c>
      <c r="F2087" s="37">
        <v>0</v>
      </c>
      <c r="G2087" s="39">
        <v>0</v>
      </c>
      <c r="H2087" s="40">
        <v>9.5839092519287057</v>
      </c>
      <c r="J2087" s="17">
        <v>46</v>
      </c>
      <c r="K2087" s="17" t="str">
        <f t="shared" si="63"/>
        <v>101-Caseload Forecast Council</v>
      </c>
      <c r="L2087" s="18" t="str">
        <f t="shared" si="64"/>
        <v>101</v>
      </c>
      <c r="M2087" s="19"/>
      <c r="N2087" s="19"/>
    </row>
    <row r="2088" spans="1:14" ht="15" x14ac:dyDescent="0.25">
      <c r="A2088" s="54" t="s">
        <v>66</v>
      </c>
      <c r="B2088" s="36">
        <v>9.6626935741901416</v>
      </c>
      <c r="C2088" s="37">
        <v>0</v>
      </c>
      <c r="D2088" s="37">
        <v>0</v>
      </c>
      <c r="E2088" s="38">
        <v>0</v>
      </c>
      <c r="F2088" s="37">
        <v>0</v>
      </c>
      <c r="G2088" s="39">
        <v>0</v>
      </c>
      <c r="H2088" s="40">
        <v>9.6626935741901416</v>
      </c>
      <c r="J2088" s="17">
        <v>47</v>
      </c>
      <c r="K2088" s="17" t="str">
        <f t="shared" si="63"/>
        <v>101-Caseload Forecast Council</v>
      </c>
      <c r="L2088" s="18" t="str">
        <f t="shared" si="64"/>
        <v>101</v>
      </c>
      <c r="M2088" s="19"/>
      <c r="N2088" s="19"/>
    </row>
    <row r="2089" spans="1:14" ht="15" x14ac:dyDescent="0.25">
      <c r="A2089" s="54" t="s">
        <v>67</v>
      </c>
      <c r="B2089" s="36">
        <v>259.95502866478802</v>
      </c>
      <c r="C2089" s="37">
        <v>1</v>
      </c>
      <c r="D2089" s="37">
        <v>2</v>
      </c>
      <c r="E2089" s="38">
        <v>0</v>
      </c>
      <c r="F2089" s="37">
        <v>1</v>
      </c>
      <c r="G2089" s="39">
        <v>4</v>
      </c>
      <c r="H2089" s="40">
        <v>263.95502866478802</v>
      </c>
      <c r="J2089" s="17">
        <v>48</v>
      </c>
      <c r="K2089" s="17" t="str">
        <f t="shared" si="63"/>
        <v>101-Caseload Forecast Council</v>
      </c>
      <c r="L2089" s="18" t="str">
        <f t="shared" si="64"/>
        <v>101</v>
      </c>
      <c r="M2089" s="19"/>
      <c r="N2089" s="19"/>
    </row>
    <row r="2090" spans="1:14" ht="15" customHeight="1" x14ac:dyDescent="0.25">
      <c r="A2090" s="54" t="s">
        <v>68</v>
      </c>
      <c r="B2090" s="36">
        <v>0.23365913255956017</v>
      </c>
      <c r="C2090" s="37">
        <v>0</v>
      </c>
      <c r="D2090" s="37">
        <v>0</v>
      </c>
      <c r="E2090" s="38">
        <v>0</v>
      </c>
      <c r="F2090" s="37">
        <v>0</v>
      </c>
      <c r="G2090" s="39">
        <v>0</v>
      </c>
      <c r="H2090" s="40">
        <v>0.23365913255956017</v>
      </c>
      <c r="J2090" s="17">
        <v>49</v>
      </c>
      <c r="K2090" s="17" t="str">
        <f t="shared" si="63"/>
        <v>101-Caseload Forecast Council</v>
      </c>
      <c r="L2090" s="18" t="str">
        <f t="shared" si="64"/>
        <v>101</v>
      </c>
      <c r="M2090" s="19"/>
      <c r="N2090" s="19"/>
    </row>
    <row r="2091" spans="1:14" ht="15" x14ac:dyDescent="0.25">
      <c r="A2091" s="54" t="s">
        <v>69</v>
      </c>
      <c r="B2091" s="36">
        <v>24.492175373780221</v>
      </c>
      <c r="C2091" s="37">
        <v>0</v>
      </c>
      <c r="D2091" s="37">
        <v>0</v>
      </c>
      <c r="E2091" s="38">
        <v>0</v>
      </c>
      <c r="F2091" s="37">
        <v>0</v>
      </c>
      <c r="G2091" s="39">
        <v>0</v>
      </c>
      <c r="H2091" s="40">
        <v>24.492175373780221</v>
      </c>
      <c r="J2091" s="17">
        <v>50</v>
      </c>
      <c r="K2091" s="17" t="str">
        <f t="shared" si="63"/>
        <v>101-Caseload Forecast Council</v>
      </c>
      <c r="L2091" s="18" t="str">
        <f t="shared" si="64"/>
        <v>101</v>
      </c>
      <c r="M2091" s="19"/>
      <c r="N2091" s="19"/>
    </row>
    <row r="2092" spans="1:14" ht="15" x14ac:dyDescent="0.25">
      <c r="A2092" s="54" t="s">
        <v>70</v>
      </c>
      <c r="B2092" s="36">
        <v>0.98219897073809226</v>
      </c>
      <c r="C2092" s="37">
        <v>0</v>
      </c>
      <c r="D2092" s="37">
        <v>0</v>
      </c>
      <c r="E2092" s="38">
        <v>0</v>
      </c>
      <c r="F2092" s="37">
        <v>0</v>
      </c>
      <c r="G2092" s="39">
        <v>0</v>
      </c>
      <c r="H2092" s="40">
        <v>0.98219897073809226</v>
      </c>
      <c r="J2092" s="17">
        <v>51</v>
      </c>
      <c r="K2092" s="17" t="str">
        <f t="shared" si="63"/>
        <v>101-Caseload Forecast Council</v>
      </c>
      <c r="L2092" s="18" t="str">
        <f t="shared" si="64"/>
        <v>101</v>
      </c>
      <c r="M2092" s="19"/>
      <c r="N2092" s="19"/>
    </row>
    <row r="2093" spans="1:14" ht="15" x14ac:dyDescent="0.25">
      <c r="A2093" s="54" t="s">
        <v>71</v>
      </c>
      <c r="B2093" s="36">
        <v>0</v>
      </c>
      <c r="C2093" s="37">
        <v>0</v>
      </c>
      <c r="D2093" s="37">
        <v>0</v>
      </c>
      <c r="E2093" s="38">
        <v>0</v>
      </c>
      <c r="F2093" s="37">
        <v>0</v>
      </c>
      <c r="G2093" s="39">
        <v>0</v>
      </c>
      <c r="H2093" s="40">
        <v>0</v>
      </c>
      <c r="J2093" s="17">
        <v>52</v>
      </c>
      <c r="K2093" s="17" t="str">
        <f t="shared" si="63"/>
        <v>101-Caseload Forecast Council</v>
      </c>
      <c r="L2093" s="18" t="str">
        <f t="shared" si="64"/>
        <v>101</v>
      </c>
      <c r="M2093" s="19"/>
      <c r="N2093" s="19"/>
    </row>
    <row r="2094" spans="1:14" ht="15" x14ac:dyDescent="0.25">
      <c r="A2094" s="54" t="s">
        <v>72</v>
      </c>
      <c r="B2094" s="36">
        <v>0.26206475259621254</v>
      </c>
      <c r="C2094" s="37">
        <v>0</v>
      </c>
      <c r="D2094" s="37">
        <v>0</v>
      </c>
      <c r="E2094" s="38">
        <v>0</v>
      </c>
      <c r="F2094" s="37">
        <v>0</v>
      </c>
      <c r="G2094" s="39">
        <v>0</v>
      </c>
      <c r="H2094" s="40">
        <v>0.26206475259621254</v>
      </c>
      <c r="J2094" s="17">
        <v>53</v>
      </c>
      <c r="K2094" s="17" t="str">
        <f t="shared" si="63"/>
        <v>101-Caseload Forecast Council</v>
      </c>
      <c r="L2094" s="18" t="str">
        <f t="shared" si="64"/>
        <v>101</v>
      </c>
      <c r="M2094" s="19"/>
      <c r="N2094" s="19"/>
    </row>
    <row r="2095" spans="1:14" ht="15" x14ac:dyDescent="0.25">
      <c r="A2095" s="54" t="s">
        <v>73</v>
      </c>
      <c r="B2095" s="36">
        <v>1.4027826481095542</v>
      </c>
      <c r="C2095" s="37">
        <v>0</v>
      </c>
      <c r="D2095" s="37">
        <v>0</v>
      </c>
      <c r="E2095" s="38">
        <v>0</v>
      </c>
      <c r="F2095" s="37">
        <v>0</v>
      </c>
      <c r="G2095" s="39">
        <v>0</v>
      </c>
      <c r="H2095" s="40">
        <v>1.4027826481095542</v>
      </c>
      <c r="J2095" s="17">
        <v>54</v>
      </c>
      <c r="K2095" s="17" t="str">
        <f t="shared" si="63"/>
        <v>101-Caseload Forecast Council</v>
      </c>
      <c r="L2095" s="18" t="str">
        <f t="shared" si="64"/>
        <v>101</v>
      </c>
      <c r="M2095" s="19"/>
      <c r="N2095" s="19"/>
    </row>
    <row r="2096" spans="1:14" ht="15" x14ac:dyDescent="0.25">
      <c r="A2096" s="54" t="s">
        <v>74</v>
      </c>
      <c r="B2096" s="36">
        <v>4.6970067196090417</v>
      </c>
      <c r="C2096" s="37">
        <v>0</v>
      </c>
      <c r="D2096" s="37">
        <v>0</v>
      </c>
      <c r="E2096" s="38">
        <v>0</v>
      </c>
      <c r="F2096" s="37">
        <v>0</v>
      </c>
      <c r="G2096" s="39">
        <v>0</v>
      </c>
      <c r="H2096" s="40">
        <v>4.6970067196090417</v>
      </c>
      <c r="J2096" s="17">
        <v>55</v>
      </c>
      <c r="K2096" s="17" t="str">
        <f t="shared" si="63"/>
        <v>101-Caseload Forecast Council</v>
      </c>
      <c r="L2096" s="18" t="str">
        <f t="shared" si="64"/>
        <v>101</v>
      </c>
      <c r="M2096" s="19"/>
      <c r="N2096" s="19"/>
    </row>
    <row r="2097" spans="1:14" ht="15" x14ac:dyDescent="0.25">
      <c r="A2097" s="54" t="s">
        <v>75</v>
      </c>
      <c r="B2097" s="36">
        <v>0</v>
      </c>
      <c r="C2097" s="37">
        <v>0</v>
      </c>
      <c r="D2097" s="37">
        <v>0</v>
      </c>
      <c r="E2097" s="38">
        <v>0</v>
      </c>
      <c r="F2097" s="37">
        <v>0</v>
      </c>
      <c r="G2097" s="39">
        <v>0</v>
      </c>
      <c r="H2097" s="40">
        <v>0</v>
      </c>
      <c r="J2097" s="17">
        <v>56</v>
      </c>
      <c r="K2097" s="17" t="str">
        <f t="shared" si="63"/>
        <v>101-Caseload Forecast Council</v>
      </c>
      <c r="L2097" s="18" t="str">
        <f t="shared" si="64"/>
        <v>101</v>
      </c>
      <c r="M2097" s="19"/>
      <c r="N2097" s="19"/>
    </row>
    <row r="2098" spans="1:14" ht="15" customHeight="1" x14ac:dyDescent="0.25">
      <c r="A2098" s="54" t="s">
        <v>76</v>
      </c>
      <c r="B2098" s="36">
        <v>2.0846266949844794</v>
      </c>
      <c r="C2098" s="37">
        <v>0</v>
      </c>
      <c r="D2098" s="37">
        <v>0</v>
      </c>
      <c r="E2098" s="38">
        <v>0</v>
      </c>
      <c r="F2098" s="37">
        <v>0</v>
      </c>
      <c r="G2098" s="39">
        <v>0</v>
      </c>
      <c r="H2098" s="40">
        <v>2.0846266949844794</v>
      </c>
      <c r="J2098" s="17">
        <v>57</v>
      </c>
      <c r="K2098" s="17" t="str">
        <f t="shared" si="63"/>
        <v>101-Caseload Forecast Council</v>
      </c>
      <c r="L2098" s="18" t="str">
        <f t="shared" si="64"/>
        <v>101</v>
      </c>
      <c r="M2098" s="19"/>
      <c r="N2098" s="19"/>
    </row>
    <row r="2099" spans="1:14" ht="15" x14ac:dyDescent="0.25">
      <c r="A2099" s="54" t="s">
        <v>77</v>
      </c>
      <c r="B2099" s="36">
        <v>18.974348090248892</v>
      </c>
      <c r="C2099" s="37">
        <v>0</v>
      </c>
      <c r="D2099" s="37">
        <v>0</v>
      </c>
      <c r="E2099" s="38">
        <v>0</v>
      </c>
      <c r="F2099" s="37">
        <v>0</v>
      </c>
      <c r="G2099" s="39">
        <v>0</v>
      </c>
      <c r="H2099" s="40">
        <v>18.974348090248892</v>
      </c>
      <c r="J2099" s="17">
        <v>58</v>
      </c>
      <c r="K2099" s="17" t="str">
        <f t="shared" si="63"/>
        <v>101-Caseload Forecast Council</v>
      </c>
      <c r="L2099" s="18" t="str">
        <f t="shared" si="64"/>
        <v>101</v>
      </c>
      <c r="M2099" s="19"/>
      <c r="N2099" s="19"/>
    </row>
    <row r="2100" spans="1:14" ht="15" x14ac:dyDescent="0.25">
      <c r="A2100" s="54" t="s">
        <v>78</v>
      </c>
      <c r="B2100" s="36">
        <v>97.201114178725774</v>
      </c>
      <c r="C2100" s="37">
        <v>-1</v>
      </c>
      <c r="D2100" s="37">
        <v>-1</v>
      </c>
      <c r="E2100" s="38">
        <v>0</v>
      </c>
      <c r="F2100" s="37">
        <v>0</v>
      </c>
      <c r="G2100" s="39">
        <v>-2</v>
      </c>
      <c r="H2100" s="40">
        <v>95.201114178725774</v>
      </c>
      <c r="J2100" s="17">
        <v>59</v>
      </c>
      <c r="K2100" s="17" t="str">
        <f t="shared" si="63"/>
        <v>101-Caseload Forecast Council</v>
      </c>
      <c r="L2100" s="18" t="str">
        <f t="shared" si="64"/>
        <v>101</v>
      </c>
      <c r="M2100" s="19"/>
      <c r="N2100" s="19"/>
    </row>
    <row r="2101" spans="1:14" ht="15" customHeight="1" x14ac:dyDescent="0.25">
      <c r="A2101" s="54" t="s">
        <v>79</v>
      </c>
      <c r="B2101" s="36">
        <v>73.600725130296837</v>
      </c>
      <c r="C2101" s="37">
        <v>2</v>
      </c>
      <c r="D2101" s="37">
        <v>1</v>
      </c>
      <c r="E2101" s="38">
        <v>0</v>
      </c>
      <c r="F2101" s="37">
        <v>1</v>
      </c>
      <c r="G2101" s="39">
        <v>4</v>
      </c>
      <c r="H2101" s="40">
        <v>77.600725130296837</v>
      </c>
      <c r="J2101" s="17">
        <v>60</v>
      </c>
      <c r="K2101" s="17" t="str">
        <f t="shared" si="63"/>
        <v>101-Caseload Forecast Council</v>
      </c>
      <c r="L2101" s="18" t="str">
        <f t="shared" si="64"/>
        <v>101</v>
      </c>
      <c r="M2101" s="19"/>
      <c r="N2101" s="19"/>
    </row>
    <row r="2102" spans="1:14" ht="15" x14ac:dyDescent="0.25">
      <c r="A2102" s="54"/>
      <c r="B2102" s="36"/>
      <c r="C2102" s="37"/>
      <c r="D2102" s="37"/>
      <c r="E2102" s="38"/>
      <c r="F2102" s="37"/>
      <c r="G2102" s="39"/>
      <c r="H2102" s="40"/>
      <c r="J2102" s="17">
        <v>61</v>
      </c>
      <c r="K2102" s="17" t="str">
        <f t="shared" si="63"/>
        <v>101-Caseload Forecast Council</v>
      </c>
      <c r="L2102" s="18" t="str">
        <f t="shared" si="64"/>
        <v>101</v>
      </c>
      <c r="M2102" s="19"/>
      <c r="N2102" s="19"/>
    </row>
    <row r="2103" spans="1:14" x14ac:dyDescent="0.2">
      <c r="A2103" s="44" t="s">
        <v>80</v>
      </c>
      <c r="B2103" s="45">
        <v>503.1323331825555</v>
      </c>
      <c r="C2103" s="46">
        <v>2</v>
      </c>
      <c r="D2103" s="46">
        <v>2</v>
      </c>
      <c r="E2103" s="47">
        <v>0</v>
      </c>
      <c r="F2103" s="46">
        <v>2</v>
      </c>
      <c r="G2103" s="48">
        <v>6</v>
      </c>
      <c r="H2103" s="49">
        <v>509.1323331825555</v>
      </c>
      <c r="J2103" s="17">
        <v>62</v>
      </c>
      <c r="K2103" s="17" t="str">
        <f t="shared" si="63"/>
        <v>101-Caseload Forecast Council</v>
      </c>
      <c r="L2103" s="18" t="str">
        <f t="shared" si="64"/>
        <v>101</v>
      </c>
      <c r="M2103" s="19"/>
      <c r="N2103" s="19"/>
    </row>
    <row r="2104" spans="1:14" ht="15" x14ac:dyDescent="0.25">
      <c r="A2104" s="54"/>
      <c r="B2104" s="36"/>
      <c r="C2104" s="37"/>
      <c r="D2104" s="37"/>
      <c r="E2104" s="38"/>
      <c r="F2104" s="37"/>
      <c r="G2104" s="39"/>
      <c r="H2104" s="40"/>
      <c r="J2104" s="17">
        <v>63</v>
      </c>
      <c r="K2104" s="17" t="str">
        <f t="shared" si="63"/>
        <v>101-Caseload Forecast Council</v>
      </c>
      <c r="L2104" s="18" t="str">
        <f t="shared" si="64"/>
        <v>101</v>
      </c>
      <c r="M2104" s="19"/>
      <c r="N2104" s="19"/>
    </row>
    <row r="2105" spans="1:14" ht="15" x14ac:dyDescent="0.25">
      <c r="A2105" s="54" t="s">
        <v>81</v>
      </c>
      <c r="B2105" s="36">
        <v>2.9921888657226781</v>
      </c>
      <c r="C2105" s="37">
        <v>0</v>
      </c>
      <c r="D2105" s="37">
        <v>0</v>
      </c>
      <c r="E2105" s="38">
        <v>0</v>
      </c>
      <c r="F2105" s="37">
        <v>0</v>
      </c>
      <c r="G2105" s="39">
        <v>0</v>
      </c>
      <c r="H2105" s="40">
        <v>2.9921888657226781</v>
      </c>
      <c r="J2105" s="17">
        <v>64</v>
      </c>
      <c r="K2105" s="17" t="str">
        <f t="shared" si="63"/>
        <v>101-Caseload Forecast Council</v>
      </c>
      <c r="L2105" s="18" t="str">
        <f t="shared" si="64"/>
        <v>101</v>
      </c>
      <c r="M2105" s="19"/>
      <c r="N2105" s="19"/>
    </row>
    <row r="2106" spans="1:14" x14ac:dyDescent="0.2">
      <c r="A2106" s="44" t="s">
        <v>82</v>
      </c>
      <c r="B2106" s="45">
        <v>2.9921888657226781</v>
      </c>
      <c r="C2106" s="46">
        <v>0</v>
      </c>
      <c r="D2106" s="46">
        <v>0</v>
      </c>
      <c r="E2106" s="47">
        <v>0</v>
      </c>
      <c r="F2106" s="46">
        <v>0</v>
      </c>
      <c r="G2106" s="48">
        <v>0</v>
      </c>
      <c r="H2106" s="49">
        <v>2.9921888657226781</v>
      </c>
      <c r="J2106" s="17">
        <v>65</v>
      </c>
      <c r="K2106" s="17" t="str">
        <f t="shared" si="63"/>
        <v>101-Caseload Forecast Council</v>
      </c>
      <c r="L2106" s="18" t="str">
        <f t="shared" si="64"/>
        <v>101</v>
      </c>
      <c r="M2106" s="19"/>
      <c r="N2106" s="19"/>
    </row>
    <row r="2107" spans="1:14" ht="15" x14ac:dyDescent="0.25">
      <c r="A2107" s="54"/>
      <c r="B2107" s="54"/>
      <c r="C2107" s="54"/>
      <c r="D2107" s="54"/>
      <c r="E2107" s="54"/>
      <c r="F2107" s="54"/>
      <c r="G2107" s="54"/>
      <c r="H2107" s="54"/>
      <c r="J2107" s="17">
        <v>66</v>
      </c>
      <c r="K2107" s="17" t="str">
        <f t="shared" si="63"/>
        <v>101-Caseload Forecast Council</v>
      </c>
      <c r="L2107" s="18" t="str">
        <f t="shared" si="64"/>
        <v>101</v>
      </c>
      <c r="M2107" s="19"/>
      <c r="N2107" s="19"/>
    </row>
    <row r="2108" spans="1:14" x14ac:dyDescent="0.2">
      <c r="A2108" s="58"/>
      <c r="B2108" s="39"/>
      <c r="C2108" s="51"/>
      <c r="D2108" s="51"/>
      <c r="E2108" s="52"/>
      <c r="F2108" s="51"/>
      <c r="G2108" s="39"/>
      <c r="H2108" s="53"/>
      <c r="J2108" s="17">
        <v>67</v>
      </c>
      <c r="K2108" s="17" t="str">
        <f t="shared" si="63"/>
        <v>101-Caseload Forecast Council</v>
      </c>
      <c r="L2108" s="18" t="str">
        <f t="shared" si="64"/>
        <v>101</v>
      </c>
      <c r="M2108" s="19"/>
      <c r="N2108" s="19"/>
    </row>
    <row r="2109" spans="1:14" x14ac:dyDescent="0.2">
      <c r="A2109" s="59" t="s">
        <v>83</v>
      </c>
      <c r="B2109" s="60">
        <v>972.65417912633529</v>
      </c>
      <c r="C2109" s="61">
        <v>2</v>
      </c>
      <c r="D2109" s="61">
        <v>2</v>
      </c>
      <c r="E2109" s="62">
        <v>-1</v>
      </c>
      <c r="F2109" s="61">
        <v>95</v>
      </c>
      <c r="G2109" s="60">
        <v>98</v>
      </c>
      <c r="H2109" s="63">
        <v>1070.6541791263353</v>
      </c>
      <c r="J2109" s="17">
        <v>68</v>
      </c>
      <c r="K2109" s="17" t="str">
        <f t="shared" si="63"/>
        <v>101-Caseload Forecast Council</v>
      </c>
      <c r="L2109" s="18" t="str">
        <f t="shared" si="64"/>
        <v>101</v>
      </c>
      <c r="M2109" s="19"/>
      <c r="N2109" s="19"/>
    </row>
    <row r="2110" spans="1:14" ht="15" customHeight="1" x14ac:dyDescent="0.2">
      <c r="A2110" s="64"/>
      <c r="B2110" s="65"/>
      <c r="C2110" s="65"/>
      <c r="D2110" s="65"/>
      <c r="E2110" s="65"/>
      <c r="F2110" s="65"/>
      <c r="G2110" s="65"/>
      <c r="H2110" s="65"/>
      <c r="J2110" s="17">
        <v>1</v>
      </c>
      <c r="K2110" s="17" t="str">
        <f>IF(J2110=7,A1831,IF(J2110&gt;7,K2100,""))</f>
        <v/>
      </c>
      <c r="L2110" s="18" t="str">
        <f t="shared" si="64"/>
        <v/>
      </c>
      <c r="M2110" s="19"/>
      <c r="N2110" s="19"/>
    </row>
    <row r="2111" spans="1:14" x14ac:dyDescent="0.2">
      <c r="A2111" s="64"/>
      <c r="B2111" s="65"/>
      <c r="C2111" s="65"/>
      <c r="D2111" s="65"/>
      <c r="E2111" s="65"/>
      <c r="F2111" s="65"/>
      <c r="G2111" s="65"/>
      <c r="H2111" s="65"/>
      <c r="J2111" s="17">
        <v>2</v>
      </c>
      <c r="K2111" s="17" t="str">
        <f>IF(J2111=7,A1832,IF(J2111&gt;7,K2110,""))</f>
        <v/>
      </c>
      <c r="L2111" s="18" t="str">
        <f t="shared" si="64"/>
        <v/>
      </c>
      <c r="M2111" s="19"/>
      <c r="N2111" s="19"/>
    </row>
    <row r="2112" spans="1:14" ht="15" x14ac:dyDescent="0.25">
      <c r="A2112"/>
      <c r="B2112"/>
      <c r="C2112"/>
      <c r="D2112"/>
      <c r="E2112"/>
      <c r="F2112"/>
      <c r="G2112"/>
      <c r="H2112"/>
      <c r="J2112" s="17">
        <v>3</v>
      </c>
      <c r="K2112" s="17" t="str">
        <f>IF(J2112=7,A1833,IF(J2112&gt;7,K2111,""))</f>
        <v/>
      </c>
      <c r="L2112" s="18" t="str">
        <f t="shared" si="64"/>
        <v/>
      </c>
      <c r="M2112" s="19"/>
      <c r="N2112" s="19"/>
    </row>
    <row r="2113" spans="1:14" ht="15" x14ac:dyDescent="0.25">
      <c r="A2113"/>
      <c r="B2113"/>
      <c r="C2113"/>
      <c r="D2113"/>
      <c r="E2113"/>
      <c r="F2113"/>
      <c r="G2113"/>
      <c r="H2113"/>
      <c r="J2113" s="17">
        <v>4</v>
      </c>
      <c r="K2113" s="17" t="str">
        <f>IF(J2113=7,A1834,IF(J2113&gt;7,K2112,""))</f>
        <v/>
      </c>
      <c r="L2113" s="18" t="str">
        <f t="shared" si="64"/>
        <v/>
      </c>
      <c r="M2113" s="19"/>
      <c r="N2113" s="19"/>
    </row>
    <row r="2114" spans="1:14" ht="15.75" x14ac:dyDescent="0.25">
      <c r="A2114" s="21" t="s">
        <v>7</v>
      </c>
      <c r="B2114" s="22"/>
      <c r="C2114" s="22"/>
      <c r="D2114" s="22"/>
      <c r="E2114" s="22"/>
      <c r="F2114" s="22"/>
      <c r="G2114" s="22"/>
      <c r="H2114" s="22"/>
      <c r="J2114" s="17">
        <v>5</v>
      </c>
      <c r="K2114" s="17" t="str">
        <f>IF(J2114=7,A1835,IF(J2114&gt;7,K2113,""))</f>
        <v/>
      </c>
      <c r="L2114" s="18" t="str">
        <f t="shared" si="64"/>
        <v/>
      </c>
      <c r="M2114" s="19"/>
      <c r="N2114" s="19"/>
    </row>
    <row r="2115" spans="1:14" ht="15" x14ac:dyDescent="0.25">
      <c r="A2115" s="23" t="s">
        <v>8</v>
      </c>
      <c r="B2115" s="24"/>
      <c r="C2115" s="24"/>
      <c r="D2115" s="24"/>
      <c r="E2115" s="24"/>
      <c r="F2115" s="24"/>
      <c r="G2115" s="24"/>
      <c r="H2115" s="24"/>
      <c r="J2115" s="17">
        <v>6</v>
      </c>
      <c r="K2115" s="17" t="str">
        <f>IF(J2115=7,A1836,IF(J2115&gt;7,K2114,""))</f>
        <v/>
      </c>
      <c r="L2115" s="18" t="str">
        <f t="shared" si="64"/>
        <v/>
      </c>
      <c r="M2115" s="19"/>
      <c r="N2115" s="19"/>
    </row>
    <row r="2116" spans="1:14" ht="15" x14ac:dyDescent="0.25">
      <c r="A2116" s="25" t="s">
        <v>114</v>
      </c>
      <c r="B2116" s="22"/>
      <c r="C2116" s="22"/>
      <c r="D2116" s="22"/>
      <c r="E2116" s="22"/>
      <c r="F2116" s="22"/>
      <c r="G2116" s="22"/>
      <c r="H2116" s="22"/>
      <c r="J2116" s="17">
        <v>7</v>
      </c>
      <c r="K2116" s="17" t="str">
        <f>IF(J2116=7,A2116,IF(J2116&gt;7,K2115,""))</f>
        <v>102-Dept of Financial Institutions</v>
      </c>
      <c r="L2116" s="18" t="str">
        <f t="shared" si="64"/>
        <v>102</v>
      </c>
      <c r="M2116" s="19"/>
      <c r="N2116" s="19"/>
    </row>
    <row r="2117" spans="1:14" ht="15" x14ac:dyDescent="0.25">
      <c r="A2117" s="25"/>
      <c r="B2117" s="22"/>
      <c r="C2117" s="22"/>
      <c r="D2117" s="22"/>
      <c r="E2117" s="22"/>
      <c r="F2117" s="22"/>
      <c r="G2117" s="22"/>
      <c r="H2117" s="22"/>
      <c r="J2117" s="17">
        <v>8</v>
      </c>
      <c r="K2117" s="17" t="str">
        <f t="shared" ref="K2117:K2177" si="65">IF(J2117=7,A1838,IF(J2117&gt;7,K2116,""))</f>
        <v>102-Dept of Financial Institutions</v>
      </c>
      <c r="L2117" s="18" t="str">
        <f t="shared" si="64"/>
        <v>102</v>
      </c>
      <c r="M2117" s="19"/>
      <c r="N2117" s="19"/>
    </row>
    <row r="2118" spans="1:14" ht="15" x14ac:dyDescent="0.25">
      <c r="A2118" s="26"/>
      <c r="B2118" s="27"/>
      <c r="C2118" s="94" t="s">
        <v>10</v>
      </c>
      <c r="D2118" s="95"/>
      <c r="E2118" s="94" t="s">
        <v>11</v>
      </c>
      <c r="F2118" s="95"/>
      <c r="G2118" s="28"/>
      <c r="H2118" s="28"/>
      <c r="J2118" s="17">
        <v>9</v>
      </c>
      <c r="K2118" s="17" t="str">
        <f t="shared" si="65"/>
        <v>102-Dept of Financial Institutions</v>
      </c>
      <c r="L2118" s="18" t="str">
        <f t="shared" si="64"/>
        <v>102</v>
      </c>
      <c r="M2118" s="19"/>
      <c r="N2118" s="19"/>
    </row>
    <row r="2119" spans="1:14" ht="24" x14ac:dyDescent="0.2">
      <c r="A2119" s="29" t="s">
        <v>12</v>
      </c>
      <c r="B2119" s="30" t="s">
        <v>13</v>
      </c>
      <c r="C2119" s="31" t="s">
        <v>14</v>
      </c>
      <c r="D2119" s="32" t="s">
        <v>15</v>
      </c>
      <c r="E2119" s="31" t="s">
        <v>14</v>
      </c>
      <c r="F2119" s="32" t="s">
        <v>15</v>
      </c>
      <c r="G2119" s="33" t="s">
        <v>16</v>
      </c>
      <c r="H2119" s="33" t="s">
        <v>17</v>
      </c>
      <c r="J2119" s="17">
        <v>10</v>
      </c>
      <c r="K2119" s="17" t="str">
        <f t="shared" si="65"/>
        <v>102-Dept of Financial Institutions</v>
      </c>
      <c r="L2119" s="18" t="str">
        <f t="shared" si="64"/>
        <v>102</v>
      </c>
      <c r="M2119" s="19"/>
      <c r="N2119" s="19"/>
    </row>
    <row r="2120" spans="1:14" ht="15" x14ac:dyDescent="0.25">
      <c r="A2120" s="35" t="s">
        <v>20</v>
      </c>
      <c r="B2120" s="36">
        <v>37.290510126761063</v>
      </c>
      <c r="C2120" s="37">
        <v>0</v>
      </c>
      <c r="D2120" s="37">
        <v>0</v>
      </c>
      <c r="E2120" s="38">
        <v>0</v>
      </c>
      <c r="F2120" s="37">
        <v>0</v>
      </c>
      <c r="G2120" s="39">
        <v>0</v>
      </c>
      <c r="H2120" s="40">
        <v>37.290510126761063</v>
      </c>
      <c r="J2120" s="17">
        <v>11</v>
      </c>
      <c r="K2120" s="17" t="str">
        <f t="shared" si="65"/>
        <v>102-Dept of Financial Institutions</v>
      </c>
      <c r="L2120" s="18" t="str">
        <f t="shared" si="64"/>
        <v>102</v>
      </c>
      <c r="M2120" s="19" t="s">
        <v>21</v>
      </c>
      <c r="N2120" s="19"/>
    </row>
    <row r="2121" spans="1:14" ht="15" x14ac:dyDescent="0.25">
      <c r="A2121" s="42" t="s">
        <v>22</v>
      </c>
      <c r="B2121" s="36">
        <v>53.16457482180278</v>
      </c>
      <c r="C2121" s="37">
        <v>0</v>
      </c>
      <c r="D2121" s="37">
        <v>0</v>
      </c>
      <c r="E2121" s="38">
        <v>0</v>
      </c>
      <c r="F2121" s="37">
        <v>0</v>
      </c>
      <c r="G2121" s="39">
        <v>0</v>
      </c>
      <c r="H2121" s="40">
        <v>53.16457482180278</v>
      </c>
      <c r="J2121" s="17">
        <v>12</v>
      </c>
      <c r="K2121" s="17" t="str">
        <f t="shared" si="65"/>
        <v>102-Dept of Financial Institutions</v>
      </c>
      <c r="L2121" s="18" t="str">
        <f t="shared" si="64"/>
        <v>102</v>
      </c>
      <c r="M2121" s="19"/>
      <c r="N2121" s="19"/>
    </row>
    <row r="2122" spans="1:14" ht="15" x14ac:dyDescent="0.25">
      <c r="A2122" s="42" t="s">
        <v>23</v>
      </c>
      <c r="B2122" s="36">
        <v>28.471653496524272</v>
      </c>
      <c r="C2122" s="37">
        <v>0</v>
      </c>
      <c r="D2122" s="37">
        <v>-1</v>
      </c>
      <c r="E2122" s="38">
        <v>0</v>
      </c>
      <c r="F2122" s="37">
        <v>0</v>
      </c>
      <c r="G2122" s="39">
        <v>-1</v>
      </c>
      <c r="H2122" s="40">
        <v>27.471653496524272</v>
      </c>
      <c r="J2122" s="17">
        <v>13</v>
      </c>
      <c r="K2122" s="17" t="str">
        <f t="shared" si="65"/>
        <v>102-Dept of Financial Institutions</v>
      </c>
      <c r="L2122" s="18" t="str">
        <f t="shared" si="64"/>
        <v>102</v>
      </c>
      <c r="M2122" s="19"/>
      <c r="N2122" s="19"/>
    </row>
    <row r="2123" spans="1:14" ht="15" x14ac:dyDescent="0.25">
      <c r="A2123" s="42" t="s">
        <v>24</v>
      </c>
      <c r="B2123" s="36">
        <v>1609.1887767999999</v>
      </c>
      <c r="C2123" s="37">
        <v>0</v>
      </c>
      <c r="D2123" s="37">
        <v>1</v>
      </c>
      <c r="E2123" s="38">
        <v>1</v>
      </c>
      <c r="F2123" s="37">
        <v>7</v>
      </c>
      <c r="G2123" s="39">
        <v>9</v>
      </c>
      <c r="H2123" s="40">
        <v>1618.1887767999999</v>
      </c>
      <c r="J2123" s="17">
        <v>14</v>
      </c>
      <c r="K2123" s="17" t="str">
        <f t="shared" si="65"/>
        <v>102-Dept of Financial Institutions</v>
      </c>
      <c r="L2123" s="18" t="str">
        <f t="shared" si="64"/>
        <v>102</v>
      </c>
      <c r="M2123" s="19"/>
      <c r="N2123" s="19"/>
    </row>
    <row r="2124" spans="1:14" ht="15" x14ac:dyDescent="0.25">
      <c r="A2124" s="42" t="s">
        <v>25</v>
      </c>
      <c r="B2124" s="36">
        <v>252.41103381383999</v>
      </c>
      <c r="C2124" s="37">
        <v>0</v>
      </c>
      <c r="D2124" s="37">
        <v>0</v>
      </c>
      <c r="E2124" s="38">
        <v>0</v>
      </c>
      <c r="F2124" s="37">
        <v>1</v>
      </c>
      <c r="G2124" s="39">
        <v>1</v>
      </c>
      <c r="H2124" s="40">
        <v>253.41103381383999</v>
      </c>
      <c r="J2124" s="17">
        <v>15</v>
      </c>
      <c r="K2124" s="17" t="str">
        <f t="shared" si="65"/>
        <v>102-Dept of Financial Institutions</v>
      </c>
      <c r="L2124" s="18" t="str">
        <f t="shared" si="64"/>
        <v>102</v>
      </c>
      <c r="M2124" s="19"/>
      <c r="N2124" s="19"/>
    </row>
    <row r="2125" spans="1:14" ht="15" x14ac:dyDescent="0.25">
      <c r="A2125" s="42" t="s">
        <v>26</v>
      </c>
      <c r="B2125" s="36">
        <v>180.91194239015249</v>
      </c>
      <c r="C2125" s="37">
        <v>-8</v>
      </c>
      <c r="D2125" s="37">
        <v>-8</v>
      </c>
      <c r="E2125" s="38">
        <v>0</v>
      </c>
      <c r="F2125" s="37">
        <v>0</v>
      </c>
      <c r="G2125" s="39">
        <v>-16</v>
      </c>
      <c r="H2125" s="40">
        <v>164.91194239015249</v>
      </c>
      <c r="J2125" s="17">
        <v>16</v>
      </c>
      <c r="K2125" s="17" t="str">
        <f t="shared" si="65"/>
        <v>102-Dept of Financial Institutions</v>
      </c>
      <c r="L2125" s="18" t="str">
        <f t="shared" si="64"/>
        <v>102</v>
      </c>
      <c r="M2125" s="19"/>
      <c r="N2125" s="19"/>
    </row>
    <row r="2126" spans="1:14" ht="15" x14ac:dyDescent="0.25">
      <c r="A2126" s="42" t="s">
        <v>27</v>
      </c>
      <c r="B2126" s="36">
        <v>32.061166784600914</v>
      </c>
      <c r="C2126" s="37">
        <v>0</v>
      </c>
      <c r="D2126" s="37">
        <v>0</v>
      </c>
      <c r="E2126" s="38">
        <v>0</v>
      </c>
      <c r="F2126" s="37">
        <v>0</v>
      </c>
      <c r="G2126" s="39">
        <v>0</v>
      </c>
      <c r="H2126" s="40">
        <v>32.061166784600914</v>
      </c>
      <c r="J2126" s="17">
        <v>17</v>
      </c>
      <c r="K2126" s="17" t="str">
        <f t="shared" si="65"/>
        <v>102-Dept of Financial Institutions</v>
      </c>
      <c r="L2126" s="18" t="str">
        <f t="shared" si="64"/>
        <v>102</v>
      </c>
      <c r="M2126" s="19"/>
      <c r="N2126" s="19"/>
    </row>
    <row r="2127" spans="1:14" x14ac:dyDescent="0.2">
      <c r="A2127" s="43"/>
      <c r="B2127" s="36"/>
      <c r="C2127" s="37"/>
      <c r="D2127" s="37"/>
      <c r="E2127" s="38"/>
      <c r="F2127" s="37"/>
      <c r="G2127" s="39"/>
      <c r="H2127" s="40"/>
      <c r="J2127" s="17">
        <v>18</v>
      </c>
      <c r="K2127" s="17" t="str">
        <f t="shared" si="65"/>
        <v>102-Dept of Financial Institutions</v>
      </c>
      <c r="L2127" s="18" t="str">
        <f t="shared" si="64"/>
        <v>102</v>
      </c>
      <c r="M2127" s="19"/>
      <c r="N2127" s="19"/>
    </row>
    <row r="2128" spans="1:14" x14ac:dyDescent="0.2">
      <c r="A2128" s="44"/>
      <c r="B2128" s="45">
        <v>2193.4996582336817</v>
      </c>
      <c r="C2128" s="46">
        <v>-8</v>
      </c>
      <c r="D2128" s="46">
        <v>-8</v>
      </c>
      <c r="E2128" s="47">
        <v>1</v>
      </c>
      <c r="F2128" s="46">
        <v>8</v>
      </c>
      <c r="G2128" s="48">
        <v>-7</v>
      </c>
      <c r="H2128" s="49">
        <v>2186.4996582336817</v>
      </c>
      <c r="J2128" s="17">
        <v>19</v>
      </c>
      <c r="K2128" s="17" t="str">
        <f t="shared" si="65"/>
        <v>102-Dept of Financial Institutions</v>
      </c>
      <c r="L2128" s="18" t="str">
        <f t="shared" si="64"/>
        <v>102</v>
      </c>
      <c r="M2128" s="19"/>
      <c r="N2128" s="19"/>
    </row>
    <row r="2129" spans="1:14" x14ac:dyDescent="0.2">
      <c r="A2129" s="50"/>
      <c r="B2129" s="39"/>
      <c r="C2129" s="51"/>
      <c r="D2129" s="51"/>
      <c r="E2129" s="52"/>
      <c r="F2129" s="51"/>
      <c r="G2129" s="39"/>
      <c r="H2129" s="53"/>
      <c r="J2129" s="17">
        <v>20</v>
      </c>
      <c r="K2129" s="17" t="str">
        <f t="shared" si="65"/>
        <v>102-Dept of Financial Institutions</v>
      </c>
      <c r="L2129" s="18" t="str">
        <f t="shared" si="64"/>
        <v>102</v>
      </c>
      <c r="M2129" s="19"/>
      <c r="N2129" s="19"/>
    </row>
    <row r="2130" spans="1:14" ht="15" customHeight="1" x14ac:dyDescent="0.25">
      <c r="A2130" s="42" t="s">
        <v>28</v>
      </c>
      <c r="B2130" s="36">
        <v>92.364880594533048</v>
      </c>
      <c r="C2130" s="37">
        <v>0</v>
      </c>
      <c r="D2130" s="37">
        <v>0</v>
      </c>
      <c r="E2130" s="38">
        <v>-101</v>
      </c>
      <c r="F2130" s="37">
        <v>107</v>
      </c>
      <c r="G2130" s="39">
        <v>6</v>
      </c>
      <c r="H2130" s="40">
        <v>98.364880594533048</v>
      </c>
      <c r="J2130" s="17">
        <v>21</v>
      </c>
      <c r="K2130" s="17" t="str">
        <f t="shared" si="65"/>
        <v>102-Dept of Financial Institutions</v>
      </c>
      <c r="L2130" s="18" t="str">
        <f t="shared" si="64"/>
        <v>102</v>
      </c>
      <c r="M2130" s="19"/>
      <c r="N2130" s="19"/>
    </row>
    <row r="2131" spans="1:14" ht="15" x14ac:dyDescent="0.25">
      <c r="A2131" s="42" t="s">
        <v>29</v>
      </c>
      <c r="B2131" s="36">
        <v>238.45928631956767</v>
      </c>
      <c r="C2131" s="37">
        <v>0</v>
      </c>
      <c r="D2131" s="37">
        <v>0</v>
      </c>
      <c r="E2131" s="38">
        <v>60</v>
      </c>
      <c r="F2131" s="37">
        <v>192</v>
      </c>
      <c r="G2131" s="39">
        <v>252</v>
      </c>
      <c r="H2131" s="40">
        <v>490.4592863195677</v>
      </c>
      <c r="J2131" s="17">
        <v>22</v>
      </c>
      <c r="K2131" s="17" t="str">
        <f t="shared" si="65"/>
        <v>102-Dept of Financial Institutions</v>
      </c>
      <c r="L2131" s="18" t="str">
        <f t="shared" si="64"/>
        <v>102</v>
      </c>
      <c r="M2131" s="19"/>
      <c r="N2131" s="19"/>
    </row>
    <row r="2132" spans="1:14" ht="15" x14ac:dyDescent="0.25">
      <c r="A2132" s="42" t="s">
        <v>30</v>
      </c>
      <c r="B2132" s="36">
        <v>213.80764655470134</v>
      </c>
      <c r="C2132" s="37">
        <v>0</v>
      </c>
      <c r="D2132" s="37">
        <v>0</v>
      </c>
      <c r="E2132" s="38">
        <v>0</v>
      </c>
      <c r="F2132" s="37">
        <v>1</v>
      </c>
      <c r="G2132" s="39">
        <v>1</v>
      </c>
      <c r="H2132" s="40">
        <v>214.80764655470134</v>
      </c>
      <c r="J2132" s="17">
        <v>23</v>
      </c>
      <c r="K2132" s="17" t="str">
        <f t="shared" si="65"/>
        <v>102-Dept of Financial Institutions</v>
      </c>
      <c r="L2132" s="18" t="str">
        <f t="shared" si="64"/>
        <v>102</v>
      </c>
      <c r="M2132" s="19"/>
      <c r="N2132" s="19"/>
    </row>
    <row r="2133" spans="1:14" ht="15" x14ac:dyDescent="0.25">
      <c r="A2133" s="54"/>
      <c r="B2133" s="36"/>
      <c r="C2133" s="37"/>
      <c r="D2133" s="37"/>
      <c r="E2133" s="38"/>
      <c r="F2133" s="37"/>
      <c r="G2133" s="39"/>
      <c r="H2133" s="40"/>
      <c r="J2133" s="17">
        <v>24</v>
      </c>
      <c r="K2133" s="17" t="str">
        <f t="shared" si="65"/>
        <v>102-Dept of Financial Institutions</v>
      </c>
      <c r="L2133" s="18" t="str">
        <f t="shared" si="64"/>
        <v>102</v>
      </c>
      <c r="M2133" s="19"/>
      <c r="N2133" s="19"/>
    </row>
    <row r="2134" spans="1:14" ht="15" customHeight="1" x14ac:dyDescent="0.2">
      <c r="A2134" s="44" t="s">
        <v>31</v>
      </c>
      <c r="B2134" s="45">
        <v>544.63181346880208</v>
      </c>
      <c r="C2134" s="46">
        <v>0</v>
      </c>
      <c r="D2134" s="46">
        <v>0</v>
      </c>
      <c r="E2134" s="46">
        <v>-41</v>
      </c>
      <c r="F2134" s="46">
        <v>300</v>
      </c>
      <c r="G2134" s="46">
        <v>259</v>
      </c>
      <c r="H2134" s="49">
        <v>803.63181346880208</v>
      </c>
      <c r="J2134" s="17">
        <v>25</v>
      </c>
      <c r="K2134" s="17" t="str">
        <f t="shared" si="65"/>
        <v>102-Dept of Financial Institutions</v>
      </c>
      <c r="L2134" s="18" t="str">
        <f t="shared" si="64"/>
        <v>102</v>
      </c>
      <c r="M2134" s="19"/>
      <c r="N2134" s="19"/>
    </row>
    <row r="2135" spans="1:14" ht="15" x14ac:dyDescent="0.25">
      <c r="A2135" s="54"/>
      <c r="B2135" s="36"/>
      <c r="C2135" s="37"/>
      <c r="D2135" s="37"/>
      <c r="E2135" s="38"/>
      <c r="F2135" s="37"/>
      <c r="G2135" s="39"/>
      <c r="H2135" s="40"/>
      <c r="J2135" s="17">
        <v>26</v>
      </c>
      <c r="K2135" s="17" t="str">
        <f t="shared" si="65"/>
        <v>102-Dept of Financial Institutions</v>
      </c>
      <c r="L2135" s="18" t="str">
        <f t="shared" si="64"/>
        <v>102</v>
      </c>
      <c r="M2135" s="19"/>
      <c r="N2135" s="19"/>
    </row>
    <row r="2136" spans="1:14" ht="15" x14ac:dyDescent="0.25">
      <c r="A2136" s="54" t="s">
        <v>32</v>
      </c>
      <c r="B2136" s="36">
        <v>7.0763760089026455</v>
      </c>
      <c r="C2136" s="37">
        <v>0</v>
      </c>
      <c r="D2136" s="37">
        <v>0</v>
      </c>
      <c r="E2136" s="38">
        <v>0</v>
      </c>
      <c r="F2136" s="37">
        <v>0</v>
      </c>
      <c r="G2136" s="39">
        <v>0</v>
      </c>
      <c r="H2136" s="40">
        <v>7.0763760089026455</v>
      </c>
      <c r="J2136" s="17">
        <v>27</v>
      </c>
      <c r="K2136" s="17" t="str">
        <f t="shared" si="65"/>
        <v>102-Dept of Financial Institutions</v>
      </c>
      <c r="L2136" s="18" t="str">
        <f t="shared" si="64"/>
        <v>102</v>
      </c>
      <c r="M2136" s="19" t="s">
        <v>33</v>
      </c>
      <c r="N2136" s="19"/>
    </row>
    <row r="2137" spans="1:14" ht="15" x14ac:dyDescent="0.25">
      <c r="A2137" s="54" t="s">
        <v>34</v>
      </c>
      <c r="B2137" s="36">
        <v>31.897645147673913</v>
      </c>
      <c r="C2137" s="37">
        <v>0</v>
      </c>
      <c r="D2137" s="37">
        <v>0</v>
      </c>
      <c r="E2137" s="38">
        <v>0</v>
      </c>
      <c r="F2137" s="37">
        <v>0</v>
      </c>
      <c r="G2137" s="39">
        <v>0</v>
      </c>
      <c r="H2137" s="40">
        <v>31.897645147673913</v>
      </c>
      <c r="J2137" s="17">
        <v>28</v>
      </c>
      <c r="K2137" s="17" t="str">
        <f t="shared" si="65"/>
        <v>102-Dept of Financial Institutions</v>
      </c>
      <c r="L2137" s="18" t="str">
        <f t="shared" si="64"/>
        <v>102</v>
      </c>
      <c r="M2137" s="19" t="s">
        <v>35</v>
      </c>
      <c r="N2137" s="19"/>
    </row>
    <row r="2138" spans="1:14" ht="15" customHeight="1" x14ac:dyDescent="0.25">
      <c r="A2138" s="54" t="s">
        <v>36</v>
      </c>
      <c r="B2138" s="36">
        <v>11.227925657785336</v>
      </c>
      <c r="C2138" s="37">
        <v>0</v>
      </c>
      <c r="D2138" s="37">
        <v>0</v>
      </c>
      <c r="E2138" s="38">
        <v>0</v>
      </c>
      <c r="F2138" s="37">
        <v>0</v>
      </c>
      <c r="G2138" s="39">
        <v>0</v>
      </c>
      <c r="H2138" s="40">
        <v>11.227925657785336</v>
      </c>
      <c r="J2138" s="17">
        <v>29</v>
      </c>
      <c r="K2138" s="17" t="str">
        <f t="shared" si="65"/>
        <v>102-Dept of Financial Institutions</v>
      </c>
      <c r="L2138" s="18" t="str">
        <f t="shared" si="64"/>
        <v>102</v>
      </c>
      <c r="M2138" s="19" t="s">
        <v>37</v>
      </c>
      <c r="N2138" s="19"/>
    </row>
    <row r="2139" spans="1:14" ht="15" x14ac:dyDescent="0.25">
      <c r="A2139" s="54" t="s">
        <v>38</v>
      </c>
      <c r="B2139" s="36">
        <v>0</v>
      </c>
      <c r="C2139" s="37">
        <v>0</v>
      </c>
      <c r="D2139" s="37">
        <v>0</v>
      </c>
      <c r="E2139" s="38">
        <v>0</v>
      </c>
      <c r="F2139" s="37">
        <v>0</v>
      </c>
      <c r="G2139" s="39">
        <v>0</v>
      </c>
      <c r="H2139" s="40">
        <v>0</v>
      </c>
      <c r="J2139" s="17">
        <v>30</v>
      </c>
      <c r="K2139" s="17" t="str">
        <f t="shared" si="65"/>
        <v>102-Dept of Financial Institutions</v>
      </c>
      <c r="L2139" s="18" t="str">
        <f t="shared" ref="L2139:L2211" si="66">LEFT(K2139,3)</f>
        <v>102</v>
      </c>
      <c r="M2139" s="19" t="s">
        <v>39</v>
      </c>
      <c r="N2139" s="19"/>
    </row>
    <row r="2140" spans="1:14" ht="15" x14ac:dyDescent="0.25">
      <c r="A2140" s="54" t="s">
        <v>40</v>
      </c>
      <c r="B2140" s="36">
        <v>293.15388739946377</v>
      </c>
      <c r="C2140" s="37">
        <v>15</v>
      </c>
      <c r="D2140" s="37">
        <v>15</v>
      </c>
      <c r="E2140" s="38">
        <v>0</v>
      </c>
      <c r="F2140" s="37">
        <v>0</v>
      </c>
      <c r="G2140" s="39">
        <v>30</v>
      </c>
      <c r="H2140" s="40">
        <v>323.15388739946377</v>
      </c>
      <c r="J2140" s="17">
        <v>31</v>
      </c>
      <c r="K2140" s="17" t="str">
        <f t="shared" si="65"/>
        <v>102-Dept of Financial Institutions</v>
      </c>
      <c r="L2140" s="18" t="str">
        <f t="shared" si="66"/>
        <v>102</v>
      </c>
      <c r="M2140" s="19" t="s">
        <v>41</v>
      </c>
      <c r="N2140" s="19"/>
    </row>
    <row r="2141" spans="1:14" ht="15" x14ac:dyDescent="0.25">
      <c r="A2141" s="54" t="s">
        <v>42</v>
      </c>
      <c r="B2141" s="36">
        <v>41.890328604868301</v>
      </c>
      <c r="C2141" s="37">
        <v>0</v>
      </c>
      <c r="D2141" s="37">
        <v>0</v>
      </c>
      <c r="E2141" s="38">
        <v>-21</v>
      </c>
      <c r="F2141" s="37">
        <v>-21</v>
      </c>
      <c r="G2141" s="39">
        <v>-42</v>
      </c>
      <c r="H2141" s="40">
        <v>-0.10967139513169855</v>
      </c>
      <c r="J2141" s="17">
        <v>32</v>
      </c>
      <c r="K2141" s="17" t="str">
        <f t="shared" si="65"/>
        <v>102-Dept of Financial Institutions</v>
      </c>
      <c r="L2141" s="18" t="str">
        <f t="shared" si="66"/>
        <v>102</v>
      </c>
      <c r="M2141" s="19" t="s">
        <v>43</v>
      </c>
      <c r="N2141" s="19"/>
    </row>
    <row r="2142" spans="1:14" ht="15" customHeight="1" x14ac:dyDescent="0.25">
      <c r="A2142" s="54" t="s">
        <v>44</v>
      </c>
      <c r="B2142" s="36">
        <v>101.82208524070654</v>
      </c>
      <c r="C2142" s="37">
        <v>0</v>
      </c>
      <c r="D2142" s="37">
        <v>0</v>
      </c>
      <c r="E2142" s="38">
        <v>0</v>
      </c>
      <c r="F2142" s="37">
        <v>0</v>
      </c>
      <c r="G2142" s="39">
        <v>0</v>
      </c>
      <c r="H2142" s="40">
        <v>101.82208524070654</v>
      </c>
      <c r="J2142" s="17">
        <v>33</v>
      </c>
      <c r="K2142" s="17" t="str">
        <f t="shared" si="65"/>
        <v>102-Dept of Financial Institutions</v>
      </c>
      <c r="L2142" s="18" t="str">
        <f t="shared" si="66"/>
        <v>102</v>
      </c>
      <c r="M2142" s="19" t="s">
        <v>45</v>
      </c>
      <c r="N2142" s="19"/>
    </row>
    <row r="2143" spans="1:14" ht="15" x14ac:dyDescent="0.25">
      <c r="A2143" s="54" t="s">
        <v>46</v>
      </c>
      <c r="B2143" s="36">
        <v>0</v>
      </c>
      <c r="C2143" s="37">
        <v>0</v>
      </c>
      <c r="D2143" s="37">
        <v>0</v>
      </c>
      <c r="E2143" s="38">
        <v>0</v>
      </c>
      <c r="F2143" s="37">
        <v>0</v>
      </c>
      <c r="G2143" s="39">
        <v>0</v>
      </c>
      <c r="H2143" s="40">
        <v>0</v>
      </c>
      <c r="J2143" s="17">
        <v>34</v>
      </c>
      <c r="K2143" s="17" t="str">
        <f t="shared" si="65"/>
        <v>102-Dept of Financial Institutions</v>
      </c>
      <c r="L2143" s="18" t="str">
        <f t="shared" si="66"/>
        <v>102</v>
      </c>
      <c r="M2143" s="19" t="s">
        <v>47</v>
      </c>
      <c r="N2143" s="19"/>
    </row>
    <row r="2144" spans="1:14" ht="15" x14ac:dyDescent="0.25">
      <c r="A2144" s="54" t="s">
        <v>48</v>
      </c>
      <c r="B2144" s="36">
        <v>0</v>
      </c>
      <c r="C2144" s="37">
        <v>0</v>
      </c>
      <c r="D2144" s="37">
        <v>0</v>
      </c>
      <c r="E2144" s="38">
        <v>2</v>
      </c>
      <c r="F2144" s="37">
        <v>2</v>
      </c>
      <c r="G2144" s="39">
        <v>4</v>
      </c>
      <c r="H2144" s="40">
        <v>4</v>
      </c>
      <c r="J2144" s="17">
        <v>35</v>
      </c>
      <c r="K2144" s="17" t="str">
        <f t="shared" si="65"/>
        <v>102-Dept of Financial Institutions</v>
      </c>
      <c r="L2144" s="18" t="str">
        <f t="shared" si="66"/>
        <v>102</v>
      </c>
      <c r="M2144" s="56" t="s">
        <v>49</v>
      </c>
      <c r="N2144" s="19"/>
    </row>
    <row r="2145" spans="1:14" ht="15" x14ac:dyDescent="0.25">
      <c r="A2145" s="54" t="s">
        <v>50</v>
      </c>
      <c r="B2145" s="36">
        <v>26.401789921156166</v>
      </c>
      <c r="C2145" s="37">
        <v>0</v>
      </c>
      <c r="D2145" s="37">
        <v>0</v>
      </c>
      <c r="E2145" s="38">
        <v>0</v>
      </c>
      <c r="F2145" s="37">
        <v>0</v>
      </c>
      <c r="G2145" s="39">
        <v>0</v>
      </c>
      <c r="H2145" s="40">
        <v>26.401789921156166</v>
      </c>
      <c r="J2145" s="17">
        <v>36</v>
      </c>
      <c r="K2145" s="17" t="str">
        <f t="shared" si="65"/>
        <v>102-Dept of Financial Institutions</v>
      </c>
      <c r="L2145" s="18" t="str">
        <f t="shared" si="66"/>
        <v>102</v>
      </c>
      <c r="M2145" s="19" t="s">
        <v>51</v>
      </c>
      <c r="N2145" s="19"/>
    </row>
    <row r="2146" spans="1:14" ht="15" x14ac:dyDescent="0.25">
      <c r="A2146" s="54" t="s">
        <v>52</v>
      </c>
      <c r="B2146" s="36">
        <v>0</v>
      </c>
      <c r="C2146" s="37">
        <v>0</v>
      </c>
      <c r="D2146" s="37">
        <v>0</v>
      </c>
      <c r="E2146" s="38">
        <v>4</v>
      </c>
      <c r="F2146" s="37">
        <v>4</v>
      </c>
      <c r="G2146" s="39">
        <v>8</v>
      </c>
      <c r="H2146" s="40">
        <v>8</v>
      </c>
      <c r="J2146" s="17">
        <v>37</v>
      </c>
      <c r="K2146" s="17" t="str">
        <f t="shared" si="65"/>
        <v>102-Dept of Financial Institutions</v>
      </c>
      <c r="L2146" s="18" t="str">
        <f t="shared" si="66"/>
        <v>102</v>
      </c>
      <c r="M2146" s="56" t="s">
        <v>53</v>
      </c>
      <c r="N2146" s="19"/>
    </row>
    <row r="2147" spans="1:14" ht="15" x14ac:dyDescent="0.25">
      <c r="A2147" s="54" t="s">
        <v>54</v>
      </c>
      <c r="B2147" s="36">
        <v>158.94174313261914</v>
      </c>
      <c r="C2147" s="37">
        <v>0</v>
      </c>
      <c r="D2147" s="37">
        <v>0</v>
      </c>
      <c r="E2147" s="38">
        <v>0</v>
      </c>
      <c r="F2147" s="37">
        <v>0</v>
      </c>
      <c r="G2147" s="39">
        <v>0</v>
      </c>
      <c r="H2147" s="40">
        <v>158.94174313261914</v>
      </c>
      <c r="J2147" s="17">
        <v>38</v>
      </c>
      <c r="K2147" s="17" t="str">
        <f t="shared" si="65"/>
        <v>102-Dept of Financial Institutions</v>
      </c>
      <c r="L2147" s="18" t="str">
        <f t="shared" si="66"/>
        <v>102</v>
      </c>
      <c r="M2147" s="19" t="s">
        <v>55</v>
      </c>
      <c r="N2147" s="19"/>
    </row>
    <row r="2148" spans="1:14" ht="15" x14ac:dyDescent="0.25">
      <c r="A2148" s="54" t="s">
        <v>56</v>
      </c>
      <c r="B2148" s="36">
        <v>0</v>
      </c>
      <c r="C2148" s="37">
        <v>0</v>
      </c>
      <c r="D2148" s="37">
        <v>0</v>
      </c>
      <c r="E2148" s="38">
        <v>0</v>
      </c>
      <c r="F2148" s="37">
        <v>0</v>
      </c>
      <c r="G2148" s="39">
        <v>0</v>
      </c>
      <c r="H2148" s="40">
        <v>0</v>
      </c>
      <c r="J2148" s="17">
        <v>39</v>
      </c>
      <c r="K2148" s="17" t="str">
        <f t="shared" si="65"/>
        <v>102-Dept of Financial Institutions</v>
      </c>
      <c r="L2148" s="18" t="str">
        <f t="shared" si="66"/>
        <v>102</v>
      </c>
      <c r="M2148" s="19" t="s">
        <v>57</v>
      </c>
      <c r="N2148" s="19"/>
    </row>
    <row r="2149" spans="1:14" ht="15" x14ac:dyDescent="0.25">
      <c r="A2149" s="54" t="s">
        <v>58</v>
      </c>
      <c r="B2149" s="36">
        <v>153.35455153575771</v>
      </c>
      <c r="C2149" s="37">
        <v>0</v>
      </c>
      <c r="D2149" s="37">
        <v>0</v>
      </c>
      <c r="E2149" s="38">
        <v>5</v>
      </c>
      <c r="F2149" s="37">
        <v>8</v>
      </c>
      <c r="G2149" s="39">
        <v>13</v>
      </c>
      <c r="H2149" s="40">
        <v>166.35455153575771</v>
      </c>
      <c r="J2149" s="17">
        <v>40</v>
      </c>
      <c r="K2149" s="17" t="str">
        <f t="shared" si="65"/>
        <v>102-Dept of Financial Institutions</v>
      </c>
      <c r="L2149" s="18" t="str">
        <f t="shared" si="66"/>
        <v>102</v>
      </c>
      <c r="M2149" s="19" t="s">
        <v>59</v>
      </c>
      <c r="N2149" s="19"/>
    </row>
    <row r="2150" spans="1:14" ht="15" x14ac:dyDescent="0.25">
      <c r="A2150" s="54" t="s">
        <v>60</v>
      </c>
      <c r="B2150" s="36">
        <v>0</v>
      </c>
      <c r="C2150" s="37">
        <v>0</v>
      </c>
      <c r="D2150" s="37">
        <v>0</v>
      </c>
      <c r="E2150" s="38">
        <v>4</v>
      </c>
      <c r="F2150" s="37">
        <v>4</v>
      </c>
      <c r="G2150" s="39">
        <v>8</v>
      </c>
      <c r="H2150" s="40">
        <v>8</v>
      </c>
      <c r="J2150" s="17">
        <v>41</v>
      </c>
      <c r="K2150" s="17" t="str">
        <f t="shared" si="65"/>
        <v>102-Dept of Financial Institutions</v>
      </c>
      <c r="L2150" s="18" t="str">
        <f t="shared" si="66"/>
        <v>102</v>
      </c>
      <c r="M2150" s="56" t="s">
        <v>61</v>
      </c>
      <c r="N2150" s="19"/>
    </row>
    <row r="2151" spans="1:14" ht="15" x14ac:dyDescent="0.25">
      <c r="A2151" s="54" t="s">
        <v>62</v>
      </c>
      <c r="B2151" s="36">
        <v>0</v>
      </c>
      <c r="C2151" s="37">
        <v>0</v>
      </c>
      <c r="D2151" s="37">
        <v>0</v>
      </c>
      <c r="E2151" s="38">
        <v>14</v>
      </c>
      <c r="F2151" s="37">
        <v>15</v>
      </c>
      <c r="G2151" s="39">
        <v>29</v>
      </c>
      <c r="H2151" s="40">
        <v>29</v>
      </c>
      <c r="J2151" s="17">
        <v>42</v>
      </c>
      <c r="K2151" s="17" t="str">
        <f t="shared" si="65"/>
        <v>102-Dept of Financial Institutions</v>
      </c>
      <c r="L2151" s="18" t="str">
        <f t="shared" si="66"/>
        <v>102</v>
      </c>
      <c r="M2151" s="56" t="s">
        <v>63</v>
      </c>
      <c r="N2151" s="19"/>
    </row>
    <row r="2152" spans="1:14" ht="15" customHeight="1" x14ac:dyDescent="0.2">
      <c r="A2152" s="43"/>
      <c r="B2152" s="36"/>
      <c r="C2152" s="37"/>
      <c r="D2152" s="37"/>
      <c r="E2152" s="38"/>
      <c r="F2152" s="37"/>
      <c r="G2152" s="39"/>
      <c r="H2152" s="40"/>
      <c r="J2152" s="17">
        <v>43</v>
      </c>
      <c r="K2152" s="17" t="str">
        <f t="shared" si="65"/>
        <v>102-Dept of Financial Institutions</v>
      </c>
      <c r="L2152" s="18" t="str">
        <f t="shared" si="66"/>
        <v>102</v>
      </c>
      <c r="M2152" s="19"/>
      <c r="N2152" s="19"/>
    </row>
    <row r="2153" spans="1:14" x14ac:dyDescent="0.2">
      <c r="A2153" s="44" t="s">
        <v>64</v>
      </c>
      <c r="B2153" s="45">
        <v>825.76633264893348</v>
      </c>
      <c r="C2153" s="46">
        <v>15</v>
      </c>
      <c r="D2153" s="46">
        <v>15</v>
      </c>
      <c r="E2153" s="47">
        <v>8</v>
      </c>
      <c r="F2153" s="46">
        <v>12</v>
      </c>
      <c r="G2153" s="48">
        <v>50</v>
      </c>
      <c r="H2153" s="49">
        <v>875.76633264893348</v>
      </c>
      <c r="J2153" s="17">
        <v>44</v>
      </c>
      <c r="K2153" s="17" t="str">
        <f t="shared" si="65"/>
        <v>102-Dept of Financial Institutions</v>
      </c>
      <c r="L2153" s="18" t="str">
        <f t="shared" si="66"/>
        <v>102</v>
      </c>
      <c r="M2153" s="19"/>
      <c r="N2153" s="19"/>
    </row>
    <row r="2154" spans="1:14" x14ac:dyDescent="0.2">
      <c r="A2154" s="57"/>
      <c r="B2154" s="39"/>
      <c r="C2154" s="51"/>
      <c r="D2154" s="51"/>
      <c r="E2154" s="52"/>
      <c r="F2154" s="51"/>
      <c r="G2154" s="39"/>
      <c r="H2154" s="53"/>
      <c r="J2154" s="17">
        <v>45</v>
      </c>
      <c r="K2154" s="17" t="str">
        <f t="shared" si="65"/>
        <v>102-Dept of Financial Institutions</v>
      </c>
      <c r="L2154" s="18" t="str">
        <f t="shared" si="66"/>
        <v>102</v>
      </c>
      <c r="M2154" s="19"/>
      <c r="N2154" s="19"/>
    </row>
    <row r="2155" spans="1:14" ht="15" x14ac:dyDescent="0.25">
      <c r="A2155" s="54" t="s">
        <v>65</v>
      </c>
      <c r="B2155" s="36">
        <v>1.2816411780296164</v>
      </c>
      <c r="C2155" s="37">
        <v>0</v>
      </c>
      <c r="D2155" s="37">
        <v>0</v>
      </c>
      <c r="E2155" s="38">
        <v>0</v>
      </c>
      <c r="F2155" s="37">
        <v>0</v>
      </c>
      <c r="G2155" s="39">
        <v>0</v>
      </c>
      <c r="H2155" s="40">
        <v>1.2816411780296164</v>
      </c>
      <c r="J2155" s="17">
        <v>46</v>
      </c>
      <c r="K2155" s="17" t="str">
        <f t="shared" si="65"/>
        <v>102-Dept of Financial Institutions</v>
      </c>
      <c r="L2155" s="18" t="str">
        <f t="shared" si="66"/>
        <v>102</v>
      </c>
      <c r="M2155" s="19"/>
      <c r="N2155" s="19"/>
    </row>
    <row r="2156" spans="1:14" ht="15" customHeight="1" x14ac:dyDescent="0.25">
      <c r="A2156" s="54" t="s">
        <v>66</v>
      </c>
      <c r="B2156" s="36">
        <v>0</v>
      </c>
      <c r="C2156" s="37">
        <v>0</v>
      </c>
      <c r="D2156" s="37">
        <v>0</v>
      </c>
      <c r="E2156" s="38">
        <v>0</v>
      </c>
      <c r="F2156" s="37">
        <v>0</v>
      </c>
      <c r="G2156" s="39">
        <v>0</v>
      </c>
      <c r="H2156" s="40">
        <v>0</v>
      </c>
      <c r="J2156" s="17">
        <v>47</v>
      </c>
      <c r="K2156" s="17" t="str">
        <f t="shared" si="65"/>
        <v>102-Dept of Financial Institutions</v>
      </c>
      <c r="L2156" s="18" t="str">
        <f t="shared" si="66"/>
        <v>102</v>
      </c>
      <c r="M2156" s="19"/>
      <c r="N2156" s="19"/>
    </row>
    <row r="2157" spans="1:14" ht="15" x14ac:dyDescent="0.25">
      <c r="A2157" s="54" t="s">
        <v>67</v>
      </c>
      <c r="B2157" s="36">
        <v>0</v>
      </c>
      <c r="C2157" s="37">
        <v>0</v>
      </c>
      <c r="D2157" s="37">
        <v>0</v>
      </c>
      <c r="E2157" s="38">
        <v>0</v>
      </c>
      <c r="F2157" s="37">
        <v>0</v>
      </c>
      <c r="G2157" s="39">
        <v>0</v>
      </c>
      <c r="H2157" s="40">
        <v>0</v>
      </c>
      <c r="J2157" s="17">
        <v>48</v>
      </c>
      <c r="K2157" s="17" t="str">
        <f t="shared" si="65"/>
        <v>102-Dept of Financial Institutions</v>
      </c>
      <c r="L2157" s="18" t="str">
        <f t="shared" si="66"/>
        <v>102</v>
      </c>
      <c r="M2157" s="19"/>
      <c r="N2157" s="19"/>
    </row>
    <row r="2158" spans="1:14" ht="15" x14ac:dyDescent="0.25">
      <c r="A2158" s="54" t="s">
        <v>68</v>
      </c>
      <c r="B2158" s="36">
        <v>3.1154551007941356</v>
      </c>
      <c r="C2158" s="37">
        <v>0</v>
      </c>
      <c r="D2158" s="37">
        <v>0</v>
      </c>
      <c r="E2158" s="38">
        <v>0</v>
      </c>
      <c r="F2158" s="37">
        <v>0</v>
      </c>
      <c r="G2158" s="39">
        <v>0</v>
      </c>
      <c r="H2158" s="40">
        <v>3.1154551007941356</v>
      </c>
      <c r="J2158" s="17">
        <v>49</v>
      </c>
      <c r="K2158" s="17" t="str">
        <f t="shared" si="65"/>
        <v>102-Dept of Financial Institutions</v>
      </c>
      <c r="L2158" s="18" t="str">
        <f t="shared" si="66"/>
        <v>102</v>
      </c>
      <c r="M2158" s="19"/>
      <c r="N2158" s="19"/>
    </row>
    <row r="2159" spans="1:14" ht="15" x14ac:dyDescent="0.25">
      <c r="A2159" s="54" t="s">
        <v>69</v>
      </c>
      <c r="B2159" s="36">
        <v>0</v>
      </c>
      <c r="C2159" s="37">
        <v>0</v>
      </c>
      <c r="D2159" s="37">
        <v>0</v>
      </c>
      <c r="E2159" s="38">
        <v>0</v>
      </c>
      <c r="F2159" s="37">
        <v>0</v>
      </c>
      <c r="G2159" s="39">
        <v>0</v>
      </c>
      <c r="H2159" s="40">
        <v>0</v>
      </c>
      <c r="J2159" s="17">
        <v>50</v>
      </c>
      <c r="K2159" s="17" t="str">
        <f t="shared" si="65"/>
        <v>102-Dept of Financial Institutions</v>
      </c>
      <c r="L2159" s="18" t="str">
        <f t="shared" si="66"/>
        <v>102</v>
      </c>
      <c r="M2159" s="19"/>
      <c r="N2159" s="19"/>
    </row>
    <row r="2160" spans="1:14" ht="15" customHeight="1" x14ac:dyDescent="0.25">
      <c r="A2160" s="54" t="s">
        <v>70</v>
      </c>
      <c r="B2160" s="36">
        <v>17.679581473285658</v>
      </c>
      <c r="C2160" s="37">
        <v>0</v>
      </c>
      <c r="D2160" s="37">
        <v>0</v>
      </c>
      <c r="E2160" s="38">
        <v>0</v>
      </c>
      <c r="F2160" s="37">
        <v>0</v>
      </c>
      <c r="G2160" s="39">
        <v>0</v>
      </c>
      <c r="H2160" s="40">
        <v>17.679581473285658</v>
      </c>
      <c r="J2160" s="17">
        <v>51</v>
      </c>
      <c r="K2160" s="17" t="str">
        <f t="shared" si="65"/>
        <v>102-Dept of Financial Institutions</v>
      </c>
      <c r="L2160" s="18" t="str">
        <f t="shared" si="66"/>
        <v>102</v>
      </c>
      <c r="M2160" s="19"/>
      <c r="N2160" s="19"/>
    </row>
    <row r="2161" spans="1:14" ht="15" x14ac:dyDescent="0.25">
      <c r="A2161" s="54" t="s">
        <v>71</v>
      </c>
      <c r="B2161" s="36">
        <v>1.4375E-15</v>
      </c>
      <c r="C2161" s="37">
        <v>0</v>
      </c>
      <c r="D2161" s="37">
        <v>0</v>
      </c>
      <c r="E2161" s="38">
        <v>0</v>
      </c>
      <c r="F2161" s="37">
        <v>0</v>
      </c>
      <c r="G2161" s="39">
        <v>0</v>
      </c>
      <c r="H2161" s="40">
        <v>1.4375E-15</v>
      </c>
      <c r="J2161" s="17">
        <v>52</v>
      </c>
      <c r="K2161" s="17" t="str">
        <f t="shared" si="65"/>
        <v>102-Dept of Financial Institutions</v>
      </c>
      <c r="L2161" s="18" t="str">
        <f t="shared" si="66"/>
        <v>102</v>
      </c>
      <c r="M2161" s="19"/>
      <c r="N2161" s="19"/>
    </row>
    <row r="2162" spans="1:14" ht="15" x14ac:dyDescent="0.25">
      <c r="A2162" s="54" t="s">
        <v>72</v>
      </c>
      <c r="B2162" s="36">
        <v>3.4941967012828345</v>
      </c>
      <c r="C2162" s="37">
        <v>0</v>
      </c>
      <c r="D2162" s="37">
        <v>0</v>
      </c>
      <c r="E2162" s="38">
        <v>0</v>
      </c>
      <c r="F2162" s="37">
        <v>0</v>
      </c>
      <c r="G2162" s="39">
        <v>0</v>
      </c>
      <c r="H2162" s="40">
        <v>3.4941967012828345</v>
      </c>
      <c r="J2162" s="17">
        <v>53</v>
      </c>
      <c r="K2162" s="17" t="str">
        <f t="shared" si="65"/>
        <v>102-Dept of Financial Institutions</v>
      </c>
      <c r="L2162" s="18" t="str">
        <f t="shared" si="66"/>
        <v>102</v>
      </c>
      <c r="M2162" s="19"/>
      <c r="N2162" s="19"/>
    </row>
    <row r="2163" spans="1:14" ht="15" x14ac:dyDescent="0.25">
      <c r="A2163" s="54" t="s">
        <v>73</v>
      </c>
      <c r="B2163" s="36">
        <v>25.250087665971975</v>
      </c>
      <c r="C2163" s="37">
        <v>0</v>
      </c>
      <c r="D2163" s="37">
        <v>0</v>
      </c>
      <c r="E2163" s="38">
        <v>0</v>
      </c>
      <c r="F2163" s="37">
        <v>0</v>
      </c>
      <c r="G2163" s="39">
        <v>0</v>
      </c>
      <c r="H2163" s="40">
        <v>25.250087665971975</v>
      </c>
      <c r="J2163" s="17">
        <v>54</v>
      </c>
      <c r="K2163" s="17" t="str">
        <f t="shared" si="65"/>
        <v>102-Dept of Financial Institutions</v>
      </c>
      <c r="L2163" s="18" t="str">
        <f t="shared" si="66"/>
        <v>102</v>
      </c>
      <c r="M2163" s="19"/>
      <c r="N2163" s="19"/>
    </row>
    <row r="2164" spans="1:14" ht="15" x14ac:dyDescent="0.25">
      <c r="A2164" s="54" t="s">
        <v>74</v>
      </c>
      <c r="B2164" s="36">
        <v>62.626756261453885</v>
      </c>
      <c r="C2164" s="37">
        <v>0</v>
      </c>
      <c r="D2164" s="37">
        <v>-2</v>
      </c>
      <c r="E2164" s="38">
        <v>2</v>
      </c>
      <c r="F2164" s="37">
        <v>1</v>
      </c>
      <c r="G2164" s="39">
        <v>1</v>
      </c>
      <c r="H2164" s="40">
        <v>63.626756261453885</v>
      </c>
      <c r="J2164" s="17">
        <v>55</v>
      </c>
      <c r="K2164" s="17" t="str">
        <f t="shared" si="65"/>
        <v>102-Dept of Financial Institutions</v>
      </c>
      <c r="L2164" s="18" t="str">
        <f t="shared" si="66"/>
        <v>102</v>
      </c>
      <c r="M2164" s="19"/>
      <c r="N2164" s="19"/>
    </row>
    <row r="2165" spans="1:14" ht="15" x14ac:dyDescent="0.25">
      <c r="A2165" s="54" t="s">
        <v>75</v>
      </c>
      <c r="B2165" s="36">
        <v>17.119242862073659</v>
      </c>
      <c r="C2165" s="37">
        <v>0</v>
      </c>
      <c r="D2165" s="37">
        <v>0</v>
      </c>
      <c r="E2165" s="38">
        <v>4</v>
      </c>
      <c r="F2165" s="37">
        <v>5</v>
      </c>
      <c r="G2165" s="39">
        <v>9</v>
      </c>
      <c r="H2165" s="40">
        <v>26.119242862073659</v>
      </c>
      <c r="J2165" s="17">
        <v>56</v>
      </c>
      <c r="K2165" s="17" t="str">
        <f t="shared" si="65"/>
        <v>102-Dept of Financial Institutions</v>
      </c>
      <c r="L2165" s="18" t="str">
        <f t="shared" si="66"/>
        <v>102</v>
      </c>
      <c r="M2165" s="19"/>
      <c r="N2165" s="19"/>
    </row>
    <row r="2166" spans="1:14" ht="15" x14ac:dyDescent="0.25">
      <c r="A2166" s="54" t="s">
        <v>76</v>
      </c>
      <c r="B2166" s="36">
        <v>2.0846266949844794</v>
      </c>
      <c r="C2166" s="37">
        <v>0</v>
      </c>
      <c r="D2166" s="37">
        <v>0</v>
      </c>
      <c r="E2166" s="38">
        <v>0</v>
      </c>
      <c r="F2166" s="37">
        <v>0</v>
      </c>
      <c r="G2166" s="39">
        <v>0</v>
      </c>
      <c r="H2166" s="40">
        <v>2.0846266949844794</v>
      </c>
      <c r="J2166" s="17">
        <v>57</v>
      </c>
      <c r="K2166" s="17" t="str">
        <f t="shared" si="65"/>
        <v>102-Dept of Financial Institutions</v>
      </c>
      <c r="L2166" s="18" t="str">
        <f t="shared" si="66"/>
        <v>102</v>
      </c>
      <c r="M2166" s="19"/>
      <c r="N2166" s="19"/>
    </row>
    <row r="2167" spans="1:14" ht="15" x14ac:dyDescent="0.25">
      <c r="A2167" s="54" t="s">
        <v>77</v>
      </c>
      <c r="B2167" s="36">
        <v>40.410031718929787</v>
      </c>
      <c r="C2167" s="37">
        <v>0</v>
      </c>
      <c r="D2167" s="37">
        <v>0</v>
      </c>
      <c r="E2167" s="38">
        <v>0</v>
      </c>
      <c r="F2167" s="37">
        <v>0</v>
      </c>
      <c r="G2167" s="39">
        <v>0</v>
      </c>
      <c r="H2167" s="40">
        <v>40.410031718929787</v>
      </c>
      <c r="J2167" s="17">
        <v>58</v>
      </c>
      <c r="K2167" s="17" t="str">
        <f t="shared" si="65"/>
        <v>102-Dept of Financial Institutions</v>
      </c>
      <c r="L2167" s="18" t="str">
        <f t="shared" si="66"/>
        <v>102</v>
      </c>
      <c r="M2167" s="19"/>
      <c r="N2167" s="19"/>
    </row>
    <row r="2168" spans="1:14" ht="15" x14ac:dyDescent="0.25">
      <c r="A2168" s="54" t="s">
        <v>78</v>
      </c>
      <c r="B2168" s="36">
        <v>0</v>
      </c>
      <c r="C2168" s="37">
        <v>0</v>
      </c>
      <c r="D2168" s="37">
        <v>0</v>
      </c>
      <c r="E2168" s="38">
        <v>0</v>
      </c>
      <c r="F2168" s="37">
        <v>0</v>
      </c>
      <c r="G2168" s="39">
        <v>0</v>
      </c>
      <c r="H2168" s="40">
        <v>0</v>
      </c>
      <c r="J2168" s="17">
        <v>59</v>
      </c>
      <c r="K2168" s="17" t="str">
        <f t="shared" si="65"/>
        <v>102-Dept of Financial Institutions</v>
      </c>
      <c r="L2168" s="18" t="str">
        <f t="shared" si="66"/>
        <v>102</v>
      </c>
      <c r="M2168" s="19"/>
      <c r="N2168" s="19"/>
    </row>
    <row r="2169" spans="1:14" ht="15" x14ac:dyDescent="0.25">
      <c r="A2169" s="54" t="s">
        <v>79</v>
      </c>
      <c r="B2169" s="36">
        <v>0</v>
      </c>
      <c r="C2169" s="37">
        <v>0</v>
      </c>
      <c r="D2169" s="37">
        <v>0</v>
      </c>
      <c r="E2169" s="38">
        <v>0</v>
      </c>
      <c r="F2169" s="37">
        <v>0</v>
      </c>
      <c r="G2169" s="39">
        <v>0</v>
      </c>
      <c r="H2169" s="40">
        <v>0</v>
      </c>
      <c r="J2169" s="17">
        <v>60</v>
      </c>
      <c r="K2169" s="17" t="str">
        <f t="shared" si="65"/>
        <v>102-Dept of Financial Institutions</v>
      </c>
      <c r="L2169" s="18" t="str">
        <f t="shared" si="66"/>
        <v>102</v>
      </c>
      <c r="M2169" s="19"/>
      <c r="N2169" s="19"/>
    </row>
    <row r="2170" spans="1:14" ht="15" customHeight="1" x14ac:dyDescent="0.25">
      <c r="A2170" s="54"/>
      <c r="B2170" s="36"/>
      <c r="C2170" s="37"/>
      <c r="D2170" s="37"/>
      <c r="E2170" s="38"/>
      <c r="F2170" s="37"/>
      <c r="G2170" s="39"/>
      <c r="H2170" s="40"/>
      <c r="J2170" s="17">
        <v>61</v>
      </c>
      <c r="K2170" s="17" t="str">
        <f t="shared" si="65"/>
        <v>102-Dept of Financial Institutions</v>
      </c>
      <c r="L2170" s="18" t="str">
        <f t="shared" si="66"/>
        <v>102</v>
      </c>
      <c r="M2170" s="19"/>
      <c r="N2170" s="19"/>
    </row>
    <row r="2171" spans="1:14" x14ac:dyDescent="0.2">
      <c r="A2171" s="44" t="s">
        <v>80</v>
      </c>
      <c r="B2171" s="45">
        <v>173.06161965680604</v>
      </c>
      <c r="C2171" s="46">
        <v>0</v>
      </c>
      <c r="D2171" s="46">
        <v>-2</v>
      </c>
      <c r="E2171" s="47">
        <v>6</v>
      </c>
      <c r="F2171" s="46">
        <v>6</v>
      </c>
      <c r="G2171" s="48">
        <v>10</v>
      </c>
      <c r="H2171" s="49">
        <v>183.06161965680604</v>
      </c>
      <c r="J2171" s="17">
        <v>62</v>
      </c>
      <c r="K2171" s="17" t="str">
        <f t="shared" si="65"/>
        <v>102-Dept of Financial Institutions</v>
      </c>
      <c r="L2171" s="18" t="str">
        <f t="shared" si="66"/>
        <v>102</v>
      </c>
      <c r="M2171" s="19"/>
      <c r="N2171" s="19"/>
    </row>
    <row r="2172" spans="1:14" ht="15" x14ac:dyDescent="0.25">
      <c r="A2172" s="54"/>
      <c r="B2172" s="36"/>
      <c r="C2172" s="37"/>
      <c r="D2172" s="37"/>
      <c r="E2172" s="38"/>
      <c r="F2172" s="37"/>
      <c r="G2172" s="39"/>
      <c r="H2172" s="40"/>
      <c r="J2172" s="17">
        <v>63</v>
      </c>
      <c r="K2172" s="17" t="str">
        <f t="shared" si="65"/>
        <v>102-Dept of Financial Institutions</v>
      </c>
      <c r="L2172" s="18" t="str">
        <f t="shared" si="66"/>
        <v>102</v>
      </c>
      <c r="M2172" s="19"/>
      <c r="N2172" s="19"/>
    </row>
    <row r="2173" spans="1:14" ht="15" x14ac:dyDescent="0.25">
      <c r="A2173" s="54" t="s">
        <v>81</v>
      </c>
      <c r="B2173" s="36">
        <v>53.859399583008212</v>
      </c>
      <c r="C2173" s="37">
        <v>0</v>
      </c>
      <c r="D2173" s="37">
        <v>0</v>
      </c>
      <c r="E2173" s="38">
        <v>1</v>
      </c>
      <c r="F2173" s="37">
        <v>1</v>
      </c>
      <c r="G2173" s="39">
        <v>2</v>
      </c>
      <c r="H2173" s="40">
        <v>55.859399583008212</v>
      </c>
      <c r="J2173" s="17">
        <v>64</v>
      </c>
      <c r="K2173" s="17" t="str">
        <f t="shared" si="65"/>
        <v>102-Dept of Financial Institutions</v>
      </c>
      <c r="L2173" s="18" t="str">
        <f t="shared" si="66"/>
        <v>102</v>
      </c>
      <c r="M2173" s="19"/>
      <c r="N2173" s="19"/>
    </row>
    <row r="2174" spans="1:14" x14ac:dyDescent="0.2">
      <c r="A2174" s="44" t="s">
        <v>82</v>
      </c>
      <c r="B2174" s="45">
        <v>53.859399583008212</v>
      </c>
      <c r="C2174" s="46">
        <v>0</v>
      </c>
      <c r="D2174" s="46">
        <v>0</v>
      </c>
      <c r="E2174" s="47">
        <v>1</v>
      </c>
      <c r="F2174" s="46">
        <v>1</v>
      </c>
      <c r="G2174" s="48">
        <v>2</v>
      </c>
      <c r="H2174" s="49">
        <v>55.859399583008212</v>
      </c>
      <c r="J2174" s="17">
        <v>65</v>
      </c>
      <c r="K2174" s="17" t="str">
        <f t="shared" si="65"/>
        <v>102-Dept of Financial Institutions</v>
      </c>
      <c r="L2174" s="18" t="str">
        <f t="shared" si="66"/>
        <v>102</v>
      </c>
      <c r="M2174" s="19"/>
      <c r="N2174" s="19"/>
    </row>
    <row r="2175" spans="1:14" ht="15" x14ac:dyDescent="0.25">
      <c r="A2175" s="54"/>
      <c r="B2175" s="54"/>
      <c r="C2175" s="54"/>
      <c r="D2175" s="54"/>
      <c r="E2175" s="54"/>
      <c r="F2175" s="54"/>
      <c r="G2175" s="54"/>
      <c r="H2175" s="54"/>
      <c r="J2175" s="17">
        <v>66</v>
      </c>
      <c r="K2175" s="17" t="str">
        <f t="shared" si="65"/>
        <v>102-Dept of Financial Institutions</v>
      </c>
      <c r="L2175" s="18" t="str">
        <f t="shared" si="66"/>
        <v>102</v>
      </c>
      <c r="M2175" s="19"/>
      <c r="N2175" s="19"/>
    </row>
    <row r="2176" spans="1:14" x14ac:dyDescent="0.2">
      <c r="A2176" s="58"/>
      <c r="B2176" s="39"/>
      <c r="C2176" s="51"/>
      <c r="D2176" s="51"/>
      <c r="E2176" s="52"/>
      <c r="F2176" s="51"/>
      <c r="G2176" s="39"/>
      <c r="H2176" s="53"/>
      <c r="J2176" s="17">
        <v>67</v>
      </c>
      <c r="K2176" s="17" t="str">
        <f t="shared" si="65"/>
        <v>102-Dept of Financial Institutions</v>
      </c>
      <c r="L2176" s="18" t="str">
        <f t="shared" si="66"/>
        <v>102</v>
      </c>
      <c r="M2176" s="19"/>
      <c r="N2176" s="19"/>
    </row>
    <row r="2177" spans="1:14" x14ac:dyDescent="0.2">
      <c r="A2177" s="59" t="s">
        <v>83</v>
      </c>
      <c r="B2177" s="60">
        <v>3790.8188235912316</v>
      </c>
      <c r="C2177" s="61">
        <v>7</v>
      </c>
      <c r="D2177" s="61">
        <v>5</v>
      </c>
      <c r="E2177" s="62">
        <v>-25</v>
      </c>
      <c r="F2177" s="61">
        <v>327</v>
      </c>
      <c r="G2177" s="60">
        <v>314</v>
      </c>
      <c r="H2177" s="63">
        <v>4104.8188235912312</v>
      </c>
      <c r="J2177" s="17">
        <v>68</v>
      </c>
      <c r="K2177" s="17" t="str">
        <f t="shared" si="65"/>
        <v>102-Dept of Financial Institutions</v>
      </c>
      <c r="L2177" s="18" t="str">
        <f t="shared" si="66"/>
        <v>102</v>
      </c>
      <c r="M2177" s="19"/>
      <c r="N2177" s="19"/>
    </row>
    <row r="2178" spans="1:14" x14ac:dyDescent="0.2">
      <c r="A2178" s="64"/>
      <c r="B2178" s="65"/>
      <c r="C2178" s="65"/>
      <c r="D2178" s="65"/>
      <c r="E2178" s="65"/>
      <c r="F2178" s="65"/>
      <c r="G2178" s="65"/>
      <c r="H2178" s="65"/>
      <c r="J2178" s="17">
        <v>1</v>
      </c>
      <c r="K2178" s="17" t="str">
        <f>IF(J2178=7,A1890,IF(J2178&gt;7,K2168,""))</f>
        <v/>
      </c>
      <c r="L2178" s="18" t="str">
        <f t="shared" si="66"/>
        <v/>
      </c>
      <c r="M2178" s="19"/>
      <c r="N2178" s="19"/>
    </row>
    <row r="2179" spans="1:14" x14ac:dyDescent="0.2">
      <c r="A2179" s="64"/>
      <c r="B2179" s="65"/>
      <c r="C2179" s="65"/>
      <c r="D2179" s="65"/>
      <c r="E2179" s="65"/>
      <c r="F2179" s="65"/>
      <c r="G2179" s="65"/>
      <c r="H2179" s="65"/>
      <c r="J2179" s="17">
        <v>2</v>
      </c>
      <c r="K2179" s="17" t="str">
        <f>IF(J2179=7,A1891,IF(J2179&gt;7,K2178,""))</f>
        <v/>
      </c>
      <c r="L2179" s="18" t="str">
        <f t="shared" si="66"/>
        <v/>
      </c>
      <c r="M2179" s="19"/>
      <c r="N2179" s="19"/>
    </row>
    <row r="2180" spans="1:14" ht="15" x14ac:dyDescent="0.25">
      <c r="A2180"/>
      <c r="B2180"/>
      <c r="C2180"/>
      <c r="D2180"/>
      <c r="E2180"/>
      <c r="F2180"/>
      <c r="G2180"/>
      <c r="H2180"/>
      <c r="J2180" s="17">
        <v>3</v>
      </c>
      <c r="K2180" s="17" t="str">
        <f>IF(J2180=7,A1892,IF(J2180&gt;7,K2179,""))</f>
        <v/>
      </c>
      <c r="L2180" s="18" t="str">
        <f t="shared" si="66"/>
        <v/>
      </c>
      <c r="M2180" s="19"/>
      <c r="N2180" s="19"/>
    </row>
    <row r="2181" spans="1:14" ht="15" x14ac:dyDescent="0.25">
      <c r="A2181"/>
      <c r="B2181"/>
      <c r="C2181"/>
      <c r="D2181"/>
      <c r="E2181"/>
      <c r="F2181"/>
      <c r="G2181"/>
      <c r="H2181"/>
      <c r="J2181" s="17">
        <v>4</v>
      </c>
      <c r="K2181" s="17" t="str">
        <f>IF(J2181=7,A1893,IF(J2181&gt;7,K2180,""))</f>
        <v/>
      </c>
      <c r="L2181" s="18" t="str">
        <f t="shared" si="66"/>
        <v/>
      </c>
      <c r="M2181" s="19"/>
      <c r="N2181" s="19"/>
    </row>
    <row r="2182" spans="1:14" ht="15.75" x14ac:dyDescent="0.25">
      <c r="A2182" s="21" t="s">
        <v>7</v>
      </c>
      <c r="B2182" s="22"/>
      <c r="C2182" s="22"/>
      <c r="D2182" s="22"/>
      <c r="E2182" s="22"/>
      <c r="F2182" s="22"/>
      <c r="G2182" s="22"/>
      <c r="H2182" s="22"/>
      <c r="J2182" s="17">
        <v>5</v>
      </c>
      <c r="K2182" s="17" t="str">
        <f>IF(J2182=7,A1894,IF(J2182&gt;7,K2181,""))</f>
        <v/>
      </c>
      <c r="L2182" s="18" t="str">
        <f t="shared" si="66"/>
        <v/>
      </c>
      <c r="M2182" s="19"/>
      <c r="N2182" s="19"/>
    </row>
    <row r="2183" spans="1:14" ht="15" customHeight="1" x14ac:dyDescent="0.25">
      <c r="A2183" s="23" t="s">
        <v>8</v>
      </c>
      <c r="B2183" s="24"/>
      <c r="C2183" s="24"/>
      <c r="D2183" s="24"/>
      <c r="E2183" s="24"/>
      <c r="F2183" s="24"/>
      <c r="G2183" s="24"/>
      <c r="H2183" s="24"/>
      <c r="J2183" s="17">
        <v>6</v>
      </c>
      <c r="K2183" s="17" t="str">
        <f>IF(J2183=7,A1895,IF(J2183&gt;7,K2182,""))</f>
        <v/>
      </c>
      <c r="L2183" s="18" t="str">
        <f t="shared" si="66"/>
        <v/>
      </c>
      <c r="M2183" s="19"/>
      <c r="N2183" s="19"/>
    </row>
    <row r="2184" spans="1:14" ht="15" x14ac:dyDescent="0.25">
      <c r="A2184" s="25" t="s">
        <v>115</v>
      </c>
      <c r="B2184" s="22"/>
      <c r="C2184" s="22"/>
      <c r="D2184" s="22"/>
      <c r="E2184" s="22"/>
      <c r="F2184" s="22"/>
      <c r="G2184" s="22"/>
      <c r="H2184" s="22"/>
      <c r="J2184" s="17">
        <v>7</v>
      </c>
      <c r="K2184" s="17" t="str">
        <f>IF(J2184=7,A2184,IF(J2184&gt;7,K2183,""))</f>
        <v>103-Department of Commerce</v>
      </c>
      <c r="L2184" s="18" t="str">
        <f t="shared" si="66"/>
        <v>103</v>
      </c>
      <c r="M2184" s="19"/>
      <c r="N2184" s="19"/>
    </row>
    <row r="2185" spans="1:14" ht="15" x14ac:dyDescent="0.25">
      <c r="A2185" s="25"/>
      <c r="B2185" s="22"/>
      <c r="C2185" s="22"/>
      <c r="D2185" s="22"/>
      <c r="E2185" s="22"/>
      <c r="F2185" s="22"/>
      <c r="G2185" s="22"/>
      <c r="H2185" s="22"/>
      <c r="J2185" s="17">
        <v>8</v>
      </c>
      <c r="K2185" s="17" t="str">
        <f t="shared" ref="K2185:K2245" si="67">IF(J2185=7,A1897,IF(J2185&gt;7,K2184,""))</f>
        <v>103-Department of Commerce</v>
      </c>
      <c r="L2185" s="18" t="str">
        <f t="shared" si="66"/>
        <v>103</v>
      </c>
      <c r="M2185" s="19"/>
      <c r="N2185" s="19"/>
    </row>
    <row r="2186" spans="1:14" ht="15" x14ac:dyDescent="0.25">
      <c r="A2186" s="26"/>
      <c r="B2186" s="27"/>
      <c r="C2186" s="94" t="s">
        <v>10</v>
      </c>
      <c r="D2186" s="95"/>
      <c r="E2186" s="94" t="s">
        <v>11</v>
      </c>
      <c r="F2186" s="95"/>
      <c r="G2186" s="28"/>
      <c r="H2186" s="28"/>
      <c r="J2186" s="17">
        <v>9</v>
      </c>
      <c r="K2186" s="17" t="str">
        <f t="shared" si="67"/>
        <v>103-Department of Commerce</v>
      </c>
      <c r="L2186" s="18" t="str">
        <f t="shared" si="66"/>
        <v>103</v>
      </c>
      <c r="M2186" s="19"/>
      <c r="N2186" s="19"/>
    </row>
    <row r="2187" spans="1:14" ht="24" x14ac:dyDescent="0.2">
      <c r="A2187" s="29" t="s">
        <v>12</v>
      </c>
      <c r="B2187" s="30" t="s">
        <v>13</v>
      </c>
      <c r="C2187" s="31" t="s">
        <v>14</v>
      </c>
      <c r="D2187" s="32" t="s">
        <v>15</v>
      </c>
      <c r="E2187" s="31" t="s">
        <v>14</v>
      </c>
      <c r="F2187" s="32" t="s">
        <v>15</v>
      </c>
      <c r="G2187" s="33" t="s">
        <v>16</v>
      </c>
      <c r="H2187" s="33" t="s">
        <v>17</v>
      </c>
      <c r="J2187" s="17">
        <v>10</v>
      </c>
      <c r="K2187" s="17" t="str">
        <f t="shared" si="67"/>
        <v>103-Department of Commerce</v>
      </c>
      <c r="L2187" s="18" t="str">
        <f t="shared" si="66"/>
        <v>103</v>
      </c>
      <c r="M2187" s="19"/>
      <c r="N2187" s="19"/>
    </row>
    <row r="2188" spans="1:14" ht="15" x14ac:dyDescent="0.25">
      <c r="A2188" s="35" t="s">
        <v>20</v>
      </c>
      <c r="B2188" s="36">
        <v>646.31913183179074</v>
      </c>
      <c r="C2188" s="37">
        <v>0</v>
      </c>
      <c r="D2188" s="37">
        <v>0</v>
      </c>
      <c r="E2188" s="38">
        <v>0</v>
      </c>
      <c r="F2188" s="37">
        <v>0</v>
      </c>
      <c r="G2188" s="39">
        <v>0</v>
      </c>
      <c r="H2188" s="40">
        <v>646.31913183179074</v>
      </c>
      <c r="J2188" s="17">
        <v>11</v>
      </c>
      <c r="K2188" s="17" t="str">
        <f t="shared" si="67"/>
        <v>103-Department of Commerce</v>
      </c>
      <c r="L2188" s="18" t="str">
        <f t="shared" si="66"/>
        <v>103</v>
      </c>
      <c r="M2188" s="19" t="s">
        <v>21</v>
      </c>
      <c r="N2188" s="19"/>
    </row>
    <row r="2189" spans="1:14" ht="15" x14ac:dyDescent="0.25">
      <c r="A2189" s="42" t="s">
        <v>22</v>
      </c>
      <c r="B2189" s="36">
        <v>58.067123165914609</v>
      </c>
      <c r="C2189" s="37">
        <v>0</v>
      </c>
      <c r="D2189" s="37">
        <v>0</v>
      </c>
      <c r="E2189" s="38">
        <v>0</v>
      </c>
      <c r="F2189" s="37">
        <v>0</v>
      </c>
      <c r="G2189" s="39">
        <v>0</v>
      </c>
      <c r="H2189" s="40">
        <v>58.067123165914609</v>
      </c>
      <c r="J2189" s="17">
        <v>12</v>
      </c>
      <c r="K2189" s="17" t="str">
        <f t="shared" si="67"/>
        <v>103-Department of Commerce</v>
      </c>
      <c r="L2189" s="18" t="str">
        <f t="shared" si="66"/>
        <v>103</v>
      </c>
      <c r="M2189" s="19"/>
      <c r="N2189" s="19"/>
    </row>
    <row r="2190" spans="1:14" ht="15" x14ac:dyDescent="0.25">
      <c r="A2190" s="42" t="s">
        <v>23</v>
      </c>
      <c r="B2190" s="36">
        <v>342.88323331946998</v>
      </c>
      <c r="C2190" s="37">
        <v>29</v>
      </c>
      <c r="D2190" s="37">
        <v>11</v>
      </c>
      <c r="E2190" s="38">
        <v>0</v>
      </c>
      <c r="F2190" s="37">
        <v>0</v>
      </c>
      <c r="G2190" s="39">
        <v>40</v>
      </c>
      <c r="H2190" s="40">
        <v>382.88323331946998</v>
      </c>
      <c r="J2190" s="17">
        <v>13</v>
      </c>
      <c r="K2190" s="17" t="str">
        <f t="shared" si="67"/>
        <v>103-Department of Commerce</v>
      </c>
      <c r="L2190" s="18" t="str">
        <f t="shared" si="66"/>
        <v>103</v>
      </c>
      <c r="M2190" s="19"/>
      <c r="N2190" s="19"/>
    </row>
    <row r="2191" spans="1:14" ht="15" x14ac:dyDescent="0.25">
      <c r="A2191" s="42" t="s">
        <v>24</v>
      </c>
      <c r="B2191" s="36">
        <v>1060.9691308499998</v>
      </c>
      <c r="C2191" s="37">
        <v>0</v>
      </c>
      <c r="D2191" s="37">
        <v>0</v>
      </c>
      <c r="E2191" s="38">
        <v>0</v>
      </c>
      <c r="F2191" s="37">
        <v>3</v>
      </c>
      <c r="G2191" s="39">
        <v>3</v>
      </c>
      <c r="H2191" s="40">
        <v>1063.9691308499998</v>
      </c>
      <c r="J2191" s="17">
        <v>14</v>
      </c>
      <c r="K2191" s="17" t="str">
        <f t="shared" si="67"/>
        <v>103-Department of Commerce</v>
      </c>
      <c r="L2191" s="18" t="str">
        <f t="shared" si="66"/>
        <v>103</v>
      </c>
      <c r="M2191" s="19"/>
      <c r="N2191" s="19"/>
    </row>
    <row r="2192" spans="1:14" ht="15" x14ac:dyDescent="0.25">
      <c r="A2192" s="42" t="s">
        <v>25</v>
      </c>
      <c r="B2192" s="36">
        <v>0</v>
      </c>
      <c r="C2192" s="37">
        <v>0</v>
      </c>
      <c r="D2192" s="37">
        <v>0</v>
      </c>
      <c r="E2192" s="38">
        <v>0</v>
      </c>
      <c r="F2192" s="37">
        <v>0</v>
      </c>
      <c r="G2192" s="39">
        <v>0</v>
      </c>
      <c r="H2192" s="40">
        <v>0</v>
      </c>
      <c r="J2192" s="17">
        <v>15</v>
      </c>
      <c r="K2192" s="17" t="str">
        <f t="shared" si="67"/>
        <v>103-Department of Commerce</v>
      </c>
      <c r="L2192" s="18" t="str">
        <f t="shared" si="66"/>
        <v>103</v>
      </c>
      <c r="M2192" s="19"/>
      <c r="N2192" s="19"/>
    </row>
    <row r="2193" spans="1:14" ht="15" customHeight="1" x14ac:dyDescent="0.25">
      <c r="A2193" s="42" t="s">
        <v>26</v>
      </c>
      <c r="B2193" s="36">
        <v>278.39391134786024</v>
      </c>
      <c r="C2193" s="37">
        <v>34</v>
      </c>
      <c r="D2193" s="37">
        <v>35</v>
      </c>
      <c r="E2193" s="38">
        <v>0</v>
      </c>
      <c r="F2193" s="37">
        <v>0</v>
      </c>
      <c r="G2193" s="39">
        <v>69</v>
      </c>
      <c r="H2193" s="40">
        <v>347.39391134786024</v>
      </c>
      <c r="J2193" s="17">
        <v>16</v>
      </c>
      <c r="K2193" s="17" t="str">
        <f t="shared" si="67"/>
        <v>103-Department of Commerce</v>
      </c>
      <c r="L2193" s="18" t="str">
        <f t="shared" si="66"/>
        <v>103</v>
      </c>
      <c r="M2193" s="19"/>
      <c r="N2193" s="19"/>
    </row>
    <row r="2194" spans="1:14" ht="15" customHeight="1" x14ac:dyDescent="0.25">
      <c r="A2194" s="42" t="s">
        <v>27</v>
      </c>
      <c r="B2194" s="36">
        <v>22.406649136015371</v>
      </c>
      <c r="C2194" s="37">
        <v>0</v>
      </c>
      <c r="D2194" s="37">
        <v>0</v>
      </c>
      <c r="E2194" s="38">
        <v>0</v>
      </c>
      <c r="F2194" s="37">
        <v>0</v>
      </c>
      <c r="G2194" s="39">
        <v>0</v>
      </c>
      <c r="H2194" s="40">
        <v>22.406649136015371</v>
      </c>
      <c r="J2194" s="17">
        <v>17</v>
      </c>
      <c r="K2194" s="17" t="str">
        <f t="shared" si="67"/>
        <v>103-Department of Commerce</v>
      </c>
      <c r="L2194" s="18" t="str">
        <f t="shared" si="66"/>
        <v>103</v>
      </c>
      <c r="M2194" s="19"/>
      <c r="N2194" s="19"/>
    </row>
    <row r="2195" spans="1:14" x14ac:dyDescent="0.2">
      <c r="A2195" s="43"/>
      <c r="B2195" s="36"/>
      <c r="C2195" s="37"/>
      <c r="D2195" s="37"/>
      <c r="E2195" s="38"/>
      <c r="F2195" s="37"/>
      <c r="G2195" s="39"/>
      <c r="H2195" s="40"/>
      <c r="J2195" s="17">
        <v>18</v>
      </c>
      <c r="K2195" s="17" t="str">
        <f t="shared" si="67"/>
        <v>103-Department of Commerce</v>
      </c>
      <c r="L2195" s="18" t="str">
        <f t="shared" si="66"/>
        <v>103</v>
      </c>
      <c r="M2195" s="19"/>
      <c r="N2195" s="19"/>
    </row>
    <row r="2196" spans="1:14" x14ac:dyDescent="0.2">
      <c r="A2196" s="44"/>
      <c r="B2196" s="45">
        <v>2409.0391796510503</v>
      </c>
      <c r="C2196" s="46">
        <v>63</v>
      </c>
      <c r="D2196" s="46">
        <v>46</v>
      </c>
      <c r="E2196" s="47">
        <v>0</v>
      </c>
      <c r="F2196" s="46">
        <v>3</v>
      </c>
      <c r="G2196" s="48">
        <v>112</v>
      </c>
      <c r="H2196" s="49">
        <v>2521.0391796510503</v>
      </c>
      <c r="J2196" s="17">
        <v>19</v>
      </c>
      <c r="K2196" s="17" t="str">
        <f t="shared" si="67"/>
        <v>103-Department of Commerce</v>
      </c>
      <c r="L2196" s="18" t="str">
        <f t="shared" si="66"/>
        <v>103</v>
      </c>
      <c r="M2196" s="19"/>
      <c r="N2196" s="19"/>
    </row>
    <row r="2197" spans="1:14" x14ac:dyDescent="0.2">
      <c r="A2197" s="50"/>
      <c r="B2197" s="39"/>
      <c r="C2197" s="51"/>
      <c r="D2197" s="51"/>
      <c r="E2197" s="52"/>
      <c r="F2197" s="51"/>
      <c r="G2197" s="39"/>
      <c r="H2197" s="53"/>
      <c r="J2197" s="17">
        <v>20</v>
      </c>
      <c r="K2197" s="17" t="str">
        <f t="shared" si="67"/>
        <v>103-Department of Commerce</v>
      </c>
      <c r="L2197" s="18" t="str">
        <f t="shared" si="66"/>
        <v>103</v>
      </c>
      <c r="M2197" s="19"/>
      <c r="N2197" s="19"/>
    </row>
    <row r="2198" spans="1:14" ht="15" x14ac:dyDescent="0.25">
      <c r="A2198" s="42" t="s">
        <v>28</v>
      </c>
      <c r="B2198" s="36">
        <v>198.64459054790217</v>
      </c>
      <c r="C2198" s="37">
        <v>0</v>
      </c>
      <c r="D2198" s="37">
        <v>0</v>
      </c>
      <c r="E2198" s="38">
        <v>-217</v>
      </c>
      <c r="F2198" s="37">
        <v>230</v>
      </c>
      <c r="G2198" s="39">
        <v>13</v>
      </c>
      <c r="H2198" s="40">
        <v>211.64459054790217</v>
      </c>
      <c r="J2198" s="17">
        <v>21</v>
      </c>
      <c r="K2198" s="17" t="str">
        <f t="shared" si="67"/>
        <v>103-Department of Commerce</v>
      </c>
      <c r="L2198" s="18" t="str">
        <f t="shared" si="66"/>
        <v>103</v>
      </c>
      <c r="M2198" s="19"/>
      <c r="N2198" s="19"/>
    </row>
    <row r="2199" spans="1:14" ht="15" x14ac:dyDescent="0.25">
      <c r="A2199" s="42" t="s">
        <v>29</v>
      </c>
      <c r="B2199" s="36">
        <v>460.50624071832806</v>
      </c>
      <c r="C2199" s="37">
        <v>0</v>
      </c>
      <c r="D2199" s="37">
        <v>0</v>
      </c>
      <c r="E2199" s="38">
        <v>132</v>
      </c>
      <c r="F2199" s="37">
        <v>413</v>
      </c>
      <c r="G2199" s="39">
        <v>545</v>
      </c>
      <c r="H2199" s="40">
        <v>1005.5062407183281</v>
      </c>
      <c r="J2199" s="17">
        <v>22</v>
      </c>
      <c r="K2199" s="17" t="str">
        <f t="shared" si="67"/>
        <v>103-Department of Commerce</v>
      </c>
      <c r="L2199" s="18" t="str">
        <f t="shared" si="66"/>
        <v>103</v>
      </c>
      <c r="M2199" s="19"/>
      <c r="N2199" s="19"/>
    </row>
    <row r="2200" spans="1:14" ht="15" x14ac:dyDescent="0.25">
      <c r="A2200" s="42" t="s">
        <v>30</v>
      </c>
      <c r="B2200" s="36">
        <v>459.82555417695295</v>
      </c>
      <c r="C2200" s="37">
        <v>0</v>
      </c>
      <c r="D2200" s="37">
        <v>0</v>
      </c>
      <c r="E2200" s="38">
        <v>0</v>
      </c>
      <c r="F2200" s="37">
        <v>2</v>
      </c>
      <c r="G2200" s="39">
        <v>2</v>
      </c>
      <c r="H2200" s="40">
        <v>461.82555417695295</v>
      </c>
      <c r="J2200" s="17">
        <v>23</v>
      </c>
      <c r="K2200" s="17" t="str">
        <f t="shared" si="67"/>
        <v>103-Department of Commerce</v>
      </c>
      <c r="L2200" s="18" t="str">
        <f t="shared" si="66"/>
        <v>103</v>
      </c>
      <c r="M2200" s="19"/>
      <c r="N2200" s="19"/>
    </row>
    <row r="2201" spans="1:14" ht="15" x14ac:dyDescent="0.25">
      <c r="A2201" s="54"/>
      <c r="B2201" s="36"/>
      <c r="C2201" s="37"/>
      <c r="D2201" s="37"/>
      <c r="E2201" s="38"/>
      <c r="F2201" s="37"/>
      <c r="G2201" s="39"/>
      <c r="H2201" s="40"/>
      <c r="J2201" s="17">
        <v>24</v>
      </c>
      <c r="K2201" s="17" t="str">
        <f t="shared" si="67"/>
        <v>103-Department of Commerce</v>
      </c>
      <c r="L2201" s="18" t="str">
        <f t="shared" si="66"/>
        <v>103</v>
      </c>
      <c r="M2201" s="19"/>
      <c r="N2201" s="19"/>
    </row>
    <row r="2202" spans="1:14" x14ac:dyDescent="0.2">
      <c r="A2202" s="44" t="s">
        <v>31</v>
      </c>
      <c r="B2202" s="45">
        <v>1118.9763854431831</v>
      </c>
      <c r="C2202" s="46">
        <v>0</v>
      </c>
      <c r="D2202" s="46">
        <v>0</v>
      </c>
      <c r="E2202" s="46">
        <v>-85</v>
      </c>
      <c r="F2202" s="46">
        <v>645</v>
      </c>
      <c r="G2202" s="46">
        <v>560</v>
      </c>
      <c r="H2202" s="49">
        <v>1678.9763854431831</v>
      </c>
      <c r="J2202" s="17">
        <v>25</v>
      </c>
      <c r="K2202" s="17" t="str">
        <f t="shared" si="67"/>
        <v>103-Department of Commerce</v>
      </c>
      <c r="L2202" s="18" t="str">
        <f t="shared" si="66"/>
        <v>103</v>
      </c>
      <c r="M2202" s="19"/>
      <c r="N2202" s="19"/>
    </row>
    <row r="2203" spans="1:14" ht="15" customHeight="1" x14ac:dyDescent="0.25">
      <c r="A2203" s="54"/>
      <c r="B2203" s="36"/>
      <c r="C2203" s="37"/>
      <c r="D2203" s="37"/>
      <c r="E2203" s="38"/>
      <c r="F2203" s="37"/>
      <c r="G2203" s="39"/>
      <c r="H2203" s="40"/>
      <c r="J2203" s="17">
        <v>26</v>
      </c>
      <c r="K2203" s="17" t="str">
        <f t="shared" si="67"/>
        <v>103-Department of Commerce</v>
      </c>
      <c r="L2203" s="18" t="str">
        <f t="shared" si="66"/>
        <v>103</v>
      </c>
      <c r="M2203" s="19"/>
      <c r="N2203" s="19"/>
    </row>
    <row r="2204" spans="1:14" ht="15" x14ac:dyDescent="0.25">
      <c r="A2204" s="54" t="s">
        <v>32</v>
      </c>
      <c r="B2204" s="36">
        <v>15.218812667795131</v>
      </c>
      <c r="C2204" s="37">
        <v>0</v>
      </c>
      <c r="D2204" s="37">
        <v>0</v>
      </c>
      <c r="E2204" s="38">
        <v>0</v>
      </c>
      <c r="F2204" s="37">
        <v>0</v>
      </c>
      <c r="G2204" s="39">
        <v>0</v>
      </c>
      <c r="H2204" s="40">
        <v>15.218812667795131</v>
      </c>
      <c r="J2204" s="17">
        <v>27</v>
      </c>
      <c r="K2204" s="17" t="str">
        <f t="shared" si="67"/>
        <v>103-Department of Commerce</v>
      </c>
      <c r="L2204" s="18" t="str">
        <f t="shared" si="66"/>
        <v>103</v>
      </c>
      <c r="M2204" s="19" t="s">
        <v>33</v>
      </c>
      <c r="N2204" s="19"/>
    </row>
    <row r="2205" spans="1:14" ht="15" x14ac:dyDescent="0.25">
      <c r="A2205" s="54" t="s">
        <v>34</v>
      </c>
      <c r="B2205" s="36">
        <v>68.6006912910685</v>
      </c>
      <c r="C2205" s="37">
        <v>0</v>
      </c>
      <c r="D2205" s="37">
        <v>0</v>
      </c>
      <c r="E2205" s="38">
        <v>0</v>
      </c>
      <c r="F2205" s="37">
        <v>0</v>
      </c>
      <c r="G2205" s="39">
        <v>0</v>
      </c>
      <c r="H2205" s="40">
        <v>68.6006912910685</v>
      </c>
      <c r="J2205" s="17">
        <v>28</v>
      </c>
      <c r="K2205" s="17" t="str">
        <f t="shared" si="67"/>
        <v>103-Department of Commerce</v>
      </c>
      <c r="L2205" s="18" t="str">
        <f t="shared" si="66"/>
        <v>103</v>
      </c>
      <c r="M2205" s="19" t="s">
        <v>35</v>
      </c>
      <c r="N2205" s="19"/>
    </row>
    <row r="2206" spans="1:14" ht="15" customHeight="1" x14ac:dyDescent="0.25">
      <c r="A2206" s="54" t="s">
        <v>36</v>
      </c>
      <c r="B2206" s="36">
        <v>24.147345621373177</v>
      </c>
      <c r="C2206" s="37">
        <v>0</v>
      </c>
      <c r="D2206" s="37">
        <v>0</v>
      </c>
      <c r="E2206" s="38">
        <v>0</v>
      </c>
      <c r="F2206" s="37">
        <v>0</v>
      </c>
      <c r="G2206" s="39">
        <v>0</v>
      </c>
      <c r="H2206" s="40">
        <v>24.147345621373177</v>
      </c>
      <c r="J2206" s="17">
        <v>29</v>
      </c>
      <c r="K2206" s="17" t="str">
        <f t="shared" si="67"/>
        <v>103-Department of Commerce</v>
      </c>
      <c r="L2206" s="18" t="str">
        <f t="shared" si="66"/>
        <v>103</v>
      </c>
      <c r="M2206" s="19" t="s">
        <v>37</v>
      </c>
      <c r="N2206" s="19"/>
    </row>
    <row r="2207" spans="1:14" ht="15" x14ac:dyDescent="0.25">
      <c r="A2207" s="54" t="s">
        <v>38</v>
      </c>
      <c r="B2207" s="36">
        <v>2.0285123032374082</v>
      </c>
      <c r="C2207" s="37">
        <v>0</v>
      </c>
      <c r="D2207" s="37">
        <v>0</v>
      </c>
      <c r="E2207" s="38">
        <v>2</v>
      </c>
      <c r="F2207" s="37">
        <v>0</v>
      </c>
      <c r="G2207" s="39">
        <v>2</v>
      </c>
      <c r="H2207" s="40">
        <v>4.0285123032374077</v>
      </c>
      <c r="J2207" s="17">
        <v>30</v>
      </c>
      <c r="K2207" s="17" t="str">
        <f t="shared" si="67"/>
        <v>103-Department of Commerce</v>
      </c>
      <c r="L2207" s="18" t="str">
        <f t="shared" si="66"/>
        <v>103</v>
      </c>
      <c r="M2207" s="19" t="s">
        <v>39</v>
      </c>
      <c r="N2207" s="19"/>
    </row>
    <row r="2208" spans="1:14" ht="15" x14ac:dyDescent="0.25">
      <c r="A2208" s="54" t="s">
        <v>40</v>
      </c>
      <c r="B2208" s="36">
        <v>639.81999234009947</v>
      </c>
      <c r="C2208" s="37">
        <v>37</v>
      </c>
      <c r="D2208" s="37">
        <v>36</v>
      </c>
      <c r="E2208" s="38">
        <v>0</v>
      </c>
      <c r="F2208" s="37">
        <v>0</v>
      </c>
      <c r="G2208" s="39">
        <v>73</v>
      </c>
      <c r="H2208" s="40">
        <v>712.81999234009947</v>
      </c>
      <c r="J2208" s="17">
        <v>31</v>
      </c>
      <c r="K2208" s="17" t="str">
        <f t="shared" si="67"/>
        <v>103-Department of Commerce</v>
      </c>
      <c r="L2208" s="18" t="str">
        <f t="shared" si="66"/>
        <v>103</v>
      </c>
      <c r="M2208" s="19" t="s">
        <v>41</v>
      </c>
      <c r="N2208" s="19"/>
    </row>
    <row r="2209" spans="1:14" ht="15" x14ac:dyDescent="0.25">
      <c r="A2209" s="54" t="s">
        <v>42</v>
      </c>
      <c r="B2209" s="36">
        <v>90.091462470029612</v>
      </c>
      <c r="C2209" s="37">
        <v>0</v>
      </c>
      <c r="D2209" s="37">
        <v>0</v>
      </c>
      <c r="E2209" s="38">
        <v>-48</v>
      </c>
      <c r="F2209" s="37">
        <v>-42</v>
      </c>
      <c r="G2209" s="39">
        <v>-90</v>
      </c>
      <c r="H2209" s="40">
        <v>9.1462470029611609E-2</v>
      </c>
      <c r="J2209" s="17">
        <v>32</v>
      </c>
      <c r="K2209" s="17" t="str">
        <f t="shared" si="67"/>
        <v>103-Department of Commerce</v>
      </c>
      <c r="L2209" s="18" t="str">
        <f t="shared" si="66"/>
        <v>103</v>
      </c>
      <c r="M2209" s="19" t="s">
        <v>43</v>
      </c>
      <c r="N2209" s="19"/>
    </row>
    <row r="2210" spans="1:14" ht="15" customHeight="1" x14ac:dyDescent="0.25">
      <c r="A2210" s="54" t="s">
        <v>44</v>
      </c>
      <c r="B2210" s="36">
        <v>145.03561690995679</v>
      </c>
      <c r="C2210" s="37">
        <v>0</v>
      </c>
      <c r="D2210" s="37">
        <v>0</v>
      </c>
      <c r="E2210" s="38">
        <v>0</v>
      </c>
      <c r="F2210" s="37">
        <v>0</v>
      </c>
      <c r="G2210" s="39">
        <v>0</v>
      </c>
      <c r="H2210" s="40">
        <v>145.03561690995679</v>
      </c>
      <c r="J2210" s="17">
        <v>33</v>
      </c>
      <c r="K2210" s="17" t="str">
        <f t="shared" si="67"/>
        <v>103-Department of Commerce</v>
      </c>
      <c r="L2210" s="18" t="str">
        <f t="shared" si="66"/>
        <v>103</v>
      </c>
      <c r="M2210" s="19" t="s">
        <v>45</v>
      </c>
      <c r="N2210" s="19"/>
    </row>
    <row r="2211" spans="1:14" ht="15" x14ac:dyDescent="0.25">
      <c r="A2211" s="54" t="s">
        <v>46</v>
      </c>
      <c r="B2211" s="36">
        <v>0</v>
      </c>
      <c r="C2211" s="37">
        <v>0</v>
      </c>
      <c r="D2211" s="37">
        <v>0</v>
      </c>
      <c r="E2211" s="38">
        <v>0</v>
      </c>
      <c r="F2211" s="37">
        <v>0</v>
      </c>
      <c r="G2211" s="39">
        <v>0</v>
      </c>
      <c r="H2211" s="40">
        <v>0</v>
      </c>
      <c r="J2211" s="17">
        <v>34</v>
      </c>
      <c r="K2211" s="17" t="str">
        <f t="shared" si="67"/>
        <v>103-Department of Commerce</v>
      </c>
      <c r="L2211" s="18" t="str">
        <f t="shared" si="66"/>
        <v>103</v>
      </c>
      <c r="M2211" s="19" t="s">
        <v>47</v>
      </c>
      <c r="N2211" s="19"/>
    </row>
    <row r="2212" spans="1:14" ht="15" x14ac:dyDescent="0.25">
      <c r="A2212" s="54" t="s">
        <v>48</v>
      </c>
      <c r="B2212" s="36">
        <v>0</v>
      </c>
      <c r="C2212" s="37">
        <v>0</v>
      </c>
      <c r="D2212" s="37">
        <v>0</v>
      </c>
      <c r="E2212" s="38">
        <v>5</v>
      </c>
      <c r="F2212" s="37">
        <v>3</v>
      </c>
      <c r="G2212" s="39">
        <v>8</v>
      </c>
      <c r="H2212" s="40">
        <v>8</v>
      </c>
      <c r="J2212" s="17">
        <v>35</v>
      </c>
      <c r="K2212" s="17" t="str">
        <f t="shared" si="67"/>
        <v>103-Department of Commerce</v>
      </c>
      <c r="L2212" s="18" t="str">
        <f t="shared" ref="L2212:L2284" si="68">LEFT(K2212,3)</f>
        <v>103</v>
      </c>
      <c r="M2212" s="56" t="s">
        <v>49</v>
      </c>
      <c r="N2212" s="19"/>
    </row>
    <row r="2213" spans="1:14" ht="15" x14ac:dyDescent="0.25">
      <c r="A2213" s="54" t="s">
        <v>50</v>
      </c>
      <c r="B2213" s="36">
        <v>260.53799518930248</v>
      </c>
      <c r="C2213" s="37">
        <v>0</v>
      </c>
      <c r="D2213" s="37">
        <v>0</v>
      </c>
      <c r="E2213" s="38">
        <v>0</v>
      </c>
      <c r="F2213" s="37">
        <v>0</v>
      </c>
      <c r="G2213" s="39">
        <v>0</v>
      </c>
      <c r="H2213" s="40">
        <v>260.53799518930248</v>
      </c>
      <c r="J2213" s="17">
        <v>36</v>
      </c>
      <c r="K2213" s="17" t="str">
        <f t="shared" si="67"/>
        <v>103-Department of Commerce</v>
      </c>
      <c r="L2213" s="18" t="str">
        <f t="shared" si="68"/>
        <v>103</v>
      </c>
      <c r="M2213" s="19" t="s">
        <v>51</v>
      </c>
      <c r="N2213" s="19"/>
    </row>
    <row r="2214" spans="1:14" ht="15" customHeight="1" x14ac:dyDescent="0.25">
      <c r="A2214" s="54" t="s">
        <v>52</v>
      </c>
      <c r="B2214" s="36">
        <v>0</v>
      </c>
      <c r="C2214" s="37">
        <v>0</v>
      </c>
      <c r="D2214" s="37">
        <v>0</v>
      </c>
      <c r="E2214" s="38">
        <v>8</v>
      </c>
      <c r="F2214" s="37">
        <v>8</v>
      </c>
      <c r="G2214" s="39">
        <v>16</v>
      </c>
      <c r="H2214" s="40">
        <v>16</v>
      </c>
      <c r="J2214" s="17">
        <v>37</v>
      </c>
      <c r="K2214" s="17" t="str">
        <f t="shared" si="67"/>
        <v>103-Department of Commerce</v>
      </c>
      <c r="L2214" s="18" t="str">
        <f t="shared" si="68"/>
        <v>103</v>
      </c>
      <c r="M2214" s="56" t="s">
        <v>53</v>
      </c>
      <c r="N2214" s="19"/>
    </row>
    <row r="2215" spans="1:14" ht="15" x14ac:dyDescent="0.25">
      <c r="A2215" s="54" t="s">
        <v>54</v>
      </c>
      <c r="B2215" s="36">
        <v>503.05916846273334</v>
      </c>
      <c r="C2215" s="37">
        <v>0</v>
      </c>
      <c r="D2215" s="37">
        <v>0</v>
      </c>
      <c r="E2215" s="38">
        <v>0</v>
      </c>
      <c r="F2215" s="37">
        <v>0</v>
      </c>
      <c r="G2215" s="39">
        <v>0</v>
      </c>
      <c r="H2215" s="40">
        <v>503.05916846273334</v>
      </c>
      <c r="J2215" s="17">
        <v>38</v>
      </c>
      <c r="K2215" s="17" t="str">
        <f t="shared" si="67"/>
        <v>103-Department of Commerce</v>
      </c>
      <c r="L2215" s="18" t="str">
        <f t="shared" si="68"/>
        <v>103</v>
      </c>
      <c r="M2215" s="19" t="s">
        <v>55</v>
      </c>
      <c r="N2215" s="19"/>
    </row>
    <row r="2216" spans="1:14" ht="15" x14ac:dyDescent="0.25">
      <c r="A2216" s="54" t="s">
        <v>56</v>
      </c>
      <c r="B2216" s="36">
        <v>0</v>
      </c>
      <c r="C2216" s="37">
        <v>0</v>
      </c>
      <c r="D2216" s="37">
        <v>0</v>
      </c>
      <c r="E2216" s="38">
        <v>0</v>
      </c>
      <c r="F2216" s="37">
        <v>0</v>
      </c>
      <c r="G2216" s="39">
        <v>0</v>
      </c>
      <c r="H2216" s="40">
        <v>0</v>
      </c>
      <c r="J2216" s="17">
        <v>39</v>
      </c>
      <c r="K2216" s="17" t="str">
        <f t="shared" si="67"/>
        <v>103-Department of Commerce</v>
      </c>
      <c r="L2216" s="18" t="str">
        <f t="shared" si="68"/>
        <v>103</v>
      </c>
      <c r="M2216" s="19" t="s">
        <v>57</v>
      </c>
      <c r="N2216" s="19"/>
    </row>
    <row r="2217" spans="1:14" ht="15" x14ac:dyDescent="0.25">
      <c r="A2217" s="54" t="s">
        <v>58</v>
      </c>
      <c r="B2217" s="36">
        <v>336.61752185743012</v>
      </c>
      <c r="C2217" s="37">
        <v>0</v>
      </c>
      <c r="D2217" s="37">
        <v>0</v>
      </c>
      <c r="E2217" s="38">
        <v>11</v>
      </c>
      <c r="F2217" s="37">
        <v>16</v>
      </c>
      <c r="G2217" s="39">
        <v>27</v>
      </c>
      <c r="H2217" s="40">
        <v>363.61752185743012</v>
      </c>
      <c r="J2217" s="17">
        <v>40</v>
      </c>
      <c r="K2217" s="17" t="str">
        <f t="shared" si="67"/>
        <v>103-Department of Commerce</v>
      </c>
      <c r="L2217" s="18" t="str">
        <f t="shared" si="68"/>
        <v>103</v>
      </c>
      <c r="M2217" s="19" t="s">
        <v>59</v>
      </c>
      <c r="N2217" s="19"/>
    </row>
    <row r="2218" spans="1:14" ht="15" x14ac:dyDescent="0.25">
      <c r="A2218" s="54" t="s">
        <v>60</v>
      </c>
      <c r="B2218" s="36">
        <v>0</v>
      </c>
      <c r="C2218" s="37">
        <v>0</v>
      </c>
      <c r="D2218" s="37">
        <v>0</v>
      </c>
      <c r="E2218" s="38">
        <v>9</v>
      </c>
      <c r="F2218" s="37">
        <v>7</v>
      </c>
      <c r="G2218" s="39">
        <v>16</v>
      </c>
      <c r="H2218" s="40">
        <v>16</v>
      </c>
      <c r="J2218" s="17">
        <v>41</v>
      </c>
      <c r="K2218" s="17" t="str">
        <f t="shared" si="67"/>
        <v>103-Department of Commerce</v>
      </c>
      <c r="L2218" s="18" t="str">
        <f t="shared" si="68"/>
        <v>103</v>
      </c>
      <c r="M2218" s="56" t="s">
        <v>61</v>
      </c>
      <c r="N2218" s="19"/>
    </row>
    <row r="2219" spans="1:14" ht="15" x14ac:dyDescent="0.25">
      <c r="A2219" s="54" t="s">
        <v>62</v>
      </c>
      <c r="B2219" s="36">
        <v>0</v>
      </c>
      <c r="C2219" s="37">
        <v>0</v>
      </c>
      <c r="D2219" s="37">
        <v>0</v>
      </c>
      <c r="E2219" s="38">
        <v>32</v>
      </c>
      <c r="F2219" s="37">
        <v>29</v>
      </c>
      <c r="G2219" s="39">
        <v>61</v>
      </c>
      <c r="H2219" s="40">
        <v>61</v>
      </c>
      <c r="J2219" s="17">
        <v>42</v>
      </c>
      <c r="K2219" s="17" t="str">
        <f t="shared" si="67"/>
        <v>103-Department of Commerce</v>
      </c>
      <c r="L2219" s="18" t="str">
        <f t="shared" si="68"/>
        <v>103</v>
      </c>
      <c r="M2219" s="56" t="s">
        <v>63</v>
      </c>
      <c r="N2219" s="19"/>
    </row>
    <row r="2220" spans="1:14" x14ac:dyDescent="0.2">
      <c r="A2220" s="43"/>
      <c r="B2220" s="36"/>
      <c r="C2220" s="37"/>
      <c r="D2220" s="37"/>
      <c r="E2220" s="38"/>
      <c r="F2220" s="37"/>
      <c r="G2220" s="39"/>
      <c r="H2220" s="40"/>
      <c r="J2220" s="17">
        <v>43</v>
      </c>
      <c r="K2220" s="17" t="str">
        <f t="shared" si="67"/>
        <v>103-Department of Commerce</v>
      </c>
      <c r="L2220" s="18" t="str">
        <f t="shared" si="68"/>
        <v>103</v>
      </c>
      <c r="M2220" s="19"/>
      <c r="N2220" s="19"/>
    </row>
    <row r="2221" spans="1:14" x14ac:dyDescent="0.2">
      <c r="A2221" s="44" t="s">
        <v>64</v>
      </c>
      <c r="B2221" s="45">
        <v>2085.1571191130261</v>
      </c>
      <c r="C2221" s="46">
        <v>37</v>
      </c>
      <c r="D2221" s="46">
        <v>36</v>
      </c>
      <c r="E2221" s="47">
        <v>19</v>
      </c>
      <c r="F2221" s="46">
        <v>21</v>
      </c>
      <c r="G2221" s="48">
        <v>113</v>
      </c>
      <c r="H2221" s="49">
        <v>2198.1571191130261</v>
      </c>
      <c r="J2221" s="17">
        <v>44</v>
      </c>
      <c r="K2221" s="17" t="str">
        <f t="shared" si="67"/>
        <v>103-Department of Commerce</v>
      </c>
      <c r="L2221" s="18" t="str">
        <f t="shared" si="68"/>
        <v>103</v>
      </c>
      <c r="M2221" s="19"/>
      <c r="N2221" s="19"/>
    </row>
    <row r="2222" spans="1:14" x14ac:dyDescent="0.2">
      <c r="A2222" s="57"/>
      <c r="B2222" s="39"/>
      <c r="C2222" s="51"/>
      <c r="D2222" s="51"/>
      <c r="E2222" s="52"/>
      <c r="F2222" s="51"/>
      <c r="G2222" s="39"/>
      <c r="H2222" s="53"/>
      <c r="J2222" s="17">
        <v>45</v>
      </c>
      <c r="K2222" s="17" t="str">
        <f t="shared" si="67"/>
        <v>103-Department of Commerce</v>
      </c>
      <c r="L2222" s="18" t="str">
        <f t="shared" si="68"/>
        <v>103</v>
      </c>
      <c r="M2222" s="19"/>
      <c r="N2222" s="19"/>
    </row>
    <row r="2223" spans="1:14" ht="15" x14ac:dyDescent="0.25">
      <c r="A2223" s="54" t="s">
        <v>65</v>
      </c>
      <c r="B2223" s="36">
        <v>3.0839490846337645</v>
      </c>
      <c r="C2223" s="37">
        <v>0</v>
      </c>
      <c r="D2223" s="37">
        <v>0</v>
      </c>
      <c r="E2223" s="38">
        <v>0</v>
      </c>
      <c r="F2223" s="37">
        <v>0</v>
      </c>
      <c r="G2223" s="39">
        <v>0</v>
      </c>
      <c r="H2223" s="40">
        <v>3.0839490846337645</v>
      </c>
      <c r="J2223" s="17">
        <v>46</v>
      </c>
      <c r="K2223" s="17" t="str">
        <f t="shared" si="67"/>
        <v>103-Department of Commerce</v>
      </c>
      <c r="L2223" s="18" t="str">
        <f t="shared" si="68"/>
        <v>103</v>
      </c>
      <c r="M2223" s="19"/>
      <c r="N2223" s="19"/>
    </row>
    <row r="2224" spans="1:14" ht="15" x14ac:dyDescent="0.25">
      <c r="A2224" s="54" t="s">
        <v>66</v>
      </c>
      <c r="B2224" s="36">
        <v>0</v>
      </c>
      <c r="C2224" s="37">
        <v>0</v>
      </c>
      <c r="D2224" s="37">
        <v>0</v>
      </c>
      <c r="E2224" s="38">
        <v>0</v>
      </c>
      <c r="F2224" s="37">
        <v>0</v>
      </c>
      <c r="G2224" s="39">
        <v>0</v>
      </c>
      <c r="H2224" s="40">
        <v>0</v>
      </c>
      <c r="J2224" s="17">
        <v>47</v>
      </c>
      <c r="K2224" s="17" t="str">
        <f t="shared" si="67"/>
        <v>103-Department of Commerce</v>
      </c>
      <c r="L2224" s="18" t="str">
        <f t="shared" si="68"/>
        <v>103</v>
      </c>
      <c r="M2224" s="19"/>
      <c r="N2224" s="19"/>
    </row>
    <row r="2225" spans="1:14" ht="15" x14ac:dyDescent="0.25">
      <c r="A2225" s="54" t="s">
        <v>67</v>
      </c>
      <c r="B2225" s="36">
        <v>0</v>
      </c>
      <c r="C2225" s="37">
        <v>0</v>
      </c>
      <c r="D2225" s="37">
        <v>0</v>
      </c>
      <c r="E2225" s="38">
        <v>0</v>
      </c>
      <c r="F2225" s="37">
        <v>0</v>
      </c>
      <c r="G2225" s="39">
        <v>0</v>
      </c>
      <c r="H2225" s="40">
        <v>0</v>
      </c>
      <c r="J2225" s="17">
        <v>48</v>
      </c>
      <c r="K2225" s="17" t="str">
        <f t="shared" si="67"/>
        <v>103-Department of Commerce</v>
      </c>
      <c r="L2225" s="18" t="str">
        <f t="shared" si="68"/>
        <v>103</v>
      </c>
      <c r="M2225" s="19"/>
      <c r="N2225" s="19"/>
    </row>
    <row r="2226" spans="1:14" ht="15" x14ac:dyDescent="0.25">
      <c r="A2226" s="54" t="s">
        <v>68</v>
      </c>
      <c r="B2226" s="36">
        <v>7.4965638362858886</v>
      </c>
      <c r="C2226" s="37">
        <v>0</v>
      </c>
      <c r="D2226" s="37">
        <v>0</v>
      </c>
      <c r="E2226" s="38">
        <v>0</v>
      </c>
      <c r="F2226" s="37">
        <v>0</v>
      </c>
      <c r="G2226" s="39">
        <v>0</v>
      </c>
      <c r="H2226" s="40">
        <v>7.4965638362858886</v>
      </c>
      <c r="J2226" s="17">
        <v>49</v>
      </c>
      <c r="K2226" s="17" t="str">
        <f t="shared" si="67"/>
        <v>103-Department of Commerce</v>
      </c>
      <c r="L2226" s="18" t="str">
        <f t="shared" si="68"/>
        <v>103</v>
      </c>
      <c r="M2226" s="19"/>
      <c r="N2226" s="19"/>
    </row>
    <row r="2227" spans="1:14" ht="15" x14ac:dyDescent="0.25">
      <c r="A2227" s="54" t="s">
        <v>69</v>
      </c>
      <c r="B2227" s="36">
        <v>0</v>
      </c>
      <c r="C2227" s="37">
        <v>0</v>
      </c>
      <c r="D2227" s="37">
        <v>0</v>
      </c>
      <c r="E2227" s="38">
        <v>0</v>
      </c>
      <c r="F2227" s="37">
        <v>0</v>
      </c>
      <c r="G2227" s="39">
        <v>0</v>
      </c>
      <c r="H2227" s="40">
        <v>0</v>
      </c>
      <c r="J2227" s="17">
        <v>50</v>
      </c>
      <c r="K2227" s="17" t="str">
        <f t="shared" si="67"/>
        <v>103-Department of Commerce</v>
      </c>
      <c r="L2227" s="18" t="str">
        <f t="shared" si="68"/>
        <v>103</v>
      </c>
      <c r="M2227" s="19"/>
      <c r="N2227" s="19"/>
    </row>
    <row r="2228" spans="1:14" ht="15" x14ac:dyDescent="0.25">
      <c r="A2228" s="54" t="s">
        <v>70</v>
      </c>
      <c r="B2228" s="36">
        <v>38.022603398752999</v>
      </c>
      <c r="C2228" s="37">
        <v>0</v>
      </c>
      <c r="D2228" s="37">
        <v>0</v>
      </c>
      <c r="E2228" s="38">
        <v>0</v>
      </c>
      <c r="F2228" s="37">
        <v>0</v>
      </c>
      <c r="G2228" s="39">
        <v>0</v>
      </c>
      <c r="H2228" s="40">
        <v>38.022603398752999</v>
      </c>
      <c r="J2228" s="17">
        <v>51</v>
      </c>
      <c r="K2228" s="17" t="str">
        <f t="shared" si="67"/>
        <v>103-Department of Commerce</v>
      </c>
      <c r="L2228" s="18" t="str">
        <f t="shared" si="68"/>
        <v>103</v>
      </c>
      <c r="M2228" s="19"/>
      <c r="N2228" s="19"/>
    </row>
    <row r="2229" spans="1:14" ht="15" x14ac:dyDescent="0.25">
      <c r="A2229" s="54" t="s">
        <v>71</v>
      </c>
      <c r="B2229" s="36">
        <v>1.4375E-15</v>
      </c>
      <c r="C2229" s="37">
        <v>0</v>
      </c>
      <c r="D2229" s="37">
        <v>0</v>
      </c>
      <c r="E2229" s="38">
        <v>0</v>
      </c>
      <c r="F2229" s="37">
        <v>0</v>
      </c>
      <c r="G2229" s="39">
        <v>0</v>
      </c>
      <c r="H2229" s="40">
        <v>1.4375E-15</v>
      </c>
      <c r="J2229" s="17">
        <v>52</v>
      </c>
      <c r="K2229" s="17" t="str">
        <f t="shared" si="67"/>
        <v>103-Department of Commerce</v>
      </c>
      <c r="L2229" s="18" t="str">
        <f t="shared" si="68"/>
        <v>103</v>
      </c>
      <c r="M2229" s="19"/>
      <c r="N2229" s="19"/>
    </row>
    <row r="2230" spans="1:14" ht="15" customHeight="1" x14ac:dyDescent="0.25">
      <c r="A2230" s="54" t="s">
        <v>72</v>
      </c>
      <c r="B2230" s="36">
        <v>8.4079108124618198</v>
      </c>
      <c r="C2230" s="37">
        <v>0</v>
      </c>
      <c r="D2230" s="37">
        <v>0</v>
      </c>
      <c r="E2230" s="38">
        <v>0</v>
      </c>
      <c r="F2230" s="37">
        <v>0</v>
      </c>
      <c r="G2230" s="39">
        <v>0</v>
      </c>
      <c r="H2230" s="40">
        <v>8.4079108124618198</v>
      </c>
      <c r="J2230" s="17">
        <v>53</v>
      </c>
      <c r="K2230" s="17" t="str">
        <f t="shared" si="67"/>
        <v>103-Department of Commerce</v>
      </c>
      <c r="L2230" s="18" t="str">
        <f t="shared" si="68"/>
        <v>103</v>
      </c>
      <c r="M2230" s="19"/>
      <c r="N2230" s="19"/>
    </row>
    <row r="2231" spans="1:14" ht="15" x14ac:dyDescent="0.25">
      <c r="A2231" s="54" t="s">
        <v>73</v>
      </c>
      <c r="B2231" s="36">
        <v>54.304117467808602</v>
      </c>
      <c r="C2231" s="37">
        <v>0</v>
      </c>
      <c r="D2231" s="37">
        <v>0</v>
      </c>
      <c r="E2231" s="38">
        <v>0</v>
      </c>
      <c r="F2231" s="37">
        <v>0</v>
      </c>
      <c r="G2231" s="39">
        <v>0</v>
      </c>
      <c r="H2231" s="40">
        <v>54.304117467808602</v>
      </c>
      <c r="J2231" s="17">
        <v>54</v>
      </c>
      <c r="K2231" s="17" t="str">
        <f t="shared" si="67"/>
        <v>103-Department of Commerce</v>
      </c>
      <c r="L2231" s="18" t="str">
        <f t="shared" si="68"/>
        <v>103</v>
      </c>
      <c r="M2231" s="19"/>
      <c r="N2231" s="19"/>
    </row>
    <row r="2232" spans="1:14" ht="15" x14ac:dyDescent="0.25">
      <c r="A2232" s="54" t="s">
        <v>74</v>
      </c>
      <c r="B2232" s="36">
        <v>150.69563225412338</v>
      </c>
      <c r="C2232" s="37">
        <v>1</v>
      </c>
      <c r="D2232" s="37">
        <v>-5</v>
      </c>
      <c r="E2232" s="38">
        <v>3</v>
      </c>
      <c r="F2232" s="37">
        <v>2</v>
      </c>
      <c r="G2232" s="39">
        <v>1</v>
      </c>
      <c r="H2232" s="40">
        <v>151.69563225412338</v>
      </c>
      <c r="J2232" s="17">
        <v>55</v>
      </c>
      <c r="K2232" s="17" t="str">
        <f t="shared" si="67"/>
        <v>103-Department of Commerce</v>
      </c>
      <c r="L2232" s="18" t="str">
        <f t="shared" si="68"/>
        <v>103</v>
      </c>
      <c r="M2232" s="19"/>
      <c r="N2232" s="19"/>
    </row>
    <row r="2233" spans="1:14" ht="15" x14ac:dyDescent="0.25">
      <c r="A2233" s="54" t="s">
        <v>75</v>
      </c>
      <c r="B2233" s="36">
        <v>108.90454303105413</v>
      </c>
      <c r="C2233" s="37">
        <v>0</v>
      </c>
      <c r="D2233" s="37">
        <v>0</v>
      </c>
      <c r="E2233" s="38">
        <v>-20</v>
      </c>
      <c r="F2233" s="37">
        <v>-16</v>
      </c>
      <c r="G2233" s="39">
        <v>-36</v>
      </c>
      <c r="H2233" s="40">
        <v>72.904543031054132</v>
      </c>
      <c r="J2233" s="17">
        <v>56</v>
      </c>
      <c r="K2233" s="17" t="str">
        <f t="shared" si="67"/>
        <v>103-Department of Commerce</v>
      </c>
      <c r="L2233" s="18" t="str">
        <f t="shared" si="68"/>
        <v>103</v>
      </c>
      <c r="M2233" s="19"/>
      <c r="N2233" s="19"/>
    </row>
    <row r="2234" spans="1:14" ht="15" x14ac:dyDescent="0.25">
      <c r="A2234" s="54" t="s">
        <v>76</v>
      </c>
      <c r="B2234" s="36">
        <v>2.0846266949844794</v>
      </c>
      <c r="C2234" s="37">
        <v>0</v>
      </c>
      <c r="D2234" s="37">
        <v>0</v>
      </c>
      <c r="E2234" s="38">
        <v>0</v>
      </c>
      <c r="F2234" s="37">
        <v>0</v>
      </c>
      <c r="G2234" s="39">
        <v>0</v>
      </c>
      <c r="H2234" s="40">
        <v>2.0846266949844794</v>
      </c>
      <c r="J2234" s="17">
        <v>57</v>
      </c>
      <c r="K2234" s="17" t="str">
        <f t="shared" si="67"/>
        <v>103-Department of Commerce</v>
      </c>
      <c r="L2234" s="18" t="str">
        <f t="shared" si="68"/>
        <v>103</v>
      </c>
      <c r="M2234" s="19"/>
      <c r="N2234" s="19"/>
    </row>
    <row r="2235" spans="1:14" ht="15" x14ac:dyDescent="0.25">
      <c r="A2235" s="54" t="s">
        <v>77</v>
      </c>
      <c r="B2235" s="36">
        <v>97.236638823674781</v>
      </c>
      <c r="C2235" s="37">
        <v>0</v>
      </c>
      <c r="D2235" s="37">
        <v>0</v>
      </c>
      <c r="E2235" s="38">
        <v>0</v>
      </c>
      <c r="F2235" s="37">
        <v>0</v>
      </c>
      <c r="G2235" s="39">
        <v>0</v>
      </c>
      <c r="H2235" s="40">
        <v>97.236638823674781</v>
      </c>
      <c r="J2235" s="17">
        <v>58</v>
      </c>
      <c r="K2235" s="17" t="str">
        <f t="shared" si="67"/>
        <v>103-Department of Commerce</v>
      </c>
      <c r="L2235" s="18" t="str">
        <f t="shared" si="68"/>
        <v>103</v>
      </c>
      <c r="M2235" s="19"/>
      <c r="N2235" s="19"/>
    </row>
    <row r="2236" spans="1:14" ht="15" customHeight="1" x14ac:dyDescent="0.25">
      <c r="A2236" s="54" t="s">
        <v>78</v>
      </c>
      <c r="B2236" s="36">
        <v>0</v>
      </c>
      <c r="C2236" s="37">
        <v>0</v>
      </c>
      <c r="D2236" s="37">
        <v>0</v>
      </c>
      <c r="E2236" s="38">
        <v>0</v>
      </c>
      <c r="F2236" s="37">
        <v>0</v>
      </c>
      <c r="G2236" s="39">
        <v>0</v>
      </c>
      <c r="H2236" s="40">
        <v>0</v>
      </c>
      <c r="J2236" s="17">
        <v>59</v>
      </c>
      <c r="K2236" s="17" t="str">
        <f t="shared" si="67"/>
        <v>103-Department of Commerce</v>
      </c>
      <c r="L2236" s="18" t="str">
        <f t="shared" si="68"/>
        <v>103</v>
      </c>
      <c r="M2236" s="19"/>
      <c r="N2236" s="19"/>
    </row>
    <row r="2237" spans="1:14" ht="15" x14ac:dyDescent="0.25">
      <c r="A2237" s="54" t="s">
        <v>79</v>
      </c>
      <c r="B2237" s="36">
        <v>0</v>
      </c>
      <c r="C2237" s="37">
        <v>0</v>
      </c>
      <c r="D2237" s="37">
        <v>0</v>
      </c>
      <c r="E2237" s="38">
        <v>0</v>
      </c>
      <c r="F2237" s="37">
        <v>0</v>
      </c>
      <c r="G2237" s="39">
        <v>0</v>
      </c>
      <c r="H2237" s="40">
        <v>0</v>
      </c>
      <c r="J2237" s="17">
        <v>60</v>
      </c>
      <c r="K2237" s="17" t="str">
        <f t="shared" si="67"/>
        <v>103-Department of Commerce</v>
      </c>
      <c r="L2237" s="18" t="str">
        <f t="shared" si="68"/>
        <v>103</v>
      </c>
      <c r="M2237" s="19"/>
      <c r="N2237" s="19"/>
    </row>
    <row r="2238" spans="1:14" ht="15" x14ac:dyDescent="0.25">
      <c r="A2238" s="54"/>
      <c r="B2238" s="36"/>
      <c r="C2238" s="37"/>
      <c r="D2238" s="37"/>
      <c r="E2238" s="38"/>
      <c r="F2238" s="37"/>
      <c r="G2238" s="39"/>
      <c r="H2238" s="40"/>
      <c r="J2238" s="17">
        <v>61</v>
      </c>
      <c r="K2238" s="17" t="str">
        <f t="shared" si="67"/>
        <v>103-Department of Commerce</v>
      </c>
      <c r="L2238" s="18" t="str">
        <f t="shared" si="68"/>
        <v>103</v>
      </c>
      <c r="M2238" s="19"/>
      <c r="N2238" s="19"/>
    </row>
    <row r="2239" spans="1:14" x14ac:dyDescent="0.2">
      <c r="A2239" s="44" t="s">
        <v>80</v>
      </c>
      <c r="B2239" s="45">
        <v>470.23658540377983</v>
      </c>
      <c r="C2239" s="46">
        <v>1</v>
      </c>
      <c r="D2239" s="46">
        <v>-5</v>
      </c>
      <c r="E2239" s="47">
        <v>-17</v>
      </c>
      <c r="F2239" s="46">
        <v>-14</v>
      </c>
      <c r="G2239" s="48">
        <v>-35</v>
      </c>
      <c r="H2239" s="49">
        <v>435.23658540377983</v>
      </c>
      <c r="J2239" s="17">
        <v>62</v>
      </c>
      <c r="K2239" s="17" t="str">
        <f t="shared" si="67"/>
        <v>103-Department of Commerce</v>
      </c>
      <c r="L2239" s="18" t="str">
        <f t="shared" si="68"/>
        <v>103</v>
      </c>
      <c r="M2239" s="19"/>
      <c r="N2239" s="19"/>
    </row>
    <row r="2240" spans="1:14" ht="15" x14ac:dyDescent="0.25">
      <c r="A2240" s="54"/>
      <c r="B2240" s="36"/>
      <c r="C2240" s="37"/>
      <c r="D2240" s="37"/>
      <c r="E2240" s="38"/>
      <c r="F2240" s="37"/>
      <c r="G2240" s="39"/>
      <c r="H2240" s="40"/>
      <c r="J2240" s="17">
        <v>63</v>
      </c>
      <c r="K2240" s="17" t="str">
        <f t="shared" si="67"/>
        <v>103-Department of Commerce</v>
      </c>
      <c r="L2240" s="18" t="str">
        <f t="shared" si="68"/>
        <v>103</v>
      </c>
      <c r="M2240" s="19"/>
      <c r="N2240" s="19"/>
    </row>
    <row r="2241" spans="1:14" ht="15" x14ac:dyDescent="0.25">
      <c r="A2241" s="54" t="s">
        <v>81</v>
      </c>
      <c r="B2241" s="36">
        <v>115.83275275685001</v>
      </c>
      <c r="C2241" s="37">
        <v>0</v>
      </c>
      <c r="D2241" s="37">
        <v>0</v>
      </c>
      <c r="E2241" s="38">
        <v>0</v>
      </c>
      <c r="F2241" s="37">
        <v>2</v>
      </c>
      <c r="G2241" s="39">
        <v>2</v>
      </c>
      <c r="H2241" s="40">
        <v>117.83275275685001</v>
      </c>
      <c r="J2241" s="17">
        <v>64</v>
      </c>
      <c r="K2241" s="17" t="str">
        <f t="shared" si="67"/>
        <v>103-Department of Commerce</v>
      </c>
      <c r="L2241" s="18" t="str">
        <f t="shared" si="68"/>
        <v>103</v>
      </c>
      <c r="M2241" s="19"/>
      <c r="N2241" s="19"/>
    </row>
    <row r="2242" spans="1:14" ht="15" customHeight="1" x14ac:dyDescent="0.2">
      <c r="A2242" s="44" t="s">
        <v>82</v>
      </c>
      <c r="B2242" s="45">
        <v>115.83275275685001</v>
      </c>
      <c r="C2242" s="46">
        <v>0</v>
      </c>
      <c r="D2242" s="46">
        <v>0</v>
      </c>
      <c r="E2242" s="47">
        <v>0</v>
      </c>
      <c r="F2242" s="46">
        <v>2</v>
      </c>
      <c r="G2242" s="48">
        <v>2</v>
      </c>
      <c r="H2242" s="49">
        <v>117.83275275685001</v>
      </c>
      <c r="J2242" s="17">
        <v>65</v>
      </c>
      <c r="K2242" s="17" t="str">
        <f t="shared" si="67"/>
        <v>103-Department of Commerce</v>
      </c>
      <c r="L2242" s="18" t="str">
        <f t="shared" si="68"/>
        <v>103</v>
      </c>
      <c r="M2242" s="19"/>
      <c r="N2242" s="19"/>
    </row>
    <row r="2243" spans="1:14" ht="15" x14ac:dyDescent="0.25">
      <c r="A2243" s="54"/>
      <c r="B2243" s="54"/>
      <c r="C2243" s="54"/>
      <c r="D2243" s="54"/>
      <c r="E2243" s="54"/>
      <c r="F2243" s="54"/>
      <c r="G2243" s="54"/>
      <c r="H2243" s="54"/>
      <c r="J2243" s="17">
        <v>66</v>
      </c>
      <c r="K2243" s="17" t="str">
        <f t="shared" si="67"/>
        <v>103-Department of Commerce</v>
      </c>
      <c r="L2243" s="18" t="str">
        <f t="shared" si="68"/>
        <v>103</v>
      </c>
      <c r="M2243" s="19"/>
      <c r="N2243" s="19"/>
    </row>
    <row r="2244" spans="1:14" x14ac:dyDescent="0.2">
      <c r="A2244" s="58"/>
      <c r="B2244" s="39"/>
      <c r="C2244" s="51"/>
      <c r="D2244" s="51"/>
      <c r="E2244" s="52"/>
      <c r="F2244" s="51"/>
      <c r="G2244" s="39"/>
      <c r="H2244" s="53"/>
      <c r="J2244" s="17">
        <v>67</v>
      </c>
      <c r="K2244" s="17" t="str">
        <f t="shared" si="67"/>
        <v>103-Department of Commerce</v>
      </c>
      <c r="L2244" s="18" t="str">
        <f t="shared" si="68"/>
        <v>103</v>
      </c>
      <c r="M2244" s="19"/>
      <c r="N2244" s="19"/>
    </row>
    <row r="2245" spans="1:14" x14ac:dyDescent="0.2">
      <c r="A2245" s="59" t="s">
        <v>83</v>
      </c>
      <c r="B2245" s="60">
        <v>6199.2420223678891</v>
      </c>
      <c r="C2245" s="61">
        <v>101</v>
      </c>
      <c r="D2245" s="61">
        <v>77</v>
      </c>
      <c r="E2245" s="62">
        <v>-83</v>
      </c>
      <c r="F2245" s="61">
        <v>657</v>
      </c>
      <c r="G2245" s="60">
        <v>752</v>
      </c>
      <c r="H2245" s="63">
        <v>6951.2420223678891</v>
      </c>
      <c r="J2245" s="17">
        <v>68</v>
      </c>
      <c r="K2245" s="17" t="str">
        <f t="shared" si="67"/>
        <v>103-Department of Commerce</v>
      </c>
      <c r="L2245" s="18" t="str">
        <f t="shared" si="68"/>
        <v>103</v>
      </c>
      <c r="M2245" s="19"/>
      <c r="N2245" s="19"/>
    </row>
    <row r="2246" spans="1:14" ht="15" customHeight="1" x14ac:dyDescent="0.2">
      <c r="A2246" s="64"/>
      <c r="B2246" s="65"/>
      <c r="C2246" s="65"/>
      <c r="D2246" s="65"/>
      <c r="E2246" s="65"/>
      <c r="F2246" s="65"/>
      <c r="G2246" s="65"/>
      <c r="H2246" s="65"/>
      <c r="J2246" s="17">
        <v>1</v>
      </c>
      <c r="K2246" s="17" t="str">
        <f>IF(J2246=7,A1949,IF(J2246&gt;7,K2236,""))</f>
        <v/>
      </c>
      <c r="L2246" s="18" t="str">
        <f t="shared" si="68"/>
        <v/>
      </c>
      <c r="M2246" s="19"/>
      <c r="N2246" s="19"/>
    </row>
    <row r="2247" spans="1:14" x14ac:dyDescent="0.2">
      <c r="A2247" s="64"/>
      <c r="B2247" s="65"/>
      <c r="C2247" s="65"/>
      <c r="D2247" s="65"/>
      <c r="E2247" s="65"/>
      <c r="F2247" s="65"/>
      <c r="G2247" s="65"/>
      <c r="H2247" s="65"/>
      <c r="J2247" s="17">
        <v>2</v>
      </c>
      <c r="K2247" s="17" t="str">
        <f>IF(J2247=7,A1950,IF(J2247&gt;7,K2246,""))</f>
        <v/>
      </c>
      <c r="L2247" s="18" t="str">
        <f t="shared" si="68"/>
        <v/>
      </c>
      <c r="M2247" s="19"/>
      <c r="N2247" s="19"/>
    </row>
    <row r="2248" spans="1:14" ht="15" x14ac:dyDescent="0.25">
      <c r="A2248"/>
      <c r="B2248"/>
      <c r="C2248"/>
      <c r="D2248"/>
      <c r="E2248"/>
      <c r="F2248"/>
      <c r="G2248"/>
      <c r="H2248"/>
      <c r="J2248" s="17">
        <v>3</v>
      </c>
      <c r="K2248" s="17" t="str">
        <f>IF(J2248=7,A1951,IF(J2248&gt;7,K2247,""))</f>
        <v/>
      </c>
      <c r="L2248" s="18" t="str">
        <f t="shared" si="68"/>
        <v/>
      </c>
      <c r="M2248" s="19"/>
      <c r="N2248" s="19"/>
    </row>
    <row r="2249" spans="1:14" ht="15" x14ac:dyDescent="0.25">
      <c r="A2249"/>
      <c r="B2249"/>
      <c r="C2249"/>
      <c r="D2249"/>
      <c r="E2249"/>
      <c r="F2249"/>
      <c r="G2249"/>
      <c r="H2249"/>
      <c r="J2249" s="17">
        <v>4</v>
      </c>
      <c r="K2249" s="17" t="str">
        <f>IF(J2249=7,A1952,IF(J2249&gt;7,K2248,""))</f>
        <v/>
      </c>
      <c r="L2249" s="18" t="str">
        <f t="shared" si="68"/>
        <v/>
      </c>
      <c r="M2249" s="19"/>
      <c r="N2249" s="19"/>
    </row>
    <row r="2250" spans="1:14" ht="15" customHeight="1" x14ac:dyDescent="0.25">
      <c r="A2250" s="21" t="s">
        <v>7</v>
      </c>
      <c r="B2250" s="22"/>
      <c r="C2250" s="22"/>
      <c r="D2250" s="22"/>
      <c r="E2250" s="22"/>
      <c r="F2250" s="22"/>
      <c r="G2250" s="22"/>
      <c r="H2250" s="22"/>
      <c r="J2250" s="17">
        <v>5</v>
      </c>
      <c r="K2250" s="17" t="str">
        <f>IF(J2250=7,A1953,IF(J2250&gt;7,K2249,""))</f>
        <v/>
      </c>
      <c r="L2250" s="18" t="str">
        <f t="shared" si="68"/>
        <v/>
      </c>
      <c r="M2250" s="19"/>
      <c r="N2250" s="19"/>
    </row>
    <row r="2251" spans="1:14" ht="15" x14ac:dyDescent="0.25">
      <c r="A2251" s="23" t="s">
        <v>8</v>
      </c>
      <c r="B2251" s="24"/>
      <c r="C2251" s="24"/>
      <c r="D2251" s="24"/>
      <c r="E2251" s="24"/>
      <c r="F2251" s="24"/>
      <c r="G2251" s="24"/>
      <c r="H2251" s="24"/>
      <c r="J2251" s="17">
        <v>6</v>
      </c>
      <c r="K2251" s="17" t="str">
        <f>IF(J2251=7,A1954,IF(J2251&gt;7,K2250,""))</f>
        <v/>
      </c>
      <c r="L2251" s="18" t="str">
        <f t="shared" si="68"/>
        <v/>
      </c>
      <c r="M2251" s="19"/>
      <c r="N2251" s="19"/>
    </row>
    <row r="2252" spans="1:14" ht="15" customHeight="1" x14ac:dyDescent="0.25">
      <c r="A2252" s="25" t="s">
        <v>116</v>
      </c>
      <c r="B2252" s="22"/>
      <c r="C2252" s="22"/>
      <c r="D2252" s="22"/>
      <c r="E2252" s="22"/>
      <c r="F2252" s="22"/>
      <c r="G2252" s="22"/>
      <c r="H2252" s="22"/>
      <c r="J2252" s="17">
        <v>7</v>
      </c>
      <c r="K2252" s="17" t="str">
        <f>IF(J2252=7,A2252,IF(J2252&gt;7,K2251,""))</f>
        <v>104-Economic &amp; Revenue Forecast Council</v>
      </c>
      <c r="L2252" s="18" t="str">
        <f t="shared" si="68"/>
        <v>104</v>
      </c>
      <c r="M2252" s="19"/>
      <c r="N2252" s="19"/>
    </row>
    <row r="2253" spans="1:14" ht="15" x14ac:dyDescent="0.25">
      <c r="A2253" s="25"/>
      <c r="B2253" s="22"/>
      <c r="C2253" s="22"/>
      <c r="D2253" s="22"/>
      <c r="E2253" s="22"/>
      <c r="F2253" s="22"/>
      <c r="G2253" s="22"/>
      <c r="H2253" s="22"/>
      <c r="J2253" s="17">
        <v>8</v>
      </c>
      <c r="K2253" s="17" t="str">
        <f t="shared" ref="K2253:K2313" si="69">IF(J2253=7,A1956,IF(J2253&gt;7,K2252,""))</f>
        <v>104-Economic &amp; Revenue Forecast Council</v>
      </c>
      <c r="L2253" s="18" t="str">
        <f t="shared" si="68"/>
        <v>104</v>
      </c>
      <c r="M2253" s="19"/>
      <c r="N2253" s="19"/>
    </row>
    <row r="2254" spans="1:14" ht="15" customHeight="1" x14ac:dyDescent="0.25">
      <c r="A2254" s="26"/>
      <c r="B2254" s="27"/>
      <c r="C2254" s="94" t="s">
        <v>10</v>
      </c>
      <c r="D2254" s="95"/>
      <c r="E2254" s="94" t="s">
        <v>11</v>
      </c>
      <c r="F2254" s="95"/>
      <c r="G2254" s="28"/>
      <c r="H2254" s="28"/>
      <c r="J2254" s="17">
        <v>9</v>
      </c>
      <c r="K2254" s="17" t="str">
        <f t="shared" si="69"/>
        <v>104-Economic &amp; Revenue Forecast Council</v>
      </c>
      <c r="L2254" s="18" t="str">
        <f t="shared" si="68"/>
        <v>104</v>
      </c>
      <c r="M2254" s="19"/>
      <c r="N2254" s="19"/>
    </row>
    <row r="2255" spans="1:14" ht="24" x14ac:dyDescent="0.2">
      <c r="A2255" s="29" t="s">
        <v>12</v>
      </c>
      <c r="B2255" s="30" t="s">
        <v>13</v>
      </c>
      <c r="C2255" s="31" t="s">
        <v>14</v>
      </c>
      <c r="D2255" s="32" t="s">
        <v>15</v>
      </c>
      <c r="E2255" s="31" t="s">
        <v>14</v>
      </c>
      <c r="F2255" s="32" t="s">
        <v>15</v>
      </c>
      <c r="G2255" s="33" t="s">
        <v>16</v>
      </c>
      <c r="H2255" s="33" t="s">
        <v>17</v>
      </c>
      <c r="J2255" s="17">
        <v>10</v>
      </c>
      <c r="K2255" s="17" t="str">
        <f t="shared" si="69"/>
        <v>104-Economic &amp; Revenue Forecast Council</v>
      </c>
      <c r="L2255" s="18" t="str">
        <f t="shared" si="68"/>
        <v>104</v>
      </c>
      <c r="M2255" s="19"/>
      <c r="N2255" s="19"/>
    </row>
    <row r="2256" spans="1:14" ht="15" x14ac:dyDescent="0.25">
      <c r="A2256" s="35" t="s">
        <v>20</v>
      </c>
      <c r="B2256" s="36">
        <v>0.22722826656898187</v>
      </c>
      <c r="C2256" s="37">
        <v>0</v>
      </c>
      <c r="D2256" s="37">
        <v>0</v>
      </c>
      <c r="E2256" s="38">
        <v>0</v>
      </c>
      <c r="F2256" s="37">
        <v>0</v>
      </c>
      <c r="G2256" s="39">
        <v>0</v>
      </c>
      <c r="H2256" s="40">
        <v>0.22722826656898187</v>
      </c>
      <c r="J2256" s="17">
        <v>11</v>
      </c>
      <c r="K2256" s="17" t="str">
        <f t="shared" si="69"/>
        <v>104-Economic &amp; Revenue Forecast Council</v>
      </c>
      <c r="L2256" s="18" t="str">
        <f t="shared" si="68"/>
        <v>104</v>
      </c>
      <c r="M2256" s="19" t="s">
        <v>21</v>
      </c>
      <c r="N2256" s="19"/>
    </row>
    <row r="2257" spans="1:14" ht="15" x14ac:dyDescent="0.25">
      <c r="A2257" s="42" t="s">
        <v>22</v>
      </c>
      <c r="B2257" s="36">
        <v>0.50591122083082818</v>
      </c>
      <c r="C2257" s="37">
        <v>0</v>
      </c>
      <c r="D2257" s="37">
        <v>0</v>
      </c>
      <c r="E2257" s="38">
        <v>0</v>
      </c>
      <c r="F2257" s="37">
        <v>0</v>
      </c>
      <c r="G2257" s="39">
        <v>0</v>
      </c>
      <c r="H2257" s="40">
        <v>0.50591122083082818</v>
      </c>
      <c r="J2257" s="17">
        <v>12</v>
      </c>
      <c r="K2257" s="17" t="str">
        <f t="shared" si="69"/>
        <v>104-Economic &amp; Revenue Forecast Council</v>
      </c>
      <c r="L2257" s="18" t="str">
        <f t="shared" si="68"/>
        <v>104</v>
      </c>
      <c r="M2257" s="19"/>
      <c r="N2257" s="19"/>
    </row>
    <row r="2258" spans="1:14" ht="15" x14ac:dyDescent="0.25">
      <c r="A2258" s="42" t="s">
        <v>23</v>
      </c>
      <c r="B2258" s="36">
        <v>0</v>
      </c>
      <c r="C2258" s="37">
        <v>0</v>
      </c>
      <c r="D2258" s="37">
        <v>0</v>
      </c>
      <c r="E2258" s="38">
        <v>0</v>
      </c>
      <c r="F2258" s="37">
        <v>0</v>
      </c>
      <c r="G2258" s="39">
        <v>0</v>
      </c>
      <c r="H2258" s="40">
        <v>0</v>
      </c>
      <c r="J2258" s="17">
        <v>13</v>
      </c>
      <c r="K2258" s="17" t="str">
        <f t="shared" si="69"/>
        <v>104-Economic &amp; Revenue Forecast Council</v>
      </c>
      <c r="L2258" s="18" t="str">
        <f t="shared" si="68"/>
        <v>104</v>
      </c>
      <c r="M2258" s="19"/>
      <c r="N2258" s="19"/>
    </row>
    <row r="2259" spans="1:14" ht="15" x14ac:dyDescent="0.25">
      <c r="A2259" s="42" t="s">
        <v>24</v>
      </c>
      <c r="B2259" s="36">
        <v>0</v>
      </c>
      <c r="C2259" s="37">
        <v>0</v>
      </c>
      <c r="D2259" s="37">
        <v>0</v>
      </c>
      <c r="E2259" s="38">
        <v>0</v>
      </c>
      <c r="F2259" s="37">
        <v>0</v>
      </c>
      <c r="G2259" s="39">
        <v>0</v>
      </c>
      <c r="H2259" s="40">
        <v>0</v>
      </c>
      <c r="J2259" s="17">
        <v>14</v>
      </c>
      <c r="K2259" s="17" t="str">
        <f t="shared" si="69"/>
        <v>104-Economic &amp; Revenue Forecast Council</v>
      </c>
      <c r="L2259" s="18" t="str">
        <f t="shared" si="68"/>
        <v>104</v>
      </c>
      <c r="M2259" s="19"/>
      <c r="N2259" s="19"/>
    </row>
    <row r="2260" spans="1:14" ht="15" customHeight="1" x14ac:dyDescent="0.25">
      <c r="A2260" s="42" t="s">
        <v>25</v>
      </c>
      <c r="B2260" s="36">
        <v>0</v>
      </c>
      <c r="C2260" s="37">
        <v>0</v>
      </c>
      <c r="D2260" s="37">
        <v>0</v>
      </c>
      <c r="E2260" s="38">
        <v>0</v>
      </c>
      <c r="F2260" s="37">
        <v>0</v>
      </c>
      <c r="G2260" s="39">
        <v>0</v>
      </c>
      <c r="H2260" s="40">
        <v>0</v>
      </c>
      <c r="J2260" s="17">
        <v>15</v>
      </c>
      <c r="K2260" s="17" t="str">
        <f t="shared" si="69"/>
        <v>104-Economic &amp; Revenue Forecast Council</v>
      </c>
      <c r="L2260" s="18" t="str">
        <f t="shared" si="68"/>
        <v>104</v>
      </c>
      <c r="M2260" s="19"/>
      <c r="N2260" s="19"/>
    </row>
    <row r="2261" spans="1:14" ht="15" x14ac:dyDescent="0.25">
      <c r="A2261" s="42" t="s">
        <v>26</v>
      </c>
      <c r="B2261" s="36">
        <v>0</v>
      </c>
      <c r="C2261" s="37">
        <v>2</v>
      </c>
      <c r="D2261" s="37">
        <v>2</v>
      </c>
      <c r="E2261" s="38">
        <v>0</v>
      </c>
      <c r="F2261" s="37">
        <v>0</v>
      </c>
      <c r="G2261" s="39">
        <v>4</v>
      </c>
      <c r="H2261" s="40">
        <v>4</v>
      </c>
      <c r="J2261" s="17">
        <v>16</v>
      </c>
      <c r="K2261" s="17" t="str">
        <f t="shared" si="69"/>
        <v>104-Economic &amp; Revenue Forecast Council</v>
      </c>
      <c r="L2261" s="18" t="str">
        <f t="shared" si="68"/>
        <v>104</v>
      </c>
      <c r="M2261" s="19"/>
      <c r="N2261" s="19"/>
    </row>
    <row r="2262" spans="1:14" ht="15" x14ac:dyDescent="0.25">
      <c r="A2262" s="42" t="s">
        <v>27</v>
      </c>
      <c r="B2262" s="36">
        <v>2.0363682494967299</v>
      </c>
      <c r="C2262" s="37">
        <v>0</v>
      </c>
      <c r="D2262" s="37">
        <v>0</v>
      </c>
      <c r="E2262" s="38">
        <v>0</v>
      </c>
      <c r="F2262" s="37">
        <v>0</v>
      </c>
      <c r="G2262" s="39">
        <v>0</v>
      </c>
      <c r="H2262" s="40">
        <v>2.0363682494967299</v>
      </c>
      <c r="J2262" s="17">
        <v>17</v>
      </c>
      <c r="K2262" s="17" t="str">
        <f t="shared" si="69"/>
        <v>104-Economic &amp; Revenue Forecast Council</v>
      </c>
      <c r="L2262" s="18" t="str">
        <f t="shared" si="68"/>
        <v>104</v>
      </c>
      <c r="M2262" s="19"/>
      <c r="N2262" s="19"/>
    </row>
    <row r="2263" spans="1:14" x14ac:dyDescent="0.2">
      <c r="A2263" s="43"/>
      <c r="B2263" s="36"/>
      <c r="C2263" s="37"/>
      <c r="D2263" s="37"/>
      <c r="E2263" s="38"/>
      <c r="F2263" s="37"/>
      <c r="G2263" s="39"/>
      <c r="H2263" s="40"/>
      <c r="J2263" s="17">
        <v>18</v>
      </c>
      <c r="K2263" s="17" t="str">
        <f t="shared" si="69"/>
        <v>104-Economic &amp; Revenue Forecast Council</v>
      </c>
      <c r="L2263" s="18" t="str">
        <f t="shared" si="68"/>
        <v>104</v>
      </c>
      <c r="M2263" s="19"/>
      <c r="N2263" s="19"/>
    </row>
    <row r="2264" spans="1:14" x14ac:dyDescent="0.2">
      <c r="A2264" s="44"/>
      <c r="B2264" s="45">
        <v>2.7695077368965402</v>
      </c>
      <c r="C2264" s="46">
        <v>2</v>
      </c>
      <c r="D2264" s="46">
        <v>2</v>
      </c>
      <c r="E2264" s="47">
        <v>0</v>
      </c>
      <c r="F2264" s="46">
        <v>0</v>
      </c>
      <c r="G2264" s="48">
        <v>4</v>
      </c>
      <c r="H2264" s="49">
        <v>6.7695077368965393</v>
      </c>
      <c r="J2264" s="17">
        <v>19</v>
      </c>
      <c r="K2264" s="17" t="str">
        <f t="shared" si="69"/>
        <v>104-Economic &amp; Revenue Forecast Council</v>
      </c>
      <c r="L2264" s="18" t="str">
        <f t="shared" si="68"/>
        <v>104</v>
      </c>
      <c r="M2264" s="19"/>
      <c r="N2264" s="19"/>
    </row>
    <row r="2265" spans="1:14" x14ac:dyDescent="0.2">
      <c r="A2265" s="50"/>
      <c r="B2265" s="39"/>
      <c r="C2265" s="51"/>
      <c r="D2265" s="51"/>
      <c r="E2265" s="52"/>
      <c r="F2265" s="51"/>
      <c r="G2265" s="39"/>
      <c r="H2265" s="53"/>
      <c r="J2265" s="17">
        <v>20</v>
      </c>
      <c r="K2265" s="17" t="str">
        <f t="shared" si="69"/>
        <v>104-Economic &amp; Revenue Forecast Council</v>
      </c>
      <c r="L2265" s="18" t="str">
        <f t="shared" si="68"/>
        <v>104</v>
      </c>
      <c r="M2265" s="19"/>
      <c r="N2265" s="19"/>
    </row>
    <row r="2266" spans="1:14" ht="15" x14ac:dyDescent="0.25">
      <c r="A2266" s="42" t="s">
        <v>28</v>
      </c>
      <c r="B2266" s="36">
        <v>2.3576621172778705</v>
      </c>
      <c r="C2266" s="37">
        <v>0</v>
      </c>
      <c r="D2266" s="37">
        <v>0</v>
      </c>
      <c r="E2266" s="38">
        <v>-3</v>
      </c>
      <c r="F2266" s="37">
        <v>3</v>
      </c>
      <c r="G2266" s="39">
        <v>0</v>
      </c>
      <c r="H2266" s="40">
        <v>2.3576621172778705</v>
      </c>
      <c r="J2266" s="17">
        <v>21</v>
      </c>
      <c r="K2266" s="17" t="str">
        <f t="shared" si="69"/>
        <v>104-Economic &amp; Revenue Forecast Council</v>
      </c>
      <c r="L2266" s="18" t="str">
        <f t="shared" si="68"/>
        <v>104</v>
      </c>
      <c r="M2266" s="19"/>
      <c r="N2266" s="19"/>
    </row>
    <row r="2267" spans="1:14" ht="15" x14ac:dyDescent="0.25">
      <c r="A2267" s="42" t="s">
        <v>29</v>
      </c>
      <c r="B2267" s="36">
        <v>5.9919953764114817</v>
      </c>
      <c r="C2267" s="37">
        <v>0</v>
      </c>
      <c r="D2267" s="37">
        <v>0</v>
      </c>
      <c r="E2267" s="38">
        <v>1</v>
      </c>
      <c r="F2267" s="37">
        <v>5</v>
      </c>
      <c r="G2267" s="39">
        <v>6</v>
      </c>
      <c r="H2267" s="40">
        <v>11.991995376411481</v>
      </c>
      <c r="J2267" s="17">
        <v>22</v>
      </c>
      <c r="K2267" s="17" t="str">
        <f t="shared" si="69"/>
        <v>104-Economic &amp; Revenue Forecast Council</v>
      </c>
      <c r="L2267" s="18" t="str">
        <f t="shared" si="68"/>
        <v>104</v>
      </c>
      <c r="M2267" s="19"/>
      <c r="N2267" s="19"/>
    </row>
    <row r="2268" spans="1:14" ht="15" x14ac:dyDescent="0.25">
      <c r="A2268" s="42" t="s">
        <v>30</v>
      </c>
      <c r="B2268" s="36">
        <v>5.4575525396845688</v>
      </c>
      <c r="C2268" s="37">
        <v>0</v>
      </c>
      <c r="D2268" s="37">
        <v>0</v>
      </c>
      <c r="E2268" s="38">
        <v>0</v>
      </c>
      <c r="F2268" s="37">
        <v>0</v>
      </c>
      <c r="G2268" s="39">
        <v>0</v>
      </c>
      <c r="H2268" s="40">
        <v>5.4575525396845688</v>
      </c>
      <c r="J2268" s="17">
        <v>23</v>
      </c>
      <c r="K2268" s="17" t="str">
        <f t="shared" si="69"/>
        <v>104-Economic &amp; Revenue Forecast Council</v>
      </c>
      <c r="L2268" s="18" t="str">
        <f t="shared" si="68"/>
        <v>104</v>
      </c>
      <c r="M2268" s="19"/>
      <c r="N2268" s="19"/>
    </row>
    <row r="2269" spans="1:14" ht="15" x14ac:dyDescent="0.25">
      <c r="A2269" s="54"/>
      <c r="B2269" s="36"/>
      <c r="C2269" s="37"/>
      <c r="D2269" s="37"/>
      <c r="E2269" s="38"/>
      <c r="F2269" s="37"/>
      <c r="G2269" s="39"/>
      <c r="H2269" s="40"/>
      <c r="J2269" s="17">
        <v>24</v>
      </c>
      <c r="K2269" s="17" t="str">
        <f t="shared" si="69"/>
        <v>104-Economic &amp; Revenue Forecast Council</v>
      </c>
      <c r="L2269" s="18" t="str">
        <f t="shared" si="68"/>
        <v>104</v>
      </c>
      <c r="M2269" s="19"/>
      <c r="N2269" s="19"/>
    </row>
    <row r="2270" spans="1:14" x14ac:dyDescent="0.2">
      <c r="A2270" s="44" t="s">
        <v>31</v>
      </c>
      <c r="B2270" s="45">
        <v>13.807210033373922</v>
      </c>
      <c r="C2270" s="46">
        <v>0</v>
      </c>
      <c r="D2270" s="46">
        <v>0</v>
      </c>
      <c r="E2270" s="46">
        <v>-2</v>
      </c>
      <c r="F2270" s="46">
        <v>8</v>
      </c>
      <c r="G2270" s="46">
        <v>6</v>
      </c>
      <c r="H2270" s="49">
        <v>19.80721003337392</v>
      </c>
      <c r="J2270" s="17">
        <v>25</v>
      </c>
      <c r="K2270" s="17" t="str">
        <f t="shared" si="69"/>
        <v>104-Economic &amp; Revenue Forecast Council</v>
      </c>
      <c r="L2270" s="18" t="str">
        <f t="shared" si="68"/>
        <v>104</v>
      </c>
      <c r="M2270" s="19"/>
      <c r="N2270" s="19"/>
    </row>
    <row r="2271" spans="1:14" ht="15" x14ac:dyDescent="0.25">
      <c r="A2271" s="54"/>
      <c r="B2271" s="36"/>
      <c r="C2271" s="37"/>
      <c r="D2271" s="37"/>
      <c r="E2271" s="38"/>
      <c r="F2271" s="37"/>
      <c r="G2271" s="39"/>
      <c r="H2271" s="40"/>
      <c r="J2271" s="17">
        <v>26</v>
      </c>
      <c r="K2271" s="17" t="str">
        <f t="shared" si="69"/>
        <v>104-Economic &amp; Revenue Forecast Council</v>
      </c>
      <c r="L2271" s="18" t="str">
        <f t="shared" si="68"/>
        <v>104</v>
      </c>
      <c r="M2271" s="19"/>
      <c r="N2271" s="19"/>
    </row>
    <row r="2272" spans="1:14" ht="15" customHeight="1" x14ac:dyDescent="0.25">
      <c r="A2272" s="54" t="s">
        <v>32</v>
      </c>
      <c r="B2272" s="36">
        <v>0.18062821644346089</v>
      </c>
      <c r="C2272" s="37">
        <v>0</v>
      </c>
      <c r="D2272" s="37">
        <v>0</v>
      </c>
      <c r="E2272" s="38">
        <v>0</v>
      </c>
      <c r="F2272" s="37">
        <v>0</v>
      </c>
      <c r="G2272" s="39">
        <v>0</v>
      </c>
      <c r="H2272" s="40">
        <v>0.18062821644346089</v>
      </c>
      <c r="J2272" s="17">
        <v>27</v>
      </c>
      <c r="K2272" s="17" t="str">
        <f t="shared" si="69"/>
        <v>104-Economic &amp; Revenue Forecast Council</v>
      </c>
      <c r="L2272" s="18" t="str">
        <f t="shared" si="68"/>
        <v>104</v>
      </c>
      <c r="M2272" s="19" t="s">
        <v>33</v>
      </c>
      <c r="N2272" s="19"/>
    </row>
    <row r="2273" spans="1:14" ht="15" x14ac:dyDescent="0.25">
      <c r="A2273" s="54" t="s">
        <v>34</v>
      </c>
      <c r="B2273" s="36">
        <v>0.81420415542110602</v>
      </c>
      <c r="C2273" s="37">
        <v>0</v>
      </c>
      <c r="D2273" s="37">
        <v>0</v>
      </c>
      <c r="E2273" s="38">
        <v>0</v>
      </c>
      <c r="F2273" s="37">
        <v>0</v>
      </c>
      <c r="G2273" s="39">
        <v>0</v>
      </c>
      <c r="H2273" s="40">
        <v>0.81420415542110602</v>
      </c>
      <c r="J2273" s="17">
        <v>28</v>
      </c>
      <c r="K2273" s="17" t="str">
        <f t="shared" si="69"/>
        <v>104-Economic &amp; Revenue Forecast Council</v>
      </c>
      <c r="L2273" s="18" t="str">
        <f t="shared" si="68"/>
        <v>104</v>
      </c>
      <c r="M2273" s="19" t="s">
        <v>35</v>
      </c>
      <c r="N2273" s="19"/>
    </row>
    <row r="2274" spans="1:14" ht="15" x14ac:dyDescent="0.25">
      <c r="A2274" s="54" t="s">
        <v>36</v>
      </c>
      <c r="B2274" s="36">
        <v>0.28659870297650253</v>
      </c>
      <c r="C2274" s="37">
        <v>0</v>
      </c>
      <c r="D2274" s="37">
        <v>0</v>
      </c>
      <c r="E2274" s="38">
        <v>0</v>
      </c>
      <c r="F2274" s="37">
        <v>0</v>
      </c>
      <c r="G2274" s="39">
        <v>0</v>
      </c>
      <c r="H2274" s="40">
        <v>0.28659870297650253</v>
      </c>
      <c r="J2274" s="17">
        <v>29</v>
      </c>
      <c r="K2274" s="17" t="str">
        <f t="shared" si="69"/>
        <v>104-Economic &amp; Revenue Forecast Council</v>
      </c>
      <c r="L2274" s="18" t="str">
        <f t="shared" si="68"/>
        <v>104</v>
      </c>
      <c r="M2274" s="19" t="s">
        <v>37</v>
      </c>
      <c r="N2274" s="19"/>
    </row>
    <row r="2275" spans="1:14" ht="15" x14ac:dyDescent="0.25">
      <c r="A2275" s="54" t="s">
        <v>38</v>
      </c>
      <c r="B2275" s="36">
        <v>0</v>
      </c>
      <c r="C2275" s="37">
        <v>0</v>
      </c>
      <c r="D2275" s="37">
        <v>0</v>
      </c>
      <c r="E2275" s="38">
        <v>0</v>
      </c>
      <c r="F2275" s="37">
        <v>0</v>
      </c>
      <c r="G2275" s="39">
        <v>0</v>
      </c>
      <c r="H2275" s="40">
        <v>0</v>
      </c>
      <c r="J2275" s="17">
        <v>30</v>
      </c>
      <c r="K2275" s="17" t="str">
        <f t="shared" si="69"/>
        <v>104-Economic &amp; Revenue Forecast Council</v>
      </c>
      <c r="L2275" s="18" t="str">
        <f t="shared" si="68"/>
        <v>104</v>
      </c>
      <c r="M2275" s="19" t="s">
        <v>39</v>
      </c>
      <c r="N2275" s="19"/>
    </row>
    <row r="2276" spans="1:14" ht="15" x14ac:dyDescent="0.25">
      <c r="A2276" s="54" t="s">
        <v>40</v>
      </c>
      <c r="B2276" s="36">
        <v>0</v>
      </c>
      <c r="C2276" s="37">
        <v>0</v>
      </c>
      <c r="D2276" s="37">
        <v>0</v>
      </c>
      <c r="E2276" s="38">
        <v>0</v>
      </c>
      <c r="F2276" s="37">
        <v>0</v>
      </c>
      <c r="G2276" s="39">
        <v>0</v>
      </c>
      <c r="H2276" s="40">
        <v>0</v>
      </c>
      <c r="J2276" s="17">
        <v>31</v>
      </c>
      <c r="K2276" s="17" t="str">
        <f t="shared" si="69"/>
        <v>104-Economic &amp; Revenue Forecast Council</v>
      </c>
      <c r="L2276" s="18" t="str">
        <f t="shared" si="68"/>
        <v>104</v>
      </c>
      <c r="M2276" s="19" t="s">
        <v>41</v>
      </c>
      <c r="N2276" s="19"/>
    </row>
    <row r="2277" spans="1:14" ht="15" x14ac:dyDescent="0.25">
      <c r="A2277" s="54" t="s">
        <v>42</v>
      </c>
      <c r="B2277" s="36">
        <v>1.0692726520762181</v>
      </c>
      <c r="C2277" s="37">
        <v>0</v>
      </c>
      <c r="D2277" s="37">
        <v>0</v>
      </c>
      <c r="E2277" s="38">
        <v>0</v>
      </c>
      <c r="F2277" s="37">
        <v>-1</v>
      </c>
      <c r="G2277" s="39">
        <v>-1</v>
      </c>
      <c r="H2277" s="40">
        <v>6.9272652076218133E-2</v>
      </c>
      <c r="J2277" s="17">
        <v>32</v>
      </c>
      <c r="K2277" s="17" t="str">
        <f t="shared" si="69"/>
        <v>104-Economic &amp; Revenue Forecast Council</v>
      </c>
      <c r="L2277" s="18" t="str">
        <f t="shared" si="68"/>
        <v>104</v>
      </c>
      <c r="M2277" s="19" t="s">
        <v>43</v>
      </c>
      <c r="N2277" s="19"/>
    </row>
    <row r="2278" spans="1:14" ht="15" customHeight="1" x14ac:dyDescent="0.25">
      <c r="A2278" s="54" t="s">
        <v>44</v>
      </c>
      <c r="B2278" s="36">
        <v>0.9586298891395223</v>
      </c>
      <c r="C2278" s="37">
        <v>0</v>
      </c>
      <c r="D2278" s="37">
        <v>0</v>
      </c>
      <c r="E2278" s="38">
        <v>0</v>
      </c>
      <c r="F2278" s="37">
        <v>0</v>
      </c>
      <c r="G2278" s="39">
        <v>0</v>
      </c>
      <c r="H2278" s="40">
        <v>0.9586298891395223</v>
      </c>
      <c r="J2278" s="17">
        <v>33</v>
      </c>
      <c r="K2278" s="17" t="str">
        <f t="shared" si="69"/>
        <v>104-Economic &amp; Revenue Forecast Council</v>
      </c>
      <c r="L2278" s="18" t="str">
        <f t="shared" si="68"/>
        <v>104</v>
      </c>
      <c r="M2278" s="19" t="s">
        <v>45</v>
      </c>
      <c r="N2278" s="19"/>
    </row>
    <row r="2279" spans="1:14" ht="15" x14ac:dyDescent="0.25">
      <c r="A2279" s="54" t="s">
        <v>46</v>
      </c>
      <c r="B2279" s="36">
        <v>0</v>
      </c>
      <c r="C2279" s="37">
        <v>0</v>
      </c>
      <c r="D2279" s="37">
        <v>0</v>
      </c>
      <c r="E2279" s="38">
        <v>0</v>
      </c>
      <c r="F2279" s="37">
        <v>0</v>
      </c>
      <c r="G2279" s="39">
        <v>0</v>
      </c>
      <c r="H2279" s="40">
        <v>0</v>
      </c>
      <c r="J2279" s="17">
        <v>34</v>
      </c>
      <c r="K2279" s="17" t="str">
        <f t="shared" si="69"/>
        <v>104-Economic &amp; Revenue Forecast Council</v>
      </c>
      <c r="L2279" s="18" t="str">
        <f t="shared" si="68"/>
        <v>104</v>
      </c>
      <c r="M2279" s="19" t="s">
        <v>47</v>
      </c>
      <c r="N2279" s="19"/>
    </row>
    <row r="2280" spans="1:14" ht="15" x14ac:dyDescent="0.25">
      <c r="A2280" s="54" t="s">
        <v>48</v>
      </c>
      <c r="B2280" s="36">
        <v>0</v>
      </c>
      <c r="C2280" s="37">
        <v>0</v>
      </c>
      <c r="D2280" s="37">
        <v>0</v>
      </c>
      <c r="E2280" s="38">
        <v>0</v>
      </c>
      <c r="F2280" s="37">
        <v>0</v>
      </c>
      <c r="G2280" s="39">
        <v>0</v>
      </c>
      <c r="H2280" s="40">
        <v>0</v>
      </c>
      <c r="J2280" s="17">
        <v>35</v>
      </c>
      <c r="K2280" s="17" t="str">
        <f t="shared" si="69"/>
        <v>104-Economic &amp; Revenue Forecast Council</v>
      </c>
      <c r="L2280" s="18" t="str">
        <f t="shared" si="68"/>
        <v>104</v>
      </c>
      <c r="M2280" s="56" t="s">
        <v>49</v>
      </c>
      <c r="N2280" s="19"/>
    </row>
    <row r="2281" spans="1:14" ht="15" x14ac:dyDescent="0.25">
      <c r="A2281" s="54" t="s">
        <v>50</v>
      </c>
      <c r="B2281" s="36">
        <v>8.587591733491054E-2</v>
      </c>
      <c r="C2281" s="37">
        <v>0</v>
      </c>
      <c r="D2281" s="37">
        <v>0</v>
      </c>
      <c r="E2281" s="38">
        <v>0</v>
      </c>
      <c r="F2281" s="37">
        <v>0</v>
      </c>
      <c r="G2281" s="39">
        <v>0</v>
      </c>
      <c r="H2281" s="40">
        <v>8.587591733491054E-2</v>
      </c>
      <c r="J2281" s="17">
        <v>36</v>
      </c>
      <c r="K2281" s="17" t="str">
        <f t="shared" si="69"/>
        <v>104-Economic &amp; Revenue Forecast Council</v>
      </c>
      <c r="L2281" s="18" t="str">
        <f t="shared" si="68"/>
        <v>104</v>
      </c>
      <c r="M2281" s="19" t="s">
        <v>51</v>
      </c>
      <c r="N2281" s="19"/>
    </row>
    <row r="2282" spans="1:14" ht="15" x14ac:dyDescent="0.25">
      <c r="A2282" s="54" t="s">
        <v>52</v>
      </c>
      <c r="B2282" s="36">
        <v>0</v>
      </c>
      <c r="C2282" s="37">
        <v>0</v>
      </c>
      <c r="D2282" s="37">
        <v>0</v>
      </c>
      <c r="E2282" s="38">
        <v>0</v>
      </c>
      <c r="F2282" s="37">
        <v>0</v>
      </c>
      <c r="G2282" s="39">
        <v>0</v>
      </c>
      <c r="H2282" s="40">
        <v>0</v>
      </c>
      <c r="J2282" s="17">
        <v>37</v>
      </c>
      <c r="K2282" s="17" t="str">
        <f t="shared" si="69"/>
        <v>104-Economic &amp; Revenue Forecast Council</v>
      </c>
      <c r="L2282" s="18" t="str">
        <f t="shared" si="68"/>
        <v>104</v>
      </c>
      <c r="M2282" s="56" t="s">
        <v>53</v>
      </c>
      <c r="N2282" s="19"/>
    </row>
    <row r="2283" spans="1:14" ht="15" x14ac:dyDescent="0.25">
      <c r="A2283" s="54" t="s">
        <v>54</v>
      </c>
      <c r="B2283" s="36">
        <v>0.80886319697954456</v>
      </c>
      <c r="C2283" s="37">
        <v>0</v>
      </c>
      <c r="D2283" s="37">
        <v>0</v>
      </c>
      <c r="E2283" s="38">
        <v>0</v>
      </c>
      <c r="F2283" s="37">
        <v>0</v>
      </c>
      <c r="G2283" s="39">
        <v>0</v>
      </c>
      <c r="H2283" s="40">
        <v>0.80886319697954456</v>
      </c>
      <c r="J2283" s="17">
        <v>38</v>
      </c>
      <c r="K2283" s="17" t="str">
        <f t="shared" si="69"/>
        <v>104-Economic &amp; Revenue Forecast Council</v>
      </c>
      <c r="L2283" s="18" t="str">
        <f t="shared" si="68"/>
        <v>104</v>
      </c>
      <c r="M2283" s="19" t="s">
        <v>55</v>
      </c>
      <c r="N2283" s="19"/>
    </row>
    <row r="2284" spans="1:14" ht="15" x14ac:dyDescent="0.25">
      <c r="A2284" s="54" t="s">
        <v>56</v>
      </c>
      <c r="B2284" s="36">
        <v>0</v>
      </c>
      <c r="C2284" s="37">
        <v>0</v>
      </c>
      <c r="D2284" s="37">
        <v>0</v>
      </c>
      <c r="E2284" s="38">
        <v>0</v>
      </c>
      <c r="F2284" s="37">
        <v>0</v>
      </c>
      <c r="G2284" s="39">
        <v>0</v>
      </c>
      <c r="H2284" s="40">
        <v>0</v>
      </c>
      <c r="J2284" s="17">
        <v>39</v>
      </c>
      <c r="K2284" s="17" t="str">
        <f t="shared" si="69"/>
        <v>104-Economic &amp; Revenue Forecast Council</v>
      </c>
      <c r="L2284" s="18" t="str">
        <f t="shared" si="68"/>
        <v>104</v>
      </c>
      <c r="M2284" s="19" t="s">
        <v>57</v>
      </c>
      <c r="N2284" s="19"/>
    </row>
    <row r="2285" spans="1:14" ht="15" x14ac:dyDescent="0.25">
      <c r="A2285" s="54" t="s">
        <v>58</v>
      </c>
      <c r="B2285" s="36">
        <v>0</v>
      </c>
      <c r="C2285" s="37">
        <v>0</v>
      </c>
      <c r="D2285" s="37">
        <v>0</v>
      </c>
      <c r="E2285" s="38">
        <v>0</v>
      </c>
      <c r="F2285" s="37">
        <v>0</v>
      </c>
      <c r="G2285" s="39">
        <v>0</v>
      </c>
      <c r="H2285" s="40">
        <v>0</v>
      </c>
      <c r="J2285" s="17">
        <v>40</v>
      </c>
      <c r="K2285" s="17" t="str">
        <f t="shared" si="69"/>
        <v>104-Economic &amp; Revenue Forecast Council</v>
      </c>
      <c r="L2285" s="18" t="str">
        <f t="shared" ref="L2285:L2357" si="70">LEFT(K2285,3)</f>
        <v>104</v>
      </c>
      <c r="M2285" s="19" t="s">
        <v>59</v>
      </c>
      <c r="N2285" s="19"/>
    </row>
    <row r="2286" spans="1:14" ht="15" x14ac:dyDescent="0.25">
      <c r="A2286" s="54" t="s">
        <v>60</v>
      </c>
      <c r="B2286" s="36">
        <v>0</v>
      </c>
      <c r="C2286" s="37">
        <v>0</v>
      </c>
      <c r="D2286" s="37">
        <v>0</v>
      </c>
      <c r="E2286" s="38">
        <v>0</v>
      </c>
      <c r="F2286" s="37">
        <v>0</v>
      </c>
      <c r="G2286" s="39">
        <v>0</v>
      </c>
      <c r="H2286" s="40">
        <v>0</v>
      </c>
      <c r="J2286" s="17">
        <v>41</v>
      </c>
      <c r="K2286" s="17" t="str">
        <f t="shared" si="69"/>
        <v>104-Economic &amp; Revenue Forecast Council</v>
      </c>
      <c r="L2286" s="18" t="str">
        <f t="shared" si="70"/>
        <v>104</v>
      </c>
      <c r="M2286" s="56" t="s">
        <v>61</v>
      </c>
      <c r="N2286" s="19"/>
    </row>
    <row r="2287" spans="1:14" ht="15" x14ac:dyDescent="0.25">
      <c r="A2287" s="54" t="s">
        <v>62</v>
      </c>
      <c r="B2287" s="36">
        <v>0</v>
      </c>
      <c r="C2287" s="37">
        <v>0</v>
      </c>
      <c r="D2287" s="37">
        <v>0</v>
      </c>
      <c r="E2287" s="38">
        <v>1</v>
      </c>
      <c r="F2287" s="37">
        <v>0</v>
      </c>
      <c r="G2287" s="39">
        <v>1</v>
      </c>
      <c r="H2287" s="40">
        <v>1</v>
      </c>
      <c r="J2287" s="17">
        <v>42</v>
      </c>
      <c r="K2287" s="17" t="str">
        <f t="shared" si="69"/>
        <v>104-Economic &amp; Revenue Forecast Council</v>
      </c>
      <c r="L2287" s="18" t="str">
        <f t="shared" si="70"/>
        <v>104</v>
      </c>
      <c r="M2287" s="56" t="s">
        <v>63</v>
      </c>
      <c r="N2287" s="19"/>
    </row>
    <row r="2288" spans="1:14" x14ac:dyDescent="0.2">
      <c r="A2288" s="43"/>
      <c r="B2288" s="36"/>
      <c r="C2288" s="37"/>
      <c r="D2288" s="37"/>
      <c r="E2288" s="38"/>
      <c r="F2288" s="37"/>
      <c r="G2288" s="39"/>
      <c r="H2288" s="40"/>
      <c r="J2288" s="17">
        <v>43</v>
      </c>
      <c r="K2288" s="17" t="str">
        <f t="shared" si="69"/>
        <v>104-Economic &amp; Revenue Forecast Council</v>
      </c>
      <c r="L2288" s="18" t="str">
        <f t="shared" si="70"/>
        <v>104</v>
      </c>
      <c r="M2288" s="19"/>
      <c r="N2288" s="19"/>
    </row>
    <row r="2289" spans="1:14" ht="15" customHeight="1" x14ac:dyDescent="0.2">
      <c r="A2289" s="44" t="s">
        <v>64</v>
      </c>
      <c r="B2289" s="45">
        <v>4.2040727303712648</v>
      </c>
      <c r="C2289" s="46">
        <v>0</v>
      </c>
      <c r="D2289" s="46">
        <v>0</v>
      </c>
      <c r="E2289" s="47">
        <v>1</v>
      </c>
      <c r="F2289" s="46">
        <v>-1</v>
      </c>
      <c r="G2289" s="48">
        <v>0</v>
      </c>
      <c r="H2289" s="49">
        <v>4.2040727303712648</v>
      </c>
      <c r="J2289" s="17">
        <v>44</v>
      </c>
      <c r="K2289" s="17" t="str">
        <f t="shared" si="69"/>
        <v>104-Economic &amp; Revenue Forecast Council</v>
      </c>
      <c r="L2289" s="18" t="str">
        <f t="shared" si="70"/>
        <v>104</v>
      </c>
      <c r="M2289" s="19"/>
      <c r="N2289" s="19"/>
    </row>
    <row r="2290" spans="1:14" ht="15" customHeight="1" x14ac:dyDescent="0.2">
      <c r="A2290" s="57"/>
      <c r="B2290" s="39"/>
      <c r="C2290" s="51"/>
      <c r="D2290" s="51"/>
      <c r="E2290" s="52"/>
      <c r="F2290" s="51"/>
      <c r="G2290" s="39"/>
      <c r="H2290" s="53"/>
      <c r="J2290" s="17">
        <v>45</v>
      </c>
      <c r="K2290" s="17" t="str">
        <f t="shared" si="69"/>
        <v>104-Economic &amp; Revenue Forecast Council</v>
      </c>
      <c r="L2290" s="18" t="str">
        <f t="shared" si="70"/>
        <v>104</v>
      </c>
      <c r="M2290" s="19"/>
      <c r="N2290" s="19"/>
    </row>
    <row r="2291" spans="1:14" ht="15" x14ac:dyDescent="0.25">
      <c r="A2291" s="54" t="s">
        <v>65</v>
      </c>
      <c r="B2291" s="36">
        <v>4.806154417611061E-2</v>
      </c>
      <c r="C2291" s="37">
        <v>0</v>
      </c>
      <c r="D2291" s="37">
        <v>0</v>
      </c>
      <c r="E2291" s="38">
        <v>0</v>
      </c>
      <c r="F2291" s="37">
        <v>0</v>
      </c>
      <c r="G2291" s="39">
        <v>0</v>
      </c>
      <c r="H2291" s="40">
        <v>4.806154417611061E-2</v>
      </c>
      <c r="J2291" s="17">
        <v>46</v>
      </c>
      <c r="K2291" s="17" t="str">
        <f t="shared" si="69"/>
        <v>104-Economic &amp; Revenue Forecast Council</v>
      </c>
      <c r="L2291" s="18" t="str">
        <f t="shared" si="70"/>
        <v>104</v>
      </c>
      <c r="M2291" s="19"/>
      <c r="N2291" s="19"/>
    </row>
    <row r="2292" spans="1:14" ht="15" x14ac:dyDescent="0.25">
      <c r="A2292" s="54" t="s">
        <v>66</v>
      </c>
      <c r="B2292" s="36">
        <v>0</v>
      </c>
      <c r="C2292" s="37">
        <v>0</v>
      </c>
      <c r="D2292" s="37">
        <v>0</v>
      </c>
      <c r="E2292" s="38">
        <v>0</v>
      </c>
      <c r="F2292" s="37">
        <v>0</v>
      </c>
      <c r="G2292" s="39">
        <v>0</v>
      </c>
      <c r="H2292" s="40">
        <v>0</v>
      </c>
      <c r="J2292" s="17">
        <v>47</v>
      </c>
      <c r="K2292" s="17" t="str">
        <f t="shared" si="69"/>
        <v>104-Economic &amp; Revenue Forecast Council</v>
      </c>
      <c r="L2292" s="18" t="str">
        <f t="shared" si="70"/>
        <v>104</v>
      </c>
      <c r="M2292" s="19"/>
      <c r="N2292" s="19"/>
    </row>
    <row r="2293" spans="1:14" ht="15" x14ac:dyDescent="0.25">
      <c r="A2293" s="54" t="s">
        <v>67</v>
      </c>
      <c r="B2293" s="36">
        <v>0</v>
      </c>
      <c r="C2293" s="37">
        <v>0</v>
      </c>
      <c r="D2293" s="37">
        <v>0</v>
      </c>
      <c r="E2293" s="38">
        <v>0</v>
      </c>
      <c r="F2293" s="37">
        <v>0</v>
      </c>
      <c r="G2293" s="39">
        <v>0</v>
      </c>
      <c r="H2293" s="40">
        <v>0</v>
      </c>
      <c r="J2293" s="17">
        <v>48</v>
      </c>
      <c r="K2293" s="17" t="str">
        <f t="shared" si="69"/>
        <v>104-Economic &amp; Revenue Forecast Council</v>
      </c>
      <c r="L2293" s="18" t="str">
        <f t="shared" si="70"/>
        <v>104</v>
      </c>
      <c r="M2293" s="19"/>
      <c r="N2293" s="19"/>
    </row>
    <row r="2294" spans="1:14" ht="15" x14ac:dyDescent="0.25">
      <c r="A2294" s="54" t="s">
        <v>68</v>
      </c>
      <c r="B2294" s="36">
        <v>0.11682956627978008</v>
      </c>
      <c r="C2294" s="37">
        <v>0</v>
      </c>
      <c r="D2294" s="37">
        <v>0</v>
      </c>
      <c r="E2294" s="38">
        <v>0</v>
      </c>
      <c r="F2294" s="37">
        <v>0</v>
      </c>
      <c r="G2294" s="39">
        <v>0</v>
      </c>
      <c r="H2294" s="40">
        <v>0.11682956627978008</v>
      </c>
      <c r="J2294" s="17">
        <v>49</v>
      </c>
      <c r="K2294" s="17" t="str">
        <f t="shared" si="69"/>
        <v>104-Economic &amp; Revenue Forecast Council</v>
      </c>
      <c r="L2294" s="18" t="str">
        <f t="shared" si="70"/>
        <v>104</v>
      </c>
      <c r="M2294" s="19"/>
      <c r="N2294" s="19"/>
    </row>
    <row r="2295" spans="1:14" ht="15" x14ac:dyDescent="0.25">
      <c r="A2295" s="54" t="s">
        <v>69</v>
      </c>
      <c r="B2295" s="36">
        <v>0</v>
      </c>
      <c r="C2295" s="37">
        <v>0</v>
      </c>
      <c r="D2295" s="37">
        <v>0</v>
      </c>
      <c r="E2295" s="38">
        <v>0</v>
      </c>
      <c r="F2295" s="37">
        <v>0</v>
      </c>
      <c r="G2295" s="39">
        <v>0</v>
      </c>
      <c r="H2295" s="40">
        <v>0</v>
      </c>
      <c r="J2295" s="17">
        <v>50</v>
      </c>
      <c r="K2295" s="17" t="str">
        <f t="shared" si="69"/>
        <v>104-Economic &amp; Revenue Forecast Council</v>
      </c>
      <c r="L2295" s="18" t="str">
        <f t="shared" si="70"/>
        <v>104</v>
      </c>
      <c r="M2295" s="19"/>
      <c r="N2295" s="19"/>
    </row>
    <row r="2296" spans="1:14" ht="15" x14ac:dyDescent="0.25">
      <c r="A2296" s="54" t="s">
        <v>70</v>
      </c>
      <c r="B2296" s="36">
        <v>0.45128060817696131</v>
      </c>
      <c r="C2296" s="37">
        <v>0</v>
      </c>
      <c r="D2296" s="37">
        <v>0</v>
      </c>
      <c r="E2296" s="38">
        <v>0</v>
      </c>
      <c r="F2296" s="37">
        <v>0</v>
      </c>
      <c r="G2296" s="39">
        <v>0</v>
      </c>
      <c r="H2296" s="40">
        <v>0.45128060817696131</v>
      </c>
      <c r="J2296" s="17">
        <v>51</v>
      </c>
      <c r="K2296" s="17" t="str">
        <f t="shared" si="69"/>
        <v>104-Economic &amp; Revenue Forecast Council</v>
      </c>
      <c r="L2296" s="18" t="str">
        <f t="shared" si="70"/>
        <v>104</v>
      </c>
      <c r="M2296" s="19"/>
      <c r="N2296" s="19"/>
    </row>
    <row r="2297" spans="1:14" ht="15" x14ac:dyDescent="0.25">
      <c r="A2297" s="54" t="s">
        <v>71</v>
      </c>
      <c r="B2297" s="36">
        <v>1.4375E-15</v>
      </c>
      <c r="C2297" s="37">
        <v>0</v>
      </c>
      <c r="D2297" s="37">
        <v>0</v>
      </c>
      <c r="E2297" s="38">
        <v>0</v>
      </c>
      <c r="F2297" s="37">
        <v>0</v>
      </c>
      <c r="G2297" s="39">
        <v>0</v>
      </c>
      <c r="H2297" s="40">
        <v>1.4375E-15</v>
      </c>
      <c r="J2297" s="17">
        <v>52</v>
      </c>
      <c r="K2297" s="17" t="str">
        <f t="shared" si="69"/>
        <v>104-Economic &amp; Revenue Forecast Council</v>
      </c>
      <c r="L2297" s="18" t="str">
        <f t="shared" si="70"/>
        <v>104</v>
      </c>
      <c r="M2297" s="19"/>
      <c r="N2297" s="19"/>
    </row>
    <row r="2298" spans="1:14" ht="15" customHeight="1" x14ac:dyDescent="0.25">
      <c r="A2298" s="54" t="s">
        <v>72</v>
      </c>
      <c r="B2298" s="36">
        <v>0.13103237629810627</v>
      </c>
      <c r="C2298" s="37">
        <v>0</v>
      </c>
      <c r="D2298" s="37">
        <v>0</v>
      </c>
      <c r="E2298" s="38">
        <v>0</v>
      </c>
      <c r="F2298" s="37">
        <v>0</v>
      </c>
      <c r="G2298" s="39">
        <v>0</v>
      </c>
      <c r="H2298" s="40">
        <v>0.13103237629810627</v>
      </c>
      <c r="J2298" s="17">
        <v>53</v>
      </c>
      <c r="K2298" s="17" t="str">
        <f t="shared" si="69"/>
        <v>104-Economic &amp; Revenue Forecast Council</v>
      </c>
      <c r="L2298" s="18" t="str">
        <f t="shared" si="70"/>
        <v>104</v>
      </c>
      <c r="M2298" s="19"/>
      <c r="N2298" s="19"/>
    </row>
    <row r="2299" spans="1:14" ht="15" x14ac:dyDescent="0.25">
      <c r="A2299" s="54" t="s">
        <v>73</v>
      </c>
      <c r="B2299" s="36">
        <v>0.64452175723952498</v>
      </c>
      <c r="C2299" s="37">
        <v>0</v>
      </c>
      <c r="D2299" s="37">
        <v>0</v>
      </c>
      <c r="E2299" s="38">
        <v>0</v>
      </c>
      <c r="F2299" s="37">
        <v>0</v>
      </c>
      <c r="G2299" s="39">
        <v>0</v>
      </c>
      <c r="H2299" s="40">
        <v>0.64452175723952498</v>
      </c>
      <c r="J2299" s="17">
        <v>54</v>
      </c>
      <c r="K2299" s="17" t="str">
        <f t="shared" si="69"/>
        <v>104-Economic &amp; Revenue Forecast Council</v>
      </c>
      <c r="L2299" s="18" t="str">
        <f t="shared" si="70"/>
        <v>104</v>
      </c>
      <c r="M2299" s="19"/>
      <c r="N2299" s="19"/>
    </row>
    <row r="2300" spans="1:14" ht="15" x14ac:dyDescent="0.25">
      <c r="A2300" s="54" t="s">
        <v>74</v>
      </c>
      <c r="B2300" s="36">
        <v>2.3485033598045209</v>
      </c>
      <c r="C2300" s="37">
        <v>0</v>
      </c>
      <c r="D2300" s="37">
        <v>0</v>
      </c>
      <c r="E2300" s="38">
        <v>0</v>
      </c>
      <c r="F2300" s="37">
        <v>0</v>
      </c>
      <c r="G2300" s="39">
        <v>0</v>
      </c>
      <c r="H2300" s="40">
        <v>2.3485033598045209</v>
      </c>
      <c r="J2300" s="17">
        <v>55</v>
      </c>
      <c r="K2300" s="17" t="str">
        <f t="shared" si="69"/>
        <v>104-Economic &amp; Revenue Forecast Council</v>
      </c>
      <c r="L2300" s="18" t="str">
        <f t="shared" si="70"/>
        <v>104</v>
      </c>
      <c r="M2300" s="19"/>
      <c r="N2300" s="19"/>
    </row>
    <row r="2301" spans="1:14" ht="15" x14ac:dyDescent="0.25">
      <c r="A2301" s="54" t="s">
        <v>75</v>
      </c>
      <c r="B2301" s="36">
        <v>0</v>
      </c>
      <c r="C2301" s="37">
        <v>0</v>
      </c>
      <c r="D2301" s="37">
        <v>0</v>
      </c>
      <c r="E2301" s="38">
        <v>0</v>
      </c>
      <c r="F2301" s="37">
        <v>0</v>
      </c>
      <c r="G2301" s="39">
        <v>0</v>
      </c>
      <c r="H2301" s="40">
        <v>0</v>
      </c>
      <c r="J2301" s="17">
        <v>56</v>
      </c>
      <c r="K2301" s="17" t="str">
        <f t="shared" si="69"/>
        <v>104-Economic &amp; Revenue Forecast Council</v>
      </c>
      <c r="L2301" s="18" t="str">
        <f t="shared" si="70"/>
        <v>104</v>
      </c>
      <c r="M2301" s="19"/>
      <c r="N2301" s="19"/>
    </row>
    <row r="2302" spans="1:14" ht="15" x14ac:dyDescent="0.25">
      <c r="A2302" s="54" t="s">
        <v>76</v>
      </c>
      <c r="B2302" s="36">
        <v>2.0846266949844794</v>
      </c>
      <c r="C2302" s="37">
        <v>0</v>
      </c>
      <c r="D2302" s="37">
        <v>0</v>
      </c>
      <c r="E2302" s="38">
        <v>0</v>
      </c>
      <c r="F2302" s="37">
        <v>0</v>
      </c>
      <c r="G2302" s="39">
        <v>0</v>
      </c>
      <c r="H2302" s="40">
        <v>2.0846266949844794</v>
      </c>
      <c r="J2302" s="17">
        <v>57</v>
      </c>
      <c r="K2302" s="17" t="str">
        <f t="shared" si="69"/>
        <v>104-Economic &amp; Revenue Forecast Council</v>
      </c>
      <c r="L2302" s="18" t="str">
        <f t="shared" si="70"/>
        <v>104</v>
      </c>
      <c r="M2302" s="19"/>
      <c r="N2302" s="19"/>
    </row>
    <row r="2303" spans="1:14" ht="15" x14ac:dyDescent="0.25">
      <c r="A2303" s="54" t="s">
        <v>77</v>
      </c>
      <c r="B2303" s="36">
        <v>1.5153761894598667</v>
      </c>
      <c r="C2303" s="37">
        <v>0</v>
      </c>
      <c r="D2303" s="37">
        <v>0</v>
      </c>
      <c r="E2303" s="38">
        <v>0</v>
      </c>
      <c r="F2303" s="37">
        <v>0</v>
      </c>
      <c r="G2303" s="39">
        <v>0</v>
      </c>
      <c r="H2303" s="40">
        <v>1.5153761894598667</v>
      </c>
      <c r="J2303" s="17">
        <v>58</v>
      </c>
      <c r="K2303" s="17" t="str">
        <f t="shared" si="69"/>
        <v>104-Economic &amp; Revenue Forecast Council</v>
      </c>
      <c r="L2303" s="18" t="str">
        <f t="shared" si="70"/>
        <v>104</v>
      </c>
      <c r="M2303" s="19"/>
      <c r="N2303" s="19"/>
    </row>
    <row r="2304" spans="1:14" ht="15" x14ac:dyDescent="0.25">
      <c r="A2304" s="54" t="s">
        <v>78</v>
      </c>
      <c r="B2304" s="36">
        <v>57.850386584953327</v>
      </c>
      <c r="C2304" s="37">
        <v>-1</v>
      </c>
      <c r="D2304" s="37">
        <v>0</v>
      </c>
      <c r="E2304" s="38">
        <v>0</v>
      </c>
      <c r="F2304" s="37">
        <v>0</v>
      </c>
      <c r="G2304" s="39">
        <v>-1</v>
      </c>
      <c r="H2304" s="40">
        <v>56.850386584953327</v>
      </c>
      <c r="J2304" s="17">
        <v>59</v>
      </c>
      <c r="K2304" s="17" t="str">
        <f t="shared" si="69"/>
        <v>104-Economic &amp; Revenue Forecast Council</v>
      </c>
      <c r="L2304" s="18" t="str">
        <f t="shared" si="70"/>
        <v>104</v>
      </c>
      <c r="M2304" s="19"/>
      <c r="N2304" s="19"/>
    </row>
    <row r="2305" spans="1:14" ht="15" customHeight="1" x14ac:dyDescent="0.25">
      <c r="A2305" s="54" t="s">
        <v>79</v>
      </c>
      <c r="B2305" s="36">
        <v>28.060276455925671</v>
      </c>
      <c r="C2305" s="37">
        <v>0</v>
      </c>
      <c r="D2305" s="37">
        <v>1</v>
      </c>
      <c r="E2305" s="38">
        <v>0</v>
      </c>
      <c r="F2305" s="37">
        <v>0</v>
      </c>
      <c r="G2305" s="39">
        <v>1</v>
      </c>
      <c r="H2305" s="40">
        <v>29.060276455925671</v>
      </c>
      <c r="J2305" s="17">
        <v>60</v>
      </c>
      <c r="K2305" s="17" t="str">
        <f t="shared" si="69"/>
        <v>104-Economic &amp; Revenue Forecast Council</v>
      </c>
      <c r="L2305" s="18" t="str">
        <f t="shared" si="70"/>
        <v>104</v>
      </c>
      <c r="M2305" s="19"/>
      <c r="N2305" s="19"/>
    </row>
    <row r="2306" spans="1:14" ht="15" customHeight="1" x14ac:dyDescent="0.25">
      <c r="A2306" s="54"/>
      <c r="B2306" s="36"/>
      <c r="C2306" s="37"/>
      <c r="D2306" s="37"/>
      <c r="E2306" s="38"/>
      <c r="F2306" s="37"/>
      <c r="G2306" s="39"/>
      <c r="H2306" s="40"/>
      <c r="J2306" s="17">
        <v>61</v>
      </c>
      <c r="K2306" s="17" t="str">
        <f t="shared" si="69"/>
        <v>104-Economic &amp; Revenue Forecast Council</v>
      </c>
      <c r="L2306" s="18" t="str">
        <f t="shared" si="70"/>
        <v>104</v>
      </c>
      <c r="M2306" s="19"/>
      <c r="N2306" s="19"/>
    </row>
    <row r="2307" spans="1:14" x14ac:dyDescent="0.2">
      <c r="A2307" s="44" t="s">
        <v>80</v>
      </c>
      <c r="B2307" s="45">
        <v>93.250895137298357</v>
      </c>
      <c r="C2307" s="46">
        <v>-1</v>
      </c>
      <c r="D2307" s="46">
        <v>1</v>
      </c>
      <c r="E2307" s="47">
        <v>0</v>
      </c>
      <c r="F2307" s="46">
        <v>0</v>
      </c>
      <c r="G2307" s="48">
        <v>0</v>
      </c>
      <c r="H2307" s="49">
        <v>93.250895137298357</v>
      </c>
      <c r="J2307" s="17">
        <v>62</v>
      </c>
      <c r="K2307" s="17" t="str">
        <f t="shared" si="69"/>
        <v>104-Economic &amp; Revenue Forecast Council</v>
      </c>
      <c r="L2307" s="18" t="str">
        <f t="shared" si="70"/>
        <v>104</v>
      </c>
      <c r="M2307" s="19"/>
      <c r="N2307" s="19"/>
    </row>
    <row r="2308" spans="1:14" ht="15" x14ac:dyDescent="0.25">
      <c r="A2308" s="54"/>
      <c r="B2308" s="36"/>
      <c r="C2308" s="37"/>
      <c r="D2308" s="37"/>
      <c r="E2308" s="38"/>
      <c r="F2308" s="37"/>
      <c r="G2308" s="39"/>
      <c r="H2308" s="40"/>
      <c r="J2308" s="17">
        <v>63</v>
      </c>
      <c r="K2308" s="17" t="str">
        <f t="shared" si="69"/>
        <v>104-Economic &amp; Revenue Forecast Council</v>
      </c>
      <c r="L2308" s="18" t="str">
        <f t="shared" si="70"/>
        <v>104</v>
      </c>
      <c r="M2308" s="19"/>
      <c r="N2308" s="19"/>
    </row>
    <row r="2309" spans="1:14" ht="15" x14ac:dyDescent="0.25">
      <c r="A2309" s="54" t="s">
        <v>81</v>
      </c>
      <c r="B2309" s="36">
        <v>1.374789478845555</v>
      </c>
      <c r="C2309" s="37">
        <v>0</v>
      </c>
      <c r="D2309" s="37">
        <v>0</v>
      </c>
      <c r="E2309" s="38">
        <v>0</v>
      </c>
      <c r="F2309" s="37">
        <v>0</v>
      </c>
      <c r="G2309" s="39">
        <v>0</v>
      </c>
      <c r="H2309" s="40">
        <v>1.374789478845555</v>
      </c>
      <c r="J2309" s="17">
        <v>64</v>
      </c>
      <c r="K2309" s="17" t="str">
        <f t="shared" si="69"/>
        <v>104-Economic &amp; Revenue Forecast Council</v>
      </c>
      <c r="L2309" s="18" t="str">
        <f t="shared" si="70"/>
        <v>104</v>
      </c>
      <c r="M2309" s="19"/>
      <c r="N2309" s="19"/>
    </row>
    <row r="2310" spans="1:14" ht="15" customHeight="1" x14ac:dyDescent="0.2">
      <c r="A2310" s="44" t="s">
        <v>82</v>
      </c>
      <c r="B2310" s="45">
        <v>1.374789478845555</v>
      </c>
      <c r="C2310" s="46">
        <v>0</v>
      </c>
      <c r="D2310" s="46">
        <v>0</v>
      </c>
      <c r="E2310" s="47">
        <v>0</v>
      </c>
      <c r="F2310" s="46">
        <v>0</v>
      </c>
      <c r="G2310" s="48">
        <v>0</v>
      </c>
      <c r="H2310" s="49">
        <v>1.374789478845555</v>
      </c>
      <c r="J2310" s="17">
        <v>65</v>
      </c>
      <c r="K2310" s="17" t="str">
        <f t="shared" si="69"/>
        <v>104-Economic &amp; Revenue Forecast Council</v>
      </c>
      <c r="L2310" s="18" t="str">
        <f t="shared" si="70"/>
        <v>104</v>
      </c>
      <c r="M2310" s="19"/>
      <c r="N2310" s="19"/>
    </row>
    <row r="2311" spans="1:14" ht="15" customHeight="1" x14ac:dyDescent="0.25">
      <c r="A2311" s="54"/>
      <c r="B2311" s="54"/>
      <c r="C2311" s="54"/>
      <c r="D2311" s="54"/>
      <c r="E2311" s="54"/>
      <c r="F2311" s="54"/>
      <c r="G2311" s="54"/>
      <c r="H2311" s="54"/>
      <c r="J2311" s="17">
        <v>66</v>
      </c>
      <c r="K2311" s="17" t="str">
        <f t="shared" si="69"/>
        <v>104-Economic &amp; Revenue Forecast Council</v>
      </c>
      <c r="L2311" s="18" t="str">
        <f t="shared" si="70"/>
        <v>104</v>
      </c>
      <c r="M2311" s="19"/>
      <c r="N2311" s="19"/>
    </row>
    <row r="2312" spans="1:14" x14ac:dyDescent="0.2">
      <c r="A2312" s="58"/>
      <c r="B2312" s="39"/>
      <c r="C2312" s="51"/>
      <c r="D2312" s="51"/>
      <c r="E2312" s="52"/>
      <c r="F2312" s="51"/>
      <c r="G2312" s="39"/>
      <c r="H2312" s="53"/>
      <c r="J2312" s="17">
        <v>67</v>
      </c>
      <c r="K2312" s="17" t="str">
        <f t="shared" si="69"/>
        <v>104-Economic &amp; Revenue Forecast Council</v>
      </c>
      <c r="L2312" s="18" t="str">
        <f t="shared" si="70"/>
        <v>104</v>
      </c>
      <c r="M2312" s="19"/>
      <c r="N2312" s="19"/>
    </row>
    <row r="2313" spans="1:14" x14ac:dyDescent="0.2">
      <c r="A2313" s="59" t="s">
        <v>83</v>
      </c>
      <c r="B2313" s="60">
        <v>115.40647511678564</v>
      </c>
      <c r="C2313" s="61">
        <v>1</v>
      </c>
      <c r="D2313" s="61">
        <v>3</v>
      </c>
      <c r="E2313" s="62">
        <v>-1</v>
      </c>
      <c r="F2313" s="61">
        <v>7</v>
      </c>
      <c r="G2313" s="60">
        <v>10</v>
      </c>
      <c r="H2313" s="63">
        <v>125.40647511678564</v>
      </c>
      <c r="J2313" s="17">
        <v>68</v>
      </c>
      <c r="K2313" s="17" t="str">
        <f t="shared" si="69"/>
        <v>104-Economic &amp; Revenue Forecast Council</v>
      </c>
      <c r="L2313" s="18" t="str">
        <f t="shared" si="70"/>
        <v>104</v>
      </c>
      <c r="M2313" s="19"/>
      <c r="N2313" s="19"/>
    </row>
    <row r="2314" spans="1:14" ht="15" customHeight="1" x14ac:dyDescent="0.2">
      <c r="A2314" s="64"/>
      <c r="B2314" s="65"/>
      <c r="C2314" s="65"/>
      <c r="D2314" s="65"/>
      <c r="E2314" s="65"/>
      <c r="F2314" s="65"/>
      <c r="G2314" s="65"/>
      <c r="H2314" s="65"/>
      <c r="J2314" s="17">
        <v>1</v>
      </c>
      <c r="K2314" s="17" t="str">
        <f>IF(J2314=7,A2008,IF(J2314&gt;7,K2304,""))</f>
        <v/>
      </c>
      <c r="L2314" s="18" t="str">
        <f t="shared" si="70"/>
        <v/>
      </c>
      <c r="M2314" s="19"/>
      <c r="N2314" s="19"/>
    </row>
    <row r="2315" spans="1:14" x14ac:dyDescent="0.2">
      <c r="A2315" s="64"/>
      <c r="B2315" s="65"/>
      <c r="C2315" s="65"/>
      <c r="D2315" s="65"/>
      <c r="E2315" s="65"/>
      <c r="F2315" s="65"/>
      <c r="G2315" s="65"/>
      <c r="H2315" s="65"/>
      <c r="J2315" s="17">
        <v>2</v>
      </c>
      <c r="K2315" s="17" t="str">
        <f>IF(J2315=7,A2009,IF(J2315&gt;7,K2314,""))</f>
        <v/>
      </c>
      <c r="L2315" s="18" t="str">
        <f t="shared" si="70"/>
        <v/>
      </c>
      <c r="M2315" s="19"/>
      <c r="N2315" s="19"/>
    </row>
    <row r="2316" spans="1:14" ht="15" x14ac:dyDescent="0.25">
      <c r="A2316"/>
      <c r="B2316"/>
      <c r="C2316"/>
      <c r="D2316"/>
      <c r="E2316"/>
      <c r="F2316"/>
      <c r="G2316"/>
      <c r="H2316"/>
      <c r="J2316" s="17">
        <v>3</v>
      </c>
      <c r="K2316" s="17" t="str">
        <f>IF(J2316=7,A2010,IF(J2316&gt;7,K2315,""))</f>
        <v/>
      </c>
      <c r="L2316" s="18" t="str">
        <f t="shared" si="70"/>
        <v/>
      </c>
      <c r="M2316" s="19"/>
      <c r="N2316" s="19"/>
    </row>
    <row r="2317" spans="1:14" ht="15" x14ac:dyDescent="0.25">
      <c r="A2317"/>
      <c r="B2317"/>
      <c r="C2317"/>
      <c r="D2317"/>
      <c r="E2317"/>
      <c r="F2317"/>
      <c r="G2317"/>
      <c r="H2317"/>
      <c r="J2317" s="17">
        <v>4</v>
      </c>
      <c r="K2317" s="17" t="str">
        <f>IF(J2317=7,A2011,IF(J2317&gt;7,K2316,""))</f>
        <v/>
      </c>
      <c r="L2317" s="18" t="str">
        <f t="shared" si="70"/>
        <v/>
      </c>
      <c r="M2317" s="19"/>
      <c r="N2317" s="19"/>
    </row>
    <row r="2318" spans="1:14" ht="15.75" x14ac:dyDescent="0.25">
      <c r="A2318" s="21" t="s">
        <v>7</v>
      </c>
      <c r="B2318" s="22"/>
      <c r="C2318" s="22"/>
      <c r="D2318" s="22"/>
      <c r="E2318" s="22"/>
      <c r="F2318" s="22"/>
      <c r="G2318" s="22"/>
      <c r="H2318" s="22"/>
      <c r="J2318" s="17">
        <v>5</v>
      </c>
      <c r="K2318" s="17" t="str">
        <f>IF(J2318=7,A2012,IF(J2318&gt;7,K2317,""))</f>
        <v/>
      </c>
      <c r="L2318" s="18" t="str">
        <f t="shared" si="70"/>
        <v/>
      </c>
      <c r="M2318" s="19"/>
      <c r="N2318" s="19"/>
    </row>
    <row r="2319" spans="1:14" ht="15" x14ac:dyDescent="0.25">
      <c r="A2319" s="23" t="s">
        <v>8</v>
      </c>
      <c r="B2319" s="24"/>
      <c r="C2319" s="24"/>
      <c r="D2319" s="24"/>
      <c r="E2319" s="24"/>
      <c r="F2319" s="24"/>
      <c r="G2319" s="24"/>
      <c r="H2319" s="24"/>
      <c r="J2319" s="17">
        <v>6</v>
      </c>
      <c r="K2319" s="17" t="str">
        <f>IF(J2319=7,A2013,IF(J2319&gt;7,K2318,""))</f>
        <v/>
      </c>
      <c r="L2319" s="18" t="str">
        <f t="shared" si="70"/>
        <v/>
      </c>
      <c r="M2319" s="19"/>
      <c r="N2319" s="19"/>
    </row>
    <row r="2320" spans="1:14" ht="15" x14ac:dyDescent="0.25">
      <c r="A2320" s="25" t="s">
        <v>117</v>
      </c>
      <c r="B2320" s="22"/>
      <c r="C2320" s="22"/>
      <c r="D2320" s="22"/>
      <c r="E2320" s="22"/>
      <c r="F2320" s="22"/>
      <c r="G2320" s="22"/>
      <c r="H2320" s="22"/>
      <c r="J2320" s="17">
        <v>7</v>
      </c>
      <c r="K2320" s="17" t="str">
        <f>IF(J2320=7,A2320,IF(J2320&gt;7,K2319,""))</f>
        <v>105-Office of Financial Management</v>
      </c>
      <c r="L2320" s="18" t="str">
        <f t="shared" si="70"/>
        <v>105</v>
      </c>
      <c r="M2320" s="19"/>
      <c r="N2320" s="19"/>
    </row>
    <row r="2321" spans="1:14" ht="15" x14ac:dyDescent="0.25">
      <c r="A2321" s="25"/>
      <c r="B2321" s="22"/>
      <c r="C2321" s="22"/>
      <c r="D2321" s="22"/>
      <c r="E2321" s="22"/>
      <c r="F2321" s="22"/>
      <c r="G2321" s="22"/>
      <c r="H2321" s="22"/>
      <c r="J2321" s="17">
        <v>8</v>
      </c>
      <c r="K2321" s="17" t="str">
        <f t="shared" ref="K2321:K2381" si="71">IF(J2321=7,A2015,IF(J2321&gt;7,K2320,""))</f>
        <v>105-Office of Financial Management</v>
      </c>
      <c r="L2321" s="18" t="str">
        <f t="shared" si="70"/>
        <v>105</v>
      </c>
      <c r="M2321" s="19"/>
      <c r="N2321" s="19"/>
    </row>
    <row r="2322" spans="1:14" ht="15" x14ac:dyDescent="0.25">
      <c r="A2322" s="26"/>
      <c r="B2322" s="27"/>
      <c r="C2322" s="94" t="s">
        <v>10</v>
      </c>
      <c r="D2322" s="95"/>
      <c r="E2322" s="94" t="s">
        <v>11</v>
      </c>
      <c r="F2322" s="95"/>
      <c r="G2322" s="28"/>
      <c r="H2322" s="28"/>
      <c r="J2322" s="17">
        <v>9</v>
      </c>
      <c r="K2322" s="17" t="str">
        <f t="shared" si="71"/>
        <v>105-Office of Financial Management</v>
      </c>
      <c r="L2322" s="18" t="str">
        <f t="shared" si="70"/>
        <v>105</v>
      </c>
      <c r="M2322" s="19"/>
      <c r="N2322" s="19"/>
    </row>
    <row r="2323" spans="1:14" ht="24" x14ac:dyDescent="0.2">
      <c r="A2323" s="29" t="s">
        <v>12</v>
      </c>
      <c r="B2323" s="30" t="s">
        <v>13</v>
      </c>
      <c r="C2323" s="31" t="s">
        <v>14</v>
      </c>
      <c r="D2323" s="32" t="s">
        <v>15</v>
      </c>
      <c r="E2323" s="31" t="s">
        <v>14</v>
      </c>
      <c r="F2323" s="32" t="s">
        <v>15</v>
      </c>
      <c r="G2323" s="33" t="s">
        <v>16</v>
      </c>
      <c r="H2323" s="33" t="s">
        <v>17</v>
      </c>
      <c r="J2323" s="17">
        <v>10</v>
      </c>
      <c r="K2323" s="17" t="str">
        <f t="shared" si="71"/>
        <v>105-Office of Financial Management</v>
      </c>
      <c r="L2323" s="18" t="str">
        <f t="shared" si="70"/>
        <v>105</v>
      </c>
      <c r="M2323" s="19"/>
      <c r="N2323" s="19"/>
    </row>
    <row r="2324" spans="1:14" ht="15" x14ac:dyDescent="0.25">
      <c r="A2324" s="35" t="s">
        <v>20</v>
      </c>
      <c r="B2324" s="36">
        <v>488.81711683376892</v>
      </c>
      <c r="C2324" s="37">
        <v>0</v>
      </c>
      <c r="D2324" s="37">
        <v>0</v>
      </c>
      <c r="E2324" s="38">
        <v>0</v>
      </c>
      <c r="F2324" s="37">
        <v>0</v>
      </c>
      <c r="G2324" s="39">
        <v>0</v>
      </c>
      <c r="H2324" s="40">
        <v>488.81711683376892</v>
      </c>
      <c r="J2324" s="17">
        <v>11</v>
      </c>
      <c r="K2324" s="17" t="str">
        <f t="shared" si="71"/>
        <v>105-Office of Financial Management</v>
      </c>
      <c r="L2324" s="18" t="str">
        <f t="shared" si="70"/>
        <v>105</v>
      </c>
      <c r="M2324" s="19" t="s">
        <v>21</v>
      </c>
      <c r="N2324" s="19"/>
    </row>
    <row r="2325" spans="1:14" ht="15" x14ac:dyDescent="0.25">
      <c r="A2325" s="42" t="s">
        <v>22</v>
      </c>
      <c r="B2325" s="36">
        <v>52.192861680772154</v>
      </c>
      <c r="C2325" s="37">
        <v>0</v>
      </c>
      <c r="D2325" s="37">
        <v>0</v>
      </c>
      <c r="E2325" s="38">
        <v>0</v>
      </c>
      <c r="F2325" s="37">
        <v>0</v>
      </c>
      <c r="G2325" s="39">
        <v>0</v>
      </c>
      <c r="H2325" s="40">
        <v>52.192861680772154</v>
      </c>
      <c r="J2325" s="17">
        <v>12</v>
      </c>
      <c r="K2325" s="17" t="str">
        <f t="shared" si="71"/>
        <v>105-Office of Financial Management</v>
      </c>
      <c r="L2325" s="18" t="str">
        <f t="shared" si="70"/>
        <v>105</v>
      </c>
      <c r="M2325" s="19"/>
      <c r="N2325" s="19"/>
    </row>
    <row r="2326" spans="1:14" ht="15" x14ac:dyDescent="0.25">
      <c r="A2326" s="42" t="s">
        <v>23</v>
      </c>
      <c r="B2326" s="36">
        <v>208.42140098627533</v>
      </c>
      <c r="C2326" s="37">
        <v>0</v>
      </c>
      <c r="D2326" s="37">
        <v>13</v>
      </c>
      <c r="E2326" s="38">
        <v>0</v>
      </c>
      <c r="F2326" s="37">
        <v>0</v>
      </c>
      <c r="G2326" s="39">
        <v>13</v>
      </c>
      <c r="H2326" s="40">
        <v>221.42140098627533</v>
      </c>
      <c r="J2326" s="17">
        <v>13</v>
      </c>
      <c r="K2326" s="17" t="str">
        <f t="shared" si="71"/>
        <v>105-Office of Financial Management</v>
      </c>
      <c r="L2326" s="18" t="str">
        <f t="shared" si="70"/>
        <v>105</v>
      </c>
      <c r="M2326" s="19"/>
      <c r="N2326" s="19"/>
    </row>
    <row r="2327" spans="1:14" ht="15" x14ac:dyDescent="0.25">
      <c r="A2327" s="42" t="s">
        <v>24</v>
      </c>
      <c r="B2327" s="36">
        <v>1400.6236590500002</v>
      </c>
      <c r="C2327" s="37">
        <v>1</v>
      </c>
      <c r="D2327" s="37">
        <v>0</v>
      </c>
      <c r="E2327" s="38">
        <v>1</v>
      </c>
      <c r="F2327" s="37">
        <v>6</v>
      </c>
      <c r="G2327" s="39">
        <v>8</v>
      </c>
      <c r="H2327" s="40">
        <v>1408.6236590500002</v>
      </c>
      <c r="J2327" s="17">
        <v>14</v>
      </c>
      <c r="K2327" s="17" t="str">
        <f t="shared" si="71"/>
        <v>105-Office of Financial Management</v>
      </c>
      <c r="L2327" s="18" t="str">
        <f t="shared" si="70"/>
        <v>105</v>
      </c>
      <c r="M2327" s="19"/>
      <c r="N2327" s="19"/>
    </row>
    <row r="2328" spans="1:14" ht="15" x14ac:dyDescent="0.25">
      <c r="A2328" s="42" t="s">
        <v>25</v>
      </c>
      <c r="B2328" s="36">
        <v>0</v>
      </c>
      <c r="C2328" s="37">
        <v>0</v>
      </c>
      <c r="D2328" s="37">
        <v>0</v>
      </c>
      <c r="E2328" s="38">
        <v>0</v>
      </c>
      <c r="F2328" s="37">
        <v>0</v>
      </c>
      <c r="G2328" s="39">
        <v>0</v>
      </c>
      <c r="H2328" s="40">
        <v>0</v>
      </c>
      <c r="J2328" s="17">
        <v>15</v>
      </c>
      <c r="K2328" s="17" t="str">
        <f t="shared" si="71"/>
        <v>105-Office of Financial Management</v>
      </c>
      <c r="L2328" s="18" t="str">
        <f t="shared" si="70"/>
        <v>105</v>
      </c>
      <c r="M2328" s="19"/>
      <c r="N2328" s="19"/>
    </row>
    <row r="2329" spans="1:14" ht="15" x14ac:dyDescent="0.25">
      <c r="A2329" s="42" t="s">
        <v>26</v>
      </c>
      <c r="B2329" s="36">
        <v>372.57188135769809</v>
      </c>
      <c r="C2329" s="37">
        <v>34</v>
      </c>
      <c r="D2329" s="37">
        <v>33</v>
      </c>
      <c r="E2329" s="38">
        <v>0</v>
      </c>
      <c r="F2329" s="37">
        <v>0</v>
      </c>
      <c r="G2329" s="39">
        <v>67</v>
      </c>
      <c r="H2329" s="40">
        <v>439.57188135769809</v>
      </c>
      <c r="J2329" s="17">
        <v>16</v>
      </c>
      <c r="K2329" s="17" t="str">
        <f t="shared" si="71"/>
        <v>105-Office of Financial Management</v>
      </c>
      <c r="L2329" s="18" t="str">
        <f t="shared" si="70"/>
        <v>105</v>
      </c>
      <c r="M2329" s="19"/>
      <c r="N2329" s="19"/>
    </row>
    <row r="2330" spans="1:14" ht="15" customHeight="1" x14ac:dyDescent="0.25">
      <c r="A2330" s="42" t="s">
        <v>27</v>
      </c>
      <c r="B2330" s="36">
        <v>153.87084341620246</v>
      </c>
      <c r="C2330" s="37">
        <v>0</v>
      </c>
      <c r="D2330" s="37">
        <v>0</v>
      </c>
      <c r="E2330" s="38">
        <v>0</v>
      </c>
      <c r="F2330" s="37">
        <v>0</v>
      </c>
      <c r="G2330" s="39">
        <v>0</v>
      </c>
      <c r="H2330" s="40">
        <v>153.87084341620246</v>
      </c>
      <c r="J2330" s="17">
        <v>17</v>
      </c>
      <c r="K2330" s="17" t="str">
        <f t="shared" si="71"/>
        <v>105-Office of Financial Management</v>
      </c>
      <c r="L2330" s="18" t="str">
        <f t="shared" si="70"/>
        <v>105</v>
      </c>
      <c r="M2330" s="19"/>
      <c r="N2330" s="19"/>
    </row>
    <row r="2331" spans="1:14" x14ac:dyDescent="0.2">
      <c r="A2331" s="43"/>
      <c r="B2331" s="36"/>
      <c r="C2331" s="37"/>
      <c r="D2331" s="37"/>
      <c r="E2331" s="38"/>
      <c r="F2331" s="37"/>
      <c r="G2331" s="39"/>
      <c r="H2331" s="40"/>
      <c r="J2331" s="17">
        <v>18</v>
      </c>
      <c r="K2331" s="17" t="str">
        <f t="shared" si="71"/>
        <v>105-Office of Financial Management</v>
      </c>
      <c r="L2331" s="18" t="str">
        <f t="shared" si="70"/>
        <v>105</v>
      </c>
      <c r="M2331" s="19"/>
      <c r="N2331" s="19"/>
    </row>
    <row r="2332" spans="1:14" x14ac:dyDescent="0.2">
      <c r="A2332" s="44"/>
      <c r="B2332" s="45">
        <v>2676.4977633247177</v>
      </c>
      <c r="C2332" s="46">
        <v>35</v>
      </c>
      <c r="D2332" s="46">
        <v>46</v>
      </c>
      <c r="E2332" s="47">
        <v>1</v>
      </c>
      <c r="F2332" s="46">
        <v>6</v>
      </c>
      <c r="G2332" s="48">
        <v>88</v>
      </c>
      <c r="H2332" s="49">
        <v>2764.4977633247177</v>
      </c>
      <c r="J2332" s="17">
        <v>19</v>
      </c>
      <c r="K2332" s="17" t="str">
        <f t="shared" si="71"/>
        <v>105-Office of Financial Management</v>
      </c>
      <c r="L2332" s="18" t="str">
        <f t="shared" si="70"/>
        <v>105</v>
      </c>
      <c r="M2332" s="19"/>
      <c r="N2332" s="19"/>
    </row>
    <row r="2333" spans="1:14" x14ac:dyDescent="0.2">
      <c r="A2333" s="50"/>
      <c r="B2333" s="39"/>
      <c r="C2333" s="51"/>
      <c r="D2333" s="51"/>
      <c r="E2333" s="52"/>
      <c r="F2333" s="51"/>
      <c r="G2333" s="39"/>
      <c r="H2333" s="53"/>
      <c r="J2333" s="17">
        <v>20</v>
      </c>
      <c r="K2333" s="17" t="str">
        <f t="shared" si="71"/>
        <v>105-Office of Financial Management</v>
      </c>
      <c r="L2333" s="18" t="str">
        <f t="shared" si="70"/>
        <v>105</v>
      </c>
      <c r="M2333" s="19"/>
      <c r="N2333" s="19"/>
    </row>
    <row r="2334" spans="1:14" ht="15" x14ac:dyDescent="0.25">
      <c r="A2334" s="42" t="s">
        <v>28</v>
      </c>
      <c r="B2334" s="36">
        <v>218.84651888614582</v>
      </c>
      <c r="C2334" s="37">
        <v>0</v>
      </c>
      <c r="D2334" s="37">
        <v>0</v>
      </c>
      <c r="E2334" s="38">
        <v>-239</v>
      </c>
      <c r="F2334" s="37">
        <v>254</v>
      </c>
      <c r="G2334" s="39">
        <v>15</v>
      </c>
      <c r="H2334" s="40">
        <v>233.84651888614582</v>
      </c>
      <c r="J2334" s="17">
        <v>21</v>
      </c>
      <c r="K2334" s="17" t="str">
        <f t="shared" si="71"/>
        <v>105-Office of Financial Management</v>
      </c>
      <c r="L2334" s="18" t="str">
        <f t="shared" si="70"/>
        <v>105</v>
      </c>
      <c r="M2334" s="19"/>
      <c r="N2334" s="19"/>
    </row>
    <row r="2335" spans="1:14" ht="15" x14ac:dyDescent="0.25">
      <c r="A2335" s="42" t="s">
        <v>29</v>
      </c>
      <c r="B2335" s="36">
        <v>529.9785115607624</v>
      </c>
      <c r="C2335" s="37">
        <v>0</v>
      </c>
      <c r="D2335" s="37">
        <v>0</v>
      </c>
      <c r="E2335" s="38">
        <v>143</v>
      </c>
      <c r="F2335" s="37">
        <v>454</v>
      </c>
      <c r="G2335" s="39">
        <v>597</v>
      </c>
      <c r="H2335" s="40">
        <v>1126.9785115607624</v>
      </c>
      <c r="J2335" s="17">
        <v>22</v>
      </c>
      <c r="K2335" s="17" t="str">
        <f t="shared" si="71"/>
        <v>105-Office of Financial Management</v>
      </c>
      <c r="L2335" s="18" t="str">
        <f t="shared" si="70"/>
        <v>105</v>
      </c>
      <c r="M2335" s="19"/>
      <c r="N2335" s="19"/>
    </row>
    <row r="2336" spans="1:14" ht="15" x14ac:dyDescent="0.25">
      <c r="A2336" s="42" t="s">
        <v>30</v>
      </c>
      <c r="B2336" s="36">
        <v>506.58928868366166</v>
      </c>
      <c r="C2336" s="37">
        <v>0</v>
      </c>
      <c r="D2336" s="37">
        <v>0</v>
      </c>
      <c r="E2336" s="38">
        <v>0</v>
      </c>
      <c r="F2336" s="37">
        <v>3</v>
      </c>
      <c r="G2336" s="39">
        <v>3</v>
      </c>
      <c r="H2336" s="40">
        <v>509.58928868366166</v>
      </c>
      <c r="J2336" s="17">
        <v>23</v>
      </c>
      <c r="K2336" s="17" t="str">
        <f t="shared" si="71"/>
        <v>105-Office of Financial Management</v>
      </c>
      <c r="L2336" s="18" t="str">
        <f t="shared" si="70"/>
        <v>105</v>
      </c>
      <c r="M2336" s="19"/>
      <c r="N2336" s="19"/>
    </row>
    <row r="2337" spans="1:14" ht="15" x14ac:dyDescent="0.25">
      <c r="A2337" s="54"/>
      <c r="B2337" s="36"/>
      <c r="C2337" s="37"/>
      <c r="D2337" s="37"/>
      <c r="E2337" s="38"/>
      <c r="F2337" s="37"/>
      <c r="G2337" s="39"/>
      <c r="H2337" s="40"/>
      <c r="J2337" s="17">
        <v>24</v>
      </c>
      <c r="K2337" s="17" t="str">
        <f t="shared" si="71"/>
        <v>105-Office of Financial Management</v>
      </c>
      <c r="L2337" s="18" t="str">
        <f t="shared" si="70"/>
        <v>105</v>
      </c>
      <c r="M2337" s="19"/>
      <c r="N2337" s="19"/>
    </row>
    <row r="2338" spans="1:14" x14ac:dyDescent="0.2">
      <c r="A2338" s="44" t="s">
        <v>31</v>
      </c>
      <c r="B2338" s="45">
        <v>1255.4143191305698</v>
      </c>
      <c r="C2338" s="46">
        <v>0</v>
      </c>
      <c r="D2338" s="46">
        <v>0</v>
      </c>
      <c r="E2338" s="46">
        <v>-96</v>
      </c>
      <c r="F2338" s="46">
        <v>711</v>
      </c>
      <c r="G2338" s="46">
        <v>615</v>
      </c>
      <c r="H2338" s="49">
        <v>1870.4143191305698</v>
      </c>
      <c r="J2338" s="17">
        <v>25</v>
      </c>
      <c r="K2338" s="17" t="str">
        <f t="shared" si="71"/>
        <v>105-Office of Financial Management</v>
      </c>
      <c r="L2338" s="18" t="str">
        <f t="shared" si="70"/>
        <v>105</v>
      </c>
      <c r="M2338" s="19"/>
      <c r="N2338" s="19"/>
    </row>
    <row r="2339" spans="1:14" ht="15" x14ac:dyDescent="0.25">
      <c r="A2339" s="54"/>
      <c r="B2339" s="36"/>
      <c r="C2339" s="37"/>
      <c r="D2339" s="37"/>
      <c r="E2339" s="38"/>
      <c r="F2339" s="37"/>
      <c r="G2339" s="39"/>
      <c r="H2339" s="40"/>
      <c r="J2339" s="17">
        <v>26</v>
      </c>
      <c r="K2339" s="17" t="str">
        <f t="shared" si="71"/>
        <v>105-Office of Financial Management</v>
      </c>
      <c r="L2339" s="18" t="str">
        <f t="shared" si="70"/>
        <v>105</v>
      </c>
      <c r="M2339" s="19"/>
      <c r="N2339" s="19"/>
    </row>
    <row r="2340" spans="1:14" ht="15" x14ac:dyDescent="0.25">
      <c r="A2340" s="54" t="s">
        <v>32</v>
      </c>
      <c r="B2340" s="36">
        <v>16.766548561634192</v>
      </c>
      <c r="C2340" s="37">
        <v>0</v>
      </c>
      <c r="D2340" s="37">
        <v>0</v>
      </c>
      <c r="E2340" s="38">
        <v>0</v>
      </c>
      <c r="F2340" s="37">
        <v>0</v>
      </c>
      <c r="G2340" s="39">
        <v>0</v>
      </c>
      <c r="H2340" s="40">
        <v>16.766548561634192</v>
      </c>
      <c r="J2340" s="17">
        <v>27</v>
      </c>
      <c r="K2340" s="17" t="str">
        <f t="shared" si="71"/>
        <v>105-Office of Financial Management</v>
      </c>
      <c r="L2340" s="18" t="str">
        <f t="shared" si="70"/>
        <v>105</v>
      </c>
      <c r="M2340" s="19" t="s">
        <v>33</v>
      </c>
      <c r="N2340" s="19"/>
    </row>
    <row r="2341" spans="1:14" ht="15" x14ac:dyDescent="0.25">
      <c r="A2341" s="54" t="s">
        <v>34</v>
      </c>
      <c r="B2341" s="36">
        <v>75.577303367912066</v>
      </c>
      <c r="C2341" s="37">
        <v>0</v>
      </c>
      <c r="D2341" s="37">
        <v>0</v>
      </c>
      <c r="E2341" s="38">
        <v>0</v>
      </c>
      <c r="F2341" s="37">
        <v>0</v>
      </c>
      <c r="G2341" s="39">
        <v>0</v>
      </c>
      <c r="H2341" s="40">
        <v>75.577303367912066</v>
      </c>
      <c r="J2341" s="17">
        <v>28</v>
      </c>
      <c r="K2341" s="17" t="str">
        <f t="shared" si="71"/>
        <v>105-Office of Financial Management</v>
      </c>
      <c r="L2341" s="18" t="str">
        <f t="shared" si="70"/>
        <v>105</v>
      </c>
      <c r="M2341" s="19" t="s">
        <v>35</v>
      </c>
      <c r="N2341" s="19"/>
    </row>
    <row r="2342" spans="1:14" ht="15" customHeight="1" x14ac:dyDescent="0.25">
      <c r="A2342" s="54" t="s">
        <v>36</v>
      </c>
      <c r="B2342" s="36">
        <v>26.603103135112999</v>
      </c>
      <c r="C2342" s="37">
        <v>0</v>
      </c>
      <c r="D2342" s="37">
        <v>0</v>
      </c>
      <c r="E2342" s="38">
        <v>0</v>
      </c>
      <c r="F2342" s="37">
        <v>0</v>
      </c>
      <c r="G2342" s="39">
        <v>0</v>
      </c>
      <c r="H2342" s="40">
        <v>26.603103135112999</v>
      </c>
      <c r="J2342" s="17">
        <v>29</v>
      </c>
      <c r="K2342" s="17" t="str">
        <f t="shared" si="71"/>
        <v>105-Office of Financial Management</v>
      </c>
      <c r="L2342" s="18" t="str">
        <f t="shared" si="70"/>
        <v>105</v>
      </c>
      <c r="M2342" s="19" t="s">
        <v>37</v>
      </c>
      <c r="N2342" s="19"/>
    </row>
    <row r="2343" spans="1:14" ht="15" x14ac:dyDescent="0.25">
      <c r="A2343" s="54" t="s">
        <v>38</v>
      </c>
      <c r="B2343" s="36">
        <v>5.6238295399959304</v>
      </c>
      <c r="C2343" s="37">
        <v>0</v>
      </c>
      <c r="D2343" s="37">
        <v>0</v>
      </c>
      <c r="E2343" s="38">
        <v>4</v>
      </c>
      <c r="F2343" s="37">
        <v>4</v>
      </c>
      <c r="G2343" s="39">
        <v>8</v>
      </c>
      <c r="H2343" s="40">
        <v>13.623829539995931</v>
      </c>
      <c r="J2343" s="17">
        <v>30</v>
      </c>
      <c r="K2343" s="17" t="str">
        <f t="shared" si="71"/>
        <v>105-Office of Financial Management</v>
      </c>
      <c r="L2343" s="18" t="str">
        <f t="shared" si="70"/>
        <v>105</v>
      </c>
      <c r="M2343" s="19" t="s">
        <v>39</v>
      </c>
      <c r="N2343" s="19"/>
    </row>
    <row r="2344" spans="1:14" ht="15" x14ac:dyDescent="0.25">
      <c r="A2344" s="54" t="s">
        <v>40</v>
      </c>
      <c r="B2344" s="36">
        <v>907.38108004595938</v>
      </c>
      <c r="C2344" s="37">
        <v>32</v>
      </c>
      <c r="D2344" s="37">
        <v>30</v>
      </c>
      <c r="E2344" s="38">
        <v>0</v>
      </c>
      <c r="F2344" s="37">
        <v>0</v>
      </c>
      <c r="G2344" s="39">
        <v>62</v>
      </c>
      <c r="H2344" s="40">
        <v>969.38108004595938</v>
      </c>
      <c r="J2344" s="17">
        <v>31</v>
      </c>
      <c r="K2344" s="17" t="str">
        <f t="shared" si="71"/>
        <v>105-Office of Financial Management</v>
      </c>
      <c r="L2344" s="18" t="str">
        <f t="shared" si="70"/>
        <v>105</v>
      </c>
      <c r="M2344" s="19" t="s">
        <v>41</v>
      </c>
      <c r="N2344" s="19"/>
    </row>
    <row r="2345" spans="1:14" ht="15" x14ac:dyDescent="0.25">
      <c r="A2345" s="54" t="s">
        <v>42</v>
      </c>
      <c r="B2345" s="36">
        <v>99.253661469192465</v>
      </c>
      <c r="C2345" s="37">
        <v>0</v>
      </c>
      <c r="D2345" s="37">
        <v>0</v>
      </c>
      <c r="E2345" s="38">
        <v>-48</v>
      </c>
      <c r="F2345" s="37">
        <v>-52</v>
      </c>
      <c r="G2345" s="39">
        <v>-100</v>
      </c>
      <c r="H2345" s="40">
        <v>-0.74633853080753454</v>
      </c>
      <c r="J2345" s="17">
        <v>32</v>
      </c>
      <c r="K2345" s="17" t="str">
        <f t="shared" si="71"/>
        <v>105-Office of Financial Management</v>
      </c>
      <c r="L2345" s="18" t="str">
        <f t="shared" si="70"/>
        <v>105</v>
      </c>
      <c r="M2345" s="19" t="s">
        <v>43</v>
      </c>
      <c r="N2345" s="19"/>
    </row>
    <row r="2346" spans="1:14" ht="15" x14ac:dyDescent="0.25">
      <c r="A2346" s="54" t="s">
        <v>44</v>
      </c>
      <c r="B2346" s="36">
        <v>153.24975929336796</v>
      </c>
      <c r="C2346" s="37">
        <v>0</v>
      </c>
      <c r="D2346" s="37">
        <v>0</v>
      </c>
      <c r="E2346" s="38">
        <v>0</v>
      </c>
      <c r="F2346" s="37">
        <v>0</v>
      </c>
      <c r="G2346" s="39">
        <v>0</v>
      </c>
      <c r="H2346" s="40">
        <v>153.24975929336796</v>
      </c>
      <c r="J2346" s="17">
        <v>33</v>
      </c>
      <c r="K2346" s="17" t="str">
        <f t="shared" si="71"/>
        <v>105-Office of Financial Management</v>
      </c>
      <c r="L2346" s="18" t="str">
        <f t="shared" si="70"/>
        <v>105</v>
      </c>
      <c r="M2346" s="19" t="s">
        <v>45</v>
      </c>
      <c r="N2346" s="19"/>
    </row>
    <row r="2347" spans="1:14" ht="15" x14ac:dyDescent="0.25">
      <c r="A2347" s="54" t="s">
        <v>46</v>
      </c>
      <c r="B2347" s="36">
        <v>0</v>
      </c>
      <c r="C2347" s="37">
        <v>0</v>
      </c>
      <c r="D2347" s="37">
        <v>0</v>
      </c>
      <c r="E2347" s="38">
        <v>0</v>
      </c>
      <c r="F2347" s="37">
        <v>0</v>
      </c>
      <c r="G2347" s="39">
        <v>0</v>
      </c>
      <c r="H2347" s="40">
        <v>0</v>
      </c>
      <c r="J2347" s="17">
        <v>34</v>
      </c>
      <c r="K2347" s="17" t="str">
        <f t="shared" si="71"/>
        <v>105-Office of Financial Management</v>
      </c>
      <c r="L2347" s="18" t="str">
        <f t="shared" si="70"/>
        <v>105</v>
      </c>
      <c r="M2347" s="19" t="s">
        <v>47</v>
      </c>
      <c r="N2347" s="19"/>
    </row>
    <row r="2348" spans="1:14" ht="15" x14ac:dyDescent="0.25">
      <c r="A2348" s="54" t="s">
        <v>48</v>
      </c>
      <c r="B2348" s="36">
        <v>0</v>
      </c>
      <c r="C2348" s="37">
        <v>0</v>
      </c>
      <c r="D2348" s="37">
        <v>0</v>
      </c>
      <c r="E2348" s="38">
        <v>5</v>
      </c>
      <c r="F2348" s="37">
        <v>6</v>
      </c>
      <c r="G2348" s="39">
        <v>11</v>
      </c>
      <c r="H2348" s="40">
        <v>11</v>
      </c>
      <c r="J2348" s="17">
        <v>35</v>
      </c>
      <c r="K2348" s="17" t="str">
        <f t="shared" si="71"/>
        <v>105-Office of Financial Management</v>
      </c>
      <c r="L2348" s="18" t="str">
        <f t="shared" si="70"/>
        <v>105</v>
      </c>
      <c r="M2348" s="56" t="s">
        <v>49</v>
      </c>
      <c r="N2348" s="19"/>
    </row>
    <row r="2349" spans="1:14" ht="15" x14ac:dyDescent="0.25">
      <c r="A2349" s="54" t="s">
        <v>50</v>
      </c>
      <c r="B2349" s="36">
        <v>395.7142502777624</v>
      </c>
      <c r="C2349" s="37">
        <v>0</v>
      </c>
      <c r="D2349" s="37">
        <v>0</v>
      </c>
      <c r="E2349" s="38">
        <v>0</v>
      </c>
      <c r="F2349" s="37">
        <v>0</v>
      </c>
      <c r="G2349" s="39">
        <v>0</v>
      </c>
      <c r="H2349" s="40">
        <v>395.7142502777624</v>
      </c>
      <c r="J2349" s="17">
        <v>36</v>
      </c>
      <c r="K2349" s="17" t="str">
        <f t="shared" si="71"/>
        <v>105-Office of Financial Management</v>
      </c>
      <c r="L2349" s="18" t="str">
        <f t="shared" si="70"/>
        <v>105</v>
      </c>
      <c r="M2349" s="19" t="s">
        <v>51</v>
      </c>
      <c r="N2349" s="19"/>
    </row>
    <row r="2350" spans="1:14" ht="15" customHeight="1" x14ac:dyDescent="0.25">
      <c r="A2350" s="54" t="s">
        <v>52</v>
      </c>
      <c r="B2350" s="36">
        <v>0</v>
      </c>
      <c r="C2350" s="37">
        <v>0</v>
      </c>
      <c r="D2350" s="37">
        <v>0</v>
      </c>
      <c r="E2350" s="38">
        <v>7</v>
      </c>
      <c r="F2350" s="37">
        <v>11</v>
      </c>
      <c r="G2350" s="39">
        <v>18</v>
      </c>
      <c r="H2350" s="40">
        <v>18</v>
      </c>
      <c r="J2350" s="17">
        <v>37</v>
      </c>
      <c r="K2350" s="17" t="str">
        <f t="shared" si="71"/>
        <v>105-Office of Financial Management</v>
      </c>
      <c r="L2350" s="18" t="str">
        <f t="shared" si="70"/>
        <v>105</v>
      </c>
      <c r="M2350" s="56" t="s">
        <v>53</v>
      </c>
      <c r="N2350" s="19"/>
    </row>
    <row r="2351" spans="1:14" ht="15" x14ac:dyDescent="0.25">
      <c r="A2351" s="54" t="s">
        <v>54</v>
      </c>
      <c r="B2351" s="36">
        <v>1224.1894508205287</v>
      </c>
      <c r="C2351" s="37">
        <v>0</v>
      </c>
      <c r="D2351" s="37">
        <v>0</v>
      </c>
      <c r="E2351" s="38">
        <v>0</v>
      </c>
      <c r="F2351" s="37">
        <v>0</v>
      </c>
      <c r="G2351" s="39">
        <v>0</v>
      </c>
      <c r="H2351" s="40">
        <v>1224.1894508205287</v>
      </c>
      <c r="J2351" s="17">
        <v>38</v>
      </c>
      <c r="K2351" s="17" t="str">
        <f t="shared" si="71"/>
        <v>105-Office of Financial Management</v>
      </c>
      <c r="L2351" s="18" t="str">
        <f t="shared" si="70"/>
        <v>105</v>
      </c>
      <c r="M2351" s="19" t="s">
        <v>55</v>
      </c>
      <c r="N2351" s="19"/>
    </row>
    <row r="2352" spans="1:14" ht="15" x14ac:dyDescent="0.25">
      <c r="A2352" s="54" t="s">
        <v>56</v>
      </c>
      <c r="B2352" s="36">
        <v>0</v>
      </c>
      <c r="C2352" s="37">
        <v>0</v>
      </c>
      <c r="D2352" s="37">
        <v>0</v>
      </c>
      <c r="E2352" s="38">
        <v>0</v>
      </c>
      <c r="F2352" s="37">
        <v>0</v>
      </c>
      <c r="G2352" s="39">
        <v>0</v>
      </c>
      <c r="H2352" s="40">
        <v>0</v>
      </c>
      <c r="J2352" s="17">
        <v>39</v>
      </c>
      <c r="K2352" s="17" t="str">
        <f t="shared" si="71"/>
        <v>105-Office of Financial Management</v>
      </c>
      <c r="L2352" s="18" t="str">
        <f t="shared" si="70"/>
        <v>105</v>
      </c>
      <c r="M2352" s="19" t="s">
        <v>57</v>
      </c>
      <c r="N2352" s="19"/>
    </row>
    <row r="2353" spans="1:14" ht="15" x14ac:dyDescent="0.25">
      <c r="A2353" s="54" t="s">
        <v>58</v>
      </c>
      <c r="B2353" s="36">
        <v>508.88023655883308</v>
      </c>
      <c r="C2353" s="37">
        <v>0</v>
      </c>
      <c r="D2353" s="37">
        <v>0</v>
      </c>
      <c r="E2353" s="38">
        <v>15</v>
      </c>
      <c r="F2353" s="37">
        <v>26</v>
      </c>
      <c r="G2353" s="39">
        <v>41</v>
      </c>
      <c r="H2353" s="40">
        <v>549.88023655883308</v>
      </c>
      <c r="J2353" s="17">
        <v>40</v>
      </c>
      <c r="K2353" s="17" t="str">
        <f t="shared" si="71"/>
        <v>105-Office of Financial Management</v>
      </c>
      <c r="L2353" s="18" t="str">
        <f t="shared" si="70"/>
        <v>105</v>
      </c>
      <c r="M2353" s="19" t="s">
        <v>59</v>
      </c>
      <c r="N2353" s="19"/>
    </row>
    <row r="2354" spans="1:14" ht="15" x14ac:dyDescent="0.25">
      <c r="A2354" s="54" t="s">
        <v>60</v>
      </c>
      <c r="B2354" s="36">
        <v>0</v>
      </c>
      <c r="C2354" s="37">
        <v>0</v>
      </c>
      <c r="D2354" s="37">
        <v>0</v>
      </c>
      <c r="E2354" s="38">
        <v>8</v>
      </c>
      <c r="F2354" s="37">
        <v>10</v>
      </c>
      <c r="G2354" s="39">
        <v>18</v>
      </c>
      <c r="H2354" s="40">
        <v>18</v>
      </c>
      <c r="J2354" s="17">
        <v>41</v>
      </c>
      <c r="K2354" s="17" t="str">
        <f t="shared" si="71"/>
        <v>105-Office of Financial Management</v>
      </c>
      <c r="L2354" s="18" t="str">
        <f t="shared" si="70"/>
        <v>105</v>
      </c>
      <c r="M2354" s="56" t="s">
        <v>61</v>
      </c>
      <c r="N2354" s="19"/>
    </row>
    <row r="2355" spans="1:14" ht="15" x14ac:dyDescent="0.25">
      <c r="A2355" s="54" t="s">
        <v>62</v>
      </c>
      <c r="B2355" s="36">
        <v>0</v>
      </c>
      <c r="C2355" s="37">
        <v>0</v>
      </c>
      <c r="D2355" s="37">
        <v>0</v>
      </c>
      <c r="E2355" s="38">
        <v>35</v>
      </c>
      <c r="F2355" s="37">
        <v>35</v>
      </c>
      <c r="G2355" s="39">
        <v>70</v>
      </c>
      <c r="H2355" s="40">
        <v>70</v>
      </c>
      <c r="J2355" s="17">
        <v>42</v>
      </c>
      <c r="K2355" s="17" t="str">
        <f t="shared" si="71"/>
        <v>105-Office of Financial Management</v>
      </c>
      <c r="L2355" s="18" t="str">
        <f t="shared" si="70"/>
        <v>105</v>
      </c>
      <c r="M2355" s="56" t="s">
        <v>63</v>
      </c>
      <c r="N2355" s="19"/>
    </row>
    <row r="2356" spans="1:14" ht="15" customHeight="1" x14ac:dyDescent="0.2">
      <c r="A2356" s="43"/>
      <c r="B2356" s="36"/>
      <c r="C2356" s="37"/>
      <c r="D2356" s="37"/>
      <c r="E2356" s="38"/>
      <c r="F2356" s="37"/>
      <c r="G2356" s="39"/>
      <c r="H2356" s="40"/>
      <c r="J2356" s="17">
        <v>43</v>
      </c>
      <c r="K2356" s="17" t="str">
        <f t="shared" si="71"/>
        <v>105-Office of Financial Management</v>
      </c>
      <c r="L2356" s="18" t="str">
        <f t="shared" si="70"/>
        <v>105</v>
      </c>
      <c r="M2356" s="19"/>
      <c r="N2356" s="19"/>
    </row>
    <row r="2357" spans="1:14" x14ac:dyDescent="0.2">
      <c r="A2357" s="44" t="s">
        <v>64</v>
      </c>
      <c r="B2357" s="45">
        <v>3413.2392230702994</v>
      </c>
      <c r="C2357" s="46">
        <v>32</v>
      </c>
      <c r="D2357" s="46">
        <v>30</v>
      </c>
      <c r="E2357" s="47">
        <v>26</v>
      </c>
      <c r="F2357" s="46">
        <v>40</v>
      </c>
      <c r="G2357" s="48">
        <v>128</v>
      </c>
      <c r="H2357" s="49">
        <v>3541.2392230702994</v>
      </c>
      <c r="J2357" s="17">
        <v>44</v>
      </c>
      <c r="K2357" s="17" t="str">
        <f t="shared" si="71"/>
        <v>105-Office of Financial Management</v>
      </c>
      <c r="L2357" s="18" t="str">
        <f t="shared" si="70"/>
        <v>105</v>
      </c>
      <c r="M2357" s="19"/>
      <c r="N2357" s="19"/>
    </row>
    <row r="2358" spans="1:14" x14ac:dyDescent="0.2">
      <c r="A2358" s="57"/>
      <c r="B2358" s="39"/>
      <c r="C2358" s="51"/>
      <c r="D2358" s="51"/>
      <c r="E2358" s="52"/>
      <c r="F2358" s="51"/>
      <c r="G2358" s="39"/>
      <c r="H2358" s="53"/>
      <c r="J2358" s="17">
        <v>45</v>
      </c>
      <c r="K2358" s="17" t="str">
        <f t="shared" si="71"/>
        <v>105-Office of Financial Management</v>
      </c>
      <c r="L2358" s="18" t="str">
        <f t="shared" ref="L2358:L2430" si="72">LEFT(K2358,3)</f>
        <v>105</v>
      </c>
      <c r="M2358" s="19"/>
      <c r="N2358" s="19"/>
    </row>
    <row r="2359" spans="1:14" ht="15" x14ac:dyDescent="0.25">
      <c r="A2359" s="54" t="s">
        <v>65</v>
      </c>
      <c r="B2359" s="36">
        <v>82.698452804975318</v>
      </c>
      <c r="C2359" s="37">
        <v>0</v>
      </c>
      <c r="D2359" s="37">
        <v>0</v>
      </c>
      <c r="E2359" s="38">
        <v>0</v>
      </c>
      <c r="F2359" s="37">
        <v>0</v>
      </c>
      <c r="G2359" s="39">
        <v>0</v>
      </c>
      <c r="H2359" s="40">
        <v>82.698452804975318</v>
      </c>
      <c r="J2359" s="17">
        <v>46</v>
      </c>
      <c r="K2359" s="17" t="str">
        <f t="shared" si="71"/>
        <v>105-Office of Financial Management</v>
      </c>
      <c r="L2359" s="18" t="str">
        <f t="shared" si="72"/>
        <v>105</v>
      </c>
      <c r="M2359" s="19"/>
      <c r="N2359" s="19"/>
    </row>
    <row r="2360" spans="1:14" ht="15" customHeight="1" x14ac:dyDescent="0.25">
      <c r="A2360" s="54" t="s">
        <v>66</v>
      </c>
      <c r="B2360" s="36">
        <v>105.5793576200834</v>
      </c>
      <c r="C2360" s="37">
        <v>0</v>
      </c>
      <c r="D2360" s="37">
        <v>0</v>
      </c>
      <c r="E2360" s="38">
        <v>0</v>
      </c>
      <c r="F2360" s="37">
        <v>0</v>
      </c>
      <c r="G2360" s="39">
        <v>0</v>
      </c>
      <c r="H2360" s="40">
        <v>105.5793576200834</v>
      </c>
      <c r="J2360" s="17">
        <v>47</v>
      </c>
      <c r="K2360" s="17" t="str">
        <f t="shared" si="71"/>
        <v>105-Office of Financial Management</v>
      </c>
      <c r="L2360" s="18" t="str">
        <f t="shared" si="72"/>
        <v>105</v>
      </c>
      <c r="M2360" s="19"/>
      <c r="N2360" s="19"/>
    </row>
    <row r="2361" spans="1:14" ht="15" x14ac:dyDescent="0.25">
      <c r="A2361" s="54" t="s">
        <v>67</v>
      </c>
      <c r="B2361" s="36">
        <v>1510.8837483129209</v>
      </c>
      <c r="C2361" s="37">
        <v>2</v>
      </c>
      <c r="D2361" s="37">
        <v>13</v>
      </c>
      <c r="E2361" s="38">
        <v>0</v>
      </c>
      <c r="F2361" s="37">
        <v>6</v>
      </c>
      <c r="G2361" s="39">
        <v>21</v>
      </c>
      <c r="H2361" s="40">
        <v>1531.8837483129209</v>
      </c>
      <c r="J2361" s="17">
        <v>48</v>
      </c>
      <c r="K2361" s="17" t="str">
        <f t="shared" si="71"/>
        <v>105-Office of Financial Management</v>
      </c>
      <c r="L2361" s="18" t="str">
        <f t="shared" si="72"/>
        <v>105</v>
      </c>
      <c r="M2361" s="19"/>
      <c r="N2361" s="19"/>
    </row>
    <row r="2362" spans="1:14" ht="15" customHeight="1" x14ac:dyDescent="0.25">
      <c r="A2362" s="54" t="s">
        <v>68</v>
      </c>
      <c r="B2362" s="36">
        <v>9.3658368967623709</v>
      </c>
      <c r="C2362" s="37">
        <v>0</v>
      </c>
      <c r="D2362" s="37">
        <v>0</v>
      </c>
      <c r="E2362" s="38">
        <v>0</v>
      </c>
      <c r="F2362" s="37">
        <v>0</v>
      </c>
      <c r="G2362" s="39">
        <v>0</v>
      </c>
      <c r="H2362" s="40">
        <v>9.3658368967623709</v>
      </c>
      <c r="J2362" s="17">
        <v>49</v>
      </c>
      <c r="K2362" s="17" t="str">
        <f t="shared" si="71"/>
        <v>105-Office of Financial Management</v>
      </c>
      <c r="L2362" s="18" t="str">
        <f t="shared" si="72"/>
        <v>105</v>
      </c>
      <c r="M2362" s="19"/>
      <c r="N2362" s="19"/>
    </row>
    <row r="2363" spans="1:14" ht="15" x14ac:dyDescent="0.25">
      <c r="A2363" s="54" t="s">
        <v>69</v>
      </c>
      <c r="B2363" s="36">
        <v>238.25184977741395</v>
      </c>
      <c r="C2363" s="37">
        <v>0</v>
      </c>
      <c r="D2363" s="37">
        <v>0</v>
      </c>
      <c r="E2363" s="38">
        <v>0</v>
      </c>
      <c r="F2363" s="37">
        <v>0</v>
      </c>
      <c r="G2363" s="39">
        <v>0</v>
      </c>
      <c r="H2363" s="40">
        <v>238.25184977741395</v>
      </c>
      <c r="J2363" s="17">
        <v>50</v>
      </c>
      <c r="K2363" s="17" t="str">
        <f t="shared" si="71"/>
        <v>105-Office of Financial Management</v>
      </c>
      <c r="L2363" s="18" t="str">
        <f t="shared" si="72"/>
        <v>105</v>
      </c>
      <c r="M2363" s="19"/>
      <c r="N2363" s="19"/>
    </row>
    <row r="2364" spans="1:14" ht="15" x14ac:dyDescent="0.25">
      <c r="A2364" s="54" t="s">
        <v>70</v>
      </c>
      <c r="B2364" s="36">
        <v>41.889458806073222</v>
      </c>
      <c r="C2364" s="37">
        <v>0</v>
      </c>
      <c r="D2364" s="37">
        <v>0</v>
      </c>
      <c r="E2364" s="38">
        <v>0</v>
      </c>
      <c r="F2364" s="37">
        <v>0</v>
      </c>
      <c r="G2364" s="39">
        <v>0</v>
      </c>
      <c r="H2364" s="40">
        <v>41.889458806073222</v>
      </c>
      <c r="J2364" s="17">
        <v>51</v>
      </c>
      <c r="K2364" s="17" t="str">
        <f t="shared" si="71"/>
        <v>105-Office of Financial Management</v>
      </c>
      <c r="L2364" s="18" t="str">
        <f t="shared" si="72"/>
        <v>105</v>
      </c>
      <c r="M2364" s="19"/>
      <c r="N2364" s="19"/>
    </row>
    <row r="2365" spans="1:14" ht="15" x14ac:dyDescent="0.25">
      <c r="A2365" s="54" t="s">
        <v>71</v>
      </c>
      <c r="B2365" s="36">
        <v>729.9511741159148</v>
      </c>
      <c r="C2365" s="37">
        <v>0</v>
      </c>
      <c r="D2365" s="37">
        <v>0</v>
      </c>
      <c r="E2365" s="38">
        <v>0</v>
      </c>
      <c r="F2365" s="37">
        <v>0</v>
      </c>
      <c r="G2365" s="39">
        <v>0</v>
      </c>
      <c r="H2365" s="40">
        <v>729.9511741159148</v>
      </c>
      <c r="J2365" s="17">
        <v>52</v>
      </c>
      <c r="K2365" s="17" t="str">
        <f t="shared" si="71"/>
        <v>105-Office of Financial Management</v>
      </c>
      <c r="L2365" s="18" t="str">
        <f t="shared" si="72"/>
        <v>105</v>
      </c>
      <c r="M2365" s="19"/>
      <c r="N2365" s="19"/>
    </row>
    <row r="2366" spans="1:14" ht="15" x14ac:dyDescent="0.25">
      <c r="A2366" s="54" t="s">
        <v>72</v>
      </c>
      <c r="B2366" s="36">
        <v>10.50442883323152</v>
      </c>
      <c r="C2366" s="37">
        <v>0</v>
      </c>
      <c r="D2366" s="37">
        <v>0</v>
      </c>
      <c r="E2366" s="38">
        <v>0</v>
      </c>
      <c r="F2366" s="37">
        <v>0</v>
      </c>
      <c r="G2366" s="39">
        <v>0</v>
      </c>
      <c r="H2366" s="40">
        <v>10.50442883323152</v>
      </c>
      <c r="J2366" s="17">
        <v>53</v>
      </c>
      <c r="K2366" s="17" t="str">
        <f t="shared" si="71"/>
        <v>105-Office of Financial Management</v>
      </c>
      <c r="L2366" s="18" t="str">
        <f t="shared" si="72"/>
        <v>105</v>
      </c>
      <c r="M2366" s="19"/>
      <c r="N2366" s="19"/>
    </row>
    <row r="2367" spans="1:14" ht="15" x14ac:dyDescent="0.25">
      <c r="A2367" s="54" t="s">
        <v>73</v>
      </c>
      <c r="B2367" s="36">
        <v>59.82678428964531</v>
      </c>
      <c r="C2367" s="37">
        <v>0</v>
      </c>
      <c r="D2367" s="37">
        <v>0</v>
      </c>
      <c r="E2367" s="38">
        <v>0</v>
      </c>
      <c r="F2367" s="37">
        <v>0</v>
      </c>
      <c r="G2367" s="39">
        <v>0</v>
      </c>
      <c r="H2367" s="40">
        <v>59.82678428964531</v>
      </c>
      <c r="J2367" s="17">
        <v>54</v>
      </c>
      <c r="K2367" s="17" t="str">
        <f t="shared" si="71"/>
        <v>105-Office of Financial Management</v>
      </c>
      <c r="L2367" s="18" t="str">
        <f t="shared" si="72"/>
        <v>105</v>
      </c>
      <c r="M2367" s="19"/>
      <c r="N2367" s="19"/>
    </row>
    <row r="2368" spans="1:14" ht="15" x14ac:dyDescent="0.25">
      <c r="A2368" s="54" t="s">
        <v>74</v>
      </c>
      <c r="B2368" s="36">
        <v>188.27168601099572</v>
      </c>
      <c r="C2368" s="37">
        <v>0</v>
      </c>
      <c r="D2368" s="37">
        <v>-7</v>
      </c>
      <c r="E2368" s="38">
        <v>4</v>
      </c>
      <c r="F2368" s="37">
        <v>5</v>
      </c>
      <c r="G2368" s="39">
        <v>2</v>
      </c>
      <c r="H2368" s="40">
        <v>190.27168601099572</v>
      </c>
      <c r="J2368" s="17">
        <v>55</v>
      </c>
      <c r="K2368" s="17" t="str">
        <f t="shared" si="71"/>
        <v>105-Office of Financial Management</v>
      </c>
      <c r="L2368" s="18" t="str">
        <f t="shared" si="72"/>
        <v>105</v>
      </c>
      <c r="M2368" s="19"/>
      <c r="N2368" s="19"/>
    </row>
    <row r="2369" spans="1:14" ht="15" x14ac:dyDescent="0.25">
      <c r="A2369" s="54" t="s">
        <v>75</v>
      </c>
      <c r="B2369" s="36">
        <v>31.639914449665049</v>
      </c>
      <c r="C2369" s="37">
        <v>0</v>
      </c>
      <c r="D2369" s="37">
        <v>0</v>
      </c>
      <c r="E2369" s="38">
        <v>0</v>
      </c>
      <c r="F2369" s="37">
        <v>0</v>
      </c>
      <c r="G2369" s="39">
        <v>0</v>
      </c>
      <c r="H2369" s="40">
        <v>31.639914449665049</v>
      </c>
      <c r="J2369" s="17">
        <v>56</v>
      </c>
      <c r="K2369" s="17" t="str">
        <f t="shared" si="71"/>
        <v>105-Office of Financial Management</v>
      </c>
      <c r="L2369" s="18" t="str">
        <f t="shared" si="72"/>
        <v>105</v>
      </c>
      <c r="M2369" s="19"/>
      <c r="N2369" s="19"/>
    </row>
    <row r="2370" spans="1:14" ht="15" customHeight="1" x14ac:dyDescent="0.25">
      <c r="A2370" s="54" t="s">
        <v>76</v>
      </c>
      <c r="B2370" s="36">
        <v>2.9034164860653702</v>
      </c>
      <c r="C2370" s="37">
        <v>0</v>
      </c>
      <c r="D2370" s="37">
        <v>0</v>
      </c>
      <c r="E2370" s="38">
        <v>0</v>
      </c>
      <c r="F2370" s="37">
        <v>0</v>
      </c>
      <c r="G2370" s="39">
        <v>0</v>
      </c>
      <c r="H2370" s="40">
        <v>2.9034164860653702</v>
      </c>
      <c r="J2370" s="17">
        <v>57</v>
      </c>
      <c r="K2370" s="17" t="str">
        <f t="shared" si="71"/>
        <v>105-Office of Financial Management</v>
      </c>
      <c r="L2370" s="18" t="str">
        <f t="shared" si="72"/>
        <v>105</v>
      </c>
      <c r="M2370" s="19"/>
      <c r="N2370" s="19"/>
    </row>
    <row r="2371" spans="1:14" ht="15" x14ac:dyDescent="0.25">
      <c r="A2371" s="54" t="s">
        <v>77</v>
      </c>
      <c r="B2371" s="36">
        <v>295.69025125866932</v>
      </c>
      <c r="C2371" s="37">
        <v>0</v>
      </c>
      <c r="D2371" s="37">
        <v>0</v>
      </c>
      <c r="E2371" s="38">
        <v>0</v>
      </c>
      <c r="F2371" s="37">
        <v>0</v>
      </c>
      <c r="G2371" s="39">
        <v>0</v>
      </c>
      <c r="H2371" s="40">
        <v>295.69025125866932</v>
      </c>
      <c r="J2371" s="17">
        <v>58</v>
      </c>
      <c r="K2371" s="17" t="str">
        <f t="shared" si="71"/>
        <v>105-Office of Financial Management</v>
      </c>
      <c r="L2371" s="18" t="str">
        <f t="shared" si="72"/>
        <v>105</v>
      </c>
      <c r="M2371" s="19"/>
      <c r="N2371" s="19"/>
    </row>
    <row r="2372" spans="1:14" ht="15" x14ac:dyDescent="0.25">
      <c r="A2372" s="54" t="s">
        <v>78</v>
      </c>
      <c r="B2372" s="36">
        <v>0</v>
      </c>
      <c r="C2372" s="37">
        <v>0</v>
      </c>
      <c r="D2372" s="37">
        <v>0</v>
      </c>
      <c r="E2372" s="38">
        <v>0</v>
      </c>
      <c r="F2372" s="37">
        <v>0</v>
      </c>
      <c r="G2372" s="39">
        <v>0</v>
      </c>
      <c r="H2372" s="40">
        <v>0</v>
      </c>
      <c r="J2372" s="17">
        <v>59</v>
      </c>
      <c r="K2372" s="17" t="str">
        <f t="shared" si="71"/>
        <v>105-Office of Financial Management</v>
      </c>
      <c r="L2372" s="18" t="str">
        <f t="shared" si="72"/>
        <v>105</v>
      </c>
      <c r="M2372" s="19"/>
      <c r="N2372" s="19"/>
    </row>
    <row r="2373" spans="1:14" ht="15" x14ac:dyDescent="0.25">
      <c r="A2373" s="54" t="s">
        <v>79</v>
      </c>
      <c r="B2373" s="36">
        <v>0</v>
      </c>
      <c r="C2373" s="37">
        <v>0</v>
      </c>
      <c r="D2373" s="37">
        <v>0</v>
      </c>
      <c r="E2373" s="38">
        <v>0</v>
      </c>
      <c r="F2373" s="37">
        <v>0</v>
      </c>
      <c r="G2373" s="39">
        <v>0</v>
      </c>
      <c r="H2373" s="40">
        <v>0</v>
      </c>
      <c r="J2373" s="17">
        <v>60</v>
      </c>
      <c r="K2373" s="17" t="str">
        <f t="shared" si="71"/>
        <v>105-Office of Financial Management</v>
      </c>
      <c r="L2373" s="18" t="str">
        <f t="shared" si="72"/>
        <v>105</v>
      </c>
      <c r="M2373" s="19"/>
      <c r="N2373" s="19"/>
    </row>
    <row r="2374" spans="1:14" ht="15" x14ac:dyDescent="0.25">
      <c r="A2374" s="54"/>
      <c r="B2374" s="36"/>
      <c r="C2374" s="37"/>
      <c r="D2374" s="37"/>
      <c r="E2374" s="38"/>
      <c r="F2374" s="37"/>
      <c r="G2374" s="39"/>
      <c r="H2374" s="40"/>
      <c r="J2374" s="17">
        <v>61</v>
      </c>
      <c r="K2374" s="17" t="str">
        <f t="shared" si="71"/>
        <v>105-Office of Financial Management</v>
      </c>
      <c r="L2374" s="18" t="str">
        <f t="shared" si="72"/>
        <v>105</v>
      </c>
      <c r="M2374" s="19"/>
      <c r="N2374" s="19"/>
    </row>
    <row r="2375" spans="1:14" x14ac:dyDescent="0.2">
      <c r="A2375" s="44" t="s">
        <v>80</v>
      </c>
      <c r="B2375" s="45">
        <v>3307.4563596624166</v>
      </c>
      <c r="C2375" s="46">
        <v>2</v>
      </c>
      <c r="D2375" s="46">
        <v>6</v>
      </c>
      <c r="E2375" s="47">
        <v>4</v>
      </c>
      <c r="F2375" s="46">
        <v>11</v>
      </c>
      <c r="G2375" s="48">
        <v>23</v>
      </c>
      <c r="H2375" s="49">
        <v>3330.4563596624166</v>
      </c>
      <c r="J2375" s="17">
        <v>62</v>
      </c>
      <c r="K2375" s="17" t="str">
        <f t="shared" si="71"/>
        <v>105-Office of Financial Management</v>
      </c>
      <c r="L2375" s="18" t="str">
        <f t="shared" si="72"/>
        <v>105</v>
      </c>
      <c r="M2375" s="19"/>
      <c r="N2375" s="19"/>
    </row>
    <row r="2376" spans="1:14" ht="15" x14ac:dyDescent="0.25">
      <c r="A2376" s="54"/>
      <c r="B2376" s="36"/>
      <c r="C2376" s="37"/>
      <c r="D2376" s="37"/>
      <c r="E2376" s="38"/>
      <c r="F2376" s="37"/>
      <c r="G2376" s="39"/>
      <c r="H2376" s="40"/>
      <c r="J2376" s="17">
        <v>63</v>
      </c>
      <c r="K2376" s="17" t="str">
        <f t="shared" si="71"/>
        <v>105-Office of Financial Management</v>
      </c>
      <c r="L2376" s="18" t="str">
        <f t="shared" si="72"/>
        <v>105</v>
      </c>
      <c r="M2376" s="19"/>
      <c r="N2376" s="19"/>
    </row>
    <row r="2377" spans="1:14" ht="15" x14ac:dyDescent="0.25">
      <c r="A2377" s="54" t="s">
        <v>81</v>
      </c>
      <c r="B2377" s="36">
        <v>127.61281162460503</v>
      </c>
      <c r="C2377" s="37">
        <v>0</v>
      </c>
      <c r="D2377" s="37">
        <v>0</v>
      </c>
      <c r="E2377" s="38">
        <v>0</v>
      </c>
      <c r="F2377" s="37">
        <v>3</v>
      </c>
      <c r="G2377" s="39">
        <v>3</v>
      </c>
      <c r="H2377" s="40">
        <v>130.61281162460503</v>
      </c>
      <c r="J2377" s="17">
        <v>64</v>
      </c>
      <c r="K2377" s="17" t="str">
        <f t="shared" si="71"/>
        <v>105-Office of Financial Management</v>
      </c>
      <c r="L2377" s="18" t="str">
        <f t="shared" si="72"/>
        <v>105</v>
      </c>
      <c r="M2377" s="19"/>
      <c r="N2377" s="19"/>
    </row>
    <row r="2378" spans="1:14" x14ac:dyDescent="0.2">
      <c r="A2378" s="44" t="s">
        <v>82</v>
      </c>
      <c r="B2378" s="45">
        <v>127.61281162460503</v>
      </c>
      <c r="C2378" s="46">
        <v>0</v>
      </c>
      <c r="D2378" s="46">
        <v>0</v>
      </c>
      <c r="E2378" s="47">
        <v>0</v>
      </c>
      <c r="F2378" s="46">
        <v>3</v>
      </c>
      <c r="G2378" s="48">
        <v>3</v>
      </c>
      <c r="H2378" s="49">
        <v>130.61281162460503</v>
      </c>
      <c r="J2378" s="17">
        <v>65</v>
      </c>
      <c r="K2378" s="17" t="str">
        <f t="shared" si="71"/>
        <v>105-Office of Financial Management</v>
      </c>
      <c r="L2378" s="18" t="str">
        <f t="shared" si="72"/>
        <v>105</v>
      </c>
      <c r="M2378" s="19"/>
      <c r="N2378" s="19"/>
    </row>
    <row r="2379" spans="1:14" ht="15" x14ac:dyDescent="0.25">
      <c r="A2379" s="54"/>
      <c r="B2379" s="54"/>
      <c r="C2379" s="54"/>
      <c r="D2379" s="54"/>
      <c r="E2379" s="54"/>
      <c r="F2379" s="54"/>
      <c r="G2379" s="54"/>
      <c r="H2379" s="54"/>
      <c r="J2379" s="17">
        <v>66</v>
      </c>
      <c r="K2379" s="17" t="str">
        <f t="shared" si="71"/>
        <v>105-Office of Financial Management</v>
      </c>
      <c r="L2379" s="18" t="str">
        <f t="shared" si="72"/>
        <v>105</v>
      </c>
      <c r="M2379" s="19"/>
      <c r="N2379" s="19"/>
    </row>
    <row r="2380" spans="1:14" x14ac:dyDescent="0.2">
      <c r="A2380" s="58"/>
      <c r="B2380" s="39"/>
      <c r="C2380" s="51"/>
      <c r="D2380" s="51"/>
      <c r="E2380" s="52"/>
      <c r="F2380" s="51"/>
      <c r="G2380" s="39"/>
      <c r="H2380" s="53"/>
      <c r="J2380" s="17">
        <v>67</v>
      </c>
      <c r="K2380" s="17" t="str">
        <f t="shared" si="71"/>
        <v>105-Office of Financial Management</v>
      </c>
      <c r="L2380" s="18" t="str">
        <f t="shared" si="72"/>
        <v>105</v>
      </c>
      <c r="M2380" s="19"/>
      <c r="N2380" s="19"/>
    </row>
    <row r="2381" spans="1:14" x14ac:dyDescent="0.2">
      <c r="A2381" s="59" t="s">
        <v>83</v>
      </c>
      <c r="B2381" s="60">
        <v>10780.220476812608</v>
      </c>
      <c r="C2381" s="61">
        <v>69</v>
      </c>
      <c r="D2381" s="61">
        <v>82</v>
      </c>
      <c r="E2381" s="62">
        <v>-65</v>
      </c>
      <c r="F2381" s="61">
        <v>771</v>
      </c>
      <c r="G2381" s="60">
        <v>857</v>
      </c>
      <c r="H2381" s="63">
        <v>11637.220476812608</v>
      </c>
      <c r="J2381" s="17">
        <v>68</v>
      </c>
      <c r="K2381" s="17" t="str">
        <f t="shared" si="71"/>
        <v>105-Office of Financial Management</v>
      </c>
      <c r="L2381" s="18" t="str">
        <f t="shared" si="72"/>
        <v>105</v>
      </c>
      <c r="M2381" s="19"/>
      <c r="N2381" s="19"/>
    </row>
    <row r="2382" spans="1:14" x14ac:dyDescent="0.2">
      <c r="A2382" s="64"/>
      <c r="B2382" s="65"/>
      <c r="C2382" s="65"/>
      <c r="D2382" s="65"/>
      <c r="E2382" s="65"/>
      <c r="F2382" s="65"/>
      <c r="G2382" s="65"/>
      <c r="H2382" s="65"/>
      <c r="J2382" s="17">
        <v>1</v>
      </c>
      <c r="K2382" s="17" t="str">
        <f>IF(J2382=7,A2067,IF(J2382&gt;7,K2372,""))</f>
        <v/>
      </c>
      <c r="L2382" s="18" t="str">
        <f t="shared" si="72"/>
        <v/>
      </c>
      <c r="M2382" s="19"/>
      <c r="N2382" s="19"/>
    </row>
    <row r="2383" spans="1:14" x14ac:dyDescent="0.2">
      <c r="A2383" s="64"/>
      <c r="B2383" s="65"/>
      <c r="C2383" s="65"/>
      <c r="D2383" s="65"/>
      <c r="E2383" s="65"/>
      <c r="F2383" s="65"/>
      <c r="G2383" s="65"/>
      <c r="H2383" s="65"/>
      <c r="J2383" s="17">
        <v>2</v>
      </c>
      <c r="K2383" s="17" t="str">
        <f>IF(J2383=7,A2068,IF(J2383&gt;7,K2382,""))</f>
        <v/>
      </c>
      <c r="L2383" s="18" t="str">
        <f t="shared" si="72"/>
        <v/>
      </c>
      <c r="M2383" s="19"/>
      <c r="N2383" s="19"/>
    </row>
    <row r="2384" spans="1:14" ht="15" x14ac:dyDescent="0.25">
      <c r="A2384"/>
      <c r="B2384"/>
      <c r="C2384"/>
      <c r="D2384"/>
      <c r="E2384"/>
      <c r="F2384"/>
      <c r="G2384"/>
      <c r="H2384"/>
      <c r="J2384" s="17">
        <v>3</v>
      </c>
      <c r="K2384" s="17" t="str">
        <f>IF(J2384=7,A2069,IF(J2384&gt;7,K2383,""))</f>
        <v/>
      </c>
      <c r="L2384" s="18" t="str">
        <f t="shared" si="72"/>
        <v/>
      </c>
      <c r="M2384" s="19"/>
      <c r="N2384" s="19"/>
    </row>
    <row r="2385" spans="1:14" ht="15" x14ac:dyDescent="0.25">
      <c r="A2385"/>
      <c r="B2385"/>
      <c r="C2385"/>
      <c r="D2385"/>
      <c r="E2385"/>
      <c r="F2385"/>
      <c r="G2385"/>
      <c r="H2385"/>
      <c r="J2385" s="17">
        <v>4</v>
      </c>
      <c r="K2385" s="17" t="str">
        <f>IF(J2385=7,A2070,IF(J2385&gt;7,K2384,""))</f>
        <v/>
      </c>
      <c r="L2385" s="18" t="str">
        <f t="shared" si="72"/>
        <v/>
      </c>
      <c r="M2385" s="19"/>
      <c r="N2385" s="19"/>
    </row>
    <row r="2386" spans="1:14" ht="15" customHeight="1" x14ac:dyDescent="0.25">
      <c r="A2386" s="21" t="s">
        <v>7</v>
      </c>
      <c r="B2386" s="22"/>
      <c r="C2386" s="22"/>
      <c r="D2386" s="22"/>
      <c r="E2386" s="22"/>
      <c r="F2386" s="22"/>
      <c r="G2386" s="22"/>
      <c r="H2386" s="22"/>
      <c r="J2386" s="17">
        <v>5</v>
      </c>
      <c r="K2386" s="17" t="str">
        <f>IF(J2386=7,A2071,IF(J2386&gt;7,K2385,""))</f>
        <v/>
      </c>
      <c r="L2386" s="18" t="str">
        <f t="shared" si="72"/>
        <v/>
      </c>
      <c r="M2386" s="19"/>
      <c r="N2386" s="19"/>
    </row>
    <row r="2387" spans="1:14" ht="15" x14ac:dyDescent="0.25">
      <c r="A2387" s="23" t="s">
        <v>8</v>
      </c>
      <c r="B2387" s="24"/>
      <c r="C2387" s="24"/>
      <c r="D2387" s="24"/>
      <c r="E2387" s="24"/>
      <c r="F2387" s="24"/>
      <c r="G2387" s="24"/>
      <c r="H2387" s="24"/>
      <c r="J2387" s="17">
        <v>6</v>
      </c>
      <c r="K2387" s="17" t="str">
        <f>IF(J2387=7,A2072,IF(J2387&gt;7,K2386,""))</f>
        <v/>
      </c>
      <c r="L2387" s="18" t="str">
        <f t="shared" si="72"/>
        <v/>
      </c>
      <c r="M2387" s="19"/>
      <c r="N2387" s="19"/>
    </row>
    <row r="2388" spans="1:14" ht="15" customHeight="1" x14ac:dyDescent="0.25">
      <c r="A2388" s="25" t="s">
        <v>118</v>
      </c>
      <c r="B2388" s="22"/>
      <c r="C2388" s="22"/>
      <c r="D2388" s="22"/>
      <c r="E2388" s="22"/>
      <c r="F2388" s="22"/>
      <c r="G2388" s="22"/>
      <c r="H2388" s="22"/>
      <c r="J2388" s="17">
        <v>7</v>
      </c>
      <c r="K2388" s="17" t="str">
        <f>IF(J2388=7,A2388,IF(J2388&gt;7,K2387,""))</f>
        <v>107-WA State Health Care Authority</v>
      </c>
      <c r="L2388" s="18" t="str">
        <f t="shared" si="72"/>
        <v>107</v>
      </c>
      <c r="M2388" s="19"/>
      <c r="N2388" s="19"/>
    </row>
    <row r="2389" spans="1:14" ht="15" x14ac:dyDescent="0.25">
      <c r="A2389" s="25"/>
      <c r="B2389" s="22"/>
      <c r="C2389" s="22"/>
      <c r="D2389" s="22"/>
      <c r="E2389" s="22"/>
      <c r="F2389" s="22"/>
      <c r="G2389" s="22"/>
      <c r="H2389" s="22"/>
      <c r="J2389" s="17">
        <v>8</v>
      </c>
      <c r="K2389" s="17" t="str">
        <f t="shared" ref="K2389:K2449" si="73">IF(J2389=7,A2074,IF(J2389&gt;7,K2388,""))</f>
        <v>107-WA State Health Care Authority</v>
      </c>
      <c r="L2389" s="18" t="str">
        <f t="shared" si="72"/>
        <v>107</v>
      </c>
      <c r="M2389" s="19"/>
      <c r="N2389" s="19"/>
    </row>
    <row r="2390" spans="1:14" ht="15" x14ac:dyDescent="0.25">
      <c r="A2390" s="26"/>
      <c r="B2390" s="27"/>
      <c r="C2390" s="94" t="s">
        <v>10</v>
      </c>
      <c r="D2390" s="95"/>
      <c r="E2390" s="94" t="s">
        <v>11</v>
      </c>
      <c r="F2390" s="95"/>
      <c r="G2390" s="28"/>
      <c r="H2390" s="28"/>
      <c r="J2390" s="17">
        <v>9</v>
      </c>
      <c r="K2390" s="17" t="str">
        <f t="shared" si="73"/>
        <v>107-WA State Health Care Authority</v>
      </c>
      <c r="L2390" s="18" t="str">
        <f t="shared" si="72"/>
        <v>107</v>
      </c>
      <c r="M2390" s="19"/>
      <c r="N2390" s="19"/>
    </row>
    <row r="2391" spans="1:14" ht="24" x14ac:dyDescent="0.2">
      <c r="A2391" s="29" t="s">
        <v>12</v>
      </c>
      <c r="B2391" s="30" t="s">
        <v>13</v>
      </c>
      <c r="C2391" s="31" t="s">
        <v>14</v>
      </c>
      <c r="D2391" s="32" t="s">
        <v>15</v>
      </c>
      <c r="E2391" s="31" t="s">
        <v>14</v>
      </c>
      <c r="F2391" s="32" t="s">
        <v>15</v>
      </c>
      <c r="G2391" s="33" t="s">
        <v>16</v>
      </c>
      <c r="H2391" s="33" t="s">
        <v>17</v>
      </c>
      <c r="J2391" s="17">
        <v>10</v>
      </c>
      <c r="K2391" s="17" t="str">
        <f t="shared" si="73"/>
        <v>107-WA State Health Care Authority</v>
      </c>
      <c r="L2391" s="18" t="str">
        <f t="shared" si="72"/>
        <v>107</v>
      </c>
      <c r="M2391" s="19"/>
      <c r="N2391" s="19"/>
    </row>
    <row r="2392" spans="1:14" ht="15" x14ac:dyDescent="0.25">
      <c r="A2392" s="35" t="s">
        <v>20</v>
      </c>
      <c r="B2392" s="36">
        <v>341.65657506133243</v>
      </c>
      <c r="C2392" s="37">
        <v>0</v>
      </c>
      <c r="D2392" s="37">
        <v>0</v>
      </c>
      <c r="E2392" s="38">
        <v>0</v>
      </c>
      <c r="F2392" s="37">
        <v>0</v>
      </c>
      <c r="G2392" s="39">
        <v>0</v>
      </c>
      <c r="H2392" s="40">
        <v>341.65657506133243</v>
      </c>
      <c r="J2392" s="17">
        <v>11</v>
      </c>
      <c r="K2392" s="17" t="str">
        <f t="shared" si="73"/>
        <v>107-WA State Health Care Authority</v>
      </c>
      <c r="L2392" s="18" t="str">
        <f t="shared" si="72"/>
        <v>107</v>
      </c>
      <c r="M2392" s="19" t="s">
        <v>21</v>
      </c>
      <c r="N2392" s="19"/>
    </row>
    <row r="2393" spans="1:14" ht="15" x14ac:dyDescent="0.25">
      <c r="A2393" s="42" t="s">
        <v>22</v>
      </c>
      <c r="B2393" s="36">
        <v>174.83949177197081</v>
      </c>
      <c r="C2393" s="37">
        <v>0</v>
      </c>
      <c r="D2393" s="37">
        <v>0</v>
      </c>
      <c r="E2393" s="38">
        <v>1</v>
      </c>
      <c r="F2393" s="37">
        <v>0</v>
      </c>
      <c r="G2393" s="39">
        <v>1</v>
      </c>
      <c r="H2393" s="40">
        <v>175.83949177197081</v>
      </c>
      <c r="J2393" s="17">
        <v>12</v>
      </c>
      <c r="K2393" s="17" t="str">
        <f t="shared" si="73"/>
        <v>107-WA State Health Care Authority</v>
      </c>
      <c r="L2393" s="18" t="str">
        <f t="shared" si="72"/>
        <v>107</v>
      </c>
      <c r="M2393" s="19"/>
      <c r="N2393" s="19"/>
    </row>
    <row r="2394" spans="1:14" ht="15" x14ac:dyDescent="0.25">
      <c r="A2394" s="42" t="s">
        <v>23</v>
      </c>
      <c r="B2394" s="36">
        <v>2261.9394094230888</v>
      </c>
      <c r="C2394" s="37">
        <v>-322</v>
      </c>
      <c r="D2394" s="37">
        <v>-247</v>
      </c>
      <c r="E2394" s="38">
        <v>1</v>
      </c>
      <c r="F2394" s="37">
        <v>9</v>
      </c>
      <c r="G2394" s="39">
        <v>-559</v>
      </c>
      <c r="H2394" s="40">
        <v>1702.9394094230888</v>
      </c>
      <c r="J2394" s="17">
        <v>13</v>
      </c>
      <c r="K2394" s="17" t="str">
        <f t="shared" si="73"/>
        <v>107-WA State Health Care Authority</v>
      </c>
      <c r="L2394" s="18" t="str">
        <f t="shared" si="72"/>
        <v>107</v>
      </c>
      <c r="M2394" s="19"/>
      <c r="N2394" s="19"/>
    </row>
    <row r="2395" spans="1:14" ht="15" customHeight="1" x14ac:dyDescent="0.25">
      <c r="A2395" s="42" t="s">
        <v>24</v>
      </c>
      <c r="B2395" s="36">
        <v>3944.022748450001</v>
      </c>
      <c r="C2395" s="37">
        <v>2</v>
      </c>
      <c r="D2395" s="37">
        <v>0</v>
      </c>
      <c r="E2395" s="38">
        <v>1</v>
      </c>
      <c r="F2395" s="37">
        <v>16</v>
      </c>
      <c r="G2395" s="39">
        <v>19</v>
      </c>
      <c r="H2395" s="40">
        <v>3963.022748450001</v>
      </c>
      <c r="J2395" s="17">
        <v>14</v>
      </c>
      <c r="K2395" s="17" t="str">
        <f t="shared" si="73"/>
        <v>107-WA State Health Care Authority</v>
      </c>
      <c r="L2395" s="18" t="str">
        <f t="shared" si="72"/>
        <v>107</v>
      </c>
      <c r="M2395" s="19"/>
      <c r="N2395" s="19"/>
    </row>
    <row r="2396" spans="1:14" ht="15" x14ac:dyDescent="0.25">
      <c r="A2396" s="42" t="s">
        <v>25</v>
      </c>
      <c r="B2396" s="36">
        <v>6682.1340847520005</v>
      </c>
      <c r="C2396" s="37">
        <v>5</v>
      </c>
      <c r="D2396" s="37">
        <v>4</v>
      </c>
      <c r="E2396" s="38">
        <v>2</v>
      </c>
      <c r="F2396" s="37">
        <v>17</v>
      </c>
      <c r="G2396" s="39">
        <v>28</v>
      </c>
      <c r="H2396" s="40">
        <v>6710.1340847520005</v>
      </c>
      <c r="J2396" s="17">
        <v>15</v>
      </c>
      <c r="K2396" s="17" t="str">
        <f t="shared" si="73"/>
        <v>107-WA State Health Care Authority</v>
      </c>
      <c r="L2396" s="18" t="str">
        <f t="shared" si="72"/>
        <v>107</v>
      </c>
      <c r="M2396" s="19"/>
      <c r="N2396" s="19"/>
    </row>
    <row r="2397" spans="1:14" ht="15" x14ac:dyDescent="0.25">
      <c r="A2397" s="42" t="s">
        <v>26</v>
      </c>
      <c r="B2397" s="36">
        <v>1223.323610443148</v>
      </c>
      <c r="C2397" s="37">
        <v>-32</v>
      </c>
      <c r="D2397" s="37">
        <v>-33</v>
      </c>
      <c r="E2397" s="38">
        <v>0</v>
      </c>
      <c r="F2397" s="37">
        <v>0</v>
      </c>
      <c r="G2397" s="39">
        <v>-65</v>
      </c>
      <c r="H2397" s="40">
        <v>1158.323610443148</v>
      </c>
      <c r="J2397" s="17">
        <v>16</v>
      </c>
      <c r="K2397" s="17" t="str">
        <f t="shared" si="73"/>
        <v>107-WA State Health Care Authority</v>
      </c>
      <c r="L2397" s="18" t="str">
        <f t="shared" si="72"/>
        <v>107</v>
      </c>
      <c r="M2397" s="19"/>
      <c r="N2397" s="19"/>
    </row>
    <row r="2398" spans="1:14" ht="15" x14ac:dyDescent="0.25">
      <c r="A2398" s="42" t="s">
        <v>27</v>
      </c>
      <c r="B2398" s="36">
        <v>215.1698680781729</v>
      </c>
      <c r="C2398" s="37">
        <v>0</v>
      </c>
      <c r="D2398" s="37">
        <v>0</v>
      </c>
      <c r="E2398" s="38">
        <v>0</v>
      </c>
      <c r="F2398" s="37">
        <v>0</v>
      </c>
      <c r="G2398" s="39">
        <v>0</v>
      </c>
      <c r="H2398" s="40">
        <v>215.1698680781729</v>
      </c>
      <c r="J2398" s="17">
        <v>17</v>
      </c>
      <c r="K2398" s="17" t="str">
        <f t="shared" si="73"/>
        <v>107-WA State Health Care Authority</v>
      </c>
      <c r="L2398" s="18" t="str">
        <f t="shared" si="72"/>
        <v>107</v>
      </c>
      <c r="M2398" s="19"/>
      <c r="N2398" s="19"/>
    </row>
    <row r="2399" spans="1:14" x14ac:dyDescent="0.2">
      <c r="A2399" s="43"/>
      <c r="B2399" s="36"/>
      <c r="C2399" s="37"/>
      <c r="D2399" s="37"/>
      <c r="E2399" s="38"/>
      <c r="F2399" s="37"/>
      <c r="G2399" s="39"/>
      <c r="H2399" s="40"/>
      <c r="J2399" s="17">
        <v>18</v>
      </c>
      <c r="K2399" s="17" t="str">
        <f t="shared" si="73"/>
        <v>107-WA State Health Care Authority</v>
      </c>
      <c r="L2399" s="18" t="str">
        <f t="shared" si="72"/>
        <v>107</v>
      </c>
      <c r="M2399" s="19"/>
      <c r="N2399" s="19"/>
    </row>
    <row r="2400" spans="1:14" x14ac:dyDescent="0.2">
      <c r="A2400" s="44"/>
      <c r="B2400" s="45">
        <v>14843.085787979715</v>
      </c>
      <c r="C2400" s="46">
        <v>-347</v>
      </c>
      <c r="D2400" s="46">
        <v>-276</v>
      </c>
      <c r="E2400" s="47">
        <v>5</v>
      </c>
      <c r="F2400" s="46">
        <v>42</v>
      </c>
      <c r="G2400" s="48">
        <v>-576</v>
      </c>
      <c r="H2400" s="49">
        <v>14267.085787979715</v>
      </c>
      <c r="J2400" s="17">
        <v>19</v>
      </c>
      <c r="K2400" s="17" t="str">
        <f t="shared" si="73"/>
        <v>107-WA State Health Care Authority</v>
      </c>
      <c r="L2400" s="18" t="str">
        <f t="shared" si="72"/>
        <v>107</v>
      </c>
      <c r="M2400" s="19"/>
      <c r="N2400" s="19"/>
    </row>
    <row r="2401" spans="1:14" x14ac:dyDescent="0.2">
      <c r="A2401" s="50"/>
      <c r="B2401" s="39"/>
      <c r="C2401" s="51"/>
      <c r="D2401" s="51"/>
      <c r="E2401" s="52"/>
      <c r="F2401" s="51"/>
      <c r="G2401" s="39"/>
      <c r="H2401" s="53"/>
      <c r="J2401" s="17">
        <v>20</v>
      </c>
      <c r="K2401" s="17" t="str">
        <f t="shared" si="73"/>
        <v>107-WA State Health Care Authority</v>
      </c>
      <c r="L2401" s="18" t="str">
        <f t="shared" si="72"/>
        <v>107</v>
      </c>
      <c r="M2401" s="19"/>
      <c r="N2401" s="19"/>
    </row>
    <row r="2402" spans="1:14" ht="15" customHeight="1" x14ac:dyDescent="0.25">
      <c r="A2402" s="42" t="s">
        <v>28</v>
      </c>
      <c r="B2402" s="36">
        <v>661.71716758265541</v>
      </c>
      <c r="C2402" s="37">
        <v>0</v>
      </c>
      <c r="D2402" s="37">
        <v>0</v>
      </c>
      <c r="E2402" s="38">
        <v>-723</v>
      </c>
      <c r="F2402" s="37">
        <v>767</v>
      </c>
      <c r="G2402" s="39">
        <v>44</v>
      </c>
      <c r="H2402" s="40">
        <v>705.71716758265541</v>
      </c>
      <c r="J2402" s="17">
        <v>21</v>
      </c>
      <c r="K2402" s="17" t="str">
        <f t="shared" si="73"/>
        <v>107-WA State Health Care Authority</v>
      </c>
      <c r="L2402" s="18" t="str">
        <f t="shared" si="72"/>
        <v>107</v>
      </c>
      <c r="M2402" s="19"/>
      <c r="N2402" s="19"/>
    </row>
    <row r="2403" spans="1:14" ht="15" x14ac:dyDescent="0.25">
      <c r="A2403" s="42" t="s">
        <v>29</v>
      </c>
      <c r="B2403" s="36">
        <v>1641.3359451310741</v>
      </c>
      <c r="C2403" s="37">
        <v>0</v>
      </c>
      <c r="D2403" s="37">
        <v>0</v>
      </c>
      <c r="E2403" s="38">
        <v>432</v>
      </c>
      <c r="F2403" s="37">
        <v>1372</v>
      </c>
      <c r="G2403" s="39">
        <v>1804</v>
      </c>
      <c r="H2403" s="40">
        <v>3445.3359451310744</v>
      </c>
      <c r="J2403" s="17">
        <v>22</v>
      </c>
      <c r="K2403" s="17" t="str">
        <f t="shared" si="73"/>
        <v>107-WA State Health Care Authority</v>
      </c>
      <c r="L2403" s="18" t="str">
        <f t="shared" si="72"/>
        <v>107</v>
      </c>
      <c r="M2403" s="19"/>
      <c r="N2403" s="19"/>
    </row>
    <row r="2404" spans="1:14" ht="15" x14ac:dyDescent="0.25">
      <c r="A2404" s="42" t="s">
        <v>30</v>
      </c>
      <c r="B2404" s="36">
        <v>1531.753079471468</v>
      </c>
      <c r="C2404" s="37">
        <v>2</v>
      </c>
      <c r="D2404" s="37">
        <v>0</v>
      </c>
      <c r="E2404" s="38">
        <v>1</v>
      </c>
      <c r="F2404" s="37">
        <v>8</v>
      </c>
      <c r="G2404" s="39">
        <v>11</v>
      </c>
      <c r="H2404" s="40">
        <v>1542.753079471468</v>
      </c>
      <c r="J2404" s="17">
        <v>23</v>
      </c>
      <c r="K2404" s="17" t="str">
        <f t="shared" si="73"/>
        <v>107-WA State Health Care Authority</v>
      </c>
      <c r="L2404" s="18" t="str">
        <f t="shared" si="72"/>
        <v>107</v>
      </c>
      <c r="M2404" s="19"/>
      <c r="N2404" s="19"/>
    </row>
    <row r="2405" spans="1:14" ht="15" x14ac:dyDescent="0.25">
      <c r="A2405" s="54"/>
      <c r="B2405" s="36"/>
      <c r="C2405" s="37"/>
      <c r="D2405" s="37"/>
      <c r="E2405" s="38"/>
      <c r="F2405" s="37"/>
      <c r="G2405" s="39"/>
      <c r="H2405" s="40"/>
      <c r="J2405" s="17">
        <v>24</v>
      </c>
      <c r="K2405" s="17" t="str">
        <f t="shared" si="73"/>
        <v>107-WA State Health Care Authority</v>
      </c>
      <c r="L2405" s="18" t="str">
        <f t="shared" si="72"/>
        <v>107</v>
      </c>
      <c r="M2405" s="19"/>
      <c r="N2405" s="19"/>
    </row>
    <row r="2406" spans="1:14" x14ac:dyDescent="0.2">
      <c r="A2406" s="44" t="s">
        <v>31</v>
      </c>
      <c r="B2406" s="45">
        <v>3834.8061921851977</v>
      </c>
      <c r="C2406" s="46">
        <v>2</v>
      </c>
      <c r="D2406" s="46">
        <v>0</v>
      </c>
      <c r="E2406" s="46">
        <v>-290</v>
      </c>
      <c r="F2406" s="46">
        <v>2147</v>
      </c>
      <c r="G2406" s="46">
        <v>1859</v>
      </c>
      <c r="H2406" s="49">
        <v>5693.8061921851986</v>
      </c>
      <c r="J2406" s="17">
        <v>25</v>
      </c>
      <c r="K2406" s="17" t="str">
        <f t="shared" si="73"/>
        <v>107-WA State Health Care Authority</v>
      </c>
      <c r="L2406" s="18" t="str">
        <f t="shared" si="72"/>
        <v>107</v>
      </c>
      <c r="M2406" s="19"/>
      <c r="N2406" s="19"/>
    </row>
    <row r="2407" spans="1:14" ht="15" customHeight="1" x14ac:dyDescent="0.25">
      <c r="A2407" s="54"/>
      <c r="B2407" s="36"/>
      <c r="C2407" s="37"/>
      <c r="D2407" s="37"/>
      <c r="E2407" s="38"/>
      <c r="F2407" s="37"/>
      <c r="G2407" s="39"/>
      <c r="H2407" s="40"/>
      <c r="J2407" s="17">
        <v>26</v>
      </c>
      <c r="K2407" s="17" t="str">
        <f t="shared" si="73"/>
        <v>107-WA State Health Care Authority</v>
      </c>
      <c r="L2407" s="18" t="str">
        <f t="shared" si="72"/>
        <v>107</v>
      </c>
      <c r="M2407" s="19"/>
      <c r="N2407" s="19"/>
    </row>
    <row r="2408" spans="1:14" ht="15" x14ac:dyDescent="0.25">
      <c r="A2408" s="54" t="s">
        <v>32</v>
      </c>
      <c r="B2408" s="36">
        <v>50.696319415131342</v>
      </c>
      <c r="C2408" s="37">
        <v>0</v>
      </c>
      <c r="D2408" s="37">
        <v>0</v>
      </c>
      <c r="E2408" s="38">
        <v>0</v>
      </c>
      <c r="F2408" s="37">
        <v>0</v>
      </c>
      <c r="G2408" s="39">
        <v>0</v>
      </c>
      <c r="H2408" s="40">
        <v>50.696319415131342</v>
      </c>
      <c r="J2408" s="17">
        <v>27</v>
      </c>
      <c r="K2408" s="17" t="str">
        <f t="shared" si="73"/>
        <v>107-WA State Health Care Authority</v>
      </c>
      <c r="L2408" s="18" t="str">
        <f t="shared" si="72"/>
        <v>107</v>
      </c>
      <c r="M2408" s="19" t="s">
        <v>33</v>
      </c>
      <c r="N2408" s="19"/>
    </row>
    <row r="2409" spans="1:14" ht="15" x14ac:dyDescent="0.25">
      <c r="A2409" s="54" t="s">
        <v>34</v>
      </c>
      <c r="B2409" s="36">
        <v>228.51996628819037</v>
      </c>
      <c r="C2409" s="37">
        <v>0</v>
      </c>
      <c r="D2409" s="37">
        <v>0</v>
      </c>
      <c r="E2409" s="38">
        <v>0</v>
      </c>
      <c r="F2409" s="37">
        <v>0</v>
      </c>
      <c r="G2409" s="39">
        <v>0</v>
      </c>
      <c r="H2409" s="40">
        <v>228.51996628819037</v>
      </c>
      <c r="J2409" s="17">
        <v>28</v>
      </c>
      <c r="K2409" s="17" t="str">
        <f t="shared" si="73"/>
        <v>107-WA State Health Care Authority</v>
      </c>
      <c r="L2409" s="18" t="str">
        <f t="shared" si="72"/>
        <v>107</v>
      </c>
      <c r="M2409" s="19" t="s">
        <v>35</v>
      </c>
      <c r="N2409" s="19"/>
    </row>
    <row r="2410" spans="1:14" ht="15" customHeight="1" x14ac:dyDescent="0.25">
      <c r="A2410" s="54" t="s">
        <v>36</v>
      </c>
      <c r="B2410" s="36">
        <v>80.438702635405036</v>
      </c>
      <c r="C2410" s="37">
        <v>0</v>
      </c>
      <c r="D2410" s="37">
        <v>0</v>
      </c>
      <c r="E2410" s="38">
        <v>0</v>
      </c>
      <c r="F2410" s="37">
        <v>0</v>
      </c>
      <c r="G2410" s="39">
        <v>0</v>
      </c>
      <c r="H2410" s="40">
        <v>80.438702635405036</v>
      </c>
      <c r="J2410" s="17">
        <v>29</v>
      </c>
      <c r="K2410" s="17" t="str">
        <f t="shared" si="73"/>
        <v>107-WA State Health Care Authority</v>
      </c>
      <c r="L2410" s="18" t="str">
        <f t="shared" si="72"/>
        <v>107</v>
      </c>
      <c r="M2410" s="19" t="s">
        <v>37</v>
      </c>
      <c r="N2410" s="19"/>
    </row>
    <row r="2411" spans="1:14" ht="15" x14ac:dyDescent="0.25">
      <c r="A2411" s="54" t="s">
        <v>38</v>
      </c>
      <c r="B2411" s="36">
        <v>5.5266768720285713</v>
      </c>
      <c r="C2411" s="37">
        <v>0</v>
      </c>
      <c r="D2411" s="37">
        <v>0</v>
      </c>
      <c r="E2411" s="38">
        <v>4</v>
      </c>
      <c r="F2411" s="37">
        <v>4</v>
      </c>
      <c r="G2411" s="39">
        <v>8</v>
      </c>
      <c r="H2411" s="40">
        <v>13.52667687202857</v>
      </c>
      <c r="J2411" s="17">
        <v>30</v>
      </c>
      <c r="K2411" s="17" t="str">
        <f t="shared" si="73"/>
        <v>107-WA State Health Care Authority</v>
      </c>
      <c r="L2411" s="18" t="str">
        <f t="shared" si="72"/>
        <v>107</v>
      </c>
      <c r="M2411" s="19" t="s">
        <v>39</v>
      </c>
      <c r="N2411" s="19"/>
    </row>
    <row r="2412" spans="1:14" ht="15" x14ac:dyDescent="0.25">
      <c r="A2412" s="54" t="s">
        <v>40</v>
      </c>
      <c r="B2412" s="36">
        <v>1942.726158559939</v>
      </c>
      <c r="C2412" s="37">
        <v>96</v>
      </c>
      <c r="D2412" s="37">
        <v>95</v>
      </c>
      <c r="E2412" s="38">
        <v>0</v>
      </c>
      <c r="F2412" s="37">
        <v>0</v>
      </c>
      <c r="G2412" s="39">
        <v>191</v>
      </c>
      <c r="H2412" s="40">
        <v>2133.726158559939</v>
      </c>
      <c r="J2412" s="17">
        <v>31</v>
      </c>
      <c r="K2412" s="17" t="str">
        <f t="shared" si="73"/>
        <v>107-WA State Health Care Authority</v>
      </c>
      <c r="L2412" s="18" t="str">
        <f t="shared" si="72"/>
        <v>107</v>
      </c>
      <c r="M2412" s="19" t="s">
        <v>41</v>
      </c>
      <c r="N2412" s="19"/>
    </row>
    <row r="2413" spans="1:14" ht="15" x14ac:dyDescent="0.25">
      <c r="A2413" s="54" t="s">
        <v>42</v>
      </c>
      <c r="B2413" s="36">
        <v>300.10919101605845</v>
      </c>
      <c r="C2413" s="37">
        <v>0</v>
      </c>
      <c r="D2413" s="37">
        <v>0</v>
      </c>
      <c r="E2413" s="38">
        <v>-149</v>
      </c>
      <c r="F2413" s="37">
        <v>-151</v>
      </c>
      <c r="G2413" s="39">
        <v>-300</v>
      </c>
      <c r="H2413" s="40">
        <v>0.10919101605844617</v>
      </c>
      <c r="J2413" s="17">
        <v>32</v>
      </c>
      <c r="K2413" s="17" t="str">
        <f t="shared" si="73"/>
        <v>107-WA State Health Care Authority</v>
      </c>
      <c r="L2413" s="18" t="str">
        <f t="shared" si="72"/>
        <v>107</v>
      </c>
      <c r="M2413" s="19" t="s">
        <v>43</v>
      </c>
      <c r="N2413" s="19"/>
    </row>
    <row r="2414" spans="1:14" ht="15" x14ac:dyDescent="0.25">
      <c r="A2414" s="54" t="s">
        <v>44</v>
      </c>
      <c r="B2414" s="36">
        <v>333.32180513565459</v>
      </c>
      <c r="C2414" s="37">
        <v>0</v>
      </c>
      <c r="D2414" s="37">
        <v>0</v>
      </c>
      <c r="E2414" s="38">
        <v>0</v>
      </c>
      <c r="F2414" s="37">
        <v>0</v>
      </c>
      <c r="G2414" s="39">
        <v>0</v>
      </c>
      <c r="H2414" s="40">
        <v>333.32180513565459</v>
      </c>
      <c r="J2414" s="17">
        <v>33</v>
      </c>
      <c r="K2414" s="17" t="str">
        <f t="shared" si="73"/>
        <v>107-WA State Health Care Authority</v>
      </c>
      <c r="L2414" s="18" t="str">
        <f t="shared" si="72"/>
        <v>107</v>
      </c>
      <c r="M2414" s="19" t="s">
        <v>45</v>
      </c>
      <c r="N2414" s="19"/>
    </row>
    <row r="2415" spans="1:14" ht="15" x14ac:dyDescent="0.25">
      <c r="A2415" s="54" t="s">
        <v>46</v>
      </c>
      <c r="B2415" s="36">
        <v>0</v>
      </c>
      <c r="C2415" s="37">
        <v>0</v>
      </c>
      <c r="D2415" s="37">
        <v>0</v>
      </c>
      <c r="E2415" s="38">
        <v>0</v>
      </c>
      <c r="F2415" s="37">
        <v>0</v>
      </c>
      <c r="G2415" s="39">
        <v>0</v>
      </c>
      <c r="H2415" s="40">
        <v>0</v>
      </c>
      <c r="J2415" s="17">
        <v>34</v>
      </c>
      <c r="K2415" s="17" t="str">
        <f t="shared" si="73"/>
        <v>107-WA State Health Care Authority</v>
      </c>
      <c r="L2415" s="18" t="str">
        <f t="shared" si="72"/>
        <v>107</v>
      </c>
      <c r="M2415" s="19" t="s">
        <v>47</v>
      </c>
      <c r="N2415" s="19"/>
    </row>
    <row r="2416" spans="1:14" ht="15" x14ac:dyDescent="0.25">
      <c r="A2416" s="54" t="s">
        <v>48</v>
      </c>
      <c r="B2416" s="36">
        <v>0</v>
      </c>
      <c r="C2416" s="37">
        <v>0</v>
      </c>
      <c r="D2416" s="37">
        <v>0</v>
      </c>
      <c r="E2416" s="38">
        <v>12</v>
      </c>
      <c r="F2416" s="37">
        <v>19</v>
      </c>
      <c r="G2416" s="39">
        <v>31</v>
      </c>
      <c r="H2416" s="40">
        <v>31</v>
      </c>
      <c r="J2416" s="17">
        <v>35</v>
      </c>
      <c r="K2416" s="17" t="str">
        <f t="shared" si="73"/>
        <v>107-WA State Health Care Authority</v>
      </c>
      <c r="L2416" s="18" t="str">
        <f t="shared" si="72"/>
        <v>107</v>
      </c>
      <c r="M2416" s="56" t="s">
        <v>49</v>
      </c>
      <c r="N2416" s="19"/>
    </row>
    <row r="2417" spans="1:14" ht="15" x14ac:dyDescent="0.25">
      <c r="A2417" s="54" t="s">
        <v>50</v>
      </c>
      <c r="B2417" s="36">
        <v>227.18398289035167</v>
      </c>
      <c r="C2417" s="37">
        <v>0</v>
      </c>
      <c r="D2417" s="37">
        <v>0</v>
      </c>
      <c r="E2417" s="38">
        <v>0</v>
      </c>
      <c r="F2417" s="37">
        <v>0</v>
      </c>
      <c r="G2417" s="39">
        <v>0</v>
      </c>
      <c r="H2417" s="40">
        <v>227.18398289035167</v>
      </c>
      <c r="J2417" s="17">
        <v>36</v>
      </c>
      <c r="K2417" s="17" t="str">
        <f t="shared" si="73"/>
        <v>107-WA State Health Care Authority</v>
      </c>
      <c r="L2417" s="18" t="str">
        <f t="shared" si="72"/>
        <v>107</v>
      </c>
      <c r="M2417" s="19" t="s">
        <v>51</v>
      </c>
      <c r="N2417" s="19"/>
    </row>
    <row r="2418" spans="1:14" ht="15" customHeight="1" x14ac:dyDescent="0.25">
      <c r="A2418" s="54" t="s">
        <v>52</v>
      </c>
      <c r="B2418" s="36">
        <v>0</v>
      </c>
      <c r="C2418" s="37">
        <v>0</v>
      </c>
      <c r="D2418" s="37">
        <v>0</v>
      </c>
      <c r="E2418" s="38">
        <v>29</v>
      </c>
      <c r="F2418" s="37">
        <v>30</v>
      </c>
      <c r="G2418" s="39">
        <v>59</v>
      </c>
      <c r="H2418" s="40">
        <v>59</v>
      </c>
      <c r="J2418" s="17">
        <v>37</v>
      </c>
      <c r="K2418" s="17" t="str">
        <f t="shared" si="73"/>
        <v>107-WA State Health Care Authority</v>
      </c>
      <c r="L2418" s="18" t="str">
        <f t="shared" si="72"/>
        <v>107</v>
      </c>
      <c r="M2418" s="56" t="s">
        <v>53</v>
      </c>
      <c r="N2418" s="19"/>
    </row>
    <row r="2419" spans="1:14" ht="15" x14ac:dyDescent="0.25">
      <c r="A2419" s="54" t="s">
        <v>54</v>
      </c>
      <c r="B2419" s="36">
        <v>508.10184577948166</v>
      </c>
      <c r="C2419" s="37">
        <v>0</v>
      </c>
      <c r="D2419" s="37">
        <v>0</v>
      </c>
      <c r="E2419" s="38">
        <v>0</v>
      </c>
      <c r="F2419" s="37">
        <v>0</v>
      </c>
      <c r="G2419" s="39">
        <v>0</v>
      </c>
      <c r="H2419" s="40">
        <v>508.10184577948166</v>
      </c>
      <c r="J2419" s="17">
        <v>38</v>
      </c>
      <c r="K2419" s="17" t="str">
        <f t="shared" si="73"/>
        <v>107-WA State Health Care Authority</v>
      </c>
      <c r="L2419" s="18" t="str">
        <f t="shared" si="72"/>
        <v>107</v>
      </c>
      <c r="M2419" s="19" t="s">
        <v>55</v>
      </c>
      <c r="N2419" s="19"/>
    </row>
    <row r="2420" spans="1:14" ht="15" x14ac:dyDescent="0.25">
      <c r="A2420" s="54" t="s">
        <v>56</v>
      </c>
      <c r="B2420" s="36">
        <v>0</v>
      </c>
      <c r="C2420" s="37">
        <v>0</v>
      </c>
      <c r="D2420" s="37">
        <v>0</v>
      </c>
      <c r="E2420" s="38">
        <v>0</v>
      </c>
      <c r="F2420" s="37">
        <v>0</v>
      </c>
      <c r="G2420" s="39">
        <v>0</v>
      </c>
      <c r="H2420" s="40">
        <v>0</v>
      </c>
      <c r="J2420" s="17">
        <v>39</v>
      </c>
      <c r="K2420" s="17" t="str">
        <f t="shared" si="73"/>
        <v>107-WA State Health Care Authority</v>
      </c>
      <c r="L2420" s="18" t="str">
        <f t="shared" si="72"/>
        <v>107</v>
      </c>
      <c r="M2420" s="19" t="s">
        <v>57</v>
      </c>
      <c r="N2420" s="19"/>
    </row>
    <row r="2421" spans="1:14" ht="15" x14ac:dyDescent="0.25">
      <c r="A2421" s="54" t="s">
        <v>58</v>
      </c>
      <c r="B2421" s="36">
        <v>872.12455572179147</v>
      </c>
      <c r="C2421" s="37">
        <v>0</v>
      </c>
      <c r="D2421" s="37">
        <v>0</v>
      </c>
      <c r="E2421" s="38">
        <v>27</v>
      </c>
      <c r="F2421" s="37">
        <v>44</v>
      </c>
      <c r="G2421" s="39">
        <v>71</v>
      </c>
      <c r="H2421" s="40">
        <v>943.12455572179147</v>
      </c>
      <c r="J2421" s="17">
        <v>40</v>
      </c>
      <c r="K2421" s="17" t="str">
        <f t="shared" si="73"/>
        <v>107-WA State Health Care Authority</v>
      </c>
      <c r="L2421" s="18" t="str">
        <f t="shared" si="72"/>
        <v>107</v>
      </c>
      <c r="M2421" s="19" t="s">
        <v>59</v>
      </c>
      <c r="N2421" s="19"/>
    </row>
    <row r="2422" spans="1:14" ht="15" customHeight="1" x14ac:dyDescent="0.25">
      <c r="A2422" s="54" t="s">
        <v>60</v>
      </c>
      <c r="B2422" s="36">
        <v>0</v>
      </c>
      <c r="C2422" s="37">
        <v>0</v>
      </c>
      <c r="D2422" s="37">
        <v>0</v>
      </c>
      <c r="E2422" s="38">
        <v>28</v>
      </c>
      <c r="F2422" s="37">
        <v>28</v>
      </c>
      <c r="G2422" s="39">
        <v>56</v>
      </c>
      <c r="H2422" s="40">
        <v>56</v>
      </c>
      <c r="J2422" s="17">
        <v>41</v>
      </c>
      <c r="K2422" s="17" t="str">
        <f t="shared" si="73"/>
        <v>107-WA State Health Care Authority</v>
      </c>
      <c r="L2422" s="18" t="str">
        <f t="shared" si="72"/>
        <v>107</v>
      </c>
      <c r="M2422" s="56" t="s">
        <v>61</v>
      </c>
      <c r="N2422" s="19"/>
    </row>
    <row r="2423" spans="1:14" ht="15" x14ac:dyDescent="0.25">
      <c r="A2423" s="54" t="s">
        <v>62</v>
      </c>
      <c r="B2423" s="36">
        <v>0</v>
      </c>
      <c r="C2423" s="37">
        <v>0</v>
      </c>
      <c r="D2423" s="37">
        <v>0</v>
      </c>
      <c r="E2423" s="38">
        <v>102</v>
      </c>
      <c r="F2423" s="37">
        <v>106</v>
      </c>
      <c r="G2423" s="39">
        <v>208</v>
      </c>
      <c r="H2423" s="40">
        <v>208</v>
      </c>
      <c r="J2423" s="17">
        <v>42</v>
      </c>
      <c r="K2423" s="17" t="str">
        <f t="shared" si="73"/>
        <v>107-WA State Health Care Authority</v>
      </c>
      <c r="L2423" s="18" t="str">
        <f t="shared" si="72"/>
        <v>107</v>
      </c>
      <c r="M2423" s="56" t="s">
        <v>63</v>
      </c>
      <c r="N2423" s="19"/>
    </row>
    <row r="2424" spans="1:14" x14ac:dyDescent="0.2">
      <c r="A2424" s="43"/>
      <c r="B2424" s="36"/>
      <c r="C2424" s="37"/>
      <c r="D2424" s="37"/>
      <c r="E2424" s="38"/>
      <c r="F2424" s="37"/>
      <c r="G2424" s="39"/>
      <c r="H2424" s="40"/>
      <c r="J2424" s="17">
        <v>43</v>
      </c>
      <c r="K2424" s="17" t="str">
        <f t="shared" si="73"/>
        <v>107-WA State Health Care Authority</v>
      </c>
      <c r="L2424" s="18" t="str">
        <f t="shared" si="72"/>
        <v>107</v>
      </c>
      <c r="M2424" s="19"/>
      <c r="N2424" s="19"/>
    </row>
    <row r="2425" spans="1:14" x14ac:dyDescent="0.2">
      <c r="A2425" s="44" t="s">
        <v>64</v>
      </c>
      <c r="B2425" s="45">
        <v>4548.7492043140319</v>
      </c>
      <c r="C2425" s="46">
        <v>96</v>
      </c>
      <c r="D2425" s="46">
        <v>95</v>
      </c>
      <c r="E2425" s="47">
        <v>53</v>
      </c>
      <c r="F2425" s="46">
        <v>80</v>
      </c>
      <c r="G2425" s="48">
        <v>324</v>
      </c>
      <c r="H2425" s="49">
        <v>4872.7492043140319</v>
      </c>
      <c r="J2425" s="17">
        <v>44</v>
      </c>
      <c r="K2425" s="17" t="str">
        <f t="shared" si="73"/>
        <v>107-WA State Health Care Authority</v>
      </c>
      <c r="L2425" s="18" t="str">
        <f t="shared" si="72"/>
        <v>107</v>
      </c>
      <c r="M2425" s="19"/>
      <c r="N2425" s="19"/>
    </row>
    <row r="2426" spans="1:14" x14ac:dyDescent="0.2">
      <c r="A2426" s="57"/>
      <c r="B2426" s="39"/>
      <c r="C2426" s="51"/>
      <c r="D2426" s="51"/>
      <c r="E2426" s="52"/>
      <c r="F2426" s="51"/>
      <c r="G2426" s="39"/>
      <c r="H2426" s="53"/>
      <c r="J2426" s="17">
        <v>45</v>
      </c>
      <c r="K2426" s="17" t="str">
        <f t="shared" si="73"/>
        <v>107-WA State Health Care Authority</v>
      </c>
      <c r="L2426" s="18" t="str">
        <f t="shared" si="72"/>
        <v>107</v>
      </c>
      <c r="M2426" s="19"/>
      <c r="N2426" s="19"/>
    </row>
    <row r="2427" spans="1:14" ht="15" x14ac:dyDescent="0.25">
      <c r="A2427" s="54" t="s">
        <v>65</v>
      </c>
      <c r="B2427" s="36">
        <v>11.398596227100901</v>
      </c>
      <c r="C2427" s="37">
        <v>0</v>
      </c>
      <c r="D2427" s="37">
        <v>0</v>
      </c>
      <c r="E2427" s="38">
        <v>0</v>
      </c>
      <c r="F2427" s="37">
        <v>0</v>
      </c>
      <c r="G2427" s="39">
        <v>0</v>
      </c>
      <c r="H2427" s="40">
        <v>11.398596227100901</v>
      </c>
      <c r="J2427" s="17">
        <v>46</v>
      </c>
      <c r="K2427" s="17" t="str">
        <f t="shared" si="73"/>
        <v>107-WA State Health Care Authority</v>
      </c>
      <c r="L2427" s="18" t="str">
        <f t="shared" si="72"/>
        <v>107</v>
      </c>
      <c r="M2427" s="19"/>
      <c r="N2427" s="19"/>
    </row>
    <row r="2428" spans="1:14" ht="15" x14ac:dyDescent="0.25">
      <c r="A2428" s="54" t="s">
        <v>66</v>
      </c>
      <c r="B2428" s="36">
        <v>0</v>
      </c>
      <c r="C2428" s="37">
        <v>0</v>
      </c>
      <c r="D2428" s="37">
        <v>0</v>
      </c>
      <c r="E2428" s="38">
        <v>0</v>
      </c>
      <c r="F2428" s="37">
        <v>0</v>
      </c>
      <c r="G2428" s="39">
        <v>0</v>
      </c>
      <c r="H2428" s="40">
        <v>0</v>
      </c>
      <c r="J2428" s="17">
        <v>47</v>
      </c>
      <c r="K2428" s="17" t="str">
        <f t="shared" si="73"/>
        <v>107-WA State Health Care Authority</v>
      </c>
      <c r="L2428" s="18" t="str">
        <f t="shared" si="72"/>
        <v>107</v>
      </c>
      <c r="M2428" s="19"/>
      <c r="N2428" s="19"/>
    </row>
    <row r="2429" spans="1:14" ht="15" customHeight="1" x14ac:dyDescent="0.25">
      <c r="A2429" s="54" t="s">
        <v>67</v>
      </c>
      <c r="B2429" s="36">
        <v>0</v>
      </c>
      <c r="C2429" s="37">
        <v>0</v>
      </c>
      <c r="D2429" s="37">
        <v>0</v>
      </c>
      <c r="E2429" s="38">
        <v>0</v>
      </c>
      <c r="F2429" s="37">
        <v>0</v>
      </c>
      <c r="G2429" s="39">
        <v>0</v>
      </c>
      <c r="H2429" s="40">
        <v>0</v>
      </c>
      <c r="J2429" s="17">
        <v>48</v>
      </c>
      <c r="K2429" s="17" t="str">
        <f t="shared" si="73"/>
        <v>107-WA State Health Care Authority</v>
      </c>
      <c r="L2429" s="18" t="str">
        <f t="shared" si="72"/>
        <v>107</v>
      </c>
      <c r="M2429" s="19"/>
      <c r="N2429" s="19"/>
    </row>
    <row r="2430" spans="1:14" ht="15" x14ac:dyDescent="0.25">
      <c r="A2430" s="54" t="s">
        <v>68</v>
      </c>
      <c r="B2430" s="36">
        <v>27.708078802687844</v>
      </c>
      <c r="C2430" s="37">
        <v>0</v>
      </c>
      <c r="D2430" s="37">
        <v>0</v>
      </c>
      <c r="E2430" s="38">
        <v>0</v>
      </c>
      <c r="F2430" s="37">
        <v>0</v>
      </c>
      <c r="G2430" s="39">
        <v>0</v>
      </c>
      <c r="H2430" s="40">
        <v>27.708078802687844</v>
      </c>
      <c r="J2430" s="17">
        <v>49</v>
      </c>
      <c r="K2430" s="17" t="str">
        <f t="shared" si="73"/>
        <v>107-WA State Health Care Authority</v>
      </c>
      <c r="L2430" s="18" t="str">
        <f t="shared" si="72"/>
        <v>107</v>
      </c>
      <c r="M2430" s="19"/>
      <c r="N2430" s="19"/>
    </row>
    <row r="2431" spans="1:14" ht="15" x14ac:dyDescent="0.25">
      <c r="A2431" s="54" t="s">
        <v>69</v>
      </c>
      <c r="B2431" s="36">
        <v>0</v>
      </c>
      <c r="C2431" s="37">
        <v>0</v>
      </c>
      <c r="D2431" s="37">
        <v>0</v>
      </c>
      <c r="E2431" s="38">
        <v>0</v>
      </c>
      <c r="F2431" s="37">
        <v>0</v>
      </c>
      <c r="G2431" s="39">
        <v>0</v>
      </c>
      <c r="H2431" s="40">
        <v>0</v>
      </c>
      <c r="J2431" s="17">
        <v>50</v>
      </c>
      <c r="K2431" s="17" t="str">
        <f t="shared" si="73"/>
        <v>107-WA State Health Care Authority</v>
      </c>
      <c r="L2431" s="18" t="str">
        <f t="shared" ref="L2431:L2503" si="74">LEFT(K2431,3)</f>
        <v>107</v>
      </c>
      <c r="M2431" s="19"/>
      <c r="N2431" s="19"/>
    </row>
    <row r="2432" spans="1:14" ht="15" x14ac:dyDescent="0.25">
      <c r="A2432" s="54" t="s">
        <v>70</v>
      </c>
      <c r="B2432" s="36">
        <v>126.65942402833377</v>
      </c>
      <c r="C2432" s="37">
        <v>0</v>
      </c>
      <c r="D2432" s="37">
        <v>0</v>
      </c>
      <c r="E2432" s="38">
        <v>0</v>
      </c>
      <c r="F2432" s="37">
        <v>0</v>
      </c>
      <c r="G2432" s="39">
        <v>0</v>
      </c>
      <c r="H2432" s="40">
        <v>126.65942402833377</v>
      </c>
      <c r="J2432" s="17">
        <v>51</v>
      </c>
      <c r="K2432" s="17" t="str">
        <f t="shared" si="73"/>
        <v>107-WA State Health Care Authority</v>
      </c>
      <c r="L2432" s="18" t="str">
        <f t="shared" si="74"/>
        <v>107</v>
      </c>
      <c r="M2432" s="19"/>
      <c r="N2432" s="19"/>
    </row>
    <row r="2433" spans="1:14" ht="15" x14ac:dyDescent="0.25">
      <c r="A2433" s="54" t="s">
        <v>71</v>
      </c>
      <c r="B2433" s="36">
        <v>1.4375E-15</v>
      </c>
      <c r="C2433" s="37">
        <v>0</v>
      </c>
      <c r="D2433" s="37">
        <v>0</v>
      </c>
      <c r="E2433" s="38">
        <v>0</v>
      </c>
      <c r="F2433" s="37">
        <v>0</v>
      </c>
      <c r="G2433" s="39">
        <v>0</v>
      </c>
      <c r="H2433" s="40">
        <v>1.4375E-15</v>
      </c>
      <c r="J2433" s="17">
        <v>52</v>
      </c>
      <c r="K2433" s="17" t="str">
        <f t="shared" si="73"/>
        <v>107-WA State Health Care Authority</v>
      </c>
      <c r="L2433" s="18" t="str">
        <f t="shared" si="74"/>
        <v>107</v>
      </c>
      <c r="M2433" s="19"/>
      <c r="N2433" s="19"/>
    </row>
    <row r="2434" spans="1:14" ht="15" x14ac:dyDescent="0.25">
      <c r="A2434" s="54" t="s">
        <v>72</v>
      </c>
      <c r="B2434" s="36">
        <v>31.076511912034206</v>
      </c>
      <c r="C2434" s="37">
        <v>0</v>
      </c>
      <c r="D2434" s="37">
        <v>0</v>
      </c>
      <c r="E2434" s="38">
        <v>0</v>
      </c>
      <c r="F2434" s="37">
        <v>0</v>
      </c>
      <c r="G2434" s="39">
        <v>0</v>
      </c>
      <c r="H2434" s="40">
        <v>31.076511912034206</v>
      </c>
      <c r="J2434" s="17">
        <v>53</v>
      </c>
      <c r="K2434" s="17" t="str">
        <f t="shared" si="73"/>
        <v>107-WA State Health Care Authority</v>
      </c>
      <c r="L2434" s="18" t="str">
        <f t="shared" si="74"/>
        <v>107</v>
      </c>
      <c r="M2434" s="19"/>
      <c r="N2434" s="19"/>
    </row>
    <row r="2435" spans="1:14" ht="15" x14ac:dyDescent="0.25">
      <c r="A2435" s="54" t="s">
        <v>73</v>
      </c>
      <c r="B2435" s="36">
        <v>180.89577319855994</v>
      </c>
      <c r="C2435" s="37">
        <v>0</v>
      </c>
      <c r="D2435" s="37">
        <v>0</v>
      </c>
      <c r="E2435" s="38">
        <v>0</v>
      </c>
      <c r="F2435" s="37">
        <v>0</v>
      </c>
      <c r="G2435" s="39">
        <v>0</v>
      </c>
      <c r="H2435" s="40">
        <v>180.89577319855994</v>
      </c>
      <c r="J2435" s="17">
        <v>54</v>
      </c>
      <c r="K2435" s="17" t="str">
        <f t="shared" si="73"/>
        <v>107-WA State Health Care Authority</v>
      </c>
      <c r="L2435" s="18" t="str">
        <f t="shared" si="74"/>
        <v>107</v>
      </c>
      <c r="M2435" s="19"/>
      <c r="N2435" s="19"/>
    </row>
    <row r="2436" spans="1:14" ht="15" x14ac:dyDescent="0.25">
      <c r="A2436" s="54" t="s">
        <v>74</v>
      </c>
      <c r="B2436" s="36">
        <v>556.98671350030531</v>
      </c>
      <c r="C2436" s="37">
        <v>1</v>
      </c>
      <c r="D2436" s="37">
        <v>-22</v>
      </c>
      <c r="E2436" s="38">
        <v>10</v>
      </c>
      <c r="F2436" s="37">
        <v>15</v>
      </c>
      <c r="G2436" s="39">
        <v>4</v>
      </c>
      <c r="H2436" s="40">
        <v>560.98671350030531</v>
      </c>
      <c r="J2436" s="17">
        <v>55</v>
      </c>
      <c r="K2436" s="17" t="str">
        <f t="shared" si="73"/>
        <v>107-WA State Health Care Authority</v>
      </c>
      <c r="L2436" s="18" t="str">
        <f t="shared" si="74"/>
        <v>107</v>
      </c>
      <c r="M2436" s="19"/>
      <c r="N2436" s="19"/>
    </row>
    <row r="2437" spans="1:14" ht="15" x14ac:dyDescent="0.25">
      <c r="A2437" s="54" t="s">
        <v>75</v>
      </c>
      <c r="B2437" s="36">
        <v>126.86720821486151</v>
      </c>
      <c r="C2437" s="37">
        <v>0</v>
      </c>
      <c r="D2437" s="37">
        <v>0</v>
      </c>
      <c r="E2437" s="38">
        <v>19</v>
      </c>
      <c r="F2437" s="37">
        <v>20</v>
      </c>
      <c r="G2437" s="39">
        <v>39</v>
      </c>
      <c r="H2437" s="40">
        <v>165.86720821486151</v>
      </c>
      <c r="J2437" s="17">
        <v>56</v>
      </c>
      <c r="K2437" s="17" t="str">
        <f t="shared" si="73"/>
        <v>107-WA State Health Care Authority</v>
      </c>
      <c r="L2437" s="18" t="str">
        <f t="shared" si="74"/>
        <v>107</v>
      </c>
      <c r="M2437" s="19"/>
      <c r="N2437" s="19"/>
    </row>
    <row r="2438" spans="1:14" ht="15" x14ac:dyDescent="0.25">
      <c r="A2438" s="54" t="s">
        <v>76</v>
      </c>
      <c r="B2438" s="36">
        <v>4.0600787544451391</v>
      </c>
      <c r="C2438" s="37">
        <v>0</v>
      </c>
      <c r="D2438" s="37">
        <v>0</v>
      </c>
      <c r="E2438" s="38">
        <v>0</v>
      </c>
      <c r="F2438" s="37">
        <v>0</v>
      </c>
      <c r="G2438" s="39">
        <v>0</v>
      </c>
      <c r="H2438" s="40">
        <v>4.0600787544451391</v>
      </c>
      <c r="J2438" s="17">
        <v>57</v>
      </c>
      <c r="K2438" s="17" t="str">
        <f t="shared" si="73"/>
        <v>107-WA State Health Care Authority</v>
      </c>
      <c r="L2438" s="18" t="str">
        <f t="shared" si="74"/>
        <v>107</v>
      </c>
      <c r="M2438" s="19"/>
      <c r="N2438" s="19"/>
    </row>
    <row r="2439" spans="1:14" ht="15" x14ac:dyDescent="0.25">
      <c r="A2439" s="54" t="s">
        <v>77</v>
      </c>
      <c r="B2439" s="36">
        <v>359.39671960023173</v>
      </c>
      <c r="C2439" s="37">
        <v>0</v>
      </c>
      <c r="D2439" s="37">
        <v>0</v>
      </c>
      <c r="E2439" s="38">
        <v>0</v>
      </c>
      <c r="F2439" s="37">
        <v>0</v>
      </c>
      <c r="G2439" s="39">
        <v>0</v>
      </c>
      <c r="H2439" s="40">
        <v>359.39671960023173</v>
      </c>
      <c r="J2439" s="17">
        <v>58</v>
      </c>
      <c r="K2439" s="17" t="str">
        <f t="shared" si="73"/>
        <v>107-WA State Health Care Authority</v>
      </c>
      <c r="L2439" s="18" t="str">
        <f t="shared" si="74"/>
        <v>107</v>
      </c>
      <c r="M2439" s="19"/>
      <c r="N2439" s="19"/>
    </row>
    <row r="2440" spans="1:14" ht="15" x14ac:dyDescent="0.25">
      <c r="A2440" s="54" t="s">
        <v>78</v>
      </c>
      <c r="B2440" s="36">
        <v>0</v>
      </c>
      <c r="C2440" s="37">
        <v>0</v>
      </c>
      <c r="D2440" s="37">
        <v>0</v>
      </c>
      <c r="E2440" s="38">
        <v>0</v>
      </c>
      <c r="F2440" s="37">
        <v>0</v>
      </c>
      <c r="G2440" s="39">
        <v>0</v>
      </c>
      <c r="H2440" s="40">
        <v>0</v>
      </c>
      <c r="J2440" s="17">
        <v>59</v>
      </c>
      <c r="K2440" s="17" t="str">
        <f t="shared" si="73"/>
        <v>107-WA State Health Care Authority</v>
      </c>
      <c r="L2440" s="18" t="str">
        <f t="shared" si="74"/>
        <v>107</v>
      </c>
      <c r="M2440" s="19"/>
      <c r="N2440" s="19"/>
    </row>
    <row r="2441" spans="1:14" ht="15" x14ac:dyDescent="0.25">
      <c r="A2441" s="54" t="s">
        <v>79</v>
      </c>
      <c r="B2441" s="36">
        <v>0</v>
      </c>
      <c r="C2441" s="37">
        <v>0</v>
      </c>
      <c r="D2441" s="37">
        <v>0</v>
      </c>
      <c r="E2441" s="38">
        <v>0</v>
      </c>
      <c r="F2441" s="37">
        <v>0</v>
      </c>
      <c r="G2441" s="39">
        <v>0</v>
      </c>
      <c r="H2441" s="40">
        <v>0</v>
      </c>
      <c r="J2441" s="17">
        <v>60</v>
      </c>
      <c r="K2441" s="17" t="str">
        <f t="shared" si="73"/>
        <v>107-WA State Health Care Authority</v>
      </c>
      <c r="L2441" s="18" t="str">
        <f t="shared" si="74"/>
        <v>107</v>
      </c>
      <c r="M2441" s="19"/>
      <c r="N2441" s="19"/>
    </row>
    <row r="2442" spans="1:14" ht="15" x14ac:dyDescent="0.25">
      <c r="A2442" s="54"/>
      <c r="B2442" s="36"/>
      <c r="C2442" s="37"/>
      <c r="D2442" s="37"/>
      <c r="E2442" s="38"/>
      <c r="F2442" s="37"/>
      <c r="G2442" s="39"/>
      <c r="H2442" s="40"/>
      <c r="J2442" s="17">
        <v>61</v>
      </c>
      <c r="K2442" s="17" t="str">
        <f t="shared" si="73"/>
        <v>107-WA State Health Care Authority</v>
      </c>
      <c r="L2442" s="18" t="str">
        <f t="shared" si="74"/>
        <v>107</v>
      </c>
      <c r="M2442" s="19"/>
      <c r="N2442" s="19"/>
    </row>
    <row r="2443" spans="1:14" x14ac:dyDescent="0.2">
      <c r="A2443" s="44" t="s">
        <v>80</v>
      </c>
      <c r="B2443" s="45">
        <v>1425.0491042385604</v>
      </c>
      <c r="C2443" s="46">
        <v>1</v>
      </c>
      <c r="D2443" s="46">
        <v>-22</v>
      </c>
      <c r="E2443" s="47">
        <v>29</v>
      </c>
      <c r="F2443" s="46">
        <v>35</v>
      </c>
      <c r="G2443" s="48">
        <v>43</v>
      </c>
      <c r="H2443" s="49">
        <v>1468.0491042385604</v>
      </c>
      <c r="J2443" s="17">
        <v>62</v>
      </c>
      <c r="K2443" s="17" t="str">
        <f t="shared" si="73"/>
        <v>107-WA State Health Care Authority</v>
      </c>
      <c r="L2443" s="18" t="str">
        <f t="shared" si="74"/>
        <v>107</v>
      </c>
      <c r="M2443" s="19"/>
      <c r="N2443" s="19"/>
    </row>
    <row r="2444" spans="1:14" ht="15" x14ac:dyDescent="0.25">
      <c r="A2444" s="54"/>
      <c r="B2444" s="36"/>
      <c r="C2444" s="37"/>
      <c r="D2444" s="37"/>
      <c r="E2444" s="38"/>
      <c r="F2444" s="37"/>
      <c r="G2444" s="39"/>
      <c r="H2444" s="40"/>
      <c r="J2444" s="17">
        <v>63</v>
      </c>
      <c r="K2444" s="17" t="str">
        <f t="shared" si="73"/>
        <v>107-WA State Health Care Authority</v>
      </c>
      <c r="L2444" s="18" t="str">
        <f t="shared" si="74"/>
        <v>107</v>
      </c>
      <c r="M2444" s="19"/>
      <c r="N2444" s="19"/>
    </row>
    <row r="2445" spans="1:14" ht="15" x14ac:dyDescent="0.25">
      <c r="A2445" s="54" t="s">
        <v>81</v>
      </c>
      <c r="B2445" s="36">
        <v>385.85758039598568</v>
      </c>
      <c r="C2445" s="37">
        <v>0</v>
      </c>
      <c r="D2445" s="37">
        <v>0</v>
      </c>
      <c r="E2445" s="38">
        <v>4</v>
      </c>
      <c r="F2445" s="37">
        <v>8</v>
      </c>
      <c r="G2445" s="39">
        <v>12</v>
      </c>
      <c r="H2445" s="40">
        <v>397.85758039598568</v>
      </c>
      <c r="J2445" s="17">
        <v>64</v>
      </c>
      <c r="K2445" s="17" t="str">
        <f t="shared" si="73"/>
        <v>107-WA State Health Care Authority</v>
      </c>
      <c r="L2445" s="18" t="str">
        <f t="shared" si="74"/>
        <v>107</v>
      </c>
      <c r="M2445" s="19"/>
      <c r="N2445" s="19"/>
    </row>
    <row r="2446" spans="1:14" ht="15" customHeight="1" x14ac:dyDescent="0.2">
      <c r="A2446" s="44" t="s">
        <v>82</v>
      </c>
      <c r="B2446" s="45">
        <v>385.85758039598568</v>
      </c>
      <c r="C2446" s="46">
        <v>0</v>
      </c>
      <c r="D2446" s="46">
        <v>0</v>
      </c>
      <c r="E2446" s="47">
        <v>4</v>
      </c>
      <c r="F2446" s="46">
        <v>8</v>
      </c>
      <c r="G2446" s="48">
        <v>12</v>
      </c>
      <c r="H2446" s="49">
        <v>397.85758039598568</v>
      </c>
      <c r="J2446" s="17">
        <v>65</v>
      </c>
      <c r="K2446" s="17" t="str">
        <f t="shared" si="73"/>
        <v>107-WA State Health Care Authority</v>
      </c>
      <c r="L2446" s="18" t="str">
        <f t="shared" si="74"/>
        <v>107</v>
      </c>
      <c r="M2446" s="19"/>
      <c r="N2446" s="19"/>
    </row>
    <row r="2447" spans="1:14" ht="15" x14ac:dyDescent="0.25">
      <c r="A2447" s="54"/>
      <c r="B2447" s="54"/>
      <c r="C2447" s="54"/>
      <c r="D2447" s="54"/>
      <c r="E2447" s="54"/>
      <c r="F2447" s="54"/>
      <c r="G2447" s="54"/>
      <c r="H2447" s="54"/>
      <c r="J2447" s="17">
        <v>66</v>
      </c>
      <c r="K2447" s="17" t="str">
        <f t="shared" si="73"/>
        <v>107-WA State Health Care Authority</v>
      </c>
      <c r="L2447" s="18" t="str">
        <f t="shared" si="74"/>
        <v>107</v>
      </c>
      <c r="M2447" s="19"/>
      <c r="N2447" s="19"/>
    </row>
    <row r="2448" spans="1:14" ht="15" customHeight="1" x14ac:dyDescent="0.2">
      <c r="A2448" s="58"/>
      <c r="B2448" s="39"/>
      <c r="C2448" s="51"/>
      <c r="D2448" s="51"/>
      <c r="E2448" s="52"/>
      <c r="F2448" s="51"/>
      <c r="G2448" s="39"/>
      <c r="H2448" s="53"/>
      <c r="J2448" s="17">
        <v>67</v>
      </c>
      <c r="K2448" s="17" t="str">
        <f t="shared" si="73"/>
        <v>107-WA State Health Care Authority</v>
      </c>
      <c r="L2448" s="18" t="str">
        <f t="shared" si="74"/>
        <v>107</v>
      </c>
      <c r="M2448" s="19"/>
      <c r="N2448" s="19"/>
    </row>
    <row r="2449" spans="1:14" x14ac:dyDescent="0.2">
      <c r="A2449" s="59" t="s">
        <v>83</v>
      </c>
      <c r="B2449" s="60">
        <v>25037.547869113496</v>
      </c>
      <c r="C2449" s="61">
        <v>-248</v>
      </c>
      <c r="D2449" s="61">
        <v>-203</v>
      </c>
      <c r="E2449" s="62">
        <v>-199</v>
      </c>
      <c r="F2449" s="61">
        <v>2312</v>
      </c>
      <c r="G2449" s="60">
        <v>1662</v>
      </c>
      <c r="H2449" s="63">
        <v>26699.547869113496</v>
      </c>
      <c r="J2449" s="17">
        <v>68</v>
      </c>
      <c r="K2449" s="17" t="str">
        <f t="shared" si="73"/>
        <v>107-WA State Health Care Authority</v>
      </c>
      <c r="L2449" s="18" t="str">
        <f t="shared" si="74"/>
        <v>107</v>
      </c>
      <c r="M2449" s="19"/>
      <c r="N2449" s="19"/>
    </row>
    <row r="2450" spans="1:14" x14ac:dyDescent="0.2">
      <c r="A2450" s="64"/>
      <c r="B2450" s="65"/>
      <c r="C2450" s="65"/>
      <c r="D2450" s="65"/>
      <c r="E2450" s="65"/>
      <c r="F2450" s="65"/>
      <c r="G2450" s="65"/>
      <c r="H2450" s="65"/>
      <c r="J2450" s="17">
        <v>1</v>
      </c>
      <c r="K2450" s="17" t="str">
        <f>IF(J2450=7,A2126,IF(J2450&gt;7,K2440,""))</f>
        <v/>
      </c>
      <c r="L2450" s="18" t="str">
        <f t="shared" si="74"/>
        <v/>
      </c>
      <c r="M2450" s="19"/>
      <c r="N2450" s="19"/>
    </row>
    <row r="2451" spans="1:14" x14ac:dyDescent="0.2">
      <c r="A2451" s="64"/>
      <c r="B2451" s="65"/>
      <c r="C2451" s="65"/>
      <c r="D2451" s="65"/>
      <c r="E2451" s="65"/>
      <c r="F2451" s="65"/>
      <c r="G2451" s="65"/>
      <c r="H2451" s="65"/>
      <c r="J2451" s="17">
        <v>2</v>
      </c>
      <c r="K2451" s="17" t="str">
        <f>IF(J2451=7,A2127,IF(J2451&gt;7,K2450,""))</f>
        <v/>
      </c>
      <c r="L2451" s="18" t="str">
        <f t="shared" si="74"/>
        <v/>
      </c>
      <c r="M2451" s="19"/>
      <c r="N2451" s="19"/>
    </row>
    <row r="2452" spans="1:14" ht="15" x14ac:dyDescent="0.25">
      <c r="A2452"/>
      <c r="B2452"/>
      <c r="C2452"/>
      <c r="D2452"/>
      <c r="E2452"/>
      <c r="F2452"/>
      <c r="G2452"/>
      <c r="H2452"/>
      <c r="J2452" s="17">
        <v>3</v>
      </c>
      <c r="K2452" s="17" t="str">
        <f>IF(J2452=7,A2128,IF(J2452&gt;7,K2451,""))</f>
        <v/>
      </c>
      <c r="L2452" s="18" t="str">
        <f t="shared" si="74"/>
        <v/>
      </c>
      <c r="M2452" s="19"/>
      <c r="N2452" s="19"/>
    </row>
    <row r="2453" spans="1:14" ht="15" x14ac:dyDescent="0.25">
      <c r="A2453"/>
      <c r="B2453"/>
      <c r="C2453"/>
      <c r="D2453"/>
      <c r="E2453"/>
      <c r="F2453"/>
      <c r="G2453"/>
      <c r="H2453"/>
      <c r="J2453" s="17">
        <v>4</v>
      </c>
      <c r="K2453" s="17" t="str">
        <f>IF(J2453=7,A2129,IF(J2453&gt;7,K2452,""))</f>
        <v/>
      </c>
      <c r="L2453" s="18" t="str">
        <f t="shared" si="74"/>
        <v/>
      </c>
      <c r="M2453" s="19"/>
      <c r="N2453" s="19"/>
    </row>
    <row r="2454" spans="1:14" ht="15" customHeight="1" x14ac:dyDescent="0.25">
      <c r="A2454" s="21" t="s">
        <v>7</v>
      </c>
      <c r="B2454" s="22"/>
      <c r="C2454" s="22"/>
      <c r="D2454" s="22"/>
      <c r="E2454" s="22"/>
      <c r="F2454" s="22"/>
      <c r="G2454" s="22"/>
      <c r="H2454" s="22"/>
      <c r="J2454" s="17">
        <v>5</v>
      </c>
      <c r="K2454" s="17" t="str">
        <f>IF(J2454=7,A2130,IF(J2454&gt;7,K2453,""))</f>
        <v/>
      </c>
      <c r="L2454" s="18" t="str">
        <f t="shared" si="74"/>
        <v/>
      </c>
      <c r="M2454" s="19"/>
      <c r="N2454" s="19"/>
    </row>
    <row r="2455" spans="1:14" ht="15" x14ac:dyDescent="0.25">
      <c r="A2455" s="23" t="s">
        <v>8</v>
      </c>
      <c r="B2455" s="24"/>
      <c r="C2455" s="24"/>
      <c r="D2455" s="24"/>
      <c r="E2455" s="24"/>
      <c r="F2455" s="24"/>
      <c r="G2455" s="24"/>
      <c r="H2455" s="24"/>
      <c r="J2455" s="17">
        <v>6</v>
      </c>
      <c r="K2455" s="17" t="str">
        <f>IF(J2455=7,A2131,IF(J2455&gt;7,K2454,""))</f>
        <v/>
      </c>
      <c r="L2455" s="18" t="str">
        <f t="shared" si="74"/>
        <v/>
      </c>
      <c r="M2455" s="19"/>
      <c r="N2455" s="19"/>
    </row>
    <row r="2456" spans="1:14" ht="15" x14ac:dyDescent="0.25">
      <c r="A2456" s="25" t="s">
        <v>119</v>
      </c>
      <c r="B2456" s="22"/>
      <c r="C2456" s="22"/>
      <c r="D2456" s="22"/>
      <c r="E2456" s="22"/>
      <c r="F2456" s="22"/>
      <c r="G2456" s="22"/>
      <c r="H2456" s="22"/>
      <c r="J2456" s="17">
        <v>7</v>
      </c>
      <c r="K2456" s="17" t="str">
        <f>IF(J2456=7,A2456,IF(J2456&gt;7,K2455,""))</f>
        <v>110-Office of Administrative Hearings</v>
      </c>
      <c r="L2456" s="18" t="str">
        <f t="shared" si="74"/>
        <v>110</v>
      </c>
      <c r="M2456" s="19"/>
      <c r="N2456" s="19"/>
    </row>
    <row r="2457" spans="1:14" ht="15" x14ac:dyDescent="0.25">
      <c r="A2457" s="25"/>
      <c r="B2457" s="22"/>
      <c r="C2457" s="22"/>
      <c r="D2457" s="22"/>
      <c r="E2457" s="22"/>
      <c r="F2457" s="22"/>
      <c r="G2457" s="22"/>
      <c r="H2457" s="22"/>
      <c r="J2457" s="17">
        <v>8</v>
      </c>
      <c r="K2457" s="17" t="str">
        <f t="shared" ref="K2457:K2517" si="75">IF(J2457=7,A2133,IF(J2457&gt;7,K2456,""))</f>
        <v>110-Office of Administrative Hearings</v>
      </c>
      <c r="L2457" s="18" t="str">
        <f t="shared" si="74"/>
        <v>110</v>
      </c>
      <c r="M2457" s="19"/>
      <c r="N2457" s="19"/>
    </row>
    <row r="2458" spans="1:14" ht="15" customHeight="1" x14ac:dyDescent="0.25">
      <c r="A2458" s="26"/>
      <c r="B2458" s="27"/>
      <c r="C2458" s="94" t="s">
        <v>10</v>
      </c>
      <c r="D2458" s="95"/>
      <c r="E2458" s="94" t="s">
        <v>11</v>
      </c>
      <c r="F2458" s="95"/>
      <c r="G2458" s="28"/>
      <c r="H2458" s="28"/>
      <c r="J2458" s="17">
        <v>9</v>
      </c>
      <c r="K2458" s="17" t="str">
        <f t="shared" si="75"/>
        <v>110-Office of Administrative Hearings</v>
      </c>
      <c r="L2458" s="18" t="str">
        <f t="shared" si="74"/>
        <v>110</v>
      </c>
      <c r="M2458" s="19"/>
      <c r="N2458" s="19"/>
    </row>
    <row r="2459" spans="1:14" ht="24" x14ac:dyDescent="0.2">
      <c r="A2459" s="29" t="s">
        <v>12</v>
      </c>
      <c r="B2459" s="30" t="s">
        <v>13</v>
      </c>
      <c r="C2459" s="31" t="s">
        <v>14</v>
      </c>
      <c r="D2459" s="32" t="s">
        <v>15</v>
      </c>
      <c r="E2459" s="31" t="s">
        <v>14</v>
      </c>
      <c r="F2459" s="32" t="s">
        <v>15</v>
      </c>
      <c r="G2459" s="33" t="s">
        <v>16</v>
      </c>
      <c r="H2459" s="33" t="s">
        <v>17</v>
      </c>
      <c r="J2459" s="17">
        <v>10</v>
      </c>
      <c r="K2459" s="17" t="str">
        <f t="shared" si="75"/>
        <v>110-Office of Administrative Hearings</v>
      </c>
      <c r="L2459" s="18" t="str">
        <f t="shared" si="74"/>
        <v>110</v>
      </c>
      <c r="M2459" s="19"/>
      <c r="N2459" s="19"/>
    </row>
    <row r="2460" spans="1:14" ht="15" customHeight="1" x14ac:dyDescent="0.25">
      <c r="A2460" s="35" t="s">
        <v>20</v>
      </c>
      <c r="B2460" s="36">
        <v>40.435580957529723</v>
      </c>
      <c r="C2460" s="37">
        <v>0</v>
      </c>
      <c r="D2460" s="37">
        <v>0</v>
      </c>
      <c r="E2460" s="38">
        <v>0</v>
      </c>
      <c r="F2460" s="37">
        <v>0</v>
      </c>
      <c r="G2460" s="39">
        <v>0</v>
      </c>
      <c r="H2460" s="40">
        <v>40.435580957529723</v>
      </c>
      <c r="J2460" s="17">
        <v>11</v>
      </c>
      <c r="K2460" s="17" t="str">
        <f t="shared" si="75"/>
        <v>110-Office of Administrative Hearings</v>
      </c>
      <c r="L2460" s="18" t="str">
        <f t="shared" si="74"/>
        <v>110</v>
      </c>
      <c r="M2460" s="19" t="s">
        <v>21</v>
      </c>
      <c r="N2460" s="19"/>
    </row>
    <row r="2461" spans="1:14" ht="15" x14ac:dyDescent="0.25">
      <c r="A2461" s="42" t="s">
        <v>22</v>
      </c>
      <c r="B2461" s="36">
        <v>26.182137379183089</v>
      </c>
      <c r="C2461" s="37">
        <v>0</v>
      </c>
      <c r="D2461" s="37">
        <v>0</v>
      </c>
      <c r="E2461" s="38">
        <v>0</v>
      </c>
      <c r="F2461" s="37">
        <v>0</v>
      </c>
      <c r="G2461" s="39">
        <v>0</v>
      </c>
      <c r="H2461" s="40">
        <v>26.182137379183089</v>
      </c>
      <c r="J2461" s="17">
        <v>12</v>
      </c>
      <c r="K2461" s="17" t="str">
        <f t="shared" si="75"/>
        <v>110-Office of Administrative Hearings</v>
      </c>
      <c r="L2461" s="18" t="str">
        <f t="shared" si="74"/>
        <v>110</v>
      </c>
      <c r="M2461" s="19"/>
      <c r="N2461" s="19"/>
    </row>
    <row r="2462" spans="1:14" ht="15" x14ac:dyDescent="0.25">
      <c r="A2462" s="42" t="s">
        <v>23</v>
      </c>
      <c r="B2462" s="36">
        <v>0</v>
      </c>
      <c r="C2462" s="37">
        <v>85</v>
      </c>
      <c r="D2462" s="37">
        <v>0</v>
      </c>
      <c r="E2462" s="38">
        <v>0</v>
      </c>
      <c r="F2462" s="37">
        <v>0</v>
      </c>
      <c r="G2462" s="39">
        <v>85</v>
      </c>
      <c r="H2462" s="40">
        <v>85</v>
      </c>
      <c r="J2462" s="17">
        <v>13</v>
      </c>
      <c r="K2462" s="17" t="str">
        <f t="shared" si="75"/>
        <v>110-Office of Administrative Hearings</v>
      </c>
      <c r="L2462" s="18" t="str">
        <f t="shared" si="74"/>
        <v>110</v>
      </c>
      <c r="M2462" s="19"/>
      <c r="N2462" s="19"/>
    </row>
    <row r="2463" spans="1:14" ht="15" x14ac:dyDescent="0.25">
      <c r="A2463" s="42" t="s">
        <v>24</v>
      </c>
      <c r="B2463" s="36">
        <v>201.39117689999998</v>
      </c>
      <c r="C2463" s="37">
        <v>0</v>
      </c>
      <c r="D2463" s="37">
        <v>0</v>
      </c>
      <c r="E2463" s="38">
        <v>0</v>
      </c>
      <c r="F2463" s="37">
        <v>1</v>
      </c>
      <c r="G2463" s="39">
        <v>1</v>
      </c>
      <c r="H2463" s="40">
        <v>202.39117689999998</v>
      </c>
      <c r="J2463" s="17">
        <v>14</v>
      </c>
      <c r="K2463" s="17" t="str">
        <f t="shared" si="75"/>
        <v>110-Office of Administrative Hearings</v>
      </c>
      <c r="L2463" s="18" t="str">
        <f t="shared" si="74"/>
        <v>110</v>
      </c>
      <c r="M2463" s="19"/>
      <c r="N2463" s="19"/>
    </row>
    <row r="2464" spans="1:14" ht="15" x14ac:dyDescent="0.25">
      <c r="A2464" s="42" t="s">
        <v>25</v>
      </c>
      <c r="B2464" s="36">
        <v>0</v>
      </c>
      <c r="C2464" s="37">
        <v>0</v>
      </c>
      <c r="D2464" s="37">
        <v>0</v>
      </c>
      <c r="E2464" s="38">
        <v>0</v>
      </c>
      <c r="F2464" s="37">
        <v>0</v>
      </c>
      <c r="G2464" s="39">
        <v>0</v>
      </c>
      <c r="H2464" s="40">
        <v>0</v>
      </c>
      <c r="J2464" s="17">
        <v>15</v>
      </c>
      <c r="K2464" s="17" t="str">
        <f t="shared" si="75"/>
        <v>110-Office of Administrative Hearings</v>
      </c>
      <c r="L2464" s="18" t="str">
        <f t="shared" si="74"/>
        <v>110</v>
      </c>
      <c r="M2464" s="19"/>
      <c r="N2464" s="19"/>
    </row>
    <row r="2465" spans="1:14" ht="15" x14ac:dyDescent="0.25">
      <c r="A2465" s="42" t="s">
        <v>26</v>
      </c>
      <c r="B2465" s="36">
        <v>215.83593126890941</v>
      </c>
      <c r="C2465" s="37">
        <v>-17</v>
      </c>
      <c r="D2465" s="37">
        <v>-17</v>
      </c>
      <c r="E2465" s="38">
        <v>0</v>
      </c>
      <c r="F2465" s="37">
        <v>0</v>
      </c>
      <c r="G2465" s="39">
        <v>-34</v>
      </c>
      <c r="H2465" s="40">
        <v>181.83593126890941</v>
      </c>
      <c r="J2465" s="17">
        <v>16</v>
      </c>
      <c r="K2465" s="17" t="str">
        <f t="shared" si="75"/>
        <v>110-Office of Administrative Hearings</v>
      </c>
      <c r="L2465" s="18" t="str">
        <f t="shared" si="74"/>
        <v>110</v>
      </c>
      <c r="M2465" s="19"/>
      <c r="N2465" s="19"/>
    </row>
    <row r="2466" spans="1:14" ht="15" x14ac:dyDescent="0.25">
      <c r="A2466" s="42" t="s">
        <v>27</v>
      </c>
      <c r="B2466" s="36">
        <v>215.00020539824936</v>
      </c>
      <c r="C2466" s="37">
        <v>0</v>
      </c>
      <c r="D2466" s="37">
        <v>0</v>
      </c>
      <c r="E2466" s="38">
        <v>0</v>
      </c>
      <c r="F2466" s="37">
        <v>0</v>
      </c>
      <c r="G2466" s="39">
        <v>0</v>
      </c>
      <c r="H2466" s="40">
        <v>215.00020539824936</v>
      </c>
      <c r="J2466" s="17">
        <v>17</v>
      </c>
      <c r="K2466" s="17" t="str">
        <f t="shared" si="75"/>
        <v>110-Office of Administrative Hearings</v>
      </c>
      <c r="L2466" s="18" t="str">
        <f t="shared" si="74"/>
        <v>110</v>
      </c>
      <c r="M2466" s="19"/>
      <c r="N2466" s="19"/>
    </row>
    <row r="2467" spans="1:14" x14ac:dyDescent="0.2">
      <c r="A2467" s="43"/>
      <c r="B2467" s="36"/>
      <c r="C2467" s="37"/>
      <c r="D2467" s="37"/>
      <c r="E2467" s="38"/>
      <c r="F2467" s="37"/>
      <c r="G2467" s="39"/>
      <c r="H2467" s="40"/>
      <c r="J2467" s="17">
        <v>18</v>
      </c>
      <c r="K2467" s="17" t="str">
        <f t="shared" si="75"/>
        <v>110-Office of Administrative Hearings</v>
      </c>
      <c r="L2467" s="18" t="str">
        <f t="shared" si="74"/>
        <v>110</v>
      </c>
      <c r="M2467" s="19"/>
      <c r="N2467" s="19"/>
    </row>
    <row r="2468" spans="1:14" x14ac:dyDescent="0.2">
      <c r="A2468" s="44"/>
      <c r="B2468" s="45">
        <v>698.84503190387159</v>
      </c>
      <c r="C2468" s="46">
        <v>68</v>
      </c>
      <c r="D2468" s="46">
        <v>-17</v>
      </c>
      <c r="E2468" s="47">
        <v>0</v>
      </c>
      <c r="F2468" s="46">
        <v>1</v>
      </c>
      <c r="G2468" s="48">
        <v>52</v>
      </c>
      <c r="H2468" s="49">
        <v>750.84503190387159</v>
      </c>
      <c r="J2468" s="17">
        <v>19</v>
      </c>
      <c r="K2468" s="17" t="str">
        <f t="shared" si="75"/>
        <v>110-Office of Administrative Hearings</v>
      </c>
      <c r="L2468" s="18" t="str">
        <f t="shared" si="74"/>
        <v>110</v>
      </c>
      <c r="M2468" s="19"/>
      <c r="N2468" s="19"/>
    </row>
    <row r="2469" spans="1:14" x14ac:dyDescent="0.2">
      <c r="A2469" s="50"/>
      <c r="B2469" s="39"/>
      <c r="C2469" s="51"/>
      <c r="D2469" s="51"/>
      <c r="E2469" s="52"/>
      <c r="F2469" s="51"/>
      <c r="G2469" s="39"/>
      <c r="H2469" s="53"/>
      <c r="J2469" s="17">
        <v>20</v>
      </c>
      <c r="K2469" s="17" t="str">
        <f t="shared" si="75"/>
        <v>110-Office of Administrative Hearings</v>
      </c>
      <c r="L2469" s="18" t="str">
        <f t="shared" si="74"/>
        <v>110</v>
      </c>
      <c r="M2469" s="19"/>
      <c r="N2469" s="19"/>
    </row>
    <row r="2470" spans="1:14" ht="15" customHeight="1" x14ac:dyDescent="0.25">
      <c r="A2470" s="42" t="s">
        <v>28</v>
      </c>
      <c r="B2470" s="36">
        <v>119.1312799259818</v>
      </c>
      <c r="C2470" s="37">
        <v>0</v>
      </c>
      <c r="D2470" s="37">
        <v>0</v>
      </c>
      <c r="E2470" s="38">
        <v>-130</v>
      </c>
      <c r="F2470" s="37">
        <v>138</v>
      </c>
      <c r="G2470" s="39">
        <v>8</v>
      </c>
      <c r="H2470" s="40">
        <v>127.1312799259818</v>
      </c>
      <c r="J2470" s="17">
        <v>21</v>
      </c>
      <c r="K2470" s="17" t="str">
        <f t="shared" si="75"/>
        <v>110-Office of Administrative Hearings</v>
      </c>
      <c r="L2470" s="18" t="str">
        <f t="shared" si="74"/>
        <v>110</v>
      </c>
      <c r="M2470" s="19"/>
      <c r="N2470" s="19"/>
    </row>
    <row r="2471" spans="1:14" ht="15" x14ac:dyDescent="0.25">
      <c r="A2471" s="42" t="s">
        <v>29</v>
      </c>
      <c r="B2471" s="36">
        <v>252.20663614574875</v>
      </c>
      <c r="C2471" s="37">
        <v>0</v>
      </c>
      <c r="D2471" s="37">
        <v>0</v>
      </c>
      <c r="E2471" s="38">
        <v>78</v>
      </c>
      <c r="F2471" s="37">
        <v>247</v>
      </c>
      <c r="G2471" s="39">
        <v>325</v>
      </c>
      <c r="H2471" s="40">
        <v>577.20663614574869</v>
      </c>
      <c r="J2471" s="17">
        <v>22</v>
      </c>
      <c r="K2471" s="17" t="str">
        <f t="shared" si="75"/>
        <v>110-Office of Administrative Hearings</v>
      </c>
      <c r="L2471" s="18" t="str">
        <f t="shared" si="74"/>
        <v>110</v>
      </c>
      <c r="M2471" s="19"/>
      <c r="N2471" s="19"/>
    </row>
    <row r="2472" spans="1:14" ht="15" x14ac:dyDescent="0.25">
      <c r="A2472" s="42" t="s">
        <v>30</v>
      </c>
      <c r="B2472" s="36">
        <v>275.76691950523792</v>
      </c>
      <c r="C2472" s="37">
        <v>0</v>
      </c>
      <c r="D2472" s="37">
        <v>0</v>
      </c>
      <c r="E2472" s="38">
        <v>0</v>
      </c>
      <c r="F2472" s="37">
        <v>2</v>
      </c>
      <c r="G2472" s="39">
        <v>2</v>
      </c>
      <c r="H2472" s="40">
        <v>277.76691950523792</v>
      </c>
      <c r="J2472" s="17">
        <v>23</v>
      </c>
      <c r="K2472" s="17" t="str">
        <f t="shared" si="75"/>
        <v>110-Office of Administrative Hearings</v>
      </c>
      <c r="L2472" s="18" t="str">
        <f t="shared" si="74"/>
        <v>110</v>
      </c>
      <c r="M2472" s="19"/>
      <c r="N2472" s="19"/>
    </row>
    <row r="2473" spans="1:14" ht="15" x14ac:dyDescent="0.25">
      <c r="A2473" s="54"/>
      <c r="B2473" s="36"/>
      <c r="C2473" s="37"/>
      <c r="D2473" s="37"/>
      <c r="E2473" s="38"/>
      <c r="F2473" s="37"/>
      <c r="G2473" s="39"/>
      <c r="H2473" s="40"/>
      <c r="J2473" s="17">
        <v>24</v>
      </c>
      <c r="K2473" s="17" t="str">
        <f t="shared" si="75"/>
        <v>110-Office of Administrative Hearings</v>
      </c>
      <c r="L2473" s="18" t="str">
        <f t="shared" si="74"/>
        <v>110</v>
      </c>
      <c r="M2473" s="19"/>
      <c r="N2473" s="19"/>
    </row>
    <row r="2474" spans="1:14" ht="15" customHeight="1" x14ac:dyDescent="0.2">
      <c r="A2474" s="44" t="s">
        <v>31</v>
      </c>
      <c r="B2474" s="45">
        <v>647.10483557696853</v>
      </c>
      <c r="C2474" s="46">
        <v>0</v>
      </c>
      <c r="D2474" s="46">
        <v>0</v>
      </c>
      <c r="E2474" s="46">
        <v>-52</v>
      </c>
      <c r="F2474" s="46">
        <v>387</v>
      </c>
      <c r="G2474" s="46">
        <v>335</v>
      </c>
      <c r="H2474" s="49">
        <v>982.1048355769683</v>
      </c>
      <c r="J2474" s="17">
        <v>25</v>
      </c>
      <c r="K2474" s="17" t="str">
        <f t="shared" si="75"/>
        <v>110-Office of Administrative Hearings</v>
      </c>
      <c r="L2474" s="18" t="str">
        <f t="shared" si="74"/>
        <v>110</v>
      </c>
      <c r="M2474" s="19"/>
      <c r="N2474" s="19"/>
    </row>
    <row r="2475" spans="1:14" ht="15" x14ac:dyDescent="0.25">
      <c r="A2475" s="54"/>
      <c r="B2475" s="36"/>
      <c r="C2475" s="37"/>
      <c r="D2475" s="37"/>
      <c r="E2475" s="38"/>
      <c r="F2475" s="37"/>
      <c r="G2475" s="39"/>
      <c r="H2475" s="40"/>
      <c r="J2475" s="17">
        <v>26</v>
      </c>
      <c r="K2475" s="17" t="str">
        <f t="shared" si="75"/>
        <v>110-Office of Administrative Hearings</v>
      </c>
      <c r="L2475" s="18" t="str">
        <f t="shared" si="74"/>
        <v>110</v>
      </c>
      <c r="M2475" s="19"/>
      <c r="N2475" s="19"/>
    </row>
    <row r="2476" spans="1:14" ht="15" x14ac:dyDescent="0.25">
      <c r="A2476" s="54" t="s">
        <v>32</v>
      </c>
      <c r="B2476" s="36">
        <v>9.1270375249960534</v>
      </c>
      <c r="C2476" s="37">
        <v>0</v>
      </c>
      <c r="D2476" s="37">
        <v>0</v>
      </c>
      <c r="E2476" s="38">
        <v>0</v>
      </c>
      <c r="F2476" s="37">
        <v>0</v>
      </c>
      <c r="G2476" s="39">
        <v>0</v>
      </c>
      <c r="H2476" s="40">
        <v>9.1270375249960534</v>
      </c>
      <c r="J2476" s="17">
        <v>27</v>
      </c>
      <c r="K2476" s="17" t="str">
        <f t="shared" si="75"/>
        <v>110-Office of Administrative Hearings</v>
      </c>
      <c r="L2476" s="18" t="str">
        <f t="shared" si="74"/>
        <v>110</v>
      </c>
      <c r="M2476" s="19" t="s">
        <v>33</v>
      </c>
      <c r="N2476" s="19"/>
    </row>
    <row r="2477" spans="1:14" ht="15" x14ac:dyDescent="0.25">
      <c r="A2477" s="54" t="s">
        <v>34</v>
      </c>
      <c r="B2477" s="36">
        <v>41.141257029807647</v>
      </c>
      <c r="C2477" s="37">
        <v>0</v>
      </c>
      <c r="D2477" s="37">
        <v>0</v>
      </c>
      <c r="E2477" s="38">
        <v>0</v>
      </c>
      <c r="F2477" s="37">
        <v>0</v>
      </c>
      <c r="G2477" s="39">
        <v>0</v>
      </c>
      <c r="H2477" s="40">
        <v>41.141257029807647</v>
      </c>
      <c r="J2477" s="17">
        <v>28</v>
      </c>
      <c r="K2477" s="17" t="str">
        <f t="shared" si="75"/>
        <v>110-Office of Administrative Hearings</v>
      </c>
      <c r="L2477" s="18" t="str">
        <f t="shared" si="74"/>
        <v>110</v>
      </c>
      <c r="M2477" s="19" t="s">
        <v>35</v>
      </c>
      <c r="N2477" s="19"/>
    </row>
    <row r="2478" spans="1:14" ht="15" x14ac:dyDescent="0.25">
      <c r="A2478" s="54" t="s">
        <v>36</v>
      </c>
      <c r="B2478" s="36">
        <v>14.481663873930335</v>
      </c>
      <c r="C2478" s="37">
        <v>0</v>
      </c>
      <c r="D2478" s="37">
        <v>0</v>
      </c>
      <c r="E2478" s="38">
        <v>0</v>
      </c>
      <c r="F2478" s="37">
        <v>0</v>
      </c>
      <c r="G2478" s="39">
        <v>0</v>
      </c>
      <c r="H2478" s="40">
        <v>14.481663873930335</v>
      </c>
      <c r="J2478" s="17">
        <v>29</v>
      </c>
      <c r="K2478" s="17" t="str">
        <f t="shared" si="75"/>
        <v>110-Office of Administrative Hearings</v>
      </c>
      <c r="L2478" s="18" t="str">
        <f t="shared" si="74"/>
        <v>110</v>
      </c>
      <c r="M2478" s="19" t="s">
        <v>37</v>
      </c>
      <c r="N2478" s="19"/>
    </row>
    <row r="2479" spans="1:14" ht="15" x14ac:dyDescent="0.25">
      <c r="A2479" s="54" t="s">
        <v>38</v>
      </c>
      <c r="B2479" s="36">
        <v>0</v>
      </c>
      <c r="C2479" s="37">
        <v>0</v>
      </c>
      <c r="D2479" s="37">
        <v>0</v>
      </c>
      <c r="E2479" s="38">
        <v>0</v>
      </c>
      <c r="F2479" s="37">
        <v>0</v>
      </c>
      <c r="G2479" s="39">
        <v>0</v>
      </c>
      <c r="H2479" s="40">
        <v>0</v>
      </c>
      <c r="J2479" s="17">
        <v>30</v>
      </c>
      <c r="K2479" s="17" t="str">
        <f t="shared" si="75"/>
        <v>110-Office of Administrative Hearings</v>
      </c>
      <c r="L2479" s="18" t="str">
        <f t="shared" si="74"/>
        <v>110</v>
      </c>
      <c r="M2479" s="19" t="s">
        <v>39</v>
      </c>
      <c r="N2479" s="19"/>
    </row>
    <row r="2480" spans="1:14" ht="15" x14ac:dyDescent="0.25">
      <c r="A2480" s="54" t="s">
        <v>40</v>
      </c>
      <c r="B2480" s="36">
        <v>378.07545001914974</v>
      </c>
      <c r="C2480" s="37">
        <v>12</v>
      </c>
      <c r="D2480" s="37">
        <v>12</v>
      </c>
      <c r="E2480" s="38">
        <v>0</v>
      </c>
      <c r="F2480" s="37">
        <v>0</v>
      </c>
      <c r="G2480" s="39">
        <v>24</v>
      </c>
      <c r="H2480" s="40">
        <v>402.07545001914974</v>
      </c>
      <c r="J2480" s="17">
        <v>31</v>
      </c>
      <c r="K2480" s="17" t="str">
        <f t="shared" si="75"/>
        <v>110-Office of Administrative Hearings</v>
      </c>
      <c r="L2480" s="18" t="str">
        <f t="shared" si="74"/>
        <v>110</v>
      </c>
      <c r="M2480" s="19" t="s">
        <v>41</v>
      </c>
      <c r="N2480" s="19"/>
    </row>
    <row r="2481" spans="1:14" ht="15" x14ac:dyDescent="0.25">
      <c r="A2481" s="54" t="s">
        <v>42</v>
      </c>
      <c r="B2481" s="36">
        <v>54.029718125498306</v>
      </c>
      <c r="C2481" s="37">
        <v>0</v>
      </c>
      <c r="D2481" s="37">
        <v>0</v>
      </c>
      <c r="E2481" s="38">
        <v>-27</v>
      </c>
      <c r="F2481" s="37">
        <v>-27</v>
      </c>
      <c r="G2481" s="39">
        <v>-54</v>
      </c>
      <c r="H2481" s="40">
        <v>2.9718125498305881E-2</v>
      </c>
      <c r="J2481" s="17">
        <v>32</v>
      </c>
      <c r="K2481" s="17" t="str">
        <f t="shared" si="75"/>
        <v>110-Office of Administrative Hearings</v>
      </c>
      <c r="L2481" s="18" t="str">
        <f t="shared" si="74"/>
        <v>110</v>
      </c>
      <c r="M2481" s="19" t="s">
        <v>43</v>
      </c>
      <c r="N2481" s="19"/>
    </row>
    <row r="2482" spans="1:14" ht="15" x14ac:dyDescent="0.25">
      <c r="A2482" s="54" t="s">
        <v>44</v>
      </c>
      <c r="B2482" s="36">
        <v>112.70535398211405</v>
      </c>
      <c r="C2482" s="37">
        <v>0</v>
      </c>
      <c r="D2482" s="37">
        <v>0</v>
      </c>
      <c r="E2482" s="38">
        <v>0</v>
      </c>
      <c r="F2482" s="37">
        <v>0</v>
      </c>
      <c r="G2482" s="39">
        <v>0</v>
      </c>
      <c r="H2482" s="40">
        <v>112.70535398211405</v>
      </c>
      <c r="J2482" s="17">
        <v>33</v>
      </c>
      <c r="K2482" s="17" t="str">
        <f t="shared" si="75"/>
        <v>110-Office of Administrative Hearings</v>
      </c>
      <c r="L2482" s="18" t="str">
        <f t="shared" si="74"/>
        <v>110</v>
      </c>
      <c r="M2482" s="19" t="s">
        <v>45</v>
      </c>
      <c r="N2482" s="19"/>
    </row>
    <row r="2483" spans="1:14" ht="15" x14ac:dyDescent="0.25">
      <c r="A2483" s="54" t="s">
        <v>46</v>
      </c>
      <c r="B2483" s="36">
        <v>0</v>
      </c>
      <c r="C2483" s="37">
        <v>0</v>
      </c>
      <c r="D2483" s="37">
        <v>0</v>
      </c>
      <c r="E2483" s="38">
        <v>0</v>
      </c>
      <c r="F2483" s="37">
        <v>0</v>
      </c>
      <c r="G2483" s="39">
        <v>0</v>
      </c>
      <c r="H2483" s="40">
        <v>0</v>
      </c>
      <c r="J2483" s="17">
        <v>34</v>
      </c>
      <c r="K2483" s="17" t="str">
        <f t="shared" si="75"/>
        <v>110-Office of Administrative Hearings</v>
      </c>
      <c r="L2483" s="18" t="str">
        <f t="shared" si="74"/>
        <v>110</v>
      </c>
      <c r="M2483" s="19" t="s">
        <v>47</v>
      </c>
      <c r="N2483" s="19"/>
    </row>
    <row r="2484" spans="1:14" ht="15" x14ac:dyDescent="0.25">
      <c r="A2484" s="54" t="s">
        <v>48</v>
      </c>
      <c r="B2484" s="36">
        <v>0</v>
      </c>
      <c r="C2484" s="37">
        <v>0</v>
      </c>
      <c r="D2484" s="37">
        <v>0</v>
      </c>
      <c r="E2484" s="38">
        <v>2</v>
      </c>
      <c r="F2484" s="37">
        <v>3</v>
      </c>
      <c r="G2484" s="39">
        <v>5</v>
      </c>
      <c r="H2484" s="40">
        <v>5</v>
      </c>
      <c r="J2484" s="17">
        <v>35</v>
      </c>
      <c r="K2484" s="17" t="str">
        <f t="shared" si="75"/>
        <v>110-Office of Administrative Hearings</v>
      </c>
      <c r="L2484" s="18" t="str">
        <f t="shared" si="74"/>
        <v>110</v>
      </c>
      <c r="M2484" s="56" t="s">
        <v>49</v>
      </c>
      <c r="N2484" s="19"/>
    </row>
    <row r="2485" spans="1:14" ht="15" x14ac:dyDescent="0.25">
      <c r="A2485" s="54" t="s">
        <v>50</v>
      </c>
      <c r="B2485" s="36">
        <v>28.404196064542575</v>
      </c>
      <c r="C2485" s="37">
        <v>0</v>
      </c>
      <c r="D2485" s="37">
        <v>0</v>
      </c>
      <c r="E2485" s="38">
        <v>0</v>
      </c>
      <c r="F2485" s="37">
        <v>0</v>
      </c>
      <c r="G2485" s="39">
        <v>0</v>
      </c>
      <c r="H2485" s="40">
        <v>28.404196064542575</v>
      </c>
      <c r="J2485" s="17">
        <v>36</v>
      </c>
      <c r="K2485" s="17" t="str">
        <f t="shared" si="75"/>
        <v>110-Office of Administrative Hearings</v>
      </c>
      <c r="L2485" s="18" t="str">
        <f t="shared" si="74"/>
        <v>110</v>
      </c>
      <c r="M2485" s="19" t="s">
        <v>51</v>
      </c>
      <c r="N2485" s="19"/>
    </row>
    <row r="2486" spans="1:14" ht="15" x14ac:dyDescent="0.25">
      <c r="A2486" s="54" t="s">
        <v>52</v>
      </c>
      <c r="B2486" s="36">
        <v>0</v>
      </c>
      <c r="C2486" s="37">
        <v>0</v>
      </c>
      <c r="D2486" s="37">
        <v>0</v>
      </c>
      <c r="E2486" s="38">
        <v>5</v>
      </c>
      <c r="F2486" s="37">
        <v>5</v>
      </c>
      <c r="G2486" s="39">
        <v>10</v>
      </c>
      <c r="H2486" s="40">
        <v>10</v>
      </c>
      <c r="J2486" s="17">
        <v>37</v>
      </c>
      <c r="K2486" s="17" t="str">
        <f t="shared" si="75"/>
        <v>110-Office of Administrative Hearings</v>
      </c>
      <c r="L2486" s="18" t="str">
        <f t="shared" si="74"/>
        <v>110</v>
      </c>
      <c r="M2486" s="56" t="s">
        <v>53</v>
      </c>
      <c r="N2486" s="19"/>
    </row>
    <row r="2487" spans="1:14" ht="15" x14ac:dyDescent="0.25">
      <c r="A2487" s="54" t="s">
        <v>54</v>
      </c>
      <c r="B2487" s="36">
        <v>146.14935219807617</v>
      </c>
      <c r="C2487" s="37">
        <v>0</v>
      </c>
      <c r="D2487" s="37">
        <v>0</v>
      </c>
      <c r="E2487" s="38">
        <v>0</v>
      </c>
      <c r="F2487" s="37">
        <v>0</v>
      </c>
      <c r="G2487" s="39">
        <v>0</v>
      </c>
      <c r="H2487" s="40">
        <v>146.14935219807617</v>
      </c>
      <c r="J2487" s="17">
        <v>38</v>
      </c>
      <c r="K2487" s="17" t="str">
        <f t="shared" si="75"/>
        <v>110-Office of Administrative Hearings</v>
      </c>
      <c r="L2487" s="18" t="str">
        <f t="shared" si="74"/>
        <v>110</v>
      </c>
      <c r="M2487" s="19" t="s">
        <v>55</v>
      </c>
      <c r="N2487" s="19"/>
    </row>
    <row r="2488" spans="1:14" ht="15" customHeight="1" x14ac:dyDescent="0.25">
      <c r="A2488" s="54" t="s">
        <v>56</v>
      </c>
      <c r="B2488" s="36">
        <v>0</v>
      </c>
      <c r="C2488" s="37">
        <v>0</v>
      </c>
      <c r="D2488" s="37">
        <v>0</v>
      </c>
      <c r="E2488" s="38">
        <v>0</v>
      </c>
      <c r="F2488" s="37">
        <v>0</v>
      </c>
      <c r="G2488" s="39">
        <v>0</v>
      </c>
      <c r="H2488" s="40">
        <v>0</v>
      </c>
      <c r="J2488" s="17">
        <v>39</v>
      </c>
      <c r="K2488" s="17" t="str">
        <f t="shared" si="75"/>
        <v>110-Office of Administrative Hearings</v>
      </c>
      <c r="L2488" s="18" t="str">
        <f t="shared" si="74"/>
        <v>110</v>
      </c>
      <c r="M2488" s="19" t="s">
        <v>57</v>
      </c>
      <c r="N2488" s="19"/>
    </row>
    <row r="2489" spans="1:14" ht="15" x14ac:dyDescent="0.25">
      <c r="A2489" s="54" t="s">
        <v>58</v>
      </c>
      <c r="B2489" s="36">
        <v>491.81507136906356</v>
      </c>
      <c r="C2489" s="37">
        <v>0</v>
      </c>
      <c r="D2489" s="37">
        <v>0</v>
      </c>
      <c r="E2489" s="38">
        <v>15</v>
      </c>
      <c r="F2489" s="37">
        <v>25</v>
      </c>
      <c r="G2489" s="39">
        <v>40</v>
      </c>
      <c r="H2489" s="40">
        <v>531.81507136906362</v>
      </c>
      <c r="J2489" s="17">
        <v>40</v>
      </c>
      <c r="K2489" s="17" t="str">
        <f t="shared" si="75"/>
        <v>110-Office of Administrative Hearings</v>
      </c>
      <c r="L2489" s="18" t="str">
        <f t="shared" si="74"/>
        <v>110</v>
      </c>
      <c r="M2489" s="19" t="s">
        <v>59</v>
      </c>
      <c r="N2489" s="19"/>
    </row>
    <row r="2490" spans="1:14" ht="15" x14ac:dyDescent="0.25">
      <c r="A2490" s="54" t="s">
        <v>60</v>
      </c>
      <c r="B2490" s="36">
        <v>0</v>
      </c>
      <c r="C2490" s="37">
        <v>0</v>
      </c>
      <c r="D2490" s="37">
        <v>0</v>
      </c>
      <c r="E2490" s="38">
        <v>5</v>
      </c>
      <c r="F2490" s="37">
        <v>5</v>
      </c>
      <c r="G2490" s="39">
        <v>10</v>
      </c>
      <c r="H2490" s="40">
        <v>10</v>
      </c>
      <c r="J2490" s="17">
        <v>41</v>
      </c>
      <c r="K2490" s="17" t="str">
        <f t="shared" si="75"/>
        <v>110-Office of Administrative Hearings</v>
      </c>
      <c r="L2490" s="18" t="str">
        <f t="shared" si="74"/>
        <v>110</v>
      </c>
      <c r="M2490" s="56" t="s">
        <v>61</v>
      </c>
      <c r="N2490" s="19"/>
    </row>
    <row r="2491" spans="1:14" ht="15" x14ac:dyDescent="0.25">
      <c r="A2491" s="54" t="s">
        <v>62</v>
      </c>
      <c r="B2491" s="36">
        <v>0</v>
      </c>
      <c r="C2491" s="37">
        <v>0</v>
      </c>
      <c r="D2491" s="37">
        <v>0</v>
      </c>
      <c r="E2491" s="38">
        <v>18</v>
      </c>
      <c r="F2491" s="37">
        <v>19</v>
      </c>
      <c r="G2491" s="39">
        <v>37</v>
      </c>
      <c r="H2491" s="40">
        <v>37</v>
      </c>
      <c r="J2491" s="17">
        <v>42</v>
      </c>
      <c r="K2491" s="17" t="str">
        <f t="shared" si="75"/>
        <v>110-Office of Administrative Hearings</v>
      </c>
      <c r="L2491" s="18" t="str">
        <f t="shared" si="74"/>
        <v>110</v>
      </c>
      <c r="M2491" s="56" t="s">
        <v>63</v>
      </c>
      <c r="N2491" s="19"/>
    </row>
    <row r="2492" spans="1:14" x14ac:dyDescent="0.2">
      <c r="A2492" s="43"/>
      <c r="B2492" s="36"/>
      <c r="C2492" s="37"/>
      <c r="D2492" s="37"/>
      <c r="E2492" s="38"/>
      <c r="F2492" s="37"/>
      <c r="G2492" s="39"/>
      <c r="H2492" s="40"/>
      <c r="J2492" s="17">
        <v>43</v>
      </c>
      <c r="K2492" s="17" t="str">
        <f t="shared" si="75"/>
        <v>110-Office of Administrative Hearings</v>
      </c>
      <c r="L2492" s="18" t="str">
        <f t="shared" si="74"/>
        <v>110</v>
      </c>
      <c r="M2492" s="19"/>
      <c r="N2492" s="19"/>
    </row>
    <row r="2493" spans="1:14" x14ac:dyDescent="0.2">
      <c r="A2493" s="44" t="s">
        <v>64</v>
      </c>
      <c r="B2493" s="45">
        <v>1275.9291001871784</v>
      </c>
      <c r="C2493" s="46">
        <v>12</v>
      </c>
      <c r="D2493" s="46">
        <v>12</v>
      </c>
      <c r="E2493" s="47">
        <v>18</v>
      </c>
      <c r="F2493" s="46">
        <v>30</v>
      </c>
      <c r="G2493" s="48">
        <v>72</v>
      </c>
      <c r="H2493" s="49">
        <v>1347.9291001871784</v>
      </c>
      <c r="J2493" s="17">
        <v>44</v>
      </c>
      <c r="K2493" s="17" t="str">
        <f t="shared" si="75"/>
        <v>110-Office of Administrative Hearings</v>
      </c>
      <c r="L2493" s="18" t="str">
        <f t="shared" si="74"/>
        <v>110</v>
      </c>
      <c r="M2493" s="19"/>
      <c r="N2493" s="19"/>
    </row>
    <row r="2494" spans="1:14" ht="15" customHeight="1" x14ac:dyDescent="0.2">
      <c r="A2494" s="57"/>
      <c r="B2494" s="39"/>
      <c r="C2494" s="51"/>
      <c r="D2494" s="51"/>
      <c r="E2494" s="52"/>
      <c r="F2494" s="51"/>
      <c r="G2494" s="39"/>
      <c r="H2494" s="53"/>
      <c r="J2494" s="17">
        <v>45</v>
      </c>
      <c r="K2494" s="17" t="str">
        <f t="shared" si="75"/>
        <v>110-Office of Administrative Hearings</v>
      </c>
      <c r="L2494" s="18" t="str">
        <f t="shared" si="74"/>
        <v>110</v>
      </c>
      <c r="M2494" s="19"/>
      <c r="N2494" s="19"/>
    </row>
    <row r="2495" spans="1:14" ht="15" x14ac:dyDescent="0.25">
      <c r="A2495" s="54" t="s">
        <v>65</v>
      </c>
      <c r="B2495" s="36">
        <v>0.69689239055360397</v>
      </c>
      <c r="C2495" s="37">
        <v>0</v>
      </c>
      <c r="D2495" s="37">
        <v>0</v>
      </c>
      <c r="E2495" s="38">
        <v>0</v>
      </c>
      <c r="F2495" s="37">
        <v>0</v>
      </c>
      <c r="G2495" s="39">
        <v>0</v>
      </c>
      <c r="H2495" s="40">
        <v>0.69689239055360397</v>
      </c>
      <c r="J2495" s="17">
        <v>46</v>
      </c>
      <c r="K2495" s="17" t="str">
        <f t="shared" si="75"/>
        <v>110-Office of Administrative Hearings</v>
      </c>
      <c r="L2495" s="18" t="str">
        <f t="shared" si="74"/>
        <v>110</v>
      </c>
      <c r="M2495" s="19"/>
      <c r="N2495" s="19"/>
    </row>
    <row r="2496" spans="1:14" ht="15" x14ac:dyDescent="0.25">
      <c r="A2496" s="54" t="s">
        <v>66</v>
      </c>
      <c r="B2496" s="36">
        <v>0</v>
      </c>
      <c r="C2496" s="37">
        <v>0</v>
      </c>
      <c r="D2496" s="37">
        <v>0</v>
      </c>
      <c r="E2496" s="38">
        <v>0</v>
      </c>
      <c r="F2496" s="37">
        <v>0</v>
      </c>
      <c r="G2496" s="39">
        <v>0</v>
      </c>
      <c r="H2496" s="40">
        <v>0</v>
      </c>
      <c r="J2496" s="17">
        <v>47</v>
      </c>
      <c r="K2496" s="17" t="str">
        <f t="shared" si="75"/>
        <v>110-Office of Administrative Hearings</v>
      </c>
      <c r="L2496" s="18" t="str">
        <f t="shared" si="74"/>
        <v>110</v>
      </c>
      <c r="M2496" s="19"/>
      <c r="N2496" s="19"/>
    </row>
    <row r="2497" spans="1:14" ht="15" x14ac:dyDescent="0.25">
      <c r="A2497" s="54" t="s">
        <v>67</v>
      </c>
      <c r="B2497" s="36">
        <v>0</v>
      </c>
      <c r="C2497" s="37">
        <v>0</v>
      </c>
      <c r="D2497" s="37">
        <v>0</v>
      </c>
      <c r="E2497" s="38">
        <v>0</v>
      </c>
      <c r="F2497" s="37">
        <v>0</v>
      </c>
      <c r="G2497" s="39">
        <v>0</v>
      </c>
      <c r="H2497" s="40">
        <v>0</v>
      </c>
      <c r="J2497" s="17">
        <v>48</v>
      </c>
      <c r="K2497" s="17" t="str">
        <f t="shared" si="75"/>
        <v>110-Office of Administrative Hearings</v>
      </c>
      <c r="L2497" s="18" t="str">
        <f t="shared" si="74"/>
        <v>110</v>
      </c>
      <c r="M2497" s="19"/>
      <c r="N2497" s="19"/>
    </row>
    <row r="2498" spans="1:14" ht="15" x14ac:dyDescent="0.25">
      <c r="A2498" s="54" t="s">
        <v>68</v>
      </c>
      <c r="B2498" s="36">
        <v>1.6940287110568111</v>
      </c>
      <c r="C2498" s="37">
        <v>0</v>
      </c>
      <c r="D2498" s="37">
        <v>0</v>
      </c>
      <c r="E2498" s="38">
        <v>0</v>
      </c>
      <c r="F2498" s="37">
        <v>0</v>
      </c>
      <c r="G2498" s="39">
        <v>0</v>
      </c>
      <c r="H2498" s="40">
        <v>1.6940287110568111</v>
      </c>
      <c r="J2498" s="17">
        <v>49</v>
      </c>
      <c r="K2498" s="17" t="str">
        <f t="shared" si="75"/>
        <v>110-Office of Administrative Hearings</v>
      </c>
      <c r="L2498" s="18" t="str">
        <f t="shared" si="74"/>
        <v>110</v>
      </c>
      <c r="M2498" s="19"/>
      <c r="N2498" s="19"/>
    </row>
    <row r="2499" spans="1:14" ht="15" x14ac:dyDescent="0.25">
      <c r="A2499" s="54" t="s">
        <v>69</v>
      </c>
      <c r="B2499" s="36">
        <v>0</v>
      </c>
      <c r="C2499" s="37">
        <v>0</v>
      </c>
      <c r="D2499" s="37">
        <v>0</v>
      </c>
      <c r="E2499" s="38">
        <v>0</v>
      </c>
      <c r="F2499" s="37">
        <v>0</v>
      </c>
      <c r="G2499" s="39">
        <v>0</v>
      </c>
      <c r="H2499" s="40">
        <v>0</v>
      </c>
      <c r="J2499" s="17">
        <v>50</v>
      </c>
      <c r="K2499" s="17" t="str">
        <f t="shared" si="75"/>
        <v>110-Office of Administrative Hearings</v>
      </c>
      <c r="L2499" s="18" t="str">
        <f t="shared" si="74"/>
        <v>110</v>
      </c>
      <c r="M2499" s="19"/>
      <c r="N2499" s="19"/>
    </row>
    <row r="2500" spans="1:14" ht="15" x14ac:dyDescent="0.25">
      <c r="A2500" s="54" t="s">
        <v>70</v>
      </c>
      <c r="B2500" s="36">
        <v>22.802943672000573</v>
      </c>
      <c r="C2500" s="37">
        <v>0</v>
      </c>
      <c r="D2500" s="37">
        <v>0</v>
      </c>
      <c r="E2500" s="38">
        <v>0</v>
      </c>
      <c r="F2500" s="37">
        <v>0</v>
      </c>
      <c r="G2500" s="39">
        <v>0</v>
      </c>
      <c r="H2500" s="40">
        <v>22.802943672000573</v>
      </c>
      <c r="J2500" s="17">
        <v>51</v>
      </c>
      <c r="K2500" s="17" t="str">
        <f t="shared" si="75"/>
        <v>110-Office of Administrative Hearings</v>
      </c>
      <c r="L2500" s="18" t="str">
        <f t="shared" si="74"/>
        <v>110</v>
      </c>
      <c r="M2500" s="19"/>
      <c r="N2500" s="19"/>
    </row>
    <row r="2501" spans="1:14" ht="15" customHeight="1" x14ac:dyDescent="0.25">
      <c r="A2501" s="54" t="s">
        <v>71</v>
      </c>
      <c r="B2501" s="36">
        <v>0</v>
      </c>
      <c r="C2501" s="37">
        <v>0</v>
      </c>
      <c r="D2501" s="37">
        <v>0</v>
      </c>
      <c r="E2501" s="38">
        <v>0</v>
      </c>
      <c r="F2501" s="37">
        <v>0</v>
      </c>
      <c r="G2501" s="39">
        <v>0</v>
      </c>
      <c r="H2501" s="40">
        <v>0</v>
      </c>
      <c r="J2501" s="17">
        <v>52</v>
      </c>
      <c r="K2501" s="17" t="str">
        <f t="shared" si="75"/>
        <v>110-Office of Administrative Hearings</v>
      </c>
      <c r="L2501" s="18" t="str">
        <f t="shared" si="74"/>
        <v>110</v>
      </c>
      <c r="M2501" s="19"/>
      <c r="N2501" s="19"/>
    </row>
    <row r="2502" spans="1:14" ht="15" x14ac:dyDescent="0.25">
      <c r="A2502" s="54" t="s">
        <v>72</v>
      </c>
      <c r="B2502" s="36">
        <v>1.8999694563225411</v>
      </c>
      <c r="C2502" s="37">
        <v>0</v>
      </c>
      <c r="D2502" s="37">
        <v>0</v>
      </c>
      <c r="E2502" s="38">
        <v>0</v>
      </c>
      <c r="F2502" s="37">
        <v>0</v>
      </c>
      <c r="G2502" s="39">
        <v>0</v>
      </c>
      <c r="H2502" s="40">
        <v>1.8999694563225411</v>
      </c>
      <c r="J2502" s="17">
        <v>53</v>
      </c>
      <c r="K2502" s="17" t="str">
        <f t="shared" si="75"/>
        <v>110-Office of Administrative Hearings</v>
      </c>
      <c r="L2502" s="18" t="str">
        <f t="shared" si="74"/>
        <v>110</v>
      </c>
      <c r="M2502" s="19"/>
      <c r="N2502" s="19"/>
    </row>
    <row r="2503" spans="1:14" ht="15" x14ac:dyDescent="0.25">
      <c r="A2503" s="54" t="s">
        <v>73</v>
      </c>
      <c r="B2503" s="36">
        <v>32.567305262867748</v>
      </c>
      <c r="C2503" s="37">
        <v>0</v>
      </c>
      <c r="D2503" s="37">
        <v>0</v>
      </c>
      <c r="E2503" s="38">
        <v>0</v>
      </c>
      <c r="F2503" s="37">
        <v>0</v>
      </c>
      <c r="G2503" s="39">
        <v>0</v>
      </c>
      <c r="H2503" s="40">
        <v>32.567305262867748</v>
      </c>
      <c r="J2503" s="17">
        <v>54</v>
      </c>
      <c r="K2503" s="17" t="str">
        <f t="shared" si="75"/>
        <v>110-Office of Administrative Hearings</v>
      </c>
      <c r="L2503" s="18" t="str">
        <f t="shared" si="74"/>
        <v>110</v>
      </c>
      <c r="M2503" s="19"/>
      <c r="N2503" s="19"/>
    </row>
    <row r="2504" spans="1:14" ht="15" customHeight="1" x14ac:dyDescent="0.25">
      <c r="A2504" s="54" t="s">
        <v>74</v>
      </c>
      <c r="B2504" s="36">
        <v>34.053298717165546</v>
      </c>
      <c r="C2504" s="37">
        <v>0</v>
      </c>
      <c r="D2504" s="37">
        <v>-1</v>
      </c>
      <c r="E2504" s="38">
        <v>0</v>
      </c>
      <c r="F2504" s="37">
        <v>1</v>
      </c>
      <c r="G2504" s="39">
        <v>0</v>
      </c>
      <c r="H2504" s="40">
        <v>34.053298717165546</v>
      </c>
      <c r="J2504" s="17">
        <v>55</v>
      </c>
      <c r="K2504" s="17" t="str">
        <f t="shared" si="75"/>
        <v>110-Office of Administrative Hearings</v>
      </c>
      <c r="L2504" s="18" t="str">
        <f t="shared" ref="L2504:L2576" si="76">LEFT(K2504,3)</f>
        <v>110</v>
      </c>
      <c r="M2504" s="19"/>
      <c r="N2504" s="19"/>
    </row>
    <row r="2505" spans="1:14" ht="15" x14ac:dyDescent="0.25">
      <c r="A2505" s="54" t="s">
        <v>75</v>
      </c>
      <c r="B2505" s="36">
        <v>160.43941653895251</v>
      </c>
      <c r="C2505" s="37">
        <v>0</v>
      </c>
      <c r="D2505" s="37">
        <v>0</v>
      </c>
      <c r="E2505" s="38">
        <v>-58</v>
      </c>
      <c r="F2505" s="37">
        <v>-56</v>
      </c>
      <c r="G2505" s="39">
        <v>-114</v>
      </c>
      <c r="H2505" s="40">
        <v>46.439416538952514</v>
      </c>
      <c r="J2505" s="17">
        <v>56</v>
      </c>
      <c r="K2505" s="17" t="str">
        <f t="shared" si="75"/>
        <v>110-Office of Administrative Hearings</v>
      </c>
      <c r="L2505" s="18" t="str">
        <f t="shared" si="76"/>
        <v>110</v>
      </c>
      <c r="M2505" s="19"/>
      <c r="N2505" s="19"/>
    </row>
    <row r="2506" spans="1:14" ht="15" customHeight="1" x14ac:dyDescent="0.25">
      <c r="A2506" s="54" t="s">
        <v>76</v>
      </c>
      <c r="B2506" s="36">
        <v>4.0568773589694027</v>
      </c>
      <c r="C2506" s="37">
        <v>0</v>
      </c>
      <c r="D2506" s="37">
        <v>0</v>
      </c>
      <c r="E2506" s="38">
        <v>0</v>
      </c>
      <c r="F2506" s="37">
        <v>0</v>
      </c>
      <c r="G2506" s="39">
        <v>0</v>
      </c>
      <c r="H2506" s="40">
        <v>4.0568773589694027</v>
      </c>
      <c r="J2506" s="17">
        <v>57</v>
      </c>
      <c r="K2506" s="17" t="str">
        <f t="shared" si="75"/>
        <v>110-Office of Administrative Hearings</v>
      </c>
      <c r="L2506" s="18" t="str">
        <f t="shared" si="76"/>
        <v>110</v>
      </c>
      <c r="M2506" s="19"/>
      <c r="N2506" s="19"/>
    </row>
    <row r="2507" spans="1:14" ht="15" x14ac:dyDescent="0.25">
      <c r="A2507" s="54" t="s">
        <v>77</v>
      </c>
      <c r="B2507" s="36">
        <v>21.972954747168068</v>
      </c>
      <c r="C2507" s="37">
        <v>0</v>
      </c>
      <c r="D2507" s="37">
        <v>0</v>
      </c>
      <c r="E2507" s="38">
        <v>0</v>
      </c>
      <c r="F2507" s="37">
        <v>0</v>
      </c>
      <c r="G2507" s="39">
        <v>0</v>
      </c>
      <c r="H2507" s="40">
        <v>21.972954747168068</v>
      </c>
      <c r="J2507" s="17">
        <v>58</v>
      </c>
      <c r="K2507" s="17" t="str">
        <f t="shared" si="75"/>
        <v>110-Office of Administrative Hearings</v>
      </c>
      <c r="L2507" s="18" t="str">
        <f t="shared" si="76"/>
        <v>110</v>
      </c>
      <c r="M2507" s="19"/>
      <c r="N2507" s="19"/>
    </row>
    <row r="2508" spans="1:14" ht="15" x14ac:dyDescent="0.25">
      <c r="A2508" s="54" t="s">
        <v>78</v>
      </c>
      <c r="B2508" s="36">
        <v>300.09740658433213</v>
      </c>
      <c r="C2508" s="37">
        <v>-13</v>
      </c>
      <c r="D2508" s="37">
        <v>-13</v>
      </c>
      <c r="E2508" s="38">
        <v>0</v>
      </c>
      <c r="F2508" s="37">
        <v>2</v>
      </c>
      <c r="G2508" s="39">
        <v>-24</v>
      </c>
      <c r="H2508" s="40">
        <v>276.09740658433213</v>
      </c>
      <c r="J2508" s="17">
        <v>59</v>
      </c>
      <c r="K2508" s="17" t="str">
        <f t="shared" si="75"/>
        <v>110-Office of Administrative Hearings</v>
      </c>
      <c r="L2508" s="18" t="str">
        <f t="shared" si="76"/>
        <v>110</v>
      </c>
      <c r="M2508" s="19"/>
      <c r="N2508" s="19"/>
    </row>
    <row r="2509" spans="1:14" ht="15" customHeight="1" x14ac:dyDescent="0.25">
      <c r="A2509" s="54" t="s">
        <v>79</v>
      </c>
      <c r="B2509" s="36">
        <v>0</v>
      </c>
      <c r="C2509" s="37">
        <v>0</v>
      </c>
      <c r="D2509" s="37">
        <v>0</v>
      </c>
      <c r="E2509" s="38">
        <v>0</v>
      </c>
      <c r="F2509" s="37">
        <v>0</v>
      </c>
      <c r="G2509" s="39">
        <v>0</v>
      </c>
      <c r="H2509" s="40">
        <v>0</v>
      </c>
      <c r="J2509" s="17">
        <v>60</v>
      </c>
      <c r="K2509" s="17" t="str">
        <f t="shared" si="75"/>
        <v>110-Office of Administrative Hearings</v>
      </c>
      <c r="L2509" s="18" t="str">
        <f t="shared" si="76"/>
        <v>110</v>
      </c>
      <c r="M2509" s="19"/>
      <c r="N2509" s="19"/>
    </row>
    <row r="2510" spans="1:14" ht="15" customHeight="1" x14ac:dyDescent="0.25">
      <c r="A2510" s="54"/>
      <c r="B2510" s="36"/>
      <c r="C2510" s="37"/>
      <c r="D2510" s="37"/>
      <c r="E2510" s="38"/>
      <c r="F2510" s="37"/>
      <c r="G2510" s="39"/>
      <c r="H2510" s="40"/>
      <c r="J2510" s="17">
        <v>61</v>
      </c>
      <c r="K2510" s="17" t="str">
        <f t="shared" si="75"/>
        <v>110-Office of Administrative Hearings</v>
      </c>
      <c r="L2510" s="18" t="str">
        <f t="shared" si="76"/>
        <v>110</v>
      </c>
      <c r="M2510" s="19"/>
      <c r="N2510" s="19"/>
    </row>
    <row r="2511" spans="1:14" x14ac:dyDescent="0.2">
      <c r="A2511" s="44" t="s">
        <v>80</v>
      </c>
      <c r="B2511" s="45">
        <v>580.281093439389</v>
      </c>
      <c r="C2511" s="46">
        <v>-13</v>
      </c>
      <c r="D2511" s="46">
        <v>-14</v>
      </c>
      <c r="E2511" s="47">
        <v>-58</v>
      </c>
      <c r="F2511" s="46">
        <v>-53</v>
      </c>
      <c r="G2511" s="48">
        <v>-138</v>
      </c>
      <c r="H2511" s="49">
        <v>442.281093439389</v>
      </c>
      <c r="J2511" s="17">
        <v>62</v>
      </c>
      <c r="K2511" s="17" t="str">
        <f t="shared" si="75"/>
        <v>110-Office of Administrative Hearings</v>
      </c>
      <c r="L2511" s="18" t="str">
        <f t="shared" si="76"/>
        <v>110</v>
      </c>
      <c r="M2511" s="19"/>
      <c r="N2511" s="19"/>
    </row>
    <row r="2512" spans="1:14" ht="15" x14ac:dyDescent="0.25">
      <c r="A2512" s="54"/>
      <c r="B2512" s="36"/>
      <c r="C2512" s="37"/>
      <c r="D2512" s="37"/>
      <c r="E2512" s="38"/>
      <c r="F2512" s="37"/>
      <c r="G2512" s="39"/>
      <c r="H2512" s="40"/>
      <c r="J2512" s="17">
        <v>63</v>
      </c>
      <c r="K2512" s="17" t="str">
        <f t="shared" si="75"/>
        <v>110-Office of Administrative Hearings</v>
      </c>
      <c r="L2512" s="18" t="str">
        <f t="shared" si="76"/>
        <v>110</v>
      </c>
      <c r="M2512" s="19"/>
      <c r="N2512" s="19"/>
    </row>
    <row r="2513" spans="1:14" ht="15" x14ac:dyDescent="0.25">
      <c r="A2513" s="54" t="s">
        <v>81</v>
      </c>
      <c r="B2513" s="36">
        <v>69.467303666372459</v>
      </c>
      <c r="C2513" s="37">
        <v>0</v>
      </c>
      <c r="D2513" s="37">
        <v>0</v>
      </c>
      <c r="E2513" s="38">
        <v>0</v>
      </c>
      <c r="F2513" s="37">
        <v>2</v>
      </c>
      <c r="G2513" s="39">
        <v>2</v>
      </c>
      <c r="H2513" s="40">
        <v>71.467303666372459</v>
      </c>
      <c r="J2513" s="17">
        <v>64</v>
      </c>
      <c r="K2513" s="17" t="str">
        <f t="shared" si="75"/>
        <v>110-Office of Administrative Hearings</v>
      </c>
      <c r="L2513" s="18" t="str">
        <f t="shared" si="76"/>
        <v>110</v>
      </c>
      <c r="M2513" s="19"/>
      <c r="N2513" s="19"/>
    </row>
    <row r="2514" spans="1:14" x14ac:dyDescent="0.2">
      <c r="A2514" s="44" t="s">
        <v>82</v>
      </c>
      <c r="B2514" s="45">
        <v>69.467303666372459</v>
      </c>
      <c r="C2514" s="46">
        <v>0</v>
      </c>
      <c r="D2514" s="46">
        <v>0</v>
      </c>
      <c r="E2514" s="47">
        <v>0</v>
      </c>
      <c r="F2514" s="46">
        <v>2</v>
      </c>
      <c r="G2514" s="48">
        <v>2</v>
      </c>
      <c r="H2514" s="49">
        <v>71.467303666372459</v>
      </c>
      <c r="J2514" s="17">
        <v>65</v>
      </c>
      <c r="K2514" s="17" t="str">
        <f t="shared" si="75"/>
        <v>110-Office of Administrative Hearings</v>
      </c>
      <c r="L2514" s="18" t="str">
        <f t="shared" si="76"/>
        <v>110</v>
      </c>
      <c r="M2514" s="19"/>
      <c r="N2514" s="19"/>
    </row>
    <row r="2515" spans="1:14" ht="15" x14ac:dyDescent="0.25">
      <c r="A2515" s="54"/>
      <c r="B2515" s="54"/>
      <c r="C2515" s="54"/>
      <c r="D2515" s="54"/>
      <c r="E2515" s="54"/>
      <c r="F2515" s="54"/>
      <c r="G2515" s="54"/>
      <c r="H2515" s="54"/>
      <c r="J2515" s="17">
        <v>66</v>
      </c>
      <c r="K2515" s="17" t="str">
        <f t="shared" si="75"/>
        <v>110-Office of Administrative Hearings</v>
      </c>
      <c r="L2515" s="18" t="str">
        <f t="shared" si="76"/>
        <v>110</v>
      </c>
      <c r="M2515" s="19"/>
      <c r="N2515" s="19"/>
    </row>
    <row r="2516" spans="1:14" x14ac:dyDescent="0.2">
      <c r="A2516" s="58"/>
      <c r="B2516" s="39"/>
      <c r="C2516" s="51"/>
      <c r="D2516" s="51"/>
      <c r="E2516" s="52"/>
      <c r="F2516" s="51"/>
      <c r="G2516" s="39"/>
      <c r="H2516" s="53"/>
      <c r="J2516" s="17">
        <v>67</v>
      </c>
      <c r="K2516" s="17" t="str">
        <f t="shared" si="75"/>
        <v>110-Office of Administrative Hearings</v>
      </c>
      <c r="L2516" s="18" t="str">
        <f t="shared" si="76"/>
        <v>110</v>
      </c>
      <c r="M2516" s="19"/>
      <c r="N2516" s="19"/>
    </row>
    <row r="2517" spans="1:14" x14ac:dyDescent="0.2">
      <c r="A2517" s="59" t="s">
        <v>83</v>
      </c>
      <c r="B2517" s="60">
        <v>3271.6273647737798</v>
      </c>
      <c r="C2517" s="61">
        <v>67</v>
      </c>
      <c r="D2517" s="61">
        <v>-19</v>
      </c>
      <c r="E2517" s="62">
        <v>-92</v>
      </c>
      <c r="F2517" s="61">
        <v>367</v>
      </c>
      <c r="G2517" s="60">
        <v>323</v>
      </c>
      <c r="H2517" s="63">
        <v>3594.6273647737798</v>
      </c>
      <c r="J2517" s="17">
        <v>68</v>
      </c>
      <c r="K2517" s="17" t="str">
        <f t="shared" si="75"/>
        <v>110-Office of Administrative Hearings</v>
      </c>
      <c r="L2517" s="18" t="str">
        <f t="shared" si="76"/>
        <v>110</v>
      </c>
      <c r="M2517" s="19"/>
      <c r="N2517" s="19"/>
    </row>
    <row r="2518" spans="1:14" x14ac:dyDescent="0.2">
      <c r="A2518" s="64"/>
      <c r="B2518" s="65"/>
      <c r="C2518" s="65"/>
      <c r="D2518" s="65"/>
      <c r="E2518" s="65"/>
      <c r="F2518" s="65"/>
      <c r="G2518" s="65"/>
      <c r="H2518" s="65"/>
      <c r="J2518" s="17">
        <v>1</v>
      </c>
      <c r="K2518" s="17" t="str">
        <f>IF(J2518=7,A2185,IF(J2518&gt;7,K2508,""))</f>
        <v/>
      </c>
      <c r="L2518" s="18" t="str">
        <f t="shared" si="76"/>
        <v/>
      </c>
      <c r="M2518" s="19"/>
      <c r="N2518" s="19"/>
    </row>
    <row r="2519" spans="1:14" x14ac:dyDescent="0.2">
      <c r="A2519" s="64"/>
      <c r="B2519" s="65"/>
      <c r="C2519" s="65"/>
      <c r="D2519" s="65"/>
      <c r="E2519" s="65"/>
      <c r="F2519" s="65"/>
      <c r="G2519" s="65"/>
      <c r="H2519" s="65"/>
      <c r="J2519" s="17">
        <v>2</v>
      </c>
      <c r="K2519" s="17" t="str">
        <f>IF(J2519=7,A2186,IF(J2519&gt;7,K2518,""))</f>
        <v/>
      </c>
      <c r="L2519" s="18" t="str">
        <f t="shared" si="76"/>
        <v/>
      </c>
      <c r="M2519" s="19"/>
      <c r="N2519" s="19"/>
    </row>
    <row r="2520" spans="1:14" ht="15" x14ac:dyDescent="0.25">
      <c r="A2520"/>
      <c r="B2520"/>
      <c r="C2520"/>
      <c r="D2520"/>
      <c r="E2520"/>
      <c r="F2520"/>
      <c r="G2520"/>
      <c r="H2520"/>
      <c r="J2520" s="17">
        <v>3</v>
      </c>
      <c r="K2520" s="17" t="str">
        <f>IF(J2520=7,A2187,IF(J2520&gt;7,K2519,""))</f>
        <v/>
      </c>
      <c r="L2520" s="18" t="str">
        <f t="shared" si="76"/>
        <v/>
      </c>
      <c r="M2520" s="19"/>
      <c r="N2520" s="19"/>
    </row>
    <row r="2521" spans="1:14" ht="15" x14ac:dyDescent="0.25">
      <c r="A2521"/>
      <c r="B2521"/>
      <c r="C2521"/>
      <c r="D2521"/>
      <c r="E2521"/>
      <c r="F2521"/>
      <c r="G2521"/>
      <c r="H2521"/>
      <c r="J2521" s="17">
        <v>4</v>
      </c>
      <c r="K2521" s="17" t="str">
        <f>IF(J2521=7,A2188,IF(J2521&gt;7,K2520,""))</f>
        <v/>
      </c>
      <c r="L2521" s="18" t="str">
        <f t="shared" si="76"/>
        <v/>
      </c>
      <c r="M2521" s="19"/>
      <c r="N2521" s="19"/>
    </row>
    <row r="2522" spans="1:14" ht="15.75" x14ac:dyDescent="0.25">
      <c r="A2522" s="21" t="s">
        <v>7</v>
      </c>
      <c r="B2522" s="22"/>
      <c r="C2522" s="22"/>
      <c r="D2522" s="22"/>
      <c r="E2522" s="22"/>
      <c r="F2522" s="22"/>
      <c r="G2522" s="22"/>
      <c r="H2522" s="22"/>
      <c r="J2522" s="17">
        <v>5</v>
      </c>
      <c r="K2522" s="17" t="str">
        <f>IF(J2522=7,A2189,IF(J2522&gt;7,K2521,""))</f>
        <v/>
      </c>
      <c r="L2522" s="18" t="str">
        <f t="shared" si="76"/>
        <v/>
      </c>
      <c r="M2522" s="19"/>
      <c r="N2522" s="19"/>
    </row>
    <row r="2523" spans="1:14" ht="15" x14ac:dyDescent="0.25">
      <c r="A2523" s="23" t="s">
        <v>8</v>
      </c>
      <c r="B2523" s="24"/>
      <c r="C2523" s="24"/>
      <c r="D2523" s="24"/>
      <c r="E2523" s="24"/>
      <c r="F2523" s="24"/>
      <c r="G2523" s="24"/>
      <c r="H2523" s="24"/>
      <c r="J2523" s="17">
        <v>6</v>
      </c>
      <c r="K2523" s="17" t="str">
        <f>IF(J2523=7,A2190,IF(J2523&gt;7,K2522,""))</f>
        <v/>
      </c>
      <c r="L2523" s="18" t="str">
        <f t="shared" si="76"/>
        <v/>
      </c>
      <c r="M2523" s="19"/>
      <c r="N2523" s="19"/>
    </row>
    <row r="2524" spans="1:14" ht="15" x14ac:dyDescent="0.25">
      <c r="A2524" s="25" t="s">
        <v>120</v>
      </c>
      <c r="B2524" s="22"/>
      <c r="C2524" s="22"/>
      <c r="D2524" s="22"/>
      <c r="E2524" s="22"/>
      <c r="F2524" s="22"/>
      <c r="G2524" s="22"/>
      <c r="H2524" s="22"/>
      <c r="J2524" s="17">
        <v>7</v>
      </c>
      <c r="K2524" s="17" t="str">
        <f>IF(J2524=7,A2524,IF(J2524&gt;7,K2523,""))</f>
        <v>116-State Lottery Commission</v>
      </c>
      <c r="L2524" s="18" t="str">
        <f t="shared" si="76"/>
        <v>116</v>
      </c>
      <c r="M2524" s="19"/>
      <c r="N2524" s="19"/>
    </row>
    <row r="2525" spans="1:14" ht="15" x14ac:dyDescent="0.25">
      <c r="A2525" s="25"/>
      <c r="B2525" s="22"/>
      <c r="C2525" s="22"/>
      <c r="D2525" s="22"/>
      <c r="E2525" s="22"/>
      <c r="F2525" s="22"/>
      <c r="G2525" s="22"/>
      <c r="H2525" s="22"/>
      <c r="J2525" s="17">
        <v>8</v>
      </c>
      <c r="K2525" s="17" t="str">
        <f t="shared" ref="K2525:K2585" si="77">IF(J2525=7,A2192,IF(J2525&gt;7,K2524,""))</f>
        <v>116-State Lottery Commission</v>
      </c>
      <c r="L2525" s="18" t="str">
        <f t="shared" si="76"/>
        <v>116</v>
      </c>
      <c r="M2525" s="19"/>
      <c r="N2525" s="19"/>
    </row>
    <row r="2526" spans="1:14" ht="15" x14ac:dyDescent="0.25">
      <c r="A2526" s="26"/>
      <c r="B2526" s="27"/>
      <c r="C2526" s="94" t="s">
        <v>10</v>
      </c>
      <c r="D2526" s="95"/>
      <c r="E2526" s="94" t="s">
        <v>11</v>
      </c>
      <c r="F2526" s="95"/>
      <c r="G2526" s="28"/>
      <c r="H2526" s="28"/>
      <c r="J2526" s="17">
        <v>9</v>
      </c>
      <c r="K2526" s="17" t="str">
        <f t="shared" si="77"/>
        <v>116-State Lottery Commission</v>
      </c>
      <c r="L2526" s="18" t="str">
        <f t="shared" si="76"/>
        <v>116</v>
      </c>
      <c r="M2526" s="19"/>
      <c r="N2526" s="19"/>
    </row>
    <row r="2527" spans="1:14" ht="24" x14ac:dyDescent="0.2">
      <c r="A2527" s="29" t="s">
        <v>12</v>
      </c>
      <c r="B2527" s="30" t="s">
        <v>13</v>
      </c>
      <c r="C2527" s="31" t="s">
        <v>14</v>
      </c>
      <c r="D2527" s="32" t="s">
        <v>15</v>
      </c>
      <c r="E2527" s="31" t="s">
        <v>14</v>
      </c>
      <c r="F2527" s="32" t="s">
        <v>15</v>
      </c>
      <c r="G2527" s="33" t="s">
        <v>16</v>
      </c>
      <c r="H2527" s="33" t="s">
        <v>17</v>
      </c>
      <c r="J2527" s="17">
        <v>10</v>
      </c>
      <c r="K2527" s="17" t="str">
        <f t="shared" si="77"/>
        <v>116-State Lottery Commission</v>
      </c>
      <c r="L2527" s="18" t="str">
        <f t="shared" si="76"/>
        <v>116</v>
      </c>
      <c r="M2527" s="19"/>
      <c r="N2527" s="19"/>
    </row>
    <row r="2528" spans="1:14" ht="15" x14ac:dyDescent="0.25">
      <c r="A2528" s="35" t="s">
        <v>20</v>
      </c>
      <c r="B2528" s="36">
        <v>35.834496291040608</v>
      </c>
      <c r="C2528" s="37">
        <v>0</v>
      </c>
      <c r="D2528" s="37">
        <v>0</v>
      </c>
      <c r="E2528" s="38">
        <v>0</v>
      </c>
      <c r="F2528" s="37">
        <v>0</v>
      </c>
      <c r="G2528" s="39">
        <v>0</v>
      </c>
      <c r="H2528" s="40">
        <v>35.834496291040608</v>
      </c>
      <c r="J2528" s="17">
        <v>11</v>
      </c>
      <c r="K2528" s="17" t="str">
        <f t="shared" si="77"/>
        <v>116-State Lottery Commission</v>
      </c>
      <c r="L2528" s="18" t="str">
        <f t="shared" si="76"/>
        <v>116</v>
      </c>
      <c r="M2528" s="19" t="s">
        <v>21</v>
      </c>
      <c r="N2528" s="19"/>
    </row>
    <row r="2529" spans="1:14" ht="15" x14ac:dyDescent="0.25">
      <c r="A2529" s="42" t="s">
        <v>22</v>
      </c>
      <c r="B2529" s="36">
        <v>18.077407544172345</v>
      </c>
      <c r="C2529" s="37">
        <v>0</v>
      </c>
      <c r="D2529" s="37">
        <v>0</v>
      </c>
      <c r="E2529" s="38">
        <v>0</v>
      </c>
      <c r="F2529" s="37">
        <v>0</v>
      </c>
      <c r="G2529" s="39">
        <v>0</v>
      </c>
      <c r="H2529" s="40">
        <v>18.077407544172345</v>
      </c>
      <c r="J2529" s="17">
        <v>12</v>
      </c>
      <c r="K2529" s="17" t="str">
        <f t="shared" si="77"/>
        <v>116-State Lottery Commission</v>
      </c>
      <c r="L2529" s="18" t="str">
        <f t="shared" si="76"/>
        <v>116</v>
      </c>
      <c r="M2529" s="19"/>
      <c r="N2529" s="19"/>
    </row>
    <row r="2530" spans="1:14" ht="15" customHeight="1" x14ac:dyDescent="0.25">
      <c r="A2530" s="42" t="s">
        <v>23</v>
      </c>
      <c r="B2530" s="36">
        <v>63.616350781296418</v>
      </c>
      <c r="C2530" s="37">
        <v>2</v>
      </c>
      <c r="D2530" s="37">
        <v>-2</v>
      </c>
      <c r="E2530" s="38">
        <v>0</v>
      </c>
      <c r="F2530" s="37">
        <v>0</v>
      </c>
      <c r="G2530" s="39">
        <v>0</v>
      </c>
      <c r="H2530" s="40">
        <v>63.616350781296418</v>
      </c>
      <c r="J2530" s="17">
        <v>13</v>
      </c>
      <c r="K2530" s="17" t="str">
        <f t="shared" si="77"/>
        <v>116-State Lottery Commission</v>
      </c>
      <c r="L2530" s="18" t="str">
        <f t="shared" si="76"/>
        <v>116</v>
      </c>
      <c r="M2530" s="19"/>
      <c r="N2530" s="19"/>
    </row>
    <row r="2531" spans="1:14" ht="15" x14ac:dyDescent="0.25">
      <c r="A2531" s="42" t="s">
        <v>24</v>
      </c>
      <c r="B2531" s="36">
        <v>120.05916425000002</v>
      </c>
      <c r="C2531" s="37">
        <v>0</v>
      </c>
      <c r="D2531" s="37">
        <v>0</v>
      </c>
      <c r="E2531" s="38">
        <v>0</v>
      </c>
      <c r="F2531" s="37">
        <v>1</v>
      </c>
      <c r="G2531" s="39">
        <v>1</v>
      </c>
      <c r="H2531" s="40">
        <v>121.05916425000002</v>
      </c>
      <c r="J2531" s="17">
        <v>14</v>
      </c>
      <c r="K2531" s="17" t="str">
        <f t="shared" si="77"/>
        <v>116-State Lottery Commission</v>
      </c>
      <c r="L2531" s="18" t="str">
        <f t="shared" si="76"/>
        <v>116</v>
      </c>
      <c r="M2531" s="19"/>
      <c r="N2531" s="19"/>
    </row>
    <row r="2532" spans="1:14" ht="15" x14ac:dyDescent="0.25">
      <c r="A2532" s="42" t="s">
        <v>25</v>
      </c>
      <c r="B2532" s="36">
        <v>5.6091340847519984</v>
      </c>
      <c r="C2532" s="37">
        <v>0</v>
      </c>
      <c r="D2532" s="37">
        <v>0</v>
      </c>
      <c r="E2532" s="38">
        <v>0</v>
      </c>
      <c r="F2532" s="37">
        <v>0</v>
      </c>
      <c r="G2532" s="39">
        <v>0</v>
      </c>
      <c r="H2532" s="40">
        <v>5.6091340847519984</v>
      </c>
      <c r="J2532" s="17">
        <v>15</v>
      </c>
      <c r="K2532" s="17" t="str">
        <f t="shared" si="77"/>
        <v>116-State Lottery Commission</v>
      </c>
      <c r="L2532" s="18" t="str">
        <f t="shared" si="76"/>
        <v>116</v>
      </c>
      <c r="M2532" s="19"/>
      <c r="N2532" s="19"/>
    </row>
    <row r="2533" spans="1:14" ht="15" x14ac:dyDescent="0.25">
      <c r="A2533" s="42" t="s">
        <v>26</v>
      </c>
      <c r="B2533" s="36">
        <v>176.37194383587581</v>
      </c>
      <c r="C2533" s="37">
        <v>5</v>
      </c>
      <c r="D2533" s="37">
        <v>5</v>
      </c>
      <c r="E2533" s="38">
        <v>0</v>
      </c>
      <c r="F2533" s="37">
        <v>0</v>
      </c>
      <c r="G2533" s="39">
        <v>10</v>
      </c>
      <c r="H2533" s="40">
        <v>186.37194383587581</v>
      </c>
      <c r="J2533" s="17">
        <v>16</v>
      </c>
      <c r="K2533" s="17" t="str">
        <f t="shared" si="77"/>
        <v>116-State Lottery Commission</v>
      </c>
      <c r="L2533" s="18" t="str">
        <f t="shared" si="76"/>
        <v>116</v>
      </c>
      <c r="M2533" s="19"/>
      <c r="N2533" s="19"/>
    </row>
    <row r="2534" spans="1:14" ht="15" x14ac:dyDescent="0.25">
      <c r="A2534" s="42" t="s">
        <v>27</v>
      </c>
      <c r="B2534" s="36">
        <v>76.08304453171867</v>
      </c>
      <c r="C2534" s="37">
        <v>0</v>
      </c>
      <c r="D2534" s="37">
        <v>0</v>
      </c>
      <c r="E2534" s="38">
        <v>0</v>
      </c>
      <c r="F2534" s="37">
        <v>0</v>
      </c>
      <c r="G2534" s="39">
        <v>0</v>
      </c>
      <c r="H2534" s="40">
        <v>76.08304453171867</v>
      </c>
      <c r="J2534" s="17">
        <v>17</v>
      </c>
      <c r="K2534" s="17" t="str">
        <f t="shared" si="77"/>
        <v>116-State Lottery Commission</v>
      </c>
      <c r="L2534" s="18" t="str">
        <f t="shared" si="76"/>
        <v>116</v>
      </c>
      <c r="M2534" s="19"/>
      <c r="N2534" s="19"/>
    </row>
    <row r="2535" spans="1:14" x14ac:dyDescent="0.2">
      <c r="A2535" s="43"/>
      <c r="B2535" s="36"/>
      <c r="C2535" s="37"/>
      <c r="D2535" s="37"/>
      <c r="E2535" s="38"/>
      <c r="F2535" s="37"/>
      <c r="G2535" s="39"/>
      <c r="H2535" s="40"/>
      <c r="J2535" s="17">
        <v>18</v>
      </c>
      <c r="K2535" s="17" t="str">
        <f t="shared" si="77"/>
        <v>116-State Lottery Commission</v>
      </c>
      <c r="L2535" s="18" t="str">
        <f t="shared" si="76"/>
        <v>116</v>
      </c>
      <c r="M2535" s="19"/>
      <c r="N2535" s="19"/>
    </row>
    <row r="2536" spans="1:14" x14ac:dyDescent="0.2">
      <c r="A2536" s="44"/>
      <c r="B2536" s="45">
        <v>495.65154131885583</v>
      </c>
      <c r="C2536" s="46">
        <v>7</v>
      </c>
      <c r="D2536" s="46">
        <v>3</v>
      </c>
      <c r="E2536" s="47">
        <v>0</v>
      </c>
      <c r="F2536" s="46">
        <v>1</v>
      </c>
      <c r="G2536" s="48">
        <v>11</v>
      </c>
      <c r="H2536" s="49">
        <v>506.65154131885583</v>
      </c>
      <c r="J2536" s="17">
        <v>19</v>
      </c>
      <c r="K2536" s="17" t="str">
        <f t="shared" si="77"/>
        <v>116-State Lottery Commission</v>
      </c>
      <c r="L2536" s="18" t="str">
        <f t="shared" si="76"/>
        <v>116</v>
      </c>
      <c r="M2536" s="19"/>
      <c r="N2536" s="19"/>
    </row>
    <row r="2537" spans="1:14" x14ac:dyDescent="0.2">
      <c r="A2537" s="50"/>
      <c r="B2537" s="39"/>
      <c r="C2537" s="51"/>
      <c r="D2537" s="51"/>
      <c r="E2537" s="52"/>
      <c r="F2537" s="51"/>
      <c r="G2537" s="39"/>
      <c r="H2537" s="53"/>
      <c r="J2537" s="17">
        <v>20</v>
      </c>
      <c r="K2537" s="17" t="str">
        <f t="shared" si="77"/>
        <v>116-State Lottery Commission</v>
      </c>
      <c r="L2537" s="18" t="str">
        <f t="shared" si="76"/>
        <v>116</v>
      </c>
      <c r="M2537" s="19"/>
      <c r="N2537" s="19"/>
    </row>
    <row r="2538" spans="1:14" ht="15" x14ac:dyDescent="0.25">
      <c r="A2538" s="42" t="s">
        <v>28</v>
      </c>
      <c r="B2538" s="36">
        <v>57.416006856061081</v>
      </c>
      <c r="C2538" s="37">
        <v>0</v>
      </c>
      <c r="D2538" s="37">
        <v>0</v>
      </c>
      <c r="E2538" s="38">
        <v>-63</v>
      </c>
      <c r="F2538" s="37">
        <v>67</v>
      </c>
      <c r="G2538" s="39">
        <v>4</v>
      </c>
      <c r="H2538" s="40">
        <v>61.416006856061081</v>
      </c>
      <c r="J2538" s="17">
        <v>21</v>
      </c>
      <c r="K2538" s="17" t="str">
        <f t="shared" si="77"/>
        <v>116-State Lottery Commission</v>
      </c>
      <c r="L2538" s="18" t="str">
        <f t="shared" si="76"/>
        <v>116</v>
      </c>
      <c r="M2538" s="19"/>
      <c r="N2538" s="19"/>
    </row>
    <row r="2539" spans="1:14" ht="15" x14ac:dyDescent="0.25">
      <c r="A2539" s="42" t="s">
        <v>29</v>
      </c>
      <c r="B2539" s="36">
        <v>145.62432039066584</v>
      </c>
      <c r="C2539" s="37">
        <v>0</v>
      </c>
      <c r="D2539" s="37">
        <v>0</v>
      </c>
      <c r="E2539" s="38">
        <v>38</v>
      </c>
      <c r="F2539" s="37">
        <v>119</v>
      </c>
      <c r="G2539" s="39">
        <v>157</v>
      </c>
      <c r="H2539" s="40">
        <v>302.62432039066584</v>
      </c>
      <c r="J2539" s="17">
        <v>22</v>
      </c>
      <c r="K2539" s="17" t="str">
        <f t="shared" si="77"/>
        <v>116-State Lottery Commission</v>
      </c>
      <c r="L2539" s="18" t="str">
        <f t="shared" si="76"/>
        <v>116</v>
      </c>
      <c r="M2539" s="19"/>
      <c r="N2539" s="19"/>
    </row>
    <row r="2540" spans="1:14" ht="15" x14ac:dyDescent="0.25">
      <c r="A2540" s="42" t="s">
        <v>30</v>
      </c>
      <c r="B2540" s="36">
        <v>132.90745596643595</v>
      </c>
      <c r="C2540" s="37">
        <v>0</v>
      </c>
      <c r="D2540" s="37">
        <v>0</v>
      </c>
      <c r="E2540" s="38">
        <v>0</v>
      </c>
      <c r="F2540" s="37">
        <v>1</v>
      </c>
      <c r="G2540" s="39">
        <v>1</v>
      </c>
      <c r="H2540" s="40">
        <v>133.90745596643595</v>
      </c>
      <c r="J2540" s="17">
        <v>23</v>
      </c>
      <c r="K2540" s="17" t="str">
        <f t="shared" si="77"/>
        <v>116-State Lottery Commission</v>
      </c>
      <c r="L2540" s="18" t="str">
        <f t="shared" si="76"/>
        <v>116</v>
      </c>
      <c r="M2540" s="19"/>
      <c r="N2540" s="19"/>
    </row>
    <row r="2541" spans="1:14" ht="15" x14ac:dyDescent="0.25">
      <c r="A2541" s="54"/>
      <c r="B2541" s="36"/>
      <c r="C2541" s="37"/>
      <c r="D2541" s="37"/>
      <c r="E2541" s="38"/>
      <c r="F2541" s="37"/>
      <c r="G2541" s="39"/>
      <c r="H2541" s="40"/>
      <c r="J2541" s="17">
        <v>24</v>
      </c>
      <c r="K2541" s="17" t="str">
        <f t="shared" si="77"/>
        <v>116-State Lottery Commission</v>
      </c>
      <c r="L2541" s="18" t="str">
        <f t="shared" si="76"/>
        <v>116</v>
      </c>
      <c r="M2541" s="19"/>
      <c r="N2541" s="19"/>
    </row>
    <row r="2542" spans="1:14" x14ac:dyDescent="0.2">
      <c r="A2542" s="44" t="s">
        <v>31</v>
      </c>
      <c r="B2542" s="45">
        <v>335.94778321316289</v>
      </c>
      <c r="C2542" s="46">
        <v>0</v>
      </c>
      <c r="D2542" s="46">
        <v>0</v>
      </c>
      <c r="E2542" s="46">
        <v>-25</v>
      </c>
      <c r="F2542" s="46">
        <v>187</v>
      </c>
      <c r="G2542" s="46">
        <v>162</v>
      </c>
      <c r="H2542" s="49">
        <v>497.94778321316289</v>
      </c>
      <c r="J2542" s="17">
        <v>25</v>
      </c>
      <c r="K2542" s="17" t="str">
        <f t="shared" si="77"/>
        <v>116-State Lottery Commission</v>
      </c>
      <c r="L2542" s="18" t="str">
        <f t="shared" si="76"/>
        <v>116</v>
      </c>
      <c r="M2542" s="19"/>
      <c r="N2542" s="19"/>
    </row>
    <row r="2543" spans="1:14" ht="15" x14ac:dyDescent="0.25">
      <c r="A2543" s="54"/>
      <c r="B2543" s="36"/>
      <c r="C2543" s="37"/>
      <c r="D2543" s="37"/>
      <c r="E2543" s="38"/>
      <c r="F2543" s="37"/>
      <c r="G2543" s="39"/>
      <c r="H2543" s="40"/>
      <c r="J2543" s="17">
        <v>26</v>
      </c>
      <c r="K2543" s="17" t="str">
        <f t="shared" si="77"/>
        <v>116-State Lottery Commission</v>
      </c>
      <c r="L2543" s="18" t="str">
        <f t="shared" si="76"/>
        <v>116</v>
      </c>
      <c r="M2543" s="19"/>
      <c r="N2543" s="19"/>
    </row>
    <row r="2544" spans="1:14" ht="15" x14ac:dyDescent="0.25">
      <c r="A2544" s="54" t="s">
        <v>32</v>
      </c>
      <c r="B2544" s="36">
        <v>4.3988283298584001</v>
      </c>
      <c r="C2544" s="37">
        <v>0</v>
      </c>
      <c r="D2544" s="37">
        <v>0</v>
      </c>
      <c r="E2544" s="38">
        <v>0</v>
      </c>
      <c r="F2544" s="37">
        <v>0</v>
      </c>
      <c r="G2544" s="39">
        <v>0</v>
      </c>
      <c r="H2544" s="40">
        <v>4.3988283298584001</v>
      </c>
      <c r="J2544" s="17">
        <v>27</v>
      </c>
      <c r="K2544" s="17" t="str">
        <f t="shared" si="77"/>
        <v>116-State Lottery Commission</v>
      </c>
      <c r="L2544" s="18" t="str">
        <f t="shared" si="76"/>
        <v>116</v>
      </c>
      <c r="M2544" s="19" t="s">
        <v>33</v>
      </c>
      <c r="N2544" s="19"/>
    </row>
    <row r="2545" spans="1:14" ht="15" x14ac:dyDescent="0.25">
      <c r="A2545" s="54" t="s">
        <v>34</v>
      </c>
      <c r="B2545" s="36">
        <v>19.828265902608113</v>
      </c>
      <c r="C2545" s="37">
        <v>0</v>
      </c>
      <c r="D2545" s="37">
        <v>0</v>
      </c>
      <c r="E2545" s="38">
        <v>0</v>
      </c>
      <c r="F2545" s="37">
        <v>0</v>
      </c>
      <c r="G2545" s="39">
        <v>0</v>
      </c>
      <c r="H2545" s="40">
        <v>19.828265902608113</v>
      </c>
      <c r="J2545" s="17">
        <v>28</v>
      </c>
      <c r="K2545" s="17" t="str">
        <f t="shared" si="77"/>
        <v>116-State Lottery Commission</v>
      </c>
      <c r="L2545" s="18" t="str">
        <f t="shared" si="76"/>
        <v>116</v>
      </c>
      <c r="M2545" s="19" t="s">
        <v>35</v>
      </c>
      <c r="N2545" s="19"/>
    </row>
    <row r="2546" spans="1:14" ht="15" x14ac:dyDescent="0.25">
      <c r="A2546" s="54" t="s">
        <v>36</v>
      </c>
      <c r="B2546" s="36">
        <v>6.979521354839533</v>
      </c>
      <c r="C2546" s="37">
        <v>0</v>
      </c>
      <c r="D2546" s="37">
        <v>0</v>
      </c>
      <c r="E2546" s="38">
        <v>0</v>
      </c>
      <c r="F2546" s="37">
        <v>0</v>
      </c>
      <c r="G2546" s="39">
        <v>0</v>
      </c>
      <c r="H2546" s="40">
        <v>6.979521354839533</v>
      </c>
      <c r="J2546" s="17">
        <v>29</v>
      </c>
      <c r="K2546" s="17" t="str">
        <f t="shared" si="77"/>
        <v>116-State Lottery Commission</v>
      </c>
      <c r="L2546" s="18" t="str">
        <f t="shared" si="76"/>
        <v>116</v>
      </c>
      <c r="M2546" s="19" t="s">
        <v>37</v>
      </c>
      <c r="N2546" s="19"/>
    </row>
    <row r="2547" spans="1:14" ht="15" customHeight="1" x14ac:dyDescent="0.25">
      <c r="A2547" s="54" t="s">
        <v>38</v>
      </c>
      <c r="B2547" s="36">
        <v>0</v>
      </c>
      <c r="C2547" s="37">
        <v>0</v>
      </c>
      <c r="D2547" s="37">
        <v>0</v>
      </c>
      <c r="E2547" s="38">
        <v>0</v>
      </c>
      <c r="F2547" s="37">
        <v>0</v>
      </c>
      <c r="G2547" s="39">
        <v>0</v>
      </c>
      <c r="H2547" s="40">
        <v>0</v>
      </c>
      <c r="J2547" s="17">
        <v>30</v>
      </c>
      <c r="K2547" s="17" t="str">
        <f t="shared" si="77"/>
        <v>116-State Lottery Commission</v>
      </c>
      <c r="L2547" s="18" t="str">
        <f t="shared" si="76"/>
        <v>116</v>
      </c>
      <c r="M2547" s="19" t="s">
        <v>39</v>
      </c>
      <c r="N2547" s="19"/>
    </row>
    <row r="2548" spans="1:14" ht="15" x14ac:dyDescent="0.25">
      <c r="A2548" s="54" t="s">
        <v>40</v>
      </c>
      <c r="B2548" s="36">
        <v>165.1898889314439</v>
      </c>
      <c r="C2548" s="37">
        <v>7</v>
      </c>
      <c r="D2548" s="37">
        <v>8</v>
      </c>
      <c r="E2548" s="38">
        <v>0</v>
      </c>
      <c r="F2548" s="37">
        <v>0</v>
      </c>
      <c r="G2548" s="39">
        <v>15</v>
      </c>
      <c r="H2548" s="40">
        <v>180.1898889314439</v>
      </c>
      <c r="J2548" s="17">
        <v>31</v>
      </c>
      <c r="K2548" s="17" t="str">
        <f t="shared" si="77"/>
        <v>116-State Lottery Commission</v>
      </c>
      <c r="L2548" s="18" t="str">
        <f t="shared" si="76"/>
        <v>116</v>
      </c>
      <c r="M2548" s="19" t="s">
        <v>41</v>
      </c>
      <c r="N2548" s="19"/>
    </row>
    <row r="2549" spans="1:14" ht="15" x14ac:dyDescent="0.25">
      <c r="A2549" s="54" t="s">
        <v>42</v>
      </c>
      <c r="B2549" s="36">
        <v>26.039933997620835</v>
      </c>
      <c r="C2549" s="37">
        <v>0</v>
      </c>
      <c r="D2549" s="37">
        <v>0</v>
      </c>
      <c r="E2549" s="38">
        <v>-13</v>
      </c>
      <c r="F2549" s="37">
        <v>-13</v>
      </c>
      <c r="G2549" s="39">
        <v>-26</v>
      </c>
      <c r="H2549" s="40">
        <v>3.9933997620835271E-2</v>
      </c>
      <c r="J2549" s="17">
        <v>32</v>
      </c>
      <c r="K2549" s="17" t="str">
        <f t="shared" si="77"/>
        <v>116-State Lottery Commission</v>
      </c>
      <c r="L2549" s="18" t="str">
        <f t="shared" si="76"/>
        <v>116</v>
      </c>
      <c r="M2549" s="19" t="s">
        <v>43</v>
      </c>
      <c r="N2549" s="19"/>
    </row>
    <row r="2550" spans="1:14" ht="15" x14ac:dyDescent="0.25">
      <c r="A2550" s="54" t="s">
        <v>44</v>
      </c>
      <c r="B2550" s="36">
        <v>87.611806884050097</v>
      </c>
      <c r="C2550" s="37">
        <v>0</v>
      </c>
      <c r="D2550" s="37">
        <v>0</v>
      </c>
      <c r="E2550" s="38">
        <v>0</v>
      </c>
      <c r="F2550" s="37">
        <v>0</v>
      </c>
      <c r="G2550" s="39">
        <v>0</v>
      </c>
      <c r="H2550" s="40">
        <v>87.611806884050097</v>
      </c>
      <c r="J2550" s="17">
        <v>33</v>
      </c>
      <c r="K2550" s="17" t="str">
        <f t="shared" si="77"/>
        <v>116-State Lottery Commission</v>
      </c>
      <c r="L2550" s="18" t="str">
        <f t="shared" si="76"/>
        <v>116</v>
      </c>
      <c r="M2550" s="19" t="s">
        <v>45</v>
      </c>
      <c r="N2550" s="19"/>
    </row>
    <row r="2551" spans="1:14" ht="15" x14ac:dyDescent="0.25">
      <c r="A2551" s="54" t="s">
        <v>46</v>
      </c>
      <c r="B2551" s="36">
        <v>0</v>
      </c>
      <c r="C2551" s="37">
        <v>0</v>
      </c>
      <c r="D2551" s="37">
        <v>0</v>
      </c>
      <c r="E2551" s="38">
        <v>0</v>
      </c>
      <c r="F2551" s="37">
        <v>0</v>
      </c>
      <c r="G2551" s="39">
        <v>0</v>
      </c>
      <c r="H2551" s="40">
        <v>0</v>
      </c>
      <c r="J2551" s="17">
        <v>34</v>
      </c>
      <c r="K2551" s="17" t="str">
        <f t="shared" si="77"/>
        <v>116-State Lottery Commission</v>
      </c>
      <c r="L2551" s="18" t="str">
        <f t="shared" si="76"/>
        <v>116</v>
      </c>
      <c r="M2551" s="19" t="s">
        <v>47</v>
      </c>
      <c r="N2551" s="19"/>
    </row>
    <row r="2552" spans="1:14" ht="15" x14ac:dyDescent="0.25">
      <c r="A2552" s="54" t="s">
        <v>48</v>
      </c>
      <c r="B2552" s="36">
        <v>0</v>
      </c>
      <c r="C2552" s="37">
        <v>0</v>
      </c>
      <c r="D2552" s="37">
        <v>0</v>
      </c>
      <c r="E2552" s="38">
        <v>1</v>
      </c>
      <c r="F2552" s="37">
        <v>2</v>
      </c>
      <c r="G2552" s="39">
        <v>3</v>
      </c>
      <c r="H2552" s="40">
        <v>3</v>
      </c>
      <c r="J2552" s="17">
        <v>35</v>
      </c>
      <c r="K2552" s="17" t="str">
        <f t="shared" si="77"/>
        <v>116-State Lottery Commission</v>
      </c>
      <c r="L2552" s="18" t="str">
        <f t="shared" si="76"/>
        <v>116</v>
      </c>
      <c r="M2552" s="56" t="s">
        <v>49</v>
      </c>
      <c r="N2552" s="19"/>
    </row>
    <row r="2553" spans="1:14" ht="15" x14ac:dyDescent="0.25">
      <c r="A2553" s="54" t="s">
        <v>50</v>
      </c>
      <c r="B2553" s="36">
        <v>30.022225614192294</v>
      </c>
      <c r="C2553" s="37">
        <v>0</v>
      </c>
      <c r="D2553" s="37">
        <v>0</v>
      </c>
      <c r="E2553" s="38">
        <v>0</v>
      </c>
      <c r="F2553" s="37">
        <v>0</v>
      </c>
      <c r="G2553" s="39">
        <v>0</v>
      </c>
      <c r="H2553" s="40">
        <v>30.022225614192294</v>
      </c>
      <c r="J2553" s="17">
        <v>36</v>
      </c>
      <c r="K2553" s="17" t="str">
        <f t="shared" si="77"/>
        <v>116-State Lottery Commission</v>
      </c>
      <c r="L2553" s="18" t="str">
        <f t="shared" si="76"/>
        <v>116</v>
      </c>
      <c r="M2553" s="19" t="s">
        <v>51</v>
      </c>
      <c r="N2553" s="19"/>
    </row>
    <row r="2554" spans="1:14" ht="15" customHeight="1" x14ac:dyDescent="0.25">
      <c r="A2554" s="54" t="s">
        <v>52</v>
      </c>
      <c r="B2554" s="36">
        <v>0</v>
      </c>
      <c r="C2554" s="37">
        <v>0</v>
      </c>
      <c r="D2554" s="37">
        <v>0</v>
      </c>
      <c r="E2554" s="38">
        <v>2</v>
      </c>
      <c r="F2554" s="37">
        <v>3</v>
      </c>
      <c r="G2554" s="39">
        <v>5</v>
      </c>
      <c r="H2554" s="40">
        <v>5</v>
      </c>
      <c r="J2554" s="17">
        <v>37</v>
      </c>
      <c r="K2554" s="17" t="str">
        <f t="shared" si="77"/>
        <v>116-State Lottery Commission</v>
      </c>
      <c r="L2554" s="18" t="str">
        <f t="shared" si="76"/>
        <v>116</v>
      </c>
      <c r="M2554" s="56" t="s">
        <v>53</v>
      </c>
      <c r="N2554" s="19"/>
    </row>
    <row r="2555" spans="1:14" ht="15" x14ac:dyDescent="0.25">
      <c r="A2555" s="54" t="s">
        <v>54</v>
      </c>
      <c r="B2555" s="36">
        <v>92.013117667939667</v>
      </c>
      <c r="C2555" s="37">
        <v>0</v>
      </c>
      <c r="D2555" s="37">
        <v>0</v>
      </c>
      <c r="E2555" s="38">
        <v>0</v>
      </c>
      <c r="F2555" s="37">
        <v>0</v>
      </c>
      <c r="G2555" s="39">
        <v>0</v>
      </c>
      <c r="H2555" s="40">
        <v>92.013117667939667</v>
      </c>
      <c r="J2555" s="17">
        <v>38</v>
      </c>
      <c r="K2555" s="17" t="str">
        <f t="shared" si="77"/>
        <v>116-State Lottery Commission</v>
      </c>
      <c r="L2555" s="18" t="str">
        <f t="shared" si="76"/>
        <v>116</v>
      </c>
      <c r="M2555" s="19" t="s">
        <v>55</v>
      </c>
      <c r="N2555" s="19"/>
    </row>
    <row r="2556" spans="1:14" ht="15" x14ac:dyDescent="0.25">
      <c r="A2556" s="54" t="s">
        <v>56</v>
      </c>
      <c r="B2556" s="36">
        <v>0</v>
      </c>
      <c r="C2556" s="37">
        <v>0</v>
      </c>
      <c r="D2556" s="37">
        <v>0</v>
      </c>
      <c r="E2556" s="38">
        <v>0</v>
      </c>
      <c r="F2556" s="37">
        <v>0</v>
      </c>
      <c r="G2556" s="39">
        <v>0</v>
      </c>
      <c r="H2556" s="40">
        <v>0</v>
      </c>
      <c r="J2556" s="17">
        <v>39</v>
      </c>
      <c r="K2556" s="17" t="str">
        <f t="shared" si="77"/>
        <v>116-State Lottery Commission</v>
      </c>
      <c r="L2556" s="18" t="str">
        <f t="shared" si="76"/>
        <v>116</v>
      </c>
      <c r="M2556" s="19" t="s">
        <v>57</v>
      </c>
      <c r="N2556" s="19"/>
    </row>
    <row r="2557" spans="1:14" ht="15" x14ac:dyDescent="0.25">
      <c r="A2557" s="54" t="s">
        <v>58</v>
      </c>
      <c r="B2557" s="36">
        <v>421.96064942116254</v>
      </c>
      <c r="C2557" s="37">
        <v>0</v>
      </c>
      <c r="D2557" s="37">
        <v>0</v>
      </c>
      <c r="E2557" s="38">
        <v>13</v>
      </c>
      <c r="F2557" s="37">
        <v>22</v>
      </c>
      <c r="G2557" s="39">
        <v>35</v>
      </c>
      <c r="H2557" s="40">
        <v>456.96064942116254</v>
      </c>
      <c r="J2557" s="17">
        <v>40</v>
      </c>
      <c r="K2557" s="17" t="str">
        <f t="shared" si="77"/>
        <v>116-State Lottery Commission</v>
      </c>
      <c r="L2557" s="18" t="str">
        <f t="shared" si="76"/>
        <v>116</v>
      </c>
      <c r="M2557" s="19" t="s">
        <v>59</v>
      </c>
      <c r="N2557" s="19"/>
    </row>
    <row r="2558" spans="1:14" ht="15" customHeight="1" x14ac:dyDescent="0.25">
      <c r="A2558" s="54" t="s">
        <v>60</v>
      </c>
      <c r="B2558" s="36">
        <v>0</v>
      </c>
      <c r="C2558" s="37">
        <v>0</v>
      </c>
      <c r="D2558" s="37">
        <v>0</v>
      </c>
      <c r="E2558" s="38">
        <v>3</v>
      </c>
      <c r="F2558" s="37">
        <v>2</v>
      </c>
      <c r="G2558" s="39">
        <v>5</v>
      </c>
      <c r="H2558" s="40">
        <v>5</v>
      </c>
      <c r="J2558" s="17">
        <v>41</v>
      </c>
      <c r="K2558" s="17" t="str">
        <f t="shared" si="77"/>
        <v>116-State Lottery Commission</v>
      </c>
      <c r="L2558" s="18" t="str">
        <f t="shared" si="76"/>
        <v>116</v>
      </c>
      <c r="M2558" s="56" t="s">
        <v>61</v>
      </c>
      <c r="N2558" s="19"/>
    </row>
    <row r="2559" spans="1:14" ht="15" x14ac:dyDescent="0.25">
      <c r="A2559" s="54" t="s">
        <v>62</v>
      </c>
      <c r="B2559" s="36">
        <v>0</v>
      </c>
      <c r="C2559" s="37">
        <v>0</v>
      </c>
      <c r="D2559" s="37">
        <v>0</v>
      </c>
      <c r="E2559" s="38">
        <v>9</v>
      </c>
      <c r="F2559" s="37">
        <v>9</v>
      </c>
      <c r="G2559" s="39">
        <v>18</v>
      </c>
      <c r="H2559" s="40">
        <v>18</v>
      </c>
      <c r="J2559" s="17">
        <v>42</v>
      </c>
      <c r="K2559" s="17" t="str">
        <f t="shared" si="77"/>
        <v>116-State Lottery Commission</v>
      </c>
      <c r="L2559" s="18" t="str">
        <f t="shared" si="76"/>
        <v>116</v>
      </c>
      <c r="M2559" s="56" t="s">
        <v>63</v>
      </c>
      <c r="N2559" s="19"/>
    </row>
    <row r="2560" spans="1:14" ht="15" customHeight="1" x14ac:dyDescent="0.2">
      <c r="A2560" s="43"/>
      <c r="B2560" s="36"/>
      <c r="C2560" s="37"/>
      <c r="D2560" s="37"/>
      <c r="E2560" s="38"/>
      <c r="F2560" s="37"/>
      <c r="G2560" s="39"/>
      <c r="H2560" s="40"/>
      <c r="J2560" s="17">
        <v>43</v>
      </c>
      <c r="K2560" s="17" t="str">
        <f t="shared" si="77"/>
        <v>116-State Lottery Commission</v>
      </c>
      <c r="L2560" s="18" t="str">
        <f t="shared" si="76"/>
        <v>116</v>
      </c>
      <c r="M2560" s="19"/>
      <c r="N2560" s="19"/>
    </row>
    <row r="2561" spans="1:14" x14ac:dyDescent="0.2">
      <c r="A2561" s="44" t="s">
        <v>64</v>
      </c>
      <c r="B2561" s="45">
        <v>854.04423810371543</v>
      </c>
      <c r="C2561" s="46">
        <v>7</v>
      </c>
      <c r="D2561" s="46">
        <v>8</v>
      </c>
      <c r="E2561" s="47">
        <v>15</v>
      </c>
      <c r="F2561" s="46">
        <v>25</v>
      </c>
      <c r="G2561" s="48">
        <v>55</v>
      </c>
      <c r="H2561" s="49">
        <v>909.04423810371543</v>
      </c>
      <c r="J2561" s="17">
        <v>44</v>
      </c>
      <c r="K2561" s="17" t="str">
        <f t="shared" si="77"/>
        <v>116-State Lottery Commission</v>
      </c>
      <c r="L2561" s="18" t="str">
        <f t="shared" si="76"/>
        <v>116</v>
      </c>
      <c r="M2561" s="19"/>
      <c r="N2561" s="19"/>
    </row>
    <row r="2562" spans="1:14" ht="15" customHeight="1" x14ac:dyDescent="0.2">
      <c r="A2562" s="57"/>
      <c r="B2562" s="39"/>
      <c r="C2562" s="51"/>
      <c r="D2562" s="51"/>
      <c r="E2562" s="52"/>
      <c r="F2562" s="51"/>
      <c r="G2562" s="39"/>
      <c r="H2562" s="53"/>
      <c r="J2562" s="17">
        <v>45</v>
      </c>
      <c r="K2562" s="17" t="str">
        <f t="shared" si="77"/>
        <v>116-State Lottery Commission</v>
      </c>
      <c r="L2562" s="18" t="str">
        <f t="shared" si="76"/>
        <v>116</v>
      </c>
      <c r="M2562" s="19"/>
      <c r="N2562" s="19"/>
    </row>
    <row r="2563" spans="1:14" ht="15" x14ac:dyDescent="0.25">
      <c r="A2563" s="54" t="s">
        <v>65</v>
      </c>
      <c r="B2563" s="36">
        <v>0.60877955956406771</v>
      </c>
      <c r="C2563" s="37">
        <v>0</v>
      </c>
      <c r="D2563" s="37">
        <v>0</v>
      </c>
      <c r="E2563" s="38">
        <v>0</v>
      </c>
      <c r="F2563" s="37">
        <v>0</v>
      </c>
      <c r="G2563" s="39">
        <v>0</v>
      </c>
      <c r="H2563" s="40">
        <v>0.60877955956406771</v>
      </c>
      <c r="J2563" s="17">
        <v>46</v>
      </c>
      <c r="K2563" s="17" t="str">
        <f t="shared" si="77"/>
        <v>116-State Lottery Commission</v>
      </c>
      <c r="L2563" s="18" t="str">
        <f t="shared" si="76"/>
        <v>116</v>
      </c>
      <c r="M2563" s="19"/>
      <c r="N2563" s="19"/>
    </row>
    <row r="2564" spans="1:14" ht="15" x14ac:dyDescent="0.25">
      <c r="A2564" s="54" t="s">
        <v>66</v>
      </c>
      <c r="B2564" s="36">
        <v>0</v>
      </c>
      <c r="C2564" s="37">
        <v>0</v>
      </c>
      <c r="D2564" s="37">
        <v>0</v>
      </c>
      <c r="E2564" s="38">
        <v>0</v>
      </c>
      <c r="F2564" s="37">
        <v>0</v>
      </c>
      <c r="G2564" s="39">
        <v>0</v>
      </c>
      <c r="H2564" s="40">
        <v>0</v>
      </c>
      <c r="J2564" s="17">
        <v>47</v>
      </c>
      <c r="K2564" s="17" t="str">
        <f t="shared" si="77"/>
        <v>116-State Lottery Commission</v>
      </c>
      <c r="L2564" s="18" t="str">
        <f t="shared" si="76"/>
        <v>116</v>
      </c>
      <c r="M2564" s="19"/>
      <c r="N2564" s="19"/>
    </row>
    <row r="2565" spans="1:14" ht="15" x14ac:dyDescent="0.25">
      <c r="A2565" s="54" t="s">
        <v>67</v>
      </c>
      <c r="B2565" s="36">
        <v>0</v>
      </c>
      <c r="C2565" s="37">
        <v>0</v>
      </c>
      <c r="D2565" s="37">
        <v>0</v>
      </c>
      <c r="E2565" s="38">
        <v>0</v>
      </c>
      <c r="F2565" s="37">
        <v>0</v>
      </c>
      <c r="G2565" s="39">
        <v>0</v>
      </c>
      <c r="H2565" s="40">
        <v>0</v>
      </c>
      <c r="J2565" s="17">
        <v>48</v>
      </c>
      <c r="K2565" s="17" t="str">
        <f t="shared" si="77"/>
        <v>116-State Lottery Commission</v>
      </c>
      <c r="L2565" s="18" t="str">
        <f t="shared" si="76"/>
        <v>116</v>
      </c>
      <c r="M2565" s="19"/>
      <c r="N2565" s="19"/>
    </row>
    <row r="2566" spans="1:14" ht="15" customHeight="1" x14ac:dyDescent="0.25">
      <c r="A2566" s="54" t="s">
        <v>68</v>
      </c>
      <c r="B2566" s="36">
        <v>1.4798411728772147</v>
      </c>
      <c r="C2566" s="37">
        <v>0</v>
      </c>
      <c r="D2566" s="37">
        <v>0</v>
      </c>
      <c r="E2566" s="38">
        <v>0</v>
      </c>
      <c r="F2566" s="37">
        <v>0</v>
      </c>
      <c r="G2566" s="39">
        <v>0</v>
      </c>
      <c r="H2566" s="40">
        <v>1.4798411728772147</v>
      </c>
      <c r="J2566" s="17">
        <v>49</v>
      </c>
      <c r="K2566" s="17" t="str">
        <f t="shared" si="77"/>
        <v>116-State Lottery Commission</v>
      </c>
      <c r="L2566" s="18" t="str">
        <f t="shared" si="76"/>
        <v>116</v>
      </c>
      <c r="M2566" s="19"/>
      <c r="N2566" s="19"/>
    </row>
    <row r="2567" spans="1:14" ht="15" x14ac:dyDescent="0.25">
      <c r="A2567" s="54" t="s">
        <v>69</v>
      </c>
      <c r="B2567" s="36">
        <v>0</v>
      </c>
      <c r="C2567" s="37">
        <v>0</v>
      </c>
      <c r="D2567" s="37">
        <v>0</v>
      </c>
      <c r="E2567" s="38">
        <v>0</v>
      </c>
      <c r="F2567" s="37">
        <v>0</v>
      </c>
      <c r="G2567" s="39">
        <v>0</v>
      </c>
      <c r="H2567" s="40">
        <v>0</v>
      </c>
      <c r="J2567" s="17">
        <v>50</v>
      </c>
      <c r="K2567" s="17" t="str">
        <f t="shared" si="77"/>
        <v>116-State Lottery Commission</v>
      </c>
      <c r="L2567" s="18" t="str">
        <f t="shared" si="76"/>
        <v>116</v>
      </c>
      <c r="M2567" s="19"/>
      <c r="N2567" s="19"/>
    </row>
    <row r="2568" spans="1:14" ht="15" x14ac:dyDescent="0.25">
      <c r="A2568" s="54" t="s">
        <v>70</v>
      </c>
      <c r="B2568" s="36">
        <v>10.99001010501541</v>
      </c>
      <c r="C2568" s="37">
        <v>0</v>
      </c>
      <c r="D2568" s="37">
        <v>0</v>
      </c>
      <c r="E2568" s="38">
        <v>0</v>
      </c>
      <c r="F2568" s="37">
        <v>0</v>
      </c>
      <c r="G2568" s="39">
        <v>0</v>
      </c>
      <c r="H2568" s="40">
        <v>10.99001010501541</v>
      </c>
      <c r="J2568" s="17">
        <v>51</v>
      </c>
      <c r="K2568" s="17" t="str">
        <f t="shared" si="77"/>
        <v>116-State Lottery Commission</v>
      </c>
      <c r="L2568" s="18" t="str">
        <f t="shared" si="76"/>
        <v>116</v>
      </c>
      <c r="M2568" s="19"/>
      <c r="N2568" s="19"/>
    </row>
    <row r="2569" spans="1:14" ht="15" x14ac:dyDescent="0.25">
      <c r="A2569" s="54" t="s">
        <v>71</v>
      </c>
      <c r="B2569" s="36">
        <v>1.4375E-15</v>
      </c>
      <c r="C2569" s="37">
        <v>0</v>
      </c>
      <c r="D2569" s="37">
        <v>0</v>
      </c>
      <c r="E2569" s="38">
        <v>0</v>
      </c>
      <c r="F2569" s="37">
        <v>0</v>
      </c>
      <c r="G2569" s="39">
        <v>0</v>
      </c>
      <c r="H2569" s="40">
        <v>1.4375E-15</v>
      </c>
      <c r="J2569" s="17">
        <v>52</v>
      </c>
      <c r="K2569" s="17" t="str">
        <f t="shared" si="77"/>
        <v>116-State Lottery Commission</v>
      </c>
      <c r="L2569" s="18" t="str">
        <f t="shared" si="76"/>
        <v>116</v>
      </c>
      <c r="M2569" s="19"/>
      <c r="N2569" s="19"/>
    </row>
    <row r="2570" spans="1:14" ht="15" x14ac:dyDescent="0.25">
      <c r="A2570" s="54" t="s">
        <v>72</v>
      </c>
      <c r="B2570" s="36">
        <v>1.6597434331093466</v>
      </c>
      <c r="C2570" s="37">
        <v>0</v>
      </c>
      <c r="D2570" s="37">
        <v>0</v>
      </c>
      <c r="E2570" s="38">
        <v>0</v>
      </c>
      <c r="F2570" s="37">
        <v>0</v>
      </c>
      <c r="G2570" s="39">
        <v>0</v>
      </c>
      <c r="H2570" s="40">
        <v>1.6597434331093466</v>
      </c>
      <c r="J2570" s="17">
        <v>53</v>
      </c>
      <c r="K2570" s="17" t="str">
        <f t="shared" si="77"/>
        <v>116-State Lottery Commission</v>
      </c>
      <c r="L2570" s="18" t="str">
        <f t="shared" si="76"/>
        <v>116</v>
      </c>
      <c r="M2570" s="19"/>
      <c r="N2570" s="19"/>
    </row>
    <row r="2571" spans="1:14" ht="15" x14ac:dyDescent="0.25">
      <c r="A2571" s="54" t="s">
        <v>73</v>
      </c>
      <c r="B2571" s="36">
        <v>15.696000441009604</v>
      </c>
      <c r="C2571" s="37">
        <v>0</v>
      </c>
      <c r="D2571" s="37">
        <v>0</v>
      </c>
      <c r="E2571" s="38">
        <v>0</v>
      </c>
      <c r="F2571" s="37">
        <v>0</v>
      </c>
      <c r="G2571" s="39">
        <v>0</v>
      </c>
      <c r="H2571" s="40">
        <v>15.696000441009604</v>
      </c>
      <c r="J2571" s="17">
        <v>54</v>
      </c>
      <c r="K2571" s="17" t="str">
        <f t="shared" si="77"/>
        <v>116-State Lottery Commission</v>
      </c>
      <c r="L2571" s="18" t="str">
        <f t="shared" si="76"/>
        <v>116</v>
      </c>
      <c r="M2571" s="19"/>
      <c r="N2571" s="19"/>
    </row>
    <row r="2572" spans="1:14" ht="15" x14ac:dyDescent="0.25">
      <c r="A2572" s="54" t="s">
        <v>74</v>
      </c>
      <c r="B2572" s="36">
        <v>29.747709224190594</v>
      </c>
      <c r="C2572" s="37">
        <v>0</v>
      </c>
      <c r="D2572" s="37">
        <v>-1</v>
      </c>
      <c r="E2572" s="38">
        <v>0</v>
      </c>
      <c r="F2572" s="37">
        <v>1</v>
      </c>
      <c r="G2572" s="39">
        <v>0</v>
      </c>
      <c r="H2572" s="40">
        <v>29.747709224190594</v>
      </c>
      <c r="J2572" s="17">
        <v>55</v>
      </c>
      <c r="K2572" s="17" t="str">
        <f t="shared" si="77"/>
        <v>116-State Lottery Commission</v>
      </c>
      <c r="L2572" s="18" t="str">
        <f t="shared" si="76"/>
        <v>116</v>
      </c>
      <c r="M2572" s="19"/>
      <c r="N2572" s="19"/>
    </row>
    <row r="2573" spans="1:14" ht="15" x14ac:dyDescent="0.25">
      <c r="A2573" s="54" t="s">
        <v>75</v>
      </c>
      <c r="B2573" s="36">
        <v>218.60418772667492</v>
      </c>
      <c r="C2573" s="37">
        <v>0</v>
      </c>
      <c r="D2573" s="37">
        <v>0</v>
      </c>
      <c r="E2573" s="38">
        <v>-84</v>
      </c>
      <c r="F2573" s="37">
        <v>-82</v>
      </c>
      <c r="G2573" s="39">
        <v>-166</v>
      </c>
      <c r="H2573" s="40">
        <v>52.604187726674922</v>
      </c>
      <c r="J2573" s="17">
        <v>56</v>
      </c>
      <c r="K2573" s="17" t="str">
        <f t="shared" si="77"/>
        <v>116-State Lottery Commission</v>
      </c>
      <c r="L2573" s="18" t="str">
        <f t="shared" si="76"/>
        <v>116</v>
      </c>
      <c r="M2573" s="19"/>
      <c r="N2573" s="19"/>
    </row>
    <row r="2574" spans="1:14" ht="15" x14ac:dyDescent="0.25">
      <c r="A2574" s="54" t="s">
        <v>76</v>
      </c>
      <c r="B2574" s="36">
        <v>2.0846266949844794</v>
      </c>
      <c r="C2574" s="37">
        <v>0</v>
      </c>
      <c r="D2574" s="37">
        <v>0</v>
      </c>
      <c r="E2574" s="38">
        <v>0</v>
      </c>
      <c r="F2574" s="37">
        <v>0</v>
      </c>
      <c r="G2574" s="39">
        <v>0</v>
      </c>
      <c r="H2574" s="40">
        <v>2.0846266949844794</v>
      </c>
      <c r="J2574" s="17">
        <v>57</v>
      </c>
      <c r="K2574" s="17" t="str">
        <f t="shared" si="77"/>
        <v>116-State Lottery Commission</v>
      </c>
      <c r="L2574" s="18" t="str">
        <f t="shared" si="76"/>
        <v>116</v>
      </c>
      <c r="M2574" s="19"/>
      <c r="N2574" s="19"/>
    </row>
    <row r="2575" spans="1:14" ht="15" x14ac:dyDescent="0.25">
      <c r="A2575" s="54" t="s">
        <v>77</v>
      </c>
      <c r="B2575" s="36">
        <v>19.194765066491644</v>
      </c>
      <c r="C2575" s="37">
        <v>0</v>
      </c>
      <c r="D2575" s="37">
        <v>0</v>
      </c>
      <c r="E2575" s="38">
        <v>0</v>
      </c>
      <c r="F2575" s="37">
        <v>0</v>
      </c>
      <c r="G2575" s="39">
        <v>0</v>
      </c>
      <c r="H2575" s="40">
        <v>19.194765066491644</v>
      </c>
      <c r="J2575" s="17">
        <v>58</v>
      </c>
      <c r="K2575" s="17" t="str">
        <f t="shared" si="77"/>
        <v>116-State Lottery Commission</v>
      </c>
      <c r="L2575" s="18" t="str">
        <f t="shared" si="76"/>
        <v>116</v>
      </c>
      <c r="M2575" s="19"/>
      <c r="N2575" s="19"/>
    </row>
    <row r="2576" spans="1:14" ht="15" x14ac:dyDescent="0.25">
      <c r="A2576" s="54" t="s">
        <v>78</v>
      </c>
      <c r="B2576" s="36">
        <v>200.52623571164273</v>
      </c>
      <c r="C2576" s="37">
        <v>-8</v>
      </c>
      <c r="D2576" s="37">
        <v>-9</v>
      </c>
      <c r="E2576" s="38">
        <v>0</v>
      </c>
      <c r="F2576" s="37">
        <v>2</v>
      </c>
      <c r="G2576" s="39">
        <v>-15</v>
      </c>
      <c r="H2576" s="40">
        <v>185.52623571164273</v>
      </c>
      <c r="J2576" s="17">
        <v>59</v>
      </c>
      <c r="K2576" s="17" t="str">
        <f t="shared" si="77"/>
        <v>116-State Lottery Commission</v>
      </c>
      <c r="L2576" s="18" t="str">
        <f t="shared" si="76"/>
        <v>116</v>
      </c>
      <c r="M2576" s="19"/>
      <c r="N2576" s="19"/>
    </row>
    <row r="2577" spans="1:14" ht="15" x14ac:dyDescent="0.25">
      <c r="A2577" s="54" t="s">
        <v>79</v>
      </c>
      <c r="B2577" s="36">
        <v>0</v>
      </c>
      <c r="C2577" s="37">
        <v>0</v>
      </c>
      <c r="D2577" s="37">
        <v>0</v>
      </c>
      <c r="E2577" s="38">
        <v>0</v>
      </c>
      <c r="F2577" s="37">
        <v>0</v>
      </c>
      <c r="G2577" s="39">
        <v>0</v>
      </c>
      <c r="H2577" s="40">
        <v>0</v>
      </c>
      <c r="J2577" s="17">
        <v>60</v>
      </c>
      <c r="K2577" s="17" t="str">
        <f t="shared" si="77"/>
        <v>116-State Lottery Commission</v>
      </c>
      <c r="L2577" s="18" t="str">
        <f t="shared" ref="L2577:L2640" si="78">LEFT(K2577,3)</f>
        <v>116</v>
      </c>
      <c r="M2577" s="19"/>
      <c r="N2577" s="19"/>
    </row>
    <row r="2578" spans="1:14" ht="15" x14ac:dyDescent="0.25">
      <c r="A2578" s="54"/>
      <c r="B2578" s="36"/>
      <c r="C2578" s="37"/>
      <c r="D2578" s="37"/>
      <c r="E2578" s="38"/>
      <c r="F2578" s="37"/>
      <c r="G2578" s="39"/>
      <c r="H2578" s="40"/>
      <c r="J2578" s="17">
        <v>61</v>
      </c>
      <c r="K2578" s="17" t="str">
        <f t="shared" si="77"/>
        <v>116-State Lottery Commission</v>
      </c>
      <c r="L2578" s="18" t="str">
        <f t="shared" si="78"/>
        <v>116</v>
      </c>
      <c r="M2578" s="19"/>
      <c r="N2578" s="19"/>
    </row>
    <row r="2579" spans="1:14" x14ac:dyDescent="0.2">
      <c r="A2579" s="44" t="s">
        <v>80</v>
      </c>
      <c r="B2579" s="45">
        <v>500.59189913555997</v>
      </c>
      <c r="C2579" s="46">
        <v>-8</v>
      </c>
      <c r="D2579" s="46">
        <v>-10</v>
      </c>
      <c r="E2579" s="47">
        <v>-84</v>
      </c>
      <c r="F2579" s="46">
        <v>-79</v>
      </c>
      <c r="G2579" s="48">
        <v>-181</v>
      </c>
      <c r="H2579" s="49">
        <v>319.59189913555997</v>
      </c>
      <c r="J2579" s="17">
        <v>62</v>
      </c>
      <c r="K2579" s="17" t="str">
        <f t="shared" si="77"/>
        <v>116-State Lottery Commission</v>
      </c>
      <c r="L2579" s="18" t="str">
        <f t="shared" si="78"/>
        <v>116</v>
      </c>
      <c r="M2579" s="19"/>
      <c r="N2579" s="19"/>
    </row>
    <row r="2580" spans="1:14" ht="15" x14ac:dyDescent="0.25">
      <c r="A2580" s="54"/>
      <c r="B2580" s="36"/>
      <c r="C2580" s="37"/>
      <c r="D2580" s="37"/>
      <c r="E2580" s="38"/>
      <c r="F2580" s="37"/>
      <c r="G2580" s="39"/>
      <c r="H2580" s="40"/>
      <c r="J2580" s="17">
        <v>63</v>
      </c>
      <c r="K2580" s="17" t="str">
        <f t="shared" si="77"/>
        <v>116-State Lottery Commission</v>
      </c>
      <c r="L2580" s="18" t="str">
        <f t="shared" si="78"/>
        <v>116</v>
      </c>
      <c r="M2580" s="19"/>
      <c r="N2580" s="19"/>
    </row>
    <row r="2581" spans="1:14" ht="15" x14ac:dyDescent="0.25">
      <c r="A2581" s="54" t="s">
        <v>81</v>
      </c>
      <c r="B2581" s="36">
        <v>33.480167308356457</v>
      </c>
      <c r="C2581" s="37">
        <v>0</v>
      </c>
      <c r="D2581" s="37">
        <v>0</v>
      </c>
      <c r="E2581" s="38">
        <v>0</v>
      </c>
      <c r="F2581" s="37">
        <v>1</v>
      </c>
      <c r="G2581" s="39">
        <v>1</v>
      </c>
      <c r="H2581" s="40">
        <v>34.480167308356457</v>
      </c>
      <c r="J2581" s="17">
        <v>64</v>
      </c>
      <c r="K2581" s="17" t="str">
        <f t="shared" si="77"/>
        <v>116-State Lottery Commission</v>
      </c>
      <c r="L2581" s="18" t="str">
        <f t="shared" si="78"/>
        <v>116</v>
      </c>
      <c r="M2581" s="19"/>
      <c r="N2581" s="19"/>
    </row>
    <row r="2582" spans="1:14" x14ac:dyDescent="0.2">
      <c r="A2582" s="44" t="s">
        <v>82</v>
      </c>
      <c r="B2582" s="45">
        <v>33.480167308356457</v>
      </c>
      <c r="C2582" s="46">
        <v>0</v>
      </c>
      <c r="D2582" s="46">
        <v>0</v>
      </c>
      <c r="E2582" s="47">
        <v>0</v>
      </c>
      <c r="F2582" s="46">
        <v>1</v>
      </c>
      <c r="G2582" s="48">
        <v>1</v>
      </c>
      <c r="H2582" s="49">
        <v>34.480167308356457</v>
      </c>
      <c r="J2582" s="17">
        <v>65</v>
      </c>
      <c r="K2582" s="17" t="str">
        <f t="shared" si="77"/>
        <v>116-State Lottery Commission</v>
      </c>
      <c r="L2582" s="18" t="str">
        <f t="shared" si="78"/>
        <v>116</v>
      </c>
      <c r="M2582" s="19"/>
      <c r="N2582" s="19"/>
    </row>
    <row r="2583" spans="1:14" ht="15" x14ac:dyDescent="0.25">
      <c r="A2583" s="54"/>
      <c r="B2583" s="54"/>
      <c r="C2583" s="54"/>
      <c r="D2583" s="54"/>
      <c r="E2583" s="54"/>
      <c r="F2583" s="54"/>
      <c r="G2583" s="54"/>
      <c r="H2583" s="54"/>
      <c r="J2583" s="17">
        <v>66</v>
      </c>
      <c r="K2583" s="17" t="str">
        <f t="shared" si="77"/>
        <v>116-State Lottery Commission</v>
      </c>
      <c r="L2583" s="18" t="str">
        <f t="shared" si="78"/>
        <v>116</v>
      </c>
      <c r="M2583" s="19"/>
      <c r="N2583" s="19"/>
    </row>
    <row r="2584" spans="1:14" x14ac:dyDescent="0.2">
      <c r="A2584" s="58"/>
      <c r="B2584" s="39"/>
      <c r="C2584" s="51"/>
      <c r="D2584" s="51"/>
      <c r="E2584" s="52"/>
      <c r="F2584" s="51"/>
      <c r="G2584" s="39"/>
      <c r="H2584" s="53"/>
      <c r="J2584" s="17">
        <v>67</v>
      </c>
      <c r="K2584" s="17" t="str">
        <f t="shared" si="77"/>
        <v>116-State Lottery Commission</v>
      </c>
      <c r="L2584" s="18" t="str">
        <f t="shared" si="78"/>
        <v>116</v>
      </c>
      <c r="M2584" s="19"/>
      <c r="N2584" s="19"/>
    </row>
    <row r="2585" spans="1:14" x14ac:dyDescent="0.2">
      <c r="A2585" s="59" t="s">
        <v>83</v>
      </c>
      <c r="B2585" s="60">
        <v>2219.7156290796511</v>
      </c>
      <c r="C2585" s="61">
        <v>6</v>
      </c>
      <c r="D2585" s="61">
        <v>1</v>
      </c>
      <c r="E2585" s="62">
        <v>-94</v>
      </c>
      <c r="F2585" s="61">
        <v>135</v>
      </c>
      <c r="G2585" s="60">
        <v>48</v>
      </c>
      <c r="H2585" s="63">
        <v>2267.7156290796511</v>
      </c>
      <c r="J2585" s="17">
        <v>68</v>
      </c>
      <c r="K2585" s="17" t="str">
        <f t="shared" si="77"/>
        <v>116-State Lottery Commission</v>
      </c>
      <c r="L2585" s="18" t="str">
        <f t="shared" si="78"/>
        <v>116</v>
      </c>
      <c r="M2585" s="19"/>
      <c r="N2585" s="19"/>
    </row>
    <row r="2586" spans="1:14" ht="15" customHeight="1" x14ac:dyDescent="0.2">
      <c r="A2586" s="64"/>
      <c r="B2586" s="65"/>
      <c r="C2586" s="65"/>
      <c r="D2586" s="65"/>
      <c r="E2586" s="65"/>
      <c r="F2586" s="65"/>
      <c r="G2586" s="65"/>
      <c r="H2586" s="65"/>
      <c r="J2586" s="17">
        <v>1</v>
      </c>
      <c r="K2586" s="17" t="str">
        <f>IF(J2586=7,A2244,IF(J2586&gt;7,K2576,""))</f>
        <v/>
      </c>
      <c r="L2586" s="18" t="str">
        <f t="shared" si="78"/>
        <v/>
      </c>
      <c r="M2586" s="19"/>
      <c r="N2586" s="19"/>
    </row>
    <row r="2587" spans="1:14" x14ac:dyDescent="0.2">
      <c r="A2587" s="64"/>
      <c r="B2587" s="65"/>
      <c r="C2587" s="65"/>
      <c r="D2587" s="65"/>
      <c r="E2587" s="65"/>
      <c r="F2587" s="65"/>
      <c r="G2587" s="65"/>
      <c r="H2587" s="65"/>
      <c r="J2587" s="17">
        <v>2</v>
      </c>
      <c r="K2587" s="17" t="str">
        <f>IF(J2587=7,A2245,IF(J2587&gt;7,K2586,""))</f>
        <v/>
      </c>
      <c r="L2587" s="18" t="str">
        <f t="shared" si="78"/>
        <v/>
      </c>
      <c r="M2587" s="19"/>
      <c r="N2587" s="19"/>
    </row>
    <row r="2588" spans="1:14" ht="15" x14ac:dyDescent="0.25">
      <c r="A2588"/>
      <c r="B2588"/>
      <c r="C2588"/>
      <c r="D2588"/>
      <c r="E2588"/>
      <c r="F2588"/>
      <c r="G2588"/>
      <c r="H2588"/>
      <c r="J2588" s="17">
        <v>3</v>
      </c>
      <c r="K2588" s="17" t="str">
        <f>IF(J2588=7,A2246,IF(J2588&gt;7,K2587,""))</f>
        <v/>
      </c>
      <c r="L2588" s="18" t="str">
        <f t="shared" si="78"/>
        <v/>
      </c>
      <c r="M2588" s="19"/>
      <c r="N2588" s="19"/>
    </row>
    <row r="2589" spans="1:14" ht="15" x14ac:dyDescent="0.25">
      <c r="A2589"/>
      <c r="B2589"/>
      <c r="C2589"/>
      <c r="D2589"/>
      <c r="E2589"/>
      <c r="F2589"/>
      <c r="G2589"/>
      <c r="H2589"/>
      <c r="J2589" s="17">
        <v>4</v>
      </c>
      <c r="K2589" s="17" t="str">
        <f>IF(J2589=7,A2247,IF(J2589&gt;7,K2588,""))</f>
        <v/>
      </c>
      <c r="L2589" s="18" t="str">
        <f t="shared" si="78"/>
        <v/>
      </c>
      <c r="M2589" s="19"/>
      <c r="N2589" s="19"/>
    </row>
    <row r="2590" spans="1:14" ht="15" customHeight="1" x14ac:dyDescent="0.25">
      <c r="A2590" s="21" t="s">
        <v>7</v>
      </c>
      <c r="B2590" s="22"/>
      <c r="C2590" s="22"/>
      <c r="D2590" s="22"/>
      <c r="E2590" s="22"/>
      <c r="F2590" s="22"/>
      <c r="G2590" s="22"/>
      <c r="H2590" s="22"/>
      <c r="J2590" s="17">
        <v>5</v>
      </c>
      <c r="K2590" s="17" t="str">
        <f>IF(J2590=7,A2248,IF(J2590&gt;7,K2589,""))</f>
        <v/>
      </c>
      <c r="L2590" s="18" t="str">
        <f t="shared" si="78"/>
        <v/>
      </c>
      <c r="M2590" s="19"/>
      <c r="N2590" s="19"/>
    </row>
    <row r="2591" spans="1:14" ht="15" x14ac:dyDescent="0.25">
      <c r="A2591" s="23" t="s">
        <v>8</v>
      </c>
      <c r="B2591" s="24"/>
      <c r="C2591" s="24"/>
      <c r="D2591" s="24"/>
      <c r="E2591" s="24"/>
      <c r="F2591" s="24"/>
      <c r="G2591" s="24"/>
      <c r="H2591" s="24"/>
      <c r="J2591" s="17">
        <v>6</v>
      </c>
      <c r="K2591" s="17" t="str">
        <f>IF(J2591=7,A2249,IF(J2591&gt;7,K2590,""))</f>
        <v/>
      </c>
      <c r="L2591" s="18" t="str">
        <f t="shared" si="78"/>
        <v/>
      </c>
      <c r="M2591" s="19"/>
      <c r="N2591" s="19"/>
    </row>
    <row r="2592" spans="1:14" ht="15" x14ac:dyDescent="0.25">
      <c r="A2592" s="25" t="s">
        <v>121</v>
      </c>
      <c r="B2592" s="22"/>
      <c r="C2592" s="22"/>
      <c r="D2592" s="22"/>
      <c r="E2592" s="22"/>
      <c r="F2592" s="22"/>
      <c r="G2592" s="22"/>
      <c r="H2592" s="22"/>
      <c r="J2592" s="17">
        <v>7</v>
      </c>
      <c r="K2592" s="17" t="str">
        <f>IF(J2592=7,A2592,IF(J2592&gt;7,K2591,""))</f>
        <v>117-Washington State Gambling Comm</v>
      </c>
      <c r="L2592" s="18" t="str">
        <f t="shared" si="78"/>
        <v>117</v>
      </c>
      <c r="M2592" s="19"/>
      <c r="N2592" s="19"/>
    </row>
    <row r="2593" spans="1:14" ht="15" x14ac:dyDescent="0.25">
      <c r="A2593" s="25"/>
      <c r="B2593" s="22"/>
      <c r="C2593" s="22"/>
      <c r="D2593" s="22"/>
      <c r="E2593" s="22"/>
      <c r="F2593" s="22"/>
      <c r="G2593" s="22"/>
      <c r="H2593" s="22"/>
      <c r="J2593" s="17">
        <v>8</v>
      </c>
      <c r="K2593" s="17" t="str">
        <f t="shared" ref="K2593:K2653" si="79">IF(J2593=7,A2251,IF(J2593&gt;7,K2592,""))</f>
        <v>117-Washington State Gambling Comm</v>
      </c>
      <c r="L2593" s="18" t="str">
        <f t="shared" si="78"/>
        <v>117</v>
      </c>
      <c r="M2593" s="19"/>
      <c r="N2593" s="19"/>
    </row>
    <row r="2594" spans="1:14" ht="15" x14ac:dyDescent="0.25">
      <c r="A2594" s="26"/>
      <c r="B2594" s="27"/>
      <c r="C2594" s="94" t="s">
        <v>10</v>
      </c>
      <c r="D2594" s="95"/>
      <c r="E2594" s="94" t="s">
        <v>11</v>
      </c>
      <c r="F2594" s="95"/>
      <c r="G2594" s="28"/>
      <c r="H2594" s="28"/>
      <c r="J2594" s="17">
        <v>9</v>
      </c>
      <c r="K2594" s="17" t="str">
        <f t="shared" si="79"/>
        <v>117-Washington State Gambling Comm</v>
      </c>
      <c r="L2594" s="18" t="str">
        <f t="shared" si="78"/>
        <v>117</v>
      </c>
      <c r="M2594" s="19"/>
      <c r="N2594" s="19"/>
    </row>
    <row r="2595" spans="1:14" ht="24" x14ac:dyDescent="0.2">
      <c r="A2595" s="29" t="s">
        <v>12</v>
      </c>
      <c r="B2595" s="30" t="s">
        <v>13</v>
      </c>
      <c r="C2595" s="31" t="s">
        <v>14</v>
      </c>
      <c r="D2595" s="32" t="s">
        <v>15</v>
      </c>
      <c r="E2595" s="31" t="s">
        <v>14</v>
      </c>
      <c r="F2595" s="32" t="s">
        <v>15</v>
      </c>
      <c r="G2595" s="33" t="s">
        <v>16</v>
      </c>
      <c r="H2595" s="33" t="s">
        <v>17</v>
      </c>
      <c r="J2595" s="17">
        <v>10</v>
      </c>
      <c r="K2595" s="17" t="str">
        <f t="shared" si="79"/>
        <v>117-Washington State Gambling Comm</v>
      </c>
      <c r="L2595" s="18" t="str">
        <f t="shared" si="78"/>
        <v>117</v>
      </c>
      <c r="M2595" s="19"/>
      <c r="N2595" s="19"/>
    </row>
    <row r="2596" spans="1:14" ht="15" x14ac:dyDescent="0.25">
      <c r="A2596" s="35" t="s">
        <v>20</v>
      </c>
      <c r="B2596" s="36">
        <v>19.305552934057879</v>
      </c>
      <c r="C2596" s="37">
        <v>0</v>
      </c>
      <c r="D2596" s="37">
        <v>0</v>
      </c>
      <c r="E2596" s="38">
        <v>0</v>
      </c>
      <c r="F2596" s="37">
        <v>0</v>
      </c>
      <c r="G2596" s="39">
        <v>0</v>
      </c>
      <c r="H2596" s="40">
        <v>19.305552934057879</v>
      </c>
      <c r="J2596" s="17">
        <v>11</v>
      </c>
      <c r="K2596" s="17" t="str">
        <f t="shared" si="79"/>
        <v>117-Washington State Gambling Comm</v>
      </c>
      <c r="L2596" s="18" t="str">
        <f t="shared" si="78"/>
        <v>117</v>
      </c>
      <c r="M2596" s="19" t="s">
        <v>21</v>
      </c>
      <c r="N2596" s="19"/>
    </row>
    <row r="2597" spans="1:14" ht="15" x14ac:dyDescent="0.25">
      <c r="A2597" s="42" t="s">
        <v>22</v>
      </c>
      <c r="B2597" s="36">
        <v>27.066363400722334</v>
      </c>
      <c r="C2597" s="37">
        <v>0</v>
      </c>
      <c r="D2597" s="37">
        <v>0</v>
      </c>
      <c r="E2597" s="38">
        <v>0</v>
      </c>
      <c r="F2597" s="37">
        <v>0</v>
      </c>
      <c r="G2597" s="39">
        <v>0</v>
      </c>
      <c r="H2597" s="40">
        <v>27.066363400722334</v>
      </c>
      <c r="J2597" s="17">
        <v>12</v>
      </c>
      <c r="K2597" s="17" t="str">
        <f t="shared" si="79"/>
        <v>117-Washington State Gambling Comm</v>
      </c>
      <c r="L2597" s="18" t="str">
        <f t="shared" si="78"/>
        <v>117</v>
      </c>
      <c r="M2597" s="19"/>
      <c r="N2597" s="19"/>
    </row>
    <row r="2598" spans="1:14" ht="15" x14ac:dyDescent="0.25">
      <c r="A2598" s="42" t="s">
        <v>23</v>
      </c>
      <c r="B2598" s="36">
        <v>0</v>
      </c>
      <c r="C2598" s="37">
        <v>0</v>
      </c>
      <c r="D2598" s="37">
        <v>0</v>
      </c>
      <c r="E2598" s="38">
        <v>0</v>
      </c>
      <c r="F2598" s="37">
        <v>0</v>
      </c>
      <c r="G2598" s="39">
        <v>0</v>
      </c>
      <c r="H2598" s="40">
        <v>0</v>
      </c>
      <c r="J2598" s="17">
        <v>13</v>
      </c>
      <c r="K2598" s="17" t="str">
        <f t="shared" si="79"/>
        <v>117-Washington State Gambling Comm</v>
      </c>
      <c r="L2598" s="18" t="str">
        <f t="shared" si="78"/>
        <v>117</v>
      </c>
      <c r="M2598" s="19"/>
      <c r="N2598" s="19"/>
    </row>
    <row r="2599" spans="1:14" ht="15" x14ac:dyDescent="0.25">
      <c r="A2599" s="42" t="s">
        <v>24</v>
      </c>
      <c r="B2599" s="36">
        <v>1681.16006305</v>
      </c>
      <c r="C2599" s="37">
        <v>0</v>
      </c>
      <c r="D2599" s="37">
        <v>1</v>
      </c>
      <c r="E2599" s="38">
        <v>291</v>
      </c>
      <c r="F2599" s="37">
        <v>305</v>
      </c>
      <c r="G2599" s="39">
        <v>597</v>
      </c>
      <c r="H2599" s="40">
        <v>2278.1600630499997</v>
      </c>
      <c r="J2599" s="17">
        <v>14</v>
      </c>
      <c r="K2599" s="17" t="str">
        <f t="shared" si="79"/>
        <v>117-Washington State Gambling Comm</v>
      </c>
      <c r="L2599" s="18" t="str">
        <f t="shared" si="78"/>
        <v>117</v>
      </c>
      <c r="M2599" s="19"/>
      <c r="N2599" s="19"/>
    </row>
    <row r="2600" spans="1:14" ht="15" x14ac:dyDescent="0.25">
      <c r="A2600" s="42" t="s">
        <v>25</v>
      </c>
      <c r="B2600" s="36">
        <v>195.19786614936959</v>
      </c>
      <c r="C2600" s="37">
        <v>0</v>
      </c>
      <c r="D2600" s="37">
        <v>0</v>
      </c>
      <c r="E2600" s="38">
        <v>0</v>
      </c>
      <c r="F2600" s="37">
        <v>1</v>
      </c>
      <c r="G2600" s="39">
        <v>1</v>
      </c>
      <c r="H2600" s="40">
        <v>196.19786614936959</v>
      </c>
      <c r="J2600" s="17">
        <v>15</v>
      </c>
      <c r="K2600" s="17" t="str">
        <f t="shared" si="79"/>
        <v>117-Washington State Gambling Comm</v>
      </c>
      <c r="L2600" s="18" t="str">
        <f t="shared" si="78"/>
        <v>117</v>
      </c>
      <c r="M2600" s="19"/>
      <c r="N2600" s="19"/>
    </row>
    <row r="2601" spans="1:14" ht="15" x14ac:dyDescent="0.25">
      <c r="A2601" s="42" t="s">
        <v>26</v>
      </c>
      <c r="B2601" s="36">
        <v>324.78389657536968</v>
      </c>
      <c r="C2601" s="37">
        <v>22</v>
      </c>
      <c r="D2601" s="37">
        <v>22</v>
      </c>
      <c r="E2601" s="38">
        <v>0</v>
      </c>
      <c r="F2601" s="37">
        <v>0</v>
      </c>
      <c r="G2601" s="39">
        <v>44</v>
      </c>
      <c r="H2601" s="40">
        <v>368.78389657536968</v>
      </c>
      <c r="J2601" s="17">
        <v>16</v>
      </c>
      <c r="K2601" s="17" t="str">
        <f t="shared" si="79"/>
        <v>117-Washington State Gambling Comm</v>
      </c>
      <c r="L2601" s="18" t="str">
        <f t="shared" si="78"/>
        <v>117</v>
      </c>
      <c r="M2601" s="19"/>
      <c r="N2601" s="19"/>
    </row>
    <row r="2602" spans="1:14" ht="15" customHeight="1" x14ac:dyDescent="0.25">
      <c r="A2602" s="42" t="s">
        <v>27</v>
      </c>
      <c r="B2602" s="36">
        <v>23.045678032254486</v>
      </c>
      <c r="C2602" s="37">
        <v>0</v>
      </c>
      <c r="D2602" s="37">
        <v>0</v>
      </c>
      <c r="E2602" s="38">
        <v>0</v>
      </c>
      <c r="F2602" s="37">
        <v>0</v>
      </c>
      <c r="G2602" s="39">
        <v>0</v>
      </c>
      <c r="H2602" s="40">
        <v>23.045678032254486</v>
      </c>
      <c r="J2602" s="17">
        <v>17</v>
      </c>
      <c r="K2602" s="17" t="str">
        <f t="shared" si="79"/>
        <v>117-Washington State Gambling Comm</v>
      </c>
      <c r="L2602" s="18" t="str">
        <f t="shared" si="78"/>
        <v>117</v>
      </c>
      <c r="M2602" s="19"/>
      <c r="N2602" s="19"/>
    </row>
    <row r="2603" spans="1:14" x14ac:dyDescent="0.2">
      <c r="A2603" s="43"/>
      <c r="B2603" s="36"/>
      <c r="C2603" s="37"/>
      <c r="D2603" s="37"/>
      <c r="E2603" s="38"/>
      <c r="F2603" s="37"/>
      <c r="G2603" s="39"/>
      <c r="H2603" s="40"/>
      <c r="J2603" s="17">
        <v>18</v>
      </c>
      <c r="K2603" s="17" t="str">
        <f t="shared" si="79"/>
        <v>117-Washington State Gambling Comm</v>
      </c>
      <c r="L2603" s="18" t="str">
        <f t="shared" si="78"/>
        <v>117</v>
      </c>
      <c r="M2603" s="19"/>
      <c r="N2603" s="19"/>
    </row>
    <row r="2604" spans="1:14" x14ac:dyDescent="0.2">
      <c r="A2604" s="44"/>
      <c r="B2604" s="45">
        <v>2270.5594201417739</v>
      </c>
      <c r="C2604" s="46">
        <v>22</v>
      </c>
      <c r="D2604" s="46">
        <v>23</v>
      </c>
      <c r="E2604" s="47">
        <v>291</v>
      </c>
      <c r="F2604" s="46">
        <v>306</v>
      </c>
      <c r="G2604" s="48">
        <v>642</v>
      </c>
      <c r="H2604" s="49">
        <v>2912.559420141773</v>
      </c>
      <c r="J2604" s="17">
        <v>19</v>
      </c>
      <c r="K2604" s="17" t="str">
        <f t="shared" si="79"/>
        <v>117-Washington State Gambling Comm</v>
      </c>
      <c r="L2604" s="18" t="str">
        <f t="shared" si="78"/>
        <v>117</v>
      </c>
      <c r="M2604" s="19"/>
      <c r="N2604" s="19"/>
    </row>
    <row r="2605" spans="1:14" x14ac:dyDescent="0.2">
      <c r="A2605" s="50"/>
      <c r="B2605" s="39"/>
      <c r="C2605" s="51"/>
      <c r="D2605" s="51"/>
      <c r="E2605" s="52"/>
      <c r="F2605" s="51"/>
      <c r="G2605" s="39"/>
      <c r="H2605" s="53"/>
      <c r="J2605" s="17">
        <v>20</v>
      </c>
      <c r="K2605" s="17" t="str">
        <f t="shared" si="79"/>
        <v>117-Washington State Gambling Comm</v>
      </c>
      <c r="L2605" s="18" t="str">
        <f t="shared" si="78"/>
        <v>117</v>
      </c>
      <c r="M2605" s="19"/>
      <c r="N2605" s="19"/>
    </row>
    <row r="2606" spans="1:14" ht="15" customHeight="1" x14ac:dyDescent="0.25">
      <c r="A2606" s="42" t="s">
        <v>28</v>
      </c>
      <c r="B2606" s="36">
        <v>43.454948828258786</v>
      </c>
      <c r="C2606" s="37">
        <v>0</v>
      </c>
      <c r="D2606" s="37">
        <v>0</v>
      </c>
      <c r="E2606" s="38">
        <v>-47</v>
      </c>
      <c r="F2606" s="37">
        <v>50</v>
      </c>
      <c r="G2606" s="39">
        <v>3</v>
      </c>
      <c r="H2606" s="40">
        <v>46.454948828258786</v>
      </c>
      <c r="J2606" s="17">
        <v>21</v>
      </c>
      <c r="K2606" s="17" t="str">
        <f t="shared" si="79"/>
        <v>117-Washington State Gambling Comm</v>
      </c>
      <c r="L2606" s="18" t="str">
        <f t="shared" si="78"/>
        <v>117</v>
      </c>
      <c r="M2606" s="19"/>
      <c r="N2606" s="19"/>
    </row>
    <row r="2607" spans="1:14" ht="15" customHeight="1" x14ac:dyDescent="0.25">
      <c r="A2607" s="42" t="s">
        <v>29</v>
      </c>
      <c r="B2607" s="36">
        <v>119.58161110508782</v>
      </c>
      <c r="C2607" s="37">
        <v>0</v>
      </c>
      <c r="D2607" s="37">
        <v>0</v>
      </c>
      <c r="E2607" s="38">
        <v>29</v>
      </c>
      <c r="F2607" s="37">
        <v>90</v>
      </c>
      <c r="G2607" s="39">
        <v>119</v>
      </c>
      <c r="H2607" s="40">
        <v>238.5816111050878</v>
      </c>
      <c r="J2607" s="17">
        <v>22</v>
      </c>
      <c r="K2607" s="17" t="str">
        <f t="shared" si="79"/>
        <v>117-Washington State Gambling Comm</v>
      </c>
      <c r="L2607" s="18" t="str">
        <f t="shared" si="78"/>
        <v>117</v>
      </c>
      <c r="M2607" s="19"/>
      <c r="N2607" s="19"/>
    </row>
    <row r="2608" spans="1:14" ht="15" x14ac:dyDescent="0.25">
      <c r="A2608" s="42" t="s">
        <v>30</v>
      </c>
      <c r="B2608" s="36">
        <v>100.59018406477438</v>
      </c>
      <c r="C2608" s="37">
        <v>0</v>
      </c>
      <c r="D2608" s="37">
        <v>0</v>
      </c>
      <c r="E2608" s="38">
        <v>0</v>
      </c>
      <c r="F2608" s="37">
        <v>1</v>
      </c>
      <c r="G2608" s="39">
        <v>1</v>
      </c>
      <c r="H2608" s="40">
        <v>101.59018406477438</v>
      </c>
      <c r="J2608" s="17">
        <v>23</v>
      </c>
      <c r="K2608" s="17" t="str">
        <f t="shared" si="79"/>
        <v>117-Washington State Gambling Comm</v>
      </c>
      <c r="L2608" s="18" t="str">
        <f t="shared" si="78"/>
        <v>117</v>
      </c>
      <c r="M2608" s="19"/>
      <c r="N2608" s="19"/>
    </row>
    <row r="2609" spans="1:14" ht="15" x14ac:dyDescent="0.25">
      <c r="A2609" s="54"/>
      <c r="B2609" s="36"/>
      <c r="C2609" s="37"/>
      <c r="D2609" s="37"/>
      <c r="E2609" s="38"/>
      <c r="F2609" s="37"/>
      <c r="G2609" s="39"/>
      <c r="H2609" s="40"/>
      <c r="J2609" s="17">
        <v>24</v>
      </c>
      <c r="K2609" s="17" t="str">
        <f t="shared" si="79"/>
        <v>117-Washington State Gambling Comm</v>
      </c>
      <c r="L2609" s="18" t="str">
        <f t="shared" si="78"/>
        <v>117</v>
      </c>
      <c r="M2609" s="19"/>
      <c r="N2609" s="19"/>
    </row>
    <row r="2610" spans="1:14" ht="15" customHeight="1" x14ac:dyDescent="0.2">
      <c r="A2610" s="44" t="s">
        <v>31</v>
      </c>
      <c r="B2610" s="45">
        <v>263.62674399812101</v>
      </c>
      <c r="C2610" s="46">
        <v>0</v>
      </c>
      <c r="D2610" s="46">
        <v>0</v>
      </c>
      <c r="E2610" s="46">
        <v>-18</v>
      </c>
      <c r="F2610" s="46">
        <v>141</v>
      </c>
      <c r="G2610" s="46">
        <v>123</v>
      </c>
      <c r="H2610" s="49">
        <v>386.62674399812101</v>
      </c>
      <c r="J2610" s="17">
        <v>25</v>
      </c>
      <c r="K2610" s="17" t="str">
        <f t="shared" si="79"/>
        <v>117-Washington State Gambling Comm</v>
      </c>
      <c r="L2610" s="18" t="str">
        <f t="shared" si="78"/>
        <v>117</v>
      </c>
      <c r="M2610" s="19"/>
      <c r="N2610" s="19"/>
    </row>
    <row r="2611" spans="1:14" ht="15" customHeight="1" x14ac:dyDescent="0.25">
      <c r="A2611" s="54"/>
      <c r="B2611" s="36"/>
      <c r="C2611" s="37"/>
      <c r="D2611" s="37"/>
      <c r="E2611" s="38"/>
      <c r="F2611" s="37"/>
      <c r="G2611" s="39"/>
      <c r="H2611" s="40"/>
      <c r="J2611" s="17">
        <v>26</v>
      </c>
      <c r="K2611" s="17" t="str">
        <f t="shared" si="79"/>
        <v>117-Washington State Gambling Comm</v>
      </c>
      <c r="L2611" s="18" t="str">
        <f t="shared" si="78"/>
        <v>117</v>
      </c>
      <c r="M2611" s="19"/>
      <c r="N2611" s="19"/>
    </row>
    <row r="2612" spans="1:14" ht="15" x14ac:dyDescent="0.25">
      <c r="A2612" s="54" t="s">
        <v>32</v>
      </c>
      <c r="B2612" s="36">
        <v>3.3292259501343766</v>
      </c>
      <c r="C2612" s="37">
        <v>0</v>
      </c>
      <c r="D2612" s="37">
        <v>0</v>
      </c>
      <c r="E2612" s="38">
        <v>0</v>
      </c>
      <c r="F2612" s="37">
        <v>0</v>
      </c>
      <c r="G2612" s="39">
        <v>0</v>
      </c>
      <c r="H2612" s="40">
        <v>3.3292259501343766</v>
      </c>
      <c r="J2612" s="17">
        <v>27</v>
      </c>
      <c r="K2612" s="17" t="str">
        <f t="shared" si="79"/>
        <v>117-Washington State Gambling Comm</v>
      </c>
      <c r="L2612" s="18" t="str">
        <f t="shared" si="78"/>
        <v>117</v>
      </c>
      <c r="M2612" s="19" t="s">
        <v>33</v>
      </c>
      <c r="N2612" s="19"/>
    </row>
    <row r="2613" spans="1:14" ht="15" x14ac:dyDescent="0.25">
      <c r="A2613" s="54" t="s">
        <v>34</v>
      </c>
      <c r="B2613" s="36">
        <v>15.006900119526264</v>
      </c>
      <c r="C2613" s="37">
        <v>0</v>
      </c>
      <c r="D2613" s="37">
        <v>0</v>
      </c>
      <c r="E2613" s="38">
        <v>0</v>
      </c>
      <c r="F2613" s="37">
        <v>0</v>
      </c>
      <c r="G2613" s="39">
        <v>0</v>
      </c>
      <c r="H2613" s="40">
        <v>15.006900119526264</v>
      </c>
      <c r="J2613" s="17">
        <v>28</v>
      </c>
      <c r="K2613" s="17" t="str">
        <f t="shared" si="79"/>
        <v>117-Washington State Gambling Comm</v>
      </c>
      <c r="L2613" s="18" t="str">
        <f t="shared" si="78"/>
        <v>117</v>
      </c>
      <c r="M2613" s="19" t="s">
        <v>35</v>
      </c>
      <c r="N2613" s="19"/>
    </row>
    <row r="2614" spans="1:14" ht="15" x14ac:dyDescent="0.25">
      <c r="A2614" s="54" t="s">
        <v>36</v>
      </c>
      <c r="B2614" s="36">
        <v>5.2824074666257328</v>
      </c>
      <c r="C2614" s="37">
        <v>0</v>
      </c>
      <c r="D2614" s="37">
        <v>0</v>
      </c>
      <c r="E2614" s="38">
        <v>0</v>
      </c>
      <c r="F2614" s="37">
        <v>0</v>
      </c>
      <c r="G2614" s="39">
        <v>0</v>
      </c>
      <c r="H2614" s="40">
        <v>5.2824074666257328</v>
      </c>
      <c r="J2614" s="17">
        <v>29</v>
      </c>
      <c r="K2614" s="17" t="str">
        <f t="shared" si="79"/>
        <v>117-Washington State Gambling Comm</v>
      </c>
      <c r="L2614" s="18" t="str">
        <f t="shared" si="78"/>
        <v>117</v>
      </c>
      <c r="M2614" s="19" t="s">
        <v>37</v>
      </c>
      <c r="N2614" s="19"/>
    </row>
    <row r="2615" spans="1:14" ht="15" x14ac:dyDescent="0.25">
      <c r="A2615" s="54" t="s">
        <v>38</v>
      </c>
      <c r="B2615" s="36">
        <v>0</v>
      </c>
      <c r="C2615" s="37">
        <v>0</v>
      </c>
      <c r="D2615" s="37">
        <v>0</v>
      </c>
      <c r="E2615" s="38">
        <v>0</v>
      </c>
      <c r="F2615" s="37">
        <v>0</v>
      </c>
      <c r="G2615" s="39">
        <v>0</v>
      </c>
      <c r="H2615" s="40">
        <v>0</v>
      </c>
      <c r="J2615" s="17">
        <v>30</v>
      </c>
      <c r="K2615" s="17" t="str">
        <f t="shared" si="79"/>
        <v>117-Washington State Gambling Comm</v>
      </c>
      <c r="L2615" s="18" t="str">
        <f t="shared" si="78"/>
        <v>117</v>
      </c>
      <c r="M2615" s="19" t="s">
        <v>39</v>
      </c>
      <c r="N2615" s="19"/>
    </row>
    <row r="2616" spans="1:14" ht="15" x14ac:dyDescent="0.25">
      <c r="A2616" s="54" t="s">
        <v>40</v>
      </c>
      <c r="B2616" s="36">
        <v>139.59708923783992</v>
      </c>
      <c r="C2616" s="37">
        <v>6</v>
      </c>
      <c r="D2616" s="37">
        <v>6</v>
      </c>
      <c r="E2616" s="38">
        <v>0</v>
      </c>
      <c r="F2616" s="37">
        <v>0</v>
      </c>
      <c r="G2616" s="39">
        <v>12</v>
      </c>
      <c r="H2616" s="40">
        <v>151.59708923783992</v>
      </c>
      <c r="J2616" s="17">
        <v>31</v>
      </c>
      <c r="K2616" s="17" t="str">
        <f t="shared" si="79"/>
        <v>117-Washington State Gambling Comm</v>
      </c>
      <c r="L2616" s="18" t="str">
        <f t="shared" si="78"/>
        <v>117</v>
      </c>
      <c r="M2616" s="19" t="s">
        <v>41</v>
      </c>
      <c r="N2616" s="19"/>
    </row>
    <row r="2617" spans="1:14" ht="15" x14ac:dyDescent="0.25">
      <c r="A2617" s="54" t="s">
        <v>42</v>
      </c>
      <c r="B2617" s="36">
        <v>19.708162606894998</v>
      </c>
      <c r="C2617" s="37">
        <v>0</v>
      </c>
      <c r="D2617" s="37">
        <v>0</v>
      </c>
      <c r="E2617" s="38">
        <v>-10</v>
      </c>
      <c r="F2617" s="37">
        <v>-10</v>
      </c>
      <c r="G2617" s="39">
        <v>-20</v>
      </c>
      <c r="H2617" s="40">
        <v>-0.29183739310500201</v>
      </c>
      <c r="J2617" s="17">
        <v>32</v>
      </c>
      <c r="K2617" s="17" t="str">
        <f t="shared" si="79"/>
        <v>117-Washington State Gambling Comm</v>
      </c>
      <c r="L2617" s="18" t="str">
        <f t="shared" si="78"/>
        <v>117</v>
      </c>
      <c r="M2617" s="19" t="s">
        <v>43</v>
      </c>
      <c r="N2617" s="19"/>
    </row>
    <row r="2618" spans="1:14" ht="15" x14ac:dyDescent="0.25">
      <c r="A2618" s="54" t="s">
        <v>44</v>
      </c>
      <c r="B2618" s="36">
        <v>81.935214207184686</v>
      </c>
      <c r="C2618" s="37">
        <v>0</v>
      </c>
      <c r="D2618" s="37">
        <v>0</v>
      </c>
      <c r="E2618" s="38">
        <v>0</v>
      </c>
      <c r="F2618" s="37">
        <v>0</v>
      </c>
      <c r="G2618" s="39">
        <v>0</v>
      </c>
      <c r="H2618" s="40">
        <v>81.935214207184686</v>
      </c>
      <c r="J2618" s="17">
        <v>33</v>
      </c>
      <c r="K2618" s="17" t="str">
        <f t="shared" si="79"/>
        <v>117-Washington State Gambling Comm</v>
      </c>
      <c r="L2618" s="18" t="str">
        <f t="shared" si="78"/>
        <v>117</v>
      </c>
      <c r="M2618" s="19" t="s">
        <v>45</v>
      </c>
      <c r="N2618" s="19"/>
    </row>
    <row r="2619" spans="1:14" ht="15" x14ac:dyDescent="0.25">
      <c r="A2619" s="54" t="s">
        <v>46</v>
      </c>
      <c r="B2619" s="36">
        <v>0</v>
      </c>
      <c r="C2619" s="37">
        <v>0</v>
      </c>
      <c r="D2619" s="37">
        <v>0</v>
      </c>
      <c r="E2619" s="38">
        <v>0</v>
      </c>
      <c r="F2619" s="37">
        <v>0</v>
      </c>
      <c r="G2619" s="39">
        <v>0</v>
      </c>
      <c r="H2619" s="40">
        <v>0</v>
      </c>
      <c r="J2619" s="17">
        <v>34</v>
      </c>
      <c r="K2619" s="17" t="str">
        <f t="shared" si="79"/>
        <v>117-Washington State Gambling Comm</v>
      </c>
      <c r="L2619" s="18" t="str">
        <f t="shared" si="78"/>
        <v>117</v>
      </c>
      <c r="M2619" s="19" t="s">
        <v>47</v>
      </c>
      <c r="N2619" s="19"/>
    </row>
    <row r="2620" spans="1:14" ht="15" customHeight="1" x14ac:dyDescent="0.25">
      <c r="A2620" s="54" t="s">
        <v>48</v>
      </c>
      <c r="B2620" s="36">
        <v>0</v>
      </c>
      <c r="C2620" s="37">
        <v>0</v>
      </c>
      <c r="D2620" s="37">
        <v>0</v>
      </c>
      <c r="E2620" s="38">
        <v>1</v>
      </c>
      <c r="F2620" s="37">
        <v>1</v>
      </c>
      <c r="G2620" s="39">
        <v>2</v>
      </c>
      <c r="H2620" s="40">
        <v>2</v>
      </c>
      <c r="J2620" s="17">
        <v>35</v>
      </c>
      <c r="K2620" s="17" t="str">
        <f t="shared" si="79"/>
        <v>117-Washington State Gambling Comm</v>
      </c>
      <c r="L2620" s="18" t="str">
        <f t="shared" si="78"/>
        <v>117</v>
      </c>
      <c r="M2620" s="56" t="s">
        <v>49</v>
      </c>
      <c r="N2620" s="19"/>
    </row>
    <row r="2621" spans="1:14" ht="15" x14ac:dyDescent="0.25">
      <c r="A2621" s="54" t="s">
        <v>50</v>
      </c>
      <c r="B2621" s="36">
        <v>13.094404282756784</v>
      </c>
      <c r="C2621" s="37">
        <v>0</v>
      </c>
      <c r="D2621" s="37">
        <v>0</v>
      </c>
      <c r="E2621" s="38">
        <v>0</v>
      </c>
      <c r="F2621" s="37">
        <v>0</v>
      </c>
      <c r="G2621" s="39">
        <v>0</v>
      </c>
      <c r="H2621" s="40">
        <v>13.094404282756784</v>
      </c>
      <c r="J2621" s="17">
        <v>36</v>
      </c>
      <c r="K2621" s="17" t="str">
        <f t="shared" si="79"/>
        <v>117-Washington State Gambling Comm</v>
      </c>
      <c r="L2621" s="18" t="str">
        <f t="shared" si="78"/>
        <v>117</v>
      </c>
      <c r="M2621" s="19" t="s">
        <v>51</v>
      </c>
      <c r="N2621" s="19"/>
    </row>
    <row r="2622" spans="1:14" ht="15" x14ac:dyDescent="0.25">
      <c r="A2622" s="54" t="s">
        <v>52</v>
      </c>
      <c r="B2622" s="36">
        <v>0</v>
      </c>
      <c r="C2622" s="37">
        <v>0</v>
      </c>
      <c r="D2622" s="37">
        <v>0</v>
      </c>
      <c r="E2622" s="38">
        <v>2</v>
      </c>
      <c r="F2622" s="37">
        <v>2</v>
      </c>
      <c r="G2622" s="39">
        <v>4</v>
      </c>
      <c r="H2622" s="40">
        <v>4</v>
      </c>
      <c r="J2622" s="17">
        <v>37</v>
      </c>
      <c r="K2622" s="17" t="str">
        <f t="shared" si="79"/>
        <v>117-Washington State Gambling Comm</v>
      </c>
      <c r="L2622" s="18" t="str">
        <f t="shared" si="78"/>
        <v>117</v>
      </c>
      <c r="M2622" s="56" t="s">
        <v>53</v>
      </c>
      <c r="N2622" s="19"/>
    </row>
    <row r="2623" spans="1:14" ht="15" x14ac:dyDescent="0.25">
      <c r="A2623" s="54" t="s">
        <v>54</v>
      </c>
      <c r="B2623" s="36">
        <v>120.18642958130138</v>
      </c>
      <c r="C2623" s="37">
        <v>0</v>
      </c>
      <c r="D2623" s="37">
        <v>0</v>
      </c>
      <c r="E2623" s="38">
        <v>0</v>
      </c>
      <c r="F2623" s="37">
        <v>0</v>
      </c>
      <c r="G2623" s="39">
        <v>0</v>
      </c>
      <c r="H2623" s="40">
        <v>120.18642958130138</v>
      </c>
      <c r="J2623" s="17">
        <v>38</v>
      </c>
      <c r="K2623" s="17" t="str">
        <f t="shared" si="79"/>
        <v>117-Washington State Gambling Comm</v>
      </c>
      <c r="L2623" s="18" t="str">
        <f t="shared" si="78"/>
        <v>117</v>
      </c>
      <c r="M2623" s="19" t="s">
        <v>55</v>
      </c>
      <c r="N2623" s="19"/>
    </row>
    <row r="2624" spans="1:14" ht="15" x14ac:dyDescent="0.25">
      <c r="A2624" s="54" t="s">
        <v>56</v>
      </c>
      <c r="B2624" s="36">
        <v>0</v>
      </c>
      <c r="C2624" s="37">
        <v>0</v>
      </c>
      <c r="D2624" s="37">
        <v>0</v>
      </c>
      <c r="E2624" s="38">
        <v>0</v>
      </c>
      <c r="F2624" s="37">
        <v>0</v>
      </c>
      <c r="G2624" s="39">
        <v>0</v>
      </c>
      <c r="H2624" s="40">
        <v>0</v>
      </c>
      <c r="J2624" s="17">
        <v>39</v>
      </c>
      <c r="K2624" s="17" t="str">
        <f t="shared" si="79"/>
        <v>117-Washington State Gambling Comm</v>
      </c>
      <c r="L2624" s="18" t="str">
        <f t="shared" si="78"/>
        <v>117</v>
      </c>
      <c r="M2624" s="19" t="s">
        <v>57</v>
      </c>
      <c r="N2624" s="19"/>
    </row>
    <row r="2625" spans="1:14" ht="15" x14ac:dyDescent="0.25">
      <c r="A2625" s="54" t="s">
        <v>58</v>
      </c>
      <c r="B2625" s="36">
        <v>245.77330356930415</v>
      </c>
      <c r="C2625" s="37">
        <v>0</v>
      </c>
      <c r="D2625" s="37">
        <v>0</v>
      </c>
      <c r="E2625" s="38">
        <v>7</v>
      </c>
      <c r="F2625" s="37">
        <v>13</v>
      </c>
      <c r="G2625" s="39">
        <v>20</v>
      </c>
      <c r="H2625" s="40">
        <v>265.77330356930418</v>
      </c>
      <c r="J2625" s="17">
        <v>40</v>
      </c>
      <c r="K2625" s="17" t="str">
        <f t="shared" si="79"/>
        <v>117-Washington State Gambling Comm</v>
      </c>
      <c r="L2625" s="18" t="str">
        <f t="shared" si="78"/>
        <v>117</v>
      </c>
      <c r="M2625" s="19" t="s">
        <v>59</v>
      </c>
      <c r="N2625" s="19"/>
    </row>
    <row r="2626" spans="1:14" ht="15" x14ac:dyDescent="0.25">
      <c r="A2626" s="54" t="s">
        <v>60</v>
      </c>
      <c r="B2626" s="36">
        <v>0</v>
      </c>
      <c r="C2626" s="37">
        <v>0</v>
      </c>
      <c r="D2626" s="37">
        <v>0</v>
      </c>
      <c r="E2626" s="38">
        <v>2</v>
      </c>
      <c r="F2626" s="37">
        <v>2</v>
      </c>
      <c r="G2626" s="39">
        <v>4</v>
      </c>
      <c r="H2626" s="40">
        <v>4</v>
      </c>
      <c r="J2626" s="17">
        <v>41</v>
      </c>
      <c r="K2626" s="17" t="str">
        <f t="shared" si="79"/>
        <v>117-Washington State Gambling Comm</v>
      </c>
      <c r="L2626" s="18" t="str">
        <f t="shared" si="78"/>
        <v>117</v>
      </c>
      <c r="M2626" s="56" t="s">
        <v>61</v>
      </c>
      <c r="N2626" s="19"/>
    </row>
    <row r="2627" spans="1:14" ht="15" x14ac:dyDescent="0.25">
      <c r="A2627" s="54" t="s">
        <v>62</v>
      </c>
      <c r="B2627" s="36">
        <v>0</v>
      </c>
      <c r="C2627" s="37">
        <v>0</v>
      </c>
      <c r="D2627" s="37">
        <v>0</v>
      </c>
      <c r="E2627" s="38">
        <v>7</v>
      </c>
      <c r="F2627" s="37">
        <v>7</v>
      </c>
      <c r="G2627" s="39">
        <v>14</v>
      </c>
      <c r="H2627" s="40">
        <v>14</v>
      </c>
      <c r="J2627" s="17">
        <v>42</v>
      </c>
      <c r="K2627" s="17" t="str">
        <f t="shared" si="79"/>
        <v>117-Washington State Gambling Comm</v>
      </c>
      <c r="L2627" s="18" t="str">
        <f t="shared" si="78"/>
        <v>117</v>
      </c>
      <c r="M2627" s="56" t="s">
        <v>63</v>
      </c>
      <c r="N2627" s="19"/>
    </row>
    <row r="2628" spans="1:14" x14ac:dyDescent="0.2">
      <c r="A2628" s="43"/>
      <c r="B2628" s="36"/>
      <c r="C2628" s="37"/>
      <c r="D2628" s="37"/>
      <c r="E2628" s="38"/>
      <c r="F2628" s="37"/>
      <c r="G2628" s="39"/>
      <c r="H2628" s="40"/>
      <c r="J2628" s="17">
        <v>43</v>
      </c>
      <c r="K2628" s="17" t="str">
        <f t="shared" si="79"/>
        <v>117-Washington State Gambling Comm</v>
      </c>
      <c r="L2628" s="18" t="str">
        <f t="shared" si="78"/>
        <v>117</v>
      </c>
      <c r="M2628" s="19"/>
      <c r="N2628" s="19"/>
    </row>
    <row r="2629" spans="1:14" x14ac:dyDescent="0.2">
      <c r="A2629" s="44" t="s">
        <v>64</v>
      </c>
      <c r="B2629" s="45">
        <v>643.91313702156833</v>
      </c>
      <c r="C2629" s="46">
        <v>6</v>
      </c>
      <c r="D2629" s="46">
        <v>6</v>
      </c>
      <c r="E2629" s="47">
        <v>9</v>
      </c>
      <c r="F2629" s="46">
        <v>15</v>
      </c>
      <c r="G2629" s="48">
        <v>36</v>
      </c>
      <c r="H2629" s="49">
        <v>679.91313702156833</v>
      </c>
      <c r="J2629" s="17">
        <v>44</v>
      </c>
      <c r="K2629" s="17" t="str">
        <f t="shared" si="79"/>
        <v>117-Washington State Gambling Comm</v>
      </c>
      <c r="L2629" s="18" t="str">
        <f t="shared" si="78"/>
        <v>117</v>
      </c>
      <c r="M2629" s="19"/>
      <c r="N2629" s="19"/>
    </row>
    <row r="2630" spans="1:14" x14ac:dyDescent="0.2">
      <c r="A2630" s="57"/>
      <c r="B2630" s="39"/>
      <c r="C2630" s="51"/>
      <c r="D2630" s="51"/>
      <c r="E2630" s="52"/>
      <c r="F2630" s="51"/>
      <c r="G2630" s="39"/>
      <c r="H2630" s="53"/>
      <c r="J2630" s="17">
        <v>45</v>
      </c>
      <c r="K2630" s="17" t="str">
        <f t="shared" si="79"/>
        <v>117-Washington State Gambling Comm</v>
      </c>
      <c r="L2630" s="18" t="str">
        <f t="shared" si="78"/>
        <v>117</v>
      </c>
      <c r="M2630" s="19"/>
      <c r="N2630" s="19"/>
    </row>
    <row r="2631" spans="1:14" ht="15" x14ac:dyDescent="0.25">
      <c r="A2631" s="54" t="s">
        <v>65</v>
      </c>
      <c r="B2631" s="36">
        <v>0.36847183868351474</v>
      </c>
      <c r="C2631" s="37">
        <v>0</v>
      </c>
      <c r="D2631" s="37">
        <v>0</v>
      </c>
      <c r="E2631" s="38">
        <v>0</v>
      </c>
      <c r="F2631" s="37">
        <v>0</v>
      </c>
      <c r="G2631" s="39">
        <v>0</v>
      </c>
      <c r="H2631" s="40">
        <v>0.36847183868351474</v>
      </c>
      <c r="J2631" s="17">
        <v>46</v>
      </c>
      <c r="K2631" s="17" t="str">
        <f t="shared" si="79"/>
        <v>117-Washington State Gambling Comm</v>
      </c>
      <c r="L2631" s="18" t="str">
        <f t="shared" si="78"/>
        <v>117</v>
      </c>
      <c r="M2631" s="19"/>
      <c r="N2631" s="19"/>
    </row>
    <row r="2632" spans="1:14" ht="15" x14ac:dyDescent="0.25">
      <c r="A2632" s="54" t="s">
        <v>66</v>
      </c>
      <c r="B2632" s="36">
        <v>0</v>
      </c>
      <c r="C2632" s="37">
        <v>0</v>
      </c>
      <c r="D2632" s="37">
        <v>0</v>
      </c>
      <c r="E2632" s="38">
        <v>0</v>
      </c>
      <c r="F2632" s="37">
        <v>0</v>
      </c>
      <c r="G2632" s="39">
        <v>0</v>
      </c>
      <c r="H2632" s="40">
        <v>0</v>
      </c>
      <c r="J2632" s="17">
        <v>47</v>
      </c>
      <c r="K2632" s="17" t="str">
        <f t="shared" si="79"/>
        <v>117-Washington State Gambling Comm</v>
      </c>
      <c r="L2632" s="18" t="str">
        <f t="shared" si="78"/>
        <v>117</v>
      </c>
      <c r="M2632" s="19"/>
      <c r="N2632" s="19"/>
    </row>
    <row r="2633" spans="1:14" ht="15" x14ac:dyDescent="0.25">
      <c r="A2633" s="54" t="s">
        <v>67</v>
      </c>
      <c r="B2633" s="36">
        <v>0</v>
      </c>
      <c r="C2633" s="37">
        <v>0</v>
      </c>
      <c r="D2633" s="37">
        <v>0</v>
      </c>
      <c r="E2633" s="38">
        <v>0</v>
      </c>
      <c r="F2633" s="37">
        <v>0</v>
      </c>
      <c r="G2633" s="39">
        <v>0</v>
      </c>
      <c r="H2633" s="40">
        <v>0</v>
      </c>
      <c r="J2633" s="17">
        <v>48</v>
      </c>
      <c r="K2633" s="17" t="str">
        <f t="shared" si="79"/>
        <v>117-Washington State Gambling Comm</v>
      </c>
      <c r="L2633" s="18" t="str">
        <f t="shared" si="78"/>
        <v>117</v>
      </c>
      <c r="M2633" s="19"/>
      <c r="N2633" s="19"/>
    </row>
    <row r="2634" spans="1:14" ht="15" x14ac:dyDescent="0.25">
      <c r="A2634" s="54" t="s">
        <v>68</v>
      </c>
      <c r="B2634" s="36">
        <v>0.89569334147831392</v>
      </c>
      <c r="C2634" s="37">
        <v>0</v>
      </c>
      <c r="D2634" s="37">
        <v>0</v>
      </c>
      <c r="E2634" s="38">
        <v>0</v>
      </c>
      <c r="F2634" s="37">
        <v>0</v>
      </c>
      <c r="G2634" s="39">
        <v>0</v>
      </c>
      <c r="H2634" s="40">
        <v>0.89569334147831392</v>
      </c>
      <c r="J2634" s="17">
        <v>49</v>
      </c>
      <c r="K2634" s="17" t="str">
        <f t="shared" si="79"/>
        <v>117-Washington State Gambling Comm</v>
      </c>
      <c r="L2634" s="18" t="str">
        <f t="shared" si="78"/>
        <v>117</v>
      </c>
      <c r="M2634" s="19"/>
      <c r="N2634" s="19"/>
    </row>
    <row r="2635" spans="1:14" ht="15" x14ac:dyDescent="0.25">
      <c r="A2635" s="54" t="s">
        <v>69</v>
      </c>
      <c r="B2635" s="36">
        <v>0</v>
      </c>
      <c r="C2635" s="37">
        <v>0</v>
      </c>
      <c r="D2635" s="37">
        <v>0</v>
      </c>
      <c r="E2635" s="38">
        <v>0</v>
      </c>
      <c r="F2635" s="37">
        <v>0</v>
      </c>
      <c r="G2635" s="39">
        <v>0</v>
      </c>
      <c r="H2635" s="40">
        <v>0</v>
      </c>
      <c r="J2635" s="17">
        <v>50</v>
      </c>
      <c r="K2635" s="17" t="str">
        <f t="shared" si="79"/>
        <v>117-Washington State Gambling Comm</v>
      </c>
      <c r="L2635" s="18" t="str">
        <f t="shared" si="78"/>
        <v>117</v>
      </c>
      <c r="M2635" s="19"/>
      <c r="N2635" s="19"/>
    </row>
    <row r="2636" spans="1:14" ht="15" x14ac:dyDescent="0.25">
      <c r="A2636" s="54" t="s">
        <v>70</v>
      </c>
      <c r="B2636" s="36">
        <v>8.3177210134577173</v>
      </c>
      <c r="C2636" s="37">
        <v>0</v>
      </c>
      <c r="D2636" s="37">
        <v>0</v>
      </c>
      <c r="E2636" s="38">
        <v>0</v>
      </c>
      <c r="F2636" s="37">
        <v>0</v>
      </c>
      <c r="G2636" s="39">
        <v>0</v>
      </c>
      <c r="H2636" s="40">
        <v>8.3177210134577173</v>
      </c>
      <c r="J2636" s="17">
        <v>51</v>
      </c>
      <c r="K2636" s="17" t="str">
        <f t="shared" si="79"/>
        <v>117-Washington State Gambling Comm</v>
      </c>
      <c r="L2636" s="18" t="str">
        <f t="shared" si="78"/>
        <v>117</v>
      </c>
      <c r="M2636" s="19"/>
      <c r="N2636" s="19"/>
    </row>
    <row r="2637" spans="1:14" ht="15" x14ac:dyDescent="0.25">
      <c r="A2637" s="54" t="s">
        <v>71</v>
      </c>
      <c r="B2637" s="36">
        <v>1.4375E-15</v>
      </c>
      <c r="C2637" s="37">
        <v>0</v>
      </c>
      <c r="D2637" s="37">
        <v>0</v>
      </c>
      <c r="E2637" s="38">
        <v>0</v>
      </c>
      <c r="F2637" s="37">
        <v>0</v>
      </c>
      <c r="G2637" s="39">
        <v>0</v>
      </c>
      <c r="H2637" s="40">
        <v>1.4375E-15</v>
      </c>
      <c r="J2637" s="17">
        <v>52</v>
      </c>
      <c r="K2637" s="17" t="str">
        <f t="shared" si="79"/>
        <v>117-Washington State Gambling Comm</v>
      </c>
      <c r="L2637" s="18" t="str">
        <f t="shared" si="78"/>
        <v>117</v>
      </c>
      <c r="M2637" s="19"/>
      <c r="N2637" s="19"/>
    </row>
    <row r="2638" spans="1:14" ht="15" customHeight="1" x14ac:dyDescent="0.25">
      <c r="A2638" s="54" t="s">
        <v>72</v>
      </c>
      <c r="B2638" s="36">
        <v>1.0045815516188148</v>
      </c>
      <c r="C2638" s="37">
        <v>0</v>
      </c>
      <c r="D2638" s="37">
        <v>0</v>
      </c>
      <c r="E2638" s="38">
        <v>0</v>
      </c>
      <c r="F2638" s="37">
        <v>0</v>
      </c>
      <c r="G2638" s="39">
        <v>0</v>
      </c>
      <c r="H2638" s="40">
        <v>1.0045815516188148</v>
      </c>
      <c r="J2638" s="17">
        <v>53</v>
      </c>
      <c r="K2638" s="17" t="str">
        <f t="shared" si="79"/>
        <v>117-Washington State Gambling Comm</v>
      </c>
      <c r="L2638" s="18" t="str">
        <f t="shared" si="78"/>
        <v>117</v>
      </c>
      <c r="M2638" s="19"/>
      <c r="N2638" s="19"/>
    </row>
    <row r="2639" spans="1:14" ht="15" x14ac:dyDescent="0.25">
      <c r="A2639" s="54" t="s">
        <v>73</v>
      </c>
      <c r="B2639" s="36">
        <v>11.879420623630457</v>
      </c>
      <c r="C2639" s="37">
        <v>0</v>
      </c>
      <c r="D2639" s="37">
        <v>0</v>
      </c>
      <c r="E2639" s="38">
        <v>0</v>
      </c>
      <c r="F2639" s="37">
        <v>0</v>
      </c>
      <c r="G2639" s="39">
        <v>0</v>
      </c>
      <c r="H2639" s="40">
        <v>11.879420623630457</v>
      </c>
      <c r="J2639" s="17">
        <v>54</v>
      </c>
      <c r="K2639" s="17" t="str">
        <f t="shared" si="79"/>
        <v>117-Washington State Gambling Comm</v>
      </c>
      <c r="L2639" s="18" t="str">
        <f t="shared" si="78"/>
        <v>117</v>
      </c>
      <c r="M2639" s="19"/>
      <c r="N2639" s="19"/>
    </row>
    <row r="2640" spans="1:14" ht="15" x14ac:dyDescent="0.25">
      <c r="A2640" s="54" t="s">
        <v>74</v>
      </c>
      <c r="B2640" s="36">
        <v>18.005192425167994</v>
      </c>
      <c r="C2640" s="37">
        <v>0</v>
      </c>
      <c r="D2640" s="37">
        <v>-1</v>
      </c>
      <c r="E2640" s="38">
        <v>1</v>
      </c>
      <c r="F2640" s="37">
        <v>0</v>
      </c>
      <c r="G2640" s="39">
        <v>0</v>
      </c>
      <c r="H2640" s="40">
        <v>18.005192425167994</v>
      </c>
      <c r="J2640" s="17">
        <v>55</v>
      </c>
      <c r="K2640" s="17" t="str">
        <f t="shared" si="79"/>
        <v>117-Washington State Gambling Comm</v>
      </c>
      <c r="L2640" s="18" t="str">
        <f t="shared" si="78"/>
        <v>117</v>
      </c>
      <c r="M2640" s="19"/>
      <c r="N2640" s="19"/>
    </row>
    <row r="2641" spans="1:14" ht="15" x14ac:dyDescent="0.25">
      <c r="A2641" s="54" t="s">
        <v>75</v>
      </c>
      <c r="B2641" s="36">
        <v>29.321578635400758</v>
      </c>
      <c r="C2641" s="37">
        <v>0</v>
      </c>
      <c r="D2641" s="37">
        <v>0</v>
      </c>
      <c r="E2641" s="38">
        <v>0</v>
      </c>
      <c r="F2641" s="37">
        <v>-1</v>
      </c>
      <c r="G2641" s="39">
        <v>-1</v>
      </c>
      <c r="H2641" s="40">
        <v>28.321578635400758</v>
      </c>
      <c r="J2641" s="17">
        <v>56</v>
      </c>
      <c r="K2641" s="17" t="str">
        <f t="shared" si="79"/>
        <v>117-Washington State Gambling Comm</v>
      </c>
      <c r="L2641" s="18" t="str">
        <f t="shared" ref="L2641:L2713" si="80">LEFT(K2641,3)</f>
        <v>117</v>
      </c>
      <c r="M2641" s="19"/>
      <c r="N2641" s="19"/>
    </row>
    <row r="2642" spans="1:14" ht="15" customHeight="1" x14ac:dyDescent="0.25">
      <c r="A2642" s="54" t="s">
        <v>76</v>
      </c>
      <c r="B2642" s="36">
        <v>2.0846266949844794</v>
      </c>
      <c r="C2642" s="37">
        <v>0</v>
      </c>
      <c r="D2642" s="37">
        <v>0</v>
      </c>
      <c r="E2642" s="38">
        <v>0</v>
      </c>
      <c r="F2642" s="37">
        <v>0</v>
      </c>
      <c r="G2642" s="39">
        <v>0</v>
      </c>
      <c r="H2642" s="40">
        <v>2.0846266949844794</v>
      </c>
      <c r="J2642" s="17">
        <v>57</v>
      </c>
      <c r="K2642" s="17" t="str">
        <f t="shared" si="79"/>
        <v>117-Washington State Gambling Comm</v>
      </c>
      <c r="L2642" s="18" t="str">
        <f t="shared" si="80"/>
        <v>117</v>
      </c>
      <c r="M2642" s="19"/>
      <c r="N2642" s="19"/>
    </row>
    <row r="2643" spans="1:14" ht="15" x14ac:dyDescent="0.25">
      <c r="A2643" s="54" t="s">
        <v>77</v>
      </c>
      <c r="B2643" s="36">
        <v>11.617884119192315</v>
      </c>
      <c r="C2643" s="37">
        <v>0</v>
      </c>
      <c r="D2643" s="37">
        <v>0</v>
      </c>
      <c r="E2643" s="38">
        <v>0</v>
      </c>
      <c r="F2643" s="37">
        <v>0</v>
      </c>
      <c r="G2643" s="39">
        <v>0</v>
      </c>
      <c r="H2643" s="40">
        <v>11.617884119192315</v>
      </c>
      <c r="J2643" s="17">
        <v>58</v>
      </c>
      <c r="K2643" s="17" t="str">
        <f t="shared" si="79"/>
        <v>117-Washington State Gambling Comm</v>
      </c>
      <c r="L2643" s="18" t="str">
        <f t="shared" si="80"/>
        <v>117</v>
      </c>
      <c r="M2643" s="19"/>
      <c r="N2643" s="19"/>
    </row>
    <row r="2644" spans="1:14" ht="15" x14ac:dyDescent="0.25">
      <c r="A2644" s="54" t="s">
        <v>78</v>
      </c>
      <c r="B2644" s="36">
        <v>0</v>
      </c>
      <c r="C2644" s="37">
        <v>0</v>
      </c>
      <c r="D2644" s="37">
        <v>0</v>
      </c>
      <c r="E2644" s="38">
        <v>0</v>
      </c>
      <c r="F2644" s="37">
        <v>0</v>
      </c>
      <c r="G2644" s="39">
        <v>0</v>
      </c>
      <c r="H2644" s="40">
        <v>0</v>
      </c>
      <c r="J2644" s="17">
        <v>59</v>
      </c>
      <c r="K2644" s="17" t="str">
        <f t="shared" si="79"/>
        <v>117-Washington State Gambling Comm</v>
      </c>
      <c r="L2644" s="18" t="str">
        <f t="shared" si="80"/>
        <v>117</v>
      </c>
      <c r="M2644" s="19"/>
      <c r="N2644" s="19"/>
    </row>
    <row r="2645" spans="1:14" ht="15" x14ac:dyDescent="0.25">
      <c r="A2645" s="54" t="s">
        <v>79</v>
      </c>
      <c r="B2645" s="36">
        <v>0</v>
      </c>
      <c r="C2645" s="37">
        <v>0</v>
      </c>
      <c r="D2645" s="37">
        <v>0</v>
      </c>
      <c r="E2645" s="38">
        <v>0</v>
      </c>
      <c r="F2645" s="37">
        <v>0</v>
      </c>
      <c r="G2645" s="39">
        <v>0</v>
      </c>
      <c r="H2645" s="40">
        <v>0</v>
      </c>
      <c r="J2645" s="17">
        <v>60</v>
      </c>
      <c r="K2645" s="17" t="str">
        <f t="shared" si="79"/>
        <v>117-Washington State Gambling Comm</v>
      </c>
      <c r="L2645" s="18" t="str">
        <f t="shared" si="80"/>
        <v>117</v>
      </c>
      <c r="M2645" s="19"/>
      <c r="N2645" s="19"/>
    </row>
    <row r="2646" spans="1:14" ht="15" x14ac:dyDescent="0.25">
      <c r="A2646" s="54"/>
      <c r="B2646" s="36"/>
      <c r="C2646" s="37"/>
      <c r="D2646" s="37"/>
      <c r="E2646" s="38"/>
      <c r="F2646" s="37"/>
      <c r="G2646" s="39"/>
      <c r="H2646" s="40"/>
      <c r="J2646" s="17">
        <v>61</v>
      </c>
      <c r="K2646" s="17" t="str">
        <f t="shared" si="79"/>
        <v>117-Washington State Gambling Comm</v>
      </c>
      <c r="L2646" s="18" t="str">
        <f t="shared" si="80"/>
        <v>117</v>
      </c>
      <c r="M2646" s="19"/>
      <c r="N2646" s="19"/>
    </row>
    <row r="2647" spans="1:14" x14ac:dyDescent="0.2">
      <c r="A2647" s="44" t="s">
        <v>80</v>
      </c>
      <c r="B2647" s="45">
        <v>83.495170243614353</v>
      </c>
      <c r="C2647" s="46">
        <v>0</v>
      </c>
      <c r="D2647" s="46">
        <v>-1</v>
      </c>
      <c r="E2647" s="47">
        <v>1</v>
      </c>
      <c r="F2647" s="46">
        <v>-1</v>
      </c>
      <c r="G2647" s="48">
        <v>-1</v>
      </c>
      <c r="H2647" s="49">
        <v>82.495170243614353</v>
      </c>
      <c r="J2647" s="17">
        <v>62</v>
      </c>
      <c r="K2647" s="17" t="str">
        <f t="shared" si="79"/>
        <v>117-Washington State Gambling Comm</v>
      </c>
      <c r="L2647" s="18" t="str">
        <f t="shared" si="80"/>
        <v>117</v>
      </c>
      <c r="M2647" s="19"/>
      <c r="N2647" s="19"/>
    </row>
    <row r="2648" spans="1:14" ht="15" x14ac:dyDescent="0.25">
      <c r="A2648" s="54"/>
      <c r="B2648" s="36"/>
      <c r="C2648" s="37"/>
      <c r="D2648" s="37"/>
      <c r="E2648" s="38"/>
      <c r="F2648" s="37"/>
      <c r="G2648" s="39"/>
      <c r="H2648" s="40"/>
      <c r="J2648" s="17">
        <v>63</v>
      </c>
      <c r="K2648" s="17" t="str">
        <f t="shared" si="79"/>
        <v>117-Washington State Gambling Comm</v>
      </c>
      <c r="L2648" s="18" t="str">
        <f t="shared" si="80"/>
        <v>117</v>
      </c>
      <c r="M2648" s="19"/>
      <c r="N2648" s="19"/>
    </row>
    <row r="2649" spans="1:14" ht="15" x14ac:dyDescent="0.25">
      <c r="A2649" s="54" t="s">
        <v>81</v>
      </c>
      <c r="B2649" s="36">
        <v>25.339257061074932</v>
      </c>
      <c r="C2649" s="37">
        <v>0</v>
      </c>
      <c r="D2649" s="37">
        <v>0</v>
      </c>
      <c r="E2649" s="38">
        <v>0</v>
      </c>
      <c r="F2649" s="37">
        <v>1</v>
      </c>
      <c r="G2649" s="39">
        <v>1</v>
      </c>
      <c r="H2649" s="40">
        <v>26.339257061074932</v>
      </c>
      <c r="J2649" s="17">
        <v>64</v>
      </c>
      <c r="K2649" s="17" t="str">
        <f t="shared" si="79"/>
        <v>117-Washington State Gambling Comm</v>
      </c>
      <c r="L2649" s="18" t="str">
        <f t="shared" si="80"/>
        <v>117</v>
      </c>
      <c r="M2649" s="19"/>
      <c r="N2649" s="19"/>
    </row>
    <row r="2650" spans="1:14" ht="15" customHeight="1" x14ac:dyDescent="0.2">
      <c r="A2650" s="44" t="s">
        <v>82</v>
      </c>
      <c r="B2650" s="45">
        <v>25.339257061074932</v>
      </c>
      <c r="C2650" s="46">
        <v>0</v>
      </c>
      <c r="D2650" s="46">
        <v>0</v>
      </c>
      <c r="E2650" s="47">
        <v>0</v>
      </c>
      <c r="F2650" s="46">
        <v>1</v>
      </c>
      <c r="G2650" s="48">
        <v>1</v>
      </c>
      <c r="H2650" s="49">
        <v>26.339257061074932</v>
      </c>
      <c r="J2650" s="17">
        <v>65</v>
      </c>
      <c r="K2650" s="17" t="str">
        <f t="shared" si="79"/>
        <v>117-Washington State Gambling Comm</v>
      </c>
      <c r="L2650" s="18" t="str">
        <f t="shared" si="80"/>
        <v>117</v>
      </c>
      <c r="M2650" s="19"/>
      <c r="N2650" s="19"/>
    </row>
    <row r="2651" spans="1:14" ht="15" x14ac:dyDescent="0.25">
      <c r="A2651" s="54"/>
      <c r="B2651" s="54"/>
      <c r="C2651" s="54"/>
      <c r="D2651" s="54"/>
      <c r="E2651" s="54"/>
      <c r="F2651" s="54"/>
      <c r="G2651" s="54"/>
      <c r="H2651" s="54"/>
      <c r="J2651" s="17">
        <v>66</v>
      </c>
      <c r="K2651" s="17" t="str">
        <f t="shared" si="79"/>
        <v>117-Washington State Gambling Comm</v>
      </c>
      <c r="L2651" s="18" t="str">
        <f t="shared" si="80"/>
        <v>117</v>
      </c>
      <c r="M2651" s="19"/>
      <c r="N2651" s="19"/>
    </row>
    <row r="2652" spans="1:14" x14ac:dyDescent="0.2">
      <c r="A2652" s="58"/>
      <c r="B2652" s="39"/>
      <c r="C2652" s="51"/>
      <c r="D2652" s="51"/>
      <c r="E2652" s="52"/>
      <c r="F2652" s="51"/>
      <c r="G2652" s="39"/>
      <c r="H2652" s="53"/>
      <c r="J2652" s="17">
        <v>67</v>
      </c>
      <c r="K2652" s="17" t="str">
        <f t="shared" si="79"/>
        <v>117-Washington State Gambling Comm</v>
      </c>
      <c r="L2652" s="18" t="str">
        <f t="shared" si="80"/>
        <v>117</v>
      </c>
      <c r="M2652" s="19"/>
      <c r="N2652" s="19"/>
    </row>
    <row r="2653" spans="1:14" x14ac:dyDescent="0.2">
      <c r="A2653" s="59" t="s">
        <v>83</v>
      </c>
      <c r="B2653" s="60">
        <v>3286.9337284661524</v>
      </c>
      <c r="C2653" s="61">
        <v>28</v>
      </c>
      <c r="D2653" s="61">
        <v>28</v>
      </c>
      <c r="E2653" s="62">
        <v>283</v>
      </c>
      <c r="F2653" s="61">
        <v>462</v>
      </c>
      <c r="G2653" s="60">
        <v>801</v>
      </c>
      <c r="H2653" s="63">
        <v>4087.9337284661515</v>
      </c>
      <c r="J2653" s="17">
        <v>68</v>
      </c>
      <c r="K2653" s="17" t="str">
        <f t="shared" si="79"/>
        <v>117-Washington State Gambling Comm</v>
      </c>
      <c r="L2653" s="18" t="str">
        <f t="shared" si="80"/>
        <v>117</v>
      </c>
      <c r="M2653" s="19"/>
      <c r="N2653" s="19"/>
    </row>
    <row r="2654" spans="1:14" x14ac:dyDescent="0.2">
      <c r="A2654" s="64"/>
      <c r="B2654" s="65"/>
      <c r="C2654" s="65"/>
      <c r="D2654" s="65"/>
      <c r="E2654" s="65"/>
      <c r="F2654" s="65"/>
      <c r="G2654" s="65"/>
      <c r="H2654" s="65"/>
      <c r="J2654" s="17">
        <v>1</v>
      </c>
      <c r="K2654" s="17" t="str">
        <f>IF(J2654=7,A2303,IF(J2654&gt;7,K2644,""))</f>
        <v/>
      </c>
      <c r="L2654" s="18" t="str">
        <f t="shared" si="80"/>
        <v/>
      </c>
      <c r="M2654" s="19"/>
      <c r="N2654" s="19"/>
    </row>
    <row r="2655" spans="1:14" x14ac:dyDescent="0.2">
      <c r="A2655" s="64"/>
      <c r="B2655" s="65"/>
      <c r="C2655" s="65"/>
      <c r="D2655" s="65"/>
      <c r="E2655" s="65"/>
      <c r="F2655" s="65"/>
      <c r="G2655" s="65"/>
      <c r="H2655" s="65"/>
      <c r="J2655" s="17">
        <v>2</v>
      </c>
      <c r="K2655" s="17" t="str">
        <f>IF(J2655=7,A2304,IF(J2655&gt;7,K2654,""))</f>
        <v/>
      </c>
      <c r="L2655" s="18" t="str">
        <f t="shared" si="80"/>
        <v/>
      </c>
      <c r="M2655" s="19"/>
      <c r="N2655" s="19"/>
    </row>
    <row r="2656" spans="1:14" ht="15" x14ac:dyDescent="0.25">
      <c r="A2656"/>
      <c r="B2656"/>
      <c r="C2656"/>
      <c r="D2656"/>
      <c r="E2656"/>
      <c r="F2656"/>
      <c r="G2656"/>
      <c r="H2656"/>
      <c r="J2656" s="17">
        <v>3</v>
      </c>
      <c r="K2656" s="17" t="str">
        <f>IF(J2656=7,A2305,IF(J2656&gt;7,K2655,""))</f>
        <v/>
      </c>
      <c r="L2656" s="18" t="str">
        <f t="shared" si="80"/>
        <v/>
      </c>
      <c r="M2656" s="19"/>
      <c r="N2656" s="19"/>
    </row>
    <row r="2657" spans="1:14" ht="15" x14ac:dyDescent="0.25">
      <c r="A2657"/>
      <c r="B2657"/>
      <c r="C2657"/>
      <c r="D2657"/>
      <c r="E2657"/>
      <c r="F2657"/>
      <c r="G2657"/>
      <c r="H2657"/>
      <c r="J2657" s="17">
        <v>4</v>
      </c>
      <c r="K2657" s="17" t="str">
        <f>IF(J2657=7,A2306,IF(J2657&gt;7,K2656,""))</f>
        <v/>
      </c>
      <c r="L2657" s="18" t="str">
        <f t="shared" si="80"/>
        <v/>
      </c>
      <c r="M2657" s="19"/>
      <c r="N2657" s="19"/>
    </row>
    <row r="2658" spans="1:14" ht="15.75" x14ac:dyDescent="0.25">
      <c r="A2658" s="21" t="s">
        <v>7</v>
      </c>
      <c r="B2658" s="22"/>
      <c r="C2658" s="22"/>
      <c r="D2658" s="22"/>
      <c r="E2658" s="22"/>
      <c r="F2658" s="22"/>
      <c r="G2658" s="22"/>
      <c r="H2658" s="22"/>
      <c r="J2658" s="17">
        <v>5</v>
      </c>
      <c r="K2658" s="17" t="str">
        <f>IF(J2658=7,A2307,IF(J2658&gt;7,K2657,""))</f>
        <v/>
      </c>
      <c r="L2658" s="18" t="str">
        <f t="shared" si="80"/>
        <v/>
      </c>
      <c r="M2658" s="19"/>
      <c r="N2658" s="19"/>
    </row>
    <row r="2659" spans="1:14" ht="15" x14ac:dyDescent="0.25">
      <c r="A2659" s="23" t="s">
        <v>8</v>
      </c>
      <c r="B2659" s="24"/>
      <c r="C2659" s="24"/>
      <c r="D2659" s="24"/>
      <c r="E2659" s="24"/>
      <c r="F2659" s="24"/>
      <c r="G2659" s="24"/>
      <c r="H2659" s="24"/>
      <c r="J2659" s="17">
        <v>6</v>
      </c>
      <c r="K2659" s="17" t="str">
        <f>IF(J2659=7,A2308,IF(J2659&gt;7,K2658,""))</f>
        <v/>
      </c>
      <c r="L2659" s="18" t="str">
        <f t="shared" si="80"/>
        <v/>
      </c>
      <c r="M2659" s="19"/>
      <c r="N2659" s="19"/>
    </row>
    <row r="2660" spans="1:14" ht="15" customHeight="1" x14ac:dyDescent="0.25">
      <c r="A2660" s="25" t="s">
        <v>122</v>
      </c>
      <c r="B2660" s="22"/>
      <c r="C2660" s="22"/>
      <c r="D2660" s="22"/>
      <c r="E2660" s="22"/>
      <c r="F2660" s="22"/>
      <c r="G2660" s="22"/>
      <c r="H2660" s="22"/>
      <c r="J2660" s="17">
        <v>7</v>
      </c>
      <c r="K2660" s="17" t="str">
        <f>IF(J2660=7,A2660,IF(J2660&gt;7,K2659,""))</f>
        <v>118-WA State Comm on Hispanic Affairs</v>
      </c>
      <c r="L2660" s="18" t="str">
        <f t="shared" si="80"/>
        <v>118</v>
      </c>
      <c r="M2660" s="19"/>
      <c r="N2660" s="19"/>
    </row>
    <row r="2661" spans="1:14" ht="15" x14ac:dyDescent="0.25">
      <c r="A2661" s="25"/>
      <c r="B2661" s="22"/>
      <c r="C2661" s="22"/>
      <c r="D2661" s="22"/>
      <c r="E2661" s="22"/>
      <c r="F2661" s="22"/>
      <c r="G2661" s="22"/>
      <c r="H2661" s="22"/>
      <c r="J2661" s="17">
        <v>8</v>
      </c>
      <c r="K2661" s="17" t="str">
        <f t="shared" ref="K2661:K2721" si="81">IF(J2661=7,A2310,IF(J2661&gt;7,K2660,""))</f>
        <v>118-WA State Comm on Hispanic Affairs</v>
      </c>
      <c r="L2661" s="18" t="str">
        <f t="shared" si="80"/>
        <v>118</v>
      </c>
      <c r="M2661" s="19"/>
      <c r="N2661" s="19"/>
    </row>
    <row r="2662" spans="1:14" ht="15" customHeight="1" x14ac:dyDescent="0.25">
      <c r="A2662" s="26"/>
      <c r="B2662" s="27"/>
      <c r="C2662" s="94" t="s">
        <v>10</v>
      </c>
      <c r="D2662" s="95"/>
      <c r="E2662" s="94" t="s">
        <v>11</v>
      </c>
      <c r="F2662" s="95"/>
      <c r="G2662" s="28"/>
      <c r="H2662" s="28"/>
      <c r="J2662" s="17">
        <v>9</v>
      </c>
      <c r="K2662" s="17" t="str">
        <f t="shared" si="81"/>
        <v>118-WA State Comm on Hispanic Affairs</v>
      </c>
      <c r="L2662" s="18" t="str">
        <f t="shared" si="80"/>
        <v>118</v>
      </c>
      <c r="M2662" s="19"/>
      <c r="N2662" s="19"/>
    </row>
    <row r="2663" spans="1:14" ht="24" x14ac:dyDescent="0.2">
      <c r="A2663" s="29" t="s">
        <v>12</v>
      </c>
      <c r="B2663" s="30" t="s">
        <v>13</v>
      </c>
      <c r="C2663" s="31" t="s">
        <v>14</v>
      </c>
      <c r="D2663" s="32" t="s">
        <v>15</v>
      </c>
      <c r="E2663" s="31" t="s">
        <v>14</v>
      </c>
      <c r="F2663" s="32" t="s">
        <v>15</v>
      </c>
      <c r="G2663" s="33" t="s">
        <v>16</v>
      </c>
      <c r="H2663" s="33" t="s">
        <v>17</v>
      </c>
      <c r="J2663" s="17">
        <v>10</v>
      </c>
      <c r="K2663" s="17" t="str">
        <f t="shared" si="81"/>
        <v>118-WA State Comm on Hispanic Affairs</v>
      </c>
      <c r="L2663" s="18" t="str">
        <f t="shared" si="80"/>
        <v>118</v>
      </c>
      <c r="M2663" s="19"/>
      <c r="N2663" s="19"/>
    </row>
    <row r="2664" spans="1:14" ht="15" x14ac:dyDescent="0.25">
      <c r="A2664" s="35" t="s">
        <v>20</v>
      </c>
      <c r="B2664" s="36">
        <v>0.75254868807145003</v>
      </c>
      <c r="C2664" s="37">
        <v>0</v>
      </c>
      <c r="D2664" s="37">
        <v>0</v>
      </c>
      <c r="E2664" s="38">
        <v>0</v>
      </c>
      <c r="F2664" s="37">
        <v>0</v>
      </c>
      <c r="G2664" s="39">
        <v>0</v>
      </c>
      <c r="H2664" s="40">
        <v>0.75254868807145003</v>
      </c>
      <c r="J2664" s="17">
        <v>11</v>
      </c>
      <c r="K2664" s="17" t="str">
        <f t="shared" si="81"/>
        <v>118-WA State Comm on Hispanic Affairs</v>
      </c>
      <c r="L2664" s="18" t="str">
        <f t="shared" si="80"/>
        <v>118</v>
      </c>
      <c r="M2664" s="19" t="s">
        <v>21</v>
      </c>
      <c r="N2664" s="19"/>
    </row>
    <row r="2665" spans="1:14" ht="15" customHeight="1" x14ac:dyDescent="0.25">
      <c r="A2665" s="42" t="s">
        <v>22</v>
      </c>
      <c r="B2665" s="36">
        <v>0.30112589891117564</v>
      </c>
      <c r="C2665" s="37">
        <v>0</v>
      </c>
      <c r="D2665" s="37">
        <v>0</v>
      </c>
      <c r="E2665" s="38">
        <v>0</v>
      </c>
      <c r="F2665" s="37">
        <v>0</v>
      </c>
      <c r="G2665" s="39">
        <v>0</v>
      </c>
      <c r="H2665" s="40">
        <v>0.30112589891117564</v>
      </c>
      <c r="J2665" s="17">
        <v>12</v>
      </c>
      <c r="K2665" s="17" t="str">
        <f t="shared" si="81"/>
        <v>118-WA State Comm on Hispanic Affairs</v>
      </c>
      <c r="L2665" s="18" t="str">
        <f t="shared" si="80"/>
        <v>118</v>
      </c>
      <c r="M2665" s="19"/>
      <c r="N2665" s="19"/>
    </row>
    <row r="2666" spans="1:14" ht="15" x14ac:dyDescent="0.25">
      <c r="A2666" s="42" t="s">
        <v>23</v>
      </c>
      <c r="B2666" s="36">
        <v>28.471653496524272</v>
      </c>
      <c r="C2666" s="37">
        <v>0</v>
      </c>
      <c r="D2666" s="37">
        <v>-1</v>
      </c>
      <c r="E2666" s="38">
        <v>0</v>
      </c>
      <c r="F2666" s="37">
        <v>0</v>
      </c>
      <c r="G2666" s="39">
        <v>-1</v>
      </c>
      <c r="H2666" s="40">
        <v>27.471653496524272</v>
      </c>
      <c r="J2666" s="17">
        <v>13</v>
      </c>
      <c r="K2666" s="17" t="str">
        <f t="shared" si="81"/>
        <v>118-WA State Comm on Hispanic Affairs</v>
      </c>
      <c r="L2666" s="18" t="str">
        <f t="shared" si="80"/>
        <v>118</v>
      </c>
      <c r="M2666" s="19"/>
      <c r="N2666" s="19"/>
    </row>
    <row r="2667" spans="1:14" ht="15" x14ac:dyDescent="0.25">
      <c r="A2667" s="42" t="s">
        <v>24</v>
      </c>
      <c r="B2667" s="36">
        <v>1.7016259499999999</v>
      </c>
      <c r="C2667" s="37">
        <v>0</v>
      </c>
      <c r="D2667" s="37">
        <v>0</v>
      </c>
      <c r="E2667" s="38">
        <v>0</v>
      </c>
      <c r="F2667" s="37">
        <v>0</v>
      </c>
      <c r="G2667" s="39">
        <v>0</v>
      </c>
      <c r="H2667" s="40">
        <v>1.7016259499999999</v>
      </c>
      <c r="J2667" s="17">
        <v>14</v>
      </c>
      <c r="K2667" s="17" t="str">
        <f t="shared" si="81"/>
        <v>118-WA State Comm on Hispanic Affairs</v>
      </c>
      <c r="L2667" s="18" t="str">
        <f t="shared" si="80"/>
        <v>118</v>
      </c>
      <c r="M2667" s="19"/>
      <c r="N2667" s="19"/>
    </row>
    <row r="2668" spans="1:14" ht="15" x14ac:dyDescent="0.25">
      <c r="A2668" s="42" t="s">
        <v>25</v>
      </c>
      <c r="B2668" s="36">
        <v>0</v>
      </c>
      <c r="C2668" s="37">
        <v>0</v>
      </c>
      <c r="D2668" s="37">
        <v>0</v>
      </c>
      <c r="E2668" s="38">
        <v>0</v>
      </c>
      <c r="F2668" s="37">
        <v>0</v>
      </c>
      <c r="G2668" s="39">
        <v>0</v>
      </c>
      <c r="H2668" s="40">
        <v>0</v>
      </c>
      <c r="J2668" s="17">
        <v>15</v>
      </c>
      <c r="K2668" s="17" t="str">
        <f t="shared" si="81"/>
        <v>118-WA State Comm on Hispanic Affairs</v>
      </c>
      <c r="L2668" s="18" t="str">
        <f t="shared" si="80"/>
        <v>118</v>
      </c>
      <c r="M2668" s="19"/>
      <c r="N2668" s="19"/>
    </row>
    <row r="2669" spans="1:14" ht="15" x14ac:dyDescent="0.25">
      <c r="A2669" s="42" t="s">
        <v>26</v>
      </c>
      <c r="B2669" s="36">
        <v>2.3739992440204185</v>
      </c>
      <c r="C2669" s="37">
        <v>0</v>
      </c>
      <c r="D2669" s="37">
        <v>0</v>
      </c>
      <c r="E2669" s="38">
        <v>0</v>
      </c>
      <c r="F2669" s="37">
        <v>0</v>
      </c>
      <c r="G2669" s="39">
        <v>0</v>
      </c>
      <c r="H2669" s="40">
        <v>2.3739992440204185</v>
      </c>
      <c r="J2669" s="17">
        <v>16</v>
      </c>
      <c r="K2669" s="17" t="str">
        <f t="shared" si="81"/>
        <v>118-WA State Comm on Hispanic Affairs</v>
      </c>
      <c r="L2669" s="18" t="str">
        <f t="shared" si="80"/>
        <v>118</v>
      </c>
      <c r="M2669" s="19"/>
      <c r="N2669" s="19"/>
    </row>
    <row r="2670" spans="1:14" ht="15" x14ac:dyDescent="0.25">
      <c r="A2670" s="42" t="s">
        <v>27</v>
      </c>
      <c r="B2670" s="36">
        <v>18.783792150341792</v>
      </c>
      <c r="C2670" s="37">
        <v>0</v>
      </c>
      <c r="D2670" s="37">
        <v>0</v>
      </c>
      <c r="E2670" s="38">
        <v>0</v>
      </c>
      <c r="F2670" s="37">
        <v>0</v>
      </c>
      <c r="G2670" s="39">
        <v>0</v>
      </c>
      <c r="H2670" s="40">
        <v>18.783792150341792</v>
      </c>
      <c r="J2670" s="17">
        <v>17</v>
      </c>
      <c r="K2670" s="17" t="str">
        <f t="shared" si="81"/>
        <v>118-WA State Comm on Hispanic Affairs</v>
      </c>
      <c r="L2670" s="18" t="str">
        <f t="shared" si="80"/>
        <v>118</v>
      </c>
      <c r="M2670" s="19"/>
      <c r="N2670" s="19"/>
    </row>
    <row r="2671" spans="1:14" x14ac:dyDescent="0.2">
      <c r="A2671" s="43"/>
      <c r="B2671" s="36"/>
      <c r="C2671" s="37"/>
      <c r="D2671" s="37"/>
      <c r="E2671" s="38"/>
      <c r="F2671" s="37"/>
      <c r="G2671" s="39"/>
      <c r="H2671" s="40"/>
      <c r="J2671" s="17">
        <v>18</v>
      </c>
      <c r="K2671" s="17" t="str">
        <f t="shared" si="81"/>
        <v>118-WA State Comm on Hispanic Affairs</v>
      </c>
      <c r="L2671" s="18" t="str">
        <f t="shared" si="80"/>
        <v>118</v>
      </c>
      <c r="M2671" s="19"/>
      <c r="N2671" s="19"/>
    </row>
    <row r="2672" spans="1:14" x14ac:dyDescent="0.2">
      <c r="A2672" s="44"/>
      <c r="B2672" s="45">
        <v>52.384745427869106</v>
      </c>
      <c r="C2672" s="46">
        <v>0</v>
      </c>
      <c r="D2672" s="46">
        <v>-1</v>
      </c>
      <c r="E2672" s="47">
        <v>0</v>
      </c>
      <c r="F2672" s="46">
        <v>0</v>
      </c>
      <c r="G2672" s="48">
        <v>-1</v>
      </c>
      <c r="H2672" s="49">
        <v>51.384745427869106</v>
      </c>
      <c r="J2672" s="17">
        <v>19</v>
      </c>
      <c r="K2672" s="17" t="str">
        <f t="shared" si="81"/>
        <v>118-WA State Comm on Hispanic Affairs</v>
      </c>
      <c r="L2672" s="18" t="str">
        <f t="shared" si="80"/>
        <v>118</v>
      </c>
      <c r="M2672" s="19"/>
      <c r="N2672" s="19"/>
    </row>
    <row r="2673" spans="1:14" x14ac:dyDescent="0.2">
      <c r="A2673" s="50"/>
      <c r="B2673" s="39"/>
      <c r="C2673" s="51"/>
      <c r="D2673" s="51"/>
      <c r="E2673" s="52"/>
      <c r="F2673" s="51"/>
      <c r="G2673" s="39"/>
      <c r="H2673" s="53"/>
      <c r="J2673" s="17">
        <v>20</v>
      </c>
      <c r="K2673" s="17" t="str">
        <f t="shared" si="81"/>
        <v>118-WA State Comm on Hispanic Affairs</v>
      </c>
      <c r="L2673" s="18" t="str">
        <f t="shared" si="80"/>
        <v>118</v>
      </c>
      <c r="M2673" s="19"/>
      <c r="N2673" s="19"/>
    </row>
    <row r="2674" spans="1:14" ht="15" customHeight="1" x14ac:dyDescent="0.25">
      <c r="A2674" s="42" t="s">
        <v>28</v>
      </c>
      <c r="B2674" s="36">
        <v>1.3406314000207498</v>
      </c>
      <c r="C2674" s="37">
        <v>0</v>
      </c>
      <c r="D2674" s="37">
        <v>0</v>
      </c>
      <c r="E2674" s="38">
        <v>-2</v>
      </c>
      <c r="F2674" s="37">
        <v>2</v>
      </c>
      <c r="G2674" s="39">
        <v>0</v>
      </c>
      <c r="H2674" s="40">
        <v>1.3406314000207498</v>
      </c>
      <c r="J2674" s="17">
        <v>21</v>
      </c>
      <c r="K2674" s="17" t="str">
        <f t="shared" si="81"/>
        <v>118-WA State Comm on Hispanic Affairs</v>
      </c>
      <c r="L2674" s="18" t="str">
        <f t="shared" si="80"/>
        <v>118</v>
      </c>
      <c r="M2674" s="19"/>
      <c r="N2674" s="19"/>
    </row>
    <row r="2675" spans="1:14" ht="15" x14ac:dyDescent="0.25">
      <c r="A2675" s="42" t="s">
        <v>29</v>
      </c>
      <c r="B2675" s="36">
        <v>3.455561953585053</v>
      </c>
      <c r="C2675" s="37">
        <v>0</v>
      </c>
      <c r="D2675" s="37">
        <v>0</v>
      </c>
      <c r="E2675" s="38">
        <v>1</v>
      </c>
      <c r="F2675" s="37">
        <v>3</v>
      </c>
      <c r="G2675" s="39">
        <v>4</v>
      </c>
      <c r="H2675" s="40">
        <v>7.455561953585053</v>
      </c>
      <c r="J2675" s="17">
        <v>22</v>
      </c>
      <c r="K2675" s="17" t="str">
        <f t="shared" si="81"/>
        <v>118-WA State Comm on Hispanic Affairs</v>
      </c>
      <c r="L2675" s="18" t="str">
        <f t="shared" si="80"/>
        <v>118</v>
      </c>
      <c r="M2675" s="19"/>
      <c r="N2675" s="19"/>
    </row>
    <row r="2676" spans="1:14" ht="15" x14ac:dyDescent="0.25">
      <c r="A2676" s="42" t="s">
        <v>30</v>
      </c>
      <c r="B2676" s="36">
        <v>3.1033141892324014</v>
      </c>
      <c r="C2676" s="37">
        <v>0</v>
      </c>
      <c r="D2676" s="37">
        <v>0</v>
      </c>
      <c r="E2676" s="38">
        <v>0</v>
      </c>
      <c r="F2676" s="37">
        <v>0</v>
      </c>
      <c r="G2676" s="39">
        <v>0</v>
      </c>
      <c r="H2676" s="40">
        <v>3.1033141892324014</v>
      </c>
      <c r="J2676" s="17">
        <v>23</v>
      </c>
      <c r="K2676" s="17" t="str">
        <f t="shared" si="81"/>
        <v>118-WA State Comm on Hispanic Affairs</v>
      </c>
      <c r="L2676" s="18" t="str">
        <f t="shared" si="80"/>
        <v>118</v>
      </c>
      <c r="M2676" s="19"/>
      <c r="N2676" s="19"/>
    </row>
    <row r="2677" spans="1:14" ht="15" x14ac:dyDescent="0.25">
      <c r="A2677" s="54"/>
      <c r="B2677" s="36"/>
      <c r="C2677" s="37"/>
      <c r="D2677" s="37"/>
      <c r="E2677" s="38"/>
      <c r="F2677" s="37"/>
      <c r="G2677" s="39"/>
      <c r="H2677" s="40"/>
      <c r="J2677" s="17">
        <v>24</v>
      </c>
      <c r="K2677" s="17" t="str">
        <f t="shared" si="81"/>
        <v>118-WA State Comm on Hispanic Affairs</v>
      </c>
      <c r="L2677" s="18" t="str">
        <f t="shared" si="80"/>
        <v>118</v>
      </c>
      <c r="M2677" s="19"/>
      <c r="N2677" s="19"/>
    </row>
    <row r="2678" spans="1:14" ht="15" customHeight="1" x14ac:dyDescent="0.2">
      <c r="A2678" s="44" t="s">
        <v>31</v>
      </c>
      <c r="B2678" s="45">
        <v>7.8995075428382044</v>
      </c>
      <c r="C2678" s="46">
        <v>0</v>
      </c>
      <c r="D2678" s="46">
        <v>0</v>
      </c>
      <c r="E2678" s="46">
        <v>-1</v>
      </c>
      <c r="F2678" s="46">
        <v>5</v>
      </c>
      <c r="G2678" s="46">
        <v>4</v>
      </c>
      <c r="H2678" s="49">
        <v>11.899507542838204</v>
      </c>
      <c r="J2678" s="17">
        <v>25</v>
      </c>
      <c r="K2678" s="17" t="str">
        <f t="shared" si="81"/>
        <v>118-WA State Comm on Hispanic Affairs</v>
      </c>
      <c r="L2678" s="18" t="str">
        <f t="shared" si="80"/>
        <v>118</v>
      </c>
      <c r="M2678" s="19"/>
      <c r="N2678" s="19"/>
    </row>
    <row r="2679" spans="1:14" ht="15" x14ac:dyDescent="0.25">
      <c r="A2679" s="54"/>
      <c r="B2679" s="36"/>
      <c r="C2679" s="37"/>
      <c r="D2679" s="37"/>
      <c r="E2679" s="38"/>
      <c r="F2679" s="37"/>
      <c r="G2679" s="39"/>
      <c r="H2679" s="40"/>
      <c r="J2679" s="17">
        <v>26</v>
      </c>
      <c r="K2679" s="17" t="str">
        <f t="shared" si="81"/>
        <v>118-WA State Comm on Hispanic Affairs</v>
      </c>
      <c r="L2679" s="18" t="str">
        <f t="shared" si="80"/>
        <v>118</v>
      </c>
      <c r="M2679" s="19"/>
      <c r="N2679" s="19"/>
    </row>
    <row r="2680" spans="1:14" ht="15" x14ac:dyDescent="0.25">
      <c r="A2680" s="54" t="s">
        <v>32</v>
      </c>
      <c r="B2680" s="36">
        <v>0.10271016229137972</v>
      </c>
      <c r="C2680" s="37">
        <v>0</v>
      </c>
      <c r="D2680" s="37">
        <v>0</v>
      </c>
      <c r="E2680" s="38">
        <v>0</v>
      </c>
      <c r="F2680" s="37">
        <v>0</v>
      </c>
      <c r="G2680" s="39">
        <v>0</v>
      </c>
      <c r="H2680" s="40">
        <v>0.10271016229137972</v>
      </c>
      <c r="J2680" s="17">
        <v>27</v>
      </c>
      <c r="K2680" s="17" t="str">
        <f t="shared" si="81"/>
        <v>118-WA State Comm on Hispanic Affairs</v>
      </c>
      <c r="L2680" s="18" t="str">
        <f t="shared" si="80"/>
        <v>118</v>
      </c>
      <c r="M2680" s="19" t="s">
        <v>33</v>
      </c>
      <c r="N2680" s="19"/>
    </row>
    <row r="2681" spans="1:14" ht="15" x14ac:dyDescent="0.25">
      <c r="A2681" s="54" t="s">
        <v>34</v>
      </c>
      <c r="B2681" s="36">
        <v>0.46297883347474655</v>
      </c>
      <c r="C2681" s="37">
        <v>0</v>
      </c>
      <c r="D2681" s="37">
        <v>0</v>
      </c>
      <c r="E2681" s="38">
        <v>0</v>
      </c>
      <c r="F2681" s="37">
        <v>0</v>
      </c>
      <c r="G2681" s="39">
        <v>0</v>
      </c>
      <c r="H2681" s="40">
        <v>0.46297883347474655</v>
      </c>
      <c r="J2681" s="17">
        <v>28</v>
      </c>
      <c r="K2681" s="17" t="str">
        <f t="shared" si="81"/>
        <v>118-WA State Comm on Hispanic Affairs</v>
      </c>
      <c r="L2681" s="18" t="str">
        <f t="shared" si="80"/>
        <v>118</v>
      </c>
      <c r="M2681" s="19" t="s">
        <v>35</v>
      </c>
      <c r="N2681" s="19"/>
    </row>
    <row r="2682" spans="1:14" ht="15" x14ac:dyDescent="0.25">
      <c r="A2682" s="54" t="s">
        <v>36</v>
      </c>
      <c r="B2682" s="36">
        <v>0.16296788992781516</v>
      </c>
      <c r="C2682" s="37">
        <v>0</v>
      </c>
      <c r="D2682" s="37">
        <v>0</v>
      </c>
      <c r="E2682" s="38">
        <v>0</v>
      </c>
      <c r="F2682" s="37">
        <v>0</v>
      </c>
      <c r="G2682" s="39">
        <v>0</v>
      </c>
      <c r="H2682" s="40">
        <v>0.16296788992781516</v>
      </c>
      <c r="J2682" s="17">
        <v>29</v>
      </c>
      <c r="K2682" s="17" t="str">
        <f t="shared" si="81"/>
        <v>118-WA State Comm on Hispanic Affairs</v>
      </c>
      <c r="L2682" s="18" t="str">
        <f t="shared" si="80"/>
        <v>118</v>
      </c>
      <c r="M2682" s="19" t="s">
        <v>37</v>
      </c>
      <c r="N2682" s="19"/>
    </row>
    <row r="2683" spans="1:14" ht="15" x14ac:dyDescent="0.25">
      <c r="A2683" s="54" t="s">
        <v>38</v>
      </c>
      <c r="B2683" s="36">
        <v>0</v>
      </c>
      <c r="C2683" s="37">
        <v>0</v>
      </c>
      <c r="D2683" s="37">
        <v>0</v>
      </c>
      <c r="E2683" s="38">
        <v>0</v>
      </c>
      <c r="F2683" s="37">
        <v>0</v>
      </c>
      <c r="G2683" s="39">
        <v>0</v>
      </c>
      <c r="H2683" s="40">
        <v>0</v>
      </c>
      <c r="J2683" s="17">
        <v>30</v>
      </c>
      <c r="K2683" s="17" t="str">
        <f t="shared" si="81"/>
        <v>118-WA State Comm on Hispanic Affairs</v>
      </c>
      <c r="L2683" s="18" t="str">
        <f t="shared" si="80"/>
        <v>118</v>
      </c>
      <c r="M2683" s="19" t="s">
        <v>39</v>
      </c>
      <c r="N2683" s="19"/>
    </row>
    <row r="2684" spans="1:14" ht="15" x14ac:dyDescent="0.25">
      <c r="A2684" s="54" t="s">
        <v>40</v>
      </c>
      <c r="B2684" s="36">
        <v>0</v>
      </c>
      <c r="C2684" s="37">
        <v>0</v>
      </c>
      <c r="D2684" s="37">
        <v>0</v>
      </c>
      <c r="E2684" s="38">
        <v>0</v>
      </c>
      <c r="F2684" s="37">
        <v>0</v>
      </c>
      <c r="G2684" s="39">
        <v>0</v>
      </c>
      <c r="H2684" s="40">
        <v>0</v>
      </c>
      <c r="J2684" s="17">
        <v>31</v>
      </c>
      <c r="K2684" s="17" t="str">
        <f t="shared" si="81"/>
        <v>118-WA State Comm on Hispanic Affairs</v>
      </c>
      <c r="L2684" s="18" t="str">
        <f t="shared" si="80"/>
        <v>118</v>
      </c>
      <c r="M2684" s="19" t="s">
        <v>41</v>
      </c>
      <c r="N2684" s="19"/>
    </row>
    <row r="2685" spans="1:14" ht="15" x14ac:dyDescent="0.25">
      <c r="A2685" s="54" t="s">
        <v>42</v>
      </c>
      <c r="B2685" s="36">
        <v>0.60801778255314354</v>
      </c>
      <c r="C2685" s="37">
        <v>0</v>
      </c>
      <c r="D2685" s="37">
        <v>0</v>
      </c>
      <c r="E2685" s="38">
        <v>-1</v>
      </c>
      <c r="F2685" s="37">
        <v>0</v>
      </c>
      <c r="G2685" s="39">
        <v>-1</v>
      </c>
      <c r="H2685" s="40">
        <v>-0.39198221744685646</v>
      </c>
      <c r="J2685" s="17">
        <v>32</v>
      </c>
      <c r="K2685" s="17" t="str">
        <f t="shared" si="81"/>
        <v>118-WA State Comm on Hispanic Affairs</v>
      </c>
      <c r="L2685" s="18" t="str">
        <f t="shared" si="80"/>
        <v>118</v>
      </c>
      <c r="M2685" s="19" t="s">
        <v>43</v>
      </c>
      <c r="N2685" s="19"/>
    </row>
    <row r="2686" spans="1:14" ht="15" x14ac:dyDescent="0.25">
      <c r="A2686" s="54" t="s">
        <v>44</v>
      </c>
      <c r="B2686" s="36">
        <v>0.54510327029502226</v>
      </c>
      <c r="C2686" s="37">
        <v>0</v>
      </c>
      <c r="D2686" s="37">
        <v>0</v>
      </c>
      <c r="E2686" s="38">
        <v>0</v>
      </c>
      <c r="F2686" s="37">
        <v>0</v>
      </c>
      <c r="G2686" s="39">
        <v>0</v>
      </c>
      <c r="H2686" s="40">
        <v>0.54510327029502226</v>
      </c>
      <c r="J2686" s="17">
        <v>33</v>
      </c>
      <c r="K2686" s="17" t="str">
        <f t="shared" si="81"/>
        <v>118-WA State Comm on Hispanic Affairs</v>
      </c>
      <c r="L2686" s="18" t="str">
        <f t="shared" si="80"/>
        <v>118</v>
      </c>
      <c r="M2686" s="19" t="s">
        <v>45</v>
      </c>
      <c r="N2686" s="19"/>
    </row>
    <row r="2687" spans="1:14" ht="15" x14ac:dyDescent="0.25">
      <c r="A2687" s="54" t="s">
        <v>46</v>
      </c>
      <c r="B2687" s="36">
        <v>0</v>
      </c>
      <c r="C2687" s="37">
        <v>0</v>
      </c>
      <c r="D2687" s="37">
        <v>0</v>
      </c>
      <c r="E2687" s="38">
        <v>0</v>
      </c>
      <c r="F2687" s="37">
        <v>0</v>
      </c>
      <c r="G2687" s="39">
        <v>0</v>
      </c>
      <c r="H2687" s="40">
        <v>0</v>
      </c>
      <c r="J2687" s="17">
        <v>34</v>
      </c>
      <c r="K2687" s="17" t="str">
        <f t="shared" si="81"/>
        <v>118-WA State Comm on Hispanic Affairs</v>
      </c>
      <c r="L2687" s="18" t="str">
        <f t="shared" si="80"/>
        <v>118</v>
      </c>
      <c r="M2687" s="19" t="s">
        <v>47</v>
      </c>
      <c r="N2687" s="19"/>
    </row>
    <row r="2688" spans="1:14" ht="15" x14ac:dyDescent="0.25">
      <c r="A2688" s="54" t="s">
        <v>48</v>
      </c>
      <c r="B2688" s="36">
        <v>0</v>
      </c>
      <c r="C2688" s="37">
        <v>0</v>
      </c>
      <c r="D2688" s="37">
        <v>0</v>
      </c>
      <c r="E2688" s="38">
        <v>0</v>
      </c>
      <c r="F2688" s="37">
        <v>0</v>
      </c>
      <c r="G2688" s="39">
        <v>0</v>
      </c>
      <c r="H2688" s="40">
        <v>0</v>
      </c>
      <c r="J2688" s="17">
        <v>35</v>
      </c>
      <c r="K2688" s="17" t="str">
        <f t="shared" si="81"/>
        <v>118-WA State Comm on Hispanic Affairs</v>
      </c>
      <c r="L2688" s="18" t="str">
        <f t="shared" si="80"/>
        <v>118</v>
      </c>
      <c r="M2688" s="56" t="s">
        <v>49</v>
      </c>
      <c r="N2688" s="19"/>
    </row>
    <row r="2689" spans="1:14" ht="15" x14ac:dyDescent="0.25">
      <c r="A2689" s="54" t="s">
        <v>50</v>
      </c>
      <c r="B2689" s="36">
        <v>0.28440919742570914</v>
      </c>
      <c r="C2689" s="37">
        <v>0</v>
      </c>
      <c r="D2689" s="37">
        <v>0</v>
      </c>
      <c r="E2689" s="38">
        <v>0</v>
      </c>
      <c r="F2689" s="37">
        <v>0</v>
      </c>
      <c r="G2689" s="39">
        <v>0</v>
      </c>
      <c r="H2689" s="40">
        <v>0.28440919742570914</v>
      </c>
      <c r="J2689" s="17">
        <v>36</v>
      </c>
      <c r="K2689" s="17" t="str">
        <f t="shared" si="81"/>
        <v>118-WA State Comm on Hispanic Affairs</v>
      </c>
      <c r="L2689" s="18" t="str">
        <f t="shared" si="80"/>
        <v>118</v>
      </c>
      <c r="M2689" s="19" t="s">
        <v>51</v>
      </c>
      <c r="N2689" s="19"/>
    </row>
    <row r="2690" spans="1:14" ht="15" x14ac:dyDescent="0.25">
      <c r="A2690" s="54" t="s">
        <v>52</v>
      </c>
      <c r="B2690" s="36">
        <v>0</v>
      </c>
      <c r="C2690" s="37">
        <v>0</v>
      </c>
      <c r="D2690" s="37">
        <v>0</v>
      </c>
      <c r="E2690" s="38">
        <v>0</v>
      </c>
      <c r="F2690" s="37">
        <v>0</v>
      </c>
      <c r="G2690" s="39">
        <v>0</v>
      </c>
      <c r="H2690" s="40">
        <v>0</v>
      </c>
      <c r="J2690" s="17">
        <v>37</v>
      </c>
      <c r="K2690" s="17" t="str">
        <f t="shared" si="81"/>
        <v>118-WA State Comm on Hispanic Affairs</v>
      </c>
      <c r="L2690" s="18" t="str">
        <f t="shared" si="80"/>
        <v>118</v>
      </c>
      <c r="M2690" s="56" t="s">
        <v>53</v>
      </c>
      <c r="N2690" s="19"/>
    </row>
    <row r="2691" spans="1:14" ht="15" x14ac:dyDescent="0.25">
      <c r="A2691" s="54" t="s">
        <v>54</v>
      </c>
      <c r="B2691" s="36">
        <v>0.45994181789032929</v>
      </c>
      <c r="C2691" s="37">
        <v>0</v>
      </c>
      <c r="D2691" s="37">
        <v>0</v>
      </c>
      <c r="E2691" s="38">
        <v>0</v>
      </c>
      <c r="F2691" s="37">
        <v>0</v>
      </c>
      <c r="G2691" s="39">
        <v>0</v>
      </c>
      <c r="H2691" s="40">
        <v>0.45994181789032929</v>
      </c>
      <c r="J2691" s="17">
        <v>38</v>
      </c>
      <c r="K2691" s="17" t="str">
        <f t="shared" si="81"/>
        <v>118-WA State Comm on Hispanic Affairs</v>
      </c>
      <c r="L2691" s="18" t="str">
        <f t="shared" si="80"/>
        <v>118</v>
      </c>
      <c r="M2691" s="19" t="s">
        <v>55</v>
      </c>
      <c r="N2691" s="19"/>
    </row>
    <row r="2692" spans="1:14" ht="15" x14ac:dyDescent="0.25">
      <c r="A2692" s="54" t="s">
        <v>56</v>
      </c>
      <c r="B2692" s="36">
        <v>88.332432432432441</v>
      </c>
      <c r="C2692" s="37">
        <v>0</v>
      </c>
      <c r="D2692" s="37">
        <v>0</v>
      </c>
      <c r="E2692" s="38">
        <v>0</v>
      </c>
      <c r="F2692" s="37">
        <v>38</v>
      </c>
      <c r="G2692" s="39">
        <v>38</v>
      </c>
      <c r="H2692" s="40">
        <v>126.33243243243244</v>
      </c>
      <c r="J2692" s="17">
        <v>39</v>
      </c>
      <c r="K2692" s="17" t="str">
        <f t="shared" si="81"/>
        <v>118-WA State Comm on Hispanic Affairs</v>
      </c>
      <c r="L2692" s="18" t="str">
        <f t="shared" si="80"/>
        <v>118</v>
      </c>
      <c r="M2692" s="19" t="s">
        <v>57</v>
      </c>
      <c r="N2692" s="19"/>
    </row>
    <row r="2693" spans="1:14" ht="15" x14ac:dyDescent="0.25">
      <c r="A2693" s="54" t="s">
        <v>58</v>
      </c>
      <c r="B2693" s="36">
        <v>0</v>
      </c>
      <c r="C2693" s="37">
        <v>0</v>
      </c>
      <c r="D2693" s="37">
        <v>0</v>
      </c>
      <c r="E2693" s="38">
        <v>0</v>
      </c>
      <c r="F2693" s="37">
        <v>0</v>
      </c>
      <c r="G2693" s="39">
        <v>0</v>
      </c>
      <c r="H2693" s="40">
        <v>0</v>
      </c>
      <c r="J2693" s="17">
        <v>40</v>
      </c>
      <c r="K2693" s="17" t="str">
        <f t="shared" si="81"/>
        <v>118-WA State Comm on Hispanic Affairs</v>
      </c>
      <c r="L2693" s="18" t="str">
        <f t="shared" si="80"/>
        <v>118</v>
      </c>
      <c r="M2693" s="19" t="s">
        <v>59</v>
      </c>
      <c r="N2693" s="19"/>
    </row>
    <row r="2694" spans="1:14" ht="15" x14ac:dyDescent="0.25">
      <c r="A2694" s="54" t="s">
        <v>60</v>
      </c>
      <c r="B2694" s="36">
        <v>0</v>
      </c>
      <c r="C2694" s="37">
        <v>0</v>
      </c>
      <c r="D2694" s="37">
        <v>0</v>
      </c>
      <c r="E2694" s="38">
        <v>0</v>
      </c>
      <c r="F2694" s="37">
        <v>0</v>
      </c>
      <c r="G2694" s="39">
        <v>0</v>
      </c>
      <c r="H2694" s="40">
        <v>0</v>
      </c>
      <c r="J2694" s="17">
        <v>41</v>
      </c>
      <c r="K2694" s="17" t="str">
        <f t="shared" si="81"/>
        <v>118-WA State Comm on Hispanic Affairs</v>
      </c>
      <c r="L2694" s="18" t="str">
        <f t="shared" si="80"/>
        <v>118</v>
      </c>
      <c r="M2694" s="56" t="s">
        <v>61</v>
      </c>
      <c r="N2694" s="19"/>
    </row>
    <row r="2695" spans="1:14" ht="15" x14ac:dyDescent="0.25">
      <c r="A2695" s="54" t="s">
        <v>62</v>
      </c>
      <c r="B2695" s="36">
        <v>0</v>
      </c>
      <c r="C2695" s="37">
        <v>0</v>
      </c>
      <c r="D2695" s="37">
        <v>0</v>
      </c>
      <c r="E2695" s="38">
        <v>0</v>
      </c>
      <c r="F2695" s="37">
        <v>0</v>
      </c>
      <c r="G2695" s="39">
        <v>0</v>
      </c>
      <c r="H2695" s="40">
        <v>0</v>
      </c>
      <c r="J2695" s="17">
        <v>42</v>
      </c>
      <c r="K2695" s="17" t="str">
        <f t="shared" si="81"/>
        <v>118-WA State Comm on Hispanic Affairs</v>
      </c>
      <c r="L2695" s="18" t="str">
        <f t="shared" si="80"/>
        <v>118</v>
      </c>
      <c r="M2695" s="56" t="s">
        <v>63</v>
      </c>
      <c r="N2695" s="19"/>
    </row>
    <row r="2696" spans="1:14" x14ac:dyDescent="0.2">
      <c r="A2696" s="43"/>
      <c r="B2696" s="36"/>
      <c r="C2696" s="37"/>
      <c r="D2696" s="37"/>
      <c r="E2696" s="38"/>
      <c r="F2696" s="37"/>
      <c r="G2696" s="39"/>
      <c r="H2696" s="40"/>
      <c r="J2696" s="17">
        <v>43</v>
      </c>
      <c r="K2696" s="17" t="str">
        <f t="shared" si="81"/>
        <v>118-WA State Comm on Hispanic Affairs</v>
      </c>
      <c r="L2696" s="18" t="str">
        <f t="shared" si="80"/>
        <v>118</v>
      </c>
      <c r="M2696" s="19"/>
      <c r="N2696" s="19"/>
    </row>
    <row r="2697" spans="1:14" x14ac:dyDescent="0.2">
      <c r="A2697" s="44" t="s">
        <v>64</v>
      </c>
      <c r="B2697" s="45">
        <v>90.958561386290583</v>
      </c>
      <c r="C2697" s="46">
        <v>0</v>
      </c>
      <c r="D2697" s="46">
        <v>0</v>
      </c>
      <c r="E2697" s="47">
        <v>-1</v>
      </c>
      <c r="F2697" s="46">
        <v>38</v>
      </c>
      <c r="G2697" s="48">
        <v>37</v>
      </c>
      <c r="H2697" s="49">
        <v>127.95856138629058</v>
      </c>
      <c r="J2697" s="17">
        <v>44</v>
      </c>
      <c r="K2697" s="17" t="str">
        <f t="shared" si="81"/>
        <v>118-WA State Comm on Hispanic Affairs</v>
      </c>
      <c r="L2697" s="18" t="str">
        <f t="shared" si="80"/>
        <v>118</v>
      </c>
      <c r="M2697" s="19"/>
      <c r="N2697" s="19"/>
    </row>
    <row r="2698" spans="1:14" ht="15" customHeight="1" x14ac:dyDescent="0.2">
      <c r="A2698" s="57"/>
      <c r="B2698" s="39"/>
      <c r="C2698" s="51"/>
      <c r="D2698" s="51"/>
      <c r="E2698" s="52"/>
      <c r="F2698" s="51"/>
      <c r="G2698" s="39"/>
      <c r="H2698" s="53"/>
      <c r="J2698" s="17">
        <v>45</v>
      </c>
      <c r="K2698" s="17" t="str">
        <f t="shared" si="81"/>
        <v>118-WA State Comm on Hispanic Affairs</v>
      </c>
      <c r="L2698" s="18" t="str">
        <f t="shared" si="80"/>
        <v>118</v>
      </c>
      <c r="M2698" s="19"/>
      <c r="N2698" s="19"/>
    </row>
    <row r="2699" spans="1:14" ht="15" x14ac:dyDescent="0.25">
      <c r="A2699" s="54" t="s">
        <v>65</v>
      </c>
      <c r="B2699" s="36">
        <v>1.6583770785504028</v>
      </c>
      <c r="C2699" s="37">
        <v>0</v>
      </c>
      <c r="D2699" s="37">
        <v>0</v>
      </c>
      <c r="E2699" s="38">
        <v>0</v>
      </c>
      <c r="F2699" s="37">
        <v>0</v>
      </c>
      <c r="G2699" s="39">
        <v>0</v>
      </c>
      <c r="H2699" s="40">
        <v>1.6583770785504028</v>
      </c>
      <c r="J2699" s="17">
        <v>46</v>
      </c>
      <c r="K2699" s="17" t="str">
        <f t="shared" si="81"/>
        <v>118-WA State Comm on Hispanic Affairs</v>
      </c>
      <c r="L2699" s="18" t="str">
        <f t="shared" si="80"/>
        <v>118</v>
      </c>
      <c r="M2699" s="19"/>
      <c r="N2699" s="19"/>
    </row>
    <row r="2700" spans="1:14" ht="15" x14ac:dyDescent="0.25">
      <c r="A2700" s="54" t="s">
        <v>66</v>
      </c>
      <c r="B2700" s="36">
        <v>1.8534530536993892</v>
      </c>
      <c r="C2700" s="37">
        <v>0</v>
      </c>
      <c r="D2700" s="37">
        <v>0</v>
      </c>
      <c r="E2700" s="38">
        <v>0</v>
      </c>
      <c r="F2700" s="37">
        <v>0</v>
      </c>
      <c r="G2700" s="39">
        <v>0</v>
      </c>
      <c r="H2700" s="40">
        <v>1.8534530536993892</v>
      </c>
      <c r="J2700" s="17">
        <v>47</v>
      </c>
      <c r="K2700" s="17" t="str">
        <f t="shared" si="81"/>
        <v>118-WA State Comm on Hispanic Affairs</v>
      </c>
      <c r="L2700" s="18" t="str">
        <f t="shared" si="80"/>
        <v>118</v>
      </c>
      <c r="M2700" s="19"/>
      <c r="N2700" s="19"/>
    </row>
    <row r="2701" spans="1:14" ht="15" x14ac:dyDescent="0.25">
      <c r="A2701" s="54" t="s">
        <v>67</v>
      </c>
      <c r="B2701" s="36">
        <v>43.510703983264555</v>
      </c>
      <c r="C2701" s="37">
        <v>0</v>
      </c>
      <c r="D2701" s="37">
        <v>0</v>
      </c>
      <c r="E2701" s="38">
        <v>0</v>
      </c>
      <c r="F2701" s="37">
        <v>0</v>
      </c>
      <c r="G2701" s="39">
        <v>0</v>
      </c>
      <c r="H2701" s="40">
        <v>43.510703983264555</v>
      </c>
      <c r="J2701" s="17">
        <v>48</v>
      </c>
      <c r="K2701" s="17" t="str">
        <f t="shared" si="81"/>
        <v>118-WA State Comm on Hispanic Affairs</v>
      </c>
      <c r="L2701" s="18" t="str">
        <f t="shared" si="80"/>
        <v>118</v>
      </c>
      <c r="M2701" s="19"/>
      <c r="N2701" s="19"/>
    </row>
    <row r="2702" spans="1:14" ht="15" x14ac:dyDescent="0.25">
      <c r="A2702" s="54" t="s">
        <v>68</v>
      </c>
      <c r="B2702" s="36">
        <v>3.8943188759926695E-2</v>
      </c>
      <c r="C2702" s="37">
        <v>0</v>
      </c>
      <c r="D2702" s="37">
        <v>0</v>
      </c>
      <c r="E2702" s="38">
        <v>0</v>
      </c>
      <c r="F2702" s="37">
        <v>0</v>
      </c>
      <c r="G2702" s="39">
        <v>0</v>
      </c>
      <c r="H2702" s="40">
        <v>3.8943188759926695E-2</v>
      </c>
      <c r="J2702" s="17">
        <v>49</v>
      </c>
      <c r="K2702" s="17" t="str">
        <f t="shared" si="81"/>
        <v>118-WA State Comm on Hispanic Affairs</v>
      </c>
      <c r="L2702" s="18" t="str">
        <f t="shared" si="80"/>
        <v>118</v>
      </c>
      <c r="M2702" s="19"/>
      <c r="N2702" s="19"/>
    </row>
    <row r="2703" spans="1:14" ht="15" x14ac:dyDescent="0.25">
      <c r="A2703" s="54" t="s">
        <v>69</v>
      </c>
      <c r="B2703" s="36">
        <v>4.0994467314919181</v>
      </c>
      <c r="C2703" s="37">
        <v>0</v>
      </c>
      <c r="D2703" s="37">
        <v>0</v>
      </c>
      <c r="E2703" s="38">
        <v>0</v>
      </c>
      <c r="F2703" s="37">
        <v>0</v>
      </c>
      <c r="G2703" s="39">
        <v>0</v>
      </c>
      <c r="H2703" s="40">
        <v>4.0994467314919181</v>
      </c>
      <c r="J2703" s="17">
        <v>50</v>
      </c>
      <c r="K2703" s="17" t="str">
        <f t="shared" si="81"/>
        <v>118-WA State Comm on Hispanic Affairs</v>
      </c>
      <c r="L2703" s="18" t="str">
        <f t="shared" si="80"/>
        <v>118</v>
      </c>
      <c r="M2703" s="19"/>
      <c r="N2703" s="19"/>
    </row>
    <row r="2704" spans="1:14" ht="15" x14ac:dyDescent="0.25">
      <c r="A2704" s="54" t="s">
        <v>70</v>
      </c>
      <c r="B2704" s="36">
        <v>0.25661054190454657</v>
      </c>
      <c r="C2704" s="37">
        <v>0</v>
      </c>
      <c r="D2704" s="37">
        <v>0</v>
      </c>
      <c r="E2704" s="38">
        <v>0</v>
      </c>
      <c r="F2704" s="37">
        <v>0</v>
      </c>
      <c r="G2704" s="39">
        <v>0</v>
      </c>
      <c r="H2704" s="40">
        <v>0.25661054190454657</v>
      </c>
      <c r="J2704" s="17">
        <v>51</v>
      </c>
      <c r="K2704" s="17" t="str">
        <f t="shared" si="81"/>
        <v>118-WA State Comm on Hispanic Affairs</v>
      </c>
      <c r="L2704" s="18" t="str">
        <f t="shared" si="80"/>
        <v>118</v>
      </c>
      <c r="M2704" s="19"/>
      <c r="N2704" s="19"/>
    </row>
    <row r="2705" spans="1:14" ht="15" x14ac:dyDescent="0.25">
      <c r="A2705" s="54" t="s">
        <v>71</v>
      </c>
      <c r="B2705" s="36">
        <v>1.7763568394002505E-15</v>
      </c>
      <c r="C2705" s="37">
        <v>0</v>
      </c>
      <c r="D2705" s="37">
        <v>0</v>
      </c>
      <c r="E2705" s="38">
        <v>0</v>
      </c>
      <c r="F2705" s="37">
        <v>0</v>
      </c>
      <c r="G2705" s="39">
        <v>0</v>
      </c>
      <c r="H2705" s="40">
        <v>1.7763568394002505E-15</v>
      </c>
      <c r="J2705" s="17">
        <v>52</v>
      </c>
      <c r="K2705" s="17" t="str">
        <f t="shared" si="81"/>
        <v>118-WA State Comm on Hispanic Affairs</v>
      </c>
      <c r="L2705" s="18" t="str">
        <f t="shared" si="80"/>
        <v>118</v>
      </c>
      <c r="M2705" s="19"/>
      <c r="N2705" s="19"/>
    </row>
    <row r="2706" spans="1:14" ht="15" x14ac:dyDescent="0.25">
      <c r="A2706" s="54" t="s">
        <v>72</v>
      </c>
      <c r="B2706" s="36">
        <v>4.3677458766035432E-2</v>
      </c>
      <c r="C2706" s="37">
        <v>0</v>
      </c>
      <c r="D2706" s="37">
        <v>0</v>
      </c>
      <c r="E2706" s="38">
        <v>0</v>
      </c>
      <c r="F2706" s="37">
        <v>0</v>
      </c>
      <c r="G2706" s="39">
        <v>0</v>
      </c>
      <c r="H2706" s="40">
        <v>4.3677458766035432E-2</v>
      </c>
      <c r="J2706" s="17">
        <v>53</v>
      </c>
      <c r="K2706" s="17" t="str">
        <f t="shared" si="81"/>
        <v>118-WA State Comm on Hispanic Affairs</v>
      </c>
      <c r="L2706" s="18" t="str">
        <f t="shared" si="80"/>
        <v>118</v>
      </c>
      <c r="M2706" s="19"/>
      <c r="N2706" s="19"/>
    </row>
    <row r="2707" spans="1:14" ht="15" x14ac:dyDescent="0.25">
      <c r="A2707" s="54" t="s">
        <v>73</v>
      </c>
      <c r="B2707" s="36">
        <v>0.36649276392051411</v>
      </c>
      <c r="C2707" s="37">
        <v>0</v>
      </c>
      <c r="D2707" s="37">
        <v>0</v>
      </c>
      <c r="E2707" s="38">
        <v>0</v>
      </c>
      <c r="F2707" s="37">
        <v>0</v>
      </c>
      <c r="G2707" s="39">
        <v>0</v>
      </c>
      <c r="H2707" s="40">
        <v>0.36649276392051411</v>
      </c>
      <c r="J2707" s="17">
        <v>54</v>
      </c>
      <c r="K2707" s="17" t="str">
        <f t="shared" si="81"/>
        <v>118-WA State Comm on Hispanic Affairs</v>
      </c>
      <c r="L2707" s="18" t="str">
        <f t="shared" si="80"/>
        <v>118</v>
      </c>
      <c r="M2707" s="19"/>
      <c r="N2707" s="19"/>
    </row>
    <row r="2708" spans="1:14" ht="15" x14ac:dyDescent="0.25">
      <c r="A2708" s="54" t="s">
        <v>74</v>
      </c>
      <c r="B2708" s="36">
        <v>0.78283445326817347</v>
      </c>
      <c r="C2708" s="37">
        <v>0</v>
      </c>
      <c r="D2708" s="37">
        <v>0</v>
      </c>
      <c r="E2708" s="38">
        <v>0</v>
      </c>
      <c r="F2708" s="37">
        <v>0</v>
      </c>
      <c r="G2708" s="39">
        <v>0</v>
      </c>
      <c r="H2708" s="40">
        <v>0.78283445326817347</v>
      </c>
      <c r="J2708" s="17">
        <v>55</v>
      </c>
      <c r="K2708" s="17" t="str">
        <f t="shared" si="81"/>
        <v>118-WA State Comm on Hispanic Affairs</v>
      </c>
      <c r="L2708" s="18" t="str">
        <f t="shared" si="80"/>
        <v>118</v>
      </c>
      <c r="M2708" s="19"/>
      <c r="N2708" s="19"/>
    </row>
    <row r="2709" spans="1:14" ht="15" x14ac:dyDescent="0.25">
      <c r="A2709" s="54" t="s">
        <v>75</v>
      </c>
      <c r="B2709" s="36">
        <v>0</v>
      </c>
      <c r="C2709" s="37">
        <v>0</v>
      </c>
      <c r="D2709" s="37">
        <v>0</v>
      </c>
      <c r="E2709" s="38">
        <v>0</v>
      </c>
      <c r="F2709" s="37">
        <v>0</v>
      </c>
      <c r="G2709" s="39">
        <v>0</v>
      </c>
      <c r="H2709" s="40">
        <v>0</v>
      </c>
      <c r="J2709" s="17">
        <v>56</v>
      </c>
      <c r="K2709" s="17" t="str">
        <f t="shared" si="81"/>
        <v>118-WA State Comm on Hispanic Affairs</v>
      </c>
      <c r="L2709" s="18" t="str">
        <f t="shared" si="80"/>
        <v>118</v>
      </c>
      <c r="M2709" s="19"/>
      <c r="N2709" s="19"/>
    </row>
    <row r="2710" spans="1:14" ht="15" customHeight="1" x14ac:dyDescent="0.25">
      <c r="A2710" s="54" t="s">
        <v>76</v>
      </c>
      <c r="B2710" s="36">
        <v>2.0846266949844794</v>
      </c>
      <c r="C2710" s="37">
        <v>0</v>
      </c>
      <c r="D2710" s="37">
        <v>0</v>
      </c>
      <c r="E2710" s="38">
        <v>0</v>
      </c>
      <c r="F2710" s="37">
        <v>0</v>
      </c>
      <c r="G2710" s="39">
        <v>0</v>
      </c>
      <c r="H2710" s="40">
        <v>2.0846266949844794</v>
      </c>
      <c r="J2710" s="17">
        <v>57</v>
      </c>
      <c r="K2710" s="17" t="str">
        <f t="shared" si="81"/>
        <v>118-WA State Comm on Hispanic Affairs</v>
      </c>
      <c r="L2710" s="18" t="str">
        <f t="shared" si="80"/>
        <v>118</v>
      </c>
      <c r="M2710" s="19"/>
      <c r="N2710" s="19"/>
    </row>
    <row r="2711" spans="1:14" ht="15" x14ac:dyDescent="0.25">
      <c r="A2711" s="54" t="s">
        <v>77</v>
      </c>
      <c r="B2711" s="36">
        <v>3.5633519594238865</v>
      </c>
      <c r="C2711" s="37">
        <v>0</v>
      </c>
      <c r="D2711" s="37">
        <v>0</v>
      </c>
      <c r="E2711" s="38">
        <v>0</v>
      </c>
      <c r="F2711" s="37">
        <v>0</v>
      </c>
      <c r="G2711" s="39">
        <v>0</v>
      </c>
      <c r="H2711" s="40">
        <v>3.5633519594238865</v>
      </c>
      <c r="J2711" s="17">
        <v>58</v>
      </c>
      <c r="K2711" s="17" t="str">
        <f t="shared" si="81"/>
        <v>118-WA State Comm on Hispanic Affairs</v>
      </c>
      <c r="L2711" s="18" t="str">
        <f t="shared" si="80"/>
        <v>118</v>
      </c>
      <c r="M2711" s="19"/>
      <c r="N2711" s="19"/>
    </row>
    <row r="2712" spans="1:14" ht="15" x14ac:dyDescent="0.25">
      <c r="A2712" s="54" t="s">
        <v>78</v>
      </c>
      <c r="B2712" s="36">
        <v>49.525606086036369</v>
      </c>
      <c r="C2712" s="37">
        <v>0</v>
      </c>
      <c r="D2712" s="37">
        <v>0</v>
      </c>
      <c r="E2712" s="38">
        <v>0</v>
      </c>
      <c r="F2712" s="37">
        <v>0</v>
      </c>
      <c r="G2712" s="39">
        <v>0</v>
      </c>
      <c r="H2712" s="40">
        <v>49.525606086036369</v>
      </c>
      <c r="J2712" s="17">
        <v>59</v>
      </c>
      <c r="K2712" s="17" t="str">
        <f t="shared" si="81"/>
        <v>118-WA State Comm on Hispanic Affairs</v>
      </c>
      <c r="L2712" s="18" t="str">
        <f t="shared" si="80"/>
        <v>118</v>
      </c>
      <c r="M2712" s="19"/>
      <c r="N2712" s="19"/>
    </row>
    <row r="2713" spans="1:14" ht="15" customHeight="1" x14ac:dyDescent="0.25">
      <c r="A2713" s="54" t="s">
        <v>79</v>
      </c>
      <c r="B2713" s="36">
        <v>13.800135961930657</v>
      </c>
      <c r="C2713" s="37">
        <v>1</v>
      </c>
      <c r="D2713" s="37">
        <v>0</v>
      </c>
      <c r="E2713" s="38">
        <v>0</v>
      </c>
      <c r="F2713" s="37">
        <v>0</v>
      </c>
      <c r="G2713" s="39">
        <v>1</v>
      </c>
      <c r="H2713" s="40">
        <v>14.800135961930657</v>
      </c>
      <c r="J2713" s="17">
        <v>60</v>
      </c>
      <c r="K2713" s="17" t="str">
        <f t="shared" si="81"/>
        <v>118-WA State Comm on Hispanic Affairs</v>
      </c>
      <c r="L2713" s="18" t="str">
        <f t="shared" si="80"/>
        <v>118</v>
      </c>
      <c r="M2713" s="19"/>
      <c r="N2713" s="19"/>
    </row>
    <row r="2714" spans="1:14" ht="15" customHeight="1" x14ac:dyDescent="0.25">
      <c r="A2714" s="54"/>
      <c r="B2714" s="36"/>
      <c r="C2714" s="37"/>
      <c r="D2714" s="37"/>
      <c r="E2714" s="38"/>
      <c r="F2714" s="37"/>
      <c r="G2714" s="39"/>
      <c r="H2714" s="40"/>
      <c r="J2714" s="17">
        <v>61</v>
      </c>
      <c r="K2714" s="17" t="str">
        <f t="shared" si="81"/>
        <v>118-WA State Comm on Hispanic Affairs</v>
      </c>
      <c r="L2714" s="18" t="str">
        <f t="shared" ref="L2714:L2777" si="82">LEFT(K2714,3)</f>
        <v>118</v>
      </c>
      <c r="M2714" s="19"/>
      <c r="N2714" s="19"/>
    </row>
    <row r="2715" spans="1:14" x14ac:dyDescent="0.2">
      <c r="A2715" s="44" t="s">
        <v>80</v>
      </c>
      <c r="B2715" s="45">
        <v>121.58425995600086</v>
      </c>
      <c r="C2715" s="46">
        <v>1</v>
      </c>
      <c r="D2715" s="46">
        <v>0</v>
      </c>
      <c r="E2715" s="47">
        <v>0</v>
      </c>
      <c r="F2715" s="46">
        <v>0</v>
      </c>
      <c r="G2715" s="48">
        <v>1</v>
      </c>
      <c r="H2715" s="49">
        <v>122.58425995600086</v>
      </c>
      <c r="J2715" s="17">
        <v>62</v>
      </c>
      <c r="K2715" s="17" t="str">
        <f t="shared" si="81"/>
        <v>118-WA State Comm on Hispanic Affairs</v>
      </c>
      <c r="L2715" s="18" t="str">
        <f t="shared" si="82"/>
        <v>118</v>
      </c>
      <c r="M2715" s="19"/>
      <c r="N2715" s="19"/>
    </row>
    <row r="2716" spans="1:14" ht="15" x14ac:dyDescent="0.25">
      <c r="A2716" s="54"/>
      <c r="B2716" s="36"/>
      <c r="C2716" s="37"/>
      <c r="D2716" s="37"/>
      <c r="E2716" s="38"/>
      <c r="F2716" s="37"/>
      <c r="G2716" s="39"/>
      <c r="H2716" s="40"/>
      <c r="J2716" s="17">
        <v>63</v>
      </c>
      <c r="K2716" s="17" t="str">
        <f t="shared" si="81"/>
        <v>118-WA State Comm on Hispanic Affairs</v>
      </c>
      <c r="L2716" s="18" t="str">
        <f t="shared" si="82"/>
        <v>118</v>
      </c>
      <c r="M2716" s="19"/>
      <c r="N2716" s="19"/>
    </row>
    <row r="2717" spans="1:14" ht="15" x14ac:dyDescent="0.25">
      <c r="A2717" s="54" t="s">
        <v>81</v>
      </c>
      <c r="B2717" s="36">
        <v>0.78174303699060965</v>
      </c>
      <c r="C2717" s="37">
        <v>0</v>
      </c>
      <c r="D2717" s="37">
        <v>0</v>
      </c>
      <c r="E2717" s="38">
        <v>0</v>
      </c>
      <c r="F2717" s="37">
        <v>0</v>
      </c>
      <c r="G2717" s="39">
        <v>0</v>
      </c>
      <c r="H2717" s="40">
        <v>0.78174303699060965</v>
      </c>
      <c r="J2717" s="17">
        <v>64</v>
      </c>
      <c r="K2717" s="17" t="str">
        <f t="shared" si="81"/>
        <v>118-WA State Comm on Hispanic Affairs</v>
      </c>
      <c r="L2717" s="18" t="str">
        <f t="shared" si="82"/>
        <v>118</v>
      </c>
      <c r="M2717" s="19"/>
      <c r="N2717" s="19"/>
    </row>
    <row r="2718" spans="1:14" x14ac:dyDescent="0.2">
      <c r="A2718" s="44" t="s">
        <v>82</v>
      </c>
      <c r="B2718" s="45">
        <v>0.78174303699060965</v>
      </c>
      <c r="C2718" s="46">
        <v>0</v>
      </c>
      <c r="D2718" s="46">
        <v>0</v>
      </c>
      <c r="E2718" s="47">
        <v>0</v>
      </c>
      <c r="F2718" s="46">
        <v>0</v>
      </c>
      <c r="G2718" s="48">
        <v>0</v>
      </c>
      <c r="H2718" s="49">
        <v>0.78174303699060965</v>
      </c>
      <c r="J2718" s="17">
        <v>65</v>
      </c>
      <c r="K2718" s="17" t="str">
        <f t="shared" si="81"/>
        <v>118-WA State Comm on Hispanic Affairs</v>
      </c>
      <c r="L2718" s="18" t="str">
        <f t="shared" si="82"/>
        <v>118</v>
      </c>
      <c r="M2718" s="19"/>
      <c r="N2718" s="19"/>
    </row>
    <row r="2719" spans="1:14" ht="15" x14ac:dyDescent="0.25">
      <c r="A2719" s="54"/>
      <c r="B2719" s="54"/>
      <c r="C2719" s="54"/>
      <c r="D2719" s="54"/>
      <c r="E2719" s="54"/>
      <c r="F2719" s="54"/>
      <c r="G2719" s="54"/>
      <c r="H2719" s="54"/>
      <c r="J2719" s="17">
        <v>66</v>
      </c>
      <c r="K2719" s="17" t="str">
        <f t="shared" si="81"/>
        <v>118-WA State Comm on Hispanic Affairs</v>
      </c>
      <c r="L2719" s="18" t="str">
        <f t="shared" si="82"/>
        <v>118</v>
      </c>
      <c r="M2719" s="19"/>
      <c r="N2719" s="19"/>
    </row>
    <row r="2720" spans="1:14" x14ac:dyDescent="0.2">
      <c r="A2720" s="58"/>
      <c r="B2720" s="39"/>
      <c r="C2720" s="51"/>
      <c r="D2720" s="51"/>
      <c r="E2720" s="52"/>
      <c r="F2720" s="51"/>
      <c r="G2720" s="39"/>
      <c r="H2720" s="53"/>
      <c r="J2720" s="17">
        <v>67</v>
      </c>
      <c r="K2720" s="17" t="str">
        <f t="shared" si="81"/>
        <v>118-WA State Comm on Hispanic Affairs</v>
      </c>
      <c r="L2720" s="18" t="str">
        <f t="shared" si="82"/>
        <v>118</v>
      </c>
      <c r="M2720" s="19"/>
      <c r="N2720" s="19"/>
    </row>
    <row r="2721" spans="1:14" x14ac:dyDescent="0.2">
      <c r="A2721" s="59" t="s">
        <v>83</v>
      </c>
      <c r="B2721" s="60">
        <v>273.60881734998941</v>
      </c>
      <c r="C2721" s="61">
        <v>1</v>
      </c>
      <c r="D2721" s="61">
        <v>-1</v>
      </c>
      <c r="E2721" s="62">
        <v>-2</v>
      </c>
      <c r="F2721" s="61">
        <v>43</v>
      </c>
      <c r="G2721" s="60">
        <v>41</v>
      </c>
      <c r="H2721" s="63">
        <v>314.60881734998941</v>
      </c>
      <c r="J2721" s="17">
        <v>68</v>
      </c>
      <c r="K2721" s="17" t="str">
        <f t="shared" si="81"/>
        <v>118-WA State Comm on Hispanic Affairs</v>
      </c>
      <c r="L2721" s="18" t="str">
        <f t="shared" si="82"/>
        <v>118</v>
      </c>
      <c r="M2721" s="19"/>
      <c r="N2721" s="19"/>
    </row>
    <row r="2722" spans="1:14" x14ac:dyDescent="0.2">
      <c r="A2722" s="64"/>
      <c r="B2722" s="65"/>
      <c r="C2722" s="65"/>
      <c r="D2722" s="65"/>
      <c r="E2722" s="65"/>
      <c r="F2722" s="65"/>
      <c r="G2722" s="65"/>
      <c r="H2722" s="65"/>
      <c r="J2722" s="17">
        <v>1</v>
      </c>
      <c r="K2722" s="17" t="str">
        <f>IF(J2722=7,A2362,IF(J2722&gt;7,K2712,""))</f>
        <v/>
      </c>
      <c r="L2722" s="18" t="str">
        <f t="shared" si="82"/>
        <v/>
      </c>
      <c r="M2722" s="19"/>
      <c r="N2722" s="19"/>
    </row>
    <row r="2723" spans="1:14" x14ac:dyDescent="0.2">
      <c r="A2723" s="64"/>
      <c r="B2723" s="65"/>
      <c r="C2723" s="65"/>
      <c r="D2723" s="65"/>
      <c r="E2723" s="65"/>
      <c r="F2723" s="65"/>
      <c r="G2723" s="65"/>
      <c r="H2723" s="65"/>
      <c r="J2723" s="17">
        <v>2</v>
      </c>
      <c r="K2723" s="17" t="str">
        <f>IF(J2723=7,A2363,IF(J2723&gt;7,K2722,""))</f>
        <v/>
      </c>
      <c r="L2723" s="18" t="str">
        <f t="shared" si="82"/>
        <v/>
      </c>
      <c r="M2723" s="19"/>
      <c r="N2723" s="19"/>
    </row>
    <row r="2724" spans="1:14" ht="15" customHeight="1" x14ac:dyDescent="0.25">
      <c r="A2724"/>
      <c r="B2724"/>
      <c r="C2724"/>
      <c r="D2724"/>
      <c r="E2724"/>
      <c r="F2724"/>
      <c r="G2724"/>
      <c r="H2724"/>
      <c r="J2724" s="17">
        <v>3</v>
      </c>
      <c r="K2724" s="17" t="str">
        <f>IF(J2724=7,A2364,IF(J2724&gt;7,K2723,""))</f>
        <v/>
      </c>
      <c r="L2724" s="18" t="str">
        <f t="shared" si="82"/>
        <v/>
      </c>
      <c r="M2724" s="19"/>
      <c r="N2724" s="19"/>
    </row>
    <row r="2725" spans="1:14" ht="15" x14ac:dyDescent="0.25">
      <c r="A2725"/>
      <c r="B2725"/>
      <c r="C2725"/>
      <c r="D2725"/>
      <c r="E2725"/>
      <c r="F2725"/>
      <c r="G2725"/>
      <c r="H2725"/>
      <c r="J2725" s="17">
        <v>4</v>
      </c>
      <c r="K2725" s="17" t="str">
        <f>IF(J2725=7,A2365,IF(J2725&gt;7,K2724,""))</f>
        <v/>
      </c>
      <c r="L2725" s="18" t="str">
        <f t="shared" si="82"/>
        <v/>
      </c>
      <c r="M2725" s="19"/>
      <c r="N2725" s="19"/>
    </row>
    <row r="2726" spans="1:14" ht="15.75" x14ac:dyDescent="0.25">
      <c r="A2726" s="21" t="s">
        <v>7</v>
      </c>
      <c r="B2726" s="22"/>
      <c r="C2726" s="22"/>
      <c r="D2726" s="22"/>
      <c r="E2726" s="22"/>
      <c r="F2726" s="22"/>
      <c r="G2726" s="22"/>
      <c r="H2726" s="22"/>
      <c r="J2726" s="17">
        <v>5</v>
      </c>
      <c r="K2726" s="17" t="str">
        <f>IF(J2726=7,A2366,IF(J2726&gt;7,K2725,""))</f>
        <v/>
      </c>
      <c r="L2726" s="18" t="str">
        <f t="shared" si="82"/>
        <v/>
      </c>
      <c r="M2726" s="19"/>
      <c r="N2726" s="19"/>
    </row>
    <row r="2727" spans="1:14" ht="15" x14ac:dyDescent="0.25">
      <c r="A2727" s="23" t="s">
        <v>8</v>
      </c>
      <c r="B2727" s="24"/>
      <c r="C2727" s="24"/>
      <c r="D2727" s="24"/>
      <c r="E2727" s="24"/>
      <c r="F2727" s="24"/>
      <c r="G2727" s="24"/>
      <c r="H2727" s="24"/>
      <c r="J2727" s="17">
        <v>6</v>
      </c>
      <c r="K2727" s="17" t="str">
        <f>IF(J2727=7,A2367,IF(J2727&gt;7,K2726,""))</f>
        <v/>
      </c>
      <c r="L2727" s="18" t="str">
        <f t="shared" si="82"/>
        <v/>
      </c>
      <c r="M2727" s="19"/>
      <c r="N2727" s="19"/>
    </row>
    <row r="2728" spans="1:14" ht="15" x14ac:dyDescent="0.25">
      <c r="A2728" s="25" t="s">
        <v>123</v>
      </c>
      <c r="B2728" s="22"/>
      <c r="C2728" s="22"/>
      <c r="D2728" s="22"/>
      <c r="E2728" s="22"/>
      <c r="F2728" s="22"/>
      <c r="G2728" s="22"/>
      <c r="H2728" s="22"/>
      <c r="J2728" s="17">
        <v>7</v>
      </c>
      <c r="K2728" s="17" t="str">
        <f>IF(J2728=7,A2728,IF(J2728&gt;7,K2727,""))</f>
        <v>119-African-American Affairs Comm</v>
      </c>
      <c r="L2728" s="18" t="str">
        <f t="shared" si="82"/>
        <v>119</v>
      </c>
      <c r="M2728" s="19"/>
      <c r="N2728" s="19"/>
    </row>
    <row r="2729" spans="1:14" ht="15" x14ac:dyDescent="0.25">
      <c r="A2729" s="25"/>
      <c r="B2729" s="22"/>
      <c r="C2729" s="22"/>
      <c r="D2729" s="22"/>
      <c r="E2729" s="22"/>
      <c r="F2729" s="22"/>
      <c r="G2729" s="22"/>
      <c r="H2729" s="22"/>
      <c r="J2729" s="17">
        <v>8</v>
      </c>
      <c r="K2729" s="17" t="str">
        <f t="shared" ref="K2729:K2789" si="83">IF(J2729=7,A2369,IF(J2729&gt;7,K2728,""))</f>
        <v>119-African-American Affairs Comm</v>
      </c>
      <c r="L2729" s="18" t="str">
        <f t="shared" si="82"/>
        <v>119</v>
      </c>
      <c r="M2729" s="19"/>
      <c r="N2729" s="19"/>
    </row>
    <row r="2730" spans="1:14" ht="15" x14ac:dyDescent="0.25">
      <c r="A2730" s="26"/>
      <c r="B2730" s="27"/>
      <c r="C2730" s="94" t="s">
        <v>10</v>
      </c>
      <c r="D2730" s="95"/>
      <c r="E2730" s="94" t="s">
        <v>11</v>
      </c>
      <c r="F2730" s="95"/>
      <c r="G2730" s="28"/>
      <c r="H2730" s="28"/>
      <c r="J2730" s="17">
        <v>9</v>
      </c>
      <c r="K2730" s="17" t="str">
        <f t="shared" si="83"/>
        <v>119-African-American Affairs Comm</v>
      </c>
      <c r="L2730" s="18" t="str">
        <f t="shared" si="82"/>
        <v>119</v>
      </c>
      <c r="M2730" s="19"/>
      <c r="N2730" s="19"/>
    </row>
    <row r="2731" spans="1:14" ht="24" x14ac:dyDescent="0.2">
      <c r="A2731" s="29" t="s">
        <v>12</v>
      </c>
      <c r="B2731" s="30" t="s">
        <v>13</v>
      </c>
      <c r="C2731" s="31" t="s">
        <v>14</v>
      </c>
      <c r="D2731" s="32" t="s">
        <v>15</v>
      </c>
      <c r="E2731" s="31" t="s">
        <v>14</v>
      </c>
      <c r="F2731" s="32" t="s">
        <v>15</v>
      </c>
      <c r="G2731" s="33" t="s">
        <v>16</v>
      </c>
      <c r="H2731" s="33" t="s">
        <v>17</v>
      </c>
      <c r="J2731" s="17">
        <v>10</v>
      </c>
      <c r="K2731" s="17" t="str">
        <f t="shared" si="83"/>
        <v>119-African-American Affairs Comm</v>
      </c>
      <c r="L2731" s="18" t="str">
        <f t="shared" si="82"/>
        <v>119</v>
      </c>
      <c r="M2731" s="19"/>
      <c r="N2731" s="19"/>
    </row>
    <row r="2732" spans="1:14" ht="15" x14ac:dyDescent="0.25">
      <c r="A2732" s="35" t="s">
        <v>20</v>
      </c>
      <c r="B2732" s="36">
        <v>0.5752544923335482</v>
      </c>
      <c r="C2732" s="37">
        <v>0</v>
      </c>
      <c r="D2732" s="37">
        <v>0</v>
      </c>
      <c r="E2732" s="38">
        <v>0</v>
      </c>
      <c r="F2732" s="37">
        <v>0</v>
      </c>
      <c r="G2732" s="39">
        <v>0</v>
      </c>
      <c r="H2732" s="40">
        <v>0.5752544923335482</v>
      </c>
      <c r="J2732" s="17">
        <v>11</v>
      </c>
      <c r="K2732" s="17" t="str">
        <f t="shared" si="83"/>
        <v>119-African-American Affairs Comm</v>
      </c>
      <c r="L2732" s="18" t="str">
        <f t="shared" si="82"/>
        <v>119</v>
      </c>
      <c r="M2732" s="19" t="s">
        <v>21</v>
      </c>
      <c r="N2732" s="19"/>
    </row>
    <row r="2733" spans="1:14" ht="15" x14ac:dyDescent="0.25">
      <c r="A2733" s="42" t="s">
        <v>22</v>
      </c>
      <c r="B2733" s="36">
        <v>0.25791552434512816</v>
      </c>
      <c r="C2733" s="37">
        <v>0</v>
      </c>
      <c r="D2733" s="37">
        <v>0</v>
      </c>
      <c r="E2733" s="38">
        <v>0</v>
      </c>
      <c r="F2733" s="37">
        <v>0</v>
      </c>
      <c r="G2733" s="39">
        <v>0</v>
      </c>
      <c r="H2733" s="40">
        <v>0.25791552434512816</v>
      </c>
      <c r="J2733" s="17">
        <v>12</v>
      </c>
      <c r="K2733" s="17" t="str">
        <f t="shared" si="83"/>
        <v>119-African-American Affairs Comm</v>
      </c>
      <c r="L2733" s="18" t="str">
        <f t="shared" si="82"/>
        <v>119</v>
      </c>
      <c r="M2733" s="19"/>
      <c r="N2733" s="19"/>
    </row>
    <row r="2734" spans="1:14" ht="15" x14ac:dyDescent="0.25">
      <c r="A2734" s="42" t="s">
        <v>23</v>
      </c>
      <c r="B2734" s="36">
        <v>0</v>
      </c>
      <c r="C2734" s="37">
        <v>0</v>
      </c>
      <c r="D2734" s="37">
        <v>0</v>
      </c>
      <c r="E2734" s="38">
        <v>0</v>
      </c>
      <c r="F2734" s="37">
        <v>0</v>
      </c>
      <c r="G2734" s="39">
        <v>0</v>
      </c>
      <c r="H2734" s="40">
        <v>0</v>
      </c>
      <c r="J2734" s="17">
        <v>13</v>
      </c>
      <c r="K2734" s="17" t="str">
        <f t="shared" si="83"/>
        <v>119-African-American Affairs Comm</v>
      </c>
      <c r="L2734" s="18" t="str">
        <f t="shared" si="82"/>
        <v>119</v>
      </c>
      <c r="M2734" s="19"/>
      <c r="N2734" s="19"/>
    </row>
    <row r="2735" spans="1:14" ht="15" x14ac:dyDescent="0.25">
      <c r="A2735" s="42" t="s">
        <v>24</v>
      </c>
      <c r="B2735" s="36">
        <v>6.0038500500000005</v>
      </c>
      <c r="C2735" s="37">
        <v>0</v>
      </c>
      <c r="D2735" s="37">
        <v>0</v>
      </c>
      <c r="E2735" s="38">
        <v>0</v>
      </c>
      <c r="F2735" s="37">
        <v>0</v>
      </c>
      <c r="G2735" s="39">
        <v>0</v>
      </c>
      <c r="H2735" s="40">
        <v>6.0038500500000005</v>
      </c>
      <c r="J2735" s="17">
        <v>14</v>
      </c>
      <c r="K2735" s="17" t="str">
        <f t="shared" si="83"/>
        <v>119-African-American Affairs Comm</v>
      </c>
      <c r="L2735" s="18" t="str">
        <f t="shared" si="82"/>
        <v>119</v>
      </c>
      <c r="M2735" s="19"/>
      <c r="N2735" s="19"/>
    </row>
    <row r="2736" spans="1:14" ht="15" customHeight="1" x14ac:dyDescent="0.25">
      <c r="A2736" s="42" t="s">
        <v>25</v>
      </c>
      <c r="B2736" s="36">
        <v>0</v>
      </c>
      <c r="C2736" s="37">
        <v>0</v>
      </c>
      <c r="D2736" s="37">
        <v>0</v>
      </c>
      <c r="E2736" s="38">
        <v>0</v>
      </c>
      <c r="F2736" s="37">
        <v>0</v>
      </c>
      <c r="G2736" s="39">
        <v>0</v>
      </c>
      <c r="H2736" s="40">
        <v>0</v>
      </c>
      <c r="J2736" s="17">
        <v>15</v>
      </c>
      <c r="K2736" s="17" t="str">
        <f t="shared" si="83"/>
        <v>119-African-American Affairs Comm</v>
      </c>
      <c r="L2736" s="18" t="str">
        <f t="shared" si="82"/>
        <v>119</v>
      </c>
      <c r="M2736" s="19"/>
      <c r="N2736" s="19"/>
    </row>
    <row r="2737" spans="1:14" ht="15" x14ac:dyDescent="0.25">
      <c r="A2737" s="42" t="s">
        <v>26</v>
      </c>
      <c r="B2737" s="36">
        <v>2.1059993293626795</v>
      </c>
      <c r="C2737" s="37">
        <v>0</v>
      </c>
      <c r="D2737" s="37">
        <v>0</v>
      </c>
      <c r="E2737" s="38">
        <v>0</v>
      </c>
      <c r="F2737" s="37">
        <v>0</v>
      </c>
      <c r="G2737" s="39">
        <v>0</v>
      </c>
      <c r="H2737" s="40">
        <v>2.1059993293626795</v>
      </c>
      <c r="J2737" s="17">
        <v>16</v>
      </c>
      <c r="K2737" s="17" t="str">
        <f t="shared" si="83"/>
        <v>119-African-American Affairs Comm</v>
      </c>
      <c r="L2737" s="18" t="str">
        <f t="shared" si="82"/>
        <v>119</v>
      </c>
      <c r="M2737" s="19"/>
      <c r="N2737" s="19"/>
    </row>
    <row r="2738" spans="1:14" ht="15" x14ac:dyDescent="0.25">
      <c r="A2738" s="42" t="s">
        <v>27</v>
      </c>
      <c r="B2738" s="36">
        <v>2.0363682494967299</v>
      </c>
      <c r="C2738" s="37">
        <v>0</v>
      </c>
      <c r="D2738" s="37">
        <v>0</v>
      </c>
      <c r="E2738" s="38">
        <v>0</v>
      </c>
      <c r="F2738" s="37">
        <v>0</v>
      </c>
      <c r="G2738" s="39">
        <v>0</v>
      </c>
      <c r="H2738" s="40">
        <v>2.0363682494967299</v>
      </c>
      <c r="J2738" s="17">
        <v>17</v>
      </c>
      <c r="K2738" s="17" t="str">
        <f t="shared" si="83"/>
        <v>119-African-American Affairs Comm</v>
      </c>
      <c r="L2738" s="18" t="str">
        <f t="shared" si="82"/>
        <v>119</v>
      </c>
      <c r="M2738" s="19"/>
      <c r="N2738" s="19"/>
    </row>
    <row r="2739" spans="1:14" x14ac:dyDescent="0.2">
      <c r="A2739" s="43"/>
      <c r="B2739" s="36"/>
      <c r="C2739" s="37"/>
      <c r="D2739" s="37"/>
      <c r="E2739" s="38"/>
      <c r="F2739" s="37"/>
      <c r="G2739" s="39"/>
      <c r="H2739" s="40"/>
      <c r="J2739" s="17">
        <v>18</v>
      </c>
      <c r="K2739" s="17" t="str">
        <f t="shared" si="83"/>
        <v>119-African-American Affairs Comm</v>
      </c>
      <c r="L2739" s="18" t="str">
        <f t="shared" si="82"/>
        <v>119</v>
      </c>
      <c r="M2739" s="19"/>
      <c r="N2739" s="19"/>
    </row>
    <row r="2740" spans="1:14" x14ac:dyDescent="0.2">
      <c r="A2740" s="44"/>
      <c r="B2740" s="45">
        <v>10.979387645538086</v>
      </c>
      <c r="C2740" s="46">
        <v>0</v>
      </c>
      <c r="D2740" s="46">
        <v>0</v>
      </c>
      <c r="E2740" s="47">
        <v>0</v>
      </c>
      <c r="F2740" s="46">
        <v>0</v>
      </c>
      <c r="G2740" s="48">
        <v>0</v>
      </c>
      <c r="H2740" s="49">
        <v>10.979387645538086</v>
      </c>
      <c r="J2740" s="17">
        <v>19</v>
      </c>
      <c r="K2740" s="17" t="str">
        <f t="shared" si="83"/>
        <v>119-African-American Affairs Comm</v>
      </c>
      <c r="L2740" s="18" t="str">
        <f t="shared" si="82"/>
        <v>119</v>
      </c>
      <c r="M2740" s="19"/>
      <c r="N2740" s="19"/>
    </row>
    <row r="2741" spans="1:14" x14ac:dyDescent="0.2">
      <c r="A2741" s="50"/>
      <c r="B2741" s="39"/>
      <c r="C2741" s="51"/>
      <c r="D2741" s="51"/>
      <c r="E2741" s="52"/>
      <c r="F2741" s="51"/>
      <c r="G2741" s="39"/>
      <c r="H2741" s="53"/>
      <c r="J2741" s="17">
        <v>20</v>
      </c>
      <c r="K2741" s="17" t="str">
        <f t="shared" si="83"/>
        <v>119-African-American Affairs Comm</v>
      </c>
      <c r="L2741" s="18" t="str">
        <f t="shared" si="82"/>
        <v>119</v>
      </c>
      <c r="M2741" s="19"/>
      <c r="N2741" s="19"/>
    </row>
    <row r="2742" spans="1:14" ht="15" x14ac:dyDescent="0.25">
      <c r="A2742" s="42" t="s">
        <v>28</v>
      </c>
      <c r="B2742" s="36">
        <v>1.2019453931220514</v>
      </c>
      <c r="C2742" s="37">
        <v>0</v>
      </c>
      <c r="D2742" s="37">
        <v>0</v>
      </c>
      <c r="E2742" s="38">
        <v>-1</v>
      </c>
      <c r="F2742" s="37">
        <v>1</v>
      </c>
      <c r="G2742" s="39">
        <v>0</v>
      </c>
      <c r="H2742" s="40">
        <v>1.2019453931220514</v>
      </c>
      <c r="J2742" s="17">
        <v>21</v>
      </c>
      <c r="K2742" s="17" t="str">
        <f t="shared" si="83"/>
        <v>119-African-American Affairs Comm</v>
      </c>
      <c r="L2742" s="18" t="str">
        <f t="shared" si="82"/>
        <v>119</v>
      </c>
      <c r="M2742" s="19"/>
      <c r="N2742" s="19"/>
    </row>
    <row r="2743" spans="1:14" ht="15" x14ac:dyDescent="0.25">
      <c r="A2743" s="42" t="s">
        <v>29</v>
      </c>
      <c r="B2743" s="36">
        <v>2.7079008696361986</v>
      </c>
      <c r="C2743" s="37">
        <v>0</v>
      </c>
      <c r="D2743" s="37">
        <v>0</v>
      </c>
      <c r="E2743" s="38">
        <v>1</v>
      </c>
      <c r="F2743" s="37">
        <v>2</v>
      </c>
      <c r="G2743" s="39">
        <v>3</v>
      </c>
      <c r="H2743" s="40">
        <v>5.7079008696361981</v>
      </c>
      <c r="J2743" s="17">
        <v>22</v>
      </c>
      <c r="K2743" s="17" t="str">
        <f t="shared" si="83"/>
        <v>119-African-American Affairs Comm</v>
      </c>
      <c r="L2743" s="18" t="str">
        <f t="shared" si="82"/>
        <v>119</v>
      </c>
      <c r="M2743" s="19"/>
      <c r="N2743" s="19"/>
    </row>
    <row r="2744" spans="1:14" ht="15" x14ac:dyDescent="0.25">
      <c r="A2744" s="42" t="s">
        <v>30</v>
      </c>
      <c r="B2744" s="36">
        <v>2.7822816868980147</v>
      </c>
      <c r="C2744" s="37">
        <v>0</v>
      </c>
      <c r="D2744" s="37">
        <v>0</v>
      </c>
      <c r="E2744" s="38">
        <v>0</v>
      </c>
      <c r="F2744" s="37">
        <v>0</v>
      </c>
      <c r="G2744" s="39">
        <v>0</v>
      </c>
      <c r="H2744" s="40">
        <v>2.7822816868980147</v>
      </c>
      <c r="J2744" s="17">
        <v>23</v>
      </c>
      <c r="K2744" s="17" t="str">
        <f t="shared" si="83"/>
        <v>119-African-American Affairs Comm</v>
      </c>
      <c r="L2744" s="18" t="str">
        <f t="shared" si="82"/>
        <v>119</v>
      </c>
      <c r="M2744" s="19"/>
      <c r="N2744" s="19"/>
    </row>
    <row r="2745" spans="1:14" ht="15" x14ac:dyDescent="0.25">
      <c r="A2745" s="54"/>
      <c r="B2745" s="36"/>
      <c r="C2745" s="37"/>
      <c r="D2745" s="37"/>
      <c r="E2745" s="38"/>
      <c r="F2745" s="37"/>
      <c r="G2745" s="39"/>
      <c r="H2745" s="40"/>
      <c r="J2745" s="17">
        <v>24</v>
      </c>
      <c r="K2745" s="17" t="str">
        <f t="shared" si="83"/>
        <v>119-African-American Affairs Comm</v>
      </c>
      <c r="L2745" s="18" t="str">
        <f t="shared" si="82"/>
        <v>119</v>
      </c>
      <c r="M2745" s="19"/>
      <c r="N2745" s="19"/>
    </row>
    <row r="2746" spans="1:14" ht="15" customHeight="1" x14ac:dyDescent="0.2">
      <c r="A2746" s="44" t="s">
        <v>31</v>
      </c>
      <c r="B2746" s="45">
        <v>6.692127949656264</v>
      </c>
      <c r="C2746" s="46">
        <v>0</v>
      </c>
      <c r="D2746" s="46">
        <v>0</v>
      </c>
      <c r="E2746" s="46">
        <v>0</v>
      </c>
      <c r="F2746" s="46">
        <v>3</v>
      </c>
      <c r="G2746" s="46">
        <v>3</v>
      </c>
      <c r="H2746" s="49">
        <v>9.692127949656264</v>
      </c>
      <c r="J2746" s="17">
        <v>25</v>
      </c>
      <c r="K2746" s="17" t="str">
        <f t="shared" si="83"/>
        <v>119-African-American Affairs Comm</v>
      </c>
      <c r="L2746" s="18" t="str">
        <f t="shared" si="82"/>
        <v>119</v>
      </c>
      <c r="M2746" s="19"/>
      <c r="N2746" s="19"/>
    </row>
    <row r="2747" spans="1:14" ht="15" x14ac:dyDescent="0.25">
      <c r="A2747" s="54"/>
      <c r="B2747" s="36"/>
      <c r="C2747" s="37"/>
      <c r="D2747" s="37"/>
      <c r="E2747" s="38"/>
      <c r="F2747" s="37"/>
      <c r="G2747" s="39"/>
      <c r="H2747" s="40"/>
      <c r="J2747" s="17">
        <v>26</v>
      </c>
      <c r="K2747" s="17" t="str">
        <f t="shared" si="83"/>
        <v>119-African-American Affairs Comm</v>
      </c>
      <c r="L2747" s="18" t="str">
        <f t="shared" si="82"/>
        <v>119</v>
      </c>
      <c r="M2747" s="19"/>
      <c r="N2747" s="19"/>
    </row>
    <row r="2748" spans="1:14" ht="15" x14ac:dyDescent="0.25">
      <c r="A2748" s="54" t="s">
        <v>32</v>
      </c>
      <c r="B2748" s="36">
        <v>9.2084973088823199E-2</v>
      </c>
      <c r="C2748" s="37">
        <v>0</v>
      </c>
      <c r="D2748" s="37">
        <v>0</v>
      </c>
      <c r="E2748" s="38">
        <v>0</v>
      </c>
      <c r="F2748" s="37">
        <v>0</v>
      </c>
      <c r="G2748" s="39">
        <v>0</v>
      </c>
      <c r="H2748" s="40">
        <v>9.2084973088823199E-2</v>
      </c>
      <c r="J2748" s="17">
        <v>27</v>
      </c>
      <c r="K2748" s="17" t="str">
        <f t="shared" si="83"/>
        <v>119-African-American Affairs Comm</v>
      </c>
      <c r="L2748" s="18" t="str">
        <f t="shared" si="82"/>
        <v>119</v>
      </c>
      <c r="M2748" s="19" t="s">
        <v>33</v>
      </c>
      <c r="N2748" s="19"/>
    </row>
    <row r="2749" spans="1:14" ht="15" x14ac:dyDescent="0.25">
      <c r="A2749" s="54" t="s">
        <v>34</v>
      </c>
      <c r="B2749" s="36">
        <v>0.41508447139115207</v>
      </c>
      <c r="C2749" s="37">
        <v>0</v>
      </c>
      <c r="D2749" s="37">
        <v>0</v>
      </c>
      <c r="E2749" s="38">
        <v>0</v>
      </c>
      <c r="F2749" s="37">
        <v>0</v>
      </c>
      <c r="G2749" s="39">
        <v>0</v>
      </c>
      <c r="H2749" s="40">
        <v>0.41508447139115207</v>
      </c>
      <c r="J2749" s="17">
        <v>28</v>
      </c>
      <c r="K2749" s="17" t="str">
        <f t="shared" si="83"/>
        <v>119-African-American Affairs Comm</v>
      </c>
      <c r="L2749" s="18" t="str">
        <f t="shared" si="82"/>
        <v>119</v>
      </c>
      <c r="M2749" s="19" t="s">
        <v>35</v>
      </c>
      <c r="N2749" s="19"/>
    </row>
    <row r="2750" spans="1:14" ht="15" x14ac:dyDescent="0.25">
      <c r="A2750" s="54" t="s">
        <v>36</v>
      </c>
      <c r="B2750" s="36">
        <v>0.14610914269390327</v>
      </c>
      <c r="C2750" s="37">
        <v>0</v>
      </c>
      <c r="D2750" s="37">
        <v>0</v>
      </c>
      <c r="E2750" s="38">
        <v>0</v>
      </c>
      <c r="F2750" s="37">
        <v>0</v>
      </c>
      <c r="G2750" s="39">
        <v>0</v>
      </c>
      <c r="H2750" s="40">
        <v>0.14610914269390327</v>
      </c>
      <c r="J2750" s="17">
        <v>29</v>
      </c>
      <c r="K2750" s="17" t="str">
        <f t="shared" si="83"/>
        <v>119-African-American Affairs Comm</v>
      </c>
      <c r="L2750" s="18" t="str">
        <f t="shared" si="82"/>
        <v>119</v>
      </c>
      <c r="M2750" s="19" t="s">
        <v>37</v>
      </c>
      <c r="N2750" s="19"/>
    </row>
    <row r="2751" spans="1:14" ht="15" x14ac:dyDescent="0.25">
      <c r="A2751" s="54" t="s">
        <v>38</v>
      </c>
      <c r="B2751" s="36">
        <v>0</v>
      </c>
      <c r="C2751" s="37">
        <v>0</v>
      </c>
      <c r="D2751" s="37">
        <v>0</v>
      </c>
      <c r="E2751" s="38">
        <v>0</v>
      </c>
      <c r="F2751" s="37">
        <v>0</v>
      </c>
      <c r="G2751" s="39">
        <v>0</v>
      </c>
      <c r="H2751" s="40">
        <v>0</v>
      </c>
      <c r="J2751" s="17">
        <v>30</v>
      </c>
      <c r="K2751" s="17" t="str">
        <f t="shared" si="83"/>
        <v>119-African-American Affairs Comm</v>
      </c>
      <c r="L2751" s="18" t="str">
        <f t="shared" si="82"/>
        <v>119</v>
      </c>
      <c r="M2751" s="19" t="s">
        <v>39</v>
      </c>
      <c r="N2751" s="19"/>
    </row>
    <row r="2752" spans="1:14" ht="15" x14ac:dyDescent="0.25">
      <c r="A2752" s="54" t="s">
        <v>40</v>
      </c>
      <c r="B2752" s="36">
        <v>0</v>
      </c>
      <c r="C2752" s="37">
        <v>0</v>
      </c>
      <c r="D2752" s="37">
        <v>0</v>
      </c>
      <c r="E2752" s="38">
        <v>0</v>
      </c>
      <c r="F2752" s="37">
        <v>0</v>
      </c>
      <c r="G2752" s="39">
        <v>0</v>
      </c>
      <c r="H2752" s="40">
        <v>0</v>
      </c>
      <c r="J2752" s="17">
        <v>31</v>
      </c>
      <c r="K2752" s="17" t="str">
        <f t="shared" si="83"/>
        <v>119-African-American Affairs Comm</v>
      </c>
      <c r="L2752" s="18" t="str">
        <f t="shared" si="82"/>
        <v>119</v>
      </c>
      <c r="M2752" s="19" t="s">
        <v>41</v>
      </c>
      <c r="N2752" s="19"/>
    </row>
    <row r="2753" spans="1:14" ht="15" x14ac:dyDescent="0.25">
      <c r="A2753" s="54" t="s">
        <v>42</v>
      </c>
      <c r="B2753" s="36">
        <v>0.54511939125454245</v>
      </c>
      <c r="C2753" s="37">
        <v>0</v>
      </c>
      <c r="D2753" s="37">
        <v>0</v>
      </c>
      <c r="E2753" s="38">
        <v>-1</v>
      </c>
      <c r="F2753" s="37">
        <v>0</v>
      </c>
      <c r="G2753" s="39">
        <v>-1</v>
      </c>
      <c r="H2753" s="40">
        <v>-0.45488060874545755</v>
      </c>
      <c r="J2753" s="17">
        <v>32</v>
      </c>
      <c r="K2753" s="17" t="str">
        <f t="shared" si="83"/>
        <v>119-African-American Affairs Comm</v>
      </c>
      <c r="L2753" s="18" t="str">
        <f t="shared" si="82"/>
        <v>119</v>
      </c>
      <c r="M2753" s="19" t="s">
        <v>43</v>
      </c>
      <c r="N2753" s="19"/>
    </row>
    <row r="2754" spans="1:14" ht="15" customHeight="1" x14ac:dyDescent="0.25">
      <c r="A2754" s="54" t="s">
        <v>44</v>
      </c>
      <c r="B2754" s="36">
        <v>0.488713276816227</v>
      </c>
      <c r="C2754" s="37">
        <v>0</v>
      </c>
      <c r="D2754" s="37">
        <v>0</v>
      </c>
      <c r="E2754" s="38">
        <v>0</v>
      </c>
      <c r="F2754" s="37">
        <v>0</v>
      </c>
      <c r="G2754" s="39">
        <v>0</v>
      </c>
      <c r="H2754" s="40">
        <v>0.488713276816227</v>
      </c>
      <c r="J2754" s="17">
        <v>33</v>
      </c>
      <c r="K2754" s="17" t="str">
        <f t="shared" si="83"/>
        <v>119-African-American Affairs Comm</v>
      </c>
      <c r="L2754" s="18" t="str">
        <f t="shared" si="82"/>
        <v>119</v>
      </c>
      <c r="M2754" s="19" t="s">
        <v>45</v>
      </c>
      <c r="N2754" s="19"/>
    </row>
    <row r="2755" spans="1:14" ht="15" x14ac:dyDescent="0.25">
      <c r="A2755" s="54" t="s">
        <v>46</v>
      </c>
      <c r="B2755" s="36">
        <v>0</v>
      </c>
      <c r="C2755" s="37">
        <v>0</v>
      </c>
      <c r="D2755" s="37">
        <v>0</v>
      </c>
      <c r="E2755" s="38">
        <v>0</v>
      </c>
      <c r="F2755" s="37">
        <v>0</v>
      </c>
      <c r="G2755" s="39">
        <v>0</v>
      </c>
      <c r="H2755" s="40">
        <v>0</v>
      </c>
      <c r="J2755" s="17">
        <v>34</v>
      </c>
      <c r="K2755" s="17" t="str">
        <f t="shared" si="83"/>
        <v>119-African-American Affairs Comm</v>
      </c>
      <c r="L2755" s="18" t="str">
        <f t="shared" si="82"/>
        <v>119</v>
      </c>
      <c r="M2755" s="19" t="s">
        <v>47</v>
      </c>
      <c r="N2755" s="19"/>
    </row>
    <row r="2756" spans="1:14" ht="15" x14ac:dyDescent="0.25">
      <c r="A2756" s="54" t="s">
        <v>48</v>
      </c>
      <c r="B2756" s="36">
        <v>0</v>
      </c>
      <c r="C2756" s="37">
        <v>0</v>
      </c>
      <c r="D2756" s="37">
        <v>0</v>
      </c>
      <c r="E2756" s="38">
        <v>0</v>
      </c>
      <c r="F2756" s="37">
        <v>0</v>
      </c>
      <c r="G2756" s="39">
        <v>0</v>
      </c>
      <c r="H2756" s="40">
        <v>0</v>
      </c>
      <c r="J2756" s="17">
        <v>35</v>
      </c>
      <c r="K2756" s="17" t="str">
        <f t="shared" si="83"/>
        <v>119-African-American Affairs Comm</v>
      </c>
      <c r="L2756" s="18" t="str">
        <f t="shared" si="82"/>
        <v>119</v>
      </c>
      <c r="M2756" s="56" t="s">
        <v>49</v>
      </c>
      <c r="N2756" s="19"/>
    </row>
    <row r="2757" spans="1:14" ht="15" x14ac:dyDescent="0.25">
      <c r="A2757" s="54" t="s">
        <v>50</v>
      </c>
      <c r="B2757" s="36">
        <v>0.21740476207512122</v>
      </c>
      <c r="C2757" s="37">
        <v>0</v>
      </c>
      <c r="D2757" s="37">
        <v>0</v>
      </c>
      <c r="E2757" s="38">
        <v>0</v>
      </c>
      <c r="F2757" s="37">
        <v>0</v>
      </c>
      <c r="G2757" s="39">
        <v>0</v>
      </c>
      <c r="H2757" s="40">
        <v>0.21740476207512122</v>
      </c>
      <c r="J2757" s="17">
        <v>36</v>
      </c>
      <c r="K2757" s="17" t="str">
        <f t="shared" si="83"/>
        <v>119-African-American Affairs Comm</v>
      </c>
      <c r="L2757" s="18" t="str">
        <f t="shared" si="82"/>
        <v>119</v>
      </c>
      <c r="M2757" s="19" t="s">
        <v>51</v>
      </c>
      <c r="N2757" s="19"/>
    </row>
    <row r="2758" spans="1:14" ht="15" x14ac:dyDescent="0.25">
      <c r="A2758" s="54" t="s">
        <v>52</v>
      </c>
      <c r="B2758" s="36">
        <v>0</v>
      </c>
      <c r="C2758" s="37">
        <v>0</v>
      </c>
      <c r="D2758" s="37">
        <v>0</v>
      </c>
      <c r="E2758" s="38">
        <v>0</v>
      </c>
      <c r="F2758" s="37">
        <v>0</v>
      </c>
      <c r="G2758" s="39">
        <v>0</v>
      </c>
      <c r="H2758" s="40">
        <v>0</v>
      </c>
      <c r="J2758" s="17">
        <v>37</v>
      </c>
      <c r="K2758" s="17" t="str">
        <f t="shared" si="83"/>
        <v>119-African-American Affairs Comm</v>
      </c>
      <c r="L2758" s="18" t="str">
        <f t="shared" si="82"/>
        <v>119</v>
      </c>
      <c r="M2758" s="56" t="s">
        <v>53</v>
      </c>
      <c r="N2758" s="19"/>
    </row>
    <row r="2759" spans="1:14" ht="15" x14ac:dyDescent="0.25">
      <c r="A2759" s="54" t="s">
        <v>54</v>
      </c>
      <c r="B2759" s="36">
        <v>0.41236162983270902</v>
      </c>
      <c r="C2759" s="37">
        <v>0</v>
      </c>
      <c r="D2759" s="37">
        <v>0</v>
      </c>
      <c r="E2759" s="38">
        <v>0</v>
      </c>
      <c r="F2759" s="37">
        <v>0</v>
      </c>
      <c r="G2759" s="39">
        <v>0</v>
      </c>
      <c r="H2759" s="40">
        <v>0.41236162983270902</v>
      </c>
      <c r="J2759" s="17">
        <v>38</v>
      </c>
      <c r="K2759" s="17" t="str">
        <f t="shared" si="83"/>
        <v>119-African-American Affairs Comm</v>
      </c>
      <c r="L2759" s="18" t="str">
        <f t="shared" si="82"/>
        <v>119</v>
      </c>
      <c r="M2759" s="19" t="s">
        <v>55</v>
      </c>
      <c r="N2759" s="19"/>
    </row>
    <row r="2760" spans="1:14" ht="15" customHeight="1" x14ac:dyDescent="0.25">
      <c r="A2760" s="54" t="s">
        <v>56</v>
      </c>
      <c r="B2760" s="36">
        <v>79.194594594594605</v>
      </c>
      <c r="C2760" s="37">
        <v>0</v>
      </c>
      <c r="D2760" s="37">
        <v>0</v>
      </c>
      <c r="E2760" s="38">
        <v>0</v>
      </c>
      <c r="F2760" s="37">
        <v>14</v>
      </c>
      <c r="G2760" s="39">
        <v>14</v>
      </c>
      <c r="H2760" s="40">
        <v>93.194594594594605</v>
      </c>
      <c r="J2760" s="17">
        <v>39</v>
      </c>
      <c r="K2760" s="17" t="str">
        <f t="shared" si="83"/>
        <v>119-African-American Affairs Comm</v>
      </c>
      <c r="L2760" s="18" t="str">
        <f t="shared" si="82"/>
        <v>119</v>
      </c>
      <c r="M2760" s="19" t="s">
        <v>57</v>
      </c>
      <c r="N2760" s="19"/>
    </row>
    <row r="2761" spans="1:14" ht="15" x14ac:dyDescent="0.25">
      <c r="A2761" s="54" t="s">
        <v>58</v>
      </c>
      <c r="B2761" s="36">
        <v>1.0044449537830205</v>
      </c>
      <c r="C2761" s="37">
        <v>0</v>
      </c>
      <c r="D2761" s="37">
        <v>0</v>
      </c>
      <c r="E2761" s="38">
        <v>0</v>
      </c>
      <c r="F2761" s="37">
        <v>0</v>
      </c>
      <c r="G2761" s="39">
        <v>0</v>
      </c>
      <c r="H2761" s="40">
        <v>1.0044449537830205</v>
      </c>
      <c r="J2761" s="17">
        <v>40</v>
      </c>
      <c r="K2761" s="17" t="str">
        <f t="shared" si="83"/>
        <v>119-African-American Affairs Comm</v>
      </c>
      <c r="L2761" s="18" t="str">
        <f t="shared" si="82"/>
        <v>119</v>
      </c>
      <c r="M2761" s="19" t="s">
        <v>59</v>
      </c>
      <c r="N2761" s="19"/>
    </row>
    <row r="2762" spans="1:14" ht="15" x14ac:dyDescent="0.25">
      <c r="A2762" s="54" t="s">
        <v>60</v>
      </c>
      <c r="B2762" s="36">
        <v>0</v>
      </c>
      <c r="C2762" s="37">
        <v>0</v>
      </c>
      <c r="D2762" s="37">
        <v>0</v>
      </c>
      <c r="E2762" s="38">
        <v>0</v>
      </c>
      <c r="F2762" s="37">
        <v>0</v>
      </c>
      <c r="G2762" s="39">
        <v>0</v>
      </c>
      <c r="H2762" s="40">
        <v>0</v>
      </c>
      <c r="J2762" s="17">
        <v>41</v>
      </c>
      <c r="K2762" s="17" t="str">
        <f t="shared" si="83"/>
        <v>119-African-American Affairs Comm</v>
      </c>
      <c r="L2762" s="18" t="str">
        <f t="shared" si="82"/>
        <v>119</v>
      </c>
      <c r="M2762" s="56" t="s">
        <v>61</v>
      </c>
      <c r="N2762" s="19"/>
    </row>
    <row r="2763" spans="1:14" ht="15" x14ac:dyDescent="0.25">
      <c r="A2763" s="54" t="s">
        <v>62</v>
      </c>
      <c r="B2763" s="36">
        <v>0</v>
      </c>
      <c r="C2763" s="37">
        <v>0</v>
      </c>
      <c r="D2763" s="37">
        <v>0</v>
      </c>
      <c r="E2763" s="38">
        <v>0</v>
      </c>
      <c r="F2763" s="37">
        <v>0</v>
      </c>
      <c r="G2763" s="39">
        <v>0</v>
      </c>
      <c r="H2763" s="40">
        <v>0</v>
      </c>
      <c r="J2763" s="17">
        <v>42</v>
      </c>
      <c r="K2763" s="17" t="str">
        <f t="shared" si="83"/>
        <v>119-African-American Affairs Comm</v>
      </c>
      <c r="L2763" s="18" t="str">
        <f t="shared" si="82"/>
        <v>119</v>
      </c>
      <c r="M2763" s="56" t="s">
        <v>63</v>
      </c>
      <c r="N2763" s="19"/>
    </row>
    <row r="2764" spans="1:14" ht="15" customHeight="1" x14ac:dyDescent="0.2">
      <c r="A2764" s="43"/>
      <c r="B2764" s="36"/>
      <c r="C2764" s="37"/>
      <c r="D2764" s="37"/>
      <c r="E2764" s="38"/>
      <c r="F2764" s="37"/>
      <c r="G2764" s="39"/>
      <c r="H2764" s="40"/>
      <c r="J2764" s="17">
        <v>43</v>
      </c>
      <c r="K2764" s="17" t="str">
        <f t="shared" si="83"/>
        <v>119-African-American Affairs Comm</v>
      </c>
      <c r="L2764" s="18" t="str">
        <f t="shared" si="82"/>
        <v>119</v>
      </c>
      <c r="M2764" s="19"/>
      <c r="N2764" s="19"/>
    </row>
    <row r="2765" spans="1:14" x14ac:dyDescent="0.2">
      <c r="A2765" s="44" t="s">
        <v>64</v>
      </c>
      <c r="B2765" s="45">
        <v>82.515917195530108</v>
      </c>
      <c r="C2765" s="46">
        <v>0</v>
      </c>
      <c r="D2765" s="46">
        <v>0</v>
      </c>
      <c r="E2765" s="47">
        <v>-1</v>
      </c>
      <c r="F2765" s="46">
        <v>14</v>
      </c>
      <c r="G2765" s="48">
        <v>13</v>
      </c>
      <c r="H2765" s="49">
        <v>95.515917195530108</v>
      </c>
      <c r="J2765" s="17">
        <v>44</v>
      </c>
      <c r="K2765" s="17" t="str">
        <f t="shared" si="83"/>
        <v>119-African-American Affairs Comm</v>
      </c>
      <c r="L2765" s="18" t="str">
        <f t="shared" si="82"/>
        <v>119</v>
      </c>
      <c r="M2765" s="19"/>
      <c r="N2765" s="19"/>
    </row>
    <row r="2766" spans="1:14" ht="15" customHeight="1" x14ac:dyDescent="0.2">
      <c r="A2766" s="57"/>
      <c r="B2766" s="39"/>
      <c r="C2766" s="51"/>
      <c r="D2766" s="51"/>
      <c r="E2766" s="52"/>
      <c r="F2766" s="51"/>
      <c r="G2766" s="39"/>
      <c r="H2766" s="53"/>
      <c r="J2766" s="17">
        <v>45</v>
      </c>
      <c r="K2766" s="17" t="str">
        <f t="shared" si="83"/>
        <v>119-African-American Affairs Comm</v>
      </c>
      <c r="L2766" s="18" t="str">
        <f t="shared" si="82"/>
        <v>119</v>
      </c>
      <c r="M2766" s="19"/>
      <c r="N2766" s="19"/>
    </row>
    <row r="2767" spans="1:14" ht="15" x14ac:dyDescent="0.25">
      <c r="A2767" s="54" t="s">
        <v>65</v>
      </c>
      <c r="B2767" s="36">
        <v>1.6120756633150735</v>
      </c>
      <c r="C2767" s="37">
        <v>0</v>
      </c>
      <c r="D2767" s="37">
        <v>0</v>
      </c>
      <c r="E2767" s="38">
        <v>0</v>
      </c>
      <c r="F2767" s="37">
        <v>0</v>
      </c>
      <c r="G2767" s="39">
        <v>0</v>
      </c>
      <c r="H2767" s="40">
        <v>1.6120756633150735</v>
      </c>
      <c r="J2767" s="17">
        <v>46</v>
      </c>
      <c r="K2767" s="17" t="str">
        <f t="shared" si="83"/>
        <v>119-African-American Affairs Comm</v>
      </c>
      <c r="L2767" s="18" t="str">
        <f t="shared" si="82"/>
        <v>119</v>
      </c>
      <c r="M2767" s="19"/>
      <c r="N2767" s="19"/>
    </row>
    <row r="2768" spans="1:14" ht="15" x14ac:dyDescent="0.25">
      <c r="A2768" s="54" t="s">
        <v>66</v>
      </c>
      <c r="B2768" s="36">
        <v>1.6173205109631676</v>
      </c>
      <c r="C2768" s="37">
        <v>0</v>
      </c>
      <c r="D2768" s="37">
        <v>0</v>
      </c>
      <c r="E2768" s="38">
        <v>0</v>
      </c>
      <c r="F2768" s="37">
        <v>0</v>
      </c>
      <c r="G2768" s="39">
        <v>0</v>
      </c>
      <c r="H2768" s="40">
        <v>1.6173205109631676</v>
      </c>
      <c r="J2768" s="17">
        <v>47</v>
      </c>
      <c r="K2768" s="17" t="str">
        <f t="shared" si="83"/>
        <v>119-African-American Affairs Comm</v>
      </c>
      <c r="L2768" s="18" t="str">
        <f t="shared" si="82"/>
        <v>119</v>
      </c>
      <c r="M2768" s="19"/>
      <c r="N2768" s="19"/>
    </row>
    <row r="2769" spans="1:14" ht="15" x14ac:dyDescent="0.25">
      <c r="A2769" s="54" t="s">
        <v>67</v>
      </c>
      <c r="B2769" s="36">
        <v>43.510703983264555</v>
      </c>
      <c r="C2769" s="37">
        <v>0</v>
      </c>
      <c r="D2769" s="37">
        <v>0</v>
      </c>
      <c r="E2769" s="38">
        <v>0</v>
      </c>
      <c r="F2769" s="37">
        <v>0</v>
      </c>
      <c r="G2769" s="39">
        <v>0</v>
      </c>
      <c r="H2769" s="40">
        <v>43.510703983264555</v>
      </c>
      <c r="J2769" s="17">
        <v>48</v>
      </c>
      <c r="K2769" s="17" t="str">
        <f t="shared" si="83"/>
        <v>119-African-American Affairs Comm</v>
      </c>
      <c r="L2769" s="18" t="str">
        <f t="shared" si="82"/>
        <v>119</v>
      </c>
      <c r="M2769" s="19"/>
      <c r="N2769" s="19"/>
    </row>
    <row r="2770" spans="1:14" ht="15" customHeight="1" x14ac:dyDescent="0.25">
      <c r="A2770" s="54" t="s">
        <v>68</v>
      </c>
      <c r="B2770" s="36">
        <v>5.8414783139890042E-2</v>
      </c>
      <c r="C2770" s="37">
        <v>0</v>
      </c>
      <c r="D2770" s="37">
        <v>0</v>
      </c>
      <c r="E2770" s="38">
        <v>0</v>
      </c>
      <c r="F2770" s="37">
        <v>0</v>
      </c>
      <c r="G2770" s="39">
        <v>0</v>
      </c>
      <c r="H2770" s="40">
        <v>5.8414783139890042E-2</v>
      </c>
      <c r="J2770" s="17">
        <v>49</v>
      </c>
      <c r="K2770" s="17" t="str">
        <f t="shared" si="83"/>
        <v>119-African-American Affairs Comm</v>
      </c>
      <c r="L2770" s="18" t="str">
        <f t="shared" si="82"/>
        <v>119</v>
      </c>
      <c r="M2770" s="19"/>
      <c r="N2770" s="19"/>
    </row>
    <row r="2771" spans="1:14" ht="15" x14ac:dyDescent="0.25">
      <c r="A2771" s="54" t="s">
        <v>69</v>
      </c>
      <c r="B2771" s="36">
        <v>4.0994467314919181</v>
      </c>
      <c r="C2771" s="37">
        <v>0</v>
      </c>
      <c r="D2771" s="37">
        <v>0</v>
      </c>
      <c r="E2771" s="38">
        <v>0</v>
      </c>
      <c r="F2771" s="37">
        <v>0</v>
      </c>
      <c r="G2771" s="39">
        <v>0</v>
      </c>
      <c r="H2771" s="40">
        <v>4.0994467314919181</v>
      </c>
      <c r="J2771" s="17">
        <v>50</v>
      </c>
      <c r="K2771" s="17" t="str">
        <f t="shared" si="83"/>
        <v>119-African-American Affairs Comm</v>
      </c>
      <c r="L2771" s="18" t="str">
        <f t="shared" si="82"/>
        <v>119</v>
      </c>
      <c r="M2771" s="19"/>
      <c r="N2771" s="19"/>
    </row>
    <row r="2772" spans="1:14" ht="15" x14ac:dyDescent="0.25">
      <c r="A2772" s="54" t="s">
        <v>70</v>
      </c>
      <c r="B2772" s="36">
        <v>0.23006462377649006</v>
      </c>
      <c r="C2772" s="37">
        <v>0</v>
      </c>
      <c r="D2772" s="37">
        <v>0</v>
      </c>
      <c r="E2772" s="38">
        <v>0</v>
      </c>
      <c r="F2772" s="37">
        <v>0</v>
      </c>
      <c r="G2772" s="39">
        <v>0</v>
      </c>
      <c r="H2772" s="40">
        <v>0.23006462377649006</v>
      </c>
      <c r="J2772" s="17">
        <v>51</v>
      </c>
      <c r="K2772" s="17" t="str">
        <f t="shared" si="83"/>
        <v>119-African-American Affairs Comm</v>
      </c>
      <c r="L2772" s="18" t="str">
        <f t="shared" si="82"/>
        <v>119</v>
      </c>
      <c r="M2772" s="19"/>
      <c r="N2772" s="19"/>
    </row>
    <row r="2773" spans="1:14" ht="15" x14ac:dyDescent="0.25">
      <c r="A2773" s="54" t="s">
        <v>71</v>
      </c>
      <c r="B2773" s="36">
        <v>1.7763568394002505E-15</v>
      </c>
      <c r="C2773" s="37">
        <v>0</v>
      </c>
      <c r="D2773" s="37">
        <v>0</v>
      </c>
      <c r="E2773" s="38">
        <v>0</v>
      </c>
      <c r="F2773" s="37">
        <v>0</v>
      </c>
      <c r="G2773" s="39">
        <v>0</v>
      </c>
      <c r="H2773" s="40">
        <v>1.7763568394002505E-15</v>
      </c>
      <c r="J2773" s="17">
        <v>52</v>
      </c>
      <c r="K2773" s="17" t="str">
        <f t="shared" si="83"/>
        <v>119-African-American Affairs Comm</v>
      </c>
      <c r="L2773" s="18" t="str">
        <f t="shared" si="82"/>
        <v>119</v>
      </c>
      <c r="M2773" s="19"/>
      <c r="N2773" s="19"/>
    </row>
    <row r="2774" spans="1:14" ht="15" x14ac:dyDescent="0.25">
      <c r="A2774" s="54" t="s">
        <v>72</v>
      </c>
      <c r="B2774" s="36">
        <v>6.5516188149053134E-2</v>
      </c>
      <c r="C2774" s="37">
        <v>0</v>
      </c>
      <c r="D2774" s="37">
        <v>0</v>
      </c>
      <c r="E2774" s="38">
        <v>0</v>
      </c>
      <c r="F2774" s="37">
        <v>0</v>
      </c>
      <c r="G2774" s="39">
        <v>0</v>
      </c>
      <c r="H2774" s="40">
        <v>6.5516188149053134E-2</v>
      </c>
      <c r="J2774" s="17">
        <v>53</v>
      </c>
      <c r="K2774" s="17" t="str">
        <f t="shared" si="83"/>
        <v>119-African-American Affairs Comm</v>
      </c>
      <c r="L2774" s="18" t="str">
        <f t="shared" si="82"/>
        <v>119</v>
      </c>
      <c r="M2774" s="19"/>
      <c r="N2774" s="19"/>
    </row>
    <row r="2775" spans="1:14" ht="15" x14ac:dyDescent="0.25">
      <c r="A2775" s="54" t="s">
        <v>73</v>
      </c>
      <c r="B2775" s="36">
        <v>0.32857971937701269</v>
      </c>
      <c r="C2775" s="37">
        <v>0</v>
      </c>
      <c r="D2775" s="37">
        <v>0</v>
      </c>
      <c r="E2775" s="38">
        <v>0</v>
      </c>
      <c r="F2775" s="37">
        <v>0</v>
      </c>
      <c r="G2775" s="39">
        <v>0</v>
      </c>
      <c r="H2775" s="40">
        <v>0.32857971937701269</v>
      </c>
      <c r="J2775" s="17">
        <v>54</v>
      </c>
      <c r="K2775" s="17" t="str">
        <f t="shared" si="83"/>
        <v>119-African-American Affairs Comm</v>
      </c>
      <c r="L2775" s="18" t="str">
        <f t="shared" si="82"/>
        <v>119</v>
      </c>
      <c r="M2775" s="19"/>
      <c r="N2775" s="19"/>
    </row>
    <row r="2776" spans="1:14" ht="15" x14ac:dyDescent="0.25">
      <c r="A2776" s="54" t="s">
        <v>74</v>
      </c>
      <c r="B2776" s="36">
        <v>1.1742516799022604</v>
      </c>
      <c r="C2776" s="37">
        <v>0</v>
      </c>
      <c r="D2776" s="37">
        <v>0</v>
      </c>
      <c r="E2776" s="38">
        <v>0</v>
      </c>
      <c r="F2776" s="37">
        <v>0</v>
      </c>
      <c r="G2776" s="39">
        <v>0</v>
      </c>
      <c r="H2776" s="40">
        <v>1.1742516799022604</v>
      </c>
      <c r="J2776" s="17">
        <v>55</v>
      </c>
      <c r="K2776" s="17" t="str">
        <f t="shared" si="83"/>
        <v>119-African-American Affairs Comm</v>
      </c>
      <c r="L2776" s="18" t="str">
        <f t="shared" si="82"/>
        <v>119</v>
      </c>
      <c r="M2776" s="19"/>
      <c r="N2776" s="19"/>
    </row>
    <row r="2777" spans="1:14" ht="15" x14ac:dyDescent="0.25">
      <c r="A2777" s="54" t="s">
        <v>75</v>
      </c>
      <c r="B2777" s="36">
        <v>0</v>
      </c>
      <c r="C2777" s="37">
        <v>0</v>
      </c>
      <c r="D2777" s="37">
        <v>0</v>
      </c>
      <c r="E2777" s="38">
        <v>0</v>
      </c>
      <c r="F2777" s="37">
        <v>0</v>
      </c>
      <c r="G2777" s="39">
        <v>0</v>
      </c>
      <c r="H2777" s="40">
        <v>0</v>
      </c>
      <c r="J2777" s="17">
        <v>56</v>
      </c>
      <c r="K2777" s="17" t="str">
        <f t="shared" si="83"/>
        <v>119-African-American Affairs Comm</v>
      </c>
      <c r="L2777" s="18" t="str">
        <f t="shared" si="82"/>
        <v>119</v>
      </c>
      <c r="M2777" s="19"/>
      <c r="N2777" s="19"/>
    </row>
    <row r="2778" spans="1:14" ht="15" x14ac:dyDescent="0.25">
      <c r="A2778" s="54" t="s">
        <v>76</v>
      </c>
      <c r="B2778" s="36">
        <v>2.0846266949844794</v>
      </c>
      <c r="C2778" s="37">
        <v>0</v>
      </c>
      <c r="D2778" s="37">
        <v>0</v>
      </c>
      <c r="E2778" s="38">
        <v>0</v>
      </c>
      <c r="F2778" s="37">
        <v>0</v>
      </c>
      <c r="G2778" s="39">
        <v>0</v>
      </c>
      <c r="H2778" s="40">
        <v>2.0846266949844794</v>
      </c>
      <c r="J2778" s="17">
        <v>57</v>
      </c>
      <c r="K2778" s="17" t="str">
        <f t="shared" si="83"/>
        <v>119-African-American Affairs Comm</v>
      </c>
      <c r="L2778" s="18" t="str">
        <f t="shared" ref="L2778:L2850" si="84">LEFT(K2778,3)</f>
        <v>119</v>
      </c>
      <c r="M2778" s="19"/>
      <c r="N2778" s="19"/>
    </row>
    <row r="2779" spans="1:14" ht="15" x14ac:dyDescent="0.25">
      <c r="A2779" s="54" t="s">
        <v>77</v>
      </c>
      <c r="B2779" s="36">
        <v>3.4262922644112872</v>
      </c>
      <c r="C2779" s="37">
        <v>0</v>
      </c>
      <c r="D2779" s="37">
        <v>0</v>
      </c>
      <c r="E2779" s="38">
        <v>0</v>
      </c>
      <c r="F2779" s="37">
        <v>0</v>
      </c>
      <c r="G2779" s="39">
        <v>0</v>
      </c>
      <c r="H2779" s="40">
        <v>3.4262922644112872</v>
      </c>
      <c r="J2779" s="17">
        <v>58</v>
      </c>
      <c r="K2779" s="17" t="str">
        <f t="shared" si="83"/>
        <v>119-African-American Affairs Comm</v>
      </c>
      <c r="L2779" s="18" t="str">
        <f t="shared" si="84"/>
        <v>119</v>
      </c>
      <c r="M2779" s="19"/>
      <c r="N2779" s="19"/>
    </row>
    <row r="2780" spans="1:14" ht="15" x14ac:dyDescent="0.25">
      <c r="A2780" s="54" t="s">
        <v>78</v>
      </c>
      <c r="B2780" s="36">
        <v>42.394489652374922</v>
      </c>
      <c r="C2780" s="37">
        <v>0</v>
      </c>
      <c r="D2780" s="37">
        <v>0</v>
      </c>
      <c r="E2780" s="38">
        <v>0</v>
      </c>
      <c r="F2780" s="37">
        <v>0</v>
      </c>
      <c r="G2780" s="39">
        <v>0</v>
      </c>
      <c r="H2780" s="40">
        <v>42.394489652374922</v>
      </c>
      <c r="J2780" s="17">
        <v>59</v>
      </c>
      <c r="K2780" s="17" t="str">
        <f t="shared" si="83"/>
        <v>119-African-American Affairs Comm</v>
      </c>
      <c r="L2780" s="18" t="str">
        <f t="shared" si="84"/>
        <v>119</v>
      </c>
      <c r="M2780" s="19"/>
      <c r="N2780" s="19"/>
    </row>
    <row r="2781" spans="1:14" ht="15" x14ac:dyDescent="0.25">
      <c r="A2781" s="54" t="s">
        <v>79</v>
      </c>
      <c r="B2781" s="36">
        <v>13.800135961930657</v>
      </c>
      <c r="C2781" s="37">
        <v>1</v>
      </c>
      <c r="D2781" s="37">
        <v>0</v>
      </c>
      <c r="E2781" s="38">
        <v>0</v>
      </c>
      <c r="F2781" s="37">
        <v>0</v>
      </c>
      <c r="G2781" s="39">
        <v>1</v>
      </c>
      <c r="H2781" s="40">
        <v>14.800135961930657</v>
      </c>
      <c r="J2781" s="17">
        <v>60</v>
      </c>
      <c r="K2781" s="17" t="str">
        <f t="shared" si="83"/>
        <v>119-African-American Affairs Comm</v>
      </c>
      <c r="L2781" s="18" t="str">
        <f t="shared" si="84"/>
        <v>119</v>
      </c>
      <c r="M2781" s="19"/>
      <c r="N2781" s="19"/>
    </row>
    <row r="2782" spans="1:14" ht="15" customHeight="1" x14ac:dyDescent="0.25">
      <c r="A2782" s="54"/>
      <c r="B2782" s="36"/>
      <c r="C2782" s="37"/>
      <c r="D2782" s="37"/>
      <c r="E2782" s="38"/>
      <c r="F2782" s="37"/>
      <c r="G2782" s="39"/>
      <c r="H2782" s="40"/>
      <c r="J2782" s="17">
        <v>61</v>
      </c>
      <c r="K2782" s="17" t="str">
        <f t="shared" si="83"/>
        <v>119-African-American Affairs Comm</v>
      </c>
      <c r="L2782" s="18" t="str">
        <f t="shared" si="84"/>
        <v>119</v>
      </c>
      <c r="M2782" s="19"/>
      <c r="N2782" s="19"/>
    </row>
    <row r="2783" spans="1:14" ht="15" customHeight="1" x14ac:dyDescent="0.2">
      <c r="A2783" s="44" t="s">
        <v>80</v>
      </c>
      <c r="B2783" s="45">
        <v>114.40191845708077</v>
      </c>
      <c r="C2783" s="46">
        <v>1</v>
      </c>
      <c r="D2783" s="46">
        <v>0</v>
      </c>
      <c r="E2783" s="47">
        <v>0</v>
      </c>
      <c r="F2783" s="46">
        <v>0</v>
      </c>
      <c r="G2783" s="48">
        <v>1</v>
      </c>
      <c r="H2783" s="49">
        <v>115.40191845708077</v>
      </c>
      <c r="J2783" s="17">
        <v>62</v>
      </c>
      <c r="K2783" s="17" t="str">
        <f t="shared" si="83"/>
        <v>119-African-American Affairs Comm</v>
      </c>
      <c r="L2783" s="18" t="str">
        <f t="shared" si="84"/>
        <v>119</v>
      </c>
      <c r="M2783" s="19"/>
      <c r="N2783" s="19"/>
    </row>
    <row r="2784" spans="1:14" ht="15" x14ac:dyDescent="0.25">
      <c r="A2784" s="54"/>
      <c r="B2784" s="36"/>
      <c r="C2784" s="37"/>
      <c r="D2784" s="37"/>
      <c r="E2784" s="38"/>
      <c r="F2784" s="37"/>
      <c r="G2784" s="39"/>
      <c r="H2784" s="40"/>
      <c r="J2784" s="17">
        <v>63</v>
      </c>
      <c r="K2784" s="17" t="str">
        <f t="shared" si="83"/>
        <v>119-African-American Affairs Comm</v>
      </c>
      <c r="L2784" s="18" t="str">
        <f t="shared" si="84"/>
        <v>119</v>
      </c>
      <c r="M2784" s="19"/>
      <c r="N2784" s="19"/>
    </row>
    <row r="2785" spans="1:14" ht="15" x14ac:dyDescent="0.25">
      <c r="A2785" s="54" t="s">
        <v>81</v>
      </c>
      <c r="B2785" s="36">
        <v>0.70087306764675339</v>
      </c>
      <c r="C2785" s="37">
        <v>0</v>
      </c>
      <c r="D2785" s="37">
        <v>0</v>
      </c>
      <c r="E2785" s="38">
        <v>0</v>
      </c>
      <c r="F2785" s="37">
        <v>0</v>
      </c>
      <c r="G2785" s="39">
        <v>0</v>
      </c>
      <c r="H2785" s="40">
        <v>0.70087306764675339</v>
      </c>
      <c r="J2785" s="17">
        <v>64</v>
      </c>
      <c r="K2785" s="17" t="str">
        <f t="shared" si="83"/>
        <v>119-African-American Affairs Comm</v>
      </c>
      <c r="L2785" s="18" t="str">
        <f t="shared" si="84"/>
        <v>119</v>
      </c>
      <c r="M2785" s="19"/>
      <c r="N2785" s="19"/>
    </row>
    <row r="2786" spans="1:14" x14ac:dyDescent="0.2">
      <c r="A2786" s="44" t="s">
        <v>82</v>
      </c>
      <c r="B2786" s="45">
        <v>0.70087306764675339</v>
      </c>
      <c r="C2786" s="46">
        <v>0</v>
      </c>
      <c r="D2786" s="46">
        <v>0</v>
      </c>
      <c r="E2786" s="47">
        <v>0</v>
      </c>
      <c r="F2786" s="46">
        <v>0</v>
      </c>
      <c r="G2786" s="48">
        <v>0</v>
      </c>
      <c r="H2786" s="49">
        <v>0.70087306764675339</v>
      </c>
      <c r="J2786" s="17">
        <v>65</v>
      </c>
      <c r="K2786" s="17" t="str">
        <f t="shared" si="83"/>
        <v>119-African-American Affairs Comm</v>
      </c>
      <c r="L2786" s="18" t="str">
        <f t="shared" si="84"/>
        <v>119</v>
      </c>
      <c r="M2786" s="19"/>
      <c r="N2786" s="19"/>
    </row>
    <row r="2787" spans="1:14" ht="15" x14ac:dyDescent="0.25">
      <c r="A2787" s="54"/>
      <c r="B2787" s="54"/>
      <c r="C2787" s="54"/>
      <c r="D2787" s="54"/>
      <c r="E2787" s="54"/>
      <c r="F2787" s="54"/>
      <c r="G2787" s="54"/>
      <c r="H2787" s="54"/>
      <c r="J2787" s="17">
        <v>66</v>
      </c>
      <c r="K2787" s="17" t="str">
        <f t="shared" si="83"/>
        <v>119-African-American Affairs Comm</v>
      </c>
      <c r="L2787" s="18" t="str">
        <f t="shared" si="84"/>
        <v>119</v>
      </c>
      <c r="M2787" s="19"/>
      <c r="N2787" s="19"/>
    </row>
    <row r="2788" spans="1:14" x14ac:dyDescent="0.2">
      <c r="A2788" s="58"/>
      <c r="B2788" s="39"/>
      <c r="C2788" s="51"/>
      <c r="D2788" s="51"/>
      <c r="E2788" s="52"/>
      <c r="F2788" s="51"/>
      <c r="G2788" s="39"/>
      <c r="H2788" s="53"/>
      <c r="J2788" s="17">
        <v>67</v>
      </c>
      <c r="K2788" s="17" t="str">
        <f t="shared" si="83"/>
        <v>119-African-American Affairs Comm</v>
      </c>
      <c r="L2788" s="18" t="str">
        <f t="shared" si="84"/>
        <v>119</v>
      </c>
      <c r="M2788" s="19"/>
      <c r="N2788" s="19"/>
    </row>
    <row r="2789" spans="1:14" x14ac:dyDescent="0.2">
      <c r="A2789" s="59" t="s">
        <v>83</v>
      </c>
      <c r="B2789" s="60">
        <v>215.29022431545195</v>
      </c>
      <c r="C2789" s="61">
        <v>1</v>
      </c>
      <c r="D2789" s="61">
        <v>0</v>
      </c>
      <c r="E2789" s="62">
        <v>-1</v>
      </c>
      <c r="F2789" s="61">
        <v>17</v>
      </c>
      <c r="G2789" s="60">
        <v>17</v>
      </c>
      <c r="H2789" s="63">
        <v>232.29022431545195</v>
      </c>
      <c r="J2789" s="17">
        <v>68</v>
      </c>
      <c r="K2789" s="17" t="str">
        <f t="shared" si="83"/>
        <v>119-African-American Affairs Comm</v>
      </c>
      <c r="L2789" s="18" t="str">
        <f t="shared" si="84"/>
        <v>119</v>
      </c>
      <c r="M2789" s="19"/>
      <c r="N2789" s="19"/>
    </row>
    <row r="2790" spans="1:14" x14ac:dyDescent="0.2">
      <c r="A2790" s="64"/>
      <c r="B2790" s="65"/>
      <c r="C2790" s="65"/>
      <c r="D2790" s="65"/>
      <c r="E2790" s="65"/>
      <c r="F2790" s="65"/>
      <c r="G2790" s="65"/>
      <c r="H2790" s="65"/>
      <c r="J2790" s="17">
        <v>1</v>
      </c>
      <c r="K2790" s="17" t="str">
        <f>IF(J2790=7,A2421,IF(J2790&gt;7,K2780,""))</f>
        <v/>
      </c>
      <c r="L2790" s="18" t="str">
        <f t="shared" si="84"/>
        <v/>
      </c>
      <c r="M2790" s="19"/>
      <c r="N2790" s="19"/>
    </row>
    <row r="2791" spans="1:14" x14ac:dyDescent="0.2">
      <c r="A2791" s="64"/>
      <c r="B2791" s="65"/>
      <c r="C2791" s="65"/>
      <c r="D2791" s="65"/>
      <c r="E2791" s="65"/>
      <c r="F2791" s="65"/>
      <c r="G2791" s="65"/>
      <c r="H2791" s="65"/>
      <c r="J2791" s="17">
        <v>2</v>
      </c>
      <c r="K2791" s="17" t="str">
        <f>IF(J2791=7,A2422,IF(J2791&gt;7,K2790,""))</f>
        <v/>
      </c>
      <c r="L2791" s="18" t="str">
        <f t="shared" si="84"/>
        <v/>
      </c>
      <c r="M2791" s="19"/>
      <c r="N2791" s="19"/>
    </row>
    <row r="2792" spans="1:14" ht="15" x14ac:dyDescent="0.25">
      <c r="A2792"/>
      <c r="B2792"/>
      <c r="C2792"/>
      <c r="D2792"/>
      <c r="E2792"/>
      <c r="F2792"/>
      <c r="G2792"/>
      <c r="H2792"/>
      <c r="J2792" s="17">
        <v>3</v>
      </c>
      <c r="K2792" s="17" t="str">
        <f>IF(J2792=7,A2423,IF(J2792&gt;7,K2791,""))</f>
        <v/>
      </c>
      <c r="L2792" s="18" t="str">
        <f t="shared" si="84"/>
        <v/>
      </c>
      <c r="M2792" s="19"/>
      <c r="N2792" s="19"/>
    </row>
    <row r="2793" spans="1:14" ht="15" x14ac:dyDescent="0.25">
      <c r="A2793"/>
      <c r="B2793"/>
      <c r="C2793"/>
      <c r="D2793"/>
      <c r="E2793"/>
      <c r="F2793"/>
      <c r="G2793"/>
      <c r="H2793"/>
      <c r="J2793" s="17">
        <v>4</v>
      </c>
      <c r="K2793" s="17" t="str">
        <f>IF(J2793=7,A2424,IF(J2793&gt;7,K2792,""))</f>
        <v/>
      </c>
      <c r="L2793" s="18" t="str">
        <f t="shared" si="84"/>
        <v/>
      </c>
      <c r="M2793" s="19"/>
      <c r="N2793" s="19"/>
    </row>
    <row r="2794" spans="1:14" ht="15" customHeight="1" x14ac:dyDescent="0.25">
      <c r="A2794" s="21" t="s">
        <v>7</v>
      </c>
      <c r="B2794" s="22"/>
      <c r="C2794" s="22"/>
      <c r="D2794" s="22"/>
      <c r="E2794" s="22"/>
      <c r="F2794" s="22"/>
      <c r="G2794" s="22"/>
      <c r="H2794" s="22"/>
      <c r="J2794" s="17">
        <v>5</v>
      </c>
      <c r="K2794" s="17" t="str">
        <f>IF(J2794=7,A2425,IF(J2794&gt;7,K2793,""))</f>
        <v/>
      </c>
      <c r="L2794" s="18" t="str">
        <f t="shared" si="84"/>
        <v/>
      </c>
      <c r="M2794" s="19"/>
      <c r="N2794" s="19"/>
    </row>
    <row r="2795" spans="1:14" ht="15" x14ac:dyDescent="0.25">
      <c r="A2795" s="23" t="s">
        <v>8</v>
      </c>
      <c r="B2795" s="24"/>
      <c r="C2795" s="24"/>
      <c r="D2795" s="24"/>
      <c r="E2795" s="24"/>
      <c r="F2795" s="24"/>
      <c r="G2795" s="24"/>
      <c r="H2795" s="24"/>
      <c r="J2795" s="17">
        <v>6</v>
      </c>
      <c r="K2795" s="17" t="str">
        <f>IF(J2795=7,A2426,IF(J2795&gt;7,K2794,""))</f>
        <v/>
      </c>
      <c r="L2795" s="18" t="str">
        <f t="shared" si="84"/>
        <v/>
      </c>
      <c r="M2795" s="19"/>
      <c r="N2795" s="19"/>
    </row>
    <row r="2796" spans="1:14" ht="15" x14ac:dyDescent="0.25">
      <c r="A2796" s="25" t="s">
        <v>124</v>
      </c>
      <c r="B2796" s="22"/>
      <c r="C2796" s="22"/>
      <c r="D2796" s="22"/>
      <c r="E2796" s="22"/>
      <c r="F2796" s="22"/>
      <c r="G2796" s="22"/>
      <c r="H2796" s="22"/>
      <c r="J2796" s="17">
        <v>7</v>
      </c>
      <c r="K2796" s="17" t="str">
        <f>IF(J2796=7,A2796,IF(J2796&gt;7,K2795,""))</f>
        <v>120-Human Rights Commission</v>
      </c>
      <c r="L2796" s="18" t="str">
        <f t="shared" si="84"/>
        <v>120</v>
      </c>
      <c r="M2796" s="19"/>
      <c r="N2796" s="19"/>
    </row>
    <row r="2797" spans="1:14" ht="15" x14ac:dyDescent="0.25">
      <c r="A2797" s="25"/>
      <c r="B2797" s="22"/>
      <c r="C2797" s="22"/>
      <c r="D2797" s="22"/>
      <c r="E2797" s="22"/>
      <c r="F2797" s="22"/>
      <c r="G2797" s="22"/>
      <c r="H2797" s="22"/>
      <c r="J2797" s="17">
        <v>8</v>
      </c>
      <c r="K2797" s="17" t="str">
        <f t="shared" ref="K2797:K2857" si="85">IF(J2797=7,A2428,IF(J2797&gt;7,K2796,""))</f>
        <v>120-Human Rights Commission</v>
      </c>
      <c r="L2797" s="18" t="str">
        <f t="shared" si="84"/>
        <v>120</v>
      </c>
      <c r="M2797" s="19"/>
      <c r="N2797" s="19"/>
    </row>
    <row r="2798" spans="1:14" ht="15" x14ac:dyDescent="0.25">
      <c r="A2798" s="26"/>
      <c r="B2798" s="27"/>
      <c r="C2798" s="94" t="s">
        <v>10</v>
      </c>
      <c r="D2798" s="95"/>
      <c r="E2798" s="94" t="s">
        <v>11</v>
      </c>
      <c r="F2798" s="95"/>
      <c r="G2798" s="28"/>
      <c r="H2798" s="28"/>
      <c r="J2798" s="17">
        <v>9</v>
      </c>
      <c r="K2798" s="17" t="str">
        <f t="shared" si="85"/>
        <v>120-Human Rights Commission</v>
      </c>
      <c r="L2798" s="18" t="str">
        <f t="shared" si="84"/>
        <v>120</v>
      </c>
      <c r="M2798" s="19"/>
      <c r="N2798" s="19"/>
    </row>
    <row r="2799" spans="1:14" ht="24" x14ac:dyDescent="0.2">
      <c r="A2799" s="29" t="s">
        <v>12</v>
      </c>
      <c r="B2799" s="30" t="s">
        <v>13</v>
      </c>
      <c r="C2799" s="31" t="s">
        <v>14</v>
      </c>
      <c r="D2799" s="32" t="s">
        <v>15</v>
      </c>
      <c r="E2799" s="31" t="s">
        <v>14</v>
      </c>
      <c r="F2799" s="32" t="s">
        <v>15</v>
      </c>
      <c r="G2799" s="33" t="s">
        <v>16</v>
      </c>
      <c r="H2799" s="33" t="s">
        <v>17</v>
      </c>
      <c r="J2799" s="17">
        <v>10</v>
      </c>
      <c r="K2799" s="17" t="str">
        <f t="shared" si="85"/>
        <v>120-Human Rights Commission</v>
      </c>
      <c r="L2799" s="18" t="str">
        <f t="shared" si="84"/>
        <v>120</v>
      </c>
      <c r="M2799" s="19"/>
      <c r="N2799" s="19"/>
    </row>
    <row r="2800" spans="1:14" ht="15" x14ac:dyDescent="0.25">
      <c r="A2800" s="35" t="s">
        <v>20</v>
      </c>
      <c r="B2800" s="36">
        <v>3.9794320136896029</v>
      </c>
      <c r="C2800" s="37">
        <v>0</v>
      </c>
      <c r="D2800" s="37">
        <v>0</v>
      </c>
      <c r="E2800" s="38">
        <v>0</v>
      </c>
      <c r="F2800" s="37">
        <v>0</v>
      </c>
      <c r="G2800" s="39">
        <v>0</v>
      </c>
      <c r="H2800" s="40">
        <v>3.9794320136896029</v>
      </c>
      <c r="J2800" s="17">
        <v>11</v>
      </c>
      <c r="K2800" s="17" t="str">
        <f t="shared" si="85"/>
        <v>120-Human Rights Commission</v>
      </c>
      <c r="L2800" s="18" t="str">
        <f t="shared" si="84"/>
        <v>120</v>
      </c>
      <c r="M2800" s="19" t="s">
        <v>21</v>
      </c>
      <c r="N2800" s="19"/>
    </row>
    <row r="2801" spans="1:14" ht="15" x14ac:dyDescent="0.25">
      <c r="A2801" s="42" t="s">
        <v>22</v>
      </c>
      <c r="B2801" s="36">
        <v>3.1873030395033943</v>
      </c>
      <c r="C2801" s="37">
        <v>0</v>
      </c>
      <c r="D2801" s="37">
        <v>0</v>
      </c>
      <c r="E2801" s="38">
        <v>0</v>
      </c>
      <c r="F2801" s="37">
        <v>0</v>
      </c>
      <c r="G2801" s="39">
        <v>0</v>
      </c>
      <c r="H2801" s="40">
        <v>3.1873030395033943</v>
      </c>
      <c r="J2801" s="17">
        <v>12</v>
      </c>
      <c r="K2801" s="17" t="str">
        <f t="shared" si="85"/>
        <v>120-Human Rights Commission</v>
      </c>
      <c r="L2801" s="18" t="str">
        <f t="shared" si="84"/>
        <v>120</v>
      </c>
      <c r="M2801" s="19"/>
      <c r="N2801" s="19"/>
    </row>
    <row r="2802" spans="1:14" ht="15" x14ac:dyDescent="0.25">
      <c r="A2802" s="42" t="s">
        <v>23</v>
      </c>
      <c r="B2802" s="36">
        <v>0</v>
      </c>
      <c r="C2802" s="37">
        <v>0</v>
      </c>
      <c r="D2802" s="37">
        <v>0</v>
      </c>
      <c r="E2802" s="38">
        <v>0</v>
      </c>
      <c r="F2802" s="37">
        <v>0</v>
      </c>
      <c r="G2802" s="39">
        <v>0</v>
      </c>
      <c r="H2802" s="40">
        <v>0</v>
      </c>
      <c r="J2802" s="17">
        <v>13</v>
      </c>
      <c r="K2802" s="17" t="str">
        <f t="shared" si="85"/>
        <v>120-Human Rights Commission</v>
      </c>
      <c r="L2802" s="18" t="str">
        <f t="shared" si="84"/>
        <v>120</v>
      </c>
      <c r="M2802" s="19"/>
      <c r="N2802" s="19"/>
    </row>
    <row r="2803" spans="1:14" ht="15" x14ac:dyDescent="0.25">
      <c r="A2803" s="42" t="s">
        <v>24</v>
      </c>
      <c r="B2803" s="36">
        <v>1217.71477845</v>
      </c>
      <c r="C2803" s="37">
        <v>0</v>
      </c>
      <c r="D2803" s="37">
        <v>0</v>
      </c>
      <c r="E2803" s="38">
        <v>0</v>
      </c>
      <c r="F2803" s="37">
        <v>3</v>
      </c>
      <c r="G2803" s="39">
        <v>3</v>
      </c>
      <c r="H2803" s="40">
        <v>1220.71477845</v>
      </c>
      <c r="J2803" s="17">
        <v>14</v>
      </c>
      <c r="K2803" s="17" t="str">
        <f t="shared" si="85"/>
        <v>120-Human Rights Commission</v>
      </c>
      <c r="L2803" s="18" t="str">
        <f t="shared" si="84"/>
        <v>120</v>
      </c>
      <c r="M2803" s="19"/>
      <c r="N2803" s="19"/>
    </row>
    <row r="2804" spans="1:14" ht="15" x14ac:dyDescent="0.25">
      <c r="A2804" s="42" t="s">
        <v>25</v>
      </c>
      <c r="B2804" s="36">
        <v>11.218268169504</v>
      </c>
      <c r="C2804" s="37">
        <v>0</v>
      </c>
      <c r="D2804" s="37">
        <v>0</v>
      </c>
      <c r="E2804" s="38">
        <v>0</v>
      </c>
      <c r="F2804" s="37">
        <v>0</v>
      </c>
      <c r="G2804" s="39">
        <v>0</v>
      </c>
      <c r="H2804" s="40">
        <v>11.218268169504</v>
      </c>
      <c r="J2804" s="17">
        <v>15</v>
      </c>
      <c r="K2804" s="17" t="str">
        <f t="shared" si="85"/>
        <v>120-Human Rights Commission</v>
      </c>
      <c r="L2804" s="18" t="str">
        <f t="shared" si="84"/>
        <v>120</v>
      </c>
      <c r="M2804" s="19"/>
      <c r="N2804" s="19"/>
    </row>
    <row r="2805" spans="1:14" ht="15" x14ac:dyDescent="0.25">
      <c r="A2805" s="42" t="s">
        <v>26</v>
      </c>
      <c r="B2805" s="36">
        <v>21.509993150328221</v>
      </c>
      <c r="C2805" s="37">
        <v>1</v>
      </c>
      <c r="D2805" s="37">
        <v>1</v>
      </c>
      <c r="E2805" s="38">
        <v>0</v>
      </c>
      <c r="F2805" s="37">
        <v>0</v>
      </c>
      <c r="G2805" s="39">
        <v>2</v>
      </c>
      <c r="H2805" s="40">
        <v>23.509993150328221</v>
      </c>
      <c r="J2805" s="17">
        <v>16</v>
      </c>
      <c r="K2805" s="17" t="str">
        <f t="shared" si="85"/>
        <v>120-Human Rights Commission</v>
      </c>
      <c r="L2805" s="18" t="str">
        <f t="shared" si="84"/>
        <v>120</v>
      </c>
      <c r="M2805" s="19"/>
      <c r="N2805" s="19"/>
    </row>
    <row r="2806" spans="1:14" ht="15" x14ac:dyDescent="0.25">
      <c r="A2806" s="42" t="s">
        <v>27</v>
      </c>
      <c r="B2806" s="36">
        <v>22.951195222476692</v>
      </c>
      <c r="C2806" s="37">
        <v>0</v>
      </c>
      <c r="D2806" s="37">
        <v>0</v>
      </c>
      <c r="E2806" s="38">
        <v>0</v>
      </c>
      <c r="F2806" s="37">
        <v>0</v>
      </c>
      <c r="G2806" s="39">
        <v>0</v>
      </c>
      <c r="H2806" s="40">
        <v>22.951195222476692</v>
      </c>
      <c r="J2806" s="17">
        <v>17</v>
      </c>
      <c r="K2806" s="17" t="str">
        <f t="shared" si="85"/>
        <v>120-Human Rights Commission</v>
      </c>
      <c r="L2806" s="18" t="str">
        <f t="shared" si="84"/>
        <v>120</v>
      </c>
      <c r="M2806" s="19"/>
      <c r="N2806" s="19"/>
    </row>
    <row r="2807" spans="1:14" x14ac:dyDescent="0.2">
      <c r="A2807" s="43"/>
      <c r="B2807" s="36"/>
      <c r="C2807" s="37"/>
      <c r="D2807" s="37"/>
      <c r="E2807" s="38"/>
      <c r="F2807" s="37"/>
      <c r="G2807" s="39"/>
      <c r="H2807" s="40"/>
      <c r="J2807" s="17">
        <v>18</v>
      </c>
      <c r="K2807" s="17" t="str">
        <f t="shared" si="85"/>
        <v>120-Human Rights Commission</v>
      </c>
      <c r="L2807" s="18" t="str">
        <f t="shared" si="84"/>
        <v>120</v>
      </c>
      <c r="M2807" s="19"/>
      <c r="N2807" s="19"/>
    </row>
    <row r="2808" spans="1:14" x14ac:dyDescent="0.2">
      <c r="A2808" s="44"/>
      <c r="B2808" s="45">
        <v>1280.5609700455018</v>
      </c>
      <c r="C2808" s="46">
        <v>1</v>
      </c>
      <c r="D2808" s="46">
        <v>1</v>
      </c>
      <c r="E2808" s="47">
        <v>0</v>
      </c>
      <c r="F2808" s="46">
        <v>3</v>
      </c>
      <c r="G2808" s="48">
        <v>5</v>
      </c>
      <c r="H2808" s="49">
        <v>1285.5609700455018</v>
      </c>
      <c r="J2808" s="17">
        <v>19</v>
      </c>
      <c r="K2808" s="17" t="str">
        <f t="shared" si="85"/>
        <v>120-Human Rights Commission</v>
      </c>
      <c r="L2808" s="18" t="str">
        <f t="shared" si="84"/>
        <v>120</v>
      </c>
      <c r="M2808" s="19"/>
      <c r="N2808" s="19"/>
    </row>
    <row r="2809" spans="1:14" x14ac:dyDescent="0.2">
      <c r="A2809" s="50"/>
      <c r="B2809" s="39"/>
      <c r="C2809" s="51"/>
      <c r="D2809" s="51"/>
      <c r="E2809" s="52"/>
      <c r="F2809" s="51"/>
      <c r="G2809" s="39"/>
      <c r="H2809" s="53"/>
      <c r="J2809" s="17">
        <v>20</v>
      </c>
      <c r="K2809" s="17" t="str">
        <f t="shared" si="85"/>
        <v>120-Human Rights Commission</v>
      </c>
      <c r="L2809" s="18" t="str">
        <f t="shared" si="84"/>
        <v>120</v>
      </c>
      <c r="M2809" s="19"/>
      <c r="N2809" s="19"/>
    </row>
    <row r="2810" spans="1:14" ht="15" customHeight="1" x14ac:dyDescent="0.25">
      <c r="A2810" s="42" t="s">
        <v>28</v>
      </c>
      <c r="B2810" s="36">
        <v>12.158139938119213</v>
      </c>
      <c r="C2810" s="37">
        <v>0</v>
      </c>
      <c r="D2810" s="37">
        <v>0</v>
      </c>
      <c r="E2810" s="38">
        <v>-13</v>
      </c>
      <c r="F2810" s="37">
        <v>14</v>
      </c>
      <c r="G2810" s="39">
        <v>1</v>
      </c>
      <c r="H2810" s="40">
        <v>13.158139938119213</v>
      </c>
      <c r="J2810" s="17">
        <v>21</v>
      </c>
      <c r="K2810" s="17" t="str">
        <f t="shared" si="85"/>
        <v>120-Human Rights Commission</v>
      </c>
      <c r="L2810" s="18" t="str">
        <f t="shared" si="84"/>
        <v>120</v>
      </c>
      <c r="M2810" s="19"/>
      <c r="N2810" s="19"/>
    </row>
    <row r="2811" spans="1:14" ht="15" x14ac:dyDescent="0.25">
      <c r="A2811" s="42" t="s">
        <v>29</v>
      </c>
      <c r="B2811" s="36">
        <v>29.367790853376231</v>
      </c>
      <c r="C2811" s="37">
        <v>0</v>
      </c>
      <c r="D2811" s="37">
        <v>0</v>
      </c>
      <c r="E2811" s="38">
        <v>8</v>
      </c>
      <c r="F2811" s="37">
        <v>25</v>
      </c>
      <c r="G2811" s="39">
        <v>33</v>
      </c>
      <c r="H2811" s="40">
        <v>62.367790853376235</v>
      </c>
      <c r="J2811" s="17">
        <v>22</v>
      </c>
      <c r="K2811" s="17" t="str">
        <f t="shared" si="85"/>
        <v>120-Human Rights Commission</v>
      </c>
      <c r="L2811" s="18" t="str">
        <f t="shared" si="84"/>
        <v>120</v>
      </c>
      <c r="M2811" s="19"/>
      <c r="N2811" s="19"/>
    </row>
    <row r="2812" spans="1:14" ht="15" x14ac:dyDescent="0.25">
      <c r="A2812" s="42" t="s">
        <v>30</v>
      </c>
      <c r="B2812" s="36">
        <v>28.143849371314541</v>
      </c>
      <c r="C2812" s="37">
        <v>0</v>
      </c>
      <c r="D2812" s="37">
        <v>0</v>
      </c>
      <c r="E2812" s="38">
        <v>0</v>
      </c>
      <c r="F2812" s="37">
        <v>0</v>
      </c>
      <c r="G2812" s="39">
        <v>0</v>
      </c>
      <c r="H2812" s="40">
        <v>28.143849371314541</v>
      </c>
      <c r="J2812" s="17">
        <v>23</v>
      </c>
      <c r="K2812" s="17" t="str">
        <f t="shared" si="85"/>
        <v>120-Human Rights Commission</v>
      </c>
      <c r="L2812" s="18" t="str">
        <f t="shared" si="84"/>
        <v>120</v>
      </c>
      <c r="M2812" s="19"/>
      <c r="N2812" s="19"/>
    </row>
    <row r="2813" spans="1:14" ht="15" x14ac:dyDescent="0.25">
      <c r="A2813" s="54"/>
      <c r="B2813" s="36"/>
      <c r="C2813" s="37"/>
      <c r="D2813" s="37"/>
      <c r="E2813" s="38"/>
      <c r="F2813" s="37"/>
      <c r="G2813" s="39"/>
      <c r="H2813" s="40"/>
      <c r="J2813" s="17">
        <v>24</v>
      </c>
      <c r="K2813" s="17" t="str">
        <f t="shared" si="85"/>
        <v>120-Human Rights Commission</v>
      </c>
      <c r="L2813" s="18" t="str">
        <f t="shared" si="84"/>
        <v>120</v>
      </c>
      <c r="M2813" s="19"/>
      <c r="N2813" s="19"/>
    </row>
    <row r="2814" spans="1:14" x14ac:dyDescent="0.2">
      <c r="A2814" s="44" t="s">
        <v>31</v>
      </c>
      <c r="B2814" s="45">
        <v>69.669780162809985</v>
      </c>
      <c r="C2814" s="46">
        <v>0</v>
      </c>
      <c r="D2814" s="46">
        <v>0</v>
      </c>
      <c r="E2814" s="46">
        <v>-5</v>
      </c>
      <c r="F2814" s="46">
        <v>39</v>
      </c>
      <c r="G2814" s="46">
        <v>34</v>
      </c>
      <c r="H2814" s="49">
        <v>103.66978016281</v>
      </c>
      <c r="J2814" s="17">
        <v>25</v>
      </c>
      <c r="K2814" s="17" t="str">
        <f t="shared" si="85"/>
        <v>120-Human Rights Commission</v>
      </c>
      <c r="L2814" s="18" t="str">
        <f t="shared" si="84"/>
        <v>120</v>
      </c>
      <c r="M2814" s="19"/>
      <c r="N2814" s="19"/>
    </row>
    <row r="2815" spans="1:14" ht="15" customHeight="1" x14ac:dyDescent="0.25">
      <c r="A2815" s="54"/>
      <c r="B2815" s="36"/>
      <c r="C2815" s="37"/>
      <c r="D2815" s="37"/>
      <c r="E2815" s="38"/>
      <c r="F2815" s="37"/>
      <c r="G2815" s="39"/>
      <c r="H2815" s="40"/>
      <c r="J2815" s="17">
        <v>26</v>
      </c>
      <c r="K2815" s="17" t="str">
        <f t="shared" si="85"/>
        <v>120-Human Rights Commission</v>
      </c>
      <c r="L2815" s="18" t="str">
        <f t="shared" si="84"/>
        <v>120</v>
      </c>
      <c r="M2815" s="19"/>
      <c r="N2815" s="19"/>
    </row>
    <row r="2816" spans="1:14" ht="15" x14ac:dyDescent="0.25">
      <c r="A2816" s="54" t="s">
        <v>32</v>
      </c>
      <c r="B2816" s="36">
        <v>0.93147492009078858</v>
      </c>
      <c r="C2816" s="37">
        <v>0</v>
      </c>
      <c r="D2816" s="37">
        <v>0</v>
      </c>
      <c r="E2816" s="38">
        <v>0</v>
      </c>
      <c r="F2816" s="37">
        <v>0</v>
      </c>
      <c r="G2816" s="39">
        <v>0</v>
      </c>
      <c r="H2816" s="40">
        <v>0.93147492009078858</v>
      </c>
      <c r="J2816" s="17">
        <v>27</v>
      </c>
      <c r="K2816" s="17" t="str">
        <f t="shared" si="85"/>
        <v>120-Human Rights Commission</v>
      </c>
      <c r="L2816" s="18" t="str">
        <f t="shared" si="84"/>
        <v>120</v>
      </c>
      <c r="M2816" s="19" t="s">
        <v>33</v>
      </c>
      <c r="N2816" s="19"/>
    </row>
    <row r="2817" spans="1:14" ht="15" x14ac:dyDescent="0.25">
      <c r="A2817" s="54" t="s">
        <v>34</v>
      </c>
      <c r="B2817" s="36">
        <v>4.1987390759951158</v>
      </c>
      <c r="C2817" s="37">
        <v>0</v>
      </c>
      <c r="D2817" s="37">
        <v>0</v>
      </c>
      <c r="E2817" s="38">
        <v>0</v>
      </c>
      <c r="F2817" s="37">
        <v>0</v>
      </c>
      <c r="G2817" s="39">
        <v>0</v>
      </c>
      <c r="H2817" s="40">
        <v>4.1987390759951158</v>
      </c>
      <c r="J2817" s="17">
        <v>28</v>
      </c>
      <c r="K2817" s="17" t="str">
        <f t="shared" si="85"/>
        <v>120-Human Rights Commission</v>
      </c>
      <c r="L2817" s="18" t="str">
        <f t="shared" si="84"/>
        <v>120</v>
      </c>
      <c r="M2817" s="19" t="s">
        <v>35</v>
      </c>
      <c r="N2817" s="19"/>
    </row>
    <row r="2818" spans="1:14" ht="15" customHeight="1" x14ac:dyDescent="0.25">
      <c r="A2818" s="54" t="s">
        <v>36</v>
      </c>
      <c r="B2818" s="36">
        <v>1.4779501741729448</v>
      </c>
      <c r="C2818" s="37">
        <v>0</v>
      </c>
      <c r="D2818" s="37">
        <v>0</v>
      </c>
      <c r="E2818" s="38">
        <v>0</v>
      </c>
      <c r="F2818" s="37">
        <v>0</v>
      </c>
      <c r="G2818" s="39">
        <v>0</v>
      </c>
      <c r="H2818" s="40">
        <v>1.4779501741729448</v>
      </c>
      <c r="J2818" s="17">
        <v>29</v>
      </c>
      <c r="K2818" s="17" t="str">
        <f t="shared" si="85"/>
        <v>120-Human Rights Commission</v>
      </c>
      <c r="L2818" s="18" t="str">
        <f t="shared" si="84"/>
        <v>120</v>
      </c>
      <c r="M2818" s="19" t="s">
        <v>37</v>
      </c>
      <c r="N2818" s="19"/>
    </row>
    <row r="2819" spans="1:14" ht="15" customHeight="1" x14ac:dyDescent="0.25">
      <c r="A2819" s="54" t="s">
        <v>38</v>
      </c>
      <c r="B2819" s="36">
        <v>0</v>
      </c>
      <c r="C2819" s="37">
        <v>0</v>
      </c>
      <c r="D2819" s="37">
        <v>0</v>
      </c>
      <c r="E2819" s="38">
        <v>0</v>
      </c>
      <c r="F2819" s="37">
        <v>0</v>
      </c>
      <c r="G2819" s="39">
        <v>0</v>
      </c>
      <c r="H2819" s="40">
        <v>0</v>
      </c>
      <c r="J2819" s="17">
        <v>30</v>
      </c>
      <c r="K2819" s="17" t="str">
        <f t="shared" si="85"/>
        <v>120-Human Rights Commission</v>
      </c>
      <c r="L2819" s="18" t="str">
        <f t="shared" si="84"/>
        <v>120</v>
      </c>
      <c r="M2819" s="19" t="s">
        <v>39</v>
      </c>
      <c r="N2819" s="19"/>
    </row>
    <row r="2820" spans="1:14" ht="15" x14ac:dyDescent="0.25">
      <c r="A2820" s="54" t="s">
        <v>40</v>
      </c>
      <c r="B2820" s="36">
        <v>50.022290310225969</v>
      </c>
      <c r="C2820" s="37">
        <v>3</v>
      </c>
      <c r="D2820" s="37">
        <v>3</v>
      </c>
      <c r="E2820" s="38">
        <v>0</v>
      </c>
      <c r="F2820" s="37">
        <v>0</v>
      </c>
      <c r="G2820" s="39">
        <v>6</v>
      </c>
      <c r="H2820" s="40">
        <v>56.022290310225969</v>
      </c>
      <c r="J2820" s="17">
        <v>31</v>
      </c>
      <c r="K2820" s="17" t="str">
        <f t="shared" si="85"/>
        <v>120-Human Rights Commission</v>
      </c>
      <c r="L2820" s="18" t="str">
        <f t="shared" si="84"/>
        <v>120</v>
      </c>
      <c r="M2820" s="19" t="s">
        <v>41</v>
      </c>
      <c r="N2820" s="19"/>
    </row>
    <row r="2821" spans="1:14" ht="15" x14ac:dyDescent="0.25">
      <c r="A2821" s="54" t="s">
        <v>42</v>
      </c>
      <c r="B2821" s="36">
        <v>5.5140923038440262</v>
      </c>
      <c r="C2821" s="37">
        <v>0</v>
      </c>
      <c r="D2821" s="37">
        <v>0</v>
      </c>
      <c r="E2821" s="38">
        <v>-3</v>
      </c>
      <c r="F2821" s="37">
        <v>-3</v>
      </c>
      <c r="G2821" s="39">
        <v>-6</v>
      </c>
      <c r="H2821" s="40">
        <v>-0.48590769615597385</v>
      </c>
      <c r="J2821" s="17">
        <v>32</v>
      </c>
      <c r="K2821" s="17" t="str">
        <f t="shared" si="85"/>
        <v>120-Human Rights Commission</v>
      </c>
      <c r="L2821" s="18" t="str">
        <f t="shared" si="84"/>
        <v>120</v>
      </c>
      <c r="M2821" s="19" t="s">
        <v>43</v>
      </c>
      <c r="N2821" s="19"/>
    </row>
    <row r="2822" spans="1:14" ht="15" x14ac:dyDescent="0.25">
      <c r="A2822" s="54" t="s">
        <v>44</v>
      </c>
      <c r="B2822" s="36">
        <v>4.9435227616410655</v>
      </c>
      <c r="C2822" s="37">
        <v>0</v>
      </c>
      <c r="D2822" s="37">
        <v>0</v>
      </c>
      <c r="E2822" s="38">
        <v>0</v>
      </c>
      <c r="F2822" s="37">
        <v>0</v>
      </c>
      <c r="G2822" s="39">
        <v>0</v>
      </c>
      <c r="H2822" s="40">
        <v>4.9435227616410655</v>
      </c>
      <c r="J2822" s="17">
        <v>33</v>
      </c>
      <c r="K2822" s="17" t="str">
        <f t="shared" si="85"/>
        <v>120-Human Rights Commission</v>
      </c>
      <c r="L2822" s="18" t="str">
        <f t="shared" si="84"/>
        <v>120</v>
      </c>
      <c r="M2822" s="19" t="s">
        <v>45</v>
      </c>
      <c r="N2822" s="19"/>
    </row>
    <row r="2823" spans="1:14" ht="15" x14ac:dyDescent="0.25">
      <c r="A2823" s="54" t="s">
        <v>46</v>
      </c>
      <c r="B2823" s="36">
        <v>0</v>
      </c>
      <c r="C2823" s="37">
        <v>0</v>
      </c>
      <c r="D2823" s="37">
        <v>0</v>
      </c>
      <c r="E2823" s="38">
        <v>0</v>
      </c>
      <c r="F2823" s="37">
        <v>0</v>
      </c>
      <c r="G2823" s="39">
        <v>0</v>
      </c>
      <c r="H2823" s="40">
        <v>0</v>
      </c>
      <c r="J2823" s="17">
        <v>34</v>
      </c>
      <c r="K2823" s="17" t="str">
        <f t="shared" si="85"/>
        <v>120-Human Rights Commission</v>
      </c>
      <c r="L2823" s="18" t="str">
        <f t="shared" si="84"/>
        <v>120</v>
      </c>
      <c r="M2823" s="19" t="s">
        <v>47</v>
      </c>
      <c r="N2823" s="19"/>
    </row>
    <row r="2824" spans="1:14" ht="15" x14ac:dyDescent="0.25">
      <c r="A2824" s="54" t="s">
        <v>48</v>
      </c>
      <c r="B2824" s="36">
        <v>0</v>
      </c>
      <c r="C2824" s="37">
        <v>0</v>
      </c>
      <c r="D2824" s="37">
        <v>0</v>
      </c>
      <c r="E2824" s="38">
        <v>1</v>
      </c>
      <c r="F2824" s="37">
        <v>0</v>
      </c>
      <c r="G2824" s="39">
        <v>1</v>
      </c>
      <c r="H2824" s="40">
        <v>1</v>
      </c>
      <c r="J2824" s="17">
        <v>35</v>
      </c>
      <c r="K2824" s="17" t="str">
        <f t="shared" si="85"/>
        <v>120-Human Rights Commission</v>
      </c>
      <c r="L2824" s="18" t="str">
        <f t="shared" si="84"/>
        <v>120</v>
      </c>
      <c r="M2824" s="56" t="s">
        <v>49</v>
      </c>
      <c r="N2824" s="19"/>
    </row>
    <row r="2825" spans="1:14" ht="15" x14ac:dyDescent="0.25">
      <c r="A2825" s="54" t="s">
        <v>50</v>
      </c>
      <c r="B2825" s="36">
        <v>2.5211835486591943</v>
      </c>
      <c r="C2825" s="37">
        <v>0</v>
      </c>
      <c r="D2825" s="37">
        <v>0</v>
      </c>
      <c r="E2825" s="38">
        <v>0</v>
      </c>
      <c r="F2825" s="37">
        <v>0</v>
      </c>
      <c r="G2825" s="39">
        <v>0</v>
      </c>
      <c r="H2825" s="40">
        <v>2.5211835486591943</v>
      </c>
      <c r="J2825" s="17">
        <v>36</v>
      </c>
      <c r="K2825" s="17" t="str">
        <f t="shared" si="85"/>
        <v>120-Human Rights Commission</v>
      </c>
      <c r="L2825" s="18" t="str">
        <f t="shared" si="84"/>
        <v>120</v>
      </c>
      <c r="M2825" s="19" t="s">
        <v>51</v>
      </c>
      <c r="N2825" s="19"/>
    </row>
    <row r="2826" spans="1:14" ht="15" x14ac:dyDescent="0.25">
      <c r="A2826" s="54" t="s">
        <v>52</v>
      </c>
      <c r="B2826" s="36">
        <v>0</v>
      </c>
      <c r="C2826" s="37">
        <v>0</v>
      </c>
      <c r="D2826" s="37">
        <v>0</v>
      </c>
      <c r="E2826" s="38">
        <v>0</v>
      </c>
      <c r="F2826" s="37">
        <v>1</v>
      </c>
      <c r="G2826" s="39">
        <v>1</v>
      </c>
      <c r="H2826" s="40">
        <v>1</v>
      </c>
      <c r="J2826" s="17">
        <v>37</v>
      </c>
      <c r="K2826" s="17" t="str">
        <f t="shared" si="85"/>
        <v>120-Human Rights Commission</v>
      </c>
      <c r="L2826" s="18" t="str">
        <f t="shared" si="84"/>
        <v>120</v>
      </c>
      <c r="M2826" s="56" t="s">
        <v>53</v>
      </c>
      <c r="N2826" s="19"/>
    </row>
    <row r="2827" spans="1:14" ht="15" x14ac:dyDescent="0.25">
      <c r="A2827" s="54" t="s">
        <v>54</v>
      </c>
      <c r="B2827" s="36">
        <v>4.1711964863847104</v>
      </c>
      <c r="C2827" s="37">
        <v>0</v>
      </c>
      <c r="D2827" s="37">
        <v>0</v>
      </c>
      <c r="E2827" s="38">
        <v>0</v>
      </c>
      <c r="F2827" s="37">
        <v>0</v>
      </c>
      <c r="G2827" s="39">
        <v>0</v>
      </c>
      <c r="H2827" s="40">
        <v>4.1711964863847104</v>
      </c>
      <c r="J2827" s="17">
        <v>38</v>
      </c>
      <c r="K2827" s="17" t="str">
        <f t="shared" si="85"/>
        <v>120-Human Rights Commission</v>
      </c>
      <c r="L2827" s="18" t="str">
        <f t="shared" si="84"/>
        <v>120</v>
      </c>
      <c r="M2827" s="19" t="s">
        <v>55</v>
      </c>
      <c r="N2827" s="19"/>
    </row>
    <row r="2828" spans="1:14" ht="15" x14ac:dyDescent="0.25">
      <c r="A2828" s="54" t="s">
        <v>56</v>
      </c>
      <c r="B2828" s="36">
        <v>0</v>
      </c>
      <c r="C2828" s="37">
        <v>0</v>
      </c>
      <c r="D2828" s="37">
        <v>0</v>
      </c>
      <c r="E2828" s="38">
        <v>16</v>
      </c>
      <c r="F2828" s="37">
        <v>537</v>
      </c>
      <c r="G2828" s="39">
        <v>553</v>
      </c>
      <c r="H2828" s="40">
        <v>553</v>
      </c>
      <c r="J2828" s="17">
        <v>39</v>
      </c>
      <c r="K2828" s="17" t="str">
        <f t="shared" si="85"/>
        <v>120-Human Rights Commission</v>
      </c>
      <c r="L2828" s="18" t="str">
        <f t="shared" si="84"/>
        <v>120</v>
      </c>
      <c r="M2828" s="19" t="s">
        <v>57</v>
      </c>
      <c r="N2828" s="19"/>
    </row>
    <row r="2829" spans="1:14" ht="15" x14ac:dyDescent="0.25">
      <c r="A2829" s="54" t="s">
        <v>58</v>
      </c>
      <c r="B2829" s="36">
        <v>196.5253224222372</v>
      </c>
      <c r="C2829" s="37">
        <v>0</v>
      </c>
      <c r="D2829" s="37">
        <v>0</v>
      </c>
      <c r="E2829" s="38">
        <v>6</v>
      </c>
      <c r="F2829" s="37">
        <v>10</v>
      </c>
      <c r="G2829" s="39">
        <v>16</v>
      </c>
      <c r="H2829" s="40">
        <v>212.5253224222372</v>
      </c>
      <c r="J2829" s="17">
        <v>40</v>
      </c>
      <c r="K2829" s="17" t="str">
        <f t="shared" si="85"/>
        <v>120-Human Rights Commission</v>
      </c>
      <c r="L2829" s="18" t="str">
        <f t="shared" si="84"/>
        <v>120</v>
      </c>
      <c r="M2829" s="19" t="s">
        <v>59</v>
      </c>
      <c r="N2829" s="19"/>
    </row>
    <row r="2830" spans="1:14" ht="15" customHeight="1" x14ac:dyDescent="0.25">
      <c r="A2830" s="54" t="s">
        <v>60</v>
      </c>
      <c r="B2830" s="36">
        <v>0</v>
      </c>
      <c r="C2830" s="37">
        <v>0</v>
      </c>
      <c r="D2830" s="37">
        <v>0</v>
      </c>
      <c r="E2830" s="38">
        <v>0</v>
      </c>
      <c r="F2830" s="37">
        <v>1</v>
      </c>
      <c r="G2830" s="39">
        <v>1</v>
      </c>
      <c r="H2830" s="40">
        <v>1</v>
      </c>
      <c r="J2830" s="17">
        <v>41</v>
      </c>
      <c r="K2830" s="17" t="str">
        <f t="shared" si="85"/>
        <v>120-Human Rights Commission</v>
      </c>
      <c r="L2830" s="18" t="str">
        <f t="shared" si="84"/>
        <v>120</v>
      </c>
      <c r="M2830" s="56" t="s">
        <v>61</v>
      </c>
      <c r="N2830" s="19"/>
    </row>
    <row r="2831" spans="1:14" ht="15" x14ac:dyDescent="0.25">
      <c r="A2831" s="54" t="s">
        <v>62</v>
      </c>
      <c r="B2831" s="36">
        <v>0</v>
      </c>
      <c r="C2831" s="37">
        <v>0</v>
      </c>
      <c r="D2831" s="37">
        <v>0</v>
      </c>
      <c r="E2831" s="38">
        <v>2</v>
      </c>
      <c r="F2831" s="37">
        <v>2</v>
      </c>
      <c r="G2831" s="39">
        <v>4</v>
      </c>
      <c r="H2831" s="40">
        <v>4</v>
      </c>
      <c r="J2831" s="17">
        <v>42</v>
      </c>
      <c r="K2831" s="17" t="str">
        <f t="shared" si="85"/>
        <v>120-Human Rights Commission</v>
      </c>
      <c r="L2831" s="18" t="str">
        <f t="shared" si="84"/>
        <v>120</v>
      </c>
      <c r="M2831" s="56" t="s">
        <v>63</v>
      </c>
      <c r="N2831" s="19"/>
    </row>
    <row r="2832" spans="1:14" x14ac:dyDescent="0.2">
      <c r="A2832" s="43"/>
      <c r="B2832" s="36"/>
      <c r="C2832" s="37"/>
      <c r="D2832" s="37"/>
      <c r="E2832" s="38"/>
      <c r="F2832" s="37"/>
      <c r="G2832" s="39"/>
      <c r="H2832" s="40"/>
      <c r="J2832" s="17">
        <v>43</v>
      </c>
      <c r="K2832" s="17" t="str">
        <f t="shared" si="85"/>
        <v>120-Human Rights Commission</v>
      </c>
      <c r="L2832" s="18" t="str">
        <f t="shared" si="84"/>
        <v>120</v>
      </c>
      <c r="M2832" s="19"/>
      <c r="N2832" s="19"/>
    </row>
    <row r="2833" spans="1:14" x14ac:dyDescent="0.2">
      <c r="A2833" s="44" t="s">
        <v>64</v>
      </c>
      <c r="B2833" s="45">
        <v>270.30577200325104</v>
      </c>
      <c r="C2833" s="46">
        <v>3</v>
      </c>
      <c r="D2833" s="46">
        <v>3</v>
      </c>
      <c r="E2833" s="47">
        <v>22</v>
      </c>
      <c r="F2833" s="46">
        <v>548</v>
      </c>
      <c r="G2833" s="48">
        <v>576</v>
      </c>
      <c r="H2833" s="49">
        <v>846.30577200325104</v>
      </c>
      <c r="J2833" s="17">
        <v>44</v>
      </c>
      <c r="K2833" s="17" t="str">
        <f t="shared" si="85"/>
        <v>120-Human Rights Commission</v>
      </c>
      <c r="L2833" s="18" t="str">
        <f t="shared" si="84"/>
        <v>120</v>
      </c>
      <c r="M2833" s="19"/>
      <c r="N2833" s="19"/>
    </row>
    <row r="2834" spans="1:14" x14ac:dyDescent="0.2">
      <c r="A2834" s="57"/>
      <c r="B2834" s="39"/>
      <c r="C2834" s="51"/>
      <c r="D2834" s="51"/>
      <c r="E2834" s="52"/>
      <c r="F2834" s="51"/>
      <c r="G2834" s="39"/>
      <c r="H2834" s="53"/>
      <c r="J2834" s="17">
        <v>45</v>
      </c>
      <c r="K2834" s="17" t="str">
        <f t="shared" si="85"/>
        <v>120-Human Rights Commission</v>
      </c>
      <c r="L2834" s="18" t="str">
        <f t="shared" si="84"/>
        <v>120</v>
      </c>
      <c r="M2834" s="19"/>
      <c r="N2834" s="19"/>
    </row>
    <row r="2835" spans="1:14" ht="15" x14ac:dyDescent="0.25">
      <c r="A2835" s="54" t="s">
        <v>65</v>
      </c>
      <c r="B2835" s="36">
        <v>0.15219488989101693</v>
      </c>
      <c r="C2835" s="37">
        <v>0</v>
      </c>
      <c r="D2835" s="37">
        <v>0</v>
      </c>
      <c r="E2835" s="38">
        <v>0</v>
      </c>
      <c r="F2835" s="37">
        <v>0</v>
      </c>
      <c r="G2835" s="39">
        <v>0</v>
      </c>
      <c r="H2835" s="40">
        <v>0.15219488989101693</v>
      </c>
      <c r="J2835" s="17">
        <v>46</v>
      </c>
      <c r="K2835" s="17" t="str">
        <f t="shared" si="85"/>
        <v>120-Human Rights Commission</v>
      </c>
      <c r="L2835" s="18" t="str">
        <f t="shared" si="84"/>
        <v>120</v>
      </c>
      <c r="M2835" s="19"/>
      <c r="N2835" s="19"/>
    </row>
    <row r="2836" spans="1:14" ht="15" x14ac:dyDescent="0.25">
      <c r="A2836" s="54" t="s">
        <v>66</v>
      </c>
      <c r="B2836" s="36">
        <v>0</v>
      </c>
      <c r="C2836" s="37">
        <v>0</v>
      </c>
      <c r="D2836" s="37">
        <v>0</v>
      </c>
      <c r="E2836" s="38">
        <v>0</v>
      </c>
      <c r="F2836" s="37">
        <v>0</v>
      </c>
      <c r="G2836" s="39">
        <v>0</v>
      </c>
      <c r="H2836" s="40">
        <v>0</v>
      </c>
      <c r="J2836" s="17">
        <v>47</v>
      </c>
      <c r="K2836" s="17" t="str">
        <f t="shared" si="85"/>
        <v>120-Human Rights Commission</v>
      </c>
      <c r="L2836" s="18" t="str">
        <f t="shared" si="84"/>
        <v>120</v>
      </c>
      <c r="M2836" s="19"/>
      <c r="N2836" s="19"/>
    </row>
    <row r="2837" spans="1:14" ht="15" x14ac:dyDescent="0.25">
      <c r="A2837" s="54" t="s">
        <v>67</v>
      </c>
      <c r="B2837" s="36">
        <v>0</v>
      </c>
      <c r="C2837" s="37">
        <v>0</v>
      </c>
      <c r="D2837" s="37">
        <v>0</v>
      </c>
      <c r="E2837" s="38">
        <v>0</v>
      </c>
      <c r="F2837" s="37">
        <v>0</v>
      </c>
      <c r="G2837" s="39">
        <v>0</v>
      </c>
      <c r="H2837" s="40">
        <v>0</v>
      </c>
      <c r="J2837" s="17">
        <v>48</v>
      </c>
      <c r="K2837" s="17" t="str">
        <f t="shared" si="85"/>
        <v>120-Human Rights Commission</v>
      </c>
      <c r="L2837" s="18" t="str">
        <f t="shared" si="84"/>
        <v>120</v>
      </c>
      <c r="M2837" s="19"/>
      <c r="N2837" s="19"/>
    </row>
    <row r="2838" spans="1:14" ht="15" x14ac:dyDescent="0.25">
      <c r="A2838" s="54" t="s">
        <v>68</v>
      </c>
      <c r="B2838" s="36">
        <v>0.36996029321930368</v>
      </c>
      <c r="C2838" s="37">
        <v>0</v>
      </c>
      <c r="D2838" s="37">
        <v>0</v>
      </c>
      <c r="E2838" s="38">
        <v>0</v>
      </c>
      <c r="F2838" s="37">
        <v>0</v>
      </c>
      <c r="G2838" s="39">
        <v>0</v>
      </c>
      <c r="H2838" s="40">
        <v>0.36996029321930368</v>
      </c>
      <c r="J2838" s="17">
        <v>49</v>
      </c>
      <c r="K2838" s="17" t="str">
        <f t="shared" si="85"/>
        <v>120-Human Rights Commission</v>
      </c>
      <c r="L2838" s="18" t="str">
        <f t="shared" si="84"/>
        <v>120</v>
      </c>
      <c r="M2838" s="19"/>
      <c r="N2838" s="19"/>
    </row>
    <row r="2839" spans="1:14" ht="15" x14ac:dyDescent="0.25">
      <c r="A2839" s="54" t="s">
        <v>69</v>
      </c>
      <c r="B2839" s="36">
        <v>0</v>
      </c>
      <c r="C2839" s="37">
        <v>0</v>
      </c>
      <c r="D2839" s="37">
        <v>0</v>
      </c>
      <c r="E2839" s="38">
        <v>0</v>
      </c>
      <c r="F2839" s="37">
        <v>0</v>
      </c>
      <c r="G2839" s="39">
        <v>0</v>
      </c>
      <c r="H2839" s="40">
        <v>0</v>
      </c>
      <c r="J2839" s="17">
        <v>50</v>
      </c>
      <c r="K2839" s="17" t="str">
        <f t="shared" si="85"/>
        <v>120-Human Rights Commission</v>
      </c>
      <c r="L2839" s="18" t="str">
        <f t="shared" si="84"/>
        <v>120</v>
      </c>
      <c r="M2839" s="19"/>
      <c r="N2839" s="19"/>
    </row>
    <row r="2840" spans="1:14" ht="15" x14ac:dyDescent="0.25">
      <c r="A2840" s="54" t="s">
        <v>70</v>
      </c>
      <c r="B2840" s="36">
        <v>2.3271921558929574</v>
      </c>
      <c r="C2840" s="37">
        <v>0</v>
      </c>
      <c r="D2840" s="37">
        <v>0</v>
      </c>
      <c r="E2840" s="38">
        <v>0</v>
      </c>
      <c r="F2840" s="37">
        <v>0</v>
      </c>
      <c r="G2840" s="39">
        <v>0</v>
      </c>
      <c r="H2840" s="40">
        <v>2.3271921558929574</v>
      </c>
      <c r="J2840" s="17">
        <v>51</v>
      </c>
      <c r="K2840" s="17" t="str">
        <f t="shared" si="85"/>
        <v>120-Human Rights Commission</v>
      </c>
      <c r="L2840" s="18" t="str">
        <f t="shared" si="84"/>
        <v>120</v>
      </c>
      <c r="M2840" s="19"/>
      <c r="N2840" s="19"/>
    </row>
    <row r="2841" spans="1:14" ht="15" x14ac:dyDescent="0.25">
      <c r="A2841" s="54" t="s">
        <v>71</v>
      </c>
      <c r="B2841" s="36">
        <v>1.4375E-15</v>
      </c>
      <c r="C2841" s="37">
        <v>0</v>
      </c>
      <c r="D2841" s="37">
        <v>0</v>
      </c>
      <c r="E2841" s="38">
        <v>0</v>
      </c>
      <c r="F2841" s="37">
        <v>0</v>
      </c>
      <c r="G2841" s="39">
        <v>0</v>
      </c>
      <c r="H2841" s="40">
        <v>1.4375E-15</v>
      </c>
      <c r="J2841" s="17">
        <v>52</v>
      </c>
      <c r="K2841" s="17" t="str">
        <f t="shared" si="85"/>
        <v>120-Human Rights Commission</v>
      </c>
      <c r="L2841" s="18" t="str">
        <f t="shared" si="84"/>
        <v>120</v>
      </c>
      <c r="M2841" s="19"/>
      <c r="N2841" s="19"/>
    </row>
    <row r="2842" spans="1:14" ht="15" customHeight="1" x14ac:dyDescent="0.25">
      <c r="A2842" s="54" t="s">
        <v>72</v>
      </c>
      <c r="B2842" s="36">
        <v>0.41493585827733664</v>
      </c>
      <c r="C2842" s="37">
        <v>0</v>
      </c>
      <c r="D2842" s="37">
        <v>0</v>
      </c>
      <c r="E2842" s="38">
        <v>0</v>
      </c>
      <c r="F2842" s="37">
        <v>0</v>
      </c>
      <c r="G2842" s="39">
        <v>0</v>
      </c>
      <c r="H2842" s="40">
        <v>0.41493585827733664</v>
      </c>
      <c r="J2842" s="17">
        <v>53</v>
      </c>
      <c r="K2842" s="17" t="str">
        <f t="shared" si="85"/>
        <v>120-Human Rights Commission</v>
      </c>
      <c r="L2842" s="18" t="str">
        <f t="shared" si="84"/>
        <v>120</v>
      </c>
      <c r="M2842" s="19"/>
      <c r="N2842" s="19"/>
    </row>
    <row r="2843" spans="1:14" ht="15" x14ac:dyDescent="0.25">
      <c r="A2843" s="54" t="s">
        <v>73</v>
      </c>
      <c r="B2843" s="36">
        <v>3.3237102383136277</v>
      </c>
      <c r="C2843" s="37">
        <v>0</v>
      </c>
      <c r="D2843" s="37">
        <v>0</v>
      </c>
      <c r="E2843" s="38">
        <v>0</v>
      </c>
      <c r="F2843" s="37">
        <v>0</v>
      </c>
      <c r="G2843" s="39">
        <v>0</v>
      </c>
      <c r="H2843" s="40">
        <v>3.3237102383136277</v>
      </c>
      <c r="J2843" s="17">
        <v>54</v>
      </c>
      <c r="K2843" s="17" t="str">
        <f t="shared" si="85"/>
        <v>120-Human Rights Commission</v>
      </c>
      <c r="L2843" s="18" t="str">
        <f t="shared" si="84"/>
        <v>120</v>
      </c>
      <c r="M2843" s="19"/>
      <c r="N2843" s="19"/>
    </row>
    <row r="2844" spans="1:14" ht="15" x14ac:dyDescent="0.25">
      <c r="A2844" s="54" t="s">
        <v>74</v>
      </c>
      <c r="B2844" s="36">
        <v>7.4369273060476475</v>
      </c>
      <c r="C2844" s="37">
        <v>0</v>
      </c>
      <c r="D2844" s="37">
        <v>0</v>
      </c>
      <c r="E2844" s="38">
        <v>0</v>
      </c>
      <c r="F2844" s="37">
        <v>0</v>
      </c>
      <c r="G2844" s="39">
        <v>0</v>
      </c>
      <c r="H2844" s="40">
        <v>7.4369273060476475</v>
      </c>
      <c r="J2844" s="17">
        <v>55</v>
      </c>
      <c r="K2844" s="17" t="str">
        <f t="shared" si="85"/>
        <v>120-Human Rights Commission</v>
      </c>
      <c r="L2844" s="18" t="str">
        <f t="shared" si="84"/>
        <v>120</v>
      </c>
      <c r="M2844" s="19"/>
      <c r="N2844" s="19"/>
    </row>
    <row r="2845" spans="1:14" ht="15" x14ac:dyDescent="0.25">
      <c r="A2845" s="54" t="s">
        <v>75</v>
      </c>
      <c r="B2845" s="36">
        <v>7.4836666609985913</v>
      </c>
      <c r="C2845" s="37">
        <v>0</v>
      </c>
      <c r="D2845" s="37">
        <v>0</v>
      </c>
      <c r="E2845" s="38">
        <v>2</v>
      </c>
      <c r="F2845" s="37">
        <v>2</v>
      </c>
      <c r="G2845" s="39">
        <v>4</v>
      </c>
      <c r="H2845" s="40">
        <v>11.48366666099859</v>
      </c>
      <c r="J2845" s="17">
        <v>56</v>
      </c>
      <c r="K2845" s="17" t="str">
        <f t="shared" si="85"/>
        <v>120-Human Rights Commission</v>
      </c>
      <c r="L2845" s="18" t="str">
        <f t="shared" si="84"/>
        <v>120</v>
      </c>
      <c r="M2845" s="19"/>
      <c r="N2845" s="19"/>
    </row>
    <row r="2846" spans="1:14" ht="15" x14ac:dyDescent="0.25">
      <c r="A2846" s="54" t="s">
        <v>76</v>
      </c>
      <c r="B2846" s="36">
        <v>2.0846266949844794</v>
      </c>
      <c r="C2846" s="37">
        <v>0</v>
      </c>
      <c r="D2846" s="37">
        <v>0</v>
      </c>
      <c r="E2846" s="38">
        <v>0</v>
      </c>
      <c r="F2846" s="37">
        <v>0</v>
      </c>
      <c r="G2846" s="39">
        <v>0</v>
      </c>
      <c r="H2846" s="40">
        <v>2.0846266949844794</v>
      </c>
      <c r="J2846" s="17">
        <v>57</v>
      </c>
      <c r="K2846" s="17" t="str">
        <f t="shared" si="85"/>
        <v>120-Human Rights Commission</v>
      </c>
      <c r="L2846" s="18" t="str">
        <f t="shared" si="84"/>
        <v>120</v>
      </c>
      <c r="M2846" s="19"/>
      <c r="N2846" s="19"/>
    </row>
    <row r="2847" spans="1:14" ht="15" x14ac:dyDescent="0.25">
      <c r="A2847" s="54" t="s">
        <v>77</v>
      </c>
      <c r="B2847" s="36">
        <v>4.798691266622912</v>
      </c>
      <c r="C2847" s="37">
        <v>0</v>
      </c>
      <c r="D2847" s="37">
        <v>0</v>
      </c>
      <c r="E2847" s="38">
        <v>0</v>
      </c>
      <c r="F2847" s="37">
        <v>0</v>
      </c>
      <c r="G2847" s="39">
        <v>0</v>
      </c>
      <c r="H2847" s="40">
        <v>4.798691266622912</v>
      </c>
      <c r="J2847" s="17">
        <v>58</v>
      </c>
      <c r="K2847" s="17" t="str">
        <f t="shared" si="85"/>
        <v>120-Human Rights Commission</v>
      </c>
      <c r="L2847" s="18" t="str">
        <f t="shared" si="84"/>
        <v>120</v>
      </c>
      <c r="M2847" s="19"/>
      <c r="N2847" s="19"/>
    </row>
    <row r="2848" spans="1:14" ht="15" x14ac:dyDescent="0.25">
      <c r="A2848" s="54" t="s">
        <v>78</v>
      </c>
      <c r="B2848" s="36">
        <v>227.91610041479026</v>
      </c>
      <c r="C2848" s="37">
        <v>-3</v>
      </c>
      <c r="D2848" s="37">
        <v>-2</v>
      </c>
      <c r="E2848" s="38">
        <v>0</v>
      </c>
      <c r="F2848" s="37">
        <v>1</v>
      </c>
      <c r="G2848" s="39">
        <v>-4</v>
      </c>
      <c r="H2848" s="40">
        <v>223.91610041479026</v>
      </c>
      <c r="J2848" s="17">
        <v>59</v>
      </c>
      <c r="K2848" s="17" t="str">
        <f t="shared" si="85"/>
        <v>120-Human Rights Commission</v>
      </c>
      <c r="L2848" s="18" t="str">
        <f t="shared" si="84"/>
        <v>120</v>
      </c>
      <c r="M2848" s="19"/>
      <c r="N2848" s="19"/>
    </row>
    <row r="2849" spans="1:14" ht="15" x14ac:dyDescent="0.25">
      <c r="A2849" s="54" t="s">
        <v>79</v>
      </c>
      <c r="B2849" s="36">
        <v>207.69204622705644</v>
      </c>
      <c r="C2849" s="37">
        <v>4</v>
      </c>
      <c r="D2849" s="37">
        <v>3</v>
      </c>
      <c r="E2849" s="38">
        <v>0</v>
      </c>
      <c r="F2849" s="37">
        <v>2</v>
      </c>
      <c r="G2849" s="39">
        <v>9</v>
      </c>
      <c r="H2849" s="40">
        <v>216.69204622705644</v>
      </c>
      <c r="J2849" s="17">
        <v>60</v>
      </c>
      <c r="K2849" s="17" t="str">
        <f t="shared" si="85"/>
        <v>120-Human Rights Commission</v>
      </c>
      <c r="L2849" s="18" t="str">
        <f t="shared" si="84"/>
        <v>120</v>
      </c>
      <c r="M2849" s="19"/>
      <c r="N2849" s="19"/>
    </row>
    <row r="2850" spans="1:14" ht="15" x14ac:dyDescent="0.25">
      <c r="A2850" s="54"/>
      <c r="B2850" s="36"/>
      <c r="C2850" s="37"/>
      <c r="D2850" s="37"/>
      <c r="E2850" s="38"/>
      <c r="F2850" s="37"/>
      <c r="G2850" s="39"/>
      <c r="H2850" s="40"/>
      <c r="J2850" s="17">
        <v>61</v>
      </c>
      <c r="K2850" s="17" t="str">
        <f t="shared" si="85"/>
        <v>120-Human Rights Commission</v>
      </c>
      <c r="L2850" s="18" t="str">
        <f t="shared" si="84"/>
        <v>120</v>
      </c>
      <c r="M2850" s="19"/>
      <c r="N2850" s="19"/>
    </row>
    <row r="2851" spans="1:14" x14ac:dyDescent="0.2">
      <c r="A2851" s="44" t="s">
        <v>80</v>
      </c>
      <c r="B2851" s="45">
        <v>464.00005200609456</v>
      </c>
      <c r="C2851" s="46">
        <v>1</v>
      </c>
      <c r="D2851" s="46">
        <v>1</v>
      </c>
      <c r="E2851" s="47">
        <v>2</v>
      </c>
      <c r="F2851" s="46">
        <v>5</v>
      </c>
      <c r="G2851" s="48">
        <v>9</v>
      </c>
      <c r="H2851" s="49">
        <v>473.00005200609456</v>
      </c>
      <c r="J2851" s="17">
        <v>62</v>
      </c>
      <c r="K2851" s="17" t="str">
        <f t="shared" si="85"/>
        <v>120-Human Rights Commission</v>
      </c>
      <c r="L2851" s="18" t="str">
        <f t="shared" ref="L2851:L2914" si="86">LEFT(K2851,3)</f>
        <v>120</v>
      </c>
      <c r="M2851" s="19"/>
      <c r="N2851" s="19"/>
    </row>
    <row r="2852" spans="1:14" ht="15" customHeight="1" x14ac:dyDescent="0.25">
      <c r="A2852" s="54"/>
      <c r="B2852" s="36"/>
      <c r="C2852" s="37"/>
      <c r="D2852" s="37"/>
      <c r="E2852" s="38"/>
      <c r="F2852" s="37"/>
      <c r="G2852" s="39"/>
      <c r="H2852" s="40"/>
      <c r="J2852" s="17">
        <v>63</v>
      </c>
      <c r="K2852" s="17" t="str">
        <f t="shared" si="85"/>
        <v>120-Human Rights Commission</v>
      </c>
      <c r="L2852" s="18" t="str">
        <f t="shared" si="86"/>
        <v>120</v>
      </c>
      <c r="M2852" s="19"/>
      <c r="N2852" s="19"/>
    </row>
    <row r="2853" spans="1:14" ht="15" x14ac:dyDescent="0.25">
      <c r="A2853" s="54" t="s">
        <v>81</v>
      </c>
      <c r="B2853" s="36">
        <v>7.0896006458113909</v>
      </c>
      <c r="C2853" s="37">
        <v>0</v>
      </c>
      <c r="D2853" s="37">
        <v>0</v>
      </c>
      <c r="E2853" s="38">
        <v>0</v>
      </c>
      <c r="F2853" s="37">
        <v>0</v>
      </c>
      <c r="G2853" s="39">
        <v>0</v>
      </c>
      <c r="H2853" s="40">
        <v>7.0896006458113909</v>
      </c>
      <c r="J2853" s="17">
        <v>64</v>
      </c>
      <c r="K2853" s="17" t="str">
        <f t="shared" si="85"/>
        <v>120-Human Rights Commission</v>
      </c>
      <c r="L2853" s="18" t="str">
        <f t="shared" si="86"/>
        <v>120</v>
      </c>
      <c r="M2853" s="19"/>
      <c r="N2853" s="19"/>
    </row>
    <row r="2854" spans="1:14" ht="15" customHeight="1" x14ac:dyDescent="0.2">
      <c r="A2854" s="44" t="s">
        <v>82</v>
      </c>
      <c r="B2854" s="45">
        <v>7.0896006458113909</v>
      </c>
      <c r="C2854" s="46">
        <v>0</v>
      </c>
      <c r="D2854" s="46">
        <v>0</v>
      </c>
      <c r="E2854" s="47">
        <v>0</v>
      </c>
      <c r="F2854" s="46">
        <v>0</v>
      </c>
      <c r="G2854" s="48">
        <v>0</v>
      </c>
      <c r="H2854" s="49">
        <v>7.0896006458113909</v>
      </c>
      <c r="J2854" s="17">
        <v>65</v>
      </c>
      <c r="K2854" s="17" t="str">
        <f t="shared" si="85"/>
        <v>120-Human Rights Commission</v>
      </c>
      <c r="L2854" s="18" t="str">
        <f t="shared" si="86"/>
        <v>120</v>
      </c>
      <c r="M2854" s="19"/>
      <c r="N2854" s="19"/>
    </row>
    <row r="2855" spans="1:14" ht="15" x14ac:dyDescent="0.25">
      <c r="A2855" s="54"/>
      <c r="B2855" s="54"/>
      <c r="C2855" s="54"/>
      <c r="D2855" s="54"/>
      <c r="E2855" s="54"/>
      <c r="F2855" s="54"/>
      <c r="G2855" s="54"/>
      <c r="H2855" s="54"/>
      <c r="J2855" s="17">
        <v>66</v>
      </c>
      <c r="K2855" s="17" t="str">
        <f t="shared" si="85"/>
        <v>120-Human Rights Commission</v>
      </c>
      <c r="L2855" s="18" t="str">
        <f t="shared" si="86"/>
        <v>120</v>
      </c>
      <c r="M2855" s="19"/>
      <c r="N2855" s="19"/>
    </row>
    <row r="2856" spans="1:14" x14ac:dyDescent="0.2">
      <c r="A2856" s="58"/>
      <c r="B2856" s="39"/>
      <c r="C2856" s="51"/>
      <c r="D2856" s="51"/>
      <c r="E2856" s="52"/>
      <c r="F2856" s="51"/>
      <c r="G2856" s="39"/>
      <c r="H2856" s="53"/>
      <c r="J2856" s="17">
        <v>67</v>
      </c>
      <c r="K2856" s="17" t="str">
        <f t="shared" si="85"/>
        <v>120-Human Rights Commission</v>
      </c>
      <c r="L2856" s="18" t="str">
        <f t="shared" si="86"/>
        <v>120</v>
      </c>
      <c r="M2856" s="19"/>
      <c r="N2856" s="19"/>
    </row>
    <row r="2857" spans="1:14" x14ac:dyDescent="0.2">
      <c r="A2857" s="59" t="s">
        <v>83</v>
      </c>
      <c r="B2857" s="60">
        <v>2091.6261748634688</v>
      </c>
      <c r="C2857" s="61">
        <v>5</v>
      </c>
      <c r="D2857" s="61">
        <v>5</v>
      </c>
      <c r="E2857" s="62">
        <v>19</v>
      </c>
      <c r="F2857" s="61">
        <v>595</v>
      </c>
      <c r="G2857" s="60">
        <v>624</v>
      </c>
      <c r="H2857" s="63">
        <v>2715.6261748634688</v>
      </c>
      <c r="J2857" s="17">
        <v>68</v>
      </c>
      <c r="K2857" s="17" t="str">
        <f t="shared" si="85"/>
        <v>120-Human Rights Commission</v>
      </c>
      <c r="L2857" s="18" t="str">
        <f t="shared" si="86"/>
        <v>120</v>
      </c>
      <c r="M2857" s="19"/>
      <c r="N2857" s="19"/>
    </row>
    <row r="2858" spans="1:14" x14ac:dyDescent="0.2">
      <c r="A2858" s="64"/>
      <c r="B2858" s="65"/>
      <c r="C2858" s="65"/>
      <c r="D2858" s="65"/>
      <c r="E2858" s="65"/>
      <c r="F2858" s="65"/>
      <c r="G2858" s="65"/>
      <c r="H2858" s="65"/>
      <c r="J2858" s="17">
        <v>1</v>
      </c>
      <c r="K2858" s="17" t="str">
        <f>IF(J2858=7,A2480,IF(J2858&gt;7,K2848,""))</f>
        <v/>
      </c>
      <c r="L2858" s="18" t="str">
        <f t="shared" si="86"/>
        <v/>
      </c>
      <c r="M2858" s="19"/>
      <c r="N2858" s="19"/>
    </row>
    <row r="2859" spans="1:14" x14ac:dyDescent="0.2">
      <c r="A2859" s="64"/>
      <c r="B2859" s="65"/>
      <c r="C2859" s="65"/>
      <c r="D2859" s="65"/>
      <c r="E2859" s="65"/>
      <c r="F2859" s="65"/>
      <c r="G2859" s="65"/>
      <c r="H2859" s="65"/>
      <c r="J2859" s="17">
        <v>2</v>
      </c>
      <c r="K2859" s="17" t="str">
        <f>IF(J2859=7,A2481,IF(J2859&gt;7,K2858,""))</f>
        <v/>
      </c>
      <c r="L2859" s="18" t="str">
        <f t="shared" si="86"/>
        <v/>
      </c>
      <c r="M2859" s="19"/>
      <c r="N2859" s="19"/>
    </row>
    <row r="2860" spans="1:14" ht="15" customHeight="1" x14ac:dyDescent="0.25">
      <c r="A2860"/>
      <c r="B2860"/>
      <c r="C2860"/>
      <c r="D2860"/>
      <c r="E2860"/>
      <c r="F2860"/>
      <c r="G2860"/>
      <c r="H2860"/>
      <c r="J2860" s="17">
        <v>3</v>
      </c>
      <c r="K2860" s="17" t="str">
        <f>IF(J2860=7,A2482,IF(J2860&gt;7,K2859,""))</f>
        <v/>
      </c>
      <c r="L2860" s="18" t="str">
        <f t="shared" si="86"/>
        <v/>
      </c>
      <c r="M2860" s="19"/>
      <c r="N2860" s="19"/>
    </row>
    <row r="2861" spans="1:14" ht="15" x14ac:dyDescent="0.25">
      <c r="A2861"/>
      <c r="B2861"/>
      <c r="C2861"/>
      <c r="D2861"/>
      <c r="E2861"/>
      <c r="F2861"/>
      <c r="G2861"/>
      <c r="H2861"/>
      <c r="J2861" s="17">
        <v>4</v>
      </c>
      <c r="K2861" s="17" t="str">
        <f>IF(J2861=7,A2483,IF(J2861&gt;7,K2860,""))</f>
        <v/>
      </c>
      <c r="L2861" s="18" t="str">
        <f t="shared" si="86"/>
        <v/>
      </c>
      <c r="M2861" s="19"/>
      <c r="N2861" s="19"/>
    </row>
    <row r="2862" spans="1:14" ht="15.75" x14ac:dyDescent="0.25">
      <c r="A2862" s="21" t="s">
        <v>7</v>
      </c>
      <c r="B2862" s="22"/>
      <c r="C2862" s="22"/>
      <c r="D2862" s="22"/>
      <c r="E2862" s="22"/>
      <c r="F2862" s="22"/>
      <c r="G2862" s="22"/>
      <c r="H2862" s="22"/>
      <c r="J2862" s="17">
        <v>5</v>
      </c>
      <c r="K2862" s="17" t="str">
        <f>IF(J2862=7,A2484,IF(J2862&gt;7,K2861,""))</f>
        <v/>
      </c>
      <c r="L2862" s="18" t="str">
        <f t="shared" si="86"/>
        <v/>
      </c>
      <c r="M2862" s="19"/>
      <c r="N2862" s="19"/>
    </row>
    <row r="2863" spans="1:14" ht="15" x14ac:dyDescent="0.25">
      <c r="A2863" s="23" t="s">
        <v>8</v>
      </c>
      <c r="B2863" s="24"/>
      <c r="C2863" s="24"/>
      <c r="D2863" s="24"/>
      <c r="E2863" s="24"/>
      <c r="F2863" s="24"/>
      <c r="G2863" s="24"/>
      <c r="H2863" s="24"/>
      <c r="J2863" s="17">
        <v>6</v>
      </c>
      <c r="K2863" s="17" t="str">
        <f>IF(J2863=7,A2485,IF(J2863&gt;7,K2862,""))</f>
        <v/>
      </c>
      <c r="L2863" s="18" t="str">
        <f t="shared" si="86"/>
        <v/>
      </c>
      <c r="M2863" s="19"/>
      <c r="N2863" s="19"/>
    </row>
    <row r="2864" spans="1:14" ht="15" x14ac:dyDescent="0.25">
      <c r="A2864" s="25" t="s">
        <v>125</v>
      </c>
      <c r="B2864" s="22"/>
      <c r="C2864" s="22"/>
      <c r="D2864" s="22"/>
      <c r="E2864" s="22"/>
      <c r="F2864" s="22"/>
      <c r="G2864" s="22"/>
      <c r="H2864" s="22"/>
      <c r="J2864" s="17">
        <v>7</v>
      </c>
      <c r="K2864" s="17" t="str">
        <f>IF(J2864=7,A2864,IF(J2864&gt;7,K2863,""))</f>
        <v>124-Department of Retirement Systems</v>
      </c>
      <c r="L2864" s="18" t="str">
        <f t="shared" si="86"/>
        <v>124</v>
      </c>
      <c r="M2864" s="19"/>
      <c r="N2864" s="19"/>
    </row>
    <row r="2865" spans="1:14" ht="15" x14ac:dyDescent="0.25">
      <c r="A2865" s="25"/>
      <c r="B2865" s="22"/>
      <c r="C2865" s="22"/>
      <c r="D2865" s="22"/>
      <c r="E2865" s="22"/>
      <c r="F2865" s="22"/>
      <c r="G2865" s="22"/>
      <c r="H2865" s="22"/>
      <c r="J2865" s="17">
        <v>8</v>
      </c>
      <c r="K2865" s="17" t="str">
        <f t="shared" ref="K2865:K2925" si="87">IF(J2865=7,A2487,IF(J2865&gt;7,K2864,""))</f>
        <v>124-Department of Retirement Systems</v>
      </c>
      <c r="L2865" s="18" t="str">
        <f t="shared" si="86"/>
        <v>124</v>
      </c>
      <c r="M2865" s="19"/>
      <c r="N2865" s="19"/>
    </row>
    <row r="2866" spans="1:14" ht="15" customHeight="1" x14ac:dyDescent="0.25">
      <c r="A2866" s="26"/>
      <c r="B2866" s="27"/>
      <c r="C2866" s="94" t="s">
        <v>10</v>
      </c>
      <c r="D2866" s="95"/>
      <c r="E2866" s="94" t="s">
        <v>11</v>
      </c>
      <c r="F2866" s="95"/>
      <c r="G2866" s="28"/>
      <c r="H2866" s="28"/>
      <c r="J2866" s="17">
        <v>9</v>
      </c>
      <c r="K2866" s="17" t="str">
        <f t="shared" si="87"/>
        <v>124-Department of Retirement Systems</v>
      </c>
      <c r="L2866" s="18" t="str">
        <f t="shared" si="86"/>
        <v>124</v>
      </c>
      <c r="M2866" s="19"/>
      <c r="N2866" s="19"/>
    </row>
    <row r="2867" spans="1:14" ht="24" x14ac:dyDescent="0.2">
      <c r="A2867" s="29" t="s">
        <v>12</v>
      </c>
      <c r="B2867" s="30" t="s">
        <v>13</v>
      </c>
      <c r="C2867" s="31" t="s">
        <v>14</v>
      </c>
      <c r="D2867" s="32" t="s">
        <v>15</v>
      </c>
      <c r="E2867" s="31" t="s">
        <v>14</v>
      </c>
      <c r="F2867" s="32" t="s">
        <v>15</v>
      </c>
      <c r="G2867" s="33" t="s">
        <v>16</v>
      </c>
      <c r="H2867" s="33" t="s">
        <v>17</v>
      </c>
      <c r="J2867" s="17">
        <v>10</v>
      </c>
      <c r="K2867" s="17" t="str">
        <f t="shared" si="87"/>
        <v>124-Department of Retirement Systems</v>
      </c>
      <c r="L2867" s="18" t="str">
        <f t="shared" si="86"/>
        <v>124</v>
      </c>
      <c r="M2867" s="19"/>
      <c r="N2867" s="19"/>
    </row>
    <row r="2868" spans="1:14" ht="15" x14ac:dyDescent="0.25">
      <c r="A2868" s="35" t="s">
        <v>20</v>
      </c>
      <c r="B2868" s="36">
        <v>145.4826626543047</v>
      </c>
      <c r="C2868" s="37">
        <v>0</v>
      </c>
      <c r="D2868" s="37">
        <v>0</v>
      </c>
      <c r="E2868" s="38">
        <v>0</v>
      </c>
      <c r="F2868" s="37">
        <v>0</v>
      </c>
      <c r="G2868" s="39">
        <v>0</v>
      </c>
      <c r="H2868" s="40">
        <v>145.4826626543047</v>
      </c>
      <c r="J2868" s="17">
        <v>11</v>
      </c>
      <c r="K2868" s="17" t="str">
        <f t="shared" si="87"/>
        <v>124-Department of Retirement Systems</v>
      </c>
      <c r="L2868" s="18" t="str">
        <f t="shared" si="86"/>
        <v>124</v>
      </c>
      <c r="M2868" s="19" t="s">
        <v>21</v>
      </c>
      <c r="N2868" s="19"/>
    </row>
    <row r="2869" spans="1:14" ht="15" x14ac:dyDescent="0.25">
      <c r="A2869" s="42" t="s">
        <v>22</v>
      </c>
      <c r="B2869" s="36">
        <v>103.89869206037805</v>
      </c>
      <c r="C2869" s="37">
        <v>0</v>
      </c>
      <c r="D2869" s="37">
        <v>0</v>
      </c>
      <c r="E2869" s="38">
        <v>0</v>
      </c>
      <c r="F2869" s="37">
        <v>2</v>
      </c>
      <c r="G2869" s="39">
        <v>2</v>
      </c>
      <c r="H2869" s="40">
        <v>105.89869206037805</v>
      </c>
      <c r="J2869" s="17">
        <v>12</v>
      </c>
      <c r="K2869" s="17" t="str">
        <f t="shared" si="87"/>
        <v>124-Department of Retirement Systems</v>
      </c>
      <c r="L2869" s="18" t="str">
        <f t="shared" si="86"/>
        <v>124</v>
      </c>
      <c r="M2869" s="19"/>
      <c r="N2869" s="19"/>
    </row>
    <row r="2870" spans="1:14" ht="15" customHeight="1" x14ac:dyDescent="0.25">
      <c r="A2870" s="42" t="s">
        <v>23</v>
      </c>
      <c r="B2870" s="36">
        <v>158.81844216029947</v>
      </c>
      <c r="C2870" s="37">
        <v>2</v>
      </c>
      <c r="D2870" s="37">
        <v>-5</v>
      </c>
      <c r="E2870" s="38">
        <v>0</v>
      </c>
      <c r="F2870" s="37">
        <v>1</v>
      </c>
      <c r="G2870" s="39">
        <v>-2</v>
      </c>
      <c r="H2870" s="40">
        <v>156.81844216029947</v>
      </c>
      <c r="J2870" s="17">
        <v>13</v>
      </c>
      <c r="K2870" s="17" t="str">
        <f t="shared" si="87"/>
        <v>124-Department of Retirement Systems</v>
      </c>
      <c r="L2870" s="18" t="str">
        <f t="shared" si="86"/>
        <v>124</v>
      </c>
      <c r="M2870" s="19"/>
      <c r="N2870" s="19"/>
    </row>
    <row r="2871" spans="1:14" ht="15" x14ac:dyDescent="0.25">
      <c r="A2871" s="42" t="s">
        <v>24</v>
      </c>
      <c r="B2871" s="36">
        <v>1274.4286528</v>
      </c>
      <c r="C2871" s="37">
        <v>1</v>
      </c>
      <c r="D2871" s="37">
        <v>0</v>
      </c>
      <c r="E2871" s="38">
        <v>0</v>
      </c>
      <c r="F2871" s="37">
        <v>6</v>
      </c>
      <c r="G2871" s="39">
        <v>7</v>
      </c>
      <c r="H2871" s="40">
        <v>1281.4286528</v>
      </c>
      <c r="J2871" s="17">
        <v>14</v>
      </c>
      <c r="K2871" s="17" t="str">
        <f t="shared" si="87"/>
        <v>124-Department of Retirement Systems</v>
      </c>
      <c r="L2871" s="18" t="str">
        <f t="shared" si="86"/>
        <v>124</v>
      </c>
      <c r="M2871" s="19"/>
      <c r="N2871" s="19"/>
    </row>
    <row r="2872" spans="1:14" ht="15" customHeight="1" x14ac:dyDescent="0.25">
      <c r="A2872" s="42" t="s">
        <v>25</v>
      </c>
      <c r="B2872" s="36">
        <v>5.6091340847519984</v>
      </c>
      <c r="C2872" s="37">
        <v>0</v>
      </c>
      <c r="D2872" s="37">
        <v>0</v>
      </c>
      <c r="E2872" s="38">
        <v>0</v>
      </c>
      <c r="F2872" s="37">
        <v>0</v>
      </c>
      <c r="G2872" s="39">
        <v>0</v>
      </c>
      <c r="H2872" s="40">
        <v>5.6091340847519984</v>
      </c>
      <c r="J2872" s="17">
        <v>15</v>
      </c>
      <c r="K2872" s="17" t="str">
        <f t="shared" si="87"/>
        <v>124-Department of Retirement Systems</v>
      </c>
      <c r="L2872" s="18" t="str">
        <f t="shared" si="86"/>
        <v>124</v>
      </c>
      <c r="M2872" s="19"/>
      <c r="N2872" s="19"/>
    </row>
    <row r="2873" spans="1:14" ht="15" x14ac:dyDescent="0.25">
      <c r="A2873" s="42" t="s">
        <v>26</v>
      </c>
      <c r="B2873" s="36">
        <v>194.94393792178454</v>
      </c>
      <c r="C2873" s="37">
        <v>-4</v>
      </c>
      <c r="D2873" s="37">
        <v>-4</v>
      </c>
      <c r="E2873" s="38">
        <v>0</v>
      </c>
      <c r="F2873" s="37">
        <v>0</v>
      </c>
      <c r="G2873" s="39">
        <v>-8</v>
      </c>
      <c r="H2873" s="40">
        <v>186.94393792178454</v>
      </c>
      <c r="J2873" s="17">
        <v>16</v>
      </c>
      <c r="K2873" s="17" t="str">
        <f t="shared" si="87"/>
        <v>124-Department of Retirement Systems</v>
      </c>
      <c r="L2873" s="18" t="str">
        <f t="shared" si="86"/>
        <v>124</v>
      </c>
      <c r="M2873" s="19"/>
      <c r="N2873" s="19"/>
    </row>
    <row r="2874" spans="1:14" ht="15" x14ac:dyDescent="0.25">
      <c r="A2874" s="42" t="s">
        <v>27</v>
      </c>
      <c r="B2874" s="36">
        <v>4.9202177177838342</v>
      </c>
      <c r="C2874" s="37">
        <v>0</v>
      </c>
      <c r="D2874" s="37">
        <v>0</v>
      </c>
      <c r="E2874" s="38">
        <v>0</v>
      </c>
      <c r="F2874" s="37">
        <v>0</v>
      </c>
      <c r="G2874" s="39">
        <v>0</v>
      </c>
      <c r="H2874" s="40">
        <v>4.9202177177838342</v>
      </c>
      <c r="J2874" s="17">
        <v>17</v>
      </c>
      <c r="K2874" s="17" t="str">
        <f t="shared" si="87"/>
        <v>124-Department of Retirement Systems</v>
      </c>
      <c r="L2874" s="18" t="str">
        <f t="shared" si="86"/>
        <v>124</v>
      </c>
      <c r="M2874" s="19"/>
      <c r="N2874" s="19"/>
    </row>
    <row r="2875" spans="1:14" x14ac:dyDescent="0.2">
      <c r="A2875" s="43"/>
      <c r="B2875" s="36"/>
      <c r="C2875" s="37"/>
      <c r="D2875" s="37"/>
      <c r="E2875" s="38"/>
      <c r="F2875" s="37"/>
      <c r="G2875" s="39"/>
      <c r="H2875" s="40"/>
      <c r="J2875" s="17">
        <v>18</v>
      </c>
      <c r="K2875" s="17" t="str">
        <f t="shared" si="87"/>
        <v>124-Department of Retirement Systems</v>
      </c>
      <c r="L2875" s="18" t="str">
        <f t="shared" si="86"/>
        <v>124</v>
      </c>
      <c r="M2875" s="19"/>
      <c r="N2875" s="19"/>
    </row>
    <row r="2876" spans="1:14" x14ac:dyDescent="0.2">
      <c r="A2876" s="44"/>
      <c r="B2876" s="45">
        <v>1888.1017393993025</v>
      </c>
      <c r="C2876" s="46">
        <v>-1</v>
      </c>
      <c r="D2876" s="46">
        <v>-9</v>
      </c>
      <c r="E2876" s="47">
        <v>0</v>
      </c>
      <c r="F2876" s="46">
        <v>9</v>
      </c>
      <c r="G2876" s="48">
        <v>-1</v>
      </c>
      <c r="H2876" s="49">
        <v>1887.1017393993025</v>
      </c>
      <c r="J2876" s="17">
        <v>19</v>
      </c>
      <c r="K2876" s="17" t="str">
        <f t="shared" si="87"/>
        <v>124-Department of Retirement Systems</v>
      </c>
      <c r="L2876" s="18" t="str">
        <f t="shared" si="86"/>
        <v>124</v>
      </c>
      <c r="M2876" s="19"/>
      <c r="N2876" s="19"/>
    </row>
    <row r="2877" spans="1:14" x14ac:dyDescent="0.2">
      <c r="A2877" s="50"/>
      <c r="B2877" s="39"/>
      <c r="C2877" s="51"/>
      <c r="D2877" s="51"/>
      <c r="E2877" s="52"/>
      <c r="F2877" s="51"/>
      <c r="G2877" s="39"/>
      <c r="H2877" s="53"/>
      <c r="J2877" s="17">
        <v>20</v>
      </c>
      <c r="K2877" s="17" t="str">
        <f t="shared" si="87"/>
        <v>124-Department of Retirement Systems</v>
      </c>
      <c r="L2877" s="18" t="str">
        <f t="shared" si="86"/>
        <v>124</v>
      </c>
      <c r="M2877" s="19"/>
      <c r="N2877" s="19"/>
    </row>
    <row r="2878" spans="1:14" ht="15" x14ac:dyDescent="0.25">
      <c r="A2878" s="42" t="s">
        <v>28</v>
      </c>
      <c r="B2878" s="36">
        <v>119.87093862944153</v>
      </c>
      <c r="C2878" s="37">
        <v>0</v>
      </c>
      <c r="D2878" s="37">
        <v>0</v>
      </c>
      <c r="E2878" s="38">
        <v>-131</v>
      </c>
      <c r="F2878" s="37">
        <v>139</v>
      </c>
      <c r="G2878" s="39">
        <v>8</v>
      </c>
      <c r="H2878" s="40">
        <v>127.87093862944153</v>
      </c>
      <c r="J2878" s="17">
        <v>21</v>
      </c>
      <c r="K2878" s="17" t="str">
        <f t="shared" si="87"/>
        <v>124-Department of Retirement Systems</v>
      </c>
      <c r="L2878" s="18" t="str">
        <f t="shared" si="86"/>
        <v>124</v>
      </c>
      <c r="M2878" s="19"/>
      <c r="N2878" s="19"/>
    </row>
    <row r="2879" spans="1:14" ht="15" x14ac:dyDescent="0.25">
      <c r="A2879" s="42" t="s">
        <v>29</v>
      </c>
      <c r="B2879" s="36">
        <v>302.22405268877361</v>
      </c>
      <c r="C2879" s="37">
        <v>0</v>
      </c>
      <c r="D2879" s="37">
        <v>0</v>
      </c>
      <c r="E2879" s="38">
        <v>78</v>
      </c>
      <c r="F2879" s="37">
        <v>249</v>
      </c>
      <c r="G2879" s="39">
        <v>327</v>
      </c>
      <c r="H2879" s="40">
        <v>629.22405268877355</v>
      </c>
      <c r="J2879" s="17">
        <v>22</v>
      </c>
      <c r="K2879" s="17" t="str">
        <f t="shared" si="87"/>
        <v>124-Department of Retirement Systems</v>
      </c>
      <c r="L2879" s="18" t="str">
        <f t="shared" si="86"/>
        <v>124</v>
      </c>
      <c r="M2879" s="19"/>
      <c r="N2879" s="19"/>
    </row>
    <row r="2880" spans="1:14" ht="15" x14ac:dyDescent="0.25">
      <c r="A2880" s="42" t="s">
        <v>30</v>
      </c>
      <c r="B2880" s="36">
        <v>277.47909285102128</v>
      </c>
      <c r="C2880" s="37">
        <v>0</v>
      </c>
      <c r="D2880" s="37">
        <v>0</v>
      </c>
      <c r="E2880" s="38">
        <v>0</v>
      </c>
      <c r="F2880" s="37">
        <v>2</v>
      </c>
      <c r="G2880" s="39">
        <v>2</v>
      </c>
      <c r="H2880" s="40">
        <v>279.47909285102128</v>
      </c>
      <c r="J2880" s="17">
        <v>23</v>
      </c>
      <c r="K2880" s="17" t="str">
        <f t="shared" si="87"/>
        <v>124-Department of Retirement Systems</v>
      </c>
      <c r="L2880" s="18" t="str">
        <f t="shared" si="86"/>
        <v>124</v>
      </c>
      <c r="M2880" s="19"/>
      <c r="N2880" s="19"/>
    </row>
    <row r="2881" spans="1:14" ht="15" x14ac:dyDescent="0.25">
      <c r="A2881" s="54"/>
      <c r="B2881" s="36"/>
      <c r="C2881" s="37"/>
      <c r="D2881" s="37"/>
      <c r="E2881" s="38"/>
      <c r="F2881" s="37"/>
      <c r="G2881" s="39"/>
      <c r="H2881" s="40"/>
      <c r="J2881" s="17">
        <v>24</v>
      </c>
      <c r="K2881" s="17" t="str">
        <f t="shared" si="87"/>
        <v>124-Department of Retirement Systems</v>
      </c>
      <c r="L2881" s="18" t="str">
        <f t="shared" si="86"/>
        <v>124</v>
      </c>
      <c r="M2881" s="19"/>
      <c r="N2881" s="19"/>
    </row>
    <row r="2882" spans="1:14" x14ac:dyDescent="0.2">
      <c r="A2882" s="44" t="s">
        <v>31</v>
      </c>
      <c r="B2882" s="45">
        <v>699.57408416923636</v>
      </c>
      <c r="C2882" s="46">
        <v>0</v>
      </c>
      <c r="D2882" s="46">
        <v>0</v>
      </c>
      <c r="E2882" s="46">
        <v>-53</v>
      </c>
      <c r="F2882" s="46">
        <v>390</v>
      </c>
      <c r="G2882" s="46">
        <v>337</v>
      </c>
      <c r="H2882" s="49">
        <v>1036.5740841692364</v>
      </c>
      <c r="J2882" s="17">
        <v>25</v>
      </c>
      <c r="K2882" s="17" t="str">
        <f t="shared" si="87"/>
        <v>124-Department of Retirement Systems</v>
      </c>
      <c r="L2882" s="18" t="str">
        <f t="shared" si="86"/>
        <v>124</v>
      </c>
      <c r="M2882" s="19"/>
      <c r="N2882" s="19"/>
    </row>
    <row r="2883" spans="1:14" ht="15" x14ac:dyDescent="0.25">
      <c r="A2883" s="54"/>
      <c r="B2883" s="36"/>
      <c r="C2883" s="37"/>
      <c r="D2883" s="37"/>
      <c r="E2883" s="38"/>
      <c r="F2883" s="37"/>
      <c r="G2883" s="39"/>
      <c r="H2883" s="40"/>
      <c r="J2883" s="17">
        <v>26</v>
      </c>
      <c r="K2883" s="17" t="str">
        <f t="shared" si="87"/>
        <v>124-Department of Retirement Systems</v>
      </c>
      <c r="L2883" s="18" t="str">
        <f t="shared" si="86"/>
        <v>124</v>
      </c>
      <c r="M2883" s="19"/>
      <c r="N2883" s="19"/>
    </row>
    <row r="2884" spans="1:14" ht="15" x14ac:dyDescent="0.25">
      <c r="A2884" s="54" t="s">
        <v>32</v>
      </c>
      <c r="B2884" s="36">
        <v>9.1837052007430238</v>
      </c>
      <c r="C2884" s="37">
        <v>0</v>
      </c>
      <c r="D2884" s="37">
        <v>0</v>
      </c>
      <c r="E2884" s="38">
        <v>0</v>
      </c>
      <c r="F2884" s="37">
        <v>0</v>
      </c>
      <c r="G2884" s="39">
        <v>0</v>
      </c>
      <c r="H2884" s="40">
        <v>9.1837052007430238</v>
      </c>
      <c r="J2884" s="17">
        <v>27</v>
      </c>
      <c r="K2884" s="17" t="str">
        <f t="shared" si="87"/>
        <v>124-Department of Retirement Systems</v>
      </c>
      <c r="L2884" s="18" t="str">
        <f t="shared" si="86"/>
        <v>124</v>
      </c>
      <c r="M2884" s="19" t="s">
        <v>33</v>
      </c>
      <c r="N2884" s="19"/>
    </row>
    <row r="2885" spans="1:14" ht="15" x14ac:dyDescent="0.25">
      <c r="A2885" s="54" t="s">
        <v>34</v>
      </c>
      <c r="B2885" s="36">
        <v>41.396693627586814</v>
      </c>
      <c r="C2885" s="37">
        <v>0</v>
      </c>
      <c r="D2885" s="37">
        <v>0</v>
      </c>
      <c r="E2885" s="38">
        <v>0</v>
      </c>
      <c r="F2885" s="37">
        <v>0</v>
      </c>
      <c r="G2885" s="39">
        <v>0</v>
      </c>
      <c r="H2885" s="40">
        <v>41.396693627586814</v>
      </c>
      <c r="J2885" s="17">
        <v>28</v>
      </c>
      <c r="K2885" s="17" t="str">
        <f t="shared" si="87"/>
        <v>124-Department of Retirement Systems</v>
      </c>
      <c r="L2885" s="18" t="str">
        <f t="shared" si="86"/>
        <v>124</v>
      </c>
      <c r="M2885" s="19" t="s">
        <v>35</v>
      </c>
      <c r="N2885" s="19"/>
    </row>
    <row r="2886" spans="1:14" ht="15" x14ac:dyDescent="0.25">
      <c r="A2886" s="54" t="s">
        <v>36</v>
      </c>
      <c r="B2886" s="36">
        <v>14.571577192511199</v>
      </c>
      <c r="C2886" s="37">
        <v>0</v>
      </c>
      <c r="D2886" s="37">
        <v>0</v>
      </c>
      <c r="E2886" s="38">
        <v>0</v>
      </c>
      <c r="F2886" s="37">
        <v>0</v>
      </c>
      <c r="G2886" s="39">
        <v>0</v>
      </c>
      <c r="H2886" s="40">
        <v>14.571577192511199</v>
      </c>
      <c r="J2886" s="17">
        <v>29</v>
      </c>
      <c r="K2886" s="17" t="str">
        <f t="shared" si="87"/>
        <v>124-Department of Retirement Systems</v>
      </c>
      <c r="L2886" s="18" t="str">
        <f t="shared" si="86"/>
        <v>124</v>
      </c>
      <c r="M2886" s="19" t="s">
        <v>37</v>
      </c>
      <c r="N2886" s="19"/>
    </row>
    <row r="2887" spans="1:14" ht="15" x14ac:dyDescent="0.25">
      <c r="A2887" s="54" t="s">
        <v>38</v>
      </c>
      <c r="B2887" s="36">
        <v>0</v>
      </c>
      <c r="C2887" s="37">
        <v>0</v>
      </c>
      <c r="D2887" s="37">
        <v>0</v>
      </c>
      <c r="E2887" s="38">
        <v>0</v>
      </c>
      <c r="F2887" s="37">
        <v>0</v>
      </c>
      <c r="G2887" s="39">
        <v>0</v>
      </c>
      <c r="H2887" s="40">
        <v>0</v>
      </c>
      <c r="J2887" s="17">
        <v>30</v>
      </c>
      <c r="K2887" s="17" t="str">
        <f t="shared" si="87"/>
        <v>124-Department of Retirement Systems</v>
      </c>
      <c r="L2887" s="18" t="str">
        <f t="shared" si="86"/>
        <v>124</v>
      </c>
      <c r="M2887" s="19" t="s">
        <v>39</v>
      </c>
      <c r="N2887" s="19"/>
    </row>
    <row r="2888" spans="1:14" ht="15" x14ac:dyDescent="0.25">
      <c r="A2888" s="54" t="s">
        <v>40</v>
      </c>
      <c r="B2888" s="36">
        <v>372.25890463423974</v>
      </c>
      <c r="C2888" s="37">
        <v>18</v>
      </c>
      <c r="D2888" s="37">
        <v>19</v>
      </c>
      <c r="E2888" s="38">
        <v>0</v>
      </c>
      <c r="F2888" s="37">
        <v>0</v>
      </c>
      <c r="G2888" s="39">
        <v>37</v>
      </c>
      <c r="H2888" s="40">
        <v>409.25890463423974</v>
      </c>
      <c r="J2888" s="17">
        <v>31</v>
      </c>
      <c r="K2888" s="17" t="str">
        <f t="shared" si="87"/>
        <v>124-Department of Retirement Systems</v>
      </c>
      <c r="L2888" s="18" t="str">
        <f t="shared" si="86"/>
        <v>124</v>
      </c>
      <c r="M2888" s="19" t="s">
        <v>41</v>
      </c>
      <c r="N2888" s="19"/>
    </row>
    <row r="2889" spans="1:14" ht="15" x14ac:dyDescent="0.25">
      <c r="A2889" s="54" t="s">
        <v>42</v>
      </c>
      <c r="B2889" s="36">
        <v>54.365176212424181</v>
      </c>
      <c r="C2889" s="37">
        <v>0</v>
      </c>
      <c r="D2889" s="37">
        <v>0</v>
      </c>
      <c r="E2889" s="38">
        <v>-27</v>
      </c>
      <c r="F2889" s="37">
        <v>-27</v>
      </c>
      <c r="G2889" s="39">
        <v>-54</v>
      </c>
      <c r="H2889" s="40">
        <v>0.3651762124241813</v>
      </c>
      <c r="J2889" s="17">
        <v>32</v>
      </c>
      <c r="K2889" s="17" t="str">
        <f t="shared" si="87"/>
        <v>124-Department of Retirement Systems</v>
      </c>
      <c r="L2889" s="18" t="str">
        <f t="shared" si="86"/>
        <v>124</v>
      </c>
      <c r="M2889" s="19" t="s">
        <v>43</v>
      </c>
      <c r="N2889" s="19"/>
    </row>
    <row r="2890" spans="1:14" ht="15" customHeight="1" x14ac:dyDescent="0.25">
      <c r="A2890" s="54" t="s">
        <v>44</v>
      </c>
      <c r="B2890" s="36">
        <v>113.00610061400096</v>
      </c>
      <c r="C2890" s="37">
        <v>0</v>
      </c>
      <c r="D2890" s="37">
        <v>0</v>
      </c>
      <c r="E2890" s="38">
        <v>0</v>
      </c>
      <c r="F2890" s="37">
        <v>0</v>
      </c>
      <c r="G2890" s="39">
        <v>0</v>
      </c>
      <c r="H2890" s="40">
        <v>113.00610061400096</v>
      </c>
      <c r="J2890" s="17">
        <v>33</v>
      </c>
      <c r="K2890" s="17" t="str">
        <f t="shared" si="87"/>
        <v>124-Department of Retirement Systems</v>
      </c>
      <c r="L2890" s="18" t="str">
        <f t="shared" si="86"/>
        <v>124</v>
      </c>
      <c r="M2890" s="19" t="s">
        <v>45</v>
      </c>
      <c r="N2890" s="19"/>
    </row>
    <row r="2891" spans="1:14" ht="15" x14ac:dyDescent="0.25">
      <c r="A2891" s="54" t="s">
        <v>46</v>
      </c>
      <c r="B2891" s="36">
        <v>0</v>
      </c>
      <c r="C2891" s="37">
        <v>0</v>
      </c>
      <c r="D2891" s="37">
        <v>0</v>
      </c>
      <c r="E2891" s="38">
        <v>0</v>
      </c>
      <c r="F2891" s="37">
        <v>0</v>
      </c>
      <c r="G2891" s="39">
        <v>0</v>
      </c>
      <c r="H2891" s="40">
        <v>0</v>
      </c>
      <c r="J2891" s="17">
        <v>34</v>
      </c>
      <c r="K2891" s="17" t="str">
        <f t="shared" si="87"/>
        <v>124-Department of Retirement Systems</v>
      </c>
      <c r="L2891" s="18" t="str">
        <f t="shared" si="86"/>
        <v>124</v>
      </c>
      <c r="M2891" s="19" t="s">
        <v>47</v>
      </c>
      <c r="N2891" s="19"/>
    </row>
    <row r="2892" spans="1:14" ht="15" x14ac:dyDescent="0.25">
      <c r="A2892" s="54" t="s">
        <v>48</v>
      </c>
      <c r="B2892" s="36">
        <v>0</v>
      </c>
      <c r="C2892" s="37">
        <v>0</v>
      </c>
      <c r="D2892" s="37">
        <v>0</v>
      </c>
      <c r="E2892" s="38">
        <v>2</v>
      </c>
      <c r="F2892" s="37">
        <v>3</v>
      </c>
      <c r="G2892" s="39">
        <v>5</v>
      </c>
      <c r="H2892" s="40">
        <v>5</v>
      </c>
      <c r="J2892" s="17">
        <v>35</v>
      </c>
      <c r="K2892" s="17" t="str">
        <f t="shared" si="87"/>
        <v>124-Department of Retirement Systems</v>
      </c>
      <c r="L2892" s="18" t="str">
        <f t="shared" si="86"/>
        <v>124</v>
      </c>
      <c r="M2892" s="56" t="s">
        <v>49</v>
      </c>
      <c r="N2892" s="19"/>
    </row>
    <row r="2893" spans="1:14" ht="15" x14ac:dyDescent="0.25">
      <c r="A2893" s="54" t="s">
        <v>50</v>
      </c>
      <c r="B2893" s="36">
        <v>109.20111984110656</v>
      </c>
      <c r="C2893" s="37">
        <v>0</v>
      </c>
      <c r="D2893" s="37">
        <v>0</v>
      </c>
      <c r="E2893" s="38">
        <v>0</v>
      </c>
      <c r="F2893" s="37">
        <v>0</v>
      </c>
      <c r="G2893" s="39">
        <v>0</v>
      </c>
      <c r="H2893" s="40">
        <v>109.20111984110656</v>
      </c>
      <c r="J2893" s="17">
        <v>36</v>
      </c>
      <c r="K2893" s="17" t="str">
        <f t="shared" si="87"/>
        <v>124-Department of Retirement Systems</v>
      </c>
      <c r="L2893" s="18" t="str">
        <f t="shared" si="86"/>
        <v>124</v>
      </c>
      <c r="M2893" s="19" t="s">
        <v>51</v>
      </c>
      <c r="N2893" s="19"/>
    </row>
    <row r="2894" spans="1:14" ht="15" x14ac:dyDescent="0.25">
      <c r="A2894" s="54" t="s">
        <v>52</v>
      </c>
      <c r="B2894" s="36">
        <v>0</v>
      </c>
      <c r="C2894" s="37">
        <v>0</v>
      </c>
      <c r="D2894" s="37">
        <v>0</v>
      </c>
      <c r="E2894" s="38">
        <v>5</v>
      </c>
      <c r="F2894" s="37">
        <v>5</v>
      </c>
      <c r="G2894" s="39">
        <v>10</v>
      </c>
      <c r="H2894" s="40">
        <v>10</v>
      </c>
      <c r="J2894" s="17">
        <v>37</v>
      </c>
      <c r="K2894" s="17" t="str">
        <f t="shared" si="87"/>
        <v>124-Department of Retirement Systems</v>
      </c>
      <c r="L2894" s="18" t="str">
        <f t="shared" si="86"/>
        <v>124</v>
      </c>
      <c r="M2894" s="56" t="s">
        <v>53</v>
      </c>
      <c r="N2894" s="19"/>
    </row>
    <row r="2895" spans="1:14" ht="15" x14ac:dyDescent="0.25">
      <c r="A2895" s="54" t="s">
        <v>54</v>
      </c>
      <c r="B2895" s="36">
        <v>289.24300019386391</v>
      </c>
      <c r="C2895" s="37">
        <v>0</v>
      </c>
      <c r="D2895" s="37">
        <v>0</v>
      </c>
      <c r="E2895" s="38">
        <v>0</v>
      </c>
      <c r="F2895" s="37">
        <v>0</v>
      </c>
      <c r="G2895" s="39">
        <v>0</v>
      </c>
      <c r="H2895" s="40">
        <v>289.24300019386391</v>
      </c>
      <c r="J2895" s="17">
        <v>38</v>
      </c>
      <c r="K2895" s="17" t="str">
        <f t="shared" si="87"/>
        <v>124-Department of Retirement Systems</v>
      </c>
      <c r="L2895" s="18" t="str">
        <f t="shared" si="86"/>
        <v>124</v>
      </c>
      <c r="M2895" s="19" t="s">
        <v>55</v>
      </c>
      <c r="N2895" s="19"/>
    </row>
    <row r="2896" spans="1:14" ht="15" x14ac:dyDescent="0.25">
      <c r="A2896" s="54" t="s">
        <v>56</v>
      </c>
      <c r="B2896" s="36">
        <v>0</v>
      </c>
      <c r="C2896" s="37">
        <v>0</v>
      </c>
      <c r="D2896" s="37">
        <v>0</v>
      </c>
      <c r="E2896" s="38">
        <v>0</v>
      </c>
      <c r="F2896" s="37">
        <v>0</v>
      </c>
      <c r="G2896" s="39">
        <v>0</v>
      </c>
      <c r="H2896" s="40">
        <v>0</v>
      </c>
      <c r="J2896" s="17">
        <v>39</v>
      </c>
      <c r="K2896" s="17" t="str">
        <f t="shared" si="87"/>
        <v>124-Department of Retirement Systems</v>
      </c>
      <c r="L2896" s="18" t="str">
        <f t="shared" si="86"/>
        <v>124</v>
      </c>
      <c r="M2896" s="19" t="s">
        <v>57</v>
      </c>
      <c r="N2896" s="19"/>
    </row>
    <row r="2897" spans="1:14" ht="15" x14ac:dyDescent="0.25">
      <c r="A2897" s="54" t="s">
        <v>58</v>
      </c>
      <c r="B2897" s="36">
        <v>238.79768044973082</v>
      </c>
      <c r="C2897" s="37">
        <v>0</v>
      </c>
      <c r="D2897" s="37">
        <v>0</v>
      </c>
      <c r="E2897" s="38">
        <v>9</v>
      </c>
      <c r="F2897" s="37">
        <v>11</v>
      </c>
      <c r="G2897" s="39">
        <v>20</v>
      </c>
      <c r="H2897" s="40">
        <v>258.79768044973082</v>
      </c>
      <c r="J2897" s="17">
        <v>40</v>
      </c>
      <c r="K2897" s="17" t="str">
        <f t="shared" si="87"/>
        <v>124-Department of Retirement Systems</v>
      </c>
      <c r="L2897" s="18" t="str">
        <f t="shared" si="86"/>
        <v>124</v>
      </c>
      <c r="M2897" s="19" t="s">
        <v>59</v>
      </c>
      <c r="N2897" s="19"/>
    </row>
    <row r="2898" spans="1:14" ht="15" x14ac:dyDescent="0.25">
      <c r="A2898" s="54" t="s">
        <v>60</v>
      </c>
      <c r="B2898" s="36">
        <v>0</v>
      </c>
      <c r="C2898" s="37">
        <v>0</v>
      </c>
      <c r="D2898" s="37">
        <v>0</v>
      </c>
      <c r="E2898" s="38">
        <v>5</v>
      </c>
      <c r="F2898" s="37">
        <v>5</v>
      </c>
      <c r="G2898" s="39">
        <v>10</v>
      </c>
      <c r="H2898" s="40">
        <v>10</v>
      </c>
      <c r="J2898" s="17">
        <v>41</v>
      </c>
      <c r="K2898" s="17" t="str">
        <f t="shared" si="87"/>
        <v>124-Department of Retirement Systems</v>
      </c>
      <c r="L2898" s="18" t="str">
        <f t="shared" si="86"/>
        <v>124</v>
      </c>
      <c r="M2898" s="56" t="s">
        <v>61</v>
      </c>
      <c r="N2898" s="19"/>
    </row>
    <row r="2899" spans="1:14" ht="15" x14ac:dyDescent="0.25">
      <c r="A2899" s="54" t="s">
        <v>62</v>
      </c>
      <c r="B2899" s="36">
        <v>0</v>
      </c>
      <c r="C2899" s="37">
        <v>0</v>
      </c>
      <c r="D2899" s="37">
        <v>0</v>
      </c>
      <c r="E2899" s="38">
        <v>18</v>
      </c>
      <c r="F2899" s="37">
        <v>19</v>
      </c>
      <c r="G2899" s="39">
        <v>37</v>
      </c>
      <c r="H2899" s="40">
        <v>37</v>
      </c>
      <c r="J2899" s="17">
        <v>42</v>
      </c>
      <c r="K2899" s="17" t="str">
        <f t="shared" si="87"/>
        <v>124-Department of Retirement Systems</v>
      </c>
      <c r="L2899" s="18" t="str">
        <f t="shared" si="86"/>
        <v>124</v>
      </c>
      <c r="M2899" s="56" t="s">
        <v>63</v>
      </c>
      <c r="N2899" s="19"/>
    </row>
    <row r="2900" spans="1:14" x14ac:dyDescent="0.2">
      <c r="A2900" s="43"/>
      <c r="B2900" s="36"/>
      <c r="C2900" s="37"/>
      <c r="D2900" s="37"/>
      <c r="E2900" s="38"/>
      <c r="F2900" s="37"/>
      <c r="G2900" s="39"/>
      <c r="H2900" s="40"/>
      <c r="J2900" s="17">
        <v>43</v>
      </c>
      <c r="K2900" s="17" t="str">
        <f t="shared" si="87"/>
        <v>124-Department of Retirement Systems</v>
      </c>
      <c r="L2900" s="18" t="str">
        <f t="shared" si="86"/>
        <v>124</v>
      </c>
      <c r="M2900" s="19"/>
      <c r="N2900" s="19"/>
    </row>
    <row r="2901" spans="1:14" ht="15" customHeight="1" x14ac:dyDescent="0.2">
      <c r="A2901" s="44" t="s">
        <v>64</v>
      </c>
      <c r="B2901" s="45">
        <v>1242.023957966207</v>
      </c>
      <c r="C2901" s="46">
        <v>18</v>
      </c>
      <c r="D2901" s="46">
        <v>19</v>
      </c>
      <c r="E2901" s="47">
        <v>12</v>
      </c>
      <c r="F2901" s="46">
        <v>16</v>
      </c>
      <c r="G2901" s="48">
        <v>65</v>
      </c>
      <c r="H2901" s="49">
        <v>1307.023957966207</v>
      </c>
      <c r="J2901" s="17">
        <v>44</v>
      </c>
      <c r="K2901" s="17" t="str">
        <f t="shared" si="87"/>
        <v>124-Department of Retirement Systems</v>
      </c>
      <c r="L2901" s="18" t="str">
        <f t="shared" si="86"/>
        <v>124</v>
      </c>
      <c r="M2901" s="19"/>
      <c r="N2901" s="19"/>
    </row>
    <row r="2902" spans="1:14" x14ac:dyDescent="0.2">
      <c r="A2902" s="57"/>
      <c r="B2902" s="39"/>
      <c r="C2902" s="51"/>
      <c r="D2902" s="51"/>
      <c r="E2902" s="52"/>
      <c r="F2902" s="51"/>
      <c r="G2902" s="39"/>
      <c r="H2902" s="53"/>
      <c r="J2902" s="17">
        <v>45</v>
      </c>
      <c r="K2902" s="17" t="str">
        <f t="shared" si="87"/>
        <v>124-Department of Retirement Systems</v>
      </c>
      <c r="L2902" s="18" t="str">
        <f t="shared" si="86"/>
        <v>124</v>
      </c>
      <c r="M2902" s="19"/>
      <c r="N2902" s="19"/>
    </row>
    <row r="2903" spans="1:14" ht="15" x14ac:dyDescent="0.25">
      <c r="A2903" s="54" t="s">
        <v>65</v>
      </c>
      <c r="B2903" s="36">
        <v>2.1307284584742376</v>
      </c>
      <c r="C2903" s="37">
        <v>0</v>
      </c>
      <c r="D2903" s="37">
        <v>0</v>
      </c>
      <c r="E2903" s="38">
        <v>0</v>
      </c>
      <c r="F2903" s="37">
        <v>0</v>
      </c>
      <c r="G2903" s="39">
        <v>0</v>
      </c>
      <c r="H2903" s="40">
        <v>2.1307284584742376</v>
      </c>
      <c r="J2903" s="17">
        <v>46</v>
      </c>
      <c r="K2903" s="17" t="str">
        <f t="shared" si="87"/>
        <v>124-Department of Retirement Systems</v>
      </c>
      <c r="L2903" s="18" t="str">
        <f t="shared" si="86"/>
        <v>124</v>
      </c>
      <c r="M2903" s="19"/>
      <c r="N2903" s="19"/>
    </row>
    <row r="2904" spans="1:14" ht="15" x14ac:dyDescent="0.25">
      <c r="A2904" s="54" t="s">
        <v>66</v>
      </c>
      <c r="B2904" s="36">
        <v>0</v>
      </c>
      <c r="C2904" s="37">
        <v>0</v>
      </c>
      <c r="D2904" s="37">
        <v>0</v>
      </c>
      <c r="E2904" s="38">
        <v>0</v>
      </c>
      <c r="F2904" s="37">
        <v>0</v>
      </c>
      <c r="G2904" s="39">
        <v>0</v>
      </c>
      <c r="H2904" s="40">
        <v>0</v>
      </c>
      <c r="J2904" s="17">
        <v>47</v>
      </c>
      <c r="K2904" s="17" t="str">
        <f t="shared" si="87"/>
        <v>124-Department of Retirement Systems</v>
      </c>
      <c r="L2904" s="18" t="str">
        <f t="shared" si="86"/>
        <v>124</v>
      </c>
      <c r="M2904" s="19"/>
      <c r="N2904" s="19"/>
    </row>
    <row r="2905" spans="1:14" ht="15" x14ac:dyDescent="0.25">
      <c r="A2905" s="54" t="s">
        <v>67</v>
      </c>
      <c r="B2905" s="36">
        <v>0</v>
      </c>
      <c r="C2905" s="37">
        <v>0</v>
      </c>
      <c r="D2905" s="37">
        <v>0</v>
      </c>
      <c r="E2905" s="38">
        <v>0</v>
      </c>
      <c r="F2905" s="37">
        <v>0</v>
      </c>
      <c r="G2905" s="39">
        <v>0</v>
      </c>
      <c r="H2905" s="40">
        <v>0</v>
      </c>
      <c r="J2905" s="17">
        <v>48</v>
      </c>
      <c r="K2905" s="17" t="str">
        <f t="shared" si="87"/>
        <v>124-Department of Retirement Systems</v>
      </c>
      <c r="L2905" s="18" t="str">
        <f t="shared" si="86"/>
        <v>124</v>
      </c>
      <c r="M2905" s="19"/>
      <c r="N2905" s="19"/>
    </row>
    <row r="2906" spans="1:14" ht="15" x14ac:dyDescent="0.25">
      <c r="A2906" s="54" t="s">
        <v>68</v>
      </c>
      <c r="B2906" s="36">
        <v>5.1794441050702504</v>
      </c>
      <c r="C2906" s="37">
        <v>0</v>
      </c>
      <c r="D2906" s="37">
        <v>0</v>
      </c>
      <c r="E2906" s="38">
        <v>0</v>
      </c>
      <c r="F2906" s="37">
        <v>0</v>
      </c>
      <c r="G2906" s="39">
        <v>0</v>
      </c>
      <c r="H2906" s="40">
        <v>5.1794441050702504</v>
      </c>
      <c r="J2906" s="17">
        <v>49</v>
      </c>
      <c r="K2906" s="17" t="str">
        <f t="shared" si="87"/>
        <v>124-Department of Retirement Systems</v>
      </c>
      <c r="L2906" s="18" t="str">
        <f t="shared" si="86"/>
        <v>124</v>
      </c>
      <c r="M2906" s="19"/>
      <c r="N2906" s="19"/>
    </row>
    <row r="2907" spans="1:14" ht="15" x14ac:dyDescent="0.25">
      <c r="A2907" s="54" t="s">
        <v>69</v>
      </c>
      <c r="B2907" s="36">
        <v>0</v>
      </c>
      <c r="C2907" s="37">
        <v>0</v>
      </c>
      <c r="D2907" s="37">
        <v>0</v>
      </c>
      <c r="E2907" s="38">
        <v>0</v>
      </c>
      <c r="F2907" s="37">
        <v>0</v>
      </c>
      <c r="G2907" s="39">
        <v>0</v>
      </c>
      <c r="H2907" s="40">
        <v>0</v>
      </c>
      <c r="J2907" s="17">
        <v>50</v>
      </c>
      <c r="K2907" s="17" t="str">
        <f t="shared" si="87"/>
        <v>124-Department of Retirement Systems</v>
      </c>
      <c r="L2907" s="18" t="str">
        <f t="shared" si="86"/>
        <v>124</v>
      </c>
      <c r="M2907" s="19"/>
      <c r="N2907" s="19"/>
    </row>
    <row r="2908" spans="1:14" ht="15" x14ac:dyDescent="0.25">
      <c r="A2908" s="54" t="s">
        <v>70</v>
      </c>
      <c r="B2908" s="36">
        <v>22.944521902016877</v>
      </c>
      <c r="C2908" s="37">
        <v>0</v>
      </c>
      <c r="D2908" s="37">
        <v>0</v>
      </c>
      <c r="E2908" s="38">
        <v>0</v>
      </c>
      <c r="F2908" s="37">
        <v>0</v>
      </c>
      <c r="G2908" s="39">
        <v>0</v>
      </c>
      <c r="H2908" s="40">
        <v>22.944521902016877</v>
      </c>
      <c r="J2908" s="17">
        <v>51</v>
      </c>
      <c r="K2908" s="17" t="str">
        <f t="shared" si="87"/>
        <v>124-Department of Retirement Systems</v>
      </c>
      <c r="L2908" s="18" t="str">
        <f t="shared" si="86"/>
        <v>124</v>
      </c>
      <c r="M2908" s="19"/>
      <c r="N2908" s="19"/>
    </row>
    <row r="2909" spans="1:14" ht="15" x14ac:dyDescent="0.25">
      <c r="A2909" s="54" t="s">
        <v>71</v>
      </c>
      <c r="B2909" s="36">
        <v>1.4375E-15</v>
      </c>
      <c r="C2909" s="37">
        <v>0</v>
      </c>
      <c r="D2909" s="37">
        <v>0</v>
      </c>
      <c r="E2909" s="38">
        <v>0</v>
      </c>
      <c r="F2909" s="37">
        <v>0</v>
      </c>
      <c r="G2909" s="39">
        <v>0</v>
      </c>
      <c r="H2909" s="40">
        <v>1.4375E-15</v>
      </c>
      <c r="J2909" s="17">
        <v>52</v>
      </c>
      <c r="K2909" s="17" t="str">
        <f t="shared" si="87"/>
        <v>124-Department of Retirement Systems</v>
      </c>
      <c r="L2909" s="18" t="str">
        <f t="shared" si="86"/>
        <v>124</v>
      </c>
      <c r="M2909" s="19"/>
      <c r="N2909" s="19"/>
    </row>
    <row r="2910" spans="1:14" ht="15" customHeight="1" x14ac:dyDescent="0.25">
      <c r="A2910" s="54" t="s">
        <v>72</v>
      </c>
      <c r="B2910" s="36">
        <v>5.8091020158827122</v>
      </c>
      <c r="C2910" s="37">
        <v>0</v>
      </c>
      <c r="D2910" s="37">
        <v>0</v>
      </c>
      <c r="E2910" s="38">
        <v>0</v>
      </c>
      <c r="F2910" s="37">
        <v>0</v>
      </c>
      <c r="G2910" s="39">
        <v>0</v>
      </c>
      <c r="H2910" s="40">
        <v>5.8091020158827122</v>
      </c>
      <c r="J2910" s="17">
        <v>53</v>
      </c>
      <c r="K2910" s="17" t="str">
        <f t="shared" si="87"/>
        <v>124-Department of Retirement Systems</v>
      </c>
      <c r="L2910" s="18" t="str">
        <f t="shared" si="86"/>
        <v>124</v>
      </c>
      <c r="M2910" s="19"/>
      <c r="N2910" s="19"/>
    </row>
    <row r="2911" spans="1:14" ht="15" x14ac:dyDescent="0.25">
      <c r="A2911" s="54" t="s">
        <v>73</v>
      </c>
      <c r="B2911" s="36">
        <v>32.769508167099765</v>
      </c>
      <c r="C2911" s="37">
        <v>0</v>
      </c>
      <c r="D2911" s="37">
        <v>0</v>
      </c>
      <c r="E2911" s="38">
        <v>0</v>
      </c>
      <c r="F2911" s="37">
        <v>0</v>
      </c>
      <c r="G2911" s="39">
        <v>0</v>
      </c>
      <c r="H2911" s="40">
        <v>32.769508167099765</v>
      </c>
      <c r="J2911" s="17">
        <v>54</v>
      </c>
      <c r="K2911" s="17" t="str">
        <f t="shared" si="87"/>
        <v>124-Department of Retirement Systems</v>
      </c>
      <c r="L2911" s="18" t="str">
        <f t="shared" si="86"/>
        <v>124</v>
      </c>
      <c r="M2911" s="19"/>
      <c r="N2911" s="19"/>
    </row>
    <row r="2912" spans="1:14" ht="15" x14ac:dyDescent="0.25">
      <c r="A2912" s="54" t="s">
        <v>74</v>
      </c>
      <c r="B2912" s="36">
        <v>104.11698228466709</v>
      </c>
      <c r="C2912" s="37">
        <v>0</v>
      </c>
      <c r="D2912" s="37">
        <v>-4</v>
      </c>
      <c r="E2912" s="38">
        <v>2</v>
      </c>
      <c r="F2912" s="37">
        <v>2</v>
      </c>
      <c r="G2912" s="39">
        <v>0</v>
      </c>
      <c r="H2912" s="40">
        <v>104.11698228466709</v>
      </c>
      <c r="J2912" s="17">
        <v>55</v>
      </c>
      <c r="K2912" s="17" t="str">
        <f t="shared" si="87"/>
        <v>124-Department of Retirement Systems</v>
      </c>
      <c r="L2912" s="18" t="str">
        <f t="shared" si="86"/>
        <v>124</v>
      </c>
      <c r="M2912" s="19"/>
      <c r="N2912" s="19"/>
    </row>
    <row r="2913" spans="1:14" ht="15" x14ac:dyDescent="0.25">
      <c r="A2913" s="54" t="s">
        <v>75</v>
      </c>
      <c r="B2913" s="36">
        <v>28.211691456778095</v>
      </c>
      <c r="C2913" s="37">
        <v>0</v>
      </c>
      <c r="D2913" s="37">
        <v>0</v>
      </c>
      <c r="E2913" s="38">
        <v>5</v>
      </c>
      <c r="F2913" s="37">
        <v>6</v>
      </c>
      <c r="G2913" s="39">
        <v>11</v>
      </c>
      <c r="H2913" s="40">
        <v>39.211691456778098</v>
      </c>
      <c r="J2913" s="17">
        <v>56</v>
      </c>
      <c r="K2913" s="17" t="str">
        <f t="shared" si="87"/>
        <v>124-Department of Retirement Systems</v>
      </c>
      <c r="L2913" s="18" t="str">
        <f t="shared" si="86"/>
        <v>124</v>
      </c>
      <c r="M2913" s="19"/>
      <c r="N2913" s="19"/>
    </row>
    <row r="2914" spans="1:14" ht="15" x14ac:dyDescent="0.25">
      <c r="A2914" s="54" t="s">
        <v>76</v>
      </c>
      <c r="B2914" s="36">
        <v>2.0846266949844794</v>
      </c>
      <c r="C2914" s="37">
        <v>0</v>
      </c>
      <c r="D2914" s="37">
        <v>0</v>
      </c>
      <c r="E2914" s="38">
        <v>0</v>
      </c>
      <c r="F2914" s="37">
        <v>0</v>
      </c>
      <c r="G2914" s="39">
        <v>0</v>
      </c>
      <c r="H2914" s="40">
        <v>2.0846266949844794</v>
      </c>
      <c r="J2914" s="17">
        <v>57</v>
      </c>
      <c r="K2914" s="17" t="str">
        <f t="shared" si="87"/>
        <v>124-Department of Retirement Systems</v>
      </c>
      <c r="L2914" s="18" t="str">
        <f t="shared" si="86"/>
        <v>124</v>
      </c>
      <c r="M2914" s="19"/>
      <c r="N2914" s="19"/>
    </row>
    <row r="2915" spans="1:14" ht="15" x14ac:dyDescent="0.25">
      <c r="A2915" s="54" t="s">
        <v>77</v>
      </c>
      <c r="B2915" s="36">
        <v>67.181677732720772</v>
      </c>
      <c r="C2915" s="37">
        <v>0</v>
      </c>
      <c r="D2915" s="37">
        <v>0</v>
      </c>
      <c r="E2915" s="38">
        <v>0</v>
      </c>
      <c r="F2915" s="37">
        <v>0</v>
      </c>
      <c r="G2915" s="39">
        <v>0</v>
      </c>
      <c r="H2915" s="40">
        <v>67.181677732720772</v>
      </c>
      <c r="J2915" s="17">
        <v>58</v>
      </c>
      <c r="K2915" s="17" t="str">
        <f t="shared" si="87"/>
        <v>124-Department of Retirement Systems</v>
      </c>
      <c r="L2915" s="18" t="str">
        <f t="shared" ref="L2915:L2987" si="88">LEFT(K2915,3)</f>
        <v>124</v>
      </c>
      <c r="M2915" s="19"/>
      <c r="N2915" s="19"/>
    </row>
    <row r="2916" spans="1:14" ht="15" x14ac:dyDescent="0.25">
      <c r="A2916" s="54" t="s">
        <v>78</v>
      </c>
      <c r="B2916" s="36">
        <v>0</v>
      </c>
      <c r="C2916" s="37">
        <v>0</v>
      </c>
      <c r="D2916" s="37">
        <v>0</v>
      </c>
      <c r="E2916" s="38">
        <v>0</v>
      </c>
      <c r="F2916" s="37">
        <v>0</v>
      </c>
      <c r="G2916" s="39">
        <v>0</v>
      </c>
      <c r="H2916" s="40">
        <v>0</v>
      </c>
      <c r="J2916" s="17">
        <v>59</v>
      </c>
      <c r="K2916" s="17" t="str">
        <f t="shared" si="87"/>
        <v>124-Department of Retirement Systems</v>
      </c>
      <c r="L2916" s="18" t="str">
        <f t="shared" si="88"/>
        <v>124</v>
      </c>
      <c r="M2916" s="19"/>
      <c r="N2916" s="19"/>
    </row>
    <row r="2917" spans="1:14" ht="15" customHeight="1" x14ac:dyDescent="0.25">
      <c r="A2917" s="54" t="s">
        <v>79</v>
      </c>
      <c r="B2917" s="36">
        <v>0</v>
      </c>
      <c r="C2917" s="37">
        <v>0</v>
      </c>
      <c r="D2917" s="37">
        <v>0</v>
      </c>
      <c r="E2917" s="38">
        <v>0</v>
      </c>
      <c r="F2917" s="37">
        <v>0</v>
      </c>
      <c r="G2917" s="39">
        <v>0</v>
      </c>
      <c r="H2917" s="40">
        <v>0</v>
      </c>
      <c r="J2917" s="17">
        <v>60</v>
      </c>
      <c r="K2917" s="17" t="str">
        <f t="shared" si="87"/>
        <v>124-Department of Retirement Systems</v>
      </c>
      <c r="L2917" s="18" t="str">
        <f t="shared" si="88"/>
        <v>124</v>
      </c>
      <c r="M2917" s="19"/>
      <c r="N2917" s="19"/>
    </row>
    <row r="2918" spans="1:14" ht="15" x14ac:dyDescent="0.25">
      <c r="A2918" s="54"/>
      <c r="B2918" s="36"/>
      <c r="C2918" s="37"/>
      <c r="D2918" s="37"/>
      <c r="E2918" s="38"/>
      <c r="F2918" s="37"/>
      <c r="G2918" s="39"/>
      <c r="H2918" s="40"/>
      <c r="J2918" s="17">
        <v>61</v>
      </c>
      <c r="K2918" s="17" t="str">
        <f t="shared" si="87"/>
        <v>124-Department of Retirement Systems</v>
      </c>
      <c r="L2918" s="18" t="str">
        <f t="shared" si="88"/>
        <v>124</v>
      </c>
      <c r="M2918" s="19"/>
      <c r="N2918" s="19"/>
    </row>
    <row r="2919" spans="1:14" x14ac:dyDescent="0.2">
      <c r="A2919" s="44" t="s">
        <v>80</v>
      </c>
      <c r="B2919" s="45">
        <v>270.42828281769425</v>
      </c>
      <c r="C2919" s="46">
        <v>0</v>
      </c>
      <c r="D2919" s="46">
        <v>-4</v>
      </c>
      <c r="E2919" s="47">
        <v>7</v>
      </c>
      <c r="F2919" s="46">
        <v>8</v>
      </c>
      <c r="G2919" s="48">
        <v>11</v>
      </c>
      <c r="H2919" s="49">
        <v>281.42828281769425</v>
      </c>
      <c r="J2919" s="17">
        <v>62</v>
      </c>
      <c r="K2919" s="17" t="str">
        <f t="shared" si="87"/>
        <v>124-Department of Retirement Systems</v>
      </c>
      <c r="L2919" s="18" t="str">
        <f t="shared" si="88"/>
        <v>124</v>
      </c>
      <c r="M2919" s="19"/>
      <c r="N2919" s="19"/>
    </row>
    <row r="2920" spans="1:14" ht="15" x14ac:dyDescent="0.25">
      <c r="A2920" s="54"/>
      <c r="B2920" s="36"/>
      <c r="C2920" s="37"/>
      <c r="D2920" s="37"/>
      <c r="E2920" s="38"/>
      <c r="F2920" s="37"/>
      <c r="G2920" s="39"/>
      <c r="H2920" s="40"/>
      <c r="J2920" s="17">
        <v>63</v>
      </c>
      <c r="K2920" s="17" t="str">
        <f t="shared" si="87"/>
        <v>124-Department of Retirement Systems</v>
      </c>
      <c r="L2920" s="18" t="str">
        <f t="shared" si="88"/>
        <v>124</v>
      </c>
      <c r="M2920" s="19"/>
      <c r="N2920" s="19"/>
    </row>
    <row r="2921" spans="1:14" ht="15" x14ac:dyDescent="0.25">
      <c r="A2921" s="54" t="s">
        <v>81</v>
      </c>
      <c r="B2921" s="36">
        <v>69.898610169539694</v>
      </c>
      <c r="C2921" s="37">
        <v>0</v>
      </c>
      <c r="D2921" s="37">
        <v>0</v>
      </c>
      <c r="E2921" s="38">
        <v>0</v>
      </c>
      <c r="F2921" s="37">
        <v>2</v>
      </c>
      <c r="G2921" s="39">
        <v>2</v>
      </c>
      <c r="H2921" s="40">
        <v>71.898610169539694</v>
      </c>
      <c r="J2921" s="17">
        <v>64</v>
      </c>
      <c r="K2921" s="17" t="str">
        <f t="shared" si="87"/>
        <v>124-Department of Retirement Systems</v>
      </c>
      <c r="L2921" s="18" t="str">
        <f t="shared" si="88"/>
        <v>124</v>
      </c>
      <c r="M2921" s="19"/>
      <c r="N2921" s="19"/>
    </row>
    <row r="2922" spans="1:14" ht="15" customHeight="1" x14ac:dyDescent="0.2">
      <c r="A2922" s="44" t="s">
        <v>82</v>
      </c>
      <c r="B2922" s="45">
        <v>69.898610169539694</v>
      </c>
      <c r="C2922" s="46">
        <v>0</v>
      </c>
      <c r="D2922" s="46">
        <v>0</v>
      </c>
      <c r="E2922" s="47">
        <v>0</v>
      </c>
      <c r="F2922" s="46">
        <v>2</v>
      </c>
      <c r="G2922" s="48">
        <v>2</v>
      </c>
      <c r="H2922" s="49">
        <v>71.898610169539694</v>
      </c>
      <c r="J2922" s="17">
        <v>65</v>
      </c>
      <c r="K2922" s="17" t="str">
        <f t="shared" si="87"/>
        <v>124-Department of Retirement Systems</v>
      </c>
      <c r="L2922" s="18" t="str">
        <f t="shared" si="88"/>
        <v>124</v>
      </c>
      <c r="M2922" s="19"/>
      <c r="N2922" s="19"/>
    </row>
    <row r="2923" spans="1:14" ht="15" x14ac:dyDescent="0.25">
      <c r="A2923" s="54"/>
      <c r="B2923" s="54"/>
      <c r="C2923" s="54"/>
      <c r="D2923" s="54"/>
      <c r="E2923" s="54"/>
      <c r="F2923" s="54"/>
      <c r="G2923" s="54"/>
      <c r="H2923" s="54"/>
      <c r="J2923" s="17">
        <v>66</v>
      </c>
      <c r="K2923" s="17" t="str">
        <f t="shared" si="87"/>
        <v>124-Department of Retirement Systems</v>
      </c>
      <c r="L2923" s="18" t="str">
        <f t="shared" si="88"/>
        <v>124</v>
      </c>
      <c r="M2923" s="19"/>
      <c r="N2923" s="19"/>
    </row>
    <row r="2924" spans="1:14" x14ac:dyDescent="0.2">
      <c r="A2924" s="58"/>
      <c r="B2924" s="39"/>
      <c r="C2924" s="51"/>
      <c r="D2924" s="51"/>
      <c r="E2924" s="52"/>
      <c r="F2924" s="51"/>
      <c r="G2924" s="39"/>
      <c r="H2924" s="53"/>
      <c r="J2924" s="17">
        <v>67</v>
      </c>
      <c r="K2924" s="17" t="str">
        <f t="shared" si="87"/>
        <v>124-Department of Retirement Systems</v>
      </c>
      <c r="L2924" s="18" t="str">
        <f t="shared" si="88"/>
        <v>124</v>
      </c>
      <c r="M2924" s="19"/>
      <c r="N2924" s="19"/>
    </row>
    <row r="2925" spans="1:14" ht="15" customHeight="1" x14ac:dyDescent="0.2">
      <c r="A2925" s="59" t="s">
        <v>83</v>
      </c>
      <c r="B2925" s="60">
        <v>4170.0266745219806</v>
      </c>
      <c r="C2925" s="61">
        <v>17</v>
      </c>
      <c r="D2925" s="61">
        <v>6</v>
      </c>
      <c r="E2925" s="62">
        <v>-34</v>
      </c>
      <c r="F2925" s="61">
        <v>425</v>
      </c>
      <c r="G2925" s="60">
        <v>414</v>
      </c>
      <c r="H2925" s="63">
        <v>4584.0266745219806</v>
      </c>
      <c r="J2925" s="17">
        <v>68</v>
      </c>
      <c r="K2925" s="17" t="str">
        <f t="shared" si="87"/>
        <v>124-Department of Retirement Systems</v>
      </c>
      <c r="L2925" s="18" t="str">
        <f t="shared" si="88"/>
        <v>124</v>
      </c>
      <c r="M2925" s="19"/>
      <c r="N2925" s="19"/>
    </row>
    <row r="2926" spans="1:14" ht="15" customHeight="1" x14ac:dyDescent="0.2">
      <c r="A2926" s="64"/>
      <c r="B2926" s="65"/>
      <c r="C2926" s="65"/>
      <c r="D2926" s="65"/>
      <c r="E2926" s="65"/>
      <c r="F2926" s="65"/>
      <c r="G2926" s="65"/>
      <c r="H2926" s="65"/>
      <c r="J2926" s="17">
        <v>1</v>
      </c>
      <c r="K2926" s="17" t="str">
        <f>IF(J2926=7,A2539,IF(J2926&gt;7,K2916,""))</f>
        <v/>
      </c>
      <c r="L2926" s="18" t="str">
        <f t="shared" si="88"/>
        <v/>
      </c>
      <c r="M2926" s="19"/>
      <c r="N2926" s="19"/>
    </row>
    <row r="2927" spans="1:14" x14ac:dyDescent="0.2">
      <c r="A2927" s="64"/>
      <c r="B2927" s="65"/>
      <c r="C2927" s="65"/>
      <c r="D2927" s="65"/>
      <c r="E2927" s="65"/>
      <c r="F2927" s="65"/>
      <c r="G2927" s="65"/>
      <c r="H2927" s="65"/>
      <c r="J2927" s="17">
        <v>2</v>
      </c>
      <c r="K2927" s="17" t="str">
        <f>IF(J2927=7,A2540,IF(J2927&gt;7,K2926,""))</f>
        <v/>
      </c>
      <c r="L2927" s="18" t="str">
        <f t="shared" si="88"/>
        <v/>
      </c>
      <c r="M2927" s="19"/>
      <c r="N2927" s="19"/>
    </row>
    <row r="2928" spans="1:14" ht="15" x14ac:dyDescent="0.25">
      <c r="A2928"/>
      <c r="B2928"/>
      <c r="C2928"/>
      <c r="D2928"/>
      <c r="E2928"/>
      <c r="F2928"/>
      <c r="G2928"/>
      <c r="H2928"/>
      <c r="J2928" s="17">
        <v>3</v>
      </c>
      <c r="K2928" s="17" t="str">
        <f>IF(J2928=7,A2541,IF(J2928&gt;7,K2927,""))</f>
        <v/>
      </c>
      <c r="L2928" s="18" t="str">
        <f t="shared" si="88"/>
        <v/>
      </c>
      <c r="M2928" s="19"/>
      <c r="N2928" s="19"/>
    </row>
    <row r="2929" spans="1:14" ht="15" x14ac:dyDescent="0.25">
      <c r="A2929"/>
      <c r="B2929"/>
      <c r="C2929"/>
      <c r="D2929"/>
      <c r="E2929"/>
      <c r="F2929"/>
      <c r="G2929"/>
      <c r="H2929"/>
      <c r="J2929" s="17">
        <v>4</v>
      </c>
      <c r="K2929" s="17" t="str">
        <f>IF(J2929=7,A2542,IF(J2929&gt;7,K2928,""))</f>
        <v/>
      </c>
      <c r="L2929" s="18" t="str">
        <f t="shared" si="88"/>
        <v/>
      </c>
      <c r="M2929" s="19"/>
      <c r="N2929" s="19"/>
    </row>
    <row r="2930" spans="1:14" ht="15.75" x14ac:dyDescent="0.25">
      <c r="A2930" s="21" t="s">
        <v>7</v>
      </c>
      <c r="B2930" s="22"/>
      <c r="C2930" s="22"/>
      <c r="D2930" s="22"/>
      <c r="E2930" s="22"/>
      <c r="F2930" s="22"/>
      <c r="G2930" s="22"/>
      <c r="H2930" s="22"/>
      <c r="J2930" s="17">
        <v>5</v>
      </c>
      <c r="K2930" s="17" t="str">
        <f>IF(J2930=7,A2543,IF(J2930&gt;7,K2929,""))</f>
        <v/>
      </c>
      <c r="L2930" s="18" t="str">
        <f t="shared" si="88"/>
        <v/>
      </c>
      <c r="M2930" s="19"/>
      <c r="N2930" s="19"/>
    </row>
    <row r="2931" spans="1:14" ht="15" x14ac:dyDescent="0.25">
      <c r="A2931" s="23" t="s">
        <v>8</v>
      </c>
      <c r="B2931" s="24"/>
      <c r="C2931" s="24"/>
      <c r="D2931" s="24"/>
      <c r="E2931" s="24"/>
      <c r="F2931" s="24"/>
      <c r="G2931" s="24"/>
      <c r="H2931" s="24"/>
      <c r="J2931" s="17">
        <v>6</v>
      </c>
      <c r="K2931" s="17" t="str">
        <f>IF(J2931=7,A2544,IF(J2931&gt;7,K2930,""))</f>
        <v/>
      </c>
      <c r="L2931" s="18" t="str">
        <f t="shared" si="88"/>
        <v/>
      </c>
      <c r="M2931" s="19"/>
      <c r="N2931" s="19"/>
    </row>
    <row r="2932" spans="1:14" ht="15" x14ac:dyDescent="0.25">
      <c r="A2932" s="25" t="s">
        <v>126</v>
      </c>
      <c r="B2932" s="22"/>
      <c r="C2932" s="22"/>
      <c r="D2932" s="22"/>
      <c r="E2932" s="22"/>
      <c r="F2932" s="22"/>
      <c r="G2932" s="22"/>
      <c r="H2932" s="22"/>
      <c r="J2932" s="17">
        <v>7</v>
      </c>
      <c r="K2932" s="17" t="str">
        <f>IF(J2932=7,A2932,IF(J2932&gt;7,K2931,""))</f>
        <v>126-State Investment Board</v>
      </c>
      <c r="L2932" s="18" t="str">
        <f t="shared" si="88"/>
        <v>126</v>
      </c>
      <c r="M2932" s="19"/>
      <c r="N2932" s="19"/>
    </row>
    <row r="2933" spans="1:14" ht="15" x14ac:dyDescent="0.25">
      <c r="A2933" s="25"/>
      <c r="B2933" s="22"/>
      <c r="C2933" s="22"/>
      <c r="D2933" s="22"/>
      <c r="E2933" s="22"/>
      <c r="F2933" s="22"/>
      <c r="G2933" s="22"/>
      <c r="H2933" s="22"/>
      <c r="J2933" s="17">
        <v>8</v>
      </c>
      <c r="K2933" s="17" t="str">
        <f t="shared" ref="K2933:K2993" si="89">IF(J2933=7,A2546,IF(J2933&gt;7,K2932,""))</f>
        <v>126-State Investment Board</v>
      </c>
      <c r="L2933" s="18" t="str">
        <f t="shared" si="88"/>
        <v>126</v>
      </c>
      <c r="M2933" s="19"/>
      <c r="N2933" s="19"/>
    </row>
    <row r="2934" spans="1:14" ht="15" x14ac:dyDescent="0.25">
      <c r="A2934" s="26"/>
      <c r="B2934" s="27"/>
      <c r="C2934" s="94" t="s">
        <v>10</v>
      </c>
      <c r="D2934" s="95"/>
      <c r="E2934" s="94" t="s">
        <v>11</v>
      </c>
      <c r="F2934" s="95"/>
      <c r="G2934" s="28"/>
      <c r="H2934" s="28"/>
      <c r="J2934" s="17">
        <v>9</v>
      </c>
      <c r="K2934" s="17" t="str">
        <f t="shared" si="89"/>
        <v>126-State Investment Board</v>
      </c>
      <c r="L2934" s="18" t="str">
        <f t="shared" si="88"/>
        <v>126</v>
      </c>
      <c r="M2934" s="19"/>
      <c r="N2934" s="19"/>
    </row>
    <row r="2935" spans="1:14" ht="24" x14ac:dyDescent="0.2">
      <c r="A2935" s="29" t="s">
        <v>12</v>
      </c>
      <c r="B2935" s="30" t="s">
        <v>13</v>
      </c>
      <c r="C2935" s="31" t="s">
        <v>14</v>
      </c>
      <c r="D2935" s="32" t="s">
        <v>15</v>
      </c>
      <c r="E2935" s="31" t="s">
        <v>14</v>
      </c>
      <c r="F2935" s="32" t="s">
        <v>15</v>
      </c>
      <c r="G2935" s="33" t="s">
        <v>16</v>
      </c>
      <c r="H2935" s="33" t="s">
        <v>17</v>
      </c>
      <c r="J2935" s="17">
        <v>10</v>
      </c>
      <c r="K2935" s="17" t="str">
        <f t="shared" si="89"/>
        <v>126-State Investment Board</v>
      </c>
      <c r="L2935" s="18" t="str">
        <f t="shared" si="88"/>
        <v>126</v>
      </c>
      <c r="M2935" s="19"/>
      <c r="N2935" s="19"/>
    </row>
    <row r="2936" spans="1:14" ht="15" x14ac:dyDescent="0.25">
      <c r="A2936" s="35" t="s">
        <v>20</v>
      </c>
      <c r="B2936" s="36">
        <v>52.40018317916271</v>
      </c>
      <c r="C2936" s="37">
        <v>0</v>
      </c>
      <c r="D2936" s="37">
        <v>0</v>
      </c>
      <c r="E2936" s="38">
        <v>0</v>
      </c>
      <c r="F2936" s="37">
        <v>0</v>
      </c>
      <c r="G2936" s="39">
        <v>0</v>
      </c>
      <c r="H2936" s="40">
        <v>52.40018317916271</v>
      </c>
      <c r="J2936" s="17">
        <v>11</v>
      </c>
      <c r="K2936" s="17" t="str">
        <f t="shared" si="89"/>
        <v>126-State Investment Board</v>
      </c>
      <c r="L2936" s="18" t="str">
        <f t="shared" si="88"/>
        <v>126</v>
      </c>
      <c r="M2936" s="19" t="s">
        <v>21</v>
      </c>
      <c r="N2936" s="19"/>
    </row>
    <row r="2937" spans="1:14" ht="15" x14ac:dyDescent="0.25">
      <c r="A2937" s="42" t="s">
        <v>22</v>
      </c>
      <c r="B2937" s="36">
        <v>16.421814503698137</v>
      </c>
      <c r="C2937" s="37">
        <v>0</v>
      </c>
      <c r="D2937" s="37">
        <v>0</v>
      </c>
      <c r="E2937" s="38">
        <v>0</v>
      </c>
      <c r="F2937" s="37">
        <v>0</v>
      </c>
      <c r="G2937" s="39">
        <v>0</v>
      </c>
      <c r="H2937" s="40">
        <v>16.421814503698137</v>
      </c>
      <c r="J2937" s="17">
        <v>12</v>
      </c>
      <c r="K2937" s="17" t="str">
        <f t="shared" si="89"/>
        <v>126-State Investment Board</v>
      </c>
      <c r="L2937" s="18" t="str">
        <f t="shared" si="88"/>
        <v>126</v>
      </c>
      <c r="M2937" s="19"/>
      <c r="N2937" s="19"/>
    </row>
    <row r="2938" spans="1:14" ht="15" x14ac:dyDescent="0.25">
      <c r="A2938" s="42" t="s">
        <v>23</v>
      </c>
      <c r="B2938" s="36">
        <v>176.3907908026855</v>
      </c>
      <c r="C2938" s="37">
        <v>2</v>
      </c>
      <c r="D2938" s="37">
        <v>-6</v>
      </c>
      <c r="E2938" s="38">
        <v>0</v>
      </c>
      <c r="F2938" s="37">
        <v>1</v>
      </c>
      <c r="G2938" s="39">
        <v>-3</v>
      </c>
      <c r="H2938" s="40">
        <v>173.3907908026855</v>
      </c>
      <c r="J2938" s="17">
        <v>13</v>
      </c>
      <c r="K2938" s="17" t="str">
        <f t="shared" si="89"/>
        <v>126-State Investment Board</v>
      </c>
      <c r="L2938" s="18" t="str">
        <f t="shared" si="88"/>
        <v>126</v>
      </c>
      <c r="M2938" s="19"/>
      <c r="N2938" s="19"/>
    </row>
    <row r="2939" spans="1:14" ht="15" x14ac:dyDescent="0.25">
      <c r="A2939" s="42" t="s">
        <v>24</v>
      </c>
      <c r="B2939" s="36">
        <v>923.04111045000002</v>
      </c>
      <c r="C2939" s="37">
        <v>1</v>
      </c>
      <c r="D2939" s="37">
        <v>0</v>
      </c>
      <c r="E2939" s="38">
        <v>0</v>
      </c>
      <c r="F2939" s="37">
        <v>4</v>
      </c>
      <c r="G2939" s="39">
        <v>5</v>
      </c>
      <c r="H2939" s="40">
        <v>928.04111045000002</v>
      </c>
      <c r="J2939" s="17">
        <v>14</v>
      </c>
      <c r="K2939" s="17" t="str">
        <f t="shared" si="89"/>
        <v>126-State Investment Board</v>
      </c>
      <c r="L2939" s="18" t="str">
        <f t="shared" si="88"/>
        <v>126</v>
      </c>
      <c r="M2939" s="19"/>
      <c r="N2939" s="19"/>
    </row>
    <row r="2940" spans="1:14" ht="15" x14ac:dyDescent="0.25">
      <c r="A2940" s="42" t="s">
        <v>25</v>
      </c>
      <c r="B2940" s="36">
        <v>0</v>
      </c>
      <c r="C2940" s="37">
        <v>0</v>
      </c>
      <c r="D2940" s="37">
        <v>0</v>
      </c>
      <c r="E2940" s="38">
        <v>0</v>
      </c>
      <c r="F2940" s="37">
        <v>0</v>
      </c>
      <c r="G2940" s="39">
        <v>0</v>
      </c>
      <c r="H2940" s="40">
        <v>0</v>
      </c>
      <c r="J2940" s="17">
        <v>15</v>
      </c>
      <c r="K2940" s="17" t="str">
        <f t="shared" si="89"/>
        <v>126-State Investment Board</v>
      </c>
      <c r="L2940" s="18" t="str">
        <f t="shared" si="88"/>
        <v>126</v>
      </c>
      <c r="M2940" s="19"/>
      <c r="N2940" s="19"/>
    </row>
    <row r="2941" spans="1:14" ht="15" x14ac:dyDescent="0.25">
      <c r="A2941" s="42" t="s">
        <v>26</v>
      </c>
      <c r="B2941" s="36">
        <v>66.687978763788408</v>
      </c>
      <c r="C2941" s="37">
        <v>4</v>
      </c>
      <c r="D2941" s="37">
        <v>4</v>
      </c>
      <c r="E2941" s="38">
        <v>0</v>
      </c>
      <c r="F2941" s="37">
        <v>0</v>
      </c>
      <c r="G2941" s="39">
        <v>8</v>
      </c>
      <c r="H2941" s="40">
        <v>74.687978763788408</v>
      </c>
      <c r="J2941" s="17">
        <v>16</v>
      </c>
      <c r="K2941" s="17" t="str">
        <f t="shared" si="89"/>
        <v>126-State Investment Board</v>
      </c>
      <c r="L2941" s="18" t="str">
        <f t="shared" si="88"/>
        <v>126</v>
      </c>
      <c r="M2941" s="19"/>
      <c r="N2941" s="19"/>
    </row>
    <row r="2942" spans="1:14" ht="15" x14ac:dyDescent="0.25">
      <c r="A2942" s="42" t="s">
        <v>27</v>
      </c>
      <c r="B2942" s="36">
        <v>2.0363682494967299</v>
      </c>
      <c r="C2942" s="37">
        <v>0</v>
      </c>
      <c r="D2942" s="37">
        <v>0</v>
      </c>
      <c r="E2942" s="38">
        <v>0</v>
      </c>
      <c r="F2942" s="37">
        <v>0</v>
      </c>
      <c r="G2942" s="39">
        <v>0</v>
      </c>
      <c r="H2942" s="40">
        <v>2.0363682494967299</v>
      </c>
      <c r="J2942" s="17">
        <v>17</v>
      </c>
      <c r="K2942" s="17" t="str">
        <f t="shared" si="89"/>
        <v>126-State Investment Board</v>
      </c>
      <c r="L2942" s="18" t="str">
        <f t="shared" si="88"/>
        <v>126</v>
      </c>
      <c r="M2942" s="19"/>
      <c r="N2942" s="19"/>
    </row>
    <row r="2943" spans="1:14" x14ac:dyDescent="0.2">
      <c r="A2943" s="43"/>
      <c r="B2943" s="36"/>
      <c r="C2943" s="37"/>
      <c r="D2943" s="37"/>
      <c r="E2943" s="38"/>
      <c r="F2943" s="37"/>
      <c r="G2943" s="39"/>
      <c r="H2943" s="40"/>
      <c r="J2943" s="17">
        <v>18</v>
      </c>
      <c r="K2943" s="17" t="str">
        <f t="shared" si="89"/>
        <v>126-State Investment Board</v>
      </c>
      <c r="L2943" s="18" t="str">
        <f t="shared" si="88"/>
        <v>126</v>
      </c>
      <c r="M2943" s="19"/>
      <c r="N2943" s="19"/>
    </row>
    <row r="2944" spans="1:14" x14ac:dyDescent="0.2">
      <c r="A2944" s="44"/>
      <c r="B2944" s="45">
        <v>1236.9782459488315</v>
      </c>
      <c r="C2944" s="46">
        <v>7</v>
      </c>
      <c r="D2944" s="46">
        <v>-2</v>
      </c>
      <c r="E2944" s="47">
        <v>0</v>
      </c>
      <c r="F2944" s="46">
        <v>5</v>
      </c>
      <c r="G2944" s="48">
        <v>10</v>
      </c>
      <c r="H2944" s="49">
        <v>1246.9782459488315</v>
      </c>
      <c r="J2944" s="17">
        <v>19</v>
      </c>
      <c r="K2944" s="17" t="str">
        <f t="shared" si="89"/>
        <v>126-State Investment Board</v>
      </c>
      <c r="L2944" s="18" t="str">
        <f t="shared" si="88"/>
        <v>126</v>
      </c>
      <c r="M2944" s="19"/>
      <c r="N2944" s="19"/>
    </row>
    <row r="2945" spans="1:14" x14ac:dyDescent="0.2">
      <c r="A2945" s="50"/>
      <c r="B2945" s="39"/>
      <c r="C2945" s="51"/>
      <c r="D2945" s="51"/>
      <c r="E2945" s="52"/>
      <c r="F2945" s="51"/>
      <c r="G2945" s="39"/>
      <c r="H2945" s="53"/>
      <c r="J2945" s="17">
        <v>20</v>
      </c>
      <c r="K2945" s="17" t="str">
        <f t="shared" si="89"/>
        <v>126-State Investment Board</v>
      </c>
      <c r="L2945" s="18" t="str">
        <f t="shared" si="88"/>
        <v>126</v>
      </c>
      <c r="M2945" s="19"/>
      <c r="N2945" s="19"/>
    </row>
    <row r="2946" spans="1:14" ht="15" x14ac:dyDescent="0.25">
      <c r="A2946" s="42" t="s">
        <v>28</v>
      </c>
      <c r="B2946" s="36">
        <v>47.569300366253493</v>
      </c>
      <c r="C2946" s="37">
        <v>0</v>
      </c>
      <c r="D2946" s="37">
        <v>0</v>
      </c>
      <c r="E2946" s="38">
        <v>-52</v>
      </c>
      <c r="F2946" s="37">
        <v>55</v>
      </c>
      <c r="G2946" s="39">
        <v>3</v>
      </c>
      <c r="H2946" s="40">
        <v>50.569300366253493</v>
      </c>
      <c r="J2946" s="17">
        <v>21</v>
      </c>
      <c r="K2946" s="17" t="str">
        <f t="shared" si="89"/>
        <v>126-State Investment Board</v>
      </c>
      <c r="L2946" s="18" t="str">
        <f t="shared" si="88"/>
        <v>126</v>
      </c>
      <c r="M2946" s="19"/>
      <c r="N2946" s="19"/>
    </row>
    <row r="2947" spans="1:14" ht="15" x14ac:dyDescent="0.25">
      <c r="A2947" s="42" t="s">
        <v>29</v>
      </c>
      <c r="B2947" s="36">
        <v>124.48077068698166</v>
      </c>
      <c r="C2947" s="37">
        <v>0</v>
      </c>
      <c r="D2947" s="37">
        <v>0</v>
      </c>
      <c r="E2947" s="38">
        <v>31</v>
      </c>
      <c r="F2947" s="37">
        <v>99</v>
      </c>
      <c r="G2947" s="39">
        <v>130</v>
      </c>
      <c r="H2947" s="40">
        <v>254.48077068698166</v>
      </c>
      <c r="J2947" s="17">
        <v>22</v>
      </c>
      <c r="K2947" s="17" t="str">
        <f t="shared" si="89"/>
        <v>126-State Investment Board</v>
      </c>
      <c r="L2947" s="18" t="str">
        <f t="shared" si="88"/>
        <v>126</v>
      </c>
      <c r="M2947" s="19"/>
      <c r="N2947" s="19"/>
    </row>
    <row r="2948" spans="1:14" ht="15" x14ac:dyDescent="0.25">
      <c r="A2948" s="42" t="s">
        <v>30</v>
      </c>
      <c r="B2948" s="36">
        <v>110.11414830069452</v>
      </c>
      <c r="C2948" s="37">
        <v>0</v>
      </c>
      <c r="D2948" s="37">
        <v>0</v>
      </c>
      <c r="E2948" s="38">
        <v>0</v>
      </c>
      <c r="F2948" s="37">
        <v>1</v>
      </c>
      <c r="G2948" s="39">
        <v>1</v>
      </c>
      <c r="H2948" s="40">
        <v>111.11414830069452</v>
      </c>
      <c r="J2948" s="17">
        <v>23</v>
      </c>
      <c r="K2948" s="17" t="str">
        <f t="shared" si="89"/>
        <v>126-State Investment Board</v>
      </c>
      <c r="L2948" s="18" t="str">
        <f t="shared" si="88"/>
        <v>126</v>
      </c>
      <c r="M2948" s="19"/>
      <c r="N2948" s="19"/>
    </row>
    <row r="2949" spans="1:14" ht="15" x14ac:dyDescent="0.25">
      <c r="A2949" s="54"/>
      <c r="B2949" s="36"/>
      <c r="C2949" s="37"/>
      <c r="D2949" s="37"/>
      <c r="E2949" s="38"/>
      <c r="F2949" s="37"/>
      <c r="G2949" s="39"/>
      <c r="H2949" s="40"/>
      <c r="J2949" s="17">
        <v>24</v>
      </c>
      <c r="K2949" s="17" t="str">
        <f t="shared" si="89"/>
        <v>126-State Investment Board</v>
      </c>
      <c r="L2949" s="18" t="str">
        <f t="shared" si="88"/>
        <v>126</v>
      </c>
      <c r="M2949" s="19"/>
      <c r="N2949" s="19"/>
    </row>
    <row r="2950" spans="1:14" ht="15" customHeight="1" x14ac:dyDescent="0.2">
      <c r="A2950" s="44" t="s">
        <v>31</v>
      </c>
      <c r="B2950" s="45">
        <v>282.16421935392964</v>
      </c>
      <c r="C2950" s="46">
        <v>0</v>
      </c>
      <c r="D2950" s="46">
        <v>0</v>
      </c>
      <c r="E2950" s="46">
        <v>-21</v>
      </c>
      <c r="F2950" s="46">
        <v>155</v>
      </c>
      <c r="G2950" s="46">
        <v>134</v>
      </c>
      <c r="H2950" s="49">
        <v>416.1642193539297</v>
      </c>
      <c r="J2950" s="17">
        <v>25</v>
      </c>
      <c r="K2950" s="17" t="str">
        <f t="shared" si="89"/>
        <v>126-State Investment Board</v>
      </c>
      <c r="L2950" s="18" t="str">
        <f t="shared" si="88"/>
        <v>126</v>
      </c>
      <c r="M2950" s="19"/>
      <c r="N2950" s="19"/>
    </row>
    <row r="2951" spans="1:14" ht="15" x14ac:dyDescent="0.25">
      <c r="A2951" s="54"/>
      <c r="B2951" s="36"/>
      <c r="C2951" s="37"/>
      <c r="D2951" s="37"/>
      <c r="E2951" s="38"/>
      <c r="F2951" s="37"/>
      <c r="G2951" s="39"/>
      <c r="H2951" s="40"/>
      <c r="J2951" s="17">
        <v>26</v>
      </c>
      <c r="K2951" s="17" t="str">
        <f t="shared" si="89"/>
        <v>126-State Investment Board</v>
      </c>
      <c r="L2951" s="18" t="str">
        <f t="shared" si="88"/>
        <v>126</v>
      </c>
      <c r="M2951" s="19"/>
      <c r="N2951" s="19"/>
    </row>
    <row r="2952" spans="1:14" ht="15" x14ac:dyDescent="0.25">
      <c r="A2952" s="54" t="s">
        <v>32</v>
      </c>
      <c r="B2952" s="36">
        <v>3.6444398964768872</v>
      </c>
      <c r="C2952" s="37">
        <v>0</v>
      </c>
      <c r="D2952" s="37">
        <v>0</v>
      </c>
      <c r="E2952" s="38">
        <v>0</v>
      </c>
      <c r="F2952" s="37">
        <v>0</v>
      </c>
      <c r="G2952" s="39">
        <v>0</v>
      </c>
      <c r="H2952" s="40">
        <v>3.6444398964768872</v>
      </c>
      <c r="J2952" s="17">
        <v>27</v>
      </c>
      <c r="K2952" s="17" t="str">
        <f t="shared" si="89"/>
        <v>126-State Investment Board</v>
      </c>
      <c r="L2952" s="18" t="str">
        <f t="shared" si="88"/>
        <v>126</v>
      </c>
      <c r="M2952" s="19" t="s">
        <v>33</v>
      </c>
      <c r="N2952" s="19"/>
    </row>
    <row r="2953" spans="1:14" ht="15" x14ac:dyDescent="0.25">
      <c r="A2953" s="54" t="s">
        <v>34</v>
      </c>
      <c r="B2953" s="36">
        <v>16.427766194672898</v>
      </c>
      <c r="C2953" s="37">
        <v>0</v>
      </c>
      <c r="D2953" s="37">
        <v>0</v>
      </c>
      <c r="E2953" s="38">
        <v>0</v>
      </c>
      <c r="F2953" s="37">
        <v>0</v>
      </c>
      <c r="G2953" s="39">
        <v>0</v>
      </c>
      <c r="H2953" s="40">
        <v>16.427766194672898</v>
      </c>
      <c r="J2953" s="17">
        <v>28</v>
      </c>
      <c r="K2953" s="17" t="str">
        <f t="shared" si="89"/>
        <v>126-State Investment Board</v>
      </c>
      <c r="L2953" s="18" t="str">
        <f t="shared" si="88"/>
        <v>126</v>
      </c>
      <c r="M2953" s="19" t="s">
        <v>35</v>
      </c>
      <c r="N2953" s="19"/>
    </row>
    <row r="2954" spans="1:14" ht="15" x14ac:dyDescent="0.25">
      <c r="A2954" s="54" t="s">
        <v>36</v>
      </c>
      <c r="B2954" s="36">
        <v>5.7825503012317867</v>
      </c>
      <c r="C2954" s="37">
        <v>0</v>
      </c>
      <c r="D2954" s="37">
        <v>0</v>
      </c>
      <c r="E2954" s="38">
        <v>0</v>
      </c>
      <c r="F2954" s="37">
        <v>0</v>
      </c>
      <c r="G2954" s="39">
        <v>0</v>
      </c>
      <c r="H2954" s="40">
        <v>5.7825503012317867</v>
      </c>
      <c r="J2954" s="17">
        <v>29</v>
      </c>
      <c r="K2954" s="17" t="str">
        <f t="shared" si="89"/>
        <v>126-State Investment Board</v>
      </c>
      <c r="L2954" s="18" t="str">
        <f t="shared" si="88"/>
        <v>126</v>
      </c>
      <c r="M2954" s="19" t="s">
        <v>37</v>
      </c>
      <c r="N2954" s="19"/>
    </row>
    <row r="2955" spans="1:14" ht="15" x14ac:dyDescent="0.25">
      <c r="A2955" s="54" t="s">
        <v>38</v>
      </c>
      <c r="B2955" s="36">
        <v>0</v>
      </c>
      <c r="C2955" s="37">
        <v>0</v>
      </c>
      <c r="D2955" s="37">
        <v>0</v>
      </c>
      <c r="E2955" s="38">
        <v>0</v>
      </c>
      <c r="F2955" s="37">
        <v>0</v>
      </c>
      <c r="G2955" s="39">
        <v>0</v>
      </c>
      <c r="H2955" s="40">
        <v>0</v>
      </c>
      <c r="J2955" s="17">
        <v>30</v>
      </c>
      <c r="K2955" s="17" t="str">
        <f t="shared" si="89"/>
        <v>126-State Investment Board</v>
      </c>
      <c r="L2955" s="18" t="str">
        <f t="shared" si="88"/>
        <v>126</v>
      </c>
      <c r="M2955" s="19" t="s">
        <v>39</v>
      </c>
      <c r="N2955" s="19"/>
    </row>
    <row r="2956" spans="1:14" ht="15" x14ac:dyDescent="0.25">
      <c r="A2956" s="54" t="s">
        <v>40</v>
      </c>
      <c r="B2956" s="36">
        <v>145.4136346227499</v>
      </c>
      <c r="C2956" s="37">
        <v>7</v>
      </c>
      <c r="D2956" s="37">
        <v>8</v>
      </c>
      <c r="E2956" s="38">
        <v>0</v>
      </c>
      <c r="F2956" s="37">
        <v>0</v>
      </c>
      <c r="G2956" s="39">
        <v>15</v>
      </c>
      <c r="H2956" s="40">
        <v>160.4136346227499</v>
      </c>
      <c r="J2956" s="17">
        <v>31</v>
      </c>
      <c r="K2956" s="17" t="str">
        <f t="shared" si="89"/>
        <v>126-State Investment Board</v>
      </c>
      <c r="L2956" s="18" t="str">
        <f t="shared" si="88"/>
        <v>126</v>
      </c>
      <c r="M2956" s="19" t="s">
        <v>41</v>
      </c>
      <c r="N2956" s="19"/>
    </row>
    <row r="2957" spans="1:14" ht="15" x14ac:dyDescent="0.25">
      <c r="A2957" s="54" t="s">
        <v>42</v>
      </c>
      <c r="B2957" s="36">
        <v>21.574148215420159</v>
      </c>
      <c r="C2957" s="37">
        <v>0</v>
      </c>
      <c r="D2957" s="37">
        <v>0</v>
      </c>
      <c r="E2957" s="38">
        <v>-11</v>
      </c>
      <c r="F2957" s="37">
        <v>-11</v>
      </c>
      <c r="G2957" s="39">
        <v>-22</v>
      </c>
      <c r="H2957" s="40">
        <v>-0.42585178457984085</v>
      </c>
      <c r="J2957" s="17">
        <v>32</v>
      </c>
      <c r="K2957" s="17" t="str">
        <f t="shared" si="89"/>
        <v>126-State Investment Board</v>
      </c>
      <c r="L2957" s="18" t="str">
        <f t="shared" si="88"/>
        <v>126</v>
      </c>
      <c r="M2957" s="19" t="s">
        <v>43</v>
      </c>
      <c r="N2957" s="19"/>
    </row>
    <row r="2958" spans="1:14" ht="15" x14ac:dyDescent="0.25">
      <c r="A2958" s="54" t="s">
        <v>44</v>
      </c>
      <c r="B2958" s="36">
        <v>83.608117347055611</v>
      </c>
      <c r="C2958" s="37">
        <v>0</v>
      </c>
      <c r="D2958" s="37">
        <v>0</v>
      </c>
      <c r="E2958" s="38">
        <v>0</v>
      </c>
      <c r="F2958" s="37">
        <v>0</v>
      </c>
      <c r="G2958" s="39">
        <v>0</v>
      </c>
      <c r="H2958" s="40">
        <v>83.608117347055611</v>
      </c>
      <c r="J2958" s="17">
        <v>33</v>
      </c>
      <c r="K2958" s="17" t="str">
        <f t="shared" si="89"/>
        <v>126-State Investment Board</v>
      </c>
      <c r="L2958" s="18" t="str">
        <f t="shared" si="88"/>
        <v>126</v>
      </c>
      <c r="M2958" s="19" t="s">
        <v>45</v>
      </c>
      <c r="N2958" s="19"/>
    </row>
    <row r="2959" spans="1:14" ht="15" x14ac:dyDescent="0.25">
      <c r="A2959" s="54" t="s">
        <v>46</v>
      </c>
      <c r="B2959" s="36">
        <v>0</v>
      </c>
      <c r="C2959" s="37">
        <v>0</v>
      </c>
      <c r="D2959" s="37">
        <v>0</v>
      </c>
      <c r="E2959" s="38">
        <v>0</v>
      </c>
      <c r="F2959" s="37">
        <v>0</v>
      </c>
      <c r="G2959" s="39">
        <v>0</v>
      </c>
      <c r="H2959" s="40">
        <v>0</v>
      </c>
      <c r="J2959" s="17">
        <v>34</v>
      </c>
      <c r="K2959" s="17" t="str">
        <f t="shared" si="89"/>
        <v>126-State Investment Board</v>
      </c>
      <c r="L2959" s="18" t="str">
        <f t="shared" si="88"/>
        <v>126</v>
      </c>
      <c r="M2959" s="19" t="s">
        <v>47</v>
      </c>
      <c r="N2959" s="19"/>
    </row>
    <row r="2960" spans="1:14" ht="15" customHeight="1" x14ac:dyDescent="0.25">
      <c r="A2960" s="54" t="s">
        <v>48</v>
      </c>
      <c r="B2960" s="36">
        <v>0</v>
      </c>
      <c r="C2960" s="37">
        <v>0</v>
      </c>
      <c r="D2960" s="37">
        <v>0</v>
      </c>
      <c r="E2960" s="38">
        <v>1</v>
      </c>
      <c r="F2960" s="37">
        <v>1</v>
      </c>
      <c r="G2960" s="39">
        <v>2</v>
      </c>
      <c r="H2960" s="40">
        <v>2</v>
      </c>
      <c r="J2960" s="17">
        <v>35</v>
      </c>
      <c r="K2960" s="17" t="str">
        <f t="shared" si="89"/>
        <v>126-State Investment Board</v>
      </c>
      <c r="L2960" s="18" t="str">
        <f t="shared" si="88"/>
        <v>126</v>
      </c>
      <c r="M2960" s="56" t="s">
        <v>49</v>
      </c>
      <c r="N2960" s="19"/>
    </row>
    <row r="2961" spans="1:14" ht="15" x14ac:dyDescent="0.25">
      <c r="A2961" s="54" t="s">
        <v>50</v>
      </c>
      <c r="B2961" s="36">
        <v>32.213882462408264</v>
      </c>
      <c r="C2961" s="37">
        <v>0</v>
      </c>
      <c r="D2961" s="37">
        <v>0</v>
      </c>
      <c r="E2961" s="38">
        <v>0</v>
      </c>
      <c r="F2961" s="37">
        <v>0</v>
      </c>
      <c r="G2961" s="39">
        <v>0</v>
      </c>
      <c r="H2961" s="40">
        <v>32.213882462408264</v>
      </c>
      <c r="J2961" s="17">
        <v>36</v>
      </c>
      <c r="K2961" s="17" t="str">
        <f t="shared" si="89"/>
        <v>126-State Investment Board</v>
      </c>
      <c r="L2961" s="18" t="str">
        <f t="shared" si="88"/>
        <v>126</v>
      </c>
      <c r="M2961" s="19" t="s">
        <v>51</v>
      </c>
      <c r="N2961" s="19"/>
    </row>
    <row r="2962" spans="1:14" ht="15" customHeight="1" x14ac:dyDescent="0.25">
      <c r="A2962" s="54" t="s">
        <v>52</v>
      </c>
      <c r="B2962" s="36">
        <v>0</v>
      </c>
      <c r="C2962" s="37">
        <v>0</v>
      </c>
      <c r="D2962" s="37">
        <v>0</v>
      </c>
      <c r="E2962" s="38">
        <v>2</v>
      </c>
      <c r="F2962" s="37">
        <v>2</v>
      </c>
      <c r="G2962" s="39">
        <v>4</v>
      </c>
      <c r="H2962" s="40">
        <v>4</v>
      </c>
      <c r="J2962" s="17">
        <v>37</v>
      </c>
      <c r="K2962" s="17" t="str">
        <f t="shared" si="89"/>
        <v>126-State Investment Board</v>
      </c>
      <c r="L2962" s="18" t="str">
        <f t="shared" si="88"/>
        <v>126</v>
      </c>
      <c r="M2962" s="56" t="s">
        <v>53</v>
      </c>
      <c r="N2962" s="19"/>
    </row>
    <row r="2963" spans="1:14" ht="15" x14ac:dyDescent="0.25">
      <c r="A2963" s="54" t="s">
        <v>54</v>
      </c>
      <c r="B2963" s="36">
        <v>88.634924315848664</v>
      </c>
      <c r="C2963" s="37">
        <v>0</v>
      </c>
      <c r="D2963" s="37">
        <v>0</v>
      </c>
      <c r="E2963" s="38">
        <v>0</v>
      </c>
      <c r="F2963" s="37">
        <v>0</v>
      </c>
      <c r="G2963" s="39">
        <v>0</v>
      </c>
      <c r="H2963" s="40">
        <v>88.634924315848664</v>
      </c>
      <c r="J2963" s="17">
        <v>38</v>
      </c>
      <c r="K2963" s="17" t="str">
        <f t="shared" si="89"/>
        <v>126-State Investment Board</v>
      </c>
      <c r="L2963" s="18" t="str">
        <f t="shared" si="88"/>
        <v>126</v>
      </c>
      <c r="M2963" s="19" t="s">
        <v>55</v>
      </c>
      <c r="N2963" s="19"/>
    </row>
    <row r="2964" spans="1:14" ht="15" x14ac:dyDescent="0.25">
      <c r="A2964" s="54" t="s">
        <v>56</v>
      </c>
      <c r="B2964" s="36">
        <v>0</v>
      </c>
      <c r="C2964" s="37">
        <v>0</v>
      </c>
      <c r="D2964" s="37">
        <v>0</v>
      </c>
      <c r="E2964" s="38">
        <v>0</v>
      </c>
      <c r="F2964" s="37">
        <v>0</v>
      </c>
      <c r="G2964" s="39">
        <v>0</v>
      </c>
      <c r="H2964" s="40">
        <v>0</v>
      </c>
      <c r="J2964" s="17">
        <v>39</v>
      </c>
      <c r="K2964" s="17" t="str">
        <f t="shared" si="89"/>
        <v>126-State Investment Board</v>
      </c>
      <c r="L2964" s="18" t="str">
        <f t="shared" si="88"/>
        <v>126</v>
      </c>
      <c r="M2964" s="19" t="s">
        <v>57</v>
      </c>
      <c r="N2964" s="19"/>
    </row>
    <row r="2965" spans="1:14" ht="15" x14ac:dyDescent="0.25">
      <c r="A2965" s="54" t="s">
        <v>58</v>
      </c>
      <c r="B2965" s="36">
        <v>214.93652687179022</v>
      </c>
      <c r="C2965" s="37">
        <v>0</v>
      </c>
      <c r="D2965" s="37">
        <v>0</v>
      </c>
      <c r="E2965" s="38">
        <v>7</v>
      </c>
      <c r="F2965" s="37">
        <v>11</v>
      </c>
      <c r="G2965" s="39">
        <v>18</v>
      </c>
      <c r="H2965" s="40">
        <v>232.93652687179022</v>
      </c>
      <c r="J2965" s="17">
        <v>40</v>
      </c>
      <c r="K2965" s="17" t="str">
        <f t="shared" si="89"/>
        <v>126-State Investment Board</v>
      </c>
      <c r="L2965" s="18" t="str">
        <f t="shared" si="88"/>
        <v>126</v>
      </c>
      <c r="M2965" s="19" t="s">
        <v>59</v>
      </c>
      <c r="N2965" s="19"/>
    </row>
    <row r="2966" spans="1:14" ht="15" x14ac:dyDescent="0.25">
      <c r="A2966" s="54" t="s">
        <v>60</v>
      </c>
      <c r="B2966" s="36">
        <v>0</v>
      </c>
      <c r="C2966" s="37">
        <v>0</v>
      </c>
      <c r="D2966" s="37">
        <v>0</v>
      </c>
      <c r="E2966" s="38">
        <v>2</v>
      </c>
      <c r="F2966" s="37">
        <v>2</v>
      </c>
      <c r="G2966" s="39">
        <v>4</v>
      </c>
      <c r="H2966" s="40">
        <v>4</v>
      </c>
      <c r="J2966" s="17">
        <v>41</v>
      </c>
      <c r="K2966" s="17" t="str">
        <f t="shared" si="89"/>
        <v>126-State Investment Board</v>
      </c>
      <c r="L2966" s="18" t="str">
        <f t="shared" si="88"/>
        <v>126</v>
      </c>
      <c r="M2966" s="56" t="s">
        <v>61</v>
      </c>
      <c r="N2966" s="19"/>
    </row>
    <row r="2967" spans="1:14" ht="15" x14ac:dyDescent="0.25">
      <c r="A2967" s="54" t="s">
        <v>62</v>
      </c>
      <c r="B2967" s="36">
        <v>0</v>
      </c>
      <c r="C2967" s="37">
        <v>0</v>
      </c>
      <c r="D2967" s="37">
        <v>0</v>
      </c>
      <c r="E2967" s="38">
        <v>7</v>
      </c>
      <c r="F2967" s="37">
        <v>8</v>
      </c>
      <c r="G2967" s="39">
        <v>15</v>
      </c>
      <c r="H2967" s="40">
        <v>15</v>
      </c>
      <c r="J2967" s="17">
        <v>42</v>
      </c>
      <c r="K2967" s="17" t="str">
        <f t="shared" si="89"/>
        <v>126-State Investment Board</v>
      </c>
      <c r="L2967" s="18" t="str">
        <f t="shared" si="88"/>
        <v>126</v>
      </c>
      <c r="M2967" s="56" t="s">
        <v>63</v>
      </c>
      <c r="N2967" s="19"/>
    </row>
    <row r="2968" spans="1:14" ht="15" customHeight="1" x14ac:dyDescent="0.2">
      <c r="A2968" s="43"/>
      <c r="B2968" s="36"/>
      <c r="C2968" s="37"/>
      <c r="D2968" s="37"/>
      <c r="E2968" s="38"/>
      <c r="F2968" s="37"/>
      <c r="G2968" s="39"/>
      <c r="H2968" s="40"/>
      <c r="J2968" s="17">
        <v>43</v>
      </c>
      <c r="K2968" s="17" t="str">
        <f t="shared" si="89"/>
        <v>126-State Investment Board</v>
      </c>
      <c r="L2968" s="18" t="str">
        <f t="shared" si="88"/>
        <v>126</v>
      </c>
      <c r="M2968" s="19"/>
      <c r="N2968" s="19"/>
    </row>
    <row r="2969" spans="1:14" x14ac:dyDescent="0.2">
      <c r="A2969" s="44" t="s">
        <v>64</v>
      </c>
      <c r="B2969" s="45">
        <v>612.23599022765438</v>
      </c>
      <c r="C2969" s="46">
        <v>7</v>
      </c>
      <c r="D2969" s="46">
        <v>8</v>
      </c>
      <c r="E2969" s="47">
        <v>8</v>
      </c>
      <c r="F2969" s="46">
        <v>13</v>
      </c>
      <c r="G2969" s="48">
        <v>36</v>
      </c>
      <c r="H2969" s="49">
        <v>648.23599022765438</v>
      </c>
      <c r="J2969" s="17">
        <v>44</v>
      </c>
      <c r="K2969" s="17" t="str">
        <f t="shared" si="89"/>
        <v>126-State Investment Board</v>
      </c>
      <c r="L2969" s="18" t="str">
        <f t="shared" si="88"/>
        <v>126</v>
      </c>
      <c r="M2969" s="19"/>
      <c r="N2969" s="19"/>
    </row>
    <row r="2970" spans="1:14" x14ac:dyDescent="0.2">
      <c r="A2970" s="57"/>
      <c r="B2970" s="39"/>
      <c r="C2970" s="51"/>
      <c r="D2970" s="51"/>
      <c r="E2970" s="52"/>
      <c r="F2970" s="51"/>
      <c r="G2970" s="39"/>
      <c r="H2970" s="53"/>
      <c r="J2970" s="17">
        <v>45</v>
      </c>
      <c r="K2970" s="17" t="str">
        <f t="shared" si="89"/>
        <v>126-State Investment Board</v>
      </c>
      <c r="L2970" s="18" t="str">
        <f t="shared" si="88"/>
        <v>126</v>
      </c>
      <c r="M2970" s="19"/>
      <c r="N2970" s="19"/>
    </row>
    <row r="2971" spans="1:14" ht="15" x14ac:dyDescent="0.25">
      <c r="A2971" s="54" t="s">
        <v>65</v>
      </c>
      <c r="B2971" s="36">
        <v>0.70490264791628898</v>
      </c>
      <c r="C2971" s="37">
        <v>0</v>
      </c>
      <c r="D2971" s="37">
        <v>0</v>
      </c>
      <c r="E2971" s="38">
        <v>0</v>
      </c>
      <c r="F2971" s="37">
        <v>0</v>
      </c>
      <c r="G2971" s="39">
        <v>0</v>
      </c>
      <c r="H2971" s="40">
        <v>0.70490264791628898</v>
      </c>
      <c r="J2971" s="17">
        <v>46</v>
      </c>
      <c r="K2971" s="17" t="str">
        <f t="shared" si="89"/>
        <v>126-State Investment Board</v>
      </c>
      <c r="L2971" s="18" t="str">
        <f t="shared" si="88"/>
        <v>126</v>
      </c>
      <c r="M2971" s="19"/>
      <c r="N2971" s="19"/>
    </row>
    <row r="2972" spans="1:14" ht="15" x14ac:dyDescent="0.25">
      <c r="A2972" s="54" t="s">
        <v>66</v>
      </c>
      <c r="B2972" s="36">
        <v>0</v>
      </c>
      <c r="C2972" s="37">
        <v>0</v>
      </c>
      <c r="D2972" s="37">
        <v>0</v>
      </c>
      <c r="E2972" s="38">
        <v>0</v>
      </c>
      <c r="F2972" s="37">
        <v>0</v>
      </c>
      <c r="G2972" s="39">
        <v>0</v>
      </c>
      <c r="H2972" s="40">
        <v>0</v>
      </c>
      <c r="J2972" s="17">
        <v>47</v>
      </c>
      <c r="K2972" s="17" t="str">
        <f t="shared" si="89"/>
        <v>126-State Investment Board</v>
      </c>
      <c r="L2972" s="18" t="str">
        <f t="shared" si="88"/>
        <v>126</v>
      </c>
      <c r="M2972" s="19"/>
      <c r="N2972" s="19"/>
    </row>
    <row r="2973" spans="1:14" ht="15" x14ac:dyDescent="0.25">
      <c r="A2973" s="54" t="s">
        <v>67</v>
      </c>
      <c r="B2973" s="36">
        <v>0</v>
      </c>
      <c r="C2973" s="37">
        <v>0</v>
      </c>
      <c r="D2973" s="37">
        <v>0</v>
      </c>
      <c r="E2973" s="38">
        <v>0</v>
      </c>
      <c r="F2973" s="37">
        <v>0</v>
      </c>
      <c r="G2973" s="39">
        <v>0</v>
      </c>
      <c r="H2973" s="40">
        <v>0</v>
      </c>
      <c r="J2973" s="17">
        <v>48</v>
      </c>
      <c r="K2973" s="17" t="str">
        <f t="shared" si="89"/>
        <v>126-State Investment Board</v>
      </c>
      <c r="L2973" s="18" t="str">
        <f t="shared" si="88"/>
        <v>126</v>
      </c>
      <c r="M2973" s="19"/>
      <c r="N2973" s="19"/>
    </row>
    <row r="2974" spans="1:14" ht="15" customHeight="1" x14ac:dyDescent="0.25">
      <c r="A2974" s="54" t="s">
        <v>68</v>
      </c>
      <c r="B2974" s="36">
        <v>1.7135003054367746</v>
      </c>
      <c r="C2974" s="37">
        <v>0</v>
      </c>
      <c r="D2974" s="37">
        <v>0</v>
      </c>
      <c r="E2974" s="38">
        <v>0</v>
      </c>
      <c r="F2974" s="37">
        <v>0</v>
      </c>
      <c r="G2974" s="39">
        <v>0</v>
      </c>
      <c r="H2974" s="40">
        <v>1.7135003054367746</v>
      </c>
      <c r="J2974" s="17">
        <v>49</v>
      </c>
      <c r="K2974" s="17" t="str">
        <f t="shared" si="89"/>
        <v>126-State Investment Board</v>
      </c>
      <c r="L2974" s="18" t="str">
        <f t="shared" si="88"/>
        <v>126</v>
      </c>
      <c r="M2974" s="19"/>
      <c r="N2974" s="19"/>
    </row>
    <row r="2975" spans="1:14" ht="15" x14ac:dyDescent="0.25">
      <c r="A2975" s="54" t="s">
        <v>69</v>
      </c>
      <c r="B2975" s="36">
        <v>0</v>
      </c>
      <c r="C2975" s="37">
        <v>0</v>
      </c>
      <c r="D2975" s="37">
        <v>0</v>
      </c>
      <c r="E2975" s="38">
        <v>0</v>
      </c>
      <c r="F2975" s="37">
        <v>0</v>
      </c>
      <c r="G2975" s="39">
        <v>0</v>
      </c>
      <c r="H2975" s="40">
        <v>0</v>
      </c>
      <c r="J2975" s="17">
        <v>50</v>
      </c>
      <c r="K2975" s="17" t="str">
        <f t="shared" si="89"/>
        <v>126-State Investment Board</v>
      </c>
      <c r="L2975" s="18" t="str">
        <f t="shared" si="88"/>
        <v>126</v>
      </c>
      <c r="M2975" s="19"/>
      <c r="N2975" s="19"/>
    </row>
    <row r="2976" spans="1:14" ht="15" x14ac:dyDescent="0.25">
      <c r="A2976" s="54" t="s">
        <v>70</v>
      </c>
      <c r="B2976" s="36">
        <v>9.1052499179233966</v>
      </c>
      <c r="C2976" s="37">
        <v>0</v>
      </c>
      <c r="D2976" s="37">
        <v>0</v>
      </c>
      <c r="E2976" s="38">
        <v>0</v>
      </c>
      <c r="F2976" s="37">
        <v>0</v>
      </c>
      <c r="G2976" s="39">
        <v>0</v>
      </c>
      <c r="H2976" s="40">
        <v>9.1052499179233966</v>
      </c>
      <c r="J2976" s="17">
        <v>51</v>
      </c>
      <c r="K2976" s="17" t="str">
        <f t="shared" si="89"/>
        <v>126-State Investment Board</v>
      </c>
      <c r="L2976" s="18" t="str">
        <f t="shared" si="88"/>
        <v>126</v>
      </c>
      <c r="M2976" s="19"/>
      <c r="N2976" s="19"/>
    </row>
    <row r="2977" spans="1:14" ht="15" x14ac:dyDescent="0.25">
      <c r="A2977" s="54" t="s">
        <v>71</v>
      </c>
      <c r="B2977" s="36">
        <v>1.4375E-15</v>
      </c>
      <c r="C2977" s="37">
        <v>0</v>
      </c>
      <c r="D2977" s="37">
        <v>0</v>
      </c>
      <c r="E2977" s="38">
        <v>0</v>
      </c>
      <c r="F2977" s="37">
        <v>0</v>
      </c>
      <c r="G2977" s="39">
        <v>0</v>
      </c>
      <c r="H2977" s="40">
        <v>1.4375E-15</v>
      </c>
      <c r="J2977" s="17">
        <v>52</v>
      </c>
      <c r="K2977" s="17" t="str">
        <f t="shared" si="89"/>
        <v>126-State Investment Board</v>
      </c>
      <c r="L2977" s="18" t="str">
        <f t="shared" si="88"/>
        <v>126</v>
      </c>
      <c r="M2977" s="19"/>
      <c r="N2977" s="19"/>
    </row>
    <row r="2978" spans="1:14" ht="15" customHeight="1" x14ac:dyDescent="0.25">
      <c r="A2978" s="54" t="s">
        <v>72</v>
      </c>
      <c r="B2978" s="36">
        <v>1.9218081857055589</v>
      </c>
      <c r="C2978" s="37">
        <v>0</v>
      </c>
      <c r="D2978" s="37">
        <v>0</v>
      </c>
      <c r="E2978" s="38">
        <v>0</v>
      </c>
      <c r="F2978" s="37">
        <v>0</v>
      </c>
      <c r="G2978" s="39">
        <v>0</v>
      </c>
      <c r="H2978" s="40">
        <v>1.9218081857055589</v>
      </c>
      <c r="J2978" s="17">
        <v>53</v>
      </c>
      <c r="K2978" s="17" t="str">
        <f t="shared" si="89"/>
        <v>126-State Investment Board</v>
      </c>
      <c r="L2978" s="18" t="str">
        <f t="shared" si="88"/>
        <v>126</v>
      </c>
      <c r="M2978" s="19"/>
      <c r="N2978" s="19"/>
    </row>
    <row r="2979" spans="1:14" ht="15" x14ac:dyDescent="0.25">
      <c r="A2979" s="54" t="s">
        <v>73</v>
      </c>
      <c r="B2979" s="36">
        <v>13.004174278420999</v>
      </c>
      <c r="C2979" s="37">
        <v>0</v>
      </c>
      <c r="D2979" s="37">
        <v>0</v>
      </c>
      <c r="E2979" s="38">
        <v>0</v>
      </c>
      <c r="F2979" s="37">
        <v>0</v>
      </c>
      <c r="G2979" s="39">
        <v>0</v>
      </c>
      <c r="H2979" s="40">
        <v>13.004174278420999</v>
      </c>
      <c r="J2979" s="17">
        <v>54</v>
      </c>
      <c r="K2979" s="17" t="str">
        <f t="shared" si="89"/>
        <v>126-State Investment Board</v>
      </c>
      <c r="L2979" s="18" t="str">
        <f t="shared" si="88"/>
        <v>126</v>
      </c>
      <c r="M2979" s="19"/>
      <c r="N2979" s="19"/>
    </row>
    <row r="2980" spans="1:14" ht="15" x14ac:dyDescent="0.25">
      <c r="A2980" s="54" t="s">
        <v>74</v>
      </c>
      <c r="B2980" s="36">
        <v>34.444715943799629</v>
      </c>
      <c r="C2980" s="37">
        <v>0</v>
      </c>
      <c r="D2980" s="37">
        <v>-1</v>
      </c>
      <c r="E2980" s="38">
        <v>0</v>
      </c>
      <c r="F2980" s="37">
        <v>1</v>
      </c>
      <c r="G2980" s="39">
        <v>0</v>
      </c>
      <c r="H2980" s="40">
        <v>34.444715943799629</v>
      </c>
      <c r="J2980" s="17">
        <v>55</v>
      </c>
      <c r="K2980" s="17" t="str">
        <f t="shared" si="89"/>
        <v>126-State Investment Board</v>
      </c>
      <c r="L2980" s="18" t="str">
        <f t="shared" si="88"/>
        <v>126</v>
      </c>
      <c r="M2980" s="19"/>
      <c r="N2980" s="19"/>
    </row>
    <row r="2981" spans="1:14" ht="15" x14ac:dyDescent="0.25">
      <c r="A2981" s="54" t="s">
        <v>75</v>
      </c>
      <c r="B2981" s="36">
        <v>55.307174014863875</v>
      </c>
      <c r="C2981" s="37">
        <v>0</v>
      </c>
      <c r="D2981" s="37">
        <v>0</v>
      </c>
      <c r="E2981" s="38">
        <v>-7</v>
      </c>
      <c r="F2981" s="37">
        <v>-8</v>
      </c>
      <c r="G2981" s="39">
        <v>-15</v>
      </c>
      <c r="H2981" s="40">
        <v>40.307174014863875</v>
      </c>
      <c r="J2981" s="17">
        <v>56</v>
      </c>
      <c r="K2981" s="17" t="str">
        <f t="shared" si="89"/>
        <v>126-State Investment Board</v>
      </c>
      <c r="L2981" s="18" t="str">
        <f t="shared" si="88"/>
        <v>126</v>
      </c>
      <c r="M2981" s="19"/>
      <c r="N2981" s="19"/>
    </row>
    <row r="2982" spans="1:14" ht="15" x14ac:dyDescent="0.25">
      <c r="A2982" s="54" t="s">
        <v>76</v>
      </c>
      <c r="B2982" s="36">
        <v>2.0846266949844794</v>
      </c>
      <c r="C2982" s="37">
        <v>0</v>
      </c>
      <c r="D2982" s="37">
        <v>0</v>
      </c>
      <c r="E2982" s="38">
        <v>0</v>
      </c>
      <c r="F2982" s="37">
        <v>0</v>
      </c>
      <c r="G2982" s="39">
        <v>0</v>
      </c>
      <c r="H2982" s="40">
        <v>2.0846266949844794</v>
      </c>
      <c r="J2982" s="17">
        <v>57</v>
      </c>
      <c r="K2982" s="17" t="str">
        <f t="shared" si="89"/>
        <v>126-State Investment Board</v>
      </c>
      <c r="L2982" s="18" t="str">
        <f t="shared" si="88"/>
        <v>126</v>
      </c>
      <c r="M2982" s="19"/>
      <c r="N2982" s="19"/>
    </row>
    <row r="2983" spans="1:14" ht="15" x14ac:dyDescent="0.25">
      <c r="A2983" s="54" t="s">
        <v>77</v>
      </c>
      <c r="B2983" s="36">
        <v>22.225517445411381</v>
      </c>
      <c r="C2983" s="37">
        <v>0</v>
      </c>
      <c r="D2983" s="37">
        <v>0</v>
      </c>
      <c r="E2983" s="38">
        <v>0</v>
      </c>
      <c r="F2983" s="37">
        <v>0</v>
      </c>
      <c r="G2983" s="39">
        <v>0</v>
      </c>
      <c r="H2983" s="40">
        <v>22.225517445411381</v>
      </c>
      <c r="J2983" s="17">
        <v>58</v>
      </c>
      <c r="K2983" s="17" t="str">
        <f t="shared" si="89"/>
        <v>126-State Investment Board</v>
      </c>
      <c r="L2983" s="18" t="str">
        <f t="shared" si="88"/>
        <v>126</v>
      </c>
      <c r="M2983" s="19"/>
      <c r="N2983" s="19"/>
    </row>
    <row r="2984" spans="1:14" ht="15" x14ac:dyDescent="0.25">
      <c r="A2984" s="54" t="s">
        <v>78</v>
      </c>
      <c r="B2984" s="36">
        <v>0</v>
      </c>
      <c r="C2984" s="37">
        <v>0</v>
      </c>
      <c r="D2984" s="37">
        <v>0</v>
      </c>
      <c r="E2984" s="38">
        <v>0</v>
      </c>
      <c r="F2984" s="37">
        <v>0</v>
      </c>
      <c r="G2984" s="39">
        <v>0</v>
      </c>
      <c r="H2984" s="40">
        <v>0</v>
      </c>
      <c r="J2984" s="17">
        <v>59</v>
      </c>
      <c r="K2984" s="17" t="str">
        <f t="shared" si="89"/>
        <v>126-State Investment Board</v>
      </c>
      <c r="L2984" s="18" t="str">
        <f t="shared" si="88"/>
        <v>126</v>
      </c>
      <c r="M2984" s="19"/>
      <c r="N2984" s="19"/>
    </row>
    <row r="2985" spans="1:14" ht="15" x14ac:dyDescent="0.25">
      <c r="A2985" s="54" t="s">
        <v>79</v>
      </c>
      <c r="B2985" s="36">
        <v>0</v>
      </c>
      <c r="C2985" s="37">
        <v>0</v>
      </c>
      <c r="D2985" s="37">
        <v>0</v>
      </c>
      <c r="E2985" s="38">
        <v>0</v>
      </c>
      <c r="F2985" s="37">
        <v>0</v>
      </c>
      <c r="G2985" s="39">
        <v>0</v>
      </c>
      <c r="H2985" s="40">
        <v>0</v>
      </c>
      <c r="J2985" s="17">
        <v>60</v>
      </c>
      <c r="K2985" s="17" t="str">
        <f t="shared" si="89"/>
        <v>126-State Investment Board</v>
      </c>
      <c r="L2985" s="18" t="str">
        <f t="shared" si="88"/>
        <v>126</v>
      </c>
      <c r="M2985" s="19"/>
      <c r="N2985" s="19"/>
    </row>
    <row r="2986" spans="1:14" ht="15" x14ac:dyDescent="0.25">
      <c r="A2986" s="54"/>
      <c r="B2986" s="36"/>
      <c r="C2986" s="37"/>
      <c r="D2986" s="37"/>
      <c r="E2986" s="38"/>
      <c r="F2986" s="37"/>
      <c r="G2986" s="39"/>
      <c r="H2986" s="40"/>
      <c r="J2986" s="17">
        <v>61</v>
      </c>
      <c r="K2986" s="17" t="str">
        <f t="shared" si="89"/>
        <v>126-State Investment Board</v>
      </c>
      <c r="L2986" s="18" t="str">
        <f t="shared" si="88"/>
        <v>126</v>
      </c>
      <c r="M2986" s="19"/>
      <c r="N2986" s="19"/>
    </row>
    <row r="2987" spans="1:14" x14ac:dyDescent="0.2">
      <c r="A2987" s="44" t="s">
        <v>80</v>
      </c>
      <c r="B2987" s="45">
        <v>140.51166943446239</v>
      </c>
      <c r="C2987" s="46">
        <v>0</v>
      </c>
      <c r="D2987" s="46">
        <v>-1</v>
      </c>
      <c r="E2987" s="47">
        <v>-7</v>
      </c>
      <c r="F2987" s="46">
        <v>-7</v>
      </c>
      <c r="G2987" s="48">
        <v>-15</v>
      </c>
      <c r="H2987" s="49">
        <v>125.51166943446239</v>
      </c>
      <c r="J2987" s="17">
        <v>62</v>
      </c>
      <c r="K2987" s="17" t="str">
        <f t="shared" si="89"/>
        <v>126-State Investment Board</v>
      </c>
      <c r="L2987" s="18" t="str">
        <f t="shared" si="88"/>
        <v>126</v>
      </c>
      <c r="M2987" s="19"/>
      <c r="N2987" s="19"/>
    </row>
    <row r="2988" spans="1:14" ht="15" x14ac:dyDescent="0.25">
      <c r="A2988" s="54"/>
      <c r="B2988" s="36"/>
      <c r="C2988" s="37"/>
      <c r="D2988" s="37"/>
      <c r="E2988" s="38"/>
      <c r="F2988" s="37"/>
      <c r="G2988" s="39"/>
      <c r="H2988" s="40"/>
      <c r="J2988" s="17">
        <v>63</v>
      </c>
      <c r="K2988" s="17" t="str">
        <f t="shared" si="89"/>
        <v>126-State Investment Board</v>
      </c>
      <c r="L2988" s="18" t="str">
        <f t="shared" ref="L2988:L3051" si="90">LEFT(K2988,3)</f>
        <v>126</v>
      </c>
      <c r="M2988" s="19"/>
      <c r="N2988" s="19"/>
    </row>
    <row r="2989" spans="1:14" ht="15" x14ac:dyDescent="0.25">
      <c r="A2989" s="54" t="s">
        <v>81</v>
      </c>
      <c r="B2989" s="36">
        <v>27.738399484942665</v>
      </c>
      <c r="C2989" s="37">
        <v>0</v>
      </c>
      <c r="D2989" s="37">
        <v>0</v>
      </c>
      <c r="E2989" s="38">
        <v>0</v>
      </c>
      <c r="F2989" s="37">
        <v>1</v>
      </c>
      <c r="G2989" s="39">
        <v>1</v>
      </c>
      <c r="H2989" s="40">
        <v>28.738399484942665</v>
      </c>
      <c r="J2989" s="17">
        <v>64</v>
      </c>
      <c r="K2989" s="17" t="str">
        <f t="shared" si="89"/>
        <v>126-State Investment Board</v>
      </c>
      <c r="L2989" s="18" t="str">
        <f t="shared" si="90"/>
        <v>126</v>
      </c>
      <c r="M2989" s="19"/>
      <c r="N2989" s="19"/>
    </row>
    <row r="2990" spans="1:14" x14ac:dyDescent="0.2">
      <c r="A2990" s="44" t="s">
        <v>82</v>
      </c>
      <c r="B2990" s="45">
        <v>27.738399484942665</v>
      </c>
      <c r="C2990" s="46">
        <v>0</v>
      </c>
      <c r="D2990" s="46">
        <v>0</v>
      </c>
      <c r="E2990" s="47">
        <v>0</v>
      </c>
      <c r="F2990" s="46">
        <v>1</v>
      </c>
      <c r="G2990" s="48">
        <v>1</v>
      </c>
      <c r="H2990" s="49">
        <v>28.738399484942665</v>
      </c>
      <c r="J2990" s="17">
        <v>65</v>
      </c>
      <c r="K2990" s="17" t="str">
        <f t="shared" si="89"/>
        <v>126-State Investment Board</v>
      </c>
      <c r="L2990" s="18" t="str">
        <f t="shared" si="90"/>
        <v>126</v>
      </c>
      <c r="M2990" s="19"/>
      <c r="N2990" s="19"/>
    </row>
    <row r="2991" spans="1:14" ht="15" x14ac:dyDescent="0.25">
      <c r="A2991" s="54"/>
      <c r="B2991" s="54"/>
      <c r="C2991" s="54"/>
      <c r="D2991" s="54"/>
      <c r="E2991" s="54"/>
      <c r="F2991" s="54"/>
      <c r="G2991" s="54"/>
      <c r="H2991" s="54"/>
      <c r="J2991" s="17">
        <v>66</v>
      </c>
      <c r="K2991" s="17" t="str">
        <f t="shared" si="89"/>
        <v>126-State Investment Board</v>
      </c>
      <c r="L2991" s="18" t="str">
        <f t="shared" si="90"/>
        <v>126</v>
      </c>
      <c r="M2991" s="19"/>
      <c r="N2991" s="19"/>
    </row>
    <row r="2992" spans="1:14" x14ac:dyDescent="0.2">
      <c r="A2992" s="58"/>
      <c r="B2992" s="39"/>
      <c r="C2992" s="51"/>
      <c r="D2992" s="51"/>
      <c r="E2992" s="52"/>
      <c r="F2992" s="51"/>
      <c r="G2992" s="39"/>
      <c r="H2992" s="53"/>
      <c r="J2992" s="17">
        <v>67</v>
      </c>
      <c r="K2992" s="17" t="str">
        <f t="shared" si="89"/>
        <v>126-State Investment Board</v>
      </c>
      <c r="L2992" s="18" t="str">
        <f t="shared" si="90"/>
        <v>126</v>
      </c>
      <c r="M2992" s="19"/>
      <c r="N2992" s="19"/>
    </row>
    <row r="2993" spans="1:14" x14ac:dyDescent="0.2">
      <c r="A2993" s="59" t="s">
        <v>83</v>
      </c>
      <c r="B2993" s="60">
        <v>2299.6285244498208</v>
      </c>
      <c r="C2993" s="61">
        <v>14</v>
      </c>
      <c r="D2993" s="61">
        <v>5</v>
      </c>
      <c r="E2993" s="62">
        <v>-20</v>
      </c>
      <c r="F2993" s="61">
        <v>167</v>
      </c>
      <c r="G2993" s="60">
        <v>166</v>
      </c>
      <c r="H2993" s="63">
        <v>2465.6285244498208</v>
      </c>
      <c r="J2993" s="17">
        <v>68</v>
      </c>
      <c r="K2993" s="17" t="str">
        <f t="shared" si="89"/>
        <v>126-State Investment Board</v>
      </c>
      <c r="L2993" s="18" t="str">
        <f t="shared" si="90"/>
        <v>126</v>
      </c>
      <c r="M2993" s="19"/>
      <c r="N2993" s="19"/>
    </row>
    <row r="2994" spans="1:14" x14ac:dyDescent="0.2">
      <c r="A2994" s="64"/>
      <c r="B2994" s="65"/>
      <c r="C2994" s="65"/>
      <c r="D2994" s="65"/>
      <c r="E2994" s="65"/>
      <c r="F2994" s="65"/>
      <c r="G2994" s="65"/>
      <c r="H2994" s="65"/>
      <c r="J2994" s="17">
        <v>1</v>
      </c>
      <c r="K2994" s="17" t="str">
        <f>IF(J2994=7,A2598,IF(J2994&gt;7,K2984,""))</f>
        <v/>
      </c>
      <c r="L2994" s="18" t="str">
        <f t="shared" si="90"/>
        <v/>
      </c>
      <c r="M2994" s="19"/>
      <c r="N2994" s="19"/>
    </row>
    <row r="2995" spans="1:14" x14ac:dyDescent="0.2">
      <c r="A2995" s="64"/>
      <c r="B2995" s="65"/>
      <c r="C2995" s="65"/>
      <c r="D2995" s="65"/>
      <c r="E2995" s="65"/>
      <c r="F2995" s="65"/>
      <c r="G2995" s="65"/>
      <c r="H2995" s="65"/>
      <c r="J2995" s="17">
        <v>2</v>
      </c>
      <c r="K2995" s="17" t="str">
        <f>IF(J2995=7,A2599,IF(J2995&gt;7,K2994,""))</f>
        <v/>
      </c>
      <c r="L2995" s="18" t="str">
        <f t="shared" si="90"/>
        <v/>
      </c>
      <c r="M2995" s="19"/>
      <c r="N2995" s="19"/>
    </row>
    <row r="2996" spans="1:14" ht="15" x14ac:dyDescent="0.25">
      <c r="A2996"/>
      <c r="B2996"/>
      <c r="C2996"/>
      <c r="D2996"/>
      <c r="E2996"/>
      <c r="F2996"/>
      <c r="G2996"/>
      <c r="H2996"/>
      <c r="J2996" s="17">
        <v>3</v>
      </c>
      <c r="K2996" s="17" t="str">
        <f>IF(J2996=7,A2600,IF(J2996&gt;7,K2995,""))</f>
        <v/>
      </c>
      <c r="L2996" s="18" t="str">
        <f t="shared" si="90"/>
        <v/>
      </c>
      <c r="M2996" s="19"/>
      <c r="N2996" s="19"/>
    </row>
    <row r="2997" spans="1:14" ht="15" x14ac:dyDescent="0.25">
      <c r="A2997"/>
      <c r="B2997"/>
      <c r="C2997"/>
      <c r="D2997"/>
      <c r="E2997"/>
      <c r="F2997"/>
      <c r="G2997"/>
      <c r="H2997"/>
      <c r="J2997" s="17">
        <v>4</v>
      </c>
      <c r="K2997" s="17" t="str">
        <f>IF(J2997=7,A2601,IF(J2997&gt;7,K2996,""))</f>
        <v/>
      </c>
      <c r="L2997" s="18" t="str">
        <f t="shared" si="90"/>
        <v/>
      </c>
      <c r="M2997" s="19"/>
      <c r="N2997" s="19"/>
    </row>
    <row r="2998" spans="1:14" ht="15" customHeight="1" x14ac:dyDescent="0.25">
      <c r="A2998" s="21" t="s">
        <v>7</v>
      </c>
      <c r="B2998" s="22"/>
      <c r="C2998" s="22"/>
      <c r="D2998" s="22"/>
      <c r="E2998" s="22"/>
      <c r="F2998" s="22"/>
      <c r="G2998" s="22"/>
      <c r="H2998" s="22"/>
      <c r="J2998" s="17">
        <v>5</v>
      </c>
      <c r="K2998" s="17" t="str">
        <f>IF(J2998=7,A2602,IF(J2998&gt;7,K2997,""))</f>
        <v/>
      </c>
      <c r="L2998" s="18" t="str">
        <f t="shared" si="90"/>
        <v/>
      </c>
      <c r="M2998" s="19"/>
      <c r="N2998" s="19"/>
    </row>
    <row r="2999" spans="1:14" ht="15" x14ac:dyDescent="0.25">
      <c r="A2999" s="23" t="s">
        <v>8</v>
      </c>
      <c r="B2999" s="24"/>
      <c r="C2999" s="24"/>
      <c r="D2999" s="24"/>
      <c r="E2999" s="24"/>
      <c r="F2999" s="24"/>
      <c r="G2999" s="24"/>
      <c r="H2999" s="24"/>
      <c r="J2999" s="17">
        <v>6</v>
      </c>
      <c r="K2999" s="17" t="str">
        <f>IF(J2999=7,A2603,IF(J2999&gt;7,K2998,""))</f>
        <v/>
      </c>
      <c r="L2999" s="18" t="str">
        <f t="shared" si="90"/>
        <v/>
      </c>
      <c r="M2999" s="19"/>
      <c r="N2999" s="19"/>
    </row>
    <row r="3000" spans="1:14" ht="15" x14ac:dyDescent="0.25">
      <c r="A3000" s="25" t="s">
        <v>127</v>
      </c>
      <c r="B3000" s="22"/>
      <c r="C3000" s="22"/>
      <c r="D3000" s="22"/>
      <c r="E3000" s="22"/>
      <c r="F3000" s="22"/>
      <c r="G3000" s="22"/>
      <c r="H3000" s="22"/>
      <c r="J3000" s="17">
        <v>7</v>
      </c>
      <c r="K3000" s="17" t="str">
        <f>IF(J3000=7,A3000,IF(J3000&gt;7,K2999,""))</f>
        <v>140-Department of Revenue</v>
      </c>
      <c r="L3000" s="18" t="str">
        <f t="shared" si="90"/>
        <v>140</v>
      </c>
      <c r="M3000" s="19"/>
      <c r="N3000" s="19"/>
    </row>
    <row r="3001" spans="1:14" ht="15" x14ac:dyDescent="0.25">
      <c r="A3001" s="25"/>
      <c r="B3001" s="22"/>
      <c r="C3001" s="22"/>
      <c r="D3001" s="22"/>
      <c r="E3001" s="22"/>
      <c r="F3001" s="22"/>
      <c r="G3001" s="22"/>
      <c r="H3001" s="22"/>
      <c r="J3001" s="17">
        <v>8</v>
      </c>
      <c r="K3001" s="17" t="str">
        <f t="shared" ref="K3001:K3061" si="91">IF(J3001=7,A2605,IF(J3001&gt;7,K3000,""))</f>
        <v>140-Department of Revenue</v>
      </c>
      <c r="L3001" s="18" t="str">
        <f t="shared" si="90"/>
        <v>140</v>
      </c>
      <c r="M3001" s="19"/>
      <c r="N3001" s="19"/>
    </row>
    <row r="3002" spans="1:14" ht="15" x14ac:dyDescent="0.25">
      <c r="A3002" s="26"/>
      <c r="B3002" s="27"/>
      <c r="C3002" s="94" t="s">
        <v>10</v>
      </c>
      <c r="D3002" s="95"/>
      <c r="E3002" s="94" t="s">
        <v>11</v>
      </c>
      <c r="F3002" s="95"/>
      <c r="G3002" s="28"/>
      <c r="H3002" s="28"/>
      <c r="J3002" s="17">
        <v>9</v>
      </c>
      <c r="K3002" s="17" t="str">
        <f t="shared" si="91"/>
        <v>140-Department of Revenue</v>
      </c>
      <c r="L3002" s="18" t="str">
        <f t="shared" si="90"/>
        <v>140</v>
      </c>
      <c r="M3002" s="19"/>
      <c r="N3002" s="19"/>
    </row>
    <row r="3003" spans="1:14" ht="24" x14ac:dyDescent="0.2">
      <c r="A3003" s="29" t="s">
        <v>12</v>
      </c>
      <c r="B3003" s="30" t="s">
        <v>13</v>
      </c>
      <c r="C3003" s="31" t="s">
        <v>14</v>
      </c>
      <c r="D3003" s="32" t="s">
        <v>15</v>
      </c>
      <c r="E3003" s="31" t="s">
        <v>14</v>
      </c>
      <c r="F3003" s="32" t="s">
        <v>15</v>
      </c>
      <c r="G3003" s="33" t="s">
        <v>16</v>
      </c>
      <c r="H3003" s="33" t="s">
        <v>17</v>
      </c>
      <c r="J3003" s="17">
        <v>10</v>
      </c>
      <c r="K3003" s="17" t="str">
        <f t="shared" si="91"/>
        <v>140-Department of Revenue</v>
      </c>
      <c r="L3003" s="18" t="str">
        <f t="shared" si="90"/>
        <v>140</v>
      </c>
      <c r="M3003" s="19"/>
      <c r="N3003" s="19"/>
    </row>
    <row r="3004" spans="1:14" ht="15" x14ac:dyDescent="0.25">
      <c r="A3004" s="35" t="s">
        <v>20</v>
      </c>
      <c r="B3004" s="36">
        <v>612.97328968904594</v>
      </c>
      <c r="C3004" s="37">
        <v>0</v>
      </c>
      <c r="D3004" s="37">
        <v>0</v>
      </c>
      <c r="E3004" s="38">
        <v>0</v>
      </c>
      <c r="F3004" s="37">
        <v>0</v>
      </c>
      <c r="G3004" s="39">
        <v>0</v>
      </c>
      <c r="H3004" s="40">
        <v>612.97328968904594</v>
      </c>
      <c r="J3004" s="17">
        <v>11</v>
      </c>
      <c r="K3004" s="17" t="str">
        <f t="shared" si="91"/>
        <v>140-Department of Revenue</v>
      </c>
      <c r="L3004" s="18" t="str">
        <f t="shared" si="90"/>
        <v>140</v>
      </c>
      <c r="M3004" s="19" t="s">
        <v>21</v>
      </c>
      <c r="N3004" s="19"/>
    </row>
    <row r="3005" spans="1:14" ht="15" x14ac:dyDescent="0.25">
      <c r="A3005" s="42" t="s">
        <v>22</v>
      </c>
      <c r="B3005" s="36">
        <v>127.44355871293754</v>
      </c>
      <c r="C3005" s="37">
        <v>0</v>
      </c>
      <c r="D3005" s="37">
        <v>0</v>
      </c>
      <c r="E3005" s="38">
        <v>0</v>
      </c>
      <c r="F3005" s="37">
        <v>2</v>
      </c>
      <c r="G3005" s="39">
        <v>2</v>
      </c>
      <c r="H3005" s="40">
        <v>129.44355871293754</v>
      </c>
      <c r="J3005" s="17">
        <v>12</v>
      </c>
      <c r="K3005" s="17" t="str">
        <f t="shared" si="91"/>
        <v>140-Department of Revenue</v>
      </c>
      <c r="L3005" s="18" t="str">
        <f t="shared" si="90"/>
        <v>140</v>
      </c>
      <c r="M3005" s="19"/>
      <c r="N3005" s="19"/>
    </row>
    <row r="3006" spans="1:14" ht="15" x14ac:dyDescent="0.25">
      <c r="A3006" s="42" t="s">
        <v>23</v>
      </c>
      <c r="B3006" s="36">
        <v>424.85045451844809</v>
      </c>
      <c r="C3006" s="37">
        <v>-3</v>
      </c>
      <c r="D3006" s="37">
        <v>-12</v>
      </c>
      <c r="E3006" s="38">
        <v>0</v>
      </c>
      <c r="F3006" s="37">
        <v>1</v>
      </c>
      <c r="G3006" s="39">
        <v>-14</v>
      </c>
      <c r="H3006" s="40">
        <v>410.85045451844809</v>
      </c>
      <c r="J3006" s="17">
        <v>13</v>
      </c>
      <c r="K3006" s="17" t="str">
        <f t="shared" si="91"/>
        <v>140-Department of Revenue</v>
      </c>
      <c r="L3006" s="18" t="str">
        <f t="shared" si="90"/>
        <v>140</v>
      </c>
      <c r="M3006" s="19"/>
      <c r="N3006" s="19"/>
    </row>
    <row r="3007" spans="1:14" ht="15" x14ac:dyDescent="0.25">
      <c r="A3007" s="42" t="s">
        <v>24</v>
      </c>
      <c r="B3007" s="36">
        <v>8218.6321628000005</v>
      </c>
      <c r="C3007" s="37">
        <v>2</v>
      </c>
      <c r="D3007" s="37">
        <v>3</v>
      </c>
      <c r="E3007" s="38">
        <v>2</v>
      </c>
      <c r="F3007" s="37">
        <v>36</v>
      </c>
      <c r="G3007" s="39">
        <v>43</v>
      </c>
      <c r="H3007" s="40">
        <v>8261.6321628000005</v>
      </c>
      <c r="J3007" s="17">
        <v>14</v>
      </c>
      <c r="K3007" s="17" t="str">
        <f t="shared" si="91"/>
        <v>140-Department of Revenue</v>
      </c>
      <c r="L3007" s="18" t="str">
        <f t="shared" si="90"/>
        <v>140</v>
      </c>
      <c r="M3007" s="19"/>
      <c r="N3007" s="19"/>
    </row>
    <row r="3008" spans="1:14" ht="15" x14ac:dyDescent="0.25">
      <c r="A3008" s="42" t="s">
        <v>25</v>
      </c>
      <c r="B3008" s="36">
        <v>0</v>
      </c>
      <c r="C3008" s="37">
        <v>0</v>
      </c>
      <c r="D3008" s="37">
        <v>0</v>
      </c>
      <c r="E3008" s="38">
        <v>0</v>
      </c>
      <c r="F3008" s="37">
        <v>0</v>
      </c>
      <c r="G3008" s="39">
        <v>0</v>
      </c>
      <c r="H3008" s="40">
        <v>0</v>
      </c>
      <c r="J3008" s="17">
        <v>15</v>
      </c>
      <c r="K3008" s="17" t="str">
        <f t="shared" si="91"/>
        <v>140-Department of Revenue</v>
      </c>
      <c r="L3008" s="18" t="str">
        <f t="shared" si="90"/>
        <v>140</v>
      </c>
      <c r="M3008" s="19"/>
      <c r="N3008" s="19"/>
    </row>
    <row r="3009" spans="1:14" ht="15" x14ac:dyDescent="0.25">
      <c r="A3009" s="42" t="s">
        <v>26</v>
      </c>
      <c r="B3009" s="36">
        <v>841.2717321042735</v>
      </c>
      <c r="C3009" s="37">
        <v>19</v>
      </c>
      <c r="D3009" s="37">
        <v>18</v>
      </c>
      <c r="E3009" s="38">
        <v>0</v>
      </c>
      <c r="F3009" s="37">
        <v>0</v>
      </c>
      <c r="G3009" s="39">
        <v>37</v>
      </c>
      <c r="H3009" s="40">
        <v>878.2717321042735</v>
      </c>
      <c r="J3009" s="17">
        <v>16</v>
      </c>
      <c r="K3009" s="17" t="str">
        <f t="shared" si="91"/>
        <v>140-Department of Revenue</v>
      </c>
      <c r="L3009" s="18" t="str">
        <f t="shared" si="90"/>
        <v>140</v>
      </c>
      <c r="M3009" s="19"/>
      <c r="N3009" s="19"/>
    </row>
    <row r="3010" spans="1:14" ht="15" customHeight="1" x14ac:dyDescent="0.25">
      <c r="A3010" s="42" t="s">
        <v>27</v>
      </c>
      <c r="B3010" s="36">
        <v>197.04237587531998</v>
      </c>
      <c r="C3010" s="37">
        <v>0</v>
      </c>
      <c r="D3010" s="37">
        <v>0</v>
      </c>
      <c r="E3010" s="38">
        <v>0</v>
      </c>
      <c r="F3010" s="37">
        <v>0</v>
      </c>
      <c r="G3010" s="39">
        <v>0</v>
      </c>
      <c r="H3010" s="40">
        <v>197.04237587531998</v>
      </c>
      <c r="J3010" s="17">
        <v>17</v>
      </c>
      <c r="K3010" s="17" t="str">
        <f t="shared" si="91"/>
        <v>140-Department of Revenue</v>
      </c>
      <c r="L3010" s="18" t="str">
        <f t="shared" si="90"/>
        <v>140</v>
      </c>
      <c r="M3010" s="19"/>
      <c r="N3010" s="19"/>
    </row>
    <row r="3011" spans="1:14" x14ac:dyDescent="0.2">
      <c r="A3011" s="43"/>
      <c r="B3011" s="36"/>
      <c r="C3011" s="37"/>
      <c r="D3011" s="37"/>
      <c r="E3011" s="38"/>
      <c r="F3011" s="37"/>
      <c r="G3011" s="39"/>
      <c r="H3011" s="40"/>
      <c r="J3011" s="17">
        <v>18</v>
      </c>
      <c r="K3011" s="17" t="str">
        <f t="shared" si="91"/>
        <v>140-Department of Revenue</v>
      </c>
      <c r="L3011" s="18" t="str">
        <f t="shared" si="90"/>
        <v>140</v>
      </c>
      <c r="M3011" s="19"/>
      <c r="N3011" s="19"/>
    </row>
    <row r="3012" spans="1:14" x14ac:dyDescent="0.2">
      <c r="A3012" s="44"/>
      <c r="B3012" s="45">
        <v>10422.213573700024</v>
      </c>
      <c r="C3012" s="46">
        <v>18</v>
      </c>
      <c r="D3012" s="46">
        <v>9</v>
      </c>
      <c r="E3012" s="47">
        <v>2</v>
      </c>
      <c r="F3012" s="46">
        <v>39</v>
      </c>
      <c r="G3012" s="48">
        <v>68</v>
      </c>
      <c r="H3012" s="49">
        <v>10490.213573700024</v>
      </c>
      <c r="J3012" s="17">
        <v>19</v>
      </c>
      <c r="K3012" s="17" t="str">
        <f t="shared" si="91"/>
        <v>140-Department of Revenue</v>
      </c>
      <c r="L3012" s="18" t="str">
        <f t="shared" si="90"/>
        <v>140</v>
      </c>
      <c r="M3012" s="19"/>
      <c r="N3012" s="19"/>
    </row>
    <row r="3013" spans="1:14" x14ac:dyDescent="0.2">
      <c r="A3013" s="50"/>
      <c r="B3013" s="39"/>
      <c r="C3013" s="51"/>
      <c r="D3013" s="51"/>
      <c r="E3013" s="52"/>
      <c r="F3013" s="51"/>
      <c r="G3013" s="39"/>
      <c r="H3013" s="53"/>
      <c r="J3013" s="17">
        <v>20</v>
      </c>
      <c r="K3013" s="17" t="str">
        <f t="shared" si="91"/>
        <v>140-Department of Revenue</v>
      </c>
      <c r="L3013" s="18" t="str">
        <f t="shared" si="90"/>
        <v>140</v>
      </c>
      <c r="M3013" s="19"/>
      <c r="N3013" s="19"/>
    </row>
    <row r="3014" spans="1:14" ht="15" x14ac:dyDescent="0.25">
      <c r="A3014" s="42" t="s">
        <v>28</v>
      </c>
      <c r="B3014" s="36">
        <v>555.99220165688132</v>
      </c>
      <c r="C3014" s="37">
        <v>1</v>
      </c>
      <c r="D3014" s="37">
        <v>0</v>
      </c>
      <c r="E3014" s="38">
        <v>-607</v>
      </c>
      <c r="F3014" s="37">
        <v>645</v>
      </c>
      <c r="G3014" s="39">
        <v>39</v>
      </c>
      <c r="H3014" s="40">
        <v>594.99220165688132</v>
      </c>
      <c r="J3014" s="17">
        <v>21</v>
      </c>
      <c r="K3014" s="17" t="str">
        <f t="shared" si="91"/>
        <v>140-Department of Revenue</v>
      </c>
      <c r="L3014" s="18" t="str">
        <f t="shared" si="90"/>
        <v>140</v>
      </c>
      <c r="M3014" s="19"/>
      <c r="N3014" s="19"/>
    </row>
    <row r="3015" spans="1:14" ht="15" x14ac:dyDescent="0.25">
      <c r="A3015" s="42" t="s">
        <v>29</v>
      </c>
      <c r="B3015" s="36">
        <v>1423.6588078250218</v>
      </c>
      <c r="C3015" s="37">
        <v>0</v>
      </c>
      <c r="D3015" s="37">
        <v>0</v>
      </c>
      <c r="E3015" s="38">
        <v>363</v>
      </c>
      <c r="F3015" s="37">
        <v>1153</v>
      </c>
      <c r="G3015" s="39">
        <v>1516</v>
      </c>
      <c r="H3015" s="40">
        <v>2939.6588078250215</v>
      </c>
      <c r="J3015" s="17">
        <v>22</v>
      </c>
      <c r="K3015" s="17" t="str">
        <f t="shared" si="91"/>
        <v>140-Department of Revenue</v>
      </c>
      <c r="L3015" s="18" t="str">
        <f t="shared" si="90"/>
        <v>140</v>
      </c>
      <c r="M3015" s="19"/>
      <c r="N3015" s="19"/>
    </row>
    <row r="3016" spans="1:14" ht="15" x14ac:dyDescent="0.25">
      <c r="A3016" s="42" t="s">
        <v>30</v>
      </c>
      <c r="B3016" s="36">
        <v>1287.0193018585551</v>
      </c>
      <c r="C3016" s="37">
        <v>0</v>
      </c>
      <c r="D3016" s="37">
        <v>2</v>
      </c>
      <c r="E3016" s="38">
        <v>1</v>
      </c>
      <c r="F3016" s="37">
        <v>6</v>
      </c>
      <c r="G3016" s="39">
        <v>9</v>
      </c>
      <c r="H3016" s="40">
        <v>1296.0193018585551</v>
      </c>
      <c r="J3016" s="17">
        <v>23</v>
      </c>
      <c r="K3016" s="17" t="str">
        <f t="shared" si="91"/>
        <v>140-Department of Revenue</v>
      </c>
      <c r="L3016" s="18" t="str">
        <f t="shared" si="90"/>
        <v>140</v>
      </c>
      <c r="M3016" s="19"/>
      <c r="N3016" s="19"/>
    </row>
    <row r="3017" spans="1:14" ht="15" x14ac:dyDescent="0.25">
      <c r="A3017" s="54"/>
      <c r="B3017" s="36"/>
      <c r="C3017" s="37"/>
      <c r="D3017" s="37"/>
      <c r="E3017" s="38"/>
      <c r="F3017" s="37"/>
      <c r="G3017" s="39"/>
      <c r="H3017" s="40"/>
      <c r="J3017" s="17">
        <v>24</v>
      </c>
      <c r="K3017" s="17" t="str">
        <f t="shared" si="91"/>
        <v>140-Department of Revenue</v>
      </c>
      <c r="L3017" s="18" t="str">
        <f t="shared" si="90"/>
        <v>140</v>
      </c>
      <c r="M3017" s="19"/>
      <c r="N3017" s="19"/>
    </row>
    <row r="3018" spans="1:14" x14ac:dyDescent="0.2">
      <c r="A3018" s="44" t="s">
        <v>31</v>
      </c>
      <c r="B3018" s="45">
        <v>3266.6703113404583</v>
      </c>
      <c r="C3018" s="46">
        <v>1</v>
      </c>
      <c r="D3018" s="46">
        <v>2</v>
      </c>
      <c r="E3018" s="46">
        <v>-243</v>
      </c>
      <c r="F3018" s="46">
        <v>1804</v>
      </c>
      <c r="G3018" s="46">
        <v>1564</v>
      </c>
      <c r="H3018" s="49">
        <v>4830.6703113404583</v>
      </c>
      <c r="J3018" s="17">
        <v>25</v>
      </c>
      <c r="K3018" s="17" t="str">
        <f t="shared" si="91"/>
        <v>140-Department of Revenue</v>
      </c>
      <c r="L3018" s="18" t="str">
        <f t="shared" si="90"/>
        <v>140</v>
      </c>
      <c r="M3018" s="19"/>
      <c r="N3018" s="19"/>
    </row>
    <row r="3019" spans="1:14" ht="15" customHeight="1" x14ac:dyDescent="0.25">
      <c r="A3019" s="54"/>
      <c r="B3019" s="36"/>
      <c r="C3019" s="37"/>
      <c r="D3019" s="37"/>
      <c r="E3019" s="38"/>
      <c r="F3019" s="37"/>
      <c r="G3019" s="39"/>
      <c r="H3019" s="40"/>
      <c r="J3019" s="17">
        <v>26</v>
      </c>
      <c r="K3019" s="17" t="str">
        <f t="shared" si="91"/>
        <v>140-Department of Revenue</v>
      </c>
      <c r="L3019" s="18" t="str">
        <f t="shared" si="90"/>
        <v>140</v>
      </c>
      <c r="M3019" s="19"/>
      <c r="N3019" s="19"/>
    </row>
    <row r="3020" spans="1:14" ht="15" x14ac:dyDescent="0.25">
      <c r="A3020" s="54" t="s">
        <v>32</v>
      </c>
      <c r="B3020" s="36">
        <v>42.596383513049091</v>
      </c>
      <c r="C3020" s="37">
        <v>0</v>
      </c>
      <c r="D3020" s="37">
        <v>0</v>
      </c>
      <c r="E3020" s="38">
        <v>0</v>
      </c>
      <c r="F3020" s="37">
        <v>0</v>
      </c>
      <c r="G3020" s="39">
        <v>0</v>
      </c>
      <c r="H3020" s="40">
        <v>42.596383513049091</v>
      </c>
      <c r="J3020" s="17">
        <v>27</v>
      </c>
      <c r="K3020" s="17" t="str">
        <f t="shared" si="91"/>
        <v>140-Department of Revenue</v>
      </c>
      <c r="L3020" s="18" t="str">
        <f t="shared" si="90"/>
        <v>140</v>
      </c>
      <c r="M3020" s="19" t="s">
        <v>33</v>
      </c>
      <c r="N3020" s="19"/>
    </row>
    <row r="3021" spans="1:14" ht="15" x14ac:dyDescent="0.25">
      <c r="A3021" s="54" t="s">
        <v>34</v>
      </c>
      <c r="B3021" s="36">
        <v>192.00849759313024</v>
      </c>
      <c r="C3021" s="37">
        <v>0</v>
      </c>
      <c r="D3021" s="37">
        <v>0</v>
      </c>
      <c r="E3021" s="38">
        <v>0</v>
      </c>
      <c r="F3021" s="37">
        <v>0</v>
      </c>
      <c r="G3021" s="39">
        <v>0</v>
      </c>
      <c r="H3021" s="40">
        <v>192.00849759313024</v>
      </c>
      <c r="J3021" s="17">
        <v>28</v>
      </c>
      <c r="K3021" s="17" t="str">
        <f t="shared" si="91"/>
        <v>140-Department of Revenue</v>
      </c>
      <c r="L3021" s="18" t="str">
        <f t="shared" si="90"/>
        <v>140</v>
      </c>
      <c r="M3021" s="19" t="s">
        <v>35</v>
      </c>
      <c r="N3021" s="19"/>
    </row>
    <row r="3022" spans="1:14" ht="15" x14ac:dyDescent="0.25">
      <c r="A3022" s="54" t="s">
        <v>36</v>
      </c>
      <c r="B3022" s="36">
        <v>67.586717660752868</v>
      </c>
      <c r="C3022" s="37">
        <v>0</v>
      </c>
      <c r="D3022" s="37">
        <v>0</v>
      </c>
      <c r="E3022" s="38">
        <v>0</v>
      </c>
      <c r="F3022" s="37">
        <v>0</v>
      </c>
      <c r="G3022" s="39">
        <v>0</v>
      </c>
      <c r="H3022" s="40">
        <v>67.586717660752868</v>
      </c>
      <c r="J3022" s="17">
        <v>29</v>
      </c>
      <c r="K3022" s="17" t="str">
        <f t="shared" si="91"/>
        <v>140-Department of Revenue</v>
      </c>
      <c r="L3022" s="18" t="str">
        <f t="shared" si="90"/>
        <v>140</v>
      </c>
      <c r="M3022" s="19" t="s">
        <v>37</v>
      </c>
      <c r="N3022" s="19"/>
    </row>
    <row r="3023" spans="1:14" ht="15" x14ac:dyDescent="0.25">
      <c r="A3023" s="54" t="s">
        <v>38</v>
      </c>
      <c r="B3023" s="36">
        <v>8.4202730340830154</v>
      </c>
      <c r="C3023" s="37">
        <v>0</v>
      </c>
      <c r="D3023" s="37">
        <v>0</v>
      </c>
      <c r="E3023" s="38">
        <v>6</v>
      </c>
      <c r="F3023" s="37">
        <v>5</v>
      </c>
      <c r="G3023" s="39">
        <v>11</v>
      </c>
      <c r="H3023" s="40">
        <v>19.420273034083017</v>
      </c>
      <c r="J3023" s="17">
        <v>30</v>
      </c>
      <c r="K3023" s="17" t="str">
        <f t="shared" si="91"/>
        <v>140-Department of Revenue</v>
      </c>
      <c r="L3023" s="18" t="str">
        <f t="shared" si="90"/>
        <v>140</v>
      </c>
      <c r="M3023" s="19" t="s">
        <v>39</v>
      </c>
      <c r="N3023" s="19"/>
    </row>
    <row r="3024" spans="1:14" ht="15" x14ac:dyDescent="0.25">
      <c r="A3024" s="54" t="s">
        <v>40</v>
      </c>
      <c r="B3024" s="36">
        <v>1686.798161623899</v>
      </c>
      <c r="C3024" s="37">
        <v>77</v>
      </c>
      <c r="D3024" s="37">
        <v>77</v>
      </c>
      <c r="E3024" s="38">
        <v>0</v>
      </c>
      <c r="F3024" s="37">
        <v>0</v>
      </c>
      <c r="G3024" s="39">
        <v>154</v>
      </c>
      <c r="H3024" s="40">
        <v>1840.798161623899</v>
      </c>
      <c r="J3024" s="17">
        <v>31</v>
      </c>
      <c r="K3024" s="17" t="str">
        <f t="shared" si="91"/>
        <v>140-Department of Revenue</v>
      </c>
      <c r="L3024" s="18" t="str">
        <f t="shared" si="90"/>
        <v>140</v>
      </c>
      <c r="M3024" s="19" t="s">
        <v>41</v>
      </c>
      <c r="N3024" s="19"/>
    </row>
    <row r="3025" spans="1:14" ht="15" x14ac:dyDescent="0.25">
      <c r="A3025" s="54" t="s">
        <v>42</v>
      </c>
      <c r="B3025" s="36">
        <v>252.15965071609165</v>
      </c>
      <c r="C3025" s="37">
        <v>0</v>
      </c>
      <c r="D3025" s="37">
        <v>0</v>
      </c>
      <c r="E3025" s="38">
        <v>-125</v>
      </c>
      <c r="F3025" s="37">
        <v>-128</v>
      </c>
      <c r="G3025" s="39">
        <v>-253</v>
      </c>
      <c r="H3025" s="40">
        <v>-0.84034928390835262</v>
      </c>
      <c r="J3025" s="17">
        <v>32</v>
      </c>
      <c r="K3025" s="17" t="str">
        <f t="shared" si="91"/>
        <v>140-Department of Revenue</v>
      </c>
      <c r="L3025" s="18" t="str">
        <f t="shared" si="90"/>
        <v>140</v>
      </c>
      <c r="M3025" s="19" t="s">
        <v>43</v>
      </c>
      <c r="N3025" s="19"/>
    </row>
    <row r="3026" spans="1:14" ht="15" customHeight="1" x14ac:dyDescent="0.25">
      <c r="A3026" s="54" t="s">
        <v>44</v>
      </c>
      <c r="B3026" s="36">
        <v>290.33383344031967</v>
      </c>
      <c r="C3026" s="37">
        <v>0</v>
      </c>
      <c r="D3026" s="37">
        <v>0</v>
      </c>
      <c r="E3026" s="38">
        <v>0</v>
      </c>
      <c r="F3026" s="37">
        <v>2</v>
      </c>
      <c r="G3026" s="39">
        <v>2</v>
      </c>
      <c r="H3026" s="40">
        <v>292.33383344031967</v>
      </c>
      <c r="J3026" s="17">
        <v>33</v>
      </c>
      <c r="K3026" s="17" t="str">
        <f t="shared" si="91"/>
        <v>140-Department of Revenue</v>
      </c>
      <c r="L3026" s="18" t="str">
        <f t="shared" si="90"/>
        <v>140</v>
      </c>
      <c r="M3026" s="19" t="s">
        <v>45</v>
      </c>
      <c r="N3026" s="19"/>
    </row>
    <row r="3027" spans="1:14" ht="15" x14ac:dyDescent="0.25">
      <c r="A3027" s="54" t="s">
        <v>46</v>
      </c>
      <c r="B3027" s="36">
        <v>0</v>
      </c>
      <c r="C3027" s="37">
        <v>0</v>
      </c>
      <c r="D3027" s="37">
        <v>0</v>
      </c>
      <c r="E3027" s="38">
        <v>0</v>
      </c>
      <c r="F3027" s="37">
        <v>0</v>
      </c>
      <c r="G3027" s="39">
        <v>0</v>
      </c>
      <c r="H3027" s="40">
        <v>0</v>
      </c>
      <c r="J3027" s="17">
        <v>34</v>
      </c>
      <c r="K3027" s="17" t="str">
        <f t="shared" si="91"/>
        <v>140-Department of Revenue</v>
      </c>
      <c r="L3027" s="18" t="str">
        <f t="shared" si="90"/>
        <v>140</v>
      </c>
      <c r="M3027" s="19" t="s">
        <v>47</v>
      </c>
      <c r="N3027" s="19"/>
    </row>
    <row r="3028" spans="1:14" ht="15" x14ac:dyDescent="0.25">
      <c r="A3028" s="54" t="s">
        <v>48</v>
      </c>
      <c r="B3028" s="36">
        <v>0</v>
      </c>
      <c r="C3028" s="37">
        <v>0</v>
      </c>
      <c r="D3028" s="37">
        <v>0</v>
      </c>
      <c r="E3028" s="38">
        <v>11</v>
      </c>
      <c r="F3028" s="37">
        <v>15</v>
      </c>
      <c r="G3028" s="39">
        <v>26</v>
      </c>
      <c r="H3028" s="40">
        <v>26</v>
      </c>
      <c r="J3028" s="17">
        <v>35</v>
      </c>
      <c r="K3028" s="17" t="str">
        <f t="shared" si="91"/>
        <v>140-Department of Revenue</v>
      </c>
      <c r="L3028" s="18" t="str">
        <f t="shared" si="90"/>
        <v>140</v>
      </c>
      <c r="M3028" s="56" t="s">
        <v>49</v>
      </c>
      <c r="N3028" s="19"/>
    </row>
    <row r="3029" spans="1:14" ht="15" x14ac:dyDescent="0.25">
      <c r="A3029" s="54" t="s">
        <v>50</v>
      </c>
      <c r="B3029" s="36">
        <v>379.46543294125922</v>
      </c>
      <c r="C3029" s="37">
        <v>0</v>
      </c>
      <c r="D3029" s="37">
        <v>0</v>
      </c>
      <c r="E3029" s="38">
        <v>0</v>
      </c>
      <c r="F3029" s="37">
        <v>0</v>
      </c>
      <c r="G3029" s="39">
        <v>0</v>
      </c>
      <c r="H3029" s="40">
        <v>379.46543294125922</v>
      </c>
      <c r="J3029" s="17">
        <v>36</v>
      </c>
      <c r="K3029" s="17" t="str">
        <f t="shared" si="91"/>
        <v>140-Department of Revenue</v>
      </c>
      <c r="L3029" s="18" t="str">
        <f t="shared" si="90"/>
        <v>140</v>
      </c>
      <c r="M3029" s="19" t="s">
        <v>51</v>
      </c>
      <c r="N3029" s="19"/>
    </row>
    <row r="3030" spans="1:14" ht="15" x14ac:dyDescent="0.25">
      <c r="A3030" s="54" t="s">
        <v>52</v>
      </c>
      <c r="B3030" s="36">
        <v>0</v>
      </c>
      <c r="C3030" s="37">
        <v>0</v>
      </c>
      <c r="D3030" s="37">
        <v>0</v>
      </c>
      <c r="E3030" s="38">
        <v>24</v>
      </c>
      <c r="F3030" s="37">
        <v>25</v>
      </c>
      <c r="G3030" s="39">
        <v>49</v>
      </c>
      <c r="H3030" s="40">
        <v>49</v>
      </c>
      <c r="J3030" s="17">
        <v>37</v>
      </c>
      <c r="K3030" s="17" t="str">
        <f t="shared" si="91"/>
        <v>140-Department of Revenue</v>
      </c>
      <c r="L3030" s="18" t="str">
        <f t="shared" si="90"/>
        <v>140</v>
      </c>
      <c r="M3030" s="56" t="s">
        <v>53</v>
      </c>
      <c r="N3030" s="19"/>
    </row>
    <row r="3031" spans="1:14" ht="15" customHeight="1" x14ac:dyDescent="0.25">
      <c r="A3031" s="54" t="s">
        <v>54</v>
      </c>
      <c r="B3031" s="36">
        <v>669.60818748386214</v>
      </c>
      <c r="C3031" s="37">
        <v>0</v>
      </c>
      <c r="D3031" s="37">
        <v>0</v>
      </c>
      <c r="E3031" s="38">
        <v>0</v>
      </c>
      <c r="F3031" s="37">
        <v>0</v>
      </c>
      <c r="G3031" s="39">
        <v>0</v>
      </c>
      <c r="H3031" s="40">
        <v>669.60818748386214</v>
      </c>
      <c r="J3031" s="17">
        <v>38</v>
      </c>
      <c r="K3031" s="17" t="str">
        <f t="shared" si="91"/>
        <v>140-Department of Revenue</v>
      </c>
      <c r="L3031" s="18" t="str">
        <f t="shared" si="90"/>
        <v>140</v>
      </c>
      <c r="M3031" s="19" t="s">
        <v>55</v>
      </c>
      <c r="N3031" s="19"/>
    </row>
    <row r="3032" spans="1:14" ht="15" x14ac:dyDescent="0.25">
      <c r="A3032" s="54" t="s">
        <v>56</v>
      </c>
      <c r="B3032" s="36">
        <v>0</v>
      </c>
      <c r="C3032" s="37">
        <v>0</v>
      </c>
      <c r="D3032" s="37">
        <v>0</v>
      </c>
      <c r="E3032" s="38">
        <v>0</v>
      </c>
      <c r="F3032" s="37">
        <v>0</v>
      </c>
      <c r="G3032" s="39">
        <v>0</v>
      </c>
      <c r="H3032" s="40">
        <v>0</v>
      </c>
      <c r="J3032" s="17">
        <v>39</v>
      </c>
      <c r="K3032" s="17" t="str">
        <f t="shared" si="91"/>
        <v>140-Department of Revenue</v>
      </c>
      <c r="L3032" s="18" t="str">
        <f t="shared" si="90"/>
        <v>140</v>
      </c>
      <c r="M3032" s="19" t="s">
        <v>57</v>
      </c>
      <c r="N3032" s="19"/>
    </row>
    <row r="3033" spans="1:14" ht="15" x14ac:dyDescent="0.25">
      <c r="A3033" s="54" t="s">
        <v>58</v>
      </c>
      <c r="B3033" s="36">
        <v>1245.8608963930726</v>
      </c>
      <c r="C3033" s="37">
        <v>0</v>
      </c>
      <c r="D3033" s="37">
        <v>0</v>
      </c>
      <c r="E3033" s="38">
        <v>40</v>
      </c>
      <c r="F3033" s="37">
        <v>63</v>
      </c>
      <c r="G3033" s="39">
        <v>103</v>
      </c>
      <c r="H3033" s="40">
        <v>1348.8608963930726</v>
      </c>
      <c r="J3033" s="17">
        <v>40</v>
      </c>
      <c r="K3033" s="17" t="str">
        <f t="shared" si="91"/>
        <v>140-Department of Revenue</v>
      </c>
      <c r="L3033" s="18" t="str">
        <f t="shared" si="90"/>
        <v>140</v>
      </c>
      <c r="M3033" s="19" t="s">
        <v>59</v>
      </c>
      <c r="N3033" s="19"/>
    </row>
    <row r="3034" spans="1:14" ht="15" customHeight="1" x14ac:dyDescent="0.25">
      <c r="A3034" s="54" t="s">
        <v>60</v>
      </c>
      <c r="B3034" s="36">
        <v>0</v>
      </c>
      <c r="C3034" s="37">
        <v>0</v>
      </c>
      <c r="D3034" s="37">
        <v>0</v>
      </c>
      <c r="E3034" s="38">
        <v>23</v>
      </c>
      <c r="F3034" s="37">
        <v>24</v>
      </c>
      <c r="G3034" s="39">
        <v>47</v>
      </c>
      <c r="H3034" s="40">
        <v>47</v>
      </c>
      <c r="J3034" s="17">
        <v>41</v>
      </c>
      <c r="K3034" s="17" t="str">
        <f t="shared" si="91"/>
        <v>140-Department of Revenue</v>
      </c>
      <c r="L3034" s="18" t="str">
        <f t="shared" si="90"/>
        <v>140</v>
      </c>
      <c r="M3034" s="56" t="s">
        <v>61</v>
      </c>
      <c r="N3034" s="19"/>
    </row>
    <row r="3035" spans="1:14" ht="15" x14ac:dyDescent="0.25">
      <c r="A3035" s="54" t="s">
        <v>62</v>
      </c>
      <c r="B3035" s="36">
        <v>0</v>
      </c>
      <c r="C3035" s="37">
        <v>0</v>
      </c>
      <c r="D3035" s="37">
        <v>0</v>
      </c>
      <c r="E3035" s="38">
        <v>85</v>
      </c>
      <c r="F3035" s="37">
        <v>90</v>
      </c>
      <c r="G3035" s="39">
        <v>175</v>
      </c>
      <c r="H3035" s="40">
        <v>175</v>
      </c>
      <c r="J3035" s="17">
        <v>42</v>
      </c>
      <c r="K3035" s="17" t="str">
        <f t="shared" si="91"/>
        <v>140-Department of Revenue</v>
      </c>
      <c r="L3035" s="18" t="str">
        <f t="shared" si="90"/>
        <v>140</v>
      </c>
      <c r="M3035" s="56" t="s">
        <v>63</v>
      </c>
      <c r="N3035" s="19"/>
    </row>
    <row r="3036" spans="1:14" x14ac:dyDescent="0.2">
      <c r="A3036" s="43"/>
      <c r="B3036" s="36"/>
      <c r="C3036" s="37"/>
      <c r="D3036" s="37"/>
      <c r="E3036" s="38"/>
      <c r="F3036" s="37"/>
      <c r="G3036" s="39"/>
      <c r="H3036" s="40"/>
      <c r="J3036" s="17">
        <v>43</v>
      </c>
      <c r="K3036" s="17" t="str">
        <f t="shared" si="91"/>
        <v>140-Department of Revenue</v>
      </c>
      <c r="L3036" s="18" t="str">
        <f t="shared" si="90"/>
        <v>140</v>
      </c>
      <c r="M3036" s="19"/>
      <c r="N3036" s="19"/>
    </row>
    <row r="3037" spans="1:14" x14ac:dyDescent="0.2">
      <c r="A3037" s="44" t="s">
        <v>64</v>
      </c>
      <c r="B3037" s="45">
        <v>4834.8380343995195</v>
      </c>
      <c r="C3037" s="46">
        <v>77</v>
      </c>
      <c r="D3037" s="46">
        <v>77</v>
      </c>
      <c r="E3037" s="47">
        <v>64</v>
      </c>
      <c r="F3037" s="46">
        <v>96</v>
      </c>
      <c r="G3037" s="48">
        <v>314</v>
      </c>
      <c r="H3037" s="49">
        <v>5148.8380343995195</v>
      </c>
      <c r="J3037" s="17">
        <v>44</v>
      </c>
      <c r="K3037" s="17" t="str">
        <f t="shared" si="91"/>
        <v>140-Department of Revenue</v>
      </c>
      <c r="L3037" s="18" t="str">
        <f t="shared" si="90"/>
        <v>140</v>
      </c>
      <c r="M3037" s="19"/>
      <c r="N3037" s="19"/>
    </row>
    <row r="3038" spans="1:14" x14ac:dyDescent="0.2">
      <c r="A3038" s="57"/>
      <c r="B3038" s="39"/>
      <c r="C3038" s="51"/>
      <c r="D3038" s="51"/>
      <c r="E3038" s="52"/>
      <c r="F3038" s="51"/>
      <c r="G3038" s="39"/>
      <c r="H3038" s="53"/>
      <c r="J3038" s="17">
        <v>45</v>
      </c>
      <c r="K3038" s="17" t="str">
        <f t="shared" si="91"/>
        <v>140-Department of Revenue</v>
      </c>
      <c r="L3038" s="18" t="str">
        <f t="shared" si="90"/>
        <v>140</v>
      </c>
      <c r="M3038" s="19"/>
      <c r="N3038" s="19"/>
    </row>
    <row r="3039" spans="1:14" ht="15" x14ac:dyDescent="0.25">
      <c r="A3039" s="54" t="s">
        <v>65</v>
      </c>
      <c r="B3039" s="36">
        <v>4.9984005943155037</v>
      </c>
      <c r="C3039" s="37">
        <v>0</v>
      </c>
      <c r="D3039" s="37">
        <v>0</v>
      </c>
      <c r="E3039" s="38">
        <v>0</v>
      </c>
      <c r="F3039" s="37">
        <v>0</v>
      </c>
      <c r="G3039" s="39">
        <v>0</v>
      </c>
      <c r="H3039" s="40">
        <v>4.9984005943155037</v>
      </c>
      <c r="J3039" s="17">
        <v>46</v>
      </c>
      <c r="K3039" s="17" t="str">
        <f t="shared" si="91"/>
        <v>140-Department of Revenue</v>
      </c>
      <c r="L3039" s="18" t="str">
        <f t="shared" si="90"/>
        <v>140</v>
      </c>
      <c r="M3039" s="19"/>
      <c r="N3039" s="19"/>
    </row>
    <row r="3040" spans="1:14" ht="15" x14ac:dyDescent="0.25">
      <c r="A3040" s="54" t="s">
        <v>66</v>
      </c>
      <c r="B3040" s="36">
        <v>0</v>
      </c>
      <c r="C3040" s="37">
        <v>0</v>
      </c>
      <c r="D3040" s="37">
        <v>0</v>
      </c>
      <c r="E3040" s="38">
        <v>0</v>
      </c>
      <c r="F3040" s="37">
        <v>0</v>
      </c>
      <c r="G3040" s="39">
        <v>0</v>
      </c>
      <c r="H3040" s="40">
        <v>0</v>
      </c>
      <c r="J3040" s="17">
        <v>47</v>
      </c>
      <c r="K3040" s="17" t="str">
        <f t="shared" si="91"/>
        <v>140-Department of Revenue</v>
      </c>
      <c r="L3040" s="18" t="str">
        <f t="shared" si="90"/>
        <v>140</v>
      </c>
      <c r="M3040" s="19"/>
      <c r="N3040" s="19"/>
    </row>
    <row r="3041" spans="1:14" ht="15" x14ac:dyDescent="0.25">
      <c r="A3041" s="54" t="s">
        <v>67</v>
      </c>
      <c r="B3041" s="36">
        <v>0</v>
      </c>
      <c r="C3041" s="37">
        <v>0</v>
      </c>
      <c r="D3041" s="37">
        <v>0</v>
      </c>
      <c r="E3041" s="38">
        <v>0</v>
      </c>
      <c r="F3041" s="37">
        <v>0</v>
      </c>
      <c r="G3041" s="39">
        <v>0</v>
      </c>
      <c r="H3041" s="40">
        <v>0</v>
      </c>
      <c r="J3041" s="17">
        <v>48</v>
      </c>
      <c r="K3041" s="17" t="str">
        <f t="shared" si="91"/>
        <v>140-Department of Revenue</v>
      </c>
      <c r="L3041" s="18" t="str">
        <f t="shared" si="90"/>
        <v>140</v>
      </c>
      <c r="M3041" s="19"/>
      <c r="N3041" s="19"/>
    </row>
    <row r="3042" spans="1:14" ht="15" x14ac:dyDescent="0.25">
      <c r="A3042" s="54" t="s">
        <v>68</v>
      </c>
      <c r="B3042" s="36">
        <v>12.150274893097128</v>
      </c>
      <c r="C3042" s="37">
        <v>0</v>
      </c>
      <c r="D3042" s="37">
        <v>0</v>
      </c>
      <c r="E3042" s="38">
        <v>0</v>
      </c>
      <c r="F3042" s="37">
        <v>0</v>
      </c>
      <c r="G3042" s="39">
        <v>0</v>
      </c>
      <c r="H3042" s="40">
        <v>12.150274893097128</v>
      </c>
      <c r="J3042" s="17">
        <v>49</v>
      </c>
      <c r="K3042" s="17" t="str">
        <f t="shared" si="91"/>
        <v>140-Department of Revenue</v>
      </c>
      <c r="L3042" s="18" t="str">
        <f t="shared" si="90"/>
        <v>140</v>
      </c>
      <c r="M3042" s="19"/>
      <c r="N3042" s="19"/>
    </row>
    <row r="3043" spans="1:14" ht="15" x14ac:dyDescent="0.25">
      <c r="A3043" s="54" t="s">
        <v>69</v>
      </c>
      <c r="B3043" s="36">
        <v>0</v>
      </c>
      <c r="C3043" s="37">
        <v>0</v>
      </c>
      <c r="D3043" s="37">
        <v>0</v>
      </c>
      <c r="E3043" s="38">
        <v>0</v>
      </c>
      <c r="F3043" s="37">
        <v>0</v>
      </c>
      <c r="G3043" s="39">
        <v>0</v>
      </c>
      <c r="H3043" s="40">
        <v>0</v>
      </c>
      <c r="J3043" s="17">
        <v>50</v>
      </c>
      <c r="K3043" s="17" t="str">
        <f t="shared" si="91"/>
        <v>140-Department of Revenue</v>
      </c>
      <c r="L3043" s="18" t="str">
        <f t="shared" si="90"/>
        <v>140</v>
      </c>
      <c r="M3043" s="19"/>
      <c r="N3043" s="19"/>
    </row>
    <row r="3044" spans="1:14" ht="15" x14ac:dyDescent="0.25">
      <c r="A3044" s="54" t="s">
        <v>70</v>
      </c>
      <c r="B3044" s="36">
        <v>106.42258577537868</v>
      </c>
      <c r="C3044" s="37">
        <v>0</v>
      </c>
      <c r="D3044" s="37">
        <v>0</v>
      </c>
      <c r="E3044" s="38">
        <v>0</v>
      </c>
      <c r="F3044" s="37">
        <v>0</v>
      </c>
      <c r="G3044" s="39">
        <v>0</v>
      </c>
      <c r="H3044" s="40">
        <v>106.42258577537868</v>
      </c>
      <c r="J3044" s="17">
        <v>51</v>
      </c>
      <c r="K3044" s="17" t="str">
        <f t="shared" si="91"/>
        <v>140-Department of Revenue</v>
      </c>
      <c r="L3044" s="18" t="str">
        <f t="shared" si="90"/>
        <v>140</v>
      </c>
      <c r="M3044" s="19"/>
      <c r="N3044" s="19"/>
    </row>
    <row r="3045" spans="1:14" ht="15" x14ac:dyDescent="0.25">
      <c r="A3045" s="54" t="s">
        <v>71</v>
      </c>
      <c r="B3045" s="36">
        <v>1.4375E-15</v>
      </c>
      <c r="C3045" s="37">
        <v>0</v>
      </c>
      <c r="D3045" s="37">
        <v>0</v>
      </c>
      <c r="E3045" s="38">
        <v>0</v>
      </c>
      <c r="F3045" s="37">
        <v>0</v>
      </c>
      <c r="G3045" s="39">
        <v>0</v>
      </c>
      <c r="H3045" s="40">
        <v>1.4375E-15</v>
      </c>
      <c r="J3045" s="17">
        <v>52</v>
      </c>
      <c r="K3045" s="17" t="str">
        <f t="shared" si="91"/>
        <v>140-Department of Revenue</v>
      </c>
      <c r="L3045" s="18" t="str">
        <f t="shared" si="90"/>
        <v>140</v>
      </c>
      <c r="M3045" s="19"/>
      <c r="N3045" s="19"/>
    </row>
    <row r="3046" spans="1:14" ht="15" x14ac:dyDescent="0.25">
      <c r="A3046" s="54" t="s">
        <v>72</v>
      </c>
      <c r="B3046" s="36">
        <v>13.627367135003054</v>
      </c>
      <c r="C3046" s="37">
        <v>0</v>
      </c>
      <c r="D3046" s="37">
        <v>0</v>
      </c>
      <c r="E3046" s="38">
        <v>0</v>
      </c>
      <c r="F3046" s="37">
        <v>0</v>
      </c>
      <c r="G3046" s="39">
        <v>0</v>
      </c>
      <c r="H3046" s="40">
        <v>13.627367135003054</v>
      </c>
      <c r="J3046" s="17">
        <v>53</v>
      </c>
      <c r="K3046" s="17" t="str">
        <f t="shared" si="91"/>
        <v>140-Department of Revenue</v>
      </c>
      <c r="L3046" s="18" t="str">
        <f t="shared" si="90"/>
        <v>140</v>
      </c>
      <c r="M3046" s="19"/>
      <c r="N3046" s="19"/>
    </row>
    <row r="3047" spans="1:14" ht="15" x14ac:dyDescent="0.25">
      <c r="A3047" s="54" t="s">
        <v>73</v>
      </c>
      <c r="B3047" s="36">
        <v>151.99339557489733</v>
      </c>
      <c r="C3047" s="37">
        <v>0</v>
      </c>
      <c r="D3047" s="37">
        <v>0</v>
      </c>
      <c r="E3047" s="38">
        <v>0</v>
      </c>
      <c r="F3047" s="37">
        <v>2</v>
      </c>
      <c r="G3047" s="39">
        <v>2</v>
      </c>
      <c r="H3047" s="40">
        <v>153.99339557489733</v>
      </c>
      <c r="J3047" s="17">
        <v>54</v>
      </c>
      <c r="K3047" s="17" t="str">
        <f t="shared" si="91"/>
        <v>140-Department of Revenue</v>
      </c>
      <c r="L3047" s="18" t="str">
        <f t="shared" si="90"/>
        <v>140</v>
      </c>
      <c r="M3047" s="19"/>
      <c r="N3047" s="19"/>
    </row>
    <row r="3048" spans="1:14" ht="15" x14ac:dyDescent="0.25">
      <c r="A3048" s="54" t="s">
        <v>74</v>
      </c>
      <c r="B3048" s="36">
        <v>244.24434941967016</v>
      </c>
      <c r="C3048" s="37">
        <v>0</v>
      </c>
      <c r="D3048" s="37">
        <v>-8</v>
      </c>
      <c r="E3048" s="38">
        <v>6</v>
      </c>
      <c r="F3048" s="37">
        <v>5</v>
      </c>
      <c r="G3048" s="39">
        <v>3</v>
      </c>
      <c r="H3048" s="40">
        <v>247.24434941967016</v>
      </c>
      <c r="J3048" s="17">
        <v>55</v>
      </c>
      <c r="K3048" s="17" t="str">
        <f t="shared" si="91"/>
        <v>140-Department of Revenue</v>
      </c>
      <c r="L3048" s="18" t="str">
        <f t="shared" si="90"/>
        <v>140</v>
      </c>
      <c r="M3048" s="19"/>
      <c r="N3048" s="19"/>
    </row>
    <row r="3049" spans="1:14" ht="15" x14ac:dyDescent="0.25">
      <c r="A3049" s="54" t="s">
        <v>75</v>
      </c>
      <c r="B3049" s="36">
        <v>255.07936933198533</v>
      </c>
      <c r="C3049" s="37">
        <v>0</v>
      </c>
      <c r="D3049" s="37">
        <v>0</v>
      </c>
      <c r="E3049" s="38">
        <v>-13</v>
      </c>
      <c r="F3049" s="37">
        <v>-12</v>
      </c>
      <c r="G3049" s="39">
        <v>-25</v>
      </c>
      <c r="H3049" s="40">
        <v>230.07936933198533</v>
      </c>
      <c r="J3049" s="17">
        <v>56</v>
      </c>
      <c r="K3049" s="17" t="str">
        <f t="shared" si="91"/>
        <v>140-Department of Revenue</v>
      </c>
      <c r="L3049" s="18" t="str">
        <f t="shared" si="90"/>
        <v>140</v>
      </c>
      <c r="M3049" s="19"/>
      <c r="N3049" s="19"/>
    </row>
    <row r="3050" spans="1:14" ht="15" x14ac:dyDescent="0.25">
      <c r="A3050" s="54" t="s">
        <v>76</v>
      </c>
      <c r="B3050" s="36">
        <v>3.7180278593940059</v>
      </c>
      <c r="C3050" s="37">
        <v>0</v>
      </c>
      <c r="D3050" s="37">
        <v>0</v>
      </c>
      <c r="E3050" s="38">
        <v>0</v>
      </c>
      <c r="F3050" s="37">
        <v>0</v>
      </c>
      <c r="G3050" s="39">
        <v>0</v>
      </c>
      <c r="H3050" s="40">
        <v>3.7180278593940059</v>
      </c>
      <c r="J3050" s="17">
        <v>57</v>
      </c>
      <c r="K3050" s="17" t="str">
        <f t="shared" si="91"/>
        <v>140-Department of Revenue</v>
      </c>
      <c r="L3050" s="18" t="str">
        <f t="shared" si="90"/>
        <v>140</v>
      </c>
      <c r="M3050" s="19"/>
      <c r="N3050" s="19"/>
    </row>
    <row r="3051" spans="1:14" ht="15" x14ac:dyDescent="0.25">
      <c r="A3051" s="54" t="s">
        <v>77</v>
      </c>
      <c r="B3051" s="36">
        <v>157.59912370382617</v>
      </c>
      <c r="C3051" s="37">
        <v>0</v>
      </c>
      <c r="D3051" s="37">
        <v>0</v>
      </c>
      <c r="E3051" s="38">
        <v>0</v>
      </c>
      <c r="F3051" s="37">
        <v>0</v>
      </c>
      <c r="G3051" s="39">
        <v>0</v>
      </c>
      <c r="H3051" s="40">
        <v>157.59912370382617</v>
      </c>
      <c r="J3051" s="17">
        <v>58</v>
      </c>
      <c r="K3051" s="17" t="str">
        <f t="shared" si="91"/>
        <v>140-Department of Revenue</v>
      </c>
      <c r="L3051" s="18" t="str">
        <f t="shared" si="90"/>
        <v>140</v>
      </c>
      <c r="M3051" s="19"/>
      <c r="N3051" s="19"/>
    </row>
    <row r="3052" spans="1:14" ht="15" x14ac:dyDescent="0.25">
      <c r="A3052" s="54" t="s">
        <v>78</v>
      </c>
      <c r="B3052" s="36">
        <v>0</v>
      </c>
      <c r="C3052" s="37">
        <v>0</v>
      </c>
      <c r="D3052" s="37">
        <v>0</v>
      </c>
      <c r="E3052" s="38">
        <v>0</v>
      </c>
      <c r="F3052" s="37">
        <v>0</v>
      </c>
      <c r="G3052" s="39">
        <v>0</v>
      </c>
      <c r="H3052" s="40">
        <v>0</v>
      </c>
      <c r="J3052" s="17">
        <v>59</v>
      </c>
      <c r="K3052" s="17" t="str">
        <f t="shared" si="91"/>
        <v>140-Department of Revenue</v>
      </c>
      <c r="L3052" s="18" t="str">
        <f t="shared" ref="L3052:L3124" si="92">LEFT(K3052,3)</f>
        <v>140</v>
      </c>
      <c r="M3052" s="19"/>
      <c r="N3052" s="19"/>
    </row>
    <row r="3053" spans="1:14" ht="15" x14ac:dyDescent="0.25">
      <c r="A3053" s="54" t="s">
        <v>79</v>
      </c>
      <c r="B3053" s="36">
        <v>0</v>
      </c>
      <c r="C3053" s="37">
        <v>0</v>
      </c>
      <c r="D3053" s="37">
        <v>0</v>
      </c>
      <c r="E3053" s="38">
        <v>0</v>
      </c>
      <c r="F3053" s="37">
        <v>0</v>
      </c>
      <c r="G3053" s="39">
        <v>0</v>
      </c>
      <c r="H3053" s="40">
        <v>0</v>
      </c>
      <c r="J3053" s="17">
        <v>60</v>
      </c>
      <c r="K3053" s="17" t="str">
        <f t="shared" si="91"/>
        <v>140-Department of Revenue</v>
      </c>
      <c r="L3053" s="18" t="str">
        <f t="shared" si="92"/>
        <v>140</v>
      </c>
      <c r="M3053" s="19"/>
      <c r="N3053" s="19"/>
    </row>
    <row r="3054" spans="1:14" ht="15" x14ac:dyDescent="0.25">
      <c r="A3054" s="54"/>
      <c r="B3054" s="36"/>
      <c r="C3054" s="37"/>
      <c r="D3054" s="37"/>
      <c r="E3054" s="38"/>
      <c r="F3054" s="37"/>
      <c r="G3054" s="39"/>
      <c r="H3054" s="40"/>
      <c r="J3054" s="17">
        <v>61</v>
      </c>
      <c r="K3054" s="17" t="str">
        <f t="shared" si="91"/>
        <v>140-Department of Revenue</v>
      </c>
      <c r="L3054" s="18" t="str">
        <f t="shared" si="92"/>
        <v>140</v>
      </c>
      <c r="M3054" s="19"/>
      <c r="N3054" s="19"/>
    </row>
    <row r="3055" spans="1:14" x14ac:dyDescent="0.2">
      <c r="A3055" s="44" t="s">
        <v>80</v>
      </c>
      <c r="B3055" s="45">
        <v>949.83289428756734</v>
      </c>
      <c r="C3055" s="46">
        <v>0</v>
      </c>
      <c r="D3055" s="46">
        <v>-8</v>
      </c>
      <c r="E3055" s="47">
        <v>-7</v>
      </c>
      <c r="F3055" s="46">
        <v>-5</v>
      </c>
      <c r="G3055" s="48">
        <v>-20</v>
      </c>
      <c r="H3055" s="49">
        <v>929.83289428756734</v>
      </c>
      <c r="J3055" s="17">
        <v>62</v>
      </c>
      <c r="K3055" s="17" t="str">
        <f t="shared" si="91"/>
        <v>140-Department of Revenue</v>
      </c>
      <c r="L3055" s="18" t="str">
        <f t="shared" si="92"/>
        <v>140</v>
      </c>
      <c r="M3055" s="19"/>
      <c r="N3055" s="19"/>
    </row>
    <row r="3056" spans="1:14" ht="15" x14ac:dyDescent="0.25">
      <c r="A3056" s="54"/>
      <c r="B3056" s="36"/>
      <c r="C3056" s="37"/>
      <c r="D3056" s="37"/>
      <c r="E3056" s="38"/>
      <c r="F3056" s="37"/>
      <c r="G3056" s="39"/>
      <c r="H3056" s="40"/>
      <c r="J3056" s="17">
        <v>63</v>
      </c>
      <c r="K3056" s="17" t="str">
        <f t="shared" si="91"/>
        <v>140-Department of Revenue</v>
      </c>
      <c r="L3056" s="18" t="str">
        <f t="shared" si="92"/>
        <v>140</v>
      </c>
      <c r="M3056" s="19"/>
      <c r="N3056" s="19"/>
    </row>
    <row r="3057" spans="1:14" ht="15" x14ac:dyDescent="0.25">
      <c r="A3057" s="54" t="s">
        <v>81</v>
      </c>
      <c r="B3057" s="36">
        <v>324.20770709951938</v>
      </c>
      <c r="C3057" s="37">
        <v>0</v>
      </c>
      <c r="D3057" s="37">
        <v>0</v>
      </c>
      <c r="E3057" s="38">
        <v>4</v>
      </c>
      <c r="F3057" s="37">
        <v>7</v>
      </c>
      <c r="G3057" s="39">
        <v>11</v>
      </c>
      <c r="H3057" s="40">
        <v>335.20770709951938</v>
      </c>
      <c r="J3057" s="17">
        <v>64</v>
      </c>
      <c r="K3057" s="17" t="str">
        <f t="shared" si="91"/>
        <v>140-Department of Revenue</v>
      </c>
      <c r="L3057" s="18" t="str">
        <f t="shared" si="92"/>
        <v>140</v>
      </c>
      <c r="M3057" s="19"/>
      <c r="N3057" s="19"/>
    </row>
    <row r="3058" spans="1:14" x14ac:dyDescent="0.2">
      <c r="A3058" s="44" t="s">
        <v>82</v>
      </c>
      <c r="B3058" s="45">
        <v>324.20770709951938</v>
      </c>
      <c r="C3058" s="46">
        <v>0</v>
      </c>
      <c r="D3058" s="46">
        <v>0</v>
      </c>
      <c r="E3058" s="47">
        <v>4</v>
      </c>
      <c r="F3058" s="46">
        <v>7</v>
      </c>
      <c r="G3058" s="48">
        <v>11</v>
      </c>
      <c r="H3058" s="49">
        <v>335.20770709951938</v>
      </c>
      <c r="J3058" s="17">
        <v>65</v>
      </c>
      <c r="K3058" s="17" t="str">
        <f t="shared" si="91"/>
        <v>140-Department of Revenue</v>
      </c>
      <c r="L3058" s="18" t="str">
        <f t="shared" si="92"/>
        <v>140</v>
      </c>
      <c r="M3058" s="19"/>
      <c r="N3058" s="19"/>
    </row>
    <row r="3059" spans="1:14" ht="15" x14ac:dyDescent="0.25">
      <c r="A3059" s="54"/>
      <c r="B3059" s="54"/>
      <c r="C3059" s="54"/>
      <c r="D3059" s="54"/>
      <c r="E3059" s="54"/>
      <c r="F3059" s="54"/>
      <c r="G3059" s="54"/>
      <c r="H3059" s="54"/>
      <c r="J3059" s="17">
        <v>66</v>
      </c>
      <c r="K3059" s="17" t="str">
        <f t="shared" si="91"/>
        <v>140-Department of Revenue</v>
      </c>
      <c r="L3059" s="18" t="str">
        <f t="shared" si="92"/>
        <v>140</v>
      </c>
      <c r="M3059" s="19"/>
      <c r="N3059" s="19"/>
    </row>
    <row r="3060" spans="1:14" ht="15" customHeight="1" x14ac:dyDescent="0.2">
      <c r="A3060" s="58"/>
      <c r="B3060" s="39"/>
      <c r="C3060" s="51"/>
      <c r="D3060" s="51"/>
      <c r="E3060" s="52"/>
      <c r="F3060" s="51"/>
      <c r="G3060" s="39"/>
      <c r="H3060" s="53"/>
      <c r="J3060" s="17">
        <v>67</v>
      </c>
      <c r="K3060" s="17" t="str">
        <f t="shared" si="91"/>
        <v>140-Department of Revenue</v>
      </c>
      <c r="L3060" s="18" t="str">
        <f t="shared" si="92"/>
        <v>140</v>
      </c>
      <c r="M3060" s="19"/>
      <c r="N3060" s="19"/>
    </row>
    <row r="3061" spans="1:14" x14ac:dyDescent="0.2">
      <c r="A3061" s="59" t="s">
        <v>83</v>
      </c>
      <c r="B3061" s="60">
        <v>19797.762520827087</v>
      </c>
      <c r="C3061" s="61">
        <v>96</v>
      </c>
      <c r="D3061" s="61">
        <v>80</v>
      </c>
      <c r="E3061" s="62">
        <v>-180</v>
      </c>
      <c r="F3061" s="61">
        <v>1941</v>
      </c>
      <c r="G3061" s="60">
        <v>1937</v>
      </c>
      <c r="H3061" s="63">
        <v>21734.762520827087</v>
      </c>
      <c r="J3061" s="17">
        <v>68</v>
      </c>
      <c r="K3061" s="17" t="str">
        <f t="shared" si="91"/>
        <v>140-Department of Revenue</v>
      </c>
      <c r="L3061" s="18" t="str">
        <f t="shared" si="92"/>
        <v>140</v>
      </c>
      <c r="M3061" s="19"/>
      <c r="N3061" s="19"/>
    </row>
    <row r="3062" spans="1:14" x14ac:dyDescent="0.2">
      <c r="A3062" s="64"/>
      <c r="B3062" s="65"/>
      <c r="C3062" s="65"/>
      <c r="D3062" s="65"/>
      <c r="E3062" s="65"/>
      <c r="F3062" s="65"/>
      <c r="G3062" s="65"/>
      <c r="H3062" s="65"/>
      <c r="J3062" s="17">
        <v>1</v>
      </c>
      <c r="K3062" s="17" t="str">
        <f>IF(J3062=7,A2657,IF(J3062&gt;7,K3052,""))</f>
        <v/>
      </c>
      <c r="L3062" s="18" t="str">
        <f t="shared" si="92"/>
        <v/>
      </c>
      <c r="M3062" s="19"/>
      <c r="N3062" s="19"/>
    </row>
    <row r="3063" spans="1:14" x14ac:dyDescent="0.2">
      <c r="A3063" s="64"/>
      <c r="B3063" s="65"/>
      <c r="C3063" s="65"/>
      <c r="D3063" s="65"/>
      <c r="E3063" s="65"/>
      <c r="F3063" s="65"/>
      <c r="G3063" s="65"/>
      <c r="H3063" s="65"/>
      <c r="J3063" s="17">
        <v>2</v>
      </c>
      <c r="K3063" s="17" t="str">
        <f>IF(J3063=7,A2658,IF(J3063&gt;7,K3062,""))</f>
        <v/>
      </c>
      <c r="L3063" s="18" t="str">
        <f t="shared" si="92"/>
        <v/>
      </c>
      <c r="M3063" s="19"/>
      <c r="N3063" s="19"/>
    </row>
    <row r="3064" spans="1:14" ht="15" x14ac:dyDescent="0.25">
      <c r="A3064"/>
      <c r="B3064"/>
      <c r="C3064"/>
      <c r="D3064"/>
      <c r="E3064"/>
      <c r="F3064"/>
      <c r="G3064"/>
      <c r="H3064"/>
      <c r="J3064" s="17">
        <v>3</v>
      </c>
      <c r="K3064" s="17" t="str">
        <f>IF(J3064=7,A2659,IF(J3064&gt;7,K3063,""))</f>
        <v/>
      </c>
      <c r="L3064" s="18" t="str">
        <f t="shared" si="92"/>
        <v/>
      </c>
      <c r="M3064" s="19"/>
      <c r="N3064" s="19"/>
    </row>
    <row r="3065" spans="1:14" ht="15" x14ac:dyDescent="0.25">
      <c r="A3065"/>
      <c r="B3065"/>
      <c r="C3065"/>
      <c r="D3065"/>
      <c r="E3065"/>
      <c r="F3065"/>
      <c r="G3065"/>
      <c r="H3065"/>
      <c r="J3065" s="17">
        <v>4</v>
      </c>
      <c r="K3065" s="17" t="str">
        <f>IF(J3065=7,A2660,IF(J3065&gt;7,K3064,""))</f>
        <v/>
      </c>
      <c r="L3065" s="18" t="str">
        <f t="shared" si="92"/>
        <v/>
      </c>
      <c r="M3065" s="19"/>
      <c r="N3065" s="19"/>
    </row>
    <row r="3066" spans="1:14" ht="15.75" x14ac:dyDescent="0.25">
      <c r="A3066" s="21" t="s">
        <v>7</v>
      </c>
      <c r="B3066" s="22"/>
      <c r="C3066" s="22"/>
      <c r="D3066" s="22"/>
      <c r="E3066" s="22"/>
      <c r="F3066" s="22"/>
      <c r="G3066" s="22"/>
      <c r="H3066" s="22"/>
      <c r="J3066" s="17">
        <v>5</v>
      </c>
      <c r="K3066" s="17" t="str">
        <f>IF(J3066=7,A2661,IF(J3066&gt;7,K3065,""))</f>
        <v/>
      </c>
      <c r="L3066" s="18" t="str">
        <f t="shared" si="92"/>
        <v/>
      </c>
      <c r="M3066" s="19"/>
      <c r="N3066" s="19"/>
    </row>
    <row r="3067" spans="1:14" ht="15" x14ac:dyDescent="0.25">
      <c r="A3067" s="23" t="s">
        <v>8</v>
      </c>
      <c r="B3067" s="24"/>
      <c r="C3067" s="24"/>
      <c r="D3067" s="24"/>
      <c r="E3067" s="24"/>
      <c r="F3067" s="24"/>
      <c r="G3067" s="24"/>
      <c r="H3067" s="24"/>
      <c r="J3067" s="17">
        <v>6</v>
      </c>
      <c r="K3067" s="17" t="str">
        <f>IF(J3067=7,A2662,IF(J3067&gt;7,K3066,""))</f>
        <v/>
      </c>
      <c r="L3067" s="18" t="str">
        <f t="shared" si="92"/>
        <v/>
      </c>
      <c r="M3067" s="19"/>
      <c r="N3067" s="19"/>
    </row>
    <row r="3068" spans="1:14" ht="15" x14ac:dyDescent="0.25">
      <c r="A3068" s="25" t="s">
        <v>128</v>
      </c>
      <c r="B3068" s="22"/>
      <c r="C3068" s="22"/>
      <c r="D3068" s="22"/>
      <c r="E3068" s="22"/>
      <c r="F3068" s="22"/>
      <c r="G3068" s="22"/>
      <c r="H3068" s="22"/>
      <c r="J3068" s="17">
        <v>7</v>
      </c>
      <c r="K3068" s="17" t="str">
        <f>IF(J3068=7,A3068,IF(J3068&gt;7,K3067,""))</f>
        <v>142-Board of Tax Appeals</v>
      </c>
      <c r="L3068" s="18" t="str">
        <f t="shared" si="92"/>
        <v>142</v>
      </c>
      <c r="M3068" s="19"/>
      <c r="N3068" s="19"/>
    </row>
    <row r="3069" spans="1:14" ht="15" x14ac:dyDescent="0.25">
      <c r="A3069" s="25"/>
      <c r="B3069" s="22"/>
      <c r="C3069" s="22"/>
      <c r="D3069" s="22"/>
      <c r="E3069" s="22"/>
      <c r="F3069" s="22"/>
      <c r="G3069" s="22"/>
      <c r="H3069" s="22"/>
      <c r="J3069" s="17">
        <v>8</v>
      </c>
      <c r="K3069" s="17" t="str">
        <f t="shared" ref="K3069:K3129" si="93">IF(J3069=7,A2664,IF(J3069&gt;7,K3068,""))</f>
        <v>142-Board of Tax Appeals</v>
      </c>
      <c r="L3069" s="18" t="str">
        <f t="shared" si="92"/>
        <v>142</v>
      </c>
      <c r="M3069" s="19"/>
      <c r="N3069" s="19"/>
    </row>
    <row r="3070" spans="1:14" ht="15" customHeight="1" x14ac:dyDescent="0.25">
      <c r="A3070" s="26"/>
      <c r="B3070" s="27"/>
      <c r="C3070" s="94" t="s">
        <v>10</v>
      </c>
      <c r="D3070" s="95"/>
      <c r="E3070" s="94" t="s">
        <v>11</v>
      </c>
      <c r="F3070" s="95"/>
      <c r="G3070" s="28"/>
      <c r="H3070" s="28"/>
      <c r="J3070" s="17">
        <v>9</v>
      </c>
      <c r="K3070" s="17" t="str">
        <f t="shared" si="93"/>
        <v>142-Board of Tax Appeals</v>
      </c>
      <c r="L3070" s="18" t="str">
        <f t="shared" si="92"/>
        <v>142</v>
      </c>
      <c r="M3070" s="19"/>
      <c r="N3070" s="19"/>
    </row>
    <row r="3071" spans="1:14" ht="24" x14ac:dyDescent="0.2">
      <c r="A3071" s="29" t="s">
        <v>12</v>
      </c>
      <c r="B3071" s="30" t="s">
        <v>13</v>
      </c>
      <c r="C3071" s="31" t="s">
        <v>14</v>
      </c>
      <c r="D3071" s="32" t="s">
        <v>15</v>
      </c>
      <c r="E3071" s="31" t="s">
        <v>14</v>
      </c>
      <c r="F3071" s="32" t="s">
        <v>15</v>
      </c>
      <c r="G3071" s="33" t="s">
        <v>16</v>
      </c>
      <c r="H3071" s="33" t="s">
        <v>17</v>
      </c>
      <c r="J3071" s="17">
        <v>10</v>
      </c>
      <c r="K3071" s="17" t="str">
        <f t="shared" si="93"/>
        <v>142-Board of Tax Appeals</v>
      </c>
      <c r="L3071" s="18" t="str">
        <f t="shared" si="92"/>
        <v>142</v>
      </c>
      <c r="M3071" s="19"/>
      <c r="N3071" s="19"/>
    </row>
    <row r="3072" spans="1:14" ht="15" x14ac:dyDescent="0.25">
      <c r="A3072" s="35" t="s">
        <v>20</v>
      </c>
      <c r="B3072" s="36">
        <v>3.5041740773297088</v>
      </c>
      <c r="C3072" s="37">
        <v>0</v>
      </c>
      <c r="D3072" s="37">
        <v>0</v>
      </c>
      <c r="E3072" s="38">
        <v>0</v>
      </c>
      <c r="F3072" s="37">
        <v>0</v>
      </c>
      <c r="G3072" s="39">
        <v>0</v>
      </c>
      <c r="H3072" s="40">
        <v>3.5041740773297088</v>
      </c>
      <c r="J3072" s="17">
        <v>11</v>
      </c>
      <c r="K3072" s="17" t="str">
        <f t="shared" si="93"/>
        <v>142-Board of Tax Appeals</v>
      </c>
      <c r="L3072" s="18" t="str">
        <f t="shared" si="92"/>
        <v>142</v>
      </c>
      <c r="M3072" s="19" t="s">
        <v>21</v>
      </c>
      <c r="N3072" s="19"/>
    </row>
    <row r="3073" spans="1:14" ht="15" x14ac:dyDescent="0.25">
      <c r="A3073" s="42" t="s">
        <v>22</v>
      </c>
      <c r="B3073" s="36">
        <v>7.8707586333707509</v>
      </c>
      <c r="C3073" s="37">
        <v>0</v>
      </c>
      <c r="D3073" s="37">
        <v>0</v>
      </c>
      <c r="E3073" s="38">
        <v>0</v>
      </c>
      <c r="F3073" s="37">
        <v>0</v>
      </c>
      <c r="G3073" s="39">
        <v>0</v>
      </c>
      <c r="H3073" s="40">
        <v>7.8707586333707509</v>
      </c>
      <c r="J3073" s="17">
        <v>12</v>
      </c>
      <c r="K3073" s="17" t="str">
        <f t="shared" si="93"/>
        <v>142-Board of Tax Appeals</v>
      </c>
      <c r="L3073" s="18" t="str">
        <f t="shared" si="92"/>
        <v>142</v>
      </c>
      <c r="M3073" s="19"/>
      <c r="N3073" s="19"/>
    </row>
    <row r="3074" spans="1:14" ht="15" x14ac:dyDescent="0.25">
      <c r="A3074" s="42" t="s">
        <v>23</v>
      </c>
      <c r="B3074" s="36">
        <v>28.471653496524272</v>
      </c>
      <c r="C3074" s="37">
        <v>0</v>
      </c>
      <c r="D3074" s="37">
        <v>-1</v>
      </c>
      <c r="E3074" s="38">
        <v>0</v>
      </c>
      <c r="F3074" s="37">
        <v>0</v>
      </c>
      <c r="G3074" s="39">
        <v>-1</v>
      </c>
      <c r="H3074" s="40">
        <v>27.471653496524272</v>
      </c>
      <c r="J3074" s="17">
        <v>13</v>
      </c>
      <c r="K3074" s="17" t="str">
        <f t="shared" si="93"/>
        <v>142-Board of Tax Appeals</v>
      </c>
      <c r="L3074" s="18" t="str">
        <f t="shared" si="92"/>
        <v>142</v>
      </c>
      <c r="M3074" s="19"/>
      <c r="N3074" s="19"/>
    </row>
    <row r="3075" spans="1:14" ht="15" x14ac:dyDescent="0.25">
      <c r="A3075" s="42" t="s">
        <v>24</v>
      </c>
      <c r="B3075" s="36">
        <v>2.5613573000000001</v>
      </c>
      <c r="C3075" s="37">
        <v>0</v>
      </c>
      <c r="D3075" s="37">
        <v>0</v>
      </c>
      <c r="E3075" s="38">
        <v>0</v>
      </c>
      <c r="F3075" s="37">
        <v>0</v>
      </c>
      <c r="G3075" s="39">
        <v>0</v>
      </c>
      <c r="H3075" s="40">
        <v>2.5613573000000001</v>
      </c>
      <c r="J3075" s="17">
        <v>14</v>
      </c>
      <c r="K3075" s="17" t="str">
        <f t="shared" si="93"/>
        <v>142-Board of Tax Appeals</v>
      </c>
      <c r="L3075" s="18" t="str">
        <f t="shared" si="92"/>
        <v>142</v>
      </c>
      <c r="M3075" s="19"/>
      <c r="N3075" s="19"/>
    </row>
    <row r="3076" spans="1:14" ht="15" x14ac:dyDescent="0.25">
      <c r="A3076" s="42" t="s">
        <v>25</v>
      </c>
      <c r="B3076" s="36">
        <v>0</v>
      </c>
      <c r="C3076" s="37">
        <v>0</v>
      </c>
      <c r="D3076" s="37">
        <v>0</v>
      </c>
      <c r="E3076" s="38">
        <v>0</v>
      </c>
      <c r="F3076" s="37">
        <v>0</v>
      </c>
      <c r="G3076" s="39">
        <v>0</v>
      </c>
      <c r="H3076" s="40">
        <v>0</v>
      </c>
      <c r="J3076" s="17">
        <v>15</v>
      </c>
      <c r="K3076" s="17" t="str">
        <f t="shared" si="93"/>
        <v>142-Board of Tax Appeals</v>
      </c>
      <c r="L3076" s="18" t="str">
        <f t="shared" si="92"/>
        <v>142</v>
      </c>
      <c r="M3076" s="19"/>
      <c r="N3076" s="19"/>
    </row>
    <row r="3077" spans="1:14" ht="15" x14ac:dyDescent="0.25">
      <c r="A3077" s="42" t="s">
        <v>26</v>
      </c>
      <c r="B3077" s="36">
        <v>12.055996160872017</v>
      </c>
      <c r="C3077" s="37">
        <v>0</v>
      </c>
      <c r="D3077" s="37">
        <v>0</v>
      </c>
      <c r="E3077" s="38">
        <v>0</v>
      </c>
      <c r="F3077" s="37">
        <v>0</v>
      </c>
      <c r="G3077" s="39">
        <v>0</v>
      </c>
      <c r="H3077" s="40">
        <v>12.055996160872017</v>
      </c>
      <c r="J3077" s="17">
        <v>16</v>
      </c>
      <c r="K3077" s="17" t="str">
        <f t="shared" si="93"/>
        <v>142-Board of Tax Appeals</v>
      </c>
      <c r="L3077" s="18" t="str">
        <f t="shared" si="92"/>
        <v>142</v>
      </c>
      <c r="M3077" s="19"/>
      <c r="N3077" s="19"/>
    </row>
    <row r="3078" spans="1:14" ht="15" customHeight="1" x14ac:dyDescent="0.25">
      <c r="A3078" s="42" t="s">
        <v>27</v>
      </c>
      <c r="B3078" s="36">
        <v>20.792313816263466</v>
      </c>
      <c r="C3078" s="37">
        <v>0</v>
      </c>
      <c r="D3078" s="37">
        <v>0</v>
      </c>
      <c r="E3078" s="38">
        <v>0</v>
      </c>
      <c r="F3078" s="37">
        <v>0</v>
      </c>
      <c r="G3078" s="39">
        <v>0</v>
      </c>
      <c r="H3078" s="40">
        <v>20.792313816263466</v>
      </c>
      <c r="J3078" s="17">
        <v>17</v>
      </c>
      <c r="K3078" s="17" t="str">
        <f t="shared" si="93"/>
        <v>142-Board of Tax Appeals</v>
      </c>
      <c r="L3078" s="18" t="str">
        <f t="shared" si="92"/>
        <v>142</v>
      </c>
      <c r="M3078" s="19"/>
      <c r="N3078" s="19"/>
    </row>
    <row r="3079" spans="1:14" x14ac:dyDescent="0.2">
      <c r="A3079" s="43"/>
      <c r="B3079" s="36"/>
      <c r="C3079" s="37"/>
      <c r="D3079" s="37"/>
      <c r="E3079" s="38"/>
      <c r="F3079" s="37"/>
      <c r="G3079" s="39"/>
      <c r="H3079" s="40"/>
      <c r="J3079" s="17">
        <v>18</v>
      </c>
      <c r="K3079" s="17" t="str">
        <f t="shared" si="93"/>
        <v>142-Board of Tax Appeals</v>
      </c>
      <c r="L3079" s="18" t="str">
        <f t="shared" si="92"/>
        <v>142</v>
      </c>
      <c r="M3079" s="19"/>
      <c r="N3079" s="19"/>
    </row>
    <row r="3080" spans="1:14" x14ac:dyDescent="0.2">
      <c r="A3080" s="44"/>
      <c r="B3080" s="45">
        <v>75.256253484360201</v>
      </c>
      <c r="C3080" s="46">
        <v>0</v>
      </c>
      <c r="D3080" s="46">
        <v>-1</v>
      </c>
      <c r="E3080" s="47">
        <v>0</v>
      </c>
      <c r="F3080" s="46">
        <v>0</v>
      </c>
      <c r="G3080" s="48">
        <v>-1</v>
      </c>
      <c r="H3080" s="49">
        <v>74.256253484360201</v>
      </c>
      <c r="J3080" s="17">
        <v>19</v>
      </c>
      <c r="K3080" s="17" t="str">
        <f t="shared" si="93"/>
        <v>142-Board of Tax Appeals</v>
      </c>
      <c r="L3080" s="18" t="str">
        <f t="shared" si="92"/>
        <v>142</v>
      </c>
      <c r="M3080" s="19"/>
      <c r="N3080" s="19"/>
    </row>
    <row r="3081" spans="1:14" x14ac:dyDescent="0.2">
      <c r="A3081" s="50"/>
      <c r="B3081" s="39"/>
      <c r="C3081" s="51"/>
      <c r="D3081" s="51"/>
      <c r="E3081" s="52"/>
      <c r="F3081" s="51"/>
      <c r="G3081" s="39"/>
      <c r="H3081" s="53"/>
      <c r="J3081" s="17">
        <v>20</v>
      </c>
      <c r="K3081" s="17" t="str">
        <f t="shared" si="93"/>
        <v>142-Board of Tax Appeals</v>
      </c>
      <c r="L3081" s="18" t="str">
        <f t="shared" si="92"/>
        <v>142</v>
      </c>
      <c r="M3081" s="19"/>
      <c r="N3081" s="19"/>
    </row>
    <row r="3082" spans="1:14" ht="15" x14ac:dyDescent="0.25">
      <c r="A3082" s="42" t="s">
        <v>28</v>
      </c>
      <c r="B3082" s="36">
        <v>6.8418430070024465</v>
      </c>
      <c r="C3082" s="37">
        <v>0</v>
      </c>
      <c r="D3082" s="37">
        <v>0</v>
      </c>
      <c r="E3082" s="38">
        <v>-8</v>
      </c>
      <c r="F3082" s="37">
        <v>8</v>
      </c>
      <c r="G3082" s="39">
        <v>0</v>
      </c>
      <c r="H3082" s="40">
        <v>6.8418430070024465</v>
      </c>
      <c r="J3082" s="17">
        <v>21</v>
      </c>
      <c r="K3082" s="17" t="str">
        <f t="shared" si="93"/>
        <v>142-Board of Tax Appeals</v>
      </c>
      <c r="L3082" s="18" t="str">
        <f t="shared" si="92"/>
        <v>142</v>
      </c>
      <c r="M3082" s="19"/>
      <c r="N3082" s="19"/>
    </row>
    <row r="3083" spans="1:14" ht="15" x14ac:dyDescent="0.25">
      <c r="A3083" s="42" t="s">
        <v>29</v>
      </c>
      <c r="B3083" s="36">
        <v>18.307574370333555</v>
      </c>
      <c r="C3083" s="37">
        <v>0</v>
      </c>
      <c r="D3083" s="37">
        <v>0</v>
      </c>
      <c r="E3083" s="38">
        <v>5</v>
      </c>
      <c r="F3083" s="37">
        <v>14</v>
      </c>
      <c r="G3083" s="39">
        <v>19</v>
      </c>
      <c r="H3083" s="40">
        <v>37.307574370333555</v>
      </c>
      <c r="J3083" s="17">
        <v>22</v>
      </c>
      <c r="K3083" s="17" t="str">
        <f t="shared" si="93"/>
        <v>142-Board of Tax Appeals</v>
      </c>
      <c r="L3083" s="18" t="str">
        <f t="shared" si="92"/>
        <v>142</v>
      </c>
      <c r="M3083" s="19"/>
      <c r="N3083" s="19"/>
    </row>
    <row r="3084" spans="1:14" ht="15" customHeight="1" x14ac:dyDescent="0.25">
      <c r="A3084" s="42" t="s">
        <v>30</v>
      </c>
      <c r="B3084" s="36">
        <v>15.837603448496397</v>
      </c>
      <c r="C3084" s="37">
        <v>0</v>
      </c>
      <c r="D3084" s="37">
        <v>0</v>
      </c>
      <c r="E3084" s="38">
        <v>0</v>
      </c>
      <c r="F3084" s="37">
        <v>0</v>
      </c>
      <c r="G3084" s="39">
        <v>0</v>
      </c>
      <c r="H3084" s="40">
        <v>15.837603448496397</v>
      </c>
      <c r="J3084" s="17">
        <v>23</v>
      </c>
      <c r="K3084" s="17" t="str">
        <f t="shared" si="93"/>
        <v>142-Board of Tax Appeals</v>
      </c>
      <c r="L3084" s="18" t="str">
        <f t="shared" si="92"/>
        <v>142</v>
      </c>
      <c r="M3084" s="19"/>
      <c r="N3084" s="19"/>
    </row>
    <row r="3085" spans="1:14" ht="15" x14ac:dyDescent="0.25">
      <c r="A3085" s="54"/>
      <c r="B3085" s="36"/>
      <c r="C3085" s="37"/>
      <c r="D3085" s="37"/>
      <c r="E3085" s="38"/>
      <c r="F3085" s="37"/>
      <c r="G3085" s="39"/>
      <c r="H3085" s="40"/>
      <c r="J3085" s="17">
        <v>24</v>
      </c>
      <c r="K3085" s="17" t="str">
        <f t="shared" si="93"/>
        <v>142-Board of Tax Appeals</v>
      </c>
      <c r="L3085" s="18" t="str">
        <f t="shared" si="92"/>
        <v>142</v>
      </c>
      <c r="M3085" s="19"/>
      <c r="N3085" s="19"/>
    </row>
    <row r="3086" spans="1:14" x14ac:dyDescent="0.2">
      <c r="A3086" s="44" t="s">
        <v>31</v>
      </c>
      <c r="B3086" s="45">
        <v>40.987020825832396</v>
      </c>
      <c r="C3086" s="46">
        <v>0</v>
      </c>
      <c r="D3086" s="46">
        <v>0</v>
      </c>
      <c r="E3086" s="46">
        <v>-3</v>
      </c>
      <c r="F3086" s="46">
        <v>22</v>
      </c>
      <c r="G3086" s="46">
        <v>19</v>
      </c>
      <c r="H3086" s="49">
        <v>59.987020825832396</v>
      </c>
      <c r="J3086" s="17">
        <v>25</v>
      </c>
      <c r="K3086" s="17" t="str">
        <f t="shared" si="93"/>
        <v>142-Board of Tax Appeals</v>
      </c>
      <c r="L3086" s="18" t="str">
        <f t="shared" si="92"/>
        <v>142</v>
      </c>
      <c r="M3086" s="19"/>
      <c r="N3086" s="19"/>
    </row>
    <row r="3087" spans="1:14" ht="15" x14ac:dyDescent="0.25">
      <c r="A3087" s="54"/>
      <c r="B3087" s="36"/>
      <c r="C3087" s="37"/>
      <c r="D3087" s="37"/>
      <c r="E3087" s="38"/>
      <c r="F3087" s="37"/>
      <c r="G3087" s="39"/>
      <c r="H3087" s="40"/>
      <c r="J3087" s="17">
        <v>26</v>
      </c>
      <c r="K3087" s="17" t="str">
        <f t="shared" si="93"/>
        <v>142-Board of Tax Appeals</v>
      </c>
      <c r="L3087" s="18" t="str">
        <f t="shared" si="92"/>
        <v>142</v>
      </c>
      <c r="M3087" s="19"/>
      <c r="N3087" s="19"/>
    </row>
    <row r="3088" spans="1:14" ht="15" x14ac:dyDescent="0.25">
      <c r="A3088" s="54" t="s">
        <v>32</v>
      </c>
      <c r="B3088" s="36">
        <v>0.52417600065945513</v>
      </c>
      <c r="C3088" s="37">
        <v>0</v>
      </c>
      <c r="D3088" s="37">
        <v>0</v>
      </c>
      <c r="E3088" s="38">
        <v>0</v>
      </c>
      <c r="F3088" s="37">
        <v>0</v>
      </c>
      <c r="G3088" s="39">
        <v>0</v>
      </c>
      <c r="H3088" s="40">
        <v>0.52417600065945513</v>
      </c>
      <c r="J3088" s="17">
        <v>27</v>
      </c>
      <c r="K3088" s="17" t="str">
        <f t="shared" si="93"/>
        <v>142-Board of Tax Appeals</v>
      </c>
      <c r="L3088" s="18" t="str">
        <f t="shared" si="92"/>
        <v>142</v>
      </c>
      <c r="M3088" s="19" t="s">
        <v>33</v>
      </c>
      <c r="N3088" s="19"/>
    </row>
    <row r="3089" spans="1:14" ht="15" x14ac:dyDescent="0.25">
      <c r="A3089" s="54" t="s">
        <v>34</v>
      </c>
      <c r="B3089" s="36">
        <v>2.362788529457327</v>
      </c>
      <c r="C3089" s="37">
        <v>0</v>
      </c>
      <c r="D3089" s="37">
        <v>0</v>
      </c>
      <c r="E3089" s="38">
        <v>0</v>
      </c>
      <c r="F3089" s="37">
        <v>0</v>
      </c>
      <c r="G3089" s="39">
        <v>0</v>
      </c>
      <c r="H3089" s="40">
        <v>2.362788529457327</v>
      </c>
      <c r="J3089" s="17">
        <v>28</v>
      </c>
      <c r="K3089" s="17" t="str">
        <f t="shared" si="93"/>
        <v>142-Board of Tax Appeals</v>
      </c>
      <c r="L3089" s="18" t="str">
        <f t="shared" si="92"/>
        <v>142</v>
      </c>
      <c r="M3089" s="19" t="s">
        <v>35</v>
      </c>
      <c r="N3089" s="19"/>
    </row>
    <row r="3090" spans="1:14" ht="15" customHeight="1" x14ac:dyDescent="0.25">
      <c r="A3090" s="54" t="s">
        <v>36</v>
      </c>
      <c r="B3090" s="36">
        <v>0.83169819687298774</v>
      </c>
      <c r="C3090" s="37">
        <v>0</v>
      </c>
      <c r="D3090" s="37">
        <v>0</v>
      </c>
      <c r="E3090" s="38">
        <v>0</v>
      </c>
      <c r="F3090" s="37">
        <v>0</v>
      </c>
      <c r="G3090" s="39">
        <v>0</v>
      </c>
      <c r="H3090" s="40">
        <v>0.83169819687298774</v>
      </c>
      <c r="J3090" s="17">
        <v>29</v>
      </c>
      <c r="K3090" s="17" t="str">
        <f t="shared" si="93"/>
        <v>142-Board of Tax Appeals</v>
      </c>
      <c r="L3090" s="18" t="str">
        <f t="shared" si="92"/>
        <v>142</v>
      </c>
      <c r="M3090" s="19" t="s">
        <v>37</v>
      </c>
      <c r="N3090" s="19"/>
    </row>
    <row r="3091" spans="1:14" ht="15" x14ac:dyDescent="0.25">
      <c r="A3091" s="54" t="s">
        <v>38</v>
      </c>
      <c r="B3091" s="36">
        <v>0</v>
      </c>
      <c r="C3091" s="37">
        <v>0</v>
      </c>
      <c r="D3091" s="37">
        <v>0</v>
      </c>
      <c r="E3091" s="38">
        <v>0</v>
      </c>
      <c r="F3091" s="37">
        <v>0</v>
      </c>
      <c r="G3091" s="39">
        <v>0</v>
      </c>
      <c r="H3091" s="40">
        <v>0</v>
      </c>
      <c r="J3091" s="17">
        <v>30</v>
      </c>
      <c r="K3091" s="17" t="str">
        <f t="shared" si="93"/>
        <v>142-Board of Tax Appeals</v>
      </c>
      <c r="L3091" s="18" t="str">
        <f t="shared" si="92"/>
        <v>142</v>
      </c>
      <c r="M3091" s="19" t="s">
        <v>39</v>
      </c>
      <c r="N3091" s="19"/>
    </row>
    <row r="3092" spans="1:14" ht="15" x14ac:dyDescent="0.25">
      <c r="A3092" s="54" t="s">
        <v>40</v>
      </c>
      <c r="B3092" s="36">
        <v>0</v>
      </c>
      <c r="C3092" s="37">
        <v>0</v>
      </c>
      <c r="D3092" s="37">
        <v>0</v>
      </c>
      <c r="E3092" s="38">
        <v>0</v>
      </c>
      <c r="F3092" s="37">
        <v>0</v>
      </c>
      <c r="G3092" s="39">
        <v>0</v>
      </c>
      <c r="H3092" s="40">
        <v>0</v>
      </c>
      <c r="J3092" s="17">
        <v>31</v>
      </c>
      <c r="K3092" s="17" t="str">
        <f t="shared" si="93"/>
        <v>142-Board of Tax Appeals</v>
      </c>
      <c r="L3092" s="18" t="str">
        <f t="shared" si="92"/>
        <v>142</v>
      </c>
      <c r="M3092" s="19" t="s">
        <v>41</v>
      </c>
      <c r="N3092" s="19"/>
    </row>
    <row r="3093" spans="1:14" ht="15" x14ac:dyDescent="0.25">
      <c r="A3093" s="54" t="s">
        <v>42</v>
      </c>
      <c r="B3093" s="36">
        <v>3.1029873040643183</v>
      </c>
      <c r="C3093" s="37">
        <v>0</v>
      </c>
      <c r="D3093" s="37">
        <v>0</v>
      </c>
      <c r="E3093" s="38">
        <v>-1</v>
      </c>
      <c r="F3093" s="37">
        <v>-2</v>
      </c>
      <c r="G3093" s="39">
        <v>-3</v>
      </c>
      <c r="H3093" s="40">
        <v>0.10298730406431833</v>
      </c>
      <c r="J3093" s="17">
        <v>32</v>
      </c>
      <c r="K3093" s="17" t="str">
        <f t="shared" si="93"/>
        <v>142-Board of Tax Appeals</v>
      </c>
      <c r="L3093" s="18" t="str">
        <f t="shared" si="92"/>
        <v>142</v>
      </c>
      <c r="M3093" s="19" t="s">
        <v>43</v>
      </c>
      <c r="N3093" s="19"/>
    </row>
    <row r="3094" spans="1:14" ht="15" x14ac:dyDescent="0.25">
      <c r="A3094" s="54" t="s">
        <v>44</v>
      </c>
      <c r="B3094" s="36">
        <v>2.7819063449539074</v>
      </c>
      <c r="C3094" s="37">
        <v>0</v>
      </c>
      <c r="D3094" s="37">
        <v>0</v>
      </c>
      <c r="E3094" s="38">
        <v>0</v>
      </c>
      <c r="F3094" s="37">
        <v>0</v>
      </c>
      <c r="G3094" s="39">
        <v>0</v>
      </c>
      <c r="H3094" s="40">
        <v>2.7819063449539074</v>
      </c>
      <c r="J3094" s="17">
        <v>33</v>
      </c>
      <c r="K3094" s="17" t="str">
        <f t="shared" si="93"/>
        <v>142-Board of Tax Appeals</v>
      </c>
      <c r="L3094" s="18" t="str">
        <f t="shared" si="92"/>
        <v>142</v>
      </c>
      <c r="M3094" s="19" t="s">
        <v>45</v>
      </c>
      <c r="N3094" s="19"/>
    </row>
    <row r="3095" spans="1:14" ht="15" x14ac:dyDescent="0.25">
      <c r="A3095" s="54" t="s">
        <v>46</v>
      </c>
      <c r="B3095" s="36">
        <v>0</v>
      </c>
      <c r="C3095" s="37">
        <v>0</v>
      </c>
      <c r="D3095" s="37">
        <v>0</v>
      </c>
      <c r="E3095" s="38">
        <v>0</v>
      </c>
      <c r="F3095" s="37">
        <v>0</v>
      </c>
      <c r="G3095" s="39">
        <v>0</v>
      </c>
      <c r="H3095" s="40">
        <v>0</v>
      </c>
      <c r="J3095" s="17">
        <v>34</v>
      </c>
      <c r="K3095" s="17" t="str">
        <f t="shared" si="93"/>
        <v>142-Board of Tax Appeals</v>
      </c>
      <c r="L3095" s="18" t="str">
        <f t="shared" si="92"/>
        <v>142</v>
      </c>
      <c r="M3095" s="19" t="s">
        <v>47</v>
      </c>
      <c r="N3095" s="19"/>
    </row>
    <row r="3096" spans="1:14" ht="15" x14ac:dyDescent="0.25">
      <c r="A3096" s="54" t="s">
        <v>48</v>
      </c>
      <c r="B3096" s="36">
        <v>0</v>
      </c>
      <c r="C3096" s="37">
        <v>0</v>
      </c>
      <c r="D3096" s="37">
        <v>0</v>
      </c>
      <c r="E3096" s="38">
        <v>0</v>
      </c>
      <c r="F3096" s="37">
        <v>0</v>
      </c>
      <c r="G3096" s="39">
        <v>0</v>
      </c>
      <c r="H3096" s="40">
        <v>0</v>
      </c>
      <c r="J3096" s="17">
        <v>35</v>
      </c>
      <c r="K3096" s="17" t="str">
        <f t="shared" si="93"/>
        <v>142-Board of Tax Appeals</v>
      </c>
      <c r="L3096" s="18" t="str">
        <f t="shared" si="92"/>
        <v>142</v>
      </c>
      <c r="M3096" s="56" t="s">
        <v>49</v>
      </c>
      <c r="N3096" s="19"/>
    </row>
    <row r="3097" spans="1:14" ht="15" x14ac:dyDescent="0.25">
      <c r="A3097" s="54" t="s">
        <v>50</v>
      </c>
      <c r="B3097" s="36">
        <v>1.3243253928557699</v>
      </c>
      <c r="C3097" s="37">
        <v>0</v>
      </c>
      <c r="D3097" s="37">
        <v>0</v>
      </c>
      <c r="E3097" s="38">
        <v>0</v>
      </c>
      <c r="F3097" s="37">
        <v>0</v>
      </c>
      <c r="G3097" s="39">
        <v>0</v>
      </c>
      <c r="H3097" s="40">
        <v>1.3243253928557699</v>
      </c>
      <c r="J3097" s="17">
        <v>36</v>
      </c>
      <c r="K3097" s="17" t="str">
        <f t="shared" si="93"/>
        <v>142-Board of Tax Appeals</v>
      </c>
      <c r="L3097" s="18" t="str">
        <f t="shared" si="92"/>
        <v>142</v>
      </c>
      <c r="M3097" s="19" t="s">
        <v>51</v>
      </c>
      <c r="N3097" s="19"/>
    </row>
    <row r="3098" spans="1:14" ht="15" x14ac:dyDescent="0.25">
      <c r="A3098" s="54" t="s">
        <v>52</v>
      </c>
      <c r="B3098" s="36">
        <v>0</v>
      </c>
      <c r="C3098" s="37">
        <v>0</v>
      </c>
      <c r="D3098" s="37">
        <v>0</v>
      </c>
      <c r="E3098" s="38">
        <v>1</v>
      </c>
      <c r="F3098" s="37">
        <v>0</v>
      </c>
      <c r="G3098" s="39">
        <v>1</v>
      </c>
      <c r="H3098" s="40">
        <v>1</v>
      </c>
      <c r="J3098" s="17">
        <v>37</v>
      </c>
      <c r="K3098" s="17" t="str">
        <f t="shared" si="93"/>
        <v>142-Board of Tax Appeals</v>
      </c>
      <c r="L3098" s="18" t="str">
        <f t="shared" si="92"/>
        <v>142</v>
      </c>
      <c r="M3098" s="56" t="s">
        <v>53</v>
      </c>
      <c r="N3098" s="19"/>
    </row>
    <row r="3099" spans="1:14" ht="15" x14ac:dyDescent="0.25">
      <c r="A3099" s="54" t="s">
        <v>54</v>
      </c>
      <c r="B3099" s="36">
        <v>2.3472892775092662</v>
      </c>
      <c r="C3099" s="37">
        <v>0</v>
      </c>
      <c r="D3099" s="37">
        <v>0</v>
      </c>
      <c r="E3099" s="38">
        <v>0</v>
      </c>
      <c r="F3099" s="37">
        <v>0</v>
      </c>
      <c r="G3099" s="39">
        <v>0</v>
      </c>
      <c r="H3099" s="40">
        <v>2.3472892775092662</v>
      </c>
      <c r="J3099" s="17">
        <v>38</v>
      </c>
      <c r="K3099" s="17" t="str">
        <f t="shared" si="93"/>
        <v>142-Board of Tax Appeals</v>
      </c>
      <c r="L3099" s="18" t="str">
        <f t="shared" si="92"/>
        <v>142</v>
      </c>
      <c r="M3099" s="19" t="s">
        <v>55</v>
      </c>
      <c r="N3099" s="19"/>
    </row>
    <row r="3100" spans="1:14" ht="15" x14ac:dyDescent="0.25">
      <c r="A3100" s="54" t="s">
        <v>56</v>
      </c>
      <c r="B3100" s="36">
        <v>450.79999999999995</v>
      </c>
      <c r="C3100" s="37">
        <v>0</v>
      </c>
      <c r="D3100" s="37">
        <v>0</v>
      </c>
      <c r="E3100" s="38">
        <v>0</v>
      </c>
      <c r="F3100" s="37">
        <v>75</v>
      </c>
      <c r="G3100" s="39">
        <v>75</v>
      </c>
      <c r="H3100" s="40">
        <v>525.79999999999995</v>
      </c>
      <c r="J3100" s="17">
        <v>39</v>
      </c>
      <c r="K3100" s="17" t="str">
        <f t="shared" si="93"/>
        <v>142-Board of Tax Appeals</v>
      </c>
      <c r="L3100" s="18" t="str">
        <f t="shared" si="92"/>
        <v>142</v>
      </c>
      <c r="M3100" s="19" t="s">
        <v>57</v>
      </c>
      <c r="N3100" s="19"/>
    </row>
    <row r="3101" spans="1:14" ht="15" x14ac:dyDescent="0.25">
      <c r="A3101" s="54" t="s">
        <v>58</v>
      </c>
      <c r="B3101" s="36">
        <v>5.7176097369187318</v>
      </c>
      <c r="C3101" s="37">
        <v>0</v>
      </c>
      <c r="D3101" s="37">
        <v>0</v>
      </c>
      <c r="E3101" s="38">
        <v>0</v>
      </c>
      <c r="F3101" s="37">
        <v>0</v>
      </c>
      <c r="G3101" s="39">
        <v>0</v>
      </c>
      <c r="H3101" s="40">
        <v>5.7176097369187318</v>
      </c>
      <c r="J3101" s="17">
        <v>40</v>
      </c>
      <c r="K3101" s="17" t="str">
        <f t="shared" si="93"/>
        <v>142-Board of Tax Appeals</v>
      </c>
      <c r="L3101" s="18" t="str">
        <f t="shared" si="92"/>
        <v>142</v>
      </c>
      <c r="M3101" s="19" t="s">
        <v>59</v>
      </c>
      <c r="N3101" s="19"/>
    </row>
    <row r="3102" spans="1:14" ht="15" x14ac:dyDescent="0.25">
      <c r="A3102" s="54" t="s">
        <v>60</v>
      </c>
      <c r="B3102" s="36">
        <v>0</v>
      </c>
      <c r="C3102" s="37">
        <v>0</v>
      </c>
      <c r="D3102" s="37">
        <v>0</v>
      </c>
      <c r="E3102" s="38">
        <v>1</v>
      </c>
      <c r="F3102" s="37">
        <v>0</v>
      </c>
      <c r="G3102" s="39">
        <v>1</v>
      </c>
      <c r="H3102" s="40">
        <v>1</v>
      </c>
      <c r="J3102" s="17">
        <v>41</v>
      </c>
      <c r="K3102" s="17" t="str">
        <f t="shared" si="93"/>
        <v>142-Board of Tax Appeals</v>
      </c>
      <c r="L3102" s="18" t="str">
        <f t="shared" si="92"/>
        <v>142</v>
      </c>
      <c r="M3102" s="56" t="s">
        <v>61</v>
      </c>
      <c r="N3102" s="19"/>
    </row>
    <row r="3103" spans="1:14" ht="15" x14ac:dyDescent="0.25">
      <c r="A3103" s="54" t="s">
        <v>62</v>
      </c>
      <c r="B3103" s="36">
        <v>0</v>
      </c>
      <c r="C3103" s="37">
        <v>0</v>
      </c>
      <c r="D3103" s="37">
        <v>0</v>
      </c>
      <c r="E3103" s="38">
        <v>1</v>
      </c>
      <c r="F3103" s="37">
        <v>1</v>
      </c>
      <c r="G3103" s="39">
        <v>2</v>
      </c>
      <c r="H3103" s="40">
        <v>2</v>
      </c>
      <c r="J3103" s="17">
        <v>42</v>
      </c>
      <c r="K3103" s="17" t="str">
        <f t="shared" si="93"/>
        <v>142-Board of Tax Appeals</v>
      </c>
      <c r="L3103" s="18" t="str">
        <f t="shared" si="92"/>
        <v>142</v>
      </c>
      <c r="M3103" s="56" t="s">
        <v>63</v>
      </c>
      <c r="N3103" s="19"/>
    </row>
    <row r="3104" spans="1:14" x14ac:dyDescent="0.2">
      <c r="A3104" s="43"/>
      <c r="B3104" s="36"/>
      <c r="C3104" s="37"/>
      <c r="D3104" s="37"/>
      <c r="E3104" s="38"/>
      <c r="F3104" s="37"/>
      <c r="G3104" s="39"/>
      <c r="H3104" s="40"/>
      <c r="J3104" s="17">
        <v>43</v>
      </c>
      <c r="K3104" s="17" t="str">
        <f t="shared" si="93"/>
        <v>142-Board of Tax Appeals</v>
      </c>
      <c r="L3104" s="18" t="str">
        <f t="shared" si="92"/>
        <v>142</v>
      </c>
      <c r="M3104" s="19"/>
      <c r="N3104" s="19"/>
    </row>
    <row r="3105" spans="1:14" x14ac:dyDescent="0.2">
      <c r="A3105" s="44" t="s">
        <v>64</v>
      </c>
      <c r="B3105" s="45">
        <v>469.79278078329173</v>
      </c>
      <c r="C3105" s="46">
        <v>0</v>
      </c>
      <c r="D3105" s="46">
        <v>0</v>
      </c>
      <c r="E3105" s="47">
        <v>2</v>
      </c>
      <c r="F3105" s="46">
        <v>74</v>
      </c>
      <c r="G3105" s="48">
        <v>76</v>
      </c>
      <c r="H3105" s="49">
        <v>545.79278078329173</v>
      </c>
      <c r="J3105" s="17">
        <v>44</v>
      </c>
      <c r="K3105" s="17" t="str">
        <f t="shared" si="93"/>
        <v>142-Board of Tax Appeals</v>
      </c>
      <c r="L3105" s="18" t="str">
        <f t="shared" si="92"/>
        <v>142</v>
      </c>
      <c r="M3105" s="19"/>
      <c r="N3105" s="19"/>
    </row>
    <row r="3106" spans="1:14" ht="15" customHeight="1" x14ac:dyDescent="0.2">
      <c r="A3106" s="57"/>
      <c r="B3106" s="39"/>
      <c r="C3106" s="51"/>
      <c r="D3106" s="51"/>
      <c r="E3106" s="52"/>
      <c r="F3106" s="51"/>
      <c r="G3106" s="39"/>
      <c r="H3106" s="53"/>
      <c r="J3106" s="17">
        <v>45</v>
      </c>
      <c r="K3106" s="17" t="str">
        <f t="shared" si="93"/>
        <v>142-Board of Tax Appeals</v>
      </c>
      <c r="L3106" s="18" t="str">
        <f t="shared" si="92"/>
        <v>142</v>
      </c>
      <c r="M3106" s="19"/>
      <c r="N3106" s="19"/>
    </row>
    <row r="3107" spans="1:14" ht="15" x14ac:dyDescent="0.25">
      <c r="A3107" s="54" t="s">
        <v>65</v>
      </c>
      <c r="B3107" s="36">
        <v>8.7216399486606377</v>
      </c>
      <c r="C3107" s="37">
        <v>0</v>
      </c>
      <c r="D3107" s="37">
        <v>0</v>
      </c>
      <c r="E3107" s="38">
        <v>0</v>
      </c>
      <c r="F3107" s="37">
        <v>0</v>
      </c>
      <c r="G3107" s="39">
        <v>0</v>
      </c>
      <c r="H3107" s="40">
        <v>8.7216399486606377</v>
      </c>
      <c r="J3107" s="17">
        <v>46</v>
      </c>
      <c r="K3107" s="17" t="str">
        <f t="shared" si="93"/>
        <v>142-Board of Tax Appeals</v>
      </c>
      <c r="L3107" s="18" t="str">
        <f t="shared" si="92"/>
        <v>142</v>
      </c>
      <c r="M3107" s="19"/>
      <c r="N3107" s="19"/>
    </row>
    <row r="3108" spans="1:14" ht="15" x14ac:dyDescent="0.25">
      <c r="A3108" s="54" t="s">
        <v>66</v>
      </c>
      <c r="B3108" s="36">
        <v>8.7518966236361457</v>
      </c>
      <c r="C3108" s="37">
        <v>0</v>
      </c>
      <c r="D3108" s="37">
        <v>0</v>
      </c>
      <c r="E3108" s="38">
        <v>0</v>
      </c>
      <c r="F3108" s="37">
        <v>0</v>
      </c>
      <c r="G3108" s="39">
        <v>0</v>
      </c>
      <c r="H3108" s="40">
        <v>8.7518966236361457</v>
      </c>
      <c r="J3108" s="17">
        <v>47</v>
      </c>
      <c r="K3108" s="17" t="str">
        <f t="shared" si="93"/>
        <v>142-Board of Tax Appeals</v>
      </c>
      <c r="L3108" s="18" t="str">
        <f t="shared" si="92"/>
        <v>142</v>
      </c>
      <c r="M3108" s="19"/>
      <c r="N3108" s="19"/>
    </row>
    <row r="3109" spans="1:14" ht="15" x14ac:dyDescent="0.25">
      <c r="A3109" s="54" t="s">
        <v>67</v>
      </c>
      <c r="B3109" s="36">
        <v>235.45189756876647</v>
      </c>
      <c r="C3109" s="37">
        <v>0</v>
      </c>
      <c r="D3109" s="37">
        <v>2</v>
      </c>
      <c r="E3109" s="38">
        <v>0</v>
      </c>
      <c r="F3109" s="37">
        <v>1</v>
      </c>
      <c r="G3109" s="39">
        <v>3</v>
      </c>
      <c r="H3109" s="40">
        <v>238.45189756876647</v>
      </c>
      <c r="J3109" s="17">
        <v>48</v>
      </c>
      <c r="K3109" s="17" t="str">
        <f t="shared" si="93"/>
        <v>142-Board of Tax Appeals</v>
      </c>
      <c r="L3109" s="18" t="str">
        <f t="shared" si="92"/>
        <v>142</v>
      </c>
      <c r="M3109" s="19"/>
      <c r="N3109" s="19"/>
    </row>
    <row r="3110" spans="1:14" ht="15" customHeight="1" x14ac:dyDescent="0.25">
      <c r="A3110" s="54" t="s">
        <v>68</v>
      </c>
      <c r="B3110" s="36">
        <v>0.31154551007941356</v>
      </c>
      <c r="C3110" s="37">
        <v>0</v>
      </c>
      <c r="D3110" s="37">
        <v>0</v>
      </c>
      <c r="E3110" s="38">
        <v>0</v>
      </c>
      <c r="F3110" s="37">
        <v>0</v>
      </c>
      <c r="G3110" s="39">
        <v>0</v>
      </c>
      <c r="H3110" s="40">
        <v>0.31154551007941356</v>
      </c>
      <c r="J3110" s="17">
        <v>49</v>
      </c>
      <c r="K3110" s="17" t="str">
        <f t="shared" si="93"/>
        <v>142-Board of Tax Appeals</v>
      </c>
      <c r="L3110" s="18" t="str">
        <f t="shared" si="92"/>
        <v>142</v>
      </c>
      <c r="M3110" s="19"/>
      <c r="N3110" s="19"/>
    </row>
    <row r="3111" spans="1:14" ht="15" x14ac:dyDescent="0.25">
      <c r="A3111" s="54" t="s">
        <v>69</v>
      </c>
      <c r="B3111" s="36">
        <v>22.183564584087208</v>
      </c>
      <c r="C3111" s="37">
        <v>0</v>
      </c>
      <c r="D3111" s="37">
        <v>0</v>
      </c>
      <c r="E3111" s="38">
        <v>0</v>
      </c>
      <c r="F3111" s="37">
        <v>0</v>
      </c>
      <c r="G3111" s="39">
        <v>0</v>
      </c>
      <c r="H3111" s="40">
        <v>22.183564584087208</v>
      </c>
      <c r="J3111" s="17">
        <v>50</v>
      </c>
      <c r="K3111" s="17" t="str">
        <f t="shared" si="93"/>
        <v>142-Board of Tax Appeals</v>
      </c>
      <c r="L3111" s="18" t="str">
        <f t="shared" si="92"/>
        <v>142</v>
      </c>
      <c r="M3111" s="19"/>
      <c r="N3111" s="19"/>
    </row>
    <row r="3112" spans="1:14" ht="15" x14ac:dyDescent="0.25">
      <c r="A3112" s="54" t="s">
        <v>70</v>
      </c>
      <c r="B3112" s="36">
        <v>1.3095986276507894</v>
      </c>
      <c r="C3112" s="37">
        <v>0</v>
      </c>
      <c r="D3112" s="37">
        <v>0</v>
      </c>
      <c r="E3112" s="38">
        <v>0</v>
      </c>
      <c r="F3112" s="37">
        <v>0</v>
      </c>
      <c r="G3112" s="39">
        <v>0</v>
      </c>
      <c r="H3112" s="40">
        <v>1.3095986276507894</v>
      </c>
      <c r="J3112" s="17">
        <v>51</v>
      </c>
      <c r="K3112" s="17" t="str">
        <f t="shared" si="93"/>
        <v>142-Board of Tax Appeals</v>
      </c>
      <c r="L3112" s="18" t="str">
        <f t="shared" si="92"/>
        <v>142</v>
      </c>
      <c r="M3112" s="19"/>
      <c r="N3112" s="19"/>
    </row>
    <row r="3113" spans="1:14" ht="15" x14ac:dyDescent="0.25">
      <c r="A3113" s="54" t="s">
        <v>71</v>
      </c>
      <c r="B3113" s="36">
        <v>0</v>
      </c>
      <c r="C3113" s="37">
        <v>0</v>
      </c>
      <c r="D3113" s="37">
        <v>0</v>
      </c>
      <c r="E3113" s="38">
        <v>0</v>
      </c>
      <c r="F3113" s="37">
        <v>0</v>
      </c>
      <c r="G3113" s="39">
        <v>0</v>
      </c>
      <c r="H3113" s="40">
        <v>0</v>
      </c>
      <c r="J3113" s="17">
        <v>52</v>
      </c>
      <c r="K3113" s="17" t="str">
        <f t="shared" si="93"/>
        <v>142-Board of Tax Appeals</v>
      </c>
      <c r="L3113" s="18" t="str">
        <f t="shared" si="92"/>
        <v>142</v>
      </c>
      <c r="M3113" s="19"/>
      <c r="N3113" s="19"/>
    </row>
    <row r="3114" spans="1:14" ht="15" x14ac:dyDescent="0.25">
      <c r="A3114" s="54" t="s">
        <v>72</v>
      </c>
      <c r="B3114" s="36">
        <v>0.34941967012828345</v>
      </c>
      <c r="C3114" s="37">
        <v>0</v>
      </c>
      <c r="D3114" s="37">
        <v>0</v>
      </c>
      <c r="E3114" s="38">
        <v>0</v>
      </c>
      <c r="F3114" s="37">
        <v>0</v>
      </c>
      <c r="G3114" s="39">
        <v>0</v>
      </c>
      <c r="H3114" s="40">
        <v>0.34941967012828345</v>
      </c>
      <c r="J3114" s="17">
        <v>53</v>
      </c>
      <c r="K3114" s="17" t="str">
        <f t="shared" si="93"/>
        <v>142-Board of Tax Appeals</v>
      </c>
      <c r="L3114" s="18" t="str">
        <f t="shared" si="92"/>
        <v>142</v>
      </c>
      <c r="M3114" s="19"/>
      <c r="N3114" s="19"/>
    </row>
    <row r="3115" spans="1:14" ht="15" x14ac:dyDescent="0.25">
      <c r="A3115" s="54" t="s">
        <v>73</v>
      </c>
      <c r="B3115" s="36">
        <v>1.8703768641460721</v>
      </c>
      <c r="C3115" s="37">
        <v>0</v>
      </c>
      <c r="D3115" s="37">
        <v>0</v>
      </c>
      <c r="E3115" s="38">
        <v>0</v>
      </c>
      <c r="F3115" s="37">
        <v>0</v>
      </c>
      <c r="G3115" s="39">
        <v>0</v>
      </c>
      <c r="H3115" s="40">
        <v>1.8703768641460721</v>
      </c>
      <c r="J3115" s="17">
        <v>54</v>
      </c>
      <c r="K3115" s="17" t="str">
        <f t="shared" si="93"/>
        <v>142-Board of Tax Appeals</v>
      </c>
      <c r="L3115" s="18" t="str">
        <f t="shared" si="92"/>
        <v>142</v>
      </c>
      <c r="M3115" s="19"/>
      <c r="N3115" s="19"/>
    </row>
    <row r="3116" spans="1:14" ht="15" x14ac:dyDescent="0.25">
      <c r="A3116" s="54" t="s">
        <v>74</v>
      </c>
      <c r="B3116" s="36">
        <v>6.2626756261453886</v>
      </c>
      <c r="C3116" s="37">
        <v>0</v>
      </c>
      <c r="D3116" s="37">
        <v>0</v>
      </c>
      <c r="E3116" s="38">
        <v>0</v>
      </c>
      <c r="F3116" s="37">
        <v>0</v>
      </c>
      <c r="G3116" s="39">
        <v>0</v>
      </c>
      <c r="H3116" s="40">
        <v>6.2626756261453886</v>
      </c>
      <c r="J3116" s="17">
        <v>55</v>
      </c>
      <c r="K3116" s="17" t="str">
        <f t="shared" si="93"/>
        <v>142-Board of Tax Appeals</v>
      </c>
      <c r="L3116" s="18" t="str">
        <f t="shared" si="92"/>
        <v>142</v>
      </c>
      <c r="M3116" s="19"/>
      <c r="N3116" s="19"/>
    </row>
    <row r="3117" spans="1:14" ht="15" x14ac:dyDescent="0.25">
      <c r="A3117" s="54" t="s">
        <v>75</v>
      </c>
      <c r="B3117" s="36">
        <v>0</v>
      </c>
      <c r="C3117" s="37">
        <v>0</v>
      </c>
      <c r="D3117" s="37">
        <v>0</v>
      </c>
      <c r="E3117" s="38">
        <v>0</v>
      </c>
      <c r="F3117" s="37">
        <v>0</v>
      </c>
      <c r="G3117" s="39">
        <v>0</v>
      </c>
      <c r="H3117" s="40">
        <v>0</v>
      </c>
      <c r="J3117" s="17">
        <v>56</v>
      </c>
      <c r="K3117" s="17" t="str">
        <f t="shared" si="93"/>
        <v>142-Board of Tax Appeals</v>
      </c>
      <c r="L3117" s="18" t="str">
        <f t="shared" si="92"/>
        <v>142</v>
      </c>
      <c r="M3117" s="19"/>
      <c r="N3117" s="19"/>
    </row>
    <row r="3118" spans="1:14" ht="15" x14ac:dyDescent="0.25">
      <c r="A3118" s="54" t="s">
        <v>76</v>
      </c>
      <c r="B3118" s="36">
        <v>2.0846266949844794</v>
      </c>
      <c r="C3118" s="37">
        <v>0</v>
      </c>
      <c r="D3118" s="37">
        <v>0</v>
      </c>
      <c r="E3118" s="38">
        <v>0</v>
      </c>
      <c r="F3118" s="37">
        <v>0</v>
      </c>
      <c r="G3118" s="39">
        <v>0</v>
      </c>
      <c r="H3118" s="40">
        <v>2.0846266949844794</v>
      </c>
      <c r="J3118" s="17">
        <v>57</v>
      </c>
      <c r="K3118" s="17" t="str">
        <f t="shared" si="93"/>
        <v>142-Board of Tax Appeals</v>
      </c>
      <c r="L3118" s="18" t="str">
        <f t="shared" si="92"/>
        <v>142</v>
      </c>
      <c r="M3118" s="19"/>
      <c r="N3118" s="19"/>
    </row>
    <row r="3119" spans="1:14" ht="15" x14ac:dyDescent="0.25">
      <c r="A3119" s="54" t="s">
        <v>77</v>
      </c>
      <c r="B3119" s="36">
        <v>18.481769652092197</v>
      </c>
      <c r="C3119" s="37">
        <v>0</v>
      </c>
      <c r="D3119" s="37">
        <v>0</v>
      </c>
      <c r="E3119" s="38">
        <v>0</v>
      </c>
      <c r="F3119" s="37">
        <v>0</v>
      </c>
      <c r="G3119" s="39">
        <v>0</v>
      </c>
      <c r="H3119" s="40">
        <v>18.481769652092197</v>
      </c>
      <c r="J3119" s="17">
        <v>58</v>
      </c>
      <c r="K3119" s="17" t="str">
        <f t="shared" si="93"/>
        <v>142-Board of Tax Appeals</v>
      </c>
      <c r="L3119" s="18" t="str">
        <f t="shared" si="92"/>
        <v>142</v>
      </c>
      <c r="M3119" s="19"/>
      <c r="N3119" s="19"/>
    </row>
    <row r="3120" spans="1:14" ht="15" x14ac:dyDescent="0.25">
      <c r="A3120" s="54" t="s">
        <v>78</v>
      </c>
      <c r="B3120" s="36">
        <v>103.58485447310333</v>
      </c>
      <c r="C3120" s="37">
        <v>-1</v>
      </c>
      <c r="D3120" s="37">
        <v>-1</v>
      </c>
      <c r="E3120" s="38">
        <v>0</v>
      </c>
      <c r="F3120" s="37">
        <v>0</v>
      </c>
      <c r="G3120" s="39">
        <v>-2</v>
      </c>
      <c r="H3120" s="40">
        <v>101.58485447310333</v>
      </c>
      <c r="J3120" s="17">
        <v>59</v>
      </c>
      <c r="K3120" s="17" t="str">
        <f t="shared" si="93"/>
        <v>142-Board of Tax Appeals</v>
      </c>
      <c r="L3120" s="18" t="str">
        <f t="shared" si="92"/>
        <v>142</v>
      </c>
      <c r="M3120" s="19"/>
      <c r="N3120" s="19"/>
    </row>
    <row r="3121" spans="1:14" ht="15" customHeight="1" x14ac:dyDescent="0.25">
      <c r="A3121" s="54" t="s">
        <v>79</v>
      </c>
      <c r="B3121" s="36">
        <v>76.82075685474733</v>
      </c>
      <c r="C3121" s="37">
        <v>2</v>
      </c>
      <c r="D3121" s="37">
        <v>1</v>
      </c>
      <c r="E3121" s="38">
        <v>0</v>
      </c>
      <c r="F3121" s="37">
        <v>1</v>
      </c>
      <c r="G3121" s="39">
        <v>4</v>
      </c>
      <c r="H3121" s="40">
        <v>80.82075685474733</v>
      </c>
      <c r="J3121" s="17">
        <v>60</v>
      </c>
      <c r="K3121" s="17" t="str">
        <f t="shared" si="93"/>
        <v>142-Board of Tax Appeals</v>
      </c>
      <c r="L3121" s="18" t="str">
        <f t="shared" si="92"/>
        <v>142</v>
      </c>
      <c r="M3121" s="19"/>
      <c r="N3121" s="19"/>
    </row>
    <row r="3122" spans="1:14" ht="15" x14ac:dyDescent="0.25">
      <c r="A3122" s="54"/>
      <c r="B3122" s="36"/>
      <c r="C3122" s="37"/>
      <c r="D3122" s="37"/>
      <c r="E3122" s="38"/>
      <c r="F3122" s="37"/>
      <c r="G3122" s="39"/>
      <c r="H3122" s="40"/>
      <c r="J3122" s="17">
        <v>61</v>
      </c>
      <c r="K3122" s="17" t="str">
        <f t="shared" si="93"/>
        <v>142-Board of Tax Appeals</v>
      </c>
      <c r="L3122" s="18" t="str">
        <f t="shared" si="92"/>
        <v>142</v>
      </c>
      <c r="M3122" s="19"/>
      <c r="N3122" s="19"/>
    </row>
    <row r="3123" spans="1:14" x14ac:dyDescent="0.2">
      <c r="A3123" s="44" t="s">
        <v>80</v>
      </c>
      <c r="B3123" s="45">
        <v>486.18462269822771</v>
      </c>
      <c r="C3123" s="46">
        <v>1</v>
      </c>
      <c r="D3123" s="46">
        <v>2</v>
      </c>
      <c r="E3123" s="47">
        <v>0</v>
      </c>
      <c r="F3123" s="46">
        <v>2</v>
      </c>
      <c r="G3123" s="48">
        <v>5</v>
      </c>
      <c r="H3123" s="49">
        <v>491.18462269822783</v>
      </c>
      <c r="J3123" s="17">
        <v>62</v>
      </c>
      <c r="K3123" s="17" t="str">
        <f t="shared" si="93"/>
        <v>142-Board of Tax Appeals</v>
      </c>
      <c r="L3123" s="18" t="str">
        <f t="shared" si="92"/>
        <v>142</v>
      </c>
      <c r="M3123" s="19"/>
      <c r="N3123" s="19"/>
    </row>
    <row r="3124" spans="1:14" ht="15" x14ac:dyDescent="0.25">
      <c r="A3124" s="54"/>
      <c r="B3124" s="36"/>
      <c r="C3124" s="37"/>
      <c r="D3124" s="37"/>
      <c r="E3124" s="38"/>
      <c r="F3124" s="37"/>
      <c r="G3124" s="39"/>
      <c r="H3124" s="40"/>
      <c r="J3124" s="17">
        <v>63</v>
      </c>
      <c r="K3124" s="17" t="str">
        <f t="shared" si="93"/>
        <v>142-Board of Tax Appeals</v>
      </c>
      <c r="L3124" s="18" t="str">
        <f t="shared" si="92"/>
        <v>142</v>
      </c>
      <c r="M3124" s="19"/>
      <c r="N3124" s="19"/>
    </row>
    <row r="3125" spans="1:14" ht="15" x14ac:dyDescent="0.25">
      <c r="A3125" s="54" t="s">
        <v>81</v>
      </c>
      <c r="B3125" s="36">
        <v>3.9895851542969041</v>
      </c>
      <c r="C3125" s="37">
        <v>0</v>
      </c>
      <c r="D3125" s="37">
        <v>0</v>
      </c>
      <c r="E3125" s="38">
        <v>0</v>
      </c>
      <c r="F3125" s="37">
        <v>0</v>
      </c>
      <c r="G3125" s="39">
        <v>0</v>
      </c>
      <c r="H3125" s="40">
        <v>3.9895851542969041</v>
      </c>
      <c r="J3125" s="17">
        <v>64</v>
      </c>
      <c r="K3125" s="17" t="str">
        <f t="shared" si="93"/>
        <v>142-Board of Tax Appeals</v>
      </c>
      <c r="L3125" s="18" t="str">
        <f t="shared" ref="L3125:L3188" si="94">LEFT(K3125,3)</f>
        <v>142</v>
      </c>
      <c r="M3125" s="19"/>
      <c r="N3125" s="19"/>
    </row>
    <row r="3126" spans="1:14" x14ac:dyDescent="0.2">
      <c r="A3126" s="44" t="s">
        <v>82</v>
      </c>
      <c r="B3126" s="45">
        <v>3.9895851542969041</v>
      </c>
      <c r="C3126" s="46">
        <v>0</v>
      </c>
      <c r="D3126" s="46">
        <v>0</v>
      </c>
      <c r="E3126" s="47">
        <v>0</v>
      </c>
      <c r="F3126" s="46">
        <v>0</v>
      </c>
      <c r="G3126" s="48">
        <v>0</v>
      </c>
      <c r="H3126" s="49">
        <v>3.9895851542969041</v>
      </c>
      <c r="J3126" s="17">
        <v>65</v>
      </c>
      <c r="K3126" s="17" t="str">
        <f t="shared" si="93"/>
        <v>142-Board of Tax Appeals</v>
      </c>
      <c r="L3126" s="18" t="str">
        <f t="shared" si="94"/>
        <v>142</v>
      </c>
      <c r="M3126" s="19"/>
      <c r="N3126" s="19"/>
    </row>
    <row r="3127" spans="1:14" ht="15" x14ac:dyDescent="0.25">
      <c r="A3127" s="54"/>
      <c r="B3127" s="54"/>
      <c r="C3127" s="54"/>
      <c r="D3127" s="54"/>
      <c r="E3127" s="54"/>
      <c r="F3127" s="54"/>
      <c r="G3127" s="54"/>
      <c r="H3127" s="54"/>
      <c r="J3127" s="17">
        <v>66</v>
      </c>
      <c r="K3127" s="17" t="str">
        <f t="shared" si="93"/>
        <v>142-Board of Tax Appeals</v>
      </c>
      <c r="L3127" s="18" t="str">
        <f t="shared" si="94"/>
        <v>142</v>
      </c>
      <c r="M3127" s="19"/>
      <c r="N3127" s="19"/>
    </row>
    <row r="3128" spans="1:14" x14ac:dyDescent="0.2">
      <c r="A3128" s="58"/>
      <c r="B3128" s="39"/>
      <c r="C3128" s="51"/>
      <c r="D3128" s="51"/>
      <c r="E3128" s="52"/>
      <c r="F3128" s="51"/>
      <c r="G3128" s="39"/>
      <c r="H3128" s="53"/>
      <c r="J3128" s="17">
        <v>67</v>
      </c>
      <c r="K3128" s="17" t="str">
        <f t="shared" si="93"/>
        <v>142-Board of Tax Appeals</v>
      </c>
      <c r="L3128" s="18" t="str">
        <f t="shared" si="94"/>
        <v>142</v>
      </c>
      <c r="M3128" s="19"/>
      <c r="N3128" s="19"/>
    </row>
    <row r="3129" spans="1:14" x14ac:dyDescent="0.2">
      <c r="A3129" s="59" t="s">
        <v>83</v>
      </c>
      <c r="B3129" s="60">
        <v>1076.2102629460089</v>
      </c>
      <c r="C3129" s="61">
        <v>1</v>
      </c>
      <c r="D3129" s="61">
        <v>1</v>
      </c>
      <c r="E3129" s="62">
        <v>-1</v>
      </c>
      <c r="F3129" s="61">
        <v>98</v>
      </c>
      <c r="G3129" s="60">
        <v>99</v>
      </c>
      <c r="H3129" s="63">
        <v>1175.2102629460092</v>
      </c>
      <c r="J3129" s="17">
        <v>68</v>
      </c>
      <c r="K3129" s="17" t="str">
        <f t="shared" si="93"/>
        <v>142-Board of Tax Appeals</v>
      </c>
      <c r="L3129" s="18" t="str">
        <f t="shared" si="94"/>
        <v>142</v>
      </c>
      <c r="M3129" s="19"/>
      <c r="N3129" s="19"/>
    </row>
    <row r="3130" spans="1:14" ht="15" customHeight="1" x14ac:dyDescent="0.2">
      <c r="A3130" s="64"/>
      <c r="B3130" s="65"/>
      <c r="C3130" s="65"/>
      <c r="D3130" s="65"/>
      <c r="E3130" s="65"/>
      <c r="F3130" s="65"/>
      <c r="G3130" s="65"/>
      <c r="H3130" s="65"/>
      <c r="J3130" s="17">
        <v>1</v>
      </c>
      <c r="K3130" s="17" t="str">
        <f>IF(J3130=7,A2716,IF(J3130&gt;7,K3120,""))</f>
        <v/>
      </c>
      <c r="L3130" s="18" t="str">
        <f t="shared" si="94"/>
        <v/>
      </c>
      <c r="M3130" s="19"/>
      <c r="N3130" s="19"/>
    </row>
    <row r="3131" spans="1:14" x14ac:dyDescent="0.2">
      <c r="A3131" s="64"/>
      <c r="B3131" s="65"/>
      <c r="C3131" s="65"/>
      <c r="D3131" s="65"/>
      <c r="E3131" s="65"/>
      <c r="F3131" s="65"/>
      <c r="G3131" s="65"/>
      <c r="H3131" s="65"/>
      <c r="J3131" s="17">
        <v>2</v>
      </c>
      <c r="K3131" s="17" t="str">
        <f>IF(J3131=7,A2717,IF(J3131&gt;7,K3130,""))</f>
        <v/>
      </c>
      <c r="L3131" s="18" t="str">
        <f t="shared" si="94"/>
        <v/>
      </c>
      <c r="M3131" s="19"/>
      <c r="N3131" s="19"/>
    </row>
    <row r="3132" spans="1:14" ht="15" x14ac:dyDescent="0.25">
      <c r="A3132"/>
      <c r="B3132"/>
      <c r="C3132"/>
      <c r="D3132"/>
      <c r="E3132"/>
      <c r="F3132"/>
      <c r="G3132"/>
      <c r="H3132"/>
      <c r="J3132" s="17">
        <v>3</v>
      </c>
      <c r="K3132" s="17" t="str">
        <f>IF(J3132=7,A2718,IF(J3132&gt;7,K3131,""))</f>
        <v/>
      </c>
      <c r="L3132" s="18" t="str">
        <f t="shared" si="94"/>
        <v/>
      </c>
      <c r="M3132" s="19"/>
      <c r="N3132" s="19"/>
    </row>
    <row r="3133" spans="1:14" ht="15" x14ac:dyDescent="0.25">
      <c r="A3133"/>
      <c r="B3133"/>
      <c r="C3133"/>
      <c r="D3133"/>
      <c r="E3133"/>
      <c r="F3133"/>
      <c r="G3133"/>
      <c r="H3133"/>
      <c r="J3133" s="17">
        <v>4</v>
      </c>
      <c r="K3133" s="17" t="str">
        <f>IF(J3133=7,A2719,IF(J3133&gt;7,K3132,""))</f>
        <v/>
      </c>
      <c r="L3133" s="18" t="str">
        <f t="shared" si="94"/>
        <v/>
      </c>
      <c r="M3133" s="19"/>
      <c r="N3133" s="19"/>
    </row>
    <row r="3134" spans="1:14" ht="15.75" x14ac:dyDescent="0.25">
      <c r="A3134" s="21" t="s">
        <v>7</v>
      </c>
      <c r="B3134" s="22"/>
      <c r="C3134" s="22"/>
      <c r="D3134" s="22"/>
      <c r="E3134" s="22"/>
      <c r="F3134" s="22"/>
      <c r="G3134" s="22"/>
      <c r="H3134" s="22"/>
      <c r="J3134" s="17">
        <v>5</v>
      </c>
      <c r="K3134" s="17" t="str">
        <f>IF(J3134=7,A2720,IF(J3134&gt;7,K3133,""))</f>
        <v/>
      </c>
      <c r="L3134" s="18" t="str">
        <f t="shared" si="94"/>
        <v/>
      </c>
      <c r="M3134" s="19"/>
      <c r="N3134" s="19"/>
    </row>
    <row r="3135" spans="1:14" ht="15" x14ac:dyDescent="0.25">
      <c r="A3135" s="23" t="s">
        <v>8</v>
      </c>
      <c r="B3135" s="24"/>
      <c r="C3135" s="24"/>
      <c r="D3135" s="24"/>
      <c r="E3135" s="24"/>
      <c r="F3135" s="24"/>
      <c r="G3135" s="24"/>
      <c r="H3135" s="24"/>
      <c r="J3135" s="17">
        <v>6</v>
      </c>
      <c r="K3135" s="17" t="str">
        <f>IF(J3135=7,A2721,IF(J3135&gt;7,K3134,""))</f>
        <v/>
      </c>
      <c r="L3135" s="18" t="str">
        <f t="shared" si="94"/>
        <v/>
      </c>
      <c r="M3135" s="19"/>
      <c r="N3135" s="19"/>
    </row>
    <row r="3136" spans="1:14" ht="15" x14ac:dyDescent="0.25">
      <c r="A3136" s="25" t="s">
        <v>129</v>
      </c>
      <c r="B3136" s="22"/>
      <c r="C3136" s="22"/>
      <c r="D3136" s="22"/>
      <c r="E3136" s="22"/>
      <c r="F3136" s="22"/>
      <c r="G3136" s="22"/>
      <c r="H3136" s="22"/>
      <c r="J3136" s="17">
        <v>7</v>
      </c>
      <c r="K3136" s="17" t="str">
        <f>IF(J3136=7,A3136,IF(J3136&gt;7,K3135,""))</f>
        <v>147-Minority &amp; Women's Business Enterp</v>
      </c>
      <c r="L3136" s="18" t="str">
        <f t="shared" si="94"/>
        <v>147</v>
      </c>
      <c r="M3136" s="19"/>
      <c r="N3136" s="19"/>
    </row>
    <row r="3137" spans="1:14" ht="15" customHeight="1" x14ac:dyDescent="0.25">
      <c r="A3137" s="25"/>
      <c r="B3137" s="22"/>
      <c r="C3137" s="22"/>
      <c r="D3137" s="22"/>
      <c r="E3137" s="22"/>
      <c r="F3137" s="22"/>
      <c r="G3137" s="22"/>
      <c r="H3137" s="22"/>
      <c r="J3137" s="17">
        <v>8</v>
      </c>
      <c r="K3137" s="17" t="str">
        <f t="shared" ref="K3137:K3197" si="95">IF(J3137=7,A2723,IF(J3137&gt;7,K3136,""))</f>
        <v>147-Minority &amp; Women's Business Enterp</v>
      </c>
      <c r="L3137" s="18" t="str">
        <f t="shared" si="94"/>
        <v>147</v>
      </c>
      <c r="M3137" s="19"/>
      <c r="N3137" s="19"/>
    </row>
    <row r="3138" spans="1:14" ht="15" x14ac:dyDescent="0.25">
      <c r="A3138" s="26"/>
      <c r="B3138" s="27"/>
      <c r="C3138" s="94" t="s">
        <v>10</v>
      </c>
      <c r="D3138" s="95"/>
      <c r="E3138" s="94" t="s">
        <v>11</v>
      </c>
      <c r="F3138" s="95"/>
      <c r="G3138" s="28"/>
      <c r="H3138" s="28"/>
      <c r="J3138" s="17">
        <v>9</v>
      </c>
      <c r="K3138" s="17" t="str">
        <f t="shared" si="95"/>
        <v>147-Minority &amp; Women's Business Enterp</v>
      </c>
      <c r="L3138" s="18" t="str">
        <f t="shared" si="94"/>
        <v>147</v>
      </c>
      <c r="M3138" s="19"/>
      <c r="N3138" s="19"/>
    </row>
    <row r="3139" spans="1:14" ht="24" x14ac:dyDescent="0.2">
      <c r="A3139" s="29" t="s">
        <v>12</v>
      </c>
      <c r="B3139" s="30" t="s">
        <v>13</v>
      </c>
      <c r="C3139" s="31" t="s">
        <v>14</v>
      </c>
      <c r="D3139" s="32" t="s">
        <v>15</v>
      </c>
      <c r="E3139" s="31" t="s">
        <v>14</v>
      </c>
      <c r="F3139" s="32" t="s">
        <v>15</v>
      </c>
      <c r="G3139" s="33" t="s">
        <v>16</v>
      </c>
      <c r="H3139" s="33" t="s">
        <v>17</v>
      </c>
      <c r="J3139" s="17">
        <v>10</v>
      </c>
      <c r="K3139" s="17" t="str">
        <f t="shared" si="95"/>
        <v>147-Minority &amp; Women's Business Enterp</v>
      </c>
      <c r="L3139" s="18" t="str">
        <f t="shared" si="94"/>
        <v>147</v>
      </c>
      <c r="M3139" s="19"/>
      <c r="N3139" s="19"/>
    </row>
    <row r="3140" spans="1:14" ht="15" x14ac:dyDescent="0.25">
      <c r="A3140" s="35" t="s">
        <v>20</v>
      </c>
      <c r="B3140" s="36">
        <v>3.2862503024009531</v>
      </c>
      <c r="C3140" s="37">
        <v>0</v>
      </c>
      <c r="D3140" s="37">
        <v>0</v>
      </c>
      <c r="E3140" s="38">
        <v>0</v>
      </c>
      <c r="F3140" s="37">
        <v>0</v>
      </c>
      <c r="G3140" s="39">
        <v>0</v>
      </c>
      <c r="H3140" s="40">
        <v>3.2862503024009531</v>
      </c>
      <c r="J3140" s="17">
        <v>11</v>
      </c>
      <c r="K3140" s="17" t="str">
        <f t="shared" si="95"/>
        <v>147-Minority &amp; Women's Business Enterp</v>
      </c>
      <c r="L3140" s="18" t="str">
        <f t="shared" si="94"/>
        <v>147</v>
      </c>
      <c r="M3140" s="19" t="s">
        <v>21</v>
      </c>
      <c r="N3140" s="19"/>
    </row>
    <row r="3141" spans="1:14" ht="15" x14ac:dyDescent="0.25">
      <c r="A3141" s="42" t="s">
        <v>22</v>
      </c>
      <c r="B3141" s="36">
        <v>10.662960132072874</v>
      </c>
      <c r="C3141" s="37">
        <v>0</v>
      </c>
      <c r="D3141" s="37">
        <v>0</v>
      </c>
      <c r="E3141" s="38">
        <v>0</v>
      </c>
      <c r="F3141" s="37">
        <v>0</v>
      </c>
      <c r="G3141" s="39">
        <v>0</v>
      </c>
      <c r="H3141" s="40">
        <v>10.662960132072874</v>
      </c>
      <c r="J3141" s="17">
        <v>12</v>
      </c>
      <c r="K3141" s="17" t="str">
        <f t="shared" si="95"/>
        <v>147-Minority &amp; Women's Business Enterp</v>
      </c>
      <c r="L3141" s="18" t="str">
        <f t="shared" si="94"/>
        <v>147</v>
      </c>
      <c r="M3141" s="19"/>
      <c r="N3141" s="19"/>
    </row>
    <row r="3142" spans="1:14" ht="15" customHeight="1" x14ac:dyDescent="0.25">
      <c r="A3142" s="42" t="s">
        <v>23</v>
      </c>
      <c r="B3142" s="36">
        <v>28.471653496524272</v>
      </c>
      <c r="C3142" s="37">
        <v>0</v>
      </c>
      <c r="D3142" s="37">
        <v>-1</v>
      </c>
      <c r="E3142" s="38">
        <v>0</v>
      </c>
      <c r="F3142" s="37">
        <v>0</v>
      </c>
      <c r="G3142" s="39">
        <v>-1</v>
      </c>
      <c r="H3142" s="40">
        <v>27.471653496524272</v>
      </c>
      <c r="J3142" s="17">
        <v>13</v>
      </c>
      <c r="K3142" s="17" t="str">
        <f t="shared" si="95"/>
        <v>147-Minority &amp; Women's Business Enterp</v>
      </c>
      <c r="L3142" s="18" t="str">
        <f t="shared" si="94"/>
        <v>147</v>
      </c>
      <c r="M3142" s="19"/>
      <c r="N3142" s="19"/>
    </row>
    <row r="3143" spans="1:14" ht="15" x14ac:dyDescent="0.25">
      <c r="A3143" s="42" t="s">
        <v>24</v>
      </c>
      <c r="B3143" s="36">
        <v>211.96480229999997</v>
      </c>
      <c r="C3143" s="37">
        <v>0</v>
      </c>
      <c r="D3143" s="37">
        <v>0</v>
      </c>
      <c r="E3143" s="38">
        <v>0</v>
      </c>
      <c r="F3143" s="37">
        <v>1</v>
      </c>
      <c r="G3143" s="39">
        <v>1</v>
      </c>
      <c r="H3143" s="40">
        <v>212.96480229999997</v>
      </c>
      <c r="J3143" s="17">
        <v>14</v>
      </c>
      <c r="K3143" s="17" t="str">
        <f t="shared" si="95"/>
        <v>147-Minority &amp; Women's Business Enterp</v>
      </c>
      <c r="L3143" s="18" t="str">
        <f t="shared" si="94"/>
        <v>147</v>
      </c>
      <c r="M3143" s="19"/>
      <c r="N3143" s="19"/>
    </row>
    <row r="3144" spans="1:14" ht="15" x14ac:dyDescent="0.25">
      <c r="A3144" s="42" t="s">
        <v>25</v>
      </c>
      <c r="B3144" s="36">
        <v>22.436536339008004</v>
      </c>
      <c r="C3144" s="37">
        <v>0</v>
      </c>
      <c r="D3144" s="37">
        <v>0</v>
      </c>
      <c r="E3144" s="38">
        <v>0</v>
      </c>
      <c r="F3144" s="37">
        <v>0</v>
      </c>
      <c r="G3144" s="39">
        <v>0</v>
      </c>
      <c r="H3144" s="40">
        <v>22.436536339008004</v>
      </c>
      <c r="J3144" s="17">
        <v>15</v>
      </c>
      <c r="K3144" s="17" t="str">
        <f t="shared" si="95"/>
        <v>147-Minority &amp; Women's Business Enterp</v>
      </c>
      <c r="L3144" s="18" t="str">
        <f t="shared" si="94"/>
        <v>147</v>
      </c>
      <c r="M3144" s="19"/>
      <c r="N3144" s="19"/>
    </row>
    <row r="3145" spans="1:14" ht="15" x14ac:dyDescent="0.25">
      <c r="A3145" s="42" t="s">
        <v>26</v>
      </c>
      <c r="B3145" s="36">
        <v>25.687991819880587</v>
      </c>
      <c r="C3145" s="37">
        <v>0</v>
      </c>
      <c r="D3145" s="37">
        <v>0</v>
      </c>
      <c r="E3145" s="38">
        <v>0</v>
      </c>
      <c r="F3145" s="37">
        <v>0</v>
      </c>
      <c r="G3145" s="39">
        <v>0</v>
      </c>
      <c r="H3145" s="40">
        <v>25.687991819880587</v>
      </c>
      <c r="J3145" s="17">
        <v>16</v>
      </c>
      <c r="K3145" s="17" t="str">
        <f t="shared" si="95"/>
        <v>147-Minority &amp; Women's Business Enterp</v>
      </c>
      <c r="L3145" s="18" t="str">
        <f t="shared" si="94"/>
        <v>147</v>
      </c>
      <c r="M3145" s="19"/>
      <c r="N3145" s="19"/>
    </row>
    <row r="3146" spans="1:14" ht="15" customHeight="1" x14ac:dyDescent="0.25">
      <c r="A3146" s="42" t="s">
        <v>27</v>
      </c>
      <c r="B3146" s="36">
        <v>334.86231701539873</v>
      </c>
      <c r="C3146" s="37">
        <v>0</v>
      </c>
      <c r="D3146" s="37">
        <v>0</v>
      </c>
      <c r="E3146" s="38">
        <v>0</v>
      </c>
      <c r="F3146" s="37">
        <v>0</v>
      </c>
      <c r="G3146" s="39">
        <v>0</v>
      </c>
      <c r="H3146" s="40">
        <v>334.86231701539873</v>
      </c>
      <c r="J3146" s="17">
        <v>17</v>
      </c>
      <c r="K3146" s="17" t="str">
        <f t="shared" si="95"/>
        <v>147-Minority &amp; Women's Business Enterp</v>
      </c>
      <c r="L3146" s="18" t="str">
        <f t="shared" si="94"/>
        <v>147</v>
      </c>
      <c r="M3146" s="19"/>
      <c r="N3146" s="19"/>
    </row>
    <row r="3147" spans="1:14" x14ac:dyDescent="0.2">
      <c r="A3147" s="43"/>
      <c r="B3147" s="36"/>
      <c r="C3147" s="37"/>
      <c r="D3147" s="37"/>
      <c r="E3147" s="38"/>
      <c r="F3147" s="37"/>
      <c r="G3147" s="39"/>
      <c r="H3147" s="40"/>
      <c r="J3147" s="17">
        <v>18</v>
      </c>
      <c r="K3147" s="17" t="str">
        <f t="shared" si="95"/>
        <v>147-Minority &amp; Women's Business Enterp</v>
      </c>
      <c r="L3147" s="18" t="str">
        <f t="shared" si="94"/>
        <v>147</v>
      </c>
      <c r="M3147" s="19"/>
      <c r="N3147" s="19"/>
    </row>
    <row r="3148" spans="1:14" x14ac:dyDescent="0.2">
      <c r="A3148" s="44"/>
      <c r="B3148" s="45">
        <v>637.37251140528542</v>
      </c>
      <c r="C3148" s="46">
        <v>0</v>
      </c>
      <c r="D3148" s="46">
        <v>-1</v>
      </c>
      <c r="E3148" s="47">
        <v>0</v>
      </c>
      <c r="F3148" s="46">
        <v>1</v>
      </c>
      <c r="G3148" s="48">
        <v>0</v>
      </c>
      <c r="H3148" s="49">
        <v>637.37251140528542</v>
      </c>
      <c r="J3148" s="17">
        <v>19</v>
      </c>
      <c r="K3148" s="17" t="str">
        <f t="shared" si="95"/>
        <v>147-Minority &amp; Women's Business Enterp</v>
      </c>
      <c r="L3148" s="18" t="str">
        <f t="shared" si="94"/>
        <v>147</v>
      </c>
      <c r="M3148" s="19"/>
      <c r="N3148" s="19"/>
    </row>
    <row r="3149" spans="1:14" x14ac:dyDescent="0.2">
      <c r="A3149" s="50"/>
      <c r="B3149" s="39"/>
      <c r="C3149" s="51"/>
      <c r="D3149" s="51"/>
      <c r="E3149" s="52"/>
      <c r="F3149" s="51"/>
      <c r="G3149" s="39"/>
      <c r="H3149" s="53"/>
      <c r="J3149" s="17">
        <v>20</v>
      </c>
      <c r="K3149" s="17" t="str">
        <f t="shared" si="95"/>
        <v>147-Minority &amp; Women's Business Enterp</v>
      </c>
      <c r="L3149" s="18" t="str">
        <f t="shared" si="94"/>
        <v>147</v>
      </c>
      <c r="M3149" s="19"/>
      <c r="N3149" s="19"/>
    </row>
    <row r="3150" spans="1:14" ht="15" x14ac:dyDescent="0.25">
      <c r="A3150" s="42" t="s">
        <v>28</v>
      </c>
      <c r="B3150" s="36">
        <v>14.839402738160713</v>
      </c>
      <c r="C3150" s="37">
        <v>0</v>
      </c>
      <c r="D3150" s="37">
        <v>0</v>
      </c>
      <c r="E3150" s="38">
        <v>-16</v>
      </c>
      <c r="F3150" s="37">
        <v>17</v>
      </c>
      <c r="G3150" s="39">
        <v>1</v>
      </c>
      <c r="H3150" s="40">
        <v>15.839402738160713</v>
      </c>
      <c r="J3150" s="17">
        <v>21</v>
      </c>
      <c r="K3150" s="17" t="str">
        <f t="shared" si="95"/>
        <v>147-Minority &amp; Women's Business Enterp</v>
      </c>
      <c r="L3150" s="18" t="str">
        <f t="shared" si="94"/>
        <v>147</v>
      </c>
      <c r="M3150" s="19"/>
      <c r="N3150" s="19"/>
    </row>
    <row r="3151" spans="1:14" ht="15" x14ac:dyDescent="0.25">
      <c r="A3151" s="42" t="s">
        <v>29</v>
      </c>
      <c r="B3151" s="36">
        <v>31.739137769041825</v>
      </c>
      <c r="C3151" s="37">
        <v>0</v>
      </c>
      <c r="D3151" s="37">
        <v>0</v>
      </c>
      <c r="E3151" s="38">
        <v>9</v>
      </c>
      <c r="F3151" s="37">
        <v>31</v>
      </c>
      <c r="G3151" s="39">
        <v>40</v>
      </c>
      <c r="H3151" s="40">
        <v>71.739137769041832</v>
      </c>
      <c r="J3151" s="17">
        <v>22</v>
      </c>
      <c r="K3151" s="17" t="str">
        <f t="shared" si="95"/>
        <v>147-Minority &amp; Women's Business Enterp</v>
      </c>
      <c r="L3151" s="18" t="str">
        <f t="shared" si="94"/>
        <v>147</v>
      </c>
      <c r="M3151" s="19"/>
      <c r="N3151" s="19"/>
    </row>
    <row r="3152" spans="1:14" ht="15" x14ac:dyDescent="0.25">
      <c r="A3152" s="42" t="s">
        <v>30</v>
      </c>
      <c r="B3152" s="36">
        <v>34.350477749779344</v>
      </c>
      <c r="C3152" s="37">
        <v>0</v>
      </c>
      <c r="D3152" s="37">
        <v>0</v>
      </c>
      <c r="E3152" s="38">
        <v>0</v>
      </c>
      <c r="F3152" s="37">
        <v>0</v>
      </c>
      <c r="G3152" s="39">
        <v>0</v>
      </c>
      <c r="H3152" s="40">
        <v>34.350477749779344</v>
      </c>
      <c r="J3152" s="17">
        <v>23</v>
      </c>
      <c r="K3152" s="17" t="str">
        <f t="shared" si="95"/>
        <v>147-Minority &amp; Women's Business Enterp</v>
      </c>
      <c r="L3152" s="18" t="str">
        <f t="shared" si="94"/>
        <v>147</v>
      </c>
      <c r="M3152" s="19"/>
      <c r="N3152" s="19"/>
    </row>
    <row r="3153" spans="1:14" ht="15" x14ac:dyDescent="0.25">
      <c r="A3153" s="54"/>
      <c r="B3153" s="36"/>
      <c r="C3153" s="37"/>
      <c r="D3153" s="37"/>
      <c r="E3153" s="38"/>
      <c r="F3153" s="37"/>
      <c r="G3153" s="39"/>
      <c r="H3153" s="40"/>
      <c r="J3153" s="17">
        <v>24</v>
      </c>
      <c r="K3153" s="17" t="str">
        <f t="shared" si="95"/>
        <v>147-Minority &amp; Women's Business Enterp</v>
      </c>
      <c r="L3153" s="18" t="str">
        <f t="shared" si="94"/>
        <v>147</v>
      </c>
      <c r="M3153" s="19"/>
      <c r="N3153" s="19"/>
    </row>
    <row r="3154" spans="1:14" x14ac:dyDescent="0.2">
      <c r="A3154" s="44" t="s">
        <v>31</v>
      </c>
      <c r="B3154" s="45">
        <v>80.929018256981891</v>
      </c>
      <c r="C3154" s="46">
        <v>0</v>
      </c>
      <c r="D3154" s="46">
        <v>0</v>
      </c>
      <c r="E3154" s="46">
        <v>-7</v>
      </c>
      <c r="F3154" s="46">
        <v>48</v>
      </c>
      <c r="G3154" s="46">
        <v>41</v>
      </c>
      <c r="H3154" s="49">
        <v>121.92901825698189</v>
      </c>
      <c r="J3154" s="17">
        <v>25</v>
      </c>
      <c r="K3154" s="17" t="str">
        <f t="shared" si="95"/>
        <v>147-Minority &amp; Women's Business Enterp</v>
      </c>
      <c r="L3154" s="18" t="str">
        <f t="shared" si="94"/>
        <v>147</v>
      </c>
      <c r="M3154" s="19"/>
      <c r="N3154" s="19"/>
    </row>
    <row r="3155" spans="1:14" ht="15" x14ac:dyDescent="0.25">
      <c r="A3155" s="54"/>
      <c r="B3155" s="36"/>
      <c r="C3155" s="37"/>
      <c r="D3155" s="37"/>
      <c r="E3155" s="38"/>
      <c r="F3155" s="37"/>
      <c r="G3155" s="39"/>
      <c r="H3155" s="40"/>
      <c r="J3155" s="17">
        <v>26</v>
      </c>
      <c r="K3155" s="17" t="str">
        <f t="shared" si="95"/>
        <v>147-Minority &amp; Women's Business Enterp</v>
      </c>
      <c r="L3155" s="18" t="str">
        <f t="shared" si="94"/>
        <v>147</v>
      </c>
      <c r="M3155" s="19"/>
      <c r="N3155" s="19"/>
    </row>
    <row r="3156" spans="1:14" ht="15" x14ac:dyDescent="0.25">
      <c r="A3156" s="54" t="s">
        <v>32</v>
      </c>
      <c r="B3156" s="36">
        <v>1.1368952446735481</v>
      </c>
      <c r="C3156" s="37">
        <v>0</v>
      </c>
      <c r="D3156" s="37">
        <v>0</v>
      </c>
      <c r="E3156" s="38">
        <v>0</v>
      </c>
      <c r="F3156" s="37">
        <v>0</v>
      </c>
      <c r="G3156" s="39">
        <v>0</v>
      </c>
      <c r="H3156" s="40">
        <v>1.1368952446735481</v>
      </c>
      <c r="J3156" s="17">
        <v>27</v>
      </c>
      <c r="K3156" s="17" t="str">
        <f t="shared" si="95"/>
        <v>147-Minority &amp; Women's Business Enterp</v>
      </c>
      <c r="L3156" s="18" t="str">
        <f t="shared" si="94"/>
        <v>147</v>
      </c>
      <c r="M3156" s="19" t="s">
        <v>33</v>
      </c>
      <c r="N3156" s="19"/>
    </row>
    <row r="3157" spans="1:14" ht="15" x14ac:dyDescent="0.25">
      <c r="A3157" s="54" t="s">
        <v>34</v>
      </c>
      <c r="B3157" s="36">
        <v>5.1246967429446091</v>
      </c>
      <c r="C3157" s="37">
        <v>0</v>
      </c>
      <c r="D3157" s="37">
        <v>0</v>
      </c>
      <c r="E3157" s="38">
        <v>0</v>
      </c>
      <c r="F3157" s="37">
        <v>0</v>
      </c>
      <c r="G3157" s="39">
        <v>0</v>
      </c>
      <c r="H3157" s="40">
        <v>5.1246967429446091</v>
      </c>
      <c r="J3157" s="17">
        <v>28</v>
      </c>
      <c r="K3157" s="17" t="str">
        <f t="shared" si="95"/>
        <v>147-Minority &amp; Women's Business Enterp</v>
      </c>
      <c r="L3157" s="18" t="str">
        <f t="shared" si="94"/>
        <v>147</v>
      </c>
      <c r="M3157" s="19" t="s">
        <v>35</v>
      </c>
      <c r="N3157" s="19"/>
    </row>
    <row r="3158" spans="1:14" ht="15" x14ac:dyDescent="0.25">
      <c r="A3158" s="54" t="s">
        <v>36</v>
      </c>
      <c r="B3158" s="36">
        <v>1.803885954028575</v>
      </c>
      <c r="C3158" s="37">
        <v>0</v>
      </c>
      <c r="D3158" s="37">
        <v>0</v>
      </c>
      <c r="E3158" s="38">
        <v>0</v>
      </c>
      <c r="F3158" s="37">
        <v>0</v>
      </c>
      <c r="G3158" s="39">
        <v>0</v>
      </c>
      <c r="H3158" s="40">
        <v>1.803885954028575</v>
      </c>
      <c r="J3158" s="17">
        <v>29</v>
      </c>
      <c r="K3158" s="17" t="str">
        <f t="shared" si="95"/>
        <v>147-Minority &amp; Women's Business Enterp</v>
      </c>
      <c r="L3158" s="18" t="str">
        <f t="shared" si="94"/>
        <v>147</v>
      </c>
      <c r="M3158" s="19" t="s">
        <v>37</v>
      </c>
      <c r="N3158" s="19"/>
    </row>
    <row r="3159" spans="1:14" ht="15" x14ac:dyDescent="0.25">
      <c r="A3159" s="54" t="s">
        <v>38</v>
      </c>
      <c r="B3159" s="36">
        <v>0</v>
      </c>
      <c r="C3159" s="37">
        <v>0</v>
      </c>
      <c r="D3159" s="37">
        <v>0</v>
      </c>
      <c r="E3159" s="38">
        <v>0</v>
      </c>
      <c r="F3159" s="37">
        <v>0</v>
      </c>
      <c r="G3159" s="39">
        <v>0</v>
      </c>
      <c r="H3159" s="40">
        <v>0</v>
      </c>
      <c r="J3159" s="17">
        <v>30</v>
      </c>
      <c r="K3159" s="17" t="str">
        <f t="shared" si="95"/>
        <v>147-Minority &amp; Women's Business Enterp</v>
      </c>
      <c r="L3159" s="18" t="str">
        <f t="shared" si="94"/>
        <v>147</v>
      </c>
      <c r="M3159" s="19" t="s">
        <v>39</v>
      </c>
      <c r="N3159" s="19"/>
    </row>
    <row r="3160" spans="1:14" ht="15" customHeight="1" x14ac:dyDescent="0.25">
      <c r="A3160" s="54" t="s">
        <v>40</v>
      </c>
      <c r="B3160" s="36">
        <v>0</v>
      </c>
      <c r="C3160" s="37">
        <v>0</v>
      </c>
      <c r="D3160" s="37">
        <v>0</v>
      </c>
      <c r="E3160" s="38">
        <v>0</v>
      </c>
      <c r="F3160" s="37">
        <v>0</v>
      </c>
      <c r="G3160" s="39">
        <v>0</v>
      </c>
      <c r="H3160" s="40">
        <v>0</v>
      </c>
      <c r="J3160" s="17">
        <v>31</v>
      </c>
      <c r="K3160" s="17" t="str">
        <f t="shared" si="95"/>
        <v>147-Minority &amp; Women's Business Enterp</v>
      </c>
      <c r="L3160" s="18" t="str">
        <f t="shared" si="94"/>
        <v>147</v>
      </c>
      <c r="M3160" s="19" t="s">
        <v>41</v>
      </c>
      <c r="N3160" s="19"/>
    </row>
    <row r="3161" spans="1:14" ht="15" x14ac:dyDescent="0.25">
      <c r="A3161" s="54" t="s">
        <v>42</v>
      </c>
      <c r="B3161" s="36">
        <v>6.7301278689503121</v>
      </c>
      <c r="C3161" s="37">
        <v>0</v>
      </c>
      <c r="D3161" s="37">
        <v>0</v>
      </c>
      <c r="E3161" s="38">
        <v>-4</v>
      </c>
      <c r="F3161" s="37">
        <v>-3</v>
      </c>
      <c r="G3161" s="39">
        <v>-7</v>
      </c>
      <c r="H3161" s="40">
        <v>-0.26987213104968788</v>
      </c>
      <c r="J3161" s="17">
        <v>32</v>
      </c>
      <c r="K3161" s="17" t="str">
        <f t="shared" si="95"/>
        <v>147-Minority &amp; Women's Business Enterp</v>
      </c>
      <c r="L3161" s="18" t="str">
        <f t="shared" si="94"/>
        <v>147</v>
      </c>
      <c r="M3161" s="19" t="s">
        <v>43</v>
      </c>
      <c r="N3161" s="19"/>
    </row>
    <row r="3162" spans="1:14" ht="15" x14ac:dyDescent="0.25">
      <c r="A3162" s="54" t="s">
        <v>44</v>
      </c>
      <c r="B3162" s="36">
        <v>6.0337293022311105</v>
      </c>
      <c r="C3162" s="37">
        <v>0</v>
      </c>
      <c r="D3162" s="37">
        <v>0</v>
      </c>
      <c r="E3162" s="38">
        <v>0</v>
      </c>
      <c r="F3162" s="37">
        <v>0</v>
      </c>
      <c r="G3162" s="39">
        <v>0</v>
      </c>
      <c r="H3162" s="40">
        <v>6.0337293022311105</v>
      </c>
      <c r="J3162" s="17">
        <v>33</v>
      </c>
      <c r="K3162" s="17" t="str">
        <f t="shared" si="95"/>
        <v>147-Minority &amp; Women's Business Enterp</v>
      </c>
      <c r="L3162" s="18" t="str">
        <f t="shared" si="94"/>
        <v>147</v>
      </c>
      <c r="M3162" s="19" t="s">
        <v>45</v>
      </c>
      <c r="N3162" s="19"/>
    </row>
    <row r="3163" spans="1:14" ht="15" x14ac:dyDescent="0.25">
      <c r="A3163" s="54" t="s">
        <v>46</v>
      </c>
      <c r="B3163" s="36">
        <v>0</v>
      </c>
      <c r="C3163" s="37">
        <v>0</v>
      </c>
      <c r="D3163" s="37">
        <v>0</v>
      </c>
      <c r="E3163" s="38">
        <v>0</v>
      </c>
      <c r="F3163" s="37">
        <v>0</v>
      </c>
      <c r="G3163" s="39">
        <v>0</v>
      </c>
      <c r="H3163" s="40">
        <v>0</v>
      </c>
      <c r="J3163" s="17">
        <v>34</v>
      </c>
      <c r="K3163" s="17" t="str">
        <f t="shared" si="95"/>
        <v>147-Minority &amp; Women's Business Enterp</v>
      </c>
      <c r="L3163" s="18" t="str">
        <f t="shared" si="94"/>
        <v>147</v>
      </c>
      <c r="M3163" s="19" t="s">
        <v>47</v>
      </c>
      <c r="N3163" s="19"/>
    </row>
    <row r="3164" spans="1:14" ht="15" x14ac:dyDescent="0.25">
      <c r="A3164" s="54" t="s">
        <v>48</v>
      </c>
      <c r="B3164" s="36">
        <v>0</v>
      </c>
      <c r="C3164" s="37">
        <v>0</v>
      </c>
      <c r="D3164" s="37">
        <v>0</v>
      </c>
      <c r="E3164" s="38">
        <v>1</v>
      </c>
      <c r="F3164" s="37">
        <v>0</v>
      </c>
      <c r="G3164" s="39">
        <v>1</v>
      </c>
      <c r="H3164" s="40">
        <v>1</v>
      </c>
      <c r="J3164" s="17">
        <v>35</v>
      </c>
      <c r="K3164" s="17" t="str">
        <f t="shared" si="95"/>
        <v>147-Minority &amp; Women's Business Enterp</v>
      </c>
      <c r="L3164" s="18" t="str">
        <f t="shared" si="94"/>
        <v>147</v>
      </c>
      <c r="M3164" s="56" t="s">
        <v>49</v>
      </c>
      <c r="N3164" s="19"/>
    </row>
    <row r="3165" spans="1:14" ht="15" x14ac:dyDescent="0.25">
      <c r="A3165" s="54" t="s">
        <v>50</v>
      </c>
      <c r="B3165" s="36">
        <v>2.2592107922080307</v>
      </c>
      <c r="C3165" s="37">
        <v>0</v>
      </c>
      <c r="D3165" s="37">
        <v>0</v>
      </c>
      <c r="E3165" s="38">
        <v>0</v>
      </c>
      <c r="F3165" s="37">
        <v>0</v>
      </c>
      <c r="G3165" s="39">
        <v>0</v>
      </c>
      <c r="H3165" s="40">
        <v>2.2592107922080307</v>
      </c>
      <c r="J3165" s="17">
        <v>36</v>
      </c>
      <c r="K3165" s="17" t="str">
        <f t="shared" si="95"/>
        <v>147-Minority &amp; Women's Business Enterp</v>
      </c>
      <c r="L3165" s="18" t="str">
        <f t="shared" si="94"/>
        <v>147</v>
      </c>
      <c r="M3165" s="19" t="s">
        <v>51</v>
      </c>
      <c r="N3165" s="19"/>
    </row>
    <row r="3166" spans="1:14" ht="15" x14ac:dyDescent="0.25">
      <c r="A3166" s="54" t="s">
        <v>52</v>
      </c>
      <c r="B3166" s="36">
        <v>0</v>
      </c>
      <c r="C3166" s="37">
        <v>0</v>
      </c>
      <c r="D3166" s="37">
        <v>0</v>
      </c>
      <c r="E3166" s="38">
        <v>0</v>
      </c>
      <c r="F3166" s="37">
        <v>1</v>
      </c>
      <c r="G3166" s="39">
        <v>1</v>
      </c>
      <c r="H3166" s="40">
        <v>1</v>
      </c>
      <c r="J3166" s="17">
        <v>37</v>
      </c>
      <c r="K3166" s="17" t="str">
        <f t="shared" si="95"/>
        <v>147-Minority &amp; Women's Business Enterp</v>
      </c>
      <c r="L3166" s="18" t="str">
        <f t="shared" si="94"/>
        <v>147</v>
      </c>
      <c r="M3166" s="56" t="s">
        <v>53</v>
      </c>
      <c r="N3166" s="19"/>
    </row>
    <row r="3167" spans="1:14" ht="15" x14ac:dyDescent="0.25">
      <c r="A3167" s="54" t="s">
        <v>54</v>
      </c>
      <c r="B3167" s="36">
        <v>5.0910801221653701</v>
      </c>
      <c r="C3167" s="37">
        <v>0</v>
      </c>
      <c r="D3167" s="37">
        <v>0</v>
      </c>
      <c r="E3167" s="38">
        <v>0</v>
      </c>
      <c r="F3167" s="37">
        <v>0</v>
      </c>
      <c r="G3167" s="39">
        <v>0</v>
      </c>
      <c r="H3167" s="40">
        <v>5.0910801221653701</v>
      </c>
      <c r="J3167" s="17">
        <v>38</v>
      </c>
      <c r="K3167" s="17" t="str">
        <f t="shared" si="95"/>
        <v>147-Minority &amp; Women's Business Enterp</v>
      </c>
      <c r="L3167" s="18" t="str">
        <f t="shared" si="94"/>
        <v>147</v>
      </c>
      <c r="M3167" s="19" t="s">
        <v>55</v>
      </c>
      <c r="N3167" s="19"/>
    </row>
    <row r="3168" spans="1:14" ht="15" x14ac:dyDescent="0.25">
      <c r="A3168" s="54" t="s">
        <v>56</v>
      </c>
      <c r="B3168" s="36">
        <v>0</v>
      </c>
      <c r="C3168" s="37">
        <v>0</v>
      </c>
      <c r="D3168" s="37">
        <v>0</v>
      </c>
      <c r="E3168" s="38">
        <v>0</v>
      </c>
      <c r="F3168" s="37">
        <v>0</v>
      </c>
      <c r="G3168" s="39">
        <v>0</v>
      </c>
      <c r="H3168" s="40">
        <v>0</v>
      </c>
      <c r="J3168" s="17">
        <v>39</v>
      </c>
      <c r="K3168" s="17" t="str">
        <f t="shared" si="95"/>
        <v>147-Minority &amp; Women's Business Enterp</v>
      </c>
      <c r="L3168" s="18" t="str">
        <f t="shared" si="94"/>
        <v>147</v>
      </c>
      <c r="M3168" s="19" t="s">
        <v>57</v>
      </c>
      <c r="N3168" s="19"/>
    </row>
    <row r="3169" spans="1:14" ht="15" x14ac:dyDescent="0.25">
      <c r="A3169" s="54" t="s">
        <v>58</v>
      </c>
      <c r="B3169" s="36">
        <v>88.567852016752866</v>
      </c>
      <c r="C3169" s="37">
        <v>0</v>
      </c>
      <c r="D3169" s="37">
        <v>0</v>
      </c>
      <c r="E3169" s="38">
        <v>2</v>
      </c>
      <c r="F3169" s="37">
        <v>5</v>
      </c>
      <c r="G3169" s="39">
        <v>7</v>
      </c>
      <c r="H3169" s="40">
        <v>95.567852016752866</v>
      </c>
      <c r="J3169" s="17">
        <v>40</v>
      </c>
      <c r="K3169" s="17" t="str">
        <f t="shared" si="95"/>
        <v>147-Minority &amp; Women's Business Enterp</v>
      </c>
      <c r="L3169" s="18" t="str">
        <f t="shared" si="94"/>
        <v>147</v>
      </c>
      <c r="M3169" s="19" t="s">
        <v>59</v>
      </c>
      <c r="N3169" s="19"/>
    </row>
    <row r="3170" spans="1:14" ht="15" x14ac:dyDescent="0.25">
      <c r="A3170" s="54" t="s">
        <v>60</v>
      </c>
      <c r="B3170" s="36">
        <v>0</v>
      </c>
      <c r="C3170" s="37">
        <v>0</v>
      </c>
      <c r="D3170" s="37">
        <v>0</v>
      </c>
      <c r="E3170" s="38">
        <v>0</v>
      </c>
      <c r="F3170" s="37">
        <v>1</v>
      </c>
      <c r="G3170" s="39">
        <v>1</v>
      </c>
      <c r="H3170" s="40">
        <v>1</v>
      </c>
      <c r="J3170" s="17">
        <v>41</v>
      </c>
      <c r="K3170" s="17" t="str">
        <f t="shared" si="95"/>
        <v>147-Minority &amp; Women's Business Enterp</v>
      </c>
      <c r="L3170" s="18" t="str">
        <f t="shared" si="94"/>
        <v>147</v>
      </c>
      <c r="M3170" s="56" t="s">
        <v>61</v>
      </c>
      <c r="N3170" s="19"/>
    </row>
    <row r="3171" spans="1:14" ht="15" x14ac:dyDescent="0.25">
      <c r="A3171" s="54" t="s">
        <v>62</v>
      </c>
      <c r="B3171" s="36">
        <v>0</v>
      </c>
      <c r="C3171" s="37">
        <v>0</v>
      </c>
      <c r="D3171" s="37">
        <v>0</v>
      </c>
      <c r="E3171" s="38">
        <v>3</v>
      </c>
      <c r="F3171" s="37">
        <v>2</v>
      </c>
      <c r="G3171" s="39">
        <v>5</v>
      </c>
      <c r="H3171" s="40">
        <v>5</v>
      </c>
      <c r="J3171" s="17">
        <v>42</v>
      </c>
      <c r="K3171" s="17" t="str">
        <f t="shared" si="95"/>
        <v>147-Minority &amp; Women's Business Enterp</v>
      </c>
      <c r="L3171" s="18" t="str">
        <f t="shared" si="94"/>
        <v>147</v>
      </c>
      <c r="M3171" s="56" t="s">
        <v>63</v>
      </c>
      <c r="N3171" s="19"/>
    </row>
    <row r="3172" spans="1:14" ht="15" customHeight="1" x14ac:dyDescent="0.2">
      <c r="A3172" s="43"/>
      <c r="B3172" s="36"/>
      <c r="C3172" s="37"/>
      <c r="D3172" s="37"/>
      <c r="E3172" s="38"/>
      <c r="F3172" s="37"/>
      <c r="G3172" s="39"/>
      <c r="H3172" s="40"/>
      <c r="J3172" s="17">
        <v>43</v>
      </c>
      <c r="K3172" s="17" t="str">
        <f t="shared" si="95"/>
        <v>147-Minority &amp; Women's Business Enterp</v>
      </c>
      <c r="L3172" s="18" t="str">
        <f t="shared" si="94"/>
        <v>147</v>
      </c>
      <c r="M3172" s="19"/>
      <c r="N3172" s="19"/>
    </row>
    <row r="3173" spans="1:14" x14ac:dyDescent="0.2">
      <c r="A3173" s="44" t="s">
        <v>64</v>
      </c>
      <c r="B3173" s="45">
        <v>116.74747804395442</v>
      </c>
      <c r="C3173" s="46">
        <v>0</v>
      </c>
      <c r="D3173" s="46">
        <v>0</v>
      </c>
      <c r="E3173" s="47">
        <v>2</v>
      </c>
      <c r="F3173" s="46">
        <v>6</v>
      </c>
      <c r="G3173" s="48">
        <v>8</v>
      </c>
      <c r="H3173" s="49">
        <v>124.74747804395442</v>
      </c>
      <c r="J3173" s="17">
        <v>44</v>
      </c>
      <c r="K3173" s="17" t="str">
        <f t="shared" si="95"/>
        <v>147-Minority &amp; Women's Business Enterp</v>
      </c>
      <c r="L3173" s="18" t="str">
        <f t="shared" si="94"/>
        <v>147</v>
      </c>
      <c r="M3173" s="19"/>
      <c r="N3173" s="19"/>
    </row>
    <row r="3174" spans="1:14" x14ac:dyDescent="0.2">
      <c r="A3174" s="57"/>
      <c r="B3174" s="39"/>
      <c r="C3174" s="51"/>
      <c r="D3174" s="51"/>
      <c r="E3174" s="52"/>
      <c r="F3174" s="51"/>
      <c r="G3174" s="39"/>
      <c r="H3174" s="53"/>
      <c r="J3174" s="17">
        <v>45</v>
      </c>
      <c r="K3174" s="17" t="str">
        <f t="shared" si="95"/>
        <v>147-Minority &amp; Women's Business Enterp</v>
      </c>
      <c r="L3174" s="18" t="str">
        <f t="shared" si="94"/>
        <v>147</v>
      </c>
      <c r="M3174" s="19"/>
      <c r="N3174" s="19"/>
    </row>
    <row r="3175" spans="1:14" ht="15" x14ac:dyDescent="0.25">
      <c r="A3175" s="54" t="s">
        <v>65</v>
      </c>
      <c r="B3175" s="36">
        <v>9.1550208708599126</v>
      </c>
      <c r="C3175" s="37">
        <v>0</v>
      </c>
      <c r="D3175" s="37">
        <v>0</v>
      </c>
      <c r="E3175" s="38">
        <v>0</v>
      </c>
      <c r="F3175" s="37">
        <v>0</v>
      </c>
      <c r="G3175" s="39">
        <v>0</v>
      </c>
      <c r="H3175" s="40">
        <v>9.1550208708599126</v>
      </c>
      <c r="J3175" s="17">
        <v>46</v>
      </c>
      <c r="K3175" s="17" t="str">
        <f t="shared" si="95"/>
        <v>147-Minority &amp; Women's Business Enterp</v>
      </c>
      <c r="L3175" s="18" t="str">
        <f t="shared" si="94"/>
        <v>147</v>
      </c>
      <c r="M3175" s="19"/>
      <c r="N3175" s="19"/>
    </row>
    <row r="3176" spans="1:14" ht="15" x14ac:dyDescent="0.25">
      <c r="A3176" s="54" t="s">
        <v>66</v>
      </c>
      <c r="B3176" s="36">
        <v>9.1660656073242794</v>
      </c>
      <c r="C3176" s="37">
        <v>0</v>
      </c>
      <c r="D3176" s="37">
        <v>0</v>
      </c>
      <c r="E3176" s="38">
        <v>0</v>
      </c>
      <c r="F3176" s="37">
        <v>0</v>
      </c>
      <c r="G3176" s="39">
        <v>0</v>
      </c>
      <c r="H3176" s="40">
        <v>9.1660656073242794</v>
      </c>
      <c r="J3176" s="17">
        <v>47</v>
      </c>
      <c r="K3176" s="17" t="str">
        <f t="shared" si="95"/>
        <v>147-Minority &amp; Women's Business Enterp</v>
      </c>
      <c r="L3176" s="18" t="str">
        <f t="shared" si="94"/>
        <v>147</v>
      </c>
      <c r="M3176" s="19"/>
      <c r="N3176" s="19"/>
    </row>
    <row r="3177" spans="1:14" ht="15" x14ac:dyDescent="0.25">
      <c r="A3177" s="54" t="s">
        <v>67</v>
      </c>
      <c r="B3177" s="36">
        <v>242.96417438627105</v>
      </c>
      <c r="C3177" s="37">
        <v>0</v>
      </c>
      <c r="D3177" s="37">
        <v>2</v>
      </c>
      <c r="E3177" s="38">
        <v>0</v>
      </c>
      <c r="F3177" s="37">
        <v>1</v>
      </c>
      <c r="G3177" s="39">
        <v>3</v>
      </c>
      <c r="H3177" s="40">
        <v>245.96417438627105</v>
      </c>
      <c r="J3177" s="17">
        <v>48</v>
      </c>
      <c r="K3177" s="17" t="str">
        <f t="shared" si="95"/>
        <v>147-Minority &amp; Women's Business Enterp</v>
      </c>
      <c r="L3177" s="18" t="str">
        <f t="shared" si="94"/>
        <v>147</v>
      </c>
      <c r="M3177" s="19"/>
      <c r="N3177" s="19"/>
    </row>
    <row r="3178" spans="1:14" ht="15" customHeight="1" x14ac:dyDescent="0.25">
      <c r="A3178" s="54" t="s">
        <v>68</v>
      </c>
      <c r="B3178" s="36">
        <v>0.62309102015882711</v>
      </c>
      <c r="C3178" s="37">
        <v>0</v>
      </c>
      <c r="D3178" s="37">
        <v>0</v>
      </c>
      <c r="E3178" s="38">
        <v>0</v>
      </c>
      <c r="F3178" s="37">
        <v>0</v>
      </c>
      <c r="G3178" s="39">
        <v>0</v>
      </c>
      <c r="H3178" s="40">
        <v>0.62309102015882711</v>
      </c>
      <c r="J3178" s="17">
        <v>49</v>
      </c>
      <c r="K3178" s="17" t="str">
        <f t="shared" si="95"/>
        <v>147-Minority &amp; Women's Business Enterp</v>
      </c>
      <c r="L3178" s="18" t="str">
        <f t="shared" si="94"/>
        <v>147</v>
      </c>
      <c r="M3178" s="19"/>
      <c r="N3178" s="19"/>
    </row>
    <row r="3179" spans="1:14" ht="15" x14ac:dyDescent="0.25">
      <c r="A3179" s="54" t="s">
        <v>69</v>
      </c>
      <c r="B3179" s="36">
        <v>22.891348550474572</v>
      </c>
      <c r="C3179" s="37">
        <v>0</v>
      </c>
      <c r="D3179" s="37">
        <v>0</v>
      </c>
      <c r="E3179" s="38">
        <v>0</v>
      </c>
      <c r="F3179" s="37">
        <v>0</v>
      </c>
      <c r="G3179" s="39">
        <v>0</v>
      </c>
      <c r="H3179" s="40">
        <v>22.891348550474572</v>
      </c>
      <c r="J3179" s="17">
        <v>50</v>
      </c>
      <c r="K3179" s="17" t="str">
        <f t="shared" si="95"/>
        <v>147-Minority &amp; Women's Business Enterp</v>
      </c>
      <c r="L3179" s="18" t="str">
        <f t="shared" si="94"/>
        <v>147</v>
      </c>
      <c r="M3179" s="19"/>
      <c r="N3179" s="19"/>
    </row>
    <row r="3180" spans="1:14" ht="15" x14ac:dyDescent="0.25">
      <c r="A3180" s="54" t="s">
        <v>70</v>
      </c>
      <c r="B3180" s="36">
        <v>2.840413239702051</v>
      </c>
      <c r="C3180" s="37">
        <v>0</v>
      </c>
      <c r="D3180" s="37">
        <v>0</v>
      </c>
      <c r="E3180" s="38">
        <v>0</v>
      </c>
      <c r="F3180" s="37">
        <v>0</v>
      </c>
      <c r="G3180" s="39">
        <v>0</v>
      </c>
      <c r="H3180" s="40">
        <v>2.840413239702051</v>
      </c>
      <c r="J3180" s="17">
        <v>51</v>
      </c>
      <c r="K3180" s="17" t="str">
        <f t="shared" si="95"/>
        <v>147-Minority &amp; Women's Business Enterp</v>
      </c>
      <c r="L3180" s="18" t="str">
        <f t="shared" si="94"/>
        <v>147</v>
      </c>
      <c r="M3180" s="19"/>
      <c r="N3180" s="19"/>
    </row>
    <row r="3181" spans="1:14" ht="15" x14ac:dyDescent="0.25">
      <c r="A3181" s="54" t="s">
        <v>71</v>
      </c>
      <c r="B3181" s="36">
        <v>0</v>
      </c>
      <c r="C3181" s="37">
        <v>0</v>
      </c>
      <c r="D3181" s="37">
        <v>0</v>
      </c>
      <c r="E3181" s="38">
        <v>0</v>
      </c>
      <c r="F3181" s="37">
        <v>0</v>
      </c>
      <c r="G3181" s="39">
        <v>0</v>
      </c>
      <c r="H3181" s="40">
        <v>0</v>
      </c>
      <c r="J3181" s="17">
        <v>52</v>
      </c>
      <c r="K3181" s="17" t="str">
        <f t="shared" si="95"/>
        <v>147-Minority &amp; Women's Business Enterp</v>
      </c>
      <c r="L3181" s="18" t="str">
        <f t="shared" si="94"/>
        <v>147</v>
      </c>
      <c r="M3181" s="19"/>
      <c r="N3181" s="19"/>
    </row>
    <row r="3182" spans="1:14" ht="15" customHeight="1" x14ac:dyDescent="0.25">
      <c r="A3182" s="54" t="s">
        <v>72</v>
      </c>
      <c r="B3182" s="36">
        <v>0.69883934025656691</v>
      </c>
      <c r="C3182" s="37">
        <v>0</v>
      </c>
      <c r="D3182" s="37">
        <v>0</v>
      </c>
      <c r="E3182" s="38">
        <v>0</v>
      </c>
      <c r="F3182" s="37">
        <v>0</v>
      </c>
      <c r="G3182" s="39">
        <v>0</v>
      </c>
      <c r="H3182" s="40">
        <v>0.69883934025656691</v>
      </c>
      <c r="J3182" s="17">
        <v>53</v>
      </c>
      <c r="K3182" s="17" t="str">
        <f t="shared" si="95"/>
        <v>147-Minority &amp; Women's Business Enterp</v>
      </c>
      <c r="L3182" s="18" t="str">
        <f t="shared" si="94"/>
        <v>147</v>
      </c>
      <c r="M3182" s="19"/>
      <c r="N3182" s="19"/>
    </row>
    <row r="3183" spans="1:14" ht="15" x14ac:dyDescent="0.25">
      <c r="A3183" s="54" t="s">
        <v>73</v>
      </c>
      <c r="B3183" s="36">
        <v>4.0566957661546565</v>
      </c>
      <c r="C3183" s="37">
        <v>0</v>
      </c>
      <c r="D3183" s="37">
        <v>0</v>
      </c>
      <c r="E3183" s="38">
        <v>0</v>
      </c>
      <c r="F3183" s="37">
        <v>0</v>
      </c>
      <c r="G3183" s="39">
        <v>0</v>
      </c>
      <c r="H3183" s="40">
        <v>4.0566957661546565</v>
      </c>
      <c r="J3183" s="17">
        <v>54</v>
      </c>
      <c r="K3183" s="17" t="str">
        <f t="shared" si="95"/>
        <v>147-Minority &amp; Women's Business Enterp</v>
      </c>
      <c r="L3183" s="18" t="str">
        <f t="shared" si="94"/>
        <v>147</v>
      </c>
      <c r="M3183" s="19"/>
      <c r="N3183" s="19"/>
    </row>
    <row r="3184" spans="1:14" ht="15" x14ac:dyDescent="0.25">
      <c r="A3184" s="54" t="s">
        <v>74</v>
      </c>
      <c r="B3184" s="36">
        <v>12.525351252290776</v>
      </c>
      <c r="C3184" s="37">
        <v>0</v>
      </c>
      <c r="D3184" s="37">
        <v>0</v>
      </c>
      <c r="E3184" s="38">
        <v>1</v>
      </c>
      <c r="F3184" s="37">
        <v>0</v>
      </c>
      <c r="G3184" s="39">
        <v>1</v>
      </c>
      <c r="H3184" s="40">
        <v>13.525351252290776</v>
      </c>
      <c r="J3184" s="17">
        <v>55</v>
      </c>
      <c r="K3184" s="17" t="str">
        <f t="shared" si="95"/>
        <v>147-Minority &amp; Women's Business Enterp</v>
      </c>
      <c r="L3184" s="18" t="str">
        <f t="shared" si="94"/>
        <v>147</v>
      </c>
      <c r="M3184" s="19"/>
      <c r="N3184" s="19"/>
    </row>
    <row r="3185" spans="1:14" ht="15" x14ac:dyDescent="0.25">
      <c r="A3185" s="54" t="s">
        <v>75</v>
      </c>
      <c r="B3185" s="36">
        <v>8</v>
      </c>
      <c r="C3185" s="37">
        <v>0</v>
      </c>
      <c r="D3185" s="37">
        <v>0</v>
      </c>
      <c r="E3185" s="38">
        <v>-4</v>
      </c>
      <c r="F3185" s="37">
        <v>-4</v>
      </c>
      <c r="G3185" s="39">
        <v>-8</v>
      </c>
      <c r="H3185" s="40">
        <v>0</v>
      </c>
      <c r="J3185" s="17">
        <v>56</v>
      </c>
      <c r="K3185" s="17" t="str">
        <f t="shared" si="95"/>
        <v>147-Minority &amp; Women's Business Enterp</v>
      </c>
      <c r="L3185" s="18" t="str">
        <f t="shared" si="94"/>
        <v>147</v>
      </c>
      <c r="M3185" s="19"/>
      <c r="N3185" s="19"/>
    </row>
    <row r="3186" spans="1:14" ht="15" x14ac:dyDescent="0.25">
      <c r="A3186" s="54" t="s">
        <v>76</v>
      </c>
      <c r="B3186" s="36">
        <v>6.3185769974286154</v>
      </c>
      <c r="C3186" s="37">
        <v>0</v>
      </c>
      <c r="D3186" s="37">
        <v>0</v>
      </c>
      <c r="E3186" s="38">
        <v>0</v>
      </c>
      <c r="F3186" s="37">
        <v>0</v>
      </c>
      <c r="G3186" s="39">
        <v>0</v>
      </c>
      <c r="H3186" s="40">
        <v>6.3185769974286154</v>
      </c>
      <c r="J3186" s="17">
        <v>57</v>
      </c>
      <c r="K3186" s="17" t="str">
        <f t="shared" si="95"/>
        <v>147-Minority &amp; Women's Business Enterp</v>
      </c>
      <c r="L3186" s="18" t="str">
        <f t="shared" si="94"/>
        <v>147</v>
      </c>
      <c r="M3186" s="19"/>
      <c r="N3186" s="19"/>
    </row>
    <row r="3187" spans="1:14" ht="15" x14ac:dyDescent="0.25">
      <c r="A3187" s="54" t="s">
        <v>77</v>
      </c>
      <c r="B3187" s="36">
        <v>23.20615813279117</v>
      </c>
      <c r="C3187" s="37">
        <v>0</v>
      </c>
      <c r="D3187" s="37">
        <v>0</v>
      </c>
      <c r="E3187" s="38">
        <v>0</v>
      </c>
      <c r="F3187" s="37">
        <v>0</v>
      </c>
      <c r="G3187" s="39">
        <v>0</v>
      </c>
      <c r="H3187" s="40">
        <v>23.20615813279117</v>
      </c>
      <c r="J3187" s="17">
        <v>58</v>
      </c>
      <c r="K3187" s="17" t="str">
        <f t="shared" si="95"/>
        <v>147-Minority &amp; Women's Business Enterp</v>
      </c>
      <c r="L3187" s="18" t="str">
        <f t="shared" si="94"/>
        <v>147</v>
      </c>
      <c r="M3187" s="19"/>
      <c r="N3187" s="19"/>
    </row>
    <row r="3188" spans="1:14" ht="15" x14ac:dyDescent="0.25">
      <c r="A3188" s="54" t="s">
        <v>78</v>
      </c>
      <c r="B3188" s="36">
        <v>245.90819878617506</v>
      </c>
      <c r="C3188" s="37">
        <v>-2</v>
      </c>
      <c r="D3188" s="37">
        <v>-2</v>
      </c>
      <c r="E3188" s="38">
        <v>0</v>
      </c>
      <c r="F3188" s="37">
        <v>1</v>
      </c>
      <c r="G3188" s="39">
        <v>-3</v>
      </c>
      <c r="H3188" s="40">
        <v>242.90819878617506</v>
      </c>
      <c r="J3188" s="17">
        <v>59</v>
      </c>
      <c r="K3188" s="17" t="str">
        <f t="shared" si="95"/>
        <v>147-Minority &amp; Women's Business Enterp</v>
      </c>
      <c r="L3188" s="18" t="str">
        <f t="shared" si="94"/>
        <v>147</v>
      </c>
      <c r="M3188" s="19"/>
      <c r="N3188" s="19"/>
    </row>
    <row r="3189" spans="1:14" ht="15" x14ac:dyDescent="0.25">
      <c r="A3189" s="54" t="s">
        <v>79</v>
      </c>
      <c r="B3189" s="36">
        <v>172.7317017901654</v>
      </c>
      <c r="C3189" s="37">
        <v>4</v>
      </c>
      <c r="D3189" s="37">
        <v>3</v>
      </c>
      <c r="E3189" s="38">
        <v>0</v>
      </c>
      <c r="F3189" s="37">
        <v>1</v>
      </c>
      <c r="G3189" s="39">
        <v>8</v>
      </c>
      <c r="H3189" s="40">
        <v>180.7317017901654</v>
      </c>
      <c r="J3189" s="17">
        <v>60</v>
      </c>
      <c r="K3189" s="17" t="str">
        <f t="shared" si="95"/>
        <v>147-Minority &amp; Women's Business Enterp</v>
      </c>
      <c r="L3189" s="18" t="str">
        <f t="shared" ref="L3189:L3252" si="96">LEFT(K3189,3)</f>
        <v>147</v>
      </c>
      <c r="M3189" s="19"/>
      <c r="N3189" s="19"/>
    </row>
    <row r="3190" spans="1:14" ht="15" customHeight="1" x14ac:dyDescent="0.25">
      <c r="A3190" s="54"/>
      <c r="B3190" s="36"/>
      <c r="C3190" s="37"/>
      <c r="D3190" s="37"/>
      <c r="E3190" s="38"/>
      <c r="F3190" s="37"/>
      <c r="G3190" s="39"/>
      <c r="H3190" s="40"/>
      <c r="J3190" s="17">
        <v>61</v>
      </c>
      <c r="K3190" s="17" t="str">
        <f t="shared" si="95"/>
        <v>147-Minority &amp; Women's Business Enterp</v>
      </c>
      <c r="L3190" s="18" t="str">
        <f t="shared" si="96"/>
        <v>147</v>
      </c>
      <c r="M3190" s="19"/>
      <c r="N3190" s="19"/>
    </row>
    <row r="3191" spans="1:14" x14ac:dyDescent="0.2">
      <c r="A3191" s="44" t="s">
        <v>80</v>
      </c>
      <c r="B3191" s="45">
        <v>761.08563574005291</v>
      </c>
      <c r="C3191" s="46">
        <v>2</v>
      </c>
      <c r="D3191" s="46">
        <v>3</v>
      </c>
      <c r="E3191" s="47">
        <v>-3</v>
      </c>
      <c r="F3191" s="46">
        <v>-1</v>
      </c>
      <c r="G3191" s="48">
        <v>1</v>
      </c>
      <c r="H3191" s="49">
        <v>762.08563574005291</v>
      </c>
      <c r="J3191" s="17">
        <v>62</v>
      </c>
      <c r="K3191" s="17" t="str">
        <f t="shared" si="95"/>
        <v>147-Minority &amp; Women's Business Enterp</v>
      </c>
      <c r="L3191" s="18" t="str">
        <f t="shared" si="96"/>
        <v>147</v>
      </c>
      <c r="M3191" s="19"/>
      <c r="N3191" s="19"/>
    </row>
    <row r="3192" spans="1:14" ht="15" x14ac:dyDescent="0.25">
      <c r="A3192" s="54"/>
      <c r="B3192" s="36"/>
      <c r="C3192" s="37"/>
      <c r="D3192" s="37"/>
      <c r="E3192" s="38"/>
      <c r="F3192" s="37"/>
      <c r="G3192" s="39"/>
      <c r="H3192" s="40"/>
      <c r="J3192" s="17">
        <v>63</v>
      </c>
      <c r="K3192" s="17" t="str">
        <f t="shared" si="95"/>
        <v>147-Minority &amp; Women's Business Enterp</v>
      </c>
      <c r="L3192" s="18" t="str">
        <f t="shared" si="96"/>
        <v>147</v>
      </c>
      <c r="M3192" s="19"/>
      <c r="N3192" s="19"/>
    </row>
    <row r="3193" spans="1:14" ht="15" x14ac:dyDescent="0.25">
      <c r="A3193" s="54" t="s">
        <v>81</v>
      </c>
      <c r="B3193" s="36">
        <v>8.6530867197926113</v>
      </c>
      <c r="C3193" s="37">
        <v>0</v>
      </c>
      <c r="D3193" s="37">
        <v>0</v>
      </c>
      <c r="E3193" s="38">
        <v>0</v>
      </c>
      <c r="F3193" s="37">
        <v>0</v>
      </c>
      <c r="G3193" s="39">
        <v>0</v>
      </c>
      <c r="H3193" s="40">
        <v>8.6530867197926113</v>
      </c>
      <c r="J3193" s="17">
        <v>64</v>
      </c>
      <c r="K3193" s="17" t="str">
        <f t="shared" si="95"/>
        <v>147-Minority &amp; Women's Business Enterp</v>
      </c>
      <c r="L3193" s="18" t="str">
        <f t="shared" si="96"/>
        <v>147</v>
      </c>
      <c r="M3193" s="19"/>
      <c r="N3193" s="19"/>
    </row>
    <row r="3194" spans="1:14" x14ac:dyDescent="0.2">
      <c r="A3194" s="44" t="s">
        <v>82</v>
      </c>
      <c r="B3194" s="45">
        <v>8.6530867197926113</v>
      </c>
      <c r="C3194" s="46">
        <v>0</v>
      </c>
      <c r="D3194" s="46">
        <v>0</v>
      </c>
      <c r="E3194" s="47">
        <v>0</v>
      </c>
      <c r="F3194" s="46">
        <v>0</v>
      </c>
      <c r="G3194" s="48">
        <v>0</v>
      </c>
      <c r="H3194" s="49">
        <v>8.6530867197926113</v>
      </c>
      <c r="J3194" s="17">
        <v>65</v>
      </c>
      <c r="K3194" s="17" t="str">
        <f t="shared" si="95"/>
        <v>147-Minority &amp; Women's Business Enterp</v>
      </c>
      <c r="L3194" s="18" t="str">
        <f t="shared" si="96"/>
        <v>147</v>
      </c>
      <c r="M3194" s="19"/>
      <c r="N3194" s="19"/>
    </row>
    <row r="3195" spans="1:14" ht="15" x14ac:dyDescent="0.25">
      <c r="A3195" s="54"/>
      <c r="B3195" s="54"/>
      <c r="C3195" s="54"/>
      <c r="D3195" s="54"/>
      <c r="E3195" s="54"/>
      <c r="F3195" s="54"/>
      <c r="G3195" s="54"/>
      <c r="H3195" s="54"/>
      <c r="J3195" s="17">
        <v>66</v>
      </c>
      <c r="K3195" s="17" t="str">
        <f t="shared" si="95"/>
        <v>147-Minority &amp; Women's Business Enterp</v>
      </c>
      <c r="L3195" s="18" t="str">
        <f t="shared" si="96"/>
        <v>147</v>
      </c>
      <c r="M3195" s="19"/>
      <c r="N3195" s="19"/>
    </row>
    <row r="3196" spans="1:14" ht="15" customHeight="1" x14ac:dyDescent="0.2">
      <c r="A3196" s="58"/>
      <c r="B3196" s="39"/>
      <c r="C3196" s="51"/>
      <c r="D3196" s="51"/>
      <c r="E3196" s="52"/>
      <c r="F3196" s="51"/>
      <c r="G3196" s="39"/>
      <c r="H3196" s="53"/>
      <c r="J3196" s="17">
        <v>67</v>
      </c>
      <c r="K3196" s="17" t="str">
        <f t="shared" si="95"/>
        <v>147-Minority &amp; Women's Business Enterp</v>
      </c>
      <c r="L3196" s="18" t="str">
        <f t="shared" si="96"/>
        <v>147</v>
      </c>
      <c r="M3196" s="19"/>
      <c r="N3196" s="19"/>
    </row>
    <row r="3197" spans="1:14" x14ac:dyDescent="0.2">
      <c r="A3197" s="59" t="s">
        <v>83</v>
      </c>
      <c r="B3197" s="60">
        <v>1604.7877301660671</v>
      </c>
      <c r="C3197" s="61">
        <v>2</v>
      </c>
      <c r="D3197" s="61">
        <v>2</v>
      </c>
      <c r="E3197" s="62">
        <v>-8</v>
      </c>
      <c r="F3197" s="61">
        <v>54</v>
      </c>
      <c r="G3197" s="60">
        <v>50</v>
      </c>
      <c r="H3197" s="63">
        <v>1654.7877301660671</v>
      </c>
      <c r="J3197" s="17">
        <v>68</v>
      </c>
      <c r="K3197" s="17" t="str">
        <f t="shared" si="95"/>
        <v>147-Minority &amp; Women's Business Enterp</v>
      </c>
      <c r="L3197" s="18" t="str">
        <f t="shared" si="96"/>
        <v>147</v>
      </c>
      <c r="M3197" s="19"/>
      <c r="N3197" s="19"/>
    </row>
    <row r="3198" spans="1:14" x14ac:dyDescent="0.2">
      <c r="A3198" s="64"/>
      <c r="B3198" s="65"/>
      <c r="C3198" s="65"/>
      <c r="D3198" s="65"/>
      <c r="E3198" s="65"/>
      <c r="F3198" s="65"/>
      <c r="G3198" s="65"/>
      <c r="H3198" s="65"/>
      <c r="J3198" s="17">
        <v>1</v>
      </c>
      <c r="K3198" s="17" t="str">
        <f>IF(J3198=7,A2775,IF(J3198&gt;7,K3188,""))</f>
        <v/>
      </c>
      <c r="L3198" s="18" t="str">
        <f t="shared" si="96"/>
        <v/>
      </c>
      <c r="M3198" s="19"/>
      <c r="N3198" s="19"/>
    </row>
    <row r="3199" spans="1:14" x14ac:dyDescent="0.2">
      <c r="A3199" s="64"/>
      <c r="B3199" s="65"/>
      <c r="C3199" s="65"/>
      <c r="D3199" s="65"/>
      <c r="E3199" s="65"/>
      <c r="F3199" s="65"/>
      <c r="G3199" s="65"/>
      <c r="H3199" s="65"/>
      <c r="J3199" s="17">
        <v>2</v>
      </c>
      <c r="K3199" s="17" t="str">
        <f>IF(J3199=7,A2776,IF(J3199&gt;7,K3198,""))</f>
        <v/>
      </c>
      <c r="L3199" s="18" t="str">
        <f t="shared" si="96"/>
        <v/>
      </c>
      <c r="M3199" s="19"/>
      <c r="N3199" s="19"/>
    </row>
    <row r="3200" spans="1:14" ht="15" customHeight="1" x14ac:dyDescent="0.25">
      <c r="A3200"/>
      <c r="B3200"/>
      <c r="C3200"/>
      <c r="D3200"/>
      <c r="E3200"/>
      <c r="F3200"/>
      <c r="G3200"/>
      <c r="H3200"/>
      <c r="J3200" s="17">
        <v>3</v>
      </c>
      <c r="K3200" s="17" t="str">
        <f>IF(J3200=7,A2777,IF(J3200&gt;7,K3199,""))</f>
        <v/>
      </c>
      <c r="L3200" s="18" t="str">
        <f t="shared" si="96"/>
        <v/>
      </c>
      <c r="M3200" s="19"/>
      <c r="N3200" s="19"/>
    </row>
    <row r="3201" spans="1:14" ht="15" x14ac:dyDescent="0.25">
      <c r="A3201"/>
      <c r="B3201"/>
      <c r="C3201"/>
      <c r="D3201"/>
      <c r="E3201"/>
      <c r="F3201"/>
      <c r="G3201"/>
      <c r="H3201"/>
      <c r="J3201" s="17">
        <v>4</v>
      </c>
      <c r="K3201" s="17" t="str">
        <f>IF(J3201=7,A2778,IF(J3201&gt;7,K3200,""))</f>
        <v/>
      </c>
      <c r="L3201" s="18" t="str">
        <f t="shared" si="96"/>
        <v/>
      </c>
      <c r="M3201" s="19"/>
      <c r="N3201" s="19"/>
    </row>
    <row r="3202" spans="1:14" ht="15" customHeight="1" x14ac:dyDescent="0.25">
      <c r="A3202" s="21" t="s">
        <v>7</v>
      </c>
      <c r="B3202" s="22"/>
      <c r="C3202" s="22"/>
      <c r="D3202" s="22"/>
      <c r="E3202" s="22"/>
      <c r="F3202" s="22"/>
      <c r="G3202" s="22"/>
      <c r="H3202" s="22"/>
      <c r="J3202" s="17">
        <v>5</v>
      </c>
      <c r="K3202" s="17" t="str">
        <f>IF(J3202=7,A2779,IF(J3202&gt;7,K3201,""))</f>
        <v/>
      </c>
      <c r="L3202" s="18" t="str">
        <f t="shared" si="96"/>
        <v/>
      </c>
      <c r="M3202" s="19"/>
      <c r="N3202" s="19"/>
    </row>
    <row r="3203" spans="1:14" ht="15" x14ac:dyDescent="0.25">
      <c r="A3203" s="23" t="s">
        <v>8</v>
      </c>
      <c r="B3203" s="24"/>
      <c r="C3203" s="24"/>
      <c r="D3203" s="24"/>
      <c r="E3203" s="24"/>
      <c r="F3203" s="24"/>
      <c r="G3203" s="24"/>
      <c r="H3203" s="24"/>
      <c r="J3203" s="17">
        <v>6</v>
      </c>
      <c r="K3203" s="17" t="str">
        <f>IF(J3203=7,A2780,IF(J3203&gt;7,K3202,""))</f>
        <v/>
      </c>
      <c r="L3203" s="18" t="str">
        <f t="shared" si="96"/>
        <v/>
      </c>
      <c r="M3203" s="19"/>
      <c r="N3203" s="19"/>
    </row>
    <row r="3204" spans="1:14" ht="15" x14ac:dyDescent="0.25">
      <c r="A3204" s="25" t="s">
        <v>130</v>
      </c>
      <c r="B3204" s="22"/>
      <c r="C3204" s="22"/>
      <c r="D3204" s="22"/>
      <c r="E3204" s="22"/>
      <c r="F3204" s="22"/>
      <c r="G3204" s="22"/>
      <c r="H3204" s="22"/>
      <c r="J3204" s="17">
        <v>7</v>
      </c>
      <c r="K3204" s="17" t="str">
        <f>IF(J3204=7,A3204,IF(J3204&gt;7,K3203,""))</f>
        <v>160-Office of Insurance Commissioner</v>
      </c>
      <c r="L3204" s="18" t="str">
        <f t="shared" si="96"/>
        <v>160</v>
      </c>
      <c r="M3204" s="19"/>
      <c r="N3204" s="19"/>
    </row>
    <row r="3205" spans="1:14" ht="15" x14ac:dyDescent="0.25">
      <c r="A3205" s="25"/>
      <c r="B3205" s="22"/>
      <c r="C3205" s="22"/>
      <c r="D3205" s="22"/>
      <c r="E3205" s="22"/>
      <c r="F3205" s="22"/>
      <c r="G3205" s="22"/>
      <c r="H3205" s="22"/>
      <c r="J3205" s="17">
        <v>8</v>
      </c>
      <c r="K3205" s="17" t="str">
        <f t="shared" ref="K3205:K3265" si="97">IF(J3205=7,A2782,IF(J3205&gt;7,K3204,""))</f>
        <v>160-Office of Insurance Commissioner</v>
      </c>
      <c r="L3205" s="18" t="str">
        <f t="shared" si="96"/>
        <v>160</v>
      </c>
      <c r="M3205" s="19"/>
      <c r="N3205" s="19"/>
    </row>
    <row r="3206" spans="1:14" ht="15" x14ac:dyDescent="0.25">
      <c r="A3206" s="26"/>
      <c r="B3206" s="27"/>
      <c r="C3206" s="94" t="s">
        <v>10</v>
      </c>
      <c r="D3206" s="95"/>
      <c r="E3206" s="94" t="s">
        <v>11</v>
      </c>
      <c r="F3206" s="95"/>
      <c r="G3206" s="28"/>
      <c r="H3206" s="28"/>
      <c r="J3206" s="17">
        <v>9</v>
      </c>
      <c r="K3206" s="17" t="str">
        <f t="shared" si="97"/>
        <v>160-Office of Insurance Commissioner</v>
      </c>
      <c r="L3206" s="18" t="str">
        <f t="shared" si="96"/>
        <v>160</v>
      </c>
      <c r="M3206" s="19"/>
      <c r="N3206" s="19"/>
    </row>
    <row r="3207" spans="1:14" ht="24" x14ac:dyDescent="0.2">
      <c r="A3207" s="29" t="s">
        <v>12</v>
      </c>
      <c r="B3207" s="30" t="s">
        <v>13</v>
      </c>
      <c r="C3207" s="31" t="s">
        <v>14</v>
      </c>
      <c r="D3207" s="32" t="s">
        <v>15</v>
      </c>
      <c r="E3207" s="31" t="s">
        <v>14</v>
      </c>
      <c r="F3207" s="32" t="s">
        <v>15</v>
      </c>
      <c r="G3207" s="33" t="s">
        <v>16</v>
      </c>
      <c r="H3207" s="33" t="s">
        <v>17</v>
      </c>
      <c r="J3207" s="17">
        <v>10</v>
      </c>
      <c r="K3207" s="17" t="str">
        <f t="shared" si="97"/>
        <v>160-Office of Insurance Commissioner</v>
      </c>
      <c r="L3207" s="18" t="str">
        <f t="shared" si="96"/>
        <v>160</v>
      </c>
      <c r="M3207" s="19"/>
      <c r="N3207" s="19"/>
    </row>
    <row r="3208" spans="1:14" ht="15" x14ac:dyDescent="0.25">
      <c r="A3208" s="35" t="s">
        <v>20</v>
      </c>
      <c r="B3208" s="36">
        <v>63.549861090394018</v>
      </c>
      <c r="C3208" s="37">
        <v>0</v>
      </c>
      <c r="D3208" s="37">
        <v>0</v>
      </c>
      <c r="E3208" s="38">
        <v>0</v>
      </c>
      <c r="F3208" s="37">
        <v>0</v>
      </c>
      <c r="G3208" s="39">
        <v>0</v>
      </c>
      <c r="H3208" s="40">
        <v>63.549861090394018</v>
      </c>
      <c r="J3208" s="17">
        <v>11</v>
      </c>
      <c r="K3208" s="17" t="str">
        <f t="shared" si="97"/>
        <v>160-Office of Insurance Commissioner</v>
      </c>
      <c r="L3208" s="18" t="str">
        <f t="shared" si="96"/>
        <v>160</v>
      </c>
      <c r="M3208" s="19" t="s">
        <v>21</v>
      </c>
      <c r="N3208" s="19"/>
    </row>
    <row r="3209" spans="1:14" ht="15" x14ac:dyDescent="0.25">
      <c r="A3209" s="42" t="s">
        <v>22</v>
      </c>
      <c r="B3209" s="36">
        <v>36.600057553515839</v>
      </c>
      <c r="C3209" s="37">
        <v>0</v>
      </c>
      <c r="D3209" s="37">
        <v>0</v>
      </c>
      <c r="E3209" s="38">
        <v>0</v>
      </c>
      <c r="F3209" s="37">
        <v>0</v>
      </c>
      <c r="G3209" s="39">
        <v>0</v>
      </c>
      <c r="H3209" s="40">
        <v>36.600057553515839</v>
      </c>
      <c r="J3209" s="17">
        <v>12</v>
      </c>
      <c r="K3209" s="17" t="str">
        <f t="shared" si="97"/>
        <v>160-Office of Insurance Commissioner</v>
      </c>
      <c r="L3209" s="18" t="str">
        <f t="shared" si="96"/>
        <v>160</v>
      </c>
      <c r="M3209" s="19"/>
      <c r="N3209" s="19"/>
    </row>
    <row r="3210" spans="1:14" ht="15" customHeight="1" x14ac:dyDescent="0.25">
      <c r="A3210" s="42" t="s">
        <v>23</v>
      </c>
      <c r="B3210" s="36">
        <v>63.616350781296426</v>
      </c>
      <c r="C3210" s="37">
        <v>14</v>
      </c>
      <c r="D3210" s="37">
        <v>-15</v>
      </c>
      <c r="E3210" s="38">
        <v>0</v>
      </c>
      <c r="F3210" s="37">
        <v>0</v>
      </c>
      <c r="G3210" s="39">
        <v>-1</v>
      </c>
      <c r="H3210" s="40">
        <v>62.616350781296426</v>
      </c>
      <c r="J3210" s="17">
        <v>13</v>
      </c>
      <c r="K3210" s="17" t="str">
        <f t="shared" si="97"/>
        <v>160-Office of Insurance Commissioner</v>
      </c>
      <c r="L3210" s="18" t="str">
        <f t="shared" si="96"/>
        <v>160</v>
      </c>
      <c r="M3210" s="19"/>
      <c r="N3210" s="19"/>
    </row>
    <row r="3211" spans="1:14" ht="15" x14ac:dyDescent="0.25">
      <c r="A3211" s="42" t="s">
        <v>24</v>
      </c>
      <c r="B3211" s="36">
        <v>1751.6327209000001</v>
      </c>
      <c r="C3211" s="37">
        <v>1</v>
      </c>
      <c r="D3211" s="37">
        <v>0</v>
      </c>
      <c r="E3211" s="38">
        <v>1</v>
      </c>
      <c r="F3211" s="37">
        <v>5</v>
      </c>
      <c r="G3211" s="39">
        <v>7</v>
      </c>
      <c r="H3211" s="40">
        <v>1758.6327209000001</v>
      </c>
      <c r="J3211" s="17">
        <v>14</v>
      </c>
      <c r="K3211" s="17" t="str">
        <f t="shared" si="97"/>
        <v>160-Office of Insurance Commissioner</v>
      </c>
      <c r="L3211" s="18" t="str">
        <f t="shared" si="96"/>
        <v>160</v>
      </c>
      <c r="M3211" s="19"/>
      <c r="N3211" s="19"/>
    </row>
    <row r="3212" spans="1:14" ht="15" x14ac:dyDescent="0.25">
      <c r="A3212" s="42" t="s">
        <v>25</v>
      </c>
      <c r="B3212" s="36">
        <v>172.76132981036162</v>
      </c>
      <c r="C3212" s="37">
        <v>0</v>
      </c>
      <c r="D3212" s="37">
        <v>0</v>
      </c>
      <c r="E3212" s="38">
        <v>0</v>
      </c>
      <c r="F3212" s="37">
        <v>1</v>
      </c>
      <c r="G3212" s="39">
        <v>1</v>
      </c>
      <c r="H3212" s="40">
        <v>173.76132981036162</v>
      </c>
      <c r="J3212" s="17">
        <v>15</v>
      </c>
      <c r="K3212" s="17" t="str">
        <f t="shared" si="97"/>
        <v>160-Office of Insurance Commissioner</v>
      </c>
      <c r="L3212" s="18" t="str">
        <f t="shared" si="96"/>
        <v>160</v>
      </c>
      <c r="M3212" s="19"/>
      <c r="N3212" s="19"/>
    </row>
    <row r="3213" spans="1:14" ht="15" x14ac:dyDescent="0.25">
      <c r="A3213" s="42" t="s">
        <v>26</v>
      </c>
      <c r="B3213" s="36">
        <v>197.08193724095707</v>
      </c>
      <c r="C3213" s="37">
        <v>3</v>
      </c>
      <c r="D3213" s="37">
        <v>4</v>
      </c>
      <c r="E3213" s="38">
        <v>0</v>
      </c>
      <c r="F3213" s="37">
        <v>0</v>
      </c>
      <c r="G3213" s="39">
        <v>7</v>
      </c>
      <c r="H3213" s="40">
        <v>204.08193724095707</v>
      </c>
      <c r="J3213" s="17">
        <v>16</v>
      </c>
      <c r="K3213" s="17" t="str">
        <f t="shared" si="97"/>
        <v>160-Office of Insurance Commissioner</v>
      </c>
      <c r="L3213" s="18" t="str">
        <f t="shared" si="96"/>
        <v>160</v>
      </c>
      <c r="M3213" s="19"/>
      <c r="N3213" s="19"/>
    </row>
    <row r="3214" spans="1:14" ht="15" customHeight="1" x14ac:dyDescent="0.25">
      <c r="A3214" s="42" t="s">
        <v>27</v>
      </c>
      <c r="B3214" s="36">
        <v>65.922586675935875</v>
      </c>
      <c r="C3214" s="37">
        <v>0</v>
      </c>
      <c r="D3214" s="37">
        <v>0</v>
      </c>
      <c r="E3214" s="38">
        <v>0</v>
      </c>
      <c r="F3214" s="37">
        <v>0</v>
      </c>
      <c r="G3214" s="39">
        <v>0</v>
      </c>
      <c r="H3214" s="40">
        <v>65.922586675935875</v>
      </c>
      <c r="J3214" s="17">
        <v>17</v>
      </c>
      <c r="K3214" s="17" t="str">
        <f t="shared" si="97"/>
        <v>160-Office of Insurance Commissioner</v>
      </c>
      <c r="L3214" s="18" t="str">
        <f t="shared" si="96"/>
        <v>160</v>
      </c>
      <c r="M3214" s="19"/>
      <c r="N3214" s="19"/>
    </row>
    <row r="3215" spans="1:14" x14ac:dyDescent="0.2">
      <c r="A3215" s="43"/>
      <c r="B3215" s="36"/>
      <c r="C3215" s="37"/>
      <c r="D3215" s="37"/>
      <c r="E3215" s="38"/>
      <c r="F3215" s="37"/>
      <c r="G3215" s="39"/>
      <c r="H3215" s="40"/>
      <c r="J3215" s="17">
        <v>18</v>
      </c>
      <c r="K3215" s="17" t="str">
        <f t="shared" si="97"/>
        <v>160-Office of Insurance Commissioner</v>
      </c>
      <c r="L3215" s="18" t="str">
        <f t="shared" si="96"/>
        <v>160</v>
      </c>
      <c r="M3215" s="19"/>
      <c r="N3215" s="19"/>
    </row>
    <row r="3216" spans="1:14" x14ac:dyDescent="0.2">
      <c r="A3216" s="44"/>
      <c r="B3216" s="45">
        <v>2351.1648440524605</v>
      </c>
      <c r="C3216" s="46">
        <v>18</v>
      </c>
      <c r="D3216" s="46">
        <v>-11</v>
      </c>
      <c r="E3216" s="47">
        <v>1</v>
      </c>
      <c r="F3216" s="46">
        <v>6</v>
      </c>
      <c r="G3216" s="48">
        <v>14</v>
      </c>
      <c r="H3216" s="49">
        <v>2365.1648440524605</v>
      </c>
      <c r="J3216" s="17">
        <v>19</v>
      </c>
      <c r="K3216" s="17" t="str">
        <f t="shared" si="97"/>
        <v>160-Office of Insurance Commissioner</v>
      </c>
      <c r="L3216" s="18" t="str">
        <f t="shared" si="96"/>
        <v>160</v>
      </c>
      <c r="M3216" s="19"/>
      <c r="N3216" s="19"/>
    </row>
    <row r="3217" spans="1:14" x14ac:dyDescent="0.2">
      <c r="A3217" s="50"/>
      <c r="B3217" s="39"/>
      <c r="C3217" s="51"/>
      <c r="D3217" s="51"/>
      <c r="E3217" s="52"/>
      <c r="F3217" s="51"/>
      <c r="G3217" s="39"/>
      <c r="H3217" s="53"/>
      <c r="J3217" s="17">
        <v>20</v>
      </c>
      <c r="K3217" s="17" t="str">
        <f t="shared" si="97"/>
        <v>160-Office of Insurance Commissioner</v>
      </c>
      <c r="L3217" s="18" t="str">
        <f t="shared" si="96"/>
        <v>160</v>
      </c>
      <c r="M3217" s="19"/>
      <c r="N3217" s="19"/>
    </row>
    <row r="3218" spans="1:14" ht="15" x14ac:dyDescent="0.25">
      <c r="A3218" s="42" t="s">
        <v>28</v>
      </c>
      <c r="B3218" s="36">
        <v>110.76389084309366</v>
      </c>
      <c r="C3218" s="37">
        <v>0</v>
      </c>
      <c r="D3218" s="37">
        <v>0</v>
      </c>
      <c r="E3218" s="38">
        <v>-121</v>
      </c>
      <c r="F3218" s="37">
        <v>128</v>
      </c>
      <c r="G3218" s="39">
        <v>7</v>
      </c>
      <c r="H3218" s="40">
        <v>117.76389084309366</v>
      </c>
      <c r="J3218" s="17">
        <v>21</v>
      </c>
      <c r="K3218" s="17" t="str">
        <f t="shared" si="97"/>
        <v>160-Office of Insurance Commissioner</v>
      </c>
      <c r="L3218" s="18" t="str">
        <f t="shared" si="96"/>
        <v>160</v>
      </c>
      <c r="M3218" s="19"/>
      <c r="N3218" s="19"/>
    </row>
    <row r="3219" spans="1:14" ht="15" x14ac:dyDescent="0.25">
      <c r="A3219" s="42" t="s">
        <v>29</v>
      </c>
      <c r="B3219" s="36">
        <v>285.91956346075864</v>
      </c>
      <c r="C3219" s="37">
        <v>0</v>
      </c>
      <c r="D3219" s="37">
        <v>0</v>
      </c>
      <c r="E3219" s="38">
        <v>72</v>
      </c>
      <c r="F3219" s="37">
        <v>230</v>
      </c>
      <c r="G3219" s="39">
        <v>302</v>
      </c>
      <c r="H3219" s="40">
        <v>587.91956346075858</v>
      </c>
      <c r="J3219" s="17">
        <v>22</v>
      </c>
      <c r="K3219" s="17" t="str">
        <f t="shared" si="97"/>
        <v>160-Office of Insurance Commissioner</v>
      </c>
      <c r="L3219" s="18" t="str">
        <f t="shared" si="96"/>
        <v>160</v>
      </c>
      <c r="M3219" s="19"/>
      <c r="N3219" s="19"/>
    </row>
    <row r="3220" spans="1:14" ht="15" x14ac:dyDescent="0.25">
      <c r="A3220" s="42" t="s">
        <v>30</v>
      </c>
      <c r="B3220" s="36">
        <v>256.3979585310633</v>
      </c>
      <c r="C3220" s="37">
        <v>0</v>
      </c>
      <c r="D3220" s="37">
        <v>0</v>
      </c>
      <c r="E3220" s="38">
        <v>0</v>
      </c>
      <c r="F3220" s="37">
        <v>1</v>
      </c>
      <c r="G3220" s="39">
        <v>1</v>
      </c>
      <c r="H3220" s="40">
        <v>257.3979585310633</v>
      </c>
      <c r="J3220" s="17">
        <v>23</v>
      </c>
      <c r="K3220" s="17" t="str">
        <f t="shared" si="97"/>
        <v>160-Office of Insurance Commissioner</v>
      </c>
      <c r="L3220" s="18" t="str">
        <f t="shared" si="96"/>
        <v>160</v>
      </c>
      <c r="M3220" s="19"/>
      <c r="N3220" s="19"/>
    </row>
    <row r="3221" spans="1:14" ht="15" x14ac:dyDescent="0.25">
      <c r="A3221" s="54"/>
      <c r="B3221" s="36"/>
      <c r="C3221" s="37"/>
      <c r="D3221" s="37"/>
      <c r="E3221" s="38"/>
      <c r="F3221" s="37"/>
      <c r="G3221" s="39"/>
      <c r="H3221" s="40"/>
      <c r="J3221" s="17">
        <v>24</v>
      </c>
      <c r="K3221" s="17" t="str">
        <f t="shared" si="97"/>
        <v>160-Office of Insurance Commissioner</v>
      </c>
      <c r="L3221" s="18" t="str">
        <f t="shared" si="96"/>
        <v>160</v>
      </c>
      <c r="M3221" s="19"/>
      <c r="N3221" s="19"/>
    </row>
    <row r="3222" spans="1:14" x14ac:dyDescent="0.2">
      <c r="A3222" s="44" t="s">
        <v>31</v>
      </c>
      <c r="B3222" s="45">
        <v>653.08141283491557</v>
      </c>
      <c r="C3222" s="46">
        <v>0</v>
      </c>
      <c r="D3222" s="46">
        <v>0</v>
      </c>
      <c r="E3222" s="46">
        <v>-49</v>
      </c>
      <c r="F3222" s="46">
        <v>359</v>
      </c>
      <c r="G3222" s="46">
        <v>310</v>
      </c>
      <c r="H3222" s="49">
        <v>963.08141283491557</v>
      </c>
      <c r="J3222" s="17">
        <v>25</v>
      </c>
      <c r="K3222" s="17" t="str">
        <f t="shared" si="97"/>
        <v>160-Office of Insurance Commissioner</v>
      </c>
      <c r="L3222" s="18" t="str">
        <f t="shared" si="96"/>
        <v>160</v>
      </c>
      <c r="M3222" s="19"/>
      <c r="N3222" s="19"/>
    </row>
    <row r="3223" spans="1:14" ht="15" customHeight="1" x14ac:dyDescent="0.25">
      <c r="A3223" s="54"/>
      <c r="B3223" s="36"/>
      <c r="C3223" s="37"/>
      <c r="D3223" s="37"/>
      <c r="E3223" s="38"/>
      <c r="F3223" s="37"/>
      <c r="G3223" s="39"/>
      <c r="H3223" s="40"/>
      <c r="J3223" s="17">
        <v>26</v>
      </c>
      <c r="K3223" s="17" t="str">
        <f t="shared" si="97"/>
        <v>160-Office of Insurance Commissioner</v>
      </c>
      <c r="L3223" s="18" t="str">
        <f t="shared" si="96"/>
        <v>160</v>
      </c>
      <c r="M3223" s="19"/>
      <c r="N3223" s="19"/>
    </row>
    <row r="3224" spans="1:14" ht="15" x14ac:dyDescent="0.25">
      <c r="A3224" s="54" t="s">
        <v>32</v>
      </c>
      <c r="B3224" s="36">
        <v>8.4859844431084781</v>
      </c>
      <c r="C3224" s="37">
        <v>0</v>
      </c>
      <c r="D3224" s="37">
        <v>0</v>
      </c>
      <c r="E3224" s="38">
        <v>0</v>
      </c>
      <c r="F3224" s="37">
        <v>0</v>
      </c>
      <c r="G3224" s="39">
        <v>0</v>
      </c>
      <c r="H3224" s="40">
        <v>8.4859844431084781</v>
      </c>
      <c r="J3224" s="17">
        <v>27</v>
      </c>
      <c r="K3224" s="17" t="str">
        <f t="shared" si="97"/>
        <v>160-Office of Insurance Commissioner</v>
      </c>
      <c r="L3224" s="18" t="str">
        <f t="shared" si="96"/>
        <v>160</v>
      </c>
      <c r="M3224" s="19" t="s">
        <v>33</v>
      </c>
      <c r="N3224" s="19"/>
    </row>
    <row r="3225" spans="1:14" ht="15" x14ac:dyDescent="0.25">
      <c r="A3225" s="54" t="s">
        <v>34</v>
      </c>
      <c r="B3225" s="36">
        <v>38.251630517430797</v>
      </c>
      <c r="C3225" s="37">
        <v>0</v>
      </c>
      <c r="D3225" s="37">
        <v>0</v>
      </c>
      <c r="E3225" s="38">
        <v>0</v>
      </c>
      <c r="F3225" s="37">
        <v>0</v>
      </c>
      <c r="G3225" s="39">
        <v>0</v>
      </c>
      <c r="H3225" s="40">
        <v>38.251630517430797</v>
      </c>
      <c r="J3225" s="17">
        <v>28</v>
      </c>
      <c r="K3225" s="17" t="str">
        <f t="shared" si="97"/>
        <v>160-Office of Insurance Commissioner</v>
      </c>
      <c r="L3225" s="18" t="str">
        <f t="shared" si="96"/>
        <v>160</v>
      </c>
      <c r="M3225" s="19" t="s">
        <v>35</v>
      </c>
      <c r="N3225" s="19"/>
    </row>
    <row r="3226" spans="1:14" ht="15" x14ac:dyDescent="0.25">
      <c r="A3226" s="54" t="s">
        <v>36</v>
      </c>
      <c r="B3226" s="36">
        <v>13.464519457484316</v>
      </c>
      <c r="C3226" s="37">
        <v>0</v>
      </c>
      <c r="D3226" s="37">
        <v>0</v>
      </c>
      <c r="E3226" s="38">
        <v>0</v>
      </c>
      <c r="F3226" s="37">
        <v>0</v>
      </c>
      <c r="G3226" s="39">
        <v>0</v>
      </c>
      <c r="H3226" s="40">
        <v>13.464519457484316</v>
      </c>
      <c r="J3226" s="17">
        <v>29</v>
      </c>
      <c r="K3226" s="17" t="str">
        <f t="shared" si="97"/>
        <v>160-Office of Insurance Commissioner</v>
      </c>
      <c r="L3226" s="18" t="str">
        <f t="shared" si="96"/>
        <v>160</v>
      </c>
      <c r="M3226" s="19" t="s">
        <v>37</v>
      </c>
      <c r="N3226" s="19"/>
    </row>
    <row r="3227" spans="1:14" ht="15" x14ac:dyDescent="0.25">
      <c r="A3227" s="54" t="s">
        <v>38</v>
      </c>
      <c r="B3227" s="36">
        <v>0.95681350132654353</v>
      </c>
      <c r="C3227" s="37">
        <v>0</v>
      </c>
      <c r="D3227" s="37">
        <v>0</v>
      </c>
      <c r="E3227" s="38">
        <v>0</v>
      </c>
      <c r="F3227" s="37">
        <v>1</v>
      </c>
      <c r="G3227" s="39">
        <v>1</v>
      </c>
      <c r="H3227" s="40">
        <v>1.9568135013265435</v>
      </c>
      <c r="J3227" s="17">
        <v>30</v>
      </c>
      <c r="K3227" s="17" t="str">
        <f t="shared" si="97"/>
        <v>160-Office of Insurance Commissioner</v>
      </c>
      <c r="L3227" s="18" t="str">
        <f t="shared" si="96"/>
        <v>160</v>
      </c>
      <c r="M3227" s="19" t="s">
        <v>39</v>
      </c>
      <c r="N3227" s="19"/>
    </row>
    <row r="3228" spans="1:14" ht="15" x14ac:dyDescent="0.25">
      <c r="A3228" s="54" t="s">
        <v>40</v>
      </c>
      <c r="B3228" s="36">
        <v>308.27690540022974</v>
      </c>
      <c r="C3228" s="37">
        <v>14</v>
      </c>
      <c r="D3228" s="37">
        <v>14</v>
      </c>
      <c r="E3228" s="38">
        <v>0</v>
      </c>
      <c r="F3228" s="37">
        <v>0</v>
      </c>
      <c r="G3228" s="39">
        <v>28</v>
      </c>
      <c r="H3228" s="40">
        <v>336.27690540022974</v>
      </c>
      <c r="J3228" s="17">
        <v>31</v>
      </c>
      <c r="K3228" s="17" t="str">
        <f t="shared" si="97"/>
        <v>160-Office of Insurance Commissioner</v>
      </c>
      <c r="L3228" s="18" t="str">
        <f t="shared" si="96"/>
        <v>160</v>
      </c>
      <c r="M3228" s="19" t="s">
        <v>41</v>
      </c>
      <c r="N3228" s="19"/>
    </row>
    <row r="3229" spans="1:14" ht="15" x14ac:dyDescent="0.25">
      <c r="A3229" s="54" t="s">
        <v>42</v>
      </c>
      <c r="B3229" s="36">
        <v>50.234848517149381</v>
      </c>
      <c r="C3229" s="37">
        <v>0</v>
      </c>
      <c r="D3229" s="37">
        <v>0</v>
      </c>
      <c r="E3229" s="38">
        <v>-25</v>
      </c>
      <c r="F3229" s="37">
        <v>-25</v>
      </c>
      <c r="G3229" s="39">
        <v>-50</v>
      </c>
      <c r="H3229" s="40">
        <v>0.2348485171493806</v>
      </c>
      <c r="J3229" s="17">
        <v>32</v>
      </c>
      <c r="K3229" s="17" t="str">
        <f t="shared" si="97"/>
        <v>160-Office of Insurance Commissioner</v>
      </c>
      <c r="L3229" s="18" t="str">
        <f t="shared" si="96"/>
        <v>160</v>
      </c>
      <c r="M3229" s="19" t="s">
        <v>43</v>
      </c>
      <c r="N3229" s="19"/>
    </row>
    <row r="3230" spans="1:14" ht="15" x14ac:dyDescent="0.25">
      <c r="A3230" s="54" t="s">
        <v>44</v>
      </c>
      <c r="B3230" s="36">
        <v>109.30315770889341</v>
      </c>
      <c r="C3230" s="37">
        <v>0</v>
      </c>
      <c r="D3230" s="37">
        <v>0</v>
      </c>
      <c r="E3230" s="38">
        <v>0</v>
      </c>
      <c r="F3230" s="37">
        <v>0</v>
      </c>
      <c r="G3230" s="39">
        <v>0</v>
      </c>
      <c r="H3230" s="40">
        <v>109.30315770889341</v>
      </c>
      <c r="J3230" s="17">
        <v>33</v>
      </c>
      <c r="K3230" s="17" t="str">
        <f t="shared" si="97"/>
        <v>160-Office of Insurance Commissioner</v>
      </c>
      <c r="L3230" s="18" t="str">
        <f t="shared" si="96"/>
        <v>160</v>
      </c>
      <c r="M3230" s="19" t="s">
        <v>45</v>
      </c>
      <c r="N3230" s="19"/>
    </row>
    <row r="3231" spans="1:14" ht="15" x14ac:dyDescent="0.25">
      <c r="A3231" s="54" t="s">
        <v>46</v>
      </c>
      <c r="B3231" s="36">
        <v>0</v>
      </c>
      <c r="C3231" s="37">
        <v>0</v>
      </c>
      <c r="D3231" s="37">
        <v>0</v>
      </c>
      <c r="E3231" s="38">
        <v>0</v>
      </c>
      <c r="F3231" s="37">
        <v>0</v>
      </c>
      <c r="G3231" s="39">
        <v>0</v>
      </c>
      <c r="H3231" s="40">
        <v>0</v>
      </c>
      <c r="J3231" s="17">
        <v>34</v>
      </c>
      <c r="K3231" s="17" t="str">
        <f t="shared" si="97"/>
        <v>160-Office of Insurance Commissioner</v>
      </c>
      <c r="L3231" s="18" t="str">
        <f t="shared" si="96"/>
        <v>160</v>
      </c>
      <c r="M3231" s="19" t="s">
        <v>47</v>
      </c>
      <c r="N3231" s="19"/>
    </row>
    <row r="3232" spans="1:14" ht="15" x14ac:dyDescent="0.25">
      <c r="A3232" s="54" t="s">
        <v>48</v>
      </c>
      <c r="B3232" s="36">
        <v>0</v>
      </c>
      <c r="C3232" s="37">
        <v>0</v>
      </c>
      <c r="D3232" s="37">
        <v>0</v>
      </c>
      <c r="E3232" s="38">
        <v>2</v>
      </c>
      <c r="F3232" s="37">
        <v>3</v>
      </c>
      <c r="G3232" s="39">
        <v>5</v>
      </c>
      <c r="H3232" s="40">
        <v>5</v>
      </c>
      <c r="J3232" s="17">
        <v>35</v>
      </c>
      <c r="K3232" s="17" t="str">
        <f t="shared" si="97"/>
        <v>160-Office of Insurance Commissioner</v>
      </c>
      <c r="L3232" s="18" t="str">
        <f t="shared" si="96"/>
        <v>160</v>
      </c>
      <c r="M3232" s="56" t="s">
        <v>49</v>
      </c>
      <c r="N3232" s="19"/>
    </row>
    <row r="3233" spans="1:14" ht="15" x14ac:dyDescent="0.25">
      <c r="A3233" s="54" t="s">
        <v>50</v>
      </c>
      <c r="B3233" s="36">
        <v>45.277688127706824</v>
      </c>
      <c r="C3233" s="37">
        <v>0</v>
      </c>
      <c r="D3233" s="37">
        <v>0</v>
      </c>
      <c r="E3233" s="38">
        <v>0</v>
      </c>
      <c r="F3233" s="37">
        <v>0</v>
      </c>
      <c r="G3233" s="39">
        <v>0</v>
      </c>
      <c r="H3233" s="40">
        <v>45.277688127706824</v>
      </c>
      <c r="J3233" s="17">
        <v>36</v>
      </c>
      <c r="K3233" s="17" t="str">
        <f t="shared" si="97"/>
        <v>160-Office of Insurance Commissioner</v>
      </c>
      <c r="L3233" s="18" t="str">
        <f t="shared" si="96"/>
        <v>160</v>
      </c>
      <c r="M3233" s="19" t="s">
        <v>51</v>
      </c>
      <c r="N3233" s="19"/>
    </row>
    <row r="3234" spans="1:14" ht="15" customHeight="1" x14ac:dyDescent="0.25">
      <c r="A3234" s="54" t="s">
        <v>52</v>
      </c>
      <c r="B3234" s="36">
        <v>0</v>
      </c>
      <c r="C3234" s="37">
        <v>0</v>
      </c>
      <c r="D3234" s="37">
        <v>0</v>
      </c>
      <c r="E3234" s="38">
        <v>4</v>
      </c>
      <c r="F3234" s="37">
        <v>5</v>
      </c>
      <c r="G3234" s="39">
        <v>9</v>
      </c>
      <c r="H3234" s="40">
        <v>9</v>
      </c>
      <c r="J3234" s="17">
        <v>37</v>
      </c>
      <c r="K3234" s="17" t="str">
        <f t="shared" si="97"/>
        <v>160-Office of Insurance Commissioner</v>
      </c>
      <c r="L3234" s="18" t="str">
        <f t="shared" si="96"/>
        <v>160</v>
      </c>
      <c r="M3234" s="56" t="s">
        <v>53</v>
      </c>
      <c r="N3234" s="19"/>
    </row>
    <row r="3235" spans="1:14" ht="15" x14ac:dyDescent="0.25">
      <c r="A3235" s="54" t="s">
        <v>54</v>
      </c>
      <c r="B3235" s="36">
        <v>209.2047825409241</v>
      </c>
      <c r="C3235" s="37">
        <v>0</v>
      </c>
      <c r="D3235" s="37">
        <v>0</v>
      </c>
      <c r="E3235" s="38">
        <v>0</v>
      </c>
      <c r="F3235" s="37">
        <v>0</v>
      </c>
      <c r="G3235" s="39">
        <v>0</v>
      </c>
      <c r="H3235" s="40">
        <v>209.2047825409241</v>
      </c>
      <c r="J3235" s="17">
        <v>38</v>
      </c>
      <c r="K3235" s="17" t="str">
        <f t="shared" si="97"/>
        <v>160-Office of Insurance Commissioner</v>
      </c>
      <c r="L3235" s="18" t="str">
        <f t="shared" si="96"/>
        <v>160</v>
      </c>
      <c r="M3235" s="19" t="s">
        <v>55</v>
      </c>
      <c r="N3235" s="19"/>
    </row>
    <row r="3236" spans="1:14" ht="15" x14ac:dyDescent="0.25">
      <c r="A3236" s="54" t="s">
        <v>56</v>
      </c>
      <c r="B3236" s="36">
        <v>0</v>
      </c>
      <c r="C3236" s="37">
        <v>0</v>
      </c>
      <c r="D3236" s="37">
        <v>0</v>
      </c>
      <c r="E3236" s="38">
        <v>0</v>
      </c>
      <c r="F3236" s="37">
        <v>0</v>
      </c>
      <c r="G3236" s="39">
        <v>0</v>
      </c>
      <c r="H3236" s="40">
        <v>0</v>
      </c>
      <c r="J3236" s="17">
        <v>39</v>
      </c>
      <c r="K3236" s="17" t="str">
        <f t="shared" si="97"/>
        <v>160-Office of Insurance Commissioner</v>
      </c>
      <c r="L3236" s="18" t="str">
        <f t="shared" si="96"/>
        <v>160</v>
      </c>
      <c r="M3236" s="19" t="s">
        <v>57</v>
      </c>
      <c r="N3236" s="19"/>
    </row>
    <row r="3237" spans="1:14" ht="15" x14ac:dyDescent="0.25">
      <c r="A3237" s="54" t="s">
        <v>58</v>
      </c>
      <c r="B3237" s="36">
        <v>254.79879252699328</v>
      </c>
      <c r="C3237" s="37">
        <v>0</v>
      </c>
      <c r="D3237" s="37">
        <v>0</v>
      </c>
      <c r="E3237" s="38">
        <v>8</v>
      </c>
      <c r="F3237" s="37">
        <v>13</v>
      </c>
      <c r="G3237" s="39">
        <v>21</v>
      </c>
      <c r="H3237" s="40">
        <v>275.79879252699328</v>
      </c>
      <c r="J3237" s="17">
        <v>40</v>
      </c>
      <c r="K3237" s="17" t="str">
        <f t="shared" si="97"/>
        <v>160-Office of Insurance Commissioner</v>
      </c>
      <c r="L3237" s="18" t="str">
        <f t="shared" si="96"/>
        <v>160</v>
      </c>
      <c r="M3237" s="19" t="s">
        <v>59</v>
      </c>
      <c r="N3237" s="19"/>
    </row>
    <row r="3238" spans="1:14" ht="15" x14ac:dyDescent="0.25">
      <c r="A3238" s="54" t="s">
        <v>60</v>
      </c>
      <c r="B3238" s="36">
        <v>0</v>
      </c>
      <c r="C3238" s="37">
        <v>0</v>
      </c>
      <c r="D3238" s="37">
        <v>0</v>
      </c>
      <c r="E3238" s="38">
        <v>4</v>
      </c>
      <c r="F3238" s="37">
        <v>5</v>
      </c>
      <c r="G3238" s="39">
        <v>9</v>
      </c>
      <c r="H3238" s="40">
        <v>9</v>
      </c>
      <c r="J3238" s="17">
        <v>41</v>
      </c>
      <c r="K3238" s="17" t="str">
        <f t="shared" si="97"/>
        <v>160-Office of Insurance Commissioner</v>
      </c>
      <c r="L3238" s="18" t="str">
        <f t="shared" si="96"/>
        <v>160</v>
      </c>
      <c r="M3238" s="56" t="s">
        <v>61</v>
      </c>
      <c r="N3238" s="19"/>
    </row>
    <row r="3239" spans="1:14" ht="15" x14ac:dyDescent="0.25">
      <c r="A3239" s="54" t="s">
        <v>62</v>
      </c>
      <c r="B3239" s="36">
        <v>0</v>
      </c>
      <c r="C3239" s="37">
        <v>0</v>
      </c>
      <c r="D3239" s="37">
        <v>0</v>
      </c>
      <c r="E3239" s="38">
        <v>16</v>
      </c>
      <c r="F3239" s="37">
        <v>18</v>
      </c>
      <c r="G3239" s="39">
        <v>34</v>
      </c>
      <c r="H3239" s="40">
        <v>34</v>
      </c>
      <c r="J3239" s="17">
        <v>42</v>
      </c>
      <c r="K3239" s="17" t="str">
        <f t="shared" si="97"/>
        <v>160-Office of Insurance Commissioner</v>
      </c>
      <c r="L3239" s="18" t="str">
        <f t="shared" si="96"/>
        <v>160</v>
      </c>
      <c r="M3239" s="56" t="s">
        <v>63</v>
      </c>
      <c r="N3239" s="19"/>
    </row>
    <row r="3240" spans="1:14" x14ac:dyDescent="0.2">
      <c r="A3240" s="43"/>
      <c r="B3240" s="36"/>
      <c r="C3240" s="37"/>
      <c r="D3240" s="37"/>
      <c r="E3240" s="38"/>
      <c r="F3240" s="37"/>
      <c r="G3240" s="39"/>
      <c r="H3240" s="40"/>
      <c r="J3240" s="17">
        <v>43</v>
      </c>
      <c r="K3240" s="17" t="str">
        <f t="shared" si="97"/>
        <v>160-Office of Insurance Commissioner</v>
      </c>
      <c r="L3240" s="18" t="str">
        <f t="shared" si="96"/>
        <v>160</v>
      </c>
      <c r="M3240" s="19"/>
      <c r="N3240" s="19"/>
    </row>
    <row r="3241" spans="1:14" x14ac:dyDescent="0.2">
      <c r="A3241" s="44" t="s">
        <v>64</v>
      </c>
      <c r="B3241" s="45">
        <v>1038.2551227412469</v>
      </c>
      <c r="C3241" s="46">
        <v>14</v>
      </c>
      <c r="D3241" s="46">
        <v>14</v>
      </c>
      <c r="E3241" s="47">
        <v>9</v>
      </c>
      <c r="F3241" s="46">
        <v>20</v>
      </c>
      <c r="G3241" s="48">
        <v>57</v>
      </c>
      <c r="H3241" s="49">
        <v>1095.2551227412469</v>
      </c>
      <c r="J3241" s="17">
        <v>44</v>
      </c>
      <c r="K3241" s="17" t="str">
        <f t="shared" si="97"/>
        <v>160-Office of Insurance Commissioner</v>
      </c>
      <c r="L3241" s="18" t="str">
        <f t="shared" si="96"/>
        <v>160</v>
      </c>
      <c r="M3241" s="19"/>
      <c r="N3241" s="19"/>
    </row>
    <row r="3242" spans="1:14" x14ac:dyDescent="0.2">
      <c r="A3242" s="57"/>
      <c r="B3242" s="39"/>
      <c r="C3242" s="51"/>
      <c r="D3242" s="51"/>
      <c r="E3242" s="52"/>
      <c r="F3242" s="51"/>
      <c r="G3242" s="39"/>
      <c r="H3242" s="53"/>
      <c r="J3242" s="17">
        <v>45</v>
      </c>
      <c r="K3242" s="17" t="str">
        <f t="shared" si="97"/>
        <v>160-Office of Insurance Commissioner</v>
      </c>
      <c r="L3242" s="18" t="str">
        <f t="shared" si="96"/>
        <v>160</v>
      </c>
      <c r="M3242" s="19"/>
      <c r="N3242" s="19"/>
    </row>
    <row r="3243" spans="1:14" ht="15" customHeight="1" x14ac:dyDescent="0.25">
      <c r="A3243" s="54" t="s">
        <v>65</v>
      </c>
      <c r="B3243" s="36">
        <v>11.452393289567841</v>
      </c>
      <c r="C3243" s="37">
        <v>0</v>
      </c>
      <c r="D3243" s="37">
        <v>0</v>
      </c>
      <c r="E3243" s="38">
        <v>0</v>
      </c>
      <c r="F3243" s="37">
        <v>0</v>
      </c>
      <c r="G3243" s="39">
        <v>0</v>
      </c>
      <c r="H3243" s="40">
        <v>11.452393289567841</v>
      </c>
      <c r="J3243" s="17">
        <v>46</v>
      </c>
      <c r="K3243" s="17" t="str">
        <f t="shared" si="97"/>
        <v>160-Office of Insurance Commissioner</v>
      </c>
      <c r="L3243" s="18" t="str">
        <f t="shared" si="96"/>
        <v>160</v>
      </c>
      <c r="M3243" s="19"/>
      <c r="N3243" s="19"/>
    </row>
    <row r="3244" spans="1:14" ht="15" x14ac:dyDescent="0.25">
      <c r="A3244" s="54" t="s">
        <v>66</v>
      </c>
      <c r="B3244" s="36">
        <v>13.097859850662317</v>
      </c>
      <c r="C3244" s="37">
        <v>0</v>
      </c>
      <c r="D3244" s="37">
        <v>0</v>
      </c>
      <c r="E3244" s="38">
        <v>0</v>
      </c>
      <c r="F3244" s="37">
        <v>0</v>
      </c>
      <c r="G3244" s="39">
        <v>0</v>
      </c>
      <c r="H3244" s="40">
        <v>13.097859850662317</v>
      </c>
      <c r="J3244" s="17">
        <v>47</v>
      </c>
      <c r="K3244" s="17" t="str">
        <f t="shared" si="97"/>
        <v>160-Office of Insurance Commissioner</v>
      </c>
      <c r="L3244" s="18" t="str">
        <f t="shared" si="96"/>
        <v>160</v>
      </c>
      <c r="M3244" s="19"/>
      <c r="N3244" s="19"/>
    </row>
    <row r="3245" spans="1:14" ht="15" x14ac:dyDescent="0.25">
      <c r="A3245" s="54" t="s">
        <v>67</v>
      </c>
      <c r="B3245" s="36">
        <v>208.23983672924899</v>
      </c>
      <c r="C3245" s="37">
        <v>0</v>
      </c>
      <c r="D3245" s="37">
        <v>2</v>
      </c>
      <c r="E3245" s="38">
        <v>0</v>
      </c>
      <c r="F3245" s="37">
        <v>1</v>
      </c>
      <c r="G3245" s="39">
        <v>3</v>
      </c>
      <c r="H3245" s="40">
        <v>211.23983672924899</v>
      </c>
      <c r="J3245" s="17">
        <v>48</v>
      </c>
      <c r="K3245" s="17" t="str">
        <f t="shared" si="97"/>
        <v>160-Office of Insurance Commissioner</v>
      </c>
      <c r="L3245" s="18" t="str">
        <f t="shared" si="96"/>
        <v>160</v>
      </c>
      <c r="M3245" s="19"/>
      <c r="N3245" s="19"/>
    </row>
    <row r="3246" spans="1:14" ht="15" x14ac:dyDescent="0.25">
      <c r="A3246" s="54" t="s">
        <v>68</v>
      </c>
      <c r="B3246" s="36">
        <v>4.2058643860720828</v>
      </c>
      <c r="C3246" s="37">
        <v>0</v>
      </c>
      <c r="D3246" s="37">
        <v>0</v>
      </c>
      <c r="E3246" s="38">
        <v>0</v>
      </c>
      <c r="F3246" s="37">
        <v>0</v>
      </c>
      <c r="G3246" s="39">
        <v>0</v>
      </c>
      <c r="H3246" s="40">
        <v>4.2058643860720828</v>
      </c>
      <c r="J3246" s="17">
        <v>49</v>
      </c>
      <c r="K3246" s="17" t="str">
        <f t="shared" si="97"/>
        <v>160-Office of Insurance Commissioner</v>
      </c>
      <c r="L3246" s="18" t="str">
        <f t="shared" si="96"/>
        <v>160</v>
      </c>
      <c r="M3246" s="19"/>
      <c r="N3246" s="19"/>
    </row>
    <row r="3247" spans="1:14" ht="15" x14ac:dyDescent="0.25">
      <c r="A3247" s="54" t="s">
        <v>69</v>
      </c>
      <c r="B3247" s="36">
        <v>33.183462928712345</v>
      </c>
      <c r="C3247" s="37">
        <v>0</v>
      </c>
      <c r="D3247" s="37">
        <v>0</v>
      </c>
      <c r="E3247" s="38">
        <v>0</v>
      </c>
      <c r="F3247" s="37">
        <v>0</v>
      </c>
      <c r="G3247" s="39">
        <v>0</v>
      </c>
      <c r="H3247" s="40">
        <v>33.183462928712345</v>
      </c>
      <c r="J3247" s="17">
        <v>50</v>
      </c>
      <c r="K3247" s="17" t="str">
        <f t="shared" si="97"/>
        <v>160-Office of Insurance Commissioner</v>
      </c>
      <c r="L3247" s="18" t="str">
        <f t="shared" si="96"/>
        <v>160</v>
      </c>
      <c r="M3247" s="19"/>
      <c r="N3247" s="19"/>
    </row>
    <row r="3248" spans="1:14" ht="15" x14ac:dyDescent="0.25">
      <c r="A3248" s="54" t="s">
        <v>70</v>
      </c>
      <c r="B3248" s="36">
        <v>21.201339944941168</v>
      </c>
      <c r="C3248" s="37">
        <v>0</v>
      </c>
      <c r="D3248" s="37">
        <v>0</v>
      </c>
      <c r="E3248" s="38">
        <v>0</v>
      </c>
      <c r="F3248" s="37">
        <v>0</v>
      </c>
      <c r="G3248" s="39">
        <v>0</v>
      </c>
      <c r="H3248" s="40">
        <v>21.201339944941168</v>
      </c>
      <c r="J3248" s="17">
        <v>51</v>
      </c>
      <c r="K3248" s="17" t="str">
        <f t="shared" si="97"/>
        <v>160-Office of Insurance Commissioner</v>
      </c>
      <c r="L3248" s="18" t="str">
        <f t="shared" si="96"/>
        <v>160</v>
      </c>
      <c r="M3248" s="19"/>
      <c r="N3248" s="19"/>
    </row>
    <row r="3249" spans="1:14" ht="15" x14ac:dyDescent="0.25">
      <c r="A3249" s="54" t="s">
        <v>71</v>
      </c>
      <c r="B3249" s="36">
        <v>1.4375E-15</v>
      </c>
      <c r="C3249" s="37">
        <v>0</v>
      </c>
      <c r="D3249" s="37">
        <v>0</v>
      </c>
      <c r="E3249" s="38">
        <v>0</v>
      </c>
      <c r="F3249" s="37">
        <v>0</v>
      </c>
      <c r="G3249" s="39">
        <v>0</v>
      </c>
      <c r="H3249" s="40">
        <v>1.4375E-15</v>
      </c>
      <c r="J3249" s="17">
        <v>52</v>
      </c>
      <c r="K3249" s="17" t="str">
        <f t="shared" si="97"/>
        <v>160-Office of Insurance Commissioner</v>
      </c>
      <c r="L3249" s="18" t="str">
        <f t="shared" si="96"/>
        <v>160</v>
      </c>
      <c r="M3249" s="19"/>
      <c r="N3249" s="19"/>
    </row>
    <row r="3250" spans="1:14" ht="15" customHeight="1" x14ac:dyDescent="0.25">
      <c r="A3250" s="54" t="s">
        <v>72</v>
      </c>
      <c r="B3250" s="36">
        <v>4.7171655467318256</v>
      </c>
      <c r="C3250" s="37">
        <v>0</v>
      </c>
      <c r="D3250" s="37">
        <v>0</v>
      </c>
      <c r="E3250" s="38">
        <v>0</v>
      </c>
      <c r="F3250" s="37">
        <v>0</v>
      </c>
      <c r="G3250" s="39">
        <v>0</v>
      </c>
      <c r="H3250" s="40">
        <v>4.7171655467318256</v>
      </c>
      <c r="J3250" s="17">
        <v>53</v>
      </c>
      <c r="K3250" s="17" t="str">
        <f t="shared" si="97"/>
        <v>160-Office of Insurance Commissioner</v>
      </c>
      <c r="L3250" s="18" t="str">
        <f t="shared" si="96"/>
        <v>160</v>
      </c>
      <c r="M3250" s="19"/>
      <c r="N3250" s="19"/>
    </row>
    <row r="3251" spans="1:14" ht="15" x14ac:dyDescent="0.25">
      <c r="A3251" s="54" t="s">
        <v>73</v>
      </c>
      <c r="B3251" s="36">
        <v>30.279884908743171</v>
      </c>
      <c r="C3251" s="37">
        <v>0</v>
      </c>
      <c r="D3251" s="37">
        <v>0</v>
      </c>
      <c r="E3251" s="38">
        <v>0</v>
      </c>
      <c r="F3251" s="37">
        <v>0</v>
      </c>
      <c r="G3251" s="39">
        <v>0</v>
      </c>
      <c r="H3251" s="40">
        <v>30.279884908743171</v>
      </c>
      <c r="J3251" s="17">
        <v>54</v>
      </c>
      <c r="K3251" s="17" t="str">
        <f t="shared" si="97"/>
        <v>160-Office of Insurance Commissioner</v>
      </c>
      <c r="L3251" s="18" t="str">
        <f t="shared" si="96"/>
        <v>160</v>
      </c>
      <c r="M3251" s="19"/>
      <c r="N3251" s="19"/>
    </row>
    <row r="3252" spans="1:14" ht="15" x14ac:dyDescent="0.25">
      <c r="A3252" s="54" t="s">
        <v>74</v>
      </c>
      <c r="B3252" s="36">
        <v>84.54612095296271</v>
      </c>
      <c r="C3252" s="37">
        <v>0</v>
      </c>
      <c r="D3252" s="37">
        <v>-3</v>
      </c>
      <c r="E3252" s="38">
        <v>1</v>
      </c>
      <c r="F3252" s="37">
        <v>2</v>
      </c>
      <c r="G3252" s="39">
        <v>0</v>
      </c>
      <c r="H3252" s="40">
        <v>84.54612095296271</v>
      </c>
      <c r="J3252" s="17">
        <v>55</v>
      </c>
      <c r="K3252" s="17" t="str">
        <f t="shared" si="97"/>
        <v>160-Office of Insurance Commissioner</v>
      </c>
      <c r="L3252" s="18" t="str">
        <f t="shared" si="96"/>
        <v>160</v>
      </c>
      <c r="M3252" s="19"/>
      <c r="N3252" s="19"/>
    </row>
    <row r="3253" spans="1:14" ht="15" x14ac:dyDescent="0.25">
      <c r="A3253" s="54" t="s">
        <v>75</v>
      </c>
      <c r="B3253" s="36">
        <v>33.401257234735276</v>
      </c>
      <c r="C3253" s="37">
        <v>0</v>
      </c>
      <c r="D3253" s="37">
        <v>0</v>
      </c>
      <c r="E3253" s="38">
        <v>9</v>
      </c>
      <c r="F3253" s="37">
        <v>8</v>
      </c>
      <c r="G3253" s="39">
        <v>17</v>
      </c>
      <c r="H3253" s="40">
        <v>50.401257234735276</v>
      </c>
      <c r="J3253" s="17">
        <v>56</v>
      </c>
      <c r="K3253" s="17" t="str">
        <f t="shared" si="97"/>
        <v>160-Office of Insurance Commissioner</v>
      </c>
      <c r="L3253" s="18" t="str">
        <f t="shared" ref="L3253:L3325" si="98">LEFT(K3253,3)</f>
        <v>160</v>
      </c>
      <c r="M3253" s="19"/>
      <c r="N3253" s="19"/>
    </row>
    <row r="3254" spans="1:14" ht="15" x14ac:dyDescent="0.25">
      <c r="A3254" s="54" t="s">
        <v>76</v>
      </c>
      <c r="B3254" s="36">
        <v>2.0846266949844798</v>
      </c>
      <c r="C3254" s="37">
        <v>0</v>
      </c>
      <c r="D3254" s="37">
        <v>0</v>
      </c>
      <c r="E3254" s="38">
        <v>0</v>
      </c>
      <c r="F3254" s="37">
        <v>0</v>
      </c>
      <c r="G3254" s="39">
        <v>0</v>
      </c>
      <c r="H3254" s="40">
        <v>2.0846266949844798</v>
      </c>
      <c r="J3254" s="17">
        <v>57</v>
      </c>
      <c r="K3254" s="17" t="str">
        <f t="shared" si="97"/>
        <v>160-Office of Insurance Commissioner</v>
      </c>
      <c r="L3254" s="18" t="str">
        <f t="shared" si="98"/>
        <v>160</v>
      </c>
      <c r="M3254" s="19"/>
      <c r="N3254" s="19"/>
    </row>
    <row r="3255" spans="1:14" ht="15" customHeight="1" x14ac:dyDescent="0.25">
      <c r="A3255" s="54" t="s">
        <v>77</v>
      </c>
      <c r="B3255" s="36">
        <v>76.165216681392977</v>
      </c>
      <c r="C3255" s="37">
        <v>0</v>
      </c>
      <c r="D3255" s="37">
        <v>0</v>
      </c>
      <c r="E3255" s="38">
        <v>0</v>
      </c>
      <c r="F3255" s="37">
        <v>0</v>
      </c>
      <c r="G3255" s="39">
        <v>0</v>
      </c>
      <c r="H3255" s="40">
        <v>76.165216681392977</v>
      </c>
      <c r="J3255" s="17">
        <v>58</v>
      </c>
      <c r="K3255" s="17" t="str">
        <f t="shared" si="97"/>
        <v>160-Office of Insurance Commissioner</v>
      </c>
      <c r="L3255" s="18" t="str">
        <f t="shared" si="98"/>
        <v>160</v>
      </c>
      <c r="M3255" s="19"/>
      <c r="N3255" s="19"/>
    </row>
    <row r="3256" spans="1:14" ht="15" x14ac:dyDescent="0.25">
      <c r="A3256" s="54" t="s">
        <v>78</v>
      </c>
      <c r="B3256" s="36">
        <v>0</v>
      </c>
      <c r="C3256" s="37">
        <v>0</v>
      </c>
      <c r="D3256" s="37">
        <v>0</v>
      </c>
      <c r="E3256" s="38">
        <v>0</v>
      </c>
      <c r="F3256" s="37">
        <v>0</v>
      </c>
      <c r="G3256" s="39">
        <v>0</v>
      </c>
      <c r="H3256" s="40">
        <v>0</v>
      </c>
      <c r="J3256" s="17">
        <v>59</v>
      </c>
      <c r="K3256" s="17" t="str">
        <f t="shared" si="97"/>
        <v>160-Office of Insurance Commissioner</v>
      </c>
      <c r="L3256" s="18" t="str">
        <f t="shared" si="98"/>
        <v>160</v>
      </c>
      <c r="M3256" s="19"/>
      <c r="N3256" s="19"/>
    </row>
    <row r="3257" spans="1:14" ht="15" x14ac:dyDescent="0.25">
      <c r="A3257" s="54" t="s">
        <v>79</v>
      </c>
      <c r="B3257" s="36">
        <v>0</v>
      </c>
      <c r="C3257" s="37">
        <v>0</v>
      </c>
      <c r="D3257" s="37">
        <v>0</v>
      </c>
      <c r="E3257" s="38">
        <v>0</v>
      </c>
      <c r="F3257" s="37">
        <v>0</v>
      </c>
      <c r="G3257" s="39">
        <v>0</v>
      </c>
      <c r="H3257" s="40">
        <v>0</v>
      </c>
      <c r="J3257" s="17">
        <v>60</v>
      </c>
      <c r="K3257" s="17" t="str">
        <f t="shared" si="97"/>
        <v>160-Office of Insurance Commissioner</v>
      </c>
      <c r="L3257" s="18" t="str">
        <f t="shared" si="98"/>
        <v>160</v>
      </c>
      <c r="M3257" s="19"/>
      <c r="N3257" s="19"/>
    </row>
    <row r="3258" spans="1:14" ht="15" customHeight="1" x14ac:dyDescent="0.25">
      <c r="A3258" s="54"/>
      <c r="B3258" s="36"/>
      <c r="C3258" s="37"/>
      <c r="D3258" s="37"/>
      <c r="E3258" s="38"/>
      <c r="F3258" s="37"/>
      <c r="G3258" s="39"/>
      <c r="H3258" s="40"/>
      <c r="J3258" s="17">
        <v>61</v>
      </c>
      <c r="K3258" s="17" t="str">
        <f t="shared" si="97"/>
        <v>160-Office of Insurance Commissioner</v>
      </c>
      <c r="L3258" s="18" t="str">
        <f t="shared" si="98"/>
        <v>160</v>
      </c>
      <c r="M3258" s="19"/>
      <c r="N3258" s="19"/>
    </row>
    <row r="3259" spans="1:14" x14ac:dyDescent="0.2">
      <c r="A3259" s="44" t="s">
        <v>80</v>
      </c>
      <c r="B3259" s="45">
        <v>522.57502914875522</v>
      </c>
      <c r="C3259" s="46">
        <v>0</v>
      </c>
      <c r="D3259" s="46">
        <v>-1</v>
      </c>
      <c r="E3259" s="47">
        <v>10</v>
      </c>
      <c r="F3259" s="46">
        <v>11</v>
      </c>
      <c r="G3259" s="48">
        <v>20</v>
      </c>
      <c r="H3259" s="49">
        <v>542.57502914875522</v>
      </c>
      <c r="J3259" s="17">
        <v>62</v>
      </c>
      <c r="K3259" s="17" t="str">
        <f t="shared" si="97"/>
        <v>160-Office of Insurance Commissioner</v>
      </c>
      <c r="L3259" s="18" t="str">
        <f t="shared" si="98"/>
        <v>160</v>
      </c>
      <c r="M3259" s="19"/>
      <c r="N3259" s="19"/>
    </row>
    <row r="3260" spans="1:14" ht="15" customHeight="1" x14ac:dyDescent="0.25">
      <c r="A3260" s="54"/>
      <c r="B3260" s="36"/>
      <c r="C3260" s="37"/>
      <c r="D3260" s="37"/>
      <c r="E3260" s="38"/>
      <c r="F3260" s="37"/>
      <c r="G3260" s="39"/>
      <c r="H3260" s="40"/>
      <c r="J3260" s="17">
        <v>63</v>
      </c>
      <c r="K3260" s="17" t="str">
        <f t="shared" si="97"/>
        <v>160-Office of Insurance Commissioner</v>
      </c>
      <c r="L3260" s="18" t="str">
        <f t="shared" si="98"/>
        <v>160</v>
      </c>
      <c r="M3260" s="19"/>
      <c r="N3260" s="19"/>
    </row>
    <row r="3261" spans="1:14" ht="15" x14ac:dyDescent="0.25">
      <c r="A3261" s="54" t="s">
        <v>81</v>
      </c>
      <c r="B3261" s="36">
        <v>64.588148849293134</v>
      </c>
      <c r="C3261" s="37">
        <v>0</v>
      </c>
      <c r="D3261" s="37">
        <v>0</v>
      </c>
      <c r="E3261" s="38">
        <v>1</v>
      </c>
      <c r="F3261" s="37">
        <v>1</v>
      </c>
      <c r="G3261" s="39">
        <v>2</v>
      </c>
      <c r="H3261" s="40">
        <v>66.588148849293134</v>
      </c>
      <c r="J3261" s="17">
        <v>64</v>
      </c>
      <c r="K3261" s="17" t="str">
        <f t="shared" si="97"/>
        <v>160-Office of Insurance Commissioner</v>
      </c>
      <c r="L3261" s="18" t="str">
        <f t="shared" si="98"/>
        <v>160</v>
      </c>
      <c r="M3261" s="19"/>
      <c r="N3261" s="19"/>
    </row>
    <row r="3262" spans="1:14" x14ac:dyDescent="0.2">
      <c r="A3262" s="44" t="s">
        <v>82</v>
      </c>
      <c r="B3262" s="45">
        <v>64.588148849293134</v>
      </c>
      <c r="C3262" s="46">
        <v>0</v>
      </c>
      <c r="D3262" s="46">
        <v>0</v>
      </c>
      <c r="E3262" s="47">
        <v>1</v>
      </c>
      <c r="F3262" s="46">
        <v>1</v>
      </c>
      <c r="G3262" s="48">
        <v>2</v>
      </c>
      <c r="H3262" s="49">
        <v>66.588148849293134</v>
      </c>
      <c r="J3262" s="17">
        <v>65</v>
      </c>
      <c r="K3262" s="17" t="str">
        <f t="shared" si="97"/>
        <v>160-Office of Insurance Commissioner</v>
      </c>
      <c r="L3262" s="18" t="str">
        <f t="shared" si="98"/>
        <v>160</v>
      </c>
      <c r="M3262" s="19"/>
      <c r="N3262" s="19"/>
    </row>
    <row r="3263" spans="1:14" ht="15" x14ac:dyDescent="0.25">
      <c r="A3263" s="54"/>
      <c r="B3263" s="54"/>
      <c r="C3263" s="54"/>
      <c r="D3263" s="54"/>
      <c r="E3263" s="54"/>
      <c r="F3263" s="54"/>
      <c r="G3263" s="54"/>
      <c r="H3263" s="54"/>
      <c r="J3263" s="17">
        <v>66</v>
      </c>
      <c r="K3263" s="17" t="str">
        <f t="shared" si="97"/>
        <v>160-Office of Insurance Commissioner</v>
      </c>
      <c r="L3263" s="18" t="str">
        <f t="shared" si="98"/>
        <v>160</v>
      </c>
      <c r="M3263" s="19"/>
      <c r="N3263" s="19"/>
    </row>
    <row r="3264" spans="1:14" x14ac:dyDescent="0.2">
      <c r="A3264" s="58"/>
      <c r="B3264" s="39"/>
      <c r="C3264" s="51"/>
      <c r="D3264" s="51"/>
      <c r="E3264" s="52"/>
      <c r="F3264" s="51"/>
      <c r="G3264" s="39"/>
      <c r="H3264" s="53"/>
      <c r="J3264" s="17">
        <v>67</v>
      </c>
      <c r="K3264" s="17" t="str">
        <f t="shared" si="97"/>
        <v>160-Office of Insurance Commissioner</v>
      </c>
      <c r="L3264" s="18" t="str">
        <f t="shared" si="98"/>
        <v>160</v>
      </c>
      <c r="M3264" s="19"/>
      <c r="N3264" s="19"/>
    </row>
    <row r="3265" spans="1:14" x14ac:dyDescent="0.2">
      <c r="A3265" s="59" t="s">
        <v>83</v>
      </c>
      <c r="B3265" s="60">
        <v>4629.6645576266719</v>
      </c>
      <c r="C3265" s="61">
        <v>32</v>
      </c>
      <c r="D3265" s="61">
        <v>2</v>
      </c>
      <c r="E3265" s="62">
        <v>-28</v>
      </c>
      <c r="F3265" s="61">
        <v>397</v>
      </c>
      <c r="G3265" s="60">
        <v>403</v>
      </c>
      <c r="H3265" s="63">
        <v>5032.6645576266719</v>
      </c>
      <c r="J3265" s="17">
        <v>68</v>
      </c>
      <c r="K3265" s="17" t="str">
        <f t="shared" si="97"/>
        <v>160-Office of Insurance Commissioner</v>
      </c>
      <c r="L3265" s="18" t="str">
        <f t="shared" si="98"/>
        <v>160</v>
      </c>
      <c r="M3265" s="19"/>
      <c r="N3265" s="19"/>
    </row>
    <row r="3266" spans="1:14" x14ac:dyDescent="0.2">
      <c r="A3266" s="64"/>
      <c r="B3266" s="65"/>
      <c r="C3266" s="65"/>
      <c r="D3266" s="65"/>
      <c r="E3266" s="65"/>
      <c r="F3266" s="65"/>
      <c r="G3266" s="65"/>
      <c r="H3266" s="65"/>
      <c r="J3266" s="17">
        <v>1</v>
      </c>
      <c r="K3266" s="17" t="str">
        <f>IF(J3266=7,A2834,IF(J3266&gt;7,K3256,""))</f>
        <v/>
      </c>
      <c r="L3266" s="18" t="str">
        <f t="shared" si="98"/>
        <v/>
      </c>
      <c r="M3266" s="19"/>
      <c r="N3266" s="19"/>
    </row>
    <row r="3267" spans="1:14" x14ac:dyDescent="0.2">
      <c r="A3267" s="64"/>
      <c r="B3267" s="65"/>
      <c r="C3267" s="65"/>
      <c r="D3267" s="65"/>
      <c r="E3267" s="65"/>
      <c r="F3267" s="65"/>
      <c r="G3267" s="65"/>
      <c r="H3267" s="65"/>
      <c r="J3267" s="17">
        <v>2</v>
      </c>
      <c r="K3267" s="17" t="str">
        <f>IF(J3267=7,A2835,IF(J3267&gt;7,K3266,""))</f>
        <v/>
      </c>
      <c r="L3267" s="18" t="str">
        <f t="shared" si="98"/>
        <v/>
      </c>
      <c r="M3267" s="19"/>
      <c r="N3267" s="19"/>
    </row>
    <row r="3268" spans="1:14" ht="15" x14ac:dyDescent="0.25">
      <c r="A3268"/>
      <c r="B3268"/>
      <c r="C3268"/>
      <c r="D3268"/>
      <c r="E3268"/>
      <c r="F3268"/>
      <c r="G3268"/>
      <c r="H3268"/>
      <c r="J3268" s="17">
        <v>3</v>
      </c>
      <c r="K3268" s="17" t="str">
        <f>IF(J3268=7,A2836,IF(J3268&gt;7,K3267,""))</f>
        <v/>
      </c>
      <c r="L3268" s="18" t="str">
        <f t="shared" si="98"/>
        <v/>
      </c>
      <c r="M3268" s="19"/>
      <c r="N3268" s="19"/>
    </row>
    <row r="3269" spans="1:14" ht="15" x14ac:dyDescent="0.25">
      <c r="A3269"/>
      <c r="B3269"/>
      <c r="C3269"/>
      <c r="D3269"/>
      <c r="E3269"/>
      <c r="F3269"/>
      <c r="G3269"/>
      <c r="H3269"/>
      <c r="J3269" s="17">
        <v>4</v>
      </c>
      <c r="K3269" s="17" t="str">
        <f>IF(J3269=7,A2837,IF(J3269&gt;7,K3268,""))</f>
        <v/>
      </c>
      <c r="L3269" s="18" t="str">
        <f t="shared" si="98"/>
        <v/>
      </c>
      <c r="M3269" s="19"/>
      <c r="N3269" s="19"/>
    </row>
    <row r="3270" spans="1:14" ht="15.75" x14ac:dyDescent="0.25">
      <c r="A3270" s="21" t="s">
        <v>7</v>
      </c>
      <c r="B3270" s="22"/>
      <c r="C3270" s="22"/>
      <c r="D3270" s="22"/>
      <c r="E3270" s="22"/>
      <c r="F3270" s="22"/>
      <c r="G3270" s="22"/>
      <c r="H3270" s="22"/>
      <c r="J3270" s="17">
        <v>5</v>
      </c>
      <c r="K3270" s="17" t="str">
        <f>IF(J3270=7,A2838,IF(J3270&gt;7,K3269,""))</f>
        <v/>
      </c>
      <c r="L3270" s="18" t="str">
        <f t="shared" si="98"/>
        <v/>
      </c>
      <c r="M3270" s="19"/>
      <c r="N3270" s="19"/>
    </row>
    <row r="3271" spans="1:14" ht="15" x14ac:dyDescent="0.25">
      <c r="A3271" s="23" t="s">
        <v>8</v>
      </c>
      <c r="B3271" s="24"/>
      <c r="C3271" s="24"/>
      <c r="D3271" s="24"/>
      <c r="E3271" s="24"/>
      <c r="F3271" s="24"/>
      <c r="G3271" s="24"/>
      <c r="H3271" s="24"/>
      <c r="J3271" s="17">
        <v>6</v>
      </c>
      <c r="K3271" s="17" t="str">
        <f>IF(J3271=7,A2839,IF(J3271&gt;7,K3270,""))</f>
        <v/>
      </c>
      <c r="L3271" s="18" t="str">
        <f t="shared" si="98"/>
        <v/>
      </c>
      <c r="M3271" s="19"/>
      <c r="N3271" s="19"/>
    </row>
    <row r="3272" spans="1:14" ht="15" x14ac:dyDescent="0.25">
      <c r="A3272" s="25" t="s">
        <v>131</v>
      </c>
      <c r="B3272" s="22"/>
      <c r="C3272" s="22"/>
      <c r="D3272" s="22"/>
      <c r="E3272" s="22"/>
      <c r="F3272" s="22"/>
      <c r="G3272" s="22"/>
      <c r="H3272" s="22"/>
      <c r="J3272" s="17">
        <v>7</v>
      </c>
      <c r="K3272" s="17" t="str">
        <f>IF(J3272=7,A3272,IF(J3272&gt;7,K3271,""))</f>
        <v>163-Consolidated Technology Services</v>
      </c>
      <c r="L3272" s="18" t="str">
        <f t="shared" si="98"/>
        <v>163</v>
      </c>
      <c r="M3272" s="19"/>
      <c r="N3272" s="19"/>
    </row>
    <row r="3273" spans="1:14" ht="15" x14ac:dyDescent="0.25">
      <c r="A3273" s="25"/>
      <c r="B3273" s="22"/>
      <c r="C3273" s="22"/>
      <c r="D3273" s="22"/>
      <c r="E3273" s="22"/>
      <c r="F3273" s="22"/>
      <c r="G3273" s="22"/>
      <c r="H3273" s="22"/>
      <c r="J3273" s="17">
        <v>8</v>
      </c>
      <c r="K3273" s="17" t="str">
        <f t="shared" ref="K3273:K3333" si="99">IF(J3273=7,A2841,IF(J3273&gt;7,K3272,""))</f>
        <v>163-Consolidated Technology Services</v>
      </c>
      <c r="L3273" s="18" t="str">
        <f t="shared" si="98"/>
        <v>163</v>
      </c>
      <c r="M3273" s="19"/>
      <c r="N3273" s="19"/>
    </row>
    <row r="3274" spans="1:14" ht="15" customHeight="1" x14ac:dyDescent="0.25">
      <c r="A3274" s="26"/>
      <c r="B3274" s="27"/>
      <c r="C3274" s="94" t="s">
        <v>10</v>
      </c>
      <c r="D3274" s="95"/>
      <c r="E3274" s="94" t="s">
        <v>11</v>
      </c>
      <c r="F3274" s="95"/>
      <c r="G3274" s="28"/>
      <c r="H3274" s="28"/>
      <c r="J3274" s="17">
        <v>9</v>
      </c>
      <c r="K3274" s="17" t="str">
        <f t="shared" si="99"/>
        <v>163-Consolidated Technology Services</v>
      </c>
      <c r="L3274" s="18" t="str">
        <f t="shared" si="98"/>
        <v>163</v>
      </c>
      <c r="M3274" s="19"/>
      <c r="N3274" s="19"/>
    </row>
    <row r="3275" spans="1:14" ht="24" x14ac:dyDescent="0.2">
      <c r="A3275" s="29" t="s">
        <v>12</v>
      </c>
      <c r="B3275" s="30" t="s">
        <v>13</v>
      </c>
      <c r="C3275" s="31" t="s">
        <v>14</v>
      </c>
      <c r="D3275" s="32" t="s">
        <v>15</v>
      </c>
      <c r="E3275" s="31" t="s">
        <v>14</v>
      </c>
      <c r="F3275" s="32" t="s">
        <v>15</v>
      </c>
      <c r="G3275" s="33" t="s">
        <v>16</v>
      </c>
      <c r="H3275" s="33" t="s">
        <v>17</v>
      </c>
      <c r="J3275" s="17">
        <v>10</v>
      </c>
      <c r="K3275" s="17" t="str">
        <f t="shared" si="99"/>
        <v>163-Consolidated Technology Services</v>
      </c>
      <c r="L3275" s="18" t="str">
        <f t="shared" si="98"/>
        <v>163</v>
      </c>
      <c r="M3275" s="19"/>
      <c r="N3275" s="19"/>
    </row>
    <row r="3276" spans="1:14" ht="15" x14ac:dyDescent="0.25">
      <c r="A3276" s="35" t="s">
        <v>20</v>
      </c>
      <c r="B3276" s="36">
        <v>0</v>
      </c>
      <c r="C3276" s="37">
        <v>0</v>
      </c>
      <c r="D3276" s="37">
        <v>0</v>
      </c>
      <c r="E3276" s="38">
        <v>0</v>
      </c>
      <c r="F3276" s="37">
        <v>0</v>
      </c>
      <c r="G3276" s="39">
        <v>0</v>
      </c>
      <c r="H3276" s="40">
        <v>0</v>
      </c>
      <c r="J3276" s="17">
        <v>11</v>
      </c>
      <c r="K3276" s="17" t="str">
        <f t="shared" si="99"/>
        <v>163-Consolidated Technology Services</v>
      </c>
      <c r="L3276" s="18" t="str">
        <f t="shared" si="98"/>
        <v>163</v>
      </c>
      <c r="M3276" s="19" t="s">
        <v>21</v>
      </c>
      <c r="N3276" s="19"/>
    </row>
    <row r="3277" spans="1:14" ht="15" x14ac:dyDescent="0.25">
      <c r="A3277" s="42" t="s">
        <v>22</v>
      </c>
      <c r="B3277" s="36">
        <v>29.928859371515092</v>
      </c>
      <c r="C3277" s="37">
        <v>0</v>
      </c>
      <c r="D3277" s="37">
        <v>0</v>
      </c>
      <c r="E3277" s="38">
        <v>0</v>
      </c>
      <c r="F3277" s="37">
        <v>0</v>
      </c>
      <c r="G3277" s="39">
        <v>0</v>
      </c>
      <c r="H3277" s="40">
        <v>29.928859371515092</v>
      </c>
      <c r="J3277" s="17">
        <v>12</v>
      </c>
      <c r="K3277" s="17" t="str">
        <f t="shared" si="99"/>
        <v>163-Consolidated Technology Services</v>
      </c>
      <c r="L3277" s="18" t="str">
        <f t="shared" si="98"/>
        <v>163</v>
      </c>
      <c r="M3277" s="19"/>
      <c r="N3277" s="19"/>
    </row>
    <row r="3278" spans="1:14" ht="15" x14ac:dyDescent="0.25">
      <c r="A3278" s="42" t="s">
        <v>23</v>
      </c>
      <c r="B3278" s="36">
        <v>63.616350781296426</v>
      </c>
      <c r="C3278" s="37">
        <v>14</v>
      </c>
      <c r="D3278" s="37">
        <v>-15</v>
      </c>
      <c r="E3278" s="38">
        <v>0</v>
      </c>
      <c r="F3278" s="37">
        <v>0</v>
      </c>
      <c r="G3278" s="39">
        <v>-1</v>
      </c>
      <c r="H3278" s="40">
        <v>62.616350781296426</v>
      </c>
      <c r="J3278" s="17">
        <v>13</v>
      </c>
      <c r="K3278" s="17" t="str">
        <f t="shared" si="99"/>
        <v>163-Consolidated Technology Services</v>
      </c>
      <c r="L3278" s="18" t="str">
        <f t="shared" si="98"/>
        <v>163</v>
      </c>
      <c r="M3278" s="19"/>
      <c r="N3278" s="19"/>
    </row>
    <row r="3279" spans="1:14" ht="15" x14ac:dyDescent="0.25">
      <c r="A3279" s="42" t="s">
        <v>24</v>
      </c>
      <c r="B3279" s="36">
        <v>283.67923934999999</v>
      </c>
      <c r="C3279" s="37">
        <v>0</v>
      </c>
      <c r="D3279" s="37">
        <v>0</v>
      </c>
      <c r="E3279" s="38">
        <v>0</v>
      </c>
      <c r="F3279" s="37">
        <v>1</v>
      </c>
      <c r="G3279" s="39">
        <v>1</v>
      </c>
      <c r="H3279" s="40">
        <v>284.67923934999999</v>
      </c>
      <c r="J3279" s="17">
        <v>14</v>
      </c>
      <c r="K3279" s="17" t="str">
        <f t="shared" si="99"/>
        <v>163-Consolidated Technology Services</v>
      </c>
      <c r="L3279" s="18" t="str">
        <f t="shared" si="98"/>
        <v>163</v>
      </c>
      <c r="M3279" s="19"/>
      <c r="N3279" s="19"/>
    </row>
    <row r="3280" spans="1:14" ht="15" x14ac:dyDescent="0.25">
      <c r="A3280" s="42" t="s">
        <v>25</v>
      </c>
      <c r="B3280" s="36">
        <v>0</v>
      </c>
      <c r="C3280" s="37">
        <v>0</v>
      </c>
      <c r="D3280" s="37">
        <v>0</v>
      </c>
      <c r="E3280" s="38">
        <v>0</v>
      </c>
      <c r="F3280" s="37">
        <v>0</v>
      </c>
      <c r="G3280" s="39">
        <v>0</v>
      </c>
      <c r="H3280" s="40">
        <v>0</v>
      </c>
      <c r="J3280" s="17">
        <v>15</v>
      </c>
      <c r="K3280" s="17" t="str">
        <f t="shared" si="99"/>
        <v>163-Consolidated Technology Services</v>
      </c>
      <c r="L3280" s="18" t="str">
        <f t="shared" si="98"/>
        <v>163</v>
      </c>
      <c r="M3280" s="19"/>
      <c r="N3280" s="19"/>
    </row>
    <row r="3281" spans="1:14" ht="15" x14ac:dyDescent="0.25">
      <c r="A3281" s="42" t="s">
        <v>26</v>
      </c>
      <c r="B3281" s="36">
        <v>190.64393929108201</v>
      </c>
      <c r="C3281" s="37">
        <v>2</v>
      </c>
      <c r="D3281" s="37">
        <v>2</v>
      </c>
      <c r="E3281" s="38">
        <v>0</v>
      </c>
      <c r="F3281" s="37">
        <v>0</v>
      </c>
      <c r="G3281" s="39">
        <v>4</v>
      </c>
      <c r="H3281" s="40">
        <v>194.64393929108201</v>
      </c>
      <c r="J3281" s="17">
        <v>16</v>
      </c>
      <c r="K3281" s="17" t="str">
        <f t="shared" si="99"/>
        <v>163-Consolidated Technology Services</v>
      </c>
      <c r="L3281" s="18" t="str">
        <f t="shared" si="98"/>
        <v>163</v>
      </c>
      <c r="M3281" s="19"/>
      <c r="N3281" s="19"/>
    </row>
    <row r="3282" spans="1:14" ht="15" x14ac:dyDescent="0.25">
      <c r="A3282" s="42" t="s">
        <v>27</v>
      </c>
      <c r="B3282" s="36">
        <v>118.17666020401634</v>
      </c>
      <c r="C3282" s="37">
        <v>0</v>
      </c>
      <c r="D3282" s="37">
        <v>0</v>
      </c>
      <c r="E3282" s="38">
        <v>0</v>
      </c>
      <c r="F3282" s="37">
        <v>0</v>
      </c>
      <c r="G3282" s="39">
        <v>0</v>
      </c>
      <c r="H3282" s="40">
        <v>118.17666020401634</v>
      </c>
      <c r="J3282" s="17">
        <v>17</v>
      </c>
      <c r="K3282" s="17" t="str">
        <f t="shared" si="99"/>
        <v>163-Consolidated Technology Services</v>
      </c>
      <c r="L3282" s="18" t="str">
        <f t="shared" si="98"/>
        <v>163</v>
      </c>
      <c r="M3282" s="19"/>
      <c r="N3282" s="19"/>
    </row>
    <row r="3283" spans="1:14" x14ac:dyDescent="0.2">
      <c r="A3283" s="43"/>
      <c r="B3283" s="36"/>
      <c r="C3283" s="37"/>
      <c r="D3283" s="37"/>
      <c r="E3283" s="38"/>
      <c r="F3283" s="37"/>
      <c r="G3283" s="39"/>
      <c r="H3283" s="40"/>
      <c r="J3283" s="17">
        <v>18</v>
      </c>
      <c r="K3283" s="17" t="str">
        <f t="shared" si="99"/>
        <v>163-Consolidated Technology Services</v>
      </c>
      <c r="L3283" s="18" t="str">
        <f t="shared" si="98"/>
        <v>163</v>
      </c>
      <c r="M3283" s="19"/>
      <c r="N3283" s="19"/>
    </row>
    <row r="3284" spans="1:14" x14ac:dyDescent="0.2">
      <c r="A3284" s="44"/>
      <c r="B3284" s="45">
        <v>686.04504899790982</v>
      </c>
      <c r="C3284" s="46">
        <v>16</v>
      </c>
      <c r="D3284" s="46">
        <v>-13</v>
      </c>
      <c r="E3284" s="47">
        <v>0</v>
      </c>
      <c r="F3284" s="46">
        <v>1</v>
      </c>
      <c r="G3284" s="48">
        <v>4</v>
      </c>
      <c r="H3284" s="49">
        <v>690.04504899790982</v>
      </c>
      <c r="J3284" s="17">
        <v>19</v>
      </c>
      <c r="K3284" s="17" t="str">
        <f t="shared" si="99"/>
        <v>163-Consolidated Technology Services</v>
      </c>
      <c r="L3284" s="18" t="str">
        <f t="shared" si="98"/>
        <v>163</v>
      </c>
      <c r="M3284" s="19"/>
      <c r="N3284" s="19"/>
    </row>
    <row r="3285" spans="1:14" x14ac:dyDescent="0.2">
      <c r="A3285" s="50"/>
      <c r="B3285" s="39"/>
      <c r="C3285" s="51"/>
      <c r="D3285" s="51"/>
      <c r="E3285" s="52"/>
      <c r="F3285" s="51"/>
      <c r="G3285" s="39"/>
      <c r="H3285" s="53"/>
      <c r="J3285" s="17">
        <v>20</v>
      </c>
      <c r="K3285" s="17" t="str">
        <f t="shared" si="99"/>
        <v>163-Consolidated Technology Services</v>
      </c>
      <c r="L3285" s="18" t="str">
        <f t="shared" si="98"/>
        <v>163</v>
      </c>
      <c r="M3285" s="19"/>
      <c r="N3285" s="19"/>
    </row>
    <row r="3286" spans="1:14" ht="15" customHeight="1" x14ac:dyDescent="0.25">
      <c r="A3286" s="42" t="s">
        <v>28</v>
      </c>
      <c r="B3286" s="36">
        <v>124.49380552606476</v>
      </c>
      <c r="C3286" s="37">
        <v>0</v>
      </c>
      <c r="D3286" s="37">
        <v>0</v>
      </c>
      <c r="E3286" s="38">
        <v>-135</v>
      </c>
      <c r="F3286" s="37">
        <v>144</v>
      </c>
      <c r="G3286" s="39">
        <v>9</v>
      </c>
      <c r="H3286" s="40">
        <v>133.49380552606476</v>
      </c>
      <c r="J3286" s="17">
        <v>21</v>
      </c>
      <c r="K3286" s="17" t="str">
        <f t="shared" si="99"/>
        <v>163-Consolidated Technology Services</v>
      </c>
      <c r="L3286" s="18" t="str">
        <f t="shared" si="98"/>
        <v>163</v>
      </c>
      <c r="M3286" s="19"/>
      <c r="N3286" s="19"/>
    </row>
    <row r="3287" spans="1:14" ht="15" x14ac:dyDescent="0.25">
      <c r="A3287" s="42" t="s">
        <v>29</v>
      </c>
      <c r="B3287" s="36">
        <v>331.38808987575493</v>
      </c>
      <c r="C3287" s="37">
        <v>0</v>
      </c>
      <c r="D3287" s="37">
        <v>0</v>
      </c>
      <c r="E3287" s="38">
        <v>82</v>
      </c>
      <c r="F3287" s="37">
        <v>258</v>
      </c>
      <c r="G3287" s="39">
        <v>340</v>
      </c>
      <c r="H3287" s="40">
        <v>671.38808987575499</v>
      </c>
      <c r="J3287" s="17">
        <v>22</v>
      </c>
      <c r="K3287" s="17" t="str">
        <f t="shared" si="99"/>
        <v>163-Consolidated Technology Services</v>
      </c>
      <c r="L3287" s="18" t="str">
        <f t="shared" si="98"/>
        <v>163</v>
      </c>
      <c r="M3287" s="19"/>
      <c r="N3287" s="19"/>
    </row>
    <row r="3288" spans="1:14" ht="15" x14ac:dyDescent="0.25">
      <c r="A3288" s="42" t="s">
        <v>30</v>
      </c>
      <c r="B3288" s="36">
        <v>288.18017626216744</v>
      </c>
      <c r="C3288" s="37">
        <v>0</v>
      </c>
      <c r="D3288" s="37">
        <v>0</v>
      </c>
      <c r="E3288" s="38">
        <v>-1</v>
      </c>
      <c r="F3288" s="37">
        <v>2</v>
      </c>
      <c r="G3288" s="39">
        <v>1</v>
      </c>
      <c r="H3288" s="40">
        <v>289.18017626216744</v>
      </c>
      <c r="J3288" s="17">
        <v>23</v>
      </c>
      <c r="K3288" s="17" t="str">
        <f t="shared" si="99"/>
        <v>163-Consolidated Technology Services</v>
      </c>
      <c r="L3288" s="18" t="str">
        <f t="shared" si="98"/>
        <v>163</v>
      </c>
      <c r="M3288" s="19"/>
      <c r="N3288" s="19"/>
    </row>
    <row r="3289" spans="1:14" ht="15" x14ac:dyDescent="0.25">
      <c r="A3289" s="54"/>
      <c r="B3289" s="36"/>
      <c r="C3289" s="37"/>
      <c r="D3289" s="37"/>
      <c r="E3289" s="38"/>
      <c r="F3289" s="37"/>
      <c r="G3289" s="39"/>
      <c r="H3289" s="40"/>
      <c r="J3289" s="17">
        <v>24</v>
      </c>
      <c r="K3289" s="17" t="str">
        <f t="shared" si="99"/>
        <v>163-Consolidated Technology Services</v>
      </c>
      <c r="L3289" s="18" t="str">
        <f t="shared" si="98"/>
        <v>163</v>
      </c>
      <c r="M3289" s="19"/>
      <c r="N3289" s="19"/>
    </row>
    <row r="3290" spans="1:14" x14ac:dyDescent="0.2">
      <c r="A3290" s="44" t="s">
        <v>31</v>
      </c>
      <c r="B3290" s="45">
        <v>744.06207166398713</v>
      </c>
      <c r="C3290" s="46">
        <v>0</v>
      </c>
      <c r="D3290" s="46">
        <v>0</v>
      </c>
      <c r="E3290" s="46">
        <v>-54</v>
      </c>
      <c r="F3290" s="46">
        <v>404</v>
      </c>
      <c r="G3290" s="46">
        <v>350</v>
      </c>
      <c r="H3290" s="49">
        <v>1094.0620716639871</v>
      </c>
      <c r="J3290" s="17">
        <v>25</v>
      </c>
      <c r="K3290" s="17" t="str">
        <f t="shared" si="99"/>
        <v>163-Consolidated Technology Services</v>
      </c>
      <c r="L3290" s="18" t="str">
        <f t="shared" si="98"/>
        <v>163</v>
      </c>
      <c r="M3290" s="19"/>
      <c r="N3290" s="19"/>
    </row>
    <row r="3291" spans="1:14" ht="15" x14ac:dyDescent="0.25">
      <c r="A3291" s="54"/>
      <c r="B3291" s="36"/>
      <c r="C3291" s="37"/>
      <c r="D3291" s="37"/>
      <c r="E3291" s="38"/>
      <c r="F3291" s="37"/>
      <c r="G3291" s="39"/>
      <c r="H3291" s="40"/>
      <c r="J3291" s="17">
        <v>26</v>
      </c>
      <c r="K3291" s="17" t="str">
        <f t="shared" si="99"/>
        <v>163-Consolidated Technology Services</v>
      </c>
      <c r="L3291" s="18" t="str">
        <f t="shared" si="98"/>
        <v>163</v>
      </c>
      <c r="M3291" s="19"/>
      <c r="N3291" s="19"/>
    </row>
    <row r="3292" spans="1:14" ht="15" x14ac:dyDescent="0.25">
      <c r="A3292" s="54" t="s">
        <v>32</v>
      </c>
      <c r="B3292" s="36">
        <v>9.5378781741615697</v>
      </c>
      <c r="C3292" s="37">
        <v>0</v>
      </c>
      <c r="D3292" s="37">
        <v>0</v>
      </c>
      <c r="E3292" s="38">
        <v>0</v>
      </c>
      <c r="F3292" s="37">
        <v>0</v>
      </c>
      <c r="G3292" s="39">
        <v>0</v>
      </c>
      <c r="H3292" s="40">
        <v>9.5378781741615697</v>
      </c>
      <c r="J3292" s="17">
        <v>27</v>
      </c>
      <c r="K3292" s="17" t="str">
        <f t="shared" si="99"/>
        <v>163-Consolidated Technology Services</v>
      </c>
      <c r="L3292" s="18" t="str">
        <f t="shared" si="98"/>
        <v>163</v>
      </c>
      <c r="M3292" s="19" t="s">
        <v>33</v>
      </c>
      <c r="N3292" s="19"/>
    </row>
    <row r="3293" spans="1:14" ht="15" x14ac:dyDescent="0.25">
      <c r="A3293" s="54" t="s">
        <v>34</v>
      </c>
      <c r="B3293" s="36">
        <v>42.993172363706549</v>
      </c>
      <c r="C3293" s="37">
        <v>0</v>
      </c>
      <c r="D3293" s="37">
        <v>0</v>
      </c>
      <c r="E3293" s="38">
        <v>0</v>
      </c>
      <c r="F3293" s="37">
        <v>0</v>
      </c>
      <c r="G3293" s="39">
        <v>0</v>
      </c>
      <c r="H3293" s="40">
        <v>42.993172363706549</v>
      </c>
      <c r="J3293" s="17">
        <v>28</v>
      </c>
      <c r="K3293" s="17" t="str">
        <f t="shared" si="99"/>
        <v>163-Consolidated Technology Services</v>
      </c>
      <c r="L3293" s="18" t="str">
        <f t="shared" si="98"/>
        <v>163</v>
      </c>
      <c r="M3293" s="19" t="s">
        <v>35</v>
      </c>
      <c r="N3293" s="19"/>
    </row>
    <row r="3294" spans="1:14" ht="15" x14ac:dyDescent="0.25">
      <c r="A3294" s="54" t="s">
        <v>36</v>
      </c>
      <c r="B3294" s="36">
        <v>15.133535433641594</v>
      </c>
      <c r="C3294" s="37">
        <v>0</v>
      </c>
      <c r="D3294" s="37">
        <v>0</v>
      </c>
      <c r="E3294" s="38">
        <v>0</v>
      </c>
      <c r="F3294" s="37">
        <v>0</v>
      </c>
      <c r="G3294" s="39">
        <v>0</v>
      </c>
      <c r="H3294" s="40">
        <v>15.133535433641594</v>
      </c>
      <c r="J3294" s="17">
        <v>29</v>
      </c>
      <c r="K3294" s="17" t="str">
        <f t="shared" si="99"/>
        <v>163-Consolidated Technology Services</v>
      </c>
      <c r="L3294" s="18" t="str">
        <f t="shared" si="98"/>
        <v>163</v>
      </c>
      <c r="M3294" s="19" t="s">
        <v>37</v>
      </c>
      <c r="N3294" s="19"/>
    </row>
    <row r="3295" spans="1:14" ht="15" x14ac:dyDescent="0.25">
      <c r="A3295" s="54" t="s">
        <v>38</v>
      </c>
      <c r="B3295" s="36">
        <v>1.4134711179205715</v>
      </c>
      <c r="C3295" s="37">
        <v>0</v>
      </c>
      <c r="D3295" s="37">
        <v>0</v>
      </c>
      <c r="E3295" s="38">
        <v>1</v>
      </c>
      <c r="F3295" s="37">
        <v>1</v>
      </c>
      <c r="G3295" s="39">
        <v>2</v>
      </c>
      <c r="H3295" s="40">
        <v>3.4134711179205715</v>
      </c>
      <c r="J3295" s="17">
        <v>30</v>
      </c>
      <c r="K3295" s="17" t="str">
        <f t="shared" si="99"/>
        <v>163-Consolidated Technology Services</v>
      </c>
      <c r="L3295" s="18" t="str">
        <f t="shared" si="98"/>
        <v>163</v>
      </c>
      <c r="M3295" s="19" t="s">
        <v>39</v>
      </c>
      <c r="N3295" s="19"/>
    </row>
    <row r="3296" spans="1:14" ht="15" customHeight="1" x14ac:dyDescent="0.25">
      <c r="A3296" s="54" t="s">
        <v>40</v>
      </c>
      <c r="B3296" s="36">
        <v>1468.0960551512831</v>
      </c>
      <c r="C3296" s="37">
        <v>38</v>
      </c>
      <c r="D3296" s="37">
        <v>38</v>
      </c>
      <c r="E3296" s="38">
        <v>0</v>
      </c>
      <c r="F3296" s="37">
        <v>0</v>
      </c>
      <c r="G3296" s="39">
        <v>76</v>
      </c>
      <c r="H3296" s="40">
        <v>1544.0960551512831</v>
      </c>
      <c r="J3296" s="17">
        <v>31</v>
      </c>
      <c r="K3296" s="17" t="str">
        <f t="shared" si="99"/>
        <v>163-Consolidated Technology Services</v>
      </c>
      <c r="L3296" s="18" t="str">
        <f t="shared" si="98"/>
        <v>163</v>
      </c>
      <c r="M3296" s="19" t="s">
        <v>41</v>
      </c>
      <c r="N3296" s="19"/>
    </row>
    <row r="3297" spans="1:14" ht="15" x14ac:dyDescent="0.25">
      <c r="A3297" s="54" t="s">
        <v>42</v>
      </c>
      <c r="B3297" s="36">
        <v>56.461789255710869</v>
      </c>
      <c r="C3297" s="37">
        <v>0</v>
      </c>
      <c r="D3297" s="37">
        <v>0</v>
      </c>
      <c r="E3297" s="38">
        <v>-28</v>
      </c>
      <c r="F3297" s="37">
        <v>-28</v>
      </c>
      <c r="G3297" s="39">
        <v>-56</v>
      </c>
      <c r="H3297" s="40">
        <v>0.46178925571086893</v>
      </c>
      <c r="J3297" s="17">
        <v>32</v>
      </c>
      <c r="K3297" s="17" t="str">
        <f t="shared" si="99"/>
        <v>163-Consolidated Technology Services</v>
      </c>
      <c r="L3297" s="18" t="str">
        <f t="shared" si="98"/>
        <v>163</v>
      </c>
      <c r="M3297" s="19" t="s">
        <v>43</v>
      </c>
      <c r="N3297" s="19"/>
    </row>
    <row r="3298" spans="1:14" ht="15" x14ac:dyDescent="0.25">
      <c r="A3298" s="54" t="s">
        <v>44</v>
      </c>
      <c r="B3298" s="36">
        <v>114.88576706329413</v>
      </c>
      <c r="C3298" s="37">
        <v>0</v>
      </c>
      <c r="D3298" s="37">
        <v>0</v>
      </c>
      <c r="E3298" s="38">
        <v>0</v>
      </c>
      <c r="F3298" s="37">
        <v>0</v>
      </c>
      <c r="G3298" s="39">
        <v>0</v>
      </c>
      <c r="H3298" s="40">
        <v>114.88576706329413</v>
      </c>
      <c r="J3298" s="17">
        <v>33</v>
      </c>
      <c r="K3298" s="17" t="str">
        <f t="shared" si="99"/>
        <v>163-Consolidated Technology Services</v>
      </c>
      <c r="L3298" s="18" t="str">
        <f t="shared" si="98"/>
        <v>163</v>
      </c>
      <c r="M3298" s="19" t="s">
        <v>45</v>
      </c>
      <c r="N3298" s="19"/>
    </row>
    <row r="3299" spans="1:14" ht="15" x14ac:dyDescent="0.25">
      <c r="A3299" s="54" t="s">
        <v>46</v>
      </c>
      <c r="B3299" s="36">
        <v>0</v>
      </c>
      <c r="C3299" s="37">
        <v>0</v>
      </c>
      <c r="D3299" s="37">
        <v>0</v>
      </c>
      <c r="E3299" s="38">
        <v>0</v>
      </c>
      <c r="F3299" s="37">
        <v>0</v>
      </c>
      <c r="G3299" s="39">
        <v>0</v>
      </c>
      <c r="H3299" s="40">
        <v>0</v>
      </c>
      <c r="J3299" s="17">
        <v>34</v>
      </c>
      <c r="K3299" s="17" t="str">
        <f t="shared" si="99"/>
        <v>163-Consolidated Technology Services</v>
      </c>
      <c r="L3299" s="18" t="str">
        <f t="shared" si="98"/>
        <v>163</v>
      </c>
      <c r="M3299" s="19" t="s">
        <v>47</v>
      </c>
      <c r="N3299" s="19"/>
    </row>
    <row r="3300" spans="1:14" ht="15" x14ac:dyDescent="0.25">
      <c r="A3300" s="54" t="s">
        <v>48</v>
      </c>
      <c r="B3300" s="36">
        <v>0</v>
      </c>
      <c r="C3300" s="37">
        <v>0</v>
      </c>
      <c r="D3300" s="37">
        <v>0</v>
      </c>
      <c r="E3300" s="38">
        <v>2</v>
      </c>
      <c r="F3300" s="37">
        <v>3</v>
      </c>
      <c r="G3300" s="39">
        <v>5</v>
      </c>
      <c r="H3300" s="40">
        <v>5</v>
      </c>
      <c r="J3300" s="17">
        <v>35</v>
      </c>
      <c r="K3300" s="17" t="str">
        <f t="shared" si="99"/>
        <v>163-Consolidated Technology Services</v>
      </c>
      <c r="L3300" s="18" t="str">
        <f t="shared" si="98"/>
        <v>163</v>
      </c>
      <c r="M3300" s="56" t="s">
        <v>49</v>
      </c>
      <c r="N3300" s="19"/>
    </row>
    <row r="3301" spans="1:14" ht="15" x14ac:dyDescent="0.25">
      <c r="A3301" s="54" t="s">
        <v>50</v>
      </c>
      <c r="B3301" s="36">
        <v>1011.8365557342461</v>
      </c>
      <c r="C3301" s="37">
        <v>0</v>
      </c>
      <c r="D3301" s="37">
        <v>0</v>
      </c>
      <c r="E3301" s="38">
        <v>0</v>
      </c>
      <c r="F3301" s="37">
        <v>0</v>
      </c>
      <c r="G3301" s="39">
        <v>0</v>
      </c>
      <c r="H3301" s="40">
        <v>1011.8365557342461</v>
      </c>
      <c r="J3301" s="17">
        <v>36</v>
      </c>
      <c r="K3301" s="17" t="str">
        <f t="shared" si="99"/>
        <v>163-Consolidated Technology Services</v>
      </c>
      <c r="L3301" s="18" t="str">
        <f t="shared" si="98"/>
        <v>163</v>
      </c>
      <c r="M3301" s="19" t="s">
        <v>51</v>
      </c>
      <c r="N3301" s="19"/>
    </row>
    <row r="3302" spans="1:14" ht="15" x14ac:dyDescent="0.25">
      <c r="A3302" s="54" t="s">
        <v>52</v>
      </c>
      <c r="B3302" s="36">
        <v>0</v>
      </c>
      <c r="C3302" s="37">
        <v>0</v>
      </c>
      <c r="D3302" s="37">
        <v>0</v>
      </c>
      <c r="E3302" s="38">
        <v>5</v>
      </c>
      <c r="F3302" s="37">
        <v>5</v>
      </c>
      <c r="G3302" s="39">
        <v>10</v>
      </c>
      <c r="H3302" s="40">
        <v>10</v>
      </c>
      <c r="J3302" s="17">
        <v>37</v>
      </c>
      <c r="K3302" s="17" t="str">
        <f t="shared" si="99"/>
        <v>163-Consolidated Technology Services</v>
      </c>
      <c r="L3302" s="18" t="str">
        <f t="shared" si="98"/>
        <v>163</v>
      </c>
      <c r="M3302" s="56" t="s">
        <v>53</v>
      </c>
      <c r="N3302" s="19"/>
    </row>
    <row r="3303" spans="1:14" ht="15" x14ac:dyDescent="0.25">
      <c r="A3303" s="54" t="s">
        <v>54</v>
      </c>
      <c r="B3303" s="36">
        <v>455.64426068492861</v>
      </c>
      <c r="C3303" s="37">
        <v>0</v>
      </c>
      <c r="D3303" s="37">
        <v>0</v>
      </c>
      <c r="E3303" s="38">
        <v>0</v>
      </c>
      <c r="F3303" s="37">
        <v>0</v>
      </c>
      <c r="G3303" s="39">
        <v>0</v>
      </c>
      <c r="H3303" s="40">
        <v>455.64426068492861</v>
      </c>
      <c r="J3303" s="17">
        <v>38</v>
      </c>
      <c r="K3303" s="17" t="str">
        <f t="shared" si="99"/>
        <v>163-Consolidated Technology Services</v>
      </c>
      <c r="L3303" s="18" t="str">
        <f t="shared" si="98"/>
        <v>163</v>
      </c>
      <c r="M3303" s="19" t="s">
        <v>55</v>
      </c>
      <c r="N3303" s="19"/>
    </row>
    <row r="3304" spans="1:14" ht="15" x14ac:dyDescent="0.25">
      <c r="A3304" s="54" t="s">
        <v>56</v>
      </c>
      <c r="B3304" s="36">
        <v>0</v>
      </c>
      <c r="C3304" s="37">
        <v>0</v>
      </c>
      <c r="D3304" s="37">
        <v>0</v>
      </c>
      <c r="E3304" s="38">
        <v>0</v>
      </c>
      <c r="F3304" s="37">
        <v>0</v>
      </c>
      <c r="G3304" s="39">
        <v>0</v>
      </c>
      <c r="H3304" s="40">
        <v>0</v>
      </c>
      <c r="J3304" s="17">
        <v>39</v>
      </c>
      <c r="K3304" s="17" t="str">
        <f t="shared" si="99"/>
        <v>163-Consolidated Technology Services</v>
      </c>
      <c r="L3304" s="18" t="str">
        <f t="shared" si="98"/>
        <v>163</v>
      </c>
      <c r="M3304" s="19" t="s">
        <v>57</v>
      </c>
      <c r="N3304" s="19"/>
    </row>
    <row r="3305" spans="1:14" ht="15" x14ac:dyDescent="0.25">
      <c r="A3305" s="54" t="s">
        <v>58</v>
      </c>
      <c r="B3305" s="36">
        <v>227.42756625450227</v>
      </c>
      <c r="C3305" s="37">
        <v>0</v>
      </c>
      <c r="D3305" s="37">
        <v>0</v>
      </c>
      <c r="E3305" s="38">
        <v>7</v>
      </c>
      <c r="F3305" s="37">
        <v>12</v>
      </c>
      <c r="G3305" s="39">
        <v>19</v>
      </c>
      <c r="H3305" s="40">
        <v>246.42756625450227</v>
      </c>
      <c r="J3305" s="17">
        <v>40</v>
      </c>
      <c r="K3305" s="17" t="str">
        <f t="shared" si="99"/>
        <v>163-Consolidated Technology Services</v>
      </c>
      <c r="L3305" s="18" t="str">
        <f t="shared" si="98"/>
        <v>163</v>
      </c>
      <c r="M3305" s="19" t="s">
        <v>59</v>
      </c>
      <c r="N3305" s="19"/>
    </row>
    <row r="3306" spans="1:14" ht="15" x14ac:dyDescent="0.25">
      <c r="A3306" s="54" t="s">
        <v>60</v>
      </c>
      <c r="B3306" s="36">
        <v>0</v>
      </c>
      <c r="C3306" s="37">
        <v>0</v>
      </c>
      <c r="D3306" s="37">
        <v>0</v>
      </c>
      <c r="E3306" s="38">
        <v>5</v>
      </c>
      <c r="F3306" s="37">
        <v>5</v>
      </c>
      <c r="G3306" s="39">
        <v>10</v>
      </c>
      <c r="H3306" s="40">
        <v>10</v>
      </c>
      <c r="J3306" s="17">
        <v>41</v>
      </c>
      <c r="K3306" s="17" t="str">
        <f t="shared" si="99"/>
        <v>163-Consolidated Technology Services</v>
      </c>
      <c r="L3306" s="18" t="str">
        <f t="shared" si="98"/>
        <v>163</v>
      </c>
      <c r="M3306" s="56" t="s">
        <v>61</v>
      </c>
      <c r="N3306" s="19"/>
    </row>
    <row r="3307" spans="1:14" ht="15" x14ac:dyDescent="0.25">
      <c r="A3307" s="54" t="s">
        <v>62</v>
      </c>
      <c r="B3307" s="36">
        <v>0</v>
      </c>
      <c r="C3307" s="37">
        <v>0</v>
      </c>
      <c r="D3307" s="37">
        <v>0</v>
      </c>
      <c r="E3307" s="38">
        <v>20</v>
      </c>
      <c r="F3307" s="37">
        <v>20</v>
      </c>
      <c r="G3307" s="39">
        <v>40</v>
      </c>
      <c r="H3307" s="40">
        <v>40</v>
      </c>
      <c r="J3307" s="17">
        <v>42</v>
      </c>
      <c r="K3307" s="17" t="str">
        <f t="shared" si="99"/>
        <v>163-Consolidated Technology Services</v>
      </c>
      <c r="L3307" s="18" t="str">
        <f t="shared" si="98"/>
        <v>163</v>
      </c>
      <c r="M3307" s="56" t="s">
        <v>63</v>
      </c>
      <c r="N3307" s="19"/>
    </row>
    <row r="3308" spans="1:14" x14ac:dyDescent="0.2">
      <c r="A3308" s="43"/>
      <c r="B3308" s="36"/>
      <c r="C3308" s="37"/>
      <c r="D3308" s="37"/>
      <c r="E3308" s="38"/>
      <c r="F3308" s="37"/>
      <c r="G3308" s="39"/>
      <c r="H3308" s="40"/>
      <c r="J3308" s="17">
        <v>43</v>
      </c>
      <c r="K3308" s="17" t="str">
        <f t="shared" si="99"/>
        <v>163-Consolidated Technology Services</v>
      </c>
      <c r="L3308" s="18" t="str">
        <f t="shared" si="98"/>
        <v>163</v>
      </c>
      <c r="M3308" s="19"/>
      <c r="N3308" s="19"/>
    </row>
    <row r="3309" spans="1:14" x14ac:dyDescent="0.2">
      <c r="A3309" s="44" t="s">
        <v>64</v>
      </c>
      <c r="B3309" s="45">
        <v>3403.4300512333957</v>
      </c>
      <c r="C3309" s="46">
        <v>38</v>
      </c>
      <c r="D3309" s="46">
        <v>38</v>
      </c>
      <c r="E3309" s="47">
        <v>12</v>
      </c>
      <c r="F3309" s="46">
        <v>18</v>
      </c>
      <c r="G3309" s="48">
        <v>106</v>
      </c>
      <c r="H3309" s="49">
        <v>3509.4300512333957</v>
      </c>
      <c r="J3309" s="17">
        <v>44</v>
      </c>
      <c r="K3309" s="17" t="str">
        <f t="shared" si="99"/>
        <v>163-Consolidated Technology Services</v>
      </c>
      <c r="L3309" s="18" t="str">
        <f t="shared" si="98"/>
        <v>163</v>
      </c>
      <c r="M3309" s="19"/>
      <c r="N3309" s="19"/>
    </row>
    <row r="3310" spans="1:14" ht="15" customHeight="1" x14ac:dyDescent="0.2">
      <c r="A3310" s="57"/>
      <c r="B3310" s="39"/>
      <c r="C3310" s="51"/>
      <c r="D3310" s="51"/>
      <c r="E3310" s="52"/>
      <c r="F3310" s="51"/>
      <c r="G3310" s="39"/>
      <c r="H3310" s="53"/>
      <c r="J3310" s="17">
        <v>45</v>
      </c>
      <c r="K3310" s="17" t="str">
        <f t="shared" si="99"/>
        <v>163-Consolidated Technology Services</v>
      </c>
      <c r="L3310" s="18" t="str">
        <f t="shared" si="98"/>
        <v>163</v>
      </c>
      <c r="M3310" s="19"/>
      <c r="N3310" s="19"/>
    </row>
    <row r="3311" spans="1:14" ht="15" x14ac:dyDescent="0.25">
      <c r="A3311" s="54" t="s">
        <v>65</v>
      </c>
      <c r="B3311" s="36">
        <v>2.6547912587882418</v>
      </c>
      <c r="C3311" s="37">
        <v>0</v>
      </c>
      <c r="D3311" s="37">
        <v>0</v>
      </c>
      <c r="E3311" s="38">
        <v>0</v>
      </c>
      <c r="F3311" s="37">
        <v>0</v>
      </c>
      <c r="G3311" s="39">
        <v>0</v>
      </c>
      <c r="H3311" s="40">
        <v>2.6547912587882418</v>
      </c>
      <c r="J3311" s="17">
        <v>46</v>
      </c>
      <c r="K3311" s="17" t="str">
        <f t="shared" si="99"/>
        <v>163-Consolidated Technology Services</v>
      </c>
      <c r="L3311" s="18" t="str">
        <f t="shared" si="98"/>
        <v>163</v>
      </c>
      <c r="M3311" s="19"/>
      <c r="N3311" s="19"/>
    </row>
    <row r="3312" spans="1:14" ht="15" x14ac:dyDescent="0.25">
      <c r="A3312" s="54" t="s">
        <v>66</v>
      </c>
      <c r="B3312" s="36">
        <v>0.5697166110461217</v>
      </c>
      <c r="C3312" s="37">
        <v>0</v>
      </c>
      <c r="D3312" s="37">
        <v>0</v>
      </c>
      <c r="E3312" s="38">
        <v>0</v>
      </c>
      <c r="F3312" s="37">
        <v>0</v>
      </c>
      <c r="G3312" s="39">
        <v>0</v>
      </c>
      <c r="H3312" s="40">
        <v>0.5697166110461217</v>
      </c>
      <c r="J3312" s="17">
        <v>47</v>
      </c>
      <c r="K3312" s="17" t="str">
        <f t="shared" si="99"/>
        <v>163-Consolidated Technology Services</v>
      </c>
      <c r="L3312" s="18" t="str">
        <f t="shared" si="98"/>
        <v>163</v>
      </c>
      <c r="M3312" s="19"/>
      <c r="N3312" s="19"/>
    </row>
    <row r="3313" spans="1:14" ht="15" x14ac:dyDescent="0.25">
      <c r="A3313" s="54" t="s">
        <v>67</v>
      </c>
      <c r="B3313" s="36">
        <v>6.6577774000704775</v>
      </c>
      <c r="C3313" s="37">
        <v>0</v>
      </c>
      <c r="D3313" s="37">
        <v>0</v>
      </c>
      <c r="E3313" s="38">
        <v>0</v>
      </c>
      <c r="F3313" s="37">
        <v>0</v>
      </c>
      <c r="G3313" s="39">
        <v>0</v>
      </c>
      <c r="H3313" s="40">
        <v>6.6577774000704775</v>
      </c>
      <c r="J3313" s="17">
        <v>48</v>
      </c>
      <c r="K3313" s="17" t="str">
        <f t="shared" si="99"/>
        <v>163-Consolidated Technology Services</v>
      </c>
      <c r="L3313" s="18" t="str">
        <f t="shared" si="98"/>
        <v>163</v>
      </c>
      <c r="M3313" s="19"/>
      <c r="N3313" s="19"/>
    </row>
    <row r="3314" spans="1:14" ht="15" customHeight="1" x14ac:dyDescent="0.25">
      <c r="A3314" s="54" t="s">
        <v>68</v>
      </c>
      <c r="B3314" s="36">
        <v>5.2573304825901026</v>
      </c>
      <c r="C3314" s="37">
        <v>0</v>
      </c>
      <c r="D3314" s="37">
        <v>0</v>
      </c>
      <c r="E3314" s="38">
        <v>0</v>
      </c>
      <c r="F3314" s="37">
        <v>0</v>
      </c>
      <c r="G3314" s="39">
        <v>0</v>
      </c>
      <c r="H3314" s="40">
        <v>5.2573304825901026</v>
      </c>
      <c r="J3314" s="17">
        <v>49</v>
      </c>
      <c r="K3314" s="17" t="str">
        <f t="shared" si="99"/>
        <v>163-Consolidated Technology Services</v>
      </c>
      <c r="L3314" s="18" t="str">
        <f t="shared" si="98"/>
        <v>163</v>
      </c>
      <c r="M3314" s="19"/>
      <c r="N3314" s="19"/>
    </row>
    <row r="3315" spans="1:14" ht="15" x14ac:dyDescent="0.25">
      <c r="A3315" s="54" t="s">
        <v>69</v>
      </c>
      <c r="B3315" s="36">
        <v>1.2009836997747039</v>
      </c>
      <c r="C3315" s="37">
        <v>0</v>
      </c>
      <c r="D3315" s="37">
        <v>0</v>
      </c>
      <c r="E3315" s="38">
        <v>0</v>
      </c>
      <c r="F3315" s="37">
        <v>0</v>
      </c>
      <c r="G3315" s="39">
        <v>0</v>
      </c>
      <c r="H3315" s="40">
        <v>1.2009836997747039</v>
      </c>
      <c r="J3315" s="17">
        <v>50</v>
      </c>
      <c r="K3315" s="17" t="str">
        <f t="shared" si="99"/>
        <v>163-Consolidated Technology Services</v>
      </c>
      <c r="L3315" s="18" t="str">
        <f t="shared" si="98"/>
        <v>163</v>
      </c>
      <c r="M3315" s="19"/>
      <c r="N3315" s="19"/>
    </row>
    <row r="3316" spans="1:14" ht="15" customHeight="1" x14ac:dyDescent="0.25">
      <c r="A3316" s="54" t="s">
        <v>70</v>
      </c>
      <c r="B3316" s="36">
        <v>23.829385839618759</v>
      </c>
      <c r="C3316" s="37">
        <v>0</v>
      </c>
      <c r="D3316" s="37">
        <v>0</v>
      </c>
      <c r="E3316" s="38">
        <v>0</v>
      </c>
      <c r="F3316" s="37">
        <v>0</v>
      </c>
      <c r="G3316" s="39">
        <v>0</v>
      </c>
      <c r="H3316" s="40">
        <v>23.829385839618759</v>
      </c>
      <c r="J3316" s="17">
        <v>51</v>
      </c>
      <c r="K3316" s="17" t="str">
        <f t="shared" si="99"/>
        <v>163-Consolidated Technology Services</v>
      </c>
      <c r="L3316" s="18" t="str">
        <f t="shared" si="98"/>
        <v>163</v>
      </c>
      <c r="M3316" s="19"/>
      <c r="N3316" s="19"/>
    </row>
    <row r="3317" spans="1:14" ht="15" x14ac:dyDescent="0.25">
      <c r="A3317" s="54" t="s">
        <v>71</v>
      </c>
      <c r="B3317" s="36">
        <v>1.4099420608651105</v>
      </c>
      <c r="C3317" s="37">
        <v>0</v>
      </c>
      <c r="D3317" s="37">
        <v>0</v>
      </c>
      <c r="E3317" s="38">
        <v>0</v>
      </c>
      <c r="F3317" s="37">
        <v>0</v>
      </c>
      <c r="G3317" s="39">
        <v>0</v>
      </c>
      <c r="H3317" s="40">
        <v>1.4099420608651105</v>
      </c>
      <c r="J3317" s="17">
        <v>52</v>
      </c>
      <c r="K3317" s="17" t="str">
        <f t="shared" si="99"/>
        <v>163-Consolidated Technology Services</v>
      </c>
      <c r="L3317" s="18" t="str">
        <f t="shared" si="98"/>
        <v>163</v>
      </c>
      <c r="M3317" s="19"/>
      <c r="N3317" s="19"/>
    </row>
    <row r="3318" spans="1:14" ht="15" x14ac:dyDescent="0.25">
      <c r="A3318" s="54" t="s">
        <v>72</v>
      </c>
      <c r="B3318" s="36">
        <v>5.8964569334147834</v>
      </c>
      <c r="C3318" s="37">
        <v>0</v>
      </c>
      <c r="D3318" s="37">
        <v>0</v>
      </c>
      <c r="E3318" s="38">
        <v>0</v>
      </c>
      <c r="F3318" s="37">
        <v>0</v>
      </c>
      <c r="G3318" s="39">
        <v>0</v>
      </c>
      <c r="H3318" s="40">
        <v>5.8964569334147834</v>
      </c>
      <c r="J3318" s="17">
        <v>53</v>
      </c>
      <c r="K3318" s="17" t="str">
        <f t="shared" si="99"/>
        <v>163-Consolidated Technology Services</v>
      </c>
      <c r="L3318" s="18" t="str">
        <f t="shared" si="98"/>
        <v>163</v>
      </c>
      <c r="M3318" s="19"/>
      <c r="N3318" s="19"/>
    </row>
    <row r="3319" spans="1:14" ht="15" x14ac:dyDescent="0.25">
      <c r="A3319" s="54" t="s">
        <v>73</v>
      </c>
      <c r="B3319" s="36">
        <v>34.03327631854981</v>
      </c>
      <c r="C3319" s="37">
        <v>0</v>
      </c>
      <c r="D3319" s="37">
        <v>0</v>
      </c>
      <c r="E3319" s="38">
        <v>0</v>
      </c>
      <c r="F3319" s="37">
        <v>0</v>
      </c>
      <c r="G3319" s="39">
        <v>0</v>
      </c>
      <c r="H3319" s="40">
        <v>34.03327631854981</v>
      </c>
      <c r="J3319" s="17">
        <v>54</v>
      </c>
      <c r="K3319" s="17" t="str">
        <f t="shared" si="99"/>
        <v>163-Consolidated Technology Services</v>
      </c>
      <c r="L3319" s="18" t="str">
        <f t="shared" si="98"/>
        <v>163</v>
      </c>
      <c r="M3319" s="19"/>
      <c r="N3319" s="19"/>
    </row>
    <row r="3320" spans="1:14" ht="15" x14ac:dyDescent="0.25">
      <c r="A3320" s="54" t="s">
        <v>74</v>
      </c>
      <c r="B3320" s="36">
        <v>105.68265119120342</v>
      </c>
      <c r="C3320" s="37">
        <v>0</v>
      </c>
      <c r="D3320" s="37">
        <v>-4</v>
      </c>
      <c r="E3320" s="38">
        <v>2</v>
      </c>
      <c r="F3320" s="37">
        <v>2</v>
      </c>
      <c r="G3320" s="39">
        <v>0</v>
      </c>
      <c r="H3320" s="40">
        <v>105.68265119120342</v>
      </c>
      <c r="J3320" s="17">
        <v>55</v>
      </c>
      <c r="K3320" s="17" t="str">
        <f t="shared" si="99"/>
        <v>163-Consolidated Technology Services</v>
      </c>
      <c r="L3320" s="18" t="str">
        <f t="shared" si="98"/>
        <v>163</v>
      </c>
      <c r="M3320" s="19"/>
      <c r="N3320" s="19"/>
    </row>
    <row r="3321" spans="1:14" ht="15" x14ac:dyDescent="0.25">
      <c r="A3321" s="54" t="s">
        <v>75</v>
      </c>
      <c r="B3321" s="36">
        <v>40.6</v>
      </c>
      <c r="C3321" s="37">
        <v>0</v>
      </c>
      <c r="D3321" s="37">
        <v>0</v>
      </c>
      <c r="E3321" s="38">
        <v>-21</v>
      </c>
      <c r="F3321" s="37">
        <v>-20</v>
      </c>
      <c r="G3321" s="39">
        <v>-41</v>
      </c>
      <c r="H3321" s="40">
        <v>-0.39999999999999858</v>
      </c>
      <c r="J3321" s="17">
        <v>56</v>
      </c>
      <c r="K3321" s="17" t="str">
        <f t="shared" si="99"/>
        <v>163-Consolidated Technology Services</v>
      </c>
      <c r="L3321" s="18" t="str">
        <f t="shared" si="98"/>
        <v>163</v>
      </c>
      <c r="M3321" s="19"/>
      <c r="N3321" s="19"/>
    </row>
    <row r="3322" spans="1:14" ht="15" customHeight="1" x14ac:dyDescent="0.25">
      <c r="A3322" s="54" t="s">
        <v>76</v>
      </c>
      <c r="B3322" s="36">
        <v>2.2298965540625395</v>
      </c>
      <c r="C3322" s="37">
        <v>0</v>
      </c>
      <c r="D3322" s="37">
        <v>0</v>
      </c>
      <c r="E3322" s="38">
        <v>0</v>
      </c>
      <c r="F3322" s="37">
        <v>0</v>
      </c>
      <c r="G3322" s="39">
        <v>0</v>
      </c>
      <c r="H3322" s="40">
        <v>2.2298965540625395</v>
      </c>
      <c r="J3322" s="17">
        <v>57</v>
      </c>
      <c r="K3322" s="17" t="str">
        <f t="shared" si="99"/>
        <v>163-Consolidated Technology Services</v>
      </c>
      <c r="L3322" s="18" t="str">
        <f t="shared" si="98"/>
        <v>163</v>
      </c>
      <c r="M3322" s="19"/>
      <c r="N3322" s="19"/>
    </row>
    <row r="3323" spans="1:14" ht="15" x14ac:dyDescent="0.25">
      <c r="A3323" s="54" t="s">
        <v>77</v>
      </c>
      <c r="B3323" s="36">
        <v>69.131969855454301</v>
      </c>
      <c r="C3323" s="37">
        <v>0</v>
      </c>
      <c r="D3323" s="37">
        <v>0</v>
      </c>
      <c r="E3323" s="38">
        <v>0</v>
      </c>
      <c r="F3323" s="37">
        <v>0</v>
      </c>
      <c r="G3323" s="39">
        <v>0</v>
      </c>
      <c r="H3323" s="40">
        <v>69.131969855454301</v>
      </c>
      <c r="J3323" s="17">
        <v>58</v>
      </c>
      <c r="K3323" s="17" t="str">
        <f t="shared" si="99"/>
        <v>163-Consolidated Technology Services</v>
      </c>
      <c r="L3323" s="18" t="str">
        <f t="shared" si="98"/>
        <v>163</v>
      </c>
      <c r="M3323" s="19"/>
      <c r="N3323" s="19"/>
    </row>
    <row r="3324" spans="1:14" ht="15" x14ac:dyDescent="0.25">
      <c r="A3324" s="54" t="s">
        <v>78</v>
      </c>
      <c r="B3324" s="36">
        <v>0</v>
      </c>
      <c r="C3324" s="37">
        <v>0</v>
      </c>
      <c r="D3324" s="37">
        <v>0</v>
      </c>
      <c r="E3324" s="38">
        <v>0</v>
      </c>
      <c r="F3324" s="37">
        <v>0</v>
      </c>
      <c r="G3324" s="39">
        <v>0</v>
      </c>
      <c r="H3324" s="40">
        <v>0</v>
      </c>
      <c r="J3324" s="17">
        <v>59</v>
      </c>
      <c r="K3324" s="17" t="str">
        <f t="shared" si="99"/>
        <v>163-Consolidated Technology Services</v>
      </c>
      <c r="L3324" s="18" t="str">
        <f t="shared" si="98"/>
        <v>163</v>
      </c>
      <c r="M3324" s="19"/>
      <c r="N3324" s="19"/>
    </row>
    <row r="3325" spans="1:14" ht="15" customHeight="1" x14ac:dyDescent="0.25">
      <c r="A3325" s="54" t="s">
        <v>79</v>
      </c>
      <c r="B3325" s="36">
        <v>0</v>
      </c>
      <c r="C3325" s="37">
        <v>0</v>
      </c>
      <c r="D3325" s="37">
        <v>0</v>
      </c>
      <c r="E3325" s="38">
        <v>0</v>
      </c>
      <c r="F3325" s="37">
        <v>0</v>
      </c>
      <c r="G3325" s="39">
        <v>0</v>
      </c>
      <c r="H3325" s="40">
        <v>0</v>
      </c>
      <c r="J3325" s="17">
        <v>60</v>
      </c>
      <c r="K3325" s="17" t="str">
        <f t="shared" si="99"/>
        <v>163-Consolidated Technology Services</v>
      </c>
      <c r="L3325" s="18" t="str">
        <f t="shared" si="98"/>
        <v>163</v>
      </c>
      <c r="M3325" s="19"/>
      <c r="N3325" s="19"/>
    </row>
    <row r="3326" spans="1:14" ht="15" x14ac:dyDescent="0.25">
      <c r="A3326" s="54"/>
      <c r="B3326" s="36"/>
      <c r="C3326" s="37"/>
      <c r="D3326" s="37"/>
      <c r="E3326" s="38"/>
      <c r="F3326" s="37"/>
      <c r="G3326" s="39"/>
      <c r="H3326" s="40"/>
      <c r="J3326" s="17">
        <v>61</v>
      </c>
      <c r="K3326" s="17" t="str">
        <f t="shared" si="99"/>
        <v>163-Consolidated Technology Services</v>
      </c>
      <c r="L3326" s="18" t="str">
        <f t="shared" ref="L3326:L3389" si="100">LEFT(K3326,3)</f>
        <v>163</v>
      </c>
      <c r="M3326" s="19"/>
      <c r="N3326" s="19"/>
    </row>
    <row r="3327" spans="1:14" x14ac:dyDescent="0.2">
      <c r="A3327" s="44" t="s">
        <v>80</v>
      </c>
      <c r="B3327" s="45">
        <v>299.15417820543837</v>
      </c>
      <c r="C3327" s="46">
        <v>0</v>
      </c>
      <c r="D3327" s="46">
        <v>-4</v>
      </c>
      <c r="E3327" s="47">
        <v>-19</v>
      </c>
      <c r="F3327" s="46">
        <v>-18</v>
      </c>
      <c r="G3327" s="48">
        <v>-41</v>
      </c>
      <c r="H3327" s="49">
        <v>258.15417820543837</v>
      </c>
      <c r="J3327" s="17">
        <v>62</v>
      </c>
      <c r="K3327" s="17" t="str">
        <f t="shared" si="99"/>
        <v>163-Consolidated Technology Services</v>
      </c>
      <c r="L3327" s="18" t="str">
        <f t="shared" si="100"/>
        <v>163</v>
      </c>
      <c r="M3327" s="19"/>
      <c r="N3327" s="19"/>
    </row>
    <row r="3328" spans="1:14" ht="15" x14ac:dyDescent="0.25">
      <c r="A3328" s="54"/>
      <c r="B3328" s="36"/>
      <c r="C3328" s="37"/>
      <c r="D3328" s="37"/>
      <c r="E3328" s="38"/>
      <c r="F3328" s="37"/>
      <c r="G3328" s="39"/>
      <c r="H3328" s="40"/>
      <c r="J3328" s="17">
        <v>63</v>
      </c>
      <c r="K3328" s="17" t="str">
        <f t="shared" si="99"/>
        <v>163-Consolidated Technology Services</v>
      </c>
      <c r="L3328" s="18" t="str">
        <f t="shared" si="100"/>
        <v>163</v>
      </c>
      <c r="M3328" s="19"/>
      <c r="N3328" s="19"/>
    </row>
    <row r="3329" spans="1:14" ht="15" x14ac:dyDescent="0.25">
      <c r="A3329" s="54" t="s">
        <v>81</v>
      </c>
      <c r="B3329" s="36">
        <v>72.594275814334878</v>
      </c>
      <c r="C3329" s="37">
        <v>0</v>
      </c>
      <c r="D3329" s="37">
        <v>0</v>
      </c>
      <c r="E3329" s="38">
        <v>0</v>
      </c>
      <c r="F3329" s="37">
        <v>2</v>
      </c>
      <c r="G3329" s="39">
        <v>2</v>
      </c>
      <c r="H3329" s="40">
        <v>74.594275814334878</v>
      </c>
      <c r="J3329" s="17">
        <v>64</v>
      </c>
      <c r="K3329" s="17" t="str">
        <f t="shared" si="99"/>
        <v>163-Consolidated Technology Services</v>
      </c>
      <c r="L3329" s="18" t="str">
        <f t="shared" si="100"/>
        <v>163</v>
      </c>
      <c r="M3329" s="19"/>
      <c r="N3329" s="19"/>
    </row>
    <row r="3330" spans="1:14" x14ac:dyDescent="0.2">
      <c r="A3330" s="44" t="s">
        <v>82</v>
      </c>
      <c r="B3330" s="45">
        <v>72.594275814334878</v>
      </c>
      <c r="C3330" s="46">
        <v>0</v>
      </c>
      <c r="D3330" s="46">
        <v>0</v>
      </c>
      <c r="E3330" s="47">
        <v>0</v>
      </c>
      <c r="F3330" s="46">
        <v>2</v>
      </c>
      <c r="G3330" s="48">
        <v>2</v>
      </c>
      <c r="H3330" s="49">
        <v>74.594275814334878</v>
      </c>
      <c r="J3330" s="17">
        <v>65</v>
      </c>
      <c r="K3330" s="17" t="str">
        <f t="shared" si="99"/>
        <v>163-Consolidated Technology Services</v>
      </c>
      <c r="L3330" s="18" t="str">
        <f t="shared" si="100"/>
        <v>163</v>
      </c>
      <c r="M3330" s="19"/>
      <c r="N3330" s="19"/>
    </row>
    <row r="3331" spans="1:14" ht="15" x14ac:dyDescent="0.25">
      <c r="A3331" s="54"/>
      <c r="B3331" s="54"/>
      <c r="C3331" s="54"/>
      <c r="D3331" s="54"/>
      <c r="E3331" s="54"/>
      <c r="F3331" s="54"/>
      <c r="G3331" s="54"/>
      <c r="H3331" s="54"/>
      <c r="J3331" s="17">
        <v>66</v>
      </c>
      <c r="K3331" s="17" t="str">
        <f t="shared" si="99"/>
        <v>163-Consolidated Technology Services</v>
      </c>
      <c r="L3331" s="18" t="str">
        <f t="shared" si="100"/>
        <v>163</v>
      </c>
      <c r="M3331" s="19"/>
      <c r="N3331" s="19"/>
    </row>
    <row r="3332" spans="1:14" x14ac:dyDescent="0.2">
      <c r="A3332" s="58"/>
      <c r="B3332" s="39"/>
      <c r="C3332" s="51"/>
      <c r="D3332" s="51"/>
      <c r="E3332" s="52"/>
      <c r="F3332" s="51"/>
      <c r="G3332" s="39"/>
      <c r="H3332" s="53"/>
      <c r="J3332" s="17">
        <v>67</v>
      </c>
      <c r="K3332" s="17" t="str">
        <f t="shared" si="99"/>
        <v>163-Consolidated Technology Services</v>
      </c>
      <c r="L3332" s="18" t="str">
        <f t="shared" si="100"/>
        <v>163</v>
      </c>
      <c r="M3332" s="19"/>
      <c r="N3332" s="19"/>
    </row>
    <row r="3333" spans="1:14" x14ac:dyDescent="0.2">
      <c r="A3333" s="59" t="s">
        <v>83</v>
      </c>
      <c r="B3333" s="60">
        <v>5205.2856259150658</v>
      </c>
      <c r="C3333" s="61">
        <v>54</v>
      </c>
      <c r="D3333" s="61">
        <v>21</v>
      </c>
      <c r="E3333" s="62">
        <v>-61</v>
      </c>
      <c r="F3333" s="61">
        <v>407</v>
      </c>
      <c r="G3333" s="60">
        <v>421</v>
      </c>
      <c r="H3333" s="63">
        <v>5626.2856259150658</v>
      </c>
      <c r="J3333" s="17">
        <v>68</v>
      </c>
      <c r="K3333" s="17" t="str">
        <f t="shared" si="99"/>
        <v>163-Consolidated Technology Services</v>
      </c>
      <c r="L3333" s="18" t="str">
        <f t="shared" si="100"/>
        <v>163</v>
      </c>
      <c r="M3333" s="19"/>
      <c r="N3333" s="19"/>
    </row>
    <row r="3334" spans="1:14" x14ac:dyDescent="0.2">
      <c r="A3334" s="64"/>
      <c r="B3334" s="65"/>
      <c r="C3334" s="65"/>
      <c r="D3334" s="65"/>
      <c r="E3334" s="65"/>
      <c r="F3334" s="65"/>
      <c r="G3334" s="65"/>
      <c r="H3334" s="65"/>
      <c r="J3334" s="17">
        <v>1</v>
      </c>
      <c r="K3334" s="17" t="str">
        <f>IF(J3334=7,A2893,IF(J3334&gt;7,K3324,""))</f>
        <v/>
      </c>
      <c r="L3334" s="18" t="str">
        <f t="shared" si="100"/>
        <v/>
      </c>
      <c r="M3334" s="19"/>
      <c r="N3334" s="19"/>
    </row>
    <row r="3335" spans="1:14" x14ac:dyDescent="0.2">
      <c r="A3335" s="64"/>
      <c r="B3335" s="65"/>
      <c r="C3335" s="65"/>
      <c r="D3335" s="65"/>
      <c r="E3335" s="65"/>
      <c r="F3335" s="65"/>
      <c r="G3335" s="65"/>
      <c r="H3335" s="65"/>
      <c r="J3335" s="17">
        <v>2</v>
      </c>
      <c r="K3335" s="17" t="str">
        <f>IF(J3335=7,A2894,IF(J3335&gt;7,K3334,""))</f>
        <v/>
      </c>
      <c r="L3335" s="18" t="str">
        <f t="shared" si="100"/>
        <v/>
      </c>
      <c r="M3335" s="19"/>
      <c r="N3335" s="19"/>
    </row>
    <row r="3336" spans="1:14" ht="15" x14ac:dyDescent="0.25">
      <c r="A3336"/>
      <c r="B3336"/>
      <c r="C3336"/>
      <c r="D3336"/>
      <c r="E3336"/>
      <c r="F3336"/>
      <c r="G3336"/>
      <c r="H3336"/>
      <c r="J3336" s="17">
        <v>3</v>
      </c>
      <c r="K3336" s="17" t="str">
        <f>IF(J3336=7,A2895,IF(J3336&gt;7,K3335,""))</f>
        <v/>
      </c>
      <c r="L3336" s="18" t="str">
        <f t="shared" si="100"/>
        <v/>
      </c>
      <c r="M3336" s="19"/>
      <c r="N3336" s="19"/>
    </row>
    <row r="3337" spans="1:14" ht="15" x14ac:dyDescent="0.25">
      <c r="A3337"/>
      <c r="B3337"/>
      <c r="C3337"/>
      <c r="D3337"/>
      <c r="E3337"/>
      <c r="F3337"/>
      <c r="G3337"/>
      <c r="H3337"/>
      <c r="J3337" s="17">
        <v>4</v>
      </c>
      <c r="K3337" s="17" t="str">
        <f>IF(J3337=7,A2896,IF(J3337&gt;7,K3336,""))</f>
        <v/>
      </c>
      <c r="L3337" s="18" t="str">
        <f t="shared" si="100"/>
        <v/>
      </c>
      <c r="M3337" s="19"/>
      <c r="N3337" s="19"/>
    </row>
    <row r="3338" spans="1:14" ht="15" customHeight="1" x14ac:dyDescent="0.25">
      <c r="A3338" s="21" t="s">
        <v>7</v>
      </c>
      <c r="B3338" s="22"/>
      <c r="C3338" s="22"/>
      <c r="D3338" s="22"/>
      <c r="E3338" s="22"/>
      <c r="F3338" s="22"/>
      <c r="G3338" s="22"/>
      <c r="H3338" s="22"/>
      <c r="J3338" s="17">
        <v>5</v>
      </c>
      <c r="K3338" s="17" t="str">
        <f>IF(J3338=7,A2897,IF(J3338&gt;7,K3337,""))</f>
        <v/>
      </c>
      <c r="L3338" s="18" t="str">
        <f t="shared" si="100"/>
        <v/>
      </c>
      <c r="M3338" s="19"/>
      <c r="N3338" s="19"/>
    </row>
    <row r="3339" spans="1:14" ht="15" x14ac:dyDescent="0.25">
      <c r="A3339" s="23" t="s">
        <v>8</v>
      </c>
      <c r="B3339" s="24"/>
      <c r="C3339" s="24"/>
      <c r="D3339" s="24"/>
      <c r="E3339" s="24"/>
      <c r="F3339" s="24"/>
      <c r="G3339" s="24"/>
      <c r="H3339" s="24"/>
      <c r="J3339" s="17">
        <v>6</v>
      </c>
      <c r="K3339" s="17" t="str">
        <f>IF(J3339=7,A2898,IF(J3339&gt;7,K3338,""))</f>
        <v/>
      </c>
      <c r="L3339" s="18" t="str">
        <f t="shared" si="100"/>
        <v/>
      </c>
      <c r="M3339" s="19"/>
      <c r="N3339" s="19"/>
    </row>
    <row r="3340" spans="1:14" ht="15" x14ac:dyDescent="0.25">
      <c r="A3340" s="25" t="s">
        <v>132</v>
      </c>
      <c r="B3340" s="22"/>
      <c r="C3340" s="22"/>
      <c r="D3340" s="22"/>
      <c r="E3340" s="22"/>
      <c r="F3340" s="22"/>
      <c r="G3340" s="22"/>
      <c r="H3340" s="22"/>
      <c r="J3340" s="17">
        <v>7</v>
      </c>
      <c r="K3340" s="17" t="str">
        <f>IF(J3340=7,A3340,IF(J3340&gt;7,K3339,""))</f>
        <v>165-State Board of Accountancy</v>
      </c>
      <c r="L3340" s="18" t="str">
        <f t="shared" si="100"/>
        <v>165</v>
      </c>
      <c r="M3340" s="19"/>
      <c r="N3340" s="19"/>
    </row>
    <row r="3341" spans="1:14" ht="15" x14ac:dyDescent="0.25">
      <c r="A3341" s="25"/>
      <c r="B3341" s="22"/>
      <c r="C3341" s="22"/>
      <c r="D3341" s="22"/>
      <c r="E3341" s="22"/>
      <c r="F3341" s="22"/>
      <c r="G3341" s="22"/>
      <c r="H3341" s="22"/>
      <c r="J3341" s="17">
        <v>8</v>
      </c>
      <c r="K3341" s="17" t="str">
        <f t="shared" ref="K3341:K3401" si="101">IF(J3341=7,A2900,IF(J3341&gt;7,K3340,""))</f>
        <v>165-State Board of Accountancy</v>
      </c>
      <c r="L3341" s="18" t="str">
        <f t="shared" si="100"/>
        <v>165</v>
      </c>
      <c r="M3341" s="19"/>
      <c r="N3341" s="19"/>
    </row>
    <row r="3342" spans="1:14" ht="15" x14ac:dyDescent="0.25">
      <c r="A3342" s="26"/>
      <c r="B3342" s="27"/>
      <c r="C3342" s="94" t="s">
        <v>10</v>
      </c>
      <c r="D3342" s="95"/>
      <c r="E3342" s="94" t="s">
        <v>11</v>
      </c>
      <c r="F3342" s="95"/>
      <c r="G3342" s="28"/>
      <c r="H3342" s="28"/>
      <c r="J3342" s="17">
        <v>9</v>
      </c>
      <c r="K3342" s="17" t="str">
        <f t="shared" si="101"/>
        <v>165-State Board of Accountancy</v>
      </c>
      <c r="L3342" s="18" t="str">
        <f t="shared" si="100"/>
        <v>165</v>
      </c>
      <c r="M3342" s="19"/>
      <c r="N3342" s="19"/>
    </row>
    <row r="3343" spans="1:14" ht="24" x14ac:dyDescent="0.2">
      <c r="A3343" s="29" t="s">
        <v>12</v>
      </c>
      <c r="B3343" s="30" t="s">
        <v>13</v>
      </c>
      <c r="C3343" s="31" t="s">
        <v>14</v>
      </c>
      <c r="D3343" s="32" t="s">
        <v>15</v>
      </c>
      <c r="E3343" s="31" t="s">
        <v>14</v>
      </c>
      <c r="F3343" s="32" t="s">
        <v>15</v>
      </c>
      <c r="G3343" s="33" t="s">
        <v>16</v>
      </c>
      <c r="H3343" s="33" t="s">
        <v>17</v>
      </c>
      <c r="J3343" s="17">
        <v>10</v>
      </c>
      <c r="K3343" s="17" t="str">
        <f t="shared" si="101"/>
        <v>165-State Board of Accountancy</v>
      </c>
      <c r="L3343" s="18" t="str">
        <f t="shared" si="100"/>
        <v>165</v>
      </c>
      <c r="M3343" s="19"/>
      <c r="N3343" s="19"/>
    </row>
    <row r="3344" spans="1:14" ht="15" x14ac:dyDescent="0.25">
      <c r="A3344" s="35" t="s">
        <v>20</v>
      </c>
      <c r="B3344" s="36">
        <v>9.884341032185036</v>
      </c>
      <c r="C3344" s="37">
        <v>0</v>
      </c>
      <c r="D3344" s="37">
        <v>0</v>
      </c>
      <c r="E3344" s="38">
        <v>0</v>
      </c>
      <c r="F3344" s="37">
        <v>0</v>
      </c>
      <c r="G3344" s="39">
        <v>0</v>
      </c>
      <c r="H3344" s="40">
        <v>9.884341032185036</v>
      </c>
      <c r="J3344" s="17">
        <v>11</v>
      </c>
      <c r="K3344" s="17" t="str">
        <f t="shared" si="101"/>
        <v>165-State Board of Accountancy</v>
      </c>
      <c r="L3344" s="18" t="str">
        <f t="shared" si="100"/>
        <v>165</v>
      </c>
      <c r="M3344" s="19" t="s">
        <v>21</v>
      </c>
      <c r="N3344" s="19"/>
    </row>
    <row r="3345" spans="1:14" ht="15" x14ac:dyDescent="0.25">
      <c r="A3345" s="42" t="s">
        <v>22</v>
      </c>
      <c r="B3345" s="36">
        <v>1.2376298868508784</v>
      </c>
      <c r="C3345" s="37">
        <v>0</v>
      </c>
      <c r="D3345" s="37">
        <v>0</v>
      </c>
      <c r="E3345" s="38">
        <v>0</v>
      </c>
      <c r="F3345" s="37">
        <v>0</v>
      </c>
      <c r="G3345" s="39">
        <v>0</v>
      </c>
      <c r="H3345" s="40">
        <v>1.2376298868508784</v>
      </c>
      <c r="J3345" s="17">
        <v>12</v>
      </c>
      <c r="K3345" s="17" t="str">
        <f t="shared" si="101"/>
        <v>165-State Board of Accountancy</v>
      </c>
      <c r="L3345" s="18" t="str">
        <f t="shared" si="100"/>
        <v>165</v>
      </c>
      <c r="M3345" s="19"/>
      <c r="N3345" s="19"/>
    </row>
    <row r="3346" spans="1:14" ht="15" x14ac:dyDescent="0.25">
      <c r="A3346" s="42" t="s">
        <v>23</v>
      </c>
      <c r="B3346" s="36">
        <v>28.471653496524272</v>
      </c>
      <c r="C3346" s="37">
        <v>-2</v>
      </c>
      <c r="D3346" s="37">
        <v>1</v>
      </c>
      <c r="E3346" s="38">
        <v>0</v>
      </c>
      <c r="F3346" s="37">
        <v>0</v>
      </c>
      <c r="G3346" s="39">
        <v>-1</v>
      </c>
      <c r="H3346" s="40">
        <v>27.471653496524272</v>
      </c>
      <c r="J3346" s="17">
        <v>13</v>
      </c>
      <c r="K3346" s="17" t="str">
        <f t="shared" si="101"/>
        <v>165-State Board of Accountancy</v>
      </c>
      <c r="L3346" s="18" t="str">
        <f t="shared" si="100"/>
        <v>165</v>
      </c>
      <c r="M3346" s="19"/>
      <c r="N3346" s="19"/>
    </row>
    <row r="3347" spans="1:14" ht="15" x14ac:dyDescent="0.25">
      <c r="A3347" s="42" t="s">
        <v>24</v>
      </c>
      <c r="B3347" s="36">
        <v>122.9879586</v>
      </c>
      <c r="C3347" s="37">
        <v>0</v>
      </c>
      <c r="D3347" s="37">
        <v>0</v>
      </c>
      <c r="E3347" s="38">
        <v>0</v>
      </c>
      <c r="F3347" s="37">
        <v>1</v>
      </c>
      <c r="G3347" s="39">
        <v>1</v>
      </c>
      <c r="H3347" s="40">
        <v>123.9879586</v>
      </c>
      <c r="J3347" s="17">
        <v>14</v>
      </c>
      <c r="K3347" s="17" t="str">
        <f t="shared" si="101"/>
        <v>165-State Board of Accountancy</v>
      </c>
      <c r="L3347" s="18" t="str">
        <f t="shared" si="100"/>
        <v>165</v>
      </c>
      <c r="M3347" s="19"/>
      <c r="N3347" s="19"/>
    </row>
    <row r="3348" spans="1:14" ht="15" x14ac:dyDescent="0.25">
      <c r="A3348" s="42" t="s">
        <v>25</v>
      </c>
      <c r="B3348" s="36">
        <v>0</v>
      </c>
      <c r="C3348" s="37">
        <v>0</v>
      </c>
      <c r="D3348" s="37">
        <v>0</v>
      </c>
      <c r="E3348" s="38">
        <v>0</v>
      </c>
      <c r="F3348" s="37">
        <v>0</v>
      </c>
      <c r="G3348" s="39">
        <v>0</v>
      </c>
      <c r="H3348" s="40">
        <v>0</v>
      </c>
      <c r="J3348" s="17">
        <v>15</v>
      </c>
      <c r="K3348" s="17" t="str">
        <f t="shared" si="101"/>
        <v>165-State Board of Accountancy</v>
      </c>
      <c r="L3348" s="18" t="str">
        <f t="shared" si="100"/>
        <v>165</v>
      </c>
      <c r="M3348" s="19"/>
      <c r="N3348" s="19"/>
    </row>
    <row r="3349" spans="1:14" ht="15" customHeight="1" x14ac:dyDescent="0.25">
      <c r="A3349" s="42" t="s">
        <v>26</v>
      </c>
      <c r="B3349" s="36">
        <v>7.9899974556542297</v>
      </c>
      <c r="C3349" s="37">
        <v>0</v>
      </c>
      <c r="D3349" s="37">
        <v>0</v>
      </c>
      <c r="E3349" s="38">
        <v>0</v>
      </c>
      <c r="F3349" s="37">
        <v>0</v>
      </c>
      <c r="G3349" s="39">
        <v>0</v>
      </c>
      <c r="H3349" s="40">
        <v>7.9899974556542297</v>
      </c>
      <c r="J3349" s="17">
        <v>16</v>
      </c>
      <c r="K3349" s="17" t="str">
        <f t="shared" si="101"/>
        <v>165-State Board of Accountancy</v>
      </c>
      <c r="L3349" s="18" t="str">
        <f t="shared" si="100"/>
        <v>165</v>
      </c>
      <c r="M3349" s="19"/>
      <c r="N3349" s="19"/>
    </row>
    <row r="3350" spans="1:14" ht="15" x14ac:dyDescent="0.25">
      <c r="A3350" s="42" t="s">
        <v>27</v>
      </c>
      <c r="B3350" s="36">
        <v>19.516287912167549</v>
      </c>
      <c r="C3350" s="37">
        <v>0</v>
      </c>
      <c r="D3350" s="37">
        <v>0</v>
      </c>
      <c r="E3350" s="38">
        <v>0</v>
      </c>
      <c r="F3350" s="37">
        <v>0</v>
      </c>
      <c r="G3350" s="39">
        <v>0</v>
      </c>
      <c r="H3350" s="40">
        <v>19.516287912167549</v>
      </c>
      <c r="J3350" s="17">
        <v>17</v>
      </c>
      <c r="K3350" s="17" t="str">
        <f t="shared" si="101"/>
        <v>165-State Board of Accountancy</v>
      </c>
      <c r="L3350" s="18" t="str">
        <f t="shared" si="100"/>
        <v>165</v>
      </c>
      <c r="M3350" s="19"/>
      <c r="N3350" s="19"/>
    </row>
    <row r="3351" spans="1:14" x14ac:dyDescent="0.2">
      <c r="A3351" s="43"/>
      <c r="B3351" s="36"/>
      <c r="C3351" s="37"/>
      <c r="D3351" s="37"/>
      <c r="E3351" s="38"/>
      <c r="F3351" s="37"/>
      <c r="G3351" s="39"/>
      <c r="H3351" s="40"/>
      <c r="J3351" s="17">
        <v>18</v>
      </c>
      <c r="K3351" s="17" t="str">
        <f t="shared" si="101"/>
        <v>165-State Board of Accountancy</v>
      </c>
      <c r="L3351" s="18" t="str">
        <f t="shared" si="100"/>
        <v>165</v>
      </c>
      <c r="M3351" s="19"/>
      <c r="N3351" s="19"/>
    </row>
    <row r="3352" spans="1:14" x14ac:dyDescent="0.2">
      <c r="A3352" s="44"/>
      <c r="B3352" s="45">
        <v>190.08786838338193</v>
      </c>
      <c r="C3352" s="46">
        <v>-2</v>
      </c>
      <c r="D3352" s="46">
        <v>1</v>
      </c>
      <c r="E3352" s="47">
        <v>0</v>
      </c>
      <c r="F3352" s="46">
        <v>1</v>
      </c>
      <c r="G3352" s="48">
        <v>0</v>
      </c>
      <c r="H3352" s="49">
        <v>190.08786838338193</v>
      </c>
      <c r="J3352" s="17">
        <v>19</v>
      </c>
      <c r="K3352" s="17" t="str">
        <f t="shared" si="101"/>
        <v>165-State Board of Accountancy</v>
      </c>
      <c r="L3352" s="18" t="str">
        <f t="shared" si="100"/>
        <v>165</v>
      </c>
      <c r="M3352" s="19"/>
      <c r="N3352" s="19"/>
    </row>
    <row r="3353" spans="1:14" x14ac:dyDescent="0.2">
      <c r="A3353" s="50"/>
      <c r="B3353" s="39"/>
      <c r="C3353" s="51"/>
      <c r="D3353" s="51"/>
      <c r="E3353" s="52"/>
      <c r="F3353" s="51"/>
      <c r="G3353" s="39"/>
      <c r="H3353" s="53"/>
      <c r="J3353" s="17">
        <v>20</v>
      </c>
      <c r="K3353" s="17" t="str">
        <f t="shared" si="101"/>
        <v>165-State Board of Accountancy</v>
      </c>
      <c r="L3353" s="18" t="str">
        <f t="shared" si="100"/>
        <v>165</v>
      </c>
      <c r="M3353" s="19"/>
      <c r="N3353" s="19"/>
    </row>
    <row r="3354" spans="1:14" ht="15" x14ac:dyDescent="0.25">
      <c r="A3354" s="42" t="s">
        <v>28</v>
      </c>
      <c r="B3354" s="36">
        <v>4.5766382276570425</v>
      </c>
      <c r="C3354" s="37">
        <v>0</v>
      </c>
      <c r="D3354" s="37">
        <v>0</v>
      </c>
      <c r="E3354" s="38">
        <v>-5</v>
      </c>
      <c r="F3354" s="37">
        <v>5</v>
      </c>
      <c r="G3354" s="39">
        <v>0</v>
      </c>
      <c r="H3354" s="40">
        <v>4.5766382276570425</v>
      </c>
      <c r="J3354" s="17">
        <v>21</v>
      </c>
      <c r="K3354" s="17" t="str">
        <f t="shared" si="101"/>
        <v>165-State Board of Accountancy</v>
      </c>
      <c r="L3354" s="18" t="str">
        <f t="shared" si="100"/>
        <v>165</v>
      </c>
      <c r="M3354" s="19"/>
      <c r="N3354" s="19"/>
    </row>
    <row r="3355" spans="1:14" ht="15" x14ac:dyDescent="0.25">
      <c r="A3355" s="42" t="s">
        <v>29</v>
      </c>
      <c r="B3355" s="36">
        <v>11.941588465022715</v>
      </c>
      <c r="C3355" s="37">
        <v>0</v>
      </c>
      <c r="D3355" s="37">
        <v>0</v>
      </c>
      <c r="E3355" s="38">
        <v>3</v>
      </c>
      <c r="F3355" s="37">
        <v>9</v>
      </c>
      <c r="G3355" s="39">
        <v>12</v>
      </c>
      <c r="H3355" s="40">
        <v>23.941588465022715</v>
      </c>
      <c r="J3355" s="17">
        <v>22</v>
      </c>
      <c r="K3355" s="17" t="str">
        <f t="shared" si="101"/>
        <v>165-State Board of Accountancy</v>
      </c>
      <c r="L3355" s="18" t="str">
        <f t="shared" si="100"/>
        <v>165</v>
      </c>
      <c r="M3355" s="19"/>
      <c r="N3355" s="19"/>
    </row>
    <row r="3356" spans="1:14" ht="15" x14ac:dyDescent="0.25">
      <c r="A3356" s="42" t="s">
        <v>30</v>
      </c>
      <c r="B3356" s="36">
        <v>10.594072577034753</v>
      </c>
      <c r="C3356" s="37">
        <v>0</v>
      </c>
      <c r="D3356" s="37">
        <v>0</v>
      </c>
      <c r="E3356" s="38">
        <v>0</v>
      </c>
      <c r="F3356" s="37">
        <v>0</v>
      </c>
      <c r="G3356" s="39">
        <v>0</v>
      </c>
      <c r="H3356" s="40">
        <v>10.594072577034753</v>
      </c>
      <c r="J3356" s="17">
        <v>23</v>
      </c>
      <c r="K3356" s="17" t="str">
        <f t="shared" si="101"/>
        <v>165-State Board of Accountancy</v>
      </c>
      <c r="L3356" s="18" t="str">
        <f t="shared" si="100"/>
        <v>165</v>
      </c>
      <c r="M3356" s="19"/>
      <c r="N3356" s="19"/>
    </row>
    <row r="3357" spans="1:14" ht="15" x14ac:dyDescent="0.25">
      <c r="A3357" s="54"/>
      <c r="B3357" s="36"/>
      <c r="C3357" s="37"/>
      <c r="D3357" s="37"/>
      <c r="E3357" s="38"/>
      <c r="F3357" s="37"/>
      <c r="G3357" s="39"/>
      <c r="H3357" s="40"/>
      <c r="J3357" s="17">
        <v>24</v>
      </c>
      <c r="K3357" s="17" t="str">
        <f t="shared" si="101"/>
        <v>165-State Board of Accountancy</v>
      </c>
      <c r="L3357" s="18" t="str">
        <f t="shared" si="100"/>
        <v>165</v>
      </c>
      <c r="M3357" s="19"/>
      <c r="N3357" s="19"/>
    </row>
    <row r="3358" spans="1:14" ht="15" customHeight="1" x14ac:dyDescent="0.2">
      <c r="A3358" s="44" t="s">
        <v>31</v>
      </c>
      <c r="B3358" s="45">
        <v>27.112299269714512</v>
      </c>
      <c r="C3358" s="46">
        <v>0</v>
      </c>
      <c r="D3358" s="46">
        <v>0</v>
      </c>
      <c r="E3358" s="46">
        <v>-2</v>
      </c>
      <c r="F3358" s="46">
        <v>14</v>
      </c>
      <c r="G3358" s="46">
        <v>12</v>
      </c>
      <c r="H3358" s="49">
        <v>39.112299269714512</v>
      </c>
      <c r="J3358" s="17">
        <v>25</v>
      </c>
      <c r="K3358" s="17" t="str">
        <f t="shared" si="101"/>
        <v>165-State Board of Accountancy</v>
      </c>
      <c r="L3358" s="18" t="str">
        <f t="shared" si="100"/>
        <v>165</v>
      </c>
      <c r="M3358" s="19"/>
      <c r="N3358" s="19"/>
    </row>
    <row r="3359" spans="1:14" ht="15" x14ac:dyDescent="0.25">
      <c r="A3359" s="54"/>
      <c r="B3359" s="36"/>
      <c r="C3359" s="37"/>
      <c r="D3359" s="37"/>
      <c r="E3359" s="38"/>
      <c r="F3359" s="37"/>
      <c r="G3359" s="39"/>
      <c r="H3359" s="40"/>
      <c r="J3359" s="17">
        <v>26</v>
      </c>
      <c r="K3359" s="17" t="str">
        <f t="shared" si="101"/>
        <v>165-State Board of Accountancy</v>
      </c>
      <c r="L3359" s="18" t="str">
        <f t="shared" si="100"/>
        <v>165</v>
      </c>
      <c r="M3359" s="19"/>
      <c r="N3359" s="19"/>
    </row>
    <row r="3360" spans="1:14" ht="15" customHeight="1" x14ac:dyDescent="0.25">
      <c r="A3360" s="54" t="s">
        <v>32</v>
      </c>
      <c r="B3360" s="36">
        <v>0.35063124368436527</v>
      </c>
      <c r="C3360" s="37">
        <v>0</v>
      </c>
      <c r="D3360" s="37">
        <v>0</v>
      </c>
      <c r="E3360" s="38">
        <v>0</v>
      </c>
      <c r="F3360" s="37">
        <v>0</v>
      </c>
      <c r="G3360" s="39">
        <v>0</v>
      </c>
      <c r="H3360" s="40">
        <v>0.35063124368436527</v>
      </c>
      <c r="J3360" s="17">
        <v>27</v>
      </c>
      <c r="K3360" s="17" t="str">
        <f t="shared" si="101"/>
        <v>165-State Board of Accountancy</v>
      </c>
      <c r="L3360" s="18" t="str">
        <f t="shared" si="100"/>
        <v>165</v>
      </c>
      <c r="M3360" s="19" t="s">
        <v>33</v>
      </c>
      <c r="N3360" s="19"/>
    </row>
    <row r="3361" spans="1:14" ht="15" x14ac:dyDescent="0.25">
      <c r="A3361" s="54" t="s">
        <v>34</v>
      </c>
      <c r="B3361" s="36">
        <v>1.5805139487586177</v>
      </c>
      <c r="C3361" s="37">
        <v>0</v>
      </c>
      <c r="D3361" s="37">
        <v>0</v>
      </c>
      <c r="E3361" s="38">
        <v>0</v>
      </c>
      <c r="F3361" s="37">
        <v>0</v>
      </c>
      <c r="G3361" s="39">
        <v>0</v>
      </c>
      <c r="H3361" s="40">
        <v>1.5805139487586177</v>
      </c>
      <c r="J3361" s="17">
        <v>28</v>
      </c>
      <c r="K3361" s="17" t="str">
        <f t="shared" si="101"/>
        <v>165-State Board of Accountancy</v>
      </c>
      <c r="L3361" s="18" t="str">
        <f t="shared" si="100"/>
        <v>165</v>
      </c>
      <c r="M3361" s="19" t="s">
        <v>35</v>
      </c>
      <c r="N3361" s="19"/>
    </row>
    <row r="3362" spans="1:14" ht="15" x14ac:dyDescent="0.25">
      <c r="A3362" s="54" t="s">
        <v>36</v>
      </c>
      <c r="B3362" s="36">
        <v>0.55633865871909327</v>
      </c>
      <c r="C3362" s="37">
        <v>0</v>
      </c>
      <c r="D3362" s="37">
        <v>0</v>
      </c>
      <c r="E3362" s="38">
        <v>0</v>
      </c>
      <c r="F3362" s="37">
        <v>0</v>
      </c>
      <c r="G3362" s="39">
        <v>0</v>
      </c>
      <c r="H3362" s="40">
        <v>0.55633865871909327</v>
      </c>
      <c r="J3362" s="17">
        <v>29</v>
      </c>
      <c r="K3362" s="17" t="str">
        <f t="shared" si="101"/>
        <v>165-State Board of Accountancy</v>
      </c>
      <c r="L3362" s="18" t="str">
        <f t="shared" si="100"/>
        <v>165</v>
      </c>
      <c r="M3362" s="19" t="s">
        <v>37</v>
      </c>
      <c r="N3362" s="19"/>
    </row>
    <row r="3363" spans="1:14" ht="15" x14ac:dyDescent="0.25">
      <c r="A3363" s="54" t="s">
        <v>38</v>
      </c>
      <c r="B3363" s="36">
        <v>0</v>
      </c>
      <c r="C3363" s="37">
        <v>0</v>
      </c>
      <c r="D3363" s="37">
        <v>0</v>
      </c>
      <c r="E3363" s="38">
        <v>0</v>
      </c>
      <c r="F3363" s="37">
        <v>0</v>
      </c>
      <c r="G3363" s="39">
        <v>0</v>
      </c>
      <c r="H3363" s="40">
        <v>0</v>
      </c>
      <c r="J3363" s="17">
        <v>30</v>
      </c>
      <c r="K3363" s="17" t="str">
        <f t="shared" si="101"/>
        <v>165-State Board of Accountancy</v>
      </c>
      <c r="L3363" s="18" t="str">
        <f t="shared" si="100"/>
        <v>165</v>
      </c>
      <c r="M3363" s="19" t="s">
        <v>39</v>
      </c>
      <c r="N3363" s="19"/>
    </row>
    <row r="3364" spans="1:14" ht="15" x14ac:dyDescent="0.25">
      <c r="A3364" s="54" t="s">
        <v>40</v>
      </c>
      <c r="B3364" s="36">
        <v>0</v>
      </c>
      <c r="C3364" s="37">
        <v>0</v>
      </c>
      <c r="D3364" s="37">
        <v>0</v>
      </c>
      <c r="E3364" s="38">
        <v>0</v>
      </c>
      <c r="F3364" s="37">
        <v>0</v>
      </c>
      <c r="G3364" s="39">
        <v>0</v>
      </c>
      <c r="H3364" s="40">
        <v>0</v>
      </c>
      <c r="J3364" s="17">
        <v>31</v>
      </c>
      <c r="K3364" s="17" t="str">
        <f t="shared" si="101"/>
        <v>165-State Board of Accountancy</v>
      </c>
      <c r="L3364" s="18" t="str">
        <f t="shared" si="100"/>
        <v>165</v>
      </c>
      <c r="M3364" s="19" t="s">
        <v>41</v>
      </c>
      <c r="N3364" s="19"/>
    </row>
    <row r="3365" spans="1:14" ht="15" x14ac:dyDescent="0.25">
      <c r="A3365" s="54" t="s">
        <v>42</v>
      </c>
      <c r="B3365" s="36">
        <v>2.0756469128538351</v>
      </c>
      <c r="C3365" s="37">
        <v>0</v>
      </c>
      <c r="D3365" s="37">
        <v>0</v>
      </c>
      <c r="E3365" s="38">
        <v>-1</v>
      </c>
      <c r="F3365" s="37">
        <v>-1</v>
      </c>
      <c r="G3365" s="39">
        <v>-2</v>
      </c>
      <c r="H3365" s="40">
        <v>7.5646912853835069E-2</v>
      </c>
      <c r="J3365" s="17">
        <v>32</v>
      </c>
      <c r="K3365" s="17" t="str">
        <f t="shared" si="101"/>
        <v>165-State Board of Accountancy</v>
      </c>
      <c r="L3365" s="18" t="str">
        <f t="shared" si="100"/>
        <v>165</v>
      </c>
      <c r="M3365" s="19" t="s">
        <v>43</v>
      </c>
      <c r="N3365" s="19"/>
    </row>
    <row r="3366" spans="1:14" ht="15" x14ac:dyDescent="0.25">
      <c r="A3366" s="54" t="s">
        <v>44</v>
      </c>
      <c r="B3366" s="36">
        <v>1.8608697848002487</v>
      </c>
      <c r="C3366" s="37">
        <v>0</v>
      </c>
      <c r="D3366" s="37">
        <v>0</v>
      </c>
      <c r="E3366" s="38">
        <v>0</v>
      </c>
      <c r="F3366" s="37">
        <v>0</v>
      </c>
      <c r="G3366" s="39">
        <v>0</v>
      </c>
      <c r="H3366" s="40">
        <v>1.8608697848002487</v>
      </c>
      <c r="J3366" s="17">
        <v>33</v>
      </c>
      <c r="K3366" s="17" t="str">
        <f t="shared" si="101"/>
        <v>165-State Board of Accountancy</v>
      </c>
      <c r="L3366" s="18" t="str">
        <f t="shared" si="100"/>
        <v>165</v>
      </c>
      <c r="M3366" s="19" t="s">
        <v>45</v>
      </c>
      <c r="N3366" s="19"/>
    </row>
    <row r="3367" spans="1:14" ht="15" x14ac:dyDescent="0.25">
      <c r="A3367" s="54" t="s">
        <v>46</v>
      </c>
      <c r="B3367" s="36">
        <v>0</v>
      </c>
      <c r="C3367" s="37">
        <v>0</v>
      </c>
      <c r="D3367" s="37">
        <v>0</v>
      </c>
      <c r="E3367" s="38">
        <v>0</v>
      </c>
      <c r="F3367" s="37">
        <v>0</v>
      </c>
      <c r="G3367" s="39">
        <v>0</v>
      </c>
      <c r="H3367" s="40">
        <v>0</v>
      </c>
      <c r="J3367" s="17">
        <v>34</v>
      </c>
      <c r="K3367" s="17" t="str">
        <f t="shared" si="101"/>
        <v>165-State Board of Accountancy</v>
      </c>
      <c r="L3367" s="18" t="str">
        <f t="shared" si="100"/>
        <v>165</v>
      </c>
      <c r="M3367" s="19" t="s">
        <v>47</v>
      </c>
      <c r="N3367" s="19"/>
    </row>
    <row r="3368" spans="1:14" ht="15" x14ac:dyDescent="0.25">
      <c r="A3368" s="54" t="s">
        <v>48</v>
      </c>
      <c r="B3368" s="36">
        <v>0</v>
      </c>
      <c r="C3368" s="37">
        <v>0</v>
      </c>
      <c r="D3368" s="37">
        <v>0</v>
      </c>
      <c r="E3368" s="38">
        <v>0</v>
      </c>
      <c r="F3368" s="37">
        <v>0</v>
      </c>
      <c r="G3368" s="39">
        <v>0</v>
      </c>
      <c r="H3368" s="40">
        <v>0</v>
      </c>
      <c r="J3368" s="17">
        <v>35</v>
      </c>
      <c r="K3368" s="17" t="str">
        <f t="shared" si="101"/>
        <v>165-State Board of Accountancy</v>
      </c>
      <c r="L3368" s="18" t="str">
        <f t="shared" si="100"/>
        <v>165</v>
      </c>
      <c r="M3368" s="56" t="s">
        <v>49</v>
      </c>
      <c r="N3368" s="19"/>
    </row>
    <row r="3369" spans="1:14" ht="15" x14ac:dyDescent="0.25">
      <c r="A3369" s="54" t="s">
        <v>50</v>
      </c>
      <c r="B3369" s="36">
        <v>5.6683342226282161</v>
      </c>
      <c r="C3369" s="37">
        <v>0</v>
      </c>
      <c r="D3369" s="37">
        <v>0</v>
      </c>
      <c r="E3369" s="38">
        <v>0</v>
      </c>
      <c r="F3369" s="37">
        <v>0</v>
      </c>
      <c r="G3369" s="39">
        <v>0</v>
      </c>
      <c r="H3369" s="40">
        <v>5.6683342226282161</v>
      </c>
      <c r="J3369" s="17">
        <v>36</v>
      </c>
      <c r="K3369" s="17" t="str">
        <f t="shared" si="101"/>
        <v>165-State Board of Accountancy</v>
      </c>
      <c r="L3369" s="18" t="str">
        <f t="shared" si="100"/>
        <v>165</v>
      </c>
      <c r="M3369" s="19" t="s">
        <v>51</v>
      </c>
      <c r="N3369" s="19"/>
    </row>
    <row r="3370" spans="1:14" ht="15" customHeight="1" x14ac:dyDescent="0.25">
      <c r="A3370" s="54" t="s">
        <v>52</v>
      </c>
      <c r="B3370" s="36">
        <v>0</v>
      </c>
      <c r="C3370" s="37">
        <v>0</v>
      </c>
      <c r="D3370" s="37">
        <v>0</v>
      </c>
      <c r="E3370" s="38">
        <v>0</v>
      </c>
      <c r="F3370" s="37">
        <v>0</v>
      </c>
      <c r="G3370" s="39">
        <v>0</v>
      </c>
      <c r="H3370" s="40">
        <v>0</v>
      </c>
      <c r="J3370" s="17">
        <v>37</v>
      </c>
      <c r="K3370" s="17" t="str">
        <f t="shared" si="101"/>
        <v>165-State Board of Accountancy</v>
      </c>
      <c r="L3370" s="18" t="str">
        <f t="shared" si="100"/>
        <v>165</v>
      </c>
      <c r="M3370" s="56" t="s">
        <v>53</v>
      </c>
      <c r="N3370" s="19"/>
    </row>
    <row r="3371" spans="1:14" ht="15" x14ac:dyDescent="0.25">
      <c r="A3371" s="54" t="s">
        <v>54</v>
      </c>
      <c r="B3371" s="36">
        <v>23.545513435565123</v>
      </c>
      <c r="C3371" s="37">
        <v>0</v>
      </c>
      <c r="D3371" s="37">
        <v>0</v>
      </c>
      <c r="E3371" s="38">
        <v>0</v>
      </c>
      <c r="F3371" s="37">
        <v>0</v>
      </c>
      <c r="G3371" s="39">
        <v>0</v>
      </c>
      <c r="H3371" s="40">
        <v>23.545513435565123</v>
      </c>
      <c r="J3371" s="17">
        <v>38</v>
      </c>
      <c r="K3371" s="17" t="str">
        <f t="shared" si="101"/>
        <v>165-State Board of Accountancy</v>
      </c>
      <c r="L3371" s="18" t="str">
        <f t="shared" si="100"/>
        <v>165</v>
      </c>
      <c r="M3371" s="19" t="s">
        <v>55</v>
      </c>
      <c r="N3371" s="19"/>
    </row>
    <row r="3372" spans="1:14" ht="15" x14ac:dyDescent="0.25">
      <c r="A3372" s="54" t="s">
        <v>56</v>
      </c>
      <c r="B3372" s="36">
        <v>301.54864864864868</v>
      </c>
      <c r="C3372" s="37">
        <v>0</v>
      </c>
      <c r="D3372" s="37">
        <v>0</v>
      </c>
      <c r="E3372" s="38">
        <v>0</v>
      </c>
      <c r="F3372" s="37">
        <v>55</v>
      </c>
      <c r="G3372" s="39">
        <v>55</v>
      </c>
      <c r="H3372" s="40">
        <v>356.54864864864868</v>
      </c>
      <c r="J3372" s="17">
        <v>39</v>
      </c>
      <c r="K3372" s="17" t="str">
        <f t="shared" si="101"/>
        <v>165-State Board of Accountancy</v>
      </c>
      <c r="L3372" s="18" t="str">
        <f t="shared" si="100"/>
        <v>165</v>
      </c>
      <c r="M3372" s="19" t="s">
        <v>57</v>
      </c>
      <c r="N3372" s="19"/>
    </row>
    <row r="3373" spans="1:14" ht="15" customHeight="1" x14ac:dyDescent="0.25">
      <c r="A3373" s="54" t="s">
        <v>58</v>
      </c>
      <c r="B3373" s="36">
        <v>3.8246173240199619</v>
      </c>
      <c r="C3373" s="37">
        <v>0</v>
      </c>
      <c r="D3373" s="37">
        <v>0</v>
      </c>
      <c r="E3373" s="38">
        <v>0</v>
      </c>
      <c r="F3373" s="37">
        <v>0</v>
      </c>
      <c r="G3373" s="39">
        <v>0</v>
      </c>
      <c r="H3373" s="40">
        <v>3.8246173240199619</v>
      </c>
      <c r="J3373" s="17">
        <v>40</v>
      </c>
      <c r="K3373" s="17" t="str">
        <f t="shared" si="101"/>
        <v>165-State Board of Accountancy</v>
      </c>
      <c r="L3373" s="18" t="str">
        <f t="shared" si="100"/>
        <v>165</v>
      </c>
      <c r="M3373" s="19" t="s">
        <v>59</v>
      </c>
      <c r="N3373" s="19"/>
    </row>
    <row r="3374" spans="1:14" ht="15" customHeight="1" x14ac:dyDescent="0.25">
      <c r="A3374" s="54" t="s">
        <v>60</v>
      </c>
      <c r="B3374" s="36">
        <v>0</v>
      </c>
      <c r="C3374" s="37">
        <v>0</v>
      </c>
      <c r="D3374" s="37">
        <v>0</v>
      </c>
      <c r="E3374" s="38">
        <v>0</v>
      </c>
      <c r="F3374" s="37">
        <v>0</v>
      </c>
      <c r="G3374" s="39">
        <v>0</v>
      </c>
      <c r="H3374" s="40">
        <v>0</v>
      </c>
      <c r="J3374" s="17">
        <v>41</v>
      </c>
      <c r="K3374" s="17" t="str">
        <f t="shared" si="101"/>
        <v>165-State Board of Accountancy</v>
      </c>
      <c r="L3374" s="18" t="str">
        <f t="shared" si="100"/>
        <v>165</v>
      </c>
      <c r="M3374" s="56" t="s">
        <v>61</v>
      </c>
      <c r="N3374" s="19"/>
    </row>
    <row r="3375" spans="1:14" ht="15" x14ac:dyDescent="0.25">
      <c r="A3375" s="54" t="s">
        <v>62</v>
      </c>
      <c r="B3375" s="36">
        <v>0</v>
      </c>
      <c r="C3375" s="37">
        <v>0</v>
      </c>
      <c r="D3375" s="37">
        <v>0</v>
      </c>
      <c r="E3375" s="38">
        <v>0</v>
      </c>
      <c r="F3375" s="37">
        <v>1</v>
      </c>
      <c r="G3375" s="39">
        <v>1</v>
      </c>
      <c r="H3375" s="40">
        <v>1</v>
      </c>
      <c r="J3375" s="17">
        <v>42</v>
      </c>
      <c r="K3375" s="17" t="str">
        <f t="shared" si="101"/>
        <v>165-State Board of Accountancy</v>
      </c>
      <c r="L3375" s="18" t="str">
        <f t="shared" si="100"/>
        <v>165</v>
      </c>
      <c r="M3375" s="56" t="s">
        <v>63</v>
      </c>
      <c r="N3375" s="19"/>
    </row>
    <row r="3376" spans="1:14" ht="15" customHeight="1" x14ac:dyDescent="0.2">
      <c r="A3376" s="43"/>
      <c r="B3376" s="36"/>
      <c r="C3376" s="37"/>
      <c r="D3376" s="37"/>
      <c r="E3376" s="38"/>
      <c r="F3376" s="37"/>
      <c r="G3376" s="39"/>
      <c r="H3376" s="40"/>
      <c r="J3376" s="17">
        <v>43</v>
      </c>
      <c r="K3376" s="17" t="str">
        <f t="shared" si="101"/>
        <v>165-State Board of Accountancy</v>
      </c>
      <c r="L3376" s="18" t="str">
        <f t="shared" si="100"/>
        <v>165</v>
      </c>
      <c r="M3376" s="19"/>
      <c r="N3376" s="19"/>
    </row>
    <row r="3377" spans="1:14" x14ac:dyDescent="0.2">
      <c r="A3377" s="44" t="s">
        <v>64</v>
      </c>
      <c r="B3377" s="45">
        <v>341.01111417967815</v>
      </c>
      <c r="C3377" s="46">
        <v>0</v>
      </c>
      <c r="D3377" s="46">
        <v>0</v>
      </c>
      <c r="E3377" s="47">
        <v>-1</v>
      </c>
      <c r="F3377" s="46">
        <v>55</v>
      </c>
      <c r="G3377" s="48">
        <v>54</v>
      </c>
      <c r="H3377" s="49">
        <v>395.01111417967815</v>
      </c>
      <c r="J3377" s="17">
        <v>44</v>
      </c>
      <c r="K3377" s="17" t="str">
        <f t="shared" si="101"/>
        <v>165-State Board of Accountancy</v>
      </c>
      <c r="L3377" s="18" t="str">
        <f t="shared" si="100"/>
        <v>165</v>
      </c>
      <c r="M3377" s="19"/>
      <c r="N3377" s="19"/>
    </row>
    <row r="3378" spans="1:14" x14ac:dyDescent="0.2">
      <c r="A3378" s="57"/>
      <c r="B3378" s="39"/>
      <c r="C3378" s="51"/>
      <c r="D3378" s="51"/>
      <c r="E3378" s="52"/>
      <c r="F3378" s="51"/>
      <c r="G3378" s="39"/>
      <c r="H3378" s="53"/>
      <c r="J3378" s="17">
        <v>45</v>
      </c>
      <c r="K3378" s="17" t="str">
        <f t="shared" si="101"/>
        <v>165-State Board of Accountancy</v>
      </c>
      <c r="L3378" s="18" t="str">
        <f t="shared" si="100"/>
        <v>165</v>
      </c>
      <c r="M3378" s="19"/>
      <c r="N3378" s="19"/>
    </row>
    <row r="3379" spans="1:14" ht="15" x14ac:dyDescent="0.25">
      <c r="A3379" s="54" t="s">
        <v>65</v>
      </c>
      <c r="B3379" s="36">
        <v>6.4082058901480832E-2</v>
      </c>
      <c r="C3379" s="37">
        <v>0</v>
      </c>
      <c r="D3379" s="37">
        <v>0</v>
      </c>
      <c r="E3379" s="38">
        <v>0</v>
      </c>
      <c r="F3379" s="37">
        <v>0</v>
      </c>
      <c r="G3379" s="39">
        <v>0</v>
      </c>
      <c r="H3379" s="40">
        <v>6.4082058901480832E-2</v>
      </c>
      <c r="J3379" s="17">
        <v>46</v>
      </c>
      <c r="K3379" s="17" t="str">
        <f t="shared" si="101"/>
        <v>165-State Board of Accountancy</v>
      </c>
      <c r="L3379" s="18" t="str">
        <f t="shared" si="100"/>
        <v>165</v>
      </c>
      <c r="M3379" s="19"/>
      <c r="N3379" s="19"/>
    </row>
    <row r="3380" spans="1:14" ht="15" x14ac:dyDescent="0.25">
      <c r="A3380" s="54" t="s">
        <v>66</v>
      </c>
      <c r="B3380" s="36">
        <v>0</v>
      </c>
      <c r="C3380" s="37">
        <v>0</v>
      </c>
      <c r="D3380" s="37">
        <v>0</v>
      </c>
      <c r="E3380" s="38">
        <v>0</v>
      </c>
      <c r="F3380" s="37">
        <v>0</v>
      </c>
      <c r="G3380" s="39">
        <v>0</v>
      </c>
      <c r="H3380" s="40">
        <v>0</v>
      </c>
      <c r="J3380" s="17">
        <v>47</v>
      </c>
      <c r="K3380" s="17" t="str">
        <f t="shared" si="101"/>
        <v>165-State Board of Accountancy</v>
      </c>
      <c r="L3380" s="18" t="str">
        <f t="shared" si="100"/>
        <v>165</v>
      </c>
      <c r="M3380" s="19"/>
      <c r="N3380" s="19"/>
    </row>
    <row r="3381" spans="1:14" ht="15" x14ac:dyDescent="0.25">
      <c r="A3381" s="54" t="s">
        <v>67</v>
      </c>
      <c r="B3381" s="36">
        <v>0</v>
      </c>
      <c r="C3381" s="37">
        <v>0</v>
      </c>
      <c r="D3381" s="37">
        <v>0</v>
      </c>
      <c r="E3381" s="38">
        <v>0</v>
      </c>
      <c r="F3381" s="37">
        <v>0</v>
      </c>
      <c r="G3381" s="39">
        <v>0</v>
      </c>
      <c r="H3381" s="40">
        <v>0</v>
      </c>
      <c r="J3381" s="17">
        <v>48</v>
      </c>
      <c r="K3381" s="17" t="str">
        <f t="shared" si="101"/>
        <v>165-State Board of Accountancy</v>
      </c>
      <c r="L3381" s="18" t="str">
        <f t="shared" si="100"/>
        <v>165</v>
      </c>
      <c r="M3381" s="19"/>
      <c r="N3381" s="19"/>
    </row>
    <row r="3382" spans="1:14" ht="15" x14ac:dyDescent="0.25">
      <c r="A3382" s="54" t="s">
        <v>68</v>
      </c>
      <c r="B3382" s="36">
        <v>0.15577275503970678</v>
      </c>
      <c r="C3382" s="37">
        <v>0</v>
      </c>
      <c r="D3382" s="37">
        <v>0</v>
      </c>
      <c r="E3382" s="38">
        <v>0</v>
      </c>
      <c r="F3382" s="37">
        <v>0</v>
      </c>
      <c r="G3382" s="39">
        <v>0</v>
      </c>
      <c r="H3382" s="40">
        <v>0.15577275503970678</v>
      </c>
      <c r="J3382" s="17">
        <v>49</v>
      </c>
      <c r="K3382" s="17" t="str">
        <f t="shared" si="101"/>
        <v>165-State Board of Accountancy</v>
      </c>
      <c r="L3382" s="18" t="str">
        <f t="shared" si="100"/>
        <v>165</v>
      </c>
      <c r="M3382" s="19"/>
      <c r="N3382" s="19"/>
    </row>
    <row r="3383" spans="1:14" ht="15" x14ac:dyDescent="0.25">
      <c r="A3383" s="54" t="s">
        <v>69</v>
      </c>
      <c r="B3383" s="36">
        <v>0</v>
      </c>
      <c r="C3383" s="37">
        <v>0</v>
      </c>
      <c r="D3383" s="37">
        <v>0</v>
      </c>
      <c r="E3383" s="38">
        <v>0</v>
      </c>
      <c r="F3383" s="37">
        <v>0</v>
      </c>
      <c r="G3383" s="39">
        <v>0</v>
      </c>
      <c r="H3383" s="40">
        <v>0</v>
      </c>
      <c r="J3383" s="17">
        <v>50</v>
      </c>
      <c r="K3383" s="17" t="str">
        <f t="shared" si="101"/>
        <v>165-State Board of Accountancy</v>
      </c>
      <c r="L3383" s="18" t="str">
        <f t="shared" si="100"/>
        <v>165</v>
      </c>
      <c r="M3383" s="19"/>
      <c r="N3383" s="19"/>
    </row>
    <row r="3384" spans="1:14" ht="15" x14ac:dyDescent="0.25">
      <c r="A3384" s="54" t="s">
        <v>70</v>
      </c>
      <c r="B3384" s="36">
        <v>0.8760152982258661</v>
      </c>
      <c r="C3384" s="37">
        <v>0</v>
      </c>
      <c r="D3384" s="37">
        <v>0</v>
      </c>
      <c r="E3384" s="38">
        <v>0</v>
      </c>
      <c r="F3384" s="37">
        <v>0</v>
      </c>
      <c r="G3384" s="39">
        <v>0</v>
      </c>
      <c r="H3384" s="40">
        <v>0.8760152982258661</v>
      </c>
      <c r="J3384" s="17">
        <v>51</v>
      </c>
      <c r="K3384" s="17" t="str">
        <f t="shared" si="101"/>
        <v>165-State Board of Accountancy</v>
      </c>
      <c r="L3384" s="18" t="str">
        <f t="shared" si="100"/>
        <v>165</v>
      </c>
      <c r="M3384" s="19"/>
      <c r="N3384" s="19"/>
    </row>
    <row r="3385" spans="1:14" ht="15" x14ac:dyDescent="0.25">
      <c r="A3385" s="54" t="s">
        <v>71</v>
      </c>
      <c r="B3385" s="36">
        <v>1.4375E-15</v>
      </c>
      <c r="C3385" s="37">
        <v>0</v>
      </c>
      <c r="D3385" s="37">
        <v>0</v>
      </c>
      <c r="E3385" s="38">
        <v>0</v>
      </c>
      <c r="F3385" s="37">
        <v>0</v>
      </c>
      <c r="G3385" s="39">
        <v>0</v>
      </c>
      <c r="H3385" s="40">
        <v>1.4375E-15</v>
      </c>
      <c r="J3385" s="17">
        <v>52</v>
      </c>
      <c r="K3385" s="17" t="str">
        <f t="shared" si="101"/>
        <v>165-State Board of Accountancy</v>
      </c>
      <c r="L3385" s="18" t="str">
        <f t="shared" si="100"/>
        <v>165</v>
      </c>
      <c r="M3385" s="19"/>
      <c r="N3385" s="19"/>
    </row>
    <row r="3386" spans="1:14" ht="15" x14ac:dyDescent="0.25">
      <c r="A3386" s="54" t="s">
        <v>72</v>
      </c>
      <c r="B3386" s="36">
        <v>0.17470983506414173</v>
      </c>
      <c r="C3386" s="37">
        <v>0</v>
      </c>
      <c r="D3386" s="37">
        <v>0</v>
      </c>
      <c r="E3386" s="38">
        <v>0</v>
      </c>
      <c r="F3386" s="37">
        <v>0</v>
      </c>
      <c r="G3386" s="39">
        <v>0</v>
      </c>
      <c r="H3386" s="40">
        <v>0.17470983506414173</v>
      </c>
      <c r="J3386" s="17">
        <v>53</v>
      </c>
      <c r="K3386" s="17" t="str">
        <f t="shared" si="101"/>
        <v>165-State Board of Accountancy</v>
      </c>
      <c r="L3386" s="18" t="str">
        <f t="shared" si="100"/>
        <v>165</v>
      </c>
      <c r="M3386" s="19"/>
      <c r="N3386" s="19"/>
    </row>
    <row r="3387" spans="1:14" ht="15" x14ac:dyDescent="0.25">
      <c r="A3387" s="54" t="s">
        <v>73</v>
      </c>
      <c r="B3387" s="36">
        <v>1.2511304699355481</v>
      </c>
      <c r="C3387" s="37">
        <v>0</v>
      </c>
      <c r="D3387" s="37">
        <v>0</v>
      </c>
      <c r="E3387" s="38">
        <v>0</v>
      </c>
      <c r="F3387" s="37">
        <v>0</v>
      </c>
      <c r="G3387" s="39">
        <v>0</v>
      </c>
      <c r="H3387" s="40">
        <v>1.2511304699355481</v>
      </c>
      <c r="J3387" s="17">
        <v>54</v>
      </c>
      <c r="K3387" s="17" t="str">
        <f t="shared" si="101"/>
        <v>165-State Board of Accountancy</v>
      </c>
      <c r="L3387" s="18" t="str">
        <f t="shared" si="100"/>
        <v>165</v>
      </c>
      <c r="M3387" s="19"/>
      <c r="N3387" s="19"/>
    </row>
    <row r="3388" spans="1:14" ht="15" x14ac:dyDescent="0.25">
      <c r="A3388" s="54" t="s">
        <v>74</v>
      </c>
      <c r="B3388" s="36">
        <v>3.1313378130726943</v>
      </c>
      <c r="C3388" s="37">
        <v>0</v>
      </c>
      <c r="D3388" s="37">
        <v>0</v>
      </c>
      <c r="E3388" s="38">
        <v>0</v>
      </c>
      <c r="F3388" s="37">
        <v>0</v>
      </c>
      <c r="G3388" s="39">
        <v>0</v>
      </c>
      <c r="H3388" s="40">
        <v>3.1313378130726943</v>
      </c>
      <c r="J3388" s="17">
        <v>55</v>
      </c>
      <c r="K3388" s="17" t="str">
        <f t="shared" si="101"/>
        <v>165-State Board of Accountancy</v>
      </c>
      <c r="L3388" s="18" t="str">
        <f t="shared" si="100"/>
        <v>165</v>
      </c>
      <c r="M3388" s="19"/>
      <c r="N3388" s="19"/>
    </row>
    <row r="3389" spans="1:14" ht="15" x14ac:dyDescent="0.25">
      <c r="A3389" s="54" t="s">
        <v>75</v>
      </c>
      <c r="B3389" s="36">
        <v>3.5182531484716395</v>
      </c>
      <c r="C3389" s="37">
        <v>0</v>
      </c>
      <c r="D3389" s="37">
        <v>0</v>
      </c>
      <c r="E3389" s="38">
        <v>1</v>
      </c>
      <c r="F3389" s="37">
        <v>1</v>
      </c>
      <c r="G3389" s="39">
        <v>2</v>
      </c>
      <c r="H3389" s="40">
        <v>5.5182531484716399</v>
      </c>
      <c r="J3389" s="17">
        <v>56</v>
      </c>
      <c r="K3389" s="17" t="str">
        <f t="shared" si="101"/>
        <v>165-State Board of Accountancy</v>
      </c>
      <c r="L3389" s="18" t="str">
        <f t="shared" si="100"/>
        <v>165</v>
      </c>
      <c r="M3389" s="19"/>
      <c r="N3389" s="19"/>
    </row>
    <row r="3390" spans="1:14" ht="15" customHeight="1" x14ac:dyDescent="0.25">
      <c r="A3390" s="54" t="s">
        <v>76</v>
      </c>
      <c r="B3390" s="36">
        <v>2.0846266949844794</v>
      </c>
      <c r="C3390" s="37">
        <v>0</v>
      </c>
      <c r="D3390" s="37">
        <v>0</v>
      </c>
      <c r="E3390" s="38">
        <v>0</v>
      </c>
      <c r="F3390" s="37">
        <v>0</v>
      </c>
      <c r="G3390" s="39">
        <v>0</v>
      </c>
      <c r="H3390" s="40">
        <v>2.0846266949844794</v>
      </c>
      <c r="J3390" s="17">
        <v>57</v>
      </c>
      <c r="K3390" s="17" t="str">
        <f t="shared" si="101"/>
        <v>165-State Board of Accountancy</v>
      </c>
      <c r="L3390" s="18" t="str">
        <f t="shared" ref="L3390:L3471" si="102">LEFT(K3390,3)</f>
        <v>165</v>
      </c>
      <c r="M3390" s="19"/>
      <c r="N3390" s="19"/>
    </row>
    <row r="3391" spans="1:14" ht="15" x14ac:dyDescent="0.25">
      <c r="A3391" s="54" t="s">
        <v>77</v>
      </c>
      <c r="B3391" s="36">
        <v>2.0205015859464894</v>
      </c>
      <c r="C3391" s="37">
        <v>0</v>
      </c>
      <c r="D3391" s="37">
        <v>0</v>
      </c>
      <c r="E3391" s="38">
        <v>0</v>
      </c>
      <c r="F3391" s="37">
        <v>0</v>
      </c>
      <c r="G3391" s="39">
        <v>0</v>
      </c>
      <c r="H3391" s="40">
        <v>2.0205015859464894</v>
      </c>
      <c r="J3391" s="17">
        <v>58</v>
      </c>
      <c r="K3391" s="17" t="str">
        <f t="shared" si="101"/>
        <v>165-State Board of Accountancy</v>
      </c>
      <c r="L3391" s="18" t="str">
        <f t="shared" si="102"/>
        <v>165</v>
      </c>
      <c r="M3391" s="19"/>
      <c r="N3391" s="19"/>
    </row>
    <row r="3392" spans="1:14" ht="15" x14ac:dyDescent="0.25">
      <c r="A3392" s="54" t="s">
        <v>78</v>
      </c>
      <c r="B3392" s="36">
        <v>123.26587739044282</v>
      </c>
      <c r="C3392" s="37">
        <v>0</v>
      </c>
      <c r="D3392" s="37">
        <v>-1</v>
      </c>
      <c r="E3392" s="38">
        <v>0</v>
      </c>
      <c r="F3392" s="37">
        <v>0</v>
      </c>
      <c r="G3392" s="39">
        <v>-1</v>
      </c>
      <c r="H3392" s="40">
        <v>122.26587739044282</v>
      </c>
      <c r="J3392" s="17">
        <v>59</v>
      </c>
      <c r="K3392" s="17" t="str">
        <f t="shared" si="101"/>
        <v>165-State Board of Accountancy</v>
      </c>
      <c r="L3392" s="18" t="str">
        <f t="shared" si="102"/>
        <v>165</v>
      </c>
      <c r="M3392" s="19"/>
      <c r="N3392" s="19"/>
    </row>
    <row r="3393" spans="1:14" ht="15" x14ac:dyDescent="0.25">
      <c r="A3393" s="54" t="s">
        <v>79</v>
      </c>
      <c r="B3393" s="36">
        <v>56.580557443915701</v>
      </c>
      <c r="C3393" s="37">
        <v>1</v>
      </c>
      <c r="D3393" s="37">
        <v>1</v>
      </c>
      <c r="E3393" s="38">
        <v>0</v>
      </c>
      <c r="F3393" s="37">
        <v>0</v>
      </c>
      <c r="G3393" s="39">
        <v>2</v>
      </c>
      <c r="H3393" s="40">
        <v>58.580557443915701</v>
      </c>
      <c r="J3393" s="17">
        <v>60</v>
      </c>
      <c r="K3393" s="17" t="str">
        <f t="shared" si="101"/>
        <v>165-State Board of Accountancy</v>
      </c>
      <c r="L3393" s="18" t="str">
        <f t="shared" si="102"/>
        <v>165</v>
      </c>
      <c r="M3393" s="19"/>
      <c r="N3393" s="19"/>
    </row>
    <row r="3394" spans="1:14" ht="15" customHeight="1" x14ac:dyDescent="0.25">
      <c r="A3394" s="54"/>
      <c r="B3394" s="36"/>
      <c r="C3394" s="37"/>
      <c r="D3394" s="37"/>
      <c r="E3394" s="38"/>
      <c r="F3394" s="37"/>
      <c r="G3394" s="39"/>
      <c r="H3394" s="40"/>
      <c r="J3394" s="17">
        <v>61</v>
      </c>
      <c r="K3394" s="17" t="str">
        <f t="shared" si="101"/>
        <v>165-State Board of Accountancy</v>
      </c>
      <c r="L3394" s="18" t="str">
        <f t="shared" si="102"/>
        <v>165</v>
      </c>
      <c r="M3394" s="19"/>
      <c r="N3394" s="19"/>
    </row>
    <row r="3395" spans="1:14" x14ac:dyDescent="0.2">
      <c r="A3395" s="44" t="s">
        <v>80</v>
      </c>
      <c r="B3395" s="45">
        <v>193.12286449400057</v>
      </c>
      <c r="C3395" s="46">
        <v>1</v>
      </c>
      <c r="D3395" s="46">
        <v>0</v>
      </c>
      <c r="E3395" s="47">
        <v>1</v>
      </c>
      <c r="F3395" s="46">
        <v>1</v>
      </c>
      <c r="G3395" s="48">
        <v>3</v>
      </c>
      <c r="H3395" s="49">
        <v>196.12286449400057</v>
      </c>
      <c r="J3395" s="17">
        <v>62</v>
      </c>
      <c r="K3395" s="17" t="str">
        <f t="shared" si="101"/>
        <v>165-State Board of Accountancy</v>
      </c>
      <c r="L3395" s="18" t="str">
        <f t="shared" si="102"/>
        <v>165</v>
      </c>
      <c r="M3395" s="19"/>
      <c r="N3395" s="19"/>
    </row>
    <row r="3396" spans="1:14" ht="15" x14ac:dyDescent="0.25">
      <c r="A3396" s="54"/>
      <c r="B3396" s="36"/>
      <c r="C3396" s="37"/>
      <c r="D3396" s="37"/>
      <c r="E3396" s="38"/>
      <c r="F3396" s="37"/>
      <c r="G3396" s="39"/>
      <c r="H3396" s="40"/>
      <c r="J3396" s="17">
        <v>63</v>
      </c>
      <c r="K3396" s="17" t="str">
        <f t="shared" si="101"/>
        <v>165-State Board of Accountancy</v>
      </c>
      <c r="L3396" s="18" t="str">
        <f t="shared" si="102"/>
        <v>165</v>
      </c>
      <c r="M3396" s="19"/>
      <c r="N3396" s="19"/>
    </row>
    <row r="3397" spans="1:14" ht="15" x14ac:dyDescent="0.25">
      <c r="A3397" s="54" t="s">
        <v>81</v>
      </c>
      <c r="B3397" s="36">
        <v>2.6687089883472535</v>
      </c>
      <c r="C3397" s="37">
        <v>0</v>
      </c>
      <c r="D3397" s="37">
        <v>0</v>
      </c>
      <c r="E3397" s="38">
        <v>0</v>
      </c>
      <c r="F3397" s="37">
        <v>0</v>
      </c>
      <c r="G3397" s="39">
        <v>0</v>
      </c>
      <c r="H3397" s="40">
        <v>2.6687089883472535</v>
      </c>
      <c r="J3397" s="17">
        <v>64</v>
      </c>
      <c r="K3397" s="17" t="str">
        <f t="shared" si="101"/>
        <v>165-State Board of Accountancy</v>
      </c>
      <c r="L3397" s="18" t="str">
        <f t="shared" si="102"/>
        <v>165</v>
      </c>
      <c r="M3397" s="19"/>
      <c r="N3397" s="19"/>
    </row>
    <row r="3398" spans="1:14" x14ac:dyDescent="0.2">
      <c r="A3398" s="44" t="s">
        <v>82</v>
      </c>
      <c r="B3398" s="45">
        <v>2.6687089883472535</v>
      </c>
      <c r="C3398" s="46">
        <v>0</v>
      </c>
      <c r="D3398" s="46">
        <v>0</v>
      </c>
      <c r="E3398" s="47">
        <v>0</v>
      </c>
      <c r="F3398" s="46">
        <v>0</v>
      </c>
      <c r="G3398" s="48">
        <v>0</v>
      </c>
      <c r="H3398" s="49">
        <v>2.6687089883472535</v>
      </c>
      <c r="J3398" s="17">
        <v>65</v>
      </c>
      <c r="K3398" s="17" t="str">
        <f t="shared" si="101"/>
        <v>165-State Board of Accountancy</v>
      </c>
      <c r="L3398" s="18" t="str">
        <f t="shared" si="102"/>
        <v>165</v>
      </c>
      <c r="M3398" s="19"/>
      <c r="N3398" s="19"/>
    </row>
    <row r="3399" spans="1:14" ht="15" x14ac:dyDescent="0.25">
      <c r="A3399" s="54"/>
      <c r="B3399" s="54"/>
      <c r="C3399" s="54"/>
      <c r="D3399" s="54"/>
      <c r="E3399" s="54"/>
      <c r="F3399" s="54"/>
      <c r="G3399" s="54"/>
      <c r="H3399" s="54"/>
      <c r="J3399" s="17">
        <v>66</v>
      </c>
      <c r="K3399" s="17" t="str">
        <f t="shared" si="101"/>
        <v>165-State Board of Accountancy</v>
      </c>
      <c r="L3399" s="18" t="str">
        <f t="shared" si="102"/>
        <v>165</v>
      </c>
      <c r="M3399" s="19"/>
      <c r="N3399" s="19"/>
    </row>
    <row r="3400" spans="1:14" x14ac:dyDescent="0.2">
      <c r="A3400" s="58"/>
      <c r="B3400" s="39"/>
      <c r="C3400" s="51"/>
      <c r="D3400" s="51"/>
      <c r="E3400" s="52"/>
      <c r="F3400" s="51"/>
      <c r="G3400" s="39"/>
      <c r="H3400" s="53"/>
      <c r="J3400" s="17">
        <v>67</v>
      </c>
      <c r="K3400" s="17" t="str">
        <f t="shared" si="101"/>
        <v>165-State Board of Accountancy</v>
      </c>
      <c r="L3400" s="18" t="str">
        <f t="shared" si="102"/>
        <v>165</v>
      </c>
      <c r="M3400" s="19"/>
      <c r="N3400" s="19"/>
    </row>
    <row r="3401" spans="1:14" x14ac:dyDescent="0.2">
      <c r="A3401" s="59" t="s">
        <v>83</v>
      </c>
      <c r="B3401" s="60">
        <v>754.00285531512247</v>
      </c>
      <c r="C3401" s="61">
        <v>-1</v>
      </c>
      <c r="D3401" s="61">
        <v>1</v>
      </c>
      <c r="E3401" s="62">
        <v>-2</v>
      </c>
      <c r="F3401" s="61">
        <v>71</v>
      </c>
      <c r="G3401" s="60">
        <v>69</v>
      </c>
      <c r="H3401" s="63">
        <v>823.00285531512247</v>
      </c>
      <c r="J3401" s="17">
        <v>68</v>
      </c>
      <c r="K3401" s="17" t="str">
        <f t="shared" si="101"/>
        <v>165-State Board of Accountancy</v>
      </c>
      <c r="L3401" s="18" t="str">
        <f t="shared" si="102"/>
        <v>165</v>
      </c>
      <c r="M3401" s="19"/>
      <c r="N3401" s="19"/>
    </row>
    <row r="3402" spans="1:14" ht="15" customHeight="1" x14ac:dyDescent="0.2">
      <c r="A3402" s="64"/>
      <c r="B3402" s="65"/>
      <c r="C3402" s="65"/>
      <c r="D3402" s="65"/>
      <c r="E3402" s="65"/>
      <c r="F3402" s="65"/>
      <c r="G3402" s="65"/>
      <c r="H3402" s="65"/>
      <c r="J3402" s="17">
        <v>1</v>
      </c>
      <c r="K3402" s="17" t="str">
        <f>IF(J3402=7,A2952,IF(J3402&gt;7,K3392,""))</f>
        <v/>
      </c>
      <c r="L3402" s="18" t="str">
        <f t="shared" si="102"/>
        <v/>
      </c>
      <c r="M3402" s="19"/>
      <c r="N3402" s="19"/>
    </row>
    <row r="3403" spans="1:14" x14ac:dyDescent="0.2">
      <c r="A3403" s="64"/>
      <c r="B3403" s="65"/>
      <c r="C3403" s="65"/>
      <c r="D3403" s="65"/>
      <c r="E3403" s="65"/>
      <c r="F3403" s="65"/>
      <c r="G3403" s="65"/>
      <c r="H3403" s="65"/>
      <c r="J3403" s="17">
        <v>2</v>
      </c>
      <c r="K3403" s="17" t="str">
        <f>IF(J3403=7,A2953,IF(J3403&gt;7,K3402,""))</f>
        <v/>
      </c>
      <c r="L3403" s="18" t="str">
        <f t="shared" si="102"/>
        <v/>
      </c>
      <c r="M3403" s="19"/>
      <c r="N3403" s="19"/>
    </row>
    <row r="3404" spans="1:14" ht="15" x14ac:dyDescent="0.25">
      <c r="A3404"/>
      <c r="B3404"/>
      <c r="C3404"/>
      <c r="D3404"/>
      <c r="E3404"/>
      <c r="F3404"/>
      <c r="G3404"/>
      <c r="H3404"/>
      <c r="J3404" s="17">
        <v>3</v>
      </c>
      <c r="K3404" s="17" t="str">
        <f>IF(J3404=7,A2954,IF(J3404&gt;7,K3403,""))</f>
        <v/>
      </c>
      <c r="L3404" s="18" t="str">
        <f t="shared" si="102"/>
        <v/>
      </c>
      <c r="M3404" s="19"/>
      <c r="N3404" s="19"/>
    </row>
    <row r="3405" spans="1:14" ht="15" x14ac:dyDescent="0.25">
      <c r="A3405"/>
      <c r="B3405"/>
      <c r="C3405"/>
      <c r="D3405"/>
      <c r="E3405"/>
      <c r="F3405"/>
      <c r="G3405"/>
      <c r="H3405"/>
      <c r="J3405" s="17">
        <v>4</v>
      </c>
      <c r="K3405" s="17" t="str">
        <f>IF(J3405=7,A2955,IF(J3405&gt;7,K3404,""))</f>
        <v/>
      </c>
      <c r="L3405" s="18" t="str">
        <f t="shared" si="102"/>
        <v/>
      </c>
      <c r="M3405" s="19"/>
      <c r="N3405" s="19"/>
    </row>
    <row r="3406" spans="1:14" ht="15.75" x14ac:dyDescent="0.25">
      <c r="A3406" s="21" t="s">
        <v>7</v>
      </c>
      <c r="B3406" s="22"/>
      <c r="C3406" s="22"/>
      <c r="D3406" s="22"/>
      <c r="E3406" s="22"/>
      <c r="F3406" s="22"/>
      <c r="G3406" s="22"/>
      <c r="H3406" s="22"/>
      <c r="J3406" s="17">
        <v>5</v>
      </c>
      <c r="K3406" s="17" t="str">
        <f>IF(J3406=7,A2956,IF(J3406&gt;7,K3405,""))</f>
        <v/>
      </c>
      <c r="L3406" s="18" t="str">
        <f t="shared" si="102"/>
        <v/>
      </c>
      <c r="M3406" s="19"/>
      <c r="N3406" s="19"/>
    </row>
    <row r="3407" spans="1:14" ht="15" x14ac:dyDescent="0.25">
      <c r="A3407" s="23" t="s">
        <v>8</v>
      </c>
      <c r="B3407" s="24"/>
      <c r="C3407" s="24"/>
      <c r="D3407" s="24"/>
      <c r="E3407" s="24"/>
      <c r="F3407" s="24"/>
      <c r="G3407" s="24"/>
      <c r="H3407" s="24"/>
      <c r="J3407" s="17">
        <v>6</v>
      </c>
      <c r="K3407" s="17" t="str">
        <f>IF(J3407=7,A2957,IF(J3407&gt;7,K3406,""))</f>
        <v/>
      </c>
      <c r="L3407" s="18" t="str">
        <f t="shared" si="102"/>
        <v/>
      </c>
      <c r="M3407" s="19"/>
      <c r="N3407" s="19"/>
    </row>
    <row r="3408" spans="1:14" ht="15" x14ac:dyDescent="0.25">
      <c r="A3408" s="25" t="s">
        <v>133</v>
      </c>
      <c r="B3408" s="22"/>
      <c r="C3408" s="22"/>
      <c r="D3408" s="22"/>
      <c r="E3408" s="22"/>
      <c r="F3408" s="22"/>
      <c r="G3408" s="22"/>
      <c r="H3408" s="22"/>
      <c r="J3408" s="17">
        <v>7</v>
      </c>
      <c r="K3408" s="17" t="str">
        <f>IF(J3408=7,A3408,IF(J3408&gt;7,K3407,""))</f>
        <v>166-Bd of Reg Prof Eng &amp; Land Surveyors</v>
      </c>
      <c r="L3408" s="18" t="str">
        <f t="shared" si="102"/>
        <v>166</v>
      </c>
      <c r="M3408" s="19"/>
      <c r="N3408" s="19"/>
    </row>
    <row r="3409" spans="1:14" ht="15" x14ac:dyDescent="0.25">
      <c r="A3409" s="25"/>
      <c r="B3409" s="22"/>
      <c r="C3409" s="22"/>
      <c r="D3409" s="22"/>
      <c r="E3409" s="22"/>
      <c r="F3409" s="22"/>
      <c r="G3409" s="22"/>
      <c r="H3409" s="22"/>
      <c r="J3409" s="17">
        <v>8</v>
      </c>
      <c r="K3409" s="17" t="str">
        <f t="shared" ref="K3409:K3469" si="103">IF(J3409=7,A2959,IF(J3409&gt;7,K3408,""))</f>
        <v>166-Bd of Reg Prof Eng &amp; Land Surveyors</v>
      </c>
      <c r="L3409" s="18" t="str">
        <f t="shared" si="102"/>
        <v>166</v>
      </c>
      <c r="M3409" s="19"/>
      <c r="N3409" s="19"/>
    </row>
    <row r="3410" spans="1:14" ht="15" customHeight="1" x14ac:dyDescent="0.25">
      <c r="A3410" s="26"/>
      <c r="B3410" s="27"/>
      <c r="C3410" s="94" t="s">
        <v>10</v>
      </c>
      <c r="D3410" s="95"/>
      <c r="E3410" s="94" t="s">
        <v>11</v>
      </c>
      <c r="F3410" s="95"/>
      <c r="G3410" s="28"/>
      <c r="H3410" s="28"/>
      <c r="J3410" s="17">
        <v>9</v>
      </c>
      <c r="K3410" s="17" t="str">
        <f t="shared" si="103"/>
        <v>166-Bd of Reg Prof Eng &amp; Land Surveyors</v>
      </c>
      <c r="L3410" s="18" t="str">
        <f t="shared" si="102"/>
        <v>166</v>
      </c>
      <c r="M3410" s="19"/>
      <c r="N3410" s="19"/>
    </row>
    <row r="3411" spans="1:14" ht="24" x14ac:dyDescent="0.2">
      <c r="A3411" s="29" t="s">
        <v>12</v>
      </c>
      <c r="B3411" s="30" t="s">
        <v>13</v>
      </c>
      <c r="C3411" s="31" t="s">
        <v>14</v>
      </c>
      <c r="D3411" s="32" t="s">
        <v>15</v>
      </c>
      <c r="E3411" s="31" t="s">
        <v>14</v>
      </c>
      <c r="F3411" s="32" t="s">
        <v>15</v>
      </c>
      <c r="G3411" s="33" t="s">
        <v>16</v>
      </c>
      <c r="H3411" s="33" t="s">
        <v>17</v>
      </c>
      <c r="J3411" s="17">
        <v>10</v>
      </c>
      <c r="K3411" s="17" t="str">
        <f t="shared" si="103"/>
        <v>166-Bd of Reg Prof Eng &amp; Land Surveyors</v>
      </c>
      <c r="L3411" s="18" t="str">
        <f t="shared" si="102"/>
        <v>166</v>
      </c>
      <c r="M3411" s="19"/>
      <c r="N3411" s="19"/>
    </row>
    <row r="3412" spans="1:14" ht="15" x14ac:dyDescent="0.25">
      <c r="A3412" s="35" t="s">
        <v>20</v>
      </c>
      <c r="B3412" s="36">
        <v>5.4617333910314159</v>
      </c>
      <c r="C3412" s="37">
        <v>0</v>
      </c>
      <c r="D3412" s="37">
        <v>0</v>
      </c>
      <c r="E3412" s="38">
        <v>0</v>
      </c>
      <c r="F3412" s="37">
        <v>0</v>
      </c>
      <c r="G3412" s="39">
        <v>0</v>
      </c>
      <c r="H3412" s="40">
        <v>5.4617333910314159</v>
      </c>
      <c r="J3412" s="17">
        <v>11</v>
      </c>
      <c r="K3412" s="17" t="str">
        <f t="shared" si="103"/>
        <v>166-Bd of Reg Prof Eng &amp; Land Surveyors</v>
      </c>
      <c r="L3412" s="18" t="str">
        <f t="shared" si="102"/>
        <v>166</v>
      </c>
      <c r="M3412" s="19" t="s">
        <v>21</v>
      </c>
      <c r="N3412" s="19"/>
    </row>
    <row r="3413" spans="1:14" ht="15" x14ac:dyDescent="0.25">
      <c r="A3413" s="42" t="s">
        <v>22</v>
      </c>
      <c r="B3413" s="36">
        <v>1.2261990804398502</v>
      </c>
      <c r="C3413" s="37">
        <v>0</v>
      </c>
      <c r="D3413" s="37">
        <v>0</v>
      </c>
      <c r="E3413" s="38">
        <v>0</v>
      </c>
      <c r="F3413" s="37">
        <v>0</v>
      </c>
      <c r="G3413" s="39">
        <v>0</v>
      </c>
      <c r="H3413" s="40">
        <v>1.2261990804398502</v>
      </c>
      <c r="J3413" s="17">
        <v>12</v>
      </c>
      <c r="K3413" s="17" t="str">
        <f t="shared" si="103"/>
        <v>166-Bd of Reg Prof Eng &amp; Land Surveyors</v>
      </c>
      <c r="L3413" s="18" t="str">
        <f t="shared" si="102"/>
        <v>166</v>
      </c>
      <c r="M3413" s="19"/>
      <c r="N3413" s="19"/>
    </row>
    <row r="3414" spans="1:14" ht="15" x14ac:dyDescent="0.25">
      <c r="A3414" s="42" t="s">
        <v>23</v>
      </c>
      <c r="B3414" s="36">
        <v>28.471653496524272</v>
      </c>
      <c r="C3414" s="37">
        <v>-2</v>
      </c>
      <c r="D3414" s="37">
        <v>1</v>
      </c>
      <c r="E3414" s="38">
        <v>0</v>
      </c>
      <c r="F3414" s="37">
        <v>0</v>
      </c>
      <c r="G3414" s="39">
        <v>-1</v>
      </c>
      <c r="H3414" s="40">
        <v>27.471653496524272</v>
      </c>
      <c r="J3414" s="17">
        <v>13</v>
      </c>
      <c r="K3414" s="17" t="str">
        <f t="shared" si="103"/>
        <v>166-Bd of Reg Prof Eng &amp; Land Surveyors</v>
      </c>
      <c r="L3414" s="18" t="str">
        <f t="shared" si="102"/>
        <v>166</v>
      </c>
      <c r="M3414" s="19"/>
      <c r="N3414" s="19"/>
    </row>
    <row r="3415" spans="1:14" ht="15" x14ac:dyDescent="0.25">
      <c r="A3415" s="42" t="s">
        <v>24</v>
      </c>
      <c r="B3415" s="36">
        <v>357.73029065000003</v>
      </c>
      <c r="C3415" s="37">
        <v>0</v>
      </c>
      <c r="D3415" s="37">
        <v>0</v>
      </c>
      <c r="E3415" s="38">
        <v>0</v>
      </c>
      <c r="F3415" s="37">
        <v>2</v>
      </c>
      <c r="G3415" s="39">
        <v>2</v>
      </c>
      <c r="H3415" s="40">
        <v>359.73029065000003</v>
      </c>
      <c r="J3415" s="17">
        <v>14</v>
      </c>
      <c r="K3415" s="17" t="str">
        <f t="shared" si="103"/>
        <v>166-Bd of Reg Prof Eng &amp; Land Surveyors</v>
      </c>
      <c r="L3415" s="18" t="str">
        <f t="shared" si="102"/>
        <v>166</v>
      </c>
      <c r="M3415" s="19"/>
      <c r="N3415" s="19"/>
    </row>
    <row r="3416" spans="1:14" ht="15" x14ac:dyDescent="0.25">
      <c r="A3416" s="42" t="s">
        <v>25</v>
      </c>
      <c r="B3416" s="36">
        <v>0</v>
      </c>
      <c r="C3416" s="37">
        <v>0</v>
      </c>
      <c r="D3416" s="37">
        <v>0</v>
      </c>
      <c r="E3416" s="38">
        <v>0</v>
      </c>
      <c r="F3416" s="37">
        <v>0</v>
      </c>
      <c r="G3416" s="39">
        <v>0</v>
      </c>
      <c r="H3416" s="40">
        <v>0</v>
      </c>
      <c r="J3416" s="17">
        <v>15</v>
      </c>
      <c r="K3416" s="17" t="str">
        <f t="shared" si="103"/>
        <v>166-Bd of Reg Prof Eng &amp; Land Surveyors</v>
      </c>
      <c r="L3416" s="18" t="str">
        <f t="shared" si="102"/>
        <v>166</v>
      </c>
      <c r="M3416" s="19"/>
      <c r="N3416" s="19"/>
    </row>
    <row r="3417" spans="1:14" ht="15" x14ac:dyDescent="0.25">
      <c r="A3417" s="42" t="s">
        <v>26</v>
      </c>
      <c r="B3417" s="36">
        <v>0</v>
      </c>
      <c r="C3417" s="37">
        <v>4</v>
      </c>
      <c r="D3417" s="37">
        <v>3</v>
      </c>
      <c r="E3417" s="38">
        <v>0</v>
      </c>
      <c r="F3417" s="37">
        <v>0</v>
      </c>
      <c r="G3417" s="39">
        <v>7</v>
      </c>
      <c r="H3417" s="40">
        <v>7</v>
      </c>
      <c r="J3417" s="17">
        <v>16</v>
      </c>
      <c r="K3417" s="17" t="str">
        <f t="shared" si="103"/>
        <v>166-Bd of Reg Prof Eng &amp; Land Surveyors</v>
      </c>
      <c r="L3417" s="18" t="str">
        <f t="shared" si="102"/>
        <v>166</v>
      </c>
      <c r="M3417" s="19"/>
      <c r="N3417" s="19"/>
    </row>
    <row r="3418" spans="1:14" ht="15" x14ac:dyDescent="0.25">
      <c r="A3418" s="42" t="s">
        <v>27</v>
      </c>
      <c r="B3418" s="36">
        <v>2.0363682494967299</v>
      </c>
      <c r="C3418" s="37">
        <v>0</v>
      </c>
      <c r="D3418" s="37">
        <v>0</v>
      </c>
      <c r="E3418" s="38">
        <v>0</v>
      </c>
      <c r="F3418" s="37">
        <v>0</v>
      </c>
      <c r="G3418" s="39">
        <v>0</v>
      </c>
      <c r="H3418" s="40">
        <v>2.0363682494967299</v>
      </c>
      <c r="J3418" s="17">
        <v>17</v>
      </c>
      <c r="K3418" s="17" t="str">
        <f t="shared" si="103"/>
        <v>166-Bd of Reg Prof Eng &amp; Land Surveyors</v>
      </c>
      <c r="L3418" s="18" t="str">
        <f t="shared" si="102"/>
        <v>166</v>
      </c>
      <c r="M3418" s="19"/>
      <c r="N3418" s="19"/>
    </row>
    <row r="3419" spans="1:14" x14ac:dyDescent="0.2">
      <c r="A3419" s="43"/>
      <c r="B3419" s="36"/>
      <c r="C3419" s="37"/>
      <c r="D3419" s="37"/>
      <c r="E3419" s="38"/>
      <c r="F3419" s="37"/>
      <c r="G3419" s="39"/>
      <c r="H3419" s="40"/>
      <c r="J3419" s="17">
        <v>18</v>
      </c>
      <c r="K3419" s="17" t="str">
        <f t="shared" si="103"/>
        <v>166-Bd of Reg Prof Eng &amp; Land Surveyors</v>
      </c>
      <c r="L3419" s="18" t="str">
        <f t="shared" si="102"/>
        <v>166</v>
      </c>
      <c r="M3419" s="19"/>
      <c r="N3419" s="19"/>
    </row>
    <row r="3420" spans="1:14" x14ac:dyDescent="0.2">
      <c r="A3420" s="44"/>
      <c r="B3420" s="45">
        <v>394.9262448674923</v>
      </c>
      <c r="C3420" s="46">
        <v>2</v>
      </c>
      <c r="D3420" s="46">
        <v>4</v>
      </c>
      <c r="E3420" s="47">
        <v>0</v>
      </c>
      <c r="F3420" s="46">
        <v>2</v>
      </c>
      <c r="G3420" s="48">
        <v>8</v>
      </c>
      <c r="H3420" s="49">
        <v>402.9262448674923</v>
      </c>
      <c r="J3420" s="17">
        <v>19</v>
      </c>
      <c r="K3420" s="17" t="str">
        <f t="shared" si="103"/>
        <v>166-Bd of Reg Prof Eng &amp; Land Surveyors</v>
      </c>
      <c r="L3420" s="18" t="str">
        <f t="shared" si="102"/>
        <v>166</v>
      </c>
      <c r="M3420" s="19"/>
      <c r="N3420" s="19"/>
    </row>
    <row r="3421" spans="1:14" x14ac:dyDescent="0.2">
      <c r="A3421" s="50"/>
      <c r="B3421" s="39"/>
      <c r="C3421" s="51"/>
      <c r="D3421" s="51"/>
      <c r="E3421" s="52"/>
      <c r="F3421" s="51"/>
      <c r="G3421" s="39"/>
      <c r="H3421" s="53"/>
      <c r="J3421" s="17">
        <v>20</v>
      </c>
      <c r="K3421" s="17" t="str">
        <f t="shared" si="103"/>
        <v>166-Bd of Reg Prof Eng &amp; Land Surveyors</v>
      </c>
      <c r="L3421" s="18" t="str">
        <f t="shared" si="102"/>
        <v>166</v>
      </c>
      <c r="M3421" s="19"/>
      <c r="N3421" s="19"/>
    </row>
    <row r="3422" spans="1:14" ht="15" x14ac:dyDescent="0.25">
      <c r="A3422" s="42" t="s">
        <v>28</v>
      </c>
      <c r="B3422" s="36">
        <v>4.02189420006225</v>
      </c>
      <c r="C3422" s="37">
        <v>0</v>
      </c>
      <c r="D3422" s="37">
        <v>0</v>
      </c>
      <c r="E3422" s="38">
        <v>-5</v>
      </c>
      <c r="F3422" s="37">
        <v>5</v>
      </c>
      <c r="G3422" s="39">
        <v>0</v>
      </c>
      <c r="H3422" s="40">
        <v>4.02189420006225</v>
      </c>
      <c r="J3422" s="17">
        <v>21</v>
      </c>
      <c r="K3422" s="17" t="str">
        <f t="shared" si="103"/>
        <v>166-Bd of Reg Prof Eng &amp; Land Surveyors</v>
      </c>
      <c r="L3422" s="18" t="str">
        <f t="shared" si="102"/>
        <v>166</v>
      </c>
      <c r="M3422" s="19"/>
      <c r="N3422" s="19"/>
    </row>
    <row r="3423" spans="1:14" ht="15" x14ac:dyDescent="0.25">
      <c r="A3423" s="42" t="s">
        <v>29</v>
      </c>
      <c r="B3423" s="36">
        <v>7.8120817769280873</v>
      </c>
      <c r="C3423" s="37">
        <v>0</v>
      </c>
      <c r="D3423" s="37">
        <v>0</v>
      </c>
      <c r="E3423" s="38">
        <v>3</v>
      </c>
      <c r="F3423" s="37">
        <v>8</v>
      </c>
      <c r="G3423" s="39">
        <v>11</v>
      </c>
      <c r="H3423" s="40">
        <v>18.812081776928089</v>
      </c>
      <c r="J3423" s="17">
        <v>22</v>
      </c>
      <c r="K3423" s="17" t="str">
        <f t="shared" si="103"/>
        <v>166-Bd of Reg Prof Eng &amp; Land Surveyors</v>
      </c>
      <c r="L3423" s="18" t="str">
        <f t="shared" si="102"/>
        <v>166</v>
      </c>
      <c r="M3423" s="19"/>
      <c r="N3423" s="19"/>
    </row>
    <row r="3424" spans="1:14" ht="15" x14ac:dyDescent="0.25">
      <c r="A3424" s="42" t="s">
        <v>30</v>
      </c>
      <c r="B3424" s="36">
        <v>9.3099425676972078</v>
      </c>
      <c r="C3424" s="37">
        <v>0</v>
      </c>
      <c r="D3424" s="37">
        <v>0</v>
      </c>
      <c r="E3424" s="38">
        <v>0</v>
      </c>
      <c r="F3424" s="37">
        <v>0</v>
      </c>
      <c r="G3424" s="39">
        <v>0</v>
      </c>
      <c r="H3424" s="40">
        <v>9.3099425676972078</v>
      </c>
      <c r="J3424" s="17">
        <v>23</v>
      </c>
      <c r="K3424" s="17" t="str">
        <f t="shared" si="103"/>
        <v>166-Bd of Reg Prof Eng &amp; Land Surveyors</v>
      </c>
      <c r="L3424" s="18" t="str">
        <f t="shared" si="102"/>
        <v>166</v>
      </c>
      <c r="M3424" s="19"/>
      <c r="N3424" s="19"/>
    </row>
    <row r="3425" spans="1:14" ht="15" x14ac:dyDescent="0.25">
      <c r="A3425" s="54"/>
      <c r="B3425" s="36"/>
      <c r="C3425" s="37"/>
      <c r="D3425" s="37"/>
      <c r="E3425" s="38"/>
      <c r="F3425" s="37"/>
      <c r="G3425" s="39"/>
      <c r="H3425" s="40"/>
      <c r="J3425" s="17">
        <v>24</v>
      </c>
      <c r="K3425" s="17" t="str">
        <f t="shared" si="103"/>
        <v>166-Bd of Reg Prof Eng &amp; Land Surveyors</v>
      </c>
      <c r="L3425" s="18" t="str">
        <f t="shared" si="102"/>
        <v>166</v>
      </c>
      <c r="M3425" s="19"/>
      <c r="N3425" s="19"/>
    </row>
    <row r="3426" spans="1:14" ht="15" customHeight="1" x14ac:dyDescent="0.2">
      <c r="A3426" s="44" t="s">
        <v>31</v>
      </c>
      <c r="B3426" s="45">
        <v>21.143918544687544</v>
      </c>
      <c r="C3426" s="46">
        <v>0</v>
      </c>
      <c r="D3426" s="46">
        <v>0</v>
      </c>
      <c r="E3426" s="46">
        <v>-2</v>
      </c>
      <c r="F3426" s="46">
        <v>13</v>
      </c>
      <c r="G3426" s="46">
        <v>11</v>
      </c>
      <c r="H3426" s="49">
        <v>32.143918544687544</v>
      </c>
      <c r="J3426" s="17">
        <v>25</v>
      </c>
      <c r="K3426" s="17" t="str">
        <f t="shared" si="103"/>
        <v>166-Bd of Reg Prof Eng &amp; Land Surveyors</v>
      </c>
      <c r="L3426" s="18" t="str">
        <f t="shared" si="102"/>
        <v>166</v>
      </c>
      <c r="M3426" s="19"/>
      <c r="N3426" s="19"/>
    </row>
    <row r="3427" spans="1:14" ht="15" customHeight="1" x14ac:dyDescent="0.25">
      <c r="A3427" s="54"/>
      <c r="B3427" s="36"/>
      <c r="C3427" s="37"/>
      <c r="D3427" s="37"/>
      <c r="E3427" s="38"/>
      <c r="F3427" s="37"/>
      <c r="G3427" s="39"/>
      <c r="H3427" s="40"/>
      <c r="J3427" s="17">
        <v>26</v>
      </c>
      <c r="K3427" s="17" t="str">
        <f t="shared" si="103"/>
        <v>166-Bd of Reg Prof Eng &amp; Land Surveyors</v>
      </c>
      <c r="L3427" s="18" t="str">
        <f t="shared" si="102"/>
        <v>166</v>
      </c>
      <c r="M3427" s="19"/>
      <c r="N3427" s="19"/>
    </row>
    <row r="3428" spans="1:14" ht="15" x14ac:dyDescent="0.25">
      <c r="A3428" s="54" t="s">
        <v>32</v>
      </c>
      <c r="B3428" s="36">
        <v>0.30813048687413924</v>
      </c>
      <c r="C3428" s="37">
        <v>0</v>
      </c>
      <c r="D3428" s="37">
        <v>0</v>
      </c>
      <c r="E3428" s="38">
        <v>0</v>
      </c>
      <c r="F3428" s="37">
        <v>0</v>
      </c>
      <c r="G3428" s="39">
        <v>0</v>
      </c>
      <c r="H3428" s="40">
        <v>0.30813048687413924</v>
      </c>
      <c r="J3428" s="17">
        <v>27</v>
      </c>
      <c r="K3428" s="17" t="str">
        <f t="shared" si="103"/>
        <v>166-Bd of Reg Prof Eng &amp; Land Surveyors</v>
      </c>
      <c r="L3428" s="18" t="str">
        <f t="shared" si="102"/>
        <v>166</v>
      </c>
      <c r="M3428" s="19" t="s">
        <v>33</v>
      </c>
      <c r="N3428" s="19"/>
    </row>
    <row r="3429" spans="1:14" ht="15" x14ac:dyDescent="0.25">
      <c r="A3429" s="54" t="s">
        <v>34</v>
      </c>
      <c r="B3429" s="36">
        <v>1.38893650042424</v>
      </c>
      <c r="C3429" s="37">
        <v>0</v>
      </c>
      <c r="D3429" s="37">
        <v>0</v>
      </c>
      <c r="E3429" s="38">
        <v>0</v>
      </c>
      <c r="F3429" s="37">
        <v>0</v>
      </c>
      <c r="G3429" s="39">
        <v>0</v>
      </c>
      <c r="H3429" s="40">
        <v>1.38893650042424</v>
      </c>
      <c r="J3429" s="17">
        <v>28</v>
      </c>
      <c r="K3429" s="17" t="str">
        <f t="shared" si="103"/>
        <v>166-Bd of Reg Prof Eng &amp; Land Surveyors</v>
      </c>
      <c r="L3429" s="18" t="str">
        <f t="shared" si="102"/>
        <v>166</v>
      </c>
      <c r="M3429" s="19" t="s">
        <v>35</v>
      </c>
      <c r="N3429" s="19"/>
    </row>
    <row r="3430" spans="1:14" ht="15" customHeight="1" x14ac:dyDescent="0.25">
      <c r="A3430" s="54" t="s">
        <v>36</v>
      </c>
      <c r="B3430" s="36">
        <v>0.48890366978344557</v>
      </c>
      <c r="C3430" s="37">
        <v>0</v>
      </c>
      <c r="D3430" s="37">
        <v>0</v>
      </c>
      <c r="E3430" s="38">
        <v>0</v>
      </c>
      <c r="F3430" s="37">
        <v>0</v>
      </c>
      <c r="G3430" s="39">
        <v>0</v>
      </c>
      <c r="H3430" s="40">
        <v>0.48890366978344557</v>
      </c>
      <c r="J3430" s="17">
        <v>29</v>
      </c>
      <c r="K3430" s="17" t="str">
        <f t="shared" si="103"/>
        <v>166-Bd of Reg Prof Eng &amp; Land Surveyors</v>
      </c>
      <c r="L3430" s="18" t="str">
        <f t="shared" si="102"/>
        <v>166</v>
      </c>
      <c r="M3430" s="19" t="s">
        <v>37</v>
      </c>
      <c r="N3430" s="19"/>
    </row>
    <row r="3431" spans="1:14" ht="15" x14ac:dyDescent="0.25">
      <c r="A3431" s="54" t="s">
        <v>38</v>
      </c>
      <c r="B3431" s="36">
        <v>0</v>
      </c>
      <c r="C3431" s="37">
        <v>0</v>
      </c>
      <c r="D3431" s="37">
        <v>0</v>
      </c>
      <c r="E3431" s="38">
        <v>0</v>
      </c>
      <c r="F3431" s="37">
        <v>0</v>
      </c>
      <c r="G3431" s="39">
        <v>0</v>
      </c>
      <c r="H3431" s="40">
        <v>0</v>
      </c>
      <c r="J3431" s="17">
        <v>30</v>
      </c>
      <c r="K3431" s="17" t="str">
        <f t="shared" si="103"/>
        <v>166-Bd of Reg Prof Eng &amp; Land Surveyors</v>
      </c>
      <c r="L3431" s="18" t="str">
        <f t="shared" si="102"/>
        <v>166</v>
      </c>
      <c r="M3431" s="19" t="s">
        <v>39</v>
      </c>
      <c r="N3431" s="19"/>
    </row>
    <row r="3432" spans="1:14" ht="15" customHeight="1" x14ac:dyDescent="0.25">
      <c r="A3432" s="54" t="s">
        <v>40</v>
      </c>
      <c r="B3432" s="36">
        <v>0</v>
      </c>
      <c r="C3432" s="37">
        <v>0</v>
      </c>
      <c r="D3432" s="37">
        <v>0</v>
      </c>
      <c r="E3432" s="38">
        <v>0</v>
      </c>
      <c r="F3432" s="37">
        <v>0</v>
      </c>
      <c r="G3432" s="39">
        <v>0</v>
      </c>
      <c r="H3432" s="40">
        <v>0</v>
      </c>
      <c r="J3432" s="17">
        <v>31</v>
      </c>
      <c r="K3432" s="17" t="str">
        <f t="shared" si="103"/>
        <v>166-Bd of Reg Prof Eng &amp; Land Surveyors</v>
      </c>
      <c r="L3432" s="18" t="str">
        <f t="shared" si="102"/>
        <v>166</v>
      </c>
      <c r="M3432" s="19" t="s">
        <v>41</v>
      </c>
      <c r="N3432" s="19"/>
    </row>
    <row r="3433" spans="1:14" ht="15" x14ac:dyDescent="0.25">
      <c r="A3433" s="54" t="s">
        <v>42</v>
      </c>
      <c r="B3433" s="36">
        <v>1.8240533476594309</v>
      </c>
      <c r="C3433" s="37">
        <v>0</v>
      </c>
      <c r="D3433" s="37">
        <v>0</v>
      </c>
      <c r="E3433" s="38">
        <v>-1</v>
      </c>
      <c r="F3433" s="37">
        <v>-1</v>
      </c>
      <c r="G3433" s="39">
        <v>-2</v>
      </c>
      <c r="H3433" s="40">
        <v>-0.17594665234056905</v>
      </c>
      <c r="J3433" s="17">
        <v>32</v>
      </c>
      <c r="K3433" s="17" t="str">
        <f t="shared" si="103"/>
        <v>166-Bd of Reg Prof Eng &amp; Land Surveyors</v>
      </c>
      <c r="L3433" s="18" t="str">
        <f t="shared" si="102"/>
        <v>166</v>
      </c>
      <c r="M3433" s="19" t="s">
        <v>43</v>
      </c>
      <c r="N3433" s="19"/>
    </row>
    <row r="3434" spans="1:14" ht="15" x14ac:dyDescent="0.25">
      <c r="A3434" s="54" t="s">
        <v>44</v>
      </c>
      <c r="B3434" s="36">
        <v>1.6353098108850672</v>
      </c>
      <c r="C3434" s="37">
        <v>0</v>
      </c>
      <c r="D3434" s="37">
        <v>0</v>
      </c>
      <c r="E3434" s="38">
        <v>0</v>
      </c>
      <c r="F3434" s="37">
        <v>0</v>
      </c>
      <c r="G3434" s="39">
        <v>0</v>
      </c>
      <c r="H3434" s="40">
        <v>1.6353098108850672</v>
      </c>
      <c r="J3434" s="17">
        <v>33</v>
      </c>
      <c r="K3434" s="17" t="str">
        <f t="shared" si="103"/>
        <v>166-Bd of Reg Prof Eng &amp; Land Surveyors</v>
      </c>
      <c r="L3434" s="18" t="str">
        <f t="shared" si="102"/>
        <v>166</v>
      </c>
      <c r="M3434" s="19" t="s">
        <v>45</v>
      </c>
      <c r="N3434" s="19"/>
    </row>
    <row r="3435" spans="1:14" ht="15" x14ac:dyDescent="0.25">
      <c r="A3435" s="54" t="s">
        <v>46</v>
      </c>
      <c r="B3435" s="36">
        <v>0</v>
      </c>
      <c r="C3435" s="37">
        <v>0</v>
      </c>
      <c r="D3435" s="37">
        <v>0</v>
      </c>
      <c r="E3435" s="38">
        <v>0</v>
      </c>
      <c r="F3435" s="37">
        <v>0</v>
      </c>
      <c r="G3435" s="39">
        <v>0</v>
      </c>
      <c r="H3435" s="40">
        <v>0</v>
      </c>
      <c r="J3435" s="17">
        <v>34</v>
      </c>
      <c r="K3435" s="17" t="str">
        <f t="shared" si="103"/>
        <v>166-Bd of Reg Prof Eng &amp; Land Surveyors</v>
      </c>
      <c r="L3435" s="18" t="str">
        <f t="shared" si="102"/>
        <v>166</v>
      </c>
      <c r="M3435" s="19" t="s">
        <v>47</v>
      </c>
      <c r="N3435" s="19"/>
    </row>
    <row r="3436" spans="1:14" ht="15" x14ac:dyDescent="0.25">
      <c r="A3436" s="54" t="s">
        <v>48</v>
      </c>
      <c r="B3436" s="36">
        <v>0</v>
      </c>
      <c r="C3436" s="37">
        <v>0</v>
      </c>
      <c r="D3436" s="37">
        <v>0</v>
      </c>
      <c r="E3436" s="38">
        <v>0</v>
      </c>
      <c r="F3436" s="37">
        <v>0</v>
      </c>
      <c r="G3436" s="39">
        <v>0</v>
      </c>
      <c r="H3436" s="40">
        <v>0</v>
      </c>
      <c r="J3436" s="17">
        <v>35</v>
      </c>
      <c r="K3436" s="17" t="str">
        <f t="shared" si="103"/>
        <v>166-Bd of Reg Prof Eng &amp; Land Surveyors</v>
      </c>
      <c r="L3436" s="18" t="str">
        <f t="shared" si="102"/>
        <v>166</v>
      </c>
      <c r="M3436" s="56" t="s">
        <v>49</v>
      </c>
      <c r="N3436" s="19"/>
    </row>
    <row r="3437" spans="1:14" ht="15" x14ac:dyDescent="0.25">
      <c r="A3437" s="54" t="s">
        <v>50</v>
      </c>
      <c r="B3437" s="36">
        <v>2.0641418089203531</v>
      </c>
      <c r="C3437" s="37">
        <v>0</v>
      </c>
      <c r="D3437" s="37">
        <v>0</v>
      </c>
      <c r="E3437" s="38">
        <v>0</v>
      </c>
      <c r="F3437" s="37">
        <v>0</v>
      </c>
      <c r="G3437" s="39">
        <v>0</v>
      </c>
      <c r="H3437" s="40">
        <v>2.0641418089203531</v>
      </c>
      <c r="J3437" s="17">
        <v>36</v>
      </c>
      <c r="K3437" s="17" t="str">
        <f t="shared" si="103"/>
        <v>166-Bd of Reg Prof Eng &amp; Land Surveyors</v>
      </c>
      <c r="L3437" s="18" t="str">
        <f t="shared" si="102"/>
        <v>166</v>
      </c>
      <c r="M3437" s="19" t="s">
        <v>51</v>
      </c>
      <c r="N3437" s="19"/>
    </row>
    <row r="3438" spans="1:14" ht="15" x14ac:dyDescent="0.25">
      <c r="A3438" s="54" t="s">
        <v>52</v>
      </c>
      <c r="B3438" s="36">
        <v>0</v>
      </c>
      <c r="C3438" s="37">
        <v>0</v>
      </c>
      <c r="D3438" s="37">
        <v>0</v>
      </c>
      <c r="E3438" s="38">
        <v>0</v>
      </c>
      <c r="F3438" s="37">
        <v>0</v>
      </c>
      <c r="G3438" s="39">
        <v>0</v>
      </c>
      <c r="H3438" s="40">
        <v>0</v>
      </c>
      <c r="J3438" s="17">
        <v>37</v>
      </c>
      <c r="K3438" s="17" t="str">
        <f t="shared" si="103"/>
        <v>166-Bd of Reg Prof Eng &amp; Land Surveyors</v>
      </c>
      <c r="L3438" s="18" t="str">
        <f t="shared" si="102"/>
        <v>166</v>
      </c>
      <c r="M3438" s="56" t="s">
        <v>53</v>
      </c>
      <c r="N3438" s="19"/>
    </row>
    <row r="3439" spans="1:14" ht="15" x14ac:dyDescent="0.25">
      <c r="A3439" s="54" t="s">
        <v>54</v>
      </c>
      <c r="B3439" s="36">
        <v>0</v>
      </c>
      <c r="C3439" s="37">
        <v>0</v>
      </c>
      <c r="D3439" s="37">
        <v>0</v>
      </c>
      <c r="E3439" s="38">
        <v>0</v>
      </c>
      <c r="F3439" s="37">
        <v>0</v>
      </c>
      <c r="G3439" s="39">
        <v>0</v>
      </c>
      <c r="H3439" s="40">
        <v>0</v>
      </c>
      <c r="J3439" s="17">
        <v>38</v>
      </c>
      <c r="K3439" s="17" t="str">
        <f t="shared" si="103"/>
        <v>166-Bd of Reg Prof Eng &amp; Land Surveyors</v>
      </c>
      <c r="L3439" s="18" t="str">
        <f t="shared" si="102"/>
        <v>166</v>
      </c>
      <c r="M3439" s="19" t="s">
        <v>55</v>
      </c>
      <c r="N3439" s="19"/>
    </row>
    <row r="3440" spans="1:14" ht="15" x14ac:dyDescent="0.25">
      <c r="A3440" s="54" t="s">
        <v>56</v>
      </c>
      <c r="B3440" s="36">
        <v>0</v>
      </c>
      <c r="C3440" s="37">
        <v>0</v>
      </c>
      <c r="D3440" s="37">
        <v>0</v>
      </c>
      <c r="E3440" s="38">
        <v>0</v>
      </c>
      <c r="F3440" s="37">
        <v>39</v>
      </c>
      <c r="G3440" s="39">
        <v>39</v>
      </c>
      <c r="H3440" s="40">
        <v>39</v>
      </c>
      <c r="J3440" s="17">
        <v>39</v>
      </c>
      <c r="K3440" s="17" t="str">
        <f t="shared" si="103"/>
        <v>166-Bd of Reg Prof Eng &amp; Land Surveyors</v>
      </c>
      <c r="L3440" s="18" t="str">
        <f t="shared" si="102"/>
        <v>166</v>
      </c>
      <c r="M3440" s="19" t="s">
        <v>57</v>
      </c>
      <c r="N3440" s="19"/>
    </row>
    <row r="3441" spans="1:14" ht="15" x14ac:dyDescent="0.25">
      <c r="A3441" s="54" t="s">
        <v>58</v>
      </c>
      <c r="B3441" s="36">
        <v>65.817819816981824</v>
      </c>
      <c r="C3441" s="37">
        <v>0</v>
      </c>
      <c r="D3441" s="37">
        <v>0</v>
      </c>
      <c r="E3441" s="38">
        <v>2</v>
      </c>
      <c r="F3441" s="37">
        <v>3</v>
      </c>
      <c r="G3441" s="39">
        <v>5</v>
      </c>
      <c r="H3441" s="40">
        <v>70.817819816981824</v>
      </c>
      <c r="J3441" s="17">
        <v>40</v>
      </c>
      <c r="K3441" s="17" t="str">
        <f t="shared" si="103"/>
        <v>166-Bd of Reg Prof Eng &amp; Land Surveyors</v>
      </c>
      <c r="L3441" s="18" t="str">
        <f t="shared" si="102"/>
        <v>166</v>
      </c>
      <c r="M3441" s="19" t="s">
        <v>59</v>
      </c>
      <c r="N3441" s="19"/>
    </row>
    <row r="3442" spans="1:14" ht="15" customHeight="1" x14ac:dyDescent="0.25">
      <c r="A3442" s="54" t="s">
        <v>60</v>
      </c>
      <c r="B3442" s="36">
        <v>0</v>
      </c>
      <c r="C3442" s="37">
        <v>0</v>
      </c>
      <c r="D3442" s="37">
        <v>0</v>
      </c>
      <c r="E3442" s="38">
        <v>0</v>
      </c>
      <c r="F3442" s="37">
        <v>0</v>
      </c>
      <c r="G3442" s="39">
        <v>0</v>
      </c>
      <c r="H3442" s="40">
        <v>0</v>
      </c>
      <c r="J3442" s="17">
        <v>41</v>
      </c>
      <c r="K3442" s="17" t="str">
        <f t="shared" si="103"/>
        <v>166-Bd of Reg Prof Eng &amp; Land Surveyors</v>
      </c>
      <c r="L3442" s="18" t="str">
        <f t="shared" si="102"/>
        <v>166</v>
      </c>
      <c r="M3442" s="56" t="s">
        <v>61</v>
      </c>
      <c r="N3442" s="19"/>
    </row>
    <row r="3443" spans="1:14" ht="15" x14ac:dyDescent="0.25">
      <c r="A3443" s="54" t="s">
        <v>62</v>
      </c>
      <c r="B3443" s="36">
        <v>0</v>
      </c>
      <c r="C3443" s="37">
        <v>0</v>
      </c>
      <c r="D3443" s="37">
        <v>0</v>
      </c>
      <c r="E3443" s="38">
        <v>0</v>
      </c>
      <c r="F3443" s="37">
        <v>1</v>
      </c>
      <c r="G3443" s="39">
        <v>1</v>
      </c>
      <c r="H3443" s="40">
        <v>1</v>
      </c>
      <c r="J3443" s="17">
        <v>42</v>
      </c>
      <c r="K3443" s="17" t="str">
        <f t="shared" si="103"/>
        <v>166-Bd of Reg Prof Eng &amp; Land Surveyors</v>
      </c>
      <c r="L3443" s="18" t="str">
        <f t="shared" si="102"/>
        <v>166</v>
      </c>
      <c r="M3443" s="56" t="s">
        <v>63</v>
      </c>
      <c r="N3443" s="19"/>
    </row>
    <row r="3444" spans="1:14" x14ac:dyDescent="0.2">
      <c r="A3444" s="43"/>
      <c r="B3444" s="36"/>
      <c r="C3444" s="37"/>
      <c r="D3444" s="37"/>
      <c r="E3444" s="38"/>
      <c r="F3444" s="37"/>
      <c r="G3444" s="39"/>
      <c r="H3444" s="40"/>
      <c r="J3444" s="17">
        <v>43</v>
      </c>
      <c r="K3444" s="17" t="str">
        <f t="shared" si="103"/>
        <v>166-Bd of Reg Prof Eng &amp; Land Surveyors</v>
      </c>
      <c r="L3444" s="18" t="str">
        <f t="shared" si="102"/>
        <v>166</v>
      </c>
      <c r="M3444" s="19"/>
      <c r="N3444" s="19"/>
    </row>
    <row r="3445" spans="1:14" x14ac:dyDescent="0.2">
      <c r="A3445" s="44" t="s">
        <v>64</v>
      </c>
      <c r="B3445" s="45">
        <v>73.527295441528494</v>
      </c>
      <c r="C3445" s="46">
        <v>0</v>
      </c>
      <c r="D3445" s="46">
        <v>0</v>
      </c>
      <c r="E3445" s="47">
        <v>1</v>
      </c>
      <c r="F3445" s="46">
        <v>42</v>
      </c>
      <c r="G3445" s="48">
        <v>43</v>
      </c>
      <c r="H3445" s="49">
        <v>116.52729544152851</v>
      </c>
      <c r="J3445" s="17">
        <v>44</v>
      </c>
      <c r="K3445" s="17" t="str">
        <f t="shared" si="103"/>
        <v>166-Bd of Reg Prof Eng &amp; Land Surveyors</v>
      </c>
      <c r="L3445" s="18" t="str">
        <f t="shared" si="102"/>
        <v>166</v>
      </c>
      <c r="M3445" s="19"/>
      <c r="N3445" s="19"/>
    </row>
    <row r="3446" spans="1:14" x14ac:dyDescent="0.2">
      <c r="A3446" s="57"/>
      <c r="B3446" s="39"/>
      <c r="C3446" s="51"/>
      <c r="D3446" s="51"/>
      <c r="E3446" s="52"/>
      <c r="F3446" s="51"/>
      <c r="G3446" s="39"/>
      <c r="H3446" s="53"/>
      <c r="J3446" s="17">
        <v>45</v>
      </c>
      <c r="K3446" s="17" t="str">
        <f t="shared" si="103"/>
        <v>166-Bd of Reg Prof Eng &amp; Land Surveyors</v>
      </c>
      <c r="L3446" s="18" t="str">
        <f t="shared" si="102"/>
        <v>166</v>
      </c>
      <c r="M3446" s="19"/>
      <c r="N3446" s="19"/>
    </row>
    <row r="3447" spans="1:14" ht="15" x14ac:dyDescent="0.25">
      <c r="A3447" s="54" t="s">
        <v>65</v>
      </c>
      <c r="B3447" s="36">
        <v>6.4082058901480832E-2</v>
      </c>
      <c r="C3447" s="37">
        <v>0</v>
      </c>
      <c r="D3447" s="37">
        <v>0</v>
      </c>
      <c r="E3447" s="38">
        <v>0</v>
      </c>
      <c r="F3447" s="37">
        <v>0</v>
      </c>
      <c r="G3447" s="39">
        <v>0</v>
      </c>
      <c r="H3447" s="40">
        <v>6.4082058901480832E-2</v>
      </c>
      <c r="J3447" s="17">
        <v>46</v>
      </c>
      <c r="K3447" s="17" t="str">
        <f t="shared" si="103"/>
        <v>166-Bd of Reg Prof Eng &amp; Land Surveyors</v>
      </c>
      <c r="L3447" s="18" t="str">
        <f t="shared" si="102"/>
        <v>166</v>
      </c>
      <c r="M3447" s="19"/>
      <c r="N3447" s="19"/>
    </row>
    <row r="3448" spans="1:14" ht="15" x14ac:dyDescent="0.25">
      <c r="A3448" s="54" t="s">
        <v>66</v>
      </c>
      <c r="B3448" s="36">
        <v>0</v>
      </c>
      <c r="C3448" s="37">
        <v>0</v>
      </c>
      <c r="D3448" s="37">
        <v>0</v>
      </c>
      <c r="E3448" s="38">
        <v>0</v>
      </c>
      <c r="F3448" s="37">
        <v>0</v>
      </c>
      <c r="G3448" s="39">
        <v>0</v>
      </c>
      <c r="H3448" s="40">
        <v>0</v>
      </c>
      <c r="J3448" s="17">
        <v>47</v>
      </c>
      <c r="K3448" s="17" t="str">
        <f t="shared" si="103"/>
        <v>166-Bd of Reg Prof Eng &amp; Land Surveyors</v>
      </c>
      <c r="L3448" s="18" t="str">
        <f t="shared" si="102"/>
        <v>166</v>
      </c>
      <c r="M3448" s="19"/>
      <c r="N3448" s="19"/>
    </row>
    <row r="3449" spans="1:14" ht="15" x14ac:dyDescent="0.25">
      <c r="A3449" s="54" t="s">
        <v>67</v>
      </c>
      <c r="B3449" s="36">
        <v>0</v>
      </c>
      <c r="C3449" s="37">
        <v>0</v>
      </c>
      <c r="D3449" s="37">
        <v>0</v>
      </c>
      <c r="E3449" s="38">
        <v>0</v>
      </c>
      <c r="F3449" s="37">
        <v>0</v>
      </c>
      <c r="G3449" s="39">
        <v>0</v>
      </c>
      <c r="H3449" s="40">
        <v>0</v>
      </c>
      <c r="J3449" s="17">
        <v>48</v>
      </c>
      <c r="K3449" s="17" t="str">
        <f t="shared" si="103"/>
        <v>166-Bd of Reg Prof Eng &amp; Land Surveyors</v>
      </c>
      <c r="L3449" s="18" t="str">
        <f t="shared" si="102"/>
        <v>166</v>
      </c>
      <c r="M3449" s="19"/>
      <c r="N3449" s="19"/>
    </row>
    <row r="3450" spans="1:14" ht="15" x14ac:dyDescent="0.25">
      <c r="A3450" s="54" t="s">
        <v>68</v>
      </c>
      <c r="B3450" s="36">
        <v>0.15577275503970678</v>
      </c>
      <c r="C3450" s="37">
        <v>0</v>
      </c>
      <c r="D3450" s="37">
        <v>0</v>
      </c>
      <c r="E3450" s="38">
        <v>0</v>
      </c>
      <c r="F3450" s="37">
        <v>0</v>
      </c>
      <c r="G3450" s="39">
        <v>0</v>
      </c>
      <c r="H3450" s="40">
        <v>0.15577275503970678</v>
      </c>
      <c r="J3450" s="17">
        <v>49</v>
      </c>
      <c r="K3450" s="17" t="str">
        <f t="shared" si="103"/>
        <v>166-Bd of Reg Prof Eng &amp; Land Surveyors</v>
      </c>
      <c r="L3450" s="18" t="str">
        <f t="shared" si="102"/>
        <v>166</v>
      </c>
      <c r="M3450" s="19"/>
      <c r="N3450" s="19"/>
    </row>
    <row r="3451" spans="1:14" ht="15" x14ac:dyDescent="0.25">
      <c r="A3451" s="54" t="s">
        <v>69</v>
      </c>
      <c r="B3451" s="36">
        <v>0</v>
      </c>
      <c r="C3451" s="37">
        <v>0</v>
      </c>
      <c r="D3451" s="37">
        <v>0</v>
      </c>
      <c r="E3451" s="38">
        <v>0</v>
      </c>
      <c r="F3451" s="37">
        <v>0</v>
      </c>
      <c r="G3451" s="39">
        <v>0</v>
      </c>
      <c r="H3451" s="40">
        <v>0</v>
      </c>
      <c r="J3451" s="17">
        <v>50</v>
      </c>
      <c r="K3451" s="17" t="str">
        <f t="shared" si="103"/>
        <v>166-Bd of Reg Prof Eng &amp; Land Surveyors</v>
      </c>
      <c r="L3451" s="18" t="str">
        <f t="shared" si="102"/>
        <v>166</v>
      </c>
      <c r="M3451" s="19"/>
      <c r="N3451" s="19"/>
    </row>
    <row r="3452" spans="1:14" ht="15" x14ac:dyDescent="0.25">
      <c r="A3452" s="54" t="s">
        <v>70</v>
      </c>
      <c r="B3452" s="36">
        <v>0.76983162571363994</v>
      </c>
      <c r="C3452" s="37">
        <v>0</v>
      </c>
      <c r="D3452" s="37">
        <v>0</v>
      </c>
      <c r="E3452" s="38">
        <v>0</v>
      </c>
      <c r="F3452" s="37">
        <v>0</v>
      </c>
      <c r="G3452" s="39">
        <v>0</v>
      </c>
      <c r="H3452" s="40">
        <v>0.76983162571363994</v>
      </c>
      <c r="J3452" s="17">
        <v>51</v>
      </c>
      <c r="K3452" s="17" t="str">
        <f t="shared" si="103"/>
        <v>166-Bd of Reg Prof Eng &amp; Land Surveyors</v>
      </c>
      <c r="L3452" s="18" t="str">
        <f t="shared" si="102"/>
        <v>166</v>
      </c>
      <c r="M3452" s="19"/>
      <c r="N3452" s="19"/>
    </row>
    <row r="3453" spans="1:14" ht="15" x14ac:dyDescent="0.25">
      <c r="A3453" s="54" t="s">
        <v>71</v>
      </c>
      <c r="B3453" s="36">
        <v>1.4375E-15</v>
      </c>
      <c r="C3453" s="37">
        <v>0</v>
      </c>
      <c r="D3453" s="37">
        <v>0</v>
      </c>
      <c r="E3453" s="38">
        <v>0</v>
      </c>
      <c r="F3453" s="37">
        <v>0</v>
      </c>
      <c r="G3453" s="39">
        <v>0</v>
      </c>
      <c r="H3453" s="40">
        <v>1.4375E-15</v>
      </c>
      <c r="J3453" s="17">
        <v>52</v>
      </c>
      <c r="K3453" s="17" t="str">
        <f t="shared" si="103"/>
        <v>166-Bd of Reg Prof Eng &amp; Land Surveyors</v>
      </c>
      <c r="L3453" s="18" t="str">
        <f t="shared" si="102"/>
        <v>166</v>
      </c>
      <c r="M3453" s="19"/>
      <c r="N3453" s="19"/>
    </row>
    <row r="3454" spans="1:14" ht="15" x14ac:dyDescent="0.25">
      <c r="A3454" s="54" t="s">
        <v>72</v>
      </c>
      <c r="B3454" s="36">
        <v>0.17470983506414173</v>
      </c>
      <c r="C3454" s="37">
        <v>0</v>
      </c>
      <c r="D3454" s="37">
        <v>0</v>
      </c>
      <c r="E3454" s="38">
        <v>0</v>
      </c>
      <c r="F3454" s="37">
        <v>0</v>
      </c>
      <c r="G3454" s="39">
        <v>0</v>
      </c>
      <c r="H3454" s="40">
        <v>0.17470983506414173</v>
      </c>
      <c r="J3454" s="17">
        <v>53</v>
      </c>
      <c r="K3454" s="17" t="str">
        <f t="shared" si="103"/>
        <v>166-Bd of Reg Prof Eng &amp; Land Surveyors</v>
      </c>
      <c r="L3454" s="18" t="str">
        <f t="shared" si="102"/>
        <v>166</v>
      </c>
      <c r="M3454" s="19"/>
      <c r="N3454" s="19"/>
    </row>
    <row r="3455" spans="1:14" ht="15" customHeight="1" x14ac:dyDescent="0.25">
      <c r="A3455" s="54" t="s">
        <v>73</v>
      </c>
      <c r="B3455" s="36">
        <v>1.0994782917615424</v>
      </c>
      <c r="C3455" s="37">
        <v>0</v>
      </c>
      <c r="D3455" s="37">
        <v>0</v>
      </c>
      <c r="E3455" s="38">
        <v>0</v>
      </c>
      <c r="F3455" s="37">
        <v>0</v>
      </c>
      <c r="G3455" s="39">
        <v>0</v>
      </c>
      <c r="H3455" s="40">
        <v>1.0994782917615424</v>
      </c>
      <c r="J3455" s="17">
        <v>54</v>
      </c>
      <c r="K3455" s="17" t="str">
        <f t="shared" si="103"/>
        <v>166-Bd of Reg Prof Eng &amp; Land Surveyors</v>
      </c>
      <c r="L3455" s="18" t="str">
        <f t="shared" si="102"/>
        <v>166</v>
      </c>
      <c r="M3455" s="19"/>
      <c r="N3455" s="19"/>
    </row>
    <row r="3456" spans="1:14" ht="15" x14ac:dyDescent="0.25">
      <c r="A3456" s="54" t="s">
        <v>74</v>
      </c>
      <c r="B3456" s="36">
        <v>3.1313378130726943</v>
      </c>
      <c r="C3456" s="37">
        <v>0</v>
      </c>
      <c r="D3456" s="37">
        <v>0</v>
      </c>
      <c r="E3456" s="38">
        <v>0</v>
      </c>
      <c r="F3456" s="37">
        <v>0</v>
      </c>
      <c r="G3456" s="39">
        <v>0</v>
      </c>
      <c r="H3456" s="40">
        <v>3.1313378130726943</v>
      </c>
      <c r="J3456" s="17">
        <v>55</v>
      </c>
      <c r="K3456" s="17" t="str">
        <f t="shared" si="103"/>
        <v>166-Bd of Reg Prof Eng &amp; Land Surveyors</v>
      </c>
      <c r="L3456" s="18" t="str">
        <f t="shared" si="102"/>
        <v>166</v>
      </c>
      <c r="M3456" s="19"/>
      <c r="N3456" s="19"/>
    </row>
    <row r="3457" spans="1:14" ht="15" x14ac:dyDescent="0.25">
      <c r="A3457" s="54" t="s">
        <v>75</v>
      </c>
      <c r="B3457" s="36">
        <v>2.7595395512223666</v>
      </c>
      <c r="C3457" s="37">
        <v>0</v>
      </c>
      <c r="D3457" s="37">
        <v>0</v>
      </c>
      <c r="E3457" s="38">
        <v>0</v>
      </c>
      <c r="F3457" s="37">
        <v>1</v>
      </c>
      <c r="G3457" s="39">
        <v>1</v>
      </c>
      <c r="H3457" s="40">
        <v>3.7595395512223666</v>
      </c>
      <c r="J3457" s="17">
        <v>56</v>
      </c>
      <c r="K3457" s="17" t="str">
        <f t="shared" si="103"/>
        <v>166-Bd of Reg Prof Eng &amp; Land Surveyors</v>
      </c>
      <c r="L3457" s="18" t="str">
        <f t="shared" si="102"/>
        <v>166</v>
      </c>
      <c r="M3457" s="19"/>
      <c r="N3457" s="19"/>
    </row>
    <row r="3458" spans="1:14" ht="15" x14ac:dyDescent="0.25">
      <c r="A3458" s="54" t="s">
        <v>76</v>
      </c>
      <c r="B3458" s="36">
        <v>2.0846266949844794</v>
      </c>
      <c r="C3458" s="37">
        <v>0</v>
      </c>
      <c r="D3458" s="37">
        <v>0</v>
      </c>
      <c r="E3458" s="38">
        <v>0</v>
      </c>
      <c r="F3458" s="37">
        <v>0</v>
      </c>
      <c r="G3458" s="39">
        <v>0</v>
      </c>
      <c r="H3458" s="40">
        <v>2.0846266949844794</v>
      </c>
      <c r="J3458" s="17">
        <v>57</v>
      </c>
      <c r="K3458" s="17" t="str">
        <f t="shared" si="103"/>
        <v>166-Bd of Reg Prof Eng &amp; Land Surveyors</v>
      </c>
      <c r="L3458" s="18" t="str">
        <f t="shared" si="102"/>
        <v>166</v>
      </c>
      <c r="M3458" s="19"/>
      <c r="N3458" s="19"/>
    </row>
    <row r="3459" spans="1:14" ht="15" x14ac:dyDescent="0.25">
      <c r="A3459" s="54" t="s">
        <v>77</v>
      </c>
      <c r="B3459" s="36">
        <v>2.0205015859464894</v>
      </c>
      <c r="C3459" s="37">
        <v>0</v>
      </c>
      <c r="D3459" s="37">
        <v>0</v>
      </c>
      <c r="E3459" s="38">
        <v>0</v>
      </c>
      <c r="F3459" s="37">
        <v>0</v>
      </c>
      <c r="G3459" s="39">
        <v>0</v>
      </c>
      <c r="H3459" s="40">
        <v>2.0205015859464894</v>
      </c>
      <c r="J3459" s="17">
        <v>58</v>
      </c>
      <c r="K3459" s="17" t="str">
        <f t="shared" si="103"/>
        <v>166-Bd of Reg Prof Eng &amp; Land Surveyors</v>
      </c>
      <c r="L3459" s="18" t="str">
        <f t="shared" si="102"/>
        <v>166</v>
      </c>
      <c r="M3459" s="19"/>
      <c r="N3459" s="19"/>
    </row>
    <row r="3460" spans="1:14" ht="15" customHeight="1" x14ac:dyDescent="0.25">
      <c r="A3460" s="54" t="s">
        <v>78</v>
      </c>
      <c r="B3460" s="36">
        <v>71.02538780319577</v>
      </c>
      <c r="C3460" s="37">
        <v>-1</v>
      </c>
      <c r="D3460" s="37">
        <v>0</v>
      </c>
      <c r="E3460" s="38">
        <v>0</v>
      </c>
      <c r="F3460" s="37">
        <v>0</v>
      </c>
      <c r="G3460" s="39">
        <v>-1</v>
      </c>
      <c r="H3460" s="40">
        <v>70.02538780319577</v>
      </c>
      <c r="J3460" s="17">
        <v>59</v>
      </c>
      <c r="K3460" s="17" t="str">
        <f t="shared" si="103"/>
        <v>166-Bd of Reg Prof Eng &amp; Land Surveyors</v>
      </c>
      <c r="L3460" s="18" t="str">
        <f t="shared" si="102"/>
        <v>166</v>
      </c>
      <c r="M3460" s="19"/>
      <c r="N3460" s="19"/>
    </row>
    <row r="3461" spans="1:14" ht="15" x14ac:dyDescent="0.25">
      <c r="A3461" s="54" t="s">
        <v>79</v>
      </c>
      <c r="B3461" s="36">
        <v>0</v>
      </c>
      <c r="C3461" s="37">
        <v>0</v>
      </c>
      <c r="D3461" s="37">
        <v>0</v>
      </c>
      <c r="E3461" s="38">
        <v>0</v>
      </c>
      <c r="F3461" s="37">
        <v>0</v>
      </c>
      <c r="G3461" s="39">
        <v>0</v>
      </c>
      <c r="H3461" s="40">
        <v>0</v>
      </c>
      <c r="J3461" s="17">
        <v>60</v>
      </c>
      <c r="K3461" s="17" t="str">
        <f t="shared" si="103"/>
        <v>166-Bd of Reg Prof Eng &amp; Land Surveyors</v>
      </c>
      <c r="L3461" s="18" t="str">
        <f t="shared" si="102"/>
        <v>166</v>
      </c>
      <c r="M3461" s="19"/>
      <c r="N3461" s="19"/>
    </row>
    <row r="3462" spans="1:14" ht="15" x14ac:dyDescent="0.25">
      <c r="A3462" s="54"/>
      <c r="B3462" s="36"/>
      <c r="C3462" s="37"/>
      <c r="D3462" s="37"/>
      <c r="E3462" s="38"/>
      <c r="F3462" s="37"/>
      <c r="G3462" s="39"/>
      <c r="H3462" s="40"/>
      <c r="J3462" s="17">
        <v>61</v>
      </c>
      <c r="K3462" s="17" t="str">
        <f t="shared" si="103"/>
        <v>166-Bd of Reg Prof Eng &amp; Land Surveyors</v>
      </c>
      <c r="L3462" s="18" t="str">
        <f t="shared" si="102"/>
        <v>166</v>
      </c>
      <c r="M3462" s="19"/>
      <c r="N3462" s="19"/>
    </row>
    <row r="3463" spans="1:14" x14ac:dyDescent="0.2">
      <c r="A3463" s="44" t="s">
        <v>80</v>
      </c>
      <c r="B3463" s="45">
        <v>83.285268014902314</v>
      </c>
      <c r="C3463" s="46">
        <v>-1</v>
      </c>
      <c r="D3463" s="46">
        <v>0</v>
      </c>
      <c r="E3463" s="47">
        <v>0</v>
      </c>
      <c r="F3463" s="46">
        <v>1</v>
      </c>
      <c r="G3463" s="48">
        <v>0</v>
      </c>
      <c r="H3463" s="49">
        <v>83.285268014902314</v>
      </c>
      <c r="J3463" s="17">
        <v>62</v>
      </c>
      <c r="K3463" s="17" t="str">
        <f t="shared" si="103"/>
        <v>166-Bd of Reg Prof Eng &amp; Land Surveyors</v>
      </c>
      <c r="L3463" s="18" t="str">
        <f t="shared" si="102"/>
        <v>166</v>
      </c>
      <c r="M3463" s="19"/>
      <c r="N3463" s="19"/>
    </row>
    <row r="3464" spans="1:14" ht="15" x14ac:dyDescent="0.25">
      <c r="A3464" s="54"/>
      <c r="B3464" s="36"/>
      <c r="C3464" s="37"/>
      <c r="D3464" s="37"/>
      <c r="E3464" s="38"/>
      <c r="F3464" s="37"/>
      <c r="G3464" s="39"/>
      <c r="H3464" s="40"/>
      <c r="J3464" s="17">
        <v>63</v>
      </c>
      <c r="K3464" s="17" t="str">
        <f t="shared" si="103"/>
        <v>166-Bd of Reg Prof Eng &amp; Land Surveyors</v>
      </c>
      <c r="L3464" s="18" t="str">
        <f t="shared" si="102"/>
        <v>166</v>
      </c>
      <c r="M3464" s="19"/>
      <c r="N3464" s="19"/>
    </row>
    <row r="3465" spans="1:14" ht="15" x14ac:dyDescent="0.25">
      <c r="A3465" s="54" t="s">
        <v>81</v>
      </c>
      <c r="B3465" s="36">
        <v>2.3452291109718297</v>
      </c>
      <c r="C3465" s="37">
        <v>0</v>
      </c>
      <c r="D3465" s="37">
        <v>0</v>
      </c>
      <c r="E3465" s="38">
        <v>0</v>
      </c>
      <c r="F3465" s="37">
        <v>0</v>
      </c>
      <c r="G3465" s="39">
        <v>0</v>
      </c>
      <c r="H3465" s="40">
        <v>2.3452291109718297</v>
      </c>
      <c r="J3465" s="17">
        <v>64</v>
      </c>
      <c r="K3465" s="17" t="str">
        <f t="shared" si="103"/>
        <v>166-Bd of Reg Prof Eng &amp; Land Surveyors</v>
      </c>
      <c r="L3465" s="18" t="str">
        <f t="shared" si="102"/>
        <v>166</v>
      </c>
      <c r="M3465" s="19"/>
      <c r="N3465" s="19"/>
    </row>
    <row r="3466" spans="1:14" ht="15" customHeight="1" x14ac:dyDescent="0.2">
      <c r="A3466" s="44" t="s">
        <v>82</v>
      </c>
      <c r="B3466" s="45">
        <v>2.3452291109718297</v>
      </c>
      <c r="C3466" s="46">
        <v>0</v>
      </c>
      <c r="D3466" s="46">
        <v>0</v>
      </c>
      <c r="E3466" s="47">
        <v>0</v>
      </c>
      <c r="F3466" s="46">
        <v>0</v>
      </c>
      <c r="G3466" s="48">
        <v>0</v>
      </c>
      <c r="H3466" s="49">
        <v>2.3452291109718297</v>
      </c>
      <c r="J3466" s="17">
        <v>65</v>
      </c>
      <c r="K3466" s="17" t="str">
        <f t="shared" si="103"/>
        <v>166-Bd of Reg Prof Eng &amp; Land Surveyors</v>
      </c>
      <c r="L3466" s="18" t="str">
        <f t="shared" si="102"/>
        <v>166</v>
      </c>
      <c r="M3466" s="19"/>
      <c r="N3466" s="19"/>
    </row>
    <row r="3467" spans="1:14" ht="15" x14ac:dyDescent="0.25">
      <c r="A3467" s="54"/>
      <c r="B3467" s="54"/>
      <c r="C3467" s="54"/>
      <c r="D3467" s="54"/>
      <c r="E3467" s="54"/>
      <c r="F3467" s="54"/>
      <c r="G3467" s="54"/>
      <c r="H3467" s="54"/>
      <c r="J3467" s="17">
        <v>66</v>
      </c>
      <c r="K3467" s="17" t="str">
        <f t="shared" si="103"/>
        <v>166-Bd of Reg Prof Eng &amp; Land Surveyors</v>
      </c>
      <c r="L3467" s="18" t="str">
        <f t="shared" si="102"/>
        <v>166</v>
      </c>
      <c r="M3467" s="19"/>
      <c r="N3467" s="19"/>
    </row>
    <row r="3468" spans="1:14" x14ac:dyDescent="0.2">
      <c r="A3468" s="58"/>
      <c r="B3468" s="39"/>
      <c r="C3468" s="51"/>
      <c r="D3468" s="51"/>
      <c r="E3468" s="52"/>
      <c r="F3468" s="51"/>
      <c r="G3468" s="39"/>
      <c r="H3468" s="53"/>
      <c r="J3468" s="17">
        <v>67</v>
      </c>
      <c r="K3468" s="17" t="str">
        <f t="shared" si="103"/>
        <v>166-Bd of Reg Prof Eng &amp; Land Surveyors</v>
      </c>
      <c r="L3468" s="18" t="str">
        <f t="shared" si="102"/>
        <v>166</v>
      </c>
      <c r="M3468" s="19"/>
      <c r="N3468" s="19"/>
    </row>
    <row r="3469" spans="1:14" x14ac:dyDescent="0.2">
      <c r="A3469" s="59" t="s">
        <v>83</v>
      </c>
      <c r="B3469" s="60">
        <v>575.22795597958248</v>
      </c>
      <c r="C3469" s="61">
        <v>1</v>
      </c>
      <c r="D3469" s="61">
        <v>4</v>
      </c>
      <c r="E3469" s="62">
        <v>-1</v>
      </c>
      <c r="F3469" s="61">
        <v>58</v>
      </c>
      <c r="G3469" s="60">
        <v>62</v>
      </c>
      <c r="H3469" s="63">
        <v>637.22795597958236</v>
      </c>
      <c r="J3469" s="17">
        <v>68</v>
      </c>
      <c r="K3469" s="17" t="str">
        <f t="shared" si="103"/>
        <v>166-Bd of Reg Prof Eng &amp; Land Surveyors</v>
      </c>
      <c r="L3469" s="18" t="str">
        <f t="shared" si="102"/>
        <v>166</v>
      </c>
      <c r="M3469" s="19"/>
      <c r="N3469" s="19"/>
    </row>
    <row r="3470" spans="1:14" x14ac:dyDescent="0.2">
      <c r="A3470" s="64"/>
      <c r="B3470" s="65"/>
      <c r="C3470" s="65"/>
      <c r="D3470" s="65"/>
      <c r="E3470" s="65"/>
      <c r="F3470" s="65"/>
      <c r="G3470" s="65"/>
      <c r="H3470" s="65"/>
      <c r="J3470" s="17">
        <v>1</v>
      </c>
      <c r="K3470" s="17" t="str">
        <f>IF(J3470=7,A3011,IF(J3470&gt;7,K3460,""))</f>
        <v/>
      </c>
      <c r="L3470" s="18" t="str">
        <f t="shared" si="102"/>
        <v/>
      </c>
      <c r="M3470" s="19"/>
      <c r="N3470" s="19"/>
    </row>
    <row r="3471" spans="1:14" x14ac:dyDescent="0.2">
      <c r="A3471" s="64"/>
      <c r="B3471" s="65"/>
      <c r="C3471" s="65"/>
      <c r="D3471" s="65"/>
      <c r="E3471" s="65"/>
      <c r="F3471" s="65"/>
      <c r="G3471" s="65"/>
      <c r="H3471" s="65"/>
      <c r="J3471" s="17">
        <v>2</v>
      </c>
      <c r="K3471" s="17" t="str">
        <f>IF(J3471=7,A3012,IF(J3471&gt;7,K3470,""))</f>
        <v/>
      </c>
      <c r="L3471" s="18" t="str">
        <f t="shared" si="102"/>
        <v/>
      </c>
      <c r="M3471" s="19"/>
      <c r="N3471" s="19"/>
    </row>
    <row r="3472" spans="1:14" ht="15" x14ac:dyDescent="0.25">
      <c r="A3472"/>
      <c r="B3472"/>
      <c r="C3472"/>
      <c r="D3472"/>
      <c r="E3472"/>
      <c r="F3472"/>
      <c r="G3472"/>
      <c r="H3472"/>
      <c r="J3472" s="17">
        <v>3</v>
      </c>
      <c r="K3472" s="17" t="str">
        <f>IF(J3472=7,A3013,IF(J3472&gt;7,K3471,""))</f>
        <v/>
      </c>
      <c r="L3472" s="18" t="str">
        <f t="shared" ref="L3472:L3544" si="104">LEFT(K3472,3)</f>
        <v/>
      </c>
      <c r="M3472" s="19"/>
      <c r="N3472" s="19"/>
    </row>
    <row r="3473" spans="1:14" ht="15" x14ac:dyDescent="0.25">
      <c r="A3473"/>
      <c r="B3473"/>
      <c r="C3473"/>
      <c r="D3473"/>
      <c r="E3473"/>
      <c r="F3473"/>
      <c r="G3473"/>
      <c r="H3473"/>
      <c r="J3473" s="17">
        <v>4</v>
      </c>
      <c r="K3473" s="17" t="str">
        <f>IF(J3473=7,A3014,IF(J3473&gt;7,K3472,""))</f>
        <v/>
      </c>
      <c r="L3473" s="18" t="str">
        <f t="shared" si="104"/>
        <v/>
      </c>
      <c r="M3473" s="19"/>
      <c r="N3473" s="19"/>
    </row>
    <row r="3474" spans="1:14" ht="15.75" x14ac:dyDescent="0.25">
      <c r="A3474" s="21" t="s">
        <v>7</v>
      </c>
      <c r="B3474" s="22"/>
      <c r="C3474" s="22"/>
      <c r="D3474" s="22"/>
      <c r="E3474" s="22"/>
      <c r="F3474" s="22"/>
      <c r="G3474" s="22"/>
      <c r="H3474" s="22"/>
      <c r="J3474" s="17">
        <v>5</v>
      </c>
      <c r="K3474" s="17" t="str">
        <f>IF(J3474=7,A3015,IF(J3474&gt;7,K3473,""))</f>
        <v/>
      </c>
      <c r="L3474" s="18" t="str">
        <f t="shared" si="104"/>
        <v/>
      </c>
      <c r="M3474" s="19"/>
      <c r="N3474" s="19"/>
    </row>
    <row r="3475" spans="1:14" ht="15" x14ac:dyDescent="0.25">
      <c r="A3475" s="23" t="s">
        <v>8</v>
      </c>
      <c r="B3475" s="24"/>
      <c r="C3475" s="24"/>
      <c r="D3475" s="24"/>
      <c r="E3475" s="24"/>
      <c r="F3475" s="24"/>
      <c r="G3475" s="24"/>
      <c r="H3475" s="24"/>
      <c r="J3475" s="17">
        <v>6</v>
      </c>
      <c r="K3475" s="17" t="str">
        <f>IF(J3475=7,A3016,IF(J3475&gt;7,K3474,""))</f>
        <v/>
      </c>
      <c r="L3475" s="18" t="str">
        <f t="shared" si="104"/>
        <v/>
      </c>
      <c r="M3475" s="19"/>
      <c r="N3475" s="19"/>
    </row>
    <row r="3476" spans="1:14" ht="15" x14ac:dyDescent="0.25">
      <c r="A3476" s="25" t="s">
        <v>134</v>
      </c>
      <c r="B3476" s="22"/>
      <c r="C3476" s="22"/>
      <c r="D3476" s="22"/>
      <c r="E3476" s="22"/>
      <c r="F3476" s="22"/>
      <c r="G3476" s="22"/>
      <c r="H3476" s="22"/>
      <c r="J3476" s="17">
        <v>7</v>
      </c>
      <c r="K3476" s="17" t="str">
        <f>IF(J3476=7,A3476,IF(J3476&gt;7,K3475,""))</f>
        <v>167-Forensic Investigations Council</v>
      </c>
      <c r="L3476" s="18" t="str">
        <f t="shared" si="104"/>
        <v>167</v>
      </c>
      <c r="M3476" s="19"/>
      <c r="N3476" s="19"/>
    </row>
    <row r="3477" spans="1:14" ht="15" x14ac:dyDescent="0.25">
      <c r="A3477" s="25"/>
      <c r="B3477" s="22"/>
      <c r="C3477" s="22"/>
      <c r="D3477" s="22"/>
      <c r="E3477" s="22"/>
      <c r="F3477" s="22"/>
      <c r="G3477" s="22"/>
      <c r="H3477" s="22"/>
      <c r="J3477" s="17">
        <v>8</v>
      </c>
      <c r="K3477" s="17" t="str">
        <f t="shared" ref="K3477:K3537" si="105">IF(J3477=7,A3018,IF(J3477&gt;7,K3476,""))</f>
        <v>167-Forensic Investigations Council</v>
      </c>
      <c r="L3477" s="18" t="str">
        <f t="shared" si="104"/>
        <v>167</v>
      </c>
      <c r="M3477" s="19"/>
      <c r="N3477" s="19"/>
    </row>
    <row r="3478" spans="1:14" ht="15" customHeight="1" x14ac:dyDescent="0.25">
      <c r="A3478" s="26"/>
      <c r="B3478" s="27"/>
      <c r="C3478" s="94" t="s">
        <v>10</v>
      </c>
      <c r="D3478" s="95"/>
      <c r="E3478" s="94" t="s">
        <v>11</v>
      </c>
      <c r="F3478" s="95"/>
      <c r="G3478" s="28"/>
      <c r="H3478" s="28"/>
      <c r="J3478" s="17">
        <v>9</v>
      </c>
      <c r="K3478" s="17" t="str">
        <f t="shared" si="105"/>
        <v>167-Forensic Investigations Council</v>
      </c>
      <c r="L3478" s="18" t="str">
        <f t="shared" si="104"/>
        <v>167</v>
      </c>
      <c r="M3478" s="19"/>
      <c r="N3478" s="19"/>
    </row>
    <row r="3479" spans="1:14" ht="24" x14ac:dyDescent="0.2">
      <c r="A3479" s="29" t="s">
        <v>12</v>
      </c>
      <c r="B3479" s="30" t="s">
        <v>13</v>
      </c>
      <c r="C3479" s="31" t="s">
        <v>14</v>
      </c>
      <c r="D3479" s="32" t="s">
        <v>15</v>
      </c>
      <c r="E3479" s="31" t="s">
        <v>14</v>
      </c>
      <c r="F3479" s="32" t="s">
        <v>15</v>
      </c>
      <c r="G3479" s="33" t="s">
        <v>16</v>
      </c>
      <c r="H3479" s="33" t="s">
        <v>17</v>
      </c>
      <c r="J3479" s="17">
        <v>10</v>
      </c>
      <c r="K3479" s="17" t="str">
        <f t="shared" si="105"/>
        <v>167-Forensic Investigations Council</v>
      </c>
      <c r="L3479" s="18" t="str">
        <f t="shared" si="104"/>
        <v>167</v>
      </c>
      <c r="M3479" s="19"/>
      <c r="N3479" s="19"/>
    </row>
    <row r="3480" spans="1:14" ht="15" x14ac:dyDescent="0.25">
      <c r="A3480" s="35" t="s">
        <v>20</v>
      </c>
      <c r="B3480" s="36">
        <v>0.69038415462729008</v>
      </c>
      <c r="C3480" s="37">
        <v>0</v>
      </c>
      <c r="D3480" s="37">
        <v>0</v>
      </c>
      <c r="E3480" s="38">
        <v>0</v>
      </c>
      <c r="F3480" s="37">
        <v>0</v>
      </c>
      <c r="G3480" s="39">
        <v>0</v>
      </c>
      <c r="H3480" s="40">
        <v>0.69038415462729008</v>
      </c>
      <c r="J3480" s="17">
        <v>11</v>
      </c>
      <c r="K3480" s="17" t="str">
        <f t="shared" si="105"/>
        <v>167-Forensic Investigations Council</v>
      </c>
      <c r="L3480" s="18" t="str">
        <f t="shared" si="104"/>
        <v>167</v>
      </c>
      <c r="M3480" s="19" t="s">
        <v>21</v>
      </c>
      <c r="N3480" s="19"/>
    </row>
    <row r="3481" spans="1:14" ht="15" x14ac:dyDescent="0.25">
      <c r="A3481" s="42" t="s">
        <v>22</v>
      </c>
      <c r="B3481" s="36">
        <v>0</v>
      </c>
      <c r="C3481" s="37">
        <v>0</v>
      </c>
      <c r="D3481" s="37">
        <v>0</v>
      </c>
      <c r="E3481" s="38">
        <v>0</v>
      </c>
      <c r="F3481" s="37">
        <v>0</v>
      </c>
      <c r="G3481" s="39">
        <v>0</v>
      </c>
      <c r="H3481" s="40">
        <v>0</v>
      </c>
      <c r="J3481" s="17">
        <v>12</v>
      </c>
      <c r="K3481" s="17" t="str">
        <f t="shared" si="105"/>
        <v>167-Forensic Investigations Council</v>
      </c>
      <c r="L3481" s="18" t="str">
        <f t="shared" si="104"/>
        <v>167</v>
      </c>
      <c r="M3481" s="19"/>
      <c r="N3481" s="19"/>
    </row>
    <row r="3482" spans="1:14" ht="15" customHeight="1" x14ac:dyDescent="0.25">
      <c r="A3482" s="42" t="s">
        <v>23</v>
      </c>
      <c r="B3482" s="36">
        <v>28.471653496524272</v>
      </c>
      <c r="C3482" s="37">
        <v>-2</v>
      </c>
      <c r="D3482" s="37">
        <v>1</v>
      </c>
      <c r="E3482" s="38">
        <v>0</v>
      </c>
      <c r="F3482" s="37">
        <v>0</v>
      </c>
      <c r="G3482" s="39">
        <v>-1</v>
      </c>
      <c r="H3482" s="40">
        <v>27.471653496524272</v>
      </c>
      <c r="J3482" s="17">
        <v>13</v>
      </c>
      <c r="K3482" s="17" t="str">
        <f t="shared" si="105"/>
        <v>167-Forensic Investigations Council</v>
      </c>
      <c r="L3482" s="18" t="str">
        <f t="shared" si="104"/>
        <v>167</v>
      </c>
      <c r="M3482" s="19"/>
      <c r="N3482" s="19"/>
    </row>
    <row r="3483" spans="1:14" ht="15" x14ac:dyDescent="0.25">
      <c r="A3483" s="42" t="s">
        <v>24</v>
      </c>
      <c r="B3483" s="36">
        <v>1.4233726500000001</v>
      </c>
      <c r="C3483" s="37">
        <v>0</v>
      </c>
      <c r="D3483" s="37">
        <v>0</v>
      </c>
      <c r="E3483" s="38">
        <v>0</v>
      </c>
      <c r="F3483" s="37">
        <v>0</v>
      </c>
      <c r="G3483" s="39">
        <v>0</v>
      </c>
      <c r="H3483" s="40">
        <v>1.4233726500000001</v>
      </c>
      <c r="J3483" s="17">
        <v>14</v>
      </c>
      <c r="K3483" s="17" t="str">
        <f t="shared" si="105"/>
        <v>167-Forensic Investigations Council</v>
      </c>
      <c r="L3483" s="18" t="str">
        <f t="shared" si="104"/>
        <v>167</v>
      </c>
      <c r="M3483" s="19"/>
      <c r="N3483" s="19"/>
    </row>
    <row r="3484" spans="1:14" ht="15" x14ac:dyDescent="0.25">
      <c r="A3484" s="42" t="s">
        <v>25</v>
      </c>
      <c r="B3484" s="36">
        <v>0</v>
      </c>
      <c r="C3484" s="37">
        <v>0</v>
      </c>
      <c r="D3484" s="37">
        <v>0</v>
      </c>
      <c r="E3484" s="38">
        <v>0</v>
      </c>
      <c r="F3484" s="37">
        <v>0</v>
      </c>
      <c r="G3484" s="39">
        <v>0</v>
      </c>
      <c r="H3484" s="40">
        <v>0</v>
      </c>
      <c r="J3484" s="17">
        <v>15</v>
      </c>
      <c r="K3484" s="17" t="str">
        <f t="shared" si="105"/>
        <v>167-Forensic Investigations Council</v>
      </c>
      <c r="L3484" s="18" t="str">
        <f t="shared" si="104"/>
        <v>167</v>
      </c>
      <c r="M3484" s="19"/>
      <c r="N3484" s="19"/>
    </row>
    <row r="3485" spans="1:14" ht="15" x14ac:dyDescent="0.25">
      <c r="A3485" s="42" t="s">
        <v>26</v>
      </c>
      <c r="B3485" s="36">
        <v>0</v>
      </c>
      <c r="C3485" s="37">
        <v>0</v>
      </c>
      <c r="D3485" s="37">
        <v>0</v>
      </c>
      <c r="E3485" s="38">
        <v>0</v>
      </c>
      <c r="F3485" s="37">
        <v>0</v>
      </c>
      <c r="G3485" s="39">
        <v>0</v>
      </c>
      <c r="H3485" s="40">
        <v>0</v>
      </c>
      <c r="J3485" s="17">
        <v>16</v>
      </c>
      <c r="K3485" s="17" t="str">
        <f t="shared" si="105"/>
        <v>167-Forensic Investigations Council</v>
      </c>
      <c r="L3485" s="18" t="str">
        <f t="shared" si="104"/>
        <v>167</v>
      </c>
      <c r="M3485" s="19"/>
      <c r="N3485" s="19"/>
    </row>
    <row r="3486" spans="1:14" ht="15" x14ac:dyDescent="0.25">
      <c r="A3486" s="42" t="s">
        <v>27</v>
      </c>
      <c r="B3486" s="36">
        <v>2.0363682494967299</v>
      </c>
      <c r="C3486" s="37">
        <v>0</v>
      </c>
      <c r="D3486" s="37">
        <v>0</v>
      </c>
      <c r="E3486" s="38">
        <v>0</v>
      </c>
      <c r="F3486" s="37">
        <v>0</v>
      </c>
      <c r="G3486" s="39">
        <v>0</v>
      </c>
      <c r="H3486" s="40">
        <v>2.0363682494967299</v>
      </c>
      <c r="J3486" s="17">
        <v>17</v>
      </c>
      <c r="K3486" s="17" t="str">
        <f t="shared" si="105"/>
        <v>167-Forensic Investigations Council</v>
      </c>
      <c r="L3486" s="18" t="str">
        <f t="shared" si="104"/>
        <v>167</v>
      </c>
      <c r="M3486" s="19"/>
      <c r="N3486" s="19"/>
    </row>
    <row r="3487" spans="1:14" x14ac:dyDescent="0.2">
      <c r="A3487" s="43"/>
      <c r="B3487" s="36"/>
      <c r="C3487" s="37"/>
      <c r="D3487" s="37"/>
      <c r="E3487" s="38"/>
      <c r="F3487" s="37"/>
      <c r="G3487" s="39"/>
      <c r="H3487" s="40"/>
      <c r="J3487" s="17">
        <v>18</v>
      </c>
      <c r="K3487" s="17" t="str">
        <f t="shared" si="105"/>
        <v>167-Forensic Investigations Council</v>
      </c>
      <c r="L3487" s="18" t="str">
        <f t="shared" si="104"/>
        <v>167</v>
      </c>
      <c r="M3487" s="19"/>
      <c r="N3487" s="19"/>
    </row>
    <row r="3488" spans="1:14" x14ac:dyDescent="0.2">
      <c r="A3488" s="44"/>
      <c r="B3488" s="45">
        <v>32.621778550648294</v>
      </c>
      <c r="C3488" s="46">
        <v>-2</v>
      </c>
      <c r="D3488" s="46">
        <v>1</v>
      </c>
      <c r="E3488" s="47">
        <v>0</v>
      </c>
      <c r="F3488" s="46">
        <v>0</v>
      </c>
      <c r="G3488" s="48">
        <v>-1</v>
      </c>
      <c r="H3488" s="49">
        <v>31.62177855064829</v>
      </c>
      <c r="J3488" s="17">
        <v>19</v>
      </c>
      <c r="K3488" s="17" t="str">
        <f t="shared" si="105"/>
        <v>167-Forensic Investigations Council</v>
      </c>
      <c r="L3488" s="18" t="str">
        <f t="shared" si="104"/>
        <v>167</v>
      </c>
      <c r="M3488" s="19"/>
      <c r="N3488" s="19"/>
    </row>
    <row r="3489" spans="1:14" x14ac:dyDescent="0.2">
      <c r="A3489" s="50"/>
      <c r="B3489" s="39"/>
      <c r="C3489" s="51"/>
      <c r="D3489" s="51"/>
      <c r="E3489" s="52"/>
      <c r="F3489" s="51"/>
      <c r="G3489" s="39"/>
      <c r="H3489" s="53"/>
      <c r="J3489" s="17">
        <v>20</v>
      </c>
      <c r="K3489" s="17" t="str">
        <f t="shared" si="105"/>
        <v>167-Forensic Investigations Council</v>
      </c>
      <c r="L3489" s="18" t="str">
        <f t="shared" si="104"/>
        <v>167</v>
      </c>
      <c r="M3489" s="19"/>
      <c r="N3489" s="19"/>
    </row>
    <row r="3490" spans="1:14" ht="15" customHeight="1" x14ac:dyDescent="0.25">
      <c r="A3490" s="42" t="s">
        <v>28</v>
      </c>
      <c r="B3490" s="36">
        <v>0</v>
      </c>
      <c r="C3490" s="37">
        <v>0</v>
      </c>
      <c r="D3490" s="37">
        <v>0</v>
      </c>
      <c r="E3490" s="38">
        <v>0</v>
      </c>
      <c r="F3490" s="37">
        <v>0</v>
      </c>
      <c r="G3490" s="39">
        <v>0</v>
      </c>
      <c r="H3490" s="40">
        <v>0</v>
      </c>
      <c r="J3490" s="17">
        <v>21</v>
      </c>
      <c r="K3490" s="17" t="str">
        <f t="shared" si="105"/>
        <v>167-Forensic Investigations Council</v>
      </c>
      <c r="L3490" s="18" t="str">
        <f t="shared" si="104"/>
        <v>167</v>
      </c>
      <c r="M3490" s="19"/>
      <c r="N3490" s="19"/>
    </row>
    <row r="3491" spans="1:14" ht="15" customHeight="1" x14ac:dyDescent="0.25">
      <c r="A3491" s="42" t="s">
        <v>29</v>
      </c>
      <c r="B3491" s="36">
        <v>0</v>
      </c>
      <c r="C3491" s="37">
        <v>0</v>
      </c>
      <c r="D3491" s="37">
        <v>0</v>
      </c>
      <c r="E3491" s="38">
        <v>0</v>
      </c>
      <c r="F3491" s="37">
        <v>0</v>
      </c>
      <c r="G3491" s="39">
        <v>0</v>
      </c>
      <c r="H3491" s="40">
        <v>0</v>
      </c>
      <c r="J3491" s="17">
        <v>22</v>
      </c>
      <c r="K3491" s="17" t="str">
        <f t="shared" si="105"/>
        <v>167-Forensic Investigations Council</v>
      </c>
      <c r="L3491" s="18" t="str">
        <f t="shared" si="104"/>
        <v>167</v>
      </c>
      <c r="M3491" s="19"/>
      <c r="N3491" s="19"/>
    </row>
    <row r="3492" spans="1:14" ht="15" x14ac:dyDescent="0.25">
      <c r="A3492" s="42" t="s">
        <v>30</v>
      </c>
      <c r="B3492" s="36">
        <v>0</v>
      </c>
      <c r="C3492" s="37">
        <v>0</v>
      </c>
      <c r="D3492" s="37">
        <v>0</v>
      </c>
      <c r="E3492" s="38">
        <v>0</v>
      </c>
      <c r="F3492" s="37">
        <v>0</v>
      </c>
      <c r="G3492" s="39">
        <v>0</v>
      </c>
      <c r="H3492" s="40">
        <v>0</v>
      </c>
      <c r="J3492" s="17">
        <v>23</v>
      </c>
      <c r="K3492" s="17" t="str">
        <f t="shared" si="105"/>
        <v>167-Forensic Investigations Council</v>
      </c>
      <c r="L3492" s="18" t="str">
        <f t="shared" si="104"/>
        <v>167</v>
      </c>
      <c r="M3492" s="19"/>
      <c r="N3492" s="19"/>
    </row>
    <row r="3493" spans="1:14" ht="15" x14ac:dyDescent="0.25">
      <c r="A3493" s="54"/>
      <c r="B3493" s="36"/>
      <c r="C3493" s="37"/>
      <c r="D3493" s="37"/>
      <c r="E3493" s="38"/>
      <c r="F3493" s="37"/>
      <c r="G3493" s="39"/>
      <c r="H3493" s="40"/>
      <c r="J3493" s="17">
        <v>24</v>
      </c>
      <c r="K3493" s="17" t="str">
        <f t="shared" si="105"/>
        <v>167-Forensic Investigations Council</v>
      </c>
      <c r="L3493" s="18" t="str">
        <f t="shared" si="104"/>
        <v>167</v>
      </c>
      <c r="M3493" s="19"/>
      <c r="N3493" s="19"/>
    </row>
    <row r="3494" spans="1:14" ht="15" customHeight="1" x14ac:dyDescent="0.2">
      <c r="A3494" s="44" t="s">
        <v>31</v>
      </c>
      <c r="B3494" s="45">
        <v>0</v>
      </c>
      <c r="C3494" s="46">
        <v>0</v>
      </c>
      <c r="D3494" s="46">
        <v>0</v>
      </c>
      <c r="E3494" s="46">
        <v>0</v>
      </c>
      <c r="F3494" s="46">
        <v>0</v>
      </c>
      <c r="G3494" s="46">
        <v>0</v>
      </c>
      <c r="H3494" s="49">
        <v>0</v>
      </c>
      <c r="J3494" s="17">
        <v>25</v>
      </c>
      <c r="K3494" s="17" t="str">
        <f t="shared" si="105"/>
        <v>167-Forensic Investigations Council</v>
      </c>
      <c r="L3494" s="18" t="str">
        <f t="shared" si="104"/>
        <v>167</v>
      </c>
      <c r="M3494" s="19"/>
      <c r="N3494" s="19"/>
    </row>
    <row r="3495" spans="1:14" ht="15" x14ac:dyDescent="0.25">
      <c r="A3495" s="54"/>
      <c r="B3495" s="36"/>
      <c r="C3495" s="37"/>
      <c r="D3495" s="37"/>
      <c r="E3495" s="38"/>
      <c r="F3495" s="37"/>
      <c r="G3495" s="39"/>
      <c r="H3495" s="40"/>
      <c r="J3495" s="17">
        <v>26</v>
      </c>
      <c r="K3495" s="17" t="str">
        <f t="shared" si="105"/>
        <v>167-Forensic Investigations Council</v>
      </c>
      <c r="L3495" s="18" t="str">
        <f t="shared" si="104"/>
        <v>167</v>
      </c>
      <c r="M3495" s="19"/>
      <c r="N3495" s="19"/>
    </row>
    <row r="3496" spans="1:14" ht="15" x14ac:dyDescent="0.25">
      <c r="A3496" s="54" t="s">
        <v>32</v>
      </c>
      <c r="B3496" s="36">
        <v>0</v>
      </c>
      <c r="C3496" s="37">
        <v>0</v>
      </c>
      <c r="D3496" s="37">
        <v>0</v>
      </c>
      <c r="E3496" s="38">
        <v>0</v>
      </c>
      <c r="F3496" s="37">
        <v>0</v>
      </c>
      <c r="G3496" s="39">
        <v>0</v>
      </c>
      <c r="H3496" s="40">
        <v>0</v>
      </c>
      <c r="J3496" s="17">
        <v>27</v>
      </c>
      <c r="K3496" s="17" t="str">
        <f t="shared" si="105"/>
        <v>167-Forensic Investigations Council</v>
      </c>
      <c r="L3496" s="18" t="str">
        <f t="shared" si="104"/>
        <v>167</v>
      </c>
      <c r="M3496" s="19" t="s">
        <v>33</v>
      </c>
      <c r="N3496" s="19"/>
    </row>
    <row r="3497" spans="1:14" ht="15" x14ac:dyDescent="0.25">
      <c r="A3497" s="54" t="s">
        <v>34</v>
      </c>
      <c r="B3497" s="36">
        <v>0</v>
      </c>
      <c r="C3497" s="37">
        <v>0</v>
      </c>
      <c r="D3497" s="37">
        <v>0</v>
      </c>
      <c r="E3497" s="38">
        <v>0</v>
      </c>
      <c r="F3497" s="37">
        <v>0</v>
      </c>
      <c r="G3497" s="39">
        <v>0</v>
      </c>
      <c r="H3497" s="40">
        <v>0</v>
      </c>
      <c r="J3497" s="17">
        <v>28</v>
      </c>
      <c r="K3497" s="17" t="str">
        <f t="shared" si="105"/>
        <v>167-Forensic Investigations Council</v>
      </c>
      <c r="L3497" s="18" t="str">
        <f t="shared" si="104"/>
        <v>167</v>
      </c>
      <c r="M3497" s="19" t="s">
        <v>35</v>
      </c>
      <c r="N3497" s="19"/>
    </row>
    <row r="3498" spans="1:14" ht="15" x14ac:dyDescent="0.25">
      <c r="A3498" s="54" t="s">
        <v>36</v>
      </c>
      <c r="B3498" s="36">
        <v>0</v>
      </c>
      <c r="C3498" s="37">
        <v>0</v>
      </c>
      <c r="D3498" s="37">
        <v>0</v>
      </c>
      <c r="E3498" s="38">
        <v>0</v>
      </c>
      <c r="F3498" s="37">
        <v>0</v>
      </c>
      <c r="G3498" s="39">
        <v>0</v>
      </c>
      <c r="H3498" s="40">
        <v>0</v>
      </c>
      <c r="J3498" s="17">
        <v>29</v>
      </c>
      <c r="K3498" s="17" t="str">
        <f t="shared" si="105"/>
        <v>167-Forensic Investigations Council</v>
      </c>
      <c r="L3498" s="18" t="str">
        <f t="shared" si="104"/>
        <v>167</v>
      </c>
      <c r="M3498" s="19" t="s">
        <v>37</v>
      </c>
      <c r="N3498" s="19"/>
    </row>
    <row r="3499" spans="1:14" ht="15" x14ac:dyDescent="0.25">
      <c r="A3499" s="54" t="s">
        <v>38</v>
      </c>
      <c r="B3499" s="36">
        <v>0</v>
      </c>
      <c r="C3499" s="37">
        <v>0</v>
      </c>
      <c r="D3499" s="37">
        <v>0</v>
      </c>
      <c r="E3499" s="38">
        <v>0</v>
      </c>
      <c r="F3499" s="37">
        <v>0</v>
      </c>
      <c r="G3499" s="39">
        <v>0</v>
      </c>
      <c r="H3499" s="40">
        <v>0</v>
      </c>
      <c r="J3499" s="17">
        <v>30</v>
      </c>
      <c r="K3499" s="17" t="str">
        <f t="shared" si="105"/>
        <v>167-Forensic Investigations Council</v>
      </c>
      <c r="L3499" s="18" t="str">
        <f t="shared" si="104"/>
        <v>167</v>
      </c>
      <c r="M3499" s="19" t="s">
        <v>39</v>
      </c>
      <c r="N3499" s="19"/>
    </row>
    <row r="3500" spans="1:14" ht="15" x14ac:dyDescent="0.25">
      <c r="A3500" s="54" t="s">
        <v>40</v>
      </c>
      <c r="B3500" s="36">
        <v>0</v>
      </c>
      <c r="C3500" s="37">
        <v>0</v>
      </c>
      <c r="D3500" s="37">
        <v>0</v>
      </c>
      <c r="E3500" s="38">
        <v>0</v>
      </c>
      <c r="F3500" s="37">
        <v>0</v>
      </c>
      <c r="G3500" s="39">
        <v>0</v>
      </c>
      <c r="H3500" s="40">
        <v>0</v>
      </c>
      <c r="J3500" s="17">
        <v>31</v>
      </c>
      <c r="K3500" s="17" t="str">
        <f t="shared" si="105"/>
        <v>167-Forensic Investigations Council</v>
      </c>
      <c r="L3500" s="18" t="str">
        <f t="shared" si="104"/>
        <v>167</v>
      </c>
      <c r="M3500" s="19" t="s">
        <v>41</v>
      </c>
      <c r="N3500" s="19"/>
    </row>
    <row r="3501" spans="1:14" ht="15" x14ac:dyDescent="0.25">
      <c r="A3501" s="54" t="s">
        <v>42</v>
      </c>
      <c r="B3501" s="36">
        <v>0</v>
      </c>
      <c r="C3501" s="37">
        <v>0</v>
      </c>
      <c r="D3501" s="37">
        <v>0</v>
      </c>
      <c r="E3501" s="38">
        <v>0</v>
      </c>
      <c r="F3501" s="37">
        <v>0</v>
      </c>
      <c r="G3501" s="39">
        <v>0</v>
      </c>
      <c r="H3501" s="40">
        <v>0</v>
      </c>
      <c r="J3501" s="17">
        <v>32</v>
      </c>
      <c r="K3501" s="17" t="str">
        <f t="shared" si="105"/>
        <v>167-Forensic Investigations Council</v>
      </c>
      <c r="L3501" s="18" t="str">
        <f t="shared" si="104"/>
        <v>167</v>
      </c>
      <c r="M3501" s="19" t="s">
        <v>43</v>
      </c>
      <c r="N3501" s="19"/>
    </row>
    <row r="3502" spans="1:14" ht="15" customHeight="1" x14ac:dyDescent="0.25">
      <c r="A3502" s="54" t="s">
        <v>44</v>
      </c>
      <c r="B3502" s="36">
        <v>0</v>
      </c>
      <c r="C3502" s="37">
        <v>0</v>
      </c>
      <c r="D3502" s="37">
        <v>0</v>
      </c>
      <c r="E3502" s="38">
        <v>0</v>
      </c>
      <c r="F3502" s="37">
        <v>0</v>
      </c>
      <c r="G3502" s="39">
        <v>0</v>
      </c>
      <c r="H3502" s="40">
        <v>0</v>
      </c>
      <c r="J3502" s="17">
        <v>33</v>
      </c>
      <c r="K3502" s="17" t="str">
        <f t="shared" si="105"/>
        <v>167-Forensic Investigations Council</v>
      </c>
      <c r="L3502" s="18" t="str">
        <f t="shared" si="104"/>
        <v>167</v>
      </c>
      <c r="M3502" s="19" t="s">
        <v>45</v>
      </c>
      <c r="N3502" s="19"/>
    </row>
    <row r="3503" spans="1:14" ht="15" x14ac:dyDescent="0.25">
      <c r="A3503" s="54" t="s">
        <v>46</v>
      </c>
      <c r="B3503" s="36">
        <v>0</v>
      </c>
      <c r="C3503" s="37">
        <v>0</v>
      </c>
      <c r="D3503" s="37">
        <v>0</v>
      </c>
      <c r="E3503" s="38">
        <v>0</v>
      </c>
      <c r="F3503" s="37">
        <v>0</v>
      </c>
      <c r="G3503" s="39">
        <v>0</v>
      </c>
      <c r="H3503" s="40">
        <v>0</v>
      </c>
      <c r="J3503" s="17">
        <v>34</v>
      </c>
      <c r="K3503" s="17" t="str">
        <f t="shared" si="105"/>
        <v>167-Forensic Investigations Council</v>
      </c>
      <c r="L3503" s="18" t="str">
        <f t="shared" si="104"/>
        <v>167</v>
      </c>
      <c r="M3503" s="19" t="s">
        <v>47</v>
      </c>
      <c r="N3503" s="19"/>
    </row>
    <row r="3504" spans="1:14" ht="15" x14ac:dyDescent="0.25">
      <c r="A3504" s="54" t="s">
        <v>48</v>
      </c>
      <c r="B3504" s="36">
        <v>0</v>
      </c>
      <c r="C3504" s="37">
        <v>0</v>
      </c>
      <c r="D3504" s="37">
        <v>0</v>
      </c>
      <c r="E3504" s="38">
        <v>0</v>
      </c>
      <c r="F3504" s="37">
        <v>0</v>
      </c>
      <c r="G3504" s="39">
        <v>0</v>
      </c>
      <c r="H3504" s="40">
        <v>0</v>
      </c>
      <c r="J3504" s="17">
        <v>35</v>
      </c>
      <c r="K3504" s="17" t="str">
        <f t="shared" si="105"/>
        <v>167-Forensic Investigations Council</v>
      </c>
      <c r="L3504" s="18" t="str">
        <f t="shared" si="104"/>
        <v>167</v>
      </c>
      <c r="M3504" s="56" t="s">
        <v>49</v>
      </c>
      <c r="N3504" s="19"/>
    </row>
    <row r="3505" spans="1:14" ht="15" x14ac:dyDescent="0.25">
      <c r="A3505" s="54" t="s">
        <v>50</v>
      </c>
      <c r="B3505" s="36">
        <v>0.2609154815433441</v>
      </c>
      <c r="C3505" s="37">
        <v>0</v>
      </c>
      <c r="D3505" s="37">
        <v>0</v>
      </c>
      <c r="E3505" s="38">
        <v>0</v>
      </c>
      <c r="F3505" s="37">
        <v>0</v>
      </c>
      <c r="G3505" s="39">
        <v>0</v>
      </c>
      <c r="H3505" s="40">
        <v>0.2609154815433441</v>
      </c>
      <c r="J3505" s="17">
        <v>36</v>
      </c>
      <c r="K3505" s="17" t="str">
        <f t="shared" si="105"/>
        <v>167-Forensic Investigations Council</v>
      </c>
      <c r="L3505" s="18" t="str">
        <f t="shared" si="104"/>
        <v>167</v>
      </c>
      <c r="M3505" s="19" t="s">
        <v>51</v>
      </c>
      <c r="N3505" s="19"/>
    </row>
    <row r="3506" spans="1:14" ht="15" x14ac:dyDescent="0.25">
      <c r="A3506" s="54" t="s">
        <v>52</v>
      </c>
      <c r="B3506" s="36">
        <v>0</v>
      </c>
      <c r="C3506" s="37">
        <v>0</v>
      </c>
      <c r="D3506" s="37">
        <v>0</v>
      </c>
      <c r="E3506" s="38">
        <v>0</v>
      </c>
      <c r="F3506" s="37">
        <v>0</v>
      </c>
      <c r="G3506" s="39">
        <v>0</v>
      </c>
      <c r="H3506" s="40">
        <v>0</v>
      </c>
      <c r="J3506" s="17">
        <v>37</v>
      </c>
      <c r="K3506" s="17" t="str">
        <f t="shared" si="105"/>
        <v>167-Forensic Investigations Council</v>
      </c>
      <c r="L3506" s="18" t="str">
        <f t="shared" si="104"/>
        <v>167</v>
      </c>
      <c r="M3506" s="56" t="s">
        <v>53</v>
      </c>
      <c r="N3506" s="19"/>
    </row>
    <row r="3507" spans="1:14" ht="15" x14ac:dyDescent="0.25">
      <c r="A3507" s="54" t="s">
        <v>54</v>
      </c>
      <c r="B3507" s="36">
        <v>0</v>
      </c>
      <c r="C3507" s="37">
        <v>0</v>
      </c>
      <c r="D3507" s="37">
        <v>0</v>
      </c>
      <c r="E3507" s="38">
        <v>0</v>
      </c>
      <c r="F3507" s="37">
        <v>0</v>
      </c>
      <c r="G3507" s="39">
        <v>0</v>
      </c>
      <c r="H3507" s="40">
        <v>0</v>
      </c>
      <c r="J3507" s="17">
        <v>38</v>
      </c>
      <c r="K3507" s="17" t="str">
        <f t="shared" si="105"/>
        <v>167-Forensic Investigations Council</v>
      </c>
      <c r="L3507" s="18" t="str">
        <f t="shared" si="104"/>
        <v>167</v>
      </c>
      <c r="M3507" s="19" t="s">
        <v>55</v>
      </c>
      <c r="N3507" s="19"/>
    </row>
    <row r="3508" spans="1:14" ht="15" customHeight="1" x14ac:dyDescent="0.25">
      <c r="A3508" s="54" t="s">
        <v>56</v>
      </c>
      <c r="B3508" s="36">
        <v>0</v>
      </c>
      <c r="C3508" s="37">
        <v>0</v>
      </c>
      <c r="D3508" s="37">
        <v>0</v>
      </c>
      <c r="E3508" s="38">
        <v>0</v>
      </c>
      <c r="F3508" s="37">
        <v>0</v>
      </c>
      <c r="G3508" s="39">
        <v>0</v>
      </c>
      <c r="H3508" s="40">
        <v>0</v>
      </c>
      <c r="J3508" s="17">
        <v>39</v>
      </c>
      <c r="K3508" s="17" t="str">
        <f t="shared" si="105"/>
        <v>167-Forensic Investigations Council</v>
      </c>
      <c r="L3508" s="18" t="str">
        <f t="shared" si="104"/>
        <v>167</v>
      </c>
      <c r="M3508" s="19" t="s">
        <v>57</v>
      </c>
      <c r="N3508" s="19"/>
    </row>
    <row r="3509" spans="1:14" ht="15" x14ac:dyDescent="0.25">
      <c r="A3509" s="54" t="s">
        <v>58</v>
      </c>
      <c r="B3509" s="36">
        <v>0</v>
      </c>
      <c r="C3509" s="37">
        <v>0</v>
      </c>
      <c r="D3509" s="37">
        <v>0</v>
      </c>
      <c r="E3509" s="38">
        <v>0</v>
      </c>
      <c r="F3509" s="37">
        <v>0</v>
      </c>
      <c r="G3509" s="39">
        <v>0</v>
      </c>
      <c r="H3509" s="40">
        <v>0</v>
      </c>
      <c r="J3509" s="17">
        <v>40</v>
      </c>
      <c r="K3509" s="17" t="str">
        <f t="shared" si="105"/>
        <v>167-Forensic Investigations Council</v>
      </c>
      <c r="L3509" s="18" t="str">
        <f t="shared" si="104"/>
        <v>167</v>
      </c>
      <c r="M3509" s="19" t="s">
        <v>59</v>
      </c>
      <c r="N3509" s="19"/>
    </row>
    <row r="3510" spans="1:14" ht="15" customHeight="1" x14ac:dyDescent="0.25">
      <c r="A3510" s="54" t="s">
        <v>60</v>
      </c>
      <c r="B3510" s="36">
        <v>0</v>
      </c>
      <c r="C3510" s="37">
        <v>0</v>
      </c>
      <c r="D3510" s="37">
        <v>0</v>
      </c>
      <c r="E3510" s="38">
        <v>0</v>
      </c>
      <c r="F3510" s="37">
        <v>0</v>
      </c>
      <c r="G3510" s="39">
        <v>0</v>
      </c>
      <c r="H3510" s="40">
        <v>0</v>
      </c>
      <c r="J3510" s="17">
        <v>41</v>
      </c>
      <c r="K3510" s="17" t="str">
        <f t="shared" si="105"/>
        <v>167-Forensic Investigations Council</v>
      </c>
      <c r="L3510" s="18" t="str">
        <f t="shared" si="104"/>
        <v>167</v>
      </c>
      <c r="M3510" s="56" t="s">
        <v>61</v>
      </c>
      <c r="N3510" s="19"/>
    </row>
    <row r="3511" spans="1:14" ht="15" x14ac:dyDescent="0.25">
      <c r="A3511" s="54" t="s">
        <v>62</v>
      </c>
      <c r="B3511" s="36">
        <v>0</v>
      </c>
      <c r="C3511" s="37">
        <v>0</v>
      </c>
      <c r="D3511" s="37">
        <v>0</v>
      </c>
      <c r="E3511" s="38">
        <v>0</v>
      </c>
      <c r="F3511" s="37">
        <v>0</v>
      </c>
      <c r="G3511" s="39">
        <v>0</v>
      </c>
      <c r="H3511" s="40">
        <v>0</v>
      </c>
      <c r="J3511" s="17">
        <v>42</v>
      </c>
      <c r="K3511" s="17" t="str">
        <f t="shared" si="105"/>
        <v>167-Forensic Investigations Council</v>
      </c>
      <c r="L3511" s="18" t="str">
        <f t="shared" si="104"/>
        <v>167</v>
      </c>
      <c r="M3511" s="56" t="s">
        <v>63</v>
      </c>
      <c r="N3511" s="19"/>
    </row>
    <row r="3512" spans="1:14" x14ac:dyDescent="0.2">
      <c r="A3512" s="43"/>
      <c r="B3512" s="36"/>
      <c r="C3512" s="37"/>
      <c r="D3512" s="37"/>
      <c r="E3512" s="38"/>
      <c r="F3512" s="37"/>
      <c r="G3512" s="39"/>
      <c r="H3512" s="40"/>
      <c r="J3512" s="17">
        <v>43</v>
      </c>
      <c r="K3512" s="17" t="str">
        <f t="shared" si="105"/>
        <v>167-Forensic Investigations Council</v>
      </c>
      <c r="L3512" s="18" t="str">
        <f t="shared" si="104"/>
        <v>167</v>
      </c>
      <c r="M3512" s="19"/>
      <c r="N3512" s="19"/>
    </row>
    <row r="3513" spans="1:14" x14ac:dyDescent="0.2">
      <c r="A3513" s="44" t="s">
        <v>64</v>
      </c>
      <c r="B3513" s="45">
        <v>0.2609154815433441</v>
      </c>
      <c r="C3513" s="46">
        <v>0</v>
      </c>
      <c r="D3513" s="46">
        <v>0</v>
      </c>
      <c r="E3513" s="47">
        <v>0</v>
      </c>
      <c r="F3513" s="46">
        <v>0</v>
      </c>
      <c r="G3513" s="48">
        <v>0</v>
      </c>
      <c r="H3513" s="49">
        <v>0.2609154815433441</v>
      </c>
      <c r="J3513" s="17">
        <v>44</v>
      </c>
      <c r="K3513" s="17" t="str">
        <f t="shared" si="105"/>
        <v>167-Forensic Investigations Council</v>
      </c>
      <c r="L3513" s="18" t="str">
        <f t="shared" si="104"/>
        <v>167</v>
      </c>
      <c r="M3513" s="19"/>
      <c r="N3513" s="19"/>
    </row>
    <row r="3514" spans="1:14" x14ac:dyDescent="0.2">
      <c r="A3514" s="57"/>
      <c r="B3514" s="39"/>
      <c r="C3514" s="51"/>
      <c r="D3514" s="51"/>
      <c r="E3514" s="52"/>
      <c r="F3514" s="51"/>
      <c r="G3514" s="39"/>
      <c r="H3514" s="53"/>
      <c r="J3514" s="17">
        <v>45</v>
      </c>
      <c r="K3514" s="17" t="str">
        <f t="shared" si="105"/>
        <v>167-Forensic Investigations Council</v>
      </c>
      <c r="L3514" s="18" t="str">
        <f t="shared" si="104"/>
        <v>167</v>
      </c>
      <c r="M3514" s="19"/>
      <c r="N3514" s="19"/>
    </row>
    <row r="3515" spans="1:14" ht="15" x14ac:dyDescent="0.25">
      <c r="A3515" s="54" t="s">
        <v>65</v>
      </c>
      <c r="B3515" s="36">
        <v>0</v>
      </c>
      <c r="C3515" s="37">
        <v>0</v>
      </c>
      <c r="D3515" s="37">
        <v>0</v>
      </c>
      <c r="E3515" s="38">
        <v>0</v>
      </c>
      <c r="F3515" s="37">
        <v>0</v>
      </c>
      <c r="G3515" s="39">
        <v>0</v>
      </c>
      <c r="H3515" s="40">
        <v>0</v>
      </c>
      <c r="J3515" s="17">
        <v>46</v>
      </c>
      <c r="K3515" s="17" t="str">
        <f t="shared" si="105"/>
        <v>167-Forensic Investigations Council</v>
      </c>
      <c r="L3515" s="18" t="str">
        <f t="shared" si="104"/>
        <v>167</v>
      </c>
      <c r="M3515" s="19"/>
      <c r="N3515" s="19"/>
    </row>
    <row r="3516" spans="1:14" ht="15" x14ac:dyDescent="0.25">
      <c r="A3516" s="54" t="s">
        <v>66</v>
      </c>
      <c r="B3516" s="36">
        <v>0</v>
      </c>
      <c r="C3516" s="37">
        <v>0</v>
      </c>
      <c r="D3516" s="37">
        <v>0</v>
      </c>
      <c r="E3516" s="38">
        <v>0</v>
      </c>
      <c r="F3516" s="37">
        <v>0</v>
      </c>
      <c r="G3516" s="39">
        <v>0</v>
      </c>
      <c r="H3516" s="40">
        <v>0</v>
      </c>
      <c r="J3516" s="17">
        <v>47</v>
      </c>
      <c r="K3516" s="17" t="str">
        <f t="shared" si="105"/>
        <v>167-Forensic Investigations Council</v>
      </c>
      <c r="L3516" s="18" t="str">
        <f t="shared" si="104"/>
        <v>167</v>
      </c>
      <c r="M3516" s="19"/>
      <c r="N3516" s="19"/>
    </row>
    <row r="3517" spans="1:14" ht="15" x14ac:dyDescent="0.25">
      <c r="A3517" s="54" t="s">
        <v>67</v>
      </c>
      <c r="B3517" s="36">
        <v>0</v>
      </c>
      <c r="C3517" s="37">
        <v>0</v>
      </c>
      <c r="D3517" s="37">
        <v>0</v>
      </c>
      <c r="E3517" s="38">
        <v>0</v>
      </c>
      <c r="F3517" s="37">
        <v>0</v>
      </c>
      <c r="G3517" s="39">
        <v>0</v>
      </c>
      <c r="H3517" s="40">
        <v>0</v>
      </c>
      <c r="J3517" s="17">
        <v>48</v>
      </c>
      <c r="K3517" s="17" t="str">
        <f t="shared" si="105"/>
        <v>167-Forensic Investigations Council</v>
      </c>
      <c r="L3517" s="18" t="str">
        <f t="shared" si="104"/>
        <v>167</v>
      </c>
      <c r="M3517" s="19"/>
      <c r="N3517" s="19"/>
    </row>
    <row r="3518" spans="1:14" ht="15" x14ac:dyDescent="0.25">
      <c r="A3518" s="54" t="s">
        <v>68</v>
      </c>
      <c r="B3518" s="36">
        <v>0</v>
      </c>
      <c r="C3518" s="37">
        <v>0</v>
      </c>
      <c r="D3518" s="37">
        <v>0</v>
      </c>
      <c r="E3518" s="38">
        <v>0</v>
      </c>
      <c r="F3518" s="37">
        <v>0</v>
      </c>
      <c r="G3518" s="39">
        <v>0</v>
      </c>
      <c r="H3518" s="40">
        <v>0</v>
      </c>
      <c r="J3518" s="17">
        <v>49</v>
      </c>
      <c r="K3518" s="17" t="str">
        <f t="shared" si="105"/>
        <v>167-Forensic Investigations Council</v>
      </c>
      <c r="L3518" s="18" t="str">
        <f t="shared" si="104"/>
        <v>167</v>
      </c>
      <c r="M3518" s="19"/>
      <c r="N3518" s="19"/>
    </row>
    <row r="3519" spans="1:14" ht="15" x14ac:dyDescent="0.25">
      <c r="A3519" s="54" t="s">
        <v>69</v>
      </c>
      <c r="B3519" s="36">
        <v>0</v>
      </c>
      <c r="C3519" s="37">
        <v>0</v>
      </c>
      <c r="D3519" s="37">
        <v>0</v>
      </c>
      <c r="E3519" s="38">
        <v>0</v>
      </c>
      <c r="F3519" s="37">
        <v>0</v>
      </c>
      <c r="G3519" s="39">
        <v>0</v>
      </c>
      <c r="H3519" s="40">
        <v>0</v>
      </c>
      <c r="J3519" s="17">
        <v>50</v>
      </c>
      <c r="K3519" s="17" t="str">
        <f t="shared" si="105"/>
        <v>167-Forensic Investigations Council</v>
      </c>
      <c r="L3519" s="18" t="str">
        <f t="shared" si="104"/>
        <v>167</v>
      </c>
      <c r="M3519" s="19"/>
      <c r="N3519" s="19"/>
    </row>
    <row r="3520" spans="1:14" ht="15" x14ac:dyDescent="0.25">
      <c r="A3520" s="54" t="s">
        <v>70</v>
      </c>
      <c r="B3520" s="36">
        <v>0</v>
      </c>
      <c r="C3520" s="37">
        <v>0</v>
      </c>
      <c r="D3520" s="37">
        <v>0</v>
      </c>
      <c r="E3520" s="38">
        <v>0</v>
      </c>
      <c r="F3520" s="37">
        <v>0</v>
      </c>
      <c r="G3520" s="39">
        <v>0</v>
      </c>
      <c r="H3520" s="40">
        <v>0</v>
      </c>
      <c r="J3520" s="17">
        <v>51</v>
      </c>
      <c r="K3520" s="17" t="str">
        <f t="shared" si="105"/>
        <v>167-Forensic Investigations Council</v>
      </c>
      <c r="L3520" s="18" t="str">
        <f t="shared" si="104"/>
        <v>167</v>
      </c>
      <c r="M3520" s="19"/>
      <c r="N3520" s="19"/>
    </row>
    <row r="3521" spans="1:14" ht="15" x14ac:dyDescent="0.25">
      <c r="A3521" s="54" t="s">
        <v>71</v>
      </c>
      <c r="B3521" s="36">
        <v>1.4375E-15</v>
      </c>
      <c r="C3521" s="37">
        <v>0</v>
      </c>
      <c r="D3521" s="37">
        <v>0</v>
      </c>
      <c r="E3521" s="38">
        <v>0</v>
      </c>
      <c r="F3521" s="37">
        <v>0</v>
      </c>
      <c r="G3521" s="39">
        <v>0</v>
      </c>
      <c r="H3521" s="40">
        <v>1.4375E-15</v>
      </c>
      <c r="J3521" s="17">
        <v>52</v>
      </c>
      <c r="K3521" s="17" t="str">
        <f t="shared" si="105"/>
        <v>167-Forensic Investigations Council</v>
      </c>
      <c r="L3521" s="18" t="str">
        <f t="shared" si="104"/>
        <v>167</v>
      </c>
      <c r="M3521" s="19"/>
      <c r="N3521" s="19"/>
    </row>
    <row r="3522" spans="1:14" ht="15" x14ac:dyDescent="0.25">
      <c r="A3522" s="54" t="s">
        <v>72</v>
      </c>
      <c r="B3522" s="36">
        <v>0</v>
      </c>
      <c r="C3522" s="37">
        <v>0</v>
      </c>
      <c r="D3522" s="37">
        <v>0</v>
      </c>
      <c r="E3522" s="38">
        <v>0</v>
      </c>
      <c r="F3522" s="37">
        <v>0</v>
      </c>
      <c r="G3522" s="39">
        <v>0</v>
      </c>
      <c r="H3522" s="40">
        <v>0</v>
      </c>
      <c r="J3522" s="17">
        <v>53</v>
      </c>
      <c r="K3522" s="17" t="str">
        <f t="shared" si="105"/>
        <v>167-Forensic Investigations Council</v>
      </c>
      <c r="L3522" s="18" t="str">
        <f t="shared" si="104"/>
        <v>167</v>
      </c>
      <c r="M3522" s="19"/>
      <c r="N3522" s="19"/>
    </row>
    <row r="3523" spans="1:14" ht="15" x14ac:dyDescent="0.25">
      <c r="A3523" s="54" t="s">
        <v>73</v>
      </c>
      <c r="B3523" s="36">
        <v>0</v>
      </c>
      <c r="C3523" s="37">
        <v>0</v>
      </c>
      <c r="D3523" s="37">
        <v>0</v>
      </c>
      <c r="E3523" s="38">
        <v>0</v>
      </c>
      <c r="F3523" s="37">
        <v>0</v>
      </c>
      <c r="G3523" s="39">
        <v>0</v>
      </c>
      <c r="H3523" s="40">
        <v>0</v>
      </c>
      <c r="J3523" s="17">
        <v>54</v>
      </c>
      <c r="K3523" s="17" t="str">
        <f t="shared" si="105"/>
        <v>167-Forensic Investigations Council</v>
      </c>
      <c r="L3523" s="18" t="str">
        <f t="shared" si="104"/>
        <v>167</v>
      </c>
      <c r="M3523" s="19"/>
      <c r="N3523" s="19"/>
    </row>
    <row r="3524" spans="1:14" ht="15" x14ac:dyDescent="0.25">
      <c r="A3524" s="54" t="s">
        <v>74</v>
      </c>
      <c r="B3524" s="36">
        <v>0</v>
      </c>
      <c r="C3524" s="37">
        <v>0</v>
      </c>
      <c r="D3524" s="37">
        <v>0</v>
      </c>
      <c r="E3524" s="38">
        <v>0</v>
      </c>
      <c r="F3524" s="37">
        <v>0</v>
      </c>
      <c r="G3524" s="39">
        <v>0</v>
      </c>
      <c r="H3524" s="40">
        <v>0</v>
      </c>
      <c r="J3524" s="17">
        <v>55</v>
      </c>
      <c r="K3524" s="17" t="str">
        <f t="shared" si="105"/>
        <v>167-Forensic Investigations Council</v>
      </c>
      <c r="L3524" s="18" t="str">
        <f t="shared" si="104"/>
        <v>167</v>
      </c>
      <c r="M3524" s="19"/>
      <c r="N3524" s="19"/>
    </row>
    <row r="3525" spans="1:14" ht="15" x14ac:dyDescent="0.25">
      <c r="A3525" s="54" t="s">
        <v>75</v>
      </c>
      <c r="B3525" s="36">
        <v>0</v>
      </c>
      <c r="C3525" s="37">
        <v>0</v>
      </c>
      <c r="D3525" s="37">
        <v>0</v>
      </c>
      <c r="E3525" s="38">
        <v>0</v>
      </c>
      <c r="F3525" s="37">
        <v>0</v>
      </c>
      <c r="G3525" s="39">
        <v>0</v>
      </c>
      <c r="H3525" s="40">
        <v>0</v>
      </c>
      <c r="J3525" s="17">
        <v>56</v>
      </c>
      <c r="K3525" s="17" t="str">
        <f t="shared" si="105"/>
        <v>167-Forensic Investigations Council</v>
      </c>
      <c r="L3525" s="18" t="str">
        <f t="shared" si="104"/>
        <v>167</v>
      </c>
      <c r="M3525" s="19"/>
      <c r="N3525" s="19"/>
    </row>
    <row r="3526" spans="1:14" ht="15" x14ac:dyDescent="0.25">
      <c r="A3526" s="54" t="s">
        <v>76</v>
      </c>
      <c r="B3526" s="36">
        <v>2.0846266949844794</v>
      </c>
      <c r="C3526" s="37">
        <v>0</v>
      </c>
      <c r="D3526" s="37">
        <v>0</v>
      </c>
      <c r="E3526" s="38">
        <v>0</v>
      </c>
      <c r="F3526" s="37">
        <v>0</v>
      </c>
      <c r="G3526" s="39">
        <v>0</v>
      </c>
      <c r="H3526" s="40">
        <v>2.0846266949844794</v>
      </c>
      <c r="J3526" s="17">
        <v>57</v>
      </c>
      <c r="K3526" s="17" t="str">
        <f t="shared" si="105"/>
        <v>167-Forensic Investigations Council</v>
      </c>
      <c r="L3526" s="18" t="str">
        <f t="shared" si="104"/>
        <v>167</v>
      </c>
      <c r="M3526" s="19"/>
      <c r="N3526" s="19"/>
    </row>
    <row r="3527" spans="1:14" ht="15" x14ac:dyDescent="0.25">
      <c r="A3527" s="54" t="s">
        <v>77</v>
      </c>
      <c r="B3527" s="36">
        <v>0</v>
      </c>
      <c r="C3527" s="37">
        <v>0</v>
      </c>
      <c r="D3527" s="37">
        <v>0</v>
      </c>
      <c r="E3527" s="38">
        <v>0</v>
      </c>
      <c r="F3527" s="37">
        <v>0</v>
      </c>
      <c r="G3527" s="39">
        <v>0</v>
      </c>
      <c r="H3527" s="40">
        <v>0</v>
      </c>
      <c r="J3527" s="17">
        <v>58</v>
      </c>
      <c r="K3527" s="17" t="str">
        <f t="shared" si="105"/>
        <v>167-Forensic Investigations Council</v>
      </c>
      <c r="L3527" s="18" t="str">
        <f t="shared" si="104"/>
        <v>167</v>
      </c>
      <c r="M3527" s="19"/>
      <c r="N3527" s="19"/>
    </row>
    <row r="3528" spans="1:14" ht="15" x14ac:dyDescent="0.25">
      <c r="A3528" s="54" t="s">
        <v>78</v>
      </c>
      <c r="B3528" s="36">
        <v>26.032125117833814</v>
      </c>
      <c r="C3528" s="37">
        <v>0</v>
      </c>
      <c r="D3528" s="37">
        <v>0</v>
      </c>
      <c r="E3528" s="38">
        <v>0</v>
      </c>
      <c r="F3528" s="37">
        <v>0</v>
      </c>
      <c r="G3528" s="39">
        <v>0</v>
      </c>
      <c r="H3528" s="40">
        <v>26.032125117833814</v>
      </c>
      <c r="J3528" s="17">
        <v>59</v>
      </c>
      <c r="K3528" s="17" t="str">
        <f t="shared" si="105"/>
        <v>167-Forensic Investigations Council</v>
      </c>
      <c r="L3528" s="18" t="str">
        <f t="shared" si="104"/>
        <v>167</v>
      </c>
      <c r="M3528" s="19"/>
      <c r="N3528" s="19"/>
    </row>
    <row r="3529" spans="1:14" ht="15" customHeight="1" x14ac:dyDescent="0.25">
      <c r="A3529" s="54" t="s">
        <v>79</v>
      </c>
      <c r="B3529" s="36">
        <v>0</v>
      </c>
      <c r="C3529" s="37">
        <v>0</v>
      </c>
      <c r="D3529" s="37">
        <v>0</v>
      </c>
      <c r="E3529" s="38">
        <v>0</v>
      </c>
      <c r="F3529" s="37">
        <v>0</v>
      </c>
      <c r="G3529" s="39">
        <v>0</v>
      </c>
      <c r="H3529" s="40">
        <v>0</v>
      </c>
      <c r="J3529" s="17">
        <v>60</v>
      </c>
      <c r="K3529" s="17" t="str">
        <f t="shared" si="105"/>
        <v>167-Forensic Investigations Council</v>
      </c>
      <c r="L3529" s="18" t="str">
        <f t="shared" si="104"/>
        <v>167</v>
      </c>
      <c r="M3529" s="19"/>
      <c r="N3529" s="19"/>
    </row>
    <row r="3530" spans="1:14" ht="15" x14ac:dyDescent="0.25">
      <c r="A3530" s="54"/>
      <c r="B3530" s="36"/>
      <c r="C3530" s="37"/>
      <c r="D3530" s="37"/>
      <c r="E3530" s="38"/>
      <c r="F3530" s="37"/>
      <c r="G3530" s="39"/>
      <c r="H3530" s="40"/>
      <c r="J3530" s="17">
        <v>61</v>
      </c>
      <c r="K3530" s="17" t="str">
        <f t="shared" si="105"/>
        <v>167-Forensic Investigations Council</v>
      </c>
      <c r="L3530" s="18" t="str">
        <f t="shared" si="104"/>
        <v>167</v>
      </c>
      <c r="M3530" s="19"/>
      <c r="N3530" s="19"/>
    </row>
    <row r="3531" spans="1:14" x14ac:dyDescent="0.2">
      <c r="A3531" s="44" t="s">
        <v>80</v>
      </c>
      <c r="B3531" s="45">
        <v>28.116751812818293</v>
      </c>
      <c r="C3531" s="46">
        <v>0</v>
      </c>
      <c r="D3531" s="46">
        <v>0</v>
      </c>
      <c r="E3531" s="47">
        <v>0</v>
      </c>
      <c r="F3531" s="46">
        <v>0</v>
      </c>
      <c r="G3531" s="48">
        <v>0</v>
      </c>
      <c r="H3531" s="49">
        <v>28.116751812818293</v>
      </c>
      <c r="J3531" s="17">
        <v>62</v>
      </c>
      <c r="K3531" s="17" t="str">
        <f t="shared" si="105"/>
        <v>167-Forensic Investigations Council</v>
      </c>
      <c r="L3531" s="18" t="str">
        <f t="shared" si="104"/>
        <v>167</v>
      </c>
      <c r="M3531" s="19"/>
      <c r="N3531" s="19"/>
    </row>
    <row r="3532" spans="1:14" ht="15" x14ac:dyDescent="0.25">
      <c r="A3532" s="54"/>
      <c r="B3532" s="36"/>
      <c r="C3532" s="37"/>
      <c r="D3532" s="37"/>
      <c r="E3532" s="38"/>
      <c r="F3532" s="37"/>
      <c r="G3532" s="39"/>
      <c r="H3532" s="40"/>
      <c r="J3532" s="17">
        <v>63</v>
      </c>
      <c r="K3532" s="17" t="str">
        <f t="shared" si="105"/>
        <v>167-Forensic Investigations Council</v>
      </c>
      <c r="L3532" s="18" t="str">
        <f t="shared" si="104"/>
        <v>167</v>
      </c>
      <c r="M3532" s="19"/>
      <c r="N3532" s="19"/>
    </row>
    <row r="3533" spans="1:14" ht="15" x14ac:dyDescent="0.25">
      <c r="A3533" s="54" t="s">
        <v>81</v>
      </c>
      <c r="B3533" s="36">
        <v>0</v>
      </c>
      <c r="C3533" s="37">
        <v>0</v>
      </c>
      <c r="D3533" s="37">
        <v>0</v>
      </c>
      <c r="E3533" s="38">
        <v>0</v>
      </c>
      <c r="F3533" s="37">
        <v>0</v>
      </c>
      <c r="G3533" s="39">
        <v>0</v>
      </c>
      <c r="H3533" s="40">
        <v>0</v>
      </c>
      <c r="J3533" s="17">
        <v>64</v>
      </c>
      <c r="K3533" s="17" t="str">
        <f t="shared" si="105"/>
        <v>167-Forensic Investigations Council</v>
      </c>
      <c r="L3533" s="18" t="str">
        <f t="shared" si="104"/>
        <v>167</v>
      </c>
      <c r="M3533" s="19"/>
      <c r="N3533" s="19"/>
    </row>
    <row r="3534" spans="1:14" x14ac:dyDescent="0.2">
      <c r="A3534" s="44" t="s">
        <v>82</v>
      </c>
      <c r="B3534" s="45">
        <v>0</v>
      </c>
      <c r="C3534" s="46">
        <v>0</v>
      </c>
      <c r="D3534" s="46">
        <v>0</v>
      </c>
      <c r="E3534" s="47">
        <v>0</v>
      </c>
      <c r="F3534" s="46">
        <v>0</v>
      </c>
      <c r="G3534" s="48">
        <v>0</v>
      </c>
      <c r="H3534" s="49">
        <v>0</v>
      </c>
      <c r="J3534" s="17">
        <v>65</v>
      </c>
      <c r="K3534" s="17" t="str">
        <f t="shared" si="105"/>
        <v>167-Forensic Investigations Council</v>
      </c>
      <c r="L3534" s="18" t="str">
        <f t="shared" si="104"/>
        <v>167</v>
      </c>
      <c r="M3534" s="19"/>
      <c r="N3534" s="19"/>
    </row>
    <row r="3535" spans="1:14" ht="15" x14ac:dyDescent="0.25">
      <c r="A3535" s="54"/>
      <c r="B3535" s="54"/>
      <c r="C3535" s="54"/>
      <c r="D3535" s="54"/>
      <c r="E3535" s="54"/>
      <c r="F3535" s="54"/>
      <c r="G3535" s="54"/>
      <c r="H3535" s="54"/>
      <c r="J3535" s="17">
        <v>66</v>
      </c>
      <c r="K3535" s="17" t="str">
        <f t="shared" si="105"/>
        <v>167-Forensic Investigations Council</v>
      </c>
      <c r="L3535" s="18" t="str">
        <f t="shared" si="104"/>
        <v>167</v>
      </c>
      <c r="M3535" s="19"/>
      <c r="N3535" s="19"/>
    </row>
    <row r="3536" spans="1:14" x14ac:dyDescent="0.2">
      <c r="A3536" s="58"/>
      <c r="B3536" s="39"/>
      <c r="C3536" s="51"/>
      <c r="D3536" s="51"/>
      <c r="E3536" s="52"/>
      <c r="F3536" s="51"/>
      <c r="G3536" s="39"/>
      <c r="H3536" s="53"/>
      <c r="J3536" s="17">
        <v>67</v>
      </c>
      <c r="K3536" s="17" t="str">
        <f t="shared" si="105"/>
        <v>167-Forensic Investigations Council</v>
      </c>
      <c r="L3536" s="18" t="str">
        <f t="shared" si="104"/>
        <v>167</v>
      </c>
      <c r="M3536" s="19"/>
      <c r="N3536" s="19"/>
    </row>
    <row r="3537" spans="1:14" x14ac:dyDescent="0.2">
      <c r="A3537" s="59" t="s">
        <v>83</v>
      </c>
      <c r="B3537" s="60">
        <v>60.99944584500993</v>
      </c>
      <c r="C3537" s="61">
        <v>-2</v>
      </c>
      <c r="D3537" s="61">
        <v>1</v>
      </c>
      <c r="E3537" s="62">
        <v>0</v>
      </c>
      <c r="F3537" s="61">
        <v>0</v>
      </c>
      <c r="G3537" s="60">
        <v>-1</v>
      </c>
      <c r="H3537" s="63">
        <v>59.99944584500993</v>
      </c>
      <c r="J3537" s="17">
        <v>68</v>
      </c>
      <c r="K3537" s="17" t="str">
        <f t="shared" si="105"/>
        <v>167-Forensic Investigations Council</v>
      </c>
      <c r="L3537" s="18" t="str">
        <f t="shared" si="104"/>
        <v>167</v>
      </c>
      <c r="M3537" s="19"/>
      <c r="N3537" s="19"/>
    </row>
    <row r="3538" spans="1:14" ht="15" customHeight="1" x14ac:dyDescent="0.2">
      <c r="A3538" s="64"/>
      <c r="B3538" s="65"/>
      <c r="C3538" s="65"/>
      <c r="D3538" s="65"/>
      <c r="E3538" s="65"/>
      <c r="F3538" s="65"/>
      <c r="G3538" s="65"/>
      <c r="H3538" s="65"/>
      <c r="J3538" s="17">
        <v>1</v>
      </c>
      <c r="K3538" s="17" t="str">
        <f>IF(J3538=7,A3070,IF(J3538&gt;7,K3528,""))</f>
        <v/>
      </c>
      <c r="L3538" s="18" t="str">
        <f t="shared" si="104"/>
        <v/>
      </c>
      <c r="M3538" s="19"/>
      <c r="N3538" s="19"/>
    </row>
    <row r="3539" spans="1:14" x14ac:dyDescent="0.2">
      <c r="A3539" s="64"/>
      <c r="B3539" s="65"/>
      <c r="C3539" s="65"/>
      <c r="D3539" s="65"/>
      <c r="E3539" s="65"/>
      <c r="F3539" s="65"/>
      <c r="G3539" s="65"/>
      <c r="H3539" s="65"/>
      <c r="J3539" s="17">
        <v>2</v>
      </c>
      <c r="K3539" s="17" t="str">
        <f>IF(J3539=7,A3071,IF(J3539&gt;7,K3538,""))</f>
        <v/>
      </c>
      <c r="L3539" s="18" t="str">
        <f t="shared" si="104"/>
        <v/>
      </c>
      <c r="M3539" s="19"/>
      <c r="N3539" s="19"/>
    </row>
    <row r="3540" spans="1:14" ht="15" x14ac:dyDescent="0.25">
      <c r="A3540"/>
      <c r="B3540"/>
      <c r="C3540"/>
      <c r="D3540"/>
      <c r="E3540"/>
      <c r="F3540"/>
      <c r="G3540"/>
      <c r="H3540"/>
      <c r="J3540" s="17">
        <v>3</v>
      </c>
      <c r="K3540" s="17" t="str">
        <f>IF(J3540=7,A3072,IF(J3540&gt;7,K3539,""))</f>
        <v/>
      </c>
      <c r="L3540" s="18" t="str">
        <f t="shared" si="104"/>
        <v/>
      </c>
      <c r="M3540" s="19"/>
      <c r="N3540" s="19"/>
    </row>
    <row r="3541" spans="1:14" ht="15" x14ac:dyDescent="0.25">
      <c r="A3541"/>
      <c r="B3541"/>
      <c r="C3541"/>
      <c r="D3541"/>
      <c r="E3541"/>
      <c r="F3541"/>
      <c r="G3541"/>
      <c r="H3541"/>
      <c r="J3541" s="17">
        <v>4</v>
      </c>
      <c r="K3541" s="17" t="str">
        <f>IF(J3541=7,A3073,IF(J3541&gt;7,K3540,""))</f>
        <v/>
      </c>
      <c r="L3541" s="18" t="str">
        <f t="shared" si="104"/>
        <v/>
      </c>
      <c r="M3541" s="19"/>
      <c r="N3541" s="19"/>
    </row>
    <row r="3542" spans="1:14" ht="15.75" x14ac:dyDescent="0.25">
      <c r="A3542" s="21" t="s">
        <v>7</v>
      </c>
      <c r="B3542" s="22"/>
      <c r="C3542" s="22"/>
      <c r="D3542" s="22"/>
      <c r="E3542" s="22"/>
      <c r="F3542" s="22"/>
      <c r="G3542" s="22"/>
      <c r="H3542" s="22"/>
      <c r="J3542" s="17">
        <v>5</v>
      </c>
      <c r="K3542" s="17" t="str">
        <f>IF(J3542=7,A3074,IF(J3542&gt;7,K3541,""))</f>
        <v/>
      </c>
      <c r="L3542" s="18" t="str">
        <f t="shared" si="104"/>
        <v/>
      </c>
      <c r="M3542" s="19"/>
      <c r="N3542" s="19"/>
    </row>
    <row r="3543" spans="1:14" ht="15" x14ac:dyDescent="0.25">
      <c r="A3543" s="23" t="s">
        <v>8</v>
      </c>
      <c r="B3543" s="24"/>
      <c r="C3543" s="24"/>
      <c r="D3543" s="24"/>
      <c r="E3543" s="24"/>
      <c r="F3543" s="24"/>
      <c r="G3543" s="24"/>
      <c r="H3543" s="24"/>
      <c r="J3543" s="17">
        <v>6</v>
      </c>
      <c r="K3543" s="17" t="str">
        <f>IF(J3543=7,A3075,IF(J3543&gt;7,K3542,""))</f>
        <v/>
      </c>
      <c r="L3543" s="18" t="str">
        <f t="shared" si="104"/>
        <v/>
      </c>
      <c r="M3543" s="19"/>
      <c r="N3543" s="19"/>
    </row>
    <row r="3544" spans="1:14" ht="15" x14ac:dyDescent="0.25">
      <c r="A3544" s="25" t="s">
        <v>135</v>
      </c>
      <c r="B3544" s="22"/>
      <c r="C3544" s="22"/>
      <c r="D3544" s="22"/>
      <c r="E3544" s="22"/>
      <c r="F3544" s="22"/>
      <c r="G3544" s="22"/>
      <c r="H3544" s="22"/>
      <c r="J3544" s="17">
        <v>7</v>
      </c>
      <c r="K3544" s="17" t="str">
        <f>IF(J3544=7,A3544,IF(J3544&gt;7,K3543,""))</f>
        <v>179-Dept of Enterprise Services</v>
      </c>
      <c r="L3544" s="18" t="str">
        <f t="shared" si="104"/>
        <v>179</v>
      </c>
      <c r="M3544" s="19"/>
      <c r="N3544" s="19"/>
    </row>
    <row r="3545" spans="1:14" ht="15" x14ac:dyDescent="0.25">
      <c r="A3545" s="25"/>
      <c r="B3545" s="22"/>
      <c r="C3545" s="22"/>
      <c r="D3545" s="22"/>
      <c r="E3545" s="22"/>
      <c r="F3545" s="22"/>
      <c r="G3545" s="22"/>
      <c r="H3545" s="22"/>
      <c r="J3545" s="17">
        <v>8</v>
      </c>
      <c r="K3545" s="17" t="str">
        <f t="shared" ref="K3545:K3605" si="106">IF(J3545=7,A3077,IF(J3545&gt;7,K3544,""))</f>
        <v>179-Dept of Enterprise Services</v>
      </c>
      <c r="L3545" s="18" t="str">
        <f t="shared" ref="L3545:L3617" si="107">LEFT(K3545,3)</f>
        <v>179</v>
      </c>
      <c r="M3545" s="19"/>
      <c r="N3545" s="19"/>
    </row>
    <row r="3546" spans="1:14" ht="15" customHeight="1" x14ac:dyDescent="0.25">
      <c r="A3546" s="26"/>
      <c r="B3546" s="27"/>
      <c r="C3546" s="94" t="s">
        <v>10</v>
      </c>
      <c r="D3546" s="95"/>
      <c r="E3546" s="94" t="s">
        <v>11</v>
      </c>
      <c r="F3546" s="95"/>
      <c r="G3546" s="28"/>
      <c r="H3546" s="28"/>
      <c r="J3546" s="17">
        <v>9</v>
      </c>
      <c r="K3546" s="17" t="str">
        <f t="shared" si="106"/>
        <v>179-Dept of Enterprise Services</v>
      </c>
      <c r="L3546" s="18" t="str">
        <f t="shared" si="107"/>
        <v>179</v>
      </c>
      <c r="M3546" s="19"/>
      <c r="N3546" s="19"/>
    </row>
    <row r="3547" spans="1:14" ht="24" x14ac:dyDescent="0.2">
      <c r="A3547" s="29" t="s">
        <v>12</v>
      </c>
      <c r="B3547" s="30" t="s">
        <v>13</v>
      </c>
      <c r="C3547" s="31" t="s">
        <v>14</v>
      </c>
      <c r="D3547" s="32" t="s">
        <v>15</v>
      </c>
      <c r="E3547" s="31" t="s">
        <v>14</v>
      </c>
      <c r="F3547" s="32" t="s">
        <v>15</v>
      </c>
      <c r="G3547" s="33" t="s">
        <v>16</v>
      </c>
      <c r="H3547" s="33" t="s">
        <v>17</v>
      </c>
      <c r="J3547" s="17">
        <v>10</v>
      </c>
      <c r="K3547" s="17" t="str">
        <f t="shared" si="106"/>
        <v>179-Dept of Enterprise Services</v>
      </c>
      <c r="L3547" s="18" t="str">
        <f t="shared" si="107"/>
        <v>179</v>
      </c>
      <c r="M3547" s="19"/>
      <c r="N3547" s="19"/>
    </row>
    <row r="3548" spans="1:14" ht="15" customHeight="1" x14ac:dyDescent="0.25">
      <c r="A3548" s="35" t="s">
        <v>20</v>
      </c>
      <c r="B3548" s="36">
        <v>114.84036886330728</v>
      </c>
      <c r="C3548" s="37">
        <v>0</v>
      </c>
      <c r="D3548" s="37">
        <v>0</v>
      </c>
      <c r="E3548" s="38">
        <v>0</v>
      </c>
      <c r="F3548" s="37">
        <v>0</v>
      </c>
      <c r="G3548" s="39">
        <v>0</v>
      </c>
      <c r="H3548" s="40">
        <v>114.84036886330728</v>
      </c>
      <c r="J3548" s="17">
        <v>11</v>
      </c>
      <c r="K3548" s="17" t="str">
        <f t="shared" si="106"/>
        <v>179-Dept of Enterprise Services</v>
      </c>
      <c r="L3548" s="18" t="str">
        <f t="shared" si="107"/>
        <v>179</v>
      </c>
      <c r="M3548" s="19" t="s">
        <v>21</v>
      </c>
      <c r="N3548" s="19"/>
    </row>
    <row r="3549" spans="1:14" ht="15" x14ac:dyDescent="0.25">
      <c r="A3549" s="42" t="s">
        <v>22</v>
      </c>
      <c r="B3549" s="36">
        <v>105.75951847201385</v>
      </c>
      <c r="C3549" s="37">
        <v>0</v>
      </c>
      <c r="D3549" s="37">
        <v>0</v>
      </c>
      <c r="E3549" s="38">
        <v>0</v>
      </c>
      <c r="F3549" s="37">
        <v>2</v>
      </c>
      <c r="G3549" s="39">
        <v>2</v>
      </c>
      <c r="H3549" s="40">
        <v>107.75951847201385</v>
      </c>
      <c r="J3549" s="17">
        <v>12</v>
      </c>
      <c r="K3549" s="17" t="str">
        <f t="shared" si="106"/>
        <v>179-Dept of Enterprise Services</v>
      </c>
      <c r="L3549" s="18" t="str">
        <f t="shared" si="107"/>
        <v>179</v>
      </c>
      <c r="M3549" s="19"/>
      <c r="N3549" s="19"/>
    </row>
    <row r="3550" spans="1:14" ht="15" customHeight="1" x14ac:dyDescent="0.25">
      <c r="A3550" s="42" t="s">
        <v>23</v>
      </c>
      <c r="B3550" s="36">
        <v>212.42522725922404</v>
      </c>
      <c r="C3550" s="37">
        <v>-2</v>
      </c>
      <c r="D3550" s="37">
        <v>-2</v>
      </c>
      <c r="E3550" s="38">
        <v>0</v>
      </c>
      <c r="F3550" s="37">
        <v>1</v>
      </c>
      <c r="G3550" s="39">
        <v>-3</v>
      </c>
      <c r="H3550" s="40">
        <v>209.42522725922404</v>
      </c>
      <c r="J3550" s="17">
        <v>13</v>
      </c>
      <c r="K3550" s="17" t="str">
        <f t="shared" si="106"/>
        <v>179-Dept of Enterprise Services</v>
      </c>
      <c r="L3550" s="18" t="str">
        <f t="shared" si="107"/>
        <v>179</v>
      </c>
      <c r="M3550" s="19"/>
      <c r="N3550" s="19"/>
    </row>
    <row r="3551" spans="1:14" ht="15" x14ac:dyDescent="0.25">
      <c r="A3551" s="42" t="s">
        <v>24</v>
      </c>
      <c r="B3551" s="36">
        <v>1107.6229341500002</v>
      </c>
      <c r="C3551" s="37">
        <v>1</v>
      </c>
      <c r="D3551" s="37">
        <v>0</v>
      </c>
      <c r="E3551" s="38">
        <v>1</v>
      </c>
      <c r="F3551" s="37">
        <v>4</v>
      </c>
      <c r="G3551" s="39">
        <v>6</v>
      </c>
      <c r="H3551" s="40">
        <v>1113.6229341500002</v>
      </c>
      <c r="J3551" s="17">
        <v>14</v>
      </c>
      <c r="K3551" s="17" t="str">
        <f t="shared" si="106"/>
        <v>179-Dept of Enterprise Services</v>
      </c>
      <c r="L3551" s="18" t="str">
        <f t="shared" si="107"/>
        <v>179</v>
      </c>
      <c r="M3551" s="19"/>
      <c r="N3551" s="19"/>
    </row>
    <row r="3552" spans="1:14" ht="15" x14ac:dyDescent="0.25">
      <c r="A3552" s="42" t="s">
        <v>25</v>
      </c>
      <c r="B3552" s="36">
        <v>0</v>
      </c>
      <c r="C3552" s="37">
        <v>0</v>
      </c>
      <c r="D3552" s="37">
        <v>0</v>
      </c>
      <c r="E3552" s="38">
        <v>0</v>
      </c>
      <c r="F3552" s="37">
        <v>0</v>
      </c>
      <c r="G3552" s="39">
        <v>0</v>
      </c>
      <c r="H3552" s="40">
        <v>0</v>
      </c>
      <c r="J3552" s="17">
        <v>15</v>
      </c>
      <c r="K3552" s="17" t="str">
        <f t="shared" si="106"/>
        <v>179-Dept of Enterprise Services</v>
      </c>
      <c r="L3552" s="18" t="str">
        <f t="shared" si="107"/>
        <v>179</v>
      </c>
      <c r="M3552" s="19"/>
      <c r="N3552" s="19"/>
    </row>
    <row r="3553" spans="1:14" ht="15" x14ac:dyDescent="0.25">
      <c r="A3553" s="42" t="s">
        <v>26</v>
      </c>
      <c r="B3553" s="36">
        <v>1303.2095850041492</v>
      </c>
      <c r="C3553" s="37">
        <v>-40</v>
      </c>
      <c r="D3553" s="37">
        <v>-36</v>
      </c>
      <c r="E3553" s="38">
        <v>0</v>
      </c>
      <c r="F3553" s="37">
        <v>0</v>
      </c>
      <c r="G3553" s="39">
        <v>-76</v>
      </c>
      <c r="H3553" s="40">
        <v>1227.2095850041492</v>
      </c>
      <c r="J3553" s="17">
        <v>16</v>
      </c>
      <c r="K3553" s="17" t="str">
        <f t="shared" si="106"/>
        <v>179-Dept of Enterprise Services</v>
      </c>
      <c r="L3553" s="18" t="str">
        <f t="shared" si="107"/>
        <v>179</v>
      </c>
      <c r="M3553" s="19"/>
      <c r="N3553" s="19"/>
    </row>
    <row r="3554" spans="1:14" ht="15" x14ac:dyDescent="0.25">
      <c r="A3554" s="42" t="s">
        <v>27</v>
      </c>
      <c r="B3554" s="36">
        <v>525.52456337023909</v>
      </c>
      <c r="C3554" s="37">
        <v>0</v>
      </c>
      <c r="D3554" s="37">
        <v>0</v>
      </c>
      <c r="E3554" s="38">
        <v>0</v>
      </c>
      <c r="F3554" s="37">
        <v>0</v>
      </c>
      <c r="G3554" s="39">
        <v>0</v>
      </c>
      <c r="H3554" s="40">
        <v>525.52456337023909</v>
      </c>
      <c r="J3554" s="17">
        <v>17</v>
      </c>
      <c r="K3554" s="17" t="str">
        <f t="shared" si="106"/>
        <v>179-Dept of Enterprise Services</v>
      </c>
      <c r="L3554" s="18" t="str">
        <f t="shared" si="107"/>
        <v>179</v>
      </c>
      <c r="M3554" s="19"/>
      <c r="N3554" s="19"/>
    </row>
    <row r="3555" spans="1:14" x14ac:dyDescent="0.2">
      <c r="A3555" s="43"/>
      <c r="B3555" s="36"/>
      <c r="C3555" s="37"/>
      <c r="D3555" s="37"/>
      <c r="E3555" s="38"/>
      <c r="F3555" s="37"/>
      <c r="G3555" s="39"/>
      <c r="H3555" s="40"/>
      <c r="J3555" s="17">
        <v>18</v>
      </c>
      <c r="K3555" s="17" t="str">
        <f t="shared" si="106"/>
        <v>179-Dept of Enterprise Services</v>
      </c>
      <c r="L3555" s="18" t="str">
        <f t="shared" si="107"/>
        <v>179</v>
      </c>
      <c r="M3555" s="19"/>
      <c r="N3555" s="19"/>
    </row>
    <row r="3556" spans="1:14" x14ac:dyDescent="0.2">
      <c r="A3556" s="44"/>
      <c r="B3556" s="45">
        <v>3369.3821971189336</v>
      </c>
      <c r="C3556" s="46">
        <v>-41</v>
      </c>
      <c r="D3556" s="46">
        <v>-38</v>
      </c>
      <c r="E3556" s="47">
        <v>1</v>
      </c>
      <c r="F3556" s="46">
        <v>7</v>
      </c>
      <c r="G3556" s="48">
        <v>-71</v>
      </c>
      <c r="H3556" s="49">
        <v>3298.3821971189336</v>
      </c>
      <c r="J3556" s="17">
        <v>19</v>
      </c>
      <c r="K3556" s="17" t="str">
        <f t="shared" si="106"/>
        <v>179-Dept of Enterprise Services</v>
      </c>
      <c r="L3556" s="18" t="str">
        <f t="shared" si="107"/>
        <v>179</v>
      </c>
      <c r="M3556" s="19"/>
      <c r="N3556" s="19"/>
    </row>
    <row r="3557" spans="1:14" x14ac:dyDescent="0.2">
      <c r="A3557" s="50"/>
      <c r="B3557" s="39"/>
      <c r="C3557" s="51"/>
      <c r="D3557" s="51"/>
      <c r="E3557" s="52"/>
      <c r="F3557" s="51"/>
      <c r="G3557" s="39"/>
      <c r="H3557" s="53"/>
      <c r="J3557" s="17">
        <v>20</v>
      </c>
      <c r="K3557" s="17" t="str">
        <f t="shared" si="106"/>
        <v>179-Dept of Enterprise Services</v>
      </c>
      <c r="L3557" s="18" t="str">
        <f t="shared" si="107"/>
        <v>179</v>
      </c>
      <c r="M3557" s="19"/>
      <c r="N3557" s="19"/>
    </row>
    <row r="3558" spans="1:14" ht="15" x14ac:dyDescent="0.25">
      <c r="A3558" s="42" t="s">
        <v>28</v>
      </c>
      <c r="B3558" s="36">
        <v>333.77098993620052</v>
      </c>
      <c r="C3558" s="37">
        <v>0</v>
      </c>
      <c r="D3558" s="37">
        <v>0</v>
      </c>
      <c r="E3558" s="38">
        <v>-364</v>
      </c>
      <c r="F3558" s="37">
        <v>387</v>
      </c>
      <c r="G3558" s="39">
        <v>23</v>
      </c>
      <c r="H3558" s="40">
        <v>356.77098993620052</v>
      </c>
      <c r="J3558" s="17">
        <v>21</v>
      </c>
      <c r="K3558" s="17" t="str">
        <f t="shared" si="106"/>
        <v>179-Dept of Enterprise Services</v>
      </c>
      <c r="L3558" s="18" t="str">
        <f t="shared" si="107"/>
        <v>179</v>
      </c>
      <c r="M3558" s="19"/>
      <c r="N3558" s="19"/>
    </row>
    <row r="3559" spans="1:14" ht="15" x14ac:dyDescent="0.25">
      <c r="A3559" s="42" t="s">
        <v>29</v>
      </c>
      <c r="B3559" s="36">
        <v>862.02982722980948</v>
      </c>
      <c r="C3559" s="37">
        <v>0</v>
      </c>
      <c r="D3559" s="37">
        <v>0</v>
      </c>
      <c r="E3559" s="38">
        <v>218</v>
      </c>
      <c r="F3559" s="37">
        <v>692</v>
      </c>
      <c r="G3559" s="39">
        <v>910</v>
      </c>
      <c r="H3559" s="40">
        <v>1772.0298272298096</v>
      </c>
      <c r="J3559" s="17">
        <v>22</v>
      </c>
      <c r="K3559" s="17" t="str">
        <f t="shared" si="106"/>
        <v>179-Dept of Enterprise Services</v>
      </c>
      <c r="L3559" s="18" t="str">
        <f t="shared" si="107"/>
        <v>179</v>
      </c>
      <c r="M3559" s="19"/>
      <c r="N3559" s="19"/>
    </row>
    <row r="3560" spans="1:14" ht="15" customHeight="1" x14ac:dyDescent="0.25">
      <c r="A3560" s="42" t="s">
        <v>30</v>
      </c>
      <c r="B3560" s="36">
        <v>772.61822228475683</v>
      </c>
      <c r="C3560" s="37">
        <v>0</v>
      </c>
      <c r="D3560" s="37">
        <v>2</v>
      </c>
      <c r="E3560" s="38">
        <v>0</v>
      </c>
      <c r="F3560" s="37">
        <v>4</v>
      </c>
      <c r="G3560" s="39">
        <v>6</v>
      </c>
      <c r="H3560" s="40">
        <v>778.61822228475683</v>
      </c>
      <c r="J3560" s="17">
        <v>23</v>
      </c>
      <c r="K3560" s="17" t="str">
        <f t="shared" si="106"/>
        <v>179-Dept of Enterprise Services</v>
      </c>
      <c r="L3560" s="18" t="str">
        <f t="shared" si="107"/>
        <v>179</v>
      </c>
      <c r="M3560" s="19"/>
      <c r="N3560" s="19"/>
    </row>
    <row r="3561" spans="1:14" ht="15" customHeight="1" x14ac:dyDescent="0.25">
      <c r="A3561" s="54"/>
      <c r="B3561" s="36"/>
      <c r="C3561" s="37"/>
      <c r="D3561" s="37"/>
      <c r="E3561" s="38"/>
      <c r="F3561" s="37"/>
      <c r="G3561" s="39"/>
      <c r="H3561" s="40"/>
      <c r="J3561" s="17">
        <v>24</v>
      </c>
      <c r="K3561" s="17" t="str">
        <f t="shared" si="106"/>
        <v>179-Dept of Enterprise Services</v>
      </c>
      <c r="L3561" s="18" t="str">
        <f t="shared" si="107"/>
        <v>179</v>
      </c>
      <c r="M3561" s="19"/>
      <c r="N3561" s="19"/>
    </row>
    <row r="3562" spans="1:14" x14ac:dyDescent="0.2">
      <c r="A3562" s="44" t="s">
        <v>31</v>
      </c>
      <c r="B3562" s="45">
        <v>1968.4190394507668</v>
      </c>
      <c r="C3562" s="46">
        <v>0</v>
      </c>
      <c r="D3562" s="46">
        <v>2</v>
      </c>
      <c r="E3562" s="46">
        <v>-146</v>
      </c>
      <c r="F3562" s="46">
        <v>1083</v>
      </c>
      <c r="G3562" s="46">
        <v>939</v>
      </c>
      <c r="H3562" s="49">
        <v>2907.4190394507673</v>
      </c>
      <c r="J3562" s="17">
        <v>25</v>
      </c>
      <c r="K3562" s="17" t="str">
        <f t="shared" si="106"/>
        <v>179-Dept of Enterprise Services</v>
      </c>
      <c r="L3562" s="18" t="str">
        <f t="shared" si="107"/>
        <v>179</v>
      </c>
      <c r="M3562" s="19"/>
      <c r="N3562" s="19"/>
    </row>
    <row r="3563" spans="1:14" ht="15" x14ac:dyDescent="0.25">
      <c r="A3563" s="54"/>
      <c r="B3563" s="36"/>
      <c r="C3563" s="37"/>
      <c r="D3563" s="37"/>
      <c r="E3563" s="38"/>
      <c r="F3563" s="37"/>
      <c r="G3563" s="39"/>
      <c r="H3563" s="40"/>
      <c r="J3563" s="17">
        <v>26</v>
      </c>
      <c r="K3563" s="17" t="str">
        <f t="shared" si="106"/>
        <v>179-Dept of Enterprise Services</v>
      </c>
      <c r="L3563" s="18" t="str">
        <f t="shared" si="107"/>
        <v>179</v>
      </c>
      <c r="M3563" s="19"/>
      <c r="N3563" s="19"/>
    </row>
    <row r="3564" spans="1:14" ht="15" x14ac:dyDescent="0.25">
      <c r="A3564" s="54" t="s">
        <v>32</v>
      </c>
      <c r="B3564" s="36">
        <v>25.571288680819372</v>
      </c>
      <c r="C3564" s="37">
        <v>0</v>
      </c>
      <c r="D3564" s="37">
        <v>0</v>
      </c>
      <c r="E3564" s="38">
        <v>0</v>
      </c>
      <c r="F3564" s="37">
        <v>0</v>
      </c>
      <c r="G3564" s="39">
        <v>0</v>
      </c>
      <c r="H3564" s="40">
        <v>25.571288680819372</v>
      </c>
      <c r="J3564" s="17">
        <v>27</v>
      </c>
      <c r="K3564" s="17" t="str">
        <f t="shared" si="106"/>
        <v>179-Dept of Enterprise Services</v>
      </c>
      <c r="L3564" s="18" t="str">
        <f t="shared" si="107"/>
        <v>179</v>
      </c>
      <c r="M3564" s="19" t="s">
        <v>33</v>
      </c>
      <c r="N3564" s="19"/>
    </row>
    <row r="3565" spans="1:14" ht="15" x14ac:dyDescent="0.25">
      <c r="A3565" s="54" t="s">
        <v>34</v>
      </c>
      <c r="B3565" s="36">
        <v>115.26576474785071</v>
      </c>
      <c r="C3565" s="37">
        <v>0</v>
      </c>
      <c r="D3565" s="37">
        <v>0</v>
      </c>
      <c r="E3565" s="38">
        <v>0</v>
      </c>
      <c r="F3565" s="37">
        <v>0</v>
      </c>
      <c r="G3565" s="39">
        <v>0</v>
      </c>
      <c r="H3565" s="40">
        <v>115.26576474785071</v>
      </c>
      <c r="J3565" s="17">
        <v>28</v>
      </c>
      <c r="K3565" s="17" t="str">
        <f t="shared" si="106"/>
        <v>179-Dept of Enterprise Services</v>
      </c>
      <c r="L3565" s="18" t="str">
        <f t="shared" si="107"/>
        <v>179</v>
      </c>
      <c r="M3565" s="19" t="s">
        <v>35</v>
      </c>
      <c r="N3565" s="19"/>
    </row>
    <row r="3566" spans="1:14" ht="15" x14ac:dyDescent="0.25">
      <c r="A3566" s="54" t="s">
        <v>36</v>
      </c>
      <c r="B3566" s="36">
        <v>40.573385009614682</v>
      </c>
      <c r="C3566" s="37">
        <v>0</v>
      </c>
      <c r="D3566" s="37">
        <v>0</v>
      </c>
      <c r="E3566" s="38">
        <v>0</v>
      </c>
      <c r="F3566" s="37">
        <v>0</v>
      </c>
      <c r="G3566" s="39">
        <v>0</v>
      </c>
      <c r="H3566" s="40">
        <v>40.573385009614682</v>
      </c>
      <c r="J3566" s="17">
        <v>29</v>
      </c>
      <c r="K3566" s="17" t="str">
        <f t="shared" si="106"/>
        <v>179-Dept of Enterprise Services</v>
      </c>
      <c r="L3566" s="18" t="str">
        <f t="shared" si="107"/>
        <v>179</v>
      </c>
      <c r="M3566" s="19" t="s">
        <v>37</v>
      </c>
      <c r="N3566" s="19"/>
    </row>
    <row r="3567" spans="1:14" ht="15" x14ac:dyDescent="0.25">
      <c r="A3567" s="54" t="s">
        <v>38</v>
      </c>
      <c r="B3567" s="36">
        <v>2.8065383629028644</v>
      </c>
      <c r="C3567" s="37">
        <v>0</v>
      </c>
      <c r="D3567" s="37">
        <v>0</v>
      </c>
      <c r="E3567" s="38">
        <v>2</v>
      </c>
      <c r="F3567" s="37">
        <v>2</v>
      </c>
      <c r="G3567" s="39">
        <v>4</v>
      </c>
      <c r="H3567" s="40">
        <v>6.8065383629028648</v>
      </c>
      <c r="J3567" s="17">
        <v>30</v>
      </c>
      <c r="K3567" s="17" t="str">
        <f t="shared" si="106"/>
        <v>179-Dept of Enterprise Services</v>
      </c>
      <c r="L3567" s="18" t="str">
        <f t="shared" si="107"/>
        <v>179</v>
      </c>
      <c r="M3567" s="19" t="s">
        <v>39</v>
      </c>
      <c r="N3567" s="19"/>
    </row>
    <row r="3568" spans="1:14" ht="15" x14ac:dyDescent="0.25">
      <c r="A3568" s="54" t="s">
        <v>40</v>
      </c>
      <c r="B3568" s="36">
        <v>972.52638835695143</v>
      </c>
      <c r="C3568" s="37">
        <v>47</v>
      </c>
      <c r="D3568" s="37">
        <v>44</v>
      </c>
      <c r="E3568" s="38">
        <v>0</v>
      </c>
      <c r="F3568" s="37">
        <v>0</v>
      </c>
      <c r="G3568" s="39">
        <v>91</v>
      </c>
      <c r="H3568" s="40">
        <v>1063.5263883569514</v>
      </c>
      <c r="J3568" s="17">
        <v>31</v>
      </c>
      <c r="K3568" s="17" t="str">
        <f t="shared" si="106"/>
        <v>179-Dept of Enterprise Services</v>
      </c>
      <c r="L3568" s="18" t="str">
        <f t="shared" si="107"/>
        <v>179</v>
      </c>
      <c r="M3568" s="19" t="s">
        <v>41</v>
      </c>
      <c r="N3568" s="19"/>
    </row>
    <row r="3569" spans="1:14" ht="15" x14ac:dyDescent="0.25">
      <c r="A3569" s="54" t="s">
        <v>42</v>
      </c>
      <c r="B3569" s="36">
        <v>151.37546172529991</v>
      </c>
      <c r="C3569" s="37">
        <v>0</v>
      </c>
      <c r="D3569" s="37">
        <v>0</v>
      </c>
      <c r="E3569" s="38">
        <v>-73</v>
      </c>
      <c r="F3569" s="37">
        <v>-77</v>
      </c>
      <c r="G3569" s="39">
        <v>-150</v>
      </c>
      <c r="H3569" s="40">
        <v>1.375461725299914</v>
      </c>
      <c r="J3569" s="17">
        <v>32</v>
      </c>
      <c r="K3569" s="17" t="str">
        <f t="shared" si="106"/>
        <v>179-Dept of Enterprise Services</v>
      </c>
      <c r="L3569" s="18" t="str">
        <f t="shared" si="107"/>
        <v>179</v>
      </c>
      <c r="M3569" s="19" t="s">
        <v>43</v>
      </c>
      <c r="N3569" s="19"/>
    </row>
    <row r="3570" spans="1:14" ht="15" x14ac:dyDescent="0.25">
      <c r="A3570" s="54" t="s">
        <v>44</v>
      </c>
      <c r="B3570" s="36">
        <v>199.97826722279646</v>
      </c>
      <c r="C3570" s="37">
        <v>0</v>
      </c>
      <c r="D3570" s="37">
        <v>0</v>
      </c>
      <c r="E3570" s="38">
        <v>0</v>
      </c>
      <c r="F3570" s="37">
        <v>0</v>
      </c>
      <c r="G3570" s="39">
        <v>0</v>
      </c>
      <c r="H3570" s="40">
        <v>199.97826722279646</v>
      </c>
      <c r="J3570" s="17">
        <v>33</v>
      </c>
      <c r="K3570" s="17" t="str">
        <f t="shared" si="106"/>
        <v>179-Dept of Enterprise Services</v>
      </c>
      <c r="L3570" s="18" t="str">
        <f t="shared" si="107"/>
        <v>179</v>
      </c>
      <c r="M3570" s="19" t="s">
        <v>45</v>
      </c>
      <c r="N3570" s="19"/>
    </row>
    <row r="3571" spans="1:14" ht="15" x14ac:dyDescent="0.25">
      <c r="A3571" s="54" t="s">
        <v>46</v>
      </c>
      <c r="B3571" s="36">
        <v>0</v>
      </c>
      <c r="C3571" s="37">
        <v>0</v>
      </c>
      <c r="D3571" s="37">
        <v>0</v>
      </c>
      <c r="E3571" s="38">
        <v>0</v>
      </c>
      <c r="F3571" s="37">
        <v>0</v>
      </c>
      <c r="G3571" s="39">
        <v>0</v>
      </c>
      <c r="H3571" s="40">
        <v>0</v>
      </c>
      <c r="J3571" s="17">
        <v>34</v>
      </c>
      <c r="K3571" s="17" t="str">
        <f t="shared" si="106"/>
        <v>179-Dept of Enterprise Services</v>
      </c>
      <c r="L3571" s="18" t="str">
        <f t="shared" si="107"/>
        <v>179</v>
      </c>
      <c r="M3571" s="19" t="s">
        <v>47</v>
      </c>
      <c r="N3571" s="19"/>
    </row>
    <row r="3572" spans="1:14" ht="15" x14ac:dyDescent="0.25">
      <c r="A3572" s="54" t="s">
        <v>48</v>
      </c>
      <c r="B3572" s="36">
        <v>0</v>
      </c>
      <c r="C3572" s="37">
        <v>0</v>
      </c>
      <c r="D3572" s="37">
        <v>0</v>
      </c>
      <c r="E3572" s="38">
        <v>5</v>
      </c>
      <c r="F3572" s="37">
        <v>10</v>
      </c>
      <c r="G3572" s="39">
        <v>15</v>
      </c>
      <c r="H3572" s="40">
        <v>15</v>
      </c>
      <c r="J3572" s="17">
        <v>35</v>
      </c>
      <c r="K3572" s="17" t="str">
        <f t="shared" si="106"/>
        <v>179-Dept of Enterprise Services</v>
      </c>
      <c r="L3572" s="18" t="str">
        <f t="shared" si="107"/>
        <v>179</v>
      </c>
      <c r="M3572" s="56" t="s">
        <v>49</v>
      </c>
      <c r="N3572" s="19"/>
    </row>
    <row r="3573" spans="1:14" ht="15" x14ac:dyDescent="0.25">
      <c r="A3573" s="54" t="s">
        <v>50</v>
      </c>
      <c r="B3573" s="36">
        <v>43.40138738954866</v>
      </c>
      <c r="C3573" s="37">
        <v>0</v>
      </c>
      <c r="D3573" s="37">
        <v>0</v>
      </c>
      <c r="E3573" s="38">
        <v>0</v>
      </c>
      <c r="F3573" s="37">
        <v>0</v>
      </c>
      <c r="G3573" s="39">
        <v>0</v>
      </c>
      <c r="H3573" s="40">
        <v>43.40138738954866</v>
      </c>
      <c r="J3573" s="17">
        <v>36</v>
      </c>
      <c r="K3573" s="17" t="str">
        <f t="shared" si="106"/>
        <v>179-Dept of Enterprise Services</v>
      </c>
      <c r="L3573" s="18" t="str">
        <f t="shared" si="107"/>
        <v>179</v>
      </c>
      <c r="M3573" s="19" t="s">
        <v>51</v>
      </c>
      <c r="N3573" s="19"/>
    </row>
    <row r="3574" spans="1:14" ht="15" customHeight="1" x14ac:dyDescent="0.25">
      <c r="A3574" s="54" t="s">
        <v>52</v>
      </c>
      <c r="B3574" s="36">
        <v>0</v>
      </c>
      <c r="C3574" s="37">
        <v>0</v>
      </c>
      <c r="D3574" s="37">
        <v>0</v>
      </c>
      <c r="E3574" s="38">
        <v>15</v>
      </c>
      <c r="F3574" s="37">
        <v>14</v>
      </c>
      <c r="G3574" s="39">
        <v>29</v>
      </c>
      <c r="H3574" s="40">
        <v>29</v>
      </c>
      <c r="J3574" s="17">
        <v>37</v>
      </c>
      <c r="K3574" s="17" t="str">
        <f t="shared" si="106"/>
        <v>179-Dept of Enterprise Services</v>
      </c>
      <c r="L3574" s="18" t="str">
        <f t="shared" si="107"/>
        <v>179</v>
      </c>
      <c r="M3574" s="56" t="s">
        <v>53</v>
      </c>
      <c r="N3574" s="19"/>
    </row>
    <row r="3575" spans="1:14" ht="15" x14ac:dyDescent="0.25">
      <c r="A3575" s="54" t="s">
        <v>54</v>
      </c>
      <c r="B3575" s="36">
        <v>988.92547628681427</v>
      </c>
      <c r="C3575" s="37">
        <v>0</v>
      </c>
      <c r="D3575" s="37">
        <v>0</v>
      </c>
      <c r="E3575" s="38">
        <v>0</v>
      </c>
      <c r="F3575" s="37">
        <v>0</v>
      </c>
      <c r="G3575" s="39">
        <v>0</v>
      </c>
      <c r="H3575" s="40">
        <v>988.92547628681427</v>
      </c>
      <c r="J3575" s="17">
        <v>38</v>
      </c>
      <c r="K3575" s="17" t="str">
        <f t="shared" si="106"/>
        <v>179-Dept of Enterprise Services</v>
      </c>
      <c r="L3575" s="18" t="str">
        <f t="shared" si="107"/>
        <v>179</v>
      </c>
      <c r="M3575" s="19" t="s">
        <v>55</v>
      </c>
      <c r="N3575" s="19"/>
    </row>
    <row r="3576" spans="1:14" ht="15" x14ac:dyDescent="0.25">
      <c r="A3576" s="54" t="s">
        <v>56</v>
      </c>
      <c r="B3576" s="36">
        <v>0</v>
      </c>
      <c r="C3576" s="37">
        <v>0</v>
      </c>
      <c r="D3576" s="37">
        <v>0</v>
      </c>
      <c r="E3576" s="38">
        <v>0</v>
      </c>
      <c r="F3576" s="37">
        <v>0</v>
      </c>
      <c r="G3576" s="39">
        <v>0</v>
      </c>
      <c r="H3576" s="40">
        <v>0</v>
      </c>
      <c r="J3576" s="17">
        <v>39</v>
      </c>
      <c r="K3576" s="17" t="str">
        <f t="shared" si="106"/>
        <v>179-Dept of Enterprise Services</v>
      </c>
      <c r="L3576" s="18" t="str">
        <f t="shared" si="107"/>
        <v>179</v>
      </c>
      <c r="M3576" s="19" t="s">
        <v>57</v>
      </c>
      <c r="N3576" s="19"/>
    </row>
    <row r="3577" spans="1:14" ht="15" x14ac:dyDescent="0.25">
      <c r="A3577" s="54" t="s">
        <v>58</v>
      </c>
      <c r="B3577" s="36">
        <v>1061.9215476639076</v>
      </c>
      <c r="C3577" s="37">
        <v>0</v>
      </c>
      <c r="D3577" s="37">
        <v>0</v>
      </c>
      <c r="E3577" s="38">
        <v>34</v>
      </c>
      <c r="F3577" s="37">
        <v>54</v>
      </c>
      <c r="G3577" s="39">
        <v>88</v>
      </c>
      <c r="H3577" s="40">
        <v>1149.9215476639076</v>
      </c>
      <c r="J3577" s="17">
        <v>40</v>
      </c>
      <c r="K3577" s="17" t="str">
        <f t="shared" si="106"/>
        <v>179-Dept of Enterprise Services</v>
      </c>
      <c r="L3577" s="18" t="str">
        <f t="shared" si="107"/>
        <v>179</v>
      </c>
      <c r="M3577" s="19" t="s">
        <v>59</v>
      </c>
      <c r="N3577" s="19"/>
    </row>
    <row r="3578" spans="1:14" ht="15" x14ac:dyDescent="0.25">
      <c r="A3578" s="54" t="s">
        <v>60</v>
      </c>
      <c r="B3578" s="36">
        <v>0</v>
      </c>
      <c r="C3578" s="37">
        <v>0</v>
      </c>
      <c r="D3578" s="37">
        <v>0</v>
      </c>
      <c r="E3578" s="38">
        <v>15</v>
      </c>
      <c r="F3578" s="37">
        <v>13</v>
      </c>
      <c r="G3578" s="39">
        <v>28</v>
      </c>
      <c r="H3578" s="40">
        <v>28</v>
      </c>
      <c r="J3578" s="17">
        <v>41</v>
      </c>
      <c r="K3578" s="17" t="str">
        <f t="shared" si="106"/>
        <v>179-Dept of Enterprise Services</v>
      </c>
      <c r="L3578" s="18" t="str">
        <f t="shared" si="107"/>
        <v>179</v>
      </c>
      <c r="M3578" s="56" t="s">
        <v>61</v>
      </c>
      <c r="N3578" s="19"/>
    </row>
    <row r="3579" spans="1:14" ht="15" x14ac:dyDescent="0.25">
      <c r="A3579" s="54" t="s">
        <v>62</v>
      </c>
      <c r="B3579" s="36">
        <v>0</v>
      </c>
      <c r="C3579" s="37">
        <v>0</v>
      </c>
      <c r="D3579" s="37">
        <v>0</v>
      </c>
      <c r="E3579" s="38">
        <v>52</v>
      </c>
      <c r="F3579" s="37">
        <v>53</v>
      </c>
      <c r="G3579" s="39">
        <v>105</v>
      </c>
      <c r="H3579" s="40">
        <v>105</v>
      </c>
      <c r="J3579" s="17">
        <v>42</v>
      </c>
      <c r="K3579" s="17" t="str">
        <f t="shared" si="106"/>
        <v>179-Dept of Enterprise Services</v>
      </c>
      <c r="L3579" s="18" t="str">
        <f t="shared" si="107"/>
        <v>179</v>
      </c>
      <c r="M3579" s="56" t="s">
        <v>63</v>
      </c>
      <c r="N3579" s="19"/>
    </row>
    <row r="3580" spans="1:14" ht="15" customHeight="1" x14ac:dyDescent="0.2">
      <c r="A3580" s="43"/>
      <c r="B3580" s="36"/>
      <c r="C3580" s="37"/>
      <c r="D3580" s="37"/>
      <c r="E3580" s="38"/>
      <c r="F3580" s="37"/>
      <c r="G3580" s="39"/>
      <c r="H3580" s="40"/>
      <c r="J3580" s="17">
        <v>43</v>
      </c>
      <c r="K3580" s="17" t="str">
        <f t="shared" si="106"/>
        <v>179-Dept of Enterprise Services</v>
      </c>
      <c r="L3580" s="18" t="str">
        <f t="shared" si="107"/>
        <v>179</v>
      </c>
      <c r="M3580" s="19"/>
      <c r="N3580" s="19"/>
    </row>
    <row r="3581" spans="1:14" x14ac:dyDescent="0.2">
      <c r="A3581" s="44" t="s">
        <v>64</v>
      </c>
      <c r="B3581" s="45">
        <v>3602.3455054465057</v>
      </c>
      <c r="C3581" s="46">
        <v>47</v>
      </c>
      <c r="D3581" s="46">
        <v>44</v>
      </c>
      <c r="E3581" s="47">
        <v>50</v>
      </c>
      <c r="F3581" s="46">
        <v>69</v>
      </c>
      <c r="G3581" s="48">
        <v>210</v>
      </c>
      <c r="H3581" s="49">
        <v>3812.3455054465057</v>
      </c>
      <c r="J3581" s="17">
        <v>44</v>
      </c>
      <c r="K3581" s="17" t="str">
        <f t="shared" si="106"/>
        <v>179-Dept of Enterprise Services</v>
      </c>
      <c r="L3581" s="18" t="str">
        <f t="shared" si="107"/>
        <v>179</v>
      </c>
      <c r="M3581" s="19"/>
      <c r="N3581" s="19"/>
    </row>
    <row r="3582" spans="1:14" x14ac:dyDescent="0.2">
      <c r="A3582" s="57"/>
      <c r="B3582" s="39"/>
      <c r="C3582" s="51"/>
      <c r="D3582" s="51"/>
      <c r="E3582" s="52"/>
      <c r="F3582" s="51"/>
      <c r="G3582" s="39"/>
      <c r="H3582" s="53"/>
      <c r="J3582" s="17">
        <v>45</v>
      </c>
      <c r="K3582" s="17" t="str">
        <f t="shared" si="106"/>
        <v>179-Dept of Enterprise Services</v>
      </c>
      <c r="L3582" s="18" t="str">
        <f t="shared" si="107"/>
        <v>179</v>
      </c>
      <c r="M3582" s="19"/>
      <c r="N3582" s="19"/>
    </row>
    <row r="3583" spans="1:14" ht="15" x14ac:dyDescent="0.25">
      <c r="A3583" s="54" t="s">
        <v>65</v>
      </c>
      <c r="B3583" s="36">
        <v>49.348272741234709</v>
      </c>
      <c r="C3583" s="37">
        <v>0</v>
      </c>
      <c r="D3583" s="37">
        <v>0</v>
      </c>
      <c r="E3583" s="38">
        <v>0</v>
      </c>
      <c r="F3583" s="37">
        <v>0</v>
      </c>
      <c r="G3583" s="39">
        <v>0</v>
      </c>
      <c r="H3583" s="40">
        <v>49.348272741234709</v>
      </c>
      <c r="J3583" s="17">
        <v>46</v>
      </c>
      <c r="K3583" s="17" t="str">
        <f t="shared" si="106"/>
        <v>179-Dept of Enterprise Services</v>
      </c>
      <c r="L3583" s="18" t="str">
        <f t="shared" si="107"/>
        <v>179</v>
      </c>
      <c r="M3583" s="19"/>
      <c r="N3583" s="19"/>
    </row>
    <row r="3584" spans="1:14" ht="15" x14ac:dyDescent="0.25">
      <c r="A3584" s="54" t="s">
        <v>66</v>
      </c>
      <c r="B3584" s="36">
        <v>48.77636261742569</v>
      </c>
      <c r="C3584" s="37">
        <v>0</v>
      </c>
      <c r="D3584" s="37">
        <v>0</v>
      </c>
      <c r="E3584" s="38">
        <v>0</v>
      </c>
      <c r="F3584" s="37">
        <v>0</v>
      </c>
      <c r="G3584" s="39">
        <v>0</v>
      </c>
      <c r="H3584" s="40">
        <v>48.77636261742569</v>
      </c>
      <c r="J3584" s="17">
        <v>47</v>
      </c>
      <c r="K3584" s="17" t="str">
        <f t="shared" si="106"/>
        <v>179-Dept of Enterprise Services</v>
      </c>
      <c r="L3584" s="18" t="str">
        <f t="shared" si="107"/>
        <v>179</v>
      </c>
      <c r="M3584" s="19"/>
      <c r="N3584" s="19"/>
    </row>
    <row r="3585" spans="1:14" ht="15" x14ac:dyDescent="0.25">
      <c r="A3585" s="54" t="s">
        <v>67</v>
      </c>
      <c r="B3585" s="36">
        <v>1954.6485161497628</v>
      </c>
      <c r="C3585" s="37">
        <v>3</v>
      </c>
      <c r="D3585" s="37">
        <v>17</v>
      </c>
      <c r="E3585" s="38">
        <v>0</v>
      </c>
      <c r="F3585" s="37">
        <v>8</v>
      </c>
      <c r="G3585" s="39">
        <v>28</v>
      </c>
      <c r="H3585" s="40">
        <v>1982.6485161497628</v>
      </c>
      <c r="J3585" s="17">
        <v>48</v>
      </c>
      <c r="K3585" s="17" t="str">
        <f t="shared" si="106"/>
        <v>179-Dept of Enterprise Services</v>
      </c>
      <c r="L3585" s="18" t="str">
        <f t="shared" si="107"/>
        <v>179</v>
      </c>
      <c r="M3585" s="19"/>
      <c r="N3585" s="19"/>
    </row>
    <row r="3586" spans="1:14" ht="15" x14ac:dyDescent="0.25">
      <c r="A3586" s="54" t="s">
        <v>68</v>
      </c>
      <c r="B3586" s="36">
        <v>14.19479230299328</v>
      </c>
      <c r="C3586" s="37">
        <v>0</v>
      </c>
      <c r="D3586" s="37">
        <v>0</v>
      </c>
      <c r="E3586" s="38">
        <v>0</v>
      </c>
      <c r="F3586" s="37">
        <v>0</v>
      </c>
      <c r="G3586" s="39">
        <v>0</v>
      </c>
      <c r="H3586" s="40">
        <v>14.19479230299328</v>
      </c>
      <c r="J3586" s="17">
        <v>49</v>
      </c>
      <c r="K3586" s="17" t="str">
        <f t="shared" si="106"/>
        <v>179-Dept of Enterprise Services</v>
      </c>
      <c r="L3586" s="18" t="str">
        <f t="shared" si="107"/>
        <v>179</v>
      </c>
      <c r="M3586" s="19"/>
      <c r="N3586" s="19"/>
    </row>
    <row r="3587" spans="1:14" ht="15" x14ac:dyDescent="0.25">
      <c r="A3587" s="54" t="s">
        <v>69</v>
      </c>
      <c r="B3587" s="36">
        <v>470.09352397080755</v>
      </c>
      <c r="C3587" s="37">
        <v>213</v>
      </c>
      <c r="D3587" s="37">
        <v>212</v>
      </c>
      <c r="E3587" s="38">
        <v>0</v>
      </c>
      <c r="F3587" s="37">
        <v>0</v>
      </c>
      <c r="G3587" s="39">
        <v>425</v>
      </c>
      <c r="H3587" s="40">
        <v>895.09352397080761</v>
      </c>
      <c r="J3587" s="17">
        <v>50</v>
      </c>
      <c r="K3587" s="17" t="str">
        <f t="shared" si="106"/>
        <v>179-Dept of Enterprise Services</v>
      </c>
      <c r="L3587" s="18" t="str">
        <f t="shared" si="107"/>
        <v>179</v>
      </c>
      <c r="M3587" s="19"/>
      <c r="N3587" s="19"/>
    </row>
    <row r="3588" spans="1:14" ht="15" x14ac:dyDescent="0.25">
      <c r="A3588" s="54" t="s">
        <v>70</v>
      </c>
      <c r="B3588" s="36">
        <v>63.887176294856097</v>
      </c>
      <c r="C3588" s="37">
        <v>0</v>
      </c>
      <c r="D3588" s="37">
        <v>0</v>
      </c>
      <c r="E3588" s="38">
        <v>0</v>
      </c>
      <c r="F3588" s="37">
        <v>0</v>
      </c>
      <c r="G3588" s="39">
        <v>0</v>
      </c>
      <c r="H3588" s="40">
        <v>63.887176294856097</v>
      </c>
      <c r="J3588" s="17">
        <v>51</v>
      </c>
      <c r="K3588" s="17" t="str">
        <f t="shared" si="106"/>
        <v>179-Dept of Enterprise Services</v>
      </c>
      <c r="L3588" s="18" t="str">
        <f t="shared" si="107"/>
        <v>179</v>
      </c>
      <c r="M3588" s="19"/>
      <c r="N3588" s="19"/>
    </row>
    <row r="3589" spans="1:14" ht="15" x14ac:dyDescent="0.25">
      <c r="A3589" s="54" t="s">
        <v>71</v>
      </c>
      <c r="B3589" s="36">
        <v>158.96395051419785</v>
      </c>
      <c r="C3589" s="37">
        <v>0</v>
      </c>
      <c r="D3589" s="37">
        <v>0</v>
      </c>
      <c r="E3589" s="38">
        <v>0</v>
      </c>
      <c r="F3589" s="37">
        <v>0</v>
      </c>
      <c r="G3589" s="39">
        <v>0</v>
      </c>
      <c r="H3589" s="40">
        <v>158.96395051419785</v>
      </c>
      <c r="J3589" s="17">
        <v>52</v>
      </c>
      <c r="K3589" s="17" t="str">
        <f t="shared" si="106"/>
        <v>179-Dept of Enterprise Services</v>
      </c>
      <c r="L3589" s="18" t="str">
        <f t="shared" si="107"/>
        <v>179</v>
      </c>
      <c r="M3589" s="19"/>
      <c r="N3589" s="19"/>
    </row>
    <row r="3590" spans="1:14" ht="15" x14ac:dyDescent="0.25">
      <c r="A3590" s="54" t="s">
        <v>72</v>
      </c>
      <c r="B3590" s="36">
        <v>15.920433720219917</v>
      </c>
      <c r="C3590" s="37">
        <v>0</v>
      </c>
      <c r="D3590" s="37">
        <v>0</v>
      </c>
      <c r="E3590" s="38">
        <v>0</v>
      </c>
      <c r="F3590" s="37">
        <v>0</v>
      </c>
      <c r="G3590" s="39">
        <v>0</v>
      </c>
      <c r="H3590" s="40">
        <v>15.920433720219917</v>
      </c>
      <c r="J3590" s="17">
        <v>53</v>
      </c>
      <c r="K3590" s="17" t="str">
        <f t="shared" si="106"/>
        <v>179-Dept of Enterprise Services</v>
      </c>
      <c r="L3590" s="18" t="str">
        <f t="shared" si="107"/>
        <v>179</v>
      </c>
      <c r="M3590" s="19"/>
      <c r="N3590" s="19"/>
    </row>
    <row r="3591" spans="1:14" ht="15" x14ac:dyDescent="0.25">
      <c r="A3591" s="54" t="s">
        <v>73</v>
      </c>
      <c r="B3591" s="36">
        <v>91.244060534693531</v>
      </c>
      <c r="C3591" s="37">
        <v>0</v>
      </c>
      <c r="D3591" s="37">
        <v>0</v>
      </c>
      <c r="E3591" s="38">
        <v>0</v>
      </c>
      <c r="F3591" s="37">
        <v>0</v>
      </c>
      <c r="G3591" s="39">
        <v>0</v>
      </c>
      <c r="H3591" s="40">
        <v>91.244060534693531</v>
      </c>
      <c r="J3591" s="17">
        <v>54</v>
      </c>
      <c r="K3591" s="17" t="str">
        <f t="shared" si="106"/>
        <v>179-Dept of Enterprise Services</v>
      </c>
      <c r="L3591" s="18" t="str">
        <f t="shared" si="107"/>
        <v>179</v>
      </c>
      <c r="M3591" s="19"/>
      <c r="N3591" s="19"/>
    </row>
    <row r="3592" spans="1:14" ht="15" x14ac:dyDescent="0.25">
      <c r="A3592" s="54" t="s">
        <v>74</v>
      </c>
      <c r="B3592" s="36">
        <v>285.34315821624921</v>
      </c>
      <c r="C3592" s="37">
        <v>1</v>
      </c>
      <c r="D3592" s="37">
        <v>-12</v>
      </c>
      <c r="E3592" s="38">
        <v>5</v>
      </c>
      <c r="F3592" s="37">
        <v>7</v>
      </c>
      <c r="G3592" s="39">
        <v>1</v>
      </c>
      <c r="H3592" s="40">
        <v>286.34315821624921</v>
      </c>
      <c r="J3592" s="17">
        <v>55</v>
      </c>
      <c r="K3592" s="17" t="str">
        <f t="shared" si="106"/>
        <v>179-Dept of Enterprise Services</v>
      </c>
      <c r="L3592" s="18" t="str">
        <f t="shared" si="107"/>
        <v>179</v>
      </c>
      <c r="M3592" s="19"/>
      <c r="N3592" s="19"/>
    </row>
    <row r="3593" spans="1:14" ht="15" x14ac:dyDescent="0.25">
      <c r="A3593" s="54" t="s">
        <v>75</v>
      </c>
      <c r="B3593" s="36">
        <v>109.45567936489138</v>
      </c>
      <c r="C3593" s="37">
        <v>0</v>
      </c>
      <c r="D3593" s="37">
        <v>0</v>
      </c>
      <c r="E3593" s="38">
        <v>-17</v>
      </c>
      <c r="F3593" s="37">
        <v>-16</v>
      </c>
      <c r="G3593" s="39">
        <v>-33</v>
      </c>
      <c r="H3593" s="40">
        <v>76.455679364891381</v>
      </c>
      <c r="J3593" s="17">
        <v>56</v>
      </c>
      <c r="K3593" s="17" t="str">
        <f t="shared" si="106"/>
        <v>179-Dept of Enterprise Services</v>
      </c>
      <c r="L3593" s="18" t="str">
        <f t="shared" si="107"/>
        <v>179</v>
      </c>
      <c r="M3593" s="19"/>
      <c r="N3593" s="19"/>
    </row>
    <row r="3594" spans="1:14" ht="15" customHeight="1" x14ac:dyDescent="0.25">
      <c r="A3594" s="54" t="s">
        <v>76</v>
      </c>
      <c r="B3594" s="36">
        <v>9.9162170509087524</v>
      </c>
      <c r="C3594" s="37">
        <v>0</v>
      </c>
      <c r="D3594" s="37">
        <v>0</v>
      </c>
      <c r="E3594" s="38">
        <v>0</v>
      </c>
      <c r="F3594" s="37">
        <v>0</v>
      </c>
      <c r="G3594" s="39">
        <v>0</v>
      </c>
      <c r="H3594" s="40">
        <v>9.9162170509087524</v>
      </c>
      <c r="J3594" s="17">
        <v>57</v>
      </c>
      <c r="K3594" s="17" t="str">
        <f t="shared" si="106"/>
        <v>179-Dept of Enterprise Services</v>
      </c>
      <c r="L3594" s="18" t="str">
        <f t="shared" si="107"/>
        <v>179</v>
      </c>
      <c r="M3594" s="19"/>
      <c r="N3594" s="19"/>
    </row>
    <row r="3595" spans="1:14" ht="15" x14ac:dyDescent="0.25">
      <c r="A3595" s="54" t="s">
        <v>77</v>
      </c>
      <c r="B3595" s="36">
        <v>264.59996915644984</v>
      </c>
      <c r="C3595" s="37">
        <v>0</v>
      </c>
      <c r="D3595" s="37">
        <v>0</v>
      </c>
      <c r="E3595" s="38">
        <v>0</v>
      </c>
      <c r="F3595" s="37">
        <v>0</v>
      </c>
      <c r="G3595" s="39">
        <v>0</v>
      </c>
      <c r="H3595" s="40">
        <v>264.59996915644984</v>
      </c>
      <c r="J3595" s="17">
        <v>58</v>
      </c>
      <c r="K3595" s="17" t="str">
        <f t="shared" si="106"/>
        <v>179-Dept of Enterprise Services</v>
      </c>
      <c r="L3595" s="18" t="str">
        <f t="shared" si="107"/>
        <v>179</v>
      </c>
      <c r="M3595" s="19"/>
      <c r="N3595" s="19"/>
    </row>
    <row r="3596" spans="1:14" ht="15" x14ac:dyDescent="0.25">
      <c r="A3596" s="54" t="s">
        <v>78</v>
      </c>
      <c r="B3596" s="36">
        <v>0</v>
      </c>
      <c r="C3596" s="37">
        <v>0</v>
      </c>
      <c r="D3596" s="37">
        <v>0</v>
      </c>
      <c r="E3596" s="38">
        <v>0</v>
      </c>
      <c r="F3596" s="37">
        <v>0</v>
      </c>
      <c r="G3596" s="39">
        <v>0</v>
      </c>
      <c r="H3596" s="40">
        <v>0</v>
      </c>
      <c r="J3596" s="17">
        <v>59</v>
      </c>
      <c r="K3596" s="17" t="str">
        <f t="shared" si="106"/>
        <v>179-Dept of Enterprise Services</v>
      </c>
      <c r="L3596" s="18" t="str">
        <f t="shared" si="107"/>
        <v>179</v>
      </c>
      <c r="M3596" s="19"/>
      <c r="N3596" s="19"/>
    </row>
    <row r="3597" spans="1:14" ht="15" x14ac:dyDescent="0.25">
      <c r="A3597" s="54" t="s">
        <v>79</v>
      </c>
      <c r="B3597" s="36">
        <v>0</v>
      </c>
      <c r="C3597" s="37">
        <v>0</v>
      </c>
      <c r="D3597" s="37">
        <v>0</v>
      </c>
      <c r="E3597" s="38">
        <v>0</v>
      </c>
      <c r="F3597" s="37">
        <v>0</v>
      </c>
      <c r="G3597" s="39">
        <v>0</v>
      </c>
      <c r="H3597" s="40">
        <v>0</v>
      </c>
      <c r="J3597" s="17">
        <v>60</v>
      </c>
      <c r="K3597" s="17" t="str">
        <f t="shared" si="106"/>
        <v>179-Dept of Enterprise Services</v>
      </c>
      <c r="L3597" s="18" t="str">
        <f t="shared" si="107"/>
        <v>179</v>
      </c>
      <c r="M3597" s="19"/>
      <c r="N3597" s="19"/>
    </row>
    <row r="3598" spans="1:14" ht="15" customHeight="1" x14ac:dyDescent="0.25">
      <c r="A3598" s="54"/>
      <c r="B3598" s="36"/>
      <c r="C3598" s="37"/>
      <c r="D3598" s="37"/>
      <c r="E3598" s="38"/>
      <c r="F3598" s="37"/>
      <c r="G3598" s="39"/>
      <c r="H3598" s="40"/>
      <c r="J3598" s="17">
        <v>61</v>
      </c>
      <c r="K3598" s="17" t="str">
        <f t="shared" si="106"/>
        <v>179-Dept of Enterprise Services</v>
      </c>
      <c r="L3598" s="18" t="str">
        <f t="shared" si="107"/>
        <v>179</v>
      </c>
      <c r="M3598" s="19"/>
      <c r="N3598" s="19"/>
    </row>
    <row r="3599" spans="1:14" x14ac:dyDescent="0.2">
      <c r="A3599" s="44" t="s">
        <v>80</v>
      </c>
      <c r="B3599" s="45">
        <v>3536.3921126346909</v>
      </c>
      <c r="C3599" s="46">
        <v>217</v>
      </c>
      <c r="D3599" s="46">
        <v>217</v>
      </c>
      <c r="E3599" s="47">
        <v>-12</v>
      </c>
      <c r="F3599" s="46">
        <v>-1</v>
      </c>
      <c r="G3599" s="48">
        <v>421</v>
      </c>
      <c r="H3599" s="49">
        <v>3957.3921126346909</v>
      </c>
      <c r="J3599" s="17">
        <v>62</v>
      </c>
      <c r="K3599" s="17" t="str">
        <f t="shared" si="106"/>
        <v>179-Dept of Enterprise Services</v>
      </c>
      <c r="L3599" s="18" t="str">
        <f t="shared" si="107"/>
        <v>179</v>
      </c>
      <c r="M3599" s="19"/>
      <c r="N3599" s="19"/>
    </row>
    <row r="3600" spans="1:14" ht="15" x14ac:dyDescent="0.25">
      <c r="A3600" s="54"/>
      <c r="B3600" s="36"/>
      <c r="C3600" s="37"/>
      <c r="D3600" s="37"/>
      <c r="E3600" s="38"/>
      <c r="F3600" s="37"/>
      <c r="G3600" s="39"/>
      <c r="H3600" s="40"/>
      <c r="J3600" s="17">
        <v>63</v>
      </c>
      <c r="K3600" s="17" t="str">
        <f t="shared" si="106"/>
        <v>179-Dept of Enterprise Services</v>
      </c>
      <c r="L3600" s="18" t="str">
        <f t="shared" si="107"/>
        <v>179</v>
      </c>
      <c r="M3600" s="19"/>
      <c r="N3600" s="19"/>
    </row>
    <row r="3601" spans="1:14" ht="15" x14ac:dyDescent="0.25">
      <c r="A3601" s="54" t="s">
        <v>81</v>
      </c>
      <c r="B3601" s="36">
        <v>194.62705955421387</v>
      </c>
      <c r="C3601" s="37">
        <v>0</v>
      </c>
      <c r="D3601" s="37">
        <v>0</v>
      </c>
      <c r="E3601" s="38">
        <v>2</v>
      </c>
      <c r="F3601" s="37">
        <v>4</v>
      </c>
      <c r="G3601" s="39">
        <v>6</v>
      </c>
      <c r="H3601" s="40">
        <v>200.62705955421387</v>
      </c>
      <c r="J3601" s="17">
        <v>64</v>
      </c>
      <c r="K3601" s="17" t="str">
        <f t="shared" si="106"/>
        <v>179-Dept of Enterprise Services</v>
      </c>
      <c r="L3601" s="18" t="str">
        <f t="shared" si="107"/>
        <v>179</v>
      </c>
      <c r="M3601" s="19"/>
      <c r="N3601" s="19"/>
    </row>
    <row r="3602" spans="1:14" x14ac:dyDescent="0.2">
      <c r="A3602" s="44" t="s">
        <v>82</v>
      </c>
      <c r="B3602" s="45">
        <v>194.62705955421387</v>
      </c>
      <c r="C3602" s="46">
        <v>0</v>
      </c>
      <c r="D3602" s="46">
        <v>0</v>
      </c>
      <c r="E3602" s="47">
        <v>2</v>
      </c>
      <c r="F3602" s="46">
        <v>4</v>
      </c>
      <c r="G3602" s="48">
        <v>6</v>
      </c>
      <c r="H3602" s="49">
        <v>200.62705955421387</v>
      </c>
      <c r="J3602" s="17">
        <v>65</v>
      </c>
      <c r="K3602" s="17" t="str">
        <f t="shared" si="106"/>
        <v>179-Dept of Enterprise Services</v>
      </c>
      <c r="L3602" s="18" t="str">
        <f t="shared" si="107"/>
        <v>179</v>
      </c>
      <c r="M3602" s="19"/>
      <c r="N3602" s="19"/>
    </row>
    <row r="3603" spans="1:14" ht="15" x14ac:dyDescent="0.25">
      <c r="A3603" s="54"/>
      <c r="B3603" s="54"/>
      <c r="C3603" s="54"/>
      <c r="D3603" s="54"/>
      <c r="E3603" s="54"/>
      <c r="F3603" s="54"/>
      <c r="G3603" s="54"/>
      <c r="H3603" s="54"/>
      <c r="J3603" s="17">
        <v>66</v>
      </c>
      <c r="K3603" s="17" t="str">
        <f t="shared" si="106"/>
        <v>179-Dept of Enterprise Services</v>
      </c>
      <c r="L3603" s="18" t="str">
        <f t="shared" si="107"/>
        <v>179</v>
      </c>
      <c r="M3603" s="19"/>
      <c r="N3603" s="19"/>
    </row>
    <row r="3604" spans="1:14" x14ac:dyDescent="0.2">
      <c r="A3604" s="58"/>
      <c r="B3604" s="39"/>
      <c r="C3604" s="51"/>
      <c r="D3604" s="51"/>
      <c r="E3604" s="52"/>
      <c r="F3604" s="51"/>
      <c r="G3604" s="39"/>
      <c r="H3604" s="53"/>
      <c r="J3604" s="17">
        <v>67</v>
      </c>
      <c r="K3604" s="17" t="str">
        <f t="shared" si="106"/>
        <v>179-Dept of Enterprise Services</v>
      </c>
      <c r="L3604" s="18" t="str">
        <f t="shared" si="107"/>
        <v>179</v>
      </c>
      <c r="M3604" s="19"/>
      <c r="N3604" s="19"/>
    </row>
    <row r="3605" spans="1:14" x14ac:dyDescent="0.2">
      <c r="A3605" s="59" t="s">
        <v>83</v>
      </c>
      <c r="B3605" s="60">
        <v>12671.16591420511</v>
      </c>
      <c r="C3605" s="61">
        <v>223</v>
      </c>
      <c r="D3605" s="61">
        <v>225</v>
      </c>
      <c r="E3605" s="62">
        <v>-105</v>
      </c>
      <c r="F3605" s="61">
        <v>1162</v>
      </c>
      <c r="G3605" s="60">
        <v>1505</v>
      </c>
      <c r="H3605" s="63">
        <v>14176.165914205112</v>
      </c>
      <c r="J3605" s="17">
        <v>68</v>
      </c>
      <c r="K3605" s="17" t="str">
        <f t="shared" si="106"/>
        <v>179-Dept of Enterprise Services</v>
      </c>
      <c r="L3605" s="18" t="str">
        <f t="shared" si="107"/>
        <v>179</v>
      </c>
      <c r="M3605" s="19"/>
      <c r="N3605" s="19"/>
    </row>
    <row r="3606" spans="1:14" ht="15" customHeight="1" x14ac:dyDescent="0.2">
      <c r="A3606" s="64"/>
      <c r="B3606" s="65"/>
      <c r="C3606" s="65"/>
      <c r="D3606" s="65"/>
      <c r="E3606" s="65"/>
      <c r="F3606" s="65"/>
      <c r="G3606" s="65"/>
      <c r="H3606" s="65"/>
      <c r="J3606" s="17">
        <v>1</v>
      </c>
      <c r="K3606" s="17" t="str">
        <f>IF(J3606=7,A3129,IF(J3606&gt;7,K3596,""))</f>
        <v/>
      </c>
      <c r="L3606" s="18" t="str">
        <f t="shared" si="107"/>
        <v/>
      </c>
      <c r="M3606" s="19"/>
      <c r="N3606" s="19"/>
    </row>
    <row r="3607" spans="1:14" x14ac:dyDescent="0.2">
      <c r="A3607" s="64"/>
      <c r="B3607" s="65"/>
      <c r="C3607" s="65"/>
      <c r="D3607" s="65"/>
      <c r="E3607" s="65"/>
      <c r="F3607" s="65"/>
      <c r="G3607" s="65"/>
      <c r="H3607" s="65"/>
      <c r="J3607" s="17">
        <v>2</v>
      </c>
      <c r="K3607" s="17" t="str">
        <f>IF(J3607=7,A3130,IF(J3607&gt;7,K3606,""))</f>
        <v/>
      </c>
      <c r="L3607" s="18" t="str">
        <f t="shared" si="107"/>
        <v/>
      </c>
      <c r="M3607" s="19"/>
      <c r="N3607" s="19"/>
    </row>
    <row r="3608" spans="1:14" ht="15" x14ac:dyDescent="0.25">
      <c r="A3608"/>
      <c r="B3608"/>
      <c r="C3608"/>
      <c r="D3608"/>
      <c r="E3608"/>
      <c r="F3608"/>
      <c r="G3608"/>
      <c r="H3608"/>
      <c r="J3608" s="17">
        <v>3</v>
      </c>
      <c r="K3608" s="17" t="str">
        <f>IF(J3608=7,A3131,IF(J3608&gt;7,K3607,""))</f>
        <v/>
      </c>
      <c r="L3608" s="18" t="str">
        <f t="shared" si="107"/>
        <v/>
      </c>
      <c r="M3608" s="19"/>
      <c r="N3608" s="19"/>
    </row>
    <row r="3609" spans="1:14" ht="15" customHeight="1" x14ac:dyDescent="0.25">
      <c r="A3609"/>
      <c r="B3609"/>
      <c r="C3609"/>
      <c r="D3609"/>
      <c r="E3609"/>
      <c r="F3609"/>
      <c r="G3609"/>
      <c r="H3609"/>
      <c r="J3609" s="17">
        <v>4</v>
      </c>
      <c r="K3609" s="17" t="str">
        <f>IF(J3609=7,A3132,IF(J3609&gt;7,K3608,""))</f>
        <v/>
      </c>
      <c r="L3609" s="18" t="str">
        <f t="shared" si="107"/>
        <v/>
      </c>
      <c r="M3609" s="19"/>
      <c r="N3609" s="19"/>
    </row>
    <row r="3610" spans="1:14" ht="15" customHeight="1" x14ac:dyDescent="0.25">
      <c r="A3610" s="21" t="s">
        <v>7</v>
      </c>
      <c r="B3610" s="22"/>
      <c r="C3610" s="22"/>
      <c r="D3610" s="22"/>
      <c r="E3610" s="22"/>
      <c r="F3610" s="22"/>
      <c r="G3610" s="22"/>
      <c r="H3610" s="22"/>
      <c r="J3610" s="17">
        <v>5</v>
      </c>
      <c r="K3610" s="17" t="str">
        <f>IF(J3610=7,A3133,IF(J3610&gt;7,K3609,""))</f>
        <v/>
      </c>
      <c r="L3610" s="18" t="str">
        <f t="shared" si="107"/>
        <v/>
      </c>
      <c r="M3610" s="19"/>
      <c r="N3610" s="19"/>
    </row>
    <row r="3611" spans="1:14" ht="15" x14ac:dyDescent="0.25">
      <c r="A3611" s="23" t="s">
        <v>8</v>
      </c>
      <c r="B3611" s="24"/>
      <c r="C3611" s="24"/>
      <c r="D3611" s="24"/>
      <c r="E3611" s="24"/>
      <c r="F3611" s="24"/>
      <c r="G3611" s="24"/>
      <c r="H3611" s="24"/>
      <c r="J3611" s="17">
        <v>6</v>
      </c>
      <c r="K3611" s="17" t="str">
        <f>IF(J3611=7,A3134,IF(J3611&gt;7,K3610,""))</f>
        <v/>
      </c>
      <c r="L3611" s="18" t="str">
        <f t="shared" si="107"/>
        <v/>
      </c>
      <c r="M3611" s="19"/>
      <c r="N3611" s="19"/>
    </row>
    <row r="3612" spans="1:14" ht="15" x14ac:dyDescent="0.25">
      <c r="A3612" s="25" t="s">
        <v>136</v>
      </c>
      <c r="B3612" s="22"/>
      <c r="C3612" s="22"/>
      <c r="D3612" s="22"/>
      <c r="E3612" s="22"/>
      <c r="F3612" s="22"/>
      <c r="G3612" s="22"/>
      <c r="H3612" s="22"/>
      <c r="J3612" s="17">
        <v>7</v>
      </c>
      <c r="K3612" s="17" t="str">
        <f>IF(J3612=7,A3612,IF(J3612&gt;7,K3611,""))</f>
        <v>185-Washington Horse Racing Commission</v>
      </c>
      <c r="L3612" s="18" t="str">
        <f t="shared" si="107"/>
        <v>185</v>
      </c>
      <c r="M3612" s="19"/>
      <c r="N3612" s="19"/>
    </row>
    <row r="3613" spans="1:14" ht="15" x14ac:dyDescent="0.25">
      <c r="A3613" s="25"/>
      <c r="B3613" s="22"/>
      <c r="C3613" s="22"/>
      <c r="D3613" s="22"/>
      <c r="E3613" s="22"/>
      <c r="F3613" s="22"/>
      <c r="G3613" s="22"/>
      <c r="H3613" s="22"/>
      <c r="J3613" s="17">
        <v>8</v>
      </c>
      <c r="K3613" s="17" t="str">
        <f t="shared" ref="K3613:K3673" si="108">IF(J3613=7,A3136,IF(J3613&gt;7,K3612,""))</f>
        <v>185-Washington Horse Racing Commission</v>
      </c>
      <c r="L3613" s="18" t="str">
        <f t="shared" si="107"/>
        <v>185</v>
      </c>
      <c r="M3613" s="19"/>
      <c r="N3613" s="19"/>
    </row>
    <row r="3614" spans="1:14" ht="15" customHeight="1" x14ac:dyDescent="0.25">
      <c r="A3614" s="26"/>
      <c r="B3614" s="27"/>
      <c r="C3614" s="94" t="s">
        <v>10</v>
      </c>
      <c r="D3614" s="95"/>
      <c r="E3614" s="94" t="s">
        <v>11</v>
      </c>
      <c r="F3614" s="95"/>
      <c r="G3614" s="28"/>
      <c r="H3614" s="28"/>
      <c r="J3614" s="17">
        <v>9</v>
      </c>
      <c r="K3614" s="17" t="str">
        <f t="shared" si="108"/>
        <v>185-Washington Horse Racing Commission</v>
      </c>
      <c r="L3614" s="18" t="str">
        <f t="shared" si="107"/>
        <v>185</v>
      </c>
      <c r="M3614" s="19"/>
      <c r="N3614" s="19"/>
    </row>
    <row r="3615" spans="1:14" ht="24" x14ac:dyDescent="0.2">
      <c r="A3615" s="29" t="s">
        <v>12</v>
      </c>
      <c r="B3615" s="30" t="s">
        <v>13</v>
      </c>
      <c r="C3615" s="31" t="s">
        <v>14</v>
      </c>
      <c r="D3615" s="32" t="s">
        <v>15</v>
      </c>
      <c r="E3615" s="31" t="s">
        <v>14</v>
      </c>
      <c r="F3615" s="32" t="s">
        <v>15</v>
      </c>
      <c r="G3615" s="33" t="s">
        <v>16</v>
      </c>
      <c r="H3615" s="33" t="s">
        <v>17</v>
      </c>
      <c r="J3615" s="17">
        <v>10</v>
      </c>
      <c r="K3615" s="17" t="str">
        <f t="shared" si="108"/>
        <v>185-Washington Horse Racing Commission</v>
      </c>
      <c r="L3615" s="18" t="str">
        <f t="shared" si="107"/>
        <v>185</v>
      </c>
      <c r="M3615" s="19"/>
      <c r="N3615" s="19"/>
    </row>
    <row r="3616" spans="1:14" ht="15" x14ac:dyDescent="0.25">
      <c r="A3616" s="35" t="s">
        <v>20</v>
      </c>
      <c r="B3616" s="36">
        <v>0.69125206613596446</v>
      </c>
      <c r="C3616" s="37">
        <v>0</v>
      </c>
      <c r="D3616" s="37">
        <v>0</v>
      </c>
      <c r="E3616" s="38">
        <v>0</v>
      </c>
      <c r="F3616" s="37">
        <v>0</v>
      </c>
      <c r="G3616" s="39">
        <v>0</v>
      </c>
      <c r="H3616" s="40">
        <v>0.69125206613596446</v>
      </c>
      <c r="J3616" s="17">
        <v>11</v>
      </c>
      <c r="K3616" s="17" t="str">
        <f t="shared" si="108"/>
        <v>185-Washington Horse Racing Commission</v>
      </c>
      <c r="L3616" s="18" t="str">
        <f t="shared" si="107"/>
        <v>185</v>
      </c>
      <c r="M3616" s="19" t="s">
        <v>21</v>
      </c>
      <c r="N3616" s="19"/>
    </row>
    <row r="3617" spans="1:14" ht="15" x14ac:dyDescent="0.25">
      <c r="A3617" s="42" t="s">
        <v>22</v>
      </c>
      <c r="B3617" s="36">
        <v>0.95230347450508845</v>
      </c>
      <c r="C3617" s="37">
        <v>0</v>
      </c>
      <c r="D3617" s="37">
        <v>0</v>
      </c>
      <c r="E3617" s="38">
        <v>0</v>
      </c>
      <c r="F3617" s="37">
        <v>0</v>
      </c>
      <c r="G3617" s="39">
        <v>0</v>
      </c>
      <c r="H3617" s="40">
        <v>0.95230347450508845</v>
      </c>
      <c r="J3617" s="17">
        <v>12</v>
      </c>
      <c r="K3617" s="17" t="str">
        <f t="shared" si="108"/>
        <v>185-Washington Horse Racing Commission</v>
      </c>
      <c r="L3617" s="18" t="str">
        <f t="shared" si="107"/>
        <v>185</v>
      </c>
      <c r="M3617" s="19"/>
      <c r="N3617" s="19"/>
    </row>
    <row r="3618" spans="1:14" ht="15" x14ac:dyDescent="0.25">
      <c r="A3618" s="42" t="s">
        <v>23</v>
      </c>
      <c r="B3618" s="36">
        <v>0</v>
      </c>
      <c r="C3618" s="37">
        <v>0</v>
      </c>
      <c r="D3618" s="37">
        <v>0</v>
      </c>
      <c r="E3618" s="38">
        <v>0</v>
      </c>
      <c r="F3618" s="37">
        <v>0</v>
      </c>
      <c r="G3618" s="39">
        <v>0</v>
      </c>
      <c r="H3618" s="40">
        <v>0</v>
      </c>
      <c r="J3618" s="17">
        <v>13</v>
      </c>
      <c r="K3618" s="17" t="str">
        <f t="shared" si="108"/>
        <v>185-Washington Horse Racing Commission</v>
      </c>
      <c r="L3618" s="18" t="str">
        <f t="shared" ref="L3618:L3690" si="109">LEFT(K3618,3)</f>
        <v>185</v>
      </c>
      <c r="M3618" s="19"/>
      <c r="N3618" s="19"/>
    </row>
    <row r="3619" spans="1:14" ht="15" x14ac:dyDescent="0.25">
      <c r="A3619" s="42" t="s">
        <v>24</v>
      </c>
      <c r="B3619" s="36">
        <v>35.177638350000002</v>
      </c>
      <c r="C3619" s="37">
        <v>0</v>
      </c>
      <c r="D3619" s="37">
        <v>0</v>
      </c>
      <c r="E3619" s="38">
        <v>0</v>
      </c>
      <c r="F3619" s="37">
        <v>0</v>
      </c>
      <c r="G3619" s="39">
        <v>0</v>
      </c>
      <c r="H3619" s="40">
        <v>35.177638350000002</v>
      </c>
      <c r="J3619" s="17">
        <v>14</v>
      </c>
      <c r="K3619" s="17" t="str">
        <f t="shared" si="108"/>
        <v>185-Washington Horse Racing Commission</v>
      </c>
      <c r="L3619" s="18" t="str">
        <f t="shared" si="109"/>
        <v>185</v>
      </c>
      <c r="M3619" s="19"/>
      <c r="N3619" s="19"/>
    </row>
    <row r="3620" spans="1:14" ht="15" x14ac:dyDescent="0.25">
      <c r="A3620" s="42" t="s">
        <v>25</v>
      </c>
      <c r="B3620" s="36">
        <v>0</v>
      </c>
      <c r="C3620" s="37">
        <v>0</v>
      </c>
      <c r="D3620" s="37">
        <v>0</v>
      </c>
      <c r="E3620" s="38">
        <v>0</v>
      </c>
      <c r="F3620" s="37">
        <v>0</v>
      </c>
      <c r="G3620" s="39">
        <v>0</v>
      </c>
      <c r="H3620" s="40">
        <v>0</v>
      </c>
      <c r="J3620" s="17">
        <v>15</v>
      </c>
      <c r="K3620" s="17" t="str">
        <f t="shared" si="108"/>
        <v>185-Washington Horse Racing Commission</v>
      </c>
      <c r="L3620" s="18" t="str">
        <f t="shared" si="109"/>
        <v>185</v>
      </c>
      <c r="M3620" s="19"/>
      <c r="N3620" s="19"/>
    </row>
    <row r="3621" spans="1:14" ht="15" x14ac:dyDescent="0.25">
      <c r="A3621" s="42" t="s">
        <v>26</v>
      </c>
      <c r="B3621" s="36">
        <v>37.473988066731749</v>
      </c>
      <c r="C3621" s="37">
        <v>0</v>
      </c>
      <c r="D3621" s="37">
        <v>1</v>
      </c>
      <c r="E3621" s="38">
        <v>0</v>
      </c>
      <c r="F3621" s="37">
        <v>0</v>
      </c>
      <c r="G3621" s="39">
        <v>1</v>
      </c>
      <c r="H3621" s="40">
        <v>38.473988066731749</v>
      </c>
      <c r="J3621" s="17">
        <v>16</v>
      </c>
      <c r="K3621" s="17" t="str">
        <f t="shared" si="108"/>
        <v>185-Washington Horse Racing Commission</v>
      </c>
      <c r="L3621" s="18" t="str">
        <f t="shared" si="109"/>
        <v>185</v>
      </c>
      <c r="M3621" s="19"/>
      <c r="N3621" s="19"/>
    </row>
    <row r="3622" spans="1:14" ht="15" x14ac:dyDescent="0.25">
      <c r="A3622" s="42" t="s">
        <v>27</v>
      </c>
      <c r="B3622" s="36">
        <v>2.0363682494967299</v>
      </c>
      <c r="C3622" s="37">
        <v>0</v>
      </c>
      <c r="D3622" s="37">
        <v>0</v>
      </c>
      <c r="E3622" s="38">
        <v>0</v>
      </c>
      <c r="F3622" s="37">
        <v>0</v>
      </c>
      <c r="G3622" s="39">
        <v>0</v>
      </c>
      <c r="H3622" s="40">
        <v>2.0363682494967299</v>
      </c>
      <c r="J3622" s="17">
        <v>17</v>
      </c>
      <c r="K3622" s="17" t="str">
        <f t="shared" si="108"/>
        <v>185-Washington Horse Racing Commission</v>
      </c>
      <c r="L3622" s="18" t="str">
        <f t="shared" si="109"/>
        <v>185</v>
      </c>
      <c r="M3622" s="19"/>
      <c r="N3622" s="19"/>
    </row>
    <row r="3623" spans="1:14" x14ac:dyDescent="0.2">
      <c r="A3623" s="43"/>
      <c r="B3623" s="36"/>
      <c r="C3623" s="37"/>
      <c r="D3623" s="37"/>
      <c r="E3623" s="38"/>
      <c r="F3623" s="37"/>
      <c r="G3623" s="39"/>
      <c r="H3623" s="40"/>
      <c r="J3623" s="17">
        <v>18</v>
      </c>
      <c r="K3623" s="17" t="str">
        <f t="shared" si="108"/>
        <v>185-Washington Horse Racing Commission</v>
      </c>
      <c r="L3623" s="18" t="str">
        <f t="shared" si="109"/>
        <v>185</v>
      </c>
      <c r="M3623" s="19"/>
      <c r="N3623" s="19"/>
    </row>
    <row r="3624" spans="1:14" x14ac:dyDescent="0.2">
      <c r="A3624" s="44"/>
      <c r="B3624" s="45">
        <v>76.331550206869537</v>
      </c>
      <c r="C3624" s="46">
        <v>0</v>
      </c>
      <c r="D3624" s="46">
        <v>1</v>
      </c>
      <c r="E3624" s="47">
        <v>0</v>
      </c>
      <c r="F3624" s="46">
        <v>0</v>
      </c>
      <c r="G3624" s="48">
        <v>1</v>
      </c>
      <c r="H3624" s="49">
        <v>77.331550206869537</v>
      </c>
      <c r="J3624" s="17">
        <v>19</v>
      </c>
      <c r="K3624" s="17" t="str">
        <f t="shared" si="108"/>
        <v>185-Washington Horse Racing Commission</v>
      </c>
      <c r="L3624" s="18" t="str">
        <f t="shared" si="109"/>
        <v>185</v>
      </c>
      <c r="M3624" s="19"/>
      <c r="N3624" s="19"/>
    </row>
    <row r="3625" spans="1:14" x14ac:dyDescent="0.2">
      <c r="A3625" s="50"/>
      <c r="B3625" s="39"/>
      <c r="C3625" s="51"/>
      <c r="D3625" s="51"/>
      <c r="E3625" s="52"/>
      <c r="F3625" s="51"/>
      <c r="G3625" s="39"/>
      <c r="H3625" s="53"/>
      <c r="J3625" s="17">
        <v>20</v>
      </c>
      <c r="K3625" s="17" t="str">
        <f t="shared" si="108"/>
        <v>185-Washington Horse Racing Commission</v>
      </c>
      <c r="L3625" s="18" t="str">
        <f t="shared" si="109"/>
        <v>185</v>
      </c>
      <c r="M3625" s="19"/>
      <c r="N3625" s="19"/>
    </row>
    <row r="3626" spans="1:14" ht="15" x14ac:dyDescent="0.25">
      <c r="A3626" s="42" t="s">
        <v>28</v>
      </c>
      <c r="B3626" s="36">
        <v>4.4379522207583433</v>
      </c>
      <c r="C3626" s="37">
        <v>0</v>
      </c>
      <c r="D3626" s="37">
        <v>0</v>
      </c>
      <c r="E3626" s="38">
        <v>-5</v>
      </c>
      <c r="F3626" s="37">
        <v>5</v>
      </c>
      <c r="G3626" s="39">
        <v>0</v>
      </c>
      <c r="H3626" s="40">
        <v>4.4379522207583433</v>
      </c>
      <c r="J3626" s="17">
        <v>21</v>
      </c>
      <c r="K3626" s="17" t="str">
        <f t="shared" si="108"/>
        <v>185-Washington Horse Racing Commission</v>
      </c>
      <c r="L3626" s="18" t="str">
        <f t="shared" si="109"/>
        <v>185</v>
      </c>
      <c r="M3626" s="19"/>
      <c r="N3626" s="19"/>
    </row>
    <row r="3627" spans="1:14" ht="15" x14ac:dyDescent="0.25">
      <c r="A3627" s="42" t="s">
        <v>29</v>
      </c>
      <c r="B3627" s="36">
        <v>11.02153078645974</v>
      </c>
      <c r="C3627" s="37">
        <v>0</v>
      </c>
      <c r="D3627" s="37">
        <v>0</v>
      </c>
      <c r="E3627" s="38">
        <v>3</v>
      </c>
      <c r="F3627" s="37">
        <v>9</v>
      </c>
      <c r="G3627" s="39">
        <v>12</v>
      </c>
      <c r="H3627" s="40">
        <v>23.021530786459742</v>
      </c>
      <c r="J3627" s="17">
        <v>22</v>
      </c>
      <c r="K3627" s="17" t="str">
        <f t="shared" si="108"/>
        <v>185-Washington Horse Racing Commission</v>
      </c>
      <c r="L3627" s="18" t="str">
        <f t="shared" si="109"/>
        <v>185</v>
      </c>
      <c r="M3627" s="19"/>
      <c r="N3627" s="19"/>
    </row>
    <row r="3628" spans="1:14" ht="15" x14ac:dyDescent="0.25">
      <c r="A3628" s="42" t="s">
        <v>30</v>
      </c>
      <c r="B3628" s="36">
        <v>10.273040074700363</v>
      </c>
      <c r="C3628" s="37">
        <v>0</v>
      </c>
      <c r="D3628" s="37">
        <v>0</v>
      </c>
      <c r="E3628" s="38">
        <v>0</v>
      </c>
      <c r="F3628" s="37">
        <v>0</v>
      </c>
      <c r="G3628" s="39">
        <v>0</v>
      </c>
      <c r="H3628" s="40">
        <v>10.273040074700363</v>
      </c>
      <c r="J3628" s="17">
        <v>23</v>
      </c>
      <c r="K3628" s="17" t="str">
        <f t="shared" si="108"/>
        <v>185-Washington Horse Racing Commission</v>
      </c>
      <c r="L3628" s="18" t="str">
        <f t="shared" si="109"/>
        <v>185</v>
      </c>
      <c r="M3628" s="19"/>
      <c r="N3628" s="19"/>
    </row>
    <row r="3629" spans="1:14" ht="15" x14ac:dyDescent="0.25">
      <c r="A3629" s="54"/>
      <c r="B3629" s="36"/>
      <c r="C3629" s="37"/>
      <c r="D3629" s="37"/>
      <c r="E3629" s="38"/>
      <c r="F3629" s="37"/>
      <c r="G3629" s="39"/>
      <c r="H3629" s="40"/>
      <c r="J3629" s="17">
        <v>24</v>
      </c>
      <c r="K3629" s="17" t="str">
        <f t="shared" si="108"/>
        <v>185-Washington Horse Racing Commission</v>
      </c>
      <c r="L3629" s="18" t="str">
        <f t="shared" si="109"/>
        <v>185</v>
      </c>
      <c r="M3629" s="19"/>
      <c r="N3629" s="19"/>
    </row>
    <row r="3630" spans="1:14" x14ac:dyDescent="0.2">
      <c r="A3630" s="44" t="s">
        <v>31</v>
      </c>
      <c r="B3630" s="45">
        <v>25.732523081918444</v>
      </c>
      <c r="C3630" s="46">
        <v>0</v>
      </c>
      <c r="D3630" s="46">
        <v>0</v>
      </c>
      <c r="E3630" s="46">
        <v>-2</v>
      </c>
      <c r="F3630" s="46">
        <v>14</v>
      </c>
      <c r="G3630" s="46">
        <v>12</v>
      </c>
      <c r="H3630" s="49">
        <v>37.732523081918451</v>
      </c>
      <c r="J3630" s="17">
        <v>25</v>
      </c>
      <c r="K3630" s="17" t="str">
        <f t="shared" si="108"/>
        <v>185-Washington Horse Racing Commission</v>
      </c>
      <c r="L3630" s="18" t="str">
        <f t="shared" si="109"/>
        <v>185</v>
      </c>
      <c r="M3630" s="19"/>
      <c r="N3630" s="19"/>
    </row>
    <row r="3631" spans="1:14" ht="15" customHeight="1" x14ac:dyDescent="0.25">
      <c r="A3631" s="54"/>
      <c r="B3631" s="36"/>
      <c r="C3631" s="37"/>
      <c r="D3631" s="37"/>
      <c r="E3631" s="38"/>
      <c r="F3631" s="37"/>
      <c r="G3631" s="39"/>
      <c r="H3631" s="40"/>
      <c r="J3631" s="17">
        <v>26</v>
      </c>
      <c r="K3631" s="17" t="str">
        <f t="shared" si="108"/>
        <v>185-Washington Horse Racing Commission</v>
      </c>
      <c r="L3631" s="18" t="str">
        <f t="shared" si="109"/>
        <v>185</v>
      </c>
      <c r="M3631" s="19"/>
      <c r="N3631" s="19"/>
    </row>
    <row r="3632" spans="1:14" ht="15" x14ac:dyDescent="0.25">
      <c r="A3632" s="54" t="s">
        <v>32</v>
      </c>
      <c r="B3632" s="36">
        <v>0.34000605448180865</v>
      </c>
      <c r="C3632" s="37">
        <v>0</v>
      </c>
      <c r="D3632" s="37">
        <v>0</v>
      </c>
      <c r="E3632" s="38">
        <v>0</v>
      </c>
      <c r="F3632" s="37">
        <v>0</v>
      </c>
      <c r="G3632" s="39">
        <v>0</v>
      </c>
      <c r="H3632" s="40">
        <v>0.34000605448180865</v>
      </c>
      <c r="J3632" s="17">
        <v>27</v>
      </c>
      <c r="K3632" s="17" t="str">
        <f t="shared" si="108"/>
        <v>185-Washington Horse Racing Commission</v>
      </c>
      <c r="L3632" s="18" t="str">
        <f t="shared" si="109"/>
        <v>185</v>
      </c>
      <c r="M3632" s="19" t="s">
        <v>33</v>
      </c>
      <c r="N3632" s="19"/>
    </row>
    <row r="3633" spans="1:14" ht="15" x14ac:dyDescent="0.25">
      <c r="A3633" s="54" t="s">
        <v>34</v>
      </c>
      <c r="B3633" s="36">
        <v>1.532619586675023</v>
      </c>
      <c r="C3633" s="37">
        <v>0</v>
      </c>
      <c r="D3633" s="37">
        <v>0</v>
      </c>
      <c r="E3633" s="38">
        <v>0</v>
      </c>
      <c r="F3633" s="37">
        <v>0</v>
      </c>
      <c r="G3633" s="39">
        <v>0</v>
      </c>
      <c r="H3633" s="40">
        <v>1.532619586675023</v>
      </c>
      <c r="J3633" s="17">
        <v>28</v>
      </c>
      <c r="K3633" s="17" t="str">
        <f t="shared" si="108"/>
        <v>185-Washington Horse Racing Commission</v>
      </c>
      <c r="L3633" s="18" t="str">
        <f t="shared" si="109"/>
        <v>185</v>
      </c>
      <c r="M3633" s="19" t="s">
        <v>35</v>
      </c>
      <c r="N3633" s="19"/>
    </row>
    <row r="3634" spans="1:14" ht="15" x14ac:dyDescent="0.25">
      <c r="A3634" s="54" t="s">
        <v>36</v>
      </c>
      <c r="B3634" s="36">
        <v>0.53947991148518126</v>
      </c>
      <c r="C3634" s="37">
        <v>0</v>
      </c>
      <c r="D3634" s="37">
        <v>0</v>
      </c>
      <c r="E3634" s="38">
        <v>0</v>
      </c>
      <c r="F3634" s="37">
        <v>0</v>
      </c>
      <c r="G3634" s="39">
        <v>0</v>
      </c>
      <c r="H3634" s="40">
        <v>0.53947991148518126</v>
      </c>
      <c r="J3634" s="17">
        <v>29</v>
      </c>
      <c r="K3634" s="17" t="str">
        <f t="shared" si="108"/>
        <v>185-Washington Horse Racing Commission</v>
      </c>
      <c r="L3634" s="18" t="str">
        <f t="shared" si="109"/>
        <v>185</v>
      </c>
      <c r="M3634" s="19" t="s">
        <v>37</v>
      </c>
      <c r="N3634" s="19"/>
    </row>
    <row r="3635" spans="1:14" ht="15" x14ac:dyDescent="0.25">
      <c r="A3635" s="54" t="s">
        <v>38</v>
      </c>
      <c r="B3635" s="36">
        <v>0</v>
      </c>
      <c r="C3635" s="37">
        <v>0</v>
      </c>
      <c r="D3635" s="37">
        <v>0</v>
      </c>
      <c r="E3635" s="38">
        <v>0</v>
      </c>
      <c r="F3635" s="37">
        <v>0</v>
      </c>
      <c r="G3635" s="39">
        <v>0</v>
      </c>
      <c r="H3635" s="40">
        <v>0</v>
      </c>
      <c r="J3635" s="17">
        <v>30</v>
      </c>
      <c r="K3635" s="17" t="str">
        <f t="shared" si="108"/>
        <v>185-Washington Horse Racing Commission</v>
      </c>
      <c r="L3635" s="18" t="str">
        <f t="shared" si="109"/>
        <v>185</v>
      </c>
      <c r="M3635" s="19" t="s">
        <v>39</v>
      </c>
      <c r="N3635" s="19"/>
    </row>
    <row r="3636" spans="1:14" ht="15" x14ac:dyDescent="0.25">
      <c r="A3636" s="54" t="s">
        <v>40</v>
      </c>
      <c r="B3636" s="36">
        <v>23.266181539639984</v>
      </c>
      <c r="C3636" s="37">
        <v>1</v>
      </c>
      <c r="D3636" s="37">
        <v>1</v>
      </c>
      <c r="E3636" s="38">
        <v>0</v>
      </c>
      <c r="F3636" s="37">
        <v>0</v>
      </c>
      <c r="G3636" s="39">
        <v>2</v>
      </c>
      <c r="H3636" s="40">
        <v>25.266181539639984</v>
      </c>
      <c r="J3636" s="17">
        <v>31</v>
      </c>
      <c r="K3636" s="17" t="str">
        <f t="shared" si="108"/>
        <v>185-Washington Horse Racing Commission</v>
      </c>
      <c r="L3636" s="18" t="str">
        <f t="shared" si="109"/>
        <v>185</v>
      </c>
      <c r="M3636" s="19" t="s">
        <v>41</v>
      </c>
      <c r="N3636" s="19"/>
    </row>
    <row r="3637" spans="1:14" ht="15" x14ac:dyDescent="0.25">
      <c r="A3637" s="54" t="s">
        <v>42</v>
      </c>
      <c r="B3637" s="36">
        <v>2.0127485215552334</v>
      </c>
      <c r="C3637" s="37">
        <v>0</v>
      </c>
      <c r="D3637" s="37">
        <v>0</v>
      </c>
      <c r="E3637" s="38">
        <v>-1</v>
      </c>
      <c r="F3637" s="37">
        <v>-1</v>
      </c>
      <c r="G3637" s="39">
        <v>-2</v>
      </c>
      <c r="H3637" s="40">
        <v>1.2748521555233427E-2</v>
      </c>
      <c r="J3637" s="17">
        <v>32</v>
      </c>
      <c r="K3637" s="17" t="str">
        <f t="shared" si="108"/>
        <v>185-Washington Horse Racing Commission</v>
      </c>
      <c r="L3637" s="18" t="str">
        <f t="shared" si="109"/>
        <v>185</v>
      </c>
      <c r="M3637" s="19" t="s">
        <v>43</v>
      </c>
      <c r="N3637" s="19"/>
    </row>
    <row r="3638" spans="1:14" ht="15" x14ac:dyDescent="0.25">
      <c r="A3638" s="54" t="s">
        <v>44</v>
      </c>
      <c r="B3638" s="36">
        <v>1.8044797913214532</v>
      </c>
      <c r="C3638" s="37">
        <v>0</v>
      </c>
      <c r="D3638" s="37">
        <v>0</v>
      </c>
      <c r="E3638" s="38">
        <v>0</v>
      </c>
      <c r="F3638" s="37">
        <v>0</v>
      </c>
      <c r="G3638" s="39">
        <v>0</v>
      </c>
      <c r="H3638" s="40">
        <v>1.8044797913214532</v>
      </c>
      <c r="J3638" s="17">
        <v>33</v>
      </c>
      <c r="K3638" s="17" t="str">
        <f t="shared" si="108"/>
        <v>185-Washington Horse Racing Commission</v>
      </c>
      <c r="L3638" s="18" t="str">
        <f t="shared" si="109"/>
        <v>185</v>
      </c>
      <c r="M3638" s="19" t="s">
        <v>45</v>
      </c>
      <c r="N3638" s="19"/>
    </row>
    <row r="3639" spans="1:14" ht="15" x14ac:dyDescent="0.25">
      <c r="A3639" s="54" t="s">
        <v>46</v>
      </c>
      <c r="B3639" s="36">
        <v>0</v>
      </c>
      <c r="C3639" s="37">
        <v>0</v>
      </c>
      <c r="D3639" s="37">
        <v>0</v>
      </c>
      <c r="E3639" s="38">
        <v>0</v>
      </c>
      <c r="F3639" s="37">
        <v>0</v>
      </c>
      <c r="G3639" s="39">
        <v>0</v>
      </c>
      <c r="H3639" s="40">
        <v>0</v>
      </c>
      <c r="J3639" s="17">
        <v>34</v>
      </c>
      <c r="K3639" s="17" t="str">
        <f t="shared" si="108"/>
        <v>185-Washington Horse Racing Commission</v>
      </c>
      <c r="L3639" s="18" t="str">
        <f t="shared" si="109"/>
        <v>185</v>
      </c>
      <c r="M3639" s="19" t="s">
        <v>47</v>
      </c>
      <c r="N3639" s="19"/>
    </row>
    <row r="3640" spans="1:14" ht="15" x14ac:dyDescent="0.25">
      <c r="A3640" s="54" t="s">
        <v>48</v>
      </c>
      <c r="B3640" s="36">
        <v>0</v>
      </c>
      <c r="C3640" s="37">
        <v>0</v>
      </c>
      <c r="D3640" s="37">
        <v>0</v>
      </c>
      <c r="E3640" s="38">
        <v>0</v>
      </c>
      <c r="F3640" s="37">
        <v>0</v>
      </c>
      <c r="G3640" s="39">
        <v>0</v>
      </c>
      <c r="H3640" s="40">
        <v>0</v>
      </c>
      <c r="J3640" s="17">
        <v>35</v>
      </c>
      <c r="K3640" s="17" t="str">
        <f t="shared" si="108"/>
        <v>185-Washington Horse Racing Commission</v>
      </c>
      <c r="L3640" s="18" t="str">
        <f t="shared" si="109"/>
        <v>185</v>
      </c>
      <c r="M3640" s="56" t="s">
        <v>49</v>
      </c>
      <c r="N3640" s="19"/>
    </row>
    <row r="3641" spans="1:14" ht="15" x14ac:dyDescent="0.25">
      <c r="A3641" s="54" t="s">
        <v>50</v>
      </c>
      <c r="B3641" s="36">
        <v>0.26124348957728433</v>
      </c>
      <c r="C3641" s="37">
        <v>0</v>
      </c>
      <c r="D3641" s="37">
        <v>0</v>
      </c>
      <c r="E3641" s="38">
        <v>0</v>
      </c>
      <c r="F3641" s="37">
        <v>0</v>
      </c>
      <c r="G3641" s="39">
        <v>0</v>
      </c>
      <c r="H3641" s="40">
        <v>0.26124348957728433</v>
      </c>
      <c r="J3641" s="17">
        <v>36</v>
      </c>
      <c r="K3641" s="17" t="str">
        <f t="shared" si="108"/>
        <v>185-Washington Horse Racing Commission</v>
      </c>
      <c r="L3641" s="18" t="str">
        <f t="shared" si="109"/>
        <v>185</v>
      </c>
      <c r="M3641" s="19" t="s">
        <v>51</v>
      </c>
      <c r="N3641" s="19"/>
    </row>
    <row r="3642" spans="1:14" ht="15" x14ac:dyDescent="0.25">
      <c r="A3642" s="54" t="s">
        <v>52</v>
      </c>
      <c r="B3642" s="36">
        <v>0</v>
      </c>
      <c r="C3642" s="37">
        <v>0</v>
      </c>
      <c r="D3642" s="37">
        <v>0</v>
      </c>
      <c r="E3642" s="38">
        <v>0</v>
      </c>
      <c r="F3642" s="37">
        <v>0</v>
      </c>
      <c r="G3642" s="39">
        <v>0</v>
      </c>
      <c r="H3642" s="40">
        <v>0</v>
      </c>
      <c r="J3642" s="17">
        <v>37</v>
      </c>
      <c r="K3642" s="17" t="str">
        <f t="shared" si="108"/>
        <v>185-Washington Horse Racing Commission</v>
      </c>
      <c r="L3642" s="18" t="str">
        <f t="shared" si="109"/>
        <v>185</v>
      </c>
      <c r="M3642" s="56" t="s">
        <v>53</v>
      </c>
      <c r="N3642" s="19"/>
    </row>
    <row r="3643" spans="1:14" ht="15" x14ac:dyDescent="0.25">
      <c r="A3643" s="54" t="s">
        <v>54</v>
      </c>
      <c r="B3643" s="36">
        <v>1.5225660178438485</v>
      </c>
      <c r="C3643" s="37">
        <v>0</v>
      </c>
      <c r="D3643" s="37">
        <v>0</v>
      </c>
      <c r="E3643" s="38">
        <v>0</v>
      </c>
      <c r="F3643" s="37">
        <v>0</v>
      </c>
      <c r="G3643" s="39">
        <v>0</v>
      </c>
      <c r="H3643" s="40">
        <v>1.5225660178438485</v>
      </c>
      <c r="J3643" s="17">
        <v>38</v>
      </c>
      <c r="K3643" s="17" t="str">
        <f t="shared" si="108"/>
        <v>185-Washington Horse Racing Commission</v>
      </c>
      <c r="L3643" s="18" t="str">
        <f t="shared" si="109"/>
        <v>185</v>
      </c>
      <c r="M3643" s="19" t="s">
        <v>55</v>
      </c>
      <c r="N3643" s="19"/>
    </row>
    <row r="3644" spans="1:14" ht="15" x14ac:dyDescent="0.25">
      <c r="A3644" s="54" t="s">
        <v>56</v>
      </c>
      <c r="B3644" s="36">
        <v>0</v>
      </c>
      <c r="C3644" s="37">
        <v>0</v>
      </c>
      <c r="D3644" s="37">
        <v>0</v>
      </c>
      <c r="E3644" s="38">
        <v>0</v>
      </c>
      <c r="F3644" s="37">
        <v>0</v>
      </c>
      <c r="G3644" s="39">
        <v>0</v>
      </c>
      <c r="H3644" s="40">
        <v>0</v>
      </c>
      <c r="J3644" s="17">
        <v>39</v>
      </c>
      <c r="K3644" s="17" t="str">
        <f t="shared" si="108"/>
        <v>185-Washington Horse Racing Commission</v>
      </c>
      <c r="L3644" s="18" t="str">
        <f t="shared" si="109"/>
        <v>185</v>
      </c>
      <c r="M3644" s="19" t="s">
        <v>57</v>
      </c>
      <c r="N3644" s="19"/>
    </row>
    <row r="3645" spans="1:14" ht="15" x14ac:dyDescent="0.25">
      <c r="A3645" s="54" t="s">
        <v>58</v>
      </c>
      <c r="B3645" s="36">
        <v>0</v>
      </c>
      <c r="C3645" s="37">
        <v>0</v>
      </c>
      <c r="D3645" s="37">
        <v>0</v>
      </c>
      <c r="E3645" s="38">
        <v>0</v>
      </c>
      <c r="F3645" s="37">
        <v>0</v>
      </c>
      <c r="G3645" s="39">
        <v>0</v>
      </c>
      <c r="H3645" s="40">
        <v>0</v>
      </c>
      <c r="J3645" s="17">
        <v>40</v>
      </c>
      <c r="K3645" s="17" t="str">
        <f t="shared" si="108"/>
        <v>185-Washington Horse Racing Commission</v>
      </c>
      <c r="L3645" s="18" t="str">
        <f t="shared" si="109"/>
        <v>185</v>
      </c>
      <c r="M3645" s="19" t="s">
        <v>59</v>
      </c>
      <c r="N3645" s="19"/>
    </row>
    <row r="3646" spans="1:14" ht="15" customHeight="1" x14ac:dyDescent="0.25">
      <c r="A3646" s="54" t="s">
        <v>60</v>
      </c>
      <c r="B3646" s="36">
        <v>0</v>
      </c>
      <c r="C3646" s="37">
        <v>0</v>
      </c>
      <c r="D3646" s="37">
        <v>0</v>
      </c>
      <c r="E3646" s="38">
        <v>0</v>
      </c>
      <c r="F3646" s="37">
        <v>0</v>
      </c>
      <c r="G3646" s="39">
        <v>0</v>
      </c>
      <c r="H3646" s="40">
        <v>0</v>
      </c>
      <c r="J3646" s="17">
        <v>41</v>
      </c>
      <c r="K3646" s="17" t="str">
        <f t="shared" si="108"/>
        <v>185-Washington Horse Racing Commission</v>
      </c>
      <c r="L3646" s="18" t="str">
        <f t="shared" si="109"/>
        <v>185</v>
      </c>
      <c r="M3646" s="56" t="s">
        <v>61</v>
      </c>
      <c r="N3646" s="19"/>
    </row>
    <row r="3647" spans="1:14" ht="15" x14ac:dyDescent="0.25">
      <c r="A3647" s="54" t="s">
        <v>62</v>
      </c>
      <c r="B3647" s="36">
        <v>0</v>
      </c>
      <c r="C3647" s="37">
        <v>0</v>
      </c>
      <c r="D3647" s="37">
        <v>0</v>
      </c>
      <c r="E3647" s="38">
        <v>0</v>
      </c>
      <c r="F3647" s="37">
        <v>1</v>
      </c>
      <c r="G3647" s="39">
        <v>1</v>
      </c>
      <c r="H3647" s="40">
        <v>1</v>
      </c>
      <c r="J3647" s="17">
        <v>42</v>
      </c>
      <c r="K3647" s="17" t="str">
        <f t="shared" si="108"/>
        <v>185-Washington Horse Racing Commission</v>
      </c>
      <c r="L3647" s="18" t="str">
        <f t="shared" si="109"/>
        <v>185</v>
      </c>
      <c r="M3647" s="56" t="s">
        <v>63</v>
      </c>
      <c r="N3647" s="19"/>
    </row>
    <row r="3648" spans="1:14" x14ac:dyDescent="0.2">
      <c r="A3648" s="43"/>
      <c r="B3648" s="36"/>
      <c r="C3648" s="37"/>
      <c r="D3648" s="37"/>
      <c r="E3648" s="38"/>
      <c r="F3648" s="37"/>
      <c r="G3648" s="39"/>
      <c r="H3648" s="40"/>
      <c r="J3648" s="17">
        <v>43</v>
      </c>
      <c r="K3648" s="17" t="str">
        <f t="shared" si="108"/>
        <v>185-Washington Horse Racing Commission</v>
      </c>
      <c r="L3648" s="18" t="str">
        <f t="shared" si="109"/>
        <v>185</v>
      </c>
      <c r="M3648" s="19"/>
      <c r="N3648" s="19"/>
    </row>
    <row r="3649" spans="1:14" x14ac:dyDescent="0.2">
      <c r="A3649" s="44" t="s">
        <v>64</v>
      </c>
      <c r="B3649" s="45">
        <v>31.279324912579817</v>
      </c>
      <c r="C3649" s="46">
        <v>1</v>
      </c>
      <c r="D3649" s="46">
        <v>1</v>
      </c>
      <c r="E3649" s="47">
        <v>-1</v>
      </c>
      <c r="F3649" s="46">
        <v>0</v>
      </c>
      <c r="G3649" s="48">
        <v>1</v>
      </c>
      <c r="H3649" s="49">
        <v>32.279324912579817</v>
      </c>
      <c r="J3649" s="17">
        <v>44</v>
      </c>
      <c r="K3649" s="17" t="str">
        <f t="shared" si="108"/>
        <v>185-Washington Horse Racing Commission</v>
      </c>
      <c r="L3649" s="18" t="str">
        <f t="shared" si="109"/>
        <v>185</v>
      </c>
      <c r="M3649" s="19"/>
      <c r="N3649" s="19"/>
    </row>
    <row r="3650" spans="1:14" ht="15" customHeight="1" x14ac:dyDescent="0.2">
      <c r="A3650" s="57"/>
      <c r="B3650" s="39"/>
      <c r="C3650" s="51"/>
      <c r="D3650" s="51"/>
      <c r="E3650" s="52"/>
      <c r="F3650" s="51"/>
      <c r="G3650" s="39"/>
      <c r="H3650" s="53"/>
      <c r="J3650" s="17">
        <v>45</v>
      </c>
      <c r="K3650" s="17" t="str">
        <f t="shared" si="108"/>
        <v>185-Washington Horse Racing Commission</v>
      </c>
      <c r="L3650" s="18" t="str">
        <f t="shared" si="109"/>
        <v>185</v>
      </c>
      <c r="M3650" s="19"/>
      <c r="N3650" s="19"/>
    </row>
    <row r="3651" spans="1:14" ht="15" x14ac:dyDescent="0.25">
      <c r="A3651" s="54" t="s">
        <v>65</v>
      </c>
      <c r="B3651" s="36">
        <v>1.6020514725370208E-2</v>
      </c>
      <c r="C3651" s="37">
        <v>0</v>
      </c>
      <c r="D3651" s="37">
        <v>0</v>
      </c>
      <c r="E3651" s="38">
        <v>0</v>
      </c>
      <c r="F3651" s="37">
        <v>0</v>
      </c>
      <c r="G3651" s="39">
        <v>0</v>
      </c>
      <c r="H3651" s="40">
        <v>1.6020514725370208E-2</v>
      </c>
      <c r="J3651" s="17">
        <v>46</v>
      </c>
      <c r="K3651" s="17" t="str">
        <f t="shared" si="108"/>
        <v>185-Washington Horse Racing Commission</v>
      </c>
      <c r="L3651" s="18" t="str">
        <f t="shared" si="109"/>
        <v>185</v>
      </c>
      <c r="M3651" s="19"/>
      <c r="N3651" s="19"/>
    </row>
    <row r="3652" spans="1:14" ht="15" x14ac:dyDescent="0.25">
      <c r="A3652" s="54" t="s">
        <v>66</v>
      </c>
      <c r="B3652" s="36">
        <v>0</v>
      </c>
      <c r="C3652" s="37">
        <v>0</v>
      </c>
      <c r="D3652" s="37">
        <v>0</v>
      </c>
      <c r="E3652" s="38">
        <v>0</v>
      </c>
      <c r="F3652" s="37">
        <v>0</v>
      </c>
      <c r="G3652" s="39">
        <v>0</v>
      </c>
      <c r="H3652" s="40">
        <v>0</v>
      </c>
      <c r="J3652" s="17">
        <v>47</v>
      </c>
      <c r="K3652" s="17" t="str">
        <f t="shared" si="108"/>
        <v>185-Washington Horse Racing Commission</v>
      </c>
      <c r="L3652" s="18" t="str">
        <f t="shared" si="109"/>
        <v>185</v>
      </c>
      <c r="M3652" s="19"/>
      <c r="N3652" s="19"/>
    </row>
    <row r="3653" spans="1:14" ht="15" x14ac:dyDescent="0.25">
      <c r="A3653" s="54" t="s">
        <v>67</v>
      </c>
      <c r="B3653" s="36">
        <v>0</v>
      </c>
      <c r="C3653" s="37">
        <v>0</v>
      </c>
      <c r="D3653" s="37">
        <v>0</v>
      </c>
      <c r="E3653" s="38">
        <v>0</v>
      </c>
      <c r="F3653" s="37">
        <v>0</v>
      </c>
      <c r="G3653" s="39">
        <v>0</v>
      </c>
      <c r="H3653" s="40">
        <v>0</v>
      </c>
      <c r="J3653" s="17">
        <v>48</v>
      </c>
      <c r="K3653" s="17" t="str">
        <f t="shared" si="108"/>
        <v>185-Washington Horse Racing Commission</v>
      </c>
      <c r="L3653" s="18" t="str">
        <f t="shared" si="109"/>
        <v>185</v>
      </c>
      <c r="M3653" s="19"/>
      <c r="N3653" s="19"/>
    </row>
    <row r="3654" spans="1:14" ht="15" x14ac:dyDescent="0.25">
      <c r="A3654" s="54" t="s">
        <v>68</v>
      </c>
      <c r="B3654" s="36">
        <v>3.8943188759926695E-2</v>
      </c>
      <c r="C3654" s="37">
        <v>0</v>
      </c>
      <c r="D3654" s="37">
        <v>0</v>
      </c>
      <c r="E3654" s="38">
        <v>0</v>
      </c>
      <c r="F3654" s="37">
        <v>0</v>
      </c>
      <c r="G3654" s="39">
        <v>0</v>
      </c>
      <c r="H3654" s="40">
        <v>3.8943188759926695E-2</v>
      </c>
      <c r="J3654" s="17">
        <v>49</v>
      </c>
      <c r="K3654" s="17" t="str">
        <f t="shared" si="108"/>
        <v>185-Washington Horse Racing Commission</v>
      </c>
      <c r="L3654" s="18" t="str">
        <f t="shared" si="109"/>
        <v>185</v>
      </c>
      <c r="M3654" s="19"/>
      <c r="N3654" s="19"/>
    </row>
    <row r="3655" spans="1:14" ht="15" x14ac:dyDescent="0.25">
      <c r="A3655" s="54" t="s">
        <v>69</v>
      </c>
      <c r="B3655" s="36">
        <v>0</v>
      </c>
      <c r="C3655" s="37">
        <v>0</v>
      </c>
      <c r="D3655" s="37">
        <v>0</v>
      </c>
      <c r="E3655" s="38">
        <v>0</v>
      </c>
      <c r="F3655" s="37">
        <v>0</v>
      </c>
      <c r="G3655" s="39">
        <v>0</v>
      </c>
      <c r="H3655" s="40">
        <v>0</v>
      </c>
      <c r="J3655" s="17">
        <v>50</v>
      </c>
      <c r="K3655" s="17" t="str">
        <f t="shared" si="108"/>
        <v>185-Washington Horse Racing Commission</v>
      </c>
      <c r="L3655" s="18" t="str">
        <f t="shared" si="109"/>
        <v>185</v>
      </c>
      <c r="M3655" s="19"/>
      <c r="N3655" s="19"/>
    </row>
    <row r="3656" spans="1:14" ht="15" x14ac:dyDescent="0.25">
      <c r="A3656" s="54" t="s">
        <v>70</v>
      </c>
      <c r="B3656" s="36">
        <v>0.84946938009780948</v>
      </c>
      <c r="C3656" s="37">
        <v>0</v>
      </c>
      <c r="D3656" s="37">
        <v>0</v>
      </c>
      <c r="E3656" s="38">
        <v>0</v>
      </c>
      <c r="F3656" s="37">
        <v>0</v>
      </c>
      <c r="G3656" s="39">
        <v>0</v>
      </c>
      <c r="H3656" s="40">
        <v>0.84946938009780948</v>
      </c>
      <c r="J3656" s="17">
        <v>51</v>
      </c>
      <c r="K3656" s="17" t="str">
        <f t="shared" si="108"/>
        <v>185-Washington Horse Racing Commission</v>
      </c>
      <c r="L3656" s="18" t="str">
        <f t="shared" si="109"/>
        <v>185</v>
      </c>
      <c r="M3656" s="19"/>
      <c r="N3656" s="19"/>
    </row>
    <row r="3657" spans="1:14" ht="15" x14ac:dyDescent="0.25">
      <c r="A3657" s="54" t="s">
        <v>71</v>
      </c>
      <c r="B3657" s="36">
        <v>1.4375E-15</v>
      </c>
      <c r="C3657" s="37">
        <v>0</v>
      </c>
      <c r="D3657" s="37">
        <v>0</v>
      </c>
      <c r="E3657" s="38">
        <v>0</v>
      </c>
      <c r="F3657" s="37">
        <v>0</v>
      </c>
      <c r="G3657" s="39">
        <v>0</v>
      </c>
      <c r="H3657" s="40">
        <v>1.4375E-15</v>
      </c>
      <c r="J3657" s="17">
        <v>52</v>
      </c>
      <c r="K3657" s="17" t="str">
        <f t="shared" si="108"/>
        <v>185-Washington Horse Racing Commission</v>
      </c>
      <c r="L3657" s="18" t="str">
        <f t="shared" si="109"/>
        <v>185</v>
      </c>
      <c r="M3657" s="19"/>
      <c r="N3657" s="19"/>
    </row>
    <row r="3658" spans="1:14" ht="15" x14ac:dyDescent="0.25">
      <c r="A3658" s="54" t="s">
        <v>72</v>
      </c>
      <c r="B3658" s="36">
        <v>4.3677458766035432E-2</v>
      </c>
      <c r="C3658" s="37">
        <v>0</v>
      </c>
      <c r="D3658" s="37">
        <v>0</v>
      </c>
      <c r="E3658" s="38">
        <v>0</v>
      </c>
      <c r="F3658" s="37">
        <v>0</v>
      </c>
      <c r="G3658" s="39">
        <v>0</v>
      </c>
      <c r="H3658" s="40">
        <v>4.3677458766035432E-2</v>
      </c>
      <c r="J3658" s="17">
        <v>53</v>
      </c>
      <c r="K3658" s="17" t="str">
        <f t="shared" si="108"/>
        <v>185-Washington Horse Racing Commission</v>
      </c>
      <c r="L3658" s="18" t="str">
        <f t="shared" si="109"/>
        <v>185</v>
      </c>
      <c r="M3658" s="19"/>
      <c r="N3658" s="19"/>
    </row>
    <row r="3659" spans="1:14" ht="15" x14ac:dyDescent="0.25">
      <c r="A3659" s="54" t="s">
        <v>73</v>
      </c>
      <c r="B3659" s="36">
        <v>1.2132174253920467</v>
      </c>
      <c r="C3659" s="37">
        <v>0</v>
      </c>
      <c r="D3659" s="37">
        <v>0</v>
      </c>
      <c r="E3659" s="38">
        <v>0</v>
      </c>
      <c r="F3659" s="37">
        <v>0</v>
      </c>
      <c r="G3659" s="39">
        <v>0</v>
      </c>
      <c r="H3659" s="40">
        <v>1.2132174253920467</v>
      </c>
      <c r="J3659" s="17">
        <v>54</v>
      </c>
      <c r="K3659" s="17" t="str">
        <f t="shared" si="108"/>
        <v>185-Washington Horse Racing Commission</v>
      </c>
      <c r="L3659" s="18" t="str">
        <f t="shared" si="109"/>
        <v>185</v>
      </c>
      <c r="M3659" s="19"/>
      <c r="N3659" s="19"/>
    </row>
    <row r="3660" spans="1:14" ht="15" customHeight="1" x14ac:dyDescent="0.25">
      <c r="A3660" s="54" t="s">
        <v>74</v>
      </c>
      <c r="B3660" s="36">
        <v>0.78283445326817347</v>
      </c>
      <c r="C3660" s="37">
        <v>0</v>
      </c>
      <c r="D3660" s="37">
        <v>0</v>
      </c>
      <c r="E3660" s="38">
        <v>0</v>
      </c>
      <c r="F3660" s="37">
        <v>0</v>
      </c>
      <c r="G3660" s="39">
        <v>0</v>
      </c>
      <c r="H3660" s="40">
        <v>0.78283445326817347</v>
      </c>
      <c r="J3660" s="17">
        <v>55</v>
      </c>
      <c r="K3660" s="17" t="str">
        <f t="shared" si="108"/>
        <v>185-Washington Horse Racing Commission</v>
      </c>
      <c r="L3660" s="18" t="str">
        <f t="shared" si="109"/>
        <v>185</v>
      </c>
      <c r="M3660" s="19"/>
      <c r="N3660" s="19"/>
    </row>
    <row r="3661" spans="1:14" ht="15" x14ac:dyDescent="0.25">
      <c r="A3661" s="54" t="s">
        <v>75</v>
      </c>
      <c r="B3661" s="36">
        <v>0</v>
      </c>
      <c r="C3661" s="37">
        <v>0</v>
      </c>
      <c r="D3661" s="37">
        <v>0</v>
      </c>
      <c r="E3661" s="38">
        <v>0</v>
      </c>
      <c r="F3661" s="37">
        <v>0</v>
      </c>
      <c r="G3661" s="39">
        <v>0</v>
      </c>
      <c r="H3661" s="40">
        <v>0</v>
      </c>
      <c r="J3661" s="17">
        <v>56</v>
      </c>
      <c r="K3661" s="17" t="str">
        <f t="shared" si="108"/>
        <v>185-Washington Horse Racing Commission</v>
      </c>
      <c r="L3661" s="18" t="str">
        <f t="shared" si="109"/>
        <v>185</v>
      </c>
      <c r="M3661" s="19"/>
      <c r="N3661" s="19"/>
    </row>
    <row r="3662" spans="1:14" ht="15" x14ac:dyDescent="0.25">
      <c r="A3662" s="54" t="s">
        <v>76</v>
      </c>
      <c r="B3662" s="36">
        <v>2.0846266949844794</v>
      </c>
      <c r="C3662" s="37">
        <v>0</v>
      </c>
      <c r="D3662" s="37">
        <v>0</v>
      </c>
      <c r="E3662" s="38">
        <v>0</v>
      </c>
      <c r="F3662" s="37">
        <v>0</v>
      </c>
      <c r="G3662" s="39">
        <v>0</v>
      </c>
      <c r="H3662" s="40">
        <v>2.0846266949844794</v>
      </c>
      <c r="J3662" s="17">
        <v>57</v>
      </c>
      <c r="K3662" s="17" t="str">
        <f t="shared" si="108"/>
        <v>185-Washington Horse Racing Commission</v>
      </c>
      <c r="L3662" s="18" t="str">
        <f t="shared" si="109"/>
        <v>185</v>
      </c>
      <c r="M3662" s="19"/>
      <c r="N3662" s="19"/>
    </row>
    <row r="3663" spans="1:14" ht="15" x14ac:dyDescent="0.25">
      <c r="A3663" s="54" t="s">
        <v>77</v>
      </c>
      <c r="B3663" s="36">
        <v>0.50512539648662247</v>
      </c>
      <c r="C3663" s="37">
        <v>0</v>
      </c>
      <c r="D3663" s="37">
        <v>0</v>
      </c>
      <c r="E3663" s="38">
        <v>0</v>
      </c>
      <c r="F3663" s="37">
        <v>0</v>
      </c>
      <c r="G3663" s="39">
        <v>0</v>
      </c>
      <c r="H3663" s="40">
        <v>0.50512539648662247</v>
      </c>
      <c r="J3663" s="17">
        <v>58</v>
      </c>
      <c r="K3663" s="17" t="str">
        <f t="shared" si="108"/>
        <v>185-Washington Horse Racing Commission</v>
      </c>
      <c r="L3663" s="18" t="str">
        <f t="shared" si="109"/>
        <v>185</v>
      </c>
      <c r="M3663" s="19"/>
      <c r="N3663" s="19"/>
    </row>
    <row r="3664" spans="1:14" ht="15" customHeight="1" x14ac:dyDescent="0.25">
      <c r="A3664" s="54" t="s">
        <v>78</v>
      </c>
      <c r="B3664" s="36">
        <v>164.87507753434693</v>
      </c>
      <c r="C3664" s="37">
        <v>-1</v>
      </c>
      <c r="D3664" s="37">
        <v>-1</v>
      </c>
      <c r="E3664" s="38">
        <v>0</v>
      </c>
      <c r="F3664" s="37">
        <v>1</v>
      </c>
      <c r="G3664" s="39">
        <v>-1</v>
      </c>
      <c r="H3664" s="40">
        <v>163.87507753434693</v>
      </c>
      <c r="J3664" s="17">
        <v>59</v>
      </c>
      <c r="K3664" s="17" t="str">
        <f t="shared" si="108"/>
        <v>185-Washington Horse Racing Commission</v>
      </c>
      <c r="L3664" s="18" t="str">
        <f t="shared" si="109"/>
        <v>185</v>
      </c>
      <c r="M3664" s="19"/>
      <c r="N3664" s="19"/>
    </row>
    <row r="3665" spans="1:14" ht="15" x14ac:dyDescent="0.25">
      <c r="A3665" s="54" t="s">
        <v>79</v>
      </c>
      <c r="B3665" s="36">
        <v>73.600725130296837</v>
      </c>
      <c r="C3665" s="37">
        <v>2</v>
      </c>
      <c r="D3665" s="37">
        <v>1</v>
      </c>
      <c r="E3665" s="38">
        <v>0</v>
      </c>
      <c r="F3665" s="37">
        <v>1</v>
      </c>
      <c r="G3665" s="39">
        <v>4</v>
      </c>
      <c r="H3665" s="40">
        <v>77.600725130296837</v>
      </c>
      <c r="J3665" s="17">
        <v>60</v>
      </c>
      <c r="K3665" s="17" t="str">
        <f t="shared" si="108"/>
        <v>185-Washington Horse Racing Commission</v>
      </c>
      <c r="L3665" s="18" t="str">
        <f t="shared" si="109"/>
        <v>185</v>
      </c>
      <c r="M3665" s="19"/>
      <c r="N3665" s="19"/>
    </row>
    <row r="3666" spans="1:14" ht="15" x14ac:dyDescent="0.25">
      <c r="A3666" s="54"/>
      <c r="B3666" s="36"/>
      <c r="C3666" s="37"/>
      <c r="D3666" s="37"/>
      <c r="E3666" s="38"/>
      <c r="F3666" s="37"/>
      <c r="G3666" s="39"/>
      <c r="H3666" s="40"/>
      <c r="J3666" s="17">
        <v>61</v>
      </c>
      <c r="K3666" s="17" t="str">
        <f t="shared" si="108"/>
        <v>185-Washington Horse Racing Commission</v>
      </c>
      <c r="L3666" s="18" t="str">
        <f t="shared" si="109"/>
        <v>185</v>
      </c>
      <c r="M3666" s="19"/>
      <c r="N3666" s="19"/>
    </row>
    <row r="3667" spans="1:14" ht="15" customHeight="1" x14ac:dyDescent="0.2">
      <c r="A3667" s="44" t="s">
        <v>80</v>
      </c>
      <c r="B3667" s="45">
        <v>244.00971717712423</v>
      </c>
      <c r="C3667" s="46">
        <v>1</v>
      </c>
      <c r="D3667" s="46">
        <v>0</v>
      </c>
      <c r="E3667" s="47">
        <v>0</v>
      </c>
      <c r="F3667" s="46">
        <v>2</v>
      </c>
      <c r="G3667" s="48">
        <v>3</v>
      </c>
      <c r="H3667" s="49">
        <v>247.00971717712423</v>
      </c>
      <c r="J3667" s="17">
        <v>62</v>
      </c>
      <c r="K3667" s="17" t="str">
        <f t="shared" si="108"/>
        <v>185-Washington Horse Racing Commission</v>
      </c>
      <c r="L3667" s="18" t="str">
        <f t="shared" si="109"/>
        <v>185</v>
      </c>
      <c r="M3667" s="19"/>
      <c r="N3667" s="19"/>
    </row>
    <row r="3668" spans="1:14" ht="15" customHeight="1" x14ac:dyDescent="0.25">
      <c r="A3668" s="54"/>
      <c r="B3668" s="36"/>
      <c r="C3668" s="37"/>
      <c r="D3668" s="37"/>
      <c r="E3668" s="38"/>
      <c r="F3668" s="37"/>
      <c r="G3668" s="39"/>
      <c r="H3668" s="40"/>
      <c r="J3668" s="17">
        <v>63</v>
      </c>
      <c r="K3668" s="17" t="str">
        <f t="shared" si="108"/>
        <v>185-Washington Horse Racing Commission</v>
      </c>
      <c r="L3668" s="18" t="str">
        <f t="shared" si="109"/>
        <v>185</v>
      </c>
      <c r="M3668" s="19"/>
      <c r="N3668" s="19"/>
    </row>
    <row r="3669" spans="1:14" ht="15" x14ac:dyDescent="0.25">
      <c r="A3669" s="54" t="s">
        <v>81</v>
      </c>
      <c r="B3669" s="36">
        <v>2.5878390190033969</v>
      </c>
      <c r="C3669" s="37">
        <v>0</v>
      </c>
      <c r="D3669" s="37">
        <v>0</v>
      </c>
      <c r="E3669" s="38">
        <v>0</v>
      </c>
      <c r="F3669" s="37">
        <v>0</v>
      </c>
      <c r="G3669" s="39">
        <v>0</v>
      </c>
      <c r="H3669" s="40">
        <v>2.5878390190033969</v>
      </c>
      <c r="J3669" s="17">
        <v>64</v>
      </c>
      <c r="K3669" s="17" t="str">
        <f t="shared" si="108"/>
        <v>185-Washington Horse Racing Commission</v>
      </c>
      <c r="L3669" s="18" t="str">
        <f t="shared" si="109"/>
        <v>185</v>
      </c>
      <c r="M3669" s="19"/>
      <c r="N3669" s="19"/>
    </row>
    <row r="3670" spans="1:14" ht="15" customHeight="1" x14ac:dyDescent="0.2">
      <c r="A3670" s="44" t="s">
        <v>82</v>
      </c>
      <c r="B3670" s="45">
        <v>2.5878390190033969</v>
      </c>
      <c r="C3670" s="46">
        <v>0</v>
      </c>
      <c r="D3670" s="46">
        <v>0</v>
      </c>
      <c r="E3670" s="47">
        <v>0</v>
      </c>
      <c r="F3670" s="46">
        <v>0</v>
      </c>
      <c r="G3670" s="48">
        <v>0</v>
      </c>
      <c r="H3670" s="49">
        <v>2.5878390190033969</v>
      </c>
      <c r="J3670" s="17">
        <v>65</v>
      </c>
      <c r="K3670" s="17" t="str">
        <f t="shared" si="108"/>
        <v>185-Washington Horse Racing Commission</v>
      </c>
      <c r="L3670" s="18" t="str">
        <f t="shared" si="109"/>
        <v>185</v>
      </c>
      <c r="M3670" s="19"/>
      <c r="N3670" s="19"/>
    </row>
    <row r="3671" spans="1:14" ht="15" x14ac:dyDescent="0.25">
      <c r="A3671" s="54"/>
      <c r="B3671" s="54"/>
      <c r="C3671" s="54"/>
      <c r="D3671" s="54"/>
      <c r="E3671" s="54"/>
      <c r="F3671" s="54"/>
      <c r="G3671" s="54"/>
      <c r="H3671" s="54"/>
      <c r="J3671" s="17">
        <v>66</v>
      </c>
      <c r="K3671" s="17" t="str">
        <f t="shared" si="108"/>
        <v>185-Washington Horse Racing Commission</v>
      </c>
      <c r="L3671" s="18" t="str">
        <f t="shared" si="109"/>
        <v>185</v>
      </c>
      <c r="M3671" s="19"/>
      <c r="N3671" s="19"/>
    </row>
    <row r="3672" spans="1:14" x14ac:dyDescent="0.2">
      <c r="A3672" s="58"/>
      <c r="B3672" s="39"/>
      <c r="C3672" s="51"/>
      <c r="D3672" s="51"/>
      <c r="E3672" s="52"/>
      <c r="F3672" s="51"/>
      <c r="G3672" s="39"/>
      <c r="H3672" s="53"/>
      <c r="J3672" s="17">
        <v>67</v>
      </c>
      <c r="K3672" s="17" t="str">
        <f t="shared" si="108"/>
        <v>185-Washington Horse Racing Commission</v>
      </c>
      <c r="L3672" s="18" t="str">
        <f t="shared" si="109"/>
        <v>185</v>
      </c>
      <c r="M3672" s="19"/>
      <c r="N3672" s="19"/>
    </row>
    <row r="3673" spans="1:14" x14ac:dyDescent="0.2">
      <c r="A3673" s="59" t="s">
        <v>83</v>
      </c>
      <c r="B3673" s="60">
        <v>379.94095439749543</v>
      </c>
      <c r="C3673" s="61">
        <v>2</v>
      </c>
      <c r="D3673" s="61">
        <v>2</v>
      </c>
      <c r="E3673" s="62">
        <v>-3</v>
      </c>
      <c r="F3673" s="61">
        <v>16</v>
      </c>
      <c r="G3673" s="60">
        <v>17</v>
      </c>
      <c r="H3673" s="63">
        <v>396.94095439749543</v>
      </c>
      <c r="J3673" s="17">
        <v>68</v>
      </c>
      <c r="K3673" s="17" t="str">
        <f t="shared" si="108"/>
        <v>185-Washington Horse Racing Commission</v>
      </c>
      <c r="L3673" s="18" t="str">
        <f t="shared" si="109"/>
        <v>185</v>
      </c>
      <c r="M3673" s="19"/>
      <c r="N3673" s="19"/>
    </row>
    <row r="3674" spans="1:14" x14ac:dyDescent="0.2">
      <c r="A3674" s="64"/>
      <c r="B3674" s="65"/>
      <c r="C3674" s="65"/>
      <c r="D3674" s="65"/>
      <c r="E3674" s="65"/>
      <c r="F3674" s="65"/>
      <c r="G3674" s="65"/>
      <c r="H3674" s="65"/>
      <c r="J3674" s="17">
        <v>1</v>
      </c>
      <c r="K3674" s="17" t="str">
        <f>IF(J3674=7,A3188,IF(J3674&gt;7,K3664,""))</f>
        <v/>
      </c>
      <c r="L3674" s="18" t="str">
        <f t="shared" si="109"/>
        <v/>
      </c>
      <c r="M3674" s="19"/>
      <c r="N3674" s="19"/>
    </row>
    <row r="3675" spans="1:14" x14ac:dyDescent="0.2">
      <c r="A3675" s="64"/>
      <c r="B3675" s="65"/>
      <c r="C3675" s="65"/>
      <c r="D3675" s="65"/>
      <c r="E3675" s="65"/>
      <c r="F3675" s="65"/>
      <c r="G3675" s="65"/>
      <c r="H3675" s="65"/>
      <c r="J3675" s="17">
        <v>2</v>
      </c>
      <c r="K3675" s="17" t="str">
        <f>IF(J3675=7,A3189,IF(J3675&gt;7,K3674,""))</f>
        <v/>
      </c>
      <c r="L3675" s="18" t="str">
        <f t="shared" si="109"/>
        <v/>
      </c>
      <c r="M3675" s="19"/>
      <c r="N3675" s="19"/>
    </row>
    <row r="3676" spans="1:14" ht="15" x14ac:dyDescent="0.25">
      <c r="A3676"/>
      <c r="B3676"/>
      <c r="C3676"/>
      <c r="D3676"/>
      <c r="E3676"/>
      <c r="F3676"/>
      <c r="G3676"/>
      <c r="H3676"/>
      <c r="J3676" s="17">
        <v>3</v>
      </c>
      <c r="K3676" s="17" t="str">
        <f>IF(J3676=7,A3190,IF(J3676&gt;7,K3675,""))</f>
        <v/>
      </c>
      <c r="L3676" s="18" t="str">
        <f t="shared" si="109"/>
        <v/>
      </c>
      <c r="M3676" s="19"/>
      <c r="N3676" s="19"/>
    </row>
    <row r="3677" spans="1:14" ht="15" x14ac:dyDescent="0.25">
      <c r="A3677"/>
      <c r="B3677"/>
      <c r="C3677"/>
      <c r="D3677"/>
      <c r="E3677"/>
      <c r="F3677"/>
      <c r="G3677"/>
      <c r="H3677"/>
      <c r="J3677" s="17">
        <v>4</v>
      </c>
      <c r="K3677" s="17" t="str">
        <f>IF(J3677=7,A3191,IF(J3677&gt;7,K3676,""))</f>
        <v/>
      </c>
      <c r="L3677" s="18" t="str">
        <f t="shared" si="109"/>
        <v/>
      </c>
      <c r="M3677" s="19"/>
      <c r="N3677" s="19"/>
    </row>
    <row r="3678" spans="1:14" ht="15.75" x14ac:dyDescent="0.25">
      <c r="A3678" s="21" t="s">
        <v>7</v>
      </c>
      <c r="B3678" s="22"/>
      <c r="C3678" s="22"/>
      <c r="D3678" s="22"/>
      <c r="E3678" s="22"/>
      <c r="F3678" s="22"/>
      <c r="G3678" s="22"/>
      <c r="H3678" s="22"/>
      <c r="J3678" s="17">
        <v>5</v>
      </c>
      <c r="K3678" s="17" t="str">
        <f>IF(J3678=7,A3192,IF(J3678&gt;7,K3677,""))</f>
        <v/>
      </c>
      <c r="L3678" s="18" t="str">
        <f t="shared" si="109"/>
        <v/>
      </c>
      <c r="M3678" s="19"/>
      <c r="N3678" s="19"/>
    </row>
    <row r="3679" spans="1:14" ht="15" x14ac:dyDescent="0.25">
      <c r="A3679" s="23" t="s">
        <v>8</v>
      </c>
      <c r="B3679" s="24"/>
      <c r="C3679" s="24"/>
      <c r="D3679" s="24"/>
      <c r="E3679" s="24"/>
      <c r="F3679" s="24"/>
      <c r="G3679" s="24"/>
      <c r="H3679" s="24"/>
      <c r="J3679" s="17">
        <v>6</v>
      </c>
      <c r="K3679" s="17" t="str">
        <f>IF(J3679=7,A3193,IF(J3679&gt;7,K3678,""))</f>
        <v/>
      </c>
      <c r="L3679" s="18" t="str">
        <f t="shared" si="109"/>
        <v/>
      </c>
      <c r="M3679" s="19"/>
      <c r="N3679" s="19"/>
    </row>
    <row r="3680" spans="1:14" ht="15" x14ac:dyDescent="0.25">
      <c r="A3680" s="25" t="s">
        <v>137</v>
      </c>
      <c r="B3680" s="22"/>
      <c r="C3680" s="22"/>
      <c r="D3680" s="22"/>
      <c r="E3680" s="22"/>
      <c r="F3680" s="22"/>
      <c r="G3680" s="22"/>
      <c r="H3680" s="22"/>
      <c r="J3680" s="17">
        <v>7</v>
      </c>
      <c r="K3680" s="17" t="str">
        <f>IF(J3680=7,A3680,IF(J3680&gt;7,K3679,""))</f>
        <v>190-Bd of Industrial Insurance Appeals</v>
      </c>
      <c r="L3680" s="18" t="str">
        <f t="shared" si="109"/>
        <v>190</v>
      </c>
      <c r="M3680" s="19"/>
      <c r="N3680" s="19"/>
    </row>
    <row r="3681" spans="1:14" ht="15" x14ac:dyDescent="0.25">
      <c r="A3681" s="25"/>
      <c r="B3681" s="22"/>
      <c r="C3681" s="22"/>
      <c r="D3681" s="22"/>
      <c r="E3681" s="22"/>
      <c r="F3681" s="22"/>
      <c r="G3681" s="22"/>
      <c r="H3681" s="22"/>
      <c r="J3681" s="17">
        <v>8</v>
      </c>
      <c r="K3681" s="17" t="str">
        <f t="shared" ref="K3681:K3741" si="110">IF(J3681=7,A3195,IF(J3681&gt;7,K3680,""))</f>
        <v>190-Bd of Industrial Insurance Appeals</v>
      </c>
      <c r="L3681" s="18" t="str">
        <f t="shared" si="109"/>
        <v>190</v>
      </c>
      <c r="M3681" s="19"/>
      <c r="N3681" s="19"/>
    </row>
    <row r="3682" spans="1:14" ht="15" customHeight="1" x14ac:dyDescent="0.25">
      <c r="A3682" s="26"/>
      <c r="B3682" s="27"/>
      <c r="C3682" s="94" t="s">
        <v>10</v>
      </c>
      <c r="D3682" s="95"/>
      <c r="E3682" s="94" t="s">
        <v>11</v>
      </c>
      <c r="F3682" s="95"/>
      <c r="G3682" s="28"/>
      <c r="H3682" s="28"/>
      <c r="J3682" s="17">
        <v>9</v>
      </c>
      <c r="K3682" s="17" t="str">
        <f t="shared" si="110"/>
        <v>190-Bd of Industrial Insurance Appeals</v>
      </c>
      <c r="L3682" s="18" t="str">
        <f t="shared" si="109"/>
        <v>190</v>
      </c>
      <c r="M3682" s="19"/>
      <c r="N3682" s="19"/>
    </row>
    <row r="3683" spans="1:14" ht="24" x14ac:dyDescent="0.2">
      <c r="A3683" s="29" t="s">
        <v>12</v>
      </c>
      <c r="B3683" s="30" t="s">
        <v>13</v>
      </c>
      <c r="C3683" s="31" t="s">
        <v>14</v>
      </c>
      <c r="D3683" s="32" t="s">
        <v>15</v>
      </c>
      <c r="E3683" s="31" t="s">
        <v>14</v>
      </c>
      <c r="F3683" s="32" t="s">
        <v>15</v>
      </c>
      <c r="G3683" s="33" t="s">
        <v>16</v>
      </c>
      <c r="H3683" s="33" t="s">
        <v>17</v>
      </c>
      <c r="J3683" s="17">
        <v>10</v>
      </c>
      <c r="K3683" s="17" t="str">
        <f t="shared" si="110"/>
        <v>190-Bd of Industrial Insurance Appeals</v>
      </c>
      <c r="L3683" s="18" t="str">
        <f t="shared" si="109"/>
        <v>190</v>
      </c>
      <c r="M3683" s="19"/>
      <c r="N3683" s="19"/>
    </row>
    <row r="3684" spans="1:14" ht="15" x14ac:dyDescent="0.25">
      <c r="A3684" s="35" t="s">
        <v>20</v>
      </c>
      <c r="B3684" s="36">
        <v>26.373460401093979</v>
      </c>
      <c r="C3684" s="37">
        <v>0</v>
      </c>
      <c r="D3684" s="37">
        <v>0</v>
      </c>
      <c r="E3684" s="38">
        <v>0</v>
      </c>
      <c r="F3684" s="37">
        <v>0</v>
      </c>
      <c r="G3684" s="39">
        <v>0</v>
      </c>
      <c r="H3684" s="40">
        <v>26.373460401093979</v>
      </c>
      <c r="J3684" s="17">
        <v>11</v>
      </c>
      <c r="K3684" s="17" t="str">
        <f t="shared" si="110"/>
        <v>190-Bd of Industrial Insurance Appeals</v>
      </c>
      <c r="L3684" s="18" t="str">
        <f t="shared" si="109"/>
        <v>190</v>
      </c>
      <c r="M3684" s="19" t="s">
        <v>21</v>
      </c>
      <c r="N3684" s="19"/>
    </row>
    <row r="3685" spans="1:14" ht="15" x14ac:dyDescent="0.25">
      <c r="A3685" s="42" t="s">
        <v>22</v>
      </c>
      <c r="B3685" s="36">
        <v>36.627155409777011</v>
      </c>
      <c r="C3685" s="37">
        <v>0</v>
      </c>
      <c r="D3685" s="37">
        <v>0</v>
      </c>
      <c r="E3685" s="38">
        <v>0</v>
      </c>
      <c r="F3685" s="37">
        <v>0</v>
      </c>
      <c r="G3685" s="39">
        <v>0</v>
      </c>
      <c r="H3685" s="40">
        <v>36.627155409777011</v>
      </c>
      <c r="J3685" s="17">
        <v>12</v>
      </c>
      <c r="K3685" s="17" t="str">
        <f t="shared" si="110"/>
        <v>190-Bd of Industrial Insurance Appeals</v>
      </c>
      <c r="L3685" s="18" t="str">
        <f t="shared" si="109"/>
        <v>190</v>
      </c>
      <c r="M3685" s="19"/>
      <c r="N3685" s="19"/>
    </row>
    <row r="3686" spans="1:14" ht="15" x14ac:dyDescent="0.25">
      <c r="A3686" s="42" t="s">
        <v>23</v>
      </c>
      <c r="B3686" s="36">
        <v>28.471653496524272</v>
      </c>
      <c r="C3686" s="37">
        <v>0</v>
      </c>
      <c r="D3686" s="37">
        <v>-2</v>
      </c>
      <c r="E3686" s="38">
        <v>0</v>
      </c>
      <c r="F3686" s="37">
        <v>0</v>
      </c>
      <c r="G3686" s="39">
        <v>-2</v>
      </c>
      <c r="H3686" s="40">
        <v>26.471653496524272</v>
      </c>
      <c r="J3686" s="17">
        <v>13</v>
      </c>
      <c r="K3686" s="17" t="str">
        <f t="shared" si="110"/>
        <v>190-Bd of Industrial Insurance Appeals</v>
      </c>
      <c r="L3686" s="18" t="str">
        <f t="shared" si="109"/>
        <v>190</v>
      </c>
      <c r="M3686" s="19"/>
      <c r="N3686" s="19"/>
    </row>
    <row r="3687" spans="1:14" ht="15" x14ac:dyDescent="0.25">
      <c r="A3687" s="42" t="s">
        <v>24</v>
      </c>
      <c r="B3687" s="36">
        <v>63.363270700000001</v>
      </c>
      <c r="C3687" s="37">
        <v>0</v>
      </c>
      <c r="D3687" s="37">
        <v>0</v>
      </c>
      <c r="E3687" s="38">
        <v>0</v>
      </c>
      <c r="F3687" s="37">
        <v>0</v>
      </c>
      <c r="G3687" s="39">
        <v>0</v>
      </c>
      <c r="H3687" s="40">
        <v>63.363270700000001</v>
      </c>
      <c r="J3687" s="17">
        <v>14</v>
      </c>
      <c r="K3687" s="17" t="str">
        <f t="shared" si="110"/>
        <v>190-Bd of Industrial Insurance Appeals</v>
      </c>
      <c r="L3687" s="18" t="str">
        <f t="shared" si="109"/>
        <v>190</v>
      </c>
      <c r="M3687" s="19"/>
      <c r="N3687" s="19"/>
    </row>
    <row r="3688" spans="1:14" ht="15" x14ac:dyDescent="0.25">
      <c r="A3688" s="42" t="s">
        <v>25</v>
      </c>
      <c r="B3688" s="36">
        <v>0</v>
      </c>
      <c r="C3688" s="37">
        <v>0</v>
      </c>
      <c r="D3688" s="37">
        <v>0</v>
      </c>
      <c r="E3688" s="38">
        <v>0</v>
      </c>
      <c r="F3688" s="37">
        <v>0</v>
      </c>
      <c r="G3688" s="39">
        <v>0</v>
      </c>
      <c r="H3688" s="40">
        <v>0</v>
      </c>
      <c r="J3688" s="17">
        <v>15</v>
      </c>
      <c r="K3688" s="17" t="str">
        <f t="shared" si="110"/>
        <v>190-Bd of Industrial Insurance Appeals</v>
      </c>
      <c r="L3688" s="18" t="str">
        <f t="shared" si="109"/>
        <v>190</v>
      </c>
      <c r="M3688" s="19"/>
      <c r="N3688" s="19"/>
    </row>
    <row r="3689" spans="1:14" ht="15" x14ac:dyDescent="0.25">
      <c r="A3689" s="42" t="s">
        <v>26</v>
      </c>
      <c r="B3689" s="36">
        <v>112.5319641651667</v>
      </c>
      <c r="C3689" s="37">
        <v>4</v>
      </c>
      <c r="D3689" s="37">
        <v>4</v>
      </c>
      <c r="E3689" s="38">
        <v>0</v>
      </c>
      <c r="F3689" s="37">
        <v>0</v>
      </c>
      <c r="G3689" s="39">
        <v>8</v>
      </c>
      <c r="H3689" s="40">
        <v>120.5319641651667</v>
      </c>
      <c r="J3689" s="17">
        <v>16</v>
      </c>
      <c r="K3689" s="17" t="str">
        <f t="shared" si="110"/>
        <v>190-Bd of Industrial Insurance Appeals</v>
      </c>
      <c r="L3689" s="18" t="str">
        <f t="shared" si="109"/>
        <v>190</v>
      </c>
      <c r="M3689" s="19"/>
      <c r="N3689" s="19"/>
    </row>
    <row r="3690" spans="1:14" ht="15" x14ac:dyDescent="0.25">
      <c r="A3690" s="42" t="s">
        <v>27</v>
      </c>
      <c r="B3690" s="36">
        <v>2.0363682494967299</v>
      </c>
      <c r="C3690" s="37">
        <v>0</v>
      </c>
      <c r="D3690" s="37">
        <v>0</v>
      </c>
      <c r="E3690" s="38">
        <v>0</v>
      </c>
      <c r="F3690" s="37">
        <v>0</v>
      </c>
      <c r="G3690" s="39">
        <v>0</v>
      </c>
      <c r="H3690" s="40">
        <v>2.0363682494967299</v>
      </c>
      <c r="J3690" s="17">
        <v>17</v>
      </c>
      <c r="K3690" s="17" t="str">
        <f t="shared" si="110"/>
        <v>190-Bd of Industrial Insurance Appeals</v>
      </c>
      <c r="L3690" s="18" t="str">
        <f t="shared" si="109"/>
        <v>190</v>
      </c>
      <c r="M3690" s="19"/>
      <c r="N3690" s="19"/>
    </row>
    <row r="3691" spans="1:14" x14ac:dyDescent="0.2">
      <c r="A3691" s="43"/>
      <c r="B3691" s="36"/>
      <c r="C3691" s="37"/>
      <c r="D3691" s="37"/>
      <c r="E3691" s="38"/>
      <c r="F3691" s="37"/>
      <c r="G3691" s="39"/>
      <c r="H3691" s="40"/>
      <c r="J3691" s="17">
        <v>18</v>
      </c>
      <c r="K3691" s="17" t="str">
        <f t="shared" si="110"/>
        <v>190-Bd of Industrial Insurance Appeals</v>
      </c>
      <c r="L3691" s="18" t="str">
        <f t="shared" ref="L3691:L3763" si="111">LEFT(K3691,3)</f>
        <v>190</v>
      </c>
      <c r="M3691" s="19"/>
      <c r="N3691" s="19"/>
    </row>
    <row r="3692" spans="1:14" x14ac:dyDescent="0.2">
      <c r="A3692" s="44"/>
      <c r="B3692" s="45">
        <v>269.40387242205867</v>
      </c>
      <c r="C3692" s="46">
        <v>4</v>
      </c>
      <c r="D3692" s="46">
        <v>2</v>
      </c>
      <c r="E3692" s="47">
        <v>0</v>
      </c>
      <c r="F3692" s="46">
        <v>0</v>
      </c>
      <c r="G3692" s="48">
        <v>6</v>
      </c>
      <c r="H3692" s="49">
        <v>275.40387242205867</v>
      </c>
      <c r="J3692" s="17">
        <v>19</v>
      </c>
      <c r="K3692" s="17" t="str">
        <f t="shared" si="110"/>
        <v>190-Bd of Industrial Insurance Appeals</v>
      </c>
      <c r="L3692" s="18" t="str">
        <f t="shared" si="111"/>
        <v>190</v>
      </c>
      <c r="M3692" s="19"/>
      <c r="N3692" s="19"/>
    </row>
    <row r="3693" spans="1:14" x14ac:dyDescent="0.2">
      <c r="A3693" s="50"/>
      <c r="B3693" s="39"/>
      <c r="C3693" s="51"/>
      <c r="D3693" s="51"/>
      <c r="E3693" s="52"/>
      <c r="F3693" s="51"/>
      <c r="G3693" s="39"/>
      <c r="H3693" s="53"/>
      <c r="J3693" s="17">
        <v>20</v>
      </c>
      <c r="K3693" s="17" t="str">
        <f t="shared" si="110"/>
        <v>190-Bd of Industrial Insurance Appeals</v>
      </c>
      <c r="L3693" s="18" t="str">
        <f t="shared" si="111"/>
        <v>190</v>
      </c>
      <c r="M3693" s="19"/>
      <c r="N3693" s="19"/>
    </row>
    <row r="3694" spans="1:14" ht="15" x14ac:dyDescent="0.25">
      <c r="A3694" s="42" t="s">
        <v>28</v>
      </c>
      <c r="B3694" s="36">
        <v>66.384368635510228</v>
      </c>
      <c r="C3694" s="37">
        <v>0</v>
      </c>
      <c r="D3694" s="37">
        <v>0</v>
      </c>
      <c r="E3694" s="38">
        <v>-74</v>
      </c>
      <c r="F3694" s="37">
        <v>78</v>
      </c>
      <c r="G3694" s="39">
        <v>4</v>
      </c>
      <c r="H3694" s="40">
        <v>70.384368635510228</v>
      </c>
      <c r="J3694" s="17">
        <v>21</v>
      </c>
      <c r="K3694" s="17" t="str">
        <f t="shared" si="110"/>
        <v>190-Bd of Industrial Insurance Appeals</v>
      </c>
      <c r="L3694" s="18" t="str">
        <f t="shared" si="111"/>
        <v>190</v>
      </c>
      <c r="M3694" s="19"/>
      <c r="N3694" s="19"/>
    </row>
    <row r="3695" spans="1:14" ht="15" x14ac:dyDescent="0.25">
      <c r="A3695" s="42" t="s">
        <v>29</v>
      </c>
      <c r="B3695" s="36">
        <v>175.17139339462707</v>
      </c>
      <c r="C3695" s="37">
        <v>0</v>
      </c>
      <c r="D3695" s="37">
        <v>0</v>
      </c>
      <c r="E3695" s="38">
        <v>44</v>
      </c>
      <c r="F3695" s="37">
        <v>138</v>
      </c>
      <c r="G3695" s="39">
        <v>182</v>
      </c>
      <c r="H3695" s="40">
        <v>357.1713933946271</v>
      </c>
      <c r="J3695" s="17">
        <v>22</v>
      </c>
      <c r="K3695" s="17" t="str">
        <f t="shared" si="110"/>
        <v>190-Bd of Industrial Insurance Appeals</v>
      </c>
      <c r="L3695" s="18" t="str">
        <f t="shared" si="111"/>
        <v>190</v>
      </c>
      <c r="M3695" s="19"/>
      <c r="N3695" s="19"/>
    </row>
    <row r="3696" spans="1:14" ht="15" x14ac:dyDescent="0.25">
      <c r="A3696" s="42" t="s">
        <v>30</v>
      </c>
      <c r="B3696" s="36">
        <v>153.6675577840596</v>
      </c>
      <c r="C3696" s="37">
        <v>0</v>
      </c>
      <c r="D3696" s="37">
        <v>0</v>
      </c>
      <c r="E3696" s="38">
        <v>-2</v>
      </c>
      <c r="F3696" s="37">
        <v>2</v>
      </c>
      <c r="G3696" s="39">
        <v>0</v>
      </c>
      <c r="H3696" s="40">
        <v>153.6675577840596</v>
      </c>
      <c r="J3696" s="17">
        <v>23</v>
      </c>
      <c r="K3696" s="17" t="str">
        <f t="shared" si="110"/>
        <v>190-Bd of Industrial Insurance Appeals</v>
      </c>
      <c r="L3696" s="18" t="str">
        <f t="shared" si="111"/>
        <v>190</v>
      </c>
      <c r="M3696" s="19"/>
      <c r="N3696" s="19"/>
    </row>
    <row r="3697" spans="1:14" ht="15" x14ac:dyDescent="0.25">
      <c r="A3697" s="54"/>
      <c r="B3697" s="36"/>
      <c r="C3697" s="37"/>
      <c r="D3697" s="37"/>
      <c r="E3697" s="38"/>
      <c r="F3697" s="37"/>
      <c r="G3697" s="39"/>
      <c r="H3697" s="40"/>
      <c r="J3697" s="17">
        <v>24</v>
      </c>
      <c r="K3697" s="17" t="str">
        <f t="shared" si="110"/>
        <v>190-Bd of Industrial Insurance Appeals</v>
      </c>
      <c r="L3697" s="18" t="str">
        <f t="shared" si="111"/>
        <v>190</v>
      </c>
      <c r="M3697" s="19"/>
      <c r="N3697" s="19"/>
    </row>
    <row r="3698" spans="1:14" x14ac:dyDescent="0.2">
      <c r="A3698" s="44" t="s">
        <v>31</v>
      </c>
      <c r="B3698" s="45">
        <v>395.22331981419688</v>
      </c>
      <c r="C3698" s="46">
        <v>0</v>
      </c>
      <c r="D3698" s="46">
        <v>0</v>
      </c>
      <c r="E3698" s="46">
        <v>-32</v>
      </c>
      <c r="F3698" s="46">
        <v>218</v>
      </c>
      <c r="G3698" s="46">
        <v>186</v>
      </c>
      <c r="H3698" s="49">
        <v>581.22331981419688</v>
      </c>
      <c r="J3698" s="17">
        <v>25</v>
      </c>
      <c r="K3698" s="17" t="str">
        <f t="shared" si="110"/>
        <v>190-Bd of Industrial Insurance Appeals</v>
      </c>
      <c r="L3698" s="18" t="str">
        <f t="shared" si="111"/>
        <v>190</v>
      </c>
      <c r="M3698" s="19"/>
      <c r="N3698" s="19"/>
    </row>
    <row r="3699" spans="1:14" ht="15" x14ac:dyDescent="0.25">
      <c r="A3699" s="54"/>
      <c r="B3699" s="36"/>
      <c r="C3699" s="37"/>
      <c r="D3699" s="37"/>
      <c r="E3699" s="38"/>
      <c r="F3699" s="37"/>
      <c r="G3699" s="39"/>
      <c r="H3699" s="40"/>
      <c r="J3699" s="17">
        <v>26</v>
      </c>
      <c r="K3699" s="17" t="str">
        <f t="shared" si="110"/>
        <v>190-Bd of Industrial Insurance Appeals</v>
      </c>
      <c r="L3699" s="18" t="str">
        <f t="shared" si="111"/>
        <v>190</v>
      </c>
      <c r="M3699" s="19"/>
      <c r="N3699" s="19"/>
    </row>
    <row r="3700" spans="1:14" ht="15" x14ac:dyDescent="0.25">
      <c r="A3700" s="54" t="s">
        <v>32</v>
      </c>
      <c r="B3700" s="36">
        <v>5.0859238982903898</v>
      </c>
      <c r="C3700" s="37">
        <v>0</v>
      </c>
      <c r="D3700" s="37">
        <v>0</v>
      </c>
      <c r="E3700" s="38">
        <v>0</v>
      </c>
      <c r="F3700" s="37">
        <v>0</v>
      </c>
      <c r="G3700" s="39">
        <v>0</v>
      </c>
      <c r="H3700" s="40">
        <v>5.0859238982903898</v>
      </c>
      <c r="J3700" s="17">
        <v>27</v>
      </c>
      <c r="K3700" s="17" t="str">
        <f t="shared" si="110"/>
        <v>190-Bd of Industrial Insurance Appeals</v>
      </c>
      <c r="L3700" s="18" t="str">
        <f t="shared" si="111"/>
        <v>190</v>
      </c>
      <c r="M3700" s="19" t="s">
        <v>33</v>
      </c>
      <c r="N3700" s="19"/>
    </row>
    <row r="3701" spans="1:14" ht="15" x14ac:dyDescent="0.25">
      <c r="A3701" s="54" t="s">
        <v>34</v>
      </c>
      <c r="B3701" s="36">
        <v>22.925434650680558</v>
      </c>
      <c r="C3701" s="37">
        <v>0</v>
      </c>
      <c r="D3701" s="37">
        <v>0</v>
      </c>
      <c r="E3701" s="38">
        <v>0</v>
      </c>
      <c r="F3701" s="37">
        <v>0</v>
      </c>
      <c r="G3701" s="39">
        <v>0</v>
      </c>
      <c r="H3701" s="40">
        <v>22.925434650680558</v>
      </c>
      <c r="J3701" s="17">
        <v>28</v>
      </c>
      <c r="K3701" s="17" t="str">
        <f t="shared" si="110"/>
        <v>190-Bd of Industrial Insurance Appeals</v>
      </c>
      <c r="L3701" s="18" t="str">
        <f t="shared" si="111"/>
        <v>190</v>
      </c>
      <c r="M3701" s="19" t="s">
        <v>35</v>
      </c>
      <c r="N3701" s="19"/>
    </row>
    <row r="3702" spans="1:14" ht="15" customHeight="1" x14ac:dyDescent="0.25">
      <c r="A3702" s="54" t="s">
        <v>36</v>
      </c>
      <c r="B3702" s="36">
        <v>8.0697203426325039</v>
      </c>
      <c r="C3702" s="37">
        <v>0</v>
      </c>
      <c r="D3702" s="37">
        <v>0</v>
      </c>
      <c r="E3702" s="38">
        <v>0</v>
      </c>
      <c r="F3702" s="37">
        <v>0</v>
      </c>
      <c r="G3702" s="39">
        <v>0</v>
      </c>
      <c r="H3702" s="40">
        <v>8.0697203426325039</v>
      </c>
      <c r="J3702" s="17">
        <v>29</v>
      </c>
      <c r="K3702" s="17" t="str">
        <f t="shared" si="110"/>
        <v>190-Bd of Industrial Insurance Appeals</v>
      </c>
      <c r="L3702" s="18" t="str">
        <f t="shared" si="111"/>
        <v>190</v>
      </c>
      <c r="M3702" s="19" t="s">
        <v>37</v>
      </c>
      <c r="N3702" s="19"/>
    </row>
    <row r="3703" spans="1:14" ht="15" x14ac:dyDescent="0.25">
      <c r="A3703" s="54" t="s">
        <v>38</v>
      </c>
      <c r="B3703" s="36">
        <v>0</v>
      </c>
      <c r="C3703" s="37">
        <v>0</v>
      </c>
      <c r="D3703" s="37">
        <v>0</v>
      </c>
      <c r="E3703" s="38">
        <v>0</v>
      </c>
      <c r="F3703" s="37">
        <v>0</v>
      </c>
      <c r="G3703" s="39">
        <v>0</v>
      </c>
      <c r="H3703" s="40">
        <v>0</v>
      </c>
      <c r="J3703" s="17">
        <v>30</v>
      </c>
      <c r="K3703" s="17" t="str">
        <f t="shared" si="110"/>
        <v>190-Bd of Industrial Insurance Appeals</v>
      </c>
      <c r="L3703" s="18" t="str">
        <f t="shared" si="111"/>
        <v>190</v>
      </c>
      <c r="M3703" s="19" t="s">
        <v>39</v>
      </c>
      <c r="N3703" s="19"/>
    </row>
    <row r="3704" spans="1:14" ht="15" x14ac:dyDescent="0.25">
      <c r="A3704" s="54" t="s">
        <v>40</v>
      </c>
      <c r="B3704" s="36">
        <v>215.21217924166987</v>
      </c>
      <c r="C3704" s="37">
        <v>8</v>
      </c>
      <c r="D3704" s="37">
        <v>10</v>
      </c>
      <c r="E3704" s="38">
        <v>0</v>
      </c>
      <c r="F3704" s="37">
        <v>0</v>
      </c>
      <c r="G3704" s="39">
        <v>18</v>
      </c>
      <c r="H3704" s="40">
        <v>233.21217924166987</v>
      </c>
      <c r="J3704" s="17">
        <v>31</v>
      </c>
      <c r="K3704" s="17" t="str">
        <f t="shared" si="110"/>
        <v>190-Bd of Industrial Insurance Appeals</v>
      </c>
      <c r="L3704" s="18" t="str">
        <f t="shared" si="111"/>
        <v>190</v>
      </c>
      <c r="M3704" s="19" t="s">
        <v>41</v>
      </c>
      <c r="N3704" s="19"/>
    </row>
    <row r="3705" spans="1:14" ht="15" x14ac:dyDescent="0.25">
      <c r="A3705" s="54" t="s">
        <v>42</v>
      </c>
      <c r="B3705" s="36">
        <v>30.107363301597037</v>
      </c>
      <c r="C3705" s="37">
        <v>0</v>
      </c>
      <c r="D3705" s="37">
        <v>0</v>
      </c>
      <c r="E3705" s="38">
        <v>-14</v>
      </c>
      <c r="F3705" s="37">
        <v>-16</v>
      </c>
      <c r="G3705" s="39">
        <v>-30</v>
      </c>
      <c r="H3705" s="40">
        <v>0.10736330159703655</v>
      </c>
      <c r="J3705" s="17">
        <v>32</v>
      </c>
      <c r="K3705" s="17" t="str">
        <f t="shared" si="110"/>
        <v>190-Bd of Industrial Insurance Appeals</v>
      </c>
      <c r="L3705" s="18" t="str">
        <f t="shared" si="111"/>
        <v>190</v>
      </c>
      <c r="M3705" s="19" t="s">
        <v>43</v>
      </c>
      <c r="N3705" s="19"/>
    </row>
    <row r="3706" spans="1:14" ht="15" customHeight="1" x14ac:dyDescent="0.25">
      <c r="A3706" s="54" t="s">
        <v>44</v>
      </c>
      <c r="B3706" s="36">
        <v>91.258359795678857</v>
      </c>
      <c r="C3706" s="37">
        <v>0</v>
      </c>
      <c r="D3706" s="37">
        <v>0</v>
      </c>
      <c r="E3706" s="38">
        <v>0</v>
      </c>
      <c r="F3706" s="37">
        <v>0</v>
      </c>
      <c r="G3706" s="39">
        <v>0</v>
      </c>
      <c r="H3706" s="40">
        <v>91.258359795678857</v>
      </c>
      <c r="J3706" s="17">
        <v>33</v>
      </c>
      <c r="K3706" s="17" t="str">
        <f t="shared" si="110"/>
        <v>190-Bd of Industrial Insurance Appeals</v>
      </c>
      <c r="L3706" s="18" t="str">
        <f t="shared" si="111"/>
        <v>190</v>
      </c>
      <c r="M3706" s="19" t="s">
        <v>45</v>
      </c>
      <c r="N3706" s="19"/>
    </row>
    <row r="3707" spans="1:14" ht="15" x14ac:dyDescent="0.25">
      <c r="A3707" s="54" t="s">
        <v>46</v>
      </c>
      <c r="B3707" s="36">
        <v>0</v>
      </c>
      <c r="C3707" s="37">
        <v>0</v>
      </c>
      <c r="D3707" s="37">
        <v>0</v>
      </c>
      <c r="E3707" s="38">
        <v>0</v>
      </c>
      <c r="F3707" s="37">
        <v>0</v>
      </c>
      <c r="G3707" s="39">
        <v>0</v>
      </c>
      <c r="H3707" s="40">
        <v>0</v>
      </c>
      <c r="J3707" s="17">
        <v>34</v>
      </c>
      <c r="K3707" s="17" t="str">
        <f t="shared" si="110"/>
        <v>190-Bd of Industrial Insurance Appeals</v>
      </c>
      <c r="L3707" s="18" t="str">
        <f t="shared" si="111"/>
        <v>190</v>
      </c>
      <c r="M3707" s="19" t="s">
        <v>47</v>
      </c>
      <c r="N3707" s="19"/>
    </row>
    <row r="3708" spans="1:14" ht="15" x14ac:dyDescent="0.25">
      <c r="A3708" s="54" t="s">
        <v>48</v>
      </c>
      <c r="B3708" s="36">
        <v>0</v>
      </c>
      <c r="C3708" s="37">
        <v>0</v>
      </c>
      <c r="D3708" s="37">
        <v>0</v>
      </c>
      <c r="E3708" s="38">
        <v>0</v>
      </c>
      <c r="F3708" s="37">
        <v>2</v>
      </c>
      <c r="G3708" s="39">
        <v>2</v>
      </c>
      <c r="H3708" s="40">
        <v>2</v>
      </c>
      <c r="J3708" s="17">
        <v>35</v>
      </c>
      <c r="K3708" s="17" t="str">
        <f t="shared" si="110"/>
        <v>190-Bd of Industrial Insurance Appeals</v>
      </c>
      <c r="L3708" s="18" t="str">
        <f t="shared" si="111"/>
        <v>190</v>
      </c>
      <c r="M3708" s="56" t="s">
        <v>49</v>
      </c>
      <c r="N3708" s="19"/>
    </row>
    <row r="3709" spans="1:14" ht="15" x14ac:dyDescent="0.25">
      <c r="A3709" s="54" t="s">
        <v>50</v>
      </c>
      <c r="B3709" s="36">
        <v>18.206951932179855</v>
      </c>
      <c r="C3709" s="37">
        <v>0</v>
      </c>
      <c r="D3709" s="37">
        <v>0</v>
      </c>
      <c r="E3709" s="38">
        <v>0</v>
      </c>
      <c r="F3709" s="37">
        <v>0</v>
      </c>
      <c r="G3709" s="39">
        <v>0</v>
      </c>
      <c r="H3709" s="40">
        <v>18.206951932179855</v>
      </c>
      <c r="J3709" s="17">
        <v>36</v>
      </c>
      <c r="K3709" s="17" t="str">
        <f t="shared" si="110"/>
        <v>190-Bd of Industrial Insurance Appeals</v>
      </c>
      <c r="L3709" s="18" t="str">
        <f t="shared" si="111"/>
        <v>190</v>
      </c>
      <c r="M3709" s="19" t="s">
        <v>51</v>
      </c>
      <c r="N3709" s="19"/>
    </row>
    <row r="3710" spans="1:14" ht="15" customHeight="1" x14ac:dyDescent="0.25">
      <c r="A3710" s="54" t="s">
        <v>52</v>
      </c>
      <c r="B3710" s="36">
        <v>0</v>
      </c>
      <c r="C3710" s="37">
        <v>0</v>
      </c>
      <c r="D3710" s="37">
        <v>0</v>
      </c>
      <c r="E3710" s="38">
        <v>2</v>
      </c>
      <c r="F3710" s="37">
        <v>4</v>
      </c>
      <c r="G3710" s="39">
        <v>6</v>
      </c>
      <c r="H3710" s="40">
        <v>6</v>
      </c>
      <c r="J3710" s="17">
        <v>37</v>
      </c>
      <c r="K3710" s="17" t="str">
        <f t="shared" si="110"/>
        <v>190-Bd of Industrial Insurance Appeals</v>
      </c>
      <c r="L3710" s="18" t="str">
        <f t="shared" si="111"/>
        <v>190</v>
      </c>
      <c r="M3710" s="56" t="s">
        <v>53</v>
      </c>
      <c r="N3710" s="19"/>
    </row>
    <row r="3711" spans="1:14" ht="15" x14ac:dyDescent="0.25">
      <c r="A3711" s="54" t="s">
        <v>54</v>
      </c>
      <c r="B3711" s="36">
        <v>128.05302067349464</v>
      </c>
      <c r="C3711" s="37">
        <v>0</v>
      </c>
      <c r="D3711" s="37">
        <v>0</v>
      </c>
      <c r="E3711" s="38">
        <v>0</v>
      </c>
      <c r="F3711" s="37">
        <v>0</v>
      </c>
      <c r="G3711" s="39">
        <v>0</v>
      </c>
      <c r="H3711" s="40">
        <v>128.05302067349464</v>
      </c>
      <c r="J3711" s="17">
        <v>38</v>
      </c>
      <c r="K3711" s="17" t="str">
        <f t="shared" si="110"/>
        <v>190-Bd of Industrial Insurance Appeals</v>
      </c>
      <c r="L3711" s="18" t="str">
        <f t="shared" si="111"/>
        <v>190</v>
      </c>
      <c r="M3711" s="19" t="s">
        <v>55</v>
      </c>
      <c r="N3711" s="19"/>
    </row>
    <row r="3712" spans="1:14" ht="15" x14ac:dyDescent="0.25">
      <c r="A3712" s="54" t="s">
        <v>56</v>
      </c>
      <c r="B3712" s="36">
        <v>0</v>
      </c>
      <c r="C3712" s="37">
        <v>0</v>
      </c>
      <c r="D3712" s="37">
        <v>0</v>
      </c>
      <c r="E3712" s="38">
        <v>0</v>
      </c>
      <c r="F3712" s="37">
        <v>0</v>
      </c>
      <c r="G3712" s="39">
        <v>0</v>
      </c>
      <c r="H3712" s="40">
        <v>0</v>
      </c>
      <c r="J3712" s="17">
        <v>39</v>
      </c>
      <c r="K3712" s="17" t="str">
        <f t="shared" si="110"/>
        <v>190-Bd of Industrial Insurance Appeals</v>
      </c>
      <c r="L3712" s="18" t="str">
        <f t="shared" si="111"/>
        <v>190</v>
      </c>
      <c r="M3712" s="19" t="s">
        <v>57</v>
      </c>
      <c r="N3712" s="19"/>
    </row>
    <row r="3713" spans="1:14" ht="15" x14ac:dyDescent="0.25">
      <c r="A3713" s="54" t="s">
        <v>58</v>
      </c>
      <c r="B3713" s="36">
        <v>395.1802850370031</v>
      </c>
      <c r="C3713" s="37">
        <v>0</v>
      </c>
      <c r="D3713" s="37">
        <v>0</v>
      </c>
      <c r="E3713" s="38">
        <v>12</v>
      </c>
      <c r="F3713" s="37">
        <v>20</v>
      </c>
      <c r="G3713" s="39">
        <v>32</v>
      </c>
      <c r="H3713" s="40">
        <v>427.1802850370031</v>
      </c>
      <c r="J3713" s="17">
        <v>40</v>
      </c>
      <c r="K3713" s="17" t="str">
        <f t="shared" si="110"/>
        <v>190-Bd of Industrial Insurance Appeals</v>
      </c>
      <c r="L3713" s="18" t="str">
        <f t="shared" si="111"/>
        <v>190</v>
      </c>
      <c r="M3713" s="19" t="s">
        <v>59</v>
      </c>
      <c r="N3713" s="19"/>
    </row>
    <row r="3714" spans="1:14" ht="15" x14ac:dyDescent="0.25">
      <c r="A3714" s="54" t="s">
        <v>60</v>
      </c>
      <c r="B3714" s="36">
        <v>0</v>
      </c>
      <c r="C3714" s="37">
        <v>0</v>
      </c>
      <c r="D3714" s="37">
        <v>0</v>
      </c>
      <c r="E3714" s="38">
        <v>2</v>
      </c>
      <c r="F3714" s="37">
        <v>4</v>
      </c>
      <c r="G3714" s="39">
        <v>6</v>
      </c>
      <c r="H3714" s="40">
        <v>6</v>
      </c>
      <c r="J3714" s="17">
        <v>41</v>
      </c>
      <c r="K3714" s="17" t="str">
        <f t="shared" si="110"/>
        <v>190-Bd of Industrial Insurance Appeals</v>
      </c>
      <c r="L3714" s="18" t="str">
        <f t="shared" si="111"/>
        <v>190</v>
      </c>
      <c r="M3714" s="56" t="s">
        <v>61</v>
      </c>
      <c r="N3714" s="19"/>
    </row>
    <row r="3715" spans="1:14" ht="15" x14ac:dyDescent="0.25">
      <c r="A3715" s="54" t="s">
        <v>62</v>
      </c>
      <c r="B3715" s="36">
        <v>0</v>
      </c>
      <c r="C3715" s="37">
        <v>0</v>
      </c>
      <c r="D3715" s="37">
        <v>0</v>
      </c>
      <c r="E3715" s="38">
        <v>8</v>
      </c>
      <c r="F3715" s="37">
        <v>12</v>
      </c>
      <c r="G3715" s="39">
        <v>20</v>
      </c>
      <c r="H3715" s="40">
        <v>20</v>
      </c>
      <c r="J3715" s="17">
        <v>42</v>
      </c>
      <c r="K3715" s="17" t="str">
        <f t="shared" si="110"/>
        <v>190-Bd of Industrial Insurance Appeals</v>
      </c>
      <c r="L3715" s="18" t="str">
        <f t="shared" si="111"/>
        <v>190</v>
      </c>
      <c r="M3715" s="56" t="s">
        <v>63</v>
      </c>
      <c r="N3715" s="19"/>
    </row>
    <row r="3716" spans="1:14" x14ac:dyDescent="0.2">
      <c r="A3716" s="43"/>
      <c r="B3716" s="36"/>
      <c r="C3716" s="37"/>
      <c r="D3716" s="37"/>
      <c r="E3716" s="38"/>
      <c r="F3716" s="37"/>
      <c r="G3716" s="39"/>
      <c r="H3716" s="40"/>
      <c r="J3716" s="17">
        <v>43</v>
      </c>
      <c r="K3716" s="17" t="str">
        <f t="shared" si="110"/>
        <v>190-Bd of Industrial Insurance Appeals</v>
      </c>
      <c r="L3716" s="18" t="str">
        <f t="shared" si="111"/>
        <v>190</v>
      </c>
      <c r="M3716" s="19"/>
      <c r="N3716" s="19"/>
    </row>
    <row r="3717" spans="1:14" x14ac:dyDescent="0.2">
      <c r="A3717" s="44" t="s">
        <v>64</v>
      </c>
      <c r="B3717" s="45">
        <v>914.0992388732268</v>
      </c>
      <c r="C3717" s="46">
        <v>8</v>
      </c>
      <c r="D3717" s="46">
        <v>10</v>
      </c>
      <c r="E3717" s="47">
        <v>10</v>
      </c>
      <c r="F3717" s="46">
        <v>26</v>
      </c>
      <c r="G3717" s="48">
        <v>54</v>
      </c>
      <c r="H3717" s="49">
        <v>968.0992388732268</v>
      </c>
      <c r="J3717" s="17">
        <v>44</v>
      </c>
      <c r="K3717" s="17" t="str">
        <f t="shared" si="110"/>
        <v>190-Bd of Industrial Insurance Appeals</v>
      </c>
      <c r="L3717" s="18" t="str">
        <f t="shared" si="111"/>
        <v>190</v>
      </c>
      <c r="M3717" s="19"/>
      <c r="N3717" s="19"/>
    </row>
    <row r="3718" spans="1:14" ht="15" customHeight="1" x14ac:dyDescent="0.2">
      <c r="A3718" s="57"/>
      <c r="B3718" s="39"/>
      <c r="C3718" s="51"/>
      <c r="D3718" s="51"/>
      <c r="E3718" s="52"/>
      <c r="F3718" s="51"/>
      <c r="G3718" s="39"/>
      <c r="H3718" s="53"/>
      <c r="J3718" s="17">
        <v>45</v>
      </c>
      <c r="K3718" s="17" t="str">
        <f t="shared" si="110"/>
        <v>190-Bd of Industrial Insurance Appeals</v>
      </c>
      <c r="L3718" s="18" t="str">
        <f t="shared" si="111"/>
        <v>190</v>
      </c>
      <c r="M3718" s="19"/>
      <c r="N3718" s="19"/>
    </row>
    <row r="3719" spans="1:14" ht="15" x14ac:dyDescent="0.25">
      <c r="A3719" s="54" t="s">
        <v>65</v>
      </c>
      <c r="B3719" s="36">
        <v>0.75296419209239973</v>
      </c>
      <c r="C3719" s="37">
        <v>0</v>
      </c>
      <c r="D3719" s="37">
        <v>0</v>
      </c>
      <c r="E3719" s="38">
        <v>0</v>
      </c>
      <c r="F3719" s="37">
        <v>0</v>
      </c>
      <c r="G3719" s="39">
        <v>0</v>
      </c>
      <c r="H3719" s="40">
        <v>0.75296419209239973</v>
      </c>
      <c r="J3719" s="17">
        <v>46</v>
      </c>
      <c r="K3719" s="17" t="str">
        <f t="shared" si="110"/>
        <v>190-Bd of Industrial Insurance Appeals</v>
      </c>
      <c r="L3719" s="18" t="str">
        <f t="shared" si="111"/>
        <v>190</v>
      </c>
      <c r="M3719" s="19"/>
      <c r="N3719" s="19"/>
    </row>
    <row r="3720" spans="1:14" ht="15" customHeight="1" x14ac:dyDescent="0.25">
      <c r="A3720" s="54" t="s">
        <v>66</v>
      </c>
      <c r="B3720" s="36">
        <v>0</v>
      </c>
      <c r="C3720" s="37">
        <v>0</v>
      </c>
      <c r="D3720" s="37">
        <v>0</v>
      </c>
      <c r="E3720" s="38">
        <v>0</v>
      </c>
      <c r="F3720" s="37">
        <v>0</v>
      </c>
      <c r="G3720" s="39">
        <v>0</v>
      </c>
      <c r="H3720" s="40">
        <v>0</v>
      </c>
      <c r="J3720" s="17">
        <v>47</v>
      </c>
      <c r="K3720" s="17" t="str">
        <f t="shared" si="110"/>
        <v>190-Bd of Industrial Insurance Appeals</v>
      </c>
      <c r="L3720" s="18" t="str">
        <f t="shared" si="111"/>
        <v>190</v>
      </c>
      <c r="M3720" s="19"/>
      <c r="N3720" s="19"/>
    </row>
    <row r="3721" spans="1:14" ht="15" x14ac:dyDescent="0.25">
      <c r="A3721" s="54" t="s">
        <v>67</v>
      </c>
      <c r="B3721" s="36">
        <v>0</v>
      </c>
      <c r="C3721" s="37">
        <v>0</v>
      </c>
      <c r="D3721" s="37">
        <v>0</v>
      </c>
      <c r="E3721" s="38">
        <v>0</v>
      </c>
      <c r="F3721" s="37">
        <v>0</v>
      </c>
      <c r="G3721" s="39">
        <v>0</v>
      </c>
      <c r="H3721" s="40">
        <v>0</v>
      </c>
      <c r="J3721" s="17">
        <v>48</v>
      </c>
      <c r="K3721" s="17" t="str">
        <f t="shared" si="110"/>
        <v>190-Bd of Industrial Insurance Appeals</v>
      </c>
      <c r="L3721" s="18" t="str">
        <f t="shared" si="111"/>
        <v>190</v>
      </c>
      <c r="M3721" s="19"/>
      <c r="N3721" s="19"/>
    </row>
    <row r="3722" spans="1:14" ht="15" customHeight="1" x14ac:dyDescent="0.25">
      <c r="A3722" s="54" t="s">
        <v>68</v>
      </c>
      <c r="B3722" s="36">
        <v>1.8303298717165548</v>
      </c>
      <c r="C3722" s="37">
        <v>0</v>
      </c>
      <c r="D3722" s="37">
        <v>0</v>
      </c>
      <c r="E3722" s="38">
        <v>0</v>
      </c>
      <c r="F3722" s="37">
        <v>0</v>
      </c>
      <c r="G3722" s="39">
        <v>0</v>
      </c>
      <c r="H3722" s="40">
        <v>1.8303298717165548</v>
      </c>
      <c r="J3722" s="17">
        <v>49</v>
      </c>
      <c r="K3722" s="17" t="str">
        <f t="shared" si="110"/>
        <v>190-Bd of Industrial Insurance Appeals</v>
      </c>
      <c r="L3722" s="18" t="str">
        <f t="shared" si="111"/>
        <v>190</v>
      </c>
      <c r="M3722" s="19"/>
      <c r="N3722" s="19"/>
    </row>
    <row r="3723" spans="1:14" ht="15" x14ac:dyDescent="0.25">
      <c r="A3723" s="54" t="s">
        <v>69</v>
      </c>
      <c r="B3723" s="36">
        <v>0</v>
      </c>
      <c r="C3723" s="37">
        <v>0</v>
      </c>
      <c r="D3723" s="37">
        <v>0</v>
      </c>
      <c r="E3723" s="38">
        <v>0</v>
      </c>
      <c r="F3723" s="37">
        <v>0</v>
      </c>
      <c r="G3723" s="39">
        <v>0</v>
      </c>
      <c r="H3723" s="40">
        <v>0</v>
      </c>
      <c r="J3723" s="17">
        <v>50</v>
      </c>
      <c r="K3723" s="17" t="str">
        <f t="shared" si="110"/>
        <v>190-Bd of Industrial Insurance Appeals</v>
      </c>
      <c r="L3723" s="18" t="str">
        <f t="shared" si="111"/>
        <v>190</v>
      </c>
      <c r="M3723" s="19"/>
      <c r="N3723" s="19"/>
    </row>
    <row r="3724" spans="1:14" ht="15" x14ac:dyDescent="0.25">
      <c r="A3724" s="54" t="s">
        <v>70</v>
      </c>
      <c r="B3724" s="36">
        <v>12.706646143963068</v>
      </c>
      <c r="C3724" s="37">
        <v>0</v>
      </c>
      <c r="D3724" s="37">
        <v>0</v>
      </c>
      <c r="E3724" s="38">
        <v>0</v>
      </c>
      <c r="F3724" s="37">
        <v>0</v>
      </c>
      <c r="G3724" s="39">
        <v>0</v>
      </c>
      <c r="H3724" s="40">
        <v>12.706646143963068</v>
      </c>
      <c r="J3724" s="17">
        <v>51</v>
      </c>
      <c r="K3724" s="17" t="str">
        <f t="shared" si="110"/>
        <v>190-Bd of Industrial Insurance Appeals</v>
      </c>
      <c r="L3724" s="18" t="str">
        <f t="shared" si="111"/>
        <v>190</v>
      </c>
      <c r="M3724" s="19"/>
      <c r="N3724" s="19"/>
    </row>
    <row r="3725" spans="1:14" ht="15" x14ac:dyDescent="0.25">
      <c r="A3725" s="54" t="s">
        <v>71</v>
      </c>
      <c r="B3725" s="36">
        <v>1.4375E-15</v>
      </c>
      <c r="C3725" s="37">
        <v>0</v>
      </c>
      <c r="D3725" s="37">
        <v>0</v>
      </c>
      <c r="E3725" s="38">
        <v>0</v>
      </c>
      <c r="F3725" s="37">
        <v>0</v>
      </c>
      <c r="G3725" s="39">
        <v>0</v>
      </c>
      <c r="H3725" s="40">
        <v>1.4375E-15</v>
      </c>
      <c r="J3725" s="17">
        <v>52</v>
      </c>
      <c r="K3725" s="17" t="str">
        <f t="shared" si="110"/>
        <v>190-Bd of Industrial Insurance Appeals</v>
      </c>
      <c r="L3725" s="18" t="str">
        <f t="shared" si="111"/>
        <v>190</v>
      </c>
      <c r="M3725" s="19"/>
      <c r="N3725" s="19"/>
    </row>
    <row r="3726" spans="1:14" ht="15" x14ac:dyDescent="0.25">
      <c r="A3726" s="54" t="s">
        <v>72</v>
      </c>
      <c r="B3726" s="36">
        <v>2.0528405620036656</v>
      </c>
      <c r="C3726" s="37">
        <v>0</v>
      </c>
      <c r="D3726" s="37">
        <v>0</v>
      </c>
      <c r="E3726" s="38">
        <v>0</v>
      </c>
      <c r="F3726" s="37">
        <v>0</v>
      </c>
      <c r="G3726" s="39">
        <v>0</v>
      </c>
      <c r="H3726" s="40">
        <v>2.0528405620036656</v>
      </c>
      <c r="J3726" s="17">
        <v>53</v>
      </c>
      <c r="K3726" s="17" t="str">
        <f t="shared" si="110"/>
        <v>190-Bd of Industrial Insurance Appeals</v>
      </c>
      <c r="L3726" s="18" t="str">
        <f t="shared" si="111"/>
        <v>190</v>
      </c>
      <c r="M3726" s="19"/>
      <c r="N3726" s="19"/>
    </row>
    <row r="3727" spans="1:14" ht="15" customHeight="1" x14ac:dyDescent="0.25">
      <c r="A3727" s="54" t="s">
        <v>73</v>
      </c>
      <c r="B3727" s="36">
        <v>18.147710654822699</v>
      </c>
      <c r="C3727" s="37">
        <v>0</v>
      </c>
      <c r="D3727" s="37">
        <v>0</v>
      </c>
      <c r="E3727" s="38">
        <v>0</v>
      </c>
      <c r="F3727" s="37">
        <v>0</v>
      </c>
      <c r="G3727" s="39">
        <v>0</v>
      </c>
      <c r="H3727" s="40">
        <v>18.147710654822699</v>
      </c>
      <c r="J3727" s="17">
        <v>54</v>
      </c>
      <c r="K3727" s="17" t="str">
        <f t="shared" si="110"/>
        <v>190-Bd of Industrial Insurance Appeals</v>
      </c>
      <c r="L3727" s="18" t="str">
        <f t="shared" si="111"/>
        <v>190</v>
      </c>
      <c r="M3727" s="19"/>
      <c r="N3727" s="19"/>
    </row>
    <row r="3728" spans="1:14" ht="15" x14ac:dyDescent="0.25">
      <c r="A3728" s="54" t="s">
        <v>74</v>
      </c>
      <c r="B3728" s="36">
        <v>36.793219303604154</v>
      </c>
      <c r="C3728" s="37">
        <v>0</v>
      </c>
      <c r="D3728" s="37">
        <v>-2</v>
      </c>
      <c r="E3728" s="38">
        <v>0</v>
      </c>
      <c r="F3728" s="37">
        <v>2</v>
      </c>
      <c r="G3728" s="39">
        <v>0</v>
      </c>
      <c r="H3728" s="40">
        <v>36.793219303604154</v>
      </c>
      <c r="J3728" s="17">
        <v>55</v>
      </c>
      <c r="K3728" s="17" t="str">
        <f t="shared" si="110"/>
        <v>190-Bd of Industrial Insurance Appeals</v>
      </c>
      <c r="L3728" s="18" t="str">
        <f t="shared" si="111"/>
        <v>190</v>
      </c>
      <c r="M3728" s="19"/>
      <c r="N3728" s="19"/>
    </row>
    <row r="3729" spans="1:14" ht="15" x14ac:dyDescent="0.25">
      <c r="A3729" s="54" t="s">
        <v>75</v>
      </c>
      <c r="B3729" s="36">
        <v>66.544540200452033</v>
      </c>
      <c r="C3729" s="37">
        <v>0</v>
      </c>
      <c r="D3729" s="37">
        <v>0</v>
      </c>
      <c r="E3729" s="38">
        <v>4</v>
      </c>
      <c r="F3729" s="37">
        <v>6</v>
      </c>
      <c r="G3729" s="39">
        <v>10</v>
      </c>
      <c r="H3729" s="40">
        <v>76.544540200452033</v>
      </c>
      <c r="J3729" s="17">
        <v>56</v>
      </c>
      <c r="K3729" s="17" t="str">
        <f t="shared" si="110"/>
        <v>190-Bd of Industrial Insurance Appeals</v>
      </c>
      <c r="L3729" s="18" t="str">
        <f t="shared" si="111"/>
        <v>190</v>
      </c>
      <c r="M3729" s="19"/>
      <c r="N3729" s="19"/>
    </row>
    <row r="3730" spans="1:14" ht="15" customHeight="1" x14ac:dyDescent="0.25">
      <c r="A3730" s="54" t="s">
        <v>76</v>
      </c>
      <c r="B3730" s="36">
        <v>2.0846266949844794</v>
      </c>
      <c r="C3730" s="37">
        <v>0</v>
      </c>
      <c r="D3730" s="37">
        <v>0</v>
      </c>
      <c r="E3730" s="38">
        <v>0</v>
      </c>
      <c r="F3730" s="37">
        <v>0</v>
      </c>
      <c r="G3730" s="39">
        <v>0</v>
      </c>
      <c r="H3730" s="40">
        <v>2.0846266949844794</v>
      </c>
      <c r="J3730" s="17">
        <v>57</v>
      </c>
      <c r="K3730" s="17" t="str">
        <f t="shared" si="110"/>
        <v>190-Bd of Industrial Insurance Appeals</v>
      </c>
      <c r="L3730" s="18" t="str">
        <f t="shared" si="111"/>
        <v>190</v>
      </c>
      <c r="M3730" s="19"/>
      <c r="N3730" s="19"/>
    </row>
    <row r="3731" spans="1:14" ht="15" x14ac:dyDescent="0.25">
      <c r="A3731" s="54" t="s">
        <v>77</v>
      </c>
      <c r="B3731" s="36">
        <v>23.740893634871249</v>
      </c>
      <c r="C3731" s="37">
        <v>0</v>
      </c>
      <c r="D3731" s="37">
        <v>0</v>
      </c>
      <c r="E3731" s="38">
        <v>0</v>
      </c>
      <c r="F3731" s="37">
        <v>0</v>
      </c>
      <c r="G3731" s="39">
        <v>0</v>
      </c>
      <c r="H3731" s="40">
        <v>23.740893634871249</v>
      </c>
      <c r="J3731" s="17">
        <v>58</v>
      </c>
      <c r="K3731" s="17" t="str">
        <f t="shared" si="110"/>
        <v>190-Bd of Industrial Insurance Appeals</v>
      </c>
      <c r="L3731" s="18" t="str">
        <f t="shared" si="111"/>
        <v>190</v>
      </c>
      <c r="M3731" s="19"/>
      <c r="N3731" s="19"/>
    </row>
    <row r="3732" spans="1:14" ht="15" x14ac:dyDescent="0.25">
      <c r="A3732" s="54" t="s">
        <v>78</v>
      </c>
      <c r="B3732" s="36">
        <v>305.65832325037991</v>
      </c>
      <c r="C3732" s="37">
        <v>-10</v>
      </c>
      <c r="D3732" s="37">
        <v>-10</v>
      </c>
      <c r="E3732" s="38">
        <v>0</v>
      </c>
      <c r="F3732" s="37">
        <v>2</v>
      </c>
      <c r="G3732" s="39">
        <v>-18</v>
      </c>
      <c r="H3732" s="40">
        <v>287.65832325037991</v>
      </c>
      <c r="J3732" s="17">
        <v>59</v>
      </c>
      <c r="K3732" s="17" t="str">
        <f t="shared" si="110"/>
        <v>190-Bd of Industrial Insurance Appeals</v>
      </c>
      <c r="L3732" s="18" t="str">
        <f t="shared" si="111"/>
        <v>190</v>
      </c>
      <c r="M3732" s="19"/>
      <c r="N3732" s="19"/>
    </row>
    <row r="3733" spans="1:14" ht="15" customHeight="1" x14ac:dyDescent="0.25">
      <c r="A3733" s="54" t="s">
        <v>79</v>
      </c>
      <c r="B3733" s="36">
        <v>0</v>
      </c>
      <c r="C3733" s="37">
        <v>0</v>
      </c>
      <c r="D3733" s="37">
        <v>0</v>
      </c>
      <c r="E3733" s="38">
        <v>0</v>
      </c>
      <c r="F3733" s="37">
        <v>0</v>
      </c>
      <c r="G3733" s="39">
        <v>0</v>
      </c>
      <c r="H3733" s="40">
        <v>0</v>
      </c>
      <c r="J3733" s="17">
        <v>60</v>
      </c>
      <c r="K3733" s="17" t="str">
        <f t="shared" si="110"/>
        <v>190-Bd of Industrial Insurance Appeals</v>
      </c>
      <c r="L3733" s="18" t="str">
        <f t="shared" si="111"/>
        <v>190</v>
      </c>
      <c r="M3733" s="19"/>
      <c r="N3733" s="19"/>
    </row>
    <row r="3734" spans="1:14" ht="15" x14ac:dyDescent="0.25">
      <c r="A3734" s="54"/>
      <c r="B3734" s="36"/>
      <c r="C3734" s="37"/>
      <c r="D3734" s="37"/>
      <c r="E3734" s="38"/>
      <c r="F3734" s="37"/>
      <c r="G3734" s="39"/>
      <c r="H3734" s="40"/>
      <c r="J3734" s="17">
        <v>61</v>
      </c>
      <c r="K3734" s="17" t="str">
        <f t="shared" si="110"/>
        <v>190-Bd of Industrial Insurance Appeals</v>
      </c>
      <c r="L3734" s="18" t="str">
        <f t="shared" si="111"/>
        <v>190</v>
      </c>
      <c r="M3734" s="19"/>
      <c r="N3734" s="19"/>
    </row>
    <row r="3735" spans="1:14" x14ac:dyDescent="0.2">
      <c r="A3735" s="44" t="s">
        <v>80</v>
      </c>
      <c r="B3735" s="45">
        <v>470.31209450889025</v>
      </c>
      <c r="C3735" s="46">
        <v>-10</v>
      </c>
      <c r="D3735" s="46">
        <v>-12</v>
      </c>
      <c r="E3735" s="47">
        <v>4</v>
      </c>
      <c r="F3735" s="46">
        <v>10</v>
      </c>
      <c r="G3735" s="48">
        <v>-8</v>
      </c>
      <c r="H3735" s="49">
        <v>462.31209450889025</v>
      </c>
      <c r="J3735" s="17">
        <v>62</v>
      </c>
      <c r="K3735" s="17" t="str">
        <f t="shared" si="110"/>
        <v>190-Bd of Industrial Insurance Appeals</v>
      </c>
      <c r="L3735" s="18" t="str">
        <f t="shared" si="111"/>
        <v>190</v>
      </c>
      <c r="M3735" s="19"/>
      <c r="N3735" s="19"/>
    </row>
    <row r="3736" spans="1:14" ht="15" x14ac:dyDescent="0.25">
      <c r="A3736" s="54"/>
      <c r="B3736" s="36"/>
      <c r="C3736" s="37"/>
      <c r="D3736" s="37"/>
      <c r="E3736" s="38"/>
      <c r="F3736" s="37"/>
      <c r="G3736" s="39"/>
      <c r="H3736" s="40"/>
      <c r="J3736" s="17">
        <v>63</v>
      </c>
      <c r="K3736" s="17" t="str">
        <f t="shared" si="110"/>
        <v>190-Bd of Industrial Insurance Appeals</v>
      </c>
      <c r="L3736" s="18" t="str">
        <f t="shared" si="111"/>
        <v>190</v>
      </c>
      <c r="M3736" s="19"/>
      <c r="N3736" s="19"/>
    </row>
    <row r="3737" spans="1:14" ht="15" x14ac:dyDescent="0.25">
      <c r="A3737" s="54" t="s">
        <v>81</v>
      </c>
      <c r="B3737" s="36">
        <v>38.709758659259151</v>
      </c>
      <c r="C3737" s="37">
        <v>0</v>
      </c>
      <c r="D3737" s="37">
        <v>0</v>
      </c>
      <c r="E3737" s="38">
        <v>0</v>
      </c>
      <c r="F3737" s="37">
        <v>2</v>
      </c>
      <c r="G3737" s="39">
        <v>2</v>
      </c>
      <c r="H3737" s="40">
        <v>40.709758659259151</v>
      </c>
      <c r="J3737" s="17">
        <v>64</v>
      </c>
      <c r="K3737" s="17" t="str">
        <f t="shared" si="110"/>
        <v>190-Bd of Industrial Insurance Appeals</v>
      </c>
      <c r="L3737" s="18" t="str">
        <f t="shared" si="111"/>
        <v>190</v>
      </c>
      <c r="M3737" s="19"/>
      <c r="N3737" s="19"/>
    </row>
    <row r="3738" spans="1:14" x14ac:dyDescent="0.2">
      <c r="A3738" s="44" t="s">
        <v>82</v>
      </c>
      <c r="B3738" s="45">
        <v>38.709758659259151</v>
      </c>
      <c r="C3738" s="46">
        <v>0</v>
      </c>
      <c r="D3738" s="46">
        <v>0</v>
      </c>
      <c r="E3738" s="47">
        <v>0</v>
      </c>
      <c r="F3738" s="46">
        <v>2</v>
      </c>
      <c r="G3738" s="48">
        <v>2</v>
      </c>
      <c r="H3738" s="49">
        <v>40.709758659259151</v>
      </c>
      <c r="J3738" s="17">
        <v>65</v>
      </c>
      <c r="K3738" s="17" t="str">
        <f t="shared" si="110"/>
        <v>190-Bd of Industrial Insurance Appeals</v>
      </c>
      <c r="L3738" s="18" t="str">
        <f t="shared" si="111"/>
        <v>190</v>
      </c>
      <c r="M3738" s="19"/>
      <c r="N3738" s="19"/>
    </row>
    <row r="3739" spans="1:14" ht="15" x14ac:dyDescent="0.25">
      <c r="A3739" s="54"/>
      <c r="B3739" s="54"/>
      <c r="C3739" s="54"/>
      <c r="D3739" s="54"/>
      <c r="E3739" s="54"/>
      <c r="F3739" s="54"/>
      <c r="G3739" s="54"/>
      <c r="H3739" s="54"/>
      <c r="J3739" s="17">
        <v>66</v>
      </c>
      <c r="K3739" s="17" t="str">
        <f t="shared" si="110"/>
        <v>190-Bd of Industrial Insurance Appeals</v>
      </c>
      <c r="L3739" s="18" t="str">
        <f t="shared" si="111"/>
        <v>190</v>
      </c>
      <c r="M3739" s="19"/>
      <c r="N3739" s="19"/>
    </row>
    <row r="3740" spans="1:14" x14ac:dyDescent="0.2">
      <c r="A3740" s="58"/>
      <c r="B3740" s="39"/>
      <c r="C3740" s="51"/>
      <c r="D3740" s="51"/>
      <c r="E3740" s="52"/>
      <c r="F3740" s="51"/>
      <c r="G3740" s="39"/>
      <c r="H3740" s="53"/>
      <c r="J3740" s="17">
        <v>67</v>
      </c>
      <c r="K3740" s="17" t="str">
        <f t="shared" si="110"/>
        <v>190-Bd of Industrial Insurance Appeals</v>
      </c>
      <c r="L3740" s="18" t="str">
        <f t="shared" si="111"/>
        <v>190</v>
      </c>
      <c r="M3740" s="19"/>
      <c r="N3740" s="19"/>
    </row>
    <row r="3741" spans="1:14" x14ac:dyDescent="0.2">
      <c r="A3741" s="59" t="s">
        <v>83</v>
      </c>
      <c r="B3741" s="60">
        <v>2087.7482842776317</v>
      </c>
      <c r="C3741" s="61">
        <v>2</v>
      </c>
      <c r="D3741" s="61">
        <v>0</v>
      </c>
      <c r="E3741" s="62">
        <v>-18</v>
      </c>
      <c r="F3741" s="61">
        <v>256</v>
      </c>
      <c r="G3741" s="60">
        <v>240</v>
      </c>
      <c r="H3741" s="63">
        <v>2327.7482842776317</v>
      </c>
      <c r="J3741" s="17">
        <v>68</v>
      </c>
      <c r="K3741" s="17" t="str">
        <f t="shared" si="110"/>
        <v>190-Bd of Industrial Insurance Appeals</v>
      </c>
      <c r="L3741" s="18" t="str">
        <f t="shared" si="111"/>
        <v>190</v>
      </c>
      <c r="M3741" s="19"/>
      <c r="N3741" s="19"/>
    </row>
    <row r="3742" spans="1:14" x14ac:dyDescent="0.2">
      <c r="A3742" s="64"/>
      <c r="B3742" s="65"/>
      <c r="C3742" s="65"/>
      <c r="D3742" s="65"/>
      <c r="E3742" s="65"/>
      <c r="F3742" s="65"/>
      <c r="G3742" s="65"/>
      <c r="H3742" s="65"/>
      <c r="J3742" s="17">
        <v>1</v>
      </c>
      <c r="K3742" s="17" t="str">
        <f>IF(J3742=7,A3247,IF(J3742&gt;7,K3732,""))</f>
        <v/>
      </c>
      <c r="L3742" s="18" t="str">
        <f t="shared" si="111"/>
        <v/>
      </c>
      <c r="M3742" s="19"/>
      <c r="N3742" s="19"/>
    </row>
    <row r="3743" spans="1:14" x14ac:dyDescent="0.2">
      <c r="A3743" s="64"/>
      <c r="B3743" s="65"/>
      <c r="C3743" s="65"/>
      <c r="D3743" s="65"/>
      <c r="E3743" s="65"/>
      <c r="F3743" s="65"/>
      <c r="G3743" s="65"/>
      <c r="H3743" s="65"/>
      <c r="J3743" s="17">
        <v>2</v>
      </c>
      <c r="K3743" s="17" t="str">
        <f>IF(J3743=7,A3248,IF(J3743&gt;7,K3742,""))</f>
        <v/>
      </c>
      <c r="L3743" s="18" t="str">
        <f t="shared" si="111"/>
        <v/>
      </c>
      <c r="M3743" s="19"/>
      <c r="N3743" s="19"/>
    </row>
    <row r="3744" spans="1:14" ht="15" x14ac:dyDescent="0.25">
      <c r="A3744"/>
      <c r="B3744"/>
      <c r="C3744"/>
      <c r="D3744"/>
      <c r="E3744"/>
      <c r="F3744"/>
      <c r="G3744"/>
      <c r="H3744"/>
      <c r="J3744" s="17">
        <v>3</v>
      </c>
      <c r="K3744" s="17" t="str">
        <f>IF(J3744=7,A3249,IF(J3744&gt;7,K3743,""))</f>
        <v/>
      </c>
      <c r="L3744" s="18" t="str">
        <f t="shared" si="111"/>
        <v/>
      </c>
      <c r="M3744" s="19"/>
      <c r="N3744" s="19"/>
    </row>
    <row r="3745" spans="1:14" ht="15" x14ac:dyDescent="0.25">
      <c r="A3745"/>
      <c r="B3745"/>
      <c r="C3745"/>
      <c r="D3745"/>
      <c r="E3745"/>
      <c r="F3745"/>
      <c r="G3745"/>
      <c r="H3745"/>
      <c r="J3745" s="17">
        <v>4</v>
      </c>
      <c r="K3745" s="17" t="str">
        <f>IF(J3745=7,A3250,IF(J3745&gt;7,K3744,""))</f>
        <v/>
      </c>
      <c r="L3745" s="18" t="str">
        <f t="shared" si="111"/>
        <v/>
      </c>
      <c r="M3745" s="19"/>
      <c r="N3745" s="19"/>
    </row>
    <row r="3746" spans="1:14" ht="15.75" x14ac:dyDescent="0.25">
      <c r="A3746" s="21" t="s">
        <v>7</v>
      </c>
      <c r="B3746" s="22"/>
      <c r="C3746" s="22"/>
      <c r="D3746" s="22"/>
      <c r="E3746" s="22"/>
      <c r="F3746" s="22"/>
      <c r="G3746" s="22"/>
      <c r="H3746" s="22"/>
      <c r="J3746" s="17">
        <v>5</v>
      </c>
      <c r="K3746" s="17" t="str">
        <f>IF(J3746=7,A3251,IF(J3746&gt;7,K3745,""))</f>
        <v/>
      </c>
      <c r="L3746" s="18" t="str">
        <f t="shared" si="111"/>
        <v/>
      </c>
      <c r="M3746" s="19"/>
      <c r="N3746" s="19"/>
    </row>
    <row r="3747" spans="1:14" ht="15" x14ac:dyDescent="0.25">
      <c r="A3747" s="23" t="s">
        <v>8</v>
      </c>
      <c r="B3747" s="24"/>
      <c r="C3747" s="24"/>
      <c r="D3747" s="24"/>
      <c r="E3747" s="24"/>
      <c r="F3747" s="24"/>
      <c r="G3747" s="24"/>
      <c r="H3747" s="24"/>
      <c r="J3747" s="17">
        <v>6</v>
      </c>
      <c r="K3747" s="17" t="str">
        <f>IF(J3747=7,A3252,IF(J3747&gt;7,K3746,""))</f>
        <v/>
      </c>
      <c r="L3747" s="18" t="str">
        <f t="shared" si="111"/>
        <v/>
      </c>
      <c r="M3747" s="19"/>
      <c r="N3747" s="19"/>
    </row>
    <row r="3748" spans="1:14" ht="15" x14ac:dyDescent="0.25">
      <c r="A3748" s="25" t="s">
        <v>138</v>
      </c>
      <c r="B3748" s="22"/>
      <c r="C3748" s="22"/>
      <c r="D3748" s="22"/>
      <c r="E3748" s="22"/>
      <c r="F3748" s="22"/>
      <c r="G3748" s="22"/>
      <c r="H3748" s="22"/>
      <c r="J3748" s="17">
        <v>7</v>
      </c>
      <c r="K3748" s="17" t="str">
        <f>IF(J3748=7,A3748,IF(J3748&gt;7,K3747,""))</f>
        <v>195-Liquor and Cannabis Board</v>
      </c>
      <c r="L3748" s="18" t="str">
        <f t="shared" si="111"/>
        <v>195</v>
      </c>
      <c r="M3748" s="19"/>
      <c r="N3748" s="19"/>
    </row>
    <row r="3749" spans="1:14" ht="15" x14ac:dyDescent="0.25">
      <c r="A3749" s="25"/>
      <c r="B3749" s="22"/>
      <c r="C3749" s="22"/>
      <c r="D3749" s="22"/>
      <c r="E3749" s="22"/>
      <c r="F3749" s="22"/>
      <c r="G3749" s="22"/>
      <c r="H3749" s="22"/>
      <c r="J3749" s="17">
        <v>8</v>
      </c>
      <c r="K3749" s="17" t="str">
        <f t="shared" ref="K3749:K3809" si="112">IF(J3749=7,A3254,IF(J3749&gt;7,K3748,""))</f>
        <v>195-Liquor and Cannabis Board</v>
      </c>
      <c r="L3749" s="18" t="str">
        <f t="shared" si="111"/>
        <v>195</v>
      </c>
      <c r="M3749" s="19"/>
      <c r="N3749" s="19"/>
    </row>
    <row r="3750" spans="1:14" ht="15" x14ac:dyDescent="0.25">
      <c r="A3750" s="26"/>
      <c r="B3750" s="27"/>
      <c r="C3750" s="94" t="s">
        <v>10</v>
      </c>
      <c r="D3750" s="95"/>
      <c r="E3750" s="94" t="s">
        <v>11</v>
      </c>
      <c r="F3750" s="95"/>
      <c r="G3750" s="28"/>
      <c r="H3750" s="28"/>
      <c r="J3750" s="17">
        <v>9</v>
      </c>
      <c r="K3750" s="17" t="str">
        <f t="shared" si="112"/>
        <v>195-Liquor and Cannabis Board</v>
      </c>
      <c r="L3750" s="18" t="str">
        <f t="shared" si="111"/>
        <v>195</v>
      </c>
      <c r="M3750" s="19"/>
      <c r="N3750" s="19"/>
    </row>
    <row r="3751" spans="1:14" ht="24" x14ac:dyDescent="0.2">
      <c r="A3751" s="29" t="s">
        <v>12</v>
      </c>
      <c r="B3751" s="30" t="s">
        <v>13</v>
      </c>
      <c r="C3751" s="31" t="s">
        <v>14</v>
      </c>
      <c r="D3751" s="32" t="s">
        <v>15</v>
      </c>
      <c r="E3751" s="31" t="s">
        <v>14</v>
      </c>
      <c r="F3751" s="32" t="s">
        <v>15</v>
      </c>
      <c r="G3751" s="33" t="s">
        <v>16</v>
      </c>
      <c r="H3751" s="33" t="s">
        <v>17</v>
      </c>
      <c r="J3751" s="17">
        <v>10</v>
      </c>
      <c r="K3751" s="17" t="str">
        <f t="shared" si="112"/>
        <v>195-Liquor and Cannabis Board</v>
      </c>
      <c r="L3751" s="18" t="str">
        <f t="shared" si="111"/>
        <v>195</v>
      </c>
      <c r="M3751" s="19"/>
      <c r="N3751" s="19"/>
    </row>
    <row r="3752" spans="1:14" ht="15" x14ac:dyDescent="0.25">
      <c r="A3752" s="35" t="s">
        <v>20</v>
      </c>
      <c r="B3752" s="36">
        <v>103.0430299987492</v>
      </c>
      <c r="C3752" s="37">
        <v>0</v>
      </c>
      <c r="D3752" s="37">
        <v>0</v>
      </c>
      <c r="E3752" s="38">
        <v>0</v>
      </c>
      <c r="F3752" s="37">
        <v>0</v>
      </c>
      <c r="G3752" s="39">
        <v>0</v>
      </c>
      <c r="H3752" s="40">
        <v>103.0430299987492</v>
      </c>
      <c r="J3752" s="17">
        <v>11</v>
      </c>
      <c r="K3752" s="17" t="str">
        <f t="shared" si="112"/>
        <v>195-Liquor and Cannabis Board</v>
      </c>
      <c r="L3752" s="18" t="str">
        <f t="shared" si="111"/>
        <v>195</v>
      </c>
      <c r="M3752" s="19" t="s">
        <v>21</v>
      </c>
      <c r="N3752" s="19"/>
    </row>
    <row r="3753" spans="1:14" ht="15" x14ac:dyDescent="0.25">
      <c r="A3753" s="42" t="s">
        <v>22</v>
      </c>
      <c r="B3753" s="36">
        <v>43.917819538099103</v>
      </c>
      <c r="C3753" s="37">
        <v>0</v>
      </c>
      <c r="D3753" s="37">
        <v>0</v>
      </c>
      <c r="E3753" s="38">
        <v>0</v>
      </c>
      <c r="F3753" s="37">
        <v>0</v>
      </c>
      <c r="G3753" s="39">
        <v>0</v>
      </c>
      <c r="H3753" s="40">
        <v>43.917819538099103</v>
      </c>
      <c r="J3753" s="17">
        <v>12</v>
      </c>
      <c r="K3753" s="17" t="str">
        <f t="shared" si="112"/>
        <v>195-Liquor and Cannabis Board</v>
      </c>
      <c r="L3753" s="18" t="str">
        <f t="shared" si="111"/>
        <v>195</v>
      </c>
      <c r="M3753" s="19"/>
      <c r="N3753" s="19"/>
    </row>
    <row r="3754" spans="1:14" ht="15" customHeight="1" x14ac:dyDescent="0.25">
      <c r="A3754" s="42" t="s">
        <v>23</v>
      </c>
      <c r="B3754" s="36">
        <v>52.717045927158217</v>
      </c>
      <c r="C3754" s="37">
        <v>2</v>
      </c>
      <c r="D3754" s="37">
        <v>-2</v>
      </c>
      <c r="E3754" s="38">
        <v>0</v>
      </c>
      <c r="F3754" s="37">
        <v>0</v>
      </c>
      <c r="G3754" s="39">
        <v>0</v>
      </c>
      <c r="H3754" s="40">
        <v>52.717045927158217</v>
      </c>
      <c r="J3754" s="17">
        <v>13</v>
      </c>
      <c r="K3754" s="17" t="str">
        <f t="shared" si="112"/>
        <v>195-Liquor and Cannabis Board</v>
      </c>
      <c r="L3754" s="18" t="str">
        <f t="shared" si="111"/>
        <v>195</v>
      </c>
      <c r="M3754" s="19"/>
      <c r="N3754" s="19"/>
    </row>
    <row r="3755" spans="1:14" ht="15" x14ac:dyDescent="0.25">
      <c r="A3755" s="42" t="s">
        <v>24</v>
      </c>
      <c r="B3755" s="36">
        <v>5995.3419202499999</v>
      </c>
      <c r="C3755" s="37">
        <v>2</v>
      </c>
      <c r="D3755" s="37">
        <v>2</v>
      </c>
      <c r="E3755" s="38">
        <v>2</v>
      </c>
      <c r="F3755" s="37">
        <v>26</v>
      </c>
      <c r="G3755" s="39">
        <v>32</v>
      </c>
      <c r="H3755" s="40">
        <v>6027.3419202499999</v>
      </c>
      <c r="J3755" s="17">
        <v>14</v>
      </c>
      <c r="K3755" s="17" t="str">
        <f t="shared" si="112"/>
        <v>195-Liquor and Cannabis Board</v>
      </c>
      <c r="L3755" s="18" t="str">
        <f t="shared" si="111"/>
        <v>195</v>
      </c>
      <c r="M3755" s="19"/>
      <c r="N3755" s="19"/>
    </row>
    <row r="3756" spans="1:14" ht="15" x14ac:dyDescent="0.25">
      <c r="A3756" s="42" t="s">
        <v>25</v>
      </c>
      <c r="B3756" s="36">
        <v>673.0960901702399</v>
      </c>
      <c r="C3756" s="37">
        <v>0</v>
      </c>
      <c r="D3756" s="37">
        <v>1</v>
      </c>
      <c r="E3756" s="38">
        <v>1</v>
      </c>
      <c r="F3756" s="37">
        <v>2</v>
      </c>
      <c r="G3756" s="39">
        <v>4</v>
      </c>
      <c r="H3756" s="40">
        <v>677.0960901702399</v>
      </c>
      <c r="J3756" s="17">
        <v>15</v>
      </c>
      <c r="K3756" s="17" t="str">
        <f t="shared" si="112"/>
        <v>195-Liquor and Cannabis Board</v>
      </c>
      <c r="L3756" s="18" t="str">
        <f t="shared" si="111"/>
        <v>195</v>
      </c>
      <c r="M3756" s="19"/>
      <c r="N3756" s="19"/>
    </row>
    <row r="3757" spans="1:14" ht="15" x14ac:dyDescent="0.25">
      <c r="A3757" s="42" t="s">
        <v>26</v>
      </c>
      <c r="B3757" s="36">
        <v>700.63377688921719</v>
      </c>
      <c r="C3757" s="37">
        <v>12</v>
      </c>
      <c r="D3757" s="37">
        <v>12</v>
      </c>
      <c r="E3757" s="38">
        <v>0</v>
      </c>
      <c r="F3757" s="37">
        <v>0</v>
      </c>
      <c r="G3757" s="39">
        <v>24</v>
      </c>
      <c r="H3757" s="40">
        <v>724.63377688921719</v>
      </c>
      <c r="J3757" s="17">
        <v>16</v>
      </c>
      <c r="K3757" s="17" t="str">
        <f t="shared" si="112"/>
        <v>195-Liquor and Cannabis Board</v>
      </c>
      <c r="L3757" s="18" t="str">
        <f t="shared" si="111"/>
        <v>195</v>
      </c>
      <c r="M3757" s="19"/>
      <c r="N3757" s="19"/>
    </row>
    <row r="3758" spans="1:14" ht="15" x14ac:dyDescent="0.25">
      <c r="A3758" s="42" t="s">
        <v>27</v>
      </c>
      <c r="B3758" s="36">
        <v>1527.5147610638328</v>
      </c>
      <c r="C3758" s="37">
        <v>0</v>
      </c>
      <c r="D3758" s="37">
        <v>0</v>
      </c>
      <c r="E3758" s="38">
        <v>0</v>
      </c>
      <c r="F3758" s="37">
        <v>0</v>
      </c>
      <c r="G3758" s="39">
        <v>0</v>
      </c>
      <c r="H3758" s="40">
        <v>1527.5147610638328</v>
      </c>
      <c r="J3758" s="17">
        <v>17</v>
      </c>
      <c r="K3758" s="17" t="str">
        <f t="shared" si="112"/>
        <v>195-Liquor and Cannabis Board</v>
      </c>
      <c r="L3758" s="18" t="str">
        <f t="shared" si="111"/>
        <v>195</v>
      </c>
      <c r="M3758" s="19"/>
      <c r="N3758" s="19"/>
    </row>
    <row r="3759" spans="1:14" x14ac:dyDescent="0.2">
      <c r="A3759" s="43"/>
      <c r="B3759" s="36"/>
      <c r="C3759" s="37"/>
      <c r="D3759" s="37"/>
      <c r="E3759" s="38"/>
      <c r="F3759" s="37"/>
      <c r="G3759" s="39"/>
      <c r="H3759" s="40"/>
      <c r="J3759" s="17">
        <v>18</v>
      </c>
      <c r="K3759" s="17" t="str">
        <f t="shared" si="112"/>
        <v>195-Liquor and Cannabis Board</v>
      </c>
      <c r="L3759" s="18" t="str">
        <f t="shared" si="111"/>
        <v>195</v>
      </c>
      <c r="M3759" s="19"/>
      <c r="N3759" s="19"/>
    </row>
    <row r="3760" spans="1:14" ht="15" customHeight="1" x14ac:dyDescent="0.2">
      <c r="A3760" s="44"/>
      <c r="B3760" s="45">
        <v>9096.2644438372972</v>
      </c>
      <c r="C3760" s="46">
        <v>16</v>
      </c>
      <c r="D3760" s="46">
        <v>13</v>
      </c>
      <c r="E3760" s="47">
        <v>3</v>
      </c>
      <c r="F3760" s="46">
        <v>28</v>
      </c>
      <c r="G3760" s="48">
        <v>60</v>
      </c>
      <c r="H3760" s="49">
        <v>9156.2644438372972</v>
      </c>
      <c r="J3760" s="17">
        <v>19</v>
      </c>
      <c r="K3760" s="17" t="str">
        <f t="shared" si="112"/>
        <v>195-Liquor and Cannabis Board</v>
      </c>
      <c r="L3760" s="18" t="str">
        <f t="shared" si="111"/>
        <v>195</v>
      </c>
      <c r="M3760" s="19"/>
      <c r="N3760" s="19"/>
    </row>
    <row r="3761" spans="1:14" x14ac:dyDescent="0.2">
      <c r="A3761" s="50"/>
      <c r="B3761" s="39"/>
      <c r="C3761" s="51"/>
      <c r="D3761" s="51"/>
      <c r="E3761" s="52"/>
      <c r="F3761" s="51"/>
      <c r="G3761" s="39"/>
      <c r="H3761" s="53"/>
      <c r="J3761" s="17">
        <v>20</v>
      </c>
      <c r="K3761" s="17" t="str">
        <f t="shared" si="112"/>
        <v>195-Liquor and Cannabis Board</v>
      </c>
      <c r="L3761" s="18" t="str">
        <f t="shared" si="111"/>
        <v>195</v>
      </c>
      <c r="M3761" s="19"/>
      <c r="N3761" s="19"/>
    </row>
    <row r="3762" spans="1:14" ht="15" customHeight="1" x14ac:dyDescent="0.25">
      <c r="A3762" s="42" t="s">
        <v>28</v>
      </c>
      <c r="B3762" s="36">
        <v>154.95849837481211</v>
      </c>
      <c r="C3762" s="37">
        <v>0</v>
      </c>
      <c r="D3762" s="37">
        <v>0</v>
      </c>
      <c r="E3762" s="38">
        <v>-169</v>
      </c>
      <c r="F3762" s="37">
        <v>180</v>
      </c>
      <c r="G3762" s="39">
        <v>11</v>
      </c>
      <c r="H3762" s="40">
        <v>165.95849837481211</v>
      </c>
      <c r="J3762" s="17">
        <v>21</v>
      </c>
      <c r="K3762" s="17" t="str">
        <f t="shared" si="112"/>
        <v>195-Liquor and Cannabis Board</v>
      </c>
      <c r="L3762" s="18" t="str">
        <f t="shared" si="111"/>
        <v>195</v>
      </c>
      <c r="M3762" s="19"/>
      <c r="N3762" s="19"/>
    </row>
    <row r="3763" spans="1:14" ht="15" x14ac:dyDescent="0.25">
      <c r="A3763" s="42" t="s">
        <v>29</v>
      </c>
      <c r="B3763" s="36">
        <v>407.63935505922814</v>
      </c>
      <c r="C3763" s="37">
        <v>0</v>
      </c>
      <c r="D3763" s="37">
        <v>0</v>
      </c>
      <c r="E3763" s="38">
        <v>101</v>
      </c>
      <c r="F3763" s="37">
        <v>321</v>
      </c>
      <c r="G3763" s="39">
        <v>422</v>
      </c>
      <c r="H3763" s="40">
        <v>829.63935505922814</v>
      </c>
      <c r="J3763" s="17">
        <v>22</v>
      </c>
      <c r="K3763" s="17" t="str">
        <f t="shared" si="112"/>
        <v>195-Liquor and Cannabis Board</v>
      </c>
      <c r="L3763" s="18" t="str">
        <f t="shared" si="111"/>
        <v>195</v>
      </c>
      <c r="M3763" s="19"/>
      <c r="N3763" s="19"/>
    </row>
    <row r="3764" spans="1:14" ht="15" x14ac:dyDescent="0.25">
      <c r="A3764" s="42" t="s">
        <v>30</v>
      </c>
      <c r="B3764" s="36">
        <v>358.70031594162089</v>
      </c>
      <c r="C3764" s="37">
        <v>0</v>
      </c>
      <c r="D3764" s="37">
        <v>0</v>
      </c>
      <c r="E3764" s="38">
        <v>1</v>
      </c>
      <c r="F3764" s="37">
        <v>2</v>
      </c>
      <c r="G3764" s="39">
        <v>3</v>
      </c>
      <c r="H3764" s="40">
        <v>361.70031594162089</v>
      </c>
      <c r="J3764" s="17">
        <v>23</v>
      </c>
      <c r="K3764" s="17" t="str">
        <f t="shared" si="112"/>
        <v>195-Liquor and Cannabis Board</v>
      </c>
      <c r="L3764" s="18" t="str">
        <f t="shared" ref="L3764:L3836" si="113">LEFT(K3764,3)</f>
        <v>195</v>
      </c>
      <c r="M3764" s="19"/>
      <c r="N3764" s="19"/>
    </row>
    <row r="3765" spans="1:14" ht="15" x14ac:dyDescent="0.25">
      <c r="A3765" s="54"/>
      <c r="B3765" s="36"/>
      <c r="C3765" s="37"/>
      <c r="D3765" s="37"/>
      <c r="E3765" s="38"/>
      <c r="F3765" s="37"/>
      <c r="G3765" s="39"/>
      <c r="H3765" s="40"/>
      <c r="J3765" s="17">
        <v>24</v>
      </c>
      <c r="K3765" s="17" t="str">
        <f t="shared" si="112"/>
        <v>195-Liquor and Cannabis Board</v>
      </c>
      <c r="L3765" s="18" t="str">
        <f t="shared" si="113"/>
        <v>195</v>
      </c>
      <c r="M3765" s="19"/>
      <c r="N3765" s="19"/>
    </row>
    <row r="3766" spans="1:14" x14ac:dyDescent="0.2">
      <c r="A3766" s="44" t="s">
        <v>31</v>
      </c>
      <c r="B3766" s="45">
        <v>921.29816937566102</v>
      </c>
      <c r="C3766" s="46">
        <v>0</v>
      </c>
      <c r="D3766" s="46">
        <v>0</v>
      </c>
      <c r="E3766" s="46">
        <v>-67</v>
      </c>
      <c r="F3766" s="46">
        <v>503</v>
      </c>
      <c r="G3766" s="46">
        <v>436</v>
      </c>
      <c r="H3766" s="49">
        <v>1357.298169375661</v>
      </c>
      <c r="J3766" s="17">
        <v>25</v>
      </c>
      <c r="K3766" s="17" t="str">
        <f t="shared" si="112"/>
        <v>195-Liquor and Cannabis Board</v>
      </c>
      <c r="L3766" s="18" t="str">
        <f t="shared" si="113"/>
        <v>195</v>
      </c>
      <c r="M3766" s="19"/>
      <c r="N3766" s="19"/>
    </row>
    <row r="3767" spans="1:14" ht="15" x14ac:dyDescent="0.25">
      <c r="A3767" s="54"/>
      <c r="B3767" s="36"/>
      <c r="C3767" s="37"/>
      <c r="D3767" s="37"/>
      <c r="E3767" s="38"/>
      <c r="F3767" s="37"/>
      <c r="G3767" s="39"/>
      <c r="H3767" s="40"/>
      <c r="J3767" s="17">
        <v>26</v>
      </c>
      <c r="K3767" s="17" t="str">
        <f t="shared" si="112"/>
        <v>195-Liquor and Cannabis Board</v>
      </c>
      <c r="L3767" s="18" t="str">
        <f t="shared" si="113"/>
        <v>195</v>
      </c>
      <c r="M3767" s="19"/>
      <c r="N3767" s="19"/>
    </row>
    <row r="3768" spans="1:14" ht="15" x14ac:dyDescent="0.25">
      <c r="A3768" s="54" t="s">
        <v>32</v>
      </c>
      <c r="B3768" s="36">
        <v>11.871878068989819</v>
      </c>
      <c r="C3768" s="37">
        <v>0</v>
      </c>
      <c r="D3768" s="37">
        <v>0</v>
      </c>
      <c r="E3768" s="38">
        <v>0</v>
      </c>
      <c r="F3768" s="37">
        <v>0</v>
      </c>
      <c r="G3768" s="39">
        <v>0</v>
      </c>
      <c r="H3768" s="40">
        <v>11.871878068989819</v>
      </c>
      <c r="J3768" s="17">
        <v>27</v>
      </c>
      <c r="K3768" s="17" t="str">
        <f t="shared" si="112"/>
        <v>195-Liquor and Cannabis Board</v>
      </c>
      <c r="L3768" s="18" t="str">
        <f t="shared" si="113"/>
        <v>195</v>
      </c>
      <c r="M3768" s="19" t="s">
        <v>33</v>
      </c>
      <c r="N3768" s="19"/>
    </row>
    <row r="3769" spans="1:14" ht="15" x14ac:dyDescent="0.25">
      <c r="A3769" s="54" t="s">
        <v>34</v>
      </c>
      <c r="B3769" s="36">
        <v>53.513967234736214</v>
      </c>
      <c r="C3769" s="37">
        <v>0</v>
      </c>
      <c r="D3769" s="37">
        <v>0</v>
      </c>
      <c r="E3769" s="38">
        <v>0</v>
      </c>
      <c r="F3769" s="37">
        <v>0</v>
      </c>
      <c r="G3769" s="39">
        <v>0</v>
      </c>
      <c r="H3769" s="40">
        <v>53.513967234736214</v>
      </c>
      <c r="J3769" s="17">
        <v>28</v>
      </c>
      <c r="K3769" s="17" t="str">
        <f t="shared" si="112"/>
        <v>195-Liquor and Cannabis Board</v>
      </c>
      <c r="L3769" s="18" t="str">
        <f t="shared" si="113"/>
        <v>195</v>
      </c>
      <c r="M3769" s="19" t="s">
        <v>35</v>
      </c>
      <c r="N3769" s="19"/>
    </row>
    <row r="3770" spans="1:14" ht="15" x14ac:dyDescent="0.25">
      <c r="A3770" s="54" t="s">
        <v>36</v>
      </c>
      <c r="B3770" s="36">
        <v>18.836840242690908</v>
      </c>
      <c r="C3770" s="37">
        <v>0</v>
      </c>
      <c r="D3770" s="37">
        <v>0</v>
      </c>
      <c r="E3770" s="38">
        <v>0</v>
      </c>
      <c r="F3770" s="37">
        <v>0</v>
      </c>
      <c r="G3770" s="39">
        <v>0</v>
      </c>
      <c r="H3770" s="40">
        <v>18.836840242690908</v>
      </c>
      <c r="J3770" s="17">
        <v>29</v>
      </c>
      <c r="K3770" s="17" t="str">
        <f t="shared" si="112"/>
        <v>195-Liquor and Cannabis Board</v>
      </c>
      <c r="L3770" s="18" t="str">
        <f t="shared" si="113"/>
        <v>195</v>
      </c>
      <c r="M3770" s="19" t="s">
        <v>37</v>
      </c>
      <c r="N3770" s="19"/>
    </row>
    <row r="3771" spans="1:14" ht="15" x14ac:dyDescent="0.25">
      <c r="A3771" s="54" t="s">
        <v>38</v>
      </c>
      <c r="B3771" s="36">
        <v>1.6661594852047328</v>
      </c>
      <c r="C3771" s="37">
        <v>0</v>
      </c>
      <c r="D3771" s="37">
        <v>0</v>
      </c>
      <c r="E3771" s="38">
        <v>2</v>
      </c>
      <c r="F3771" s="37">
        <v>1</v>
      </c>
      <c r="G3771" s="39">
        <v>3</v>
      </c>
      <c r="H3771" s="40">
        <v>4.6661594852047328</v>
      </c>
      <c r="J3771" s="17">
        <v>30</v>
      </c>
      <c r="K3771" s="17" t="str">
        <f t="shared" si="112"/>
        <v>195-Liquor and Cannabis Board</v>
      </c>
      <c r="L3771" s="18" t="str">
        <f t="shared" si="113"/>
        <v>195</v>
      </c>
      <c r="M3771" s="19" t="s">
        <v>39</v>
      </c>
      <c r="N3771" s="19"/>
    </row>
    <row r="3772" spans="1:14" ht="15" x14ac:dyDescent="0.25">
      <c r="A3772" s="54" t="s">
        <v>40</v>
      </c>
      <c r="B3772" s="36">
        <v>433.91428571428571</v>
      </c>
      <c r="C3772" s="37">
        <v>23</v>
      </c>
      <c r="D3772" s="37">
        <v>22</v>
      </c>
      <c r="E3772" s="38">
        <v>0</v>
      </c>
      <c r="F3772" s="37">
        <v>0</v>
      </c>
      <c r="G3772" s="39">
        <v>45</v>
      </c>
      <c r="H3772" s="40">
        <v>478.91428571428571</v>
      </c>
      <c r="J3772" s="17">
        <v>31</v>
      </c>
      <c r="K3772" s="17" t="str">
        <f t="shared" si="112"/>
        <v>195-Liquor and Cannabis Board</v>
      </c>
      <c r="L3772" s="18" t="str">
        <f t="shared" si="113"/>
        <v>195</v>
      </c>
      <c r="M3772" s="19" t="s">
        <v>41</v>
      </c>
      <c r="N3772" s="19"/>
    </row>
    <row r="3773" spans="1:14" ht="15" customHeight="1" x14ac:dyDescent="0.25">
      <c r="A3773" s="54" t="s">
        <v>42</v>
      </c>
      <c r="B3773" s="36">
        <v>70.278469210970243</v>
      </c>
      <c r="C3773" s="37">
        <v>0</v>
      </c>
      <c r="D3773" s="37">
        <v>0</v>
      </c>
      <c r="E3773" s="38">
        <v>-37</v>
      </c>
      <c r="F3773" s="37">
        <v>-34</v>
      </c>
      <c r="G3773" s="39">
        <v>-71</v>
      </c>
      <c r="H3773" s="40">
        <v>-0.72153078902975665</v>
      </c>
      <c r="J3773" s="17">
        <v>32</v>
      </c>
      <c r="K3773" s="17" t="str">
        <f t="shared" si="112"/>
        <v>195-Liquor and Cannabis Board</v>
      </c>
      <c r="L3773" s="18" t="str">
        <f t="shared" si="113"/>
        <v>195</v>
      </c>
      <c r="M3773" s="19" t="s">
        <v>43</v>
      </c>
      <c r="N3773" s="19"/>
    </row>
    <row r="3774" spans="1:14" ht="15" x14ac:dyDescent="0.25">
      <c r="A3774" s="54" t="s">
        <v>44</v>
      </c>
      <c r="B3774" s="36">
        <v>127.27276896413619</v>
      </c>
      <c r="C3774" s="37">
        <v>0</v>
      </c>
      <c r="D3774" s="37">
        <v>0</v>
      </c>
      <c r="E3774" s="38">
        <v>0</v>
      </c>
      <c r="F3774" s="37">
        <v>0</v>
      </c>
      <c r="G3774" s="39">
        <v>0</v>
      </c>
      <c r="H3774" s="40">
        <v>127.27276896413619</v>
      </c>
      <c r="J3774" s="17">
        <v>33</v>
      </c>
      <c r="K3774" s="17" t="str">
        <f t="shared" si="112"/>
        <v>195-Liquor and Cannabis Board</v>
      </c>
      <c r="L3774" s="18" t="str">
        <f t="shared" si="113"/>
        <v>195</v>
      </c>
      <c r="M3774" s="19" t="s">
        <v>45</v>
      </c>
      <c r="N3774" s="19"/>
    </row>
    <row r="3775" spans="1:14" ht="15" x14ac:dyDescent="0.25">
      <c r="A3775" s="54" t="s">
        <v>46</v>
      </c>
      <c r="B3775" s="36">
        <v>0</v>
      </c>
      <c r="C3775" s="37">
        <v>0</v>
      </c>
      <c r="D3775" s="37">
        <v>0</v>
      </c>
      <c r="E3775" s="38">
        <v>0</v>
      </c>
      <c r="F3775" s="37">
        <v>0</v>
      </c>
      <c r="G3775" s="39">
        <v>0</v>
      </c>
      <c r="H3775" s="40">
        <v>0</v>
      </c>
      <c r="J3775" s="17">
        <v>34</v>
      </c>
      <c r="K3775" s="17" t="str">
        <f t="shared" si="112"/>
        <v>195-Liquor and Cannabis Board</v>
      </c>
      <c r="L3775" s="18" t="str">
        <f t="shared" si="113"/>
        <v>195</v>
      </c>
      <c r="M3775" s="19" t="s">
        <v>47</v>
      </c>
      <c r="N3775" s="19"/>
    </row>
    <row r="3776" spans="1:14" ht="15" x14ac:dyDescent="0.25">
      <c r="A3776" s="54" t="s">
        <v>48</v>
      </c>
      <c r="B3776" s="36">
        <v>0</v>
      </c>
      <c r="C3776" s="37">
        <v>0</v>
      </c>
      <c r="D3776" s="37">
        <v>0</v>
      </c>
      <c r="E3776" s="38">
        <v>3</v>
      </c>
      <c r="F3776" s="37">
        <v>4</v>
      </c>
      <c r="G3776" s="39">
        <v>7</v>
      </c>
      <c r="H3776" s="40">
        <v>7</v>
      </c>
      <c r="J3776" s="17">
        <v>35</v>
      </c>
      <c r="K3776" s="17" t="str">
        <f t="shared" si="112"/>
        <v>195-Liquor and Cannabis Board</v>
      </c>
      <c r="L3776" s="18" t="str">
        <f t="shared" si="113"/>
        <v>195</v>
      </c>
      <c r="M3776" s="56" t="s">
        <v>49</v>
      </c>
      <c r="N3776" s="19"/>
    </row>
    <row r="3777" spans="1:14" ht="15" x14ac:dyDescent="0.25">
      <c r="A3777" s="54" t="s">
        <v>50</v>
      </c>
      <c r="B3777" s="36">
        <v>69.968812186443955</v>
      </c>
      <c r="C3777" s="37">
        <v>0</v>
      </c>
      <c r="D3777" s="37">
        <v>0</v>
      </c>
      <c r="E3777" s="38">
        <v>0</v>
      </c>
      <c r="F3777" s="37">
        <v>0</v>
      </c>
      <c r="G3777" s="39">
        <v>0</v>
      </c>
      <c r="H3777" s="40">
        <v>69.968812186443955</v>
      </c>
      <c r="J3777" s="17">
        <v>36</v>
      </c>
      <c r="K3777" s="17" t="str">
        <f t="shared" si="112"/>
        <v>195-Liquor and Cannabis Board</v>
      </c>
      <c r="L3777" s="18" t="str">
        <f t="shared" si="113"/>
        <v>195</v>
      </c>
      <c r="M3777" s="19" t="s">
        <v>51</v>
      </c>
      <c r="N3777" s="19"/>
    </row>
    <row r="3778" spans="1:14" ht="15" x14ac:dyDescent="0.25">
      <c r="A3778" s="54" t="s">
        <v>52</v>
      </c>
      <c r="B3778" s="36">
        <v>0</v>
      </c>
      <c r="C3778" s="37">
        <v>0</v>
      </c>
      <c r="D3778" s="37">
        <v>0</v>
      </c>
      <c r="E3778" s="38">
        <v>6</v>
      </c>
      <c r="F3778" s="37">
        <v>7</v>
      </c>
      <c r="G3778" s="39">
        <v>13</v>
      </c>
      <c r="H3778" s="40">
        <v>13</v>
      </c>
      <c r="J3778" s="17">
        <v>37</v>
      </c>
      <c r="K3778" s="17" t="str">
        <f t="shared" si="112"/>
        <v>195-Liquor and Cannabis Board</v>
      </c>
      <c r="L3778" s="18" t="str">
        <f t="shared" si="113"/>
        <v>195</v>
      </c>
      <c r="M3778" s="56" t="s">
        <v>53</v>
      </c>
      <c r="N3778" s="19"/>
    </row>
    <row r="3779" spans="1:14" ht="15" x14ac:dyDescent="0.25">
      <c r="A3779" s="54" t="s">
        <v>54</v>
      </c>
      <c r="B3779" s="36">
        <v>136.46553354996442</v>
      </c>
      <c r="C3779" s="37">
        <v>0</v>
      </c>
      <c r="D3779" s="37">
        <v>0</v>
      </c>
      <c r="E3779" s="38">
        <v>0</v>
      </c>
      <c r="F3779" s="37">
        <v>0</v>
      </c>
      <c r="G3779" s="39">
        <v>0</v>
      </c>
      <c r="H3779" s="40">
        <v>136.46553354996442</v>
      </c>
      <c r="J3779" s="17">
        <v>38</v>
      </c>
      <c r="K3779" s="17" t="str">
        <f t="shared" si="112"/>
        <v>195-Liquor and Cannabis Board</v>
      </c>
      <c r="L3779" s="18" t="str">
        <f t="shared" si="113"/>
        <v>195</v>
      </c>
      <c r="M3779" s="19" t="s">
        <v>55</v>
      </c>
      <c r="N3779" s="19"/>
    </row>
    <row r="3780" spans="1:14" ht="15" customHeight="1" x14ac:dyDescent="0.25">
      <c r="A3780" s="54" t="s">
        <v>56</v>
      </c>
      <c r="B3780" s="36">
        <v>0</v>
      </c>
      <c r="C3780" s="37">
        <v>0</v>
      </c>
      <c r="D3780" s="37">
        <v>0</v>
      </c>
      <c r="E3780" s="38">
        <v>0</v>
      </c>
      <c r="F3780" s="37">
        <v>0</v>
      </c>
      <c r="G3780" s="39">
        <v>0</v>
      </c>
      <c r="H3780" s="40">
        <v>0</v>
      </c>
      <c r="J3780" s="17">
        <v>39</v>
      </c>
      <c r="K3780" s="17" t="str">
        <f t="shared" si="112"/>
        <v>195-Liquor and Cannabis Board</v>
      </c>
      <c r="L3780" s="18" t="str">
        <f t="shared" si="113"/>
        <v>195</v>
      </c>
      <c r="M3780" s="19" t="s">
        <v>57</v>
      </c>
      <c r="N3780" s="19"/>
    </row>
    <row r="3781" spans="1:14" ht="15" x14ac:dyDescent="0.25">
      <c r="A3781" s="54" t="s">
        <v>58</v>
      </c>
      <c r="B3781" s="36">
        <v>268.11974660055051</v>
      </c>
      <c r="C3781" s="37">
        <v>0</v>
      </c>
      <c r="D3781" s="37">
        <v>0</v>
      </c>
      <c r="E3781" s="38">
        <v>8</v>
      </c>
      <c r="F3781" s="37">
        <v>14</v>
      </c>
      <c r="G3781" s="39">
        <v>22</v>
      </c>
      <c r="H3781" s="40">
        <v>290.11974660055051</v>
      </c>
      <c r="J3781" s="17">
        <v>40</v>
      </c>
      <c r="K3781" s="17" t="str">
        <f t="shared" si="112"/>
        <v>195-Liquor and Cannabis Board</v>
      </c>
      <c r="L3781" s="18" t="str">
        <f t="shared" si="113"/>
        <v>195</v>
      </c>
      <c r="M3781" s="19" t="s">
        <v>59</v>
      </c>
      <c r="N3781" s="19"/>
    </row>
    <row r="3782" spans="1:14" ht="15" x14ac:dyDescent="0.25">
      <c r="A3782" s="54" t="s">
        <v>60</v>
      </c>
      <c r="B3782" s="36">
        <v>0</v>
      </c>
      <c r="C3782" s="37">
        <v>0</v>
      </c>
      <c r="D3782" s="37">
        <v>0</v>
      </c>
      <c r="E3782" s="38">
        <v>6</v>
      </c>
      <c r="F3782" s="37">
        <v>7</v>
      </c>
      <c r="G3782" s="39">
        <v>13</v>
      </c>
      <c r="H3782" s="40">
        <v>13</v>
      </c>
      <c r="J3782" s="17">
        <v>41</v>
      </c>
      <c r="K3782" s="17" t="str">
        <f t="shared" si="112"/>
        <v>195-Liquor and Cannabis Board</v>
      </c>
      <c r="L3782" s="18" t="str">
        <f t="shared" si="113"/>
        <v>195</v>
      </c>
      <c r="M3782" s="56" t="s">
        <v>61</v>
      </c>
      <c r="N3782" s="19"/>
    </row>
    <row r="3783" spans="1:14" ht="15" x14ac:dyDescent="0.25">
      <c r="A3783" s="54" t="s">
        <v>62</v>
      </c>
      <c r="B3783" s="36">
        <v>0</v>
      </c>
      <c r="C3783" s="37">
        <v>0</v>
      </c>
      <c r="D3783" s="37">
        <v>0</v>
      </c>
      <c r="E3783" s="38">
        <v>24</v>
      </c>
      <c r="F3783" s="37">
        <v>25</v>
      </c>
      <c r="G3783" s="39">
        <v>49</v>
      </c>
      <c r="H3783" s="40">
        <v>49</v>
      </c>
      <c r="J3783" s="17">
        <v>42</v>
      </c>
      <c r="K3783" s="17" t="str">
        <f t="shared" si="112"/>
        <v>195-Liquor and Cannabis Board</v>
      </c>
      <c r="L3783" s="18" t="str">
        <f t="shared" si="113"/>
        <v>195</v>
      </c>
      <c r="M3783" s="56" t="s">
        <v>63</v>
      </c>
      <c r="N3783" s="19"/>
    </row>
    <row r="3784" spans="1:14" ht="15" customHeight="1" x14ac:dyDescent="0.2">
      <c r="A3784" s="43"/>
      <c r="B3784" s="36"/>
      <c r="C3784" s="37"/>
      <c r="D3784" s="37"/>
      <c r="E3784" s="38"/>
      <c r="F3784" s="37"/>
      <c r="G3784" s="39"/>
      <c r="H3784" s="40"/>
      <c r="J3784" s="17">
        <v>43</v>
      </c>
      <c r="K3784" s="17" t="str">
        <f t="shared" si="112"/>
        <v>195-Liquor and Cannabis Board</v>
      </c>
      <c r="L3784" s="18" t="str">
        <f t="shared" si="113"/>
        <v>195</v>
      </c>
      <c r="M3784" s="19"/>
      <c r="N3784" s="19"/>
    </row>
    <row r="3785" spans="1:14" x14ac:dyDescent="0.2">
      <c r="A3785" s="44" t="s">
        <v>64</v>
      </c>
      <c r="B3785" s="45">
        <v>1191.9084612579727</v>
      </c>
      <c r="C3785" s="46">
        <v>23</v>
      </c>
      <c r="D3785" s="46">
        <v>22</v>
      </c>
      <c r="E3785" s="47">
        <v>12</v>
      </c>
      <c r="F3785" s="46">
        <v>24</v>
      </c>
      <c r="G3785" s="48">
        <v>81</v>
      </c>
      <c r="H3785" s="49">
        <v>1272.9084612579727</v>
      </c>
      <c r="J3785" s="17">
        <v>44</v>
      </c>
      <c r="K3785" s="17" t="str">
        <f t="shared" si="112"/>
        <v>195-Liquor and Cannabis Board</v>
      </c>
      <c r="L3785" s="18" t="str">
        <f t="shared" si="113"/>
        <v>195</v>
      </c>
      <c r="M3785" s="19"/>
      <c r="N3785" s="19"/>
    </row>
    <row r="3786" spans="1:14" ht="15" customHeight="1" x14ac:dyDescent="0.2">
      <c r="A3786" s="57"/>
      <c r="B3786" s="39"/>
      <c r="C3786" s="51"/>
      <c r="D3786" s="51"/>
      <c r="E3786" s="52"/>
      <c r="F3786" s="51"/>
      <c r="G3786" s="39"/>
      <c r="H3786" s="53"/>
      <c r="J3786" s="17">
        <v>45</v>
      </c>
      <c r="K3786" s="17" t="str">
        <f t="shared" si="112"/>
        <v>195-Liquor and Cannabis Board</v>
      </c>
      <c r="L3786" s="18" t="str">
        <f t="shared" si="113"/>
        <v>195</v>
      </c>
      <c r="M3786" s="19"/>
      <c r="N3786" s="19"/>
    </row>
    <row r="3787" spans="1:14" ht="15" x14ac:dyDescent="0.25">
      <c r="A3787" s="54" t="s">
        <v>65</v>
      </c>
      <c r="B3787" s="36">
        <v>1.8263386786922036</v>
      </c>
      <c r="C3787" s="37">
        <v>0</v>
      </c>
      <c r="D3787" s="37">
        <v>0</v>
      </c>
      <c r="E3787" s="38">
        <v>0</v>
      </c>
      <c r="F3787" s="37">
        <v>0</v>
      </c>
      <c r="G3787" s="39">
        <v>0</v>
      </c>
      <c r="H3787" s="40">
        <v>1.8263386786922036</v>
      </c>
      <c r="J3787" s="17">
        <v>46</v>
      </c>
      <c r="K3787" s="17" t="str">
        <f t="shared" si="112"/>
        <v>195-Liquor and Cannabis Board</v>
      </c>
      <c r="L3787" s="18" t="str">
        <f t="shared" si="113"/>
        <v>195</v>
      </c>
      <c r="M3787" s="19"/>
      <c r="N3787" s="19"/>
    </row>
    <row r="3788" spans="1:14" ht="15" x14ac:dyDescent="0.25">
      <c r="A3788" s="54" t="s">
        <v>66</v>
      </c>
      <c r="B3788" s="36">
        <v>0</v>
      </c>
      <c r="C3788" s="37">
        <v>0</v>
      </c>
      <c r="D3788" s="37">
        <v>0</v>
      </c>
      <c r="E3788" s="38">
        <v>0</v>
      </c>
      <c r="F3788" s="37">
        <v>0</v>
      </c>
      <c r="G3788" s="39">
        <v>0</v>
      </c>
      <c r="H3788" s="40">
        <v>0</v>
      </c>
      <c r="J3788" s="17">
        <v>47</v>
      </c>
      <c r="K3788" s="17" t="str">
        <f t="shared" si="112"/>
        <v>195-Liquor and Cannabis Board</v>
      </c>
      <c r="L3788" s="18" t="str">
        <f t="shared" si="113"/>
        <v>195</v>
      </c>
      <c r="M3788" s="19"/>
      <c r="N3788" s="19"/>
    </row>
    <row r="3789" spans="1:14" ht="15" x14ac:dyDescent="0.25">
      <c r="A3789" s="54" t="s">
        <v>67</v>
      </c>
      <c r="B3789" s="36">
        <v>0</v>
      </c>
      <c r="C3789" s="37">
        <v>0</v>
      </c>
      <c r="D3789" s="37">
        <v>0</v>
      </c>
      <c r="E3789" s="38">
        <v>0</v>
      </c>
      <c r="F3789" s="37">
        <v>0</v>
      </c>
      <c r="G3789" s="39">
        <v>0</v>
      </c>
      <c r="H3789" s="40">
        <v>0</v>
      </c>
      <c r="J3789" s="17">
        <v>48</v>
      </c>
      <c r="K3789" s="17" t="str">
        <f t="shared" si="112"/>
        <v>195-Liquor and Cannabis Board</v>
      </c>
      <c r="L3789" s="18" t="str">
        <f t="shared" si="113"/>
        <v>195</v>
      </c>
      <c r="M3789" s="19"/>
      <c r="N3789" s="19"/>
    </row>
    <row r="3790" spans="1:14" ht="15" customHeight="1" x14ac:dyDescent="0.25">
      <c r="A3790" s="54" t="s">
        <v>68</v>
      </c>
      <c r="B3790" s="36">
        <v>4.4395235186316429</v>
      </c>
      <c r="C3790" s="37">
        <v>0</v>
      </c>
      <c r="D3790" s="37">
        <v>0</v>
      </c>
      <c r="E3790" s="38">
        <v>0</v>
      </c>
      <c r="F3790" s="37">
        <v>0</v>
      </c>
      <c r="G3790" s="39">
        <v>0</v>
      </c>
      <c r="H3790" s="40">
        <v>4.4395235186316429</v>
      </c>
      <c r="J3790" s="17">
        <v>49</v>
      </c>
      <c r="K3790" s="17" t="str">
        <f t="shared" si="112"/>
        <v>195-Liquor and Cannabis Board</v>
      </c>
      <c r="L3790" s="18" t="str">
        <f t="shared" si="113"/>
        <v>195</v>
      </c>
      <c r="M3790" s="19"/>
      <c r="N3790" s="19"/>
    </row>
    <row r="3791" spans="1:14" ht="15" x14ac:dyDescent="0.25">
      <c r="A3791" s="54" t="s">
        <v>69</v>
      </c>
      <c r="B3791" s="36">
        <v>0</v>
      </c>
      <c r="C3791" s="37">
        <v>0</v>
      </c>
      <c r="D3791" s="37">
        <v>0</v>
      </c>
      <c r="E3791" s="38">
        <v>0</v>
      </c>
      <c r="F3791" s="37">
        <v>0</v>
      </c>
      <c r="G3791" s="39">
        <v>0</v>
      </c>
      <c r="H3791" s="40">
        <v>0</v>
      </c>
      <c r="J3791" s="17">
        <v>50</v>
      </c>
      <c r="K3791" s="17" t="str">
        <f t="shared" si="112"/>
        <v>195-Liquor and Cannabis Board</v>
      </c>
      <c r="L3791" s="18" t="str">
        <f t="shared" si="113"/>
        <v>195</v>
      </c>
      <c r="M3791" s="19"/>
      <c r="N3791" s="19"/>
    </row>
    <row r="3792" spans="1:14" ht="15" x14ac:dyDescent="0.25">
      <c r="A3792" s="54" t="s">
        <v>70</v>
      </c>
      <c r="B3792" s="36">
        <v>29.660639188415175</v>
      </c>
      <c r="C3792" s="37">
        <v>0</v>
      </c>
      <c r="D3792" s="37">
        <v>0</v>
      </c>
      <c r="E3792" s="38">
        <v>0</v>
      </c>
      <c r="F3792" s="37">
        <v>0</v>
      </c>
      <c r="G3792" s="39">
        <v>0</v>
      </c>
      <c r="H3792" s="40">
        <v>29.660639188415175</v>
      </c>
      <c r="J3792" s="17">
        <v>51</v>
      </c>
      <c r="K3792" s="17" t="str">
        <f t="shared" si="112"/>
        <v>195-Liquor and Cannabis Board</v>
      </c>
      <c r="L3792" s="18" t="str">
        <f t="shared" si="113"/>
        <v>195</v>
      </c>
      <c r="M3792" s="19"/>
      <c r="N3792" s="19"/>
    </row>
    <row r="3793" spans="1:14" ht="15" x14ac:dyDescent="0.25">
      <c r="A3793" s="54" t="s">
        <v>71</v>
      </c>
      <c r="B3793" s="36">
        <v>1.4375E-15</v>
      </c>
      <c r="C3793" s="37">
        <v>0</v>
      </c>
      <c r="D3793" s="37">
        <v>0</v>
      </c>
      <c r="E3793" s="38">
        <v>0</v>
      </c>
      <c r="F3793" s="37">
        <v>0</v>
      </c>
      <c r="G3793" s="39">
        <v>0</v>
      </c>
      <c r="H3793" s="40">
        <v>1.4375E-15</v>
      </c>
      <c r="J3793" s="17">
        <v>52</v>
      </c>
      <c r="K3793" s="17" t="str">
        <f t="shared" si="112"/>
        <v>195-Liquor and Cannabis Board</v>
      </c>
      <c r="L3793" s="18" t="str">
        <f t="shared" si="113"/>
        <v>195</v>
      </c>
      <c r="M3793" s="19"/>
      <c r="N3793" s="19"/>
    </row>
    <row r="3794" spans="1:14" ht="15" x14ac:dyDescent="0.25">
      <c r="A3794" s="54" t="s">
        <v>72</v>
      </c>
      <c r="B3794" s="36">
        <v>4.9792302993280391</v>
      </c>
      <c r="C3794" s="37">
        <v>0</v>
      </c>
      <c r="D3794" s="37">
        <v>0</v>
      </c>
      <c r="E3794" s="38">
        <v>0</v>
      </c>
      <c r="F3794" s="37">
        <v>0</v>
      </c>
      <c r="G3794" s="39">
        <v>0</v>
      </c>
      <c r="H3794" s="40">
        <v>4.9792302993280391</v>
      </c>
      <c r="J3794" s="17">
        <v>53</v>
      </c>
      <c r="K3794" s="17" t="str">
        <f t="shared" si="112"/>
        <v>195-Liquor and Cannabis Board</v>
      </c>
      <c r="L3794" s="18" t="str">
        <f t="shared" si="113"/>
        <v>195</v>
      </c>
      <c r="M3794" s="19"/>
      <c r="N3794" s="19"/>
    </row>
    <row r="3795" spans="1:14" ht="15" x14ac:dyDescent="0.25">
      <c r="A3795" s="54" t="s">
        <v>73</v>
      </c>
      <c r="B3795" s="36">
        <v>42.361508436605611</v>
      </c>
      <c r="C3795" s="37">
        <v>0</v>
      </c>
      <c r="D3795" s="37">
        <v>0</v>
      </c>
      <c r="E3795" s="38">
        <v>0</v>
      </c>
      <c r="F3795" s="37">
        <v>0</v>
      </c>
      <c r="G3795" s="39">
        <v>0</v>
      </c>
      <c r="H3795" s="40">
        <v>42.361508436605611</v>
      </c>
      <c r="J3795" s="17">
        <v>54</v>
      </c>
      <c r="K3795" s="17" t="str">
        <f t="shared" si="112"/>
        <v>195-Liquor and Cannabis Board</v>
      </c>
      <c r="L3795" s="18" t="str">
        <f t="shared" si="113"/>
        <v>195</v>
      </c>
      <c r="M3795" s="19"/>
      <c r="N3795" s="19"/>
    </row>
    <row r="3796" spans="1:14" ht="15" x14ac:dyDescent="0.25">
      <c r="A3796" s="54" t="s">
        <v>74</v>
      </c>
      <c r="B3796" s="36">
        <v>89.243127672571774</v>
      </c>
      <c r="C3796" s="37">
        <v>0</v>
      </c>
      <c r="D3796" s="37">
        <v>-3</v>
      </c>
      <c r="E3796" s="38">
        <v>2</v>
      </c>
      <c r="F3796" s="37">
        <v>2</v>
      </c>
      <c r="G3796" s="39">
        <v>1</v>
      </c>
      <c r="H3796" s="40">
        <v>90.243127672571774</v>
      </c>
      <c r="J3796" s="17">
        <v>55</v>
      </c>
      <c r="K3796" s="17" t="str">
        <f t="shared" si="112"/>
        <v>195-Liquor and Cannabis Board</v>
      </c>
      <c r="L3796" s="18" t="str">
        <f t="shared" si="113"/>
        <v>195</v>
      </c>
      <c r="M3796" s="19"/>
      <c r="N3796" s="19"/>
    </row>
    <row r="3797" spans="1:14" ht="15" x14ac:dyDescent="0.25">
      <c r="A3797" s="54" t="s">
        <v>75</v>
      </c>
      <c r="B3797" s="36">
        <v>61.814352472446529</v>
      </c>
      <c r="C3797" s="37">
        <v>0</v>
      </c>
      <c r="D3797" s="37">
        <v>0</v>
      </c>
      <c r="E3797" s="38">
        <v>8</v>
      </c>
      <c r="F3797" s="37">
        <v>8</v>
      </c>
      <c r="G3797" s="39">
        <v>16</v>
      </c>
      <c r="H3797" s="40">
        <v>77.814352472446529</v>
      </c>
      <c r="J3797" s="17">
        <v>56</v>
      </c>
      <c r="K3797" s="17" t="str">
        <f t="shared" si="112"/>
        <v>195-Liquor and Cannabis Board</v>
      </c>
      <c r="L3797" s="18" t="str">
        <f t="shared" si="113"/>
        <v>195</v>
      </c>
      <c r="M3797" s="19"/>
      <c r="N3797" s="19"/>
    </row>
    <row r="3798" spans="1:14" ht="15" x14ac:dyDescent="0.25">
      <c r="A3798" s="54" t="s">
        <v>76</v>
      </c>
      <c r="B3798" s="36">
        <v>28.822949439386338</v>
      </c>
      <c r="C3798" s="37">
        <v>0</v>
      </c>
      <c r="D3798" s="37">
        <v>0</v>
      </c>
      <c r="E3798" s="38">
        <v>0</v>
      </c>
      <c r="F3798" s="37">
        <v>0</v>
      </c>
      <c r="G3798" s="39">
        <v>0</v>
      </c>
      <c r="H3798" s="40">
        <v>28.822949439386338</v>
      </c>
      <c r="J3798" s="17">
        <v>57</v>
      </c>
      <c r="K3798" s="17" t="str">
        <f t="shared" si="112"/>
        <v>195-Liquor and Cannabis Board</v>
      </c>
      <c r="L3798" s="18" t="str">
        <f t="shared" si="113"/>
        <v>195</v>
      </c>
      <c r="M3798" s="19"/>
      <c r="N3798" s="19"/>
    </row>
    <row r="3799" spans="1:14" ht="15" x14ac:dyDescent="0.25">
      <c r="A3799" s="54" t="s">
        <v>77</v>
      </c>
      <c r="B3799" s="36">
        <v>57.584295199474944</v>
      </c>
      <c r="C3799" s="37">
        <v>0</v>
      </c>
      <c r="D3799" s="37">
        <v>0</v>
      </c>
      <c r="E3799" s="38">
        <v>0</v>
      </c>
      <c r="F3799" s="37">
        <v>0</v>
      </c>
      <c r="G3799" s="39">
        <v>0</v>
      </c>
      <c r="H3799" s="40">
        <v>57.584295199474944</v>
      </c>
      <c r="J3799" s="17">
        <v>58</v>
      </c>
      <c r="K3799" s="17" t="str">
        <f t="shared" si="112"/>
        <v>195-Liquor and Cannabis Board</v>
      </c>
      <c r="L3799" s="18" t="str">
        <f t="shared" si="113"/>
        <v>195</v>
      </c>
      <c r="M3799" s="19"/>
      <c r="N3799" s="19"/>
    </row>
    <row r="3800" spans="1:14" ht="15" x14ac:dyDescent="0.25">
      <c r="A3800" s="54" t="s">
        <v>78</v>
      </c>
      <c r="B3800" s="36">
        <v>0</v>
      </c>
      <c r="C3800" s="37">
        <v>0</v>
      </c>
      <c r="D3800" s="37">
        <v>0</v>
      </c>
      <c r="E3800" s="38">
        <v>0</v>
      </c>
      <c r="F3800" s="37">
        <v>0</v>
      </c>
      <c r="G3800" s="39">
        <v>0</v>
      </c>
      <c r="H3800" s="40">
        <v>0</v>
      </c>
      <c r="J3800" s="17">
        <v>59</v>
      </c>
      <c r="K3800" s="17" t="str">
        <f t="shared" si="112"/>
        <v>195-Liquor and Cannabis Board</v>
      </c>
      <c r="L3800" s="18" t="str">
        <f t="shared" si="113"/>
        <v>195</v>
      </c>
      <c r="M3800" s="19"/>
      <c r="N3800" s="19"/>
    </row>
    <row r="3801" spans="1:14" ht="15" x14ac:dyDescent="0.25">
      <c r="A3801" s="54" t="s">
        <v>79</v>
      </c>
      <c r="B3801" s="36">
        <v>0</v>
      </c>
      <c r="C3801" s="37">
        <v>0</v>
      </c>
      <c r="D3801" s="37">
        <v>0</v>
      </c>
      <c r="E3801" s="38">
        <v>0</v>
      </c>
      <c r="F3801" s="37">
        <v>0</v>
      </c>
      <c r="G3801" s="39">
        <v>0</v>
      </c>
      <c r="H3801" s="40">
        <v>0</v>
      </c>
      <c r="J3801" s="17">
        <v>60</v>
      </c>
      <c r="K3801" s="17" t="str">
        <f t="shared" si="112"/>
        <v>195-Liquor and Cannabis Board</v>
      </c>
      <c r="L3801" s="18" t="str">
        <f t="shared" si="113"/>
        <v>195</v>
      </c>
      <c r="M3801" s="19"/>
      <c r="N3801" s="19"/>
    </row>
    <row r="3802" spans="1:14" ht="15" x14ac:dyDescent="0.25">
      <c r="A3802" s="54"/>
      <c r="B3802" s="36"/>
      <c r="C3802" s="37"/>
      <c r="D3802" s="37"/>
      <c r="E3802" s="38"/>
      <c r="F3802" s="37"/>
      <c r="G3802" s="39"/>
      <c r="H3802" s="40"/>
      <c r="J3802" s="17">
        <v>61</v>
      </c>
      <c r="K3802" s="17" t="str">
        <f t="shared" si="112"/>
        <v>195-Liquor and Cannabis Board</v>
      </c>
      <c r="L3802" s="18" t="str">
        <f t="shared" si="113"/>
        <v>195</v>
      </c>
      <c r="M3802" s="19"/>
      <c r="N3802" s="19"/>
    </row>
    <row r="3803" spans="1:14" x14ac:dyDescent="0.2">
      <c r="A3803" s="44" t="s">
        <v>80</v>
      </c>
      <c r="B3803" s="45">
        <v>320.73196490555222</v>
      </c>
      <c r="C3803" s="46">
        <v>0</v>
      </c>
      <c r="D3803" s="46">
        <v>-3</v>
      </c>
      <c r="E3803" s="47">
        <v>10</v>
      </c>
      <c r="F3803" s="46">
        <v>10</v>
      </c>
      <c r="G3803" s="48">
        <v>17</v>
      </c>
      <c r="H3803" s="49">
        <v>337.73196490555222</v>
      </c>
      <c r="J3803" s="17">
        <v>62</v>
      </c>
      <c r="K3803" s="17" t="str">
        <f t="shared" si="112"/>
        <v>195-Liquor and Cannabis Board</v>
      </c>
      <c r="L3803" s="18" t="str">
        <f t="shared" si="113"/>
        <v>195</v>
      </c>
      <c r="M3803" s="19"/>
      <c r="N3803" s="19"/>
    </row>
    <row r="3804" spans="1:14" ht="15" x14ac:dyDescent="0.25">
      <c r="A3804" s="54"/>
      <c r="B3804" s="36"/>
      <c r="C3804" s="37"/>
      <c r="D3804" s="37"/>
      <c r="E3804" s="38"/>
      <c r="F3804" s="37"/>
      <c r="G3804" s="39"/>
      <c r="H3804" s="40"/>
      <c r="J3804" s="17">
        <v>63</v>
      </c>
      <c r="K3804" s="17" t="str">
        <f t="shared" si="112"/>
        <v>195-Liquor and Cannabis Board</v>
      </c>
      <c r="L3804" s="18" t="str">
        <f t="shared" si="113"/>
        <v>195</v>
      </c>
      <c r="M3804" s="19"/>
      <c r="N3804" s="19"/>
    </row>
    <row r="3805" spans="1:14" ht="15" x14ac:dyDescent="0.25">
      <c r="A3805" s="54" t="s">
        <v>81</v>
      </c>
      <c r="B3805" s="36">
        <v>90.358712413535272</v>
      </c>
      <c r="C3805" s="37">
        <v>0</v>
      </c>
      <c r="D3805" s="37">
        <v>0</v>
      </c>
      <c r="E3805" s="38">
        <v>1</v>
      </c>
      <c r="F3805" s="37">
        <v>2</v>
      </c>
      <c r="G3805" s="39">
        <v>3</v>
      </c>
      <c r="H3805" s="40">
        <v>93.358712413535272</v>
      </c>
      <c r="J3805" s="17">
        <v>64</v>
      </c>
      <c r="K3805" s="17" t="str">
        <f t="shared" si="112"/>
        <v>195-Liquor and Cannabis Board</v>
      </c>
      <c r="L3805" s="18" t="str">
        <f t="shared" si="113"/>
        <v>195</v>
      </c>
      <c r="M3805" s="19"/>
      <c r="N3805" s="19"/>
    </row>
    <row r="3806" spans="1:14" ht="15" customHeight="1" x14ac:dyDescent="0.2">
      <c r="A3806" s="44" t="s">
        <v>82</v>
      </c>
      <c r="B3806" s="45">
        <v>90.358712413535272</v>
      </c>
      <c r="C3806" s="46">
        <v>0</v>
      </c>
      <c r="D3806" s="46">
        <v>0</v>
      </c>
      <c r="E3806" s="47">
        <v>1</v>
      </c>
      <c r="F3806" s="46">
        <v>2</v>
      </c>
      <c r="G3806" s="48">
        <v>3</v>
      </c>
      <c r="H3806" s="49">
        <v>93.358712413535272</v>
      </c>
      <c r="J3806" s="17">
        <v>65</v>
      </c>
      <c r="K3806" s="17" t="str">
        <f t="shared" si="112"/>
        <v>195-Liquor and Cannabis Board</v>
      </c>
      <c r="L3806" s="18" t="str">
        <f t="shared" si="113"/>
        <v>195</v>
      </c>
      <c r="M3806" s="19"/>
      <c r="N3806" s="19"/>
    </row>
    <row r="3807" spans="1:14" ht="15" x14ac:dyDescent="0.25">
      <c r="A3807" s="54"/>
      <c r="B3807" s="54"/>
      <c r="C3807" s="54"/>
      <c r="D3807" s="54"/>
      <c r="E3807" s="54"/>
      <c r="F3807" s="54"/>
      <c r="G3807" s="54"/>
      <c r="H3807" s="54"/>
      <c r="J3807" s="17">
        <v>66</v>
      </c>
      <c r="K3807" s="17" t="str">
        <f t="shared" si="112"/>
        <v>195-Liquor and Cannabis Board</v>
      </c>
      <c r="L3807" s="18" t="str">
        <f t="shared" si="113"/>
        <v>195</v>
      </c>
      <c r="M3807" s="19"/>
      <c r="N3807" s="19"/>
    </row>
    <row r="3808" spans="1:14" x14ac:dyDescent="0.2">
      <c r="A3808" s="58"/>
      <c r="B3808" s="39"/>
      <c r="C3808" s="51"/>
      <c r="D3808" s="51"/>
      <c r="E3808" s="52"/>
      <c r="F3808" s="51"/>
      <c r="G3808" s="39"/>
      <c r="H3808" s="53"/>
      <c r="J3808" s="17">
        <v>67</v>
      </c>
      <c r="K3808" s="17" t="str">
        <f t="shared" si="112"/>
        <v>195-Liquor and Cannabis Board</v>
      </c>
      <c r="L3808" s="18" t="str">
        <f t="shared" si="113"/>
        <v>195</v>
      </c>
      <c r="M3808" s="19"/>
      <c r="N3808" s="19"/>
    </row>
    <row r="3809" spans="1:14" x14ac:dyDescent="0.2">
      <c r="A3809" s="59" t="s">
        <v>83</v>
      </c>
      <c r="B3809" s="60">
        <v>11620.561751790017</v>
      </c>
      <c r="C3809" s="61">
        <v>39</v>
      </c>
      <c r="D3809" s="61">
        <v>32</v>
      </c>
      <c r="E3809" s="62">
        <v>-41</v>
      </c>
      <c r="F3809" s="61">
        <v>567</v>
      </c>
      <c r="G3809" s="60">
        <v>597</v>
      </c>
      <c r="H3809" s="63">
        <v>12217.561751790017</v>
      </c>
      <c r="J3809" s="17">
        <v>68</v>
      </c>
      <c r="K3809" s="17" t="str">
        <f t="shared" si="112"/>
        <v>195-Liquor and Cannabis Board</v>
      </c>
      <c r="L3809" s="18" t="str">
        <f t="shared" si="113"/>
        <v>195</v>
      </c>
      <c r="M3809" s="19"/>
      <c r="N3809" s="19"/>
    </row>
    <row r="3810" spans="1:14" ht="15" customHeight="1" x14ac:dyDescent="0.2">
      <c r="A3810" s="64"/>
      <c r="B3810" s="65"/>
      <c r="C3810" s="65"/>
      <c r="D3810" s="65"/>
      <c r="E3810" s="65"/>
      <c r="F3810" s="65"/>
      <c r="G3810" s="65"/>
      <c r="H3810" s="65"/>
      <c r="J3810" s="17">
        <v>1</v>
      </c>
      <c r="K3810" s="17" t="str">
        <f>IF(J3810=7,A3306,IF(J3810&gt;7,K3800,""))</f>
        <v/>
      </c>
      <c r="L3810" s="18" t="str">
        <f t="shared" si="113"/>
        <v/>
      </c>
      <c r="M3810" s="19"/>
      <c r="N3810" s="19"/>
    </row>
    <row r="3811" spans="1:14" x14ac:dyDescent="0.2">
      <c r="A3811" s="64"/>
      <c r="B3811" s="65"/>
      <c r="C3811" s="65"/>
      <c r="D3811" s="65"/>
      <c r="E3811" s="65"/>
      <c r="F3811" s="65"/>
      <c r="G3811" s="65"/>
      <c r="H3811" s="65"/>
      <c r="J3811" s="17">
        <v>2</v>
      </c>
      <c r="K3811" s="17" t="str">
        <f>IF(J3811=7,A3307,IF(J3811&gt;7,K3810,""))</f>
        <v/>
      </c>
      <c r="L3811" s="18" t="str">
        <f t="shared" si="113"/>
        <v/>
      </c>
      <c r="M3811" s="19"/>
      <c r="N3811" s="19"/>
    </row>
    <row r="3812" spans="1:14" ht="15" x14ac:dyDescent="0.25">
      <c r="A3812"/>
      <c r="B3812"/>
      <c r="C3812"/>
      <c r="D3812"/>
      <c r="E3812"/>
      <c r="F3812"/>
      <c r="G3812"/>
      <c r="H3812"/>
      <c r="J3812" s="17">
        <v>3</v>
      </c>
      <c r="K3812" s="17" t="str">
        <f>IF(J3812=7,A3308,IF(J3812&gt;7,K3811,""))</f>
        <v/>
      </c>
      <c r="L3812" s="18" t="str">
        <f t="shared" si="113"/>
        <v/>
      </c>
      <c r="M3812" s="19"/>
      <c r="N3812" s="19"/>
    </row>
    <row r="3813" spans="1:14" ht="15" x14ac:dyDescent="0.25">
      <c r="A3813"/>
      <c r="B3813"/>
      <c r="C3813"/>
      <c r="D3813"/>
      <c r="E3813"/>
      <c r="F3813"/>
      <c r="G3813"/>
      <c r="H3813"/>
      <c r="J3813" s="17">
        <v>4</v>
      </c>
      <c r="K3813" s="17" t="str">
        <f>IF(J3813=7,A3309,IF(J3813&gt;7,K3812,""))</f>
        <v/>
      </c>
      <c r="L3813" s="18" t="str">
        <f t="shared" si="113"/>
        <v/>
      </c>
      <c r="M3813" s="19"/>
      <c r="N3813" s="19"/>
    </row>
    <row r="3814" spans="1:14" ht="15.75" x14ac:dyDescent="0.25">
      <c r="A3814" s="21" t="s">
        <v>7</v>
      </c>
      <c r="B3814" s="22"/>
      <c r="C3814" s="22"/>
      <c r="D3814" s="22"/>
      <c r="E3814" s="22"/>
      <c r="F3814" s="22"/>
      <c r="G3814" s="22"/>
      <c r="H3814" s="22"/>
      <c r="J3814" s="17">
        <v>5</v>
      </c>
      <c r="K3814" s="17" t="str">
        <f>IF(J3814=7,A3310,IF(J3814&gt;7,K3813,""))</f>
        <v/>
      </c>
      <c r="L3814" s="18" t="str">
        <f t="shared" si="113"/>
        <v/>
      </c>
      <c r="M3814" s="19"/>
      <c r="N3814" s="19"/>
    </row>
    <row r="3815" spans="1:14" ht="15" x14ac:dyDescent="0.25">
      <c r="A3815" s="23" t="s">
        <v>8</v>
      </c>
      <c r="B3815" s="24"/>
      <c r="C3815" s="24"/>
      <c r="D3815" s="24"/>
      <c r="E3815" s="24"/>
      <c r="F3815" s="24"/>
      <c r="G3815" s="24"/>
      <c r="H3815" s="24"/>
      <c r="J3815" s="17">
        <v>6</v>
      </c>
      <c r="K3815" s="17" t="str">
        <f>IF(J3815=7,A3311,IF(J3815&gt;7,K3814,""))</f>
        <v/>
      </c>
      <c r="L3815" s="18" t="str">
        <f t="shared" si="113"/>
        <v/>
      </c>
      <c r="M3815" s="19"/>
      <c r="N3815" s="19"/>
    </row>
    <row r="3816" spans="1:14" ht="15" x14ac:dyDescent="0.25">
      <c r="A3816" s="25" t="s">
        <v>139</v>
      </c>
      <c r="B3816" s="22"/>
      <c r="C3816" s="22"/>
      <c r="D3816" s="22"/>
      <c r="E3816" s="22"/>
      <c r="F3816" s="22"/>
      <c r="G3816" s="22"/>
      <c r="H3816" s="22"/>
      <c r="J3816" s="17">
        <v>7</v>
      </c>
      <c r="K3816" s="17" t="str">
        <f>IF(J3816=7,A3816,IF(J3816&gt;7,K3815,""))</f>
        <v>205-Board of Pilotage Commissioners</v>
      </c>
      <c r="L3816" s="18" t="str">
        <f t="shared" si="113"/>
        <v>205</v>
      </c>
      <c r="M3816" s="19"/>
      <c r="N3816" s="19"/>
    </row>
    <row r="3817" spans="1:14" ht="15" x14ac:dyDescent="0.25">
      <c r="A3817" s="25"/>
      <c r="B3817" s="22"/>
      <c r="C3817" s="22"/>
      <c r="D3817" s="22"/>
      <c r="E3817" s="22"/>
      <c r="F3817" s="22"/>
      <c r="G3817" s="22"/>
      <c r="H3817" s="22"/>
      <c r="J3817" s="17">
        <v>8</v>
      </c>
      <c r="K3817" s="17" t="str">
        <f t="shared" ref="K3817:K3877" si="114">IF(J3817=7,A3313,IF(J3817&gt;7,K3816,""))</f>
        <v>205-Board of Pilotage Commissioners</v>
      </c>
      <c r="L3817" s="18" t="str">
        <f t="shared" si="113"/>
        <v>205</v>
      </c>
      <c r="M3817" s="19"/>
      <c r="N3817" s="19"/>
    </row>
    <row r="3818" spans="1:14" ht="15" customHeight="1" x14ac:dyDescent="0.25">
      <c r="A3818" s="26"/>
      <c r="B3818" s="27"/>
      <c r="C3818" s="94" t="s">
        <v>10</v>
      </c>
      <c r="D3818" s="95"/>
      <c r="E3818" s="94" t="s">
        <v>11</v>
      </c>
      <c r="F3818" s="95"/>
      <c r="G3818" s="28"/>
      <c r="H3818" s="28"/>
      <c r="J3818" s="17">
        <v>9</v>
      </c>
      <c r="K3818" s="17" t="str">
        <f t="shared" si="114"/>
        <v>205-Board of Pilotage Commissioners</v>
      </c>
      <c r="L3818" s="18" t="str">
        <f t="shared" si="113"/>
        <v>205</v>
      </c>
      <c r="M3818" s="19"/>
      <c r="N3818" s="19"/>
    </row>
    <row r="3819" spans="1:14" ht="24" x14ac:dyDescent="0.2">
      <c r="A3819" s="29" t="s">
        <v>12</v>
      </c>
      <c r="B3819" s="30" t="s">
        <v>13</v>
      </c>
      <c r="C3819" s="31" t="s">
        <v>14</v>
      </c>
      <c r="D3819" s="32" t="s">
        <v>15</v>
      </c>
      <c r="E3819" s="31" t="s">
        <v>14</v>
      </c>
      <c r="F3819" s="32" t="s">
        <v>15</v>
      </c>
      <c r="G3819" s="33" t="s">
        <v>16</v>
      </c>
      <c r="H3819" s="33" t="s">
        <v>17</v>
      </c>
      <c r="J3819" s="17">
        <v>10</v>
      </c>
      <c r="K3819" s="17" t="str">
        <f t="shared" si="114"/>
        <v>205-Board of Pilotage Commissioners</v>
      </c>
      <c r="L3819" s="18" t="str">
        <f t="shared" si="113"/>
        <v>205</v>
      </c>
      <c r="M3819" s="19"/>
      <c r="N3819" s="19"/>
    </row>
    <row r="3820" spans="1:14" ht="15" x14ac:dyDescent="0.25">
      <c r="A3820" s="35" t="s">
        <v>20</v>
      </c>
      <c r="B3820" s="36">
        <v>0.11234342621727839</v>
      </c>
      <c r="C3820" s="37">
        <v>0</v>
      </c>
      <c r="D3820" s="37">
        <v>0</v>
      </c>
      <c r="E3820" s="38">
        <v>0</v>
      </c>
      <c r="F3820" s="37">
        <v>0</v>
      </c>
      <c r="G3820" s="39">
        <v>0</v>
      </c>
      <c r="H3820" s="40">
        <v>0.11234342621727839</v>
      </c>
      <c r="J3820" s="17">
        <v>11</v>
      </c>
      <c r="K3820" s="17" t="str">
        <f t="shared" si="114"/>
        <v>205-Board of Pilotage Commissioners</v>
      </c>
      <c r="L3820" s="18" t="str">
        <f t="shared" si="113"/>
        <v>205</v>
      </c>
      <c r="M3820" s="19" t="s">
        <v>21</v>
      </c>
      <c r="N3820" s="19"/>
    </row>
    <row r="3821" spans="1:14" ht="15" x14ac:dyDescent="0.25">
      <c r="A3821" s="42" t="s">
        <v>22</v>
      </c>
      <c r="B3821" s="36">
        <v>0.31743449150169623</v>
      </c>
      <c r="C3821" s="37">
        <v>0</v>
      </c>
      <c r="D3821" s="37">
        <v>0</v>
      </c>
      <c r="E3821" s="38">
        <v>0</v>
      </c>
      <c r="F3821" s="37">
        <v>0</v>
      </c>
      <c r="G3821" s="39">
        <v>0</v>
      </c>
      <c r="H3821" s="40">
        <v>0.31743449150169623</v>
      </c>
      <c r="J3821" s="17">
        <v>12</v>
      </c>
      <c r="K3821" s="17" t="str">
        <f t="shared" si="114"/>
        <v>205-Board of Pilotage Commissioners</v>
      </c>
      <c r="L3821" s="18" t="str">
        <f t="shared" si="113"/>
        <v>205</v>
      </c>
      <c r="M3821" s="19"/>
      <c r="N3821" s="19"/>
    </row>
    <row r="3822" spans="1:14" ht="15" x14ac:dyDescent="0.25">
      <c r="A3822" s="42" t="s">
        <v>23</v>
      </c>
      <c r="B3822" s="36">
        <v>28.471653496524272</v>
      </c>
      <c r="C3822" s="37">
        <v>-2</v>
      </c>
      <c r="D3822" s="37">
        <v>1</v>
      </c>
      <c r="E3822" s="38">
        <v>0</v>
      </c>
      <c r="F3822" s="37">
        <v>0</v>
      </c>
      <c r="G3822" s="39">
        <v>-1</v>
      </c>
      <c r="H3822" s="40">
        <v>27.471653496524272</v>
      </c>
      <c r="J3822" s="17">
        <v>13</v>
      </c>
      <c r="K3822" s="17" t="str">
        <f t="shared" si="114"/>
        <v>205-Board of Pilotage Commissioners</v>
      </c>
      <c r="L3822" s="18" t="str">
        <f t="shared" si="113"/>
        <v>205</v>
      </c>
      <c r="M3822" s="19"/>
      <c r="N3822" s="19"/>
    </row>
    <row r="3823" spans="1:14" ht="15" x14ac:dyDescent="0.25">
      <c r="A3823" s="42" t="s">
        <v>24</v>
      </c>
      <c r="B3823" s="36">
        <v>58.244123449999996</v>
      </c>
      <c r="C3823" s="37">
        <v>0</v>
      </c>
      <c r="D3823" s="37">
        <v>0</v>
      </c>
      <c r="E3823" s="38">
        <v>0</v>
      </c>
      <c r="F3823" s="37">
        <v>0</v>
      </c>
      <c r="G3823" s="39">
        <v>0</v>
      </c>
      <c r="H3823" s="40">
        <v>58.244123449999996</v>
      </c>
      <c r="J3823" s="17">
        <v>14</v>
      </c>
      <c r="K3823" s="17" t="str">
        <f t="shared" si="114"/>
        <v>205-Board of Pilotage Commissioners</v>
      </c>
      <c r="L3823" s="18" t="str">
        <f t="shared" si="113"/>
        <v>205</v>
      </c>
      <c r="M3823" s="19"/>
      <c r="N3823" s="19"/>
    </row>
    <row r="3824" spans="1:14" ht="15" x14ac:dyDescent="0.25">
      <c r="A3824" s="42" t="s">
        <v>25</v>
      </c>
      <c r="B3824" s="36">
        <v>0</v>
      </c>
      <c r="C3824" s="37">
        <v>0</v>
      </c>
      <c r="D3824" s="37">
        <v>0</v>
      </c>
      <c r="E3824" s="38">
        <v>0</v>
      </c>
      <c r="F3824" s="37">
        <v>0</v>
      </c>
      <c r="G3824" s="39">
        <v>0</v>
      </c>
      <c r="H3824" s="40">
        <v>0</v>
      </c>
      <c r="J3824" s="17">
        <v>15</v>
      </c>
      <c r="K3824" s="17" t="str">
        <f t="shared" si="114"/>
        <v>205-Board of Pilotage Commissioners</v>
      </c>
      <c r="L3824" s="18" t="str">
        <f t="shared" si="113"/>
        <v>205</v>
      </c>
      <c r="M3824" s="19"/>
      <c r="N3824" s="19"/>
    </row>
    <row r="3825" spans="1:14" ht="15" x14ac:dyDescent="0.25">
      <c r="A3825" s="42" t="s">
        <v>26</v>
      </c>
      <c r="B3825" s="36">
        <v>2.6699991497618019</v>
      </c>
      <c r="C3825" s="37">
        <v>0</v>
      </c>
      <c r="D3825" s="37">
        <v>0</v>
      </c>
      <c r="E3825" s="38">
        <v>0</v>
      </c>
      <c r="F3825" s="37">
        <v>0</v>
      </c>
      <c r="G3825" s="39">
        <v>0</v>
      </c>
      <c r="H3825" s="40">
        <v>2.6699991497618019</v>
      </c>
      <c r="J3825" s="17">
        <v>16</v>
      </c>
      <c r="K3825" s="17" t="str">
        <f t="shared" si="114"/>
        <v>205-Board of Pilotage Commissioners</v>
      </c>
      <c r="L3825" s="18" t="str">
        <f t="shared" si="113"/>
        <v>205</v>
      </c>
      <c r="M3825" s="19"/>
      <c r="N3825" s="19"/>
    </row>
    <row r="3826" spans="1:14" ht="15" customHeight="1" x14ac:dyDescent="0.25">
      <c r="A3826" s="42" t="s">
        <v>27</v>
      </c>
      <c r="B3826" s="36">
        <v>2.0363682494965936</v>
      </c>
      <c r="C3826" s="37">
        <v>0</v>
      </c>
      <c r="D3826" s="37">
        <v>0</v>
      </c>
      <c r="E3826" s="38">
        <v>0</v>
      </c>
      <c r="F3826" s="37">
        <v>0</v>
      </c>
      <c r="G3826" s="39">
        <v>0</v>
      </c>
      <c r="H3826" s="40">
        <v>2.0363682494965936</v>
      </c>
      <c r="J3826" s="17">
        <v>17</v>
      </c>
      <c r="K3826" s="17" t="str">
        <f t="shared" si="114"/>
        <v>205-Board of Pilotage Commissioners</v>
      </c>
      <c r="L3826" s="18" t="str">
        <f t="shared" si="113"/>
        <v>205</v>
      </c>
      <c r="M3826" s="19"/>
      <c r="N3826" s="19"/>
    </row>
    <row r="3827" spans="1:14" x14ac:dyDescent="0.2">
      <c r="A3827" s="43"/>
      <c r="B3827" s="36"/>
      <c r="C3827" s="37"/>
      <c r="D3827" s="37"/>
      <c r="E3827" s="38"/>
      <c r="F3827" s="37"/>
      <c r="G3827" s="39"/>
      <c r="H3827" s="40"/>
      <c r="J3827" s="17">
        <v>18</v>
      </c>
      <c r="K3827" s="17" t="str">
        <f t="shared" si="114"/>
        <v>205-Board of Pilotage Commissioners</v>
      </c>
      <c r="L3827" s="18" t="str">
        <f t="shared" si="113"/>
        <v>205</v>
      </c>
      <c r="M3827" s="19"/>
      <c r="N3827" s="19"/>
    </row>
    <row r="3828" spans="1:14" x14ac:dyDescent="0.2">
      <c r="A3828" s="44"/>
      <c r="B3828" s="45">
        <v>91.851922263501649</v>
      </c>
      <c r="C3828" s="46">
        <v>-2</v>
      </c>
      <c r="D3828" s="46">
        <v>1</v>
      </c>
      <c r="E3828" s="47">
        <v>0</v>
      </c>
      <c r="F3828" s="46">
        <v>0</v>
      </c>
      <c r="G3828" s="48">
        <v>-1</v>
      </c>
      <c r="H3828" s="49">
        <v>90.851922263501649</v>
      </c>
      <c r="J3828" s="17">
        <v>19</v>
      </c>
      <c r="K3828" s="17" t="str">
        <f t="shared" si="114"/>
        <v>205-Board of Pilotage Commissioners</v>
      </c>
      <c r="L3828" s="18" t="str">
        <f t="shared" si="113"/>
        <v>205</v>
      </c>
      <c r="M3828" s="19"/>
      <c r="N3828" s="19"/>
    </row>
    <row r="3829" spans="1:14" x14ac:dyDescent="0.2">
      <c r="A3829" s="50"/>
      <c r="B3829" s="39"/>
      <c r="C3829" s="51"/>
      <c r="D3829" s="51"/>
      <c r="E3829" s="52"/>
      <c r="F3829" s="51"/>
      <c r="G3829" s="39"/>
      <c r="H3829" s="53"/>
      <c r="J3829" s="17">
        <v>20</v>
      </c>
      <c r="K3829" s="17" t="str">
        <f t="shared" si="114"/>
        <v>205-Board of Pilotage Commissioners</v>
      </c>
      <c r="L3829" s="18" t="str">
        <f t="shared" si="113"/>
        <v>205</v>
      </c>
      <c r="M3829" s="19"/>
      <c r="N3829" s="19"/>
    </row>
    <row r="3830" spans="1:14" ht="15" x14ac:dyDescent="0.25">
      <c r="A3830" s="42" t="s">
        <v>28</v>
      </c>
      <c r="B3830" s="36">
        <v>1.4793174069194479</v>
      </c>
      <c r="C3830" s="37">
        <v>0</v>
      </c>
      <c r="D3830" s="37">
        <v>0</v>
      </c>
      <c r="E3830" s="38">
        <v>-2</v>
      </c>
      <c r="F3830" s="37">
        <v>2</v>
      </c>
      <c r="G3830" s="39">
        <v>0</v>
      </c>
      <c r="H3830" s="40">
        <v>1.4793174069194479</v>
      </c>
      <c r="J3830" s="17">
        <v>21</v>
      </c>
      <c r="K3830" s="17" t="str">
        <f t="shared" si="114"/>
        <v>205-Board of Pilotage Commissioners</v>
      </c>
      <c r="L3830" s="18" t="str">
        <f t="shared" si="113"/>
        <v>205</v>
      </c>
      <c r="M3830" s="19"/>
      <c r="N3830" s="19"/>
    </row>
    <row r="3831" spans="1:14" ht="15" x14ac:dyDescent="0.25">
      <c r="A3831" s="42" t="s">
        <v>29</v>
      </c>
      <c r="B3831" s="36">
        <v>3.8270850129213327</v>
      </c>
      <c r="C3831" s="37">
        <v>0</v>
      </c>
      <c r="D3831" s="37">
        <v>0</v>
      </c>
      <c r="E3831" s="38">
        <v>1</v>
      </c>
      <c r="F3831" s="37">
        <v>3</v>
      </c>
      <c r="G3831" s="39">
        <v>4</v>
      </c>
      <c r="H3831" s="40">
        <v>7.8270850129213327</v>
      </c>
      <c r="J3831" s="17">
        <v>22</v>
      </c>
      <c r="K3831" s="17" t="str">
        <f t="shared" si="114"/>
        <v>205-Board of Pilotage Commissioners</v>
      </c>
      <c r="L3831" s="18" t="str">
        <f t="shared" si="113"/>
        <v>205</v>
      </c>
      <c r="M3831" s="19"/>
      <c r="N3831" s="19"/>
    </row>
    <row r="3832" spans="1:14" ht="15" x14ac:dyDescent="0.25">
      <c r="A3832" s="42" t="s">
        <v>30</v>
      </c>
      <c r="B3832" s="36">
        <v>3.4243466915667882</v>
      </c>
      <c r="C3832" s="37">
        <v>0</v>
      </c>
      <c r="D3832" s="37">
        <v>0</v>
      </c>
      <c r="E3832" s="38">
        <v>0</v>
      </c>
      <c r="F3832" s="37">
        <v>0</v>
      </c>
      <c r="G3832" s="39">
        <v>0</v>
      </c>
      <c r="H3832" s="40">
        <v>3.4243466915667882</v>
      </c>
      <c r="J3832" s="17">
        <v>23</v>
      </c>
      <c r="K3832" s="17" t="str">
        <f t="shared" si="114"/>
        <v>205-Board of Pilotage Commissioners</v>
      </c>
      <c r="L3832" s="18" t="str">
        <f t="shared" si="113"/>
        <v>205</v>
      </c>
      <c r="M3832" s="19"/>
      <c r="N3832" s="19"/>
    </row>
    <row r="3833" spans="1:14" ht="15" x14ac:dyDescent="0.25">
      <c r="A3833" s="54"/>
      <c r="B3833" s="36"/>
      <c r="C3833" s="37"/>
      <c r="D3833" s="37"/>
      <c r="E3833" s="38"/>
      <c r="F3833" s="37"/>
      <c r="G3833" s="39"/>
      <c r="H3833" s="40"/>
      <c r="J3833" s="17">
        <v>24</v>
      </c>
      <c r="K3833" s="17" t="str">
        <f t="shared" si="114"/>
        <v>205-Board of Pilotage Commissioners</v>
      </c>
      <c r="L3833" s="18" t="str">
        <f t="shared" si="113"/>
        <v>205</v>
      </c>
      <c r="M3833" s="19"/>
      <c r="N3833" s="19"/>
    </row>
    <row r="3834" spans="1:14" x14ac:dyDescent="0.2">
      <c r="A3834" s="44" t="s">
        <v>31</v>
      </c>
      <c r="B3834" s="45">
        <v>8.7307491114075688</v>
      </c>
      <c r="C3834" s="46">
        <v>0</v>
      </c>
      <c r="D3834" s="46">
        <v>0</v>
      </c>
      <c r="E3834" s="46">
        <v>-1</v>
      </c>
      <c r="F3834" s="46">
        <v>5</v>
      </c>
      <c r="G3834" s="46">
        <v>4</v>
      </c>
      <c r="H3834" s="49">
        <v>12.730749111407569</v>
      </c>
      <c r="J3834" s="17">
        <v>25</v>
      </c>
      <c r="K3834" s="17" t="str">
        <f t="shared" si="114"/>
        <v>205-Board of Pilotage Commissioners</v>
      </c>
      <c r="L3834" s="18" t="str">
        <f t="shared" si="113"/>
        <v>205</v>
      </c>
      <c r="M3834" s="19"/>
      <c r="N3834" s="19"/>
    </row>
    <row r="3835" spans="1:14" ht="15" customHeight="1" x14ac:dyDescent="0.25">
      <c r="A3835" s="54"/>
      <c r="B3835" s="36"/>
      <c r="C3835" s="37"/>
      <c r="D3835" s="37"/>
      <c r="E3835" s="38"/>
      <c r="F3835" s="37"/>
      <c r="G3835" s="39"/>
      <c r="H3835" s="40"/>
      <c r="J3835" s="17">
        <v>26</v>
      </c>
      <c r="K3835" s="17" t="str">
        <f t="shared" si="114"/>
        <v>205-Board of Pilotage Commissioners</v>
      </c>
      <c r="L3835" s="18" t="str">
        <f t="shared" si="113"/>
        <v>205</v>
      </c>
      <c r="M3835" s="19"/>
      <c r="N3835" s="19"/>
    </row>
    <row r="3836" spans="1:14" ht="15" x14ac:dyDescent="0.25">
      <c r="A3836" s="54" t="s">
        <v>32</v>
      </c>
      <c r="B3836" s="36">
        <v>0.11333535149393625</v>
      </c>
      <c r="C3836" s="37">
        <v>0</v>
      </c>
      <c r="D3836" s="37">
        <v>0</v>
      </c>
      <c r="E3836" s="38">
        <v>0</v>
      </c>
      <c r="F3836" s="37">
        <v>0</v>
      </c>
      <c r="G3836" s="39">
        <v>0</v>
      </c>
      <c r="H3836" s="40">
        <v>0.11333535149393625</v>
      </c>
      <c r="J3836" s="17">
        <v>27</v>
      </c>
      <c r="K3836" s="17" t="str">
        <f t="shared" si="114"/>
        <v>205-Board of Pilotage Commissioners</v>
      </c>
      <c r="L3836" s="18" t="str">
        <f t="shared" si="113"/>
        <v>205</v>
      </c>
      <c r="M3836" s="19" t="s">
        <v>33</v>
      </c>
      <c r="N3836" s="19"/>
    </row>
    <row r="3837" spans="1:14" ht="15" x14ac:dyDescent="0.25">
      <c r="A3837" s="54" t="s">
        <v>34</v>
      </c>
      <c r="B3837" s="36">
        <v>0.5108731955583411</v>
      </c>
      <c r="C3837" s="37">
        <v>0</v>
      </c>
      <c r="D3837" s="37">
        <v>0</v>
      </c>
      <c r="E3837" s="38">
        <v>0</v>
      </c>
      <c r="F3837" s="37">
        <v>0</v>
      </c>
      <c r="G3837" s="39">
        <v>0</v>
      </c>
      <c r="H3837" s="40">
        <v>0.5108731955583411</v>
      </c>
      <c r="J3837" s="17">
        <v>28</v>
      </c>
      <c r="K3837" s="17" t="str">
        <f t="shared" si="114"/>
        <v>205-Board of Pilotage Commissioners</v>
      </c>
      <c r="L3837" s="18" t="str">
        <f t="shared" ref="L3837:L3909" si="115">LEFT(K3837,3)</f>
        <v>205</v>
      </c>
      <c r="M3837" s="19" t="s">
        <v>35</v>
      </c>
      <c r="N3837" s="19"/>
    </row>
    <row r="3838" spans="1:14" ht="15" customHeight="1" x14ac:dyDescent="0.25">
      <c r="A3838" s="54" t="s">
        <v>36</v>
      </c>
      <c r="B3838" s="36">
        <v>0.17982663716172709</v>
      </c>
      <c r="C3838" s="37">
        <v>0</v>
      </c>
      <c r="D3838" s="37">
        <v>0</v>
      </c>
      <c r="E3838" s="38">
        <v>0</v>
      </c>
      <c r="F3838" s="37">
        <v>0</v>
      </c>
      <c r="G3838" s="39">
        <v>0</v>
      </c>
      <c r="H3838" s="40">
        <v>0.17982663716172709</v>
      </c>
      <c r="J3838" s="17">
        <v>29</v>
      </c>
      <c r="K3838" s="17" t="str">
        <f t="shared" si="114"/>
        <v>205-Board of Pilotage Commissioners</v>
      </c>
      <c r="L3838" s="18" t="str">
        <f t="shared" si="115"/>
        <v>205</v>
      </c>
      <c r="M3838" s="19" t="s">
        <v>37</v>
      </c>
      <c r="N3838" s="19"/>
    </row>
    <row r="3839" spans="1:14" ht="15" x14ac:dyDescent="0.25">
      <c r="A3839" s="54" t="s">
        <v>38</v>
      </c>
      <c r="B3839" s="36">
        <v>0</v>
      </c>
      <c r="C3839" s="37">
        <v>0</v>
      </c>
      <c r="D3839" s="37">
        <v>0</v>
      </c>
      <c r="E3839" s="38">
        <v>0</v>
      </c>
      <c r="F3839" s="37">
        <v>0</v>
      </c>
      <c r="G3839" s="39">
        <v>0</v>
      </c>
      <c r="H3839" s="40">
        <v>0</v>
      </c>
      <c r="J3839" s="17">
        <v>30</v>
      </c>
      <c r="K3839" s="17" t="str">
        <f t="shared" si="114"/>
        <v>205-Board of Pilotage Commissioners</v>
      </c>
      <c r="L3839" s="18" t="str">
        <f t="shared" si="115"/>
        <v>205</v>
      </c>
      <c r="M3839" s="19" t="s">
        <v>39</v>
      </c>
      <c r="N3839" s="19"/>
    </row>
    <row r="3840" spans="1:14" ht="15" x14ac:dyDescent="0.25">
      <c r="A3840" s="54" t="s">
        <v>40</v>
      </c>
      <c r="B3840" s="36">
        <v>0</v>
      </c>
      <c r="C3840" s="37">
        <v>0</v>
      </c>
      <c r="D3840" s="37">
        <v>0</v>
      </c>
      <c r="E3840" s="38">
        <v>0</v>
      </c>
      <c r="F3840" s="37">
        <v>0</v>
      </c>
      <c r="G3840" s="39">
        <v>0</v>
      </c>
      <c r="H3840" s="40">
        <v>0</v>
      </c>
      <c r="J3840" s="17">
        <v>31</v>
      </c>
      <c r="K3840" s="17" t="str">
        <f t="shared" si="114"/>
        <v>205-Board of Pilotage Commissioners</v>
      </c>
      <c r="L3840" s="18" t="str">
        <f t="shared" si="115"/>
        <v>205</v>
      </c>
      <c r="M3840" s="19" t="s">
        <v>41</v>
      </c>
      <c r="N3840" s="19"/>
    </row>
    <row r="3841" spans="1:14" ht="15" x14ac:dyDescent="0.25">
      <c r="A3841" s="54" t="s">
        <v>42</v>
      </c>
      <c r="B3841" s="36">
        <v>0.67091617385174485</v>
      </c>
      <c r="C3841" s="37">
        <v>0</v>
      </c>
      <c r="D3841" s="37">
        <v>0</v>
      </c>
      <c r="E3841" s="38">
        <v>-1</v>
      </c>
      <c r="F3841" s="37">
        <v>0</v>
      </c>
      <c r="G3841" s="39">
        <v>-1</v>
      </c>
      <c r="H3841" s="40">
        <v>-0.32908382614825515</v>
      </c>
      <c r="J3841" s="17">
        <v>32</v>
      </c>
      <c r="K3841" s="17" t="str">
        <f t="shared" si="114"/>
        <v>205-Board of Pilotage Commissioners</v>
      </c>
      <c r="L3841" s="18" t="str">
        <f t="shared" si="115"/>
        <v>205</v>
      </c>
      <c r="M3841" s="19" t="s">
        <v>43</v>
      </c>
      <c r="N3841" s="19"/>
    </row>
    <row r="3842" spans="1:14" ht="15" x14ac:dyDescent="0.25">
      <c r="A3842" s="54" t="s">
        <v>44</v>
      </c>
      <c r="B3842" s="36">
        <v>0.60149326377381773</v>
      </c>
      <c r="C3842" s="37">
        <v>0</v>
      </c>
      <c r="D3842" s="37">
        <v>0</v>
      </c>
      <c r="E3842" s="38">
        <v>0</v>
      </c>
      <c r="F3842" s="37">
        <v>0</v>
      </c>
      <c r="G3842" s="39">
        <v>0</v>
      </c>
      <c r="H3842" s="40">
        <v>0.60149326377381773</v>
      </c>
      <c r="J3842" s="17">
        <v>33</v>
      </c>
      <c r="K3842" s="17" t="str">
        <f t="shared" si="114"/>
        <v>205-Board of Pilotage Commissioners</v>
      </c>
      <c r="L3842" s="18" t="str">
        <f t="shared" si="115"/>
        <v>205</v>
      </c>
      <c r="M3842" s="19" t="s">
        <v>45</v>
      </c>
      <c r="N3842" s="19"/>
    </row>
    <row r="3843" spans="1:14" ht="15" x14ac:dyDescent="0.25">
      <c r="A3843" s="54" t="s">
        <v>46</v>
      </c>
      <c r="B3843" s="36">
        <v>0</v>
      </c>
      <c r="C3843" s="37">
        <v>0</v>
      </c>
      <c r="D3843" s="37">
        <v>0</v>
      </c>
      <c r="E3843" s="38">
        <v>0</v>
      </c>
      <c r="F3843" s="37">
        <v>0</v>
      </c>
      <c r="G3843" s="39">
        <v>0</v>
      </c>
      <c r="H3843" s="40">
        <v>0</v>
      </c>
      <c r="J3843" s="17">
        <v>34</v>
      </c>
      <c r="K3843" s="17" t="str">
        <f t="shared" si="114"/>
        <v>205-Board of Pilotage Commissioners</v>
      </c>
      <c r="L3843" s="18" t="str">
        <f t="shared" si="115"/>
        <v>205</v>
      </c>
      <c r="M3843" s="19" t="s">
        <v>47</v>
      </c>
      <c r="N3843" s="19"/>
    </row>
    <row r="3844" spans="1:14" ht="15" x14ac:dyDescent="0.25">
      <c r="A3844" s="54" t="s">
        <v>48</v>
      </c>
      <c r="B3844" s="36">
        <v>0</v>
      </c>
      <c r="C3844" s="37">
        <v>0</v>
      </c>
      <c r="D3844" s="37">
        <v>0</v>
      </c>
      <c r="E3844" s="38">
        <v>0</v>
      </c>
      <c r="F3844" s="37">
        <v>0</v>
      </c>
      <c r="G3844" s="39">
        <v>0</v>
      </c>
      <c r="H3844" s="40">
        <v>0</v>
      </c>
      <c r="J3844" s="17">
        <v>35</v>
      </c>
      <c r="K3844" s="17" t="str">
        <f t="shared" si="114"/>
        <v>205-Board of Pilotage Commissioners</v>
      </c>
      <c r="L3844" s="18" t="str">
        <f t="shared" si="115"/>
        <v>205</v>
      </c>
      <c r="M3844" s="56" t="s">
        <v>49</v>
      </c>
      <c r="N3844" s="19"/>
    </row>
    <row r="3845" spans="1:14" ht="15" customHeight="1" x14ac:dyDescent="0.25">
      <c r="A3845" s="54" t="s">
        <v>50</v>
      </c>
      <c r="B3845" s="36">
        <v>4.2457722926063896E-2</v>
      </c>
      <c r="C3845" s="37">
        <v>0</v>
      </c>
      <c r="D3845" s="37">
        <v>0</v>
      </c>
      <c r="E3845" s="38">
        <v>0</v>
      </c>
      <c r="F3845" s="37">
        <v>0</v>
      </c>
      <c r="G3845" s="39">
        <v>0</v>
      </c>
      <c r="H3845" s="40">
        <v>4.2457722926063896E-2</v>
      </c>
      <c r="J3845" s="17">
        <v>36</v>
      </c>
      <c r="K3845" s="17" t="str">
        <f t="shared" si="114"/>
        <v>205-Board of Pilotage Commissioners</v>
      </c>
      <c r="L3845" s="18" t="str">
        <f t="shared" si="115"/>
        <v>205</v>
      </c>
      <c r="M3845" s="19" t="s">
        <v>51</v>
      </c>
      <c r="N3845" s="19"/>
    </row>
    <row r="3846" spans="1:14" ht="15" x14ac:dyDescent="0.25">
      <c r="A3846" s="54" t="s">
        <v>52</v>
      </c>
      <c r="B3846" s="36">
        <v>0</v>
      </c>
      <c r="C3846" s="37">
        <v>0</v>
      </c>
      <c r="D3846" s="37">
        <v>0</v>
      </c>
      <c r="E3846" s="38">
        <v>0</v>
      </c>
      <c r="F3846" s="37">
        <v>0</v>
      </c>
      <c r="G3846" s="39">
        <v>0</v>
      </c>
      <c r="H3846" s="40">
        <v>0</v>
      </c>
      <c r="J3846" s="17">
        <v>37</v>
      </c>
      <c r="K3846" s="17" t="str">
        <f t="shared" si="114"/>
        <v>205-Board of Pilotage Commissioners</v>
      </c>
      <c r="L3846" s="18" t="str">
        <f t="shared" si="115"/>
        <v>205</v>
      </c>
      <c r="M3846" s="56" t="s">
        <v>53</v>
      </c>
      <c r="N3846" s="19"/>
    </row>
    <row r="3847" spans="1:14" ht="15" x14ac:dyDescent="0.25">
      <c r="A3847" s="54" t="s">
        <v>54</v>
      </c>
      <c r="B3847" s="36">
        <v>0.50752200594794949</v>
      </c>
      <c r="C3847" s="37">
        <v>0</v>
      </c>
      <c r="D3847" s="37">
        <v>0</v>
      </c>
      <c r="E3847" s="38">
        <v>0</v>
      </c>
      <c r="F3847" s="37">
        <v>0</v>
      </c>
      <c r="G3847" s="39">
        <v>0</v>
      </c>
      <c r="H3847" s="40">
        <v>0.50752200594794949</v>
      </c>
      <c r="J3847" s="17">
        <v>38</v>
      </c>
      <c r="K3847" s="17" t="str">
        <f t="shared" si="114"/>
        <v>205-Board of Pilotage Commissioners</v>
      </c>
      <c r="L3847" s="18" t="str">
        <f t="shared" si="115"/>
        <v>205</v>
      </c>
      <c r="M3847" s="19" t="s">
        <v>55</v>
      </c>
      <c r="N3847" s="19"/>
    </row>
    <row r="3848" spans="1:14" ht="15" x14ac:dyDescent="0.25">
      <c r="A3848" s="54" t="s">
        <v>56</v>
      </c>
      <c r="B3848" s="36">
        <v>0</v>
      </c>
      <c r="C3848" s="37">
        <v>0</v>
      </c>
      <c r="D3848" s="37">
        <v>0</v>
      </c>
      <c r="E3848" s="38">
        <v>0</v>
      </c>
      <c r="F3848" s="37">
        <v>0</v>
      </c>
      <c r="G3848" s="39">
        <v>0</v>
      </c>
      <c r="H3848" s="40">
        <v>0</v>
      </c>
      <c r="J3848" s="17">
        <v>39</v>
      </c>
      <c r="K3848" s="17" t="str">
        <f t="shared" si="114"/>
        <v>205-Board of Pilotage Commissioners</v>
      </c>
      <c r="L3848" s="18" t="str">
        <f t="shared" si="115"/>
        <v>205</v>
      </c>
      <c r="M3848" s="19" t="s">
        <v>57</v>
      </c>
      <c r="N3848" s="19"/>
    </row>
    <row r="3849" spans="1:14" ht="15" x14ac:dyDescent="0.25">
      <c r="A3849" s="54" t="s">
        <v>58</v>
      </c>
      <c r="B3849" s="36">
        <v>0</v>
      </c>
      <c r="C3849" s="37">
        <v>0</v>
      </c>
      <c r="D3849" s="37">
        <v>0</v>
      </c>
      <c r="E3849" s="38">
        <v>0</v>
      </c>
      <c r="F3849" s="37">
        <v>0</v>
      </c>
      <c r="G3849" s="39">
        <v>0</v>
      </c>
      <c r="H3849" s="40">
        <v>0</v>
      </c>
      <c r="J3849" s="17">
        <v>40</v>
      </c>
      <c r="K3849" s="17" t="str">
        <f t="shared" si="114"/>
        <v>205-Board of Pilotage Commissioners</v>
      </c>
      <c r="L3849" s="18" t="str">
        <f t="shared" si="115"/>
        <v>205</v>
      </c>
      <c r="M3849" s="19" t="s">
        <v>59</v>
      </c>
      <c r="N3849" s="19"/>
    </row>
    <row r="3850" spans="1:14" ht="15" customHeight="1" x14ac:dyDescent="0.25">
      <c r="A3850" s="54" t="s">
        <v>60</v>
      </c>
      <c r="B3850" s="36">
        <v>0</v>
      </c>
      <c r="C3850" s="37">
        <v>0</v>
      </c>
      <c r="D3850" s="37">
        <v>0</v>
      </c>
      <c r="E3850" s="38">
        <v>0</v>
      </c>
      <c r="F3850" s="37">
        <v>0</v>
      </c>
      <c r="G3850" s="39">
        <v>0</v>
      </c>
      <c r="H3850" s="40">
        <v>0</v>
      </c>
      <c r="J3850" s="17">
        <v>41</v>
      </c>
      <c r="K3850" s="17" t="str">
        <f t="shared" si="114"/>
        <v>205-Board of Pilotage Commissioners</v>
      </c>
      <c r="L3850" s="18" t="str">
        <f t="shared" si="115"/>
        <v>205</v>
      </c>
      <c r="M3850" s="56" t="s">
        <v>61</v>
      </c>
      <c r="N3850" s="19"/>
    </row>
    <row r="3851" spans="1:14" ht="15" x14ac:dyDescent="0.25">
      <c r="A3851" s="54" t="s">
        <v>62</v>
      </c>
      <c r="B3851" s="36">
        <v>0</v>
      </c>
      <c r="C3851" s="37">
        <v>0</v>
      </c>
      <c r="D3851" s="37">
        <v>0</v>
      </c>
      <c r="E3851" s="38">
        <v>0</v>
      </c>
      <c r="F3851" s="37">
        <v>0</v>
      </c>
      <c r="G3851" s="39">
        <v>0</v>
      </c>
      <c r="H3851" s="40">
        <v>0</v>
      </c>
      <c r="J3851" s="17">
        <v>42</v>
      </c>
      <c r="K3851" s="17" t="str">
        <f t="shared" si="114"/>
        <v>205-Board of Pilotage Commissioners</v>
      </c>
      <c r="L3851" s="18" t="str">
        <f t="shared" si="115"/>
        <v>205</v>
      </c>
      <c r="M3851" s="56" t="s">
        <v>63</v>
      </c>
      <c r="N3851" s="19"/>
    </row>
    <row r="3852" spans="1:14" x14ac:dyDescent="0.2">
      <c r="A3852" s="43"/>
      <c r="B3852" s="36"/>
      <c r="C3852" s="37"/>
      <c r="D3852" s="37"/>
      <c r="E3852" s="38"/>
      <c r="F3852" s="37"/>
      <c r="G3852" s="39"/>
      <c r="H3852" s="40"/>
      <c r="J3852" s="17">
        <v>43</v>
      </c>
      <c r="K3852" s="17" t="str">
        <f t="shared" si="114"/>
        <v>205-Board of Pilotage Commissioners</v>
      </c>
      <c r="L3852" s="18" t="str">
        <f t="shared" si="115"/>
        <v>205</v>
      </c>
      <c r="M3852" s="19"/>
      <c r="N3852" s="19"/>
    </row>
    <row r="3853" spans="1:14" x14ac:dyDescent="0.2">
      <c r="A3853" s="44" t="s">
        <v>64</v>
      </c>
      <c r="B3853" s="45">
        <v>2.6264243507135805</v>
      </c>
      <c r="C3853" s="46">
        <v>0</v>
      </c>
      <c r="D3853" s="46">
        <v>0</v>
      </c>
      <c r="E3853" s="47">
        <v>-1</v>
      </c>
      <c r="F3853" s="46">
        <v>0</v>
      </c>
      <c r="G3853" s="48">
        <v>-1</v>
      </c>
      <c r="H3853" s="49">
        <v>1.6264243507135803</v>
      </c>
      <c r="J3853" s="17">
        <v>44</v>
      </c>
      <c r="K3853" s="17" t="str">
        <f t="shared" si="114"/>
        <v>205-Board of Pilotage Commissioners</v>
      </c>
      <c r="L3853" s="18" t="str">
        <f t="shared" si="115"/>
        <v>205</v>
      </c>
      <c r="M3853" s="19"/>
      <c r="N3853" s="19"/>
    </row>
    <row r="3854" spans="1:14" x14ac:dyDescent="0.2">
      <c r="A3854" s="57"/>
      <c r="B3854" s="39"/>
      <c r="C3854" s="51"/>
      <c r="D3854" s="51"/>
      <c r="E3854" s="52"/>
      <c r="F3854" s="51"/>
      <c r="G3854" s="39"/>
      <c r="H3854" s="53"/>
      <c r="J3854" s="17">
        <v>45</v>
      </c>
      <c r="K3854" s="17" t="str">
        <f t="shared" si="114"/>
        <v>205-Board of Pilotage Commissioners</v>
      </c>
      <c r="L3854" s="18" t="str">
        <f t="shared" si="115"/>
        <v>205</v>
      </c>
      <c r="M3854" s="19"/>
      <c r="N3854" s="19"/>
    </row>
    <row r="3855" spans="1:14" ht="15" x14ac:dyDescent="0.25">
      <c r="A3855" s="54" t="s">
        <v>65</v>
      </c>
      <c r="B3855" s="36">
        <v>0</v>
      </c>
      <c r="C3855" s="37">
        <v>0</v>
      </c>
      <c r="D3855" s="37">
        <v>0</v>
      </c>
      <c r="E3855" s="38">
        <v>0</v>
      </c>
      <c r="F3855" s="37">
        <v>0</v>
      </c>
      <c r="G3855" s="39">
        <v>0</v>
      </c>
      <c r="H3855" s="40">
        <v>0</v>
      </c>
      <c r="J3855" s="17">
        <v>46</v>
      </c>
      <c r="K3855" s="17" t="str">
        <f t="shared" si="114"/>
        <v>205-Board of Pilotage Commissioners</v>
      </c>
      <c r="L3855" s="18" t="str">
        <f t="shared" si="115"/>
        <v>205</v>
      </c>
      <c r="M3855" s="19"/>
      <c r="N3855" s="19"/>
    </row>
    <row r="3856" spans="1:14" ht="15" x14ac:dyDescent="0.25">
      <c r="A3856" s="54" t="s">
        <v>66</v>
      </c>
      <c r="B3856" s="36">
        <v>0</v>
      </c>
      <c r="C3856" s="37">
        <v>0</v>
      </c>
      <c r="D3856" s="37">
        <v>0</v>
      </c>
      <c r="E3856" s="38">
        <v>0</v>
      </c>
      <c r="F3856" s="37">
        <v>0</v>
      </c>
      <c r="G3856" s="39">
        <v>0</v>
      </c>
      <c r="H3856" s="40">
        <v>0</v>
      </c>
      <c r="J3856" s="17">
        <v>47</v>
      </c>
      <c r="K3856" s="17" t="str">
        <f t="shared" si="114"/>
        <v>205-Board of Pilotage Commissioners</v>
      </c>
      <c r="L3856" s="18" t="str">
        <f t="shared" si="115"/>
        <v>205</v>
      </c>
      <c r="M3856" s="19"/>
      <c r="N3856" s="19"/>
    </row>
    <row r="3857" spans="1:14" ht="15" x14ac:dyDescent="0.25">
      <c r="A3857" s="54" t="s">
        <v>67</v>
      </c>
      <c r="B3857" s="36">
        <v>0</v>
      </c>
      <c r="C3857" s="37">
        <v>0</v>
      </c>
      <c r="D3857" s="37">
        <v>0</v>
      </c>
      <c r="E3857" s="38">
        <v>0</v>
      </c>
      <c r="F3857" s="37">
        <v>0</v>
      </c>
      <c r="G3857" s="39">
        <v>0</v>
      </c>
      <c r="H3857" s="40">
        <v>0</v>
      </c>
      <c r="J3857" s="17">
        <v>48</v>
      </c>
      <c r="K3857" s="17" t="str">
        <f t="shared" si="114"/>
        <v>205-Board of Pilotage Commissioners</v>
      </c>
      <c r="L3857" s="18" t="str">
        <f t="shared" si="115"/>
        <v>205</v>
      </c>
      <c r="M3857" s="19"/>
      <c r="N3857" s="19"/>
    </row>
    <row r="3858" spans="1:14" ht="15" customHeight="1" x14ac:dyDescent="0.25">
      <c r="A3858" s="54" t="s">
        <v>68</v>
      </c>
      <c r="B3858" s="36">
        <v>0</v>
      </c>
      <c r="C3858" s="37">
        <v>0</v>
      </c>
      <c r="D3858" s="37">
        <v>0</v>
      </c>
      <c r="E3858" s="38">
        <v>0</v>
      </c>
      <c r="F3858" s="37">
        <v>0</v>
      </c>
      <c r="G3858" s="39">
        <v>0</v>
      </c>
      <c r="H3858" s="40">
        <v>0</v>
      </c>
      <c r="J3858" s="17">
        <v>49</v>
      </c>
      <c r="K3858" s="17" t="str">
        <f t="shared" si="114"/>
        <v>205-Board of Pilotage Commissioners</v>
      </c>
      <c r="L3858" s="18" t="str">
        <f t="shared" si="115"/>
        <v>205</v>
      </c>
      <c r="M3858" s="19"/>
      <c r="N3858" s="19"/>
    </row>
    <row r="3859" spans="1:14" ht="15" x14ac:dyDescent="0.25">
      <c r="A3859" s="54" t="s">
        <v>69</v>
      </c>
      <c r="B3859" s="36">
        <v>0</v>
      </c>
      <c r="C3859" s="37">
        <v>0</v>
      </c>
      <c r="D3859" s="37">
        <v>0</v>
      </c>
      <c r="E3859" s="38">
        <v>0</v>
      </c>
      <c r="F3859" s="37">
        <v>0</v>
      </c>
      <c r="G3859" s="39">
        <v>0</v>
      </c>
      <c r="H3859" s="40">
        <v>0</v>
      </c>
      <c r="J3859" s="17">
        <v>50</v>
      </c>
      <c r="K3859" s="17" t="str">
        <f t="shared" si="114"/>
        <v>205-Board of Pilotage Commissioners</v>
      </c>
      <c r="L3859" s="18" t="str">
        <f t="shared" si="115"/>
        <v>205</v>
      </c>
      <c r="M3859" s="19"/>
      <c r="N3859" s="19"/>
    </row>
    <row r="3860" spans="1:14" ht="15" customHeight="1" x14ac:dyDescent="0.25">
      <c r="A3860" s="54" t="s">
        <v>70</v>
      </c>
      <c r="B3860" s="36">
        <v>0.2831564600326032</v>
      </c>
      <c r="C3860" s="37">
        <v>0</v>
      </c>
      <c r="D3860" s="37">
        <v>0</v>
      </c>
      <c r="E3860" s="38">
        <v>0</v>
      </c>
      <c r="F3860" s="37">
        <v>0</v>
      </c>
      <c r="G3860" s="39">
        <v>0</v>
      </c>
      <c r="H3860" s="40">
        <v>0.2831564600326032</v>
      </c>
      <c r="J3860" s="17">
        <v>51</v>
      </c>
      <c r="K3860" s="17" t="str">
        <f t="shared" si="114"/>
        <v>205-Board of Pilotage Commissioners</v>
      </c>
      <c r="L3860" s="18" t="str">
        <f t="shared" si="115"/>
        <v>205</v>
      </c>
      <c r="M3860" s="19"/>
      <c r="N3860" s="19"/>
    </row>
    <row r="3861" spans="1:14" ht="15" x14ac:dyDescent="0.25">
      <c r="A3861" s="54" t="s">
        <v>71</v>
      </c>
      <c r="B3861" s="36">
        <v>1.4375E-15</v>
      </c>
      <c r="C3861" s="37">
        <v>0</v>
      </c>
      <c r="D3861" s="37">
        <v>0</v>
      </c>
      <c r="E3861" s="38">
        <v>0</v>
      </c>
      <c r="F3861" s="37">
        <v>0</v>
      </c>
      <c r="G3861" s="39">
        <v>0</v>
      </c>
      <c r="H3861" s="40">
        <v>1.4375E-15</v>
      </c>
      <c r="J3861" s="17">
        <v>52</v>
      </c>
      <c r="K3861" s="17" t="str">
        <f t="shared" si="114"/>
        <v>205-Board of Pilotage Commissioners</v>
      </c>
      <c r="L3861" s="18" t="str">
        <f t="shared" si="115"/>
        <v>205</v>
      </c>
      <c r="M3861" s="19"/>
      <c r="N3861" s="19"/>
    </row>
    <row r="3862" spans="1:14" ht="15" customHeight="1" x14ac:dyDescent="0.25">
      <c r="A3862" s="54" t="s">
        <v>72</v>
      </c>
      <c r="B3862" s="36">
        <v>0</v>
      </c>
      <c r="C3862" s="37">
        <v>0</v>
      </c>
      <c r="D3862" s="37">
        <v>0</v>
      </c>
      <c r="E3862" s="38">
        <v>0</v>
      </c>
      <c r="F3862" s="37">
        <v>0</v>
      </c>
      <c r="G3862" s="39">
        <v>0</v>
      </c>
      <c r="H3862" s="40">
        <v>0</v>
      </c>
      <c r="J3862" s="17">
        <v>53</v>
      </c>
      <c r="K3862" s="17" t="str">
        <f t="shared" si="114"/>
        <v>205-Board of Pilotage Commissioners</v>
      </c>
      <c r="L3862" s="18" t="str">
        <f t="shared" si="115"/>
        <v>205</v>
      </c>
      <c r="M3862" s="19"/>
      <c r="N3862" s="19"/>
    </row>
    <row r="3863" spans="1:14" ht="15" x14ac:dyDescent="0.25">
      <c r="A3863" s="54" t="s">
        <v>73</v>
      </c>
      <c r="B3863" s="36">
        <v>0.40440580846401564</v>
      </c>
      <c r="C3863" s="37">
        <v>0</v>
      </c>
      <c r="D3863" s="37">
        <v>0</v>
      </c>
      <c r="E3863" s="38">
        <v>0</v>
      </c>
      <c r="F3863" s="37">
        <v>0</v>
      </c>
      <c r="G3863" s="39">
        <v>0</v>
      </c>
      <c r="H3863" s="40">
        <v>0.40440580846401564</v>
      </c>
      <c r="J3863" s="17">
        <v>54</v>
      </c>
      <c r="K3863" s="17" t="str">
        <f t="shared" si="114"/>
        <v>205-Board of Pilotage Commissioners</v>
      </c>
      <c r="L3863" s="18" t="str">
        <f t="shared" si="115"/>
        <v>205</v>
      </c>
      <c r="M3863" s="19"/>
      <c r="N3863" s="19"/>
    </row>
    <row r="3864" spans="1:14" ht="15" x14ac:dyDescent="0.25">
      <c r="A3864" s="54" t="s">
        <v>74</v>
      </c>
      <c r="B3864" s="36">
        <v>0</v>
      </c>
      <c r="C3864" s="37">
        <v>0</v>
      </c>
      <c r="D3864" s="37">
        <v>0</v>
      </c>
      <c r="E3864" s="38">
        <v>0</v>
      </c>
      <c r="F3864" s="37">
        <v>0</v>
      </c>
      <c r="G3864" s="39">
        <v>0</v>
      </c>
      <c r="H3864" s="40">
        <v>0</v>
      </c>
      <c r="J3864" s="17">
        <v>55</v>
      </c>
      <c r="K3864" s="17" t="str">
        <f t="shared" si="114"/>
        <v>205-Board of Pilotage Commissioners</v>
      </c>
      <c r="L3864" s="18" t="str">
        <f t="shared" si="115"/>
        <v>205</v>
      </c>
      <c r="M3864" s="19"/>
      <c r="N3864" s="19"/>
    </row>
    <row r="3865" spans="1:14" ht="15" x14ac:dyDescent="0.25">
      <c r="A3865" s="54" t="s">
        <v>75</v>
      </c>
      <c r="B3865" s="36">
        <v>0</v>
      </c>
      <c r="C3865" s="37">
        <v>0</v>
      </c>
      <c r="D3865" s="37">
        <v>0</v>
      </c>
      <c r="E3865" s="38">
        <v>0</v>
      </c>
      <c r="F3865" s="37">
        <v>0</v>
      </c>
      <c r="G3865" s="39">
        <v>0</v>
      </c>
      <c r="H3865" s="40">
        <v>0</v>
      </c>
      <c r="J3865" s="17">
        <v>56</v>
      </c>
      <c r="K3865" s="17" t="str">
        <f t="shared" si="114"/>
        <v>205-Board of Pilotage Commissioners</v>
      </c>
      <c r="L3865" s="18" t="str">
        <f t="shared" si="115"/>
        <v>205</v>
      </c>
      <c r="M3865" s="19"/>
      <c r="N3865" s="19"/>
    </row>
    <row r="3866" spans="1:14" ht="15" x14ac:dyDescent="0.25">
      <c r="A3866" s="54" t="s">
        <v>76</v>
      </c>
      <c r="B3866" s="36">
        <v>2.0846266949844772</v>
      </c>
      <c r="C3866" s="37">
        <v>0</v>
      </c>
      <c r="D3866" s="37">
        <v>0</v>
      </c>
      <c r="E3866" s="38">
        <v>0</v>
      </c>
      <c r="F3866" s="37">
        <v>0</v>
      </c>
      <c r="G3866" s="39">
        <v>0</v>
      </c>
      <c r="H3866" s="40">
        <v>2.0846266949844772</v>
      </c>
      <c r="J3866" s="17">
        <v>57</v>
      </c>
      <c r="K3866" s="17" t="str">
        <f t="shared" si="114"/>
        <v>205-Board of Pilotage Commissioners</v>
      </c>
      <c r="L3866" s="18" t="str">
        <f t="shared" si="115"/>
        <v>205</v>
      </c>
      <c r="M3866" s="19"/>
      <c r="N3866" s="19"/>
    </row>
    <row r="3867" spans="1:14" ht="15" x14ac:dyDescent="0.25">
      <c r="A3867" s="54" t="s">
        <v>77</v>
      </c>
      <c r="B3867" s="36">
        <v>0</v>
      </c>
      <c r="C3867" s="37">
        <v>0</v>
      </c>
      <c r="D3867" s="37">
        <v>0</v>
      </c>
      <c r="E3867" s="38">
        <v>0</v>
      </c>
      <c r="F3867" s="37">
        <v>0</v>
      </c>
      <c r="G3867" s="39">
        <v>0</v>
      </c>
      <c r="H3867" s="40">
        <v>0</v>
      </c>
      <c r="J3867" s="17">
        <v>58</v>
      </c>
      <c r="K3867" s="17" t="str">
        <f t="shared" si="114"/>
        <v>205-Board of Pilotage Commissioners</v>
      </c>
      <c r="L3867" s="18" t="str">
        <f t="shared" si="115"/>
        <v>205</v>
      </c>
      <c r="M3867" s="19"/>
      <c r="N3867" s="19"/>
    </row>
    <row r="3868" spans="1:14" ht="15" x14ac:dyDescent="0.25">
      <c r="A3868" s="54" t="s">
        <v>78</v>
      </c>
      <c r="B3868" s="36">
        <v>67.001052387190583</v>
      </c>
      <c r="C3868" s="37">
        <v>0</v>
      </c>
      <c r="D3868" s="37">
        <v>0</v>
      </c>
      <c r="E3868" s="38">
        <v>0</v>
      </c>
      <c r="F3868" s="37">
        <v>0</v>
      </c>
      <c r="G3868" s="39">
        <v>0</v>
      </c>
      <c r="H3868" s="40">
        <v>67.001052387190583</v>
      </c>
      <c r="J3868" s="17">
        <v>59</v>
      </c>
      <c r="K3868" s="17" t="str">
        <f t="shared" si="114"/>
        <v>205-Board of Pilotage Commissioners</v>
      </c>
      <c r="L3868" s="18" t="str">
        <f t="shared" si="115"/>
        <v>205</v>
      </c>
      <c r="M3868" s="19"/>
      <c r="N3868" s="19"/>
    </row>
    <row r="3869" spans="1:14" ht="15" x14ac:dyDescent="0.25">
      <c r="A3869" s="54" t="s">
        <v>79</v>
      </c>
      <c r="B3869" s="36">
        <v>14.720145026059372</v>
      </c>
      <c r="C3869" s="37">
        <v>1</v>
      </c>
      <c r="D3869" s="37">
        <v>0</v>
      </c>
      <c r="E3869" s="38">
        <v>0</v>
      </c>
      <c r="F3869" s="37">
        <v>0</v>
      </c>
      <c r="G3869" s="39">
        <v>1</v>
      </c>
      <c r="H3869" s="40">
        <v>15.720145026059372</v>
      </c>
      <c r="J3869" s="17">
        <v>60</v>
      </c>
      <c r="K3869" s="17" t="str">
        <f t="shared" si="114"/>
        <v>205-Board of Pilotage Commissioners</v>
      </c>
      <c r="L3869" s="18" t="str">
        <f t="shared" si="115"/>
        <v>205</v>
      </c>
      <c r="M3869" s="19"/>
      <c r="N3869" s="19"/>
    </row>
    <row r="3870" spans="1:14" ht="15" x14ac:dyDescent="0.25">
      <c r="A3870" s="54"/>
      <c r="B3870" s="36"/>
      <c r="C3870" s="37"/>
      <c r="D3870" s="37"/>
      <c r="E3870" s="38"/>
      <c r="F3870" s="37"/>
      <c r="G3870" s="39"/>
      <c r="H3870" s="40"/>
      <c r="J3870" s="17">
        <v>61</v>
      </c>
      <c r="K3870" s="17" t="str">
        <f t="shared" si="114"/>
        <v>205-Board of Pilotage Commissioners</v>
      </c>
      <c r="L3870" s="18" t="str">
        <f t="shared" si="115"/>
        <v>205</v>
      </c>
      <c r="M3870" s="19"/>
      <c r="N3870" s="19"/>
    </row>
    <row r="3871" spans="1:14" x14ac:dyDescent="0.2">
      <c r="A3871" s="44" t="s">
        <v>80</v>
      </c>
      <c r="B3871" s="45">
        <v>84.493386376731053</v>
      </c>
      <c r="C3871" s="46">
        <v>1</v>
      </c>
      <c r="D3871" s="46">
        <v>0</v>
      </c>
      <c r="E3871" s="47">
        <v>0</v>
      </c>
      <c r="F3871" s="46">
        <v>0</v>
      </c>
      <c r="G3871" s="48">
        <v>1</v>
      </c>
      <c r="H3871" s="49">
        <v>85.493386376731053</v>
      </c>
      <c r="J3871" s="17">
        <v>62</v>
      </c>
      <c r="K3871" s="17" t="str">
        <f t="shared" si="114"/>
        <v>205-Board of Pilotage Commissioners</v>
      </c>
      <c r="L3871" s="18" t="str">
        <f t="shared" si="115"/>
        <v>205</v>
      </c>
      <c r="M3871" s="19"/>
      <c r="N3871" s="19"/>
    </row>
    <row r="3872" spans="1:14" ht="15" x14ac:dyDescent="0.25">
      <c r="A3872" s="54"/>
      <c r="B3872" s="36"/>
      <c r="C3872" s="37"/>
      <c r="D3872" s="37"/>
      <c r="E3872" s="38"/>
      <c r="F3872" s="37"/>
      <c r="G3872" s="39"/>
      <c r="H3872" s="40"/>
      <c r="J3872" s="17">
        <v>63</v>
      </c>
      <c r="K3872" s="17" t="str">
        <f t="shared" si="114"/>
        <v>205-Board of Pilotage Commissioners</v>
      </c>
      <c r="L3872" s="18" t="str">
        <f t="shared" si="115"/>
        <v>205</v>
      </c>
      <c r="M3872" s="19"/>
      <c r="N3872" s="19"/>
    </row>
    <row r="3873" spans="1:14" ht="15" x14ac:dyDescent="0.25">
      <c r="A3873" s="54" t="s">
        <v>81</v>
      </c>
      <c r="B3873" s="36">
        <v>0.86261300633446591</v>
      </c>
      <c r="C3873" s="37">
        <v>0</v>
      </c>
      <c r="D3873" s="37">
        <v>0</v>
      </c>
      <c r="E3873" s="38">
        <v>0</v>
      </c>
      <c r="F3873" s="37">
        <v>0</v>
      </c>
      <c r="G3873" s="39">
        <v>0</v>
      </c>
      <c r="H3873" s="40">
        <v>0.86261300633446591</v>
      </c>
      <c r="J3873" s="17">
        <v>64</v>
      </c>
      <c r="K3873" s="17" t="str">
        <f t="shared" si="114"/>
        <v>205-Board of Pilotage Commissioners</v>
      </c>
      <c r="L3873" s="18" t="str">
        <f t="shared" si="115"/>
        <v>205</v>
      </c>
      <c r="M3873" s="19"/>
      <c r="N3873" s="19"/>
    </row>
    <row r="3874" spans="1:14" ht="15" customHeight="1" x14ac:dyDescent="0.2">
      <c r="A3874" s="44" t="s">
        <v>82</v>
      </c>
      <c r="B3874" s="45">
        <v>0.86261300633446591</v>
      </c>
      <c r="C3874" s="46">
        <v>0</v>
      </c>
      <c r="D3874" s="46">
        <v>0</v>
      </c>
      <c r="E3874" s="47">
        <v>0</v>
      </c>
      <c r="F3874" s="46">
        <v>0</v>
      </c>
      <c r="G3874" s="48">
        <v>0</v>
      </c>
      <c r="H3874" s="49">
        <v>0.86261300633446591</v>
      </c>
      <c r="J3874" s="17">
        <v>65</v>
      </c>
      <c r="K3874" s="17" t="str">
        <f t="shared" si="114"/>
        <v>205-Board of Pilotage Commissioners</v>
      </c>
      <c r="L3874" s="18" t="str">
        <f t="shared" si="115"/>
        <v>205</v>
      </c>
      <c r="M3874" s="19"/>
      <c r="N3874" s="19"/>
    </row>
    <row r="3875" spans="1:14" ht="15" x14ac:dyDescent="0.25">
      <c r="A3875" s="54"/>
      <c r="B3875" s="54"/>
      <c r="C3875" s="54"/>
      <c r="D3875" s="54"/>
      <c r="E3875" s="54"/>
      <c r="F3875" s="54"/>
      <c r="G3875" s="54"/>
      <c r="H3875" s="54"/>
      <c r="J3875" s="17">
        <v>66</v>
      </c>
      <c r="K3875" s="17" t="str">
        <f t="shared" si="114"/>
        <v>205-Board of Pilotage Commissioners</v>
      </c>
      <c r="L3875" s="18" t="str">
        <f t="shared" si="115"/>
        <v>205</v>
      </c>
      <c r="M3875" s="19"/>
      <c r="N3875" s="19"/>
    </row>
    <row r="3876" spans="1:14" x14ac:dyDescent="0.2">
      <c r="A3876" s="58"/>
      <c r="B3876" s="39"/>
      <c r="C3876" s="51"/>
      <c r="D3876" s="51"/>
      <c r="E3876" s="52"/>
      <c r="F3876" s="51"/>
      <c r="G3876" s="39"/>
      <c r="H3876" s="53"/>
      <c r="J3876" s="17">
        <v>67</v>
      </c>
      <c r="K3876" s="17" t="str">
        <f t="shared" si="114"/>
        <v>205-Board of Pilotage Commissioners</v>
      </c>
      <c r="L3876" s="18" t="str">
        <f t="shared" si="115"/>
        <v>205</v>
      </c>
      <c r="M3876" s="19"/>
      <c r="N3876" s="19"/>
    </row>
    <row r="3877" spans="1:14" x14ac:dyDescent="0.2">
      <c r="A3877" s="59" t="s">
        <v>83</v>
      </c>
      <c r="B3877" s="60">
        <v>188.5650951086883</v>
      </c>
      <c r="C3877" s="61">
        <v>-1</v>
      </c>
      <c r="D3877" s="61">
        <v>1</v>
      </c>
      <c r="E3877" s="62">
        <v>-2</v>
      </c>
      <c r="F3877" s="61">
        <v>5</v>
      </c>
      <c r="G3877" s="60">
        <v>3</v>
      </c>
      <c r="H3877" s="63">
        <v>191.5650951086883</v>
      </c>
      <c r="J3877" s="17">
        <v>68</v>
      </c>
      <c r="K3877" s="17" t="str">
        <f t="shared" si="114"/>
        <v>205-Board of Pilotage Commissioners</v>
      </c>
      <c r="L3877" s="18" t="str">
        <f t="shared" si="115"/>
        <v>205</v>
      </c>
      <c r="M3877" s="19"/>
      <c r="N3877" s="19"/>
    </row>
    <row r="3878" spans="1:14" x14ac:dyDescent="0.2">
      <c r="A3878" s="64"/>
      <c r="B3878" s="65"/>
      <c r="C3878" s="65"/>
      <c r="D3878" s="65"/>
      <c r="E3878" s="65"/>
      <c r="F3878" s="65"/>
      <c r="G3878" s="65"/>
      <c r="H3878" s="65"/>
      <c r="J3878" s="17">
        <v>1</v>
      </c>
      <c r="K3878" s="17" t="str">
        <f>IF(J3878=7,A3365,IF(J3878&gt;7,K3868,""))</f>
        <v/>
      </c>
      <c r="L3878" s="18" t="str">
        <f t="shared" si="115"/>
        <v/>
      </c>
      <c r="M3878" s="19"/>
      <c r="N3878" s="19"/>
    </row>
    <row r="3879" spans="1:14" ht="15" customHeight="1" x14ac:dyDescent="0.2">
      <c r="A3879" s="64"/>
      <c r="B3879" s="65"/>
      <c r="C3879" s="65"/>
      <c r="D3879" s="65"/>
      <c r="E3879" s="65"/>
      <c r="F3879" s="65"/>
      <c r="G3879" s="65"/>
      <c r="H3879" s="65"/>
      <c r="J3879" s="17">
        <v>2</v>
      </c>
      <c r="K3879" s="17" t="str">
        <f>IF(J3879=7,A3366,IF(J3879&gt;7,K3878,""))</f>
        <v/>
      </c>
      <c r="L3879" s="18" t="str">
        <f t="shared" si="115"/>
        <v/>
      </c>
      <c r="M3879" s="19"/>
      <c r="N3879" s="19"/>
    </row>
    <row r="3880" spans="1:14" ht="15" x14ac:dyDescent="0.25">
      <c r="A3880"/>
      <c r="B3880"/>
      <c r="C3880"/>
      <c r="D3880"/>
      <c r="E3880"/>
      <c r="F3880"/>
      <c r="G3880"/>
      <c r="H3880"/>
      <c r="J3880" s="17">
        <v>3</v>
      </c>
      <c r="K3880" s="17" t="str">
        <f>IF(J3880=7,A3367,IF(J3880&gt;7,K3879,""))</f>
        <v/>
      </c>
      <c r="L3880" s="18" t="str">
        <f t="shared" si="115"/>
        <v/>
      </c>
      <c r="M3880" s="19"/>
      <c r="N3880" s="19"/>
    </row>
    <row r="3881" spans="1:14" ht="15" x14ac:dyDescent="0.25">
      <c r="A3881"/>
      <c r="B3881"/>
      <c r="C3881"/>
      <c r="D3881"/>
      <c r="E3881"/>
      <c r="F3881"/>
      <c r="G3881"/>
      <c r="H3881"/>
      <c r="J3881" s="17">
        <v>4</v>
      </c>
      <c r="K3881" s="17" t="str">
        <f>IF(J3881=7,A3368,IF(J3881&gt;7,K3880,""))</f>
        <v/>
      </c>
      <c r="L3881" s="18" t="str">
        <f t="shared" si="115"/>
        <v/>
      </c>
      <c r="M3881" s="19"/>
      <c r="N3881" s="19"/>
    </row>
    <row r="3882" spans="1:14" ht="15.75" x14ac:dyDescent="0.25">
      <c r="A3882" s="21" t="s">
        <v>7</v>
      </c>
      <c r="B3882" s="22"/>
      <c r="C3882" s="22"/>
      <c r="D3882" s="22"/>
      <c r="E3882" s="22"/>
      <c r="F3882" s="22"/>
      <c r="G3882" s="22"/>
      <c r="H3882" s="22"/>
      <c r="J3882" s="17">
        <v>5</v>
      </c>
      <c r="K3882" s="17" t="str">
        <f>IF(J3882=7,A3369,IF(J3882&gt;7,K3881,""))</f>
        <v/>
      </c>
      <c r="L3882" s="18" t="str">
        <f t="shared" si="115"/>
        <v/>
      </c>
      <c r="M3882" s="19"/>
      <c r="N3882" s="19"/>
    </row>
    <row r="3883" spans="1:14" ht="15" x14ac:dyDescent="0.25">
      <c r="A3883" s="23" t="s">
        <v>8</v>
      </c>
      <c r="B3883" s="24"/>
      <c r="C3883" s="24"/>
      <c r="D3883" s="24"/>
      <c r="E3883" s="24"/>
      <c r="F3883" s="24"/>
      <c r="G3883" s="24"/>
      <c r="H3883" s="24"/>
      <c r="J3883" s="17">
        <v>6</v>
      </c>
      <c r="K3883" s="17" t="str">
        <f>IF(J3883=7,A3370,IF(J3883&gt;7,K3882,""))</f>
        <v/>
      </c>
      <c r="L3883" s="18" t="str">
        <f t="shared" si="115"/>
        <v/>
      </c>
      <c r="M3883" s="19"/>
      <c r="N3883" s="19"/>
    </row>
    <row r="3884" spans="1:14" ht="15" x14ac:dyDescent="0.25">
      <c r="A3884" s="25" t="s">
        <v>140</v>
      </c>
      <c r="B3884" s="22"/>
      <c r="C3884" s="22"/>
      <c r="D3884" s="22"/>
      <c r="E3884" s="22"/>
      <c r="F3884" s="22"/>
      <c r="G3884" s="22"/>
      <c r="H3884" s="22"/>
      <c r="J3884" s="17">
        <v>7</v>
      </c>
      <c r="K3884" s="17" t="str">
        <f>IF(J3884=7,A3884,IF(J3884&gt;7,K3883,""))</f>
        <v>215-Utilities and Transportation Comm</v>
      </c>
      <c r="L3884" s="18" t="str">
        <f t="shared" si="115"/>
        <v>215</v>
      </c>
      <c r="M3884" s="19"/>
      <c r="N3884" s="19"/>
    </row>
    <row r="3885" spans="1:14" ht="15" x14ac:dyDescent="0.25">
      <c r="A3885" s="25"/>
      <c r="B3885" s="22"/>
      <c r="C3885" s="22"/>
      <c r="D3885" s="22"/>
      <c r="E3885" s="22"/>
      <c r="F3885" s="22"/>
      <c r="G3885" s="22"/>
      <c r="H3885" s="22"/>
      <c r="J3885" s="17">
        <v>8</v>
      </c>
      <c r="K3885" s="17" t="str">
        <f t="shared" ref="K3885:K3945" si="116">IF(J3885=7,A3372,IF(J3885&gt;7,K3884,""))</f>
        <v>215-Utilities and Transportation Comm</v>
      </c>
      <c r="L3885" s="18" t="str">
        <f t="shared" si="115"/>
        <v>215</v>
      </c>
      <c r="M3885" s="19"/>
      <c r="N3885" s="19"/>
    </row>
    <row r="3886" spans="1:14" ht="15" customHeight="1" x14ac:dyDescent="0.25">
      <c r="A3886" s="26"/>
      <c r="B3886" s="27"/>
      <c r="C3886" s="94" t="s">
        <v>10</v>
      </c>
      <c r="D3886" s="95"/>
      <c r="E3886" s="94" t="s">
        <v>11</v>
      </c>
      <c r="F3886" s="95"/>
      <c r="G3886" s="28"/>
      <c r="H3886" s="28"/>
      <c r="J3886" s="17">
        <v>9</v>
      </c>
      <c r="K3886" s="17" t="str">
        <f t="shared" si="116"/>
        <v>215-Utilities and Transportation Comm</v>
      </c>
      <c r="L3886" s="18" t="str">
        <f t="shared" si="115"/>
        <v>215</v>
      </c>
      <c r="M3886" s="19"/>
      <c r="N3886" s="19"/>
    </row>
    <row r="3887" spans="1:14" ht="24" x14ac:dyDescent="0.2">
      <c r="A3887" s="29" t="s">
        <v>12</v>
      </c>
      <c r="B3887" s="30" t="s">
        <v>13</v>
      </c>
      <c r="C3887" s="31" t="s">
        <v>14</v>
      </c>
      <c r="D3887" s="32" t="s">
        <v>15</v>
      </c>
      <c r="E3887" s="31" t="s">
        <v>14</v>
      </c>
      <c r="F3887" s="32" t="s">
        <v>15</v>
      </c>
      <c r="G3887" s="33" t="s">
        <v>16</v>
      </c>
      <c r="H3887" s="33" t="s">
        <v>17</v>
      </c>
      <c r="J3887" s="17">
        <v>10</v>
      </c>
      <c r="K3887" s="17" t="str">
        <f t="shared" si="116"/>
        <v>215-Utilities and Transportation Comm</v>
      </c>
      <c r="L3887" s="18" t="str">
        <f t="shared" si="115"/>
        <v>215</v>
      </c>
      <c r="M3887" s="19"/>
      <c r="N3887" s="19"/>
    </row>
    <row r="3888" spans="1:14" ht="15" x14ac:dyDescent="0.25">
      <c r="A3888" s="35" t="s">
        <v>20</v>
      </c>
      <c r="B3888" s="36">
        <v>32.372027362816183</v>
      </c>
      <c r="C3888" s="37">
        <v>0</v>
      </c>
      <c r="D3888" s="37">
        <v>0</v>
      </c>
      <c r="E3888" s="38">
        <v>0</v>
      </c>
      <c r="F3888" s="37">
        <v>0</v>
      </c>
      <c r="G3888" s="39">
        <v>0</v>
      </c>
      <c r="H3888" s="40">
        <v>32.372027362816183</v>
      </c>
      <c r="J3888" s="17">
        <v>11</v>
      </c>
      <c r="K3888" s="17" t="str">
        <f t="shared" si="116"/>
        <v>215-Utilities and Transportation Comm</v>
      </c>
      <c r="L3888" s="18" t="str">
        <f t="shared" si="115"/>
        <v>215</v>
      </c>
      <c r="M3888" s="19" t="s">
        <v>21</v>
      </c>
      <c r="N3888" s="19"/>
    </row>
    <row r="3889" spans="1:14" ht="15" x14ac:dyDescent="0.25">
      <c r="A3889" s="42" t="s">
        <v>22</v>
      </c>
      <c r="B3889" s="36">
        <v>56.91040931827493</v>
      </c>
      <c r="C3889" s="37">
        <v>0</v>
      </c>
      <c r="D3889" s="37">
        <v>0</v>
      </c>
      <c r="E3889" s="38">
        <v>0</v>
      </c>
      <c r="F3889" s="37">
        <v>0</v>
      </c>
      <c r="G3889" s="39">
        <v>0</v>
      </c>
      <c r="H3889" s="40">
        <v>56.91040931827493</v>
      </c>
      <c r="J3889" s="17">
        <v>12</v>
      </c>
      <c r="K3889" s="17" t="str">
        <f t="shared" si="116"/>
        <v>215-Utilities and Transportation Comm</v>
      </c>
      <c r="L3889" s="18" t="str">
        <f t="shared" si="115"/>
        <v>215</v>
      </c>
      <c r="M3889" s="19"/>
      <c r="N3889" s="19"/>
    </row>
    <row r="3890" spans="1:14" ht="15" x14ac:dyDescent="0.25">
      <c r="A3890" s="42" t="s">
        <v>23</v>
      </c>
      <c r="B3890" s="36">
        <v>0</v>
      </c>
      <c r="C3890" s="37">
        <v>0</v>
      </c>
      <c r="D3890" s="37">
        <v>0</v>
      </c>
      <c r="E3890" s="38">
        <v>0</v>
      </c>
      <c r="F3890" s="37">
        <v>0</v>
      </c>
      <c r="G3890" s="39">
        <v>0</v>
      </c>
      <c r="H3890" s="40">
        <v>0</v>
      </c>
      <c r="J3890" s="17">
        <v>13</v>
      </c>
      <c r="K3890" s="17" t="str">
        <f t="shared" si="116"/>
        <v>215-Utilities and Transportation Comm</v>
      </c>
      <c r="L3890" s="18" t="str">
        <f t="shared" si="115"/>
        <v>215</v>
      </c>
      <c r="M3890" s="19"/>
      <c r="N3890" s="19"/>
    </row>
    <row r="3891" spans="1:14" ht="15" x14ac:dyDescent="0.25">
      <c r="A3891" s="42" t="s">
        <v>24</v>
      </c>
      <c r="B3891" s="36">
        <v>3674.2206712999996</v>
      </c>
      <c r="C3891" s="37">
        <v>1</v>
      </c>
      <c r="D3891" s="37">
        <v>1</v>
      </c>
      <c r="E3891" s="38">
        <v>2</v>
      </c>
      <c r="F3891" s="37">
        <v>16</v>
      </c>
      <c r="G3891" s="39">
        <v>20</v>
      </c>
      <c r="H3891" s="40">
        <v>3694.2206712999996</v>
      </c>
      <c r="J3891" s="17">
        <v>14</v>
      </c>
      <c r="K3891" s="17" t="str">
        <f t="shared" si="116"/>
        <v>215-Utilities and Transportation Comm</v>
      </c>
      <c r="L3891" s="18" t="str">
        <f t="shared" si="115"/>
        <v>215</v>
      </c>
      <c r="M3891" s="19"/>
      <c r="N3891" s="19"/>
    </row>
    <row r="3892" spans="1:14" ht="15" x14ac:dyDescent="0.25">
      <c r="A3892" s="42" t="s">
        <v>25</v>
      </c>
      <c r="B3892" s="36">
        <v>0</v>
      </c>
      <c r="C3892" s="37">
        <v>0</v>
      </c>
      <c r="D3892" s="37">
        <v>0</v>
      </c>
      <c r="E3892" s="38">
        <v>0</v>
      </c>
      <c r="F3892" s="37">
        <v>0</v>
      </c>
      <c r="G3892" s="39">
        <v>0</v>
      </c>
      <c r="H3892" s="40">
        <v>0</v>
      </c>
      <c r="J3892" s="17">
        <v>15</v>
      </c>
      <c r="K3892" s="17" t="str">
        <f t="shared" si="116"/>
        <v>215-Utilities and Transportation Comm</v>
      </c>
      <c r="L3892" s="18" t="str">
        <f t="shared" si="115"/>
        <v>215</v>
      </c>
      <c r="M3892" s="19"/>
      <c r="N3892" s="19"/>
    </row>
    <row r="3893" spans="1:14" ht="15" x14ac:dyDescent="0.25">
      <c r="A3893" s="42" t="s">
        <v>26</v>
      </c>
      <c r="B3893" s="36">
        <v>190.38993937196605</v>
      </c>
      <c r="C3893" s="37">
        <v>-9</v>
      </c>
      <c r="D3893" s="37">
        <v>-9</v>
      </c>
      <c r="E3893" s="38">
        <v>0</v>
      </c>
      <c r="F3893" s="37">
        <v>0</v>
      </c>
      <c r="G3893" s="39">
        <v>-18</v>
      </c>
      <c r="H3893" s="40">
        <v>172.38993937196605</v>
      </c>
      <c r="J3893" s="17">
        <v>16</v>
      </c>
      <c r="K3893" s="17" t="str">
        <f t="shared" si="116"/>
        <v>215-Utilities and Transportation Comm</v>
      </c>
      <c r="L3893" s="18" t="str">
        <f t="shared" si="115"/>
        <v>215</v>
      </c>
      <c r="M3893" s="19"/>
      <c r="N3893" s="19"/>
    </row>
    <row r="3894" spans="1:14" ht="15" x14ac:dyDescent="0.25">
      <c r="A3894" s="42" t="s">
        <v>27</v>
      </c>
      <c r="B3894" s="36">
        <v>2.0363682494967299</v>
      </c>
      <c r="C3894" s="37">
        <v>0</v>
      </c>
      <c r="D3894" s="37">
        <v>0</v>
      </c>
      <c r="E3894" s="38">
        <v>0</v>
      </c>
      <c r="F3894" s="37">
        <v>0</v>
      </c>
      <c r="G3894" s="39">
        <v>0</v>
      </c>
      <c r="H3894" s="40">
        <v>2.0363682494967299</v>
      </c>
      <c r="J3894" s="17">
        <v>17</v>
      </c>
      <c r="K3894" s="17" t="str">
        <f t="shared" si="116"/>
        <v>215-Utilities and Transportation Comm</v>
      </c>
      <c r="L3894" s="18" t="str">
        <f t="shared" si="115"/>
        <v>215</v>
      </c>
      <c r="M3894" s="19"/>
      <c r="N3894" s="19"/>
    </row>
    <row r="3895" spans="1:14" x14ac:dyDescent="0.2">
      <c r="A3895" s="43"/>
      <c r="B3895" s="36"/>
      <c r="C3895" s="37"/>
      <c r="D3895" s="37"/>
      <c r="E3895" s="38"/>
      <c r="F3895" s="37"/>
      <c r="G3895" s="39"/>
      <c r="H3895" s="40"/>
      <c r="J3895" s="17">
        <v>18</v>
      </c>
      <c r="K3895" s="17" t="str">
        <f t="shared" si="116"/>
        <v>215-Utilities and Transportation Comm</v>
      </c>
      <c r="L3895" s="18" t="str">
        <f t="shared" si="115"/>
        <v>215</v>
      </c>
      <c r="M3895" s="19"/>
      <c r="N3895" s="19"/>
    </row>
    <row r="3896" spans="1:14" ht="15" customHeight="1" x14ac:dyDescent="0.2">
      <c r="A3896" s="44"/>
      <c r="B3896" s="45">
        <v>3955.9294156025535</v>
      </c>
      <c r="C3896" s="46">
        <v>-8</v>
      </c>
      <c r="D3896" s="46">
        <v>-8</v>
      </c>
      <c r="E3896" s="47">
        <v>2</v>
      </c>
      <c r="F3896" s="46">
        <v>16</v>
      </c>
      <c r="G3896" s="48">
        <v>2</v>
      </c>
      <c r="H3896" s="49">
        <v>3957.9294156025535</v>
      </c>
      <c r="J3896" s="17">
        <v>19</v>
      </c>
      <c r="K3896" s="17" t="str">
        <f t="shared" si="116"/>
        <v>215-Utilities and Transportation Comm</v>
      </c>
      <c r="L3896" s="18" t="str">
        <f t="shared" si="115"/>
        <v>215</v>
      </c>
      <c r="M3896" s="19"/>
      <c r="N3896" s="19"/>
    </row>
    <row r="3897" spans="1:14" x14ac:dyDescent="0.2">
      <c r="A3897" s="50"/>
      <c r="B3897" s="39"/>
      <c r="C3897" s="51"/>
      <c r="D3897" s="51"/>
      <c r="E3897" s="52"/>
      <c r="F3897" s="51"/>
      <c r="G3897" s="39"/>
      <c r="H3897" s="53"/>
      <c r="J3897" s="17">
        <v>20</v>
      </c>
      <c r="K3897" s="17" t="str">
        <f t="shared" si="116"/>
        <v>215-Utilities and Transportation Comm</v>
      </c>
      <c r="L3897" s="18" t="str">
        <f t="shared" si="115"/>
        <v>215</v>
      </c>
      <c r="M3897" s="19"/>
      <c r="N3897" s="19"/>
    </row>
    <row r="3898" spans="1:14" ht="15" customHeight="1" x14ac:dyDescent="0.25">
      <c r="A3898" s="42" t="s">
        <v>28</v>
      </c>
      <c r="B3898" s="36">
        <v>70.267576828673782</v>
      </c>
      <c r="C3898" s="37">
        <v>0</v>
      </c>
      <c r="D3898" s="37">
        <v>0</v>
      </c>
      <c r="E3898" s="38">
        <v>-77</v>
      </c>
      <c r="F3898" s="37">
        <v>81</v>
      </c>
      <c r="G3898" s="39">
        <v>4</v>
      </c>
      <c r="H3898" s="40">
        <v>74.267576828673782</v>
      </c>
      <c r="J3898" s="17">
        <v>21</v>
      </c>
      <c r="K3898" s="17" t="str">
        <f t="shared" si="116"/>
        <v>215-Utilities and Transportation Comm</v>
      </c>
      <c r="L3898" s="18" t="str">
        <f t="shared" si="115"/>
        <v>215</v>
      </c>
      <c r="M3898" s="19"/>
      <c r="N3898" s="19"/>
    </row>
    <row r="3899" spans="1:14" ht="15" x14ac:dyDescent="0.25">
      <c r="A3899" s="42" t="s">
        <v>29</v>
      </c>
      <c r="B3899" s="36">
        <v>182.34029687222053</v>
      </c>
      <c r="C3899" s="37">
        <v>0</v>
      </c>
      <c r="D3899" s="37">
        <v>0</v>
      </c>
      <c r="E3899" s="38">
        <v>45</v>
      </c>
      <c r="F3899" s="37">
        <v>146</v>
      </c>
      <c r="G3899" s="39">
        <v>191</v>
      </c>
      <c r="H3899" s="40">
        <v>373.34029687222051</v>
      </c>
      <c r="J3899" s="17">
        <v>22</v>
      </c>
      <c r="K3899" s="17" t="str">
        <f t="shared" si="116"/>
        <v>215-Utilities and Transportation Comm</v>
      </c>
      <c r="L3899" s="18" t="str">
        <f t="shared" si="115"/>
        <v>215</v>
      </c>
      <c r="M3899" s="19"/>
      <c r="N3899" s="19"/>
    </row>
    <row r="3900" spans="1:14" ht="15" x14ac:dyDescent="0.25">
      <c r="A3900" s="42" t="s">
        <v>30</v>
      </c>
      <c r="B3900" s="36">
        <v>162.65646784942243</v>
      </c>
      <c r="C3900" s="37">
        <v>0</v>
      </c>
      <c r="D3900" s="37">
        <v>0</v>
      </c>
      <c r="E3900" s="38">
        <v>0</v>
      </c>
      <c r="F3900" s="37">
        <v>1</v>
      </c>
      <c r="G3900" s="39">
        <v>1</v>
      </c>
      <c r="H3900" s="40">
        <v>163.65646784942243</v>
      </c>
      <c r="J3900" s="17">
        <v>23</v>
      </c>
      <c r="K3900" s="17" t="str">
        <f t="shared" si="116"/>
        <v>215-Utilities and Transportation Comm</v>
      </c>
      <c r="L3900" s="18" t="str">
        <f t="shared" si="115"/>
        <v>215</v>
      </c>
      <c r="M3900" s="19"/>
      <c r="N3900" s="19"/>
    </row>
    <row r="3901" spans="1:14" ht="15" x14ac:dyDescent="0.25">
      <c r="A3901" s="54"/>
      <c r="B3901" s="36"/>
      <c r="C3901" s="37"/>
      <c r="D3901" s="37"/>
      <c r="E3901" s="38"/>
      <c r="F3901" s="37"/>
      <c r="G3901" s="39"/>
      <c r="H3901" s="40"/>
      <c r="J3901" s="17">
        <v>24</v>
      </c>
      <c r="K3901" s="17" t="str">
        <f t="shared" si="116"/>
        <v>215-Utilities and Transportation Comm</v>
      </c>
      <c r="L3901" s="18" t="str">
        <f t="shared" si="115"/>
        <v>215</v>
      </c>
      <c r="M3901" s="19"/>
      <c r="N3901" s="19"/>
    </row>
    <row r="3902" spans="1:14" x14ac:dyDescent="0.2">
      <c r="A3902" s="44" t="s">
        <v>31</v>
      </c>
      <c r="B3902" s="45">
        <v>415.26434155031677</v>
      </c>
      <c r="C3902" s="46">
        <v>0</v>
      </c>
      <c r="D3902" s="46">
        <v>0</v>
      </c>
      <c r="E3902" s="46">
        <v>-32</v>
      </c>
      <c r="F3902" s="46">
        <v>228</v>
      </c>
      <c r="G3902" s="46">
        <v>196</v>
      </c>
      <c r="H3902" s="49">
        <v>611.26434155031666</v>
      </c>
      <c r="J3902" s="17">
        <v>25</v>
      </c>
      <c r="K3902" s="17" t="str">
        <f t="shared" si="116"/>
        <v>215-Utilities and Transportation Comm</v>
      </c>
      <c r="L3902" s="18" t="str">
        <f t="shared" si="115"/>
        <v>215</v>
      </c>
      <c r="M3902" s="19"/>
      <c r="N3902" s="19"/>
    </row>
    <row r="3903" spans="1:14" ht="15" x14ac:dyDescent="0.25">
      <c r="A3903" s="54"/>
      <c r="B3903" s="36"/>
      <c r="C3903" s="37"/>
      <c r="D3903" s="37"/>
      <c r="E3903" s="38"/>
      <c r="F3903" s="37"/>
      <c r="G3903" s="39"/>
      <c r="H3903" s="40"/>
      <c r="J3903" s="17">
        <v>26</v>
      </c>
      <c r="K3903" s="17" t="str">
        <f t="shared" si="116"/>
        <v>215-Utilities and Transportation Comm</v>
      </c>
      <c r="L3903" s="18" t="str">
        <f t="shared" si="115"/>
        <v>215</v>
      </c>
      <c r="M3903" s="19"/>
      <c r="N3903" s="19"/>
    </row>
    <row r="3904" spans="1:14" ht="15" customHeight="1" x14ac:dyDescent="0.25">
      <c r="A3904" s="54" t="s">
        <v>32</v>
      </c>
      <c r="B3904" s="36">
        <v>5.3834291959619716</v>
      </c>
      <c r="C3904" s="37">
        <v>0</v>
      </c>
      <c r="D3904" s="37">
        <v>0</v>
      </c>
      <c r="E3904" s="38">
        <v>0</v>
      </c>
      <c r="F3904" s="37">
        <v>0</v>
      </c>
      <c r="G3904" s="39">
        <v>0</v>
      </c>
      <c r="H3904" s="40">
        <v>5.3834291959619716</v>
      </c>
      <c r="J3904" s="17">
        <v>27</v>
      </c>
      <c r="K3904" s="17" t="str">
        <f t="shared" si="116"/>
        <v>215-Utilities and Transportation Comm</v>
      </c>
      <c r="L3904" s="18" t="str">
        <f t="shared" si="115"/>
        <v>215</v>
      </c>
      <c r="M3904" s="19" t="s">
        <v>33</v>
      </c>
      <c r="N3904" s="19"/>
    </row>
    <row r="3905" spans="1:14" ht="15" x14ac:dyDescent="0.25">
      <c r="A3905" s="54" t="s">
        <v>34</v>
      </c>
      <c r="B3905" s="36">
        <v>24.266476789021198</v>
      </c>
      <c r="C3905" s="37">
        <v>0</v>
      </c>
      <c r="D3905" s="37">
        <v>0</v>
      </c>
      <c r="E3905" s="38">
        <v>0</v>
      </c>
      <c r="F3905" s="37">
        <v>0</v>
      </c>
      <c r="G3905" s="39">
        <v>0</v>
      </c>
      <c r="H3905" s="40">
        <v>24.266476789021198</v>
      </c>
      <c r="J3905" s="17">
        <v>28</v>
      </c>
      <c r="K3905" s="17" t="str">
        <f t="shared" si="116"/>
        <v>215-Utilities and Transportation Comm</v>
      </c>
      <c r="L3905" s="18" t="str">
        <f t="shared" si="115"/>
        <v>215</v>
      </c>
      <c r="M3905" s="19" t="s">
        <v>35</v>
      </c>
      <c r="N3905" s="19"/>
    </row>
    <row r="3906" spans="1:14" ht="15" x14ac:dyDescent="0.25">
      <c r="A3906" s="54" t="s">
        <v>36</v>
      </c>
      <c r="B3906" s="36">
        <v>8.5417652651820379</v>
      </c>
      <c r="C3906" s="37">
        <v>0</v>
      </c>
      <c r="D3906" s="37">
        <v>0</v>
      </c>
      <c r="E3906" s="38">
        <v>0</v>
      </c>
      <c r="F3906" s="37">
        <v>0</v>
      </c>
      <c r="G3906" s="39">
        <v>0</v>
      </c>
      <c r="H3906" s="40">
        <v>8.5417652651820379</v>
      </c>
      <c r="J3906" s="17">
        <v>29</v>
      </c>
      <c r="K3906" s="17" t="str">
        <f t="shared" si="116"/>
        <v>215-Utilities and Transportation Comm</v>
      </c>
      <c r="L3906" s="18" t="str">
        <f t="shared" si="115"/>
        <v>215</v>
      </c>
      <c r="M3906" s="19" t="s">
        <v>37</v>
      </c>
      <c r="N3906" s="19"/>
    </row>
    <row r="3907" spans="1:14" ht="15" x14ac:dyDescent="0.25">
      <c r="A3907" s="54" t="s">
        <v>38</v>
      </c>
      <c r="B3907" s="36">
        <v>0.62091819064228604</v>
      </c>
      <c r="C3907" s="37">
        <v>0</v>
      </c>
      <c r="D3907" s="37">
        <v>0</v>
      </c>
      <c r="E3907" s="38">
        <v>1</v>
      </c>
      <c r="F3907" s="37">
        <v>0</v>
      </c>
      <c r="G3907" s="39">
        <v>1</v>
      </c>
      <c r="H3907" s="40">
        <v>1.620918190642286</v>
      </c>
      <c r="J3907" s="17">
        <v>30</v>
      </c>
      <c r="K3907" s="17" t="str">
        <f t="shared" si="116"/>
        <v>215-Utilities and Transportation Comm</v>
      </c>
      <c r="L3907" s="18" t="str">
        <f t="shared" si="115"/>
        <v>215</v>
      </c>
      <c r="M3907" s="19" t="s">
        <v>39</v>
      </c>
      <c r="N3907" s="19"/>
    </row>
    <row r="3908" spans="1:14" ht="15" x14ac:dyDescent="0.25">
      <c r="A3908" s="54" t="s">
        <v>40</v>
      </c>
      <c r="B3908" s="36">
        <v>215.21217924166987</v>
      </c>
      <c r="C3908" s="37">
        <v>10</v>
      </c>
      <c r="D3908" s="37">
        <v>9</v>
      </c>
      <c r="E3908" s="38">
        <v>0</v>
      </c>
      <c r="F3908" s="37">
        <v>0</v>
      </c>
      <c r="G3908" s="39">
        <v>19</v>
      </c>
      <c r="H3908" s="40">
        <v>234.21217924166987</v>
      </c>
      <c r="J3908" s="17">
        <v>31</v>
      </c>
      <c r="K3908" s="17" t="str">
        <f t="shared" si="116"/>
        <v>215-Utilities and Transportation Comm</v>
      </c>
      <c r="L3908" s="18" t="str">
        <f t="shared" si="115"/>
        <v>215</v>
      </c>
      <c r="M3908" s="19" t="s">
        <v>41</v>
      </c>
      <c r="N3908" s="19"/>
    </row>
    <row r="3909" spans="1:14" ht="15" x14ac:dyDescent="0.25">
      <c r="A3909" s="54" t="s">
        <v>42</v>
      </c>
      <c r="B3909" s="36">
        <v>31.86851825795787</v>
      </c>
      <c r="C3909" s="37">
        <v>0</v>
      </c>
      <c r="D3909" s="37">
        <v>0</v>
      </c>
      <c r="E3909" s="38">
        <v>-16</v>
      </c>
      <c r="F3909" s="37">
        <v>-16</v>
      </c>
      <c r="G3909" s="39">
        <v>-32</v>
      </c>
      <c r="H3909" s="40">
        <v>-0.13148174204212992</v>
      </c>
      <c r="J3909" s="17">
        <v>32</v>
      </c>
      <c r="K3909" s="17" t="str">
        <f t="shared" si="116"/>
        <v>215-Utilities and Transportation Comm</v>
      </c>
      <c r="L3909" s="18" t="str">
        <f t="shared" si="115"/>
        <v>215</v>
      </c>
      <c r="M3909" s="19" t="s">
        <v>43</v>
      </c>
      <c r="N3909" s="19"/>
    </row>
    <row r="3910" spans="1:14" ht="15" customHeight="1" x14ac:dyDescent="0.25">
      <c r="A3910" s="54" t="s">
        <v>44</v>
      </c>
      <c r="B3910" s="36">
        <v>92.837279613085144</v>
      </c>
      <c r="C3910" s="37">
        <v>0</v>
      </c>
      <c r="D3910" s="37">
        <v>0</v>
      </c>
      <c r="E3910" s="38">
        <v>0</v>
      </c>
      <c r="F3910" s="37">
        <v>0</v>
      </c>
      <c r="G3910" s="39">
        <v>0</v>
      </c>
      <c r="H3910" s="40">
        <v>92.837279613085144</v>
      </c>
      <c r="J3910" s="17">
        <v>33</v>
      </c>
      <c r="K3910" s="17" t="str">
        <f t="shared" si="116"/>
        <v>215-Utilities and Transportation Comm</v>
      </c>
      <c r="L3910" s="18" t="str">
        <f t="shared" ref="L3910:L3982" si="117">LEFT(K3910,3)</f>
        <v>215</v>
      </c>
      <c r="M3910" s="19" t="s">
        <v>45</v>
      </c>
      <c r="N3910" s="19"/>
    </row>
    <row r="3911" spans="1:14" ht="15" x14ac:dyDescent="0.25">
      <c r="A3911" s="54" t="s">
        <v>46</v>
      </c>
      <c r="B3911" s="36">
        <v>0</v>
      </c>
      <c r="C3911" s="37">
        <v>0</v>
      </c>
      <c r="D3911" s="37">
        <v>0</v>
      </c>
      <c r="E3911" s="38">
        <v>0</v>
      </c>
      <c r="F3911" s="37">
        <v>0</v>
      </c>
      <c r="G3911" s="39">
        <v>0</v>
      </c>
      <c r="H3911" s="40">
        <v>0</v>
      </c>
      <c r="J3911" s="17">
        <v>34</v>
      </c>
      <c r="K3911" s="17" t="str">
        <f t="shared" si="116"/>
        <v>215-Utilities and Transportation Comm</v>
      </c>
      <c r="L3911" s="18" t="str">
        <f t="shared" si="117"/>
        <v>215</v>
      </c>
      <c r="M3911" s="19" t="s">
        <v>47</v>
      </c>
      <c r="N3911" s="19"/>
    </row>
    <row r="3912" spans="1:14" ht="15" x14ac:dyDescent="0.25">
      <c r="A3912" s="54" t="s">
        <v>48</v>
      </c>
      <c r="B3912" s="36">
        <v>0</v>
      </c>
      <c r="C3912" s="37">
        <v>0</v>
      </c>
      <c r="D3912" s="37">
        <v>0</v>
      </c>
      <c r="E3912" s="38">
        <v>1</v>
      </c>
      <c r="F3912" s="37">
        <v>2</v>
      </c>
      <c r="G3912" s="39">
        <v>3</v>
      </c>
      <c r="H3912" s="40">
        <v>3</v>
      </c>
      <c r="J3912" s="17">
        <v>35</v>
      </c>
      <c r="K3912" s="17" t="str">
        <f t="shared" si="116"/>
        <v>215-Utilities and Transportation Comm</v>
      </c>
      <c r="L3912" s="18" t="str">
        <f t="shared" si="117"/>
        <v>215</v>
      </c>
      <c r="M3912" s="56" t="s">
        <v>49</v>
      </c>
      <c r="N3912" s="19"/>
    </row>
    <row r="3913" spans="1:14" ht="15" x14ac:dyDescent="0.25">
      <c r="A3913" s="54" t="s">
        <v>50</v>
      </c>
      <c r="B3913" s="36">
        <v>20.473978162283132</v>
      </c>
      <c r="C3913" s="37">
        <v>0</v>
      </c>
      <c r="D3913" s="37">
        <v>0</v>
      </c>
      <c r="E3913" s="38">
        <v>0</v>
      </c>
      <c r="F3913" s="37">
        <v>0</v>
      </c>
      <c r="G3913" s="39">
        <v>0</v>
      </c>
      <c r="H3913" s="40">
        <v>20.473978162283132</v>
      </c>
      <c r="J3913" s="17">
        <v>36</v>
      </c>
      <c r="K3913" s="17" t="str">
        <f t="shared" si="116"/>
        <v>215-Utilities and Transportation Comm</v>
      </c>
      <c r="L3913" s="18" t="str">
        <f t="shared" si="117"/>
        <v>215</v>
      </c>
      <c r="M3913" s="19" t="s">
        <v>51</v>
      </c>
      <c r="N3913" s="19"/>
    </row>
    <row r="3914" spans="1:14" ht="15" x14ac:dyDescent="0.25">
      <c r="A3914" s="54" t="s">
        <v>52</v>
      </c>
      <c r="B3914" s="36">
        <v>0</v>
      </c>
      <c r="C3914" s="37">
        <v>0</v>
      </c>
      <c r="D3914" s="37">
        <v>0</v>
      </c>
      <c r="E3914" s="38">
        <v>4</v>
      </c>
      <c r="F3914" s="37">
        <v>3</v>
      </c>
      <c r="G3914" s="39">
        <v>7</v>
      </c>
      <c r="H3914" s="40">
        <v>7</v>
      </c>
      <c r="J3914" s="17">
        <v>37</v>
      </c>
      <c r="K3914" s="17" t="str">
        <f t="shared" si="116"/>
        <v>215-Utilities and Transportation Comm</v>
      </c>
      <c r="L3914" s="18" t="str">
        <f t="shared" si="117"/>
        <v>215</v>
      </c>
      <c r="M3914" s="56" t="s">
        <v>53</v>
      </c>
      <c r="N3914" s="19"/>
    </row>
    <row r="3915" spans="1:14" ht="15" x14ac:dyDescent="0.25">
      <c r="A3915" s="54" t="s">
        <v>54</v>
      </c>
      <c r="B3915" s="36">
        <v>140.37294955393986</v>
      </c>
      <c r="C3915" s="37">
        <v>0</v>
      </c>
      <c r="D3915" s="37">
        <v>0</v>
      </c>
      <c r="E3915" s="38">
        <v>0</v>
      </c>
      <c r="F3915" s="37">
        <v>0</v>
      </c>
      <c r="G3915" s="39">
        <v>0</v>
      </c>
      <c r="H3915" s="40">
        <v>140.37294955393986</v>
      </c>
      <c r="J3915" s="17">
        <v>38</v>
      </c>
      <c r="K3915" s="17" t="str">
        <f t="shared" si="116"/>
        <v>215-Utilities and Transportation Comm</v>
      </c>
      <c r="L3915" s="18" t="str">
        <f t="shared" si="117"/>
        <v>215</v>
      </c>
      <c r="M3915" s="19" t="s">
        <v>55</v>
      </c>
      <c r="N3915" s="19"/>
    </row>
    <row r="3916" spans="1:14" ht="15" x14ac:dyDescent="0.25">
      <c r="A3916" s="54" t="s">
        <v>56</v>
      </c>
      <c r="B3916" s="36">
        <v>0</v>
      </c>
      <c r="C3916" s="37">
        <v>0</v>
      </c>
      <c r="D3916" s="37">
        <v>0</v>
      </c>
      <c r="E3916" s="38">
        <v>0</v>
      </c>
      <c r="F3916" s="37">
        <v>0</v>
      </c>
      <c r="G3916" s="39">
        <v>0</v>
      </c>
      <c r="H3916" s="40">
        <v>0</v>
      </c>
      <c r="J3916" s="17">
        <v>39</v>
      </c>
      <c r="K3916" s="17" t="str">
        <f t="shared" si="116"/>
        <v>215-Utilities and Transportation Comm</v>
      </c>
      <c r="L3916" s="18" t="str">
        <f t="shared" si="117"/>
        <v>215</v>
      </c>
      <c r="M3916" s="19" t="s">
        <v>57</v>
      </c>
      <c r="N3916" s="19"/>
    </row>
    <row r="3917" spans="1:14" ht="15" x14ac:dyDescent="0.25">
      <c r="A3917" s="54" t="s">
        <v>58</v>
      </c>
      <c r="B3917" s="36">
        <v>197.34500985707001</v>
      </c>
      <c r="C3917" s="37">
        <v>0</v>
      </c>
      <c r="D3917" s="37">
        <v>0</v>
      </c>
      <c r="E3917" s="38">
        <v>6</v>
      </c>
      <c r="F3917" s="37">
        <v>10</v>
      </c>
      <c r="G3917" s="39">
        <v>16</v>
      </c>
      <c r="H3917" s="40">
        <v>213.34500985707001</v>
      </c>
      <c r="J3917" s="17">
        <v>40</v>
      </c>
      <c r="K3917" s="17" t="str">
        <f t="shared" si="116"/>
        <v>215-Utilities and Transportation Comm</v>
      </c>
      <c r="L3917" s="18" t="str">
        <f t="shared" si="117"/>
        <v>215</v>
      </c>
      <c r="M3917" s="19" t="s">
        <v>59</v>
      </c>
      <c r="N3917" s="19"/>
    </row>
    <row r="3918" spans="1:14" ht="15" x14ac:dyDescent="0.25">
      <c r="A3918" s="54" t="s">
        <v>60</v>
      </c>
      <c r="B3918" s="36">
        <v>0</v>
      </c>
      <c r="C3918" s="37">
        <v>0</v>
      </c>
      <c r="D3918" s="37">
        <v>0</v>
      </c>
      <c r="E3918" s="38">
        <v>3</v>
      </c>
      <c r="F3918" s="37">
        <v>3</v>
      </c>
      <c r="G3918" s="39">
        <v>6</v>
      </c>
      <c r="H3918" s="40">
        <v>6</v>
      </c>
      <c r="J3918" s="17">
        <v>41</v>
      </c>
      <c r="K3918" s="17" t="str">
        <f t="shared" si="116"/>
        <v>215-Utilities and Transportation Comm</v>
      </c>
      <c r="L3918" s="18" t="str">
        <f t="shared" si="117"/>
        <v>215</v>
      </c>
      <c r="M3918" s="56" t="s">
        <v>61</v>
      </c>
      <c r="N3918" s="19"/>
    </row>
    <row r="3919" spans="1:14" ht="15" x14ac:dyDescent="0.25">
      <c r="A3919" s="54" t="s">
        <v>62</v>
      </c>
      <c r="B3919" s="36">
        <v>0</v>
      </c>
      <c r="C3919" s="37">
        <v>0</v>
      </c>
      <c r="D3919" s="37">
        <v>0</v>
      </c>
      <c r="E3919" s="38">
        <v>11</v>
      </c>
      <c r="F3919" s="37">
        <v>11</v>
      </c>
      <c r="G3919" s="39">
        <v>22</v>
      </c>
      <c r="H3919" s="40">
        <v>22</v>
      </c>
      <c r="J3919" s="17">
        <v>42</v>
      </c>
      <c r="K3919" s="17" t="str">
        <f t="shared" si="116"/>
        <v>215-Utilities and Transportation Comm</v>
      </c>
      <c r="L3919" s="18" t="str">
        <f t="shared" si="117"/>
        <v>215</v>
      </c>
      <c r="M3919" s="56" t="s">
        <v>63</v>
      </c>
      <c r="N3919" s="19"/>
    </row>
    <row r="3920" spans="1:14" x14ac:dyDescent="0.2">
      <c r="A3920" s="43"/>
      <c r="B3920" s="36"/>
      <c r="C3920" s="37"/>
      <c r="D3920" s="37"/>
      <c r="E3920" s="38"/>
      <c r="F3920" s="37"/>
      <c r="G3920" s="39"/>
      <c r="H3920" s="40"/>
      <c r="J3920" s="17">
        <v>43</v>
      </c>
      <c r="K3920" s="17" t="str">
        <f t="shared" si="116"/>
        <v>215-Utilities and Transportation Comm</v>
      </c>
      <c r="L3920" s="18" t="str">
        <f t="shared" si="117"/>
        <v>215</v>
      </c>
      <c r="M3920" s="19"/>
      <c r="N3920" s="19"/>
    </row>
    <row r="3921" spans="1:14" x14ac:dyDescent="0.2">
      <c r="A3921" s="44" t="s">
        <v>64</v>
      </c>
      <c r="B3921" s="45">
        <v>736.92250412681324</v>
      </c>
      <c r="C3921" s="46">
        <v>10</v>
      </c>
      <c r="D3921" s="46">
        <v>9</v>
      </c>
      <c r="E3921" s="47">
        <v>10</v>
      </c>
      <c r="F3921" s="46">
        <v>13</v>
      </c>
      <c r="G3921" s="48">
        <v>42</v>
      </c>
      <c r="H3921" s="49">
        <v>778.92250412681324</v>
      </c>
      <c r="J3921" s="17">
        <v>44</v>
      </c>
      <c r="K3921" s="17" t="str">
        <f t="shared" si="116"/>
        <v>215-Utilities and Transportation Comm</v>
      </c>
      <c r="L3921" s="18" t="str">
        <f t="shared" si="117"/>
        <v>215</v>
      </c>
      <c r="M3921" s="19"/>
      <c r="N3921" s="19"/>
    </row>
    <row r="3922" spans="1:14" x14ac:dyDescent="0.2">
      <c r="A3922" s="57"/>
      <c r="B3922" s="39"/>
      <c r="C3922" s="51"/>
      <c r="D3922" s="51"/>
      <c r="E3922" s="52"/>
      <c r="F3922" s="51"/>
      <c r="G3922" s="39"/>
      <c r="H3922" s="53"/>
      <c r="J3922" s="17">
        <v>45</v>
      </c>
      <c r="K3922" s="17" t="str">
        <f t="shared" si="116"/>
        <v>215-Utilities and Transportation Comm</v>
      </c>
      <c r="L3922" s="18" t="str">
        <f t="shared" si="117"/>
        <v>215</v>
      </c>
      <c r="M3922" s="19"/>
      <c r="N3922" s="19"/>
    </row>
    <row r="3923" spans="1:14" ht="15" x14ac:dyDescent="0.25">
      <c r="A3923" s="54" t="s">
        <v>65</v>
      </c>
      <c r="B3923" s="36">
        <v>1.0173026850610078</v>
      </c>
      <c r="C3923" s="37">
        <v>0</v>
      </c>
      <c r="D3923" s="37">
        <v>0</v>
      </c>
      <c r="E3923" s="38">
        <v>0</v>
      </c>
      <c r="F3923" s="37">
        <v>0</v>
      </c>
      <c r="G3923" s="39">
        <v>0</v>
      </c>
      <c r="H3923" s="40">
        <v>1.0173026850610078</v>
      </c>
      <c r="J3923" s="17">
        <v>46</v>
      </c>
      <c r="K3923" s="17" t="str">
        <f t="shared" si="116"/>
        <v>215-Utilities and Transportation Comm</v>
      </c>
      <c r="L3923" s="18" t="str">
        <f t="shared" si="117"/>
        <v>215</v>
      </c>
      <c r="M3923" s="19"/>
      <c r="N3923" s="19"/>
    </row>
    <row r="3924" spans="1:14" ht="15" x14ac:dyDescent="0.25">
      <c r="A3924" s="54" t="s">
        <v>66</v>
      </c>
      <c r="B3924" s="36">
        <v>0</v>
      </c>
      <c r="C3924" s="37">
        <v>0</v>
      </c>
      <c r="D3924" s="37">
        <v>0</v>
      </c>
      <c r="E3924" s="38">
        <v>0</v>
      </c>
      <c r="F3924" s="37">
        <v>0</v>
      </c>
      <c r="G3924" s="39">
        <v>0</v>
      </c>
      <c r="H3924" s="40">
        <v>0</v>
      </c>
      <c r="J3924" s="17">
        <v>47</v>
      </c>
      <c r="K3924" s="17" t="str">
        <f t="shared" si="116"/>
        <v>215-Utilities and Transportation Comm</v>
      </c>
      <c r="L3924" s="18" t="str">
        <f t="shared" si="117"/>
        <v>215</v>
      </c>
      <c r="M3924" s="19"/>
      <c r="N3924" s="19"/>
    </row>
    <row r="3925" spans="1:14" ht="15" x14ac:dyDescent="0.25">
      <c r="A3925" s="54" t="s">
        <v>67</v>
      </c>
      <c r="B3925" s="36">
        <v>0</v>
      </c>
      <c r="C3925" s="37">
        <v>0</v>
      </c>
      <c r="D3925" s="37">
        <v>0</v>
      </c>
      <c r="E3925" s="38">
        <v>0</v>
      </c>
      <c r="F3925" s="37">
        <v>0</v>
      </c>
      <c r="G3925" s="39">
        <v>0</v>
      </c>
      <c r="H3925" s="40">
        <v>0</v>
      </c>
      <c r="J3925" s="17">
        <v>48</v>
      </c>
      <c r="K3925" s="17" t="str">
        <f t="shared" si="116"/>
        <v>215-Utilities and Transportation Comm</v>
      </c>
      <c r="L3925" s="18" t="str">
        <f t="shared" si="117"/>
        <v>215</v>
      </c>
      <c r="M3925" s="19"/>
      <c r="N3925" s="19"/>
    </row>
    <row r="3926" spans="1:14" ht="15" x14ac:dyDescent="0.25">
      <c r="A3926" s="54" t="s">
        <v>68</v>
      </c>
      <c r="B3926" s="36">
        <v>2.4728924862553452</v>
      </c>
      <c r="C3926" s="37">
        <v>0</v>
      </c>
      <c r="D3926" s="37">
        <v>0</v>
      </c>
      <c r="E3926" s="38">
        <v>0</v>
      </c>
      <c r="F3926" s="37">
        <v>0</v>
      </c>
      <c r="G3926" s="39">
        <v>0</v>
      </c>
      <c r="H3926" s="40">
        <v>2.4728924862553452</v>
      </c>
      <c r="J3926" s="17">
        <v>49</v>
      </c>
      <c r="K3926" s="17" t="str">
        <f t="shared" si="116"/>
        <v>215-Utilities and Transportation Comm</v>
      </c>
      <c r="L3926" s="18" t="str">
        <f t="shared" si="117"/>
        <v>215</v>
      </c>
      <c r="M3926" s="19"/>
      <c r="N3926" s="19"/>
    </row>
    <row r="3927" spans="1:14" ht="15" x14ac:dyDescent="0.25">
      <c r="A3927" s="54" t="s">
        <v>69</v>
      </c>
      <c r="B3927" s="36">
        <v>0</v>
      </c>
      <c r="C3927" s="37">
        <v>0</v>
      </c>
      <c r="D3927" s="37">
        <v>0</v>
      </c>
      <c r="E3927" s="38">
        <v>0</v>
      </c>
      <c r="F3927" s="37">
        <v>0</v>
      </c>
      <c r="G3927" s="39">
        <v>0</v>
      </c>
      <c r="H3927" s="40">
        <v>0</v>
      </c>
      <c r="J3927" s="17">
        <v>50</v>
      </c>
      <c r="K3927" s="17" t="str">
        <f t="shared" si="116"/>
        <v>215-Utilities and Transportation Comm</v>
      </c>
      <c r="L3927" s="18" t="str">
        <f t="shared" si="117"/>
        <v>215</v>
      </c>
      <c r="M3927" s="19"/>
      <c r="N3927" s="19"/>
    </row>
    <row r="3928" spans="1:14" ht="15" x14ac:dyDescent="0.25">
      <c r="A3928" s="54" t="s">
        <v>70</v>
      </c>
      <c r="B3928" s="36">
        <v>13.449931851548651</v>
      </c>
      <c r="C3928" s="37">
        <v>0</v>
      </c>
      <c r="D3928" s="37">
        <v>0</v>
      </c>
      <c r="E3928" s="38">
        <v>0</v>
      </c>
      <c r="F3928" s="37">
        <v>0</v>
      </c>
      <c r="G3928" s="39">
        <v>0</v>
      </c>
      <c r="H3928" s="40">
        <v>13.449931851548651</v>
      </c>
      <c r="J3928" s="17">
        <v>51</v>
      </c>
      <c r="K3928" s="17" t="str">
        <f t="shared" si="116"/>
        <v>215-Utilities and Transportation Comm</v>
      </c>
      <c r="L3928" s="18" t="str">
        <f t="shared" si="117"/>
        <v>215</v>
      </c>
      <c r="M3928" s="19"/>
      <c r="N3928" s="19"/>
    </row>
    <row r="3929" spans="1:14" ht="15" x14ac:dyDescent="0.25">
      <c r="A3929" s="54" t="s">
        <v>71</v>
      </c>
      <c r="B3929" s="36">
        <v>1.4375E-15</v>
      </c>
      <c r="C3929" s="37">
        <v>0</v>
      </c>
      <c r="D3929" s="37">
        <v>0</v>
      </c>
      <c r="E3929" s="38">
        <v>0</v>
      </c>
      <c r="F3929" s="37">
        <v>0</v>
      </c>
      <c r="G3929" s="39">
        <v>0</v>
      </c>
      <c r="H3929" s="40">
        <v>1.4375E-15</v>
      </c>
      <c r="J3929" s="17">
        <v>52</v>
      </c>
      <c r="K3929" s="17" t="str">
        <f t="shared" si="116"/>
        <v>215-Utilities and Transportation Comm</v>
      </c>
      <c r="L3929" s="18" t="str">
        <f t="shared" si="117"/>
        <v>215</v>
      </c>
      <c r="M3929" s="19"/>
      <c r="N3929" s="19"/>
    </row>
    <row r="3930" spans="1:14" ht="15" customHeight="1" x14ac:dyDescent="0.25">
      <c r="A3930" s="54" t="s">
        <v>72</v>
      </c>
      <c r="B3930" s="36">
        <v>2.7735186316432494</v>
      </c>
      <c r="C3930" s="37">
        <v>0</v>
      </c>
      <c r="D3930" s="37">
        <v>0</v>
      </c>
      <c r="E3930" s="38">
        <v>0</v>
      </c>
      <c r="F3930" s="37">
        <v>0</v>
      </c>
      <c r="G3930" s="39">
        <v>0</v>
      </c>
      <c r="H3930" s="40">
        <v>2.7735186316432494</v>
      </c>
      <c r="J3930" s="17">
        <v>53</v>
      </c>
      <c r="K3930" s="17" t="str">
        <f t="shared" si="116"/>
        <v>215-Utilities and Transportation Comm</v>
      </c>
      <c r="L3930" s="18" t="str">
        <f t="shared" si="117"/>
        <v>215</v>
      </c>
      <c r="M3930" s="19"/>
      <c r="N3930" s="19"/>
    </row>
    <row r="3931" spans="1:14" ht="15" x14ac:dyDescent="0.25">
      <c r="A3931" s="54" t="s">
        <v>73</v>
      </c>
      <c r="B3931" s="36">
        <v>19.209275902040741</v>
      </c>
      <c r="C3931" s="37">
        <v>0</v>
      </c>
      <c r="D3931" s="37">
        <v>0</v>
      </c>
      <c r="E3931" s="38">
        <v>0</v>
      </c>
      <c r="F3931" s="37">
        <v>0</v>
      </c>
      <c r="G3931" s="39">
        <v>0</v>
      </c>
      <c r="H3931" s="40">
        <v>19.209275902040741</v>
      </c>
      <c r="J3931" s="17">
        <v>54</v>
      </c>
      <c r="K3931" s="17" t="str">
        <f t="shared" si="116"/>
        <v>215-Utilities and Transportation Comm</v>
      </c>
      <c r="L3931" s="18" t="str">
        <f t="shared" si="117"/>
        <v>215</v>
      </c>
      <c r="M3931" s="19"/>
      <c r="N3931" s="19"/>
    </row>
    <row r="3932" spans="1:14" ht="15" customHeight="1" x14ac:dyDescent="0.25">
      <c r="A3932" s="54" t="s">
        <v>74</v>
      </c>
      <c r="B3932" s="36">
        <v>49.709987782529012</v>
      </c>
      <c r="C3932" s="37">
        <v>0</v>
      </c>
      <c r="D3932" s="37">
        <v>-2</v>
      </c>
      <c r="E3932" s="38">
        <v>1</v>
      </c>
      <c r="F3932" s="37">
        <v>1</v>
      </c>
      <c r="G3932" s="39">
        <v>0</v>
      </c>
      <c r="H3932" s="40">
        <v>49.709987782529012</v>
      </c>
      <c r="J3932" s="17">
        <v>55</v>
      </c>
      <c r="K3932" s="17" t="str">
        <f t="shared" si="116"/>
        <v>215-Utilities and Transportation Comm</v>
      </c>
      <c r="L3932" s="18" t="str">
        <f t="shared" si="117"/>
        <v>215</v>
      </c>
      <c r="M3932" s="19"/>
      <c r="N3932" s="19"/>
    </row>
    <row r="3933" spans="1:14" ht="15" x14ac:dyDescent="0.25">
      <c r="A3933" s="54" t="s">
        <v>75</v>
      </c>
      <c r="B3933" s="36">
        <v>31.150685042319957</v>
      </c>
      <c r="C3933" s="37">
        <v>0</v>
      </c>
      <c r="D3933" s="37">
        <v>0</v>
      </c>
      <c r="E3933" s="38">
        <v>-2</v>
      </c>
      <c r="F3933" s="37">
        <v>-3</v>
      </c>
      <c r="G3933" s="39">
        <v>-5</v>
      </c>
      <c r="H3933" s="40">
        <v>26.150685042319957</v>
      </c>
      <c r="J3933" s="17">
        <v>56</v>
      </c>
      <c r="K3933" s="17" t="str">
        <f t="shared" si="116"/>
        <v>215-Utilities and Transportation Comm</v>
      </c>
      <c r="L3933" s="18" t="str">
        <f t="shared" si="117"/>
        <v>215</v>
      </c>
      <c r="M3933" s="19"/>
      <c r="N3933" s="19"/>
    </row>
    <row r="3934" spans="1:14" ht="15" customHeight="1" x14ac:dyDescent="0.25">
      <c r="A3934" s="54" t="s">
        <v>76</v>
      </c>
      <c r="B3934" s="36">
        <v>2.0846266949844794</v>
      </c>
      <c r="C3934" s="37">
        <v>0</v>
      </c>
      <c r="D3934" s="37">
        <v>0</v>
      </c>
      <c r="E3934" s="38">
        <v>0</v>
      </c>
      <c r="F3934" s="37">
        <v>0</v>
      </c>
      <c r="G3934" s="39">
        <v>0</v>
      </c>
      <c r="H3934" s="40">
        <v>2.0846266949844794</v>
      </c>
      <c r="J3934" s="17">
        <v>57</v>
      </c>
      <c r="K3934" s="17" t="str">
        <f t="shared" si="116"/>
        <v>215-Utilities and Transportation Comm</v>
      </c>
      <c r="L3934" s="18" t="str">
        <f t="shared" si="117"/>
        <v>215</v>
      </c>
      <c r="M3934" s="19"/>
      <c r="N3934" s="19"/>
    </row>
    <row r="3935" spans="1:14" ht="15" x14ac:dyDescent="0.25">
      <c r="A3935" s="54" t="s">
        <v>77</v>
      </c>
      <c r="B3935" s="36">
        <v>32.075462676900514</v>
      </c>
      <c r="C3935" s="37">
        <v>0</v>
      </c>
      <c r="D3935" s="37">
        <v>0</v>
      </c>
      <c r="E3935" s="38">
        <v>0</v>
      </c>
      <c r="F3935" s="37">
        <v>0</v>
      </c>
      <c r="G3935" s="39">
        <v>0</v>
      </c>
      <c r="H3935" s="40">
        <v>32.075462676900514</v>
      </c>
      <c r="J3935" s="17">
        <v>58</v>
      </c>
      <c r="K3935" s="17" t="str">
        <f t="shared" si="116"/>
        <v>215-Utilities and Transportation Comm</v>
      </c>
      <c r="L3935" s="18" t="str">
        <f t="shared" si="117"/>
        <v>215</v>
      </c>
      <c r="M3935" s="19"/>
      <c r="N3935" s="19"/>
    </row>
    <row r="3936" spans="1:14" ht="15" x14ac:dyDescent="0.25">
      <c r="A3936" s="54" t="s">
        <v>78</v>
      </c>
      <c r="B3936" s="36">
        <v>0</v>
      </c>
      <c r="C3936" s="37">
        <v>0</v>
      </c>
      <c r="D3936" s="37">
        <v>0</v>
      </c>
      <c r="E3936" s="38">
        <v>0</v>
      </c>
      <c r="F3936" s="37">
        <v>0</v>
      </c>
      <c r="G3936" s="39">
        <v>0</v>
      </c>
      <c r="H3936" s="40">
        <v>0</v>
      </c>
      <c r="J3936" s="17">
        <v>59</v>
      </c>
      <c r="K3936" s="17" t="str">
        <f t="shared" si="116"/>
        <v>215-Utilities and Transportation Comm</v>
      </c>
      <c r="L3936" s="18" t="str">
        <f t="shared" si="117"/>
        <v>215</v>
      </c>
      <c r="M3936" s="19"/>
      <c r="N3936" s="19"/>
    </row>
    <row r="3937" spans="1:14" ht="15" customHeight="1" x14ac:dyDescent="0.25">
      <c r="A3937" s="54" t="s">
        <v>79</v>
      </c>
      <c r="B3937" s="36">
        <v>0</v>
      </c>
      <c r="C3937" s="37">
        <v>0</v>
      </c>
      <c r="D3937" s="37">
        <v>0</v>
      </c>
      <c r="E3937" s="38">
        <v>0</v>
      </c>
      <c r="F3937" s="37">
        <v>0</v>
      </c>
      <c r="G3937" s="39">
        <v>0</v>
      </c>
      <c r="H3937" s="40">
        <v>0</v>
      </c>
      <c r="J3937" s="17">
        <v>60</v>
      </c>
      <c r="K3937" s="17" t="str">
        <f t="shared" si="116"/>
        <v>215-Utilities and Transportation Comm</v>
      </c>
      <c r="L3937" s="18" t="str">
        <f t="shared" si="117"/>
        <v>215</v>
      </c>
      <c r="M3937" s="19"/>
      <c r="N3937" s="19"/>
    </row>
    <row r="3938" spans="1:14" ht="15" x14ac:dyDescent="0.25">
      <c r="A3938" s="54"/>
      <c r="B3938" s="36"/>
      <c r="C3938" s="37"/>
      <c r="D3938" s="37"/>
      <c r="E3938" s="38"/>
      <c r="F3938" s="37"/>
      <c r="G3938" s="39"/>
      <c r="H3938" s="40"/>
      <c r="J3938" s="17">
        <v>61</v>
      </c>
      <c r="K3938" s="17" t="str">
        <f t="shared" si="116"/>
        <v>215-Utilities and Transportation Comm</v>
      </c>
      <c r="L3938" s="18" t="str">
        <f t="shared" si="117"/>
        <v>215</v>
      </c>
      <c r="M3938" s="19"/>
      <c r="N3938" s="19"/>
    </row>
    <row r="3939" spans="1:14" x14ac:dyDescent="0.2">
      <c r="A3939" s="44" t="s">
        <v>80</v>
      </c>
      <c r="B3939" s="45">
        <v>153.94368375328295</v>
      </c>
      <c r="C3939" s="46">
        <v>0</v>
      </c>
      <c r="D3939" s="46">
        <v>-2</v>
      </c>
      <c r="E3939" s="47">
        <v>-1</v>
      </c>
      <c r="F3939" s="46">
        <v>-2</v>
      </c>
      <c r="G3939" s="48">
        <v>-5</v>
      </c>
      <c r="H3939" s="49">
        <v>148.94368375328295</v>
      </c>
      <c r="J3939" s="17">
        <v>62</v>
      </c>
      <c r="K3939" s="17" t="str">
        <f t="shared" si="116"/>
        <v>215-Utilities and Transportation Comm</v>
      </c>
      <c r="L3939" s="18" t="str">
        <f t="shared" si="117"/>
        <v>215</v>
      </c>
      <c r="M3939" s="19"/>
      <c r="N3939" s="19"/>
    </row>
    <row r="3940" spans="1:14" ht="15" x14ac:dyDescent="0.25">
      <c r="A3940" s="54"/>
      <c r="B3940" s="36"/>
      <c r="C3940" s="37"/>
      <c r="D3940" s="37"/>
      <c r="E3940" s="38"/>
      <c r="F3940" s="37"/>
      <c r="G3940" s="39"/>
      <c r="H3940" s="40"/>
      <c r="J3940" s="17">
        <v>63</v>
      </c>
      <c r="K3940" s="17" t="str">
        <f t="shared" si="116"/>
        <v>215-Utilities and Transportation Comm</v>
      </c>
      <c r="L3940" s="18" t="str">
        <f t="shared" si="117"/>
        <v>215</v>
      </c>
      <c r="M3940" s="19"/>
      <c r="N3940" s="19"/>
    </row>
    <row r="3941" spans="1:14" ht="15" x14ac:dyDescent="0.25">
      <c r="A3941" s="54" t="s">
        <v>81</v>
      </c>
      <c r="B3941" s="36">
        <v>40.974117800887129</v>
      </c>
      <c r="C3941" s="37">
        <v>0</v>
      </c>
      <c r="D3941" s="37">
        <v>0</v>
      </c>
      <c r="E3941" s="38">
        <v>0</v>
      </c>
      <c r="F3941" s="37">
        <v>1</v>
      </c>
      <c r="G3941" s="39">
        <v>1</v>
      </c>
      <c r="H3941" s="40">
        <v>41.974117800887129</v>
      </c>
      <c r="J3941" s="17">
        <v>64</v>
      </c>
      <c r="K3941" s="17" t="str">
        <f t="shared" si="116"/>
        <v>215-Utilities and Transportation Comm</v>
      </c>
      <c r="L3941" s="18" t="str">
        <f t="shared" si="117"/>
        <v>215</v>
      </c>
      <c r="M3941" s="19"/>
      <c r="N3941" s="19"/>
    </row>
    <row r="3942" spans="1:14" x14ac:dyDescent="0.2">
      <c r="A3942" s="44" t="s">
        <v>82</v>
      </c>
      <c r="B3942" s="45">
        <v>40.974117800887129</v>
      </c>
      <c r="C3942" s="46">
        <v>0</v>
      </c>
      <c r="D3942" s="46">
        <v>0</v>
      </c>
      <c r="E3942" s="47">
        <v>0</v>
      </c>
      <c r="F3942" s="46">
        <v>1</v>
      </c>
      <c r="G3942" s="48">
        <v>1</v>
      </c>
      <c r="H3942" s="49">
        <v>41.974117800887129</v>
      </c>
      <c r="J3942" s="17">
        <v>65</v>
      </c>
      <c r="K3942" s="17" t="str">
        <f t="shared" si="116"/>
        <v>215-Utilities and Transportation Comm</v>
      </c>
      <c r="L3942" s="18" t="str">
        <f t="shared" si="117"/>
        <v>215</v>
      </c>
      <c r="M3942" s="19"/>
      <c r="N3942" s="19"/>
    </row>
    <row r="3943" spans="1:14" ht="15" x14ac:dyDescent="0.25">
      <c r="A3943" s="54"/>
      <c r="B3943" s="54"/>
      <c r="C3943" s="54"/>
      <c r="D3943" s="54"/>
      <c r="E3943" s="54"/>
      <c r="F3943" s="54"/>
      <c r="G3943" s="54"/>
      <c r="H3943" s="54"/>
      <c r="J3943" s="17">
        <v>66</v>
      </c>
      <c r="K3943" s="17" t="str">
        <f t="shared" si="116"/>
        <v>215-Utilities and Transportation Comm</v>
      </c>
      <c r="L3943" s="18" t="str">
        <f t="shared" si="117"/>
        <v>215</v>
      </c>
      <c r="M3943" s="19"/>
      <c r="N3943" s="19"/>
    </row>
    <row r="3944" spans="1:14" x14ac:dyDescent="0.2">
      <c r="A3944" s="58"/>
      <c r="B3944" s="39"/>
      <c r="C3944" s="51"/>
      <c r="D3944" s="51"/>
      <c r="E3944" s="52"/>
      <c r="F3944" s="51"/>
      <c r="G3944" s="39"/>
      <c r="H3944" s="53"/>
      <c r="J3944" s="17">
        <v>67</v>
      </c>
      <c r="K3944" s="17" t="str">
        <f t="shared" si="116"/>
        <v>215-Utilities and Transportation Comm</v>
      </c>
      <c r="L3944" s="18" t="str">
        <f t="shared" si="117"/>
        <v>215</v>
      </c>
      <c r="M3944" s="19"/>
      <c r="N3944" s="19"/>
    </row>
    <row r="3945" spans="1:14" x14ac:dyDescent="0.2">
      <c r="A3945" s="59" t="s">
        <v>83</v>
      </c>
      <c r="B3945" s="60">
        <v>5303.0340628338536</v>
      </c>
      <c r="C3945" s="61">
        <v>2</v>
      </c>
      <c r="D3945" s="61">
        <v>-1</v>
      </c>
      <c r="E3945" s="62">
        <v>-21</v>
      </c>
      <c r="F3945" s="61">
        <v>256</v>
      </c>
      <c r="G3945" s="60">
        <v>236</v>
      </c>
      <c r="H3945" s="63">
        <v>5539.0340628338536</v>
      </c>
      <c r="J3945" s="17">
        <v>68</v>
      </c>
      <c r="K3945" s="17" t="str">
        <f t="shared" si="116"/>
        <v>215-Utilities and Transportation Comm</v>
      </c>
      <c r="L3945" s="18" t="str">
        <f t="shared" si="117"/>
        <v>215</v>
      </c>
      <c r="M3945" s="19"/>
      <c r="N3945" s="19"/>
    </row>
    <row r="3946" spans="1:14" x14ac:dyDescent="0.2">
      <c r="A3946" s="64"/>
      <c r="B3946" s="65"/>
      <c r="C3946" s="65"/>
      <c r="D3946" s="65"/>
      <c r="E3946" s="65"/>
      <c r="F3946" s="65"/>
      <c r="G3946" s="65"/>
      <c r="H3946" s="65"/>
      <c r="J3946" s="17">
        <v>1</v>
      </c>
      <c r="K3946" s="17" t="str">
        <f>IF(J3946=7,A3424,IF(J3946&gt;7,K3936,""))</f>
        <v/>
      </c>
      <c r="L3946" s="18" t="str">
        <f t="shared" si="117"/>
        <v/>
      </c>
      <c r="M3946" s="19"/>
      <c r="N3946" s="19"/>
    </row>
    <row r="3947" spans="1:14" x14ac:dyDescent="0.2">
      <c r="A3947" s="64"/>
      <c r="B3947" s="65"/>
      <c r="C3947" s="65"/>
      <c r="D3947" s="65"/>
      <c r="E3947" s="65"/>
      <c r="F3947" s="65"/>
      <c r="G3947" s="65"/>
      <c r="H3947" s="65"/>
      <c r="J3947" s="17">
        <v>2</v>
      </c>
      <c r="K3947" s="17" t="str">
        <f>IF(J3947=7,A3425,IF(J3947&gt;7,K3946,""))</f>
        <v/>
      </c>
      <c r="L3947" s="18" t="str">
        <f t="shared" si="117"/>
        <v/>
      </c>
      <c r="M3947" s="19"/>
      <c r="N3947" s="19"/>
    </row>
    <row r="3948" spans="1:14" ht="15" x14ac:dyDescent="0.25">
      <c r="A3948"/>
      <c r="B3948"/>
      <c r="C3948"/>
      <c r="D3948"/>
      <c r="E3948"/>
      <c r="F3948"/>
      <c r="G3948"/>
      <c r="H3948"/>
      <c r="J3948" s="17">
        <v>3</v>
      </c>
      <c r="K3948" s="17" t="str">
        <f>IF(J3948=7,A3426,IF(J3948&gt;7,K3947,""))</f>
        <v/>
      </c>
      <c r="L3948" s="18" t="str">
        <f t="shared" si="117"/>
        <v/>
      </c>
      <c r="M3948" s="19"/>
      <c r="N3948" s="19"/>
    </row>
    <row r="3949" spans="1:14" ht="15" x14ac:dyDescent="0.25">
      <c r="A3949"/>
      <c r="B3949"/>
      <c r="C3949"/>
      <c r="D3949"/>
      <c r="E3949"/>
      <c r="F3949"/>
      <c r="G3949"/>
      <c r="H3949"/>
      <c r="J3949" s="17">
        <v>4</v>
      </c>
      <c r="K3949" s="17" t="str">
        <f>IF(J3949=7,A3427,IF(J3949&gt;7,K3948,""))</f>
        <v/>
      </c>
      <c r="L3949" s="18" t="str">
        <f t="shared" si="117"/>
        <v/>
      </c>
      <c r="M3949" s="19"/>
      <c r="N3949" s="19"/>
    </row>
    <row r="3950" spans="1:14" ht="15.75" x14ac:dyDescent="0.25">
      <c r="A3950" s="21" t="s">
        <v>7</v>
      </c>
      <c r="B3950" s="22"/>
      <c r="C3950" s="22"/>
      <c r="D3950" s="22"/>
      <c r="E3950" s="22"/>
      <c r="F3950" s="22"/>
      <c r="G3950" s="22"/>
      <c r="H3950" s="22"/>
      <c r="J3950" s="17">
        <v>5</v>
      </c>
      <c r="K3950" s="17" t="str">
        <f>IF(J3950=7,A3428,IF(J3950&gt;7,K3949,""))</f>
        <v/>
      </c>
      <c r="L3950" s="18" t="str">
        <f t="shared" si="117"/>
        <v/>
      </c>
      <c r="M3950" s="19"/>
      <c r="N3950" s="19"/>
    </row>
    <row r="3951" spans="1:14" ht="15" x14ac:dyDescent="0.25">
      <c r="A3951" s="23" t="s">
        <v>8</v>
      </c>
      <c r="B3951" s="24"/>
      <c r="C3951" s="24"/>
      <c r="D3951" s="24"/>
      <c r="E3951" s="24"/>
      <c r="F3951" s="24"/>
      <c r="G3951" s="24"/>
      <c r="H3951" s="24"/>
      <c r="J3951" s="17">
        <v>6</v>
      </c>
      <c r="K3951" s="17" t="str">
        <f>IF(J3951=7,A3429,IF(J3951&gt;7,K3950,""))</f>
        <v/>
      </c>
      <c r="L3951" s="18" t="str">
        <f t="shared" si="117"/>
        <v/>
      </c>
      <c r="M3951" s="19"/>
      <c r="N3951" s="19"/>
    </row>
    <row r="3952" spans="1:14" ht="15" x14ac:dyDescent="0.25">
      <c r="A3952" s="25" t="s">
        <v>141</v>
      </c>
      <c r="B3952" s="22"/>
      <c r="C3952" s="22"/>
      <c r="D3952" s="22"/>
      <c r="E3952" s="22"/>
      <c r="F3952" s="22"/>
      <c r="G3952" s="22"/>
      <c r="H3952" s="22"/>
      <c r="J3952" s="17">
        <v>7</v>
      </c>
      <c r="K3952" s="17" t="str">
        <f>IF(J3952=7,A3952,IF(J3952&gt;7,K3951,""))</f>
        <v>220-Board for Volunteer Firefighters</v>
      </c>
      <c r="L3952" s="18" t="str">
        <f t="shared" si="117"/>
        <v>220</v>
      </c>
      <c r="M3952" s="19"/>
      <c r="N3952" s="19"/>
    </row>
    <row r="3953" spans="1:14" ht="15" x14ac:dyDescent="0.25">
      <c r="A3953" s="25"/>
      <c r="B3953" s="22"/>
      <c r="C3953" s="22"/>
      <c r="D3953" s="22"/>
      <c r="E3953" s="22"/>
      <c r="F3953" s="22"/>
      <c r="G3953" s="22"/>
      <c r="H3953" s="22"/>
      <c r="J3953" s="17">
        <v>8</v>
      </c>
      <c r="K3953" s="17" t="str">
        <f t="shared" ref="K3953:K4013" si="118">IF(J3953=7,A3431,IF(J3953&gt;7,K3952,""))</f>
        <v>220-Board for Volunteer Firefighters</v>
      </c>
      <c r="L3953" s="18" t="str">
        <f t="shared" si="117"/>
        <v>220</v>
      </c>
      <c r="M3953" s="19"/>
      <c r="N3953" s="19"/>
    </row>
    <row r="3954" spans="1:14" ht="15" customHeight="1" x14ac:dyDescent="0.25">
      <c r="A3954" s="26"/>
      <c r="B3954" s="27"/>
      <c r="C3954" s="94" t="s">
        <v>10</v>
      </c>
      <c r="D3954" s="95"/>
      <c r="E3954" s="94" t="s">
        <v>11</v>
      </c>
      <c r="F3954" s="95"/>
      <c r="G3954" s="28"/>
      <c r="H3954" s="28"/>
      <c r="J3954" s="17">
        <v>9</v>
      </c>
      <c r="K3954" s="17" t="str">
        <f t="shared" si="118"/>
        <v>220-Board for Volunteer Firefighters</v>
      </c>
      <c r="L3954" s="18" t="str">
        <f t="shared" si="117"/>
        <v>220</v>
      </c>
      <c r="M3954" s="19"/>
      <c r="N3954" s="19"/>
    </row>
    <row r="3955" spans="1:14" ht="24" x14ac:dyDescent="0.2">
      <c r="A3955" s="29" t="s">
        <v>12</v>
      </c>
      <c r="B3955" s="30" t="s">
        <v>13</v>
      </c>
      <c r="C3955" s="31" t="s">
        <v>14</v>
      </c>
      <c r="D3955" s="32" t="s">
        <v>15</v>
      </c>
      <c r="E3955" s="31" t="s">
        <v>14</v>
      </c>
      <c r="F3955" s="32" t="s">
        <v>15</v>
      </c>
      <c r="G3955" s="33" t="s">
        <v>16</v>
      </c>
      <c r="H3955" s="33" t="s">
        <v>17</v>
      </c>
      <c r="J3955" s="17">
        <v>10</v>
      </c>
      <c r="K3955" s="17" t="str">
        <f t="shared" si="118"/>
        <v>220-Board for Volunteer Firefighters</v>
      </c>
      <c r="L3955" s="18" t="str">
        <f t="shared" si="117"/>
        <v>220</v>
      </c>
      <c r="M3955" s="19"/>
      <c r="N3955" s="19"/>
    </row>
    <row r="3956" spans="1:14" ht="15" x14ac:dyDescent="0.25">
      <c r="A3956" s="35" t="s">
        <v>20</v>
      </c>
      <c r="B3956" s="36">
        <v>1.1630077108374031</v>
      </c>
      <c r="C3956" s="37">
        <v>0</v>
      </c>
      <c r="D3956" s="37">
        <v>0</v>
      </c>
      <c r="E3956" s="38">
        <v>0</v>
      </c>
      <c r="F3956" s="37">
        <v>0</v>
      </c>
      <c r="G3956" s="39">
        <v>0</v>
      </c>
      <c r="H3956" s="40">
        <v>1.1630077108374031</v>
      </c>
      <c r="J3956" s="17">
        <v>11</v>
      </c>
      <c r="K3956" s="17" t="str">
        <f t="shared" si="118"/>
        <v>220-Board for Volunteer Firefighters</v>
      </c>
      <c r="L3956" s="18" t="str">
        <f t="shared" si="117"/>
        <v>220</v>
      </c>
      <c r="M3956" s="19" t="s">
        <v>21</v>
      </c>
      <c r="N3956" s="19"/>
    </row>
    <row r="3957" spans="1:14" ht="15" x14ac:dyDescent="0.25">
      <c r="A3957" s="42" t="s">
        <v>22</v>
      </c>
      <c r="B3957" s="36">
        <v>4.0128984500083122</v>
      </c>
      <c r="C3957" s="37">
        <v>0</v>
      </c>
      <c r="D3957" s="37">
        <v>0</v>
      </c>
      <c r="E3957" s="38">
        <v>0</v>
      </c>
      <c r="F3957" s="37">
        <v>0</v>
      </c>
      <c r="G3957" s="39">
        <v>0</v>
      </c>
      <c r="H3957" s="40">
        <v>4.0128984500083122</v>
      </c>
      <c r="J3957" s="17">
        <v>12</v>
      </c>
      <c r="K3957" s="17" t="str">
        <f t="shared" si="118"/>
        <v>220-Board for Volunteer Firefighters</v>
      </c>
      <c r="L3957" s="18" t="str">
        <f t="shared" si="117"/>
        <v>220</v>
      </c>
      <c r="M3957" s="19"/>
      <c r="N3957" s="19"/>
    </row>
    <row r="3958" spans="1:14" ht="15" x14ac:dyDescent="0.25">
      <c r="A3958" s="42" t="s">
        <v>23</v>
      </c>
      <c r="B3958" s="36">
        <v>28.471653496524272</v>
      </c>
      <c r="C3958" s="37">
        <v>0</v>
      </c>
      <c r="D3958" s="37">
        <v>-2</v>
      </c>
      <c r="E3958" s="38">
        <v>0</v>
      </c>
      <c r="F3958" s="37">
        <v>0</v>
      </c>
      <c r="G3958" s="39">
        <v>-2</v>
      </c>
      <c r="H3958" s="40">
        <v>26.471653496524272</v>
      </c>
      <c r="J3958" s="17">
        <v>13</v>
      </c>
      <c r="K3958" s="17" t="str">
        <f t="shared" si="118"/>
        <v>220-Board for Volunteer Firefighters</v>
      </c>
      <c r="L3958" s="18" t="str">
        <f t="shared" si="117"/>
        <v>220</v>
      </c>
      <c r="M3958" s="19"/>
      <c r="N3958" s="19"/>
    </row>
    <row r="3959" spans="1:14" ht="15" x14ac:dyDescent="0.25">
      <c r="A3959" s="42" t="s">
        <v>24</v>
      </c>
      <c r="B3959" s="36">
        <v>12.85316205</v>
      </c>
      <c r="C3959" s="37">
        <v>0</v>
      </c>
      <c r="D3959" s="37">
        <v>0</v>
      </c>
      <c r="E3959" s="38">
        <v>0</v>
      </c>
      <c r="F3959" s="37">
        <v>0</v>
      </c>
      <c r="G3959" s="39">
        <v>0</v>
      </c>
      <c r="H3959" s="40">
        <v>12.85316205</v>
      </c>
      <c r="J3959" s="17">
        <v>14</v>
      </c>
      <c r="K3959" s="17" t="str">
        <f t="shared" si="118"/>
        <v>220-Board for Volunteer Firefighters</v>
      </c>
      <c r="L3959" s="18" t="str">
        <f t="shared" si="117"/>
        <v>220</v>
      </c>
      <c r="M3959" s="19"/>
      <c r="N3959" s="19"/>
    </row>
    <row r="3960" spans="1:14" ht="15" customHeight="1" x14ac:dyDescent="0.25">
      <c r="A3960" s="42" t="s">
        <v>25</v>
      </c>
      <c r="B3960" s="36">
        <v>0</v>
      </c>
      <c r="C3960" s="37">
        <v>0</v>
      </c>
      <c r="D3960" s="37">
        <v>0</v>
      </c>
      <c r="E3960" s="38">
        <v>0</v>
      </c>
      <c r="F3960" s="37">
        <v>0</v>
      </c>
      <c r="G3960" s="39">
        <v>0</v>
      </c>
      <c r="H3960" s="40">
        <v>0</v>
      </c>
      <c r="J3960" s="17">
        <v>15</v>
      </c>
      <c r="K3960" s="17" t="str">
        <f t="shared" si="118"/>
        <v>220-Board for Volunteer Firefighters</v>
      </c>
      <c r="L3960" s="18" t="str">
        <f t="shared" si="117"/>
        <v>220</v>
      </c>
      <c r="M3960" s="19"/>
      <c r="N3960" s="19"/>
    </row>
    <row r="3961" spans="1:14" ht="15" x14ac:dyDescent="0.25">
      <c r="A3961" s="42" t="s">
        <v>26</v>
      </c>
      <c r="B3961" s="36">
        <v>2.5719991809690463</v>
      </c>
      <c r="C3961" s="37">
        <v>1</v>
      </c>
      <c r="D3961" s="37">
        <v>0</v>
      </c>
      <c r="E3961" s="38">
        <v>0</v>
      </c>
      <c r="F3961" s="37">
        <v>0</v>
      </c>
      <c r="G3961" s="39">
        <v>1</v>
      </c>
      <c r="H3961" s="40">
        <v>3.5719991809690463</v>
      </c>
      <c r="J3961" s="17">
        <v>16</v>
      </c>
      <c r="K3961" s="17" t="str">
        <f t="shared" si="118"/>
        <v>220-Board for Volunteer Firefighters</v>
      </c>
      <c r="L3961" s="18" t="str">
        <f t="shared" si="117"/>
        <v>220</v>
      </c>
      <c r="M3961" s="19"/>
      <c r="N3961" s="19"/>
    </row>
    <row r="3962" spans="1:14" ht="15" customHeight="1" x14ac:dyDescent="0.25">
      <c r="A3962" s="42" t="s">
        <v>27</v>
      </c>
      <c r="B3962" s="36">
        <v>2.0363682494967299</v>
      </c>
      <c r="C3962" s="37">
        <v>0</v>
      </c>
      <c r="D3962" s="37">
        <v>0</v>
      </c>
      <c r="E3962" s="38">
        <v>0</v>
      </c>
      <c r="F3962" s="37">
        <v>0</v>
      </c>
      <c r="G3962" s="39">
        <v>0</v>
      </c>
      <c r="H3962" s="40">
        <v>2.0363682494967299</v>
      </c>
      <c r="J3962" s="17">
        <v>17</v>
      </c>
      <c r="K3962" s="17" t="str">
        <f t="shared" si="118"/>
        <v>220-Board for Volunteer Firefighters</v>
      </c>
      <c r="L3962" s="18" t="str">
        <f t="shared" si="117"/>
        <v>220</v>
      </c>
      <c r="M3962" s="19"/>
      <c r="N3962" s="19"/>
    </row>
    <row r="3963" spans="1:14" ht="15" customHeight="1" x14ac:dyDescent="0.2">
      <c r="A3963" s="43"/>
      <c r="B3963" s="36"/>
      <c r="C3963" s="37"/>
      <c r="D3963" s="37"/>
      <c r="E3963" s="38"/>
      <c r="F3963" s="37"/>
      <c r="G3963" s="39"/>
      <c r="H3963" s="40"/>
      <c r="J3963" s="17">
        <v>18</v>
      </c>
      <c r="K3963" s="17" t="str">
        <f t="shared" si="118"/>
        <v>220-Board for Volunteer Firefighters</v>
      </c>
      <c r="L3963" s="18" t="str">
        <f t="shared" si="117"/>
        <v>220</v>
      </c>
      <c r="M3963" s="19"/>
      <c r="N3963" s="19"/>
    </row>
    <row r="3964" spans="1:14" x14ac:dyDescent="0.2">
      <c r="A3964" s="44"/>
      <c r="B3964" s="45">
        <v>51.109089137835767</v>
      </c>
      <c r="C3964" s="46">
        <v>1</v>
      </c>
      <c r="D3964" s="46">
        <v>-2</v>
      </c>
      <c r="E3964" s="47">
        <v>0</v>
      </c>
      <c r="F3964" s="46">
        <v>0</v>
      </c>
      <c r="G3964" s="48">
        <v>-1</v>
      </c>
      <c r="H3964" s="49">
        <v>50.109089137835767</v>
      </c>
      <c r="J3964" s="17">
        <v>19</v>
      </c>
      <c r="K3964" s="17" t="str">
        <f t="shared" si="118"/>
        <v>220-Board for Volunteer Firefighters</v>
      </c>
      <c r="L3964" s="18" t="str">
        <f t="shared" si="117"/>
        <v>220</v>
      </c>
      <c r="M3964" s="19"/>
      <c r="N3964" s="19"/>
    </row>
    <row r="3965" spans="1:14" x14ac:dyDescent="0.2">
      <c r="A3965" s="50"/>
      <c r="B3965" s="39"/>
      <c r="C3965" s="51"/>
      <c r="D3965" s="51"/>
      <c r="E3965" s="52"/>
      <c r="F3965" s="51"/>
      <c r="G3965" s="39"/>
      <c r="H3965" s="53"/>
      <c r="J3965" s="17">
        <v>20</v>
      </c>
      <c r="K3965" s="17" t="str">
        <f t="shared" si="118"/>
        <v>220-Board for Volunteer Firefighters</v>
      </c>
      <c r="L3965" s="18" t="str">
        <f t="shared" si="117"/>
        <v>220</v>
      </c>
      <c r="M3965" s="19"/>
      <c r="N3965" s="19"/>
    </row>
    <row r="3966" spans="1:14" ht="15" x14ac:dyDescent="0.25">
      <c r="A3966" s="42" t="s">
        <v>28</v>
      </c>
      <c r="B3966" s="36">
        <v>1.5255460758856805</v>
      </c>
      <c r="C3966" s="37">
        <v>0</v>
      </c>
      <c r="D3966" s="37">
        <v>0</v>
      </c>
      <c r="E3966" s="38">
        <v>-2</v>
      </c>
      <c r="F3966" s="37">
        <v>2</v>
      </c>
      <c r="G3966" s="39">
        <v>0</v>
      </c>
      <c r="H3966" s="40">
        <v>1.5255460758856805</v>
      </c>
      <c r="J3966" s="17">
        <v>21</v>
      </c>
      <c r="K3966" s="17" t="str">
        <f t="shared" si="118"/>
        <v>220-Board for Volunteer Firefighters</v>
      </c>
      <c r="L3966" s="18" t="str">
        <f t="shared" si="117"/>
        <v>220</v>
      </c>
      <c r="M3966" s="19"/>
      <c r="N3966" s="19"/>
    </row>
    <row r="3967" spans="1:14" ht="15" x14ac:dyDescent="0.25">
      <c r="A3967" s="42" t="s">
        <v>29</v>
      </c>
      <c r="B3967" s="36">
        <v>3.977046728853745</v>
      </c>
      <c r="C3967" s="37">
        <v>0</v>
      </c>
      <c r="D3967" s="37">
        <v>0</v>
      </c>
      <c r="E3967" s="38">
        <v>1</v>
      </c>
      <c r="F3967" s="37">
        <v>3</v>
      </c>
      <c r="G3967" s="39">
        <v>4</v>
      </c>
      <c r="H3967" s="40">
        <v>7.977046728853745</v>
      </c>
      <c r="J3967" s="17">
        <v>22</v>
      </c>
      <c r="K3967" s="17" t="str">
        <f t="shared" si="118"/>
        <v>220-Board for Volunteer Firefighters</v>
      </c>
      <c r="L3967" s="18" t="str">
        <f t="shared" si="117"/>
        <v>220</v>
      </c>
      <c r="M3967" s="19"/>
      <c r="N3967" s="19"/>
    </row>
    <row r="3968" spans="1:14" ht="15" x14ac:dyDescent="0.25">
      <c r="A3968" s="42" t="s">
        <v>30</v>
      </c>
      <c r="B3968" s="36">
        <v>3.5313575256782501</v>
      </c>
      <c r="C3968" s="37">
        <v>0</v>
      </c>
      <c r="D3968" s="37">
        <v>0</v>
      </c>
      <c r="E3968" s="38">
        <v>0</v>
      </c>
      <c r="F3968" s="37">
        <v>0</v>
      </c>
      <c r="G3968" s="39">
        <v>0</v>
      </c>
      <c r="H3968" s="40">
        <v>3.5313575256782501</v>
      </c>
      <c r="J3968" s="17">
        <v>23</v>
      </c>
      <c r="K3968" s="17" t="str">
        <f t="shared" si="118"/>
        <v>220-Board for Volunteer Firefighters</v>
      </c>
      <c r="L3968" s="18" t="str">
        <f t="shared" si="117"/>
        <v>220</v>
      </c>
      <c r="M3968" s="19"/>
      <c r="N3968" s="19"/>
    </row>
    <row r="3969" spans="1:14" ht="15" x14ac:dyDescent="0.25">
      <c r="A3969" s="54"/>
      <c r="B3969" s="36"/>
      <c r="C3969" s="37"/>
      <c r="D3969" s="37"/>
      <c r="E3969" s="38"/>
      <c r="F3969" s="37"/>
      <c r="G3969" s="39"/>
      <c r="H3969" s="40"/>
      <c r="J3969" s="17">
        <v>24</v>
      </c>
      <c r="K3969" s="17" t="str">
        <f t="shared" si="118"/>
        <v>220-Board for Volunteer Firefighters</v>
      </c>
      <c r="L3969" s="18" t="str">
        <f t="shared" si="117"/>
        <v>220</v>
      </c>
      <c r="M3969" s="19"/>
      <c r="N3969" s="19"/>
    </row>
    <row r="3970" spans="1:14" ht="15" customHeight="1" x14ac:dyDescent="0.2">
      <c r="A3970" s="44" t="s">
        <v>31</v>
      </c>
      <c r="B3970" s="45">
        <v>9.0339503304176745</v>
      </c>
      <c r="C3970" s="46">
        <v>0</v>
      </c>
      <c r="D3970" s="46">
        <v>0</v>
      </c>
      <c r="E3970" s="46">
        <v>-1</v>
      </c>
      <c r="F3970" s="46">
        <v>5</v>
      </c>
      <c r="G3970" s="46">
        <v>4</v>
      </c>
      <c r="H3970" s="49">
        <v>13.033950330417674</v>
      </c>
      <c r="J3970" s="17">
        <v>25</v>
      </c>
      <c r="K3970" s="17" t="str">
        <f t="shared" si="118"/>
        <v>220-Board for Volunteer Firefighters</v>
      </c>
      <c r="L3970" s="18" t="str">
        <f t="shared" si="117"/>
        <v>220</v>
      </c>
      <c r="M3970" s="19"/>
      <c r="N3970" s="19"/>
    </row>
    <row r="3971" spans="1:14" ht="15" x14ac:dyDescent="0.25">
      <c r="A3971" s="54"/>
      <c r="B3971" s="36"/>
      <c r="C3971" s="37"/>
      <c r="D3971" s="37"/>
      <c r="E3971" s="38"/>
      <c r="F3971" s="37"/>
      <c r="G3971" s="39"/>
      <c r="H3971" s="40"/>
      <c r="J3971" s="17">
        <v>26</v>
      </c>
      <c r="K3971" s="17" t="str">
        <f t="shared" si="118"/>
        <v>220-Board for Volunteer Firefighters</v>
      </c>
      <c r="L3971" s="18" t="str">
        <f t="shared" si="117"/>
        <v>220</v>
      </c>
      <c r="M3971" s="19"/>
      <c r="N3971" s="19"/>
    </row>
    <row r="3972" spans="1:14" ht="15" x14ac:dyDescent="0.25">
      <c r="A3972" s="54" t="s">
        <v>32</v>
      </c>
      <c r="B3972" s="36">
        <v>0.11687708122812177</v>
      </c>
      <c r="C3972" s="37">
        <v>0</v>
      </c>
      <c r="D3972" s="37">
        <v>0</v>
      </c>
      <c r="E3972" s="38">
        <v>0</v>
      </c>
      <c r="F3972" s="37">
        <v>0</v>
      </c>
      <c r="G3972" s="39">
        <v>0</v>
      </c>
      <c r="H3972" s="40">
        <v>0.11687708122812177</v>
      </c>
      <c r="J3972" s="17">
        <v>27</v>
      </c>
      <c r="K3972" s="17" t="str">
        <f t="shared" si="118"/>
        <v>220-Board for Volunteer Firefighters</v>
      </c>
      <c r="L3972" s="18" t="str">
        <f t="shared" si="117"/>
        <v>220</v>
      </c>
      <c r="M3972" s="19" t="s">
        <v>33</v>
      </c>
      <c r="N3972" s="19"/>
    </row>
    <row r="3973" spans="1:14" ht="15" x14ac:dyDescent="0.25">
      <c r="A3973" s="54" t="s">
        <v>34</v>
      </c>
      <c r="B3973" s="36">
        <v>0.52683798291953921</v>
      </c>
      <c r="C3973" s="37">
        <v>0</v>
      </c>
      <c r="D3973" s="37">
        <v>0</v>
      </c>
      <c r="E3973" s="38">
        <v>0</v>
      </c>
      <c r="F3973" s="37">
        <v>0</v>
      </c>
      <c r="G3973" s="39">
        <v>0</v>
      </c>
      <c r="H3973" s="40">
        <v>0.52683798291953921</v>
      </c>
      <c r="J3973" s="17">
        <v>28</v>
      </c>
      <c r="K3973" s="17" t="str">
        <f t="shared" si="118"/>
        <v>220-Board for Volunteer Firefighters</v>
      </c>
      <c r="L3973" s="18" t="str">
        <f t="shared" si="117"/>
        <v>220</v>
      </c>
      <c r="M3973" s="19" t="s">
        <v>35</v>
      </c>
      <c r="N3973" s="19"/>
    </row>
    <row r="3974" spans="1:14" ht="15" x14ac:dyDescent="0.25">
      <c r="A3974" s="54" t="s">
        <v>36</v>
      </c>
      <c r="B3974" s="36">
        <v>0.18544621957303109</v>
      </c>
      <c r="C3974" s="37">
        <v>0</v>
      </c>
      <c r="D3974" s="37">
        <v>0</v>
      </c>
      <c r="E3974" s="38">
        <v>0</v>
      </c>
      <c r="F3974" s="37">
        <v>0</v>
      </c>
      <c r="G3974" s="39">
        <v>0</v>
      </c>
      <c r="H3974" s="40">
        <v>0.18544621957303109</v>
      </c>
      <c r="J3974" s="17">
        <v>29</v>
      </c>
      <c r="K3974" s="17" t="str">
        <f t="shared" si="118"/>
        <v>220-Board for Volunteer Firefighters</v>
      </c>
      <c r="L3974" s="18" t="str">
        <f t="shared" si="117"/>
        <v>220</v>
      </c>
      <c r="M3974" s="19" t="s">
        <v>37</v>
      </c>
      <c r="N3974" s="19"/>
    </row>
    <row r="3975" spans="1:14" ht="15" x14ac:dyDescent="0.25">
      <c r="A3975" s="54" t="s">
        <v>38</v>
      </c>
      <c r="B3975" s="36">
        <v>0</v>
      </c>
      <c r="C3975" s="37">
        <v>0</v>
      </c>
      <c r="D3975" s="37">
        <v>0</v>
      </c>
      <c r="E3975" s="38">
        <v>0</v>
      </c>
      <c r="F3975" s="37">
        <v>0</v>
      </c>
      <c r="G3975" s="39">
        <v>0</v>
      </c>
      <c r="H3975" s="40">
        <v>0</v>
      </c>
      <c r="J3975" s="17">
        <v>30</v>
      </c>
      <c r="K3975" s="17" t="str">
        <f t="shared" si="118"/>
        <v>220-Board for Volunteer Firefighters</v>
      </c>
      <c r="L3975" s="18" t="str">
        <f t="shared" si="117"/>
        <v>220</v>
      </c>
      <c r="M3975" s="19" t="s">
        <v>39</v>
      </c>
      <c r="N3975" s="19"/>
    </row>
    <row r="3976" spans="1:14" ht="15" x14ac:dyDescent="0.25">
      <c r="A3976" s="54" t="s">
        <v>40</v>
      </c>
      <c r="B3976" s="36">
        <v>4.6532363079279966</v>
      </c>
      <c r="C3976" s="37">
        <v>1</v>
      </c>
      <c r="D3976" s="37">
        <v>0</v>
      </c>
      <c r="E3976" s="38">
        <v>0</v>
      </c>
      <c r="F3976" s="37">
        <v>0</v>
      </c>
      <c r="G3976" s="39">
        <v>1</v>
      </c>
      <c r="H3976" s="40">
        <v>5.6532363079279966</v>
      </c>
      <c r="J3976" s="17">
        <v>31</v>
      </c>
      <c r="K3976" s="17" t="str">
        <f t="shared" si="118"/>
        <v>220-Board for Volunteer Firefighters</v>
      </c>
      <c r="L3976" s="18" t="str">
        <f t="shared" si="117"/>
        <v>220</v>
      </c>
      <c r="M3976" s="19" t="s">
        <v>41</v>
      </c>
      <c r="N3976" s="19"/>
    </row>
    <row r="3977" spans="1:14" ht="15" x14ac:dyDescent="0.25">
      <c r="A3977" s="54" t="s">
        <v>42</v>
      </c>
      <c r="B3977" s="36">
        <v>0.69188230428461162</v>
      </c>
      <c r="C3977" s="37">
        <v>0</v>
      </c>
      <c r="D3977" s="37">
        <v>0</v>
      </c>
      <c r="E3977" s="38">
        <v>-1</v>
      </c>
      <c r="F3977" s="37">
        <v>0</v>
      </c>
      <c r="G3977" s="39">
        <v>-1</v>
      </c>
      <c r="H3977" s="40">
        <v>-0.30811769571538838</v>
      </c>
      <c r="J3977" s="17">
        <v>32</v>
      </c>
      <c r="K3977" s="17" t="str">
        <f t="shared" si="118"/>
        <v>220-Board for Volunteer Firefighters</v>
      </c>
      <c r="L3977" s="18" t="str">
        <f t="shared" si="117"/>
        <v>220</v>
      </c>
      <c r="M3977" s="19" t="s">
        <v>43</v>
      </c>
      <c r="N3977" s="19"/>
    </row>
    <row r="3978" spans="1:14" ht="15" x14ac:dyDescent="0.25">
      <c r="A3978" s="54" t="s">
        <v>44</v>
      </c>
      <c r="B3978" s="36">
        <v>0.62028992826674967</v>
      </c>
      <c r="C3978" s="37">
        <v>0</v>
      </c>
      <c r="D3978" s="37">
        <v>0</v>
      </c>
      <c r="E3978" s="38">
        <v>0</v>
      </c>
      <c r="F3978" s="37">
        <v>0</v>
      </c>
      <c r="G3978" s="39">
        <v>0</v>
      </c>
      <c r="H3978" s="40">
        <v>0.62028992826674967</v>
      </c>
      <c r="J3978" s="17">
        <v>33</v>
      </c>
      <c r="K3978" s="17" t="str">
        <f t="shared" si="118"/>
        <v>220-Board for Volunteer Firefighters</v>
      </c>
      <c r="L3978" s="18" t="str">
        <f t="shared" si="117"/>
        <v>220</v>
      </c>
      <c r="M3978" s="19" t="s">
        <v>45</v>
      </c>
      <c r="N3978" s="19"/>
    </row>
    <row r="3979" spans="1:14" ht="15" x14ac:dyDescent="0.25">
      <c r="A3979" s="54" t="s">
        <v>46</v>
      </c>
      <c r="B3979" s="36">
        <v>0</v>
      </c>
      <c r="C3979" s="37">
        <v>0</v>
      </c>
      <c r="D3979" s="37">
        <v>0</v>
      </c>
      <c r="E3979" s="38">
        <v>0</v>
      </c>
      <c r="F3979" s="37">
        <v>0</v>
      </c>
      <c r="G3979" s="39">
        <v>0</v>
      </c>
      <c r="H3979" s="40">
        <v>0</v>
      </c>
      <c r="J3979" s="17">
        <v>34</v>
      </c>
      <c r="K3979" s="17" t="str">
        <f t="shared" si="118"/>
        <v>220-Board for Volunteer Firefighters</v>
      </c>
      <c r="L3979" s="18" t="str">
        <f t="shared" si="117"/>
        <v>220</v>
      </c>
      <c r="M3979" s="19" t="s">
        <v>47</v>
      </c>
      <c r="N3979" s="19"/>
    </row>
    <row r="3980" spans="1:14" ht="15" x14ac:dyDescent="0.25">
      <c r="A3980" s="54" t="s">
        <v>48</v>
      </c>
      <c r="B3980" s="36">
        <v>0</v>
      </c>
      <c r="C3980" s="37">
        <v>0</v>
      </c>
      <c r="D3980" s="37">
        <v>0</v>
      </c>
      <c r="E3980" s="38">
        <v>0</v>
      </c>
      <c r="F3980" s="37">
        <v>0</v>
      </c>
      <c r="G3980" s="39">
        <v>0</v>
      </c>
      <c r="H3980" s="40">
        <v>0</v>
      </c>
      <c r="J3980" s="17">
        <v>35</v>
      </c>
      <c r="K3980" s="17" t="str">
        <f t="shared" si="118"/>
        <v>220-Board for Volunteer Firefighters</v>
      </c>
      <c r="L3980" s="18" t="str">
        <f t="shared" si="117"/>
        <v>220</v>
      </c>
      <c r="M3980" s="56" t="s">
        <v>49</v>
      </c>
      <c r="N3980" s="19"/>
    </row>
    <row r="3981" spans="1:14" ht="15" x14ac:dyDescent="0.25">
      <c r="A3981" s="54" t="s">
        <v>50</v>
      </c>
      <c r="B3981" s="36">
        <v>0.4395331423496846</v>
      </c>
      <c r="C3981" s="37">
        <v>0</v>
      </c>
      <c r="D3981" s="37">
        <v>0</v>
      </c>
      <c r="E3981" s="38">
        <v>0</v>
      </c>
      <c r="F3981" s="37">
        <v>0</v>
      </c>
      <c r="G3981" s="39">
        <v>0</v>
      </c>
      <c r="H3981" s="40">
        <v>0.4395331423496846</v>
      </c>
      <c r="J3981" s="17">
        <v>36</v>
      </c>
      <c r="K3981" s="17" t="str">
        <f t="shared" si="118"/>
        <v>220-Board for Volunteer Firefighters</v>
      </c>
      <c r="L3981" s="18" t="str">
        <f t="shared" si="117"/>
        <v>220</v>
      </c>
      <c r="M3981" s="19" t="s">
        <v>51</v>
      </c>
      <c r="N3981" s="19"/>
    </row>
    <row r="3982" spans="1:14" ht="15" x14ac:dyDescent="0.25">
      <c r="A3982" s="54" t="s">
        <v>52</v>
      </c>
      <c r="B3982" s="36">
        <v>0</v>
      </c>
      <c r="C3982" s="37">
        <v>0</v>
      </c>
      <c r="D3982" s="37">
        <v>0</v>
      </c>
      <c r="E3982" s="38">
        <v>0</v>
      </c>
      <c r="F3982" s="37">
        <v>0</v>
      </c>
      <c r="G3982" s="39">
        <v>0</v>
      </c>
      <c r="H3982" s="40">
        <v>0</v>
      </c>
      <c r="J3982" s="17">
        <v>37</v>
      </c>
      <c r="K3982" s="17" t="str">
        <f t="shared" si="118"/>
        <v>220-Board for Volunteer Firefighters</v>
      </c>
      <c r="L3982" s="18" t="str">
        <f t="shared" si="117"/>
        <v>220</v>
      </c>
      <c r="M3982" s="56" t="s">
        <v>53</v>
      </c>
      <c r="N3982" s="19"/>
    </row>
    <row r="3983" spans="1:14" ht="15" x14ac:dyDescent="0.25">
      <c r="A3983" s="54" t="s">
        <v>54</v>
      </c>
      <c r="B3983" s="36">
        <v>0.52338206863382308</v>
      </c>
      <c r="C3983" s="37">
        <v>0</v>
      </c>
      <c r="D3983" s="37">
        <v>0</v>
      </c>
      <c r="E3983" s="38">
        <v>0</v>
      </c>
      <c r="F3983" s="37">
        <v>0</v>
      </c>
      <c r="G3983" s="39">
        <v>0</v>
      </c>
      <c r="H3983" s="40">
        <v>0.52338206863382308</v>
      </c>
      <c r="J3983" s="17">
        <v>38</v>
      </c>
      <c r="K3983" s="17" t="str">
        <f t="shared" si="118"/>
        <v>220-Board for Volunteer Firefighters</v>
      </c>
      <c r="L3983" s="18" t="str">
        <f t="shared" ref="L3983:L4055" si="119">LEFT(K3983,3)</f>
        <v>220</v>
      </c>
      <c r="M3983" s="19" t="s">
        <v>55</v>
      </c>
      <c r="N3983" s="19"/>
    </row>
    <row r="3984" spans="1:14" ht="15" x14ac:dyDescent="0.25">
      <c r="A3984" s="54" t="s">
        <v>56</v>
      </c>
      <c r="B3984" s="36">
        <v>0</v>
      </c>
      <c r="C3984" s="37">
        <v>0</v>
      </c>
      <c r="D3984" s="37">
        <v>0</v>
      </c>
      <c r="E3984" s="38">
        <v>0</v>
      </c>
      <c r="F3984" s="37">
        <v>0</v>
      </c>
      <c r="G3984" s="39">
        <v>0</v>
      </c>
      <c r="H3984" s="40">
        <v>0</v>
      </c>
      <c r="J3984" s="17">
        <v>39</v>
      </c>
      <c r="K3984" s="17" t="str">
        <f t="shared" si="118"/>
        <v>220-Board for Volunteer Firefighters</v>
      </c>
      <c r="L3984" s="18" t="str">
        <f t="shared" si="119"/>
        <v>220</v>
      </c>
      <c r="M3984" s="19" t="s">
        <v>57</v>
      </c>
      <c r="N3984" s="19"/>
    </row>
    <row r="3985" spans="1:14" ht="15" customHeight="1" x14ac:dyDescent="0.25">
      <c r="A3985" s="54" t="s">
        <v>58</v>
      </c>
      <c r="B3985" s="36">
        <v>1.2748724413399877</v>
      </c>
      <c r="C3985" s="37">
        <v>0</v>
      </c>
      <c r="D3985" s="37">
        <v>0</v>
      </c>
      <c r="E3985" s="38">
        <v>0</v>
      </c>
      <c r="F3985" s="37">
        <v>0</v>
      </c>
      <c r="G3985" s="39">
        <v>0</v>
      </c>
      <c r="H3985" s="40">
        <v>1.2748724413399877</v>
      </c>
      <c r="J3985" s="17">
        <v>40</v>
      </c>
      <c r="K3985" s="17" t="str">
        <f t="shared" si="118"/>
        <v>220-Board for Volunteer Firefighters</v>
      </c>
      <c r="L3985" s="18" t="str">
        <f t="shared" si="119"/>
        <v>220</v>
      </c>
      <c r="M3985" s="19" t="s">
        <v>59</v>
      </c>
      <c r="N3985" s="19"/>
    </row>
    <row r="3986" spans="1:14" ht="15" customHeight="1" x14ac:dyDescent="0.25">
      <c r="A3986" s="54" t="s">
        <v>60</v>
      </c>
      <c r="B3986" s="36">
        <v>0</v>
      </c>
      <c r="C3986" s="37">
        <v>0</v>
      </c>
      <c r="D3986" s="37">
        <v>0</v>
      </c>
      <c r="E3986" s="38">
        <v>0</v>
      </c>
      <c r="F3986" s="37">
        <v>0</v>
      </c>
      <c r="G3986" s="39">
        <v>0</v>
      </c>
      <c r="H3986" s="40">
        <v>0</v>
      </c>
      <c r="J3986" s="17">
        <v>41</v>
      </c>
      <c r="K3986" s="17" t="str">
        <f t="shared" si="118"/>
        <v>220-Board for Volunteer Firefighters</v>
      </c>
      <c r="L3986" s="18" t="str">
        <f t="shared" si="119"/>
        <v>220</v>
      </c>
      <c r="M3986" s="56" t="s">
        <v>61</v>
      </c>
      <c r="N3986" s="19"/>
    </row>
    <row r="3987" spans="1:14" ht="15" x14ac:dyDescent="0.25">
      <c r="A3987" s="54" t="s">
        <v>62</v>
      </c>
      <c r="B3987" s="36">
        <v>0</v>
      </c>
      <c r="C3987" s="37">
        <v>0</v>
      </c>
      <c r="D3987" s="37">
        <v>0</v>
      </c>
      <c r="E3987" s="38">
        <v>0</v>
      </c>
      <c r="F3987" s="37">
        <v>0</v>
      </c>
      <c r="G3987" s="39">
        <v>0</v>
      </c>
      <c r="H3987" s="40">
        <v>0</v>
      </c>
      <c r="J3987" s="17">
        <v>42</v>
      </c>
      <c r="K3987" s="17" t="str">
        <f t="shared" si="118"/>
        <v>220-Board for Volunteer Firefighters</v>
      </c>
      <c r="L3987" s="18" t="str">
        <f t="shared" si="119"/>
        <v>220</v>
      </c>
      <c r="M3987" s="56" t="s">
        <v>63</v>
      </c>
      <c r="N3987" s="19"/>
    </row>
    <row r="3988" spans="1:14" ht="15" customHeight="1" x14ac:dyDescent="0.2">
      <c r="A3988" s="43"/>
      <c r="B3988" s="36"/>
      <c r="C3988" s="37"/>
      <c r="D3988" s="37"/>
      <c r="E3988" s="38"/>
      <c r="F3988" s="37"/>
      <c r="G3988" s="39"/>
      <c r="H3988" s="40"/>
      <c r="J3988" s="17">
        <v>43</v>
      </c>
      <c r="K3988" s="17" t="str">
        <f t="shared" si="118"/>
        <v>220-Board for Volunteer Firefighters</v>
      </c>
      <c r="L3988" s="18" t="str">
        <f t="shared" si="119"/>
        <v>220</v>
      </c>
      <c r="M3988" s="19"/>
      <c r="N3988" s="19"/>
    </row>
    <row r="3989" spans="1:14" x14ac:dyDescent="0.2">
      <c r="A3989" s="44" t="s">
        <v>64</v>
      </c>
      <c r="B3989" s="45">
        <v>9.0323574765235453</v>
      </c>
      <c r="C3989" s="46">
        <v>1</v>
      </c>
      <c r="D3989" s="46">
        <v>0</v>
      </c>
      <c r="E3989" s="47">
        <v>-1</v>
      </c>
      <c r="F3989" s="46">
        <v>0</v>
      </c>
      <c r="G3989" s="48">
        <v>0</v>
      </c>
      <c r="H3989" s="49">
        <v>9.0323574765235453</v>
      </c>
      <c r="J3989" s="17">
        <v>44</v>
      </c>
      <c r="K3989" s="17" t="str">
        <f t="shared" si="118"/>
        <v>220-Board for Volunteer Firefighters</v>
      </c>
      <c r="L3989" s="18" t="str">
        <f t="shared" si="119"/>
        <v>220</v>
      </c>
      <c r="M3989" s="19"/>
      <c r="N3989" s="19"/>
    </row>
    <row r="3990" spans="1:14" x14ac:dyDescent="0.2">
      <c r="A3990" s="57"/>
      <c r="B3990" s="39"/>
      <c r="C3990" s="51"/>
      <c r="D3990" s="51"/>
      <c r="E3990" s="52"/>
      <c r="F3990" s="51"/>
      <c r="G3990" s="39"/>
      <c r="H3990" s="53"/>
      <c r="J3990" s="17">
        <v>45</v>
      </c>
      <c r="K3990" s="17" t="str">
        <f t="shared" si="118"/>
        <v>220-Board for Volunteer Firefighters</v>
      </c>
      <c r="L3990" s="18" t="str">
        <f t="shared" si="119"/>
        <v>220</v>
      </c>
      <c r="M3990" s="19"/>
      <c r="N3990" s="19"/>
    </row>
    <row r="3991" spans="1:14" ht="15" x14ac:dyDescent="0.25">
      <c r="A3991" s="54" t="s">
        <v>65</v>
      </c>
      <c r="B3991" s="36">
        <v>3.2041029450740416E-2</v>
      </c>
      <c r="C3991" s="37">
        <v>0</v>
      </c>
      <c r="D3991" s="37">
        <v>0</v>
      </c>
      <c r="E3991" s="38">
        <v>0</v>
      </c>
      <c r="F3991" s="37">
        <v>0</v>
      </c>
      <c r="G3991" s="39">
        <v>0</v>
      </c>
      <c r="H3991" s="40">
        <v>3.2041029450740416E-2</v>
      </c>
      <c r="J3991" s="17">
        <v>46</v>
      </c>
      <c r="K3991" s="17" t="str">
        <f t="shared" si="118"/>
        <v>220-Board for Volunteer Firefighters</v>
      </c>
      <c r="L3991" s="18" t="str">
        <f t="shared" si="119"/>
        <v>220</v>
      </c>
      <c r="M3991" s="19"/>
      <c r="N3991" s="19"/>
    </row>
    <row r="3992" spans="1:14" ht="15" x14ac:dyDescent="0.25">
      <c r="A3992" s="54" t="s">
        <v>66</v>
      </c>
      <c r="B3992" s="36">
        <v>0</v>
      </c>
      <c r="C3992" s="37">
        <v>0</v>
      </c>
      <c r="D3992" s="37">
        <v>0</v>
      </c>
      <c r="E3992" s="38">
        <v>0</v>
      </c>
      <c r="F3992" s="37">
        <v>0</v>
      </c>
      <c r="G3992" s="39">
        <v>0</v>
      </c>
      <c r="H3992" s="40">
        <v>0</v>
      </c>
      <c r="J3992" s="17">
        <v>47</v>
      </c>
      <c r="K3992" s="17" t="str">
        <f t="shared" si="118"/>
        <v>220-Board for Volunteer Firefighters</v>
      </c>
      <c r="L3992" s="18" t="str">
        <f t="shared" si="119"/>
        <v>220</v>
      </c>
      <c r="M3992" s="19"/>
      <c r="N3992" s="19"/>
    </row>
    <row r="3993" spans="1:14" ht="15" x14ac:dyDescent="0.25">
      <c r="A3993" s="54" t="s">
        <v>67</v>
      </c>
      <c r="B3993" s="36">
        <v>0</v>
      </c>
      <c r="C3993" s="37">
        <v>0</v>
      </c>
      <c r="D3993" s="37">
        <v>0</v>
      </c>
      <c r="E3993" s="38">
        <v>0</v>
      </c>
      <c r="F3993" s="37">
        <v>0</v>
      </c>
      <c r="G3993" s="39">
        <v>0</v>
      </c>
      <c r="H3993" s="40">
        <v>0</v>
      </c>
      <c r="J3993" s="17">
        <v>48</v>
      </c>
      <c r="K3993" s="17" t="str">
        <f t="shared" si="118"/>
        <v>220-Board for Volunteer Firefighters</v>
      </c>
      <c r="L3993" s="18" t="str">
        <f t="shared" si="119"/>
        <v>220</v>
      </c>
      <c r="M3993" s="19"/>
      <c r="N3993" s="19"/>
    </row>
    <row r="3994" spans="1:14" ht="15" x14ac:dyDescent="0.25">
      <c r="A3994" s="54" t="s">
        <v>68</v>
      </c>
      <c r="B3994" s="36">
        <v>7.7886377519853389E-2</v>
      </c>
      <c r="C3994" s="37">
        <v>0</v>
      </c>
      <c r="D3994" s="37">
        <v>0</v>
      </c>
      <c r="E3994" s="38">
        <v>0</v>
      </c>
      <c r="F3994" s="37">
        <v>0</v>
      </c>
      <c r="G3994" s="39">
        <v>0</v>
      </c>
      <c r="H3994" s="40">
        <v>7.7886377519853389E-2</v>
      </c>
      <c r="J3994" s="17">
        <v>49</v>
      </c>
      <c r="K3994" s="17" t="str">
        <f t="shared" si="118"/>
        <v>220-Board for Volunteer Firefighters</v>
      </c>
      <c r="L3994" s="18" t="str">
        <f t="shared" si="119"/>
        <v>220</v>
      </c>
      <c r="M3994" s="19"/>
      <c r="N3994" s="19"/>
    </row>
    <row r="3995" spans="1:14" ht="15" x14ac:dyDescent="0.25">
      <c r="A3995" s="54" t="s">
        <v>69</v>
      </c>
      <c r="B3995" s="36">
        <v>0</v>
      </c>
      <c r="C3995" s="37">
        <v>0</v>
      </c>
      <c r="D3995" s="37">
        <v>0</v>
      </c>
      <c r="E3995" s="38">
        <v>0</v>
      </c>
      <c r="F3995" s="37">
        <v>0</v>
      </c>
      <c r="G3995" s="39">
        <v>0</v>
      </c>
      <c r="H3995" s="40">
        <v>0</v>
      </c>
      <c r="J3995" s="17">
        <v>50</v>
      </c>
      <c r="K3995" s="17" t="str">
        <f t="shared" si="118"/>
        <v>220-Board for Volunteer Firefighters</v>
      </c>
      <c r="L3995" s="18" t="str">
        <f t="shared" si="119"/>
        <v>220</v>
      </c>
      <c r="M3995" s="19"/>
      <c r="N3995" s="19"/>
    </row>
    <row r="3996" spans="1:14" ht="15" x14ac:dyDescent="0.25">
      <c r="A3996" s="54" t="s">
        <v>70</v>
      </c>
      <c r="B3996" s="36">
        <v>0.29200509940862202</v>
      </c>
      <c r="C3996" s="37">
        <v>0</v>
      </c>
      <c r="D3996" s="37">
        <v>0</v>
      </c>
      <c r="E3996" s="38">
        <v>0</v>
      </c>
      <c r="F3996" s="37">
        <v>0</v>
      </c>
      <c r="G3996" s="39">
        <v>0</v>
      </c>
      <c r="H3996" s="40">
        <v>0.29200509940862202</v>
      </c>
      <c r="J3996" s="17">
        <v>51</v>
      </c>
      <c r="K3996" s="17" t="str">
        <f t="shared" si="118"/>
        <v>220-Board for Volunteer Firefighters</v>
      </c>
      <c r="L3996" s="18" t="str">
        <f t="shared" si="119"/>
        <v>220</v>
      </c>
      <c r="M3996" s="19"/>
      <c r="N3996" s="19"/>
    </row>
    <row r="3997" spans="1:14" ht="15" x14ac:dyDescent="0.25">
      <c r="A3997" s="54" t="s">
        <v>71</v>
      </c>
      <c r="B3997" s="36">
        <v>1.4375E-15</v>
      </c>
      <c r="C3997" s="37">
        <v>0</v>
      </c>
      <c r="D3997" s="37">
        <v>0</v>
      </c>
      <c r="E3997" s="38">
        <v>0</v>
      </c>
      <c r="F3997" s="37">
        <v>0</v>
      </c>
      <c r="G3997" s="39">
        <v>0</v>
      </c>
      <c r="H3997" s="40">
        <v>1.4375E-15</v>
      </c>
      <c r="J3997" s="17">
        <v>52</v>
      </c>
      <c r="K3997" s="17" t="str">
        <f t="shared" si="118"/>
        <v>220-Board for Volunteer Firefighters</v>
      </c>
      <c r="L3997" s="18" t="str">
        <f t="shared" si="119"/>
        <v>220</v>
      </c>
      <c r="M3997" s="19"/>
      <c r="N3997" s="19"/>
    </row>
    <row r="3998" spans="1:14" ht="15" x14ac:dyDescent="0.25">
      <c r="A3998" s="54" t="s">
        <v>72</v>
      </c>
      <c r="B3998" s="36">
        <v>8.7354917532070864E-2</v>
      </c>
      <c r="C3998" s="37">
        <v>0</v>
      </c>
      <c r="D3998" s="37">
        <v>0</v>
      </c>
      <c r="E3998" s="38">
        <v>0</v>
      </c>
      <c r="F3998" s="37">
        <v>0</v>
      </c>
      <c r="G3998" s="39">
        <v>0</v>
      </c>
      <c r="H3998" s="40">
        <v>8.7354917532070864E-2</v>
      </c>
      <c r="J3998" s="17">
        <v>53</v>
      </c>
      <c r="K3998" s="17" t="str">
        <f t="shared" si="118"/>
        <v>220-Board for Volunteer Firefighters</v>
      </c>
      <c r="L3998" s="18" t="str">
        <f t="shared" si="119"/>
        <v>220</v>
      </c>
      <c r="M3998" s="19"/>
      <c r="N3998" s="19"/>
    </row>
    <row r="3999" spans="1:14" ht="15" x14ac:dyDescent="0.25">
      <c r="A3999" s="54" t="s">
        <v>73</v>
      </c>
      <c r="B3999" s="36">
        <v>0.4170434899785162</v>
      </c>
      <c r="C3999" s="37">
        <v>0</v>
      </c>
      <c r="D3999" s="37">
        <v>0</v>
      </c>
      <c r="E3999" s="38">
        <v>0</v>
      </c>
      <c r="F3999" s="37">
        <v>0</v>
      </c>
      <c r="G3999" s="39">
        <v>0</v>
      </c>
      <c r="H3999" s="40">
        <v>0.4170434899785162</v>
      </c>
      <c r="J3999" s="17">
        <v>54</v>
      </c>
      <c r="K3999" s="17" t="str">
        <f t="shared" si="118"/>
        <v>220-Board for Volunteer Firefighters</v>
      </c>
      <c r="L3999" s="18" t="str">
        <f t="shared" si="119"/>
        <v>220</v>
      </c>
      <c r="M3999" s="19"/>
      <c r="N3999" s="19"/>
    </row>
    <row r="4000" spans="1:14" ht="15" x14ac:dyDescent="0.25">
      <c r="A4000" s="54" t="s">
        <v>74</v>
      </c>
      <c r="B4000" s="36">
        <v>1.5656689065363469</v>
      </c>
      <c r="C4000" s="37">
        <v>0</v>
      </c>
      <c r="D4000" s="37">
        <v>0</v>
      </c>
      <c r="E4000" s="38">
        <v>0</v>
      </c>
      <c r="F4000" s="37">
        <v>0</v>
      </c>
      <c r="G4000" s="39">
        <v>0</v>
      </c>
      <c r="H4000" s="40">
        <v>1.5656689065363469</v>
      </c>
      <c r="J4000" s="17">
        <v>55</v>
      </c>
      <c r="K4000" s="17" t="str">
        <f t="shared" si="118"/>
        <v>220-Board for Volunteer Firefighters</v>
      </c>
      <c r="L4000" s="18" t="str">
        <f t="shared" si="119"/>
        <v>220</v>
      </c>
      <c r="M4000" s="19"/>
      <c r="N4000" s="19"/>
    </row>
    <row r="4001" spans="1:14" ht="15" x14ac:dyDescent="0.25">
      <c r="A4001" s="54" t="s">
        <v>75</v>
      </c>
      <c r="B4001" s="36">
        <v>2.6526402148698724</v>
      </c>
      <c r="C4001" s="37">
        <v>0</v>
      </c>
      <c r="D4001" s="37">
        <v>0</v>
      </c>
      <c r="E4001" s="38">
        <v>0</v>
      </c>
      <c r="F4001" s="37">
        <v>1</v>
      </c>
      <c r="G4001" s="39">
        <v>1</v>
      </c>
      <c r="H4001" s="40">
        <v>3.6526402148698724</v>
      </c>
      <c r="J4001" s="17">
        <v>56</v>
      </c>
      <c r="K4001" s="17" t="str">
        <f t="shared" si="118"/>
        <v>220-Board for Volunteer Firefighters</v>
      </c>
      <c r="L4001" s="18" t="str">
        <f t="shared" si="119"/>
        <v>220</v>
      </c>
      <c r="M4001" s="19"/>
      <c r="N4001" s="19"/>
    </row>
    <row r="4002" spans="1:14" ht="15" x14ac:dyDescent="0.25">
      <c r="A4002" s="54" t="s">
        <v>76</v>
      </c>
      <c r="B4002" s="36">
        <v>2.0846266949844794</v>
      </c>
      <c r="C4002" s="37">
        <v>0</v>
      </c>
      <c r="D4002" s="37">
        <v>0</v>
      </c>
      <c r="E4002" s="38">
        <v>0</v>
      </c>
      <c r="F4002" s="37">
        <v>0</v>
      </c>
      <c r="G4002" s="39">
        <v>0</v>
      </c>
      <c r="H4002" s="40">
        <v>2.0846266949844794</v>
      </c>
      <c r="J4002" s="17">
        <v>57</v>
      </c>
      <c r="K4002" s="17" t="str">
        <f t="shared" si="118"/>
        <v>220-Board for Volunteer Firefighters</v>
      </c>
      <c r="L4002" s="18" t="str">
        <f t="shared" si="119"/>
        <v>220</v>
      </c>
      <c r="M4002" s="19"/>
      <c r="N4002" s="19"/>
    </row>
    <row r="4003" spans="1:14" ht="15" x14ac:dyDescent="0.25">
      <c r="A4003" s="54" t="s">
        <v>77</v>
      </c>
      <c r="B4003" s="36">
        <v>1.0102507929732447</v>
      </c>
      <c r="C4003" s="37">
        <v>0</v>
      </c>
      <c r="D4003" s="37">
        <v>0</v>
      </c>
      <c r="E4003" s="38">
        <v>0</v>
      </c>
      <c r="F4003" s="37">
        <v>0</v>
      </c>
      <c r="G4003" s="39">
        <v>0</v>
      </c>
      <c r="H4003" s="40">
        <v>1.0102507929732447</v>
      </c>
      <c r="J4003" s="17">
        <v>58</v>
      </c>
      <c r="K4003" s="17" t="str">
        <f t="shared" si="118"/>
        <v>220-Board for Volunteer Firefighters</v>
      </c>
      <c r="L4003" s="18" t="str">
        <f t="shared" si="119"/>
        <v>220</v>
      </c>
      <c r="M4003" s="19"/>
      <c r="N4003" s="19"/>
    </row>
    <row r="4004" spans="1:14" ht="15" x14ac:dyDescent="0.25">
      <c r="A4004" s="54" t="s">
        <v>78</v>
      </c>
      <c r="B4004" s="36">
        <v>7.4009279237380143</v>
      </c>
      <c r="C4004" s="37">
        <v>0</v>
      </c>
      <c r="D4004" s="37">
        <v>0</v>
      </c>
      <c r="E4004" s="38">
        <v>0</v>
      </c>
      <c r="F4004" s="37">
        <v>0</v>
      </c>
      <c r="G4004" s="39">
        <v>0</v>
      </c>
      <c r="H4004" s="40">
        <v>7.4009279237380143</v>
      </c>
      <c r="J4004" s="17">
        <v>59</v>
      </c>
      <c r="K4004" s="17" t="str">
        <f t="shared" si="118"/>
        <v>220-Board for Volunteer Firefighters</v>
      </c>
      <c r="L4004" s="18" t="str">
        <f t="shared" si="119"/>
        <v>220</v>
      </c>
      <c r="M4004" s="19"/>
      <c r="N4004" s="19"/>
    </row>
    <row r="4005" spans="1:14" ht="15" x14ac:dyDescent="0.25">
      <c r="A4005" s="54" t="s">
        <v>79</v>
      </c>
      <c r="B4005" s="36">
        <v>18.400181282574209</v>
      </c>
      <c r="C4005" s="37">
        <v>1</v>
      </c>
      <c r="D4005" s="37">
        <v>0</v>
      </c>
      <c r="E4005" s="38">
        <v>0</v>
      </c>
      <c r="F4005" s="37">
        <v>0</v>
      </c>
      <c r="G4005" s="39">
        <v>1</v>
      </c>
      <c r="H4005" s="40">
        <v>19.400181282574209</v>
      </c>
      <c r="J4005" s="17">
        <v>60</v>
      </c>
      <c r="K4005" s="17" t="str">
        <f t="shared" si="118"/>
        <v>220-Board for Volunteer Firefighters</v>
      </c>
      <c r="L4005" s="18" t="str">
        <f t="shared" si="119"/>
        <v>220</v>
      </c>
      <c r="M4005" s="19"/>
      <c r="N4005" s="19"/>
    </row>
    <row r="4006" spans="1:14" ht="15" customHeight="1" x14ac:dyDescent="0.25">
      <c r="A4006" s="54"/>
      <c r="B4006" s="36"/>
      <c r="C4006" s="37"/>
      <c r="D4006" s="37"/>
      <c r="E4006" s="38"/>
      <c r="F4006" s="37"/>
      <c r="G4006" s="39"/>
      <c r="H4006" s="40"/>
      <c r="J4006" s="17">
        <v>61</v>
      </c>
      <c r="K4006" s="17" t="str">
        <f t="shared" si="118"/>
        <v>220-Board for Volunteer Firefighters</v>
      </c>
      <c r="L4006" s="18" t="str">
        <f t="shared" si="119"/>
        <v>220</v>
      </c>
      <c r="M4006" s="19"/>
      <c r="N4006" s="19"/>
    </row>
    <row r="4007" spans="1:14" x14ac:dyDescent="0.2">
      <c r="A4007" s="44" t="s">
        <v>80</v>
      </c>
      <c r="B4007" s="45">
        <v>34.020626729565976</v>
      </c>
      <c r="C4007" s="46">
        <v>1</v>
      </c>
      <c r="D4007" s="46">
        <v>0</v>
      </c>
      <c r="E4007" s="47">
        <v>0</v>
      </c>
      <c r="F4007" s="46">
        <v>1</v>
      </c>
      <c r="G4007" s="48">
        <v>2</v>
      </c>
      <c r="H4007" s="49">
        <v>36.020626729565976</v>
      </c>
      <c r="J4007" s="17">
        <v>62</v>
      </c>
      <c r="K4007" s="17" t="str">
        <f t="shared" si="118"/>
        <v>220-Board for Volunteer Firefighters</v>
      </c>
      <c r="L4007" s="18" t="str">
        <f t="shared" si="119"/>
        <v>220</v>
      </c>
      <c r="M4007" s="19"/>
      <c r="N4007" s="19"/>
    </row>
    <row r="4008" spans="1:14" ht="15" x14ac:dyDescent="0.25">
      <c r="A4008" s="54"/>
      <c r="B4008" s="36"/>
      <c r="C4008" s="37"/>
      <c r="D4008" s="37"/>
      <c r="E4008" s="38"/>
      <c r="F4008" s="37"/>
      <c r="G4008" s="39"/>
      <c r="H4008" s="40"/>
      <c r="J4008" s="17">
        <v>63</v>
      </c>
      <c r="K4008" s="17" t="str">
        <f t="shared" si="118"/>
        <v>220-Board for Volunteer Firefighters</v>
      </c>
      <c r="L4008" s="18" t="str">
        <f t="shared" si="119"/>
        <v>220</v>
      </c>
      <c r="M4008" s="19"/>
      <c r="N4008" s="19"/>
    </row>
    <row r="4009" spans="1:14" ht="15" x14ac:dyDescent="0.25">
      <c r="A4009" s="54" t="s">
        <v>81</v>
      </c>
      <c r="B4009" s="36">
        <v>0.88956966278241789</v>
      </c>
      <c r="C4009" s="37">
        <v>0</v>
      </c>
      <c r="D4009" s="37">
        <v>0</v>
      </c>
      <c r="E4009" s="38">
        <v>0</v>
      </c>
      <c r="F4009" s="37">
        <v>0</v>
      </c>
      <c r="G4009" s="39">
        <v>0</v>
      </c>
      <c r="H4009" s="40">
        <v>0.88956966278241789</v>
      </c>
      <c r="J4009" s="17">
        <v>64</v>
      </c>
      <c r="K4009" s="17" t="str">
        <f t="shared" si="118"/>
        <v>220-Board for Volunteer Firefighters</v>
      </c>
      <c r="L4009" s="18" t="str">
        <f t="shared" si="119"/>
        <v>220</v>
      </c>
      <c r="M4009" s="19"/>
      <c r="N4009" s="19"/>
    </row>
    <row r="4010" spans="1:14" ht="15" customHeight="1" x14ac:dyDescent="0.2">
      <c r="A4010" s="44" t="s">
        <v>82</v>
      </c>
      <c r="B4010" s="45">
        <v>0.88956966278241789</v>
      </c>
      <c r="C4010" s="46">
        <v>0</v>
      </c>
      <c r="D4010" s="46">
        <v>0</v>
      </c>
      <c r="E4010" s="47">
        <v>0</v>
      </c>
      <c r="F4010" s="46">
        <v>0</v>
      </c>
      <c r="G4010" s="48">
        <v>0</v>
      </c>
      <c r="H4010" s="49">
        <v>0.88956966278241789</v>
      </c>
      <c r="J4010" s="17">
        <v>65</v>
      </c>
      <c r="K4010" s="17" t="str">
        <f t="shared" si="118"/>
        <v>220-Board for Volunteer Firefighters</v>
      </c>
      <c r="L4010" s="18" t="str">
        <f t="shared" si="119"/>
        <v>220</v>
      </c>
      <c r="M4010" s="19"/>
      <c r="N4010" s="19"/>
    </row>
    <row r="4011" spans="1:14" ht="15" x14ac:dyDescent="0.25">
      <c r="A4011" s="54"/>
      <c r="B4011" s="54"/>
      <c r="C4011" s="54"/>
      <c r="D4011" s="54"/>
      <c r="E4011" s="54"/>
      <c r="F4011" s="54"/>
      <c r="G4011" s="54"/>
      <c r="H4011" s="54"/>
      <c r="J4011" s="17">
        <v>66</v>
      </c>
      <c r="K4011" s="17" t="str">
        <f t="shared" si="118"/>
        <v>220-Board for Volunteer Firefighters</v>
      </c>
      <c r="L4011" s="18" t="str">
        <f t="shared" si="119"/>
        <v>220</v>
      </c>
      <c r="M4011" s="19"/>
      <c r="N4011" s="19"/>
    </row>
    <row r="4012" spans="1:14" ht="15" customHeight="1" x14ac:dyDescent="0.2">
      <c r="A4012" s="58"/>
      <c r="B4012" s="39"/>
      <c r="C4012" s="51"/>
      <c r="D4012" s="51"/>
      <c r="E4012" s="52"/>
      <c r="F4012" s="51"/>
      <c r="G4012" s="39"/>
      <c r="H4012" s="53"/>
      <c r="J4012" s="17">
        <v>67</v>
      </c>
      <c r="K4012" s="17" t="str">
        <f t="shared" si="118"/>
        <v>220-Board for Volunteer Firefighters</v>
      </c>
      <c r="L4012" s="18" t="str">
        <f t="shared" si="119"/>
        <v>220</v>
      </c>
      <c r="M4012" s="19"/>
      <c r="N4012" s="19"/>
    </row>
    <row r="4013" spans="1:14" x14ac:dyDescent="0.2">
      <c r="A4013" s="59" t="s">
        <v>83</v>
      </c>
      <c r="B4013" s="60">
        <v>104.08559333712539</v>
      </c>
      <c r="C4013" s="61">
        <v>3</v>
      </c>
      <c r="D4013" s="61">
        <v>-2</v>
      </c>
      <c r="E4013" s="62">
        <v>-2</v>
      </c>
      <c r="F4013" s="61">
        <v>6</v>
      </c>
      <c r="G4013" s="60">
        <v>5</v>
      </c>
      <c r="H4013" s="63">
        <v>109.08559333712539</v>
      </c>
      <c r="J4013" s="17">
        <v>68</v>
      </c>
      <c r="K4013" s="17" t="str">
        <f t="shared" si="118"/>
        <v>220-Board for Volunteer Firefighters</v>
      </c>
      <c r="L4013" s="18" t="str">
        <f t="shared" si="119"/>
        <v>220</v>
      </c>
      <c r="M4013" s="19"/>
      <c r="N4013" s="19"/>
    </row>
    <row r="4014" spans="1:14" ht="15" customHeight="1" x14ac:dyDescent="0.2">
      <c r="A4014" s="64"/>
      <c r="B4014" s="65"/>
      <c r="C4014" s="65"/>
      <c r="D4014" s="65"/>
      <c r="E4014" s="65"/>
      <c r="F4014" s="65"/>
      <c r="G4014" s="65"/>
      <c r="H4014" s="65"/>
      <c r="J4014" s="17">
        <v>1</v>
      </c>
      <c r="K4014" s="17" t="str">
        <f>IF(J4014=7,A3483,IF(J4014&gt;7,K4004,""))</f>
        <v/>
      </c>
      <c r="L4014" s="18" t="str">
        <f t="shared" si="119"/>
        <v/>
      </c>
      <c r="M4014" s="19"/>
      <c r="N4014" s="19"/>
    </row>
    <row r="4015" spans="1:14" x14ac:dyDescent="0.2">
      <c r="A4015" s="64"/>
      <c r="B4015" s="65"/>
      <c r="C4015" s="65"/>
      <c r="D4015" s="65"/>
      <c r="E4015" s="65"/>
      <c r="F4015" s="65"/>
      <c r="G4015" s="65"/>
      <c r="H4015" s="65"/>
      <c r="J4015" s="17">
        <v>2</v>
      </c>
      <c r="K4015" s="17" t="str">
        <f>IF(J4015=7,A3484,IF(J4015&gt;7,K4014,""))</f>
        <v/>
      </c>
      <c r="L4015" s="18" t="str">
        <f t="shared" si="119"/>
        <v/>
      </c>
      <c r="M4015" s="19"/>
      <c r="N4015" s="19"/>
    </row>
    <row r="4016" spans="1:14" ht="15" x14ac:dyDescent="0.25">
      <c r="A4016"/>
      <c r="B4016"/>
      <c r="C4016"/>
      <c r="D4016"/>
      <c r="E4016"/>
      <c r="F4016"/>
      <c r="G4016"/>
      <c r="H4016"/>
      <c r="J4016" s="17">
        <v>3</v>
      </c>
      <c r="K4016" s="17" t="str">
        <f>IF(J4016=7,A3485,IF(J4016&gt;7,K4015,""))</f>
        <v/>
      </c>
      <c r="L4016" s="18" t="str">
        <f t="shared" si="119"/>
        <v/>
      </c>
      <c r="M4016" s="19"/>
      <c r="N4016" s="19"/>
    </row>
    <row r="4017" spans="1:14" ht="15" x14ac:dyDescent="0.25">
      <c r="A4017"/>
      <c r="B4017"/>
      <c r="C4017"/>
      <c r="D4017"/>
      <c r="E4017"/>
      <c r="F4017"/>
      <c r="G4017"/>
      <c r="H4017"/>
      <c r="J4017" s="17">
        <v>4</v>
      </c>
      <c r="K4017" s="17" t="str">
        <f>IF(J4017=7,A3486,IF(J4017&gt;7,K4016,""))</f>
        <v/>
      </c>
      <c r="L4017" s="18" t="str">
        <f t="shared" si="119"/>
        <v/>
      </c>
      <c r="M4017" s="19"/>
      <c r="N4017" s="19"/>
    </row>
    <row r="4018" spans="1:14" ht="15.75" x14ac:dyDescent="0.25">
      <c r="A4018" s="21" t="s">
        <v>7</v>
      </c>
      <c r="B4018" s="22"/>
      <c r="C4018" s="22"/>
      <c r="D4018" s="22"/>
      <c r="E4018" s="22"/>
      <c r="F4018" s="22"/>
      <c r="G4018" s="22"/>
      <c r="H4018" s="22"/>
      <c r="J4018" s="17">
        <v>5</v>
      </c>
      <c r="K4018" s="17" t="str">
        <f>IF(J4018=7,A3487,IF(J4018&gt;7,K4017,""))</f>
        <v/>
      </c>
      <c r="L4018" s="18" t="str">
        <f t="shared" si="119"/>
        <v/>
      </c>
      <c r="M4018" s="19"/>
      <c r="N4018" s="19"/>
    </row>
    <row r="4019" spans="1:14" ht="15" x14ac:dyDescent="0.25">
      <c r="A4019" s="23" t="s">
        <v>8</v>
      </c>
      <c r="B4019" s="24"/>
      <c r="C4019" s="24"/>
      <c r="D4019" s="24"/>
      <c r="E4019" s="24"/>
      <c r="F4019" s="24"/>
      <c r="G4019" s="24"/>
      <c r="H4019" s="24"/>
      <c r="J4019" s="17">
        <v>6</v>
      </c>
      <c r="K4019" s="17" t="str">
        <f>IF(J4019=7,A3488,IF(J4019&gt;7,K4018,""))</f>
        <v/>
      </c>
      <c r="L4019" s="18" t="str">
        <f t="shared" si="119"/>
        <v/>
      </c>
      <c r="M4019" s="19"/>
      <c r="N4019" s="19"/>
    </row>
    <row r="4020" spans="1:14" ht="15" x14ac:dyDescent="0.25">
      <c r="A4020" s="25" t="s">
        <v>142</v>
      </c>
      <c r="B4020" s="22"/>
      <c r="C4020" s="22"/>
      <c r="D4020" s="22"/>
      <c r="E4020" s="22"/>
      <c r="F4020" s="22"/>
      <c r="G4020" s="22"/>
      <c r="H4020" s="22"/>
      <c r="J4020" s="17">
        <v>7</v>
      </c>
      <c r="K4020" s="17" t="str">
        <f>IF(J4020=7,A4020,IF(J4020&gt;7,K4019,""))</f>
        <v>225-Washington State Patrol</v>
      </c>
      <c r="L4020" s="18" t="str">
        <f t="shared" si="119"/>
        <v>225</v>
      </c>
      <c r="M4020" s="19"/>
      <c r="N4020" s="19"/>
    </row>
    <row r="4021" spans="1:14" ht="15" x14ac:dyDescent="0.25">
      <c r="A4021" s="25"/>
      <c r="B4021" s="22"/>
      <c r="C4021" s="22"/>
      <c r="D4021" s="22"/>
      <c r="E4021" s="22"/>
      <c r="F4021" s="22"/>
      <c r="G4021" s="22"/>
      <c r="H4021" s="22"/>
      <c r="J4021" s="17">
        <v>8</v>
      </c>
      <c r="K4021" s="17" t="str">
        <f t="shared" ref="K4021:K4081" si="120">IF(J4021=7,A3490,IF(J4021&gt;7,K4020,""))</f>
        <v>225-Washington State Patrol</v>
      </c>
      <c r="L4021" s="18" t="str">
        <f t="shared" si="119"/>
        <v>225</v>
      </c>
      <c r="M4021" s="19"/>
      <c r="N4021" s="19"/>
    </row>
    <row r="4022" spans="1:14" ht="15" customHeight="1" x14ac:dyDescent="0.25">
      <c r="A4022" s="26"/>
      <c r="B4022" s="27"/>
      <c r="C4022" s="94" t="s">
        <v>10</v>
      </c>
      <c r="D4022" s="95"/>
      <c r="E4022" s="94" t="s">
        <v>11</v>
      </c>
      <c r="F4022" s="95"/>
      <c r="G4022" s="28"/>
      <c r="H4022" s="28"/>
      <c r="J4022" s="17">
        <v>9</v>
      </c>
      <c r="K4022" s="17" t="str">
        <f t="shared" si="120"/>
        <v>225-Washington State Patrol</v>
      </c>
      <c r="L4022" s="18" t="str">
        <f t="shared" si="119"/>
        <v>225</v>
      </c>
      <c r="M4022" s="19"/>
      <c r="N4022" s="19"/>
    </row>
    <row r="4023" spans="1:14" ht="24" x14ac:dyDescent="0.2">
      <c r="A4023" s="29" t="s">
        <v>12</v>
      </c>
      <c r="B4023" s="30" t="s">
        <v>13</v>
      </c>
      <c r="C4023" s="31" t="s">
        <v>14</v>
      </c>
      <c r="D4023" s="32" t="s">
        <v>15</v>
      </c>
      <c r="E4023" s="31" t="s">
        <v>14</v>
      </c>
      <c r="F4023" s="32" t="s">
        <v>15</v>
      </c>
      <c r="G4023" s="33" t="s">
        <v>16</v>
      </c>
      <c r="H4023" s="33" t="s">
        <v>17</v>
      </c>
      <c r="J4023" s="17">
        <v>10</v>
      </c>
      <c r="K4023" s="17" t="str">
        <f t="shared" si="120"/>
        <v>225-Washington State Patrol</v>
      </c>
      <c r="L4023" s="18" t="str">
        <f t="shared" si="119"/>
        <v>225</v>
      </c>
      <c r="M4023" s="19"/>
      <c r="N4023" s="19"/>
    </row>
    <row r="4024" spans="1:14" ht="15" x14ac:dyDescent="0.25">
      <c r="A4024" s="35" t="s">
        <v>20</v>
      </c>
      <c r="B4024" s="36">
        <v>461.32557978024079</v>
      </c>
      <c r="C4024" s="37">
        <v>0</v>
      </c>
      <c r="D4024" s="37">
        <v>0</v>
      </c>
      <c r="E4024" s="38">
        <v>0</v>
      </c>
      <c r="F4024" s="37">
        <v>0</v>
      </c>
      <c r="G4024" s="39">
        <v>0</v>
      </c>
      <c r="H4024" s="40">
        <v>461.32557978024079</v>
      </c>
      <c r="J4024" s="17">
        <v>11</v>
      </c>
      <c r="K4024" s="17" t="str">
        <f t="shared" si="120"/>
        <v>225-Washington State Patrol</v>
      </c>
      <c r="L4024" s="18" t="str">
        <f t="shared" si="119"/>
        <v>225</v>
      </c>
      <c r="M4024" s="19" t="s">
        <v>21</v>
      </c>
      <c r="N4024" s="19"/>
    </row>
    <row r="4025" spans="1:14" ht="15" x14ac:dyDescent="0.25">
      <c r="A4025" s="42" t="s">
        <v>22</v>
      </c>
      <c r="B4025" s="36">
        <v>371.54592098329192</v>
      </c>
      <c r="C4025" s="37">
        <v>0</v>
      </c>
      <c r="D4025" s="37">
        <v>0</v>
      </c>
      <c r="E4025" s="38">
        <v>1</v>
      </c>
      <c r="F4025" s="37">
        <v>2</v>
      </c>
      <c r="G4025" s="39">
        <v>3</v>
      </c>
      <c r="H4025" s="40">
        <v>374.54592098329192</v>
      </c>
      <c r="J4025" s="17">
        <v>12</v>
      </c>
      <c r="K4025" s="17" t="str">
        <f t="shared" si="120"/>
        <v>225-Washington State Patrol</v>
      </c>
      <c r="L4025" s="18" t="str">
        <f t="shared" si="119"/>
        <v>225</v>
      </c>
      <c r="M4025" s="19"/>
      <c r="N4025" s="19"/>
    </row>
    <row r="4026" spans="1:14" ht="15" x14ac:dyDescent="0.25">
      <c r="A4026" s="42" t="s">
        <v>23</v>
      </c>
      <c r="B4026" s="36">
        <v>96.091830550769416</v>
      </c>
      <c r="C4026" s="37">
        <v>-3</v>
      </c>
      <c r="D4026" s="37">
        <v>-3</v>
      </c>
      <c r="E4026" s="38">
        <v>0</v>
      </c>
      <c r="F4026" s="37">
        <v>0</v>
      </c>
      <c r="G4026" s="39">
        <v>-6</v>
      </c>
      <c r="H4026" s="40">
        <v>90.091830550769416</v>
      </c>
      <c r="J4026" s="17">
        <v>13</v>
      </c>
      <c r="K4026" s="17" t="str">
        <f t="shared" si="120"/>
        <v>225-Washington State Patrol</v>
      </c>
      <c r="L4026" s="18" t="str">
        <f t="shared" si="119"/>
        <v>225</v>
      </c>
      <c r="M4026" s="19"/>
      <c r="N4026" s="19"/>
    </row>
    <row r="4027" spans="1:14" ht="15" x14ac:dyDescent="0.25">
      <c r="A4027" s="42" t="s">
        <v>24</v>
      </c>
      <c r="B4027" s="36">
        <v>3987.4701633500003</v>
      </c>
      <c r="C4027" s="37">
        <v>2</v>
      </c>
      <c r="D4027" s="37">
        <v>1</v>
      </c>
      <c r="E4027" s="38">
        <v>1</v>
      </c>
      <c r="F4027" s="37">
        <v>14</v>
      </c>
      <c r="G4027" s="39">
        <v>18</v>
      </c>
      <c r="H4027" s="40">
        <v>4005.4701633500003</v>
      </c>
      <c r="J4027" s="17">
        <v>14</v>
      </c>
      <c r="K4027" s="17" t="str">
        <f t="shared" si="120"/>
        <v>225-Washington State Patrol</v>
      </c>
      <c r="L4027" s="18" t="str">
        <f t="shared" si="119"/>
        <v>225</v>
      </c>
      <c r="M4027" s="19"/>
      <c r="N4027" s="19"/>
    </row>
    <row r="4028" spans="1:14" ht="15" x14ac:dyDescent="0.25">
      <c r="A4028" s="42" t="s">
        <v>25</v>
      </c>
      <c r="B4028" s="36">
        <v>47.1167263119168</v>
      </c>
      <c r="C4028" s="37">
        <v>0</v>
      </c>
      <c r="D4028" s="37">
        <v>0</v>
      </c>
      <c r="E4028" s="38">
        <v>0</v>
      </c>
      <c r="F4028" s="37">
        <v>0</v>
      </c>
      <c r="G4028" s="39">
        <v>0</v>
      </c>
      <c r="H4028" s="40">
        <v>47.1167263119168</v>
      </c>
      <c r="J4028" s="17">
        <v>15</v>
      </c>
      <c r="K4028" s="17" t="str">
        <f t="shared" si="120"/>
        <v>225-Washington State Patrol</v>
      </c>
      <c r="L4028" s="18" t="str">
        <f t="shared" si="119"/>
        <v>225</v>
      </c>
      <c r="M4028" s="19"/>
      <c r="N4028" s="19"/>
    </row>
    <row r="4029" spans="1:14" ht="15" x14ac:dyDescent="0.25">
      <c r="A4029" s="42" t="s">
        <v>26</v>
      </c>
      <c r="B4029" s="36">
        <v>8114.3474160560581</v>
      </c>
      <c r="C4029" s="37">
        <v>-200</v>
      </c>
      <c r="D4029" s="37">
        <v>-201</v>
      </c>
      <c r="E4029" s="38">
        <v>0</v>
      </c>
      <c r="F4029" s="37">
        <v>0</v>
      </c>
      <c r="G4029" s="39">
        <v>-401</v>
      </c>
      <c r="H4029" s="40">
        <v>7713.3474160560581</v>
      </c>
      <c r="J4029" s="17">
        <v>16</v>
      </c>
      <c r="K4029" s="17" t="str">
        <f t="shared" si="120"/>
        <v>225-Washington State Patrol</v>
      </c>
      <c r="L4029" s="18" t="str">
        <f t="shared" si="119"/>
        <v>225</v>
      </c>
      <c r="M4029" s="19"/>
      <c r="N4029" s="19"/>
    </row>
    <row r="4030" spans="1:14" ht="15" customHeight="1" x14ac:dyDescent="0.25">
      <c r="A4030" s="42" t="s">
        <v>27</v>
      </c>
      <c r="B4030" s="36">
        <v>7524.7471072257922</v>
      </c>
      <c r="C4030" s="37">
        <v>0</v>
      </c>
      <c r="D4030" s="37">
        <v>0</v>
      </c>
      <c r="E4030" s="38">
        <v>0</v>
      </c>
      <c r="F4030" s="37">
        <v>0</v>
      </c>
      <c r="G4030" s="39">
        <v>0</v>
      </c>
      <c r="H4030" s="40">
        <v>7524.7471072257922</v>
      </c>
      <c r="J4030" s="17">
        <v>17</v>
      </c>
      <c r="K4030" s="17" t="str">
        <f t="shared" si="120"/>
        <v>225-Washington State Patrol</v>
      </c>
      <c r="L4030" s="18" t="str">
        <f t="shared" si="119"/>
        <v>225</v>
      </c>
      <c r="M4030" s="19"/>
      <c r="N4030" s="19"/>
    </row>
    <row r="4031" spans="1:14" x14ac:dyDescent="0.2">
      <c r="A4031" s="43"/>
      <c r="B4031" s="36"/>
      <c r="C4031" s="37"/>
      <c r="D4031" s="37"/>
      <c r="E4031" s="38"/>
      <c r="F4031" s="37"/>
      <c r="G4031" s="39"/>
      <c r="H4031" s="40"/>
      <c r="J4031" s="17">
        <v>18</v>
      </c>
      <c r="K4031" s="17" t="str">
        <f t="shared" si="120"/>
        <v>225-Washington State Patrol</v>
      </c>
      <c r="L4031" s="18" t="str">
        <f t="shared" si="119"/>
        <v>225</v>
      </c>
      <c r="M4031" s="19"/>
      <c r="N4031" s="19"/>
    </row>
    <row r="4032" spans="1:14" x14ac:dyDescent="0.2">
      <c r="A4032" s="44"/>
      <c r="B4032" s="45">
        <v>20602.644744258068</v>
      </c>
      <c r="C4032" s="46">
        <v>-201</v>
      </c>
      <c r="D4032" s="46">
        <v>-203</v>
      </c>
      <c r="E4032" s="47">
        <v>2</v>
      </c>
      <c r="F4032" s="46">
        <v>16</v>
      </c>
      <c r="G4032" s="48">
        <v>-386</v>
      </c>
      <c r="H4032" s="49">
        <v>20216.644744258068</v>
      </c>
      <c r="J4032" s="17">
        <v>19</v>
      </c>
      <c r="K4032" s="17" t="str">
        <f t="shared" si="120"/>
        <v>225-Washington State Patrol</v>
      </c>
      <c r="L4032" s="18" t="str">
        <f t="shared" si="119"/>
        <v>225</v>
      </c>
      <c r="M4032" s="19"/>
      <c r="N4032" s="19"/>
    </row>
    <row r="4033" spans="1:14" x14ac:dyDescent="0.2">
      <c r="A4033" s="50"/>
      <c r="B4033" s="39"/>
      <c r="C4033" s="51"/>
      <c r="D4033" s="51"/>
      <c r="E4033" s="52"/>
      <c r="F4033" s="51"/>
      <c r="G4033" s="39"/>
      <c r="H4033" s="53"/>
      <c r="J4033" s="17">
        <v>20</v>
      </c>
      <c r="K4033" s="17" t="str">
        <f t="shared" si="120"/>
        <v>225-Washington State Patrol</v>
      </c>
      <c r="L4033" s="18" t="str">
        <f t="shared" si="119"/>
        <v>225</v>
      </c>
      <c r="M4033" s="19"/>
      <c r="N4033" s="19"/>
    </row>
    <row r="4034" spans="1:14" ht="15" x14ac:dyDescent="0.25">
      <c r="A4034" s="42" t="s">
        <v>28</v>
      </c>
      <c r="B4034" s="36">
        <v>1020.7752394433855</v>
      </c>
      <c r="C4034" s="37">
        <v>0</v>
      </c>
      <c r="D4034" s="37">
        <v>2</v>
      </c>
      <c r="E4034" s="38">
        <v>-1114</v>
      </c>
      <c r="F4034" s="37">
        <v>1185</v>
      </c>
      <c r="G4034" s="39">
        <v>73</v>
      </c>
      <c r="H4034" s="40">
        <v>1093.7752394433855</v>
      </c>
      <c r="J4034" s="17">
        <v>21</v>
      </c>
      <c r="K4034" s="17" t="str">
        <f t="shared" si="120"/>
        <v>225-Washington State Patrol</v>
      </c>
      <c r="L4034" s="18" t="str">
        <f t="shared" si="119"/>
        <v>225</v>
      </c>
      <c r="M4034" s="19"/>
      <c r="N4034" s="19"/>
    </row>
    <row r="4035" spans="1:14" ht="15" x14ac:dyDescent="0.25">
      <c r="A4035" s="42" t="s">
        <v>29</v>
      </c>
      <c r="B4035" s="36">
        <v>2702.0603082765779</v>
      </c>
      <c r="C4035" s="37">
        <v>0</v>
      </c>
      <c r="D4035" s="37">
        <v>0</v>
      </c>
      <c r="E4035" s="38">
        <v>667</v>
      </c>
      <c r="F4035" s="37">
        <v>2118</v>
      </c>
      <c r="G4035" s="39">
        <v>2785</v>
      </c>
      <c r="H4035" s="40">
        <v>5487.0603082765774</v>
      </c>
      <c r="J4035" s="17">
        <v>22</v>
      </c>
      <c r="K4035" s="17" t="str">
        <f t="shared" si="120"/>
        <v>225-Washington State Patrol</v>
      </c>
      <c r="L4035" s="18" t="str">
        <f t="shared" si="119"/>
        <v>225</v>
      </c>
      <c r="M4035" s="19"/>
      <c r="N4035" s="19"/>
    </row>
    <row r="4036" spans="1:14" ht="15" x14ac:dyDescent="0.25">
      <c r="A4036" s="42" t="s">
        <v>30</v>
      </c>
      <c r="B4036" s="36">
        <v>2362.9062280151957</v>
      </c>
      <c r="C4036" s="37">
        <v>1</v>
      </c>
      <c r="D4036" s="37">
        <v>4</v>
      </c>
      <c r="E4036" s="38">
        <v>0</v>
      </c>
      <c r="F4036" s="37">
        <v>15</v>
      </c>
      <c r="G4036" s="39">
        <v>20</v>
      </c>
      <c r="H4036" s="40">
        <v>2382.9062280151957</v>
      </c>
      <c r="J4036" s="17">
        <v>23</v>
      </c>
      <c r="K4036" s="17" t="str">
        <f t="shared" si="120"/>
        <v>225-Washington State Patrol</v>
      </c>
      <c r="L4036" s="18" t="str">
        <f t="shared" si="119"/>
        <v>225</v>
      </c>
      <c r="M4036" s="19"/>
      <c r="N4036" s="19"/>
    </row>
    <row r="4037" spans="1:14" ht="15" x14ac:dyDescent="0.25">
      <c r="A4037" s="54"/>
      <c r="B4037" s="36"/>
      <c r="C4037" s="37"/>
      <c r="D4037" s="37"/>
      <c r="E4037" s="38"/>
      <c r="F4037" s="37"/>
      <c r="G4037" s="39"/>
      <c r="H4037" s="40"/>
      <c r="J4037" s="17">
        <v>24</v>
      </c>
      <c r="K4037" s="17" t="str">
        <f t="shared" si="120"/>
        <v>225-Washington State Patrol</v>
      </c>
      <c r="L4037" s="18" t="str">
        <f t="shared" si="119"/>
        <v>225</v>
      </c>
      <c r="M4037" s="19"/>
      <c r="N4037" s="19"/>
    </row>
    <row r="4038" spans="1:14" ht="15" customHeight="1" x14ac:dyDescent="0.2">
      <c r="A4038" s="44" t="s">
        <v>31</v>
      </c>
      <c r="B4038" s="45">
        <v>6085.7417757351595</v>
      </c>
      <c r="C4038" s="46">
        <v>1</v>
      </c>
      <c r="D4038" s="46">
        <v>6</v>
      </c>
      <c r="E4038" s="46">
        <v>-447</v>
      </c>
      <c r="F4038" s="46">
        <v>3318</v>
      </c>
      <c r="G4038" s="46">
        <v>2878</v>
      </c>
      <c r="H4038" s="49">
        <v>8963.7417757351577</v>
      </c>
      <c r="J4038" s="17">
        <v>25</v>
      </c>
      <c r="K4038" s="17" t="str">
        <f t="shared" si="120"/>
        <v>225-Washington State Patrol</v>
      </c>
      <c r="L4038" s="18" t="str">
        <f t="shared" si="119"/>
        <v>225</v>
      </c>
      <c r="M4038" s="19"/>
      <c r="N4038" s="19"/>
    </row>
    <row r="4039" spans="1:14" ht="15" customHeight="1" x14ac:dyDescent="0.25">
      <c r="A4039" s="54"/>
      <c r="B4039" s="36"/>
      <c r="C4039" s="37"/>
      <c r="D4039" s="37"/>
      <c r="E4039" s="38"/>
      <c r="F4039" s="37"/>
      <c r="G4039" s="39"/>
      <c r="H4039" s="40"/>
      <c r="J4039" s="17">
        <v>26</v>
      </c>
      <c r="K4039" s="17" t="str">
        <f t="shared" si="120"/>
        <v>225-Washington State Patrol</v>
      </c>
      <c r="L4039" s="18" t="str">
        <f t="shared" si="119"/>
        <v>225</v>
      </c>
      <c r="M4039" s="19"/>
      <c r="N4039" s="19"/>
    </row>
    <row r="4040" spans="1:14" ht="15" x14ac:dyDescent="0.25">
      <c r="A4040" s="54" t="s">
        <v>32</v>
      </c>
      <c r="B4040" s="36">
        <v>78.204934260550218</v>
      </c>
      <c r="C4040" s="37">
        <v>0</v>
      </c>
      <c r="D4040" s="37">
        <v>0</v>
      </c>
      <c r="E4040" s="38">
        <v>0</v>
      </c>
      <c r="F4040" s="37">
        <v>0</v>
      </c>
      <c r="G4040" s="39">
        <v>0</v>
      </c>
      <c r="H4040" s="40">
        <v>78.204934260550218</v>
      </c>
      <c r="J4040" s="17">
        <v>27</v>
      </c>
      <c r="K4040" s="17" t="str">
        <f t="shared" si="120"/>
        <v>225-Washington State Patrol</v>
      </c>
      <c r="L4040" s="18" t="str">
        <f t="shared" si="119"/>
        <v>225</v>
      </c>
      <c r="M4040" s="19" t="s">
        <v>33</v>
      </c>
      <c r="N4040" s="19"/>
    </row>
    <row r="4041" spans="1:14" ht="15" x14ac:dyDescent="0.25">
      <c r="A4041" s="54" t="s">
        <v>34</v>
      </c>
      <c r="B4041" s="36">
        <v>352.5184697226166</v>
      </c>
      <c r="C4041" s="37">
        <v>0</v>
      </c>
      <c r="D4041" s="37">
        <v>0</v>
      </c>
      <c r="E4041" s="38">
        <v>0</v>
      </c>
      <c r="F4041" s="37">
        <v>0</v>
      </c>
      <c r="G4041" s="39">
        <v>0</v>
      </c>
      <c r="H4041" s="40">
        <v>352.5184697226166</v>
      </c>
      <c r="J4041" s="17">
        <v>28</v>
      </c>
      <c r="K4041" s="17" t="str">
        <f t="shared" si="120"/>
        <v>225-Washington State Patrol</v>
      </c>
      <c r="L4041" s="18" t="str">
        <f t="shared" si="119"/>
        <v>225</v>
      </c>
      <c r="M4041" s="19" t="s">
        <v>35</v>
      </c>
      <c r="N4041" s="19"/>
    </row>
    <row r="4042" spans="1:14" ht="15" customHeight="1" x14ac:dyDescent="0.25">
      <c r="A4042" s="54" t="s">
        <v>36</v>
      </c>
      <c r="B4042" s="36">
        <v>124.08599922400303</v>
      </c>
      <c r="C4042" s="37">
        <v>0</v>
      </c>
      <c r="D4042" s="37">
        <v>0</v>
      </c>
      <c r="E4042" s="38">
        <v>0</v>
      </c>
      <c r="F4042" s="37">
        <v>0</v>
      </c>
      <c r="G4042" s="39">
        <v>0</v>
      </c>
      <c r="H4042" s="40">
        <v>124.08599922400303</v>
      </c>
      <c r="J4042" s="17">
        <v>29</v>
      </c>
      <c r="K4042" s="17" t="str">
        <f t="shared" si="120"/>
        <v>225-Washington State Patrol</v>
      </c>
      <c r="L4042" s="18" t="str">
        <f t="shared" si="119"/>
        <v>225</v>
      </c>
      <c r="M4042" s="19" t="s">
        <v>37</v>
      </c>
      <c r="N4042" s="19"/>
    </row>
    <row r="4043" spans="1:14" ht="15" x14ac:dyDescent="0.25">
      <c r="A4043" s="54" t="s">
        <v>38</v>
      </c>
      <c r="B4043" s="36">
        <v>8.5048719383352243</v>
      </c>
      <c r="C4043" s="37">
        <v>0</v>
      </c>
      <c r="D4043" s="37">
        <v>0</v>
      </c>
      <c r="E4043" s="38">
        <v>6</v>
      </c>
      <c r="F4043" s="37">
        <v>6</v>
      </c>
      <c r="G4043" s="39">
        <v>12</v>
      </c>
      <c r="H4043" s="40">
        <v>20.504871938335224</v>
      </c>
      <c r="J4043" s="17">
        <v>30</v>
      </c>
      <c r="K4043" s="17" t="str">
        <f t="shared" si="120"/>
        <v>225-Washington State Patrol</v>
      </c>
      <c r="L4043" s="18" t="str">
        <f t="shared" si="119"/>
        <v>225</v>
      </c>
      <c r="M4043" s="19" t="s">
        <v>39</v>
      </c>
      <c r="N4043" s="19"/>
    </row>
    <row r="4044" spans="1:14" ht="15" x14ac:dyDescent="0.25">
      <c r="A4044" s="54" t="s">
        <v>40</v>
      </c>
      <c r="B4044" s="36">
        <v>0</v>
      </c>
      <c r="C4044" s="37">
        <v>0</v>
      </c>
      <c r="D4044" s="37">
        <v>0</v>
      </c>
      <c r="E4044" s="38">
        <v>0</v>
      </c>
      <c r="F4044" s="37">
        <v>0</v>
      </c>
      <c r="G4044" s="39">
        <v>0</v>
      </c>
      <c r="H4044" s="40">
        <v>0</v>
      </c>
      <c r="J4044" s="17">
        <v>31</v>
      </c>
      <c r="K4044" s="17" t="str">
        <f t="shared" si="120"/>
        <v>225-Washington State Patrol</v>
      </c>
      <c r="L4044" s="18" t="str">
        <f t="shared" si="119"/>
        <v>225</v>
      </c>
      <c r="M4044" s="19" t="s">
        <v>41</v>
      </c>
      <c r="N4044" s="19"/>
    </row>
    <row r="4045" spans="1:14" ht="15" x14ac:dyDescent="0.25">
      <c r="A4045" s="54" t="s">
        <v>42</v>
      </c>
      <c r="B4045" s="36">
        <v>462.9531260881368</v>
      </c>
      <c r="C4045" s="37">
        <v>0</v>
      </c>
      <c r="D4045" s="37">
        <v>0</v>
      </c>
      <c r="E4045" s="38">
        <v>-230</v>
      </c>
      <c r="F4045" s="37">
        <v>-233</v>
      </c>
      <c r="G4045" s="39">
        <v>-463</v>
      </c>
      <c r="H4045" s="40">
        <v>-4.6873911863201556E-2</v>
      </c>
      <c r="J4045" s="17">
        <v>32</v>
      </c>
      <c r="K4045" s="17" t="str">
        <f t="shared" si="120"/>
        <v>225-Washington State Patrol</v>
      </c>
      <c r="L4045" s="18" t="str">
        <f t="shared" si="119"/>
        <v>225</v>
      </c>
      <c r="M4045" s="19" t="s">
        <v>43</v>
      </c>
      <c r="N4045" s="19"/>
    </row>
    <row r="4046" spans="1:14" ht="15" x14ac:dyDescent="0.25">
      <c r="A4046" s="54" t="s">
        <v>44</v>
      </c>
      <c r="B4046" s="36">
        <v>479.31549825225613</v>
      </c>
      <c r="C4046" s="37">
        <v>0</v>
      </c>
      <c r="D4046" s="37">
        <v>0</v>
      </c>
      <c r="E4046" s="38">
        <v>0</v>
      </c>
      <c r="F4046" s="37">
        <v>2</v>
      </c>
      <c r="G4046" s="39">
        <v>2</v>
      </c>
      <c r="H4046" s="40">
        <v>481.31549825225613</v>
      </c>
      <c r="J4046" s="17">
        <v>33</v>
      </c>
      <c r="K4046" s="17" t="str">
        <f t="shared" si="120"/>
        <v>225-Washington State Patrol</v>
      </c>
      <c r="L4046" s="18" t="str">
        <f t="shared" si="119"/>
        <v>225</v>
      </c>
      <c r="M4046" s="19" t="s">
        <v>45</v>
      </c>
      <c r="N4046" s="19"/>
    </row>
    <row r="4047" spans="1:14" ht="15" x14ac:dyDescent="0.25">
      <c r="A4047" s="54" t="s">
        <v>46</v>
      </c>
      <c r="B4047" s="36">
        <v>0</v>
      </c>
      <c r="C4047" s="37">
        <v>0</v>
      </c>
      <c r="D4047" s="37">
        <v>0</v>
      </c>
      <c r="E4047" s="38">
        <v>0</v>
      </c>
      <c r="F4047" s="37">
        <v>0</v>
      </c>
      <c r="G4047" s="39">
        <v>0</v>
      </c>
      <c r="H4047" s="40">
        <v>0</v>
      </c>
      <c r="J4047" s="17">
        <v>34</v>
      </c>
      <c r="K4047" s="17" t="str">
        <f t="shared" si="120"/>
        <v>225-Washington State Patrol</v>
      </c>
      <c r="L4047" s="18" t="str">
        <f t="shared" si="119"/>
        <v>225</v>
      </c>
      <c r="M4047" s="19" t="s">
        <v>47</v>
      </c>
      <c r="N4047" s="19"/>
    </row>
    <row r="4048" spans="1:14" ht="15" x14ac:dyDescent="0.25">
      <c r="A4048" s="54" t="s">
        <v>48</v>
      </c>
      <c r="B4048" s="36">
        <v>0</v>
      </c>
      <c r="C4048" s="37">
        <v>0</v>
      </c>
      <c r="D4048" s="37">
        <v>0</v>
      </c>
      <c r="E4048" s="38">
        <v>18</v>
      </c>
      <c r="F4048" s="37">
        <v>28</v>
      </c>
      <c r="G4048" s="39">
        <v>46</v>
      </c>
      <c r="H4048" s="40">
        <v>46</v>
      </c>
      <c r="J4048" s="17">
        <v>35</v>
      </c>
      <c r="K4048" s="17" t="str">
        <f t="shared" si="120"/>
        <v>225-Washington State Patrol</v>
      </c>
      <c r="L4048" s="18" t="str">
        <f t="shared" si="119"/>
        <v>225</v>
      </c>
      <c r="M4048" s="56" t="s">
        <v>49</v>
      </c>
      <c r="N4048" s="19"/>
    </row>
    <row r="4049" spans="1:14" ht="15" x14ac:dyDescent="0.25">
      <c r="A4049" s="54" t="s">
        <v>50</v>
      </c>
      <c r="B4049" s="36">
        <v>310.96382811819115</v>
      </c>
      <c r="C4049" s="37">
        <v>0</v>
      </c>
      <c r="D4049" s="37">
        <v>0</v>
      </c>
      <c r="E4049" s="38">
        <v>0</v>
      </c>
      <c r="F4049" s="37">
        <v>0</v>
      </c>
      <c r="G4049" s="39">
        <v>0</v>
      </c>
      <c r="H4049" s="40">
        <v>310.96382811819115</v>
      </c>
      <c r="J4049" s="17">
        <v>36</v>
      </c>
      <c r="K4049" s="17" t="str">
        <f t="shared" si="120"/>
        <v>225-Washington State Patrol</v>
      </c>
      <c r="L4049" s="18" t="str">
        <f t="shared" si="119"/>
        <v>225</v>
      </c>
      <c r="M4049" s="19" t="s">
        <v>51</v>
      </c>
      <c r="N4049" s="19"/>
    </row>
    <row r="4050" spans="1:14" ht="15" x14ac:dyDescent="0.25">
      <c r="A4050" s="54" t="s">
        <v>52</v>
      </c>
      <c r="B4050" s="36">
        <v>0</v>
      </c>
      <c r="C4050" s="37">
        <v>0</v>
      </c>
      <c r="D4050" s="37">
        <v>0</v>
      </c>
      <c r="E4050" s="38">
        <v>44</v>
      </c>
      <c r="F4050" s="37">
        <v>46</v>
      </c>
      <c r="G4050" s="39">
        <v>90</v>
      </c>
      <c r="H4050" s="40">
        <v>90</v>
      </c>
      <c r="J4050" s="17">
        <v>37</v>
      </c>
      <c r="K4050" s="17" t="str">
        <f t="shared" si="120"/>
        <v>225-Washington State Patrol</v>
      </c>
      <c r="L4050" s="18" t="str">
        <f t="shared" si="119"/>
        <v>225</v>
      </c>
      <c r="M4050" s="56" t="s">
        <v>53</v>
      </c>
      <c r="N4050" s="19"/>
    </row>
    <row r="4051" spans="1:14" ht="15" x14ac:dyDescent="0.25">
      <c r="A4051" s="54" t="s">
        <v>54</v>
      </c>
      <c r="B4051" s="36">
        <v>664.25000350515631</v>
      </c>
      <c r="C4051" s="37">
        <v>0</v>
      </c>
      <c r="D4051" s="37">
        <v>0</v>
      </c>
      <c r="E4051" s="38">
        <v>0</v>
      </c>
      <c r="F4051" s="37">
        <v>0</v>
      </c>
      <c r="G4051" s="39">
        <v>0</v>
      </c>
      <c r="H4051" s="40">
        <v>664.25000350515631</v>
      </c>
      <c r="J4051" s="17">
        <v>38</v>
      </c>
      <c r="K4051" s="17" t="str">
        <f t="shared" si="120"/>
        <v>225-Washington State Patrol</v>
      </c>
      <c r="L4051" s="18" t="str">
        <f t="shared" si="119"/>
        <v>225</v>
      </c>
      <c r="M4051" s="19" t="s">
        <v>55</v>
      </c>
      <c r="N4051" s="19"/>
    </row>
    <row r="4052" spans="1:14" ht="15" x14ac:dyDescent="0.25">
      <c r="A4052" s="54" t="s">
        <v>56</v>
      </c>
      <c r="B4052" s="36">
        <v>0</v>
      </c>
      <c r="C4052" s="37">
        <v>0</v>
      </c>
      <c r="D4052" s="37">
        <v>0</v>
      </c>
      <c r="E4052" s="38">
        <v>0</v>
      </c>
      <c r="F4052" s="37">
        <v>0</v>
      </c>
      <c r="G4052" s="39">
        <v>0</v>
      </c>
      <c r="H4052" s="40">
        <v>0</v>
      </c>
      <c r="J4052" s="17">
        <v>39</v>
      </c>
      <c r="K4052" s="17" t="str">
        <f t="shared" si="120"/>
        <v>225-Washington State Patrol</v>
      </c>
      <c r="L4052" s="18" t="str">
        <f t="shared" si="119"/>
        <v>225</v>
      </c>
      <c r="M4052" s="19" t="s">
        <v>57</v>
      </c>
      <c r="N4052" s="19"/>
    </row>
    <row r="4053" spans="1:14" ht="15" x14ac:dyDescent="0.25">
      <c r="A4053" s="54" t="s">
        <v>58</v>
      </c>
      <c r="B4053" s="36">
        <v>1456.4377419813661</v>
      </c>
      <c r="C4053" s="37">
        <v>0</v>
      </c>
      <c r="D4053" s="37">
        <v>0</v>
      </c>
      <c r="E4053" s="38">
        <v>45</v>
      </c>
      <c r="F4053" s="37">
        <v>75</v>
      </c>
      <c r="G4053" s="39">
        <v>120</v>
      </c>
      <c r="H4053" s="40">
        <v>1576.4377419813661</v>
      </c>
      <c r="J4053" s="17">
        <v>40</v>
      </c>
      <c r="K4053" s="17" t="str">
        <f t="shared" si="120"/>
        <v>225-Washington State Patrol</v>
      </c>
      <c r="L4053" s="18" t="str">
        <f t="shared" si="119"/>
        <v>225</v>
      </c>
      <c r="M4053" s="19" t="s">
        <v>59</v>
      </c>
      <c r="N4053" s="19"/>
    </row>
    <row r="4054" spans="1:14" ht="15" x14ac:dyDescent="0.25">
      <c r="A4054" s="54" t="s">
        <v>60</v>
      </c>
      <c r="B4054" s="36">
        <v>0</v>
      </c>
      <c r="C4054" s="37">
        <v>0</v>
      </c>
      <c r="D4054" s="37">
        <v>0</v>
      </c>
      <c r="E4054" s="38">
        <v>42</v>
      </c>
      <c r="F4054" s="37">
        <v>45</v>
      </c>
      <c r="G4054" s="39">
        <v>87</v>
      </c>
      <c r="H4054" s="40">
        <v>87</v>
      </c>
      <c r="J4054" s="17">
        <v>41</v>
      </c>
      <c r="K4054" s="17" t="str">
        <f t="shared" si="120"/>
        <v>225-Washington State Patrol</v>
      </c>
      <c r="L4054" s="18" t="str">
        <f t="shared" si="119"/>
        <v>225</v>
      </c>
      <c r="M4054" s="56" t="s">
        <v>61</v>
      </c>
      <c r="N4054" s="19"/>
    </row>
    <row r="4055" spans="1:14" ht="15" x14ac:dyDescent="0.25">
      <c r="A4055" s="54" t="s">
        <v>62</v>
      </c>
      <c r="B4055" s="36">
        <v>0</v>
      </c>
      <c r="C4055" s="37">
        <v>0</v>
      </c>
      <c r="D4055" s="37">
        <v>0</v>
      </c>
      <c r="E4055" s="38">
        <v>159</v>
      </c>
      <c r="F4055" s="37">
        <v>163</v>
      </c>
      <c r="G4055" s="39">
        <v>322</v>
      </c>
      <c r="H4055" s="40">
        <v>322</v>
      </c>
      <c r="J4055" s="17">
        <v>42</v>
      </c>
      <c r="K4055" s="17" t="str">
        <f t="shared" si="120"/>
        <v>225-Washington State Patrol</v>
      </c>
      <c r="L4055" s="18" t="str">
        <f t="shared" si="119"/>
        <v>225</v>
      </c>
      <c r="M4055" s="56" t="s">
        <v>63</v>
      </c>
      <c r="N4055" s="19"/>
    </row>
    <row r="4056" spans="1:14" x14ac:dyDescent="0.2">
      <c r="A4056" s="43"/>
      <c r="B4056" s="36"/>
      <c r="C4056" s="37"/>
      <c r="D4056" s="37"/>
      <c r="E4056" s="38"/>
      <c r="F4056" s="37"/>
      <c r="G4056" s="39"/>
      <c r="H4056" s="40"/>
      <c r="J4056" s="17">
        <v>43</v>
      </c>
      <c r="K4056" s="17" t="str">
        <f t="shared" si="120"/>
        <v>225-Washington State Patrol</v>
      </c>
      <c r="L4056" s="18" t="str">
        <f t="shared" ref="L4056:L4128" si="121">LEFT(K4056,3)</f>
        <v>225</v>
      </c>
      <c r="M4056" s="19"/>
      <c r="N4056" s="19"/>
    </row>
    <row r="4057" spans="1:14" x14ac:dyDescent="0.2">
      <c r="A4057" s="44" t="s">
        <v>64</v>
      </c>
      <c r="B4057" s="45">
        <v>3937.2344730906116</v>
      </c>
      <c r="C4057" s="46">
        <v>0</v>
      </c>
      <c r="D4057" s="46">
        <v>0</v>
      </c>
      <c r="E4057" s="47">
        <v>84</v>
      </c>
      <c r="F4057" s="46">
        <v>132</v>
      </c>
      <c r="G4057" s="48">
        <v>216</v>
      </c>
      <c r="H4057" s="49">
        <v>4153.2344730906116</v>
      </c>
      <c r="J4057" s="17">
        <v>44</v>
      </c>
      <c r="K4057" s="17" t="str">
        <f t="shared" si="120"/>
        <v>225-Washington State Patrol</v>
      </c>
      <c r="L4057" s="18" t="str">
        <f t="shared" si="121"/>
        <v>225</v>
      </c>
      <c r="M4057" s="19"/>
      <c r="N4057" s="19"/>
    </row>
    <row r="4058" spans="1:14" x14ac:dyDescent="0.2">
      <c r="A4058" s="57"/>
      <c r="B4058" s="39"/>
      <c r="C4058" s="51"/>
      <c r="D4058" s="51"/>
      <c r="E4058" s="52"/>
      <c r="F4058" s="51"/>
      <c r="G4058" s="39"/>
      <c r="H4058" s="53"/>
      <c r="J4058" s="17">
        <v>45</v>
      </c>
      <c r="K4058" s="17" t="str">
        <f t="shared" si="120"/>
        <v>225-Washington State Patrol</v>
      </c>
      <c r="L4058" s="18" t="str">
        <f t="shared" si="121"/>
        <v>225</v>
      </c>
      <c r="M4058" s="19"/>
      <c r="N4058" s="19"/>
    </row>
    <row r="4059" spans="1:14" ht="15" x14ac:dyDescent="0.25">
      <c r="A4059" s="54" t="s">
        <v>65</v>
      </c>
      <c r="B4059" s="36">
        <v>213.41984882777456</v>
      </c>
      <c r="C4059" s="37">
        <v>0</v>
      </c>
      <c r="D4059" s="37">
        <v>0</v>
      </c>
      <c r="E4059" s="38">
        <v>0</v>
      </c>
      <c r="F4059" s="37">
        <v>0</v>
      </c>
      <c r="G4059" s="39">
        <v>0</v>
      </c>
      <c r="H4059" s="40">
        <v>213.41984882777456</v>
      </c>
      <c r="J4059" s="17">
        <v>46</v>
      </c>
      <c r="K4059" s="17" t="str">
        <f t="shared" si="120"/>
        <v>225-Washington State Patrol</v>
      </c>
      <c r="L4059" s="18" t="str">
        <f t="shared" si="121"/>
        <v>225</v>
      </c>
      <c r="M4059" s="19"/>
      <c r="N4059" s="19"/>
    </row>
    <row r="4060" spans="1:14" ht="15" customHeight="1" x14ac:dyDescent="0.25">
      <c r="A4060" s="54" t="s">
        <v>66</v>
      </c>
      <c r="B4060" s="36">
        <v>278.98685110724671</v>
      </c>
      <c r="C4060" s="37">
        <v>0</v>
      </c>
      <c r="D4060" s="37">
        <v>0</v>
      </c>
      <c r="E4060" s="38">
        <v>0</v>
      </c>
      <c r="F4060" s="37">
        <v>0</v>
      </c>
      <c r="G4060" s="39">
        <v>0</v>
      </c>
      <c r="H4060" s="40">
        <v>278.98685110724671</v>
      </c>
      <c r="J4060" s="17">
        <v>47</v>
      </c>
      <c r="K4060" s="17" t="str">
        <f t="shared" si="120"/>
        <v>225-Washington State Patrol</v>
      </c>
      <c r="L4060" s="18" t="str">
        <f t="shared" si="121"/>
        <v>225</v>
      </c>
      <c r="M4060" s="19"/>
      <c r="N4060" s="19"/>
    </row>
    <row r="4061" spans="1:14" ht="15" x14ac:dyDescent="0.25">
      <c r="A4061" s="54" t="s">
        <v>67</v>
      </c>
      <c r="B4061" s="36">
        <v>2503.3535385005703</v>
      </c>
      <c r="C4061" s="37">
        <v>4</v>
      </c>
      <c r="D4061" s="37">
        <v>22</v>
      </c>
      <c r="E4061" s="38">
        <v>1</v>
      </c>
      <c r="F4061" s="37">
        <v>10</v>
      </c>
      <c r="G4061" s="39">
        <v>37</v>
      </c>
      <c r="H4061" s="40">
        <v>2540.3535385005703</v>
      </c>
      <c r="J4061" s="17">
        <v>48</v>
      </c>
      <c r="K4061" s="17" t="str">
        <f t="shared" si="120"/>
        <v>225-Washington State Patrol</v>
      </c>
      <c r="L4061" s="18" t="str">
        <f t="shared" si="121"/>
        <v>225</v>
      </c>
      <c r="M4061" s="19"/>
      <c r="N4061" s="19"/>
    </row>
    <row r="4062" spans="1:14" ht="15" x14ac:dyDescent="0.25">
      <c r="A4062" s="54" t="s">
        <v>68</v>
      </c>
      <c r="B4062" s="36">
        <v>10.689905314599876</v>
      </c>
      <c r="C4062" s="37">
        <v>0</v>
      </c>
      <c r="D4062" s="37">
        <v>0</v>
      </c>
      <c r="E4062" s="38">
        <v>0</v>
      </c>
      <c r="F4062" s="37">
        <v>0</v>
      </c>
      <c r="G4062" s="39">
        <v>0</v>
      </c>
      <c r="H4062" s="40">
        <v>10.689905314599876</v>
      </c>
      <c r="J4062" s="17">
        <v>49</v>
      </c>
      <c r="K4062" s="17" t="str">
        <f t="shared" si="120"/>
        <v>225-Washington State Patrol</v>
      </c>
      <c r="L4062" s="18" t="str">
        <f t="shared" si="121"/>
        <v>225</v>
      </c>
      <c r="M4062" s="19"/>
      <c r="N4062" s="19"/>
    </row>
    <row r="4063" spans="1:14" ht="15" x14ac:dyDescent="0.25">
      <c r="A4063" s="54" t="s">
        <v>69</v>
      </c>
      <c r="B4063" s="36">
        <v>394.3983816477039</v>
      </c>
      <c r="C4063" s="37">
        <v>0</v>
      </c>
      <c r="D4063" s="37">
        <v>0</v>
      </c>
      <c r="E4063" s="38">
        <v>0</v>
      </c>
      <c r="F4063" s="37">
        <v>0</v>
      </c>
      <c r="G4063" s="39">
        <v>0</v>
      </c>
      <c r="H4063" s="40">
        <v>394.3983816477039</v>
      </c>
      <c r="J4063" s="17">
        <v>50</v>
      </c>
      <c r="K4063" s="17" t="str">
        <f t="shared" si="120"/>
        <v>225-Washington State Patrol</v>
      </c>
      <c r="L4063" s="18" t="str">
        <f t="shared" si="121"/>
        <v>225</v>
      </c>
      <c r="M4063" s="19"/>
      <c r="N4063" s="19"/>
    </row>
    <row r="4064" spans="1:14" ht="15" x14ac:dyDescent="0.25">
      <c r="A4064" s="54" t="s">
        <v>70</v>
      </c>
      <c r="B4064" s="36">
        <v>195.38680606187228</v>
      </c>
      <c r="C4064" s="37">
        <v>0</v>
      </c>
      <c r="D4064" s="37">
        <v>0</v>
      </c>
      <c r="E4064" s="38">
        <v>-1</v>
      </c>
      <c r="F4064" s="37">
        <v>2</v>
      </c>
      <c r="G4064" s="39">
        <v>1</v>
      </c>
      <c r="H4064" s="40">
        <v>196.38680606187228</v>
      </c>
      <c r="J4064" s="17">
        <v>51</v>
      </c>
      <c r="K4064" s="17" t="str">
        <f t="shared" si="120"/>
        <v>225-Washington State Patrol</v>
      </c>
      <c r="L4064" s="18" t="str">
        <f t="shared" si="121"/>
        <v>225</v>
      </c>
      <c r="M4064" s="19"/>
      <c r="N4064" s="19"/>
    </row>
    <row r="4065" spans="1:14" ht="15" x14ac:dyDescent="0.25">
      <c r="A4065" s="54" t="s">
        <v>71</v>
      </c>
      <c r="B4065" s="36">
        <v>7773.0289876228271</v>
      </c>
      <c r="C4065" s="37">
        <v>0</v>
      </c>
      <c r="D4065" s="37">
        <v>0</v>
      </c>
      <c r="E4065" s="38">
        <v>0</v>
      </c>
      <c r="F4065" s="37">
        <v>0</v>
      </c>
      <c r="G4065" s="39">
        <v>0</v>
      </c>
      <c r="H4065" s="40">
        <v>7773.0289876228271</v>
      </c>
      <c r="J4065" s="17">
        <v>52</v>
      </c>
      <c r="K4065" s="17" t="str">
        <f t="shared" si="120"/>
        <v>225-Washington State Patrol</v>
      </c>
      <c r="L4065" s="18" t="str">
        <f t="shared" si="121"/>
        <v>225</v>
      </c>
      <c r="M4065" s="19"/>
      <c r="N4065" s="19"/>
    </row>
    <row r="4066" spans="1:14" ht="15" customHeight="1" x14ac:dyDescent="0.25">
      <c r="A4066" s="54" t="s">
        <v>72</v>
      </c>
      <c r="B4066" s="36">
        <v>11.989462431276728</v>
      </c>
      <c r="C4066" s="37">
        <v>0</v>
      </c>
      <c r="D4066" s="37">
        <v>0</v>
      </c>
      <c r="E4066" s="38">
        <v>0</v>
      </c>
      <c r="F4066" s="37">
        <v>0</v>
      </c>
      <c r="G4066" s="39">
        <v>0</v>
      </c>
      <c r="H4066" s="40">
        <v>11.989462431276728</v>
      </c>
      <c r="J4066" s="17">
        <v>53</v>
      </c>
      <c r="K4066" s="17" t="str">
        <f t="shared" si="120"/>
        <v>225-Washington State Patrol</v>
      </c>
      <c r="L4066" s="18" t="str">
        <f t="shared" si="121"/>
        <v>225</v>
      </c>
      <c r="M4066" s="19"/>
      <c r="N4066" s="19"/>
    </row>
    <row r="4067" spans="1:14" ht="15" x14ac:dyDescent="0.25">
      <c r="A4067" s="54" t="s">
        <v>73</v>
      </c>
      <c r="B4067" s="36">
        <v>279.05264552168529</v>
      </c>
      <c r="C4067" s="37">
        <v>1</v>
      </c>
      <c r="D4067" s="37">
        <v>0</v>
      </c>
      <c r="E4067" s="38">
        <v>0</v>
      </c>
      <c r="F4067" s="37">
        <v>2</v>
      </c>
      <c r="G4067" s="39">
        <v>3</v>
      </c>
      <c r="H4067" s="40">
        <v>282.05264552168529</v>
      </c>
      <c r="J4067" s="17">
        <v>54</v>
      </c>
      <c r="K4067" s="17" t="str">
        <f t="shared" si="120"/>
        <v>225-Washington State Patrol</v>
      </c>
      <c r="L4067" s="18" t="str">
        <f t="shared" si="121"/>
        <v>225</v>
      </c>
      <c r="M4067" s="19"/>
      <c r="N4067" s="19"/>
    </row>
    <row r="4068" spans="1:14" ht="15" x14ac:dyDescent="0.25">
      <c r="A4068" s="54" t="s">
        <v>74</v>
      </c>
      <c r="B4068" s="36">
        <v>214.88805742211363</v>
      </c>
      <c r="C4068" s="37">
        <v>0</v>
      </c>
      <c r="D4068" s="37">
        <v>-8</v>
      </c>
      <c r="E4068" s="38">
        <v>3</v>
      </c>
      <c r="F4068" s="37">
        <v>5</v>
      </c>
      <c r="G4068" s="39">
        <v>0</v>
      </c>
      <c r="H4068" s="40">
        <v>214.88805742211363</v>
      </c>
      <c r="J4068" s="17">
        <v>55</v>
      </c>
      <c r="K4068" s="17" t="str">
        <f t="shared" si="120"/>
        <v>225-Washington State Patrol</v>
      </c>
      <c r="L4068" s="18" t="str">
        <f t="shared" si="121"/>
        <v>225</v>
      </c>
      <c r="M4068" s="19"/>
      <c r="N4068" s="19"/>
    </row>
    <row r="4069" spans="1:14" ht="15" x14ac:dyDescent="0.25">
      <c r="A4069" s="54" t="s">
        <v>75</v>
      </c>
      <c r="B4069" s="36">
        <v>257.14030815400031</v>
      </c>
      <c r="C4069" s="37">
        <v>0</v>
      </c>
      <c r="D4069" s="37">
        <v>0</v>
      </c>
      <c r="E4069" s="38">
        <v>-71</v>
      </c>
      <c r="F4069" s="37">
        <v>-69</v>
      </c>
      <c r="G4069" s="39">
        <v>-140</v>
      </c>
      <c r="H4069" s="40">
        <v>117.14030815400031</v>
      </c>
      <c r="J4069" s="17">
        <v>56</v>
      </c>
      <c r="K4069" s="17" t="str">
        <f t="shared" si="120"/>
        <v>225-Washington State Patrol</v>
      </c>
      <c r="L4069" s="18" t="str">
        <f t="shared" si="121"/>
        <v>225</v>
      </c>
      <c r="M4069" s="19"/>
      <c r="N4069" s="19"/>
    </row>
    <row r="4070" spans="1:14" ht="15" customHeight="1" x14ac:dyDescent="0.25">
      <c r="A4070" s="54" t="s">
        <v>76</v>
      </c>
      <c r="B4070" s="36">
        <v>141.98580003553519</v>
      </c>
      <c r="C4070" s="37">
        <v>0</v>
      </c>
      <c r="D4070" s="37">
        <v>0</v>
      </c>
      <c r="E4070" s="38">
        <v>0</v>
      </c>
      <c r="F4070" s="37">
        <v>0</v>
      </c>
      <c r="G4070" s="39">
        <v>0</v>
      </c>
      <c r="H4070" s="40">
        <v>141.98580003553519</v>
      </c>
      <c r="J4070" s="17">
        <v>57</v>
      </c>
      <c r="K4070" s="17" t="str">
        <f t="shared" si="120"/>
        <v>225-Washington State Patrol</v>
      </c>
      <c r="L4070" s="18" t="str">
        <f t="shared" si="121"/>
        <v>225</v>
      </c>
      <c r="M4070" s="19"/>
      <c r="N4070" s="19"/>
    </row>
    <row r="4071" spans="1:14" ht="15" x14ac:dyDescent="0.25">
      <c r="A4071" s="54" t="s">
        <v>77</v>
      </c>
      <c r="B4071" s="36">
        <v>598.98959448500329</v>
      </c>
      <c r="C4071" s="37">
        <v>0</v>
      </c>
      <c r="D4071" s="37">
        <v>0</v>
      </c>
      <c r="E4071" s="38">
        <v>0</v>
      </c>
      <c r="F4071" s="37">
        <v>0</v>
      </c>
      <c r="G4071" s="39">
        <v>0</v>
      </c>
      <c r="H4071" s="40">
        <v>598.98959448500329</v>
      </c>
      <c r="J4071" s="17">
        <v>58</v>
      </c>
      <c r="K4071" s="17" t="str">
        <f t="shared" si="120"/>
        <v>225-Washington State Patrol</v>
      </c>
      <c r="L4071" s="18" t="str">
        <f t="shared" si="121"/>
        <v>225</v>
      </c>
      <c r="M4071" s="19"/>
      <c r="N4071" s="19"/>
    </row>
    <row r="4072" spans="1:14" ht="15" x14ac:dyDescent="0.25">
      <c r="A4072" s="54" t="s">
        <v>78</v>
      </c>
      <c r="B4072" s="36">
        <v>0</v>
      </c>
      <c r="C4072" s="37">
        <v>0</v>
      </c>
      <c r="D4072" s="37">
        <v>0</v>
      </c>
      <c r="E4072" s="38">
        <v>0</v>
      </c>
      <c r="F4072" s="37">
        <v>0</v>
      </c>
      <c r="G4072" s="39">
        <v>0</v>
      </c>
      <c r="H4072" s="40">
        <v>0</v>
      </c>
      <c r="J4072" s="17">
        <v>59</v>
      </c>
      <c r="K4072" s="17" t="str">
        <f t="shared" si="120"/>
        <v>225-Washington State Patrol</v>
      </c>
      <c r="L4072" s="18" t="str">
        <f t="shared" si="121"/>
        <v>225</v>
      </c>
      <c r="M4072" s="19"/>
      <c r="N4072" s="19"/>
    </row>
    <row r="4073" spans="1:14" ht="15" x14ac:dyDescent="0.25">
      <c r="A4073" s="54" t="s">
        <v>79</v>
      </c>
      <c r="B4073" s="36">
        <v>0</v>
      </c>
      <c r="C4073" s="37">
        <v>0</v>
      </c>
      <c r="D4073" s="37">
        <v>0</v>
      </c>
      <c r="E4073" s="38">
        <v>0</v>
      </c>
      <c r="F4073" s="37">
        <v>0</v>
      </c>
      <c r="G4073" s="39">
        <v>0</v>
      </c>
      <c r="H4073" s="40">
        <v>0</v>
      </c>
      <c r="J4073" s="17">
        <v>60</v>
      </c>
      <c r="K4073" s="17" t="str">
        <f t="shared" si="120"/>
        <v>225-Washington State Patrol</v>
      </c>
      <c r="L4073" s="18" t="str">
        <f t="shared" si="121"/>
        <v>225</v>
      </c>
      <c r="M4073" s="19"/>
      <c r="N4073" s="19"/>
    </row>
    <row r="4074" spans="1:14" ht="15" x14ac:dyDescent="0.25">
      <c r="A4074" s="54"/>
      <c r="B4074" s="36"/>
      <c r="C4074" s="37"/>
      <c r="D4074" s="37"/>
      <c r="E4074" s="38"/>
      <c r="F4074" s="37"/>
      <c r="G4074" s="39"/>
      <c r="H4074" s="40"/>
      <c r="J4074" s="17">
        <v>61</v>
      </c>
      <c r="K4074" s="17" t="str">
        <f t="shared" si="120"/>
        <v>225-Washington State Patrol</v>
      </c>
      <c r="L4074" s="18" t="str">
        <f t="shared" si="121"/>
        <v>225</v>
      </c>
      <c r="M4074" s="19"/>
      <c r="N4074" s="19"/>
    </row>
    <row r="4075" spans="1:14" x14ac:dyDescent="0.2">
      <c r="A4075" s="44" t="s">
        <v>80</v>
      </c>
      <c r="B4075" s="45">
        <v>12873.310187132209</v>
      </c>
      <c r="C4075" s="46">
        <v>5</v>
      </c>
      <c r="D4075" s="46">
        <v>14</v>
      </c>
      <c r="E4075" s="47">
        <v>-68</v>
      </c>
      <c r="F4075" s="46">
        <v>-50</v>
      </c>
      <c r="G4075" s="48">
        <v>-99</v>
      </c>
      <c r="H4075" s="49">
        <v>12774.310187132209</v>
      </c>
      <c r="J4075" s="17">
        <v>62</v>
      </c>
      <c r="K4075" s="17" t="str">
        <f t="shared" si="120"/>
        <v>225-Washington State Patrol</v>
      </c>
      <c r="L4075" s="18" t="str">
        <f t="shared" si="121"/>
        <v>225</v>
      </c>
      <c r="M4075" s="19"/>
      <c r="N4075" s="19"/>
    </row>
    <row r="4076" spans="1:14" ht="15" x14ac:dyDescent="0.25">
      <c r="A4076" s="54"/>
      <c r="B4076" s="36"/>
      <c r="C4076" s="37"/>
      <c r="D4076" s="37"/>
      <c r="E4076" s="38"/>
      <c r="F4076" s="37"/>
      <c r="G4076" s="39"/>
      <c r="H4076" s="40"/>
      <c r="J4076" s="17">
        <v>63</v>
      </c>
      <c r="K4076" s="17" t="str">
        <f t="shared" si="120"/>
        <v>225-Washington State Patrol</v>
      </c>
      <c r="L4076" s="18" t="str">
        <f t="shared" si="121"/>
        <v>225</v>
      </c>
      <c r="M4076" s="19"/>
      <c r="N4076" s="19"/>
    </row>
    <row r="4077" spans="1:14" ht="15" x14ac:dyDescent="0.25">
      <c r="A4077" s="54" t="s">
        <v>81</v>
      </c>
      <c r="B4077" s="36">
        <v>595.22993102722955</v>
      </c>
      <c r="C4077" s="37">
        <v>0</v>
      </c>
      <c r="D4077" s="37">
        <v>0</v>
      </c>
      <c r="E4077" s="38">
        <v>5</v>
      </c>
      <c r="F4077" s="37">
        <v>14</v>
      </c>
      <c r="G4077" s="39">
        <v>19</v>
      </c>
      <c r="H4077" s="40">
        <v>614.22993102722955</v>
      </c>
      <c r="J4077" s="17">
        <v>64</v>
      </c>
      <c r="K4077" s="17" t="str">
        <f t="shared" si="120"/>
        <v>225-Washington State Patrol</v>
      </c>
      <c r="L4077" s="18" t="str">
        <f t="shared" si="121"/>
        <v>225</v>
      </c>
      <c r="M4077" s="19"/>
      <c r="N4077" s="19"/>
    </row>
    <row r="4078" spans="1:14" ht="15" customHeight="1" x14ac:dyDescent="0.2">
      <c r="A4078" s="44" t="s">
        <v>82</v>
      </c>
      <c r="B4078" s="45">
        <v>595.22993102722955</v>
      </c>
      <c r="C4078" s="46">
        <v>0</v>
      </c>
      <c r="D4078" s="46">
        <v>0</v>
      </c>
      <c r="E4078" s="47">
        <v>5</v>
      </c>
      <c r="F4078" s="46">
        <v>14</v>
      </c>
      <c r="G4078" s="48">
        <v>19</v>
      </c>
      <c r="H4078" s="49">
        <v>614.22993102722955</v>
      </c>
      <c r="J4078" s="17">
        <v>65</v>
      </c>
      <c r="K4078" s="17" t="str">
        <f t="shared" si="120"/>
        <v>225-Washington State Patrol</v>
      </c>
      <c r="L4078" s="18" t="str">
        <f t="shared" si="121"/>
        <v>225</v>
      </c>
      <c r="M4078" s="19"/>
      <c r="N4078" s="19"/>
    </row>
    <row r="4079" spans="1:14" ht="15" x14ac:dyDescent="0.25">
      <c r="A4079" s="54"/>
      <c r="B4079" s="54"/>
      <c r="C4079" s="54"/>
      <c r="D4079" s="54"/>
      <c r="E4079" s="54"/>
      <c r="F4079" s="54"/>
      <c r="G4079" s="54"/>
      <c r="H4079" s="54"/>
      <c r="J4079" s="17">
        <v>66</v>
      </c>
      <c r="K4079" s="17" t="str">
        <f t="shared" si="120"/>
        <v>225-Washington State Patrol</v>
      </c>
      <c r="L4079" s="18" t="str">
        <f t="shared" si="121"/>
        <v>225</v>
      </c>
      <c r="M4079" s="19"/>
      <c r="N4079" s="19"/>
    </row>
    <row r="4080" spans="1:14" x14ac:dyDescent="0.2">
      <c r="A4080" s="58"/>
      <c r="B4080" s="39"/>
      <c r="C4080" s="51"/>
      <c r="D4080" s="51"/>
      <c r="E4080" s="52"/>
      <c r="F4080" s="51"/>
      <c r="G4080" s="39"/>
      <c r="H4080" s="53"/>
      <c r="J4080" s="17">
        <v>67</v>
      </c>
      <c r="K4080" s="17" t="str">
        <f t="shared" si="120"/>
        <v>225-Washington State Patrol</v>
      </c>
      <c r="L4080" s="18" t="str">
        <f t="shared" si="121"/>
        <v>225</v>
      </c>
      <c r="M4080" s="19"/>
      <c r="N4080" s="19"/>
    </row>
    <row r="4081" spans="1:14" ht="15" customHeight="1" x14ac:dyDescent="0.2">
      <c r="A4081" s="59" t="s">
        <v>83</v>
      </c>
      <c r="B4081" s="60">
        <v>44094.161111243273</v>
      </c>
      <c r="C4081" s="61">
        <v>-195</v>
      </c>
      <c r="D4081" s="61">
        <v>-183</v>
      </c>
      <c r="E4081" s="62">
        <v>-424</v>
      </c>
      <c r="F4081" s="61">
        <v>3430</v>
      </c>
      <c r="G4081" s="60">
        <v>2628</v>
      </c>
      <c r="H4081" s="63">
        <v>46722.161111243273</v>
      </c>
      <c r="J4081" s="17">
        <v>68</v>
      </c>
      <c r="K4081" s="17" t="str">
        <f t="shared" si="120"/>
        <v>225-Washington State Patrol</v>
      </c>
      <c r="L4081" s="18" t="str">
        <f t="shared" si="121"/>
        <v>225</v>
      </c>
      <c r="M4081" s="19"/>
      <c r="N4081" s="19"/>
    </row>
    <row r="4082" spans="1:14" x14ac:dyDescent="0.2">
      <c r="A4082" s="64"/>
      <c r="B4082" s="65"/>
      <c r="C4082" s="65"/>
      <c r="D4082" s="65"/>
      <c r="E4082" s="65"/>
      <c r="F4082" s="65"/>
      <c r="G4082" s="65"/>
      <c r="H4082" s="65"/>
      <c r="J4082" s="17">
        <v>1</v>
      </c>
      <c r="K4082" s="17" t="str">
        <f>IF(J4082=7,A3542,IF(J4082&gt;7,K4072,""))</f>
        <v/>
      </c>
      <c r="L4082" s="18" t="str">
        <f t="shared" si="121"/>
        <v/>
      </c>
      <c r="M4082" s="19"/>
      <c r="N4082" s="19"/>
    </row>
    <row r="4083" spans="1:14" x14ac:dyDescent="0.2">
      <c r="A4083" s="64"/>
      <c r="B4083" s="65"/>
      <c r="C4083" s="65"/>
      <c r="D4083" s="65"/>
      <c r="E4083" s="65"/>
      <c r="F4083" s="65"/>
      <c r="G4083" s="65"/>
      <c r="H4083" s="65"/>
      <c r="J4083" s="17">
        <v>2</v>
      </c>
      <c r="K4083" s="17" t="str">
        <f>IF(J4083=7,A3543,IF(J4083&gt;7,K4082,""))</f>
        <v/>
      </c>
      <c r="L4083" s="18" t="str">
        <f t="shared" si="121"/>
        <v/>
      </c>
      <c r="M4083" s="19"/>
      <c r="N4083" s="19"/>
    </row>
    <row r="4084" spans="1:14" ht="15" x14ac:dyDescent="0.25">
      <c r="A4084"/>
      <c r="B4084"/>
      <c r="C4084"/>
      <c r="D4084"/>
      <c r="E4084"/>
      <c r="F4084"/>
      <c r="G4084"/>
      <c r="H4084"/>
      <c r="J4084" s="17">
        <v>3</v>
      </c>
      <c r="K4084" s="17" t="str">
        <f>IF(J4084=7,A3544,IF(J4084&gt;7,K4083,""))</f>
        <v/>
      </c>
      <c r="L4084" s="18" t="str">
        <f t="shared" si="121"/>
        <v/>
      </c>
      <c r="M4084" s="19"/>
      <c r="N4084" s="19"/>
    </row>
    <row r="4085" spans="1:14" ht="15" x14ac:dyDescent="0.25">
      <c r="A4085"/>
      <c r="B4085"/>
      <c r="C4085"/>
      <c r="D4085"/>
      <c r="E4085"/>
      <c r="F4085"/>
      <c r="G4085"/>
      <c r="H4085"/>
      <c r="J4085" s="17">
        <v>4</v>
      </c>
      <c r="K4085" s="17" t="str">
        <f>IF(J4085=7,A3545,IF(J4085&gt;7,K4084,""))</f>
        <v/>
      </c>
      <c r="L4085" s="18" t="str">
        <f t="shared" si="121"/>
        <v/>
      </c>
      <c r="M4085" s="19"/>
      <c r="N4085" s="19"/>
    </row>
    <row r="4086" spans="1:14" ht="15.75" x14ac:dyDescent="0.25">
      <c r="A4086" s="21" t="s">
        <v>7</v>
      </c>
      <c r="B4086" s="22"/>
      <c r="C4086" s="22"/>
      <c r="D4086" s="22"/>
      <c r="E4086" s="22"/>
      <c r="F4086" s="22"/>
      <c r="G4086" s="22"/>
      <c r="H4086" s="22"/>
      <c r="J4086" s="17">
        <v>5</v>
      </c>
      <c r="K4086" s="17" t="str">
        <f>IF(J4086=7,A3546,IF(J4086&gt;7,K4085,""))</f>
        <v/>
      </c>
      <c r="L4086" s="18" t="str">
        <f t="shared" si="121"/>
        <v/>
      </c>
      <c r="M4086" s="19"/>
      <c r="N4086" s="19"/>
    </row>
    <row r="4087" spans="1:14" ht="15" x14ac:dyDescent="0.25">
      <c r="A4087" s="23" t="s">
        <v>8</v>
      </c>
      <c r="B4087" s="24"/>
      <c r="C4087" s="24"/>
      <c r="D4087" s="24"/>
      <c r="E4087" s="24"/>
      <c r="F4087" s="24"/>
      <c r="G4087" s="24"/>
      <c r="H4087" s="24"/>
      <c r="J4087" s="17">
        <v>6</v>
      </c>
      <c r="K4087" s="17" t="str">
        <f>IF(J4087=7,A3547,IF(J4087&gt;7,K4086,""))</f>
        <v/>
      </c>
      <c r="L4087" s="18" t="str">
        <f t="shared" si="121"/>
        <v/>
      </c>
      <c r="M4087" s="19"/>
      <c r="N4087" s="19"/>
    </row>
    <row r="4088" spans="1:14" ht="15" x14ac:dyDescent="0.25">
      <c r="A4088" s="25" t="s">
        <v>143</v>
      </c>
      <c r="B4088" s="22"/>
      <c r="C4088" s="22"/>
      <c r="D4088" s="22"/>
      <c r="E4088" s="22"/>
      <c r="F4088" s="22"/>
      <c r="G4088" s="22"/>
      <c r="H4088" s="22"/>
      <c r="J4088" s="17">
        <v>7</v>
      </c>
      <c r="K4088" s="17" t="str">
        <f>IF(J4088=7,A4088,IF(J4088&gt;7,K4087,""))</f>
        <v>227-Criminal Justice Training Comm</v>
      </c>
      <c r="L4088" s="18" t="str">
        <f t="shared" si="121"/>
        <v>227</v>
      </c>
      <c r="M4088" s="19"/>
      <c r="N4088" s="19"/>
    </row>
    <row r="4089" spans="1:14" ht="15" x14ac:dyDescent="0.25">
      <c r="A4089" s="25"/>
      <c r="B4089" s="22"/>
      <c r="C4089" s="22"/>
      <c r="D4089" s="22"/>
      <c r="E4089" s="22"/>
      <c r="F4089" s="22"/>
      <c r="G4089" s="22"/>
      <c r="H4089" s="22"/>
      <c r="J4089" s="17">
        <v>8</v>
      </c>
      <c r="K4089" s="17" t="str">
        <f t="shared" ref="K4089:K4149" si="122">IF(J4089=7,A3549,IF(J4089&gt;7,K4088,""))</f>
        <v>227-Criminal Justice Training Comm</v>
      </c>
      <c r="L4089" s="18" t="str">
        <f t="shared" si="121"/>
        <v>227</v>
      </c>
      <c r="M4089" s="19"/>
      <c r="N4089" s="19"/>
    </row>
    <row r="4090" spans="1:14" ht="15" customHeight="1" x14ac:dyDescent="0.25">
      <c r="A4090" s="26"/>
      <c r="B4090" s="27"/>
      <c r="C4090" s="94" t="s">
        <v>10</v>
      </c>
      <c r="D4090" s="95"/>
      <c r="E4090" s="94" t="s">
        <v>11</v>
      </c>
      <c r="F4090" s="95"/>
      <c r="G4090" s="28"/>
      <c r="H4090" s="28"/>
      <c r="J4090" s="17">
        <v>9</v>
      </c>
      <c r="K4090" s="17" t="str">
        <f t="shared" si="122"/>
        <v>227-Criminal Justice Training Comm</v>
      </c>
      <c r="L4090" s="18" t="str">
        <f t="shared" si="121"/>
        <v>227</v>
      </c>
      <c r="M4090" s="19"/>
      <c r="N4090" s="19"/>
    </row>
    <row r="4091" spans="1:14" ht="15" customHeight="1" x14ac:dyDescent="0.2">
      <c r="A4091" s="29" t="s">
        <v>12</v>
      </c>
      <c r="B4091" s="30" t="s">
        <v>13</v>
      </c>
      <c r="C4091" s="31" t="s">
        <v>14</v>
      </c>
      <c r="D4091" s="32" t="s">
        <v>15</v>
      </c>
      <c r="E4091" s="31" t="s">
        <v>14</v>
      </c>
      <c r="F4091" s="32" t="s">
        <v>15</v>
      </c>
      <c r="G4091" s="33" t="s">
        <v>16</v>
      </c>
      <c r="H4091" s="33" t="s">
        <v>17</v>
      </c>
      <c r="J4091" s="17">
        <v>10</v>
      </c>
      <c r="K4091" s="17" t="str">
        <f t="shared" si="122"/>
        <v>227-Criminal Justice Training Comm</v>
      </c>
      <c r="L4091" s="18" t="str">
        <f t="shared" si="121"/>
        <v>227</v>
      </c>
      <c r="M4091" s="19"/>
      <c r="N4091" s="19"/>
    </row>
    <row r="4092" spans="1:14" ht="15" x14ac:dyDescent="0.25">
      <c r="A4092" s="35" t="s">
        <v>20</v>
      </c>
      <c r="B4092" s="36">
        <v>16.592617873493033</v>
      </c>
      <c r="C4092" s="37">
        <v>0</v>
      </c>
      <c r="D4092" s="37">
        <v>0</v>
      </c>
      <c r="E4092" s="38">
        <v>0</v>
      </c>
      <c r="F4092" s="37">
        <v>0</v>
      </c>
      <c r="G4092" s="39">
        <v>0</v>
      </c>
      <c r="H4092" s="40">
        <v>16.592617873493033</v>
      </c>
      <c r="J4092" s="17">
        <v>11</v>
      </c>
      <c r="K4092" s="17" t="str">
        <f t="shared" si="122"/>
        <v>227-Criminal Justice Training Comm</v>
      </c>
      <c r="L4092" s="18" t="str">
        <f t="shared" si="121"/>
        <v>227</v>
      </c>
      <c r="M4092" s="19" t="s">
        <v>21</v>
      </c>
      <c r="N4092" s="19"/>
    </row>
    <row r="4093" spans="1:14" ht="15" x14ac:dyDescent="0.25">
      <c r="A4093" s="42" t="s">
        <v>22</v>
      </c>
      <c r="B4093" s="36">
        <v>7.5089811785861151</v>
      </c>
      <c r="C4093" s="37">
        <v>0</v>
      </c>
      <c r="D4093" s="37">
        <v>0</v>
      </c>
      <c r="E4093" s="38">
        <v>0</v>
      </c>
      <c r="F4093" s="37">
        <v>0</v>
      </c>
      <c r="G4093" s="39">
        <v>0</v>
      </c>
      <c r="H4093" s="40">
        <v>7.5089811785861151</v>
      </c>
      <c r="J4093" s="17">
        <v>12</v>
      </c>
      <c r="K4093" s="17" t="str">
        <f t="shared" si="122"/>
        <v>227-Criminal Justice Training Comm</v>
      </c>
      <c r="L4093" s="18" t="str">
        <f t="shared" si="121"/>
        <v>227</v>
      </c>
      <c r="M4093" s="19"/>
      <c r="N4093" s="19"/>
    </row>
    <row r="4094" spans="1:14" ht="15" x14ac:dyDescent="0.25">
      <c r="A4094" s="42" t="s">
        <v>23</v>
      </c>
      <c r="B4094" s="36">
        <v>0</v>
      </c>
      <c r="C4094" s="37">
        <v>0</v>
      </c>
      <c r="D4094" s="37">
        <v>0</v>
      </c>
      <c r="E4094" s="38">
        <v>0</v>
      </c>
      <c r="F4094" s="37">
        <v>0</v>
      </c>
      <c r="G4094" s="39">
        <v>0</v>
      </c>
      <c r="H4094" s="40">
        <v>0</v>
      </c>
      <c r="J4094" s="17">
        <v>13</v>
      </c>
      <c r="K4094" s="17" t="str">
        <f t="shared" si="122"/>
        <v>227-Criminal Justice Training Comm</v>
      </c>
      <c r="L4094" s="18" t="str">
        <f t="shared" si="121"/>
        <v>227</v>
      </c>
      <c r="M4094" s="19"/>
      <c r="N4094" s="19"/>
    </row>
    <row r="4095" spans="1:14" ht="15" x14ac:dyDescent="0.25">
      <c r="A4095" s="42" t="s">
        <v>24</v>
      </c>
      <c r="B4095" s="36">
        <v>1409.1496255499999</v>
      </c>
      <c r="C4095" s="37">
        <v>1</v>
      </c>
      <c r="D4095" s="37">
        <v>0</v>
      </c>
      <c r="E4095" s="38">
        <v>1</v>
      </c>
      <c r="F4095" s="37">
        <v>6</v>
      </c>
      <c r="G4095" s="39">
        <v>8</v>
      </c>
      <c r="H4095" s="40">
        <v>1417.1496255499999</v>
      </c>
      <c r="J4095" s="17">
        <v>14</v>
      </c>
      <c r="K4095" s="17" t="str">
        <f t="shared" si="122"/>
        <v>227-Criminal Justice Training Comm</v>
      </c>
      <c r="L4095" s="18" t="str">
        <f t="shared" si="121"/>
        <v>227</v>
      </c>
      <c r="M4095" s="19"/>
      <c r="N4095" s="19"/>
    </row>
    <row r="4096" spans="1:14" ht="15" x14ac:dyDescent="0.25">
      <c r="A4096" s="42" t="s">
        <v>25</v>
      </c>
      <c r="B4096" s="36">
        <v>352.25362052242559</v>
      </c>
      <c r="C4096" s="37">
        <v>1</v>
      </c>
      <c r="D4096" s="37">
        <v>0</v>
      </c>
      <c r="E4096" s="38">
        <v>0</v>
      </c>
      <c r="F4096" s="37">
        <v>1</v>
      </c>
      <c r="G4096" s="39">
        <v>2</v>
      </c>
      <c r="H4096" s="40">
        <v>354.25362052242559</v>
      </c>
      <c r="J4096" s="17">
        <v>15</v>
      </c>
      <c r="K4096" s="17" t="str">
        <f t="shared" si="122"/>
        <v>227-Criminal Justice Training Comm</v>
      </c>
      <c r="L4096" s="18" t="str">
        <f t="shared" si="121"/>
        <v>227</v>
      </c>
      <c r="M4096" s="19"/>
      <c r="N4096" s="19"/>
    </row>
    <row r="4097" spans="1:14" ht="15" x14ac:dyDescent="0.25">
      <c r="A4097" s="42" t="s">
        <v>26</v>
      </c>
      <c r="B4097" s="36">
        <v>181.63794215896408</v>
      </c>
      <c r="C4097" s="37">
        <v>29</v>
      </c>
      <c r="D4097" s="37">
        <v>28</v>
      </c>
      <c r="E4097" s="38">
        <v>0</v>
      </c>
      <c r="F4097" s="37">
        <v>0</v>
      </c>
      <c r="G4097" s="39">
        <v>57</v>
      </c>
      <c r="H4097" s="40">
        <v>238.63794215896408</v>
      </c>
      <c r="J4097" s="17">
        <v>16</v>
      </c>
      <c r="K4097" s="17" t="str">
        <f t="shared" si="122"/>
        <v>227-Criminal Justice Training Comm</v>
      </c>
      <c r="L4097" s="18" t="str">
        <f t="shared" si="121"/>
        <v>227</v>
      </c>
      <c r="M4097" s="19"/>
      <c r="N4097" s="19"/>
    </row>
    <row r="4098" spans="1:14" ht="15" customHeight="1" x14ac:dyDescent="0.25">
      <c r="A4098" s="42" t="s">
        <v>27</v>
      </c>
      <c r="B4098" s="36">
        <v>211.96050037830116</v>
      </c>
      <c r="C4098" s="37">
        <v>0</v>
      </c>
      <c r="D4098" s="37">
        <v>0</v>
      </c>
      <c r="E4098" s="38">
        <v>0</v>
      </c>
      <c r="F4098" s="37">
        <v>0</v>
      </c>
      <c r="G4098" s="39">
        <v>0</v>
      </c>
      <c r="H4098" s="40">
        <v>211.96050037830116</v>
      </c>
      <c r="J4098" s="17">
        <v>17</v>
      </c>
      <c r="K4098" s="17" t="str">
        <f t="shared" si="122"/>
        <v>227-Criminal Justice Training Comm</v>
      </c>
      <c r="L4098" s="18" t="str">
        <f t="shared" si="121"/>
        <v>227</v>
      </c>
      <c r="M4098" s="19"/>
      <c r="N4098" s="19"/>
    </row>
    <row r="4099" spans="1:14" x14ac:dyDescent="0.2">
      <c r="A4099" s="43"/>
      <c r="B4099" s="36"/>
      <c r="C4099" s="37"/>
      <c r="D4099" s="37"/>
      <c r="E4099" s="38"/>
      <c r="F4099" s="37"/>
      <c r="G4099" s="39"/>
      <c r="H4099" s="40"/>
      <c r="J4099" s="17">
        <v>18</v>
      </c>
      <c r="K4099" s="17" t="str">
        <f t="shared" si="122"/>
        <v>227-Criminal Justice Training Comm</v>
      </c>
      <c r="L4099" s="18" t="str">
        <f t="shared" si="121"/>
        <v>227</v>
      </c>
      <c r="M4099" s="19"/>
      <c r="N4099" s="19"/>
    </row>
    <row r="4100" spans="1:14" x14ac:dyDescent="0.2">
      <c r="A4100" s="44"/>
      <c r="B4100" s="45">
        <v>2179.1032876617696</v>
      </c>
      <c r="C4100" s="46">
        <v>31</v>
      </c>
      <c r="D4100" s="46">
        <v>28</v>
      </c>
      <c r="E4100" s="47">
        <v>1</v>
      </c>
      <c r="F4100" s="46">
        <v>7</v>
      </c>
      <c r="G4100" s="48">
        <v>67</v>
      </c>
      <c r="H4100" s="49">
        <v>2246.1032876617696</v>
      </c>
      <c r="J4100" s="17">
        <v>19</v>
      </c>
      <c r="K4100" s="17" t="str">
        <f t="shared" si="122"/>
        <v>227-Criminal Justice Training Comm</v>
      </c>
      <c r="L4100" s="18" t="str">
        <f t="shared" si="121"/>
        <v>227</v>
      </c>
      <c r="M4100" s="19"/>
      <c r="N4100" s="19"/>
    </row>
    <row r="4101" spans="1:14" x14ac:dyDescent="0.2">
      <c r="A4101" s="50"/>
      <c r="B4101" s="39"/>
      <c r="C4101" s="51"/>
      <c r="D4101" s="51"/>
      <c r="E4101" s="52"/>
      <c r="F4101" s="51"/>
      <c r="G4101" s="39"/>
      <c r="H4101" s="53"/>
      <c r="J4101" s="17">
        <v>20</v>
      </c>
      <c r="K4101" s="17" t="str">
        <f t="shared" si="122"/>
        <v>227-Criminal Justice Training Comm</v>
      </c>
      <c r="L4101" s="18" t="str">
        <f t="shared" si="121"/>
        <v>227</v>
      </c>
      <c r="M4101" s="19"/>
      <c r="N4101" s="19"/>
    </row>
    <row r="4102" spans="1:14" ht="15" x14ac:dyDescent="0.25">
      <c r="A4102" s="42" t="s">
        <v>28</v>
      </c>
      <c r="B4102" s="36">
        <v>33.238412986721357</v>
      </c>
      <c r="C4102" s="37">
        <v>0</v>
      </c>
      <c r="D4102" s="37">
        <v>0</v>
      </c>
      <c r="E4102" s="38">
        <v>-37</v>
      </c>
      <c r="F4102" s="37">
        <v>39</v>
      </c>
      <c r="G4102" s="39">
        <v>2</v>
      </c>
      <c r="H4102" s="40">
        <v>35.238412986721357</v>
      </c>
      <c r="J4102" s="17">
        <v>21</v>
      </c>
      <c r="K4102" s="17" t="str">
        <f t="shared" si="122"/>
        <v>227-Criminal Justice Training Comm</v>
      </c>
      <c r="L4102" s="18" t="str">
        <f t="shared" si="121"/>
        <v>227</v>
      </c>
      <c r="M4102" s="19"/>
      <c r="N4102" s="19"/>
    </row>
    <row r="4103" spans="1:14" ht="15" x14ac:dyDescent="0.25">
      <c r="A4103" s="42" t="s">
        <v>29</v>
      </c>
      <c r="B4103" s="36">
        <v>76.613465991021272</v>
      </c>
      <c r="C4103" s="37">
        <v>0</v>
      </c>
      <c r="D4103" s="37">
        <v>0</v>
      </c>
      <c r="E4103" s="38">
        <v>22</v>
      </c>
      <c r="F4103" s="37">
        <v>69</v>
      </c>
      <c r="G4103" s="39">
        <v>91</v>
      </c>
      <c r="H4103" s="40">
        <v>167.61346599102126</v>
      </c>
      <c r="J4103" s="17">
        <v>22</v>
      </c>
      <c r="K4103" s="17" t="str">
        <f t="shared" si="122"/>
        <v>227-Criminal Justice Training Comm</v>
      </c>
      <c r="L4103" s="18" t="str">
        <f t="shared" si="121"/>
        <v>227</v>
      </c>
      <c r="M4103" s="19"/>
      <c r="N4103" s="19"/>
    </row>
    <row r="4104" spans="1:14" ht="15" x14ac:dyDescent="0.25">
      <c r="A4104" s="42" t="s">
        <v>30</v>
      </c>
      <c r="B4104" s="36">
        <v>76.940789726141276</v>
      </c>
      <c r="C4104" s="37">
        <v>0</v>
      </c>
      <c r="D4104" s="37">
        <v>0</v>
      </c>
      <c r="E4104" s="38">
        <v>0</v>
      </c>
      <c r="F4104" s="37">
        <v>0</v>
      </c>
      <c r="G4104" s="39">
        <v>0</v>
      </c>
      <c r="H4104" s="40">
        <v>76.940789726141276</v>
      </c>
      <c r="J4104" s="17">
        <v>23</v>
      </c>
      <c r="K4104" s="17" t="str">
        <f t="shared" si="122"/>
        <v>227-Criminal Justice Training Comm</v>
      </c>
      <c r="L4104" s="18" t="str">
        <f t="shared" si="121"/>
        <v>227</v>
      </c>
      <c r="M4104" s="19"/>
      <c r="N4104" s="19"/>
    </row>
    <row r="4105" spans="1:14" ht="15" x14ac:dyDescent="0.25">
      <c r="A4105" s="54"/>
      <c r="B4105" s="36"/>
      <c r="C4105" s="37"/>
      <c r="D4105" s="37"/>
      <c r="E4105" s="38"/>
      <c r="F4105" s="37"/>
      <c r="G4105" s="39"/>
      <c r="H4105" s="40"/>
      <c r="J4105" s="17">
        <v>24</v>
      </c>
      <c r="K4105" s="17" t="str">
        <f t="shared" si="122"/>
        <v>227-Criminal Justice Training Comm</v>
      </c>
      <c r="L4105" s="18" t="str">
        <f t="shared" si="121"/>
        <v>227</v>
      </c>
      <c r="M4105" s="19"/>
      <c r="N4105" s="19"/>
    </row>
    <row r="4106" spans="1:14" x14ac:dyDescent="0.2">
      <c r="A4106" s="44" t="s">
        <v>31</v>
      </c>
      <c r="B4106" s="45">
        <v>186.79266870388392</v>
      </c>
      <c r="C4106" s="46">
        <v>0</v>
      </c>
      <c r="D4106" s="46">
        <v>0</v>
      </c>
      <c r="E4106" s="46">
        <v>-15</v>
      </c>
      <c r="F4106" s="46">
        <v>108</v>
      </c>
      <c r="G4106" s="46">
        <v>93</v>
      </c>
      <c r="H4106" s="49">
        <v>279.79266870388392</v>
      </c>
      <c r="J4106" s="17">
        <v>25</v>
      </c>
      <c r="K4106" s="17" t="str">
        <f t="shared" si="122"/>
        <v>227-Criminal Justice Training Comm</v>
      </c>
      <c r="L4106" s="18" t="str">
        <f t="shared" si="121"/>
        <v>227</v>
      </c>
      <c r="M4106" s="19"/>
      <c r="N4106" s="19"/>
    </row>
    <row r="4107" spans="1:14" ht="15" x14ac:dyDescent="0.25">
      <c r="A4107" s="54"/>
      <c r="B4107" s="36"/>
      <c r="C4107" s="37"/>
      <c r="D4107" s="37"/>
      <c r="E4107" s="38"/>
      <c r="F4107" s="37"/>
      <c r="G4107" s="39"/>
      <c r="H4107" s="40"/>
      <c r="J4107" s="17">
        <v>26</v>
      </c>
      <c r="K4107" s="17" t="str">
        <f t="shared" si="122"/>
        <v>227-Criminal Justice Training Comm</v>
      </c>
      <c r="L4107" s="18" t="str">
        <f t="shared" si="121"/>
        <v>227</v>
      </c>
      <c r="M4107" s="19"/>
      <c r="N4107" s="19"/>
    </row>
    <row r="4108" spans="1:14" ht="15" x14ac:dyDescent="0.25">
      <c r="A4108" s="54" t="s">
        <v>32</v>
      </c>
      <c r="B4108" s="36">
        <v>2.5465036788793802</v>
      </c>
      <c r="C4108" s="37">
        <v>0</v>
      </c>
      <c r="D4108" s="37">
        <v>0</v>
      </c>
      <c r="E4108" s="38">
        <v>0</v>
      </c>
      <c r="F4108" s="37">
        <v>0</v>
      </c>
      <c r="G4108" s="39">
        <v>0</v>
      </c>
      <c r="H4108" s="40">
        <v>2.5465036788793802</v>
      </c>
      <c r="J4108" s="17">
        <v>27</v>
      </c>
      <c r="K4108" s="17" t="str">
        <f t="shared" si="122"/>
        <v>227-Criminal Justice Training Comm</v>
      </c>
      <c r="L4108" s="18" t="str">
        <f t="shared" si="121"/>
        <v>227</v>
      </c>
      <c r="M4108" s="19" t="s">
        <v>33</v>
      </c>
      <c r="N4108" s="19"/>
    </row>
    <row r="4109" spans="1:14" ht="15" x14ac:dyDescent="0.25">
      <c r="A4109" s="54" t="s">
        <v>34</v>
      </c>
      <c r="B4109" s="36">
        <v>11.478682112701463</v>
      </c>
      <c r="C4109" s="37">
        <v>0</v>
      </c>
      <c r="D4109" s="37">
        <v>0</v>
      </c>
      <c r="E4109" s="38">
        <v>0</v>
      </c>
      <c r="F4109" s="37">
        <v>0</v>
      </c>
      <c r="G4109" s="39">
        <v>0</v>
      </c>
      <c r="H4109" s="40">
        <v>11.478682112701463</v>
      </c>
      <c r="J4109" s="17">
        <v>28</v>
      </c>
      <c r="K4109" s="17" t="str">
        <f t="shared" si="122"/>
        <v>227-Criminal Justice Training Comm</v>
      </c>
      <c r="L4109" s="18" t="str">
        <f t="shared" si="121"/>
        <v>227</v>
      </c>
      <c r="M4109" s="19" t="s">
        <v>35</v>
      </c>
      <c r="N4109" s="19"/>
    </row>
    <row r="4110" spans="1:14" ht="15" customHeight="1" x14ac:dyDescent="0.25">
      <c r="A4110" s="54" t="s">
        <v>36</v>
      </c>
      <c r="B4110" s="36">
        <v>4.0404797537275554</v>
      </c>
      <c r="C4110" s="37">
        <v>0</v>
      </c>
      <c r="D4110" s="37">
        <v>0</v>
      </c>
      <c r="E4110" s="38">
        <v>0</v>
      </c>
      <c r="F4110" s="37">
        <v>0</v>
      </c>
      <c r="G4110" s="39">
        <v>0</v>
      </c>
      <c r="H4110" s="40">
        <v>4.0404797537275554</v>
      </c>
      <c r="J4110" s="17">
        <v>29</v>
      </c>
      <c r="K4110" s="17" t="str">
        <f t="shared" si="122"/>
        <v>227-Criminal Justice Training Comm</v>
      </c>
      <c r="L4110" s="18" t="str">
        <f t="shared" si="121"/>
        <v>227</v>
      </c>
      <c r="M4110" s="19" t="s">
        <v>37</v>
      </c>
      <c r="N4110" s="19"/>
    </row>
    <row r="4111" spans="1:14" ht="15" x14ac:dyDescent="0.25">
      <c r="A4111" s="54" t="s">
        <v>38</v>
      </c>
      <c r="B4111" s="36">
        <v>0</v>
      </c>
      <c r="C4111" s="37">
        <v>0</v>
      </c>
      <c r="D4111" s="37">
        <v>0</v>
      </c>
      <c r="E4111" s="38">
        <v>0</v>
      </c>
      <c r="F4111" s="37">
        <v>0</v>
      </c>
      <c r="G4111" s="39">
        <v>0</v>
      </c>
      <c r="H4111" s="40">
        <v>0</v>
      </c>
      <c r="J4111" s="17">
        <v>30</v>
      </c>
      <c r="K4111" s="17" t="str">
        <f t="shared" si="122"/>
        <v>227-Criminal Justice Training Comm</v>
      </c>
      <c r="L4111" s="18" t="str">
        <f t="shared" si="121"/>
        <v>227</v>
      </c>
      <c r="M4111" s="19" t="s">
        <v>39</v>
      </c>
      <c r="N4111" s="19"/>
    </row>
    <row r="4112" spans="1:14" ht="15" x14ac:dyDescent="0.25">
      <c r="A4112" s="54" t="s">
        <v>40</v>
      </c>
      <c r="B4112" s="36">
        <v>0</v>
      </c>
      <c r="C4112" s="37">
        <v>0</v>
      </c>
      <c r="D4112" s="37">
        <v>0</v>
      </c>
      <c r="E4112" s="38">
        <v>0</v>
      </c>
      <c r="F4112" s="37">
        <v>0</v>
      </c>
      <c r="G4112" s="39">
        <v>0</v>
      </c>
      <c r="H4112" s="40">
        <v>0</v>
      </c>
      <c r="J4112" s="17">
        <v>31</v>
      </c>
      <c r="K4112" s="17" t="str">
        <f t="shared" si="122"/>
        <v>227-Criminal Justice Training Comm</v>
      </c>
      <c r="L4112" s="18" t="str">
        <f t="shared" si="121"/>
        <v>227</v>
      </c>
      <c r="M4112" s="19" t="s">
        <v>41</v>
      </c>
      <c r="N4112" s="19"/>
    </row>
    <row r="4113" spans="1:14" ht="15" x14ac:dyDescent="0.25">
      <c r="A4113" s="54" t="s">
        <v>42</v>
      </c>
      <c r="B4113" s="36">
        <v>15.074647781231388</v>
      </c>
      <c r="C4113" s="37">
        <v>0</v>
      </c>
      <c r="D4113" s="37">
        <v>0</v>
      </c>
      <c r="E4113" s="38">
        <v>-7</v>
      </c>
      <c r="F4113" s="37">
        <v>-8</v>
      </c>
      <c r="G4113" s="39">
        <v>-15</v>
      </c>
      <c r="H4113" s="40">
        <v>7.4647781231387711E-2</v>
      </c>
      <c r="J4113" s="17">
        <v>32</v>
      </c>
      <c r="K4113" s="17" t="str">
        <f t="shared" si="122"/>
        <v>227-Criminal Justice Training Comm</v>
      </c>
      <c r="L4113" s="18" t="str">
        <f t="shared" si="121"/>
        <v>227</v>
      </c>
      <c r="M4113" s="19" t="s">
        <v>43</v>
      </c>
      <c r="N4113" s="19"/>
    </row>
    <row r="4114" spans="1:14" ht="15" customHeight="1" x14ac:dyDescent="0.25">
      <c r="A4114" s="54" t="s">
        <v>44</v>
      </c>
      <c r="B4114" s="36">
        <v>77.781151354246759</v>
      </c>
      <c r="C4114" s="37">
        <v>0</v>
      </c>
      <c r="D4114" s="37">
        <v>0</v>
      </c>
      <c r="E4114" s="38">
        <v>0</v>
      </c>
      <c r="F4114" s="37">
        <v>0</v>
      </c>
      <c r="G4114" s="39">
        <v>0</v>
      </c>
      <c r="H4114" s="40">
        <v>77.781151354246759</v>
      </c>
      <c r="J4114" s="17">
        <v>33</v>
      </c>
      <c r="K4114" s="17" t="str">
        <f t="shared" si="122"/>
        <v>227-Criminal Justice Training Comm</v>
      </c>
      <c r="L4114" s="18" t="str">
        <f t="shared" si="121"/>
        <v>227</v>
      </c>
      <c r="M4114" s="19" t="s">
        <v>45</v>
      </c>
      <c r="N4114" s="19"/>
    </row>
    <row r="4115" spans="1:14" ht="15" x14ac:dyDescent="0.25">
      <c r="A4115" s="54" t="s">
        <v>46</v>
      </c>
      <c r="B4115" s="36">
        <v>0</v>
      </c>
      <c r="C4115" s="37">
        <v>0</v>
      </c>
      <c r="D4115" s="37">
        <v>0</v>
      </c>
      <c r="E4115" s="38">
        <v>0</v>
      </c>
      <c r="F4115" s="37">
        <v>0</v>
      </c>
      <c r="G4115" s="39">
        <v>0</v>
      </c>
      <c r="H4115" s="40">
        <v>0</v>
      </c>
      <c r="J4115" s="17">
        <v>34</v>
      </c>
      <c r="K4115" s="17" t="str">
        <f t="shared" si="122"/>
        <v>227-Criminal Justice Training Comm</v>
      </c>
      <c r="L4115" s="18" t="str">
        <f t="shared" si="121"/>
        <v>227</v>
      </c>
      <c r="M4115" s="19" t="s">
        <v>47</v>
      </c>
      <c r="N4115" s="19"/>
    </row>
    <row r="4116" spans="1:14" ht="15" x14ac:dyDescent="0.25">
      <c r="A4116" s="54" t="s">
        <v>48</v>
      </c>
      <c r="B4116" s="36">
        <v>0</v>
      </c>
      <c r="C4116" s="37">
        <v>0</v>
      </c>
      <c r="D4116" s="37">
        <v>0</v>
      </c>
      <c r="E4116" s="38">
        <v>0</v>
      </c>
      <c r="F4116" s="37">
        <v>1</v>
      </c>
      <c r="G4116" s="39">
        <v>1</v>
      </c>
      <c r="H4116" s="40">
        <v>1</v>
      </c>
      <c r="J4116" s="17">
        <v>35</v>
      </c>
      <c r="K4116" s="17" t="str">
        <f t="shared" si="122"/>
        <v>227-Criminal Justice Training Comm</v>
      </c>
      <c r="L4116" s="18" t="str">
        <f t="shared" si="121"/>
        <v>227</v>
      </c>
      <c r="M4116" s="56" t="s">
        <v>49</v>
      </c>
      <c r="N4116" s="19"/>
    </row>
    <row r="4117" spans="1:14" ht="15" x14ac:dyDescent="0.25">
      <c r="A4117" s="54" t="s">
        <v>50</v>
      </c>
      <c r="B4117" s="36">
        <v>7.2880592661109844</v>
      </c>
      <c r="C4117" s="37">
        <v>0</v>
      </c>
      <c r="D4117" s="37">
        <v>0</v>
      </c>
      <c r="E4117" s="38">
        <v>0</v>
      </c>
      <c r="F4117" s="37">
        <v>0</v>
      </c>
      <c r="G4117" s="39">
        <v>0</v>
      </c>
      <c r="H4117" s="40">
        <v>7.2880592661109844</v>
      </c>
      <c r="J4117" s="17">
        <v>36</v>
      </c>
      <c r="K4117" s="17" t="str">
        <f t="shared" si="122"/>
        <v>227-Criminal Justice Training Comm</v>
      </c>
      <c r="L4117" s="18" t="str">
        <f t="shared" si="121"/>
        <v>227</v>
      </c>
      <c r="M4117" s="19" t="s">
        <v>51</v>
      </c>
      <c r="N4117" s="19"/>
    </row>
    <row r="4118" spans="1:14" ht="15" customHeight="1" x14ac:dyDescent="0.25">
      <c r="A4118" s="54" t="s">
        <v>52</v>
      </c>
      <c r="B4118" s="36">
        <v>0</v>
      </c>
      <c r="C4118" s="37">
        <v>0</v>
      </c>
      <c r="D4118" s="37">
        <v>0</v>
      </c>
      <c r="E4118" s="38">
        <v>2</v>
      </c>
      <c r="F4118" s="37">
        <v>1</v>
      </c>
      <c r="G4118" s="39">
        <v>3</v>
      </c>
      <c r="H4118" s="40">
        <v>3</v>
      </c>
      <c r="J4118" s="17">
        <v>37</v>
      </c>
      <c r="K4118" s="17" t="str">
        <f t="shared" si="122"/>
        <v>227-Criminal Justice Training Comm</v>
      </c>
      <c r="L4118" s="18" t="str">
        <f t="shared" si="121"/>
        <v>227</v>
      </c>
      <c r="M4118" s="56" t="s">
        <v>53</v>
      </c>
      <c r="N4118" s="19"/>
    </row>
    <row r="4119" spans="1:14" ht="15" x14ac:dyDescent="0.25">
      <c r="A4119" s="54" t="s">
        <v>54</v>
      </c>
      <c r="B4119" s="36">
        <v>116.68135572772337</v>
      </c>
      <c r="C4119" s="37">
        <v>0</v>
      </c>
      <c r="D4119" s="37">
        <v>0</v>
      </c>
      <c r="E4119" s="38">
        <v>0</v>
      </c>
      <c r="F4119" s="37">
        <v>0</v>
      </c>
      <c r="G4119" s="39">
        <v>0</v>
      </c>
      <c r="H4119" s="40">
        <v>116.68135572772337</v>
      </c>
      <c r="J4119" s="17">
        <v>38</v>
      </c>
      <c r="K4119" s="17" t="str">
        <f t="shared" si="122"/>
        <v>227-Criminal Justice Training Comm</v>
      </c>
      <c r="L4119" s="18" t="str">
        <f t="shared" si="121"/>
        <v>227</v>
      </c>
      <c r="M4119" s="19" t="s">
        <v>55</v>
      </c>
      <c r="N4119" s="19"/>
    </row>
    <row r="4120" spans="1:14" ht="15" x14ac:dyDescent="0.25">
      <c r="A4120" s="54" t="s">
        <v>56</v>
      </c>
      <c r="B4120" s="36">
        <v>0</v>
      </c>
      <c r="C4120" s="37">
        <v>0</v>
      </c>
      <c r="D4120" s="37">
        <v>0</v>
      </c>
      <c r="E4120" s="38">
        <v>0</v>
      </c>
      <c r="F4120" s="37">
        <v>0</v>
      </c>
      <c r="G4120" s="39">
        <v>0</v>
      </c>
      <c r="H4120" s="40">
        <v>0</v>
      </c>
      <c r="J4120" s="17">
        <v>39</v>
      </c>
      <c r="K4120" s="17" t="str">
        <f t="shared" si="122"/>
        <v>227-Criminal Justice Training Comm</v>
      </c>
      <c r="L4120" s="18" t="str">
        <f t="shared" si="121"/>
        <v>227</v>
      </c>
      <c r="M4120" s="19" t="s">
        <v>57</v>
      </c>
      <c r="N4120" s="19"/>
    </row>
    <row r="4121" spans="1:14" ht="15" x14ac:dyDescent="0.25">
      <c r="A4121" s="54" t="s">
        <v>58</v>
      </c>
      <c r="B4121" s="36">
        <v>212.10047083332137</v>
      </c>
      <c r="C4121" s="37">
        <v>0</v>
      </c>
      <c r="D4121" s="37">
        <v>0</v>
      </c>
      <c r="E4121" s="38">
        <v>6</v>
      </c>
      <c r="F4121" s="37">
        <v>11</v>
      </c>
      <c r="G4121" s="39">
        <v>17</v>
      </c>
      <c r="H4121" s="40">
        <v>229.10047083332137</v>
      </c>
      <c r="J4121" s="17">
        <v>40</v>
      </c>
      <c r="K4121" s="17" t="str">
        <f t="shared" si="122"/>
        <v>227-Criminal Justice Training Comm</v>
      </c>
      <c r="L4121" s="18" t="str">
        <f t="shared" si="121"/>
        <v>227</v>
      </c>
      <c r="M4121" s="19" t="s">
        <v>59</v>
      </c>
      <c r="N4121" s="19"/>
    </row>
    <row r="4122" spans="1:14" ht="15" x14ac:dyDescent="0.25">
      <c r="A4122" s="54" t="s">
        <v>60</v>
      </c>
      <c r="B4122" s="36">
        <v>0</v>
      </c>
      <c r="C4122" s="37">
        <v>0</v>
      </c>
      <c r="D4122" s="37">
        <v>0</v>
      </c>
      <c r="E4122" s="38">
        <v>2</v>
      </c>
      <c r="F4122" s="37">
        <v>1</v>
      </c>
      <c r="G4122" s="39">
        <v>3</v>
      </c>
      <c r="H4122" s="40">
        <v>3</v>
      </c>
      <c r="J4122" s="17">
        <v>41</v>
      </c>
      <c r="K4122" s="17" t="str">
        <f t="shared" si="122"/>
        <v>227-Criminal Justice Training Comm</v>
      </c>
      <c r="L4122" s="18" t="str">
        <f t="shared" si="121"/>
        <v>227</v>
      </c>
      <c r="M4122" s="56" t="s">
        <v>61</v>
      </c>
      <c r="N4122" s="19"/>
    </row>
    <row r="4123" spans="1:14" ht="15" x14ac:dyDescent="0.25">
      <c r="A4123" s="54" t="s">
        <v>62</v>
      </c>
      <c r="B4123" s="36">
        <v>0</v>
      </c>
      <c r="C4123" s="37">
        <v>0</v>
      </c>
      <c r="D4123" s="37">
        <v>0</v>
      </c>
      <c r="E4123" s="38">
        <v>5</v>
      </c>
      <c r="F4123" s="37">
        <v>5</v>
      </c>
      <c r="G4123" s="39">
        <v>10</v>
      </c>
      <c r="H4123" s="40">
        <v>10</v>
      </c>
      <c r="J4123" s="17">
        <v>42</v>
      </c>
      <c r="K4123" s="17" t="str">
        <f t="shared" si="122"/>
        <v>227-Criminal Justice Training Comm</v>
      </c>
      <c r="L4123" s="18" t="str">
        <f t="shared" si="121"/>
        <v>227</v>
      </c>
      <c r="M4123" s="56" t="s">
        <v>63</v>
      </c>
      <c r="N4123" s="19"/>
    </row>
    <row r="4124" spans="1:14" x14ac:dyDescent="0.2">
      <c r="A4124" s="43"/>
      <c r="B4124" s="36"/>
      <c r="C4124" s="37"/>
      <c r="D4124" s="37"/>
      <c r="E4124" s="38"/>
      <c r="F4124" s="37"/>
      <c r="G4124" s="39"/>
      <c r="H4124" s="40"/>
      <c r="J4124" s="17">
        <v>43</v>
      </c>
      <c r="K4124" s="17" t="str">
        <f t="shared" si="122"/>
        <v>227-Criminal Justice Training Comm</v>
      </c>
      <c r="L4124" s="18" t="str">
        <f t="shared" si="121"/>
        <v>227</v>
      </c>
      <c r="M4124" s="19"/>
      <c r="N4124" s="19"/>
    </row>
    <row r="4125" spans="1:14" x14ac:dyDescent="0.2">
      <c r="A4125" s="44" t="s">
        <v>64</v>
      </c>
      <c r="B4125" s="45">
        <v>446.99135050794223</v>
      </c>
      <c r="C4125" s="46">
        <v>0</v>
      </c>
      <c r="D4125" s="46">
        <v>0</v>
      </c>
      <c r="E4125" s="47">
        <v>8</v>
      </c>
      <c r="F4125" s="46">
        <v>11</v>
      </c>
      <c r="G4125" s="48">
        <v>19</v>
      </c>
      <c r="H4125" s="49">
        <v>465.99135050794223</v>
      </c>
      <c r="J4125" s="17">
        <v>44</v>
      </c>
      <c r="K4125" s="17" t="str">
        <f t="shared" si="122"/>
        <v>227-Criminal Justice Training Comm</v>
      </c>
      <c r="L4125" s="18" t="str">
        <f t="shared" si="121"/>
        <v>227</v>
      </c>
      <c r="M4125" s="19"/>
      <c r="N4125" s="19"/>
    </row>
    <row r="4126" spans="1:14" x14ac:dyDescent="0.2">
      <c r="A4126" s="57"/>
      <c r="B4126" s="39"/>
      <c r="C4126" s="51"/>
      <c r="D4126" s="51"/>
      <c r="E4126" s="52"/>
      <c r="F4126" s="51"/>
      <c r="G4126" s="39"/>
      <c r="H4126" s="53"/>
      <c r="J4126" s="17">
        <v>45</v>
      </c>
      <c r="K4126" s="17" t="str">
        <f t="shared" si="122"/>
        <v>227-Criminal Justice Training Comm</v>
      </c>
      <c r="L4126" s="18" t="str">
        <f t="shared" si="121"/>
        <v>227</v>
      </c>
      <c r="M4126" s="19"/>
      <c r="N4126" s="19"/>
    </row>
    <row r="4127" spans="1:14" ht="15" x14ac:dyDescent="0.25">
      <c r="A4127" s="54" t="s">
        <v>65</v>
      </c>
      <c r="B4127" s="36">
        <v>3.2041029450740416E-2</v>
      </c>
      <c r="C4127" s="37">
        <v>0</v>
      </c>
      <c r="D4127" s="37">
        <v>0</v>
      </c>
      <c r="E4127" s="38">
        <v>0</v>
      </c>
      <c r="F4127" s="37">
        <v>0</v>
      </c>
      <c r="G4127" s="39">
        <v>0</v>
      </c>
      <c r="H4127" s="40">
        <v>3.2041029450740416E-2</v>
      </c>
      <c r="J4127" s="17">
        <v>46</v>
      </c>
      <c r="K4127" s="17" t="str">
        <f t="shared" si="122"/>
        <v>227-Criminal Justice Training Comm</v>
      </c>
      <c r="L4127" s="18" t="str">
        <f t="shared" si="121"/>
        <v>227</v>
      </c>
      <c r="M4127" s="19"/>
      <c r="N4127" s="19"/>
    </row>
    <row r="4128" spans="1:14" ht="15" customHeight="1" x14ac:dyDescent="0.25">
      <c r="A4128" s="54" t="s">
        <v>66</v>
      </c>
      <c r="B4128" s="36">
        <v>0</v>
      </c>
      <c r="C4128" s="37">
        <v>0</v>
      </c>
      <c r="D4128" s="37">
        <v>0</v>
      </c>
      <c r="E4128" s="38">
        <v>0</v>
      </c>
      <c r="F4128" s="37">
        <v>0</v>
      </c>
      <c r="G4128" s="39">
        <v>0</v>
      </c>
      <c r="H4128" s="40">
        <v>0</v>
      </c>
      <c r="J4128" s="17">
        <v>47</v>
      </c>
      <c r="K4128" s="17" t="str">
        <f t="shared" si="122"/>
        <v>227-Criminal Justice Training Comm</v>
      </c>
      <c r="L4128" s="18" t="str">
        <f t="shared" si="121"/>
        <v>227</v>
      </c>
      <c r="M4128" s="19"/>
      <c r="N4128" s="19"/>
    </row>
    <row r="4129" spans="1:14" ht="15" x14ac:dyDescent="0.25">
      <c r="A4129" s="54" t="s">
        <v>67</v>
      </c>
      <c r="B4129" s="36">
        <v>0</v>
      </c>
      <c r="C4129" s="37">
        <v>0</v>
      </c>
      <c r="D4129" s="37">
        <v>0</v>
      </c>
      <c r="E4129" s="38">
        <v>0</v>
      </c>
      <c r="F4129" s="37">
        <v>0</v>
      </c>
      <c r="G4129" s="39">
        <v>0</v>
      </c>
      <c r="H4129" s="40">
        <v>0</v>
      </c>
      <c r="J4129" s="17">
        <v>48</v>
      </c>
      <c r="K4129" s="17" t="str">
        <f t="shared" si="122"/>
        <v>227-Criminal Justice Training Comm</v>
      </c>
      <c r="L4129" s="18" t="str">
        <f t="shared" ref="L4129:L4201" si="123">LEFT(K4129,3)</f>
        <v>227</v>
      </c>
      <c r="M4129" s="19"/>
      <c r="N4129" s="19"/>
    </row>
    <row r="4130" spans="1:14" ht="15" x14ac:dyDescent="0.25">
      <c r="A4130" s="54" t="s">
        <v>68</v>
      </c>
      <c r="B4130" s="36">
        <v>7.7886377519853389E-2</v>
      </c>
      <c r="C4130" s="37">
        <v>0</v>
      </c>
      <c r="D4130" s="37">
        <v>0</v>
      </c>
      <c r="E4130" s="38">
        <v>0</v>
      </c>
      <c r="F4130" s="37">
        <v>0</v>
      </c>
      <c r="G4130" s="39">
        <v>0</v>
      </c>
      <c r="H4130" s="40">
        <v>7.7886377519853389E-2</v>
      </c>
      <c r="J4130" s="17">
        <v>49</v>
      </c>
      <c r="K4130" s="17" t="str">
        <f t="shared" si="122"/>
        <v>227-Criminal Justice Training Comm</v>
      </c>
      <c r="L4130" s="18" t="str">
        <f t="shared" si="123"/>
        <v>227</v>
      </c>
      <c r="M4130" s="19"/>
      <c r="N4130" s="19"/>
    </row>
    <row r="4131" spans="1:14" ht="15" x14ac:dyDescent="0.25">
      <c r="A4131" s="54" t="s">
        <v>69</v>
      </c>
      <c r="B4131" s="36">
        <v>0</v>
      </c>
      <c r="C4131" s="37">
        <v>0</v>
      </c>
      <c r="D4131" s="37">
        <v>0</v>
      </c>
      <c r="E4131" s="38">
        <v>0</v>
      </c>
      <c r="F4131" s="37">
        <v>0</v>
      </c>
      <c r="G4131" s="39">
        <v>0</v>
      </c>
      <c r="H4131" s="40">
        <v>0</v>
      </c>
      <c r="J4131" s="17">
        <v>50</v>
      </c>
      <c r="K4131" s="17" t="str">
        <f t="shared" si="122"/>
        <v>227-Criminal Justice Training Comm</v>
      </c>
      <c r="L4131" s="18" t="str">
        <f t="shared" si="123"/>
        <v>227</v>
      </c>
      <c r="M4131" s="19"/>
      <c r="N4131" s="19"/>
    </row>
    <row r="4132" spans="1:14" ht="15" x14ac:dyDescent="0.25">
      <c r="A4132" s="54" t="s">
        <v>70</v>
      </c>
      <c r="B4132" s="36">
        <v>6.3621717113575533</v>
      </c>
      <c r="C4132" s="37">
        <v>0</v>
      </c>
      <c r="D4132" s="37">
        <v>0</v>
      </c>
      <c r="E4132" s="38">
        <v>0</v>
      </c>
      <c r="F4132" s="37">
        <v>0</v>
      </c>
      <c r="G4132" s="39">
        <v>0</v>
      </c>
      <c r="H4132" s="40">
        <v>6.3621717113575533</v>
      </c>
      <c r="J4132" s="17">
        <v>51</v>
      </c>
      <c r="K4132" s="17" t="str">
        <f t="shared" si="122"/>
        <v>227-Criminal Justice Training Comm</v>
      </c>
      <c r="L4132" s="18" t="str">
        <f t="shared" si="123"/>
        <v>227</v>
      </c>
      <c r="M4132" s="19"/>
      <c r="N4132" s="19"/>
    </row>
    <row r="4133" spans="1:14" ht="15" x14ac:dyDescent="0.25">
      <c r="A4133" s="54" t="s">
        <v>71</v>
      </c>
      <c r="B4133" s="36">
        <v>1.4375E-15</v>
      </c>
      <c r="C4133" s="37">
        <v>0</v>
      </c>
      <c r="D4133" s="37">
        <v>0</v>
      </c>
      <c r="E4133" s="38">
        <v>0</v>
      </c>
      <c r="F4133" s="37">
        <v>0</v>
      </c>
      <c r="G4133" s="39">
        <v>0</v>
      </c>
      <c r="H4133" s="40">
        <v>1.4375E-15</v>
      </c>
      <c r="J4133" s="17">
        <v>52</v>
      </c>
      <c r="K4133" s="17" t="str">
        <f t="shared" si="122"/>
        <v>227-Criminal Justice Training Comm</v>
      </c>
      <c r="L4133" s="18" t="str">
        <f t="shared" si="123"/>
        <v>227</v>
      </c>
      <c r="M4133" s="19"/>
      <c r="N4133" s="19"/>
    </row>
    <row r="4134" spans="1:14" ht="15" x14ac:dyDescent="0.25">
      <c r="A4134" s="54" t="s">
        <v>72</v>
      </c>
      <c r="B4134" s="36">
        <v>8.7354917532070864E-2</v>
      </c>
      <c r="C4134" s="37">
        <v>0</v>
      </c>
      <c r="D4134" s="37">
        <v>0</v>
      </c>
      <c r="E4134" s="38">
        <v>0</v>
      </c>
      <c r="F4134" s="37">
        <v>0</v>
      </c>
      <c r="G4134" s="39">
        <v>0</v>
      </c>
      <c r="H4134" s="40">
        <v>8.7354917532070864E-2</v>
      </c>
      <c r="J4134" s="17">
        <v>53</v>
      </c>
      <c r="K4134" s="17" t="str">
        <f t="shared" si="122"/>
        <v>227-Criminal Justice Training Comm</v>
      </c>
      <c r="L4134" s="18" t="str">
        <f t="shared" si="123"/>
        <v>227</v>
      </c>
      <c r="M4134" s="19"/>
      <c r="N4134" s="19"/>
    </row>
    <row r="4135" spans="1:14" ht="15" x14ac:dyDescent="0.25">
      <c r="A4135" s="54" t="s">
        <v>73</v>
      </c>
      <c r="B4135" s="36">
        <v>9.0864930089258511</v>
      </c>
      <c r="C4135" s="37">
        <v>0</v>
      </c>
      <c r="D4135" s="37">
        <v>0</v>
      </c>
      <c r="E4135" s="38">
        <v>0</v>
      </c>
      <c r="F4135" s="37">
        <v>0</v>
      </c>
      <c r="G4135" s="39">
        <v>0</v>
      </c>
      <c r="H4135" s="40">
        <v>9.0864930089258511</v>
      </c>
      <c r="J4135" s="17">
        <v>54</v>
      </c>
      <c r="K4135" s="17" t="str">
        <f t="shared" si="122"/>
        <v>227-Criminal Justice Training Comm</v>
      </c>
      <c r="L4135" s="18" t="str">
        <f t="shared" si="123"/>
        <v>227</v>
      </c>
      <c r="M4135" s="19"/>
      <c r="N4135" s="19"/>
    </row>
    <row r="4136" spans="1:14" ht="15" x14ac:dyDescent="0.25">
      <c r="A4136" s="54" t="s">
        <v>74</v>
      </c>
      <c r="B4136" s="36">
        <v>1.5656689065363472</v>
      </c>
      <c r="C4136" s="37">
        <v>0</v>
      </c>
      <c r="D4136" s="37">
        <v>0</v>
      </c>
      <c r="E4136" s="38">
        <v>0</v>
      </c>
      <c r="F4136" s="37">
        <v>0</v>
      </c>
      <c r="G4136" s="39">
        <v>0</v>
      </c>
      <c r="H4136" s="40">
        <v>1.5656689065363472</v>
      </c>
      <c r="J4136" s="17">
        <v>55</v>
      </c>
      <c r="K4136" s="17" t="str">
        <f t="shared" si="122"/>
        <v>227-Criminal Justice Training Comm</v>
      </c>
      <c r="L4136" s="18" t="str">
        <f t="shared" si="123"/>
        <v>227</v>
      </c>
      <c r="M4136" s="19"/>
      <c r="N4136" s="19"/>
    </row>
    <row r="4137" spans="1:14" ht="15" x14ac:dyDescent="0.25">
      <c r="A4137" s="54" t="s">
        <v>75</v>
      </c>
      <c r="B4137" s="36">
        <v>10.8</v>
      </c>
      <c r="C4137" s="37">
        <v>0</v>
      </c>
      <c r="D4137" s="37">
        <v>0</v>
      </c>
      <c r="E4137" s="38">
        <v>-6</v>
      </c>
      <c r="F4137" s="37">
        <v>-5</v>
      </c>
      <c r="G4137" s="39">
        <v>-11</v>
      </c>
      <c r="H4137" s="40">
        <v>-0.19999999999999929</v>
      </c>
      <c r="J4137" s="17">
        <v>56</v>
      </c>
      <c r="K4137" s="17" t="str">
        <f t="shared" si="122"/>
        <v>227-Criminal Justice Training Comm</v>
      </c>
      <c r="L4137" s="18" t="str">
        <f t="shared" si="123"/>
        <v>227</v>
      </c>
      <c r="M4137" s="19"/>
      <c r="N4137" s="19"/>
    </row>
    <row r="4138" spans="1:14" ht="15" x14ac:dyDescent="0.25">
      <c r="A4138" s="54" t="s">
        <v>76</v>
      </c>
      <c r="B4138" s="36">
        <v>3.9995206208652179</v>
      </c>
      <c r="C4138" s="37">
        <v>0</v>
      </c>
      <c r="D4138" s="37">
        <v>0</v>
      </c>
      <c r="E4138" s="38">
        <v>0</v>
      </c>
      <c r="F4138" s="37">
        <v>0</v>
      </c>
      <c r="G4138" s="39">
        <v>0</v>
      </c>
      <c r="H4138" s="40">
        <v>3.9995206208652179</v>
      </c>
      <c r="J4138" s="17">
        <v>57</v>
      </c>
      <c r="K4138" s="17" t="str">
        <f t="shared" si="122"/>
        <v>227-Criminal Justice Training Comm</v>
      </c>
      <c r="L4138" s="18" t="str">
        <f t="shared" si="123"/>
        <v>227</v>
      </c>
      <c r="M4138" s="19"/>
      <c r="N4138" s="19"/>
    </row>
    <row r="4139" spans="1:14" ht="15" x14ac:dyDescent="0.25">
      <c r="A4139" s="54" t="s">
        <v>77</v>
      </c>
      <c r="B4139" s="36">
        <v>1.0102507929732447</v>
      </c>
      <c r="C4139" s="37">
        <v>0</v>
      </c>
      <c r="D4139" s="37">
        <v>0</v>
      </c>
      <c r="E4139" s="38">
        <v>0</v>
      </c>
      <c r="F4139" s="37">
        <v>0</v>
      </c>
      <c r="G4139" s="39">
        <v>0</v>
      </c>
      <c r="H4139" s="40">
        <v>1.0102507929732447</v>
      </c>
      <c r="J4139" s="17">
        <v>58</v>
      </c>
      <c r="K4139" s="17" t="str">
        <f t="shared" si="122"/>
        <v>227-Criminal Justice Training Comm</v>
      </c>
      <c r="L4139" s="18" t="str">
        <f t="shared" si="123"/>
        <v>227</v>
      </c>
      <c r="M4139" s="19"/>
      <c r="N4139" s="19"/>
    </row>
    <row r="4140" spans="1:14" ht="15" customHeight="1" x14ac:dyDescent="0.25">
      <c r="A4140" s="54" t="s">
        <v>78</v>
      </c>
      <c r="B4140" s="36">
        <v>794.40249950986697</v>
      </c>
      <c r="C4140" s="37">
        <v>-4</v>
      </c>
      <c r="D4140" s="37">
        <v>-4</v>
      </c>
      <c r="E4140" s="38">
        <v>0</v>
      </c>
      <c r="F4140" s="37">
        <v>4</v>
      </c>
      <c r="G4140" s="39">
        <v>-4</v>
      </c>
      <c r="H4140" s="40">
        <v>790.40249950986697</v>
      </c>
      <c r="J4140" s="17">
        <v>59</v>
      </c>
      <c r="K4140" s="17" t="str">
        <f t="shared" si="122"/>
        <v>227-Criminal Justice Training Comm</v>
      </c>
      <c r="L4140" s="18" t="str">
        <f t="shared" si="123"/>
        <v>227</v>
      </c>
      <c r="M4140" s="19"/>
      <c r="N4140" s="19"/>
    </row>
    <row r="4141" spans="1:14" ht="15" customHeight="1" x14ac:dyDescent="0.25">
      <c r="A4141" s="54" t="s">
        <v>79</v>
      </c>
      <c r="B4141" s="36">
        <v>0</v>
      </c>
      <c r="C4141" s="37">
        <v>0</v>
      </c>
      <c r="D4141" s="37">
        <v>0</v>
      </c>
      <c r="E4141" s="38">
        <v>0</v>
      </c>
      <c r="F4141" s="37">
        <v>0</v>
      </c>
      <c r="G4141" s="39">
        <v>0</v>
      </c>
      <c r="H4141" s="40">
        <v>0</v>
      </c>
      <c r="J4141" s="17">
        <v>60</v>
      </c>
      <c r="K4141" s="17" t="str">
        <f t="shared" si="122"/>
        <v>227-Criminal Justice Training Comm</v>
      </c>
      <c r="L4141" s="18" t="str">
        <f t="shared" si="123"/>
        <v>227</v>
      </c>
      <c r="M4141" s="19"/>
      <c r="N4141" s="19"/>
    </row>
    <row r="4142" spans="1:14" ht="15" x14ac:dyDescent="0.25">
      <c r="A4142" s="54"/>
      <c r="B4142" s="36"/>
      <c r="C4142" s="37"/>
      <c r="D4142" s="37"/>
      <c r="E4142" s="38"/>
      <c r="F4142" s="37"/>
      <c r="G4142" s="39"/>
      <c r="H4142" s="40"/>
      <c r="J4142" s="17">
        <v>61</v>
      </c>
      <c r="K4142" s="17" t="str">
        <f t="shared" si="122"/>
        <v>227-Criminal Justice Training Comm</v>
      </c>
      <c r="L4142" s="18" t="str">
        <f t="shared" si="123"/>
        <v>227</v>
      </c>
      <c r="M4142" s="19"/>
      <c r="N4142" s="19"/>
    </row>
    <row r="4143" spans="1:14" x14ac:dyDescent="0.2">
      <c r="A4143" s="44" t="s">
        <v>80</v>
      </c>
      <c r="B4143" s="45">
        <v>827.42388687502785</v>
      </c>
      <c r="C4143" s="46">
        <v>-4</v>
      </c>
      <c r="D4143" s="46">
        <v>-4</v>
      </c>
      <c r="E4143" s="47">
        <v>-6</v>
      </c>
      <c r="F4143" s="46">
        <v>-1</v>
      </c>
      <c r="G4143" s="48">
        <v>-15</v>
      </c>
      <c r="H4143" s="49">
        <v>812.42388687502785</v>
      </c>
      <c r="J4143" s="17">
        <v>62</v>
      </c>
      <c r="K4143" s="17" t="str">
        <f t="shared" si="122"/>
        <v>227-Criminal Justice Training Comm</v>
      </c>
      <c r="L4143" s="18" t="str">
        <f t="shared" si="123"/>
        <v>227</v>
      </c>
      <c r="M4143" s="19"/>
      <c r="N4143" s="19"/>
    </row>
    <row r="4144" spans="1:14" ht="15" customHeight="1" x14ac:dyDescent="0.25">
      <c r="A4144" s="54"/>
      <c r="B4144" s="36"/>
      <c r="C4144" s="37"/>
      <c r="D4144" s="37"/>
      <c r="E4144" s="38"/>
      <c r="F4144" s="37"/>
      <c r="G4144" s="39"/>
      <c r="H4144" s="40"/>
      <c r="J4144" s="17">
        <v>63</v>
      </c>
      <c r="K4144" s="17" t="str">
        <f t="shared" si="122"/>
        <v>227-Criminal Justice Training Comm</v>
      </c>
      <c r="L4144" s="18" t="str">
        <f t="shared" si="123"/>
        <v>227</v>
      </c>
      <c r="M4144" s="19"/>
      <c r="N4144" s="19"/>
    </row>
    <row r="4145" spans="1:14" ht="15" x14ac:dyDescent="0.25">
      <c r="A4145" s="54" t="s">
        <v>81</v>
      </c>
      <c r="B4145" s="36">
        <v>19.381835986077533</v>
      </c>
      <c r="C4145" s="37">
        <v>0</v>
      </c>
      <c r="D4145" s="37">
        <v>0</v>
      </c>
      <c r="E4145" s="38">
        <v>1</v>
      </c>
      <c r="F4145" s="37">
        <v>0</v>
      </c>
      <c r="G4145" s="39">
        <v>1</v>
      </c>
      <c r="H4145" s="40">
        <v>20.381835986077533</v>
      </c>
      <c r="J4145" s="17">
        <v>64</v>
      </c>
      <c r="K4145" s="17" t="str">
        <f t="shared" si="122"/>
        <v>227-Criminal Justice Training Comm</v>
      </c>
      <c r="L4145" s="18" t="str">
        <f t="shared" si="123"/>
        <v>227</v>
      </c>
      <c r="M4145" s="19"/>
      <c r="N4145" s="19"/>
    </row>
    <row r="4146" spans="1:14" x14ac:dyDescent="0.2">
      <c r="A4146" s="44" t="s">
        <v>82</v>
      </c>
      <c r="B4146" s="45">
        <v>19.381835986077533</v>
      </c>
      <c r="C4146" s="46">
        <v>0</v>
      </c>
      <c r="D4146" s="46">
        <v>0</v>
      </c>
      <c r="E4146" s="47">
        <v>1</v>
      </c>
      <c r="F4146" s="46">
        <v>0</v>
      </c>
      <c r="G4146" s="48">
        <v>1</v>
      </c>
      <c r="H4146" s="49">
        <v>20.381835986077533</v>
      </c>
      <c r="J4146" s="17">
        <v>65</v>
      </c>
      <c r="K4146" s="17" t="str">
        <f t="shared" si="122"/>
        <v>227-Criminal Justice Training Comm</v>
      </c>
      <c r="L4146" s="18" t="str">
        <f t="shared" si="123"/>
        <v>227</v>
      </c>
      <c r="M4146" s="19"/>
      <c r="N4146" s="19"/>
    </row>
    <row r="4147" spans="1:14" ht="15" x14ac:dyDescent="0.25">
      <c r="A4147" s="54"/>
      <c r="B4147" s="54"/>
      <c r="C4147" s="54"/>
      <c r="D4147" s="54"/>
      <c r="E4147" s="54"/>
      <c r="F4147" s="54"/>
      <c r="G4147" s="54"/>
      <c r="H4147" s="54"/>
      <c r="J4147" s="17">
        <v>66</v>
      </c>
      <c r="K4147" s="17" t="str">
        <f t="shared" si="122"/>
        <v>227-Criminal Justice Training Comm</v>
      </c>
      <c r="L4147" s="18" t="str">
        <f t="shared" si="123"/>
        <v>227</v>
      </c>
      <c r="M4147" s="19"/>
      <c r="N4147" s="19"/>
    </row>
    <row r="4148" spans="1:14" x14ac:dyDescent="0.2">
      <c r="A4148" s="58"/>
      <c r="B4148" s="39"/>
      <c r="C4148" s="51"/>
      <c r="D4148" s="51"/>
      <c r="E4148" s="52"/>
      <c r="F4148" s="51"/>
      <c r="G4148" s="39"/>
      <c r="H4148" s="53"/>
      <c r="J4148" s="17">
        <v>67</v>
      </c>
      <c r="K4148" s="17" t="str">
        <f t="shared" si="122"/>
        <v>227-Criminal Justice Training Comm</v>
      </c>
      <c r="L4148" s="18" t="str">
        <f t="shared" si="123"/>
        <v>227</v>
      </c>
      <c r="M4148" s="19"/>
      <c r="N4148" s="19"/>
    </row>
    <row r="4149" spans="1:14" x14ac:dyDescent="0.2">
      <c r="A4149" s="59" t="s">
        <v>83</v>
      </c>
      <c r="B4149" s="60">
        <v>3659.6930297347012</v>
      </c>
      <c r="C4149" s="61">
        <v>27</v>
      </c>
      <c r="D4149" s="61">
        <v>24</v>
      </c>
      <c r="E4149" s="62">
        <v>-11</v>
      </c>
      <c r="F4149" s="61">
        <v>125</v>
      </c>
      <c r="G4149" s="60">
        <v>165</v>
      </c>
      <c r="H4149" s="63">
        <v>3824.6930297347012</v>
      </c>
      <c r="J4149" s="17">
        <v>68</v>
      </c>
      <c r="K4149" s="17" t="str">
        <f t="shared" si="122"/>
        <v>227-Criminal Justice Training Comm</v>
      </c>
      <c r="L4149" s="18" t="str">
        <f t="shared" si="123"/>
        <v>227</v>
      </c>
      <c r="M4149" s="19"/>
      <c r="N4149" s="19"/>
    </row>
    <row r="4150" spans="1:14" ht="15" customHeight="1" x14ac:dyDescent="0.2">
      <c r="A4150" s="64"/>
      <c r="B4150" s="65"/>
      <c r="C4150" s="65"/>
      <c r="D4150" s="65"/>
      <c r="E4150" s="65"/>
      <c r="F4150" s="65"/>
      <c r="G4150" s="65"/>
      <c r="H4150" s="65"/>
      <c r="J4150" s="17">
        <v>1</v>
      </c>
      <c r="K4150" s="17" t="str">
        <f>IF(J4150=7,A3601,IF(J4150&gt;7,K4140,""))</f>
        <v/>
      </c>
      <c r="L4150" s="18" t="str">
        <f t="shared" si="123"/>
        <v/>
      </c>
      <c r="M4150" s="19"/>
      <c r="N4150" s="19"/>
    </row>
    <row r="4151" spans="1:14" x14ac:dyDescent="0.2">
      <c r="A4151" s="64"/>
      <c r="B4151" s="65"/>
      <c r="C4151" s="65"/>
      <c r="D4151" s="65"/>
      <c r="E4151" s="65"/>
      <c r="F4151" s="65"/>
      <c r="G4151" s="65"/>
      <c r="H4151" s="65"/>
      <c r="J4151" s="17">
        <v>2</v>
      </c>
      <c r="K4151" s="17" t="str">
        <f>IF(J4151=7,A3602,IF(J4151&gt;7,K4150,""))</f>
        <v/>
      </c>
      <c r="L4151" s="18" t="str">
        <f t="shared" si="123"/>
        <v/>
      </c>
      <c r="M4151" s="19"/>
      <c r="N4151" s="19"/>
    </row>
    <row r="4152" spans="1:14" ht="15" x14ac:dyDescent="0.25">
      <c r="A4152"/>
      <c r="B4152"/>
      <c r="C4152"/>
      <c r="D4152"/>
      <c r="E4152"/>
      <c r="F4152"/>
      <c r="G4152"/>
      <c r="H4152"/>
      <c r="J4152" s="17">
        <v>3</v>
      </c>
      <c r="K4152" s="17" t="str">
        <f>IF(J4152=7,A3603,IF(J4152&gt;7,K4151,""))</f>
        <v/>
      </c>
      <c r="L4152" s="18" t="str">
        <f t="shared" si="123"/>
        <v/>
      </c>
      <c r="M4152" s="19"/>
      <c r="N4152" s="19"/>
    </row>
    <row r="4153" spans="1:14" ht="15" x14ac:dyDescent="0.25">
      <c r="A4153"/>
      <c r="B4153"/>
      <c r="C4153"/>
      <c r="D4153"/>
      <c r="E4153"/>
      <c r="F4153"/>
      <c r="G4153"/>
      <c r="H4153"/>
      <c r="J4153" s="17">
        <v>4</v>
      </c>
      <c r="K4153" s="17" t="str">
        <f>IF(J4153=7,A3604,IF(J4153&gt;7,K4152,""))</f>
        <v/>
      </c>
      <c r="L4153" s="18" t="str">
        <f t="shared" si="123"/>
        <v/>
      </c>
      <c r="M4153" s="19"/>
      <c r="N4153" s="19"/>
    </row>
    <row r="4154" spans="1:14" ht="15" customHeight="1" x14ac:dyDescent="0.25">
      <c r="A4154" s="21" t="s">
        <v>7</v>
      </c>
      <c r="B4154" s="22"/>
      <c r="C4154" s="22"/>
      <c r="D4154" s="22"/>
      <c r="E4154" s="22"/>
      <c r="F4154" s="22"/>
      <c r="G4154" s="22"/>
      <c r="H4154" s="22"/>
      <c r="J4154" s="17">
        <v>5</v>
      </c>
      <c r="K4154" s="17" t="str">
        <f>IF(J4154=7,A3605,IF(J4154&gt;7,K4153,""))</f>
        <v/>
      </c>
      <c r="L4154" s="18" t="str">
        <f t="shared" si="123"/>
        <v/>
      </c>
      <c r="M4154" s="19"/>
      <c r="N4154" s="19"/>
    </row>
    <row r="4155" spans="1:14" ht="15" x14ac:dyDescent="0.25">
      <c r="A4155" s="23" t="s">
        <v>8</v>
      </c>
      <c r="B4155" s="24"/>
      <c r="C4155" s="24"/>
      <c r="D4155" s="24"/>
      <c r="E4155" s="24"/>
      <c r="F4155" s="24"/>
      <c r="G4155" s="24"/>
      <c r="H4155" s="24"/>
      <c r="J4155" s="17">
        <v>6</v>
      </c>
      <c r="K4155" s="17" t="str">
        <f>IF(J4155=7,A3606,IF(J4155&gt;7,K4154,""))</f>
        <v/>
      </c>
      <c r="L4155" s="18" t="str">
        <f t="shared" si="123"/>
        <v/>
      </c>
      <c r="M4155" s="19"/>
      <c r="N4155" s="19"/>
    </row>
    <row r="4156" spans="1:14" ht="15" x14ac:dyDescent="0.25">
      <c r="A4156" s="25" t="s">
        <v>144</v>
      </c>
      <c r="B4156" s="22"/>
      <c r="C4156" s="22"/>
      <c r="D4156" s="22"/>
      <c r="E4156" s="22"/>
      <c r="F4156" s="22"/>
      <c r="G4156" s="22"/>
      <c r="H4156" s="22"/>
      <c r="J4156" s="17">
        <v>7</v>
      </c>
      <c r="K4156" s="17" t="str">
        <f>IF(J4156=7,A4156,IF(J4156&gt;7,K4155,""))</f>
        <v>228-WA Traffic Safety Commission</v>
      </c>
      <c r="L4156" s="18" t="str">
        <f t="shared" si="123"/>
        <v>228</v>
      </c>
      <c r="M4156" s="19"/>
      <c r="N4156" s="19"/>
    </row>
    <row r="4157" spans="1:14" ht="15" x14ac:dyDescent="0.25">
      <c r="A4157" s="25"/>
      <c r="B4157" s="22"/>
      <c r="C4157" s="22"/>
      <c r="D4157" s="22"/>
      <c r="E4157" s="22"/>
      <c r="F4157" s="22"/>
      <c r="G4157" s="22"/>
      <c r="H4157" s="22"/>
      <c r="J4157" s="17">
        <v>8</v>
      </c>
      <c r="K4157" s="17" t="str">
        <f t="shared" ref="K4157:K4217" si="124">IF(J4157=7,A3608,IF(J4157&gt;7,K4156,""))</f>
        <v>228-WA Traffic Safety Commission</v>
      </c>
      <c r="L4157" s="18" t="str">
        <f t="shared" si="123"/>
        <v>228</v>
      </c>
      <c r="M4157" s="19"/>
      <c r="N4157" s="19"/>
    </row>
    <row r="4158" spans="1:14" ht="15" x14ac:dyDescent="0.25">
      <c r="A4158" s="26"/>
      <c r="B4158" s="27"/>
      <c r="C4158" s="94" t="s">
        <v>10</v>
      </c>
      <c r="D4158" s="95"/>
      <c r="E4158" s="94" t="s">
        <v>11</v>
      </c>
      <c r="F4158" s="95"/>
      <c r="G4158" s="28"/>
      <c r="H4158" s="28"/>
      <c r="J4158" s="17">
        <v>9</v>
      </c>
      <c r="K4158" s="17" t="str">
        <f t="shared" si="124"/>
        <v>228-WA Traffic Safety Commission</v>
      </c>
      <c r="L4158" s="18" t="str">
        <f t="shared" si="123"/>
        <v>228</v>
      </c>
      <c r="M4158" s="19"/>
      <c r="N4158" s="19"/>
    </row>
    <row r="4159" spans="1:14" ht="24" x14ac:dyDescent="0.2">
      <c r="A4159" s="29" t="s">
        <v>12</v>
      </c>
      <c r="B4159" s="30" t="s">
        <v>13</v>
      </c>
      <c r="C4159" s="31" t="s">
        <v>14</v>
      </c>
      <c r="D4159" s="32" t="s">
        <v>15</v>
      </c>
      <c r="E4159" s="31" t="s">
        <v>14</v>
      </c>
      <c r="F4159" s="32" t="s">
        <v>15</v>
      </c>
      <c r="G4159" s="33" t="s">
        <v>16</v>
      </c>
      <c r="H4159" s="33" t="s">
        <v>17</v>
      </c>
      <c r="J4159" s="17">
        <v>10</v>
      </c>
      <c r="K4159" s="17" t="str">
        <f t="shared" si="124"/>
        <v>228-WA Traffic Safety Commission</v>
      </c>
      <c r="L4159" s="18" t="str">
        <f t="shared" si="123"/>
        <v>228</v>
      </c>
      <c r="M4159" s="19"/>
      <c r="N4159" s="19"/>
    </row>
    <row r="4160" spans="1:14" ht="15" customHeight="1" x14ac:dyDescent="0.25">
      <c r="A4160" s="35" t="s">
        <v>20</v>
      </c>
      <c r="B4160" s="36">
        <v>0</v>
      </c>
      <c r="C4160" s="37">
        <v>0</v>
      </c>
      <c r="D4160" s="37">
        <v>0</v>
      </c>
      <c r="E4160" s="38">
        <v>0</v>
      </c>
      <c r="F4160" s="37">
        <v>0</v>
      </c>
      <c r="G4160" s="39">
        <v>0</v>
      </c>
      <c r="H4160" s="40">
        <v>0</v>
      </c>
      <c r="J4160" s="17">
        <v>11</v>
      </c>
      <c r="K4160" s="17" t="str">
        <f t="shared" si="124"/>
        <v>228-WA Traffic Safety Commission</v>
      </c>
      <c r="L4160" s="18" t="str">
        <f t="shared" si="123"/>
        <v>228</v>
      </c>
      <c r="M4160" s="19" t="s">
        <v>21</v>
      </c>
      <c r="N4160" s="19"/>
    </row>
    <row r="4161" spans="1:14" ht="15" x14ac:dyDescent="0.25">
      <c r="A4161" s="42" t="s">
        <v>22</v>
      </c>
      <c r="B4161" s="36">
        <v>3.3307299047139916</v>
      </c>
      <c r="C4161" s="37">
        <v>0</v>
      </c>
      <c r="D4161" s="37">
        <v>0</v>
      </c>
      <c r="E4161" s="38">
        <v>0</v>
      </c>
      <c r="F4161" s="37">
        <v>0</v>
      </c>
      <c r="G4161" s="39">
        <v>0</v>
      </c>
      <c r="H4161" s="40">
        <v>3.3307299047139916</v>
      </c>
      <c r="J4161" s="17">
        <v>12</v>
      </c>
      <c r="K4161" s="17" t="str">
        <f t="shared" si="124"/>
        <v>228-WA Traffic Safety Commission</v>
      </c>
      <c r="L4161" s="18" t="str">
        <f t="shared" si="123"/>
        <v>228</v>
      </c>
      <c r="M4161" s="19"/>
      <c r="N4161" s="19"/>
    </row>
    <row r="4162" spans="1:14" ht="15" x14ac:dyDescent="0.25">
      <c r="A4162" s="42" t="s">
        <v>23</v>
      </c>
      <c r="B4162" s="36">
        <v>5.1160002376567055</v>
      </c>
      <c r="C4162" s="37">
        <v>2</v>
      </c>
      <c r="D4162" s="37">
        <v>1</v>
      </c>
      <c r="E4162" s="38">
        <v>0</v>
      </c>
      <c r="F4162" s="37">
        <v>0</v>
      </c>
      <c r="G4162" s="39">
        <v>3</v>
      </c>
      <c r="H4162" s="40">
        <v>8.1160002376567064</v>
      </c>
      <c r="J4162" s="17">
        <v>13</v>
      </c>
      <c r="K4162" s="17" t="str">
        <f t="shared" si="124"/>
        <v>228-WA Traffic Safety Commission</v>
      </c>
      <c r="L4162" s="18" t="str">
        <f t="shared" si="123"/>
        <v>228</v>
      </c>
      <c r="M4162" s="19"/>
      <c r="N4162" s="19"/>
    </row>
    <row r="4163" spans="1:14" ht="15" x14ac:dyDescent="0.25">
      <c r="A4163" s="42" t="s">
        <v>24</v>
      </c>
      <c r="B4163" s="36">
        <v>20.38740525</v>
      </c>
      <c r="C4163" s="37">
        <v>0</v>
      </c>
      <c r="D4163" s="37">
        <v>0</v>
      </c>
      <c r="E4163" s="38">
        <v>0</v>
      </c>
      <c r="F4163" s="37">
        <v>0</v>
      </c>
      <c r="G4163" s="39">
        <v>0</v>
      </c>
      <c r="H4163" s="40">
        <v>20.38740525</v>
      </c>
      <c r="J4163" s="17">
        <v>14</v>
      </c>
      <c r="K4163" s="17" t="str">
        <f t="shared" si="124"/>
        <v>228-WA Traffic Safety Commission</v>
      </c>
      <c r="L4163" s="18" t="str">
        <f t="shared" si="123"/>
        <v>228</v>
      </c>
      <c r="M4163" s="19"/>
      <c r="N4163" s="19"/>
    </row>
    <row r="4164" spans="1:14" ht="15" x14ac:dyDescent="0.25">
      <c r="A4164" s="42" t="s">
        <v>25</v>
      </c>
      <c r="B4164" s="36">
        <v>0</v>
      </c>
      <c r="C4164" s="37">
        <v>0</v>
      </c>
      <c r="D4164" s="37">
        <v>0</v>
      </c>
      <c r="E4164" s="38">
        <v>0</v>
      </c>
      <c r="F4164" s="37">
        <v>0</v>
      </c>
      <c r="G4164" s="39">
        <v>0</v>
      </c>
      <c r="H4164" s="40">
        <v>0</v>
      </c>
      <c r="J4164" s="17">
        <v>15</v>
      </c>
      <c r="K4164" s="17" t="str">
        <f t="shared" si="124"/>
        <v>228-WA Traffic Safety Commission</v>
      </c>
      <c r="L4164" s="18" t="str">
        <f t="shared" si="123"/>
        <v>228</v>
      </c>
      <c r="M4164" s="19"/>
      <c r="N4164" s="19"/>
    </row>
    <row r="4165" spans="1:14" ht="15" x14ac:dyDescent="0.25">
      <c r="A4165" s="42" t="s">
        <v>26</v>
      </c>
      <c r="B4165" s="36">
        <v>18.22599419608936</v>
      </c>
      <c r="C4165" s="37">
        <v>1</v>
      </c>
      <c r="D4165" s="37">
        <v>1</v>
      </c>
      <c r="E4165" s="38">
        <v>0</v>
      </c>
      <c r="F4165" s="37">
        <v>0</v>
      </c>
      <c r="G4165" s="39">
        <v>2</v>
      </c>
      <c r="H4165" s="40">
        <v>20.22599419608936</v>
      </c>
      <c r="J4165" s="17">
        <v>16</v>
      </c>
      <c r="K4165" s="17" t="str">
        <f t="shared" si="124"/>
        <v>228-WA Traffic Safety Commission</v>
      </c>
      <c r="L4165" s="18" t="str">
        <f t="shared" si="123"/>
        <v>228</v>
      </c>
      <c r="M4165" s="19"/>
      <c r="N4165" s="19"/>
    </row>
    <row r="4166" spans="1:14" ht="15" x14ac:dyDescent="0.25">
      <c r="A4166" s="42" t="s">
        <v>27</v>
      </c>
      <c r="B4166" s="36">
        <v>2.0363682494967299</v>
      </c>
      <c r="C4166" s="37">
        <v>0</v>
      </c>
      <c r="D4166" s="37">
        <v>0</v>
      </c>
      <c r="E4166" s="38">
        <v>0</v>
      </c>
      <c r="F4166" s="37">
        <v>0</v>
      </c>
      <c r="G4166" s="39">
        <v>0</v>
      </c>
      <c r="H4166" s="40">
        <v>2.0363682494967299</v>
      </c>
      <c r="J4166" s="17">
        <v>17</v>
      </c>
      <c r="K4166" s="17" t="str">
        <f t="shared" si="124"/>
        <v>228-WA Traffic Safety Commission</v>
      </c>
      <c r="L4166" s="18" t="str">
        <f t="shared" si="123"/>
        <v>228</v>
      </c>
      <c r="M4166" s="19"/>
      <c r="N4166" s="19"/>
    </row>
    <row r="4167" spans="1:14" x14ac:dyDescent="0.2">
      <c r="A4167" s="43"/>
      <c r="B4167" s="36"/>
      <c r="C4167" s="37"/>
      <c r="D4167" s="37"/>
      <c r="E4167" s="38"/>
      <c r="F4167" s="37"/>
      <c r="G4167" s="39"/>
      <c r="H4167" s="40"/>
      <c r="J4167" s="17">
        <v>18</v>
      </c>
      <c r="K4167" s="17" t="str">
        <f t="shared" si="124"/>
        <v>228-WA Traffic Safety Commission</v>
      </c>
      <c r="L4167" s="18" t="str">
        <f t="shared" si="123"/>
        <v>228</v>
      </c>
      <c r="M4167" s="19"/>
      <c r="N4167" s="19"/>
    </row>
    <row r="4168" spans="1:14" x14ac:dyDescent="0.2">
      <c r="A4168" s="44"/>
      <c r="B4168" s="45">
        <v>49.09649783795679</v>
      </c>
      <c r="C4168" s="46">
        <v>3</v>
      </c>
      <c r="D4168" s="46">
        <v>2</v>
      </c>
      <c r="E4168" s="47">
        <v>0</v>
      </c>
      <c r="F4168" s="46">
        <v>0</v>
      </c>
      <c r="G4168" s="48">
        <v>5</v>
      </c>
      <c r="H4168" s="49">
        <v>54.09649783795679</v>
      </c>
      <c r="J4168" s="17">
        <v>19</v>
      </c>
      <c r="K4168" s="17" t="str">
        <f t="shared" si="124"/>
        <v>228-WA Traffic Safety Commission</v>
      </c>
      <c r="L4168" s="18" t="str">
        <f t="shared" si="123"/>
        <v>228</v>
      </c>
      <c r="M4168" s="19"/>
      <c r="N4168" s="19"/>
    </row>
    <row r="4169" spans="1:14" x14ac:dyDescent="0.2">
      <c r="A4169" s="50"/>
      <c r="B4169" s="39"/>
      <c r="C4169" s="51"/>
      <c r="D4169" s="51"/>
      <c r="E4169" s="52"/>
      <c r="F4169" s="51"/>
      <c r="G4169" s="39"/>
      <c r="H4169" s="53"/>
      <c r="J4169" s="17">
        <v>20</v>
      </c>
      <c r="K4169" s="17" t="str">
        <f t="shared" si="124"/>
        <v>228-WA Traffic Safety Commission</v>
      </c>
      <c r="L4169" s="18" t="str">
        <f t="shared" si="123"/>
        <v>228</v>
      </c>
      <c r="M4169" s="19"/>
      <c r="N4169" s="19"/>
    </row>
    <row r="4170" spans="1:14" ht="15" customHeight="1" x14ac:dyDescent="0.25">
      <c r="A4170" s="42" t="s">
        <v>28</v>
      </c>
      <c r="B4170" s="36">
        <v>10.632593862233531</v>
      </c>
      <c r="C4170" s="37">
        <v>0</v>
      </c>
      <c r="D4170" s="37">
        <v>0</v>
      </c>
      <c r="E4170" s="38">
        <v>-12</v>
      </c>
      <c r="F4170" s="37">
        <v>12</v>
      </c>
      <c r="G4170" s="39">
        <v>0</v>
      </c>
      <c r="H4170" s="40">
        <v>10.632593862233531</v>
      </c>
      <c r="J4170" s="17">
        <v>21</v>
      </c>
      <c r="K4170" s="17" t="str">
        <f t="shared" si="124"/>
        <v>228-WA Traffic Safety Commission</v>
      </c>
      <c r="L4170" s="18" t="str">
        <f t="shared" si="123"/>
        <v>228</v>
      </c>
      <c r="M4170" s="19"/>
      <c r="N4170" s="19"/>
    </row>
    <row r="4171" spans="1:14" ht="15" x14ac:dyDescent="0.25">
      <c r="A4171" s="42" t="s">
        <v>29</v>
      </c>
      <c r="B4171" s="36">
        <v>28.436417296038243</v>
      </c>
      <c r="C4171" s="37">
        <v>0</v>
      </c>
      <c r="D4171" s="37">
        <v>0</v>
      </c>
      <c r="E4171" s="38">
        <v>7</v>
      </c>
      <c r="F4171" s="37">
        <v>22</v>
      </c>
      <c r="G4171" s="39">
        <v>29</v>
      </c>
      <c r="H4171" s="40">
        <v>57.436417296038243</v>
      </c>
      <c r="J4171" s="17">
        <v>22</v>
      </c>
      <c r="K4171" s="17" t="str">
        <f t="shared" si="124"/>
        <v>228-WA Traffic Safety Commission</v>
      </c>
      <c r="L4171" s="18" t="str">
        <f t="shared" si="123"/>
        <v>228</v>
      </c>
      <c r="M4171" s="19"/>
      <c r="N4171" s="19"/>
    </row>
    <row r="4172" spans="1:14" ht="15" x14ac:dyDescent="0.25">
      <c r="A4172" s="42" t="s">
        <v>30</v>
      </c>
      <c r="B4172" s="36">
        <v>24.612491845636288</v>
      </c>
      <c r="C4172" s="37">
        <v>0</v>
      </c>
      <c r="D4172" s="37">
        <v>0</v>
      </c>
      <c r="E4172" s="38">
        <v>0</v>
      </c>
      <c r="F4172" s="37">
        <v>0</v>
      </c>
      <c r="G4172" s="39">
        <v>0</v>
      </c>
      <c r="H4172" s="40">
        <v>24.612491845636288</v>
      </c>
      <c r="J4172" s="17">
        <v>23</v>
      </c>
      <c r="K4172" s="17" t="str">
        <f t="shared" si="124"/>
        <v>228-WA Traffic Safety Commission</v>
      </c>
      <c r="L4172" s="18" t="str">
        <f t="shared" si="123"/>
        <v>228</v>
      </c>
      <c r="M4172" s="19"/>
      <c r="N4172" s="19"/>
    </row>
    <row r="4173" spans="1:14" ht="15" x14ac:dyDescent="0.25">
      <c r="A4173" s="54"/>
      <c r="B4173" s="36"/>
      <c r="C4173" s="37"/>
      <c r="D4173" s="37"/>
      <c r="E4173" s="38"/>
      <c r="F4173" s="37"/>
      <c r="G4173" s="39"/>
      <c r="H4173" s="40"/>
      <c r="J4173" s="17">
        <v>24</v>
      </c>
      <c r="K4173" s="17" t="str">
        <f t="shared" si="124"/>
        <v>228-WA Traffic Safety Commission</v>
      </c>
      <c r="L4173" s="18" t="str">
        <f t="shared" si="123"/>
        <v>228</v>
      </c>
      <c r="M4173" s="19"/>
      <c r="N4173" s="19"/>
    </row>
    <row r="4174" spans="1:14" x14ac:dyDescent="0.2">
      <c r="A4174" s="44" t="s">
        <v>31</v>
      </c>
      <c r="B4174" s="45">
        <v>63.681503003908063</v>
      </c>
      <c r="C4174" s="46">
        <v>0</v>
      </c>
      <c r="D4174" s="46">
        <v>0</v>
      </c>
      <c r="E4174" s="46">
        <v>-5</v>
      </c>
      <c r="F4174" s="46">
        <v>34</v>
      </c>
      <c r="G4174" s="46">
        <v>29</v>
      </c>
      <c r="H4174" s="49">
        <v>92.681503003908063</v>
      </c>
      <c r="J4174" s="17">
        <v>25</v>
      </c>
      <c r="K4174" s="17" t="str">
        <f t="shared" si="124"/>
        <v>228-WA Traffic Safety Commission</v>
      </c>
      <c r="L4174" s="18" t="str">
        <f t="shared" si="123"/>
        <v>228</v>
      </c>
      <c r="M4174" s="19"/>
      <c r="N4174" s="19"/>
    </row>
    <row r="4175" spans="1:14" ht="15" x14ac:dyDescent="0.25">
      <c r="A4175" s="54"/>
      <c r="B4175" s="36"/>
      <c r="C4175" s="37"/>
      <c r="D4175" s="37"/>
      <c r="E4175" s="38"/>
      <c r="F4175" s="37"/>
      <c r="G4175" s="39"/>
      <c r="H4175" s="40"/>
      <c r="J4175" s="17">
        <v>26</v>
      </c>
      <c r="K4175" s="17" t="str">
        <f t="shared" si="124"/>
        <v>228-WA Traffic Safety Commission</v>
      </c>
      <c r="L4175" s="18" t="str">
        <f t="shared" si="123"/>
        <v>228</v>
      </c>
      <c r="M4175" s="19"/>
      <c r="N4175" s="19"/>
    </row>
    <row r="4176" spans="1:14" ht="15" x14ac:dyDescent="0.25">
      <c r="A4176" s="54" t="s">
        <v>32</v>
      </c>
      <c r="B4176" s="36">
        <v>0.81459783886266679</v>
      </c>
      <c r="C4176" s="37">
        <v>0</v>
      </c>
      <c r="D4176" s="37">
        <v>0</v>
      </c>
      <c r="E4176" s="38">
        <v>0</v>
      </c>
      <c r="F4176" s="37">
        <v>0</v>
      </c>
      <c r="G4176" s="39">
        <v>0</v>
      </c>
      <c r="H4176" s="40">
        <v>0.81459783886266679</v>
      </c>
      <c r="J4176" s="17">
        <v>27</v>
      </c>
      <c r="K4176" s="17" t="str">
        <f t="shared" si="124"/>
        <v>228-WA Traffic Safety Commission</v>
      </c>
      <c r="L4176" s="18" t="str">
        <f t="shared" si="123"/>
        <v>228</v>
      </c>
      <c r="M4176" s="19" t="s">
        <v>33</v>
      </c>
      <c r="N4176" s="19"/>
    </row>
    <row r="4177" spans="1:14" ht="15" x14ac:dyDescent="0.25">
      <c r="A4177" s="54" t="s">
        <v>34</v>
      </c>
      <c r="B4177" s="36">
        <v>3.6719010930755758</v>
      </c>
      <c r="C4177" s="37">
        <v>0</v>
      </c>
      <c r="D4177" s="37">
        <v>0</v>
      </c>
      <c r="E4177" s="38">
        <v>0</v>
      </c>
      <c r="F4177" s="37">
        <v>0</v>
      </c>
      <c r="G4177" s="39">
        <v>0</v>
      </c>
      <c r="H4177" s="40">
        <v>3.6719010930755758</v>
      </c>
      <c r="J4177" s="17">
        <v>28</v>
      </c>
      <c r="K4177" s="17" t="str">
        <f t="shared" si="124"/>
        <v>228-WA Traffic Safety Commission</v>
      </c>
      <c r="L4177" s="18" t="str">
        <f t="shared" si="123"/>
        <v>228</v>
      </c>
      <c r="M4177" s="19" t="s">
        <v>35</v>
      </c>
      <c r="N4177" s="19"/>
    </row>
    <row r="4178" spans="1:14" ht="15" x14ac:dyDescent="0.25">
      <c r="A4178" s="54" t="s">
        <v>36</v>
      </c>
      <c r="B4178" s="36">
        <v>1.2925039545999133</v>
      </c>
      <c r="C4178" s="37">
        <v>0</v>
      </c>
      <c r="D4178" s="37">
        <v>0</v>
      </c>
      <c r="E4178" s="38">
        <v>0</v>
      </c>
      <c r="F4178" s="37">
        <v>0</v>
      </c>
      <c r="G4178" s="39">
        <v>0</v>
      </c>
      <c r="H4178" s="40">
        <v>1.2925039545999133</v>
      </c>
      <c r="J4178" s="17">
        <v>29</v>
      </c>
      <c r="K4178" s="17" t="str">
        <f t="shared" si="124"/>
        <v>228-WA Traffic Safety Commission</v>
      </c>
      <c r="L4178" s="18" t="str">
        <f t="shared" si="123"/>
        <v>228</v>
      </c>
      <c r="M4178" s="19" t="s">
        <v>37</v>
      </c>
      <c r="N4178" s="19"/>
    </row>
    <row r="4179" spans="1:14" ht="15" x14ac:dyDescent="0.25">
      <c r="A4179" s="54" t="s">
        <v>38</v>
      </c>
      <c r="B4179" s="36">
        <v>0.12627783586752372</v>
      </c>
      <c r="C4179" s="37">
        <v>0</v>
      </c>
      <c r="D4179" s="37">
        <v>0</v>
      </c>
      <c r="E4179" s="38">
        <v>0</v>
      </c>
      <c r="F4179" s="37">
        <v>0</v>
      </c>
      <c r="G4179" s="39">
        <v>0</v>
      </c>
      <c r="H4179" s="40">
        <v>0.12627783586752372</v>
      </c>
      <c r="J4179" s="17">
        <v>30</v>
      </c>
      <c r="K4179" s="17" t="str">
        <f t="shared" si="124"/>
        <v>228-WA Traffic Safety Commission</v>
      </c>
      <c r="L4179" s="18" t="str">
        <f t="shared" si="123"/>
        <v>228</v>
      </c>
      <c r="M4179" s="19" t="s">
        <v>39</v>
      </c>
      <c r="N4179" s="19"/>
    </row>
    <row r="4180" spans="1:14" ht="15" x14ac:dyDescent="0.25">
      <c r="A4180" s="54" t="s">
        <v>40</v>
      </c>
      <c r="B4180" s="36">
        <v>29.082726924549977</v>
      </c>
      <c r="C4180" s="37">
        <v>0</v>
      </c>
      <c r="D4180" s="37">
        <v>2</v>
      </c>
      <c r="E4180" s="38">
        <v>0</v>
      </c>
      <c r="F4180" s="37">
        <v>0</v>
      </c>
      <c r="G4180" s="39">
        <v>2</v>
      </c>
      <c r="H4180" s="40">
        <v>31.082726924549977</v>
      </c>
      <c r="J4180" s="17">
        <v>31</v>
      </c>
      <c r="K4180" s="17" t="str">
        <f t="shared" si="124"/>
        <v>228-WA Traffic Safety Commission</v>
      </c>
      <c r="L4180" s="18" t="str">
        <f t="shared" si="123"/>
        <v>228</v>
      </c>
      <c r="M4180" s="19" t="s">
        <v>41</v>
      </c>
      <c r="N4180" s="19"/>
    </row>
    <row r="4181" spans="1:14" ht="15" x14ac:dyDescent="0.25">
      <c r="A4181" s="54" t="s">
        <v>42</v>
      </c>
      <c r="B4181" s="36">
        <v>4.822209999559413</v>
      </c>
      <c r="C4181" s="37">
        <v>0</v>
      </c>
      <c r="D4181" s="37">
        <v>0</v>
      </c>
      <c r="E4181" s="38">
        <v>-2</v>
      </c>
      <c r="F4181" s="37">
        <v>-2</v>
      </c>
      <c r="G4181" s="39">
        <v>-4</v>
      </c>
      <c r="H4181" s="40">
        <v>0.82220999955941299</v>
      </c>
      <c r="J4181" s="17">
        <v>32</v>
      </c>
      <c r="K4181" s="17" t="str">
        <f t="shared" si="124"/>
        <v>228-WA Traffic Safety Commission</v>
      </c>
      <c r="L4181" s="18" t="str">
        <f t="shared" si="123"/>
        <v>228</v>
      </c>
      <c r="M4181" s="19" t="s">
        <v>43</v>
      </c>
      <c r="N4181" s="19"/>
    </row>
    <row r="4182" spans="1:14" ht="15" x14ac:dyDescent="0.25">
      <c r="A4182" s="54" t="s">
        <v>44</v>
      </c>
      <c r="B4182" s="36">
        <v>4.3232328333743144</v>
      </c>
      <c r="C4182" s="37">
        <v>0</v>
      </c>
      <c r="D4182" s="37">
        <v>0</v>
      </c>
      <c r="E4182" s="38">
        <v>0</v>
      </c>
      <c r="F4182" s="37">
        <v>0</v>
      </c>
      <c r="G4182" s="39">
        <v>0</v>
      </c>
      <c r="H4182" s="40">
        <v>4.3232328333743144</v>
      </c>
      <c r="J4182" s="17">
        <v>33</v>
      </c>
      <c r="K4182" s="17" t="str">
        <f t="shared" si="124"/>
        <v>228-WA Traffic Safety Commission</v>
      </c>
      <c r="L4182" s="18" t="str">
        <f t="shared" si="123"/>
        <v>228</v>
      </c>
      <c r="M4182" s="19" t="s">
        <v>45</v>
      </c>
      <c r="N4182" s="19"/>
    </row>
    <row r="4183" spans="1:14" ht="15" x14ac:dyDescent="0.25">
      <c r="A4183" s="54" t="s">
        <v>46</v>
      </c>
      <c r="B4183" s="36">
        <v>0</v>
      </c>
      <c r="C4183" s="37">
        <v>0</v>
      </c>
      <c r="D4183" s="37">
        <v>0</v>
      </c>
      <c r="E4183" s="38">
        <v>0</v>
      </c>
      <c r="F4183" s="37">
        <v>0</v>
      </c>
      <c r="G4183" s="39">
        <v>0</v>
      </c>
      <c r="H4183" s="40">
        <v>0</v>
      </c>
      <c r="J4183" s="17">
        <v>34</v>
      </c>
      <c r="K4183" s="17" t="str">
        <f t="shared" si="124"/>
        <v>228-WA Traffic Safety Commission</v>
      </c>
      <c r="L4183" s="18" t="str">
        <f t="shared" si="123"/>
        <v>228</v>
      </c>
      <c r="M4183" s="19" t="s">
        <v>47</v>
      </c>
      <c r="N4183" s="19"/>
    </row>
    <row r="4184" spans="1:14" ht="15" x14ac:dyDescent="0.25">
      <c r="A4184" s="54" t="s">
        <v>48</v>
      </c>
      <c r="B4184" s="36">
        <v>0</v>
      </c>
      <c r="C4184" s="37">
        <v>0</v>
      </c>
      <c r="D4184" s="37">
        <v>0</v>
      </c>
      <c r="E4184" s="38">
        <v>0</v>
      </c>
      <c r="F4184" s="37">
        <v>0</v>
      </c>
      <c r="G4184" s="39">
        <v>0</v>
      </c>
      <c r="H4184" s="40">
        <v>0</v>
      </c>
      <c r="J4184" s="17">
        <v>35</v>
      </c>
      <c r="K4184" s="17" t="str">
        <f t="shared" si="124"/>
        <v>228-WA Traffic Safety Commission</v>
      </c>
      <c r="L4184" s="18" t="str">
        <f t="shared" si="123"/>
        <v>228</v>
      </c>
      <c r="M4184" s="56" t="s">
        <v>49</v>
      </c>
      <c r="N4184" s="19"/>
    </row>
    <row r="4185" spans="1:14" ht="15" x14ac:dyDescent="0.25">
      <c r="A4185" s="54" t="s">
        <v>50</v>
      </c>
      <c r="B4185" s="36">
        <v>0</v>
      </c>
      <c r="C4185" s="37">
        <v>0</v>
      </c>
      <c r="D4185" s="37">
        <v>0</v>
      </c>
      <c r="E4185" s="38">
        <v>0</v>
      </c>
      <c r="F4185" s="37">
        <v>0</v>
      </c>
      <c r="G4185" s="39">
        <v>0</v>
      </c>
      <c r="H4185" s="40">
        <v>0</v>
      </c>
      <c r="J4185" s="17">
        <v>36</v>
      </c>
      <c r="K4185" s="17" t="str">
        <f t="shared" si="124"/>
        <v>228-WA Traffic Safety Commission</v>
      </c>
      <c r="L4185" s="18" t="str">
        <f t="shared" si="123"/>
        <v>228</v>
      </c>
      <c r="M4185" s="19" t="s">
        <v>51</v>
      </c>
      <c r="N4185" s="19"/>
    </row>
    <row r="4186" spans="1:14" ht="15" customHeight="1" x14ac:dyDescent="0.25">
      <c r="A4186" s="54" t="s">
        <v>52</v>
      </c>
      <c r="B4186" s="36">
        <v>0</v>
      </c>
      <c r="C4186" s="37">
        <v>0</v>
      </c>
      <c r="D4186" s="37">
        <v>0</v>
      </c>
      <c r="E4186" s="38">
        <v>0</v>
      </c>
      <c r="F4186" s="37">
        <v>0</v>
      </c>
      <c r="G4186" s="39">
        <v>0</v>
      </c>
      <c r="H4186" s="40">
        <v>0</v>
      </c>
      <c r="J4186" s="17">
        <v>37</v>
      </c>
      <c r="K4186" s="17" t="str">
        <f t="shared" si="124"/>
        <v>228-WA Traffic Safety Commission</v>
      </c>
      <c r="L4186" s="18" t="str">
        <f t="shared" si="123"/>
        <v>228</v>
      </c>
      <c r="M4186" s="56" t="s">
        <v>53</v>
      </c>
      <c r="N4186" s="19"/>
    </row>
    <row r="4187" spans="1:14" ht="15" x14ac:dyDescent="0.25">
      <c r="A4187" s="54" t="s">
        <v>54</v>
      </c>
      <c r="B4187" s="36">
        <v>3.6478144177508871</v>
      </c>
      <c r="C4187" s="37">
        <v>0</v>
      </c>
      <c r="D4187" s="37">
        <v>0</v>
      </c>
      <c r="E4187" s="38">
        <v>0</v>
      </c>
      <c r="F4187" s="37">
        <v>0</v>
      </c>
      <c r="G4187" s="39">
        <v>0</v>
      </c>
      <c r="H4187" s="40">
        <v>3.6478144177508871</v>
      </c>
      <c r="J4187" s="17">
        <v>38</v>
      </c>
      <c r="K4187" s="17" t="str">
        <f t="shared" si="124"/>
        <v>228-WA Traffic Safety Commission</v>
      </c>
      <c r="L4187" s="18" t="str">
        <f t="shared" si="123"/>
        <v>228</v>
      </c>
      <c r="M4187" s="19" t="s">
        <v>55</v>
      </c>
      <c r="N4187" s="19"/>
    </row>
    <row r="4188" spans="1:14" ht="15" x14ac:dyDescent="0.25">
      <c r="A4188" s="54" t="s">
        <v>56</v>
      </c>
      <c r="B4188" s="36">
        <v>0</v>
      </c>
      <c r="C4188" s="37">
        <v>0</v>
      </c>
      <c r="D4188" s="37">
        <v>0</v>
      </c>
      <c r="E4188" s="38">
        <v>0</v>
      </c>
      <c r="F4188" s="37">
        <v>0</v>
      </c>
      <c r="G4188" s="39">
        <v>0</v>
      </c>
      <c r="H4188" s="40">
        <v>0</v>
      </c>
      <c r="J4188" s="17">
        <v>39</v>
      </c>
      <c r="K4188" s="17" t="str">
        <f t="shared" si="124"/>
        <v>228-WA Traffic Safety Commission</v>
      </c>
      <c r="L4188" s="18" t="str">
        <f t="shared" si="123"/>
        <v>228</v>
      </c>
      <c r="M4188" s="19" t="s">
        <v>57</v>
      </c>
      <c r="N4188" s="19"/>
    </row>
    <row r="4189" spans="1:14" ht="15" x14ac:dyDescent="0.25">
      <c r="A4189" s="54" t="s">
        <v>58</v>
      </c>
      <c r="B4189" s="36">
        <v>71.342267062788437</v>
      </c>
      <c r="C4189" s="37">
        <v>0</v>
      </c>
      <c r="D4189" s="37">
        <v>0</v>
      </c>
      <c r="E4189" s="38">
        <v>2</v>
      </c>
      <c r="F4189" s="37">
        <v>4</v>
      </c>
      <c r="G4189" s="39">
        <v>6</v>
      </c>
      <c r="H4189" s="40">
        <v>77.342267062788437</v>
      </c>
      <c r="J4189" s="17">
        <v>40</v>
      </c>
      <c r="K4189" s="17" t="str">
        <f t="shared" si="124"/>
        <v>228-WA Traffic Safety Commission</v>
      </c>
      <c r="L4189" s="18" t="str">
        <f t="shared" si="123"/>
        <v>228</v>
      </c>
      <c r="M4189" s="19" t="s">
        <v>59</v>
      </c>
      <c r="N4189" s="19"/>
    </row>
    <row r="4190" spans="1:14" ht="15" x14ac:dyDescent="0.25">
      <c r="A4190" s="54" t="s">
        <v>60</v>
      </c>
      <c r="B4190" s="36">
        <v>0</v>
      </c>
      <c r="C4190" s="37">
        <v>0</v>
      </c>
      <c r="D4190" s="37">
        <v>0</v>
      </c>
      <c r="E4190" s="38">
        <v>0</v>
      </c>
      <c r="F4190" s="37">
        <v>0</v>
      </c>
      <c r="G4190" s="39">
        <v>0</v>
      </c>
      <c r="H4190" s="40">
        <v>0</v>
      </c>
      <c r="J4190" s="17">
        <v>41</v>
      </c>
      <c r="K4190" s="17" t="str">
        <f t="shared" si="124"/>
        <v>228-WA Traffic Safety Commission</v>
      </c>
      <c r="L4190" s="18" t="str">
        <f t="shared" si="123"/>
        <v>228</v>
      </c>
      <c r="M4190" s="56" t="s">
        <v>61</v>
      </c>
      <c r="N4190" s="19"/>
    </row>
    <row r="4191" spans="1:14" ht="15" x14ac:dyDescent="0.25">
      <c r="A4191" s="54" t="s">
        <v>62</v>
      </c>
      <c r="B4191" s="36">
        <v>0</v>
      </c>
      <c r="C4191" s="37">
        <v>0</v>
      </c>
      <c r="D4191" s="37">
        <v>0</v>
      </c>
      <c r="E4191" s="38">
        <v>2</v>
      </c>
      <c r="F4191" s="37">
        <v>2</v>
      </c>
      <c r="G4191" s="39">
        <v>4</v>
      </c>
      <c r="H4191" s="40">
        <v>4</v>
      </c>
      <c r="J4191" s="17">
        <v>42</v>
      </c>
      <c r="K4191" s="17" t="str">
        <f t="shared" si="124"/>
        <v>228-WA Traffic Safety Commission</v>
      </c>
      <c r="L4191" s="18" t="str">
        <f t="shared" si="123"/>
        <v>228</v>
      </c>
      <c r="M4191" s="56" t="s">
        <v>63</v>
      </c>
      <c r="N4191" s="19"/>
    </row>
    <row r="4192" spans="1:14" ht="15" customHeight="1" x14ac:dyDescent="0.2">
      <c r="A4192" s="43"/>
      <c r="B4192" s="36"/>
      <c r="C4192" s="37"/>
      <c r="D4192" s="37"/>
      <c r="E4192" s="38"/>
      <c r="F4192" s="37"/>
      <c r="G4192" s="39"/>
      <c r="H4192" s="40"/>
      <c r="J4192" s="17">
        <v>43</v>
      </c>
      <c r="K4192" s="17" t="str">
        <f t="shared" si="124"/>
        <v>228-WA Traffic Safety Commission</v>
      </c>
      <c r="L4192" s="18" t="str">
        <f t="shared" si="123"/>
        <v>228</v>
      </c>
      <c r="M4192" s="19"/>
      <c r="N4192" s="19"/>
    </row>
    <row r="4193" spans="1:14" x14ac:dyDescent="0.2">
      <c r="A4193" s="44" t="s">
        <v>64</v>
      </c>
      <c r="B4193" s="45">
        <v>119.12353196042871</v>
      </c>
      <c r="C4193" s="46">
        <v>0</v>
      </c>
      <c r="D4193" s="46">
        <v>2</v>
      </c>
      <c r="E4193" s="47">
        <v>2</v>
      </c>
      <c r="F4193" s="46">
        <v>4</v>
      </c>
      <c r="G4193" s="48">
        <v>8</v>
      </c>
      <c r="H4193" s="49">
        <v>127.12353196042871</v>
      </c>
      <c r="J4193" s="17">
        <v>44</v>
      </c>
      <c r="K4193" s="17" t="str">
        <f t="shared" si="124"/>
        <v>228-WA Traffic Safety Commission</v>
      </c>
      <c r="L4193" s="18" t="str">
        <f t="shared" si="123"/>
        <v>228</v>
      </c>
      <c r="M4193" s="19"/>
      <c r="N4193" s="19"/>
    </row>
    <row r="4194" spans="1:14" x14ac:dyDescent="0.2">
      <c r="A4194" s="57"/>
      <c r="B4194" s="39"/>
      <c r="C4194" s="51"/>
      <c r="D4194" s="51"/>
      <c r="E4194" s="52"/>
      <c r="F4194" s="51"/>
      <c r="G4194" s="39"/>
      <c r="H4194" s="53"/>
      <c r="J4194" s="17">
        <v>45</v>
      </c>
      <c r="K4194" s="17" t="str">
        <f t="shared" si="124"/>
        <v>228-WA Traffic Safety Commission</v>
      </c>
      <c r="L4194" s="18" t="str">
        <f t="shared" si="123"/>
        <v>228</v>
      </c>
      <c r="M4194" s="19"/>
      <c r="N4194" s="19"/>
    </row>
    <row r="4195" spans="1:14" ht="15" x14ac:dyDescent="0.25">
      <c r="A4195" s="54" t="s">
        <v>65</v>
      </c>
      <c r="B4195" s="36">
        <v>0.18423591934175737</v>
      </c>
      <c r="C4195" s="37">
        <v>0</v>
      </c>
      <c r="D4195" s="37">
        <v>0</v>
      </c>
      <c r="E4195" s="38">
        <v>0</v>
      </c>
      <c r="F4195" s="37">
        <v>0</v>
      </c>
      <c r="G4195" s="39">
        <v>0</v>
      </c>
      <c r="H4195" s="40">
        <v>0.18423591934175737</v>
      </c>
      <c r="J4195" s="17">
        <v>46</v>
      </c>
      <c r="K4195" s="17" t="str">
        <f t="shared" si="124"/>
        <v>228-WA Traffic Safety Commission</v>
      </c>
      <c r="L4195" s="18" t="str">
        <f t="shared" si="123"/>
        <v>228</v>
      </c>
      <c r="M4195" s="19"/>
      <c r="N4195" s="19"/>
    </row>
    <row r="4196" spans="1:14" ht="15" x14ac:dyDescent="0.25">
      <c r="A4196" s="54" t="s">
        <v>66</v>
      </c>
      <c r="B4196" s="36">
        <v>0</v>
      </c>
      <c r="C4196" s="37">
        <v>0</v>
      </c>
      <c r="D4196" s="37">
        <v>0</v>
      </c>
      <c r="E4196" s="38">
        <v>0</v>
      </c>
      <c r="F4196" s="37">
        <v>0</v>
      </c>
      <c r="G4196" s="39">
        <v>0</v>
      </c>
      <c r="H4196" s="40">
        <v>0</v>
      </c>
      <c r="J4196" s="17">
        <v>47</v>
      </c>
      <c r="K4196" s="17" t="str">
        <f t="shared" si="124"/>
        <v>228-WA Traffic Safety Commission</v>
      </c>
      <c r="L4196" s="18" t="str">
        <f t="shared" si="123"/>
        <v>228</v>
      </c>
      <c r="M4196" s="19"/>
      <c r="N4196" s="19"/>
    </row>
    <row r="4197" spans="1:14" ht="15" customHeight="1" x14ac:dyDescent="0.25">
      <c r="A4197" s="54" t="s">
        <v>67</v>
      </c>
      <c r="B4197" s="36">
        <v>0</v>
      </c>
      <c r="C4197" s="37">
        <v>0</v>
      </c>
      <c r="D4197" s="37">
        <v>0</v>
      </c>
      <c r="E4197" s="38">
        <v>0</v>
      </c>
      <c r="F4197" s="37">
        <v>0</v>
      </c>
      <c r="G4197" s="39">
        <v>0</v>
      </c>
      <c r="H4197" s="40">
        <v>0</v>
      </c>
      <c r="J4197" s="17">
        <v>48</v>
      </c>
      <c r="K4197" s="17" t="str">
        <f t="shared" si="124"/>
        <v>228-WA Traffic Safety Commission</v>
      </c>
      <c r="L4197" s="18" t="str">
        <f t="shared" si="123"/>
        <v>228</v>
      </c>
      <c r="M4197" s="19"/>
      <c r="N4197" s="19"/>
    </row>
    <row r="4198" spans="1:14" ht="15" x14ac:dyDescent="0.25">
      <c r="A4198" s="54" t="s">
        <v>68</v>
      </c>
      <c r="B4198" s="36">
        <v>0.44784667073915702</v>
      </c>
      <c r="C4198" s="37">
        <v>0</v>
      </c>
      <c r="D4198" s="37">
        <v>0</v>
      </c>
      <c r="E4198" s="38">
        <v>0</v>
      </c>
      <c r="F4198" s="37">
        <v>0</v>
      </c>
      <c r="G4198" s="39">
        <v>0</v>
      </c>
      <c r="H4198" s="40">
        <v>0.44784667073915702</v>
      </c>
      <c r="J4198" s="17">
        <v>49</v>
      </c>
      <c r="K4198" s="17" t="str">
        <f t="shared" si="124"/>
        <v>228-WA Traffic Safety Commission</v>
      </c>
      <c r="L4198" s="18" t="str">
        <f t="shared" si="123"/>
        <v>228</v>
      </c>
      <c r="M4198" s="19"/>
      <c r="N4198" s="19"/>
    </row>
    <row r="4199" spans="1:14" ht="15" customHeight="1" x14ac:dyDescent="0.25">
      <c r="A4199" s="54" t="s">
        <v>69</v>
      </c>
      <c r="B4199" s="36">
        <v>0</v>
      </c>
      <c r="C4199" s="37">
        <v>0</v>
      </c>
      <c r="D4199" s="37">
        <v>0</v>
      </c>
      <c r="E4199" s="38">
        <v>0</v>
      </c>
      <c r="F4199" s="37">
        <v>0</v>
      </c>
      <c r="G4199" s="39">
        <v>0</v>
      </c>
      <c r="H4199" s="40">
        <v>0</v>
      </c>
      <c r="J4199" s="17">
        <v>50</v>
      </c>
      <c r="K4199" s="17" t="str">
        <f t="shared" si="124"/>
        <v>228-WA Traffic Safety Commission</v>
      </c>
      <c r="L4199" s="18" t="str">
        <f t="shared" si="123"/>
        <v>228</v>
      </c>
      <c r="M4199" s="19"/>
      <c r="N4199" s="19"/>
    </row>
    <row r="4200" spans="1:14" ht="15" x14ac:dyDescent="0.25">
      <c r="A4200" s="54" t="s">
        <v>70</v>
      </c>
      <c r="B4200" s="36">
        <v>2.0351870564843351</v>
      </c>
      <c r="C4200" s="37">
        <v>0</v>
      </c>
      <c r="D4200" s="37">
        <v>0</v>
      </c>
      <c r="E4200" s="38">
        <v>0</v>
      </c>
      <c r="F4200" s="37">
        <v>0</v>
      </c>
      <c r="G4200" s="39">
        <v>0</v>
      </c>
      <c r="H4200" s="40">
        <v>2.0351870564843351</v>
      </c>
      <c r="J4200" s="17">
        <v>51</v>
      </c>
      <c r="K4200" s="17" t="str">
        <f t="shared" si="124"/>
        <v>228-WA Traffic Safety Commission</v>
      </c>
      <c r="L4200" s="18" t="str">
        <f t="shared" si="123"/>
        <v>228</v>
      </c>
      <c r="M4200" s="19"/>
      <c r="N4200" s="19"/>
    </row>
    <row r="4201" spans="1:14" ht="15" x14ac:dyDescent="0.25">
      <c r="A4201" s="54" t="s">
        <v>71</v>
      </c>
      <c r="B4201" s="36">
        <v>1.4375E-15</v>
      </c>
      <c r="C4201" s="37">
        <v>0</v>
      </c>
      <c r="D4201" s="37">
        <v>0</v>
      </c>
      <c r="E4201" s="38">
        <v>0</v>
      </c>
      <c r="F4201" s="37">
        <v>0</v>
      </c>
      <c r="G4201" s="39">
        <v>0</v>
      </c>
      <c r="H4201" s="40">
        <v>1.4375E-15</v>
      </c>
      <c r="J4201" s="17">
        <v>52</v>
      </c>
      <c r="K4201" s="17" t="str">
        <f t="shared" si="124"/>
        <v>228-WA Traffic Safety Commission</v>
      </c>
      <c r="L4201" s="18" t="str">
        <f t="shared" si="123"/>
        <v>228</v>
      </c>
      <c r="M4201" s="19"/>
      <c r="N4201" s="19"/>
    </row>
    <row r="4202" spans="1:14" ht="15" x14ac:dyDescent="0.25">
      <c r="A4202" s="54" t="s">
        <v>72</v>
      </c>
      <c r="B4202" s="36">
        <v>0.5022907758094074</v>
      </c>
      <c r="C4202" s="37">
        <v>0</v>
      </c>
      <c r="D4202" s="37">
        <v>0</v>
      </c>
      <c r="E4202" s="38">
        <v>0</v>
      </c>
      <c r="F4202" s="37">
        <v>0</v>
      </c>
      <c r="G4202" s="39">
        <v>0</v>
      </c>
      <c r="H4202" s="40">
        <v>0.5022907758094074</v>
      </c>
      <c r="J4202" s="17">
        <v>53</v>
      </c>
      <c r="K4202" s="17" t="str">
        <f t="shared" si="124"/>
        <v>228-WA Traffic Safety Commission</v>
      </c>
      <c r="L4202" s="18" t="str">
        <f t="shared" ref="L4202:L4274" si="125">LEFT(K4202,3)</f>
        <v>228</v>
      </c>
      <c r="M4202" s="19"/>
      <c r="N4202" s="19"/>
    </row>
    <row r="4203" spans="1:14" ht="15" x14ac:dyDescent="0.25">
      <c r="A4203" s="54" t="s">
        <v>73</v>
      </c>
      <c r="B4203" s="36">
        <v>2.9066667483351121</v>
      </c>
      <c r="C4203" s="37">
        <v>0</v>
      </c>
      <c r="D4203" s="37">
        <v>0</v>
      </c>
      <c r="E4203" s="38">
        <v>0</v>
      </c>
      <c r="F4203" s="37">
        <v>0</v>
      </c>
      <c r="G4203" s="39">
        <v>0</v>
      </c>
      <c r="H4203" s="40">
        <v>2.9066667483351121</v>
      </c>
      <c r="J4203" s="17">
        <v>54</v>
      </c>
      <c r="K4203" s="17" t="str">
        <f t="shared" si="124"/>
        <v>228-WA Traffic Safety Commission</v>
      </c>
      <c r="L4203" s="18" t="str">
        <f t="shared" si="125"/>
        <v>228</v>
      </c>
      <c r="M4203" s="19"/>
      <c r="N4203" s="19"/>
    </row>
    <row r="4204" spans="1:14" ht="15" x14ac:dyDescent="0.25">
      <c r="A4204" s="54" t="s">
        <v>74</v>
      </c>
      <c r="B4204" s="36">
        <v>9.0025962125839953</v>
      </c>
      <c r="C4204" s="37">
        <v>0</v>
      </c>
      <c r="D4204" s="37">
        <v>0</v>
      </c>
      <c r="E4204" s="38">
        <v>0</v>
      </c>
      <c r="F4204" s="37">
        <v>0</v>
      </c>
      <c r="G4204" s="39">
        <v>0</v>
      </c>
      <c r="H4204" s="40">
        <v>9.0025962125839953</v>
      </c>
      <c r="J4204" s="17">
        <v>55</v>
      </c>
      <c r="K4204" s="17" t="str">
        <f t="shared" si="124"/>
        <v>228-WA Traffic Safety Commission</v>
      </c>
      <c r="L4204" s="18" t="str">
        <f t="shared" si="125"/>
        <v>228</v>
      </c>
      <c r="M4204" s="19"/>
      <c r="N4204" s="19"/>
    </row>
    <row r="4205" spans="1:14" ht="15" x14ac:dyDescent="0.25">
      <c r="A4205" s="54" t="s">
        <v>75</v>
      </c>
      <c r="B4205" s="36">
        <v>5.0000344167979032</v>
      </c>
      <c r="C4205" s="37">
        <v>0</v>
      </c>
      <c r="D4205" s="37">
        <v>0</v>
      </c>
      <c r="E4205" s="38">
        <v>0</v>
      </c>
      <c r="F4205" s="37">
        <v>2</v>
      </c>
      <c r="G4205" s="39">
        <v>2</v>
      </c>
      <c r="H4205" s="40">
        <v>7.0000344167979032</v>
      </c>
      <c r="J4205" s="17">
        <v>56</v>
      </c>
      <c r="K4205" s="17" t="str">
        <f t="shared" si="124"/>
        <v>228-WA Traffic Safety Commission</v>
      </c>
      <c r="L4205" s="18" t="str">
        <f t="shared" si="125"/>
        <v>228</v>
      </c>
      <c r="M4205" s="19"/>
      <c r="N4205" s="19"/>
    </row>
    <row r="4206" spans="1:14" ht="15" x14ac:dyDescent="0.25">
      <c r="A4206" s="54" t="s">
        <v>76</v>
      </c>
      <c r="B4206" s="36">
        <v>2.0846266949844794</v>
      </c>
      <c r="C4206" s="37">
        <v>0</v>
      </c>
      <c r="D4206" s="37">
        <v>0</v>
      </c>
      <c r="E4206" s="38">
        <v>0</v>
      </c>
      <c r="F4206" s="37">
        <v>0</v>
      </c>
      <c r="G4206" s="39">
        <v>0</v>
      </c>
      <c r="H4206" s="40">
        <v>2.0846266949844794</v>
      </c>
      <c r="J4206" s="17">
        <v>57</v>
      </c>
      <c r="K4206" s="17" t="str">
        <f t="shared" si="124"/>
        <v>228-WA Traffic Safety Commission</v>
      </c>
      <c r="L4206" s="18" t="str">
        <f t="shared" si="125"/>
        <v>228</v>
      </c>
      <c r="M4206" s="19"/>
      <c r="N4206" s="19"/>
    </row>
    <row r="4207" spans="1:14" ht="15" x14ac:dyDescent="0.25">
      <c r="A4207" s="54" t="s">
        <v>77</v>
      </c>
      <c r="B4207" s="36">
        <v>5.8089420595961565</v>
      </c>
      <c r="C4207" s="37">
        <v>0</v>
      </c>
      <c r="D4207" s="37">
        <v>0</v>
      </c>
      <c r="E4207" s="38">
        <v>0</v>
      </c>
      <c r="F4207" s="37">
        <v>0</v>
      </c>
      <c r="G4207" s="39">
        <v>0</v>
      </c>
      <c r="H4207" s="40">
        <v>5.8089420595961565</v>
      </c>
      <c r="J4207" s="17">
        <v>58</v>
      </c>
      <c r="K4207" s="17" t="str">
        <f t="shared" si="124"/>
        <v>228-WA Traffic Safety Commission</v>
      </c>
      <c r="L4207" s="18" t="str">
        <f t="shared" si="125"/>
        <v>228</v>
      </c>
      <c r="M4207" s="19"/>
      <c r="N4207" s="19"/>
    </row>
    <row r="4208" spans="1:14" ht="15" x14ac:dyDescent="0.25">
      <c r="A4208" s="54" t="s">
        <v>78</v>
      </c>
      <c r="B4208" s="36">
        <v>12.824295403440901</v>
      </c>
      <c r="C4208" s="37">
        <v>0</v>
      </c>
      <c r="D4208" s="37">
        <v>0</v>
      </c>
      <c r="E4208" s="38">
        <v>0</v>
      </c>
      <c r="F4208" s="37">
        <v>0</v>
      </c>
      <c r="G4208" s="39">
        <v>0</v>
      </c>
      <c r="H4208" s="40">
        <v>12.824295403440901</v>
      </c>
      <c r="J4208" s="17">
        <v>59</v>
      </c>
      <c r="K4208" s="17" t="str">
        <f t="shared" si="124"/>
        <v>228-WA Traffic Safety Commission</v>
      </c>
      <c r="L4208" s="18" t="str">
        <f t="shared" si="125"/>
        <v>228</v>
      </c>
      <c r="M4208" s="19"/>
      <c r="N4208" s="19"/>
    </row>
    <row r="4209" spans="1:14" ht="15" x14ac:dyDescent="0.25">
      <c r="A4209" s="54" t="s">
        <v>79</v>
      </c>
      <c r="B4209" s="36">
        <v>126.50124631769768</v>
      </c>
      <c r="C4209" s="37">
        <v>2</v>
      </c>
      <c r="D4209" s="37">
        <v>2</v>
      </c>
      <c r="E4209" s="38">
        <v>0</v>
      </c>
      <c r="F4209" s="37">
        <v>2</v>
      </c>
      <c r="G4209" s="39">
        <v>6</v>
      </c>
      <c r="H4209" s="40">
        <v>132.50124631769768</v>
      </c>
      <c r="J4209" s="17">
        <v>60</v>
      </c>
      <c r="K4209" s="17" t="str">
        <f t="shared" si="124"/>
        <v>228-WA Traffic Safety Commission</v>
      </c>
      <c r="L4209" s="18" t="str">
        <f t="shared" si="125"/>
        <v>228</v>
      </c>
      <c r="M4209" s="19"/>
      <c r="N4209" s="19"/>
    </row>
    <row r="4210" spans="1:14" ht="15" customHeight="1" x14ac:dyDescent="0.25">
      <c r="A4210" s="54"/>
      <c r="B4210" s="36"/>
      <c r="C4210" s="37"/>
      <c r="D4210" s="37"/>
      <c r="E4210" s="38"/>
      <c r="F4210" s="37"/>
      <c r="G4210" s="39"/>
      <c r="H4210" s="40"/>
      <c r="J4210" s="17">
        <v>61</v>
      </c>
      <c r="K4210" s="17" t="str">
        <f t="shared" si="124"/>
        <v>228-WA Traffic Safety Commission</v>
      </c>
      <c r="L4210" s="18" t="str">
        <f t="shared" si="125"/>
        <v>228</v>
      </c>
      <c r="M4210" s="19"/>
      <c r="N4210" s="19"/>
    </row>
    <row r="4211" spans="1:14" x14ac:dyDescent="0.2">
      <c r="A4211" s="44" t="s">
        <v>80</v>
      </c>
      <c r="B4211" s="45">
        <v>167.29796827581089</v>
      </c>
      <c r="C4211" s="46">
        <v>2</v>
      </c>
      <c r="D4211" s="46">
        <v>2</v>
      </c>
      <c r="E4211" s="47">
        <v>0</v>
      </c>
      <c r="F4211" s="46">
        <v>4</v>
      </c>
      <c r="G4211" s="48">
        <v>8</v>
      </c>
      <c r="H4211" s="49">
        <v>175.29796827581089</v>
      </c>
      <c r="J4211" s="17">
        <v>62</v>
      </c>
      <c r="K4211" s="17" t="str">
        <f t="shared" si="124"/>
        <v>228-WA Traffic Safety Commission</v>
      </c>
      <c r="L4211" s="18" t="str">
        <f t="shared" si="125"/>
        <v>228</v>
      </c>
      <c r="M4211" s="19"/>
      <c r="N4211" s="19"/>
    </row>
    <row r="4212" spans="1:14" ht="15" x14ac:dyDescent="0.25">
      <c r="A4212" s="54"/>
      <c r="B4212" s="36"/>
      <c r="C4212" s="37"/>
      <c r="D4212" s="37"/>
      <c r="E4212" s="38"/>
      <c r="F4212" s="37"/>
      <c r="G4212" s="39"/>
      <c r="H4212" s="40"/>
      <c r="J4212" s="17">
        <v>63</v>
      </c>
      <c r="K4212" s="17" t="str">
        <f t="shared" si="124"/>
        <v>228-WA Traffic Safety Commission</v>
      </c>
      <c r="L4212" s="18" t="str">
        <f t="shared" si="125"/>
        <v>228</v>
      </c>
      <c r="M4212" s="19"/>
      <c r="N4212" s="19"/>
    </row>
    <row r="4213" spans="1:14" ht="15" x14ac:dyDescent="0.25">
      <c r="A4213" s="54" t="s">
        <v>81</v>
      </c>
      <c r="B4213" s="36">
        <v>6.2000309830289719</v>
      </c>
      <c r="C4213" s="37">
        <v>0</v>
      </c>
      <c r="D4213" s="37">
        <v>0</v>
      </c>
      <c r="E4213" s="38">
        <v>0</v>
      </c>
      <c r="F4213" s="37">
        <v>0</v>
      </c>
      <c r="G4213" s="39">
        <v>0</v>
      </c>
      <c r="H4213" s="40">
        <v>6.2000309830289719</v>
      </c>
      <c r="J4213" s="17">
        <v>64</v>
      </c>
      <c r="K4213" s="17" t="str">
        <f t="shared" si="124"/>
        <v>228-WA Traffic Safety Commission</v>
      </c>
      <c r="L4213" s="18" t="str">
        <f t="shared" si="125"/>
        <v>228</v>
      </c>
      <c r="M4213" s="19"/>
      <c r="N4213" s="19"/>
    </row>
    <row r="4214" spans="1:14" x14ac:dyDescent="0.2">
      <c r="A4214" s="44" t="s">
        <v>82</v>
      </c>
      <c r="B4214" s="45">
        <v>6.2000309830289719</v>
      </c>
      <c r="C4214" s="46">
        <v>0</v>
      </c>
      <c r="D4214" s="46">
        <v>0</v>
      </c>
      <c r="E4214" s="47">
        <v>0</v>
      </c>
      <c r="F4214" s="46">
        <v>0</v>
      </c>
      <c r="G4214" s="48">
        <v>0</v>
      </c>
      <c r="H4214" s="49">
        <v>6.2000309830289719</v>
      </c>
      <c r="J4214" s="17">
        <v>65</v>
      </c>
      <c r="K4214" s="17" t="str">
        <f t="shared" si="124"/>
        <v>228-WA Traffic Safety Commission</v>
      </c>
      <c r="L4214" s="18" t="str">
        <f t="shared" si="125"/>
        <v>228</v>
      </c>
      <c r="M4214" s="19"/>
      <c r="N4214" s="19"/>
    </row>
    <row r="4215" spans="1:14" ht="15" x14ac:dyDescent="0.25">
      <c r="A4215" s="54"/>
      <c r="B4215" s="54"/>
      <c r="C4215" s="54"/>
      <c r="D4215" s="54"/>
      <c r="E4215" s="54"/>
      <c r="F4215" s="54"/>
      <c r="G4215" s="54"/>
      <c r="H4215" s="54"/>
      <c r="J4215" s="17">
        <v>66</v>
      </c>
      <c r="K4215" s="17" t="str">
        <f t="shared" si="124"/>
        <v>228-WA Traffic Safety Commission</v>
      </c>
      <c r="L4215" s="18" t="str">
        <f t="shared" si="125"/>
        <v>228</v>
      </c>
      <c r="M4215" s="19"/>
      <c r="N4215" s="19"/>
    </row>
    <row r="4216" spans="1:14" x14ac:dyDescent="0.2">
      <c r="A4216" s="58"/>
      <c r="B4216" s="39"/>
      <c r="C4216" s="51"/>
      <c r="D4216" s="51"/>
      <c r="E4216" s="52"/>
      <c r="F4216" s="51"/>
      <c r="G4216" s="39"/>
      <c r="H4216" s="53"/>
      <c r="J4216" s="17">
        <v>67</v>
      </c>
      <c r="K4216" s="17" t="str">
        <f t="shared" si="124"/>
        <v>228-WA Traffic Safety Commission</v>
      </c>
      <c r="L4216" s="18" t="str">
        <f t="shared" si="125"/>
        <v>228</v>
      </c>
      <c r="M4216" s="19"/>
      <c r="N4216" s="19"/>
    </row>
    <row r="4217" spans="1:14" x14ac:dyDescent="0.2">
      <c r="A4217" s="59" t="s">
        <v>83</v>
      </c>
      <c r="B4217" s="60">
        <v>405.39953206113341</v>
      </c>
      <c r="C4217" s="61">
        <v>5</v>
      </c>
      <c r="D4217" s="61">
        <v>6</v>
      </c>
      <c r="E4217" s="62">
        <v>-3</v>
      </c>
      <c r="F4217" s="61">
        <v>42</v>
      </c>
      <c r="G4217" s="60">
        <v>50</v>
      </c>
      <c r="H4217" s="63">
        <v>455.39953206113341</v>
      </c>
      <c r="J4217" s="17">
        <v>68</v>
      </c>
      <c r="K4217" s="17" t="str">
        <f t="shared" si="124"/>
        <v>228-WA Traffic Safety Commission</v>
      </c>
      <c r="L4217" s="18" t="str">
        <f t="shared" si="125"/>
        <v>228</v>
      </c>
      <c r="M4217" s="19"/>
      <c r="N4217" s="19"/>
    </row>
    <row r="4218" spans="1:14" x14ac:dyDescent="0.2">
      <c r="A4218" s="64"/>
      <c r="B4218" s="65"/>
      <c r="C4218" s="65"/>
      <c r="D4218" s="65"/>
      <c r="E4218" s="65"/>
      <c r="F4218" s="65"/>
      <c r="G4218" s="65"/>
      <c r="H4218" s="65"/>
      <c r="J4218" s="17">
        <v>1</v>
      </c>
      <c r="K4218" s="17" t="str">
        <f>IF(J4218=7,A3660,IF(J4218&gt;7,K4208,""))</f>
        <v/>
      </c>
      <c r="L4218" s="18" t="str">
        <f t="shared" si="125"/>
        <v/>
      </c>
      <c r="M4218" s="19"/>
      <c r="N4218" s="19"/>
    </row>
    <row r="4219" spans="1:14" x14ac:dyDescent="0.2">
      <c r="A4219" s="64"/>
      <c r="B4219" s="65"/>
      <c r="C4219" s="65"/>
      <c r="D4219" s="65"/>
      <c r="E4219" s="65"/>
      <c r="F4219" s="65"/>
      <c r="G4219" s="65"/>
      <c r="H4219" s="65"/>
      <c r="J4219" s="17">
        <v>2</v>
      </c>
      <c r="K4219" s="17" t="str">
        <f>IF(J4219=7,A3661,IF(J4219&gt;7,K4218,""))</f>
        <v/>
      </c>
      <c r="L4219" s="18" t="str">
        <f t="shared" si="125"/>
        <v/>
      </c>
      <c r="M4219" s="19"/>
      <c r="N4219" s="19"/>
    </row>
    <row r="4220" spans="1:14" ht="15" x14ac:dyDescent="0.25">
      <c r="A4220"/>
      <c r="B4220"/>
      <c r="C4220"/>
      <c r="D4220"/>
      <c r="E4220"/>
      <c r="F4220"/>
      <c r="G4220"/>
      <c r="H4220"/>
      <c r="J4220" s="17">
        <v>3</v>
      </c>
      <c r="K4220" s="17" t="str">
        <f>IF(J4220=7,A3662,IF(J4220&gt;7,K4219,""))</f>
        <v/>
      </c>
      <c r="L4220" s="18" t="str">
        <f t="shared" si="125"/>
        <v/>
      </c>
      <c r="M4220" s="19"/>
      <c r="N4220" s="19"/>
    </row>
    <row r="4221" spans="1:14" ht="15" x14ac:dyDescent="0.25">
      <c r="A4221"/>
      <c r="B4221"/>
      <c r="C4221"/>
      <c r="D4221"/>
      <c r="E4221"/>
      <c r="F4221"/>
      <c r="G4221"/>
      <c r="H4221"/>
      <c r="J4221" s="17">
        <v>4</v>
      </c>
      <c r="K4221" s="17" t="str">
        <f>IF(J4221=7,A3663,IF(J4221&gt;7,K4220,""))</f>
        <v/>
      </c>
      <c r="L4221" s="18" t="str">
        <f t="shared" si="125"/>
        <v/>
      </c>
      <c r="M4221" s="19"/>
      <c r="N4221" s="19"/>
    </row>
    <row r="4222" spans="1:14" ht="15" customHeight="1" x14ac:dyDescent="0.25">
      <c r="A4222" s="21" t="s">
        <v>7</v>
      </c>
      <c r="B4222" s="22"/>
      <c r="C4222" s="22"/>
      <c r="D4222" s="22"/>
      <c r="E4222" s="22"/>
      <c r="F4222" s="22"/>
      <c r="G4222" s="22"/>
      <c r="H4222" s="22"/>
      <c r="J4222" s="17">
        <v>5</v>
      </c>
      <c r="K4222" s="17" t="str">
        <f>IF(J4222=7,A3664,IF(J4222&gt;7,K4221,""))</f>
        <v/>
      </c>
      <c r="L4222" s="18" t="str">
        <f t="shared" si="125"/>
        <v/>
      </c>
      <c r="M4222" s="19"/>
      <c r="N4222" s="19"/>
    </row>
    <row r="4223" spans="1:14" ht="15" x14ac:dyDescent="0.25">
      <c r="A4223" s="23" t="s">
        <v>8</v>
      </c>
      <c r="B4223" s="24"/>
      <c r="C4223" s="24"/>
      <c r="D4223" s="24"/>
      <c r="E4223" s="24"/>
      <c r="F4223" s="24"/>
      <c r="G4223" s="24"/>
      <c r="H4223" s="24"/>
      <c r="J4223" s="17">
        <v>6</v>
      </c>
      <c r="K4223" s="17" t="str">
        <f>IF(J4223=7,A3665,IF(J4223&gt;7,K4222,""))</f>
        <v/>
      </c>
      <c r="L4223" s="18" t="str">
        <f t="shared" si="125"/>
        <v/>
      </c>
      <c r="M4223" s="19"/>
      <c r="N4223" s="19"/>
    </row>
    <row r="4224" spans="1:14" ht="15" x14ac:dyDescent="0.25">
      <c r="A4224" s="25" t="s">
        <v>145</v>
      </c>
      <c r="B4224" s="22"/>
      <c r="C4224" s="22"/>
      <c r="D4224" s="22"/>
      <c r="E4224" s="22"/>
      <c r="F4224" s="22"/>
      <c r="G4224" s="22"/>
      <c r="H4224" s="22"/>
      <c r="J4224" s="17">
        <v>7</v>
      </c>
      <c r="K4224" s="17" t="str">
        <f>IF(J4224=7,A4224,IF(J4224&gt;7,K4223,""))</f>
        <v>229-Office of Independent Investigations</v>
      </c>
      <c r="L4224" s="18" t="str">
        <f t="shared" si="125"/>
        <v>229</v>
      </c>
      <c r="M4224" s="19"/>
      <c r="N4224" s="19"/>
    </row>
    <row r="4225" spans="1:14" ht="15" x14ac:dyDescent="0.25">
      <c r="A4225" s="25"/>
      <c r="B4225" s="22"/>
      <c r="C4225" s="22"/>
      <c r="D4225" s="22"/>
      <c r="E4225" s="22"/>
      <c r="F4225" s="22"/>
      <c r="G4225" s="22"/>
      <c r="H4225" s="22"/>
      <c r="J4225" s="17">
        <v>8</v>
      </c>
      <c r="K4225" s="17" t="str">
        <f t="shared" ref="K4225:K4285" si="126">IF(J4225=7,A3667,IF(J4225&gt;7,K4224,""))</f>
        <v>229-Office of Independent Investigations</v>
      </c>
      <c r="L4225" s="18" t="str">
        <f t="shared" si="125"/>
        <v>229</v>
      </c>
      <c r="M4225" s="19"/>
      <c r="N4225" s="19"/>
    </row>
    <row r="4226" spans="1:14" ht="15" x14ac:dyDescent="0.25">
      <c r="A4226" s="26"/>
      <c r="B4226" s="27"/>
      <c r="C4226" s="94" t="s">
        <v>10</v>
      </c>
      <c r="D4226" s="95"/>
      <c r="E4226" s="94" t="s">
        <v>11</v>
      </c>
      <c r="F4226" s="95"/>
      <c r="G4226" s="28"/>
      <c r="H4226" s="28"/>
      <c r="J4226" s="17">
        <v>9</v>
      </c>
      <c r="K4226" s="17" t="str">
        <f t="shared" si="126"/>
        <v>229-Office of Independent Investigations</v>
      </c>
      <c r="L4226" s="18" t="str">
        <f t="shared" si="125"/>
        <v>229</v>
      </c>
      <c r="M4226" s="19"/>
      <c r="N4226" s="19"/>
    </row>
    <row r="4227" spans="1:14" ht="24" x14ac:dyDescent="0.2">
      <c r="A4227" s="29" t="s">
        <v>12</v>
      </c>
      <c r="B4227" s="30" t="s">
        <v>13</v>
      </c>
      <c r="C4227" s="31" t="s">
        <v>14</v>
      </c>
      <c r="D4227" s="32" t="s">
        <v>15</v>
      </c>
      <c r="E4227" s="31" t="s">
        <v>14</v>
      </c>
      <c r="F4227" s="32" t="s">
        <v>15</v>
      </c>
      <c r="G4227" s="33" t="s">
        <v>16</v>
      </c>
      <c r="H4227" s="33" t="s">
        <v>17</v>
      </c>
      <c r="J4227" s="17">
        <v>10</v>
      </c>
      <c r="K4227" s="17" t="str">
        <f t="shared" si="126"/>
        <v>229-Office of Independent Investigations</v>
      </c>
      <c r="L4227" s="18" t="str">
        <f t="shared" si="125"/>
        <v>229</v>
      </c>
      <c r="M4227" s="19"/>
      <c r="N4227" s="19"/>
    </row>
    <row r="4228" spans="1:14" ht="15" x14ac:dyDescent="0.25">
      <c r="A4228" s="35" t="s">
        <v>20</v>
      </c>
      <c r="B4228" s="36">
        <v>9.9542007046247463</v>
      </c>
      <c r="C4228" s="37">
        <v>0</v>
      </c>
      <c r="D4228" s="37">
        <v>0</v>
      </c>
      <c r="E4228" s="38">
        <v>0</v>
      </c>
      <c r="F4228" s="37">
        <v>0</v>
      </c>
      <c r="G4228" s="39">
        <v>0</v>
      </c>
      <c r="H4228" s="40">
        <v>9.9542007046247463</v>
      </c>
      <c r="J4228" s="17">
        <v>11</v>
      </c>
      <c r="K4228" s="17" t="str">
        <f t="shared" si="126"/>
        <v>229-Office of Independent Investigations</v>
      </c>
      <c r="L4228" s="18" t="str">
        <f t="shared" si="125"/>
        <v>229</v>
      </c>
      <c r="M4228" s="19" t="s">
        <v>21</v>
      </c>
      <c r="N4228" s="19"/>
    </row>
    <row r="4229" spans="1:14" ht="15" x14ac:dyDescent="0.25">
      <c r="A4229" s="42" t="s">
        <v>22</v>
      </c>
      <c r="B4229" s="36">
        <v>9.9198278594280088E-3</v>
      </c>
      <c r="C4229" s="37">
        <v>0</v>
      </c>
      <c r="D4229" s="37">
        <v>0</v>
      </c>
      <c r="E4229" s="38">
        <v>0</v>
      </c>
      <c r="F4229" s="37">
        <v>0</v>
      </c>
      <c r="G4229" s="39">
        <v>0</v>
      </c>
      <c r="H4229" s="40">
        <v>9.9198278594280088E-3</v>
      </c>
      <c r="J4229" s="17">
        <v>12</v>
      </c>
      <c r="K4229" s="17" t="str">
        <f t="shared" si="126"/>
        <v>229-Office of Independent Investigations</v>
      </c>
      <c r="L4229" s="18" t="str">
        <f t="shared" si="125"/>
        <v>229</v>
      </c>
      <c r="M4229" s="19"/>
      <c r="N4229" s="19"/>
    </row>
    <row r="4230" spans="1:14" ht="15" x14ac:dyDescent="0.25">
      <c r="A4230" s="42" t="s">
        <v>23</v>
      </c>
      <c r="B4230" s="36">
        <v>0</v>
      </c>
      <c r="C4230" s="37">
        <v>0</v>
      </c>
      <c r="D4230" s="37">
        <v>0</v>
      </c>
      <c r="E4230" s="38">
        <v>0</v>
      </c>
      <c r="F4230" s="37">
        <v>0</v>
      </c>
      <c r="G4230" s="39">
        <v>0</v>
      </c>
      <c r="H4230" s="40">
        <v>0</v>
      </c>
      <c r="J4230" s="17">
        <v>13</v>
      </c>
      <c r="K4230" s="17" t="str">
        <f t="shared" si="126"/>
        <v>229-Office of Independent Investigations</v>
      </c>
      <c r="L4230" s="18" t="str">
        <f t="shared" si="125"/>
        <v>229</v>
      </c>
      <c r="M4230" s="19"/>
      <c r="N4230" s="19"/>
    </row>
    <row r="4231" spans="1:14" ht="15" x14ac:dyDescent="0.25">
      <c r="A4231" s="42" t="s">
        <v>24</v>
      </c>
      <c r="B4231" s="36">
        <v>37.178921699999997</v>
      </c>
      <c r="C4231" s="37">
        <v>0</v>
      </c>
      <c r="D4231" s="37">
        <v>0</v>
      </c>
      <c r="E4231" s="38">
        <v>0</v>
      </c>
      <c r="F4231" s="37">
        <v>0</v>
      </c>
      <c r="G4231" s="39">
        <v>0</v>
      </c>
      <c r="H4231" s="40">
        <v>37.178921699999997</v>
      </c>
      <c r="J4231" s="17">
        <v>14</v>
      </c>
      <c r="K4231" s="17" t="str">
        <f t="shared" si="126"/>
        <v>229-Office of Independent Investigations</v>
      </c>
      <c r="L4231" s="18" t="str">
        <f t="shared" si="125"/>
        <v>229</v>
      </c>
      <c r="M4231" s="19"/>
      <c r="N4231" s="19"/>
    </row>
    <row r="4232" spans="1:14" ht="15" x14ac:dyDescent="0.25">
      <c r="A4232" s="42" t="s">
        <v>25</v>
      </c>
      <c r="B4232" s="36">
        <v>0</v>
      </c>
      <c r="C4232" s="37">
        <v>0</v>
      </c>
      <c r="D4232" s="37">
        <v>0</v>
      </c>
      <c r="E4232" s="38">
        <v>0</v>
      </c>
      <c r="F4232" s="37">
        <v>0</v>
      </c>
      <c r="G4232" s="39">
        <v>0</v>
      </c>
      <c r="H4232" s="40">
        <v>0</v>
      </c>
      <c r="J4232" s="17">
        <v>15</v>
      </c>
      <c r="K4232" s="17" t="str">
        <f t="shared" si="126"/>
        <v>229-Office of Independent Investigations</v>
      </c>
      <c r="L4232" s="18" t="str">
        <f t="shared" si="125"/>
        <v>229</v>
      </c>
      <c r="M4232" s="19"/>
      <c r="N4232" s="19"/>
    </row>
    <row r="4233" spans="1:14" ht="15" x14ac:dyDescent="0.25">
      <c r="A4233" s="42" t="s">
        <v>26</v>
      </c>
      <c r="B4233" s="36">
        <v>0</v>
      </c>
      <c r="C4233" s="37">
        <v>6</v>
      </c>
      <c r="D4233" s="37">
        <v>7</v>
      </c>
      <c r="E4233" s="38">
        <v>0</v>
      </c>
      <c r="F4233" s="37">
        <v>0</v>
      </c>
      <c r="G4233" s="39">
        <v>13</v>
      </c>
      <c r="H4233" s="40">
        <v>13</v>
      </c>
      <c r="J4233" s="17">
        <v>16</v>
      </c>
      <c r="K4233" s="17" t="str">
        <f t="shared" si="126"/>
        <v>229-Office of Independent Investigations</v>
      </c>
      <c r="L4233" s="18" t="str">
        <f t="shared" si="125"/>
        <v>229</v>
      </c>
      <c r="M4233" s="19"/>
      <c r="N4233" s="19"/>
    </row>
    <row r="4234" spans="1:14" ht="15" x14ac:dyDescent="0.25">
      <c r="A4234" s="42" t="s">
        <v>27</v>
      </c>
      <c r="B4234" s="36">
        <v>2.0363682494967299</v>
      </c>
      <c r="C4234" s="37">
        <v>0</v>
      </c>
      <c r="D4234" s="37">
        <v>0</v>
      </c>
      <c r="E4234" s="38">
        <v>0</v>
      </c>
      <c r="F4234" s="37">
        <v>0</v>
      </c>
      <c r="G4234" s="39">
        <v>0</v>
      </c>
      <c r="H4234" s="40">
        <v>2.0363682494967299</v>
      </c>
      <c r="J4234" s="17">
        <v>17</v>
      </c>
      <c r="K4234" s="17" t="str">
        <f t="shared" si="126"/>
        <v>229-Office of Independent Investigations</v>
      </c>
      <c r="L4234" s="18" t="str">
        <f t="shared" si="125"/>
        <v>229</v>
      </c>
      <c r="M4234" s="19"/>
      <c r="N4234" s="19"/>
    </row>
    <row r="4235" spans="1:14" x14ac:dyDescent="0.2">
      <c r="A4235" s="43"/>
      <c r="B4235" s="36"/>
      <c r="C4235" s="37"/>
      <c r="D4235" s="37"/>
      <c r="E4235" s="38"/>
      <c r="F4235" s="37"/>
      <c r="G4235" s="39"/>
      <c r="H4235" s="40"/>
      <c r="J4235" s="17">
        <v>18</v>
      </c>
      <c r="K4235" s="17" t="str">
        <f t="shared" si="126"/>
        <v>229-Office of Independent Investigations</v>
      </c>
      <c r="L4235" s="18" t="str">
        <f t="shared" si="125"/>
        <v>229</v>
      </c>
      <c r="M4235" s="19"/>
      <c r="N4235" s="19"/>
    </row>
    <row r="4236" spans="1:14" x14ac:dyDescent="0.2">
      <c r="A4236" s="44"/>
      <c r="B4236" s="45">
        <v>49.179410481980902</v>
      </c>
      <c r="C4236" s="46">
        <v>6</v>
      </c>
      <c r="D4236" s="46">
        <v>7</v>
      </c>
      <c r="E4236" s="47">
        <v>0</v>
      </c>
      <c r="F4236" s="46">
        <v>0</v>
      </c>
      <c r="G4236" s="48">
        <v>13</v>
      </c>
      <c r="H4236" s="49">
        <v>62.179410481980902</v>
      </c>
      <c r="J4236" s="17">
        <v>19</v>
      </c>
      <c r="K4236" s="17" t="str">
        <f t="shared" si="126"/>
        <v>229-Office of Independent Investigations</v>
      </c>
      <c r="L4236" s="18" t="str">
        <f t="shared" si="125"/>
        <v>229</v>
      </c>
      <c r="M4236" s="19"/>
      <c r="N4236" s="19"/>
    </row>
    <row r="4237" spans="1:14" x14ac:dyDescent="0.2">
      <c r="A4237" s="50"/>
      <c r="B4237" s="39"/>
      <c r="C4237" s="51"/>
      <c r="D4237" s="51"/>
      <c r="E4237" s="52"/>
      <c r="F4237" s="51"/>
      <c r="G4237" s="39"/>
      <c r="H4237" s="53"/>
      <c r="J4237" s="17">
        <v>20</v>
      </c>
      <c r="K4237" s="17" t="str">
        <f t="shared" si="126"/>
        <v>229-Office of Independent Investigations</v>
      </c>
      <c r="L4237" s="18" t="str">
        <f t="shared" si="125"/>
        <v>229</v>
      </c>
      <c r="M4237" s="19"/>
      <c r="N4237" s="19"/>
    </row>
    <row r="4238" spans="1:14" ht="15" x14ac:dyDescent="0.25">
      <c r="A4238" s="42" t="s">
        <v>28</v>
      </c>
      <c r="B4238" s="36">
        <v>4.6228668966232747E-2</v>
      </c>
      <c r="C4238" s="37">
        <v>0</v>
      </c>
      <c r="D4238" s="37">
        <v>0</v>
      </c>
      <c r="E4238" s="38">
        <v>0</v>
      </c>
      <c r="F4238" s="37">
        <v>0</v>
      </c>
      <c r="G4238" s="39">
        <v>0</v>
      </c>
      <c r="H4238" s="40">
        <v>4.6228668966232747E-2</v>
      </c>
      <c r="J4238" s="17">
        <v>21</v>
      </c>
      <c r="K4238" s="17" t="str">
        <f t="shared" si="126"/>
        <v>229-Office of Independent Investigations</v>
      </c>
      <c r="L4238" s="18" t="str">
        <f t="shared" si="125"/>
        <v>229</v>
      </c>
      <c r="M4238" s="19"/>
      <c r="N4238" s="19"/>
    </row>
    <row r="4239" spans="1:14" ht="15" x14ac:dyDescent="0.25">
      <c r="A4239" s="42" t="s">
        <v>29</v>
      </c>
      <c r="B4239" s="36">
        <v>5.5927209779267219E-2</v>
      </c>
      <c r="C4239" s="37">
        <v>0</v>
      </c>
      <c r="D4239" s="37">
        <v>0</v>
      </c>
      <c r="E4239" s="38">
        <v>0</v>
      </c>
      <c r="F4239" s="37">
        <v>0</v>
      </c>
      <c r="G4239" s="39">
        <v>0</v>
      </c>
      <c r="H4239" s="40">
        <v>5.5927209779267219E-2</v>
      </c>
      <c r="J4239" s="17">
        <v>22</v>
      </c>
      <c r="K4239" s="17" t="str">
        <f t="shared" si="126"/>
        <v>229-Office of Independent Investigations</v>
      </c>
      <c r="L4239" s="18" t="str">
        <f t="shared" si="125"/>
        <v>229</v>
      </c>
      <c r="M4239" s="19"/>
      <c r="N4239" s="19"/>
    </row>
    <row r="4240" spans="1:14" ht="15" x14ac:dyDescent="0.25">
      <c r="A4240" s="42" t="s">
        <v>30</v>
      </c>
      <c r="B4240" s="36">
        <v>0.10701083411146213</v>
      </c>
      <c r="C4240" s="37">
        <v>0</v>
      </c>
      <c r="D4240" s="37">
        <v>0</v>
      </c>
      <c r="E4240" s="38">
        <v>0</v>
      </c>
      <c r="F4240" s="37">
        <v>0</v>
      </c>
      <c r="G4240" s="39">
        <v>0</v>
      </c>
      <c r="H4240" s="40">
        <v>0.10701083411146213</v>
      </c>
      <c r="J4240" s="17">
        <v>23</v>
      </c>
      <c r="K4240" s="17" t="str">
        <f t="shared" si="126"/>
        <v>229-Office of Independent Investigations</v>
      </c>
      <c r="L4240" s="18" t="str">
        <f t="shared" si="125"/>
        <v>229</v>
      </c>
      <c r="M4240" s="19"/>
      <c r="N4240" s="19"/>
    </row>
    <row r="4241" spans="1:14" ht="15" x14ac:dyDescent="0.25">
      <c r="A4241" s="54"/>
      <c r="B4241" s="36"/>
      <c r="C4241" s="37"/>
      <c r="D4241" s="37"/>
      <c r="E4241" s="38"/>
      <c r="F4241" s="37"/>
      <c r="G4241" s="39"/>
      <c r="H4241" s="40"/>
      <c r="J4241" s="17">
        <v>24</v>
      </c>
      <c r="K4241" s="17" t="str">
        <f t="shared" si="126"/>
        <v>229-Office of Independent Investigations</v>
      </c>
      <c r="L4241" s="18" t="str">
        <f t="shared" si="125"/>
        <v>229</v>
      </c>
      <c r="M4241" s="19"/>
      <c r="N4241" s="19"/>
    </row>
    <row r="4242" spans="1:14" x14ac:dyDescent="0.2">
      <c r="A4242" s="44" t="s">
        <v>31</v>
      </c>
      <c r="B4242" s="45">
        <v>0.20916671285696209</v>
      </c>
      <c r="C4242" s="46">
        <v>0</v>
      </c>
      <c r="D4242" s="46">
        <v>0</v>
      </c>
      <c r="E4242" s="46">
        <v>0</v>
      </c>
      <c r="F4242" s="46">
        <v>0</v>
      </c>
      <c r="G4242" s="46">
        <v>0</v>
      </c>
      <c r="H4242" s="49">
        <v>0.20916671285696209</v>
      </c>
      <c r="J4242" s="17">
        <v>25</v>
      </c>
      <c r="K4242" s="17" t="str">
        <f t="shared" si="126"/>
        <v>229-Office of Independent Investigations</v>
      </c>
      <c r="L4242" s="18" t="str">
        <f t="shared" si="125"/>
        <v>229</v>
      </c>
      <c r="M4242" s="19"/>
      <c r="N4242" s="19"/>
    </row>
    <row r="4243" spans="1:14" ht="15" customHeight="1" x14ac:dyDescent="0.25">
      <c r="A4243" s="54"/>
      <c r="B4243" s="36"/>
      <c r="C4243" s="37"/>
      <c r="D4243" s="37"/>
      <c r="E4243" s="38"/>
      <c r="F4243" s="37"/>
      <c r="G4243" s="39"/>
      <c r="H4243" s="40"/>
      <c r="J4243" s="17">
        <v>26</v>
      </c>
      <c r="K4243" s="17" t="str">
        <f t="shared" si="126"/>
        <v>229-Office of Independent Investigations</v>
      </c>
      <c r="L4243" s="18" t="str">
        <f t="shared" si="125"/>
        <v>229</v>
      </c>
      <c r="M4243" s="19"/>
      <c r="N4243" s="19"/>
    </row>
    <row r="4244" spans="1:14" ht="15" customHeight="1" x14ac:dyDescent="0.25">
      <c r="A4244" s="54" t="s">
        <v>32</v>
      </c>
      <c r="B4244" s="36">
        <v>3.5417297341855079E-3</v>
      </c>
      <c r="C4244" s="37">
        <v>0</v>
      </c>
      <c r="D4244" s="37">
        <v>0</v>
      </c>
      <c r="E4244" s="38">
        <v>0</v>
      </c>
      <c r="F4244" s="37">
        <v>0</v>
      </c>
      <c r="G4244" s="39">
        <v>0</v>
      </c>
      <c r="H4244" s="40">
        <v>3.5417297341855079E-3</v>
      </c>
      <c r="J4244" s="17">
        <v>27</v>
      </c>
      <c r="K4244" s="17" t="str">
        <f t="shared" si="126"/>
        <v>229-Office of Independent Investigations</v>
      </c>
      <c r="L4244" s="18" t="str">
        <f t="shared" si="125"/>
        <v>229</v>
      </c>
      <c r="M4244" s="19" t="s">
        <v>33</v>
      </c>
      <c r="N4244" s="19"/>
    </row>
    <row r="4245" spans="1:14" ht="15" x14ac:dyDescent="0.25">
      <c r="A4245" s="54" t="s">
        <v>34</v>
      </c>
      <c r="B4245" s="36">
        <v>1.5964787361198159E-2</v>
      </c>
      <c r="C4245" s="37">
        <v>0</v>
      </c>
      <c r="D4245" s="37">
        <v>0</v>
      </c>
      <c r="E4245" s="38">
        <v>0</v>
      </c>
      <c r="F4245" s="37">
        <v>0</v>
      </c>
      <c r="G4245" s="39">
        <v>0</v>
      </c>
      <c r="H4245" s="40">
        <v>1.5964787361198159E-2</v>
      </c>
      <c r="J4245" s="17">
        <v>28</v>
      </c>
      <c r="K4245" s="17" t="str">
        <f t="shared" si="126"/>
        <v>229-Office of Independent Investigations</v>
      </c>
      <c r="L4245" s="18" t="str">
        <f t="shared" si="125"/>
        <v>229</v>
      </c>
      <c r="M4245" s="19" t="s">
        <v>35</v>
      </c>
      <c r="N4245" s="19"/>
    </row>
    <row r="4246" spans="1:14" ht="15" x14ac:dyDescent="0.25">
      <c r="A4246" s="54" t="s">
        <v>36</v>
      </c>
      <c r="B4246" s="36">
        <v>5.6195824113039715E-3</v>
      </c>
      <c r="C4246" s="37">
        <v>0</v>
      </c>
      <c r="D4246" s="37">
        <v>0</v>
      </c>
      <c r="E4246" s="38">
        <v>0</v>
      </c>
      <c r="F4246" s="37">
        <v>0</v>
      </c>
      <c r="G4246" s="39">
        <v>0</v>
      </c>
      <c r="H4246" s="40">
        <v>5.6195824113039715E-3</v>
      </c>
      <c r="J4246" s="17">
        <v>29</v>
      </c>
      <c r="K4246" s="17" t="str">
        <f t="shared" si="126"/>
        <v>229-Office of Independent Investigations</v>
      </c>
      <c r="L4246" s="18" t="str">
        <f t="shared" si="125"/>
        <v>229</v>
      </c>
      <c r="M4246" s="19" t="s">
        <v>37</v>
      </c>
      <c r="N4246" s="19"/>
    </row>
    <row r="4247" spans="1:14" ht="15" x14ac:dyDescent="0.25">
      <c r="A4247" s="54" t="s">
        <v>38</v>
      </c>
      <c r="B4247" s="36">
        <v>0</v>
      </c>
      <c r="C4247" s="37">
        <v>0</v>
      </c>
      <c r="D4247" s="37">
        <v>0</v>
      </c>
      <c r="E4247" s="38">
        <v>0</v>
      </c>
      <c r="F4247" s="37">
        <v>0</v>
      </c>
      <c r="G4247" s="39">
        <v>0</v>
      </c>
      <c r="H4247" s="40">
        <v>0</v>
      </c>
      <c r="J4247" s="17">
        <v>30</v>
      </c>
      <c r="K4247" s="17" t="str">
        <f t="shared" si="126"/>
        <v>229-Office of Independent Investigations</v>
      </c>
      <c r="L4247" s="18" t="str">
        <f t="shared" si="125"/>
        <v>229</v>
      </c>
      <c r="M4247" s="19" t="s">
        <v>39</v>
      </c>
      <c r="N4247" s="19"/>
    </row>
    <row r="4248" spans="1:14" ht="15" x14ac:dyDescent="0.25">
      <c r="A4248" s="54" t="s">
        <v>40</v>
      </c>
      <c r="B4248" s="36">
        <v>0</v>
      </c>
      <c r="C4248" s="37">
        <v>3</v>
      </c>
      <c r="D4248" s="37">
        <v>3</v>
      </c>
      <c r="E4248" s="38">
        <v>0</v>
      </c>
      <c r="F4248" s="37">
        <v>0</v>
      </c>
      <c r="G4248" s="39">
        <v>6</v>
      </c>
      <c r="H4248" s="40">
        <v>6</v>
      </c>
      <c r="J4248" s="17">
        <v>31</v>
      </c>
      <c r="K4248" s="17" t="str">
        <f t="shared" si="126"/>
        <v>229-Office of Independent Investigations</v>
      </c>
      <c r="L4248" s="18" t="str">
        <f t="shared" si="125"/>
        <v>229</v>
      </c>
      <c r="M4248" s="19" t="s">
        <v>41</v>
      </c>
      <c r="N4248" s="19"/>
    </row>
    <row r="4249" spans="1:14" ht="15" x14ac:dyDescent="0.25">
      <c r="A4249" s="54" t="s">
        <v>42</v>
      </c>
      <c r="B4249" s="36">
        <v>2.0966130432867023E-2</v>
      </c>
      <c r="C4249" s="37">
        <v>0</v>
      </c>
      <c r="D4249" s="37">
        <v>0</v>
      </c>
      <c r="E4249" s="38">
        <v>0</v>
      </c>
      <c r="F4249" s="37">
        <v>0</v>
      </c>
      <c r="G4249" s="39">
        <v>0</v>
      </c>
      <c r="H4249" s="40">
        <v>2.0966130432867023E-2</v>
      </c>
      <c r="J4249" s="17">
        <v>32</v>
      </c>
      <c r="K4249" s="17" t="str">
        <f t="shared" si="126"/>
        <v>229-Office of Independent Investigations</v>
      </c>
      <c r="L4249" s="18" t="str">
        <f t="shared" si="125"/>
        <v>229</v>
      </c>
      <c r="M4249" s="19" t="s">
        <v>43</v>
      </c>
      <c r="N4249" s="19"/>
    </row>
    <row r="4250" spans="1:14" ht="15" customHeight="1" x14ac:dyDescent="0.25">
      <c r="A4250" s="54" t="s">
        <v>44</v>
      </c>
      <c r="B4250" s="36">
        <v>1.8796664492931808E-2</v>
      </c>
      <c r="C4250" s="37">
        <v>0</v>
      </c>
      <c r="D4250" s="37">
        <v>0</v>
      </c>
      <c r="E4250" s="38">
        <v>0</v>
      </c>
      <c r="F4250" s="37">
        <v>0</v>
      </c>
      <c r="G4250" s="39">
        <v>0</v>
      </c>
      <c r="H4250" s="40">
        <v>1.8796664492931808E-2</v>
      </c>
      <c r="J4250" s="17">
        <v>33</v>
      </c>
      <c r="K4250" s="17" t="str">
        <f t="shared" si="126"/>
        <v>229-Office of Independent Investigations</v>
      </c>
      <c r="L4250" s="18" t="str">
        <f t="shared" si="125"/>
        <v>229</v>
      </c>
      <c r="M4250" s="19" t="s">
        <v>45</v>
      </c>
      <c r="N4250" s="19"/>
    </row>
    <row r="4251" spans="1:14" ht="15" x14ac:dyDescent="0.25">
      <c r="A4251" s="54" t="s">
        <v>46</v>
      </c>
      <c r="B4251" s="36">
        <v>0</v>
      </c>
      <c r="C4251" s="37">
        <v>0</v>
      </c>
      <c r="D4251" s="37">
        <v>0</v>
      </c>
      <c r="E4251" s="38">
        <v>0</v>
      </c>
      <c r="F4251" s="37">
        <v>0</v>
      </c>
      <c r="G4251" s="39">
        <v>0</v>
      </c>
      <c r="H4251" s="40">
        <v>0</v>
      </c>
      <c r="J4251" s="17">
        <v>34</v>
      </c>
      <c r="K4251" s="17" t="str">
        <f t="shared" si="126"/>
        <v>229-Office of Independent Investigations</v>
      </c>
      <c r="L4251" s="18" t="str">
        <f t="shared" si="125"/>
        <v>229</v>
      </c>
      <c r="M4251" s="19" t="s">
        <v>47</v>
      </c>
      <c r="N4251" s="19"/>
    </row>
    <row r="4252" spans="1:14" ht="15" x14ac:dyDescent="0.25">
      <c r="A4252" s="54" t="s">
        <v>48</v>
      </c>
      <c r="B4252" s="36">
        <v>0</v>
      </c>
      <c r="C4252" s="37">
        <v>0</v>
      </c>
      <c r="D4252" s="37">
        <v>0</v>
      </c>
      <c r="E4252" s="38">
        <v>0</v>
      </c>
      <c r="F4252" s="37">
        <v>0</v>
      </c>
      <c r="G4252" s="39">
        <v>0</v>
      </c>
      <c r="H4252" s="40">
        <v>0</v>
      </c>
      <c r="J4252" s="17">
        <v>35</v>
      </c>
      <c r="K4252" s="17" t="str">
        <f t="shared" si="126"/>
        <v>229-Office of Independent Investigations</v>
      </c>
      <c r="L4252" s="18" t="str">
        <f t="shared" si="125"/>
        <v>229</v>
      </c>
      <c r="M4252" s="56" t="s">
        <v>49</v>
      </c>
      <c r="N4252" s="19"/>
    </row>
    <row r="4253" spans="1:14" ht="15" x14ac:dyDescent="0.25">
      <c r="A4253" s="54" t="s">
        <v>50</v>
      </c>
      <c r="B4253" s="36">
        <v>3.7619708575559425</v>
      </c>
      <c r="C4253" s="37">
        <v>0</v>
      </c>
      <c r="D4253" s="37">
        <v>0</v>
      </c>
      <c r="E4253" s="38">
        <v>0</v>
      </c>
      <c r="F4253" s="37">
        <v>0</v>
      </c>
      <c r="G4253" s="39">
        <v>0</v>
      </c>
      <c r="H4253" s="40">
        <v>3.7619708575559425</v>
      </c>
      <c r="J4253" s="17">
        <v>36</v>
      </c>
      <c r="K4253" s="17" t="str">
        <f t="shared" si="126"/>
        <v>229-Office of Independent Investigations</v>
      </c>
      <c r="L4253" s="18" t="str">
        <f t="shared" si="125"/>
        <v>229</v>
      </c>
      <c r="M4253" s="19" t="s">
        <v>51</v>
      </c>
      <c r="N4253" s="19"/>
    </row>
    <row r="4254" spans="1:14" ht="15" x14ac:dyDescent="0.25">
      <c r="A4254" s="54" t="s">
        <v>52</v>
      </c>
      <c r="B4254" s="36">
        <v>0</v>
      </c>
      <c r="C4254" s="37">
        <v>0</v>
      </c>
      <c r="D4254" s="37">
        <v>0</v>
      </c>
      <c r="E4254" s="38">
        <v>0</v>
      </c>
      <c r="F4254" s="37">
        <v>0</v>
      </c>
      <c r="G4254" s="39">
        <v>0</v>
      </c>
      <c r="H4254" s="40">
        <v>0</v>
      </c>
      <c r="J4254" s="17">
        <v>37</v>
      </c>
      <c r="K4254" s="17" t="str">
        <f t="shared" si="126"/>
        <v>229-Office of Independent Investigations</v>
      </c>
      <c r="L4254" s="18" t="str">
        <f t="shared" si="125"/>
        <v>229</v>
      </c>
      <c r="M4254" s="56" t="s">
        <v>53</v>
      </c>
      <c r="N4254" s="19"/>
    </row>
    <row r="4255" spans="1:14" ht="15" x14ac:dyDescent="0.25">
      <c r="A4255" s="54" t="s">
        <v>54</v>
      </c>
      <c r="B4255" s="36">
        <v>0</v>
      </c>
      <c r="C4255" s="37">
        <v>0</v>
      </c>
      <c r="D4255" s="37">
        <v>0</v>
      </c>
      <c r="E4255" s="38">
        <v>0</v>
      </c>
      <c r="F4255" s="37">
        <v>0</v>
      </c>
      <c r="G4255" s="39">
        <v>0</v>
      </c>
      <c r="H4255" s="40">
        <v>0</v>
      </c>
      <c r="J4255" s="17">
        <v>38</v>
      </c>
      <c r="K4255" s="17" t="str">
        <f t="shared" si="126"/>
        <v>229-Office of Independent Investigations</v>
      </c>
      <c r="L4255" s="18" t="str">
        <f t="shared" si="125"/>
        <v>229</v>
      </c>
      <c r="M4255" s="19" t="s">
        <v>55</v>
      </c>
      <c r="N4255" s="19"/>
    </row>
    <row r="4256" spans="1:14" ht="15" x14ac:dyDescent="0.25">
      <c r="A4256" s="54" t="s">
        <v>56</v>
      </c>
      <c r="B4256" s="36">
        <v>0</v>
      </c>
      <c r="C4256" s="37">
        <v>0</v>
      </c>
      <c r="D4256" s="37">
        <v>0</v>
      </c>
      <c r="E4256" s="38">
        <v>0</v>
      </c>
      <c r="F4256" s="37">
        <v>0</v>
      </c>
      <c r="G4256" s="39">
        <v>0</v>
      </c>
      <c r="H4256" s="40">
        <v>0</v>
      </c>
      <c r="J4256" s="17">
        <v>39</v>
      </c>
      <c r="K4256" s="17" t="str">
        <f t="shared" si="126"/>
        <v>229-Office of Independent Investigations</v>
      </c>
      <c r="L4256" s="18" t="str">
        <f t="shared" si="125"/>
        <v>229</v>
      </c>
      <c r="M4256" s="19" t="s">
        <v>57</v>
      </c>
      <c r="N4256" s="19"/>
    </row>
    <row r="4257" spans="1:14" ht="15" x14ac:dyDescent="0.25">
      <c r="A4257" s="54" t="s">
        <v>58</v>
      </c>
      <c r="B4257" s="36">
        <v>0</v>
      </c>
      <c r="C4257" s="37">
        <v>0</v>
      </c>
      <c r="D4257" s="37">
        <v>0</v>
      </c>
      <c r="E4257" s="38">
        <v>0</v>
      </c>
      <c r="F4257" s="37">
        <v>0</v>
      </c>
      <c r="G4257" s="39">
        <v>0</v>
      </c>
      <c r="H4257" s="40">
        <v>0</v>
      </c>
      <c r="J4257" s="17">
        <v>40</v>
      </c>
      <c r="K4257" s="17" t="str">
        <f t="shared" si="126"/>
        <v>229-Office of Independent Investigations</v>
      </c>
      <c r="L4257" s="18" t="str">
        <f t="shared" si="125"/>
        <v>229</v>
      </c>
      <c r="M4257" s="19" t="s">
        <v>59</v>
      </c>
      <c r="N4257" s="19"/>
    </row>
    <row r="4258" spans="1:14" ht="15" customHeight="1" x14ac:dyDescent="0.25">
      <c r="A4258" s="54" t="s">
        <v>60</v>
      </c>
      <c r="B4258" s="36">
        <v>0</v>
      </c>
      <c r="C4258" s="37">
        <v>0</v>
      </c>
      <c r="D4258" s="37">
        <v>0</v>
      </c>
      <c r="E4258" s="38">
        <v>0</v>
      </c>
      <c r="F4258" s="37">
        <v>0</v>
      </c>
      <c r="G4258" s="39">
        <v>0</v>
      </c>
      <c r="H4258" s="40">
        <v>0</v>
      </c>
      <c r="J4258" s="17">
        <v>41</v>
      </c>
      <c r="K4258" s="17" t="str">
        <f t="shared" si="126"/>
        <v>229-Office of Independent Investigations</v>
      </c>
      <c r="L4258" s="18" t="str">
        <f t="shared" si="125"/>
        <v>229</v>
      </c>
      <c r="M4258" s="56" t="s">
        <v>61</v>
      </c>
      <c r="N4258" s="19"/>
    </row>
    <row r="4259" spans="1:14" ht="15" x14ac:dyDescent="0.25">
      <c r="A4259" s="54" t="s">
        <v>62</v>
      </c>
      <c r="B4259" s="36">
        <v>0</v>
      </c>
      <c r="C4259" s="37">
        <v>0</v>
      </c>
      <c r="D4259" s="37">
        <v>0</v>
      </c>
      <c r="E4259" s="38">
        <v>0</v>
      </c>
      <c r="F4259" s="37">
        <v>0</v>
      </c>
      <c r="G4259" s="39">
        <v>0</v>
      </c>
      <c r="H4259" s="40">
        <v>0</v>
      </c>
      <c r="J4259" s="17">
        <v>42</v>
      </c>
      <c r="K4259" s="17" t="str">
        <f t="shared" si="126"/>
        <v>229-Office of Independent Investigations</v>
      </c>
      <c r="L4259" s="18" t="str">
        <f t="shared" si="125"/>
        <v>229</v>
      </c>
      <c r="M4259" s="56" t="s">
        <v>63</v>
      </c>
      <c r="N4259" s="19"/>
    </row>
    <row r="4260" spans="1:14" ht="15" customHeight="1" x14ac:dyDescent="0.2">
      <c r="A4260" s="43"/>
      <c r="B4260" s="36"/>
      <c r="C4260" s="37"/>
      <c r="D4260" s="37"/>
      <c r="E4260" s="38"/>
      <c r="F4260" s="37"/>
      <c r="G4260" s="39"/>
      <c r="H4260" s="40"/>
      <c r="J4260" s="17">
        <v>43</v>
      </c>
      <c r="K4260" s="17" t="str">
        <f t="shared" si="126"/>
        <v>229-Office of Independent Investigations</v>
      </c>
      <c r="L4260" s="18" t="str">
        <f t="shared" si="125"/>
        <v>229</v>
      </c>
      <c r="M4260" s="19"/>
      <c r="N4260" s="19"/>
    </row>
    <row r="4261" spans="1:14" x14ac:dyDescent="0.2">
      <c r="A4261" s="44" t="s">
        <v>64</v>
      </c>
      <c r="B4261" s="45">
        <v>3.8268597519884291</v>
      </c>
      <c r="C4261" s="46">
        <v>3</v>
      </c>
      <c r="D4261" s="46">
        <v>3</v>
      </c>
      <c r="E4261" s="47">
        <v>0</v>
      </c>
      <c r="F4261" s="46">
        <v>0</v>
      </c>
      <c r="G4261" s="48">
        <v>6</v>
      </c>
      <c r="H4261" s="49">
        <v>9.8268597519884295</v>
      </c>
      <c r="J4261" s="17">
        <v>44</v>
      </c>
      <c r="K4261" s="17" t="str">
        <f t="shared" si="126"/>
        <v>229-Office of Independent Investigations</v>
      </c>
      <c r="L4261" s="18" t="str">
        <f t="shared" si="125"/>
        <v>229</v>
      </c>
      <c r="M4261" s="19"/>
      <c r="N4261" s="19"/>
    </row>
    <row r="4262" spans="1:14" x14ac:dyDescent="0.2">
      <c r="A4262" s="57"/>
      <c r="B4262" s="39"/>
      <c r="C4262" s="51"/>
      <c r="D4262" s="51"/>
      <c r="E4262" s="52"/>
      <c r="F4262" s="51"/>
      <c r="G4262" s="39"/>
      <c r="H4262" s="53"/>
      <c r="J4262" s="17">
        <v>45</v>
      </c>
      <c r="K4262" s="17" t="str">
        <f t="shared" si="126"/>
        <v>229-Office of Independent Investigations</v>
      </c>
      <c r="L4262" s="18" t="str">
        <f t="shared" si="125"/>
        <v>229</v>
      </c>
      <c r="M4262" s="19"/>
      <c r="N4262" s="19"/>
    </row>
    <row r="4263" spans="1:14" ht="15" x14ac:dyDescent="0.25">
      <c r="A4263" s="54" t="s">
        <v>65</v>
      </c>
      <c r="B4263" s="36">
        <v>0</v>
      </c>
      <c r="C4263" s="37">
        <v>0</v>
      </c>
      <c r="D4263" s="37">
        <v>0</v>
      </c>
      <c r="E4263" s="38">
        <v>0</v>
      </c>
      <c r="F4263" s="37">
        <v>0</v>
      </c>
      <c r="G4263" s="39">
        <v>0</v>
      </c>
      <c r="H4263" s="40">
        <v>0</v>
      </c>
      <c r="J4263" s="17">
        <v>46</v>
      </c>
      <c r="K4263" s="17" t="str">
        <f t="shared" si="126"/>
        <v>229-Office of Independent Investigations</v>
      </c>
      <c r="L4263" s="18" t="str">
        <f t="shared" si="125"/>
        <v>229</v>
      </c>
      <c r="M4263" s="19"/>
      <c r="N4263" s="19"/>
    </row>
    <row r="4264" spans="1:14" ht="15" x14ac:dyDescent="0.25">
      <c r="A4264" s="54" t="s">
        <v>66</v>
      </c>
      <c r="B4264" s="36">
        <v>0</v>
      </c>
      <c r="C4264" s="37">
        <v>0</v>
      </c>
      <c r="D4264" s="37">
        <v>0</v>
      </c>
      <c r="E4264" s="38">
        <v>0</v>
      </c>
      <c r="F4264" s="37">
        <v>0</v>
      </c>
      <c r="G4264" s="39">
        <v>0</v>
      </c>
      <c r="H4264" s="40">
        <v>0</v>
      </c>
      <c r="J4264" s="17">
        <v>47</v>
      </c>
      <c r="K4264" s="17" t="str">
        <f t="shared" si="126"/>
        <v>229-Office of Independent Investigations</v>
      </c>
      <c r="L4264" s="18" t="str">
        <f t="shared" si="125"/>
        <v>229</v>
      </c>
      <c r="M4264" s="19"/>
      <c r="N4264" s="19"/>
    </row>
    <row r="4265" spans="1:14" ht="15" x14ac:dyDescent="0.25">
      <c r="A4265" s="54" t="s">
        <v>67</v>
      </c>
      <c r="B4265" s="36">
        <v>0</v>
      </c>
      <c r="C4265" s="37">
        <v>0</v>
      </c>
      <c r="D4265" s="37">
        <v>0</v>
      </c>
      <c r="E4265" s="38">
        <v>0</v>
      </c>
      <c r="F4265" s="37">
        <v>0</v>
      </c>
      <c r="G4265" s="39">
        <v>0</v>
      </c>
      <c r="H4265" s="40">
        <v>0</v>
      </c>
      <c r="J4265" s="17">
        <v>48</v>
      </c>
      <c r="K4265" s="17" t="str">
        <f t="shared" si="126"/>
        <v>229-Office of Independent Investigations</v>
      </c>
      <c r="L4265" s="18" t="str">
        <f t="shared" si="125"/>
        <v>229</v>
      </c>
      <c r="M4265" s="19"/>
      <c r="N4265" s="19"/>
    </row>
    <row r="4266" spans="1:14" ht="15" customHeight="1" x14ac:dyDescent="0.25">
      <c r="A4266" s="54" t="s">
        <v>68</v>
      </c>
      <c r="B4266" s="36">
        <v>0.11682956627978008</v>
      </c>
      <c r="C4266" s="37">
        <v>0</v>
      </c>
      <c r="D4266" s="37">
        <v>0</v>
      </c>
      <c r="E4266" s="38">
        <v>0</v>
      </c>
      <c r="F4266" s="37">
        <v>0</v>
      </c>
      <c r="G4266" s="39">
        <v>0</v>
      </c>
      <c r="H4266" s="40">
        <v>0.11682956627978008</v>
      </c>
      <c r="J4266" s="17">
        <v>49</v>
      </c>
      <c r="K4266" s="17" t="str">
        <f t="shared" si="126"/>
        <v>229-Office of Independent Investigations</v>
      </c>
      <c r="L4266" s="18" t="str">
        <f t="shared" si="125"/>
        <v>229</v>
      </c>
      <c r="M4266" s="19"/>
      <c r="N4266" s="19"/>
    </row>
    <row r="4267" spans="1:14" ht="15" x14ac:dyDescent="0.25">
      <c r="A4267" s="54" t="s">
        <v>69</v>
      </c>
      <c r="B4267" s="36">
        <v>0</v>
      </c>
      <c r="C4267" s="37">
        <v>0</v>
      </c>
      <c r="D4267" s="37">
        <v>0</v>
      </c>
      <c r="E4267" s="38">
        <v>0</v>
      </c>
      <c r="F4267" s="37">
        <v>0</v>
      </c>
      <c r="G4267" s="39">
        <v>0</v>
      </c>
      <c r="H4267" s="40">
        <v>0</v>
      </c>
      <c r="J4267" s="17">
        <v>50</v>
      </c>
      <c r="K4267" s="17" t="str">
        <f t="shared" si="126"/>
        <v>229-Office of Independent Investigations</v>
      </c>
      <c r="L4267" s="18" t="str">
        <f t="shared" si="125"/>
        <v>229</v>
      </c>
      <c r="M4267" s="19"/>
      <c r="N4267" s="19"/>
    </row>
    <row r="4268" spans="1:14" ht="15" x14ac:dyDescent="0.25">
      <c r="A4268" s="54" t="s">
        <v>70</v>
      </c>
      <c r="B4268" s="36">
        <v>8.8486393760188499E-3</v>
      </c>
      <c r="C4268" s="37">
        <v>0</v>
      </c>
      <c r="D4268" s="37">
        <v>0</v>
      </c>
      <c r="E4268" s="38">
        <v>0</v>
      </c>
      <c r="F4268" s="37">
        <v>0</v>
      </c>
      <c r="G4268" s="39">
        <v>0</v>
      </c>
      <c r="H4268" s="40">
        <v>8.8486393760188499E-3</v>
      </c>
      <c r="J4268" s="17">
        <v>51</v>
      </c>
      <c r="K4268" s="17" t="str">
        <f t="shared" si="126"/>
        <v>229-Office of Independent Investigations</v>
      </c>
      <c r="L4268" s="18" t="str">
        <f t="shared" si="125"/>
        <v>229</v>
      </c>
      <c r="M4268" s="19"/>
      <c r="N4268" s="19"/>
    </row>
    <row r="4269" spans="1:14" ht="15" x14ac:dyDescent="0.25">
      <c r="A4269" s="54" t="s">
        <v>71</v>
      </c>
      <c r="B4269" s="36">
        <v>0</v>
      </c>
      <c r="C4269" s="37">
        <v>0</v>
      </c>
      <c r="D4269" s="37">
        <v>0</v>
      </c>
      <c r="E4269" s="38">
        <v>0</v>
      </c>
      <c r="F4269" s="37">
        <v>0</v>
      </c>
      <c r="G4269" s="39">
        <v>0</v>
      </c>
      <c r="H4269" s="40">
        <v>0</v>
      </c>
      <c r="J4269" s="17">
        <v>52</v>
      </c>
      <c r="K4269" s="17" t="str">
        <f t="shared" si="126"/>
        <v>229-Office of Independent Investigations</v>
      </c>
      <c r="L4269" s="18" t="str">
        <f t="shared" si="125"/>
        <v>229</v>
      </c>
      <c r="M4269" s="19"/>
      <c r="N4269" s="19"/>
    </row>
    <row r="4270" spans="1:14" ht="15" customHeight="1" x14ac:dyDescent="0.25">
      <c r="A4270" s="54" t="s">
        <v>72</v>
      </c>
      <c r="B4270" s="36">
        <v>0.13103237629810627</v>
      </c>
      <c r="C4270" s="37">
        <v>0</v>
      </c>
      <c r="D4270" s="37">
        <v>0</v>
      </c>
      <c r="E4270" s="38">
        <v>0</v>
      </c>
      <c r="F4270" s="37">
        <v>0</v>
      </c>
      <c r="G4270" s="39">
        <v>0</v>
      </c>
      <c r="H4270" s="40">
        <v>0.13103237629810627</v>
      </c>
      <c r="J4270" s="17">
        <v>53</v>
      </c>
      <c r="K4270" s="17" t="str">
        <f t="shared" si="126"/>
        <v>229-Office of Independent Investigations</v>
      </c>
      <c r="L4270" s="18" t="str">
        <f t="shared" si="125"/>
        <v>229</v>
      </c>
      <c r="M4270" s="19"/>
      <c r="N4270" s="19"/>
    </row>
    <row r="4271" spans="1:14" ht="15" x14ac:dyDescent="0.25">
      <c r="A4271" s="54" t="s">
        <v>73</v>
      </c>
      <c r="B4271" s="36">
        <v>1.2637681514500489E-2</v>
      </c>
      <c r="C4271" s="37">
        <v>0</v>
      </c>
      <c r="D4271" s="37">
        <v>0</v>
      </c>
      <c r="E4271" s="38">
        <v>0</v>
      </c>
      <c r="F4271" s="37">
        <v>0</v>
      </c>
      <c r="G4271" s="39">
        <v>0</v>
      </c>
      <c r="H4271" s="40">
        <v>1.2637681514500489E-2</v>
      </c>
      <c r="J4271" s="17">
        <v>54</v>
      </c>
      <c r="K4271" s="17" t="str">
        <f t="shared" si="126"/>
        <v>229-Office of Independent Investigations</v>
      </c>
      <c r="L4271" s="18" t="str">
        <f t="shared" si="125"/>
        <v>229</v>
      </c>
      <c r="M4271" s="19"/>
      <c r="N4271" s="19"/>
    </row>
    <row r="4272" spans="1:14" ht="15" x14ac:dyDescent="0.25">
      <c r="A4272" s="54" t="s">
        <v>74</v>
      </c>
      <c r="B4272" s="36">
        <v>2.3485033598045209</v>
      </c>
      <c r="C4272" s="37">
        <v>0</v>
      </c>
      <c r="D4272" s="37">
        <v>0</v>
      </c>
      <c r="E4272" s="38">
        <v>0</v>
      </c>
      <c r="F4272" s="37">
        <v>0</v>
      </c>
      <c r="G4272" s="39">
        <v>0</v>
      </c>
      <c r="H4272" s="40">
        <v>2.3485033598045209</v>
      </c>
      <c r="J4272" s="17">
        <v>55</v>
      </c>
      <c r="K4272" s="17" t="str">
        <f t="shared" si="126"/>
        <v>229-Office of Independent Investigations</v>
      </c>
      <c r="L4272" s="18" t="str">
        <f t="shared" si="125"/>
        <v>229</v>
      </c>
      <c r="M4272" s="19"/>
      <c r="N4272" s="19"/>
    </row>
    <row r="4273" spans="1:14" ht="15" x14ac:dyDescent="0.25">
      <c r="A4273" s="54" t="s">
        <v>75</v>
      </c>
      <c r="B4273" s="36">
        <v>69.599999999999994</v>
      </c>
      <c r="C4273" s="37">
        <v>0</v>
      </c>
      <c r="D4273" s="37">
        <v>0</v>
      </c>
      <c r="E4273" s="38">
        <v>-35</v>
      </c>
      <c r="F4273" s="37">
        <v>-35</v>
      </c>
      <c r="G4273" s="39">
        <v>-70</v>
      </c>
      <c r="H4273" s="40">
        <v>-0.40000000000000568</v>
      </c>
      <c r="J4273" s="17">
        <v>56</v>
      </c>
      <c r="K4273" s="17" t="str">
        <f t="shared" si="126"/>
        <v>229-Office of Independent Investigations</v>
      </c>
      <c r="L4273" s="18" t="str">
        <f t="shared" si="125"/>
        <v>229</v>
      </c>
      <c r="M4273" s="19"/>
      <c r="N4273" s="19"/>
    </row>
    <row r="4274" spans="1:14" ht="15" customHeight="1" x14ac:dyDescent="0.25">
      <c r="A4274" s="54" t="s">
        <v>76</v>
      </c>
      <c r="B4274" s="36">
        <v>2.0846266949844794</v>
      </c>
      <c r="C4274" s="37">
        <v>0</v>
      </c>
      <c r="D4274" s="37">
        <v>0</v>
      </c>
      <c r="E4274" s="38">
        <v>0</v>
      </c>
      <c r="F4274" s="37">
        <v>0</v>
      </c>
      <c r="G4274" s="39">
        <v>0</v>
      </c>
      <c r="H4274" s="40">
        <v>2.0846266949844794</v>
      </c>
      <c r="J4274" s="17">
        <v>57</v>
      </c>
      <c r="K4274" s="17" t="str">
        <f t="shared" si="126"/>
        <v>229-Office of Independent Investigations</v>
      </c>
      <c r="L4274" s="18" t="str">
        <f t="shared" si="125"/>
        <v>229</v>
      </c>
      <c r="M4274" s="19"/>
      <c r="N4274" s="19"/>
    </row>
    <row r="4275" spans="1:14" ht="15" x14ac:dyDescent="0.25">
      <c r="A4275" s="54" t="s">
        <v>77</v>
      </c>
      <c r="B4275" s="36">
        <v>0</v>
      </c>
      <c r="C4275" s="37">
        <v>0</v>
      </c>
      <c r="D4275" s="37">
        <v>0</v>
      </c>
      <c r="E4275" s="38">
        <v>0</v>
      </c>
      <c r="F4275" s="37">
        <v>0</v>
      </c>
      <c r="G4275" s="39">
        <v>0</v>
      </c>
      <c r="H4275" s="40">
        <v>0</v>
      </c>
      <c r="J4275" s="17">
        <v>58</v>
      </c>
      <c r="K4275" s="17" t="str">
        <f t="shared" si="126"/>
        <v>229-Office of Independent Investigations</v>
      </c>
      <c r="L4275" s="18" t="str">
        <f t="shared" ref="L4275:L4356" si="127">LEFT(K4275,3)</f>
        <v>229</v>
      </c>
      <c r="M4275" s="19"/>
      <c r="N4275" s="19"/>
    </row>
    <row r="4276" spans="1:14" ht="15" x14ac:dyDescent="0.25">
      <c r="A4276" s="54" t="s">
        <v>78</v>
      </c>
      <c r="B4276" s="36">
        <v>0</v>
      </c>
      <c r="C4276" s="37">
        <v>0</v>
      </c>
      <c r="D4276" s="37">
        <v>0</v>
      </c>
      <c r="E4276" s="38">
        <v>0</v>
      </c>
      <c r="F4276" s="37">
        <v>0</v>
      </c>
      <c r="G4276" s="39">
        <v>0</v>
      </c>
      <c r="H4276" s="40">
        <v>0</v>
      </c>
      <c r="J4276" s="17">
        <v>59</v>
      </c>
      <c r="K4276" s="17" t="str">
        <f t="shared" si="126"/>
        <v>229-Office of Independent Investigations</v>
      </c>
      <c r="L4276" s="18" t="str">
        <f t="shared" si="127"/>
        <v>229</v>
      </c>
      <c r="M4276" s="19"/>
      <c r="N4276" s="19"/>
    </row>
    <row r="4277" spans="1:14" ht="15" x14ac:dyDescent="0.25">
      <c r="A4277" s="54" t="s">
        <v>79</v>
      </c>
      <c r="B4277" s="36">
        <v>0</v>
      </c>
      <c r="C4277" s="37">
        <v>0</v>
      </c>
      <c r="D4277" s="37">
        <v>0</v>
      </c>
      <c r="E4277" s="38">
        <v>0</v>
      </c>
      <c r="F4277" s="37">
        <v>0</v>
      </c>
      <c r="G4277" s="39">
        <v>0</v>
      </c>
      <c r="H4277" s="40">
        <v>0</v>
      </c>
      <c r="J4277" s="17">
        <v>60</v>
      </c>
      <c r="K4277" s="17" t="str">
        <f t="shared" si="126"/>
        <v>229-Office of Independent Investigations</v>
      </c>
      <c r="L4277" s="18" t="str">
        <f t="shared" si="127"/>
        <v>229</v>
      </c>
      <c r="M4277" s="19"/>
      <c r="N4277" s="19"/>
    </row>
    <row r="4278" spans="1:14" ht="15" x14ac:dyDescent="0.25">
      <c r="A4278" s="54"/>
      <c r="B4278" s="36"/>
      <c r="C4278" s="37"/>
      <c r="D4278" s="37"/>
      <c r="E4278" s="38"/>
      <c r="F4278" s="37"/>
      <c r="G4278" s="39"/>
      <c r="H4278" s="40"/>
      <c r="J4278" s="17">
        <v>61</v>
      </c>
      <c r="K4278" s="17" t="str">
        <f t="shared" si="126"/>
        <v>229-Office of Independent Investigations</v>
      </c>
      <c r="L4278" s="18" t="str">
        <f t="shared" si="127"/>
        <v>229</v>
      </c>
      <c r="M4278" s="19"/>
      <c r="N4278" s="19"/>
    </row>
    <row r="4279" spans="1:14" x14ac:dyDescent="0.2">
      <c r="A4279" s="44" t="s">
        <v>80</v>
      </c>
      <c r="B4279" s="45">
        <v>74.3024783182574</v>
      </c>
      <c r="C4279" s="46">
        <v>0</v>
      </c>
      <c r="D4279" s="46">
        <v>0</v>
      </c>
      <c r="E4279" s="47">
        <v>-35</v>
      </c>
      <c r="F4279" s="46">
        <v>-35</v>
      </c>
      <c r="G4279" s="48">
        <v>-70</v>
      </c>
      <c r="H4279" s="49">
        <v>4.3024783182573998</v>
      </c>
      <c r="J4279" s="17">
        <v>62</v>
      </c>
      <c r="K4279" s="17" t="str">
        <f t="shared" si="126"/>
        <v>229-Office of Independent Investigations</v>
      </c>
      <c r="L4279" s="18" t="str">
        <f t="shared" si="127"/>
        <v>229</v>
      </c>
      <c r="M4279" s="19"/>
      <c r="N4279" s="19"/>
    </row>
    <row r="4280" spans="1:14" ht="15" x14ac:dyDescent="0.25">
      <c r="A4280" s="54"/>
      <c r="B4280" s="36"/>
      <c r="C4280" s="37"/>
      <c r="D4280" s="37"/>
      <c r="E4280" s="38"/>
      <c r="F4280" s="37"/>
      <c r="G4280" s="39"/>
      <c r="H4280" s="40"/>
      <c r="J4280" s="17">
        <v>63</v>
      </c>
      <c r="K4280" s="17" t="str">
        <f t="shared" si="126"/>
        <v>229-Office of Independent Investigations</v>
      </c>
      <c r="L4280" s="18" t="str">
        <f t="shared" si="127"/>
        <v>229</v>
      </c>
      <c r="M4280" s="19"/>
      <c r="N4280" s="19"/>
    </row>
    <row r="4281" spans="1:14" ht="15" x14ac:dyDescent="0.25">
      <c r="A4281" s="54" t="s">
        <v>81</v>
      </c>
      <c r="B4281" s="36">
        <v>2.695665644795206E-2</v>
      </c>
      <c r="C4281" s="37">
        <v>0</v>
      </c>
      <c r="D4281" s="37">
        <v>0</v>
      </c>
      <c r="E4281" s="38">
        <v>0</v>
      </c>
      <c r="F4281" s="37">
        <v>0</v>
      </c>
      <c r="G4281" s="39">
        <v>0</v>
      </c>
      <c r="H4281" s="40">
        <v>2.695665644795206E-2</v>
      </c>
      <c r="J4281" s="17">
        <v>64</v>
      </c>
      <c r="K4281" s="17" t="str">
        <f t="shared" si="126"/>
        <v>229-Office of Independent Investigations</v>
      </c>
      <c r="L4281" s="18" t="str">
        <f t="shared" si="127"/>
        <v>229</v>
      </c>
      <c r="M4281" s="19"/>
      <c r="N4281" s="19"/>
    </row>
    <row r="4282" spans="1:14" x14ac:dyDescent="0.2">
      <c r="A4282" s="44" t="s">
        <v>82</v>
      </c>
      <c r="B4282" s="45">
        <v>2.695665644795206E-2</v>
      </c>
      <c r="C4282" s="46">
        <v>0</v>
      </c>
      <c r="D4282" s="46">
        <v>0</v>
      </c>
      <c r="E4282" s="47">
        <v>0</v>
      </c>
      <c r="F4282" s="46">
        <v>0</v>
      </c>
      <c r="G4282" s="48">
        <v>0</v>
      </c>
      <c r="H4282" s="49">
        <v>2.695665644795206E-2</v>
      </c>
      <c r="J4282" s="17">
        <v>65</v>
      </c>
      <c r="K4282" s="17" t="str">
        <f t="shared" si="126"/>
        <v>229-Office of Independent Investigations</v>
      </c>
      <c r="L4282" s="18" t="str">
        <f t="shared" si="127"/>
        <v>229</v>
      </c>
      <c r="M4282" s="19"/>
      <c r="N4282" s="19"/>
    </row>
    <row r="4283" spans="1:14" ht="15" x14ac:dyDescent="0.25">
      <c r="A4283" s="54"/>
      <c r="B4283" s="54"/>
      <c r="C4283" s="54"/>
      <c r="D4283" s="54"/>
      <c r="E4283" s="54"/>
      <c r="F4283" s="54"/>
      <c r="G4283" s="54"/>
      <c r="H4283" s="54"/>
      <c r="J4283" s="17">
        <v>66</v>
      </c>
      <c r="K4283" s="17" t="str">
        <f t="shared" si="126"/>
        <v>229-Office of Independent Investigations</v>
      </c>
      <c r="L4283" s="18" t="str">
        <f t="shared" si="127"/>
        <v>229</v>
      </c>
      <c r="M4283" s="19"/>
      <c r="N4283" s="19"/>
    </row>
    <row r="4284" spans="1:14" x14ac:dyDescent="0.2">
      <c r="A4284" s="58"/>
      <c r="B4284" s="39"/>
      <c r="C4284" s="51"/>
      <c r="D4284" s="51"/>
      <c r="E4284" s="52"/>
      <c r="F4284" s="51"/>
      <c r="G4284" s="39"/>
      <c r="H4284" s="53"/>
      <c r="J4284" s="17">
        <v>67</v>
      </c>
      <c r="K4284" s="17" t="str">
        <f t="shared" si="126"/>
        <v>229-Office of Independent Investigations</v>
      </c>
      <c r="L4284" s="18" t="str">
        <f t="shared" si="127"/>
        <v>229</v>
      </c>
      <c r="M4284" s="19"/>
      <c r="N4284" s="19"/>
    </row>
    <row r="4285" spans="1:14" x14ac:dyDescent="0.2">
      <c r="A4285" s="59" t="s">
        <v>83</v>
      </c>
      <c r="B4285" s="60">
        <v>127.54487192153165</v>
      </c>
      <c r="C4285" s="61">
        <v>9</v>
      </c>
      <c r="D4285" s="61">
        <v>10</v>
      </c>
      <c r="E4285" s="62">
        <v>-35</v>
      </c>
      <c r="F4285" s="61">
        <v>-35</v>
      </c>
      <c r="G4285" s="60">
        <v>-51</v>
      </c>
      <c r="H4285" s="63">
        <v>76.544871921531637</v>
      </c>
      <c r="J4285" s="17">
        <v>68</v>
      </c>
      <c r="K4285" s="17" t="str">
        <f t="shared" si="126"/>
        <v>229-Office of Independent Investigations</v>
      </c>
      <c r="L4285" s="18" t="str">
        <f t="shared" si="127"/>
        <v>229</v>
      </c>
      <c r="M4285" s="19"/>
      <c r="N4285" s="19"/>
    </row>
    <row r="4286" spans="1:14" x14ac:dyDescent="0.2">
      <c r="A4286" s="64"/>
      <c r="B4286" s="65"/>
      <c r="C4286" s="65"/>
      <c r="D4286" s="65"/>
      <c r="E4286" s="65"/>
      <c r="F4286" s="65"/>
      <c r="G4286" s="65"/>
      <c r="H4286" s="65"/>
      <c r="J4286" s="17">
        <v>1</v>
      </c>
      <c r="K4286" s="17" t="str">
        <f>IF(J4286=7,A3719,IF(J4286&gt;7,K4276,""))</f>
        <v/>
      </c>
      <c r="L4286" s="18" t="str">
        <f t="shared" si="127"/>
        <v/>
      </c>
      <c r="M4286" s="19"/>
      <c r="N4286" s="19"/>
    </row>
    <row r="4287" spans="1:14" x14ac:dyDescent="0.2">
      <c r="A4287" s="64"/>
      <c r="B4287" s="65"/>
      <c r="C4287" s="65"/>
      <c r="D4287" s="65"/>
      <c r="E4287" s="65"/>
      <c r="F4287" s="65"/>
      <c r="G4287" s="65"/>
      <c r="H4287" s="65"/>
      <c r="J4287" s="17">
        <v>2</v>
      </c>
      <c r="K4287" s="17" t="str">
        <f>IF(J4287=7,A3720,IF(J4287&gt;7,K4286,""))</f>
        <v/>
      </c>
      <c r="L4287" s="18" t="str">
        <f t="shared" si="127"/>
        <v/>
      </c>
      <c r="M4287" s="19"/>
      <c r="N4287" s="19"/>
    </row>
    <row r="4288" spans="1:14" ht="15" x14ac:dyDescent="0.25">
      <c r="A4288"/>
      <c r="B4288"/>
      <c r="C4288"/>
      <c r="D4288"/>
      <c r="E4288"/>
      <c r="F4288"/>
      <c r="G4288"/>
      <c r="H4288"/>
      <c r="J4288" s="17">
        <v>3</v>
      </c>
      <c r="K4288" s="17" t="str">
        <f>IF(J4288=7,A3721,IF(J4288&gt;7,K4287,""))</f>
        <v/>
      </c>
      <c r="L4288" s="18" t="str">
        <f t="shared" si="127"/>
        <v/>
      </c>
      <c r="M4288" s="19"/>
      <c r="N4288" s="19"/>
    </row>
    <row r="4289" spans="1:14" ht="15" x14ac:dyDescent="0.25">
      <c r="A4289"/>
      <c r="B4289"/>
      <c r="C4289"/>
      <c r="D4289"/>
      <c r="E4289"/>
      <c r="F4289"/>
      <c r="G4289"/>
      <c r="H4289"/>
      <c r="J4289" s="17">
        <v>4</v>
      </c>
      <c r="K4289" s="17" t="str">
        <f>IF(J4289=7,A3722,IF(J4289&gt;7,K4288,""))</f>
        <v/>
      </c>
      <c r="L4289" s="18" t="str">
        <f t="shared" si="127"/>
        <v/>
      </c>
      <c r="M4289" s="19"/>
      <c r="N4289" s="19"/>
    </row>
    <row r="4290" spans="1:14" ht="15.75" x14ac:dyDescent="0.25">
      <c r="A4290" s="21" t="s">
        <v>7</v>
      </c>
      <c r="B4290" s="22"/>
      <c r="C4290" s="22"/>
      <c r="D4290" s="22"/>
      <c r="E4290" s="22"/>
      <c r="F4290" s="22"/>
      <c r="G4290" s="22"/>
      <c r="H4290" s="22"/>
      <c r="J4290" s="17">
        <v>5</v>
      </c>
      <c r="K4290" s="17" t="str">
        <f>IF(J4290=7,A3723,IF(J4290&gt;7,K4289,""))</f>
        <v/>
      </c>
      <c r="L4290" s="18" t="str">
        <f t="shared" si="127"/>
        <v/>
      </c>
      <c r="M4290" s="19"/>
      <c r="N4290" s="19"/>
    </row>
    <row r="4291" spans="1:14" ht="15" x14ac:dyDescent="0.25">
      <c r="A4291" s="23" t="s">
        <v>8</v>
      </c>
      <c r="B4291" s="24"/>
      <c r="C4291" s="24"/>
      <c r="D4291" s="24"/>
      <c r="E4291" s="24"/>
      <c r="F4291" s="24"/>
      <c r="G4291" s="24"/>
      <c r="H4291" s="24"/>
      <c r="J4291" s="17">
        <v>6</v>
      </c>
      <c r="K4291" s="17" t="str">
        <f>IF(J4291=7,A3724,IF(J4291&gt;7,K4290,""))</f>
        <v/>
      </c>
      <c r="L4291" s="18" t="str">
        <f t="shared" si="127"/>
        <v/>
      </c>
      <c r="M4291" s="19"/>
      <c r="N4291" s="19"/>
    </row>
    <row r="4292" spans="1:14" ht="15" x14ac:dyDescent="0.25">
      <c r="A4292" s="25" t="s">
        <v>146</v>
      </c>
      <c r="B4292" s="22"/>
      <c r="C4292" s="22"/>
      <c r="D4292" s="22"/>
      <c r="E4292" s="22"/>
      <c r="F4292" s="22"/>
      <c r="G4292" s="22"/>
      <c r="H4292" s="22"/>
      <c r="J4292" s="17">
        <v>7</v>
      </c>
      <c r="K4292" s="17" t="str">
        <f>IF(J4292=7,A4292,IF(J4292&gt;7,K4291,""))</f>
        <v>235-Department of Labor and Industries</v>
      </c>
      <c r="L4292" s="18" t="str">
        <f t="shared" si="127"/>
        <v>235</v>
      </c>
      <c r="M4292" s="19"/>
      <c r="N4292" s="19"/>
    </row>
    <row r="4293" spans="1:14" ht="15" x14ac:dyDescent="0.25">
      <c r="A4293" s="25"/>
      <c r="B4293" s="22"/>
      <c r="C4293" s="22"/>
      <c r="D4293" s="22"/>
      <c r="E4293" s="22"/>
      <c r="F4293" s="22"/>
      <c r="G4293" s="22"/>
      <c r="H4293" s="22"/>
      <c r="J4293" s="17">
        <v>8</v>
      </c>
      <c r="K4293" s="17" t="str">
        <f t="shared" ref="K4293:K4353" si="128">IF(J4293=7,A3726,IF(J4293&gt;7,K4292,""))</f>
        <v>235-Department of Labor and Industries</v>
      </c>
      <c r="L4293" s="18" t="str">
        <f t="shared" si="127"/>
        <v>235</v>
      </c>
      <c r="M4293" s="19"/>
      <c r="N4293" s="19"/>
    </row>
    <row r="4294" spans="1:14" ht="15" customHeight="1" x14ac:dyDescent="0.25">
      <c r="A4294" s="26"/>
      <c r="B4294" s="27"/>
      <c r="C4294" s="94" t="s">
        <v>10</v>
      </c>
      <c r="D4294" s="95"/>
      <c r="E4294" s="94" t="s">
        <v>11</v>
      </c>
      <c r="F4294" s="95"/>
      <c r="G4294" s="28"/>
      <c r="H4294" s="28"/>
      <c r="J4294" s="17">
        <v>9</v>
      </c>
      <c r="K4294" s="17" t="str">
        <f t="shared" si="128"/>
        <v>235-Department of Labor and Industries</v>
      </c>
      <c r="L4294" s="18" t="str">
        <f t="shared" si="127"/>
        <v>235</v>
      </c>
      <c r="M4294" s="19"/>
      <c r="N4294" s="19"/>
    </row>
    <row r="4295" spans="1:14" ht="24" x14ac:dyDescent="0.2">
      <c r="A4295" s="29" t="s">
        <v>12</v>
      </c>
      <c r="B4295" s="30" t="s">
        <v>13</v>
      </c>
      <c r="C4295" s="31" t="s">
        <v>14</v>
      </c>
      <c r="D4295" s="32" t="s">
        <v>15</v>
      </c>
      <c r="E4295" s="31" t="s">
        <v>14</v>
      </c>
      <c r="F4295" s="32" t="s">
        <v>15</v>
      </c>
      <c r="G4295" s="33" t="s">
        <v>16</v>
      </c>
      <c r="H4295" s="33" t="s">
        <v>17</v>
      </c>
      <c r="J4295" s="17">
        <v>10</v>
      </c>
      <c r="K4295" s="17" t="str">
        <f t="shared" si="128"/>
        <v>235-Department of Labor and Industries</v>
      </c>
      <c r="L4295" s="18" t="str">
        <f t="shared" si="127"/>
        <v>235</v>
      </c>
      <c r="M4295" s="19"/>
      <c r="N4295" s="19"/>
    </row>
    <row r="4296" spans="1:14" ht="15" x14ac:dyDescent="0.25">
      <c r="A4296" s="35" t="s">
        <v>20</v>
      </c>
      <c r="B4296" s="36">
        <v>875.63658958776443</v>
      </c>
      <c r="C4296" s="37">
        <v>0</v>
      </c>
      <c r="D4296" s="37">
        <v>0</v>
      </c>
      <c r="E4296" s="38">
        <v>0</v>
      </c>
      <c r="F4296" s="37">
        <v>0</v>
      </c>
      <c r="G4296" s="39">
        <v>0</v>
      </c>
      <c r="H4296" s="40">
        <v>875.63658958776443</v>
      </c>
      <c r="J4296" s="17">
        <v>11</v>
      </c>
      <c r="K4296" s="17" t="str">
        <f t="shared" si="128"/>
        <v>235-Department of Labor and Industries</v>
      </c>
      <c r="L4296" s="18" t="str">
        <f t="shared" si="127"/>
        <v>235</v>
      </c>
      <c r="M4296" s="19" t="s">
        <v>21</v>
      </c>
      <c r="N4296" s="19"/>
    </row>
    <row r="4297" spans="1:14" ht="15" x14ac:dyDescent="0.25">
      <c r="A4297" s="42" t="s">
        <v>22</v>
      </c>
      <c r="B4297" s="36">
        <v>523.65849202435697</v>
      </c>
      <c r="C4297" s="37">
        <v>0</v>
      </c>
      <c r="D4297" s="37">
        <v>0</v>
      </c>
      <c r="E4297" s="38">
        <v>0</v>
      </c>
      <c r="F4297" s="37">
        <v>4</v>
      </c>
      <c r="G4297" s="39">
        <v>4</v>
      </c>
      <c r="H4297" s="40">
        <v>527.65849202435697</v>
      </c>
      <c r="J4297" s="17">
        <v>12</v>
      </c>
      <c r="K4297" s="17" t="str">
        <f t="shared" si="128"/>
        <v>235-Department of Labor and Industries</v>
      </c>
      <c r="L4297" s="18" t="str">
        <f t="shared" si="127"/>
        <v>235</v>
      </c>
      <c r="M4297" s="19"/>
      <c r="N4297" s="19"/>
    </row>
    <row r="4298" spans="1:14" ht="15" x14ac:dyDescent="0.25">
      <c r="A4298" s="42" t="s">
        <v>23</v>
      </c>
      <c r="B4298" s="36">
        <v>557.53280850811007</v>
      </c>
      <c r="C4298" s="37">
        <v>0</v>
      </c>
      <c r="D4298" s="37">
        <v>-7</v>
      </c>
      <c r="E4298" s="38">
        <v>0</v>
      </c>
      <c r="F4298" s="37">
        <v>2</v>
      </c>
      <c r="G4298" s="39">
        <v>-5</v>
      </c>
      <c r="H4298" s="40">
        <v>552.53280850811007</v>
      </c>
      <c r="J4298" s="17">
        <v>13</v>
      </c>
      <c r="K4298" s="17" t="str">
        <f t="shared" si="128"/>
        <v>235-Department of Labor and Industries</v>
      </c>
      <c r="L4298" s="18" t="str">
        <f t="shared" si="127"/>
        <v>235</v>
      </c>
      <c r="M4298" s="19"/>
      <c r="N4298" s="19"/>
    </row>
    <row r="4299" spans="1:14" ht="15" x14ac:dyDescent="0.25">
      <c r="A4299" s="42" t="s">
        <v>24</v>
      </c>
      <c r="B4299" s="36">
        <v>66499.360191150001</v>
      </c>
      <c r="C4299" s="37">
        <v>22</v>
      </c>
      <c r="D4299" s="37">
        <v>24</v>
      </c>
      <c r="E4299" s="38">
        <v>19</v>
      </c>
      <c r="F4299" s="37">
        <v>295</v>
      </c>
      <c r="G4299" s="39">
        <v>360</v>
      </c>
      <c r="H4299" s="40">
        <v>66859.360191150001</v>
      </c>
      <c r="J4299" s="17">
        <v>14</v>
      </c>
      <c r="K4299" s="17" t="str">
        <f t="shared" si="128"/>
        <v>235-Department of Labor and Industries</v>
      </c>
      <c r="L4299" s="18" t="str">
        <f t="shared" si="127"/>
        <v>235</v>
      </c>
      <c r="M4299" s="19"/>
      <c r="N4299" s="19"/>
    </row>
    <row r="4300" spans="1:14" ht="15" x14ac:dyDescent="0.25">
      <c r="A4300" s="42" t="s">
        <v>25</v>
      </c>
      <c r="B4300" s="36">
        <v>1525.2987056423297</v>
      </c>
      <c r="C4300" s="37">
        <v>2</v>
      </c>
      <c r="D4300" s="37">
        <v>0</v>
      </c>
      <c r="E4300" s="38">
        <v>0</v>
      </c>
      <c r="F4300" s="37">
        <v>5</v>
      </c>
      <c r="G4300" s="39">
        <v>7</v>
      </c>
      <c r="H4300" s="40">
        <v>1532.2987056423297</v>
      </c>
      <c r="J4300" s="17">
        <v>15</v>
      </c>
      <c r="K4300" s="17" t="str">
        <f t="shared" si="128"/>
        <v>235-Department of Labor and Industries</v>
      </c>
      <c r="L4300" s="18" t="str">
        <f t="shared" si="127"/>
        <v>235</v>
      </c>
      <c r="M4300" s="19"/>
      <c r="N4300" s="19"/>
    </row>
    <row r="4301" spans="1:14" ht="15" x14ac:dyDescent="0.25">
      <c r="A4301" s="42" t="s">
        <v>26</v>
      </c>
      <c r="B4301" s="36">
        <v>4031.800716107839</v>
      </c>
      <c r="C4301" s="37">
        <v>-26</v>
      </c>
      <c r="D4301" s="37">
        <v>-26</v>
      </c>
      <c r="E4301" s="38">
        <v>0</v>
      </c>
      <c r="F4301" s="37">
        <v>0</v>
      </c>
      <c r="G4301" s="39">
        <v>-52</v>
      </c>
      <c r="H4301" s="40">
        <v>3979.800716107839</v>
      </c>
      <c r="J4301" s="17">
        <v>16</v>
      </c>
      <c r="K4301" s="17" t="str">
        <f t="shared" si="128"/>
        <v>235-Department of Labor and Industries</v>
      </c>
      <c r="L4301" s="18" t="str">
        <f t="shared" si="127"/>
        <v>235</v>
      </c>
      <c r="M4301" s="19"/>
      <c r="N4301" s="19"/>
    </row>
    <row r="4302" spans="1:14" ht="15" customHeight="1" x14ac:dyDescent="0.25">
      <c r="A4302" s="42" t="s">
        <v>27</v>
      </c>
      <c r="B4302" s="36">
        <v>984.0079855100762</v>
      </c>
      <c r="C4302" s="37">
        <v>0</v>
      </c>
      <c r="D4302" s="37">
        <v>0</v>
      </c>
      <c r="E4302" s="38">
        <v>0</v>
      </c>
      <c r="F4302" s="37">
        <v>0</v>
      </c>
      <c r="G4302" s="39">
        <v>0</v>
      </c>
      <c r="H4302" s="40">
        <v>984.0079855100762</v>
      </c>
      <c r="J4302" s="17">
        <v>17</v>
      </c>
      <c r="K4302" s="17" t="str">
        <f t="shared" si="128"/>
        <v>235-Department of Labor and Industries</v>
      </c>
      <c r="L4302" s="18" t="str">
        <f t="shared" si="127"/>
        <v>235</v>
      </c>
      <c r="M4302" s="19"/>
      <c r="N4302" s="19"/>
    </row>
    <row r="4303" spans="1:14" ht="15" customHeight="1" x14ac:dyDescent="0.2">
      <c r="A4303" s="43"/>
      <c r="B4303" s="36"/>
      <c r="C4303" s="37"/>
      <c r="D4303" s="37"/>
      <c r="E4303" s="38"/>
      <c r="F4303" s="37"/>
      <c r="G4303" s="39"/>
      <c r="H4303" s="40"/>
      <c r="J4303" s="17">
        <v>18</v>
      </c>
      <c r="K4303" s="17" t="str">
        <f t="shared" si="128"/>
        <v>235-Department of Labor and Industries</v>
      </c>
      <c r="L4303" s="18" t="str">
        <f t="shared" si="127"/>
        <v>235</v>
      </c>
      <c r="M4303" s="19"/>
      <c r="N4303" s="19"/>
    </row>
    <row r="4304" spans="1:14" x14ac:dyDescent="0.2">
      <c r="A4304" s="44"/>
      <c r="B4304" s="45">
        <v>74997.295488530479</v>
      </c>
      <c r="C4304" s="46">
        <v>-2</v>
      </c>
      <c r="D4304" s="46">
        <v>-9</v>
      </c>
      <c r="E4304" s="47">
        <v>19</v>
      </c>
      <c r="F4304" s="46">
        <v>306</v>
      </c>
      <c r="G4304" s="48">
        <v>314</v>
      </c>
      <c r="H4304" s="49">
        <v>75311.295488530479</v>
      </c>
      <c r="J4304" s="17">
        <v>19</v>
      </c>
      <c r="K4304" s="17" t="str">
        <f t="shared" si="128"/>
        <v>235-Department of Labor and Industries</v>
      </c>
      <c r="L4304" s="18" t="str">
        <f t="shared" si="127"/>
        <v>235</v>
      </c>
      <c r="M4304" s="19"/>
      <c r="N4304" s="19"/>
    </row>
    <row r="4305" spans="1:14" x14ac:dyDescent="0.2">
      <c r="A4305" s="50"/>
      <c r="B4305" s="39"/>
      <c r="C4305" s="51"/>
      <c r="D4305" s="51"/>
      <c r="E4305" s="52"/>
      <c r="F4305" s="51"/>
      <c r="G4305" s="39"/>
      <c r="H4305" s="53"/>
      <c r="J4305" s="17">
        <v>20</v>
      </c>
      <c r="K4305" s="17" t="str">
        <f t="shared" si="128"/>
        <v>235-Department of Labor and Industries</v>
      </c>
      <c r="L4305" s="18" t="str">
        <f t="shared" si="127"/>
        <v>235</v>
      </c>
      <c r="M4305" s="19"/>
      <c r="N4305" s="19"/>
    </row>
    <row r="4306" spans="1:14" ht="15" x14ac:dyDescent="0.25">
      <c r="A4306" s="42" t="s">
        <v>28</v>
      </c>
      <c r="B4306" s="36">
        <v>1406.8308539803947</v>
      </c>
      <c r="C4306" s="37">
        <v>1</v>
      </c>
      <c r="D4306" s="37">
        <v>2</v>
      </c>
      <c r="E4306" s="38">
        <v>-1537</v>
      </c>
      <c r="F4306" s="37">
        <v>1634</v>
      </c>
      <c r="G4306" s="39">
        <v>100</v>
      </c>
      <c r="H4306" s="40">
        <v>1506.8308539803947</v>
      </c>
      <c r="J4306" s="17">
        <v>21</v>
      </c>
      <c r="K4306" s="17" t="str">
        <f t="shared" si="128"/>
        <v>235-Department of Labor and Industries</v>
      </c>
      <c r="L4306" s="18" t="str">
        <f t="shared" si="127"/>
        <v>235</v>
      </c>
      <c r="M4306" s="19"/>
      <c r="N4306" s="19"/>
    </row>
    <row r="4307" spans="1:14" ht="15" x14ac:dyDescent="0.25">
      <c r="A4307" s="42" t="s">
        <v>29</v>
      </c>
      <c r="B4307" s="36">
        <v>3611.8124438337813</v>
      </c>
      <c r="C4307" s="37">
        <v>0</v>
      </c>
      <c r="D4307" s="37">
        <v>0</v>
      </c>
      <c r="E4307" s="38">
        <v>917</v>
      </c>
      <c r="F4307" s="37">
        <v>2918</v>
      </c>
      <c r="G4307" s="39">
        <v>3835</v>
      </c>
      <c r="H4307" s="40">
        <v>7446.8124438337818</v>
      </c>
      <c r="J4307" s="17">
        <v>22</v>
      </c>
      <c r="K4307" s="17" t="str">
        <f t="shared" si="128"/>
        <v>235-Department of Labor and Industries</v>
      </c>
      <c r="L4307" s="18" t="str">
        <f t="shared" si="127"/>
        <v>235</v>
      </c>
      <c r="M4307" s="19"/>
      <c r="N4307" s="19"/>
    </row>
    <row r="4308" spans="1:14" ht="15" x14ac:dyDescent="0.25">
      <c r="A4308" s="42" t="s">
        <v>30</v>
      </c>
      <c r="B4308" s="36">
        <v>3256.5537036800151</v>
      </c>
      <c r="C4308" s="37">
        <v>2</v>
      </c>
      <c r="D4308" s="37">
        <v>4</v>
      </c>
      <c r="E4308" s="38">
        <v>0</v>
      </c>
      <c r="F4308" s="37">
        <v>21</v>
      </c>
      <c r="G4308" s="39">
        <v>27</v>
      </c>
      <c r="H4308" s="40">
        <v>3283.5537036800151</v>
      </c>
      <c r="J4308" s="17">
        <v>23</v>
      </c>
      <c r="K4308" s="17" t="str">
        <f t="shared" si="128"/>
        <v>235-Department of Labor and Industries</v>
      </c>
      <c r="L4308" s="18" t="str">
        <f t="shared" si="127"/>
        <v>235</v>
      </c>
      <c r="M4308" s="19"/>
      <c r="N4308" s="19"/>
    </row>
    <row r="4309" spans="1:14" ht="15" x14ac:dyDescent="0.25">
      <c r="A4309" s="54"/>
      <c r="B4309" s="36"/>
      <c r="C4309" s="37"/>
      <c r="D4309" s="37"/>
      <c r="E4309" s="38"/>
      <c r="F4309" s="37"/>
      <c r="G4309" s="39"/>
      <c r="H4309" s="40"/>
      <c r="J4309" s="17">
        <v>24</v>
      </c>
      <c r="K4309" s="17" t="str">
        <f t="shared" si="128"/>
        <v>235-Department of Labor and Industries</v>
      </c>
      <c r="L4309" s="18" t="str">
        <f t="shared" si="127"/>
        <v>235</v>
      </c>
      <c r="M4309" s="19"/>
      <c r="N4309" s="19"/>
    </row>
    <row r="4310" spans="1:14" ht="15" customHeight="1" x14ac:dyDescent="0.2">
      <c r="A4310" s="44" t="s">
        <v>31</v>
      </c>
      <c r="B4310" s="45">
        <v>8275.1970014941908</v>
      </c>
      <c r="C4310" s="46">
        <v>3</v>
      </c>
      <c r="D4310" s="46">
        <v>6</v>
      </c>
      <c r="E4310" s="46">
        <v>-620</v>
      </c>
      <c r="F4310" s="46">
        <v>4573</v>
      </c>
      <c r="G4310" s="46">
        <v>3962</v>
      </c>
      <c r="H4310" s="49">
        <v>12237.197001494191</v>
      </c>
      <c r="J4310" s="17">
        <v>25</v>
      </c>
      <c r="K4310" s="17" t="str">
        <f t="shared" si="128"/>
        <v>235-Department of Labor and Industries</v>
      </c>
      <c r="L4310" s="18" t="str">
        <f t="shared" si="127"/>
        <v>235</v>
      </c>
      <c r="M4310" s="19"/>
      <c r="N4310" s="19"/>
    </row>
    <row r="4311" spans="1:14" ht="15" x14ac:dyDescent="0.25">
      <c r="A4311" s="54"/>
      <c r="B4311" s="36"/>
      <c r="C4311" s="37"/>
      <c r="D4311" s="37"/>
      <c r="E4311" s="38"/>
      <c r="F4311" s="37"/>
      <c r="G4311" s="39"/>
      <c r="H4311" s="40"/>
      <c r="J4311" s="17">
        <v>26</v>
      </c>
      <c r="K4311" s="17" t="str">
        <f t="shared" si="128"/>
        <v>235-Department of Labor and Industries</v>
      </c>
      <c r="L4311" s="18" t="str">
        <f t="shared" si="127"/>
        <v>235</v>
      </c>
      <c r="M4311" s="19"/>
      <c r="N4311" s="19"/>
    </row>
    <row r="4312" spans="1:14" ht="15" x14ac:dyDescent="0.25">
      <c r="A4312" s="54" t="s">
        <v>32</v>
      </c>
      <c r="B4312" s="36">
        <v>107.78191927073337</v>
      </c>
      <c r="C4312" s="37">
        <v>0</v>
      </c>
      <c r="D4312" s="37">
        <v>0</v>
      </c>
      <c r="E4312" s="38">
        <v>0</v>
      </c>
      <c r="F4312" s="37">
        <v>0</v>
      </c>
      <c r="G4312" s="39">
        <v>0</v>
      </c>
      <c r="H4312" s="40">
        <v>107.78191927073337</v>
      </c>
      <c r="J4312" s="17">
        <v>27</v>
      </c>
      <c r="K4312" s="17" t="str">
        <f t="shared" si="128"/>
        <v>235-Department of Labor and Industries</v>
      </c>
      <c r="L4312" s="18" t="str">
        <f t="shared" si="127"/>
        <v>235</v>
      </c>
      <c r="M4312" s="19" t="s">
        <v>33</v>
      </c>
      <c r="N4312" s="19"/>
    </row>
    <row r="4313" spans="1:14" ht="15" x14ac:dyDescent="0.25">
      <c r="A4313" s="54" t="s">
        <v>34</v>
      </c>
      <c r="B4313" s="36">
        <v>485.84040897598231</v>
      </c>
      <c r="C4313" s="37">
        <v>0</v>
      </c>
      <c r="D4313" s="37">
        <v>0</v>
      </c>
      <c r="E4313" s="38">
        <v>0</v>
      </c>
      <c r="F4313" s="37">
        <v>0</v>
      </c>
      <c r="G4313" s="39">
        <v>0</v>
      </c>
      <c r="H4313" s="40">
        <v>485.84040897598231</v>
      </c>
      <c r="J4313" s="17">
        <v>28</v>
      </c>
      <c r="K4313" s="17" t="str">
        <f t="shared" si="128"/>
        <v>235-Department of Labor and Industries</v>
      </c>
      <c r="L4313" s="18" t="str">
        <f t="shared" si="127"/>
        <v>235</v>
      </c>
      <c r="M4313" s="19" t="s">
        <v>35</v>
      </c>
      <c r="N4313" s="19"/>
    </row>
    <row r="4314" spans="1:14" ht="15" x14ac:dyDescent="0.25">
      <c r="A4314" s="54" t="s">
        <v>36</v>
      </c>
      <c r="B4314" s="36">
        <v>171.01513194080246</v>
      </c>
      <c r="C4314" s="37">
        <v>0</v>
      </c>
      <c r="D4314" s="37">
        <v>0</v>
      </c>
      <c r="E4314" s="38">
        <v>0</v>
      </c>
      <c r="F4314" s="37">
        <v>0</v>
      </c>
      <c r="G4314" s="39">
        <v>0</v>
      </c>
      <c r="H4314" s="40">
        <v>171.01513194080246</v>
      </c>
      <c r="J4314" s="17">
        <v>29</v>
      </c>
      <c r="K4314" s="17" t="str">
        <f t="shared" si="128"/>
        <v>235-Department of Labor and Industries</v>
      </c>
      <c r="L4314" s="18" t="str">
        <f t="shared" si="127"/>
        <v>235</v>
      </c>
      <c r="M4314" s="19" t="s">
        <v>37</v>
      </c>
      <c r="N4314" s="19"/>
    </row>
    <row r="4315" spans="1:14" ht="15" x14ac:dyDescent="0.25">
      <c r="A4315" s="54" t="s">
        <v>38</v>
      </c>
      <c r="B4315" s="36">
        <v>12.049772514119899</v>
      </c>
      <c r="C4315" s="37">
        <v>0</v>
      </c>
      <c r="D4315" s="37">
        <v>0</v>
      </c>
      <c r="E4315" s="38">
        <v>8</v>
      </c>
      <c r="F4315" s="37">
        <v>8</v>
      </c>
      <c r="G4315" s="39">
        <v>16</v>
      </c>
      <c r="H4315" s="40">
        <v>28.049772514119901</v>
      </c>
      <c r="J4315" s="17">
        <v>30</v>
      </c>
      <c r="K4315" s="17" t="str">
        <f t="shared" si="128"/>
        <v>235-Department of Labor and Industries</v>
      </c>
      <c r="L4315" s="18" t="str">
        <f t="shared" si="127"/>
        <v>235</v>
      </c>
      <c r="M4315" s="19" t="s">
        <v>39</v>
      </c>
      <c r="N4315" s="19"/>
    </row>
    <row r="4316" spans="1:14" ht="15" x14ac:dyDescent="0.25">
      <c r="A4316" s="54" t="s">
        <v>40</v>
      </c>
      <c r="B4316" s="36">
        <v>3955.2508617387975</v>
      </c>
      <c r="C4316" s="37">
        <v>168</v>
      </c>
      <c r="D4316" s="37">
        <v>165</v>
      </c>
      <c r="E4316" s="38">
        <v>0</v>
      </c>
      <c r="F4316" s="37">
        <v>0</v>
      </c>
      <c r="G4316" s="39">
        <v>333</v>
      </c>
      <c r="H4316" s="40">
        <v>4288.2508617387975</v>
      </c>
      <c r="J4316" s="17">
        <v>31</v>
      </c>
      <c r="K4316" s="17" t="str">
        <f t="shared" si="128"/>
        <v>235-Department of Labor and Industries</v>
      </c>
      <c r="L4316" s="18" t="str">
        <f t="shared" si="127"/>
        <v>235</v>
      </c>
      <c r="M4316" s="19" t="s">
        <v>41</v>
      </c>
      <c r="N4316" s="19"/>
    </row>
    <row r="4317" spans="1:14" ht="15" customHeight="1" x14ac:dyDescent="0.25">
      <c r="A4317" s="54" t="s">
        <v>42</v>
      </c>
      <c r="B4317" s="36">
        <v>638.04128133300901</v>
      </c>
      <c r="C4317" s="37">
        <v>0</v>
      </c>
      <c r="D4317" s="37">
        <v>0</v>
      </c>
      <c r="E4317" s="38">
        <v>-317</v>
      </c>
      <c r="F4317" s="37">
        <v>-321</v>
      </c>
      <c r="G4317" s="39">
        <v>-638</v>
      </c>
      <c r="H4317" s="40">
        <v>4.1281333009010268E-2</v>
      </c>
      <c r="J4317" s="17">
        <v>32</v>
      </c>
      <c r="K4317" s="17" t="str">
        <f t="shared" si="128"/>
        <v>235-Department of Labor and Industries</v>
      </c>
      <c r="L4317" s="18" t="str">
        <f t="shared" si="127"/>
        <v>235</v>
      </c>
      <c r="M4317" s="19" t="s">
        <v>43</v>
      </c>
      <c r="N4317" s="19"/>
    </row>
    <row r="4318" spans="1:14" ht="15" x14ac:dyDescent="0.25">
      <c r="A4318" s="54" t="s">
        <v>44</v>
      </c>
      <c r="B4318" s="36">
        <v>636.28644343272936</v>
      </c>
      <c r="C4318" s="37">
        <v>0</v>
      </c>
      <c r="D4318" s="37">
        <v>0</v>
      </c>
      <c r="E4318" s="38">
        <v>2</v>
      </c>
      <c r="F4318" s="37">
        <v>0</v>
      </c>
      <c r="G4318" s="39">
        <v>2</v>
      </c>
      <c r="H4318" s="40">
        <v>638.28644343272936</v>
      </c>
      <c r="J4318" s="17">
        <v>33</v>
      </c>
      <c r="K4318" s="17" t="str">
        <f t="shared" si="128"/>
        <v>235-Department of Labor and Industries</v>
      </c>
      <c r="L4318" s="18" t="str">
        <f t="shared" si="127"/>
        <v>235</v>
      </c>
      <c r="M4318" s="19" t="s">
        <v>45</v>
      </c>
      <c r="N4318" s="19"/>
    </row>
    <row r="4319" spans="1:14" ht="15" x14ac:dyDescent="0.25">
      <c r="A4319" s="54" t="s">
        <v>46</v>
      </c>
      <c r="B4319" s="36">
        <v>0</v>
      </c>
      <c r="C4319" s="37">
        <v>0</v>
      </c>
      <c r="D4319" s="37">
        <v>0</v>
      </c>
      <c r="E4319" s="38">
        <v>0</v>
      </c>
      <c r="F4319" s="37">
        <v>0</v>
      </c>
      <c r="G4319" s="39">
        <v>0</v>
      </c>
      <c r="H4319" s="40">
        <v>0</v>
      </c>
      <c r="J4319" s="17">
        <v>34</v>
      </c>
      <c r="K4319" s="17" t="str">
        <f t="shared" si="128"/>
        <v>235-Department of Labor and Industries</v>
      </c>
      <c r="L4319" s="18" t="str">
        <f t="shared" si="127"/>
        <v>235</v>
      </c>
      <c r="M4319" s="19" t="s">
        <v>47</v>
      </c>
      <c r="N4319" s="19"/>
    </row>
    <row r="4320" spans="1:14" ht="15" x14ac:dyDescent="0.25">
      <c r="A4320" s="54" t="s">
        <v>48</v>
      </c>
      <c r="B4320" s="36">
        <v>0</v>
      </c>
      <c r="C4320" s="37">
        <v>0</v>
      </c>
      <c r="D4320" s="37">
        <v>0</v>
      </c>
      <c r="E4320" s="38">
        <v>27</v>
      </c>
      <c r="F4320" s="37">
        <v>38</v>
      </c>
      <c r="G4320" s="39">
        <v>65</v>
      </c>
      <c r="H4320" s="40">
        <v>65</v>
      </c>
      <c r="J4320" s="17">
        <v>35</v>
      </c>
      <c r="K4320" s="17" t="str">
        <f t="shared" si="128"/>
        <v>235-Department of Labor and Industries</v>
      </c>
      <c r="L4320" s="18" t="str">
        <f t="shared" si="127"/>
        <v>235</v>
      </c>
      <c r="M4320" s="56" t="s">
        <v>49</v>
      </c>
      <c r="N4320" s="19"/>
    </row>
    <row r="4321" spans="1:14" ht="15" x14ac:dyDescent="0.25">
      <c r="A4321" s="54" t="s">
        <v>50</v>
      </c>
      <c r="B4321" s="36">
        <v>593.58018843641935</v>
      </c>
      <c r="C4321" s="37">
        <v>0</v>
      </c>
      <c r="D4321" s="37">
        <v>0</v>
      </c>
      <c r="E4321" s="38">
        <v>0</v>
      </c>
      <c r="F4321" s="37">
        <v>0</v>
      </c>
      <c r="G4321" s="39">
        <v>0</v>
      </c>
      <c r="H4321" s="40">
        <v>593.58018843641935</v>
      </c>
      <c r="J4321" s="17">
        <v>36</v>
      </c>
      <c r="K4321" s="17" t="str">
        <f t="shared" si="128"/>
        <v>235-Department of Labor and Industries</v>
      </c>
      <c r="L4321" s="18" t="str">
        <f t="shared" si="127"/>
        <v>235</v>
      </c>
      <c r="M4321" s="19" t="s">
        <v>51</v>
      </c>
      <c r="N4321" s="19"/>
    </row>
    <row r="4322" spans="1:14" ht="15" customHeight="1" x14ac:dyDescent="0.25">
      <c r="A4322" s="54" t="s">
        <v>52</v>
      </c>
      <c r="B4322" s="36">
        <v>0</v>
      </c>
      <c r="C4322" s="37">
        <v>0</v>
      </c>
      <c r="D4322" s="37">
        <v>0</v>
      </c>
      <c r="E4322" s="38">
        <v>64</v>
      </c>
      <c r="F4322" s="37">
        <v>62</v>
      </c>
      <c r="G4322" s="39">
        <v>126</v>
      </c>
      <c r="H4322" s="40">
        <v>126</v>
      </c>
      <c r="J4322" s="17">
        <v>37</v>
      </c>
      <c r="K4322" s="17" t="str">
        <f t="shared" si="128"/>
        <v>235-Department of Labor and Industries</v>
      </c>
      <c r="L4322" s="18" t="str">
        <f t="shared" si="127"/>
        <v>235</v>
      </c>
      <c r="M4322" s="56" t="s">
        <v>53</v>
      </c>
      <c r="N4322" s="19"/>
    </row>
    <row r="4323" spans="1:14" ht="15" x14ac:dyDescent="0.25">
      <c r="A4323" s="54" t="s">
        <v>54</v>
      </c>
      <c r="B4323" s="36">
        <v>2126.2071043895362</v>
      </c>
      <c r="C4323" s="37">
        <v>0</v>
      </c>
      <c r="D4323" s="37">
        <v>0</v>
      </c>
      <c r="E4323" s="38">
        <v>0</v>
      </c>
      <c r="F4323" s="37">
        <v>0</v>
      </c>
      <c r="G4323" s="39">
        <v>0</v>
      </c>
      <c r="H4323" s="40">
        <v>2126.2071043895362</v>
      </c>
      <c r="J4323" s="17">
        <v>38</v>
      </c>
      <c r="K4323" s="17" t="str">
        <f t="shared" si="128"/>
        <v>235-Department of Labor and Industries</v>
      </c>
      <c r="L4323" s="18" t="str">
        <f t="shared" si="127"/>
        <v>235</v>
      </c>
      <c r="M4323" s="19" t="s">
        <v>55</v>
      </c>
      <c r="N4323" s="19"/>
    </row>
    <row r="4324" spans="1:14" ht="15" x14ac:dyDescent="0.25">
      <c r="A4324" s="54" t="s">
        <v>56</v>
      </c>
      <c r="B4324" s="36">
        <v>0</v>
      </c>
      <c r="C4324" s="37">
        <v>0</v>
      </c>
      <c r="D4324" s="37">
        <v>0</v>
      </c>
      <c r="E4324" s="38">
        <v>0</v>
      </c>
      <c r="F4324" s="37">
        <v>0</v>
      </c>
      <c r="G4324" s="39">
        <v>0</v>
      </c>
      <c r="H4324" s="40">
        <v>0</v>
      </c>
      <c r="J4324" s="17">
        <v>39</v>
      </c>
      <c r="K4324" s="17" t="str">
        <f t="shared" si="128"/>
        <v>235-Department of Labor and Industries</v>
      </c>
      <c r="L4324" s="18" t="str">
        <f t="shared" si="127"/>
        <v>235</v>
      </c>
      <c r="M4324" s="19" t="s">
        <v>57</v>
      </c>
      <c r="N4324" s="19"/>
    </row>
    <row r="4325" spans="1:14" ht="15" x14ac:dyDescent="0.25">
      <c r="A4325" s="54" t="s">
        <v>58</v>
      </c>
      <c r="B4325" s="36">
        <v>2415.9342174792532</v>
      </c>
      <c r="C4325" s="37">
        <v>0</v>
      </c>
      <c r="D4325" s="37">
        <v>0</v>
      </c>
      <c r="E4325" s="38">
        <v>74</v>
      </c>
      <c r="F4325" s="37">
        <v>125</v>
      </c>
      <c r="G4325" s="39">
        <v>199</v>
      </c>
      <c r="H4325" s="40">
        <v>2614.9342174792532</v>
      </c>
      <c r="J4325" s="17">
        <v>40</v>
      </c>
      <c r="K4325" s="17" t="str">
        <f t="shared" si="128"/>
        <v>235-Department of Labor and Industries</v>
      </c>
      <c r="L4325" s="18" t="str">
        <f t="shared" si="127"/>
        <v>235</v>
      </c>
      <c r="M4325" s="19" t="s">
        <v>59</v>
      </c>
      <c r="N4325" s="19"/>
    </row>
    <row r="4326" spans="1:14" ht="15" customHeight="1" x14ac:dyDescent="0.25">
      <c r="A4326" s="54" t="s">
        <v>60</v>
      </c>
      <c r="B4326" s="36">
        <v>0</v>
      </c>
      <c r="C4326" s="37">
        <v>0</v>
      </c>
      <c r="D4326" s="37">
        <v>0</v>
      </c>
      <c r="E4326" s="38">
        <v>61</v>
      </c>
      <c r="F4326" s="37">
        <v>61</v>
      </c>
      <c r="G4326" s="39">
        <v>122</v>
      </c>
      <c r="H4326" s="40">
        <v>122</v>
      </c>
      <c r="J4326" s="17">
        <v>41</v>
      </c>
      <c r="K4326" s="17" t="str">
        <f t="shared" si="128"/>
        <v>235-Department of Labor and Industries</v>
      </c>
      <c r="L4326" s="18" t="str">
        <f t="shared" si="127"/>
        <v>235</v>
      </c>
      <c r="M4326" s="56" t="s">
        <v>61</v>
      </c>
      <c r="N4326" s="19"/>
    </row>
    <row r="4327" spans="1:14" ht="15" x14ac:dyDescent="0.25">
      <c r="A4327" s="54" t="s">
        <v>62</v>
      </c>
      <c r="B4327" s="36">
        <v>0</v>
      </c>
      <c r="C4327" s="37">
        <v>0</v>
      </c>
      <c r="D4327" s="37">
        <v>0</v>
      </c>
      <c r="E4327" s="38">
        <v>221</v>
      </c>
      <c r="F4327" s="37">
        <v>224</v>
      </c>
      <c r="G4327" s="39">
        <v>445</v>
      </c>
      <c r="H4327" s="40">
        <v>445</v>
      </c>
      <c r="J4327" s="17">
        <v>42</v>
      </c>
      <c r="K4327" s="17" t="str">
        <f t="shared" si="128"/>
        <v>235-Department of Labor and Industries</v>
      </c>
      <c r="L4327" s="18" t="str">
        <f t="shared" si="127"/>
        <v>235</v>
      </c>
      <c r="M4327" s="56" t="s">
        <v>63</v>
      </c>
      <c r="N4327" s="19"/>
    </row>
    <row r="4328" spans="1:14" x14ac:dyDescent="0.2">
      <c r="A4328" s="43"/>
      <c r="B4328" s="36"/>
      <c r="C4328" s="37"/>
      <c r="D4328" s="37"/>
      <c r="E4328" s="38"/>
      <c r="F4328" s="37"/>
      <c r="G4328" s="39"/>
      <c r="H4328" s="40"/>
      <c r="J4328" s="17">
        <v>43</v>
      </c>
      <c r="K4328" s="17" t="str">
        <f t="shared" si="128"/>
        <v>235-Department of Labor and Industries</v>
      </c>
      <c r="L4328" s="18" t="str">
        <f t="shared" si="127"/>
        <v>235</v>
      </c>
      <c r="M4328" s="19"/>
      <c r="N4328" s="19"/>
    </row>
    <row r="4329" spans="1:14" x14ac:dyDescent="0.2">
      <c r="A4329" s="44" t="s">
        <v>64</v>
      </c>
      <c r="B4329" s="45">
        <v>11141.987329511381</v>
      </c>
      <c r="C4329" s="46">
        <v>168</v>
      </c>
      <c r="D4329" s="46">
        <v>165</v>
      </c>
      <c r="E4329" s="47">
        <v>140</v>
      </c>
      <c r="F4329" s="46">
        <v>197</v>
      </c>
      <c r="G4329" s="48">
        <v>670</v>
      </c>
      <c r="H4329" s="49">
        <v>11811.987329511381</v>
      </c>
      <c r="J4329" s="17">
        <v>44</v>
      </c>
      <c r="K4329" s="17" t="str">
        <f t="shared" si="128"/>
        <v>235-Department of Labor and Industries</v>
      </c>
      <c r="L4329" s="18" t="str">
        <f t="shared" si="127"/>
        <v>235</v>
      </c>
      <c r="M4329" s="19"/>
      <c r="N4329" s="19"/>
    </row>
    <row r="4330" spans="1:14" ht="15" customHeight="1" x14ac:dyDescent="0.2">
      <c r="A4330" s="57"/>
      <c r="B4330" s="39"/>
      <c r="C4330" s="51"/>
      <c r="D4330" s="51"/>
      <c r="E4330" s="52"/>
      <c r="F4330" s="51"/>
      <c r="G4330" s="39"/>
      <c r="H4330" s="53"/>
      <c r="J4330" s="17">
        <v>45</v>
      </c>
      <c r="K4330" s="17" t="str">
        <f t="shared" si="128"/>
        <v>235-Department of Labor and Industries</v>
      </c>
      <c r="L4330" s="18" t="str">
        <f t="shared" si="127"/>
        <v>235</v>
      </c>
      <c r="M4330" s="19"/>
      <c r="N4330" s="19"/>
    </row>
    <row r="4331" spans="1:14" ht="15" x14ac:dyDescent="0.25">
      <c r="A4331" s="54" t="s">
        <v>65</v>
      </c>
      <c r="B4331" s="36">
        <v>19.914807593304648</v>
      </c>
      <c r="C4331" s="37">
        <v>0</v>
      </c>
      <c r="D4331" s="37">
        <v>0</v>
      </c>
      <c r="E4331" s="38">
        <v>0</v>
      </c>
      <c r="F4331" s="37">
        <v>0</v>
      </c>
      <c r="G4331" s="39">
        <v>0</v>
      </c>
      <c r="H4331" s="40">
        <v>19.914807593304648</v>
      </c>
      <c r="J4331" s="17">
        <v>46</v>
      </c>
      <c r="K4331" s="17" t="str">
        <f t="shared" si="128"/>
        <v>235-Department of Labor and Industries</v>
      </c>
      <c r="L4331" s="18" t="str">
        <f t="shared" si="127"/>
        <v>235</v>
      </c>
      <c r="M4331" s="19"/>
      <c r="N4331" s="19"/>
    </row>
    <row r="4332" spans="1:14" ht="15" x14ac:dyDescent="0.25">
      <c r="A4332" s="54" t="s">
        <v>66</v>
      </c>
      <c r="B4332" s="36">
        <v>0</v>
      </c>
      <c r="C4332" s="37">
        <v>0</v>
      </c>
      <c r="D4332" s="37">
        <v>0</v>
      </c>
      <c r="E4332" s="38">
        <v>0</v>
      </c>
      <c r="F4332" s="37">
        <v>0</v>
      </c>
      <c r="G4332" s="39">
        <v>0</v>
      </c>
      <c r="H4332" s="40">
        <v>0</v>
      </c>
      <c r="J4332" s="17">
        <v>47</v>
      </c>
      <c r="K4332" s="17" t="str">
        <f t="shared" si="128"/>
        <v>235-Department of Labor and Industries</v>
      </c>
      <c r="L4332" s="18" t="str">
        <f t="shared" si="127"/>
        <v>235</v>
      </c>
      <c r="M4332" s="19"/>
      <c r="N4332" s="19"/>
    </row>
    <row r="4333" spans="1:14" ht="15" x14ac:dyDescent="0.25">
      <c r="A4333" s="54" t="s">
        <v>67</v>
      </c>
      <c r="B4333" s="36">
        <v>379.56460835567282</v>
      </c>
      <c r="C4333" s="37">
        <v>1</v>
      </c>
      <c r="D4333" s="37">
        <v>3</v>
      </c>
      <c r="E4333" s="38">
        <v>1</v>
      </c>
      <c r="F4333" s="37">
        <v>1</v>
      </c>
      <c r="G4333" s="39">
        <v>6</v>
      </c>
      <c r="H4333" s="40">
        <v>385.56460835567282</v>
      </c>
      <c r="J4333" s="17">
        <v>48</v>
      </c>
      <c r="K4333" s="17" t="str">
        <f t="shared" si="128"/>
        <v>235-Department of Labor and Industries</v>
      </c>
      <c r="L4333" s="18" t="str">
        <f t="shared" si="127"/>
        <v>235</v>
      </c>
      <c r="M4333" s="19"/>
      <c r="N4333" s="19"/>
    </row>
    <row r="4334" spans="1:14" ht="15" x14ac:dyDescent="0.25">
      <c r="A4334" s="54" t="s">
        <v>68</v>
      </c>
      <c r="B4334" s="36">
        <v>40.792990226023214</v>
      </c>
      <c r="C4334" s="37">
        <v>0</v>
      </c>
      <c r="D4334" s="37">
        <v>0</v>
      </c>
      <c r="E4334" s="38">
        <v>0</v>
      </c>
      <c r="F4334" s="37">
        <v>0</v>
      </c>
      <c r="G4334" s="39">
        <v>0</v>
      </c>
      <c r="H4334" s="40">
        <v>40.792990226023214</v>
      </c>
      <c r="J4334" s="17">
        <v>49</v>
      </c>
      <c r="K4334" s="17" t="str">
        <f t="shared" si="128"/>
        <v>235-Department of Labor and Industries</v>
      </c>
      <c r="L4334" s="18" t="str">
        <f t="shared" si="127"/>
        <v>235</v>
      </c>
      <c r="M4334" s="19"/>
      <c r="N4334" s="19"/>
    </row>
    <row r="4335" spans="1:14" ht="15" x14ac:dyDescent="0.25">
      <c r="A4335" s="54" t="s">
        <v>69</v>
      </c>
      <c r="B4335" s="36">
        <v>0</v>
      </c>
      <c r="C4335" s="37">
        <v>0</v>
      </c>
      <c r="D4335" s="37">
        <v>0</v>
      </c>
      <c r="E4335" s="38">
        <v>0</v>
      </c>
      <c r="F4335" s="37">
        <v>0</v>
      </c>
      <c r="G4335" s="39">
        <v>0</v>
      </c>
      <c r="H4335" s="40">
        <v>0</v>
      </c>
      <c r="J4335" s="17">
        <v>50</v>
      </c>
      <c r="K4335" s="17" t="str">
        <f t="shared" si="128"/>
        <v>235-Department of Labor and Industries</v>
      </c>
      <c r="L4335" s="18" t="str">
        <f t="shared" si="127"/>
        <v>235</v>
      </c>
      <c r="M4335" s="19"/>
      <c r="N4335" s="19"/>
    </row>
    <row r="4336" spans="1:14" ht="15" x14ac:dyDescent="0.25">
      <c r="A4336" s="54" t="s">
        <v>70</v>
      </c>
      <c r="B4336" s="36">
        <v>269.2817934910056</v>
      </c>
      <c r="C4336" s="37">
        <v>0</v>
      </c>
      <c r="D4336" s="37">
        <v>0</v>
      </c>
      <c r="E4336" s="38">
        <v>0</v>
      </c>
      <c r="F4336" s="37">
        <v>0</v>
      </c>
      <c r="G4336" s="39">
        <v>0</v>
      </c>
      <c r="H4336" s="40">
        <v>269.2817934910056</v>
      </c>
      <c r="J4336" s="17">
        <v>51</v>
      </c>
      <c r="K4336" s="17" t="str">
        <f t="shared" si="128"/>
        <v>235-Department of Labor and Industries</v>
      </c>
      <c r="L4336" s="18" t="str">
        <f t="shared" si="127"/>
        <v>235</v>
      </c>
      <c r="M4336" s="19"/>
      <c r="N4336" s="19"/>
    </row>
    <row r="4337" spans="1:14" ht="15" x14ac:dyDescent="0.25">
      <c r="A4337" s="54" t="s">
        <v>71</v>
      </c>
      <c r="B4337" s="36">
        <v>29.606808061063617</v>
      </c>
      <c r="C4337" s="37">
        <v>0</v>
      </c>
      <c r="D4337" s="37">
        <v>0</v>
      </c>
      <c r="E4337" s="38">
        <v>0</v>
      </c>
      <c r="F4337" s="37">
        <v>0</v>
      </c>
      <c r="G4337" s="39">
        <v>0</v>
      </c>
      <c r="H4337" s="40">
        <v>29.606808061063617</v>
      </c>
      <c r="J4337" s="17">
        <v>52</v>
      </c>
      <c r="K4337" s="17" t="str">
        <f t="shared" si="128"/>
        <v>235-Department of Labor and Industries</v>
      </c>
      <c r="L4337" s="18" t="str">
        <f t="shared" si="127"/>
        <v>235</v>
      </c>
      <c r="M4337" s="19"/>
      <c r="N4337" s="19"/>
    </row>
    <row r="4338" spans="1:14" ht="15" x14ac:dyDescent="0.25">
      <c r="A4338" s="54" t="s">
        <v>72</v>
      </c>
      <c r="B4338" s="36">
        <v>45.752138057422115</v>
      </c>
      <c r="C4338" s="37">
        <v>0</v>
      </c>
      <c r="D4338" s="37">
        <v>0</v>
      </c>
      <c r="E4338" s="38">
        <v>0</v>
      </c>
      <c r="F4338" s="37">
        <v>0</v>
      </c>
      <c r="G4338" s="39">
        <v>0</v>
      </c>
      <c r="H4338" s="40">
        <v>45.752138057422115</v>
      </c>
      <c r="J4338" s="17">
        <v>53</v>
      </c>
      <c r="K4338" s="17" t="str">
        <f t="shared" si="128"/>
        <v>235-Department of Labor and Industries</v>
      </c>
      <c r="L4338" s="18" t="str">
        <f t="shared" si="127"/>
        <v>235</v>
      </c>
      <c r="M4338" s="19"/>
      <c r="N4338" s="19"/>
    </row>
    <row r="4339" spans="1:14" ht="15" x14ac:dyDescent="0.25">
      <c r="A4339" s="54" t="s">
        <v>73</v>
      </c>
      <c r="B4339" s="36">
        <v>384.58992384927882</v>
      </c>
      <c r="C4339" s="37">
        <v>0</v>
      </c>
      <c r="D4339" s="37">
        <v>2</v>
      </c>
      <c r="E4339" s="38">
        <v>1</v>
      </c>
      <c r="F4339" s="37">
        <v>1</v>
      </c>
      <c r="G4339" s="39">
        <v>4</v>
      </c>
      <c r="H4339" s="40">
        <v>388.58992384927882</v>
      </c>
      <c r="J4339" s="17">
        <v>54</v>
      </c>
      <c r="K4339" s="17" t="str">
        <f t="shared" si="128"/>
        <v>235-Department of Labor and Industries</v>
      </c>
      <c r="L4339" s="18" t="str">
        <f t="shared" si="127"/>
        <v>235</v>
      </c>
      <c r="M4339" s="19"/>
      <c r="N4339" s="19"/>
    </row>
    <row r="4340" spans="1:14" ht="15" x14ac:dyDescent="0.25">
      <c r="A4340" s="54" t="s">
        <v>74</v>
      </c>
      <c r="B4340" s="36">
        <v>820.01908979841176</v>
      </c>
      <c r="C4340" s="37">
        <v>1</v>
      </c>
      <c r="D4340" s="37">
        <v>-33</v>
      </c>
      <c r="E4340" s="38">
        <v>16</v>
      </c>
      <c r="F4340" s="37">
        <v>19</v>
      </c>
      <c r="G4340" s="39">
        <v>3</v>
      </c>
      <c r="H4340" s="40">
        <v>823.01908979841176</v>
      </c>
      <c r="J4340" s="17">
        <v>55</v>
      </c>
      <c r="K4340" s="17" t="str">
        <f t="shared" si="128"/>
        <v>235-Department of Labor and Industries</v>
      </c>
      <c r="L4340" s="18" t="str">
        <f t="shared" si="127"/>
        <v>235</v>
      </c>
      <c r="M4340" s="19"/>
      <c r="N4340" s="19"/>
    </row>
    <row r="4341" spans="1:14" ht="15" x14ac:dyDescent="0.25">
      <c r="A4341" s="54" t="s">
        <v>75</v>
      </c>
      <c r="B4341" s="36">
        <v>210.46918433958868</v>
      </c>
      <c r="C4341" s="37">
        <v>0</v>
      </c>
      <c r="D4341" s="37">
        <v>0</v>
      </c>
      <c r="E4341" s="38">
        <v>32</v>
      </c>
      <c r="F4341" s="37">
        <v>31</v>
      </c>
      <c r="G4341" s="39">
        <v>63</v>
      </c>
      <c r="H4341" s="40">
        <v>273.46918433958865</v>
      </c>
      <c r="J4341" s="17">
        <v>56</v>
      </c>
      <c r="K4341" s="17" t="str">
        <f t="shared" si="128"/>
        <v>235-Department of Labor and Industries</v>
      </c>
      <c r="L4341" s="18" t="str">
        <f t="shared" si="127"/>
        <v>235</v>
      </c>
      <c r="M4341" s="19"/>
      <c r="N4341" s="19"/>
    </row>
    <row r="4342" spans="1:14" ht="15" x14ac:dyDescent="0.25">
      <c r="A4342" s="54" t="s">
        <v>76</v>
      </c>
      <c r="B4342" s="36">
        <v>18.567422808115261</v>
      </c>
      <c r="C4342" s="37">
        <v>0</v>
      </c>
      <c r="D4342" s="37">
        <v>0</v>
      </c>
      <c r="E4342" s="38">
        <v>0</v>
      </c>
      <c r="F4342" s="37">
        <v>0</v>
      </c>
      <c r="G4342" s="39">
        <v>0</v>
      </c>
      <c r="H4342" s="40">
        <v>18.567422808115261</v>
      </c>
      <c r="J4342" s="17">
        <v>57</v>
      </c>
      <c r="K4342" s="17" t="str">
        <f t="shared" si="128"/>
        <v>235-Department of Labor and Industries</v>
      </c>
      <c r="L4342" s="18" t="str">
        <f t="shared" si="127"/>
        <v>235</v>
      </c>
      <c r="M4342" s="19"/>
      <c r="N4342" s="19"/>
    </row>
    <row r="4343" spans="1:14" ht="15" x14ac:dyDescent="0.25">
      <c r="A4343" s="54" t="s">
        <v>77</v>
      </c>
      <c r="B4343" s="36">
        <v>529.11885281973684</v>
      </c>
      <c r="C4343" s="37">
        <v>0</v>
      </c>
      <c r="D4343" s="37">
        <v>0</v>
      </c>
      <c r="E4343" s="38">
        <v>0</v>
      </c>
      <c r="F4343" s="37">
        <v>0</v>
      </c>
      <c r="G4343" s="39">
        <v>0</v>
      </c>
      <c r="H4343" s="40">
        <v>529.11885281973684</v>
      </c>
      <c r="J4343" s="17">
        <v>58</v>
      </c>
      <c r="K4343" s="17" t="str">
        <f t="shared" si="128"/>
        <v>235-Department of Labor and Industries</v>
      </c>
      <c r="L4343" s="18" t="str">
        <f t="shared" si="127"/>
        <v>235</v>
      </c>
      <c r="M4343" s="19"/>
      <c r="N4343" s="19"/>
    </row>
    <row r="4344" spans="1:14" ht="15" x14ac:dyDescent="0.25">
      <c r="A4344" s="54" t="s">
        <v>78</v>
      </c>
      <c r="B4344" s="36">
        <v>0</v>
      </c>
      <c r="C4344" s="37">
        <v>0</v>
      </c>
      <c r="D4344" s="37">
        <v>0</v>
      </c>
      <c r="E4344" s="38">
        <v>0</v>
      </c>
      <c r="F4344" s="37">
        <v>0</v>
      </c>
      <c r="G4344" s="39">
        <v>0</v>
      </c>
      <c r="H4344" s="40">
        <v>0</v>
      </c>
      <c r="J4344" s="17">
        <v>59</v>
      </c>
      <c r="K4344" s="17" t="str">
        <f t="shared" si="128"/>
        <v>235-Department of Labor and Industries</v>
      </c>
      <c r="L4344" s="18" t="str">
        <f t="shared" si="127"/>
        <v>235</v>
      </c>
      <c r="M4344" s="19"/>
      <c r="N4344" s="19"/>
    </row>
    <row r="4345" spans="1:14" ht="15" customHeight="1" x14ac:dyDescent="0.25">
      <c r="A4345" s="54" t="s">
        <v>79</v>
      </c>
      <c r="B4345" s="36">
        <v>0</v>
      </c>
      <c r="C4345" s="37">
        <v>0</v>
      </c>
      <c r="D4345" s="37">
        <v>0</v>
      </c>
      <c r="E4345" s="38">
        <v>0</v>
      </c>
      <c r="F4345" s="37">
        <v>0</v>
      </c>
      <c r="G4345" s="39">
        <v>0</v>
      </c>
      <c r="H4345" s="40">
        <v>0</v>
      </c>
      <c r="J4345" s="17">
        <v>60</v>
      </c>
      <c r="K4345" s="17" t="str">
        <f t="shared" si="128"/>
        <v>235-Department of Labor and Industries</v>
      </c>
      <c r="L4345" s="18" t="str">
        <f t="shared" si="127"/>
        <v>235</v>
      </c>
      <c r="M4345" s="19"/>
      <c r="N4345" s="19"/>
    </row>
    <row r="4346" spans="1:14" ht="15" x14ac:dyDescent="0.25">
      <c r="A4346" s="54"/>
      <c r="B4346" s="36"/>
      <c r="C4346" s="37"/>
      <c r="D4346" s="37"/>
      <c r="E4346" s="38"/>
      <c r="F4346" s="37"/>
      <c r="G4346" s="39"/>
      <c r="H4346" s="40"/>
      <c r="J4346" s="17">
        <v>61</v>
      </c>
      <c r="K4346" s="17" t="str">
        <f t="shared" si="128"/>
        <v>235-Department of Labor and Industries</v>
      </c>
      <c r="L4346" s="18" t="str">
        <f t="shared" si="127"/>
        <v>235</v>
      </c>
      <c r="M4346" s="19"/>
      <c r="N4346" s="19"/>
    </row>
    <row r="4347" spans="1:14" x14ac:dyDescent="0.2">
      <c r="A4347" s="44" t="s">
        <v>80</v>
      </c>
      <c r="B4347" s="45">
        <v>2747.6776193996229</v>
      </c>
      <c r="C4347" s="46">
        <v>2</v>
      </c>
      <c r="D4347" s="46">
        <v>-28</v>
      </c>
      <c r="E4347" s="47">
        <v>50</v>
      </c>
      <c r="F4347" s="46">
        <v>52</v>
      </c>
      <c r="G4347" s="48">
        <v>76</v>
      </c>
      <c r="H4347" s="49">
        <v>2823.6776193996229</v>
      </c>
      <c r="J4347" s="17">
        <v>62</v>
      </c>
      <c r="K4347" s="17" t="str">
        <f t="shared" si="128"/>
        <v>235-Department of Labor and Industries</v>
      </c>
      <c r="L4347" s="18" t="str">
        <f t="shared" si="127"/>
        <v>235</v>
      </c>
      <c r="M4347" s="19"/>
      <c r="N4347" s="19"/>
    </row>
    <row r="4348" spans="1:14" ht="15" x14ac:dyDescent="0.25">
      <c r="A4348" s="54"/>
      <c r="B4348" s="36"/>
      <c r="C4348" s="37"/>
      <c r="D4348" s="37"/>
      <c r="E4348" s="38"/>
      <c r="F4348" s="37"/>
      <c r="G4348" s="39"/>
      <c r="H4348" s="40"/>
      <c r="J4348" s="17">
        <v>63</v>
      </c>
      <c r="K4348" s="17" t="str">
        <f t="shared" si="128"/>
        <v>235-Department of Labor and Industries</v>
      </c>
      <c r="L4348" s="18" t="str">
        <f t="shared" si="127"/>
        <v>235</v>
      </c>
      <c r="M4348" s="19"/>
      <c r="N4348" s="19"/>
    </row>
    <row r="4349" spans="1:14" ht="15" x14ac:dyDescent="0.25">
      <c r="A4349" s="54" t="s">
        <v>81</v>
      </c>
      <c r="B4349" s="36">
        <v>820.34496902407693</v>
      </c>
      <c r="C4349" s="37">
        <v>0</v>
      </c>
      <c r="D4349" s="37">
        <v>0</v>
      </c>
      <c r="E4349" s="38">
        <v>5</v>
      </c>
      <c r="F4349" s="37">
        <v>20</v>
      </c>
      <c r="G4349" s="39">
        <v>25</v>
      </c>
      <c r="H4349" s="40">
        <v>845.34496902407693</v>
      </c>
      <c r="J4349" s="17">
        <v>64</v>
      </c>
      <c r="K4349" s="17" t="str">
        <f t="shared" si="128"/>
        <v>235-Department of Labor and Industries</v>
      </c>
      <c r="L4349" s="18" t="str">
        <f t="shared" si="127"/>
        <v>235</v>
      </c>
      <c r="M4349" s="19"/>
      <c r="N4349" s="19"/>
    </row>
    <row r="4350" spans="1:14" x14ac:dyDescent="0.2">
      <c r="A4350" s="44" t="s">
        <v>82</v>
      </c>
      <c r="B4350" s="45">
        <v>820.34496902407693</v>
      </c>
      <c r="C4350" s="46">
        <v>0</v>
      </c>
      <c r="D4350" s="46">
        <v>0</v>
      </c>
      <c r="E4350" s="47">
        <v>5</v>
      </c>
      <c r="F4350" s="46">
        <v>20</v>
      </c>
      <c r="G4350" s="48">
        <v>25</v>
      </c>
      <c r="H4350" s="49">
        <v>845.34496902407693</v>
      </c>
      <c r="J4350" s="17">
        <v>65</v>
      </c>
      <c r="K4350" s="17" t="str">
        <f t="shared" si="128"/>
        <v>235-Department of Labor and Industries</v>
      </c>
      <c r="L4350" s="18" t="str">
        <f t="shared" si="127"/>
        <v>235</v>
      </c>
      <c r="M4350" s="19"/>
      <c r="N4350" s="19"/>
    </row>
    <row r="4351" spans="1:14" ht="15" x14ac:dyDescent="0.25">
      <c r="A4351" s="54"/>
      <c r="B4351" s="54"/>
      <c r="C4351" s="54"/>
      <c r="D4351" s="54"/>
      <c r="E4351" s="54"/>
      <c r="F4351" s="54"/>
      <c r="G4351" s="54"/>
      <c r="H4351" s="54"/>
      <c r="J4351" s="17">
        <v>66</v>
      </c>
      <c r="K4351" s="17" t="str">
        <f t="shared" si="128"/>
        <v>235-Department of Labor and Industries</v>
      </c>
      <c r="L4351" s="18" t="str">
        <f t="shared" si="127"/>
        <v>235</v>
      </c>
      <c r="M4351" s="19"/>
      <c r="N4351" s="19"/>
    </row>
    <row r="4352" spans="1:14" x14ac:dyDescent="0.2">
      <c r="A4352" s="58"/>
      <c r="B4352" s="39"/>
      <c r="C4352" s="51"/>
      <c r="D4352" s="51"/>
      <c r="E4352" s="52"/>
      <c r="F4352" s="51"/>
      <c r="G4352" s="39"/>
      <c r="H4352" s="53"/>
      <c r="J4352" s="17">
        <v>67</v>
      </c>
      <c r="K4352" s="17" t="str">
        <f t="shared" si="128"/>
        <v>235-Department of Labor and Industries</v>
      </c>
      <c r="L4352" s="18" t="str">
        <f t="shared" si="127"/>
        <v>235</v>
      </c>
      <c r="M4352" s="19"/>
      <c r="N4352" s="19"/>
    </row>
    <row r="4353" spans="1:14" x14ac:dyDescent="0.2">
      <c r="A4353" s="59" t="s">
        <v>83</v>
      </c>
      <c r="B4353" s="60">
        <v>97982.50240795975</v>
      </c>
      <c r="C4353" s="61">
        <v>171</v>
      </c>
      <c r="D4353" s="61">
        <v>134</v>
      </c>
      <c r="E4353" s="62">
        <v>-406</v>
      </c>
      <c r="F4353" s="61">
        <v>5148</v>
      </c>
      <c r="G4353" s="60">
        <v>5047</v>
      </c>
      <c r="H4353" s="63">
        <v>103029.50240795975</v>
      </c>
      <c r="J4353" s="17">
        <v>68</v>
      </c>
      <c r="K4353" s="17" t="str">
        <f t="shared" si="128"/>
        <v>235-Department of Labor and Industries</v>
      </c>
      <c r="L4353" s="18" t="str">
        <f t="shared" si="127"/>
        <v>235</v>
      </c>
      <c r="M4353" s="19"/>
      <c r="N4353" s="19"/>
    </row>
    <row r="4354" spans="1:14" x14ac:dyDescent="0.2">
      <c r="A4354" s="64"/>
      <c r="B4354" s="65"/>
      <c r="C4354" s="65"/>
      <c r="D4354" s="65"/>
      <c r="E4354" s="65"/>
      <c r="F4354" s="65"/>
      <c r="G4354" s="65"/>
      <c r="H4354" s="65"/>
      <c r="J4354" s="17">
        <v>1</v>
      </c>
      <c r="K4354" s="17" t="str">
        <f>IF(J4354=7,A3778,IF(J4354&gt;7,K4344,""))</f>
        <v/>
      </c>
      <c r="L4354" s="18" t="str">
        <f t="shared" si="127"/>
        <v/>
      </c>
      <c r="M4354" s="19"/>
      <c r="N4354" s="19"/>
    </row>
    <row r="4355" spans="1:14" x14ac:dyDescent="0.2">
      <c r="A4355" s="64"/>
      <c r="B4355" s="65"/>
      <c r="C4355" s="65"/>
      <c r="D4355" s="65"/>
      <c r="E4355" s="65"/>
      <c r="F4355" s="65"/>
      <c r="G4355" s="65"/>
      <c r="H4355" s="65"/>
      <c r="J4355" s="17">
        <v>2</v>
      </c>
      <c r="K4355" s="17" t="str">
        <f>IF(J4355=7,A3779,IF(J4355&gt;7,K4354,""))</f>
        <v/>
      </c>
      <c r="L4355" s="18" t="str">
        <f t="shared" si="127"/>
        <v/>
      </c>
      <c r="M4355" s="19"/>
      <c r="N4355" s="19"/>
    </row>
    <row r="4356" spans="1:14" ht="15" customHeight="1" x14ac:dyDescent="0.25">
      <c r="A4356"/>
      <c r="B4356"/>
      <c r="C4356"/>
      <c r="D4356"/>
      <c r="E4356"/>
      <c r="F4356"/>
      <c r="G4356"/>
      <c r="H4356"/>
      <c r="J4356" s="17">
        <v>3</v>
      </c>
      <c r="K4356" s="17" t="str">
        <f>IF(J4356=7,A3780,IF(J4356&gt;7,K4355,""))</f>
        <v/>
      </c>
      <c r="L4356" s="18" t="str">
        <f t="shared" si="127"/>
        <v/>
      </c>
      <c r="M4356" s="19"/>
      <c r="N4356" s="19"/>
    </row>
    <row r="4357" spans="1:14" ht="15" x14ac:dyDescent="0.25">
      <c r="A4357"/>
      <c r="B4357"/>
      <c r="C4357"/>
      <c r="D4357"/>
      <c r="E4357"/>
      <c r="F4357"/>
      <c r="G4357"/>
      <c r="H4357"/>
      <c r="J4357" s="17">
        <v>4</v>
      </c>
      <c r="K4357" s="17" t="str">
        <f>IF(J4357=7,A3781,IF(J4357&gt;7,K4356,""))</f>
        <v/>
      </c>
      <c r="L4357" s="18" t="str">
        <f t="shared" ref="L4357:L4429" si="129">LEFT(K4357,3)</f>
        <v/>
      </c>
      <c r="M4357" s="19"/>
      <c r="N4357" s="19"/>
    </row>
    <row r="4358" spans="1:14" ht="15.75" x14ac:dyDescent="0.25">
      <c r="A4358" s="21" t="s">
        <v>7</v>
      </c>
      <c r="B4358" s="22"/>
      <c r="C4358" s="22"/>
      <c r="D4358" s="22"/>
      <c r="E4358" s="22"/>
      <c r="F4358" s="22"/>
      <c r="G4358" s="22"/>
      <c r="H4358" s="22"/>
      <c r="J4358" s="17">
        <v>5</v>
      </c>
      <c r="K4358" s="17" t="str">
        <f>IF(J4358=7,A3782,IF(J4358&gt;7,K4357,""))</f>
        <v/>
      </c>
      <c r="L4358" s="18" t="str">
        <f t="shared" si="129"/>
        <v/>
      </c>
      <c r="M4358" s="19"/>
      <c r="N4358" s="19"/>
    </row>
    <row r="4359" spans="1:14" ht="15" x14ac:dyDescent="0.25">
      <c r="A4359" s="23" t="s">
        <v>8</v>
      </c>
      <c r="B4359" s="24"/>
      <c r="C4359" s="24"/>
      <c r="D4359" s="24"/>
      <c r="E4359" s="24"/>
      <c r="F4359" s="24"/>
      <c r="G4359" s="24"/>
      <c r="H4359" s="24"/>
      <c r="J4359" s="17">
        <v>6</v>
      </c>
      <c r="K4359" s="17" t="str">
        <f>IF(J4359=7,A3783,IF(J4359&gt;7,K4358,""))</f>
        <v/>
      </c>
      <c r="L4359" s="18" t="str">
        <f t="shared" si="129"/>
        <v/>
      </c>
      <c r="M4359" s="19"/>
      <c r="N4359" s="19"/>
    </row>
    <row r="4360" spans="1:14" ht="15" customHeight="1" x14ac:dyDescent="0.25">
      <c r="A4360" s="25" t="s">
        <v>147</v>
      </c>
      <c r="B4360" s="22"/>
      <c r="C4360" s="22"/>
      <c r="D4360" s="22"/>
      <c r="E4360" s="22"/>
      <c r="F4360" s="22"/>
      <c r="G4360" s="22"/>
      <c r="H4360" s="22"/>
      <c r="J4360" s="17">
        <v>7</v>
      </c>
      <c r="K4360" s="17" t="str">
        <f>IF(J4360=7,A4360,IF(J4360&gt;7,K4359,""))</f>
        <v>240-Department of Licensing</v>
      </c>
      <c r="L4360" s="18" t="str">
        <f t="shared" si="129"/>
        <v>240</v>
      </c>
      <c r="M4360" s="19"/>
      <c r="N4360" s="19"/>
    </row>
    <row r="4361" spans="1:14" ht="15" x14ac:dyDescent="0.25">
      <c r="A4361" s="25"/>
      <c r="B4361" s="22"/>
      <c r="C4361" s="22"/>
      <c r="D4361" s="22"/>
      <c r="E4361" s="22"/>
      <c r="F4361" s="22"/>
      <c r="G4361" s="22"/>
      <c r="H4361" s="22"/>
      <c r="J4361" s="17">
        <v>8</v>
      </c>
      <c r="K4361" s="17" t="str">
        <f t="shared" ref="K4361:K4421" si="130">IF(J4361=7,A3785,IF(J4361&gt;7,K4360,""))</f>
        <v>240-Department of Licensing</v>
      </c>
      <c r="L4361" s="18" t="str">
        <f t="shared" si="129"/>
        <v>240</v>
      </c>
      <c r="M4361" s="19"/>
      <c r="N4361" s="19"/>
    </row>
    <row r="4362" spans="1:14" ht="15" x14ac:dyDescent="0.25">
      <c r="A4362" s="26"/>
      <c r="B4362" s="27"/>
      <c r="C4362" s="94" t="s">
        <v>10</v>
      </c>
      <c r="D4362" s="95"/>
      <c r="E4362" s="94" t="s">
        <v>11</v>
      </c>
      <c r="F4362" s="95"/>
      <c r="G4362" s="28"/>
      <c r="H4362" s="28"/>
      <c r="J4362" s="17">
        <v>9</v>
      </c>
      <c r="K4362" s="17" t="str">
        <f t="shared" si="130"/>
        <v>240-Department of Licensing</v>
      </c>
      <c r="L4362" s="18" t="str">
        <f t="shared" si="129"/>
        <v>240</v>
      </c>
      <c r="M4362" s="19"/>
      <c r="N4362" s="19"/>
    </row>
    <row r="4363" spans="1:14" ht="24" x14ac:dyDescent="0.2">
      <c r="A4363" s="29" t="s">
        <v>12</v>
      </c>
      <c r="B4363" s="30" t="s">
        <v>13</v>
      </c>
      <c r="C4363" s="31" t="s">
        <v>14</v>
      </c>
      <c r="D4363" s="32" t="s">
        <v>15</v>
      </c>
      <c r="E4363" s="31" t="s">
        <v>14</v>
      </c>
      <c r="F4363" s="32" t="s">
        <v>15</v>
      </c>
      <c r="G4363" s="33" t="s">
        <v>16</v>
      </c>
      <c r="H4363" s="33" t="s">
        <v>17</v>
      </c>
      <c r="J4363" s="17">
        <v>10</v>
      </c>
      <c r="K4363" s="17" t="str">
        <f t="shared" si="130"/>
        <v>240-Department of Licensing</v>
      </c>
      <c r="L4363" s="18" t="str">
        <f t="shared" si="129"/>
        <v>240</v>
      </c>
      <c r="M4363" s="19"/>
      <c r="N4363" s="19"/>
    </row>
    <row r="4364" spans="1:14" ht="15" x14ac:dyDescent="0.25">
      <c r="A4364" s="35" t="s">
        <v>20</v>
      </c>
      <c r="B4364" s="36">
        <v>395.71563947323307</v>
      </c>
      <c r="C4364" s="37">
        <v>0</v>
      </c>
      <c r="D4364" s="37">
        <v>0</v>
      </c>
      <c r="E4364" s="38">
        <v>0</v>
      </c>
      <c r="F4364" s="37">
        <v>0</v>
      </c>
      <c r="G4364" s="39">
        <v>0</v>
      </c>
      <c r="H4364" s="40">
        <v>395.71563947323307</v>
      </c>
      <c r="J4364" s="17">
        <v>11</v>
      </c>
      <c r="K4364" s="17" t="str">
        <f t="shared" si="130"/>
        <v>240-Department of Licensing</v>
      </c>
      <c r="L4364" s="18" t="str">
        <f t="shared" si="129"/>
        <v>240</v>
      </c>
      <c r="M4364" s="19" t="s">
        <v>21</v>
      </c>
      <c r="N4364" s="19"/>
    </row>
    <row r="4365" spans="1:14" ht="15" x14ac:dyDescent="0.25">
      <c r="A4365" s="42" t="s">
        <v>22</v>
      </c>
      <c r="B4365" s="36">
        <v>191.8074686912706</v>
      </c>
      <c r="C4365" s="37">
        <v>0</v>
      </c>
      <c r="D4365" s="37">
        <v>0</v>
      </c>
      <c r="E4365" s="38">
        <v>0</v>
      </c>
      <c r="F4365" s="37">
        <v>1</v>
      </c>
      <c r="G4365" s="39">
        <v>1</v>
      </c>
      <c r="H4365" s="40">
        <v>192.8074686912706</v>
      </c>
      <c r="J4365" s="17">
        <v>12</v>
      </c>
      <c r="K4365" s="17" t="str">
        <f t="shared" si="130"/>
        <v>240-Department of Licensing</v>
      </c>
      <c r="L4365" s="18" t="str">
        <f t="shared" si="129"/>
        <v>240</v>
      </c>
      <c r="M4365" s="19"/>
      <c r="N4365" s="19"/>
    </row>
    <row r="4366" spans="1:14" ht="15" customHeight="1" x14ac:dyDescent="0.25">
      <c r="A4366" s="42" t="s">
        <v>23</v>
      </c>
      <c r="B4366" s="36">
        <v>384.81219178896083</v>
      </c>
      <c r="C4366" s="37">
        <v>-18</v>
      </c>
      <c r="D4366" s="37">
        <v>-10</v>
      </c>
      <c r="E4366" s="38">
        <v>0</v>
      </c>
      <c r="F4366" s="37">
        <v>1</v>
      </c>
      <c r="G4366" s="39">
        <v>-27</v>
      </c>
      <c r="H4366" s="40">
        <v>357.81219178896083</v>
      </c>
      <c r="J4366" s="17">
        <v>13</v>
      </c>
      <c r="K4366" s="17" t="str">
        <f t="shared" si="130"/>
        <v>240-Department of Licensing</v>
      </c>
      <c r="L4366" s="18" t="str">
        <f t="shared" si="129"/>
        <v>240</v>
      </c>
      <c r="M4366" s="19"/>
      <c r="N4366" s="19"/>
    </row>
    <row r="4367" spans="1:14" ht="15" x14ac:dyDescent="0.25">
      <c r="A4367" s="42" t="s">
        <v>24</v>
      </c>
      <c r="B4367" s="36">
        <v>4604.3679429499998</v>
      </c>
      <c r="C4367" s="37">
        <v>1</v>
      </c>
      <c r="D4367" s="37">
        <v>2</v>
      </c>
      <c r="E4367" s="38">
        <v>2</v>
      </c>
      <c r="F4367" s="37">
        <v>19</v>
      </c>
      <c r="G4367" s="39">
        <v>24</v>
      </c>
      <c r="H4367" s="40">
        <v>4628.3679429499998</v>
      </c>
      <c r="J4367" s="17">
        <v>14</v>
      </c>
      <c r="K4367" s="17" t="str">
        <f t="shared" si="130"/>
        <v>240-Department of Licensing</v>
      </c>
      <c r="L4367" s="18" t="str">
        <f t="shared" si="129"/>
        <v>240</v>
      </c>
      <c r="M4367" s="19"/>
      <c r="N4367" s="19"/>
    </row>
    <row r="4368" spans="1:14" ht="15" x14ac:dyDescent="0.25">
      <c r="A4368" s="42" t="s">
        <v>25</v>
      </c>
      <c r="B4368" s="36">
        <v>100.964413525536</v>
      </c>
      <c r="C4368" s="37">
        <v>0</v>
      </c>
      <c r="D4368" s="37">
        <v>0</v>
      </c>
      <c r="E4368" s="38">
        <v>0</v>
      </c>
      <c r="F4368" s="37">
        <v>0</v>
      </c>
      <c r="G4368" s="39">
        <v>0</v>
      </c>
      <c r="H4368" s="40">
        <v>100.964413525536</v>
      </c>
      <c r="J4368" s="17">
        <v>15</v>
      </c>
      <c r="K4368" s="17" t="str">
        <f t="shared" si="130"/>
        <v>240-Department of Licensing</v>
      </c>
      <c r="L4368" s="18" t="str">
        <f t="shared" si="129"/>
        <v>240</v>
      </c>
      <c r="M4368" s="19"/>
      <c r="N4368" s="19"/>
    </row>
    <row r="4369" spans="1:14" ht="15" x14ac:dyDescent="0.25">
      <c r="A4369" s="42" t="s">
        <v>26</v>
      </c>
      <c r="B4369" s="36">
        <v>1032.2536712877227</v>
      </c>
      <c r="C4369" s="37">
        <v>54</v>
      </c>
      <c r="D4369" s="37">
        <v>55</v>
      </c>
      <c r="E4369" s="38">
        <v>0</v>
      </c>
      <c r="F4369" s="37">
        <v>0</v>
      </c>
      <c r="G4369" s="39">
        <v>109</v>
      </c>
      <c r="H4369" s="40">
        <v>1141.2536712877227</v>
      </c>
      <c r="J4369" s="17">
        <v>16</v>
      </c>
      <c r="K4369" s="17" t="str">
        <f t="shared" si="130"/>
        <v>240-Department of Licensing</v>
      </c>
      <c r="L4369" s="18" t="str">
        <f t="shared" si="129"/>
        <v>240</v>
      </c>
      <c r="M4369" s="19"/>
      <c r="N4369" s="19"/>
    </row>
    <row r="4370" spans="1:14" ht="15" x14ac:dyDescent="0.25">
      <c r="A4370" s="42" t="s">
        <v>27</v>
      </c>
      <c r="B4370" s="36">
        <v>212.89821686674105</v>
      </c>
      <c r="C4370" s="37">
        <v>0</v>
      </c>
      <c r="D4370" s="37">
        <v>0</v>
      </c>
      <c r="E4370" s="38">
        <v>0</v>
      </c>
      <c r="F4370" s="37">
        <v>0</v>
      </c>
      <c r="G4370" s="39">
        <v>0</v>
      </c>
      <c r="H4370" s="40">
        <v>212.89821686674105</v>
      </c>
      <c r="J4370" s="17">
        <v>17</v>
      </c>
      <c r="K4370" s="17" t="str">
        <f t="shared" si="130"/>
        <v>240-Department of Licensing</v>
      </c>
      <c r="L4370" s="18" t="str">
        <f t="shared" si="129"/>
        <v>240</v>
      </c>
      <c r="M4370" s="19"/>
      <c r="N4370" s="19"/>
    </row>
    <row r="4371" spans="1:14" x14ac:dyDescent="0.2">
      <c r="A4371" s="43"/>
      <c r="B4371" s="36"/>
      <c r="C4371" s="37"/>
      <c r="D4371" s="37"/>
      <c r="E4371" s="38"/>
      <c r="F4371" s="37"/>
      <c r="G4371" s="39"/>
      <c r="H4371" s="40"/>
      <c r="J4371" s="17">
        <v>18</v>
      </c>
      <c r="K4371" s="17" t="str">
        <f t="shared" si="130"/>
        <v>240-Department of Licensing</v>
      </c>
      <c r="L4371" s="18" t="str">
        <f t="shared" si="129"/>
        <v>240</v>
      </c>
      <c r="M4371" s="19"/>
      <c r="N4371" s="19"/>
    </row>
    <row r="4372" spans="1:14" x14ac:dyDescent="0.2">
      <c r="A4372" s="44"/>
      <c r="B4372" s="45">
        <v>6922.8195445834635</v>
      </c>
      <c r="C4372" s="46">
        <v>37</v>
      </c>
      <c r="D4372" s="46">
        <v>47</v>
      </c>
      <c r="E4372" s="47">
        <v>2</v>
      </c>
      <c r="F4372" s="46">
        <v>21</v>
      </c>
      <c r="G4372" s="48">
        <v>107</v>
      </c>
      <c r="H4372" s="49">
        <v>7029.8195445834635</v>
      </c>
      <c r="J4372" s="17">
        <v>19</v>
      </c>
      <c r="K4372" s="17" t="str">
        <f t="shared" si="130"/>
        <v>240-Department of Licensing</v>
      </c>
      <c r="L4372" s="18" t="str">
        <f t="shared" si="129"/>
        <v>240</v>
      </c>
      <c r="M4372" s="19"/>
      <c r="N4372" s="19"/>
    </row>
    <row r="4373" spans="1:14" x14ac:dyDescent="0.2">
      <c r="A4373" s="50"/>
      <c r="B4373" s="39"/>
      <c r="C4373" s="51"/>
      <c r="D4373" s="51"/>
      <c r="E4373" s="52"/>
      <c r="F4373" s="51"/>
      <c r="G4373" s="39"/>
      <c r="H4373" s="53"/>
      <c r="J4373" s="17">
        <v>20</v>
      </c>
      <c r="K4373" s="17" t="str">
        <f t="shared" si="130"/>
        <v>240-Department of Licensing</v>
      </c>
      <c r="L4373" s="18" t="str">
        <f t="shared" si="129"/>
        <v>240</v>
      </c>
      <c r="M4373" s="19"/>
      <c r="N4373" s="19"/>
    </row>
    <row r="4374" spans="1:14" ht="15" x14ac:dyDescent="0.25">
      <c r="A4374" s="42" t="s">
        <v>28</v>
      </c>
      <c r="B4374" s="36">
        <v>582.38877163660015</v>
      </c>
      <c r="C4374" s="37">
        <v>0</v>
      </c>
      <c r="D4374" s="37">
        <v>0</v>
      </c>
      <c r="E4374" s="38">
        <v>-639</v>
      </c>
      <c r="F4374" s="37">
        <v>677</v>
      </c>
      <c r="G4374" s="39">
        <v>38</v>
      </c>
      <c r="H4374" s="40">
        <v>620.38877163660015</v>
      </c>
      <c r="J4374" s="17">
        <v>21</v>
      </c>
      <c r="K4374" s="17" t="str">
        <f t="shared" si="130"/>
        <v>240-Department of Licensing</v>
      </c>
      <c r="L4374" s="18" t="str">
        <f t="shared" si="129"/>
        <v>240</v>
      </c>
      <c r="M4374" s="19"/>
      <c r="N4374" s="19"/>
    </row>
    <row r="4375" spans="1:14" ht="15" x14ac:dyDescent="0.25">
      <c r="A4375" s="42" t="s">
        <v>29</v>
      </c>
      <c r="B4375" s="36">
        <v>1559.7364601735906</v>
      </c>
      <c r="C4375" s="37">
        <v>0</v>
      </c>
      <c r="D4375" s="37">
        <v>0</v>
      </c>
      <c r="E4375" s="38">
        <v>381</v>
      </c>
      <c r="F4375" s="37">
        <v>1206</v>
      </c>
      <c r="G4375" s="39">
        <v>1587</v>
      </c>
      <c r="H4375" s="40">
        <v>3146.7364601735908</v>
      </c>
      <c r="J4375" s="17">
        <v>22</v>
      </c>
      <c r="K4375" s="17" t="str">
        <f t="shared" si="130"/>
        <v>240-Department of Licensing</v>
      </c>
      <c r="L4375" s="18" t="str">
        <f t="shared" si="129"/>
        <v>240</v>
      </c>
      <c r="M4375" s="19"/>
      <c r="N4375" s="19"/>
    </row>
    <row r="4376" spans="1:14" ht="15" customHeight="1" x14ac:dyDescent="0.25">
      <c r="A4376" s="42" t="s">
        <v>30</v>
      </c>
      <c r="B4376" s="36">
        <v>1348.1224881361998</v>
      </c>
      <c r="C4376" s="37">
        <v>0</v>
      </c>
      <c r="D4376" s="37">
        <v>2</v>
      </c>
      <c r="E4376" s="38">
        <v>0</v>
      </c>
      <c r="F4376" s="37">
        <v>8</v>
      </c>
      <c r="G4376" s="39">
        <v>10</v>
      </c>
      <c r="H4376" s="40">
        <v>1358.1224881361998</v>
      </c>
      <c r="J4376" s="17">
        <v>23</v>
      </c>
      <c r="K4376" s="17" t="str">
        <f t="shared" si="130"/>
        <v>240-Department of Licensing</v>
      </c>
      <c r="L4376" s="18" t="str">
        <f t="shared" si="129"/>
        <v>240</v>
      </c>
      <c r="M4376" s="19"/>
      <c r="N4376" s="19"/>
    </row>
    <row r="4377" spans="1:14" ht="15" x14ac:dyDescent="0.25">
      <c r="A4377" s="54"/>
      <c r="B4377" s="36"/>
      <c r="C4377" s="37"/>
      <c r="D4377" s="37"/>
      <c r="E4377" s="38"/>
      <c r="F4377" s="37"/>
      <c r="G4377" s="39"/>
      <c r="H4377" s="40"/>
      <c r="J4377" s="17">
        <v>24</v>
      </c>
      <c r="K4377" s="17" t="str">
        <f t="shared" si="130"/>
        <v>240-Department of Licensing</v>
      </c>
      <c r="L4377" s="18" t="str">
        <f t="shared" si="129"/>
        <v>240</v>
      </c>
      <c r="M4377" s="19"/>
      <c r="N4377" s="19"/>
    </row>
    <row r="4378" spans="1:14" ht="15" customHeight="1" x14ac:dyDescent="0.2">
      <c r="A4378" s="44" t="s">
        <v>31</v>
      </c>
      <c r="B4378" s="45">
        <v>3490.2477199463901</v>
      </c>
      <c r="C4378" s="46">
        <v>0</v>
      </c>
      <c r="D4378" s="46">
        <v>2</v>
      </c>
      <c r="E4378" s="46">
        <v>-258</v>
      </c>
      <c r="F4378" s="46">
        <v>1891</v>
      </c>
      <c r="G4378" s="46">
        <v>1635</v>
      </c>
      <c r="H4378" s="49">
        <v>5125.247719946391</v>
      </c>
      <c r="J4378" s="17">
        <v>25</v>
      </c>
      <c r="K4378" s="17" t="str">
        <f t="shared" si="130"/>
        <v>240-Department of Licensing</v>
      </c>
      <c r="L4378" s="18" t="str">
        <f t="shared" si="129"/>
        <v>240</v>
      </c>
      <c r="M4378" s="19"/>
      <c r="N4378" s="19"/>
    </row>
    <row r="4379" spans="1:14" ht="15" x14ac:dyDescent="0.25">
      <c r="A4379" s="54"/>
      <c r="B4379" s="36"/>
      <c r="C4379" s="37"/>
      <c r="D4379" s="37"/>
      <c r="E4379" s="38"/>
      <c r="F4379" s="37"/>
      <c r="G4379" s="39"/>
      <c r="H4379" s="40"/>
      <c r="J4379" s="17">
        <v>26</v>
      </c>
      <c r="K4379" s="17" t="str">
        <f t="shared" si="130"/>
        <v>240-Department of Licensing</v>
      </c>
      <c r="L4379" s="18" t="str">
        <f t="shared" si="129"/>
        <v>240</v>
      </c>
      <c r="M4379" s="19"/>
      <c r="N4379" s="19"/>
    </row>
    <row r="4380" spans="1:14" ht="15" x14ac:dyDescent="0.25">
      <c r="A4380" s="54" t="s">
        <v>32</v>
      </c>
      <c r="B4380" s="36">
        <v>44.618711191269028</v>
      </c>
      <c r="C4380" s="37">
        <v>0</v>
      </c>
      <c r="D4380" s="37">
        <v>0</v>
      </c>
      <c r="E4380" s="38">
        <v>0</v>
      </c>
      <c r="F4380" s="37">
        <v>0</v>
      </c>
      <c r="G4380" s="39">
        <v>0</v>
      </c>
      <c r="H4380" s="40">
        <v>44.618711191269028</v>
      </c>
      <c r="J4380" s="17">
        <v>27</v>
      </c>
      <c r="K4380" s="17" t="str">
        <f t="shared" si="130"/>
        <v>240-Department of Licensing</v>
      </c>
      <c r="L4380" s="18" t="str">
        <f t="shared" si="129"/>
        <v>240</v>
      </c>
      <c r="M4380" s="19" t="s">
        <v>33</v>
      </c>
      <c r="N4380" s="19"/>
    </row>
    <row r="4381" spans="1:14" ht="15" x14ac:dyDescent="0.25">
      <c r="A4381" s="54" t="s">
        <v>34</v>
      </c>
      <c r="B4381" s="36">
        <v>201.12439117637439</v>
      </c>
      <c r="C4381" s="37">
        <v>0</v>
      </c>
      <c r="D4381" s="37">
        <v>0</v>
      </c>
      <c r="E4381" s="38">
        <v>0</v>
      </c>
      <c r="F4381" s="37">
        <v>0</v>
      </c>
      <c r="G4381" s="39">
        <v>0</v>
      </c>
      <c r="H4381" s="40">
        <v>201.12439117637439</v>
      </c>
      <c r="J4381" s="17">
        <v>28</v>
      </c>
      <c r="K4381" s="17" t="str">
        <f t="shared" si="130"/>
        <v>240-Department of Licensing</v>
      </c>
      <c r="L4381" s="18" t="str">
        <f t="shared" si="129"/>
        <v>240</v>
      </c>
      <c r="M4381" s="19" t="s">
        <v>35</v>
      </c>
      <c r="N4381" s="19"/>
    </row>
    <row r="4382" spans="1:14" ht="15" x14ac:dyDescent="0.25">
      <c r="A4382" s="54" t="s">
        <v>36</v>
      </c>
      <c r="B4382" s="36">
        <v>70.795499217607428</v>
      </c>
      <c r="C4382" s="37">
        <v>0</v>
      </c>
      <c r="D4382" s="37">
        <v>0</v>
      </c>
      <c r="E4382" s="38">
        <v>0</v>
      </c>
      <c r="F4382" s="37">
        <v>0</v>
      </c>
      <c r="G4382" s="39">
        <v>0</v>
      </c>
      <c r="H4382" s="40">
        <v>70.795499217607428</v>
      </c>
      <c r="J4382" s="17">
        <v>29</v>
      </c>
      <c r="K4382" s="17" t="str">
        <f t="shared" si="130"/>
        <v>240-Department of Licensing</v>
      </c>
      <c r="L4382" s="18" t="str">
        <f t="shared" si="129"/>
        <v>240</v>
      </c>
      <c r="M4382" s="19" t="s">
        <v>37</v>
      </c>
      <c r="N4382" s="19"/>
    </row>
    <row r="4383" spans="1:14" ht="15" x14ac:dyDescent="0.25">
      <c r="A4383" s="54" t="s">
        <v>38</v>
      </c>
      <c r="B4383" s="36">
        <v>0</v>
      </c>
      <c r="C4383" s="37">
        <v>0</v>
      </c>
      <c r="D4383" s="37">
        <v>0</v>
      </c>
      <c r="E4383" s="38">
        <v>0</v>
      </c>
      <c r="F4383" s="37">
        <v>0</v>
      </c>
      <c r="G4383" s="39">
        <v>0</v>
      </c>
      <c r="H4383" s="40">
        <v>0</v>
      </c>
      <c r="J4383" s="17">
        <v>30</v>
      </c>
      <c r="K4383" s="17" t="str">
        <f t="shared" si="130"/>
        <v>240-Department of Licensing</v>
      </c>
      <c r="L4383" s="18" t="str">
        <f t="shared" si="129"/>
        <v>240</v>
      </c>
      <c r="M4383" s="19" t="s">
        <v>39</v>
      </c>
      <c r="N4383" s="19"/>
    </row>
    <row r="4384" spans="1:14" ht="15" x14ac:dyDescent="0.25">
      <c r="A4384" s="54" t="s">
        <v>40</v>
      </c>
      <c r="B4384" s="36">
        <v>3140.9345078513979</v>
      </c>
      <c r="C4384" s="37">
        <v>136</v>
      </c>
      <c r="D4384" s="37">
        <v>135</v>
      </c>
      <c r="E4384" s="38">
        <v>0</v>
      </c>
      <c r="F4384" s="37">
        <v>0</v>
      </c>
      <c r="G4384" s="39">
        <v>271</v>
      </c>
      <c r="H4384" s="40">
        <v>3411.9345078513979</v>
      </c>
      <c r="J4384" s="17">
        <v>31</v>
      </c>
      <c r="K4384" s="17" t="str">
        <f t="shared" si="130"/>
        <v>240-Department of Licensing</v>
      </c>
      <c r="L4384" s="18" t="str">
        <f t="shared" si="129"/>
        <v>240</v>
      </c>
      <c r="M4384" s="19" t="s">
        <v>41</v>
      </c>
      <c r="N4384" s="19"/>
    </row>
    <row r="4385" spans="1:14" ht="15" x14ac:dyDescent="0.25">
      <c r="A4385" s="54" t="s">
        <v>42</v>
      </c>
      <c r="B4385" s="36">
        <v>264.13131119325868</v>
      </c>
      <c r="C4385" s="37">
        <v>0</v>
      </c>
      <c r="D4385" s="37">
        <v>0</v>
      </c>
      <c r="E4385" s="38">
        <v>-134</v>
      </c>
      <c r="F4385" s="37">
        <v>-131</v>
      </c>
      <c r="G4385" s="39">
        <v>-265</v>
      </c>
      <c r="H4385" s="40">
        <v>-0.86868880674131788</v>
      </c>
      <c r="J4385" s="17">
        <v>32</v>
      </c>
      <c r="K4385" s="17" t="str">
        <f t="shared" si="130"/>
        <v>240-Department of Licensing</v>
      </c>
      <c r="L4385" s="18" t="str">
        <f t="shared" si="129"/>
        <v>240</v>
      </c>
      <c r="M4385" s="19" t="s">
        <v>43</v>
      </c>
      <c r="N4385" s="19"/>
    </row>
    <row r="4386" spans="1:14" ht="15" x14ac:dyDescent="0.25">
      <c r="A4386" s="54" t="s">
        <v>44</v>
      </c>
      <c r="B4386" s="36">
        <v>301.06672886578366</v>
      </c>
      <c r="C4386" s="37">
        <v>0</v>
      </c>
      <c r="D4386" s="37">
        <v>0</v>
      </c>
      <c r="E4386" s="38">
        <v>0</v>
      </c>
      <c r="F4386" s="37">
        <v>0</v>
      </c>
      <c r="G4386" s="39">
        <v>0</v>
      </c>
      <c r="H4386" s="40">
        <v>301.06672886578366</v>
      </c>
      <c r="J4386" s="17">
        <v>33</v>
      </c>
      <c r="K4386" s="17" t="str">
        <f t="shared" si="130"/>
        <v>240-Department of Licensing</v>
      </c>
      <c r="L4386" s="18" t="str">
        <f t="shared" si="129"/>
        <v>240</v>
      </c>
      <c r="M4386" s="19" t="s">
        <v>45</v>
      </c>
      <c r="N4386" s="19"/>
    </row>
    <row r="4387" spans="1:14" ht="15" x14ac:dyDescent="0.25">
      <c r="A4387" s="54" t="s">
        <v>46</v>
      </c>
      <c r="B4387" s="36">
        <v>0</v>
      </c>
      <c r="C4387" s="37">
        <v>0</v>
      </c>
      <c r="D4387" s="37">
        <v>0</v>
      </c>
      <c r="E4387" s="38">
        <v>0</v>
      </c>
      <c r="F4387" s="37">
        <v>0</v>
      </c>
      <c r="G4387" s="39">
        <v>0</v>
      </c>
      <c r="H4387" s="40">
        <v>0</v>
      </c>
      <c r="J4387" s="17">
        <v>34</v>
      </c>
      <c r="K4387" s="17" t="str">
        <f t="shared" si="130"/>
        <v>240-Department of Licensing</v>
      </c>
      <c r="L4387" s="18" t="str">
        <f t="shared" si="129"/>
        <v>240</v>
      </c>
      <c r="M4387" s="19" t="s">
        <v>47</v>
      </c>
      <c r="N4387" s="19"/>
    </row>
    <row r="4388" spans="1:14" ht="15" x14ac:dyDescent="0.25">
      <c r="A4388" s="54" t="s">
        <v>48</v>
      </c>
      <c r="B4388" s="36">
        <v>0</v>
      </c>
      <c r="C4388" s="37">
        <v>0</v>
      </c>
      <c r="D4388" s="37">
        <v>0</v>
      </c>
      <c r="E4388" s="38">
        <v>11</v>
      </c>
      <c r="F4388" s="37">
        <v>15</v>
      </c>
      <c r="G4388" s="39">
        <v>26</v>
      </c>
      <c r="H4388" s="40">
        <v>26</v>
      </c>
      <c r="J4388" s="17">
        <v>35</v>
      </c>
      <c r="K4388" s="17" t="str">
        <f t="shared" si="130"/>
        <v>240-Department of Licensing</v>
      </c>
      <c r="L4388" s="18" t="str">
        <f t="shared" si="129"/>
        <v>240</v>
      </c>
      <c r="M4388" s="56" t="s">
        <v>49</v>
      </c>
      <c r="N4388" s="19"/>
    </row>
    <row r="4389" spans="1:14" ht="15" x14ac:dyDescent="0.25">
      <c r="A4389" s="54" t="s">
        <v>50</v>
      </c>
      <c r="B4389" s="36">
        <v>251.37822141125019</v>
      </c>
      <c r="C4389" s="37">
        <v>0</v>
      </c>
      <c r="D4389" s="37">
        <v>0</v>
      </c>
      <c r="E4389" s="38">
        <v>0</v>
      </c>
      <c r="F4389" s="37">
        <v>0</v>
      </c>
      <c r="G4389" s="39">
        <v>0</v>
      </c>
      <c r="H4389" s="40">
        <v>251.37822141125019</v>
      </c>
      <c r="J4389" s="17">
        <v>36</v>
      </c>
      <c r="K4389" s="17" t="str">
        <f t="shared" si="130"/>
        <v>240-Department of Licensing</v>
      </c>
      <c r="L4389" s="18" t="str">
        <f t="shared" si="129"/>
        <v>240</v>
      </c>
      <c r="M4389" s="19" t="s">
        <v>51</v>
      </c>
      <c r="N4389" s="19"/>
    </row>
    <row r="4390" spans="1:14" ht="15" customHeight="1" x14ac:dyDescent="0.25">
      <c r="A4390" s="54" t="s">
        <v>52</v>
      </c>
      <c r="B4390" s="36">
        <v>0</v>
      </c>
      <c r="C4390" s="37">
        <v>0</v>
      </c>
      <c r="D4390" s="37">
        <v>0</v>
      </c>
      <c r="E4390" s="38">
        <v>26</v>
      </c>
      <c r="F4390" s="37">
        <v>24</v>
      </c>
      <c r="G4390" s="39">
        <v>50</v>
      </c>
      <c r="H4390" s="40">
        <v>50</v>
      </c>
      <c r="J4390" s="17">
        <v>37</v>
      </c>
      <c r="K4390" s="17" t="str">
        <f t="shared" si="130"/>
        <v>240-Department of Licensing</v>
      </c>
      <c r="L4390" s="18" t="str">
        <f t="shared" si="129"/>
        <v>240</v>
      </c>
      <c r="M4390" s="56" t="s">
        <v>53</v>
      </c>
      <c r="N4390" s="19"/>
    </row>
    <row r="4391" spans="1:14" ht="15" x14ac:dyDescent="0.25">
      <c r="A4391" s="54" t="s">
        <v>54</v>
      </c>
      <c r="B4391" s="36">
        <v>546.81207989951395</v>
      </c>
      <c r="C4391" s="37">
        <v>0</v>
      </c>
      <c r="D4391" s="37">
        <v>0</v>
      </c>
      <c r="E4391" s="38">
        <v>0</v>
      </c>
      <c r="F4391" s="37">
        <v>0</v>
      </c>
      <c r="G4391" s="39">
        <v>0</v>
      </c>
      <c r="H4391" s="40">
        <v>546.81207989951395</v>
      </c>
      <c r="J4391" s="17">
        <v>38</v>
      </c>
      <c r="K4391" s="17" t="str">
        <f t="shared" si="130"/>
        <v>240-Department of Licensing</v>
      </c>
      <c r="L4391" s="18" t="str">
        <f t="shared" si="129"/>
        <v>240</v>
      </c>
      <c r="M4391" s="19" t="s">
        <v>55</v>
      </c>
      <c r="N4391" s="19"/>
    </row>
    <row r="4392" spans="1:14" ht="15" x14ac:dyDescent="0.25">
      <c r="A4392" s="54" t="s">
        <v>56</v>
      </c>
      <c r="B4392" s="36">
        <v>0</v>
      </c>
      <c r="C4392" s="37">
        <v>0</v>
      </c>
      <c r="D4392" s="37">
        <v>0</v>
      </c>
      <c r="E4392" s="38">
        <v>0</v>
      </c>
      <c r="F4392" s="37">
        <v>0</v>
      </c>
      <c r="G4392" s="39">
        <v>0</v>
      </c>
      <c r="H4392" s="40">
        <v>0</v>
      </c>
      <c r="J4392" s="17">
        <v>39</v>
      </c>
      <c r="K4392" s="17" t="str">
        <f t="shared" si="130"/>
        <v>240-Department of Licensing</v>
      </c>
      <c r="L4392" s="18" t="str">
        <f t="shared" si="129"/>
        <v>240</v>
      </c>
      <c r="M4392" s="19" t="s">
        <v>57</v>
      </c>
      <c r="N4392" s="19"/>
    </row>
    <row r="4393" spans="1:14" ht="15" x14ac:dyDescent="0.25">
      <c r="A4393" s="54" t="s">
        <v>58</v>
      </c>
      <c r="B4393" s="36">
        <v>9488.8639120945754</v>
      </c>
      <c r="C4393" s="37">
        <v>2</v>
      </c>
      <c r="D4393" s="37">
        <v>0</v>
      </c>
      <c r="E4393" s="38">
        <v>297</v>
      </c>
      <c r="F4393" s="37">
        <v>488</v>
      </c>
      <c r="G4393" s="39">
        <v>787</v>
      </c>
      <c r="H4393" s="40">
        <v>10275.863912094575</v>
      </c>
      <c r="J4393" s="17">
        <v>40</v>
      </c>
      <c r="K4393" s="17" t="str">
        <f t="shared" si="130"/>
        <v>240-Department of Licensing</v>
      </c>
      <c r="L4393" s="18" t="str">
        <f t="shared" si="129"/>
        <v>240</v>
      </c>
      <c r="M4393" s="19" t="s">
        <v>59</v>
      </c>
      <c r="N4393" s="19"/>
    </row>
    <row r="4394" spans="1:14" ht="15" x14ac:dyDescent="0.25">
      <c r="A4394" s="54" t="s">
        <v>60</v>
      </c>
      <c r="B4394" s="36">
        <v>0</v>
      </c>
      <c r="C4394" s="37">
        <v>0</v>
      </c>
      <c r="D4394" s="37">
        <v>0</v>
      </c>
      <c r="E4394" s="38">
        <v>24</v>
      </c>
      <c r="F4394" s="37">
        <v>24</v>
      </c>
      <c r="G4394" s="39">
        <v>48</v>
      </c>
      <c r="H4394" s="40">
        <v>48</v>
      </c>
      <c r="J4394" s="17">
        <v>41</v>
      </c>
      <c r="K4394" s="17" t="str">
        <f t="shared" si="130"/>
        <v>240-Department of Licensing</v>
      </c>
      <c r="L4394" s="18" t="str">
        <f t="shared" si="129"/>
        <v>240</v>
      </c>
      <c r="M4394" s="56" t="s">
        <v>61</v>
      </c>
      <c r="N4394" s="19"/>
    </row>
    <row r="4395" spans="1:14" ht="15" x14ac:dyDescent="0.25">
      <c r="A4395" s="54" t="s">
        <v>62</v>
      </c>
      <c r="B4395" s="36">
        <v>0</v>
      </c>
      <c r="C4395" s="37">
        <v>0</v>
      </c>
      <c r="D4395" s="37">
        <v>0</v>
      </c>
      <c r="E4395" s="38">
        <v>90</v>
      </c>
      <c r="F4395" s="37">
        <v>92</v>
      </c>
      <c r="G4395" s="39">
        <v>182</v>
      </c>
      <c r="H4395" s="40">
        <v>182</v>
      </c>
      <c r="J4395" s="17">
        <v>42</v>
      </c>
      <c r="K4395" s="17" t="str">
        <f t="shared" si="130"/>
        <v>240-Department of Licensing</v>
      </c>
      <c r="L4395" s="18" t="str">
        <f t="shared" si="129"/>
        <v>240</v>
      </c>
      <c r="M4395" s="56" t="s">
        <v>63</v>
      </c>
      <c r="N4395" s="19"/>
    </row>
    <row r="4396" spans="1:14" ht="15" customHeight="1" x14ac:dyDescent="0.2">
      <c r="A4396" s="43"/>
      <c r="B4396" s="36"/>
      <c r="C4396" s="37"/>
      <c r="D4396" s="37"/>
      <c r="E4396" s="38"/>
      <c r="F4396" s="37"/>
      <c r="G4396" s="39"/>
      <c r="H4396" s="40"/>
      <c r="J4396" s="17">
        <v>43</v>
      </c>
      <c r="K4396" s="17" t="str">
        <f t="shared" si="130"/>
        <v>240-Department of Licensing</v>
      </c>
      <c r="L4396" s="18" t="str">
        <f t="shared" si="129"/>
        <v>240</v>
      </c>
      <c r="M4396" s="19"/>
      <c r="N4396" s="19"/>
    </row>
    <row r="4397" spans="1:14" x14ac:dyDescent="0.2">
      <c r="A4397" s="44" t="s">
        <v>64</v>
      </c>
      <c r="B4397" s="45">
        <v>14309.72536290103</v>
      </c>
      <c r="C4397" s="46">
        <v>138</v>
      </c>
      <c r="D4397" s="46">
        <v>135</v>
      </c>
      <c r="E4397" s="47">
        <v>314</v>
      </c>
      <c r="F4397" s="46">
        <v>512</v>
      </c>
      <c r="G4397" s="48">
        <v>1099</v>
      </c>
      <c r="H4397" s="49">
        <v>15408.72536290103</v>
      </c>
      <c r="J4397" s="17">
        <v>44</v>
      </c>
      <c r="K4397" s="17" t="str">
        <f t="shared" si="130"/>
        <v>240-Department of Licensing</v>
      </c>
      <c r="L4397" s="18" t="str">
        <f t="shared" si="129"/>
        <v>240</v>
      </c>
      <c r="M4397" s="19"/>
      <c r="N4397" s="19"/>
    </row>
    <row r="4398" spans="1:14" x14ac:dyDescent="0.2">
      <c r="A4398" s="57"/>
      <c r="B4398" s="39"/>
      <c r="C4398" s="51"/>
      <c r="D4398" s="51"/>
      <c r="E4398" s="52"/>
      <c r="F4398" s="51"/>
      <c r="G4398" s="39"/>
      <c r="H4398" s="53"/>
      <c r="J4398" s="17">
        <v>45</v>
      </c>
      <c r="K4398" s="17" t="str">
        <f t="shared" si="130"/>
        <v>240-Department of Licensing</v>
      </c>
      <c r="L4398" s="18" t="str">
        <f t="shared" si="129"/>
        <v>240</v>
      </c>
      <c r="M4398" s="19"/>
      <c r="N4398" s="19"/>
    </row>
    <row r="4399" spans="1:14" ht="15" x14ac:dyDescent="0.25">
      <c r="A4399" s="54" t="s">
        <v>65</v>
      </c>
      <c r="B4399" s="36">
        <v>153.81463129502708</v>
      </c>
      <c r="C4399" s="37">
        <v>0</v>
      </c>
      <c r="D4399" s="37">
        <v>0</v>
      </c>
      <c r="E4399" s="38">
        <v>0</v>
      </c>
      <c r="F4399" s="37">
        <v>0</v>
      </c>
      <c r="G4399" s="39">
        <v>0</v>
      </c>
      <c r="H4399" s="40">
        <v>153.81463129502708</v>
      </c>
      <c r="J4399" s="17">
        <v>46</v>
      </c>
      <c r="K4399" s="17" t="str">
        <f t="shared" si="130"/>
        <v>240-Department of Licensing</v>
      </c>
      <c r="L4399" s="18" t="str">
        <f t="shared" si="129"/>
        <v>240</v>
      </c>
      <c r="M4399" s="19"/>
      <c r="N4399" s="19"/>
    </row>
    <row r="4400" spans="1:14" ht="15" x14ac:dyDescent="0.25">
      <c r="A4400" s="54" t="s">
        <v>66</v>
      </c>
      <c r="B4400" s="36">
        <v>195.20477606307591</v>
      </c>
      <c r="C4400" s="37">
        <v>0</v>
      </c>
      <c r="D4400" s="37">
        <v>0</v>
      </c>
      <c r="E4400" s="38">
        <v>0</v>
      </c>
      <c r="F4400" s="37">
        <v>0</v>
      </c>
      <c r="G4400" s="39">
        <v>0</v>
      </c>
      <c r="H4400" s="40">
        <v>195.20477606307591</v>
      </c>
      <c r="J4400" s="17">
        <v>47</v>
      </c>
      <c r="K4400" s="17" t="str">
        <f t="shared" si="130"/>
        <v>240-Department of Licensing</v>
      </c>
      <c r="L4400" s="18" t="str">
        <f t="shared" si="129"/>
        <v>240</v>
      </c>
      <c r="M4400" s="19"/>
      <c r="N4400" s="19"/>
    </row>
    <row r="4401" spans="1:14" ht="15" x14ac:dyDescent="0.25">
      <c r="A4401" s="54" t="s">
        <v>67</v>
      </c>
      <c r="B4401" s="36">
        <v>2456.2622369578621</v>
      </c>
      <c r="C4401" s="37">
        <v>3</v>
      </c>
      <c r="D4401" s="37">
        <v>22</v>
      </c>
      <c r="E4401" s="38">
        <v>0</v>
      </c>
      <c r="F4401" s="37">
        <v>10</v>
      </c>
      <c r="G4401" s="39">
        <v>35</v>
      </c>
      <c r="H4401" s="40">
        <v>2491.2622369578621</v>
      </c>
      <c r="J4401" s="17">
        <v>48</v>
      </c>
      <c r="K4401" s="17" t="str">
        <f t="shared" si="130"/>
        <v>240-Department of Licensing</v>
      </c>
      <c r="L4401" s="18" t="str">
        <f t="shared" si="129"/>
        <v>240</v>
      </c>
      <c r="M4401" s="19"/>
      <c r="N4401" s="19"/>
    </row>
    <row r="4402" spans="1:14" ht="15" customHeight="1" x14ac:dyDescent="0.25">
      <c r="A4402" s="54" t="s">
        <v>68</v>
      </c>
      <c r="B4402" s="36">
        <v>16.511912034208919</v>
      </c>
      <c r="C4402" s="37">
        <v>0</v>
      </c>
      <c r="D4402" s="37">
        <v>0</v>
      </c>
      <c r="E4402" s="38">
        <v>0</v>
      </c>
      <c r="F4402" s="37">
        <v>0</v>
      </c>
      <c r="G4402" s="39">
        <v>0</v>
      </c>
      <c r="H4402" s="40">
        <v>16.511912034208919</v>
      </c>
      <c r="J4402" s="17">
        <v>49</v>
      </c>
      <c r="K4402" s="17" t="str">
        <f t="shared" si="130"/>
        <v>240-Department of Licensing</v>
      </c>
      <c r="L4402" s="18" t="str">
        <f t="shared" si="129"/>
        <v>240</v>
      </c>
      <c r="M4402" s="19"/>
      <c r="N4402" s="19"/>
    </row>
    <row r="4403" spans="1:14" ht="15" x14ac:dyDescent="0.25">
      <c r="A4403" s="54" t="s">
        <v>69</v>
      </c>
      <c r="B4403" s="36">
        <v>421.56090252601513</v>
      </c>
      <c r="C4403" s="37">
        <v>0</v>
      </c>
      <c r="D4403" s="37">
        <v>0</v>
      </c>
      <c r="E4403" s="38">
        <v>0</v>
      </c>
      <c r="F4403" s="37">
        <v>0</v>
      </c>
      <c r="G4403" s="39">
        <v>0</v>
      </c>
      <c r="H4403" s="40">
        <v>421.56090252601513</v>
      </c>
      <c r="J4403" s="17">
        <v>50</v>
      </c>
      <c r="K4403" s="17" t="str">
        <f t="shared" si="130"/>
        <v>240-Department of Licensing</v>
      </c>
      <c r="L4403" s="18" t="str">
        <f t="shared" si="129"/>
        <v>240</v>
      </c>
      <c r="M4403" s="19"/>
      <c r="N4403" s="19"/>
    </row>
    <row r="4404" spans="1:14" ht="15" x14ac:dyDescent="0.25">
      <c r="A4404" s="54" t="s">
        <v>70</v>
      </c>
      <c r="B4404" s="36">
        <v>111.47515885908545</v>
      </c>
      <c r="C4404" s="37">
        <v>0</v>
      </c>
      <c r="D4404" s="37">
        <v>0</v>
      </c>
      <c r="E4404" s="38">
        <v>0</v>
      </c>
      <c r="F4404" s="37">
        <v>0</v>
      </c>
      <c r="G4404" s="39">
        <v>0</v>
      </c>
      <c r="H4404" s="40">
        <v>111.47515885908545</v>
      </c>
      <c r="J4404" s="17">
        <v>51</v>
      </c>
      <c r="K4404" s="17" t="str">
        <f t="shared" si="130"/>
        <v>240-Department of Licensing</v>
      </c>
      <c r="L4404" s="18" t="str">
        <f t="shared" si="129"/>
        <v>240</v>
      </c>
      <c r="M4404" s="19"/>
      <c r="N4404" s="19"/>
    </row>
    <row r="4405" spans="1:14" ht="15" x14ac:dyDescent="0.25">
      <c r="A4405" s="54" t="s">
        <v>71</v>
      </c>
      <c r="B4405" s="36">
        <v>78.683414310584226</v>
      </c>
      <c r="C4405" s="37">
        <v>0</v>
      </c>
      <c r="D4405" s="37">
        <v>0</v>
      </c>
      <c r="E4405" s="38">
        <v>0</v>
      </c>
      <c r="F4405" s="37">
        <v>0</v>
      </c>
      <c r="G4405" s="39">
        <v>0</v>
      </c>
      <c r="H4405" s="40">
        <v>78.683414310584226</v>
      </c>
      <c r="J4405" s="17">
        <v>52</v>
      </c>
      <c r="K4405" s="17" t="str">
        <f t="shared" si="130"/>
        <v>240-Department of Licensing</v>
      </c>
      <c r="L4405" s="18" t="str">
        <f t="shared" si="129"/>
        <v>240</v>
      </c>
      <c r="M4405" s="19"/>
      <c r="N4405" s="19"/>
    </row>
    <row r="4406" spans="1:14" ht="15" x14ac:dyDescent="0.25">
      <c r="A4406" s="54" t="s">
        <v>72</v>
      </c>
      <c r="B4406" s="36">
        <v>18.519242516799025</v>
      </c>
      <c r="C4406" s="37">
        <v>0</v>
      </c>
      <c r="D4406" s="37">
        <v>0</v>
      </c>
      <c r="E4406" s="38">
        <v>0</v>
      </c>
      <c r="F4406" s="37">
        <v>0</v>
      </c>
      <c r="G4406" s="39">
        <v>0</v>
      </c>
      <c r="H4406" s="40">
        <v>18.519242516799025</v>
      </c>
      <c r="J4406" s="17">
        <v>53</v>
      </c>
      <c r="K4406" s="17" t="str">
        <f t="shared" si="130"/>
        <v>240-Department of Licensing</v>
      </c>
      <c r="L4406" s="18" t="str">
        <f t="shared" si="129"/>
        <v>240</v>
      </c>
      <c r="M4406" s="19"/>
      <c r="N4406" s="19"/>
    </row>
    <row r="4407" spans="1:14" ht="15" x14ac:dyDescent="0.25">
      <c r="A4407" s="54" t="s">
        <v>73</v>
      </c>
      <c r="B4407" s="36">
        <v>159.2095117196771</v>
      </c>
      <c r="C4407" s="37">
        <v>0</v>
      </c>
      <c r="D4407" s="37">
        <v>0</v>
      </c>
      <c r="E4407" s="38">
        <v>-1</v>
      </c>
      <c r="F4407" s="37">
        <v>1</v>
      </c>
      <c r="G4407" s="39">
        <v>0</v>
      </c>
      <c r="H4407" s="40">
        <v>159.2095117196771</v>
      </c>
      <c r="J4407" s="17">
        <v>54</v>
      </c>
      <c r="K4407" s="17" t="str">
        <f t="shared" si="130"/>
        <v>240-Department of Licensing</v>
      </c>
      <c r="L4407" s="18" t="str">
        <f t="shared" si="129"/>
        <v>240</v>
      </c>
      <c r="M4407" s="19"/>
      <c r="N4407" s="19"/>
    </row>
    <row r="4408" spans="1:14" ht="15" x14ac:dyDescent="0.25">
      <c r="A4408" s="54" t="s">
        <v>74</v>
      </c>
      <c r="B4408" s="36">
        <v>331.92180818570557</v>
      </c>
      <c r="C4408" s="37">
        <v>0</v>
      </c>
      <c r="D4408" s="37">
        <v>-12</v>
      </c>
      <c r="E4408" s="38">
        <v>7</v>
      </c>
      <c r="F4408" s="37">
        <v>7</v>
      </c>
      <c r="G4408" s="39">
        <v>2</v>
      </c>
      <c r="H4408" s="40">
        <v>333.92180818570557</v>
      </c>
      <c r="J4408" s="17">
        <v>55</v>
      </c>
      <c r="K4408" s="17" t="str">
        <f t="shared" si="130"/>
        <v>240-Department of Licensing</v>
      </c>
      <c r="L4408" s="18" t="str">
        <f t="shared" si="129"/>
        <v>240</v>
      </c>
      <c r="M4408" s="19"/>
      <c r="N4408" s="19"/>
    </row>
    <row r="4409" spans="1:14" ht="15" customHeight="1" x14ac:dyDescent="0.25">
      <c r="A4409" s="54" t="s">
        <v>75</v>
      </c>
      <c r="B4409" s="36">
        <v>353.23858930872893</v>
      </c>
      <c r="C4409" s="37">
        <v>0</v>
      </c>
      <c r="D4409" s="37">
        <v>0</v>
      </c>
      <c r="E4409" s="38">
        <v>10</v>
      </c>
      <c r="F4409" s="37">
        <v>9</v>
      </c>
      <c r="G4409" s="39">
        <v>19</v>
      </c>
      <c r="H4409" s="40">
        <v>372.23858930872893</v>
      </c>
      <c r="J4409" s="17">
        <v>56</v>
      </c>
      <c r="K4409" s="17" t="str">
        <f t="shared" si="130"/>
        <v>240-Department of Licensing</v>
      </c>
      <c r="L4409" s="18" t="str">
        <f t="shared" si="129"/>
        <v>240</v>
      </c>
      <c r="M4409" s="19"/>
      <c r="N4409" s="19"/>
    </row>
    <row r="4410" spans="1:14" ht="15" customHeight="1" x14ac:dyDescent="0.25">
      <c r="A4410" s="54" t="s">
        <v>76</v>
      </c>
      <c r="B4410" s="36">
        <v>4.0172145611293102</v>
      </c>
      <c r="C4410" s="37">
        <v>0</v>
      </c>
      <c r="D4410" s="37">
        <v>0</v>
      </c>
      <c r="E4410" s="38">
        <v>0</v>
      </c>
      <c r="F4410" s="37">
        <v>0</v>
      </c>
      <c r="G4410" s="39">
        <v>0</v>
      </c>
      <c r="H4410" s="40">
        <v>4.0172145611293102</v>
      </c>
      <c r="J4410" s="17">
        <v>57</v>
      </c>
      <c r="K4410" s="17" t="str">
        <f t="shared" si="130"/>
        <v>240-Department of Licensing</v>
      </c>
      <c r="L4410" s="18" t="str">
        <f t="shared" si="129"/>
        <v>240</v>
      </c>
      <c r="M4410" s="19"/>
      <c r="N4410" s="19"/>
    </row>
    <row r="4411" spans="1:14" ht="15" x14ac:dyDescent="0.25">
      <c r="A4411" s="54" t="s">
        <v>77</v>
      </c>
      <c r="B4411" s="36">
        <v>536.26410544309658</v>
      </c>
      <c r="C4411" s="37">
        <v>0</v>
      </c>
      <c r="D4411" s="37">
        <v>0</v>
      </c>
      <c r="E4411" s="38">
        <v>0</v>
      </c>
      <c r="F4411" s="37">
        <v>0</v>
      </c>
      <c r="G4411" s="39">
        <v>0</v>
      </c>
      <c r="H4411" s="40">
        <v>536.26410544309658</v>
      </c>
      <c r="J4411" s="17">
        <v>58</v>
      </c>
      <c r="K4411" s="17" t="str">
        <f t="shared" si="130"/>
        <v>240-Department of Licensing</v>
      </c>
      <c r="L4411" s="18" t="str">
        <f t="shared" si="129"/>
        <v>240</v>
      </c>
      <c r="M4411" s="19"/>
      <c r="N4411" s="19"/>
    </row>
    <row r="4412" spans="1:14" ht="15" x14ac:dyDescent="0.25">
      <c r="A4412" s="54" t="s">
        <v>78</v>
      </c>
      <c r="B4412" s="36">
        <v>0</v>
      </c>
      <c r="C4412" s="37">
        <v>0</v>
      </c>
      <c r="D4412" s="37">
        <v>0</v>
      </c>
      <c r="E4412" s="38">
        <v>0</v>
      </c>
      <c r="F4412" s="37">
        <v>0</v>
      </c>
      <c r="G4412" s="39">
        <v>0</v>
      </c>
      <c r="H4412" s="40">
        <v>0</v>
      </c>
      <c r="J4412" s="17">
        <v>59</v>
      </c>
      <c r="K4412" s="17" t="str">
        <f t="shared" si="130"/>
        <v>240-Department of Licensing</v>
      </c>
      <c r="L4412" s="18" t="str">
        <f t="shared" si="129"/>
        <v>240</v>
      </c>
      <c r="M4412" s="19"/>
      <c r="N4412" s="19"/>
    </row>
    <row r="4413" spans="1:14" ht="15" x14ac:dyDescent="0.25">
      <c r="A4413" s="54" t="s">
        <v>79</v>
      </c>
      <c r="B4413" s="36">
        <v>0</v>
      </c>
      <c r="C4413" s="37">
        <v>0</v>
      </c>
      <c r="D4413" s="37">
        <v>0</v>
      </c>
      <c r="E4413" s="38">
        <v>0</v>
      </c>
      <c r="F4413" s="37">
        <v>0</v>
      </c>
      <c r="G4413" s="39">
        <v>0</v>
      </c>
      <c r="H4413" s="40">
        <v>0</v>
      </c>
      <c r="J4413" s="17">
        <v>60</v>
      </c>
      <c r="K4413" s="17" t="str">
        <f t="shared" si="130"/>
        <v>240-Department of Licensing</v>
      </c>
      <c r="L4413" s="18" t="str">
        <f t="shared" si="129"/>
        <v>240</v>
      </c>
      <c r="M4413" s="19"/>
      <c r="N4413" s="19"/>
    </row>
    <row r="4414" spans="1:14" ht="15" x14ac:dyDescent="0.25">
      <c r="A4414" s="54"/>
      <c r="B4414" s="36"/>
      <c r="C4414" s="37"/>
      <c r="D4414" s="37"/>
      <c r="E4414" s="38"/>
      <c r="F4414" s="37"/>
      <c r="G4414" s="39"/>
      <c r="H4414" s="40"/>
      <c r="J4414" s="17">
        <v>61</v>
      </c>
      <c r="K4414" s="17" t="str">
        <f t="shared" si="130"/>
        <v>240-Department of Licensing</v>
      </c>
      <c r="L4414" s="18" t="str">
        <f t="shared" si="129"/>
        <v>240</v>
      </c>
      <c r="M4414" s="19"/>
      <c r="N4414" s="19"/>
    </row>
    <row r="4415" spans="1:14" x14ac:dyDescent="0.2">
      <c r="A4415" s="44" t="s">
        <v>80</v>
      </c>
      <c r="B4415" s="45">
        <v>4836.6835037809951</v>
      </c>
      <c r="C4415" s="46">
        <v>3</v>
      </c>
      <c r="D4415" s="46">
        <v>10</v>
      </c>
      <c r="E4415" s="47">
        <v>16</v>
      </c>
      <c r="F4415" s="46">
        <v>27</v>
      </c>
      <c r="G4415" s="48">
        <v>56</v>
      </c>
      <c r="H4415" s="49">
        <v>4892.6835037809951</v>
      </c>
      <c r="J4415" s="17">
        <v>62</v>
      </c>
      <c r="K4415" s="17" t="str">
        <f t="shared" si="130"/>
        <v>240-Department of Licensing</v>
      </c>
      <c r="L4415" s="18" t="str">
        <f t="shared" si="129"/>
        <v>240</v>
      </c>
      <c r="M4415" s="19"/>
      <c r="N4415" s="19"/>
    </row>
    <row r="4416" spans="1:14" ht="15" x14ac:dyDescent="0.25">
      <c r="A4416" s="54"/>
      <c r="B4416" s="36"/>
      <c r="C4416" s="37"/>
      <c r="D4416" s="37"/>
      <c r="E4416" s="38"/>
      <c r="F4416" s="37"/>
      <c r="G4416" s="39"/>
      <c r="H4416" s="40"/>
      <c r="J4416" s="17">
        <v>63</v>
      </c>
      <c r="K4416" s="17" t="str">
        <f t="shared" si="130"/>
        <v>240-Department of Licensing</v>
      </c>
      <c r="L4416" s="18" t="str">
        <f t="shared" si="129"/>
        <v>240</v>
      </c>
      <c r="M4416" s="19"/>
      <c r="N4416" s="19"/>
    </row>
    <row r="4417" spans="1:14" ht="15" x14ac:dyDescent="0.25">
      <c r="A4417" s="54" t="s">
        <v>81</v>
      </c>
      <c r="B4417" s="36">
        <v>339.59995793129997</v>
      </c>
      <c r="C4417" s="37">
        <v>0</v>
      </c>
      <c r="D4417" s="37">
        <v>0</v>
      </c>
      <c r="E4417" s="38">
        <v>2</v>
      </c>
      <c r="F4417" s="37">
        <v>7</v>
      </c>
      <c r="G4417" s="39">
        <v>9</v>
      </c>
      <c r="H4417" s="40">
        <v>348.59995793129997</v>
      </c>
      <c r="J4417" s="17">
        <v>64</v>
      </c>
      <c r="K4417" s="17" t="str">
        <f t="shared" si="130"/>
        <v>240-Department of Licensing</v>
      </c>
      <c r="L4417" s="18" t="str">
        <f t="shared" si="129"/>
        <v>240</v>
      </c>
      <c r="M4417" s="19"/>
      <c r="N4417" s="19"/>
    </row>
    <row r="4418" spans="1:14" ht="15" customHeight="1" x14ac:dyDescent="0.2">
      <c r="A4418" s="44" t="s">
        <v>82</v>
      </c>
      <c r="B4418" s="45">
        <v>339.59995793129997</v>
      </c>
      <c r="C4418" s="46">
        <v>0</v>
      </c>
      <c r="D4418" s="46">
        <v>0</v>
      </c>
      <c r="E4418" s="47">
        <v>2</v>
      </c>
      <c r="F4418" s="46">
        <v>7</v>
      </c>
      <c r="G4418" s="48">
        <v>9</v>
      </c>
      <c r="H4418" s="49">
        <v>348.59995793129997</v>
      </c>
      <c r="J4418" s="17">
        <v>65</v>
      </c>
      <c r="K4418" s="17" t="str">
        <f t="shared" si="130"/>
        <v>240-Department of Licensing</v>
      </c>
      <c r="L4418" s="18" t="str">
        <f t="shared" si="129"/>
        <v>240</v>
      </c>
      <c r="M4418" s="19"/>
      <c r="N4418" s="19"/>
    </row>
    <row r="4419" spans="1:14" ht="15" x14ac:dyDescent="0.25">
      <c r="A4419" s="54"/>
      <c r="B4419" s="54"/>
      <c r="C4419" s="54"/>
      <c r="D4419" s="54"/>
      <c r="E4419" s="54"/>
      <c r="F4419" s="54"/>
      <c r="G4419" s="54"/>
      <c r="H4419" s="54"/>
      <c r="J4419" s="17">
        <v>66</v>
      </c>
      <c r="K4419" s="17" t="str">
        <f t="shared" si="130"/>
        <v>240-Department of Licensing</v>
      </c>
      <c r="L4419" s="18" t="str">
        <f t="shared" si="129"/>
        <v>240</v>
      </c>
      <c r="M4419" s="19"/>
      <c r="N4419" s="19"/>
    </row>
    <row r="4420" spans="1:14" x14ac:dyDescent="0.2">
      <c r="A4420" s="58"/>
      <c r="B4420" s="39"/>
      <c r="C4420" s="51"/>
      <c r="D4420" s="51"/>
      <c r="E4420" s="52"/>
      <c r="F4420" s="51"/>
      <c r="G4420" s="39"/>
      <c r="H4420" s="53"/>
      <c r="J4420" s="17">
        <v>67</v>
      </c>
      <c r="K4420" s="17" t="str">
        <f t="shared" si="130"/>
        <v>240-Department of Licensing</v>
      </c>
      <c r="L4420" s="18" t="str">
        <f t="shared" si="129"/>
        <v>240</v>
      </c>
      <c r="M4420" s="19"/>
      <c r="N4420" s="19"/>
    </row>
    <row r="4421" spans="1:14" x14ac:dyDescent="0.2">
      <c r="A4421" s="59" t="s">
        <v>83</v>
      </c>
      <c r="B4421" s="60">
        <v>29899.076089143178</v>
      </c>
      <c r="C4421" s="61">
        <v>178</v>
      </c>
      <c r="D4421" s="61">
        <v>194</v>
      </c>
      <c r="E4421" s="62">
        <v>76</v>
      </c>
      <c r="F4421" s="61">
        <v>2458</v>
      </c>
      <c r="G4421" s="60">
        <v>2906</v>
      </c>
      <c r="H4421" s="63">
        <v>32805.076089143178</v>
      </c>
      <c r="J4421" s="17">
        <v>68</v>
      </c>
      <c r="K4421" s="17" t="str">
        <f t="shared" si="130"/>
        <v>240-Department of Licensing</v>
      </c>
      <c r="L4421" s="18" t="str">
        <f t="shared" si="129"/>
        <v>240</v>
      </c>
      <c r="M4421" s="19"/>
      <c r="N4421" s="19"/>
    </row>
    <row r="4422" spans="1:14" x14ac:dyDescent="0.2">
      <c r="A4422" s="64"/>
      <c r="B4422" s="65"/>
      <c r="C4422" s="65"/>
      <c r="D4422" s="65"/>
      <c r="E4422" s="65"/>
      <c r="F4422" s="65"/>
      <c r="G4422" s="65"/>
      <c r="H4422" s="65"/>
      <c r="J4422" s="17">
        <v>1</v>
      </c>
      <c r="K4422" s="17" t="str">
        <f>IF(J4422=7,A3837,IF(J4422&gt;7,K4412,""))</f>
        <v/>
      </c>
      <c r="L4422" s="18" t="str">
        <f t="shared" si="129"/>
        <v/>
      </c>
      <c r="M4422" s="19"/>
      <c r="N4422" s="19"/>
    </row>
    <row r="4423" spans="1:14" x14ac:dyDescent="0.2">
      <c r="A4423" s="64"/>
      <c r="B4423" s="65"/>
      <c r="C4423" s="65"/>
      <c r="D4423" s="65"/>
      <c r="E4423" s="65"/>
      <c r="F4423" s="65"/>
      <c r="G4423" s="65"/>
      <c r="H4423" s="65"/>
      <c r="J4423" s="17">
        <v>2</v>
      </c>
      <c r="K4423" s="17" t="str">
        <f>IF(J4423=7,A3838,IF(J4423&gt;7,K4422,""))</f>
        <v/>
      </c>
      <c r="L4423" s="18" t="str">
        <f t="shared" si="129"/>
        <v/>
      </c>
      <c r="M4423" s="19"/>
      <c r="N4423" s="19"/>
    </row>
    <row r="4424" spans="1:14" ht="15" x14ac:dyDescent="0.25">
      <c r="A4424"/>
      <c r="B4424"/>
      <c r="C4424"/>
      <c r="D4424"/>
      <c r="E4424"/>
      <c r="F4424"/>
      <c r="G4424"/>
      <c r="H4424"/>
      <c r="J4424" s="17">
        <v>3</v>
      </c>
      <c r="K4424" s="17" t="str">
        <f>IF(J4424=7,A3839,IF(J4424&gt;7,K4423,""))</f>
        <v/>
      </c>
      <c r="L4424" s="18" t="str">
        <f t="shared" si="129"/>
        <v/>
      </c>
      <c r="M4424" s="19"/>
      <c r="N4424" s="19"/>
    </row>
    <row r="4425" spans="1:14" ht="15" x14ac:dyDescent="0.25">
      <c r="A4425"/>
      <c r="B4425"/>
      <c r="C4425"/>
      <c r="D4425"/>
      <c r="E4425"/>
      <c r="F4425"/>
      <c r="G4425"/>
      <c r="H4425"/>
      <c r="J4425" s="17">
        <v>4</v>
      </c>
      <c r="K4425" s="17" t="str">
        <f>IF(J4425=7,A3840,IF(J4425&gt;7,K4424,""))</f>
        <v/>
      </c>
      <c r="L4425" s="18" t="str">
        <f t="shared" si="129"/>
        <v/>
      </c>
      <c r="M4425" s="19"/>
      <c r="N4425" s="19"/>
    </row>
    <row r="4426" spans="1:14" ht="15.75" x14ac:dyDescent="0.25">
      <c r="A4426" s="21" t="s">
        <v>7</v>
      </c>
      <c r="B4426" s="22"/>
      <c r="C4426" s="22"/>
      <c r="D4426" s="22"/>
      <c r="E4426" s="22"/>
      <c r="F4426" s="22"/>
      <c r="G4426" s="22"/>
      <c r="H4426" s="22"/>
      <c r="J4426" s="17">
        <v>5</v>
      </c>
      <c r="K4426" s="17" t="str">
        <f>IF(J4426=7,A3841,IF(J4426&gt;7,K4425,""))</f>
        <v/>
      </c>
      <c r="L4426" s="18" t="str">
        <f t="shared" si="129"/>
        <v/>
      </c>
      <c r="M4426" s="19"/>
      <c r="N4426" s="19"/>
    </row>
    <row r="4427" spans="1:14" ht="15" x14ac:dyDescent="0.25">
      <c r="A4427" s="23" t="s">
        <v>8</v>
      </c>
      <c r="B4427" s="24"/>
      <c r="C4427" s="24"/>
      <c r="D4427" s="24"/>
      <c r="E4427" s="24"/>
      <c r="F4427" s="24"/>
      <c r="G4427" s="24"/>
      <c r="H4427" s="24"/>
      <c r="J4427" s="17">
        <v>6</v>
      </c>
      <c r="K4427" s="17" t="str">
        <f>IF(J4427=7,A3842,IF(J4427&gt;7,K4426,""))</f>
        <v/>
      </c>
      <c r="L4427" s="18" t="str">
        <f t="shared" si="129"/>
        <v/>
      </c>
      <c r="M4427" s="19"/>
      <c r="N4427" s="19"/>
    </row>
    <row r="4428" spans="1:14" ht="15" x14ac:dyDescent="0.25">
      <c r="A4428" s="25" t="s">
        <v>148</v>
      </c>
      <c r="B4428" s="22"/>
      <c r="C4428" s="22"/>
      <c r="D4428" s="22"/>
      <c r="E4428" s="22"/>
      <c r="F4428" s="22"/>
      <c r="G4428" s="22"/>
      <c r="H4428" s="22"/>
      <c r="J4428" s="17">
        <v>7</v>
      </c>
      <c r="K4428" s="17" t="str">
        <f>IF(J4428=7,A4428,IF(J4428&gt;7,K4427,""))</f>
        <v>245-Military Department</v>
      </c>
      <c r="L4428" s="18" t="str">
        <f t="shared" si="129"/>
        <v>245</v>
      </c>
      <c r="M4428" s="19"/>
      <c r="N4428" s="19"/>
    </row>
    <row r="4429" spans="1:14" ht="15" x14ac:dyDescent="0.25">
      <c r="A4429" s="25"/>
      <c r="B4429" s="22"/>
      <c r="C4429" s="22"/>
      <c r="D4429" s="22"/>
      <c r="E4429" s="22"/>
      <c r="F4429" s="22"/>
      <c r="G4429" s="22"/>
      <c r="H4429" s="22"/>
      <c r="J4429" s="17">
        <v>8</v>
      </c>
      <c r="K4429" s="17" t="str">
        <f t="shared" ref="K4429:K4489" si="131">IF(J4429=7,A3844,IF(J4429&gt;7,K4428,""))</f>
        <v>245-Military Department</v>
      </c>
      <c r="L4429" s="18" t="str">
        <f t="shared" si="129"/>
        <v>245</v>
      </c>
      <c r="M4429" s="19"/>
      <c r="N4429" s="19"/>
    </row>
    <row r="4430" spans="1:14" ht="15" customHeight="1" x14ac:dyDescent="0.25">
      <c r="A4430" s="26"/>
      <c r="B4430" s="27"/>
      <c r="C4430" s="94" t="s">
        <v>10</v>
      </c>
      <c r="D4430" s="95"/>
      <c r="E4430" s="94" t="s">
        <v>11</v>
      </c>
      <c r="F4430" s="95"/>
      <c r="G4430" s="28"/>
      <c r="H4430" s="28"/>
      <c r="J4430" s="17">
        <v>9</v>
      </c>
      <c r="K4430" s="17" t="str">
        <f t="shared" si="131"/>
        <v>245-Military Department</v>
      </c>
      <c r="L4430" s="18" t="str">
        <f t="shared" ref="L4430:L4502" si="132">LEFT(K4430,3)</f>
        <v>245</v>
      </c>
      <c r="M4430" s="19"/>
      <c r="N4430" s="19"/>
    </row>
    <row r="4431" spans="1:14" ht="24" x14ac:dyDescent="0.2">
      <c r="A4431" s="29" t="s">
        <v>12</v>
      </c>
      <c r="B4431" s="30" t="s">
        <v>13</v>
      </c>
      <c r="C4431" s="31" t="s">
        <v>14</v>
      </c>
      <c r="D4431" s="32" t="s">
        <v>15</v>
      </c>
      <c r="E4431" s="31" t="s">
        <v>14</v>
      </c>
      <c r="F4431" s="32" t="s">
        <v>15</v>
      </c>
      <c r="G4431" s="33" t="s">
        <v>16</v>
      </c>
      <c r="H4431" s="33" t="s">
        <v>17</v>
      </c>
      <c r="J4431" s="17">
        <v>10</v>
      </c>
      <c r="K4431" s="17" t="str">
        <f t="shared" si="131"/>
        <v>245-Military Department</v>
      </c>
      <c r="L4431" s="18" t="str">
        <f t="shared" si="132"/>
        <v>245</v>
      </c>
      <c r="M4431" s="19"/>
      <c r="N4431" s="19"/>
    </row>
    <row r="4432" spans="1:14" ht="15" x14ac:dyDescent="0.25">
      <c r="A4432" s="35" t="s">
        <v>20</v>
      </c>
      <c r="B4432" s="36">
        <v>80.211287537171586</v>
      </c>
      <c r="C4432" s="37">
        <v>0</v>
      </c>
      <c r="D4432" s="37">
        <v>0</v>
      </c>
      <c r="E4432" s="38">
        <v>0</v>
      </c>
      <c r="F4432" s="37">
        <v>0</v>
      </c>
      <c r="G4432" s="39">
        <v>0</v>
      </c>
      <c r="H4432" s="40">
        <v>80.211287537171586</v>
      </c>
      <c r="J4432" s="17">
        <v>11</v>
      </c>
      <c r="K4432" s="17" t="str">
        <f t="shared" si="131"/>
        <v>245-Military Department</v>
      </c>
      <c r="L4432" s="18" t="str">
        <f t="shared" si="132"/>
        <v>245</v>
      </c>
      <c r="M4432" s="19" t="s">
        <v>21</v>
      </c>
      <c r="N4432" s="19"/>
    </row>
    <row r="4433" spans="1:14" ht="15" x14ac:dyDescent="0.25">
      <c r="A4433" s="42" t="s">
        <v>22</v>
      </c>
      <c r="B4433" s="36">
        <v>47.337827893547946</v>
      </c>
      <c r="C4433" s="37">
        <v>0</v>
      </c>
      <c r="D4433" s="37">
        <v>0</v>
      </c>
      <c r="E4433" s="38">
        <v>0</v>
      </c>
      <c r="F4433" s="37">
        <v>0</v>
      </c>
      <c r="G4433" s="39">
        <v>0</v>
      </c>
      <c r="H4433" s="40">
        <v>47.337827893547946</v>
      </c>
      <c r="J4433" s="17">
        <v>12</v>
      </c>
      <c r="K4433" s="17" t="str">
        <f t="shared" si="131"/>
        <v>245-Military Department</v>
      </c>
      <c r="L4433" s="18" t="str">
        <f t="shared" si="132"/>
        <v>245</v>
      </c>
      <c r="M4433" s="19"/>
      <c r="N4433" s="19"/>
    </row>
    <row r="4434" spans="1:14" ht="15" customHeight="1" x14ac:dyDescent="0.25">
      <c r="A4434" s="42" t="s">
        <v>23</v>
      </c>
      <c r="B4434" s="36">
        <v>165.8807468361951</v>
      </c>
      <c r="C4434" s="37">
        <v>9</v>
      </c>
      <c r="D4434" s="37">
        <v>-9</v>
      </c>
      <c r="E4434" s="38">
        <v>0</v>
      </c>
      <c r="F4434" s="37">
        <v>1</v>
      </c>
      <c r="G4434" s="39">
        <v>1</v>
      </c>
      <c r="H4434" s="40">
        <v>166.8807468361951</v>
      </c>
      <c r="J4434" s="17">
        <v>13</v>
      </c>
      <c r="K4434" s="17" t="str">
        <f t="shared" si="131"/>
        <v>245-Military Department</v>
      </c>
      <c r="L4434" s="18" t="str">
        <f t="shared" si="132"/>
        <v>245</v>
      </c>
      <c r="M4434" s="19"/>
      <c r="N4434" s="19"/>
    </row>
    <row r="4435" spans="1:14" ht="15" customHeight="1" x14ac:dyDescent="0.25">
      <c r="A4435" s="42" t="s">
        <v>24</v>
      </c>
      <c r="B4435" s="36">
        <v>734.99895724999999</v>
      </c>
      <c r="C4435" s="37">
        <v>0</v>
      </c>
      <c r="D4435" s="37">
        <v>0</v>
      </c>
      <c r="E4435" s="38">
        <v>0</v>
      </c>
      <c r="F4435" s="37">
        <v>3</v>
      </c>
      <c r="G4435" s="39">
        <v>3</v>
      </c>
      <c r="H4435" s="40">
        <v>737.99895724999999</v>
      </c>
      <c r="J4435" s="17">
        <v>14</v>
      </c>
      <c r="K4435" s="17" t="str">
        <f t="shared" si="131"/>
        <v>245-Military Department</v>
      </c>
      <c r="L4435" s="18" t="str">
        <f t="shared" si="132"/>
        <v>245</v>
      </c>
      <c r="M4435" s="19"/>
      <c r="N4435" s="19"/>
    </row>
    <row r="4436" spans="1:14" ht="15" x14ac:dyDescent="0.25">
      <c r="A4436" s="42" t="s">
        <v>25</v>
      </c>
      <c r="B4436" s="36">
        <v>0</v>
      </c>
      <c r="C4436" s="37">
        <v>0</v>
      </c>
      <c r="D4436" s="37">
        <v>0</v>
      </c>
      <c r="E4436" s="38">
        <v>0</v>
      </c>
      <c r="F4436" s="37">
        <v>0</v>
      </c>
      <c r="G4436" s="39">
        <v>0</v>
      </c>
      <c r="H4436" s="40">
        <v>0</v>
      </c>
      <c r="J4436" s="17">
        <v>15</v>
      </c>
      <c r="K4436" s="17" t="str">
        <f t="shared" si="131"/>
        <v>245-Military Department</v>
      </c>
      <c r="L4436" s="18" t="str">
        <f t="shared" si="132"/>
        <v>245</v>
      </c>
      <c r="M4436" s="19"/>
      <c r="N4436" s="19"/>
    </row>
    <row r="4437" spans="1:14" ht="15" x14ac:dyDescent="0.25">
      <c r="A4437" s="42" t="s">
        <v>26</v>
      </c>
      <c r="B4437" s="36">
        <v>752.88376025066054</v>
      </c>
      <c r="C4437" s="37">
        <v>129</v>
      </c>
      <c r="D4437" s="37">
        <v>130</v>
      </c>
      <c r="E4437" s="38">
        <v>0</v>
      </c>
      <c r="F4437" s="37">
        <v>0</v>
      </c>
      <c r="G4437" s="39">
        <v>259</v>
      </c>
      <c r="H4437" s="40">
        <v>1011.8837602506605</v>
      </c>
      <c r="J4437" s="17">
        <v>16</v>
      </c>
      <c r="K4437" s="17" t="str">
        <f t="shared" si="131"/>
        <v>245-Military Department</v>
      </c>
      <c r="L4437" s="18" t="str">
        <f t="shared" si="132"/>
        <v>245</v>
      </c>
      <c r="M4437" s="19"/>
      <c r="N4437" s="19"/>
    </row>
    <row r="4438" spans="1:14" ht="15" customHeight="1" x14ac:dyDescent="0.25">
      <c r="A4438" s="42" t="s">
        <v>27</v>
      </c>
      <c r="B4438" s="36">
        <v>137.19411951832473</v>
      </c>
      <c r="C4438" s="37">
        <v>0</v>
      </c>
      <c r="D4438" s="37">
        <v>0</v>
      </c>
      <c r="E4438" s="38">
        <v>0</v>
      </c>
      <c r="F4438" s="37">
        <v>0</v>
      </c>
      <c r="G4438" s="39">
        <v>0</v>
      </c>
      <c r="H4438" s="40">
        <v>137.19411951832473</v>
      </c>
      <c r="J4438" s="17">
        <v>17</v>
      </c>
      <c r="K4438" s="17" t="str">
        <f t="shared" si="131"/>
        <v>245-Military Department</v>
      </c>
      <c r="L4438" s="18" t="str">
        <f t="shared" si="132"/>
        <v>245</v>
      </c>
      <c r="M4438" s="19"/>
      <c r="N4438" s="19"/>
    </row>
    <row r="4439" spans="1:14" x14ac:dyDescent="0.2">
      <c r="A4439" s="43"/>
      <c r="B4439" s="36"/>
      <c r="C4439" s="37"/>
      <c r="D4439" s="37"/>
      <c r="E4439" s="38"/>
      <c r="F4439" s="37"/>
      <c r="G4439" s="39"/>
      <c r="H4439" s="40"/>
      <c r="J4439" s="17">
        <v>18</v>
      </c>
      <c r="K4439" s="17" t="str">
        <f t="shared" si="131"/>
        <v>245-Military Department</v>
      </c>
      <c r="L4439" s="18" t="str">
        <f t="shared" si="132"/>
        <v>245</v>
      </c>
      <c r="M4439" s="19"/>
      <c r="N4439" s="19"/>
    </row>
    <row r="4440" spans="1:14" x14ac:dyDescent="0.2">
      <c r="A4440" s="44"/>
      <c r="B4440" s="45">
        <v>1918.5066992858999</v>
      </c>
      <c r="C4440" s="46">
        <v>138</v>
      </c>
      <c r="D4440" s="46">
        <v>121</v>
      </c>
      <c r="E4440" s="47">
        <v>0</v>
      </c>
      <c r="F4440" s="46">
        <v>4</v>
      </c>
      <c r="G4440" s="48">
        <v>263</v>
      </c>
      <c r="H4440" s="49">
        <v>2181.5066992859001</v>
      </c>
      <c r="J4440" s="17">
        <v>19</v>
      </c>
      <c r="K4440" s="17" t="str">
        <f t="shared" si="131"/>
        <v>245-Military Department</v>
      </c>
      <c r="L4440" s="18" t="str">
        <f t="shared" si="132"/>
        <v>245</v>
      </c>
      <c r="M4440" s="19"/>
      <c r="N4440" s="19"/>
    </row>
    <row r="4441" spans="1:14" x14ac:dyDescent="0.2">
      <c r="A4441" s="50"/>
      <c r="B4441" s="39"/>
      <c r="C4441" s="51"/>
      <c r="D4441" s="51"/>
      <c r="E4441" s="52"/>
      <c r="F4441" s="51"/>
      <c r="G4441" s="39"/>
      <c r="H4441" s="53"/>
      <c r="J4441" s="17">
        <v>20</v>
      </c>
      <c r="K4441" s="17" t="str">
        <f t="shared" si="131"/>
        <v>245-Military Department</v>
      </c>
      <c r="L4441" s="18" t="str">
        <f t="shared" si="132"/>
        <v>245</v>
      </c>
      <c r="M4441" s="19"/>
      <c r="N4441" s="19"/>
    </row>
    <row r="4442" spans="1:14" ht="15" x14ac:dyDescent="0.25">
      <c r="A4442" s="42" t="s">
        <v>28</v>
      </c>
      <c r="B4442" s="36">
        <v>166.00715025774178</v>
      </c>
      <c r="C4442" s="37">
        <v>0</v>
      </c>
      <c r="D4442" s="37">
        <v>0</v>
      </c>
      <c r="E4442" s="38">
        <v>-182</v>
      </c>
      <c r="F4442" s="37">
        <v>193</v>
      </c>
      <c r="G4442" s="39">
        <v>11</v>
      </c>
      <c r="H4442" s="40">
        <v>177.00715025774178</v>
      </c>
      <c r="J4442" s="17">
        <v>21</v>
      </c>
      <c r="K4442" s="17" t="str">
        <f t="shared" si="131"/>
        <v>245-Military Department</v>
      </c>
      <c r="L4442" s="18" t="str">
        <f t="shared" si="132"/>
        <v>245</v>
      </c>
      <c r="M4442" s="19"/>
      <c r="N4442" s="19"/>
    </row>
    <row r="4443" spans="1:14" ht="15" x14ac:dyDescent="0.25">
      <c r="A4443" s="42" t="s">
        <v>29</v>
      </c>
      <c r="B4443" s="36">
        <v>412.11447322577044</v>
      </c>
      <c r="C4443" s="37">
        <v>0</v>
      </c>
      <c r="D4443" s="37">
        <v>0</v>
      </c>
      <c r="E4443" s="38">
        <v>109</v>
      </c>
      <c r="F4443" s="37">
        <v>344</v>
      </c>
      <c r="G4443" s="39">
        <v>453</v>
      </c>
      <c r="H4443" s="40">
        <v>865.11447322577044</v>
      </c>
      <c r="J4443" s="17">
        <v>22</v>
      </c>
      <c r="K4443" s="17" t="str">
        <f t="shared" si="131"/>
        <v>245-Military Department</v>
      </c>
      <c r="L4443" s="18" t="str">
        <f t="shared" si="132"/>
        <v>245</v>
      </c>
      <c r="M4443" s="19"/>
      <c r="N4443" s="19"/>
    </row>
    <row r="4444" spans="1:14" ht="15" x14ac:dyDescent="0.25">
      <c r="A4444" s="42" t="s">
        <v>30</v>
      </c>
      <c r="B4444" s="36">
        <v>384.27590529426044</v>
      </c>
      <c r="C4444" s="37">
        <v>1</v>
      </c>
      <c r="D4444" s="37">
        <v>0</v>
      </c>
      <c r="E4444" s="38">
        <v>0</v>
      </c>
      <c r="F4444" s="37">
        <v>2</v>
      </c>
      <c r="G4444" s="39">
        <v>3</v>
      </c>
      <c r="H4444" s="40">
        <v>387.27590529426044</v>
      </c>
      <c r="J4444" s="17">
        <v>23</v>
      </c>
      <c r="K4444" s="17" t="str">
        <f t="shared" si="131"/>
        <v>245-Military Department</v>
      </c>
      <c r="L4444" s="18" t="str">
        <f t="shared" si="132"/>
        <v>245</v>
      </c>
      <c r="M4444" s="19"/>
      <c r="N4444" s="19"/>
    </row>
    <row r="4445" spans="1:14" ht="15" x14ac:dyDescent="0.25">
      <c r="A4445" s="54"/>
      <c r="B4445" s="36"/>
      <c r="C4445" s="37"/>
      <c r="D4445" s="37"/>
      <c r="E4445" s="38"/>
      <c r="F4445" s="37"/>
      <c r="G4445" s="39"/>
      <c r="H4445" s="40"/>
      <c r="J4445" s="17">
        <v>24</v>
      </c>
      <c r="K4445" s="17" t="str">
        <f t="shared" si="131"/>
        <v>245-Military Department</v>
      </c>
      <c r="L4445" s="18" t="str">
        <f t="shared" si="132"/>
        <v>245</v>
      </c>
      <c r="M4445" s="19"/>
      <c r="N4445" s="19"/>
    </row>
    <row r="4446" spans="1:14" x14ac:dyDescent="0.2">
      <c r="A4446" s="44" t="s">
        <v>31</v>
      </c>
      <c r="B4446" s="45">
        <v>962.39752877777255</v>
      </c>
      <c r="C4446" s="46">
        <v>1</v>
      </c>
      <c r="D4446" s="46">
        <v>0</v>
      </c>
      <c r="E4446" s="46">
        <v>-73</v>
      </c>
      <c r="F4446" s="46">
        <v>539</v>
      </c>
      <c r="G4446" s="46">
        <v>467</v>
      </c>
      <c r="H4446" s="49">
        <v>1429.3975287777725</v>
      </c>
      <c r="J4446" s="17">
        <v>25</v>
      </c>
      <c r="K4446" s="17" t="str">
        <f t="shared" si="131"/>
        <v>245-Military Department</v>
      </c>
      <c r="L4446" s="18" t="str">
        <f t="shared" si="132"/>
        <v>245</v>
      </c>
      <c r="M4446" s="19"/>
      <c r="N4446" s="19"/>
    </row>
    <row r="4447" spans="1:14" ht="15" customHeight="1" x14ac:dyDescent="0.25">
      <c r="A4447" s="54"/>
      <c r="B4447" s="36"/>
      <c r="C4447" s="37"/>
      <c r="D4447" s="37"/>
      <c r="E4447" s="38"/>
      <c r="F4447" s="37"/>
      <c r="G4447" s="39"/>
      <c r="H4447" s="40"/>
      <c r="J4447" s="17">
        <v>26</v>
      </c>
      <c r="K4447" s="17" t="str">
        <f t="shared" si="131"/>
        <v>245-Military Department</v>
      </c>
      <c r="L4447" s="18" t="str">
        <f t="shared" si="132"/>
        <v>245</v>
      </c>
      <c r="M4447" s="19"/>
      <c r="N4447" s="19"/>
    </row>
    <row r="4448" spans="1:14" ht="15" x14ac:dyDescent="0.25">
      <c r="A4448" s="54" t="s">
        <v>32</v>
      </c>
      <c r="B4448" s="36">
        <v>12.718351475460157</v>
      </c>
      <c r="C4448" s="37">
        <v>0</v>
      </c>
      <c r="D4448" s="37">
        <v>0</v>
      </c>
      <c r="E4448" s="38">
        <v>0</v>
      </c>
      <c r="F4448" s="37">
        <v>0</v>
      </c>
      <c r="G4448" s="39">
        <v>0</v>
      </c>
      <c r="H4448" s="40">
        <v>12.718351475460157</v>
      </c>
      <c r="J4448" s="17">
        <v>27</v>
      </c>
      <c r="K4448" s="17" t="str">
        <f t="shared" si="131"/>
        <v>245-Military Department</v>
      </c>
      <c r="L4448" s="18" t="str">
        <f t="shared" si="132"/>
        <v>245</v>
      </c>
      <c r="M4448" s="19" t="s">
        <v>33</v>
      </c>
      <c r="N4448" s="19"/>
    </row>
    <row r="4449" spans="1:14" ht="15" x14ac:dyDescent="0.25">
      <c r="A4449" s="54" t="s">
        <v>34</v>
      </c>
      <c r="B4449" s="36">
        <v>57.329551414062578</v>
      </c>
      <c r="C4449" s="37">
        <v>0</v>
      </c>
      <c r="D4449" s="37">
        <v>0</v>
      </c>
      <c r="E4449" s="38">
        <v>0</v>
      </c>
      <c r="F4449" s="37">
        <v>0</v>
      </c>
      <c r="G4449" s="39">
        <v>0</v>
      </c>
      <c r="H4449" s="40">
        <v>57.329551414062578</v>
      </c>
      <c r="J4449" s="17">
        <v>28</v>
      </c>
      <c r="K4449" s="17" t="str">
        <f t="shared" si="131"/>
        <v>245-Military Department</v>
      </c>
      <c r="L4449" s="18" t="str">
        <f t="shared" si="132"/>
        <v>245</v>
      </c>
      <c r="M4449" s="19" t="s">
        <v>35</v>
      </c>
      <c r="N4449" s="19"/>
    </row>
    <row r="4450" spans="1:14" ht="15" customHeight="1" x14ac:dyDescent="0.25">
      <c r="A4450" s="54" t="s">
        <v>36</v>
      </c>
      <c r="B4450" s="36">
        <v>20.179920438992561</v>
      </c>
      <c r="C4450" s="37">
        <v>0</v>
      </c>
      <c r="D4450" s="37">
        <v>0</v>
      </c>
      <c r="E4450" s="38">
        <v>0</v>
      </c>
      <c r="F4450" s="37">
        <v>0</v>
      </c>
      <c r="G4450" s="39">
        <v>0</v>
      </c>
      <c r="H4450" s="40">
        <v>20.179920438992561</v>
      </c>
      <c r="J4450" s="17">
        <v>29</v>
      </c>
      <c r="K4450" s="17" t="str">
        <f t="shared" si="131"/>
        <v>245-Military Department</v>
      </c>
      <c r="L4450" s="18" t="str">
        <f t="shared" si="132"/>
        <v>245</v>
      </c>
      <c r="M4450" s="19" t="s">
        <v>37</v>
      </c>
      <c r="N4450" s="19"/>
    </row>
    <row r="4451" spans="1:14" ht="15" x14ac:dyDescent="0.25">
      <c r="A4451" s="54" t="s">
        <v>38</v>
      </c>
      <c r="B4451" s="36">
        <v>1.7578021555854839</v>
      </c>
      <c r="C4451" s="37">
        <v>0</v>
      </c>
      <c r="D4451" s="37">
        <v>0</v>
      </c>
      <c r="E4451" s="38">
        <v>1</v>
      </c>
      <c r="F4451" s="37">
        <v>1</v>
      </c>
      <c r="G4451" s="39">
        <v>2</v>
      </c>
      <c r="H4451" s="40">
        <v>3.7578021555854839</v>
      </c>
      <c r="J4451" s="17">
        <v>30</v>
      </c>
      <c r="K4451" s="17" t="str">
        <f t="shared" si="131"/>
        <v>245-Military Department</v>
      </c>
      <c r="L4451" s="18" t="str">
        <f t="shared" si="132"/>
        <v>245</v>
      </c>
      <c r="M4451" s="19" t="s">
        <v>39</v>
      </c>
      <c r="N4451" s="19"/>
    </row>
    <row r="4452" spans="1:14" ht="15" x14ac:dyDescent="0.25">
      <c r="A4452" s="54" t="s">
        <v>40</v>
      </c>
      <c r="B4452" s="36">
        <v>879.46166219839142</v>
      </c>
      <c r="C4452" s="37">
        <v>40</v>
      </c>
      <c r="D4452" s="37">
        <v>41</v>
      </c>
      <c r="E4452" s="38">
        <v>0</v>
      </c>
      <c r="F4452" s="37">
        <v>0</v>
      </c>
      <c r="G4452" s="39">
        <v>81</v>
      </c>
      <c r="H4452" s="40">
        <v>960.46166219839142</v>
      </c>
      <c r="J4452" s="17">
        <v>31</v>
      </c>
      <c r="K4452" s="17" t="str">
        <f t="shared" si="131"/>
        <v>245-Military Department</v>
      </c>
      <c r="L4452" s="18" t="str">
        <f t="shared" si="132"/>
        <v>245</v>
      </c>
      <c r="M4452" s="19" t="s">
        <v>41</v>
      </c>
      <c r="N4452" s="19"/>
    </row>
    <row r="4453" spans="1:14" ht="15" x14ac:dyDescent="0.25">
      <c r="A4453" s="54" t="s">
        <v>42</v>
      </c>
      <c r="B4453" s="36">
        <v>75.289374384425457</v>
      </c>
      <c r="C4453" s="37">
        <v>0</v>
      </c>
      <c r="D4453" s="37">
        <v>0</v>
      </c>
      <c r="E4453" s="38">
        <v>-37</v>
      </c>
      <c r="F4453" s="37">
        <v>-38</v>
      </c>
      <c r="G4453" s="39">
        <v>-75</v>
      </c>
      <c r="H4453" s="40">
        <v>0.28937438442545727</v>
      </c>
      <c r="J4453" s="17">
        <v>32</v>
      </c>
      <c r="K4453" s="17" t="str">
        <f t="shared" si="131"/>
        <v>245-Military Department</v>
      </c>
      <c r="L4453" s="18" t="str">
        <f t="shared" si="132"/>
        <v>245</v>
      </c>
      <c r="M4453" s="19" t="s">
        <v>43</v>
      </c>
      <c r="N4453" s="19"/>
    </row>
    <row r="4454" spans="1:14" ht="15" x14ac:dyDescent="0.25">
      <c r="A4454" s="54" t="s">
        <v>44</v>
      </c>
      <c r="B4454" s="36">
        <v>131.76517177794688</v>
      </c>
      <c r="C4454" s="37">
        <v>0</v>
      </c>
      <c r="D4454" s="37">
        <v>0</v>
      </c>
      <c r="E4454" s="38">
        <v>0</v>
      </c>
      <c r="F4454" s="37">
        <v>0</v>
      </c>
      <c r="G4454" s="39">
        <v>0</v>
      </c>
      <c r="H4454" s="40">
        <v>131.76517177794688</v>
      </c>
      <c r="J4454" s="17">
        <v>33</v>
      </c>
      <c r="K4454" s="17" t="str">
        <f t="shared" si="131"/>
        <v>245-Military Department</v>
      </c>
      <c r="L4454" s="18" t="str">
        <f t="shared" si="132"/>
        <v>245</v>
      </c>
      <c r="M4454" s="19" t="s">
        <v>45</v>
      </c>
      <c r="N4454" s="19"/>
    </row>
    <row r="4455" spans="1:14" ht="15" x14ac:dyDescent="0.25">
      <c r="A4455" s="54" t="s">
        <v>46</v>
      </c>
      <c r="B4455" s="36">
        <v>0</v>
      </c>
      <c r="C4455" s="37">
        <v>0</v>
      </c>
      <c r="D4455" s="37">
        <v>0</v>
      </c>
      <c r="E4455" s="38">
        <v>0</v>
      </c>
      <c r="F4455" s="37">
        <v>0</v>
      </c>
      <c r="G4455" s="39">
        <v>0</v>
      </c>
      <c r="H4455" s="40">
        <v>0</v>
      </c>
      <c r="J4455" s="17">
        <v>34</v>
      </c>
      <c r="K4455" s="17" t="str">
        <f t="shared" si="131"/>
        <v>245-Military Department</v>
      </c>
      <c r="L4455" s="18" t="str">
        <f t="shared" si="132"/>
        <v>245</v>
      </c>
      <c r="M4455" s="19" t="s">
        <v>47</v>
      </c>
      <c r="N4455" s="19"/>
    </row>
    <row r="4456" spans="1:14" ht="15" x14ac:dyDescent="0.25">
      <c r="A4456" s="54" t="s">
        <v>48</v>
      </c>
      <c r="B4456" s="36">
        <v>0</v>
      </c>
      <c r="C4456" s="37">
        <v>0</v>
      </c>
      <c r="D4456" s="37">
        <v>0</v>
      </c>
      <c r="E4456" s="38">
        <v>3</v>
      </c>
      <c r="F4456" s="37">
        <v>4</v>
      </c>
      <c r="G4456" s="39">
        <v>7</v>
      </c>
      <c r="H4456" s="40">
        <v>7</v>
      </c>
      <c r="J4456" s="17">
        <v>35</v>
      </c>
      <c r="K4456" s="17" t="str">
        <f t="shared" si="131"/>
        <v>245-Military Department</v>
      </c>
      <c r="L4456" s="18" t="str">
        <f t="shared" si="132"/>
        <v>245</v>
      </c>
      <c r="M4456" s="56" t="s">
        <v>49</v>
      </c>
      <c r="N4456" s="19"/>
    </row>
    <row r="4457" spans="1:14" ht="15" x14ac:dyDescent="0.25">
      <c r="A4457" s="54" t="s">
        <v>50</v>
      </c>
      <c r="B4457" s="36">
        <v>51.16760923350482</v>
      </c>
      <c r="C4457" s="37">
        <v>0</v>
      </c>
      <c r="D4457" s="37">
        <v>0</v>
      </c>
      <c r="E4457" s="38">
        <v>0</v>
      </c>
      <c r="F4457" s="37">
        <v>0</v>
      </c>
      <c r="G4457" s="39">
        <v>0</v>
      </c>
      <c r="H4457" s="40">
        <v>51.16760923350482</v>
      </c>
      <c r="J4457" s="17">
        <v>36</v>
      </c>
      <c r="K4457" s="17" t="str">
        <f t="shared" si="131"/>
        <v>245-Military Department</v>
      </c>
      <c r="L4457" s="18" t="str">
        <f t="shared" si="132"/>
        <v>245</v>
      </c>
      <c r="M4457" s="19" t="s">
        <v>51</v>
      </c>
      <c r="N4457" s="19"/>
    </row>
    <row r="4458" spans="1:14" ht="15" x14ac:dyDescent="0.25">
      <c r="A4458" s="54" t="s">
        <v>52</v>
      </c>
      <c r="B4458" s="36">
        <v>0</v>
      </c>
      <c r="C4458" s="37">
        <v>0</v>
      </c>
      <c r="D4458" s="37">
        <v>0</v>
      </c>
      <c r="E4458" s="38">
        <v>7</v>
      </c>
      <c r="F4458" s="37">
        <v>7</v>
      </c>
      <c r="G4458" s="39">
        <v>14</v>
      </c>
      <c r="H4458" s="40">
        <v>14</v>
      </c>
      <c r="J4458" s="17">
        <v>37</v>
      </c>
      <c r="K4458" s="17" t="str">
        <f t="shared" si="131"/>
        <v>245-Military Department</v>
      </c>
      <c r="L4458" s="18" t="str">
        <f t="shared" si="132"/>
        <v>245</v>
      </c>
      <c r="M4458" s="56" t="s">
        <v>53</v>
      </c>
      <c r="N4458" s="19"/>
    </row>
    <row r="4459" spans="1:14" ht="15" x14ac:dyDescent="0.25">
      <c r="A4459" s="54" t="s">
        <v>54</v>
      </c>
      <c r="B4459" s="36">
        <v>140.2560885318882</v>
      </c>
      <c r="C4459" s="37">
        <v>0</v>
      </c>
      <c r="D4459" s="37">
        <v>0</v>
      </c>
      <c r="E4459" s="38">
        <v>0</v>
      </c>
      <c r="F4459" s="37">
        <v>0</v>
      </c>
      <c r="G4459" s="39">
        <v>0</v>
      </c>
      <c r="H4459" s="40">
        <v>140.2560885318882</v>
      </c>
      <c r="J4459" s="17">
        <v>38</v>
      </c>
      <c r="K4459" s="17" t="str">
        <f t="shared" si="131"/>
        <v>245-Military Department</v>
      </c>
      <c r="L4459" s="18" t="str">
        <f t="shared" si="132"/>
        <v>245</v>
      </c>
      <c r="M4459" s="19" t="s">
        <v>55</v>
      </c>
      <c r="N4459" s="19"/>
    </row>
    <row r="4460" spans="1:14" ht="15" customHeight="1" x14ac:dyDescent="0.25">
      <c r="A4460" s="54" t="s">
        <v>56</v>
      </c>
      <c r="B4460" s="36">
        <v>0</v>
      </c>
      <c r="C4460" s="37">
        <v>0</v>
      </c>
      <c r="D4460" s="37">
        <v>0</v>
      </c>
      <c r="E4460" s="38">
        <v>0</v>
      </c>
      <c r="F4460" s="37">
        <v>0</v>
      </c>
      <c r="G4460" s="39">
        <v>0</v>
      </c>
      <c r="H4460" s="40">
        <v>0</v>
      </c>
      <c r="J4460" s="17">
        <v>39</v>
      </c>
      <c r="K4460" s="17" t="str">
        <f t="shared" si="131"/>
        <v>245-Military Department</v>
      </c>
      <c r="L4460" s="18" t="str">
        <f t="shared" si="132"/>
        <v>245</v>
      </c>
      <c r="M4460" s="19" t="s">
        <v>57</v>
      </c>
      <c r="N4460" s="19"/>
    </row>
    <row r="4461" spans="1:14" ht="15" x14ac:dyDescent="0.25">
      <c r="A4461" s="54" t="s">
        <v>58</v>
      </c>
      <c r="B4461" s="36">
        <v>288.01626848793944</v>
      </c>
      <c r="C4461" s="37">
        <v>0</v>
      </c>
      <c r="D4461" s="37">
        <v>0</v>
      </c>
      <c r="E4461" s="38">
        <v>9</v>
      </c>
      <c r="F4461" s="37">
        <v>15</v>
      </c>
      <c r="G4461" s="39">
        <v>24</v>
      </c>
      <c r="H4461" s="40">
        <v>312.01626848793944</v>
      </c>
      <c r="J4461" s="17">
        <v>40</v>
      </c>
      <c r="K4461" s="17" t="str">
        <f t="shared" si="131"/>
        <v>245-Military Department</v>
      </c>
      <c r="L4461" s="18" t="str">
        <f t="shared" si="132"/>
        <v>245</v>
      </c>
      <c r="M4461" s="19" t="s">
        <v>59</v>
      </c>
      <c r="N4461" s="19"/>
    </row>
    <row r="4462" spans="1:14" ht="15" customHeight="1" x14ac:dyDescent="0.25">
      <c r="A4462" s="54" t="s">
        <v>60</v>
      </c>
      <c r="B4462" s="36">
        <v>0</v>
      </c>
      <c r="C4462" s="37">
        <v>0</v>
      </c>
      <c r="D4462" s="37">
        <v>0</v>
      </c>
      <c r="E4462" s="38">
        <v>7</v>
      </c>
      <c r="F4462" s="37">
        <v>7</v>
      </c>
      <c r="G4462" s="39">
        <v>14</v>
      </c>
      <c r="H4462" s="40">
        <v>14</v>
      </c>
      <c r="J4462" s="17">
        <v>41</v>
      </c>
      <c r="K4462" s="17" t="str">
        <f t="shared" si="131"/>
        <v>245-Military Department</v>
      </c>
      <c r="L4462" s="18" t="str">
        <f t="shared" si="132"/>
        <v>245</v>
      </c>
      <c r="M4462" s="56" t="s">
        <v>61</v>
      </c>
      <c r="N4462" s="19"/>
    </row>
    <row r="4463" spans="1:14" ht="15" x14ac:dyDescent="0.25">
      <c r="A4463" s="54" t="s">
        <v>62</v>
      </c>
      <c r="B4463" s="36">
        <v>0</v>
      </c>
      <c r="C4463" s="37">
        <v>0</v>
      </c>
      <c r="D4463" s="37">
        <v>0</v>
      </c>
      <c r="E4463" s="38">
        <v>26</v>
      </c>
      <c r="F4463" s="37">
        <v>26</v>
      </c>
      <c r="G4463" s="39">
        <v>52</v>
      </c>
      <c r="H4463" s="40">
        <v>52</v>
      </c>
      <c r="J4463" s="17">
        <v>42</v>
      </c>
      <c r="K4463" s="17" t="str">
        <f t="shared" si="131"/>
        <v>245-Military Department</v>
      </c>
      <c r="L4463" s="18" t="str">
        <f t="shared" si="132"/>
        <v>245</v>
      </c>
      <c r="M4463" s="56" t="s">
        <v>63</v>
      </c>
      <c r="N4463" s="19"/>
    </row>
    <row r="4464" spans="1:14" x14ac:dyDescent="0.2">
      <c r="A4464" s="43"/>
      <c r="B4464" s="36"/>
      <c r="C4464" s="37"/>
      <c r="D4464" s="37"/>
      <c r="E4464" s="38"/>
      <c r="F4464" s="37"/>
      <c r="G4464" s="39"/>
      <c r="H4464" s="40"/>
      <c r="J4464" s="17">
        <v>43</v>
      </c>
      <c r="K4464" s="17" t="str">
        <f t="shared" si="131"/>
        <v>245-Military Department</v>
      </c>
      <c r="L4464" s="18" t="str">
        <f t="shared" si="132"/>
        <v>245</v>
      </c>
      <c r="M4464" s="19"/>
      <c r="N4464" s="19"/>
    </row>
    <row r="4465" spans="1:14" x14ac:dyDescent="0.2">
      <c r="A4465" s="44" t="s">
        <v>64</v>
      </c>
      <c r="B4465" s="45">
        <v>1657.9418000981971</v>
      </c>
      <c r="C4465" s="46">
        <v>40</v>
      </c>
      <c r="D4465" s="46">
        <v>41</v>
      </c>
      <c r="E4465" s="47">
        <v>16</v>
      </c>
      <c r="F4465" s="46">
        <v>22</v>
      </c>
      <c r="G4465" s="48">
        <v>119</v>
      </c>
      <c r="H4465" s="49">
        <v>1776.9418000981971</v>
      </c>
      <c r="J4465" s="17">
        <v>44</v>
      </c>
      <c r="K4465" s="17" t="str">
        <f t="shared" si="131"/>
        <v>245-Military Department</v>
      </c>
      <c r="L4465" s="18" t="str">
        <f t="shared" si="132"/>
        <v>245</v>
      </c>
      <c r="M4465" s="19"/>
      <c r="N4465" s="19"/>
    </row>
    <row r="4466" spans="1:14" x14ac:dyDescent="0.2">
      <c r="A4466" s="57"/>
      <c r="B4466" s="39"/>
      <c r="C4466" s="51"/>
      <c r="D4466" s="51"/>
      <c r="E4466" s="52"/>
      <c r="F4466" s="51"/>
      <c r="G4466" s="39"/>
      <c r="H4466" s="53"/>
      <c r="J4466" s="17">
        <v>45</v>
      </c>
      <c r="K4466" s="17" t="str">
        <f t="shared" si="131"/>
        <v>245-Military Department</v>
      </c>
      <c r="L4466" s="18" t="str">
        <f t="shared" si="132"/>
        <v>245</v>
      </c>
      <c r="M4466" s="19"/>
      <c r="N4466" s="19"/>
    </row>
    <row r="4467" spans="1:14" ht="15" x14ac:dyDescent="0.25">
      <c r="A4467" s="54" t="s">
        <v>65</v>
      </c>
      <c r="B4467" s="36">
        <v>0</v>
      </c>
      <c r="C4467" s="37">
        <v>0</v>
      </c>
      <c r="D4467" s="37">
        <v>0</v>
      </c>
      <c r="E4467" s="38">
        <v>0</v>
      </c>
      <c r="F4467" s="37">
        <v>0</v>
      </c>
      <c r="G4467" s="39">
        <v>0</v>
      </c>
      <c r="H4467" s="40">
        <v>0</v>
      </c>
      <c r="J4467" s="17">
        <v>46</v>
      </c>
      <c r="K4467" s="17" t="str">
        <f t="shared" si="131"/>
        <v>245-Military Department</v>
      </c>
      <c r="L4467" s="18" t="str">
        <f t="shared" si="132"/>
        <v>245</v>
      </c>
      <c r="M4467" s="19"/>
      <c r="N4467" s="19"/>
    </row>
    <row r="4468" spans="1:14" ht="15" x14ac:dyDescent="0.25">
      <c r="A4468" s="54" t="s">
        <v>66</v>
      </c>
      <c r="B4468" s="36">
        <v>0</v>
      </c>
      <c r="C4468" s="37">
        <v>0</v>
      </c>
      <c r="D4468" s="37">
        <v>0</v>
      </c>
      <c r="E4468" s="38">
        <v>0</v>
      </c>
      <c r="F4468" s="37">
        <v>0</v>
      </c>
      <c r="G4468" s="39">
        <v>0</v>
      </c>
      <c r="H4468" s="40">
        <v>0</v>
      </c>
      <c r="J4468" s="17">
        <v>47</v>
      </c>
      <c r="K4468" s="17" t="str">
        <f t="shared" si="131"/>
        <v>245-Military Department</v>
      </c>
      <c r="L4468" s="18" t="str">
        <f t="shared" si="132"/>
        <v>245</v>
      </c>
      <c r="M4468" s="19"/>
      <c r="N4468" s="19"/>
    </row>
    <row r="4469" spans="1:14" ht="15" x14ac:dyDescent="0.25">
      <c r="A4469" s="54" t="s">
        <v>67</v>
      </c>
      <c r="B4469" s="36">
        <v>0</v>
      </c>
      <c r="C4469" s="37">
        <v>0</v>
      </c>
      <c r="D4469" s="37">
        <v>0</v>
      </c>
      <c r="E4469" s="38">
        <v>0</v>
      </c>
      <c r="F4469" s="37">
        <v>0</v>
      </c>
      <c r="G4469" s="39">
        <v>0</v>
      </c>
      <c r="H4469" s="40">
        <v>0</v>
      </c>
      <c r="J4469" s="17">
        <v>48</v>
      </c>
      <c r="K4469" s="17" t="str">
        <f t="shared" si="131"/>
        <v>245-Military Department</v>
      </c>
      <c r="L4469" s="18" t="str">
        <f t="shared" si="132"/>
        <v>245</v>
      </c>
      <c r="M4469" s="19"/>
      <c r="N4469" s="19"/>
    </row>
    <row r="4470" spans="1:14" ht="15" x14ac:dyDescent="0.25">
      <c r="A4470" s="54" t="s">
        <v>68</v>
      </c>
      <c r="B4470" s="36">
        <v>0</v>
      </c>
      <c r="C4470" s="37">
        <v>0</v>
      </c>
      <c r="D4470" s="37">
        <v>0</v>
      </c>
      <c r="E4470" s="38">
        <v>0</v>
      </c>
      <c r="F4470" s="37">
        <v>0</v>
      </c>
      <c r="G4470" s="39">
        <v>0</v>
      </c>
      <c r="H4470" s="40">
        <v>0</v>
      </c>
      <c r="J4470" s="17">
        <v>49</v>
      </c>
      <c r="K4470" s="17" t="str">
        <f t="shared" si="131"/>
        <v>245-Military Department</v>
      </c>
      <c r="L4470" s="18" t="str">
        <f t="shared" si="132"/>
        <v>245</v>
      </c>
      <c r="M4470" s="19"/>
      <c r="N4470" s="19"/>
    </row>
    <row r="4471" spans="1:14" ht="15" x14ac:dyDescent="0.25">
      <c r="A4471" s="54" t="s">
        <v>69</v>
      </c>
      <c r="B4471" s="36">
        <v>0</v>
      </c>
      <c r="C4471" s="37">
        <v>0</v>
      </c>
      <c r="D4471" s="37">
        <v>0</v>
      </c>
      <c r="E4471" s="38">
        <v>0</v>
      </c>
      <c r="F4471" s="37">
        <v>0</v>
      </c>
      <c r="G4471" s="39">
        <v>0</v>
      </c>
      <c r="H4471" s="40">
        <v>0</v>
      </c>
      <c r="J4471" s="17">
        <v>50</v>
      </c>
      <c r="K4471" s="17" t="str">
        <f t="shared" si="131"/>
        <v>245-Military Department</v>
      </c>
      <c r="L4471" s="18" t="str">
        <f t="shared" si="132"/>
        <v>245</v>
      </c>
      <c r="M4471" s="19"/>
      <c r="N4471" s="19"/>
    </row>
    <row r="4472" spans="1:14" ht="15" x14ac:dyDescent="0.25">
      <c r="A4472" s="54" t="s">
        <v>70</v>
      </c>
      <c r="B4472" s="36">
        <v>31.77546399928368</v>
      </c>
      <c r="C4472" s="37">
        <v>0</v>
      </c>
      <c r="D4472" s="37">
        <v>0</v>
      </c>
      <c r="E4472" s="38">
        <v>0</v>
      </c>
      <c r="F4472" s="37">
        <v>0</v>
      </c>
      <c r="G4472" s="39">
        <v>0</v>
      </c>
      <c r="H4472" s="40">
        <v>31.77546399928368</v>
      </c>
      <c r="J4472" s="17">
        <v>51</v>
      </c>
      <c r="K4472" s="17" t="str">
        <f t="shared" si="131"/>
        <v>245-Military Department</v>
      </c>
      <c r="L4472" s="18" t="str">
        <f t="shared" si="132"/>
        <v>245</v>
      </c>
      <c r="M4472" s="19"/>
      <c r="N4472" s="19"/>
    </row>
    <row r="4473" spans="1:14" ht="15" x14ac:dyDescent="0.25">
      <c r="A4473" s="54" t="s">
        <v>71</v>
      </c>
      <c r="B4473" s="36">
        <v>1.4375E-15</v>
      </c>
      <c r="C4473" s="37">
        <v>0</v>
      </c>
      <c r="D4473" s="37">
        <v>0</v>
      </c>
      <c r="E4473" s="38">
        <v>0</v>
      </c>
      <c r="F4473" s="37">
        <v>0</v>
      </c>
      <c r="G4473" s="39">
        <v>0</v>
      </c>
      <c r="H4473" s="40">
        <v>1.4375E-15</v>
      </c>
      <c r="J4473" s="17">
        <v>52</v>
      </c>
      <c r="K4473" s="17" t="str">
        <f t="shared" si="131"/>
        <v>245-Military Department</v>
      </c>
      <c r="L4473" s="18" t="str">
        <f t="shared" si="132"/>
        <v>245</v>
      </c>
      <c r="M4473" s="19"/>
      <c r="N4473" s="19"/>
    </row>
    <row r="4474" spans="1:14" ht="15" customHeight="1" x14ac:dyDescent="0.25">
      <c r="A4474" s="54" t="s">
        <v>72</v>
      </c>
      <c r="B4474" s="36">
        <v>0</v>
      </c>
      <c r="C4474" s="37">
        <v>0</v>
      </c>
      <c r="D4474" s="37">
        <v>0</v>
      </c>
      <c r="E4474" s="38">
        <v>0</v>
      </c>
      <c r="F4474" s="37">
        <v>0</v>
      </c>
      <c r="G4474" s="39">
        <v>0</v>
      </c>
      <c r="H4474" s="40">
        <v>0</v>
      </c>
      <c r="J4474" s="17">
        <v>53</v>
      </c>
      <c r="K4474" s="17" t="str">
        <f t="shared" si="131"/>
        <v>245-Military Department</v>
      </c>
      <c r="L4474" s="18" t="str">
        <f t="shared" si="132"/>
        <v>245</v>
      </c>
      <c r="M4474" s="19"/>
      <c r="N4474" s="19"/>
    </row>
    <row r="4475" spans="1:14" ht="15" x14ac:dyDescent="0.25">
      <c r="A4475" s="54" t="s">
        <v>73</v>
      </c>
      <c r="B4475" s="36">
        <v>45.381914318571241</v>
      </c>
      <c r="C4475" s="37">
        <v>0</v>
      </c>
      <c r="D4475" s="37">
        <v>0</v>
      </c>
      <c r="E4475" s="38">
        <v>0</v>
      </c>
      <c r="F4475" s="37">
        <v>0</v>
      </c>
      <c r="G4475" s="39">
        <v>0</v>
      </c>
      <c r="H4475" s="40">
        <v>45.381914318571241</v>
      </c>
      <c r="J4475" s="17">
        <v>54</v>
      </c>
      <c r="K4475" s="17" t="str">
        <f t="shared" si="131"/>
        <v>245-Military Department</v>
      </c>
      <c r="L4475" s="18" t="str">
        <f t="shared" si="132"/>
        <v>245</v>
      </c>
      <c r="M4475" s="19"/>
      <c r="N4475" s="19"/>
    </row>
    <row r="4476" spans="1:14" ht="15" customHeight="1" x14ac:dyDescent="0.25">
      <c r="A4476" s="54" t="s">
        <v>74</v>
      </c>
      <c r="B4476" s="36">
        <v>0</v>
      </c>
      <c r="C4476" s="37">
        <v>0</v>
      </c>
      <c r="D4476" s="37">
        <v>0</v>
      </c>
      <c r="E4476" s="38">
        <v>0</v>
      </c>
      <c r="F4476" s="37">
        <v>0</v>
      </c>
      <c r="G4476" s="39">
        <v>0</v>
      </c>
      <c r="H4476" s="40">
        <v>0</v>
      </c>
      <c r="J4476" s="17">
        <v>55</v>
      </c>
      <c r="K4476" s="17" t="str">
        <f t="shared" si="131"/>
        <v>245-Military Department</v>
      </c>
      <c r="L4476" s="18" t="str">
        <f t="shared" si="132"/>
        <v>245</v>
      </c>
      <c r="M4476" s="19"/>
      <c r="N4476" s="19"/>
    </row>
    <row r="4477" spans="1:14" ht="15" x14ac:dyDescent="0.25">
      <c r="A4477" s="54" t="s">
        <v>75</v>
      </c>
      <c r="B4477" s="36">
        <v>11.6</v>
      </c>
      <c r="C4477" s="37">
        <v>0</v>
      </c>
      <c r="D4477" s="37">
        <v>0</v>
      </c>
      <c r="E4477" s="38">
        <v>-6</v>
      </c>
      <c r="F4477" s="37">
        <v>-6</v>
      </c>
      <c r="G4477" s="39">
        <v>-12</v>
      </c>
      <c r="H4477" s="40">
        <v>-0.40000000000000036</v>
      </c>
      <c r="J4477" s="17">
        <v>56</v>
      </c>
      <c r="K4477" s="17" t="str">
        <f t="shared" si="131"/>
        <v>245-Military Department</v>
      </c>
      <c r="L4477" s="18" t="str">
        <f t="shared" si="132"/>
        <v>245</v>
      </c>
      <c r="M4477" s="19"/>
      <c r="N4477" s="19"/>
    </row>
    <row r="4478" spans="1:14" ht="15" x14ac:dyDescent="0.25">
      <c r="A4478" s="54" t="s">
        <v>76</v>
      </c>
      <c r="B4478" s="36">
        <v>2.588740397836689</v>
      </c>
      <c r="C4478" s="37">
        <v>0</v>
      </c>
      <c r="D4478" s="37">
        <v>0</v>
      </c>
      <c r="E4478" s="38">
        <v>0</v>
      </c>
      <c r="F4478" s="37">
        <v>0</v>
      </c>
      <c r="G4478" s="39">
        <v>0</v>
      </c>
      <c r="H4478" s="40">
        <v>2.588740397836689</v>
      </c>
      <c r="J4478" s="17">
        <v>57</v>
      </c>
      <c r="K4478" s="17" t="str">
        <f t="shared" si="131"/>
        <v>245-Military Department</v>
      </c>
      <c r="L4478" s="18" t="str">
        <f t="shared" si="132"/>
        <v>245</v>
      </c>
      <c r="M4478" s="19"/>
      <c r="N4478" s="19"/>
    </row>
    <row r="4479" spans="1:14" ht="15" x14ac:dyDescent="0.25">
      <c r="A4479" s="54" t="s">
        <v>77</v>
      </c>
      <c r="B4479" s="36">
        <v>0</v>
      </c>
      <c r="C4479" s="37">
        <v>0</v>
      </c>
      <c r="D4479" s="37">
        <v>0</v>
      </c>
      <c r="E4479" s="38">
        <v>0</v>
      </c>
      <c r="F4479" s="37">
        <v>0</v>
      </c>
      <c r="G4479" s="39">
        <v>0</v>
      </c>
      <c r="H4479" s="40">
        <v>0</v>
      </c>
      <c r="J4479" s="17">
        <v>58</v>
      </c>
      <c r="K4479" s="17" t="str">
        <f t="shared" si="131"/>
        <v>245-Military Department</v>
      </c>
      <c r="L4479" s="18" t="str">
        <f t="shared" si="132"/>
        <v>245</v>
      </c>
      <c r="M4479" s="19"/>
      <c r="N4479" s="19"/>
    </row>
    <row r="4480" spans="1:14" ht="15" x14ac:dyDescent="0.25">
      <c r="A4480" s="54" t="s">
        <v>78</v>
      </c>
      <c r="B4480" s="36">
        <v>0</v>
      </c>
      <c r="C4480" s="37">
        <v>0</v>
      </c>
      <c r="D4480" s="37">
        <v>0</v>
      </c>
      <c r="E4480" s="38">
        <v>0</v>
      </c>
      <c r="F4480" s="37">
        <v>0</v>
      </c>
      <c r="G4480" s="39">
        <v>0</v>
      </c>
      <c r="H4480" s="40">
        <v>0</v>
      </c>
      <c r="J4480" s="17">
        <v>59</v>
      </c>
      <c r="K4480" s="17" t="str">
        <f t="shared" si="131"/>
        <v>245-Military Department</v>
      </c>
      <c r="L4480" s="18" t="str">
        <f t="shared" si="132"/>
        <v>245</v>
      </c>
      <c r="M4480" s="19"/>
      <c r="N4480" s="19"/>
    </row>
    <row r="4481" spans="1:14" ht="15" x14ac:dyDescent="0.25">
      <c r="A4481" s="54" t="s">
        <v>79</v>
      </c>
      <c r="B4481" s="36">
        <v>0</v>
      </c>
      <c r="C4481" s="37">
        <v>0</v>
      </c>
      <c r="D4481" s="37">
        <v>0</v>
      </c>
      <c r="E4481" s="38">
        <v>0</v>
      </c>
      <c r="F4481" s="37">
        <v>0</v>
      </c>
      <c r="G4481" s="39">
        <v>0</v>
      </c>
      <c r="H4481" s="40">
        <v>0</v>
      </c>
      <c r="J4481" s="17">
        <v>60</v>
      </c>
      <c r="K4481" s="17" t="str">
        <f t="shared" si="131"/>
        <v>245-Military Department</v>
      </c>
      <c r="L4481" s="18" t="str">
        <f t="shared" si="132"/>
        <v>245</v>
      </c>
      <c r="M4481" s="19"/>
      <c r="N4481" s="19"/>
    </row>
    <row r="4482" spans="1:14" ht="15" customHeight="1" x14ac:dyDescent="0.25">
      <c r="A4482" s="54"/>
      <c r="B4482" s="36"/>
      <c r="C4482" s="37"/>
      <c r="D4482" s="37"/>
      <c r="E4482" s="38"/>
      <c r="F4482" s="37"/>
      <c r="G4482" s="39"/>
      <c r="H4482" s="40"/>
      <c r="J4482" s="17">
        <v>61</v>
      </c>
      <c r="K4482" s="17" t="str">
        <f t="shared" si="131"/>
        <v>245-Military Department</v>
      </c>
      <c r="L4482" s="18" t="str">
        <f t="shared" si="132"/>
        <v>245</v>
      </c>
      <c r="M4482" s="19"/>
      <c r="N4482" s="19"/>
    </row>
    <row r="4483" spans="1:14" x14ac:dyDescent="0.2">
      <c r="A4483" s="44" t="s">
        <v>80</v>
      </c>
      <c r="B4483" s="45">
        <v>91.346118715691603</v>
      </c>
      <c r="C4483" s="46">
        <v>0</v>
      </c>
      <c r="D4483" s="46">
        <v>0</v>
      </c>
      <c r="E4483" s="47">
        <v>-6</v>
      </c>
      <c r="F4483" s="46">
        <v>-6</v>
      </c>
      <c r="G4483" s="48">
        <v>-12</v>
      </c>
      <c r="H4483" s="49">
        <v>79.346118715691603</v>
      </c>
      <c r="J4483" s="17">
        <v>62</v>
      </c>
      <c r="K4483" s="17" t="str">
        <f t="shared" si="131"/>
        <v>245-Military Department</v>
      </c>
      <c r="L4483" s="18" t="str">
        <f t="shared" si="132"/>
        <v>245</v>
      </c>
      <c r="M4483" s="19"/>
      <c r="N4483" s="19"/>
    </row>
    <row r="4484" spans="1:14" ht="15" x14ac:dyDescent="0.25">
      <c r="A4484" s="54"/>
      <c r="B4484" s="36"/>
      <c r="C4484" s="37"/>
      <c r="D4484" s="37"/>
      <c r="E4484" s="38"/>
      <c r="F4484" s="37"/>
      <c r="G4484" s="39"/>
      <c r="H4484" s="40"/>
      <c r="J4484" s="17">
        <v>63</v>
      </c>
      <c r="K4484" s="17" t="str">
        <f t="shared" si="131"/>
        <v>245-Military Department</v>
      </c>
      <c r="L4484" s="18" t="str">
        <f t="shared" si="132"/>
        <v>245</v>
      </c>
      <c r="M4484" s="19"/>
      <c r="N4484" s="19"/>
    </row>
    <row r="4485" spans="1:14" ht="15" x14ac:dyDescent="0.25">
      <c r="A4485" s="54" t="s">
        <v>81</v>
      </c>
      <c r="B4485" s="36">
        <v>96.801353304595821</v>
      </c>
      <c r="C4485" s="37">
        <v>0</v>
      </c>
      <c r="D4485" s="37">
        <v>0</v>
      </c>
      <c r="E4485" s="38">
        <v>1</v>
      </c>
      <c r="F4485" s="37">
        <v>2</v>
      </c>
      <c r="G4485" s="39">
        <v>3</v>
      </c>
      <c r="H4485" s="40">
        <v>99.801353304595821</v>
      </c>
      <c r="J4485" s="17">
        <v>64</v>
      </c>
      <c r="K4485" s="17" t="str">
        <f t="shared" si="131"/>
        <v>245-Military Department</v>
      </c>
      <c r="L4485" s="18" t="str">
        <f t="shared" si="132"/>
        <v>245</v>
      </c>
      <c r="M4485" s="19"/>
      <c r="N4485" s="19"/>
    </row>
    <row r="4486" spans="1:14" x14ac:dyDescent="0.2">
      <c r="A4486" s="44" t="s">
        <v>82</v>
      </c>
      <c r="B4486" s="45">
        <v>96.801353304595821</v>
      </c>
      <c r="C4486" s="46">
        <v>0</v>
      </c>
      <c r="D4486" s="46">
        <v>0</v>
      </c>
      <c r="E4486" s="47">
        <v>1</v>
      </c>
      <c r="F4486" s="46">
        <v>2</v>
      </c>
      <c r="G4486" s="48">
        <v>3</v>
      </c>
      <c r="H4486" s="49">
        <v>99.801353304595821</v>
      </c>
      <c r="J4486" s="17">
        <v>65</v>
      </c>
      <c r="K4486" s="17" t="str">
        <f t="shared" si="131"/>
        <v>245-Military Department</v>
      </c>
      <c r="L4486" s="18" t="str">
        <f t="shared" si="132"/>
        <v>245</v>
      </c>
      <c r="M4486" s="19"/>
      <c r="N4486" s="19"/>
    </row>
    <row r="4487" spans="1:14" ht="15" x14ac:dyDescent="0.25">
      <c r="A4487" s="54"/>
      <c r="B4487" s="54"/>
      <c r="C4487" s="54"/>
      <c r="D4487" s="54"/>
      <c r="E4487" s="54"/>
      <c r="F4487" s="54"/>
      <c r="G4487" s="54"/>
      <c r="H4487" s="54"/>
      <c r="J4487" s="17">
        <v>66</v>
      </c>
      <c r="K4487" s="17" t="str">
        <f t="shared" si="131"/>
        <v>245-Military Department</v>
      </c>
      <c r="L4487" s="18" t="str">
        <f t="shared" si="132"/>
        <v>245</v>
      </c>
      <c r="M4487" s="19"/>
      <c r="N4487" s="19"/>
    </row>
    <row r="4488" spans="1:14" x14ac:dyDescent="0.2">
      <c r="A4488" s="58"/>
      <c r="B4488" s="39"/>
      <c r="C4488" s="51"/>
      <c r="D4488" s="51"/>
      <c r="E4488" s="52"/>
      <c r="F4488" s="51"/>
      <c r="G4488" s="39"/>
      <c r="H4488" s="53"/>
      <c r="J4488" s="17">
        <v>67</v>
      </c>
      <c r="K4488" s="17" t="str">
        <f t="shared" si="131"/>
        <v>245-Military Department</v>
      </c>
      <c r="L4488" s="18" t="str">
        <f t="shared" si="132"/>
        <v>245</v>
      </c>
      <c r="M4488" s="19"/>
      <c r="N4488" s="19"/>
    </row>
    <row r="4489" spans="1:14" x14ac:dyDescent="0.2">
      <c r="A4489" s="59" t="s">
        <v>83</v>
      </c>
      <c r="B4489" s="60">
        <v>4726.9935001821568</v>
      </c>
      <c r="C4489" s="61">
        <v>179</v>
      </c>
      <c r="D4489" s="61">
        <v>162</v>
      </c>
      <c r="E4489" s="62">
        <v>-62</v>
      </c>
      <c r="F4489" s="61">
        <v>561</v>
      </c>
      <c r="G4489" s="60">
        <v>840</v>
      </c>
      <c r="H4489" s="63">
        <v>5566.9935001821577</v>
      </c>
      <c r="J4489" s="17">
        <v>68</v>
      </c>
      <c r="K4489" s="17" t="str">
        <f t="shared" si="131"/>
        <v>245-Military Department</v>
      </c>
      <c r="L4489" s="18" t="str">
        <f t="shared" si="132"/>
        <v>245</v>
      </c>
      <c r="M4489" s="19"/>
      <c r="N4489" s="19"/>
    </row>
    <row r="4490" spans="1:14" ht="15" customHeight="1" x14ac:dyDescent="0.2">
      <c r="A4490" s="64"/>
      <c r="B4490" s="65"/>
      <c r="C4490" s="65"/>
      <c r="D4490" s="65"/>
      <c r="E4490" s="65"/>
      <c r="F4490" s="65"/>
      <c r="G4490" s="65"/>
      <c r="H4490" s="65"/>
      <c r="J4490" s="17">
        <v>1</v>
      </c>
      <c r="K4490" s="17" t="str">
        <f>IF(J4490=7,A3896,IF(J4490&gt;7,K4480,""))</f>
        <v/>
      </c>
      <c r="L4490" s="18" t="str">
        <f t="shared" si="132"/>
        <v/>
      </c>
      <c r="M4490" s="19"/>
      <c r="N4490" s="19"/>
    </row>
    <row r="4491" spans="1:14" x14ac:dyDescent="0.2">
      <c r="A4491" s="64"/>
      <c r="B4491" s="65"/>
      <c r="C4491" s="65"/>
      <c r="D4491" s="65"/>
      <c r="E4491" s="65"/>
      <c r="F4491" s="65"/>
      <c r="G4491" s="65"/>
      <c r="H4491" s="65"/>
      <c r="J4491" s="17">
        <v>2</v>
      </c>
      <c r="K4491" s="17" t="str">
        <f>IF(J4491=7,A3897,IF(J4491&gt;7,K4490,""))</f>
        <v/>
      </c>
      <c r="L4491" s="18" t="str">
        <f t="shared" si="132"/>
        <v/>
      </c>
      <c r="M4491" s="19"/>
      <c r="N4491" s="19"/>
    </row>
    <row r="4492" spans="1:14" ht="15" x14ac:dyDescent="0.25">
      <c r="A4492"/>
      <c r="B4492"/>
      <c r="C4492"/>
      <c r="D4492"/>
      <c r="E4492"/>
      <c r="F4492"/>
      <c r="G4492"/>
      <c r="H4492"/>
      <c r="J4492" s="17">
        <v>3</v>
      </c>
      <c r="K4492" s="17" t="str">
        <f>IF(J4492=7,A3898,IF(J4492&gt;7,K4491,""))</f>
        <v/>
      </c>
      <c r="L4492" s="18" t="str">
        <f t="shared" si="132"/>
        <v/>
      </c>
      <c r="M4492" s="19"/>
      <c r="N4492" s="19"/>
    </row>
    <row r="4493" spans="1:14" ht="15" x14ac:dyDescent="0.25">
      <c r="A4493"/>
      <c r="B4493"/>
      <c r="C4493"/>
      <c r="D4493"/>
      <c r="E4493"/>
      <c r="F4493"/>
      <c r="G4493"/>
      <c r="H4493"/>
      <c r="J4493" s="17">
        <v>4</v>
      </c>
      <c r="K4493" s="17" t="str">
        <f>IF(J4493=7,A3899,IF(J4493&gt;7,K4492,""))</f>
        <v/>
      </c>
      <c r="L4493" s="18" t="str">
        <f t="shared" si="132"/>
        <v/>
      </c>
      <c r="M4493" s="19"/>
      <c r="N4493" s="19"/>
    </row>
    <row r="4494" spans="1:14" ht="15" customHeight="1" x14ac:dyDescent="0.25">
      <c r="A4494" s="21" t="s">
        <v>7</v>
      </c>
      <c r="B4494" s="22"/>
      <c r="C4494" s="22"/>
      <c r="D4494" s="22"/>
      <c r="E4494" s="22"/>
      <c r="F4494" s="22"/>
      <c r="G4494" s="22"/>
      <c r="H4494" s="22"/>
      <c r="J4494" s="17">
        <v>5</v>
      </c>
      <c r="K4494" s="17" t="str">
        <f>IF(J4494=7,A3900,IF(J4494&gt;7,K4493,""))</f>
        <v/>
      </c>
      <c r="L4494" s="18" t="str">
        <f t="shared" si="132"/>
        <v/>
      </c>
      <c r="M4494" s="19"/>
      <c r="N4494" s="19"/>
    </row>
    <row r="4495" spans="1:14" ht="15" x14ac:dyDescent="0.25">
      <c r="A4495" s="23" t="s">
        <v>8</v>
      </c>
      <c r="B4495" s="24"/>
      <c r="C4495" s="24"/>
      <c r="D4495" s="24"/>
      <c r="E4495" s="24"/>
      <c r="F4495" s="24"/>
      <c r="G4495" s="24"/>
      <c r="H4495" s="24"/>
      <c r="J4495" s="17">
        <v>6</v>
      </c>
      <c r="K4495" s="17" t="str">
        <f>IF(J4495=7,A3901,IF(J4495&gt;7,K4494,""))</f>
        <v/>
      </c>
      <c r="L4495" s="18" t="str">
        <f t="shared" si="132"/>
        <v/>
      </c>
      <c r="M4495" s="19"/>
      <c r="N4495" s="19"/>
    </row>
    <row r="4496" spans="1:14" ht="15" x14ac:dyDescent="0.25">
      <c r="A4496" s="25" t="s">
        <v>149</v>
      </c>
      <c r="B4496" s="22"/>
      <c r="C4496" s="22"/>
      <c r="D4496" s="22"/>
      <c r="E4496" s="22"/>
      <c r="F4496" s="22"/>
      <c r="G4496" s="22"/>
      <c r="H4496" s="22"/>
      <c r="J4496" s="17">
        <v>7</v>
      </c>
      <c r="K4496" s="17" t="str">
        <f>IF(J4496=7,A4496,IF(J4496&gt;7,K4495,""))</f>
        <v>275-Public Employment Relations Comm</v>
      </c>
      <c r="L4496" s="18" t="str">
        <f t="shared" si="132"/>
        <v>275</v>
      </c>
      <c r="M4496" s="19"/>
      <c r="N4496" s="19"/>
    </row>
    <row r="4497" spans="1:14" ht="15" x14ac:dyDescent="0.25">
      <c r="A4497" s="25"/>
      <c r="B4497" s="22"/>
      <c r="C4497" s="22"/>
      <c r="D4497" s="22"/>
      <c r="E4497" s="22"/>
      <c r="F4497" s="22"/>
      <c r="G4497" s="22"/>
      <c r="H4497" s="22"/>
      <c r="J4497" s="17">
        <v>8</v>
      </c>
      <c r="K4497" s="17" t="str">
        <f t="shared" ref="K4497:K4557" si="133">IF(J4497=7,A3903,IF(J4497&gt;7,K4496,""))</f>
        <v>275-Public Employment Relations Comm</v>
      </c>
      <c r="L4497" s="18" t="str">
        <f t="shared" si="132"/>
        <v>275</v>
      </c>
      <c r="M4497" s="19"/>
      <c r="N4497" s="19"/>
    </row>
    <row r="4498" spans="1:14" ht="15" customHeight="1" x14ac:dyDescent="0.25">
      <c r="A4498" s="26"/>
      <c r="B4498" s="27"/>
      <c r="C4498" s="94" t="s">
        <v>10</v>
      </c>
      <c r="D4498" s="95"/>
      <c r="E4498" s="94" t="s">
        <v>11</v>
      </c>
      <c r="F4498" s="95"/>
      <c r="G4498" s="28"/>
      <c r="H4498" s="28"/>
      <c r="J4498" s="17">
        <v>9</v>
      </c>
      <c r="K4498" s="17" t="str">
        <f t="shared" si="133"/>
        <v>275-Public Employment Relations Comm</v>
      </c>
      <c r="L4498" s="18" t="str">
        <f t="shared" si="132"/>
        <v>275</v>
      </c>
      <c r="M4498" s="19"/>
      <c r="N4498" s="19"/>
    </row>
    <row r="4499" spans="1:14" ht="24" x14ac:dyDescent="0.2">
      <c r="A4499" s="29" t="s">
        <v>12</v>
      </c>
      <c r="B4499" s="30" t="s">
        <v>13</v>
      </c>
      <c r="C4499" s="31" t="s">
        <v>14</v>
      </c>
      <c r="D4499" s="32" t="s">
        <v>15</v>
      </c>
      <c r="E4499" s="31" t="s">
        <v>14</v>
      </c>
      <c r="F4499" s="32" t="s">
        <v>15</v>
      </c>
      <c r="G4499" s="33" t="s">
        <v>16</v>
      </c>
      <c r="H4499" s="33" t="s">
        <v>17</v>
      </c>
      <c r="J4499" s="17">
        <v>10</v>
      </c>
      <c r="K4499" s="17" t="str">
        <f t="shared" si="133"/>
        <v>275-Public Employment Relations Comm</v>
      </c>
      <c r="L4499" s="18" t="str">
        <f t="shared" si="132"/>
        <v>275</v>
      </c>
      <c r="M4499" s="19"/>
      <c r="N4499" s="19"/>
    </row>
    <row r="4500" spans="1:14" ht="15" x14ac:dyDescent="0.25">
      <c r="A4500" s="35" t="s">
        <v>20</v>
      </c>
      <c r="B4500" s="36">
        <v>5.5279194764977841</v>
      </c>
      <c r="C4500" s="37">
        <v>0</v>
      </c>
      <c r="D4500" s="37">
        <v>0</v>
      </c>
      <c r="E4500" s="38">
        <v>0</v>
      </c>
      <c r="F4500" s="37">
        <v>0</v>
      </c>
      <c r="G4500" s="39">
        <v>0</v>
      </c>
      <c r="H4500" s="40">
        <v>5.5279194764977841</v>
      </c>
      <c r="J4500" s="17">
        <v>11</v>
      </c>
      <c r="K4500" s="17" t="str">
        <f t="shared" si="133"/>
        <v>275-Public Employment Relations Comm</v>
      </c>
      <c r="L4500" s="18" t="str">
        <f t="shared" si="132"/>
        <v>275</v>
      </c>
      <c r="M4500" s="19" t="s">
        <v>21</v>
      </c>
      <c r="N4500" s="19"/>
    </row>
    <row r="4501" spans="1:14" ht="15" x14ac:dyDescent="0.25">
      <c r="A4501" s="42" t="s">
        <v>22</v>
      </c>
      <c r="B4501" s="36">
        <v>6.8192078616999723</v>
      </c>
      <c r="C4501" s="37">
        <v>0</v>
      </c>
      <c r="D4501" s="37">
        <v>0</v>
      </c>
      <c r="E4501" s="38">
        <v>0</v>
      </c>
      <c r="F4501" s="37">
        <v>0</v>
      </c>
      <c r="G4501" s="39">
        <v>0</v>
      </c>
      <c r="H4501" s="40">
        <v>6.8192078616999723</v>
      </c>
      <c r="J4501" s="17">
        <v>12</v>
      </c>
      <c r="K4501" s="17" t="str">
        <f t="shared" si="133"/>
        <v>275-Public Employment Relations Comm</v>
      </c>
      <c r="L4501" s="18" t="str">
        <f t="shared" si="132"/>
        <v>275</v>
      </c>
      <c r="M4501" s="19"/>
      <c r="N4501" s="19"/>
    </row>
    <row r="4502" spans="1:14" ht="15" x14ac:dyDescent="0.25">
      <c r="A4502" s="42" t="s">
        <v>23</v>
      </c>
      <c r="B4502" s="36">
        <v>0</v>
      </c>
      <c r="C4502" s="37">
        <v>0</v>
      </c>
      <c r="D4502" s="37">
        <v>0</v>
      </c>
      <c r="E4502" s="38">
        <v>0</v>
      </c>
      <c r="F4502" s="37">
        <v>0</v>
      </c>
      <c r="G4502" s="39">
        <v>0</v>
      </c>
      <c r="H4502" s="40">
        <v>0</v>
      </c>
      <c r="J4502" s="17">
        <v>13</v>
      </c>
      <c r="K4502" s="17" t="str">
        <f t="shared" si="133"/>
        <v>275-Public Employment Relations Comm</v>
      </c>
      <c r="L4502" s="18" t="str">
        <f t="shared" si="132"/>
        <v>275</v>
      </c>
      <c r="M4502" s="19"/>
      <c r="N4502" s="19"/>
    </row>
    <row r="4503" spans="1:14" ht="15" x14ac:dyDescent="0.25">
      <c r="A4503" s="42" t="s">
        <v>24</v>
      </c>
      <c r="B4503" s="36">
        <v>205.07268209999998</v>
      </c>
      <c r="C4503" s="37">
        <v>0</v>
      </c>
      <c r="D4503" s="37">
        <v>0</v>
      </c>
      <c r="E4503" s="38">
        <v>-1</v>
      </c>
      <c r="F4503" s="37">
        <v>1</v>
      </c>
      <c r="G4503" s="39">
        <v>0</v>
      </c>
      <c r="H4503" s="40">
        <v>205.07268209999998</v>
      </c>
      <c r="J4503" s="17">
        <v>14</v>
      </c>
      <c r="K4503" s="17" t="str">
        <f t="shared" si="133"/>
        <v>275-Public Employment Relations Comm</v>
      </c>
      <c r="L4503" s="18" t="str">
        <f t="shared" ref="L4503:L4575" si="134">LEFT(K4503,3)</f>
        <v>275</v>
      </c>
      <c r="M4503" s="19"/>
      <c r="N4503" s="19"/>
    </row>
    <row r="4504" spans="1:14" ht="15" x14ac:dyDescent="0.25">
      <c r="A4504" s="42" t="s">
        <v>25</v>
      </c>
      <c r="B4504" s="36">
        <v>0</v>
      </c>
      <c r="C4504" s="37">
        <v>0</v>
      </c>
      <c r="D4504" s="37">
        <v>0</v>
      </c>
      <c r="E4504" s="38">
        <v>0</v>
      </c>
      <c r="F4504" s="37">
        <v>0</v>
      </c>
      <c r="G4504" s="39">
        <v>0</v>
      </c>
      <c r="H4504" s="40">
        <v>0</v>
      </c>
      <c r="J4504" s="17">
        <v>15</v>
      </c>
      <c r="K4504" s="17" t="str">
        <f t="shared" si="133"/>
        <v>275-Public Employment Relations Comm</v>
      </c>
      <c r="L4504" s="18" t="str">
        <f t="shared" si="134"/>
        <v>275</v>
      </c>
      <c r="M4504" s="19"/>
      <c r="N4504" s="19"/>
    </row>
    <row r="4505" spans="1:14" ht="15" x14ac:dyDescent="0.25">
      <c r="A4505" s="42" t="s">
        <v>26</v>
      </c>
      <c r="B4505" s="36">
        <v>22.529992825518129</v>
      </c>
      <c r="C4505" s="37">
        <v>0</v>
      </c>
      <c r="D4505" s="37">
        <v>0</v>
      </c>
      <c r="E4505" s="38">
        <v>0</v>
      </c>
      <c r="F4505" s="37">
        <v>0</v>
      </c>
      <c r="G4505" s="39">
        <v>0</v>
      </c>
      <c r="H4505" s="40">
        <v>22.529992825518129</v>
      </c>
      <c r="J4505" s="17">
        <v>16</v>
      </c>
      <c r="K4505" s="17" t="str">
        <f t="shared" si="133"/>
        <v>275-Public Employment Relations Comm</v>
      </c>
      <c r="L4505" s="18" t="str">
        <f t="shared" si="134"/>
        <v>275</v>
      </c>
      <c r="M4505" s="19"/>
      <c r="N4505" s="19"/>
    </row>
    <row r="4506" spans="1:14" ht="15" x14ac:dyDescent="0.25">
      <c r="A4506" s="42" t="s">
        <v>27</v>
      </c>
      <c r="B4506" s="36">
        <v>37.411128895245071</v>
      </c>
      <c r="C4506" s="37">
        <v>0</v>
      </c>
      <c r="D4506" s="37">
        <v>0</v>
      </c>
      <c r="E4506" s="38">
        <v>0</v>
      </c>
      <c r="F4506" s="37">
        <v>0</v>
      </c>
      <c r="G4506" s="39">
        <v>0</v>
      </c>
      <c r="H4506" s="40">
        <v>37.411128895245071</v>
      </c>
      <c r="J4506" s="17">
        <v>17</v>
      </c>
      <c r="K4506" s="17" t="str">
        <f t="shared" si="133"/>
        <v>275-Public Employment Relations Comm</v>
      </c>
      <c r="L4506" s="18" t="str">
        <f t="shared" si="134"/>
        <v>275</v>
      </c>
      <c r="M4506" s="19"/>
      <c r="N4506" s="19"/>
    </row>
    <row r="4507" spans="1:14" x14ac:dyDescent="0.2">
      <c r="A4507" s="43"/>
      <c r="B4507" s="36"/>
      <c r="C4507" s="37"/>
      <c r="D4507" s="37"/>
      <c r="E4507" s="38"/>
      <c r="F4507" s="37"/>
      <c r="G4507" s="39"/>
      <c r="H4507" s="40"/>
      <c r="J4507" s="17">
        <v>18</v>
      </c>
      <c r="K4507" s="17" t="str">
        <f t="shared" si="133"/>
        <v>275-Public Employment Relations Comm</v>
      </c>
      <c r="L4507" s="18" t="str">
        <f t="shared" si="134"/>
        <v>275</v>
      </c>
      <c r="M4507" s="19"/>
      <c r="N4507" s="19"/>
    </row>
    <row r="4508" spans="1:14" x14ac:dyDescent="0.2">
      <c r="A4508" s="44"/>
      <c r="B4508" s="45">
        <v>277.36093115896097</v>
      </c>
      <c r="C4508" s="46">
        <v>0</v>
      </c>
      <c r="D4508" s="46">
        <v>0</v>
      </c>
      <c r="E4508" s="47">
        <v>-1</v>
      </c>
      <c r="F4508" s="46">
        <v>1</v>
      </c>
      <c r="G4508" s="48">
        <v>0</v>
      </c>
      <c r="H4508" s="49">
        <v>277.36093115896097</v>
      </c>
      <c r="J4508" s="17">
        <v>19</v>
      </c>
      <c r="K4508" s="17" t="str">
        <f t="shared" si="133"/>
        <v>275-Public Employment Relations Comm</v>
      </c>
      <c r="L4508" s="18" t="str">
        <f t="shared" si="134"/>
        <v>275</v>
      </c>
      <c r="M4508" s="19"/>
      <c r="N4508" s="19"/>
    </row>
    <row r="4509" spans="1:14" x14ac:dyDescent="0.2">
      <c r="A4509" s="50"/>
      <c r="B4509" s="39"/>
      <c r="C4509" s="51"/>
      <c r="D4509" s="51"/>
      <c r="E4509" s="52"/>
      <c r="F4509" s="51"/>
      <c r="G4509" s="39"/>
      <c r="H4509" s="53"/>
      <c r="J4509" s="17">
        <v>20</v>
      </c>
      <c r="K4509" s="17" t="str">
        <f t="shared" si="133"/>
        <v>275-Public Employment Relations Comm</v>
      </c>
      <c r="L4509" s="18" t="str">
        <f t="shared" si="134"/>
        <v>275</v>
      </c>
      <c r="M4509" s="19"/>
      <c r="N4509" s="19"/>
    </row>
    <row r="4510" spans="1:14" ht="15" customHeight="1" x14ac:dyDescent="0.25">
      <c r="A4510" s="42" t="s">
        <v>28</v>
      </c>
      <c r="B4510" s="36">
        <v>13.036484648477636</v>
      </c>
      <c r="C4510" s="37">
        <v>0</v>
      </c>
      <c r="D4510" s="37">
        <v>0</v>
      </c>
      <c r="E4510" s="38">
        <v>-15</v>
      </c>
      <c r="F4510" s="37">
        <v>15</v>
      </c>
      <c r="G4510" s="39">
        <v>0</v>
      </c>
      <c r="H4510" s="40">
        <v>13.036484648477636</v>
      </c>
      <c r="J4510" s="17">
        <v>21</v>
      </c>
      <c r="K4510" s="17" t="str">
        <f t="shared" si="133"/>
        <v>275-Public Employment Relations Comm</v>
      </c>
      <c r="L4510" s="18" t="str">
        <f t="shared" si="134"/>
        <v>275</v>
      </c>
      <c r="M4510" s="19"/>
      <c r="N4510" s="19"/>
    </row>
    <row r="4511" spans="1:14" ht="15" x14ac:dyDescent="0.25">
      <c r="A4511" s="42" t="s">
        <v>29</v>
      </c>
      <c r="B4511" s="36">
        <v>33.831322478387676</v>
      </c>
      <c r="C4511" s="37">
        <v>0</v>
      </c>
      <c r="D4511" s="37">
        <v>0</v>
      </c>
      <c r="E4511" s="38">
        <v>8</v>
      </c>
      <c r="F4511" s="37">
        <v>27</v>
      </c>
      <c r="G4511" s="39">
        <v>35</v>
      </c>
      <c r="H4511" s="40">
        <v>68.831322478387676</v>
      </c>
      <c r="J4511" s="17">
        <v>22</v>
      </c>
      <c r="K4511" s="17" t="str">
        <f t="shared" si="133"/>
        <v>275-Public Employment Relations Comm</v>
      </c>
      <c r="L4511" s="18" t="str">
        <f t="shared" si="134"/>
        <v>275</v>
      </c>
      <c r="M4511" s="19"/>
      <c r="N4511" s="19"/>
    </row>
    <row r="4512" spans="1:14" ht="15" x14ac:dyDescent="0.25">
      <c r="A4512" s="42" t="s">
        <v>30</v>
      </c>
      <c r="B4512" s="36">
        <v>30.177055219432322</v>
      </c>
      <c r="C4512" s="37">
        <v>0</v>
      </c>
      <c r="D4512" s="37">
        <v>0</v>
      </c>
      <c r="E4512" s="38">
        <v>0</v>
      </c>
      <c r="F4512" s="37">
        <v>0</v>
      </c>
      <c r="G4512" s="39">
        <v>0</v>
      </c>
      <c r="H4512" s="40">
        <v>30.177055219432322</v>
      </c>
      <c r="J4512" s="17">
        <v>23</v>
      </c>
      <c r="K4512" s="17" t="str">
        <f t="shared" si="133"/>
        <v>275-Public Employment Relations Comm</v>
      </c>
      <c r="L4512" s="18" t="str">
        <f t="shared" si="134"/>
        <v>275</v>
      </c>
      <c r="M4512" s="19"/>
      <c r="N4512" s="19"/>
    </row>
    <row r="4513" spans="1:14" ht="15" x14ac:dyDescent="0.25">
      <c r="A4513" s="54"/>
      <c r="B4513" s="36"/>
      <c r="C4513" s="37"/>
      <c r="D4513" s="37"/>
      <c r="E4513" s="38"/>
      <c r="F4513" s="37"/>
      <c r="G4513" s="39"/>
      <c r="H4513" s="40"/>
      <c r="J4513" s="17">
        <v>24</v>
      </c>
      <c r="K4513" s="17" t="str">
        <f t="shared" si="133"/>
        <v>275-Public Employment Relations Comm</v>
      </c>
      <c r="L4513" s="18" t="str">
        <f t="shared" si="134"/>
        <v>275</v>
      </c>
      <c r="M4513" s="19"/>
      <c r="N4513" s="19"/>
    </row>
    <row r="4514" spans="1:14" x14ac:dyDescent="0.2">
      <c r="A4514" s="44" t="s">
        <v>31</v>
      </c>
      <c r="B4514" s="45">
        <v>77.044862346297634</v>
      </c>
      <c r="C4514" s="46">
        <v>0</v>
      </c>
      <c r="D4514" s="46">
        <v>0</v>
      </c>
      <c r="E4514" s="46">
        <v>-7</v>
      </c>
      <c r="F4514" s="46">
        <v>42</v>
      </c>
      <c r="G4514" s="46">
        <v>35</v>
      </c>
      <c r="H4514" s="49">
        <v>112.04486234629763</v>
      </c>
      <c r="J4514" s="17">
        <v>25</v>
      </c>
      <c r="K4514" s="17" t="str">
        <f t="shared" si="133"/>
        <v>275-Public Employment Relations Comm</v>
      </c>
      <c r="L4514" s="18" t="str">
        <f t="shared" si="134"/>
        <v>275</v>
      </c>
      <c r="M4514" s="19"/>
      <c r="N4514" s="19"/>
    </row>
    <row r="4515" spans="1:14" ht="15" customHeight="1" x14ac:dyDescent="0.25">
      <c r="A4515" s="54"/>
      <c r="B4515" s="36"/>
      <c r="C4515" s="37"/>
      <c r="D4515" s="37"/>
      <c r="E4515" s="38"/>
      <c r="F4515" s="37"/>
      <c r="G4515" s="39"/>
      <c r="H4515" s="40"/>
      <c r="J4515" s="17">
        <v>26</v>
      </c>
      <c r="K4515" s="17" t="str">
        <f t="shared" si="133"/>
        <v>275-Public Employment Relations Comm</v>
      </c>
      <c r="L4515" s="18" t="str">
        <f t="shared" si="134"/>
        <v>275</v>
      </c>
      <c r="M4515" s="19"/>
      <c r="N4515" s="19"/>
    </row>
    <row r="4516" spans="1:14" ht="15" x14ac:dyDescent="0.25">
      <c r="A4516" s="54" t="s">
        <v>32</v>
      </c>
      <c r="B4516" s="36">
        <v>0.99876778504031327</v>
      </c>
      <c r="C4516" s="37">
        <v>0</v>
      </c>
      <c r="D4516" s="37">
        <v>0</v>
      </c>
      <c r="E4516" s="38">
        <v>0</v>
      </c>
      <c r="F4516" s="37">
        <v>0</v>
      </c>
      <c r="G4516" s="39">
        <v>0</v>
      </c>
      <c r="H4516" s="40">
        <v>0.99876778504031327</v>
      </c>
      <c r="J4516" s="17">
        <v>27</v>
      </c>
      <c r="K4516" s="17" t="str">
        <f t="shared" si="133"/>
        <v>275-Public Employment Relations Comm</v>
      </c>
      <c r="L4516" s="18" t="str">
        <f t="shared" si="134"/>
        <v>275</v>
      </c>
      <c r="M4516" s="19" t="s">
        <v>33</v>
      </c>
      <c r="N4516" s="19"/>
    </row>
    <row r="4517" spans="1:14" ht="15" x14ac:dyDescent="0.25">
      <c r="A4517" s="54" t="s">
        <v>34</v>
      </c>
      <c r="B4517" s="36">
        <v>4.50207003585788</v>
      </c>
      <c r="C4517" s="37">
        <v>0</v>
      </c>
      <c r="D4517" s="37">
        <v>0</v>
      </c>
      <c r="E4517" s="38">
        <v>0</v>
      </c>
      <c r="F4517" s="37">
        <v>0</v>
      </c>
      <c r="G4517" s="39">
        <v>0</v>
      </c>
      <c r="H4517" s="40">
        <v>4.50207003585788</v>
      </c>
      <c r="J4517" s="17">
        <v>28</v>
      </c>
      <c r="K4517" s="17" t="str">
        <f t="shared" si="133"/>
        <v>275-Public Employment Relations Comm</v>
      </c>
      <c r="L4517" s="18" t="str">
        <f t="shared" si="134"/>
        <v>275</v>
      </c>
      <c r="M4517" s="19" t="s">
        <v>35</v>
      </c>
      <c r="N4517" s="19"/>
    </row>
    <row r="4518" spans="1:14" ht="15" x14ac:dyDescent="0.25">
      <c r="A4518" s="54" t="s">
        <v>36</v>
      </c>
      <c r="B4518" s="36">
        <v>1.5847222399877201</v>
      </c>
      <c r="C4518" s="37">
        <v>0</v>
      </c>
      <c r="D4518" s="37">
        <v>0</v>
      </c>
      <c r="E4518" s="38">
        <v>0</v>
      </c>
      <c r="F4518" s="37">
        <v>0</v>
      </c>
      <c r="G4518" s="39">
        <v>0</v>
      </c>
      <c r="H4518" s="40">
        <v>1.5847222399877201</v>
      </c>
      <c r="J4518" s="17">
        <v>29</v>
      </c>
      <c r="K4518" s="17" t="str">
        <f t="shared" si="133"/>
        <v>275-Public Employment Relations Comm</v>
      </c>
      <c r="L4518" s="18" t="str">
        <f t="shared" si="134"/>
        <v>275</v>
      </c>
      <c r="M4518" s="19" t="s">
        <v>37</v>
      </c>
      <c r="N4518" s="19"/>
    </row>
    <row r="4519" spans="1:14" ht="15" x14ac:dyDescent="0.25">
      <c r="A4519" s="54" t="s">
        <v>38</v>
      </c>
      <c r="B4519" s="36">
        <v>0</v>
      </c>
      <c r="C4519" s="37">
        <v>0</v>
      </c>
      <c r="D4519" s="37">
        <v>0</v>
      </c>
      <c r="E4519" s="38">
        <v>0</v>
      </c>
      <c r="F4519" s="37">
        <v>0</v>
      </c>
      <c r="G4519" s="39">
        <v>0</v>
      </c>
      <c r="H4519" s="40">
        <v>0</v>
      </c>
      <c r="J4519" s="17">
        <v>30</v>
      </c>
      <c r="K4519" s="17" t="str">
        <f t="shared" si="133"/>
        <v>275-Public Employment Relations Comm</v>
      </c>
      <c r="L4519" s="18" t="str">
        <f t="shared" si="134"/>
        <v>275</v>
      </c>
      <c r="M4519" s="19" t="s">
        <v>39</v>
      </c>
      <c r="N4519" s="19"/>
    </row>
    <row r="4520" spans="1:14" ht="15" x14ac:dyDescent="0.25">
      <c r="A4520" s="54" t="s">
        <v>40</v>
      </c>
      <c r="B4520" s="36">
        <v>46.532363079279968</v>
      </c>
      <c r="C4520" s="37">
        <v>2</v>
      </c>
      <c r="D4520" s="37">
        <v>2</v>
      </c>
      <c r="E4520" s="38">
        <v>0</v>
      </c>
      <c r="F4520" s="37">
        <v>0</v>
      </c>
      <c r="G4520" s="39">
        <v>4</v>
      </c>
      <c r="H4520" s="40">
        <v>50.532363079279968</v>
      </c>
      <c r="J4520" s="17">
        <v>31</v>
      </c>
      <c r="K4520" s="17" t="str">
        <f t="shared" si="133"/>
        <v>275-Public Employment Relations Comm</v>
      </c>
      <c r="L4520" s="18" t="str">
        <f t="shared" si="134"/>
        <v>275</v>
      </c>
      <c r="M4520" s="19" t="s">
        <v>41</v>
      </c>
      <c r="N4520" s="19"/>
    </row>
    <row r="4521" spans="1:14" ht="15" x14ac:dyDescent="0.25">
      <c r="A4521" s="54" t="s">
        <v>42</v>
      </c>
      <c r="B4521" s="36">
        <v>5.9124487820685001</v>
      </c>
      <c r="C4521" s="37">
        <v>0</v>
      </c>
      <c r="D4521" s="37">
        <v>0</v>
      </c>
      <c r="E4521" s="38">
        <v>-2</v>
      </c>
      <c r="F4521" s="37">
        <v>-3</v>
      </c>
      <c r="G4521" s="39">
        <v>-5</v>
      </c>
      <c r="H4521" s="40">
        <v>0.91244878206850011</v>
      </c>
      <c r="J4521" s="17">
        <v>32</v>
      </c>
      <c r="K4521" s="17" t="str">
        <f t="shared" si="133"/>
        <v>275-Public Employment Relations Comm</v>
      </c>
      <c r="L4521" s="18" t="str">
        <f t="shared" si="134"/>
        <v>275</v>
      </c>
      <c r="M4521" s="19" t="s">
        <v>43</v>
      </c>
      <c r="N4521" s="19"/>
    </row>
    <row r="4522" spans="1:14" ht="15" x14ac:dyDescent="0.25">
      <c r="A4522" s="54" t="s">
        <v>44</v>
      </c>
      <c r="B4522" s="36">
        <v>5.3006593870067684</v>
      </c>
      <c r="C4522" s="37">
        <v>0</v>
      </c>
      <c r="D4522" s="37">
        <v>0</v>
      </c>
      <c r="E4522" s="38">
        <v>0</v>
      </c>
      <c r="F4522" s="37">
        <v>0</v>
      </c>
      <c r="G4522" s="39">
        <v>0</v>
      </c>
      <c r="H4522" s="40">
        <v>5.3006593870067684</v>
      </c>
      <c r="J4522" s="17">
        <v>33</v>
      </c>
      <c r="K4522" s="17" t="str">
        <f t="shared" si="133"/>
        <v>275-Public Employment Relations Comm</v>
      </c>
      <c r="L4522" s="18" t="str">
        <f t="shared" si="134"/>
        <v>275</v>
      </c>
      <c r="M4522" s="19" t="s">
        <v>45</v>
      </c>
      <c r="N4522" s="19"/>
    </row>
    <row r="4523" spans="1:14" ht="15" x14ac:dyDescent="0.25">
      <c r="A4523" s="54" t="s">
        <v>46</v>
      </c>
      <c r="B4523" s="36">
        <v>0</v>
      </c>
      <c r="C4523" s="37">
        <v>0</v>
      </c>
      <c r="D4523" s="37">
        <v>0</v>
      </c>
      <c r="E4523" s="38">
        <v>0</v>
      </c>
      <c r="F4523" s="37">
        <v>0</v>
      </c>
      <c r="G4523" s="39">
        <v>0</v>
      </c>
      <c r="H4523" s="40">
        <v>0</v>
      </c>
      <c r="J4523" s="17">
        <v>34</v>
      </c>
      <c r="K4523" s="17" t="str">
        <f t="shared" si="133"/>
        <v>275-Public Employment Relations Comm</v>
      </c>
      <c r="L4523" s="18" t="str">
        <f t="shared" si="134"/>
        <v>275</v>
      </c>
      <c r="M4523" s="19" t="s">
        <v>47</v>
      </c>
      <c r="N4523" s="19"/>
    </row>
    <row r="4524" spans="1:14" ht="15" x14ac:dyDescent="0.25">
      <c r="A4524" s="54" t="s">
        <v>48</v>
      </c>
      <c r="B4524" s="36">
        <v>0</v>
      </c>
      <c r="C4524" s="37">
        <v>0</v>
      </c>
      <c r="D4524" s="37">
        <v>0</v>
      </c>
      <c r="E4524" s="38">
        <v>0</v>
      </c>
      <c r="F4524" s="37">
        <v>0</v>
      </c>
      <c r="G4524" s="39">
        <v>0</v>
      </c>
      <c r="H4524" s="40">
        <v>0</v>
      </c>
      <c r="J4524" s="17">
        <v>35</v>
      </c>
      <c r="K4524" s="17" t="str">
        <f t="shared" si="133"/>
        <v>275-Public Employment Relations Comm</v>
      </c>
      <c r="L4524" s="18" t="str">
        <f t="shared" si="134"/>
        <v>275</v>
      </c>
      <c r="M4524" s="56" t="s">
        <v>49</v>
      </c>
      <c r="N4524" s="19"/>
    </row>
    <row r="4525" spans="1:14" ht="15" x14ac:dyDescent="0.25">
      <c r="A4525" s="54" t="s">
        <v>50</v>
      </c>
      <c r="B4525" s="36">
        <v>2.089155381791604</v>
      </c>
      <c r="C4525" s="37">
        <v>0</v>
      </c>
      <c r="D4525" s="37">
        <v>0</v>
      </c>
      <c r="E4525" s="38">
        <v>0</v>
      </c>
      <c r="F4525" s="37">
        <v>0</v>
      </c>
      <c r="G4525" s="39">
        <v>0</v>
      </c>
      <c r="H4525" s="40">
        <v>2.089155381791604</v>
      </c>
      <c r="J4525" s="17">
        <v>36</v>
      </c>
      <c r="K4525" s="17" t="str">
        <f t="shared" si="133"/>
        <v>275-Public Employment Relations Comm</v>
      </c>
      <c r="L4525" s="18" t="str">
        <f t="shared" si="134"/>
        <v>275</v>
      </c>
      <c r="M4525" s="19" t="s">
        <v>51</v>
      </c>
      <c r="N4525" s="19"/>
    </row>
    <row r="4526" spans="1:14" ht="15" x14ac:dyDescent="0.25">
      <c r="A4526" s="54" t="s">
        <v>52</v>
      </c>
      <c r="B4526" s="36">
        <v>0</v>
      </c>
      <c r="C4526" s="37">
        <v>0</v>
      </c>
      <c r="D4526" s="37">
        <v>0</v>
      </c>
      <c r="E4526" s="38">
        <v>0</v>
      </c>
      <c r="F4526" s="37">
        <v>1</v>
      </c>
      <c r="G4526" s="39">
        <v>1</v>
      </c>
      <c r="H4526" s="40">
        <v>1</v>
      </c>
      <c r="J4526" s="17">
        <v>37</v>
      </c>
      <c r="K4526" s="17" t="str">
        <f t="shared" si="133"/>
        <v>275-Public Employment Relations Comm</v>
      </c>
      <c r="L4526" s="18" t="str">
        <f t="shared" si="134"/>
        <v>275</v>
      </c>
      <c r="M4526" s="56" t="s">
        <v>53</v>
      </c>
      <c r="N4526" s="19"/>
    </row>
    <row r="4527" spans="1:14" ht="15" x14ac:dyDescent="0.25">
      <c r="A4527" s="54" t="s">
        <v>54</v>
      </c>
      <c r="B4527" s="36">
        <v>26.447904907079952</v>
      </c>
      <c r="C4527" s="37">
        <v>0</v>
      </c>
      <c r="D4527" s="37">
        <v>0</v>
      </c>
      <c r="E4527" s="38">
        <v>0</v>
      </c>
      <c r="F4527" s="37">
        <v>0</v>
      </c>
      <c r="G4527" s="39">
        <v>0</v>
      </c>
      <c r="H4527" s="40">
        <v>26.447904907079952</v>
      </c>
      <c r="J4527" s="17">
        <v>38</v>
      </c>
      <c r="K4527" s="17" t="str">
        <f t="shared" si="133"/>
        <v>275-Public Employment Relations Comm</v>
      </c>
      <c r="L4527" s="18" t="str">
        <f t="shared" si="134"/>
        <v>275</v>
      </c>
      <c r="M4527" s="19" t="s">
        <v>55</v>
      </c>
      <c r="N4527" s="19"/>
    </row>
    <row r="4528" spans="1:14" ht="15" x14ac:dyDescent="0.25">
      <c r="A4528" s="54" t="s">
        <v>56</v>
      </c>
      <c r="B4528" s="36">
        <v>0</v>
      </c>
      <c r="C4528" s="37">
        <v>0</v>
      </c>
      <c r="D4528" s="37">
        <v>0</v>
      </c>
      <c r="E4528" s="38">
        <v>0</v>
      </c>
      <c r="F4528" s="37">
        <v>0</v>
      </c>
      <c r="G4528" s="39">
        <v>0</v>
      </c>
      <c r="H4528" s="40">
        <v>0</v>
      </c>
      <c r="J4528" s="17">
        <v>39</v>
      </c>
      <c r="K4528" s="17" t="str">
        <f t="shared" si="133"/>
        <v>275-Public Employment Relations Comm</v>
      </c>
      <c r="L4528" s="18" t="str">
        <f t="shared" si="134"/>
        <v>275</v>
      </c>
      <c r="M4528" s="19" t="s">
        <v>57</v>
      </c>
      <c r="N4528" s="19"/>
    </row>
    <row r="4529" spans="1:14" ht="15" x14ac:dyDescent="0.25">
      <c r="A4529" s="54" t="s">
        <v>58</v>
      </c>
      <c r="B4529" s="36">
        <v>196.74140551186923</v>
      </c>
      <c r="C4529" s="37">
        <v>0</v>
      </c>
      <c r="D4529" s="37">
        <v>0</v>
      </c>
      <c r="E4529" s="38">
        <v>6</v>
      </c>
      <c r="F4529" s="37">
        <v>10</v>
      </c>
      <c r="G4529" s="39">
        <v>16</v>
      </c>
      <c r="H4529" s="40">
        <v>212.74140551186923</v>
      </c>
      <c r="J4529" s="17">
        <v>40</v>
      </c>
      <c r="K4529" s="17" t="str">
        <f t="shared" si="133"/>
        <v>275-Public Employment Relations Comm</v>
      </c>
      <c r="L4529" s="18" t="str">
        <f t="shared" si="134"/>
        <v>275</v>
      </c>
      <c r="M4529" s="19" t="s">
        <v>59</v>
      </c>
      <c r="N4529" s="19"/>
    </row>
    <row r="4530" spans="1:14" ht="15" x14ac:dyDescent="0.25">
      <c r="A4530" s="54" t="s">
        <v>60</v>
      </c>
      <c r="B4530" s="36">
        <v>0</v>
      </c>
      <c r="C4530" s="37">
        <v>0</v>
      </c>
      <c r="D4530" s="37">
        <v>0</v>
      </c>
      <c r="E4530" s="38">
        <v>0</v>
      </c>
      <c r="F4530" s="37">
        <v>1</v>
      </c>
      <c r="G4530" s="39">
        <v>1</v>
      </c>
      <c r="H4530" s="40">
        <v>1</v>
      </c>
      <c r="J4530" s="17">
        <v>41</v>
      </c>
      <c r="K4530" s="17" t="str">
        <f t="shared" si="133"/>
        <v>275-Public Employment Relations Comm</v>
      </c>
      <c r="L4530" s="18" t="str">
        <f t="shared" si="134"/>
        <v>275</v>
      </c>
      <c r="M4530" s="56" t="s">
        <v>61</v>
      </c>
      <c r="N4530" s="19"/>
    </row>
    <row r="4531" spans="1:14" ht="15" x14ac:dyDescent="0.25">
      <c r="A4531" s="54" t="s">
        <v>62</v>
      </c>
      <c r="B4531" s="36">
        <v>0</v>
      </c>
      <c r="C4531" s="37">
        <v>0</v>
      </c>
      <c r="D4531" s="37">
        <v>0</v>
      </c>
      <c r="E4531" s="38">
        <v>2</v>
      </c>
      <c r="F4531" s="37">
        <v>2</v>
      </c>
      <c r="G4531" s="39">
        <v>4</v>
      </c>
      <c r="H4531" s="40">
        <v>4</v>
      </c>
      <c r="J4531" s="17">
        <v>42</v>
      </c>
      <c r="K4531" s="17" t="str">
        <f t="shared" si="133"/>
        <v>275-Public Employment Relations Comm</v>
      </c>
      <c r="L4531" s="18" t="str">
        <f t="shared" si="134"/>
        <v>275</v>
      </c>
      <c r="M4531" s="56" t="s">
        <v>63</v>
      </c>
      <c r="N4531" s="19"/>
    </row>
    <row r="4532" spans="1:14" x14ac:dyDescent="0.2">
      <c r="A4532" s="43"/>
      <c r="B4532" s="36"/>
      <c r="C4532" s="37"/>
      <c r="D4532" s="37"/>
      <c r="E4532" s="38"/>
      <c r="F4532" s="37"/>
      <c r="G4532" s="39"/>
      <c r="H4532" s="40"/>
      <c r="J4532" s="17">
        <v>43</v>
      </c>
      <c r="K4532" s="17" t="str">
        <f t="shared" si="133"/>
        <v>275-Public Employment Relations Comm</v>
      </c>
      <c r="L4532" s="18" t="str">
        <f t="shared" si="134"/>
        <v>275</v>
      </c>
      <c r="M4532" s="19"/>
      <c r="N4532" s="19"/>
    </row>
    <row r="4533" spans="1:14" x14ac:dyDescent="0.2">
      <c r="A4533" s="44" t="s">
        <v>64</v>
      </c>
      <c r="B4533" s="45">
        <v>290.10949710998193</v>
      </c>
      <c r="C4533" s="46">
        <v>2</v>
      </c>
      <c r="D4533" s="46">
        <v>2</v>
      </c>
      <c r="E4533" s="47">
        <v>6</v>
      </c>
      <c r="F4533" s="46">
        <v>11</v>
      </c>
      <c r="G4533" s="48">
        <v>21</v>
      </c>
      <c r="H4533" s="49">
        <v>311.10949710998193</v>
      </c>
      <c r="J4533" s="17">
        <v>44</v>
      </c>
      <c r="K4533" s="17" t="str">
        <f t="shared" si="133"/>
        <v>275-Public Employment Relations Comm</v>
      </c>
      <c r="L4533" s="18" t="str">
        <f t="shared" si="134"/>
        <v>275</v>
      </c>
      <c r="M4533" s="19"/>
      <c r="N4533" s="19"/>
    </row>
    <row r="4534" spans="1:14" ht="15" customHeight="1" x14ac:dyDescent="0.2">
      <c r="A4534" s="57"/>
      <c r="B4534" s="39"/>
      <c r="C4534" s="51"/>
      <c r="D4534" s="51"/>
      <c r="E4534" s="52"/>
      <c r="F4534" s="51"/>
      <c r="G4534" s="39"/>
      <c r="H4534" s="53"/>
      <c r="J4534" s="17">
        <v>45</v>
      </c>
      <c r="K4534" s="17" t="str">
        <f t="shared" si="133"/>
        <v>275-Public Employment Relations Comm</v>
      </c>
      <c r="L4534" s="18" t="str">
        <f t="shared" si="134"/>
        <v>275</v>
      </c>
      <c r="M4534" s="19"/>
      <c r="N4534" s="19"/>
    </row>
    <row r="4535" spans="1:14" ht="15" x14ac:dyDescent="0.25">
      <c r="A4535" s="54" t="s">
        <v>65</v>
      </c>
      <c r="B4535" s="36">
        <v>0.16821540461638718</v>
      </c>
      <c r="C4535" s="37">
        <v>0</v>
      </c>
      <c r="D4535" s="37">
        <v>0</v>
      </c>
      <c r="E4535" s="38">
        <v>0</v>
      </c>
      <c r="F4535" s="37">
        <v>0</v>
      </c>
      <c r="G4535" s="39">
        <v>0</v>
      </c>
      <c r="H4535" s="40">
        <v>0.16821540461638718</v>
      </c>
      <c r="J4535" s="17">
        <v>46</v>
      </c>
      <c r="K4535" s="17" t="str">
        <f t="shared" si="133"/>
        <v>275-Public Employment Relations Comm</v>
      </c>
      <c r="L4535" s="18" t="str">
        <f t="shared" si="134"/>
        <v>275</v>
      </c>
      <c r="M4535" s="19"/>
      <c r="N4535" s="19"/>
    </row>
    <row r="4536" spans="1:14" ht="15" x14ac:dyDescent="0.25">
      <c r="A4536" s="54" t="s">
        <v>66</v>
      </c>
      <c r="B4536" s="36">
        <v>0</v>
      </c>
      <c r="C4536" s="37">
        <v>0</v>
      </c>
      <c r="D4536" s="37">
        <v>0</v>
      </c>
      <c r="E4536" s="38">
        <v>0</v>
      </c>
      <c r="F4536" s="37">
        <v>0</v>
      </c>
      <c r="G4536" s="39">
        <v>0</v>
      </c>
      <c r="H4536" s="40">
        <v>0</v>
      </c>
      <c r="J4536" s="17">
        <v>47</v>
      </c>
      <c r="K4536" s="17" t="str">
        <f t="shared" si="133"/>
        <v>275-Public Employment Relations Comm</v>
      </c>
      <c r="L4536" s="18" t="str">
        <f t="shared" si="134"/>
        <v>275</v>
      </c>
      <c r="M4536" s="19"/>
      <c r="N4536" s="19"/>
    </row>
    <row r="4537" spans="1:14" ht="15" x14ac:dyDescent="0.25">
      <c r="A4537" s="54" t="s">
        <v>67</v>
      </c>
      <c r="B4537" s="36">
        <v>0</v>
      </c>
      <c r="C4537" s="37">
        <v>0</v>
      </c>
      <c r="D4537" s="37">
        <v>0</v>
      </c>
      <c r="E4537" s="38">
        <v>0</v>
      </c>
      <c r="F4537" s="37">
        <v>0</v>
      </c>
      <c r="G4537" s="39">
        <v>0</v>
      </c>
      <c r="H4537" s="40">
        <v>0</v>
      </c>
      <c r="J4537" s="17">
        <v>48</v>
      </c>
      <c r="K4537" s="17" t="str">
        <f t="shared" si="133"/>
        <v>275-Public Employment Relations Comm</v>
      </c>
      <c r="L4537" s="18" t="str">
        <f t="shared" si="134"/>
        <v>275</v>
      </c>
      <c r="M4537" s="19"/>
      <c r="N4537" s="19"/>
    </row>
    <row r="4538" spans="1:14" ht="15" x14ac:dyDescent="0.25">
      <c r="A4538" s="54" t="s">
        <v>68</v>
      </c>
      <c r="B4538" s="36">
        <v>0.40890348197923032</v>
      </c>
      <c r="C4538" s="37">
        <v>0</v>
      </c>
      <c r="D4538" s="37">
        <v>0</v>
      </c>
      <c r="E4538" s="38">
        <v>0</v>
      </c>
      <c r="F4538" s="37">
        <v>0</v>
      </c>
      <c r="G4538" s="39">
        <v>0</v>
      </c>
      <c r="H4538" s="40">
        <v>0.40890348197923032</v>
      </c>
      <c r="J4538" s="17">
        <v>49</v>
      </c>
      <c r="K4538" s="17" t="str">
        <f t="shared" si="133"/>
        <v>275-Public Employment Relations Comm</v>
      </c>
      <c r="L4538" s="18" t="str">
        <f t="shared" si="134"/>
        <v>275</v>
      </c>
      <c r="M4538" s="19"/>
      <c r="N4538" s="19"/>
    </row>
    <row r="4539" spans="1:14" ht="15" x14ac:dyDescent="0.25">
      <c r="A4539" s="54" t="s">
        <v>69</v>
      </c>
      <c r="B4539" s="36">
        <v>0</v>
      </c>
      <c r="C4539" s="37">
        <v>0</v>
      </c>
      <c r="D4539" s="37">
        <v>0</v>
      </c>
      <c r="E4539" s="38">
        <v>0</v>
      </c>
      <c r="F4539" s="37">
        <v>0</v>
      </c>
      <c r="G4539" s="39">
        <v>0</v>
      </c>
      <c r="H4539" s="40">
        <v>0</v>
      </c>
      <c r="J4539" s="17">
        <v>50</v>
      </c>
      <c r="K4539" s="17" t="str">
        <f t="shared" si="133"/>
        <v>275-Public Employment Relations Comm</v>
      </c>
      <c r="L4539" s="18" t="str">
        <f t="shared" si="134"/>
        <v>275</v>
      </c>
      <c r="M4539" s="19"/>
      <c r="N4539" s="19"/>
    </row>
    <row r="4540" spans="1:14" ht="15" x14ac:dyDescent="0.25">
      <c r="A4540" s="54" t="s">
        <v>70</v>
      </c>
      <c r="B4540" s="36">
        <v>2.4953163040373152</v>
      </c>
      <c r="C4540" s="37">
        <v>0</v>
      </c>
      <c r="D4540" s="37">
        <v>0</v>
      </c>
      <c r="E4540" s="38">
        <v>0</v>
      </c>
      <c r="F4540" s="37">
        <v>0</v>
      </c>
      <c r="G4540" s="39">
        <v>0</v>
      </c>
      <c r="H4540" s="40">
        <v>2.4953163040373152</v>
      </c>
      <c r="J4540" s="17">
        <v>51</v>
      </c>
      <c r="K4540" s="17" t="str">
        <f t="shared" si="133"/>
        <v>275-Public Employment Relations Comm</v>
      </c>
      <c r="L4540" s="18" t="str">
        <f t="shared" si="134"/>
        <v>275</v>
      </c>
      <c r="M4540" s="19"/>
      <c r="N4540" s="19"/>
    </row>
    <row r="4541" spans="1:14" ht="15" x14ac:dyDescent="0.25">
      <c r="A4541" s="54" t="s">
        <v>71</v>
      </c>
      <c r="B4541" s="36">
        <v>1.4375E-15</v>
      </c>
      <c r="C4541" s="37">
        <v>0</v>
      </c>
      <c r="D4541" s="37">
        <v>0</v>
      </c>
      <c r="E4541" s="38">
        <v>0</v>
      </c>
      <c r="F4541" s="37">
        <v>0</v>
      </c>
      <c r="G4541" s="39">
        <v>0</v>
      </c>
      <c r="H4541" s="40">
        <v>1.4375E-15</v>
      </c>
      <c r="J4541" s="17">
        <v>52</v>
      </c>
      <c r="K4541" s="17" t="str">
        <f t="shared" si="133"/>
        <v>275-Public Employment Relations Comm</v>
      </c>
      <c r="L4541" s="18" t="str">
        <f t="shared" si="134"/>
        <v>275</v>
      </c>
      <c r="M4541" s="19"/>
      <c r="N4541" s="19"/>
    </row>
    <row r="4542" spans="1:14" ht="15" x14ac:dyDescent="0.25">
      <c r="A4542" s="54" t="s">
        <v>72</v>
      </c>
      <c r="B4542" s="36">
        <v>0.4586133170433721</v>
      </c>
      <c r="C4542" s="37">
        <v>0</v>
      </c>
      <c r="D4542" s="37">
        <v>0</v>
      </c>
      <c r="E4542" s="38">
        <v>0</v>
      </c>
      <c r="F4542" s="37">
        <v>0</v>
      </c>
      <c r="G4542" s="39">
        <v>0</v>
      </c>
      <c r="H4542" s="40">
        <v>0.4586133170433721</v>
      </c>
      <c r="J4542" s="17">
        <v>53</v>
      </c>
      <c r="K4542" s="17" t="str">
        <f t="shared" si="133"/>
        <v>275-Public Employment Relations Comm</v>
      </c>
      <c r="L4542" s="18" t="str">
        <f t="shared" si="134"/>
        <v>275</v>
      </c>
      <c r="M4542" s="19"/>
      <c r="N4542" s="19"/>
    </row>
    <row r="4543" spans="1:14" ht="15" x14ac:dyDescent="0.25">
      <c r="A4543" s="54" t="s">
        <v>73</v>
      </c>
      <c r="B4543" s="36">
        <v>3.5638261870891372</v>
      </c>
      <c r="C4543" s="37">
        <v>0</v>
      </c>
      <c r="D4543" s="37">
        <v>0</v>
      </c>
      <c r="E4543" s="38">
        <v>0</v>
      </c>
      <c r="F4543" s="37">
        <v>0</v>
      </c>
      <c r="G4543" s="39">
        <v>0</v>
      </c>
      <c r="H4543" s="40">
        <v>3.5638261870891372</v>
      </c>
      <c r="J4543" s="17">
        <v>54</v>
      </c>
      <c r="K4543" s="17" t="str">
        <f t="shared" si="133"/>
        <v>275-Public Employment Relations Comm</v>
      </c>
      <c r="L4543" s="18" t="str">
        <f t="shared" si="134"/>
        <v>275</v>
      </c>
      <c r="M4543" s="19"/>
      <c r="N4543" s="19"/>
    </row>
    <row r="4544" spans="1:14" ht="15" x14ac:dyDescent="0.25">
      <c r="A4544" s="54" t="s">
        <v>74</v>
      </c>
      <c r="B4544" s="36">
        <v>8.2197617593158228</v>
      </c>
      <c r="C4544" s="37">
        <v>0</v>
      </c>
      <c r="D4544" s="37">
        <v>0</v>
      </c>
      <c r="E4544" s="38">
        <v>0</v>
      </c>
      <c r="F4544" s="37">
        <v>0</v>
      </c>
      <c r="G4544" s="39">
        <v>0</v>
      </c>
      <c r="H4544" s="40">
        <v>8.2197617593158228</v>
      </c>
      <c r="J4544" s="17">
        <v>55</v>
      </c>
      <c r="K4544" s="17" t="str">
        <f t="shared" si="133"/>
        <v>275-Public Employment Relations Comm</v>
      </c>
      <c r="L4544" s="18" t="str">
        <f t="shared" si="134"/>
        <v>275</v>
      </c>
      <c r="M4544" s="19"/>
      <c r="N4544" s="19"/>
    </row>
    <row r="4545" spans="1:14" ht="15" x14ac:dyDescent="0.25">
      <c r="A4545" s="54" t="s">
        <v>75</v>
      </c>
      <c r="B4545" s="36">
        <v>8.4359515395009517</v>
      </c>
      <c r="C4545" s="37">
        <v>0</v>
      </c>
      <c r="D4545" s="37">
        <v>0</v>
      </c>
      <c r="E4545" s="38">
        <v>2</v>
      </c>
      <c r="F4545" s="37">
        <v>2</v>
      </c>
      <c r="G4545" s="39">
        <v>4</v>
      </c>
      <c r="H4545" s="40">
        <v>12.435951539500952</v>
      </c>
      <c r="J4545" s="17">
        <v>56</v>
      </c>
      <c r="K4545" s="17" t="str">
        <f t="shared" si="133"/>
        <v>275-Public Employment Relations Comm</v>
      </c>
      <c r="L4545" s="18" t="str">
        <f t="shared" si="134"/>
        <v>275</v>
      </c>
      <c r="M4545" s="19"/>
      <c r="N4545" s="19"/>
    </row>
    <row r="4546" spans="1:14" ht="15" customHeight="1" x14ac:dyDescent="0.25">
      <c r="A4546" s="54" t="s">
        <v>76</v>
      </c>
      <c r="B4546" s="36">
        <v>2.0846266949844794</v>
      </c>
      <c r="C4546" s="37">
        <v>0</v>
      </c>
      <c r="D4546" s="37">
        <v>0</v>
      </c>
      <c r="E4546" s="38">
        <v>0</v>
      </c>
      <c r="F4546" s="37">
        <v>0</v>
      </c>
      <c r="G4546" s="39">
        <v>0</v>
      </c>
      <c r="H4546" s="40">
        <v>2.0846266949844794</v>
      </c>
      <c r="J4546" s="17">
        <v>57</v>
      </c>
      <c r="K4546" s="17" t="str">
        <f t="shared" si="133"/>
        <v>275-Public Employment Relations Comm</v>
      </c>
      <c r="L4546" s="18" t="str">
        <f t="shared" si="134"/>
        <v>275</v>
      </c>
      <c r="M4546" s="19"/>
      <c r="N4546" s="19"/>
    </row>
    <row r="4547" spans="1:14" ht="15" x14ac:dyDescent="0.25">
      <c r="A4547" s="54" t="s">
        <v>77</v>
      </c>
      <c r="B4547" s="36">
        <v>5.3038166631095347</v>
      </c>
      <c r="C4547" s="37">
        <v>0</v>
      </c>
      <c r="D4547" s="37">
        <v>0</v>
      </c>
      <c r="E4547" s="38">
        <v>0</v>
      </c>
      <c r="F4547" s="37">
        <v>0</v>
      </c>
      <c r="G4547" s="39">
        <v>0</v>
      </c>
      <c r="H4547" s="40">
        <v>5.3038166631095347</v>
      </c>
      <c r="J4547" s="17">
        <v>58</v>
      </c>
      <c r="K4547" s="17" t="str">
        <f t="shared" si="133"/>
        <v>275-Public Employment Relations Comm</v>
      </c>
      <c r="L4547" s="18" t="str">
        <f t="shared" si="134"/>
        <v>275</v>
      </c>
      <c r="M4547" s="19"/>
      <c r="N4547" s="19"/>
    </row>
    <row r="4548" spans="1:14" ht="15" x14ac:dyDescent="0.25">
      <c r="A4548" s="54" t="s">
        <v>78</v>
      </c>
      <c r="B4548" s="36">
        <v>200.4604958379868</v>
      </c>
      <c r="C4548" s="37">
        <v>-2</v>
      </c>
      <c r="D4548" s="37">
        <v>-2</v>
      </c>
      <c r="E4548" s="38">
        <v>-1</v>
      </c>
      <c r="F4548" s="37">
        <v>1</v>
      </c>
      <c r="G4548" s="39">
        <v>-4</v>
      </c>
      <c r="H4548" s="40">
        <v>196.4604958379868</v>
      </c>
      <c r="J4548" s="17">
        <v>59</v>
      </c>
      <c r="K4548" s="17" t="str">
        <f t="shared" si="133"/>
        <v>275-Public Employment Relations Comm</v>
      </c>
      <c r="L4548" s="18" t="str">
        <f t="shared" si="134"/>
        <v>275</v>
      </c>
      <c r="M4548" s="19"/>
      <c r="N4548" s="19"/>
    </row>
    <row r="4549" spans="1:14" ht="15" customHeight="1" x14ac:dyDescent="0.25">
      <c r="A4549" s="54" t="s">
        <v>79</v>
      </c>
      <c r="B4549" s="36">
        <v>0</v>
      </c>
      <c r="C4549" s="37">
        <v>0</v>
      </c>
      <c r="D4549" s="37">
        <v>0</v>
      </c>
      <c r="E4549" s="38">
        <v>0</v>
      </c>
      <c r="F4549" s="37">
        <v>0</v>
      </c>
      <c r="G4549" s="39">
        <v>0</v>
      </c>
      <c r="H4549" s="40">
        <v>0</v>
      </c>
      <c r="J4549" s="17">
        <v>60</v>
      </c>
      <c r="K4549" s="17" t="str">
        <f t="shared" si="133"/>
        <v>275-Public Employment Relations Comm</v>
      </c>
      <c r="L4549" s="18" t="str">
        <f t="shared" si="134"/>
        <v>275</v>
      </c>
      <c r="M4549" s="19"/>
      <c r="N4549" s="19"/>
    </row>
    <row r="4550" spans="1:14" ht="15" x14ac:dyDescent="0.25">
      <c r="A4550" s="54"/>
      <c r="B4550" s="36"/>
      <c r="C4550" s="37"/>
      <c r="D4550" s="37"/>
      <c r="E4550" s="38"/>
      <c r="F4550" s="37"/>
      <c r="G4550" s="39"/>
      <c r="H4550" s="40"/>
      <c r="J4550" s="17">
        <v>61</v>
      </c>
      <c r="K4550" s="17" t="str">
        <f t="shared" si="133"/>
        <v>275-Public Employment Relations Comm</v>
      </c>
      <c r="L4550" s="18" t="str">
        <f t="shared" si="134"/>
        <v>275</v>
      </c>
      <c r="M4550" s="19"/>
      <c r="N4550" s="19"/>
    </row>
    <row r="4551" spans="1:14" x14ac:dyDescent="0.2">
      <c r="A4551" s="44" t="s">
        <v>80</v>
      </c>
      <c r="B4551" s="45">
        <v>231.59952718966304</v>
      </c>
      <c r="C4551" s="46">
        <v>-2</v>
      </c>
      <c r="D4551" s="46">
        <v>-2</v>
      </c>
      <c r="E4551" s="47">
        <v>1</v>
      </c>
      <c r="F4551" s="46">
        <v>3</v>
      </c>
      <c r="G4551" s="48">
        <v>0</v>
      </c>
      <c r="H4551" s="49">
        <v>231.59952718966304</v>
      </c>
      <c r="J4551" s="17">
        <v>62</v>
      </c>
      <c r="K4551" s="17" t="str">
        <f t="shared" si="133"/>
        <v>275-Public Employment Relations Comm</v>
      </c>
      <c r="L4551" s="18" t="str">
        <f t="shared" si="134"/>
        <v>275</v>
      </c>
      <c r="M4551" s="19"/>
      <c r="N4551" s="19"/>
    </row>
    <row r="4552" spans="1:14" ht="15" x14ac:dyDescent="0.25">
      <c r="A4552" s="54"/>
      <c r="B4552" s="36"/>
      <c r="C4552" s="37"/>
      <c r="D4552" s="37"/>
      <c r="E4552" s="38"/>
      <c r="F4552" s="37"/>
      <c r="G4552" s="39"/>
      <c r="H4552" s="40"/>
      <c r="J4552" s="17">
        <v>63</v>
      </c>
      <c r="K4552" s="17" t="str">
        <f t="shared" si="133"/>
        <v>275-Public Employment Relations Comm</v>
      </c>
      <c r="L4552" s="18" t="str">
        <f t="shared" si="134"/>
        <v>275</v>
      </c>
      <c r="M4552" s="19"/>
      <c r="N4552" s="19"/>
    </row>
    <row r="4553" spans="1:14" ht="15" customHeight="1" x14ac:dyDescent="0.25">
      <c r="A4553" s="54" t="s">
        <v>81</v>
      </c>
      <c r="B4553" s="36">
        <v>7.60177711832248</v>
      </c>
      <c r="C4553" s="37">
        <v>0</v>
      </c>
      <c r="D4553" s="37">
        <v>0</v>
      </c>
      <c r="E4553" s="38">
        <v>0</v>
      </c>
      <c r="F4553" s="37">
        <v>0</v>
      </c>
      <c r="G4553" s="39">
        <v>0</v>
      </c>
      <c r="H4553" s="40">
        <v>7.60177711832248</v>
      </c>
      <c r="J4553" s="17">
        <v>64</v>
      </c>
      <c r="K4553" s="17" t="str">
        <f t="shared" si="133"/>
        <v>275-Public Employment Relations Comm</v>
      </c>
      <c r="L4553" s="18" t="str">
        <f t="shared" si="134"/>
        <v>275</v>
      </c>
      <c r="M4553" s="19"/>
      <c r="N4553" s="19"/>
    </row>
    <row r="4554" spans="1:14" x14ac:dyDescent="0.2">
      <c r="A4554" s="44" t="s">
        <v>82</v>
      </c>
      <c r="B4554" s="45">
        <v>7.60177711832248</v>
      </c>
      <c r="C4554" s="46">
        <v>0</v>
      </c>
      <c r="D4554" s="46">
        <v>0</v>
      </c>
      <c r="E4554" s="47">
        <v>0</v>
      </c>
      <c r="F4554" s="46">
        <v>0</v>
      </c>
      <c r="G4554" s="48">
        <v>0</v>
      </c>
      <c r="H4554" s="49">
        <v>7.60177711832248</v>
      </c>
      <c r="J4554" s="17">
        <v>65</v>
      </c>
      <c r="K4554" s="17" t="str">
        <f t="shared" si="133"/>
        <v>275-Public Employment Relations Comm</v>
      </c>
      <c r="L4554" s="18" t="str">
        <f t="shared" si="134"/>
        <v>275</v>
      </c>
      <c r="M4554" s="19"/>
      <c r="N4554" s="19"/>
    </row>
    <row r="4555" spans="1:14" ht="15" x14ac:dyDescent="0.25">
      <c r="A4555" s="54"/>
      <c r="B4555" s="54"/>
      <c r="C4555" s="54"/>
      <c r="D4555" s="54"/>
      <c r="E4555" s="54"/>
      <c r="F4555" s="54"/>
      <c r="G4555" s="54"/>
      <c r="H4555" s="54"/>
      <c r="J4555" s="17">
        <v>66</v>
      </c>
      <c r="K4555" s="17" t="str">
        <f t="shared" si="133"/>
        <v>275-Public Employment Relations Comm</v>
      </c>
      <c r="L4555" s="18" t="str">
        <f t="shared" si="134"/>
        <v>275</v>
      </c>
      <c r="M4555" s="19"/>
      <c r="N4555" s="19"/>
    </row>
    <row r="4556" spans="1:14" x14ac:dyDescent="0.2">
      <c r="A4556" s="58"/>
      <c r="B4556" s="39"/>
      <c r="C4556" s="51"/>
      <c r="D4556" s="51"/>
      <c r="E4556" s="52"/>
      <c r="F4556" s="51"/>
      <c r="G4556" s="39"/>
      <c r="H4556" s="53"/>
      <c r="J4556" s="17">
        <v>67</v>
      </c>
      <c r="K4556" s="17" t="str">
        <f t="shared" si="133"/>
        <v>275-Public Employment Relations Comm</v>
      </c>
      <c r="L4556" s="18" t="str">
        <f t="shared" si="134"/>
        <v>275</v>
      </c>
      <c r="M4556" s="19"/>
      <c r="N4556" s="19"/>
    </row>
    <row r="4557" spans="1:14" x14ac:dyDescent="0.2">
      <c r="A4557" s="59" t="s">
        <v>83</v>
      </c>
      <c r="B4557" s="60">
        <v>883.71659492322601</v>
      </c>
      <c r="C4557" s="61">
        <v>0</v>
      </c>
      <c r="D4557" s="61">
        <v>0</v>
      </c>
      <c r="E4557" s="62">
        <v>-1</v>
      </c>
      <c r="F4557" s="61">
        <v>57</v>
      </c>
      <c r="G4557" s="60">
        <v>56</v>
      </c>
      <c r="H4557" s="63">
        <v>939.71659492322601</v>
      </c>
      <c r="J4557" s="17">
        <v>68</v>
      </c>
      <c r="K4557" s="17" t="str">
        <f t="shared" si="133"/>
        <v>275-Public Employment Relations Comm</v>
      </c>
      <c r="L4557" s="18" t="str">
        <f t="shared" si="134"/>
        <v>275</v>
      </c>
      <c r="M4557" s="19"/>
      <c r="N4557" s="19"/>
    </row>
    <row r="4558" spans="1:14" x14ac:dyDescent="0.2">
      <c r="A4558" s="64"/>
      <c r="B4558" s="65"/>
      <c r="C4558" s="65"/>
      <c r="D4558" s="65"/>
      <c r="E4558" s="65"/>
      <c r="F4558" s="65"/>
      <c r="G4558" s="65"/>
      <c r="H4558" s="65"/>
      <c r="J4558" s="17">
        <v>1</v>
      </c>
      <c r="K4558" s="17" t="str">
        <f>IF(J4558=7,A3955,IF(J4558&gt;7,K4548,""))</f>
        <v/>
      </c>
      <c r="L4558" s="18" t="str">
        <f t="shared" si="134"/>
        <v/>
      </c>
      <c r="M4558" s="19"/>
      <c r="N4558" s="19"/>
    </row>
    <row r="4559" spans="1:14" x14ac:dyDescent="0.2">
      <c r="A4559" s="64"/>
      <c r="B4559" s="65"/>
      <c r="C4559" s="65"/>
      <c r="D4559" s="65"/>
      <c r="E4559" s="65"/>
      <c r="F4559" s="65"/>
      <c r="G4559" s="65"/>
      <c r="H4559" s="65"/>
      <c r="J4559" s="17">
        <v>2</v>
      </c>
      <c r="K4559" s="17" t="str">
        <f>IF(J4559=7,A3956,IF(J4559&gt;7,K4558,""))</f>
        <v/>
      </c>
      <c r="L4559" s="18" t="str">
        <f t="shared" si="134"/>
        <v/>
      </c>
      <c r="M4559" s="19"/>
      <c r="N4559" s="19"/>
    </row>
    <row r="4560" spans="1:14" ht="15" customHeight="1" x14ac:dyDescent="0.25">
      <c r="A4560"/>
      <c r="B4560"/>
      <c r="C4560"/>
      <c r="D4560"/>
      <c r="E4560"/>
      <c r="F4560"/>
      <c r="G4560"/>
      <c r="H4560"/>
      <c r="J4560" s="17">
        <v>3</v>
      </c>
      <c r="K4560" s="17" t="str">
        <f>IF(J4560=7,A3957,IF(J4560&gt;7,K4559,""))</f>
        <v/>
      </c>
      <c r="L4560" s="18" t="str">
        <f t="shared" si="134"/>
        <v/>
      </c>
      <c r="M4560" s="19"/>
      <c r="N4560" s="19"/>
    </row>
    <row r="4561" spans="1:14" ht="15" x14ac:dyDescent="0.25">
      <c r="A4561"/>
      <c r="B4561"/>
      <c r="C4561"/>
      <c r="D4561"/>
      <c r="E4561"/>
      <c r="F4561"/>
      <c r="G4561"/>
      <c r="H4561"/>
      <c r="J4561" s="17">
        <v>4</v>
      </c>
      <c r="K4561" s="17" t="str">
        <f>IF(J4561=7,A3958,IF(J4561&gt;7,K4560,""))</f>
        <v/>
      </c>
      <c r="L4561" s="18" t="str">
        <f t="shared" si="134"/>
        <v/>
      </c>
      <c r="M4561" s="19"/>
      <c r="N4561" s="19"/>
    </row>
    <row r="4562" spans="1:14" ht="15.75" x14ac:dyDescent="0.25">
      <c r="A4562" s="21" t="s">
        <v>7</v>
      </c>
      <c r="B4562" s="22"/>
      <c r="C4562" s="22"/>
      <c r="D4562" s="22"/>
      <c r="E4562" s="22"/>
      <c r="F4562" s="22"/>
      <c r="G4562" s="22"/>
      <c r="H4562" s="22"/>
      <c r="J4562" s="17">
        <v>5</v>
      </c>
      <c r="K4562" s="17" t="str">
        <f>IF(J4562=7,A3959,IF(J4562&gt;7,K4561,""))</f>
        <v/>
      </c>
      <c r="L4562" s="18" t="str">
        <f t="shared" si="134"/>
        <v/>
      </c>
      <c r="M4562" s="19"/>
      <c r="N4562" s="19"/>
    </row>
    <row r="4563" spans="1:14" ht="15" x14ac:dyDescent="0.25">
      <c r="A4563" s="23" t="s">
        <v>8</v>
      </c>
      <c r="B4563" s="24"/>
      <c r="C4563" s="24"/>
      <c r="D4563" s="24"/>
      <c r="E4563" s="24"/>
      <c r="F4563" s="24"/>
      <c r="G4563" s="24"/>
      <c r="H4563" s="24"/>
      <c r="J4563" s="17">
        <v>6</v>
      </c>
      <c r="K4563" s="17" t="str">
        <f>IF(J4563=7,A3960,IF(J4563&gt;7,K4562,""))</f>
        <v/>
      </c>
      <c r="L4563" s="18" t="str">
        <f t="shared" si="134"/>
        <v/>
      </c>
      <c r="M4563" s="19"/>
      <c r="N4563" s="19"/>
    </row>
    <row r="4564" spans="1:14" ht="15" x14ac:dyDescent="0.25">
      <c r="A4564" s="25" t="s">
        <v>150</v>
      </c>
      <c r="B4564" s="22"/>
      <c r="C4564" s="22"/>
      <c r="D4564" s="22"/>
      <c r="E4564" s="22"/>
      <c r="F4564" s="22"/>
      <c r="G4564" s="22"/>
      <c r="H4564" s="22"/>
      <c r="J4564" s="17">
        <v>7</v>
      </c>
      <c r="K4564" s="17" t="str">
        <f>IF(J4564=7,A4564,IF(J4564&gt;7,K4563,""))</f>
        <v>300-Dept of Social and Health Services</v>
      </c>
      <c r="L4564" s="18" t="str">
        <f t="shared" si="134"/>
        <v>300</v>
      </c>
      <c r="M4564" s="19"/>
      <c r="N4564" s="19"/>
    </row>
    <row r="4565" spans="1:14" ht="15" x14ac:dyDescent="0.25">
      <c r="A4565" s="25"/>
      <c r="B4565" s="22"/>
      <c r="C4565" s="22"/>
      <c r="D4565" s="22"/>
      <c r="E4565" s="22"/>
      <c r="F4565" s="22"/>
      <c r="G4565" s="22"/>
      <c r="H4565" s="22"/>
      <c r="J4565" s="17">
        <v>8</v>
      </c>
      <c r="K4565" s="17" t="str">
        <f t="shared" ref="K4565:K4625" si="135">IF(J4565=7,A3962,IF(J4565&gt;7,K4564,""))</f>
        <v>300-Dept of Social and Health Services</v>
      </c>
      <c r="L4565" s="18" t="str">
        <f t="shared" si="134"/>
        <v>300</v>
      </c>
      <c r="M4565" s="19"/>
      <c r="N4565" s="19"/>
    </row>
    <row r="4566" spans="1:14" ht="15" x14ac:dyDescent="0.25">
      <c r="A4566" s="26"/>
      <c r="B4566" s="27"/>
      <c r="C4566" s="94" t="s">
        <v>10</v>
      </c>
      <c r="D4566" s="95"/>
      <c r="E4566" s="94" t="s">
        <v>11</v>
      </c>
      <c r="F4566" s="95"/>
      <c r="G4566" s="28"/>
      <c r="H4566" s="28"/>
      <c r="J4566" s="17">
        <v>9</v>
      </c>
      <c r="K4566" s="17" t="str">
        <f t="shared" si="135"/>
        <v>300-Dept of Social and Health Services</v>
      </c>
      <c r="L4566" s="18" t="str">
        <f t="shared" si="134"/>
        <v>300</v>
      </c>
      <c r="M4566" s="19"/>
      <c r="N4566" s="19"/>
    </row>
    <row r="4567" spans="1:14" ht="24" x14ac:dyDescent="0.2">
      <c r="A4567" s="29" t="s">
        <v>12</v>
      </c>
      <c r="B4567" s="30" t="s">
        <v>13</v>
      </c>
      <c r="C4567" s="31" t="s">
        <v>14</v>
      </c>
      <c r="D4567" s="32" t="s">
        <v>15</v>
      </c>
      <c r="E4567" s="31" t="s">
        <v>14</v>
      </c>
      <c r="F4567" s="32" t="s">
        <v>15</v>
      </c>
      <c r="G4567" s="33" t="s">
        <v>16</v>
      </c>
      <c r="H4567" s="33" t="s">
        <v>17</v>
      </c>
      <c r="J4567" s="17">
        <v>10</v>
      </c>
      <c r="K4567" s="17" t="str">
        <f t="shared" si="135"/>
        <v>300-Dept of Social and Health Services</v>
      </c>
      <c r="L4567" s="18" t="str">
        <f t="shared" si="134"/>
        <v>300</v>
      </c>
      <c r="M4567" s="19"/>
      <c r="N4567" s="19"/>
    </row>
    <row r="4568" spans="1:14" ht="15" customHeight="1" x14ac:dyDescent="0.25">
      <c r="A4568" s="35" t="s">
        <v>20</v>
      </c>
      <c r="B4568" s="36">
        <v>3252.3267445106289</v>
      </c>
      <c r="C4568" s="37">
        <v>0</v>
      </c>
      <c r="D4568" s="37">
        <v>0</v>
      </c>
      <c r="E4568" s="38">
        <v>0</v>
      </c>
      <c r="F4568" s="37">
        <v>0</v>
      </c>
      <c r="G4568" s="39">
        <v>0</v>
      </c>
      <c r="H4568" s="40">
        <v>3252.3267445106289</v>
      </c>
      <c r="J4568" s="17">
        <v>11</v>
      </c>
      <c r="K4568" s="17" t="str">
        <f t="shared" si="135"/>
        <v>300-Dept of Social and Health Services</v>
      </c>
      <c r="L4568" s="18" t="str">
        <f t="shared" si="134"/>
        <v>300</v>
      </c>
      <c r="M4568" s="19" t="s">
        <v>21</v>
      </c>
      <c r="N4568" s="19"/>
    </row>
    <row r="4569" spans="1:14" ht="15" x14ac:dyDescent="0.25">
      <c r="A4569" s="42" t="s">
        <v>22</v>
      </c>
      <c r="B4569" s="36">
        <v>2206.0589182731228</v>
      </c>
      <c r="C4569" s="37">
        <v>1</v>
      </c>
      <c r="D4569" s="37">
        <v>2</v>
      </c>
      <c r="E4569" s="38">
        <v>1</v>
      </c>
      <c r="F4569" s="37">
        <v>16</v>
      </c>
      <c r="G4569" s="39">
        <v>20</v>
      </c>
      <c r="H4569" s="40">
        <v>2226.0589182731228</v>
      </c>
      <c r="J4569" s="17">
        <v>12</v>
      </c>
      <c r="K4569" s="17" t="str">
        <f t="shared" si="135"/>
        <v>300-Dept of Social and Health Services</v>
      </c>
      <c r="L4569" s="18" t="str">
        <f t="shared" si="134"/>
        <v>300</v>
      </c>
      <c r="M4569" s="19"/>
      <c r="N4569" s="19"/>
    </row>
    <row r="4570" spans="1:14" ht="15" customHeight="1" x14ac:dyDescent="0.25">
      <c r="A4570" s="42" t="s">
        <v>23</v>
      </c>
      <c r="B4570" s="36">
        <v>2841.9381320183002</v>
      </c>
      <c r="C4570" s="37">
        <v>292</v>
      </c>
      <c r="D4570" s="37">
        <v>165</v>
      </c>
      <c r="E4570" s="38">
        <v>0</v>
      </c>
      <c r="F4570" s="37">
        <v>11</v>
      </c>
      <c r="G4570" s="39">
        <v>468</v>
      </c>
      <c r="H4570" s="40">
        <v>3309.9381320183002</v>
      </c>
      <c r="J4570" s="17">
        <v>13</v>
      </c>
      <c r="K4570" s="17" t="str">
        <f t="shared" si="135"/>
        <v>300-Dept of Social and Health Services</v>
      </c>
      <c r="L4570" s="18" t="str">
        <f t="shared" si="134"/>
        <v>300</v>
      </c>
      <c r="M4570" s="19"/>
      <c r="N4570" s="19"/>
    </row>
    <row r="4571" spans="1:14" ht="15" x14ac:dyDescent="0.25">
      <c r="A4571" s="42" t="s">
        <v>24</v>
      </c>
      <c r="B4571" s="36">
        <v>26160.237110650003</v>
      </c>
      <c r="C4571" s="37">
        <v>8</v>
      </c>
      <c r="D4571" s="37">
        <v>10</v>
      </c>
      <c r="E4571" s="38">
        <v>7</v>
      </c>
      <c r="F4571" s="37">
        <v>114</v>
      </c>
      <c r="G4571" s="39">
        <v>139</v>
      </c>
      <c r="H4571" s="40">
        <v>26299.237110650003</v>
      </c>
      <c r="J4571" s="17">
        <v>14</v>
      </c>
      <c r="K4571" s="17" t="str">
        <f t="shared" si="135"/>
        <v>300-Dept of Social and Health Services</v>
      </c>
      <c r="L4571" s="18" t="str">
        <f t="shared" si="134"/>
        <v>300</v>
      </c>
      <c r="M4571" s="19"/>
      <c r="N4571" s="19"/>
    </row>
    <row r="4572" spans="1:14" ht="15" x14ac:dyDescent="0.25">
      <c r="A4572" s="42" t="s">
        <v>25</v>
      </c>
      <c r="B4572" s="36">
        <v>21084.248068497283</v>
      </c>
      <c r="C4572" s="37">
        <v>16</v>
      </c>
      <c r="D4572" s="37">
        <v>18</v>
      </c>
      <c r="E4572" s="38">
        <v>4</v>
      </c>
      <c r="F4572" s="37">
        <v>66</v>
      </c>
      <c r="G4572" s="39">
        <v>104</v>
      </c>
      <c r="H4572" s="40">
        <v>21188.248068497283</v>
      </c>
      <c r="J4572" s="17">
        <v>15</v>
      </c>
      <c r="K4572" s="17" t="str">
        <f t="shared" si="135"/>
        <v>300-Dept of Social and Health Services</v>
      </c>
      <c r="L4572" s="18" t="str">
        <f t="shared" si="134"/>
        <v>300</v>
      </c>
      <c r="M4572" s="19"/>
      <c r="N4572" s="19"/>
    </row>
    <row r="4573" spans="1:14" ht="15" x14ac:dyDescent="0.25">
      <c r="A4573" s="42" t="s">
        <v>26</v>
      </c>
      <c r="B4573" s="36">
        <v>90383.003218312253</v>
      </c>
      <c r="C4573" s="37">
        <v>2405</v>
      </c>
      <c r="D4573" s="37">
        <v>2405</v>
      </c>
      <c r="E4573" s="38">
        <v>0</v>
      </c>
      <c r="F4573" s="37">
        <v>0</v>
      </c>
      <c r="G4573" s="39">
        <v>4810</v>
      </c>
      <c r="H4573" s="40">
        <v>95193.003218312253</v>
      </c>
      <c r="J4573" s="17">
        <v>16</v>
      </c>
      <c r="K4573" s="17" t="str">
        <f t="shared" si="135"/>
        <v>300-Dept of Social and Health Services</v>
      </c>
      <c r="L4573" s="18" t="str">
        <f t="shared" si="134"/>
        <v>300</v>
      </c>
      <c r="M4573" s="19"/>
      <c r="N4573" s="19"/>
    </row>
    <row r="4574" spans="1:14" ht="15" x14ac:dyDescent="0.25">
      <c r="A4574" s="42" t="s">
        <v>27</v>
      </c>
      <c r="B4574" s="36">
        <v>21669.556226724628</v>
      </c>
      <c r="C4574" s="37">
        <v>0</v>
      </c>
      <c r="D4574" s="37">
        <v>0</v>
      </c>
      <c r="E4574" s="38">
        <v>0</v>
      </c>
      <c r="F4574" s="37">
        <v>0</v>
      </c>
      <c r="G4574" s="39">
        <v>0</v>
      </c>
      <c r="H4574" s="40">
        <v>21669.556226724628</v>
      </c>
      <c r="J4574" s="17">
        <v>17</v>
      </c>
      <c r="K4574" s="17" t="str">
        <f t="shared" si="135"/>
        <v>300-Dept of Social and Health Services</v>
      </c>
      <c r="L4574" s="18" t="str">
        <f t="shared" si="134"/>
        <v>300</v>
      </c>
      <c r="M4574" s="19"/>
      <c r="N4574" s="19"/>
    </row>
    <row r="4575" spans="1:14" x14ac:dyDescent="0.2">
      <c r="A4575" s="43"/>
      <c r="B4575" s="36"/>
      <c r="C4575" s="37"/>
      <c r="D4575" s="37"/>
      <c r="E4575" s="38"/>
      <c r="F4575" s="37"/>
      <c r="G4575" s="39"/>
      <c r="H4575" s="40"/>
      <c r="J4575" s="17">
        <v>18</v>
      </c>
      <c r="K4575" s="17" t="str">
        <f t="shared" si="135"/>
        <v>300-Dept of Social and Health Services</v>
      </c>
      <c r="L4575" s="18" t="str">
        <f t="shared" si="134"/>
        <v>300</v>
      </c>
      <c r="M4575" s="19"/>
      <c r="N4575" s="19"/>
    </row>
    <row r="4576" spans="1:14" x14ac:dyDescent="0.2">
      <c r="A4576" s="44"/>
      <c r="B4576" s="45">
        <v>167597.36841898621</v>
      </c>
      <c r="C4576" s="46">
        <v>2722</v>
      </c>
      <c r="D4576" s="46">
        <v>2600</v>
      </c>
      <c r="E4576" s="47">
        <v>12</v>
      </c>
      <c r="F4576" s="46">
        <v>207</v>
      </c>
      <c r="G4576" s="48">
        <v>5541</v>
      </c>
      <c r="H4576" s="49">
        <v>173138.36841898621</v>
      </c>
      <c r="J4576" s="17">
        <v>19</v>
      </c>
      <c r="K4576" s="17" t="str">
        <f t="shared" si="135"/>
        <v>300-Dept of Social and Health Services</v>
      </c>
      <c r="L4576" s="18" t="str">
        <f t="shared" ref="L4576:L4648" si="136">LEFT(K4576,3)</f>
        <v>300</v>
      </c>
      <c r="M4576" s="19"/>
      <c r="N4576" s="19"/>
    </row>
    <row r="4577" spans="1:14" x14ac:dyDescent="0.2">
      <c r="A4577" s="50"/>
      <c r="B4577" s="39"/>
      <c r="C4577" s="51"/>
      <c r="D4577" s="51"/>
      <c r="E4577" s="52"/>
      <c r="F4577" s="51"/>
      <c r="G4577" s="39"/>
      <c r="H4577" s="53"/>
      <c r="J4577" s="17">
        <v>20</v>
      </c>
      <c r="K4577" s="17" t="str">
        <f t="shared" si="135"/>
        <v>300-Dept of Social and Health Services</v>
      </c>
      <c r="L4577" s="18" t="str">
        <f t="shared" si="136"/>
        <v>300</v>
      </c>
      <c r="M4577" s="19"/>
      <c r="N4577" s="19"/>
    </row>
    <row r="4578" spans="1:14" ht="15" x14ac:dyDescent="0.25">
      <c r="A4578" s="42" t="s">
        <v>28</v>
      </c>
      <c r="B4578" s="36">
        <v>7197.8037580424398</v>
      </c>
      <c r="C4578" s="37">
        <v>4</v>
      </c>
      <c r="D4578" s="37">
        <v>7</v>
      </c>
      <c r="E4578" s="38">
        <v>-7857</v>
      </c>
      <c r="F4578" s="37">
        <v>8350</v>
      </c>
      <c r="G4578" s="39">
        <v>504</v>
      </c>
      <c r="H4578" s="40">
        <v>7701.8037580424398</v>
      </c>
      <c r="J4578" s="17">
        <v>21</v>
      </c>
      <c r="K4578" s="17" t="str">
        <f t="shared" si="135"/>
        <v>300-Dept of Social and Health Services</v>
      </c>
      <c r="L4578" s="18" t="str">
        <f t="shared" si="136"/>
        <v>300</v>
      </c>
      <c r="M4578" s="19"/>
      <c r="N4578" s="19"/>
    </row>
    <row r="4579" spans="1:14" ht="15" x14ac:dyDescent="0.25">
      <c r="A4579" s="42" t="s">
        <v>29</v>
      </c>
      <c r="B4579" s="36">
        <v>18826.470493797846</v>
      </c>
      <c r="C4579" s="37">
        <v>1</v>
      </c>
      <c r="D4579" s="37">
        <v>0</v>
      </c>
      <c r="E4579" s="38">
        <v>4703</v>
      </c>
      <c r="F4579" s="37">
        <v>14928</v>
      </c>
      <c r="G4579" s="39">
        <v>19632</v>
      </c>
      <c r="H4579" s="40">
        <v>38458.470493797846</v>
      </c>
      <c r="J4579" s="17">
        <v>22</v>
      </c>
      <c r="K4579" s="17" t="str">
        <f t="shared" si="135"/>
        <v>300-Dept of Social and Health Services</v>
      </c>
      <c r="L4579" s="18" t="str">
        <f t="shared" si="136"/>
        <v>300</v>
      </c>
      <c r="M4579" s="19"/>
      <c r="N4579" s="19"/>
    </row>
    <row r="4580" spans="1:14" ht="15" x14ac:dyDescent="0.25">
      <c r="A4580" s="42" t="s">
        <v>30</v>
      </c>
      <c r="B4580" s="36">
        <v>16661.586871154654</v>
      </c>
      <c r="C4580" s="37">
        <v>11</v>
      </c>
      <c r="D4580" s="37">
        <v>13</v>
      </c>
      <c r="E4580" s="38">
        <v>3</v>
      </c>
      <c r="F4580" s="37">
        <v>99</v>
      </c>
      <c r="G4580" s="39">
        <v>126</v>
      </c>
      <c r="H4580" s="40">
        <v>16787.586871154654</v>
      </c>
      <c r="J4580" s="17">
        <v>23</v>
      </c>
      <c r="K4580" s="17" t="str">
        <f t="shared" si="135"/>
        <v>300-Dept of Social and Health Services</v>
      </c>
      <c r="L4580" s="18" t="str">
        <f t="shared" si="136"/>
        <v>300</v>
      </c>
      <c r="M4580" s="19"/>
      <c r="N4580" s="19"/>
    </row>
    <row r="4581" spans="1:14" ht="15" x14ac:dyDescent="0.25">
      <c r="A4581" s="54"/>
      <c r="B4581" s="36"/>
      <c r="C4581" s="37"/>
      <c r="D4581" s="37"/>
      <c r="E4581" s="38"/>
      <c r="F4581" s="37"/>
      <c r="G4581" s="39"/>
      <c r="H4581" s="40"/>
      <c r="J4581" s="17">
        <v>24</v>
      </c>
      <c r="K4581" s="17" t="str">
        <f t="shared" si="135"/>
        <v>300-Dept of Social and Health Services</v>
      </c>
      <c r="L4581" s="18" t="str">
        <f t="shared" si="136"/>
        <v>300</v>
      </c>
      <c r="M4581" s="19"/>
      <c r="N4581" s="19"/>
    </row>
    <row r="4582" spans="1:14" ht="15" customHeight="1" x14ac:dyDescent="0.2">
      <c r="A4582" s="44" t="s">
        <v>31</v>
      </c>
      <c r="B4582" s="45">
        <v>42685.861122994938</v>
      </c>
      <c r="C4582" s="46">
        <v>16</v>
      </c>
      <c r="D4582" s="46">
        <v>20</v>
      </c>
      <c r="E4582" s="46">
        <v>-3151</v>
      </c>
      <c r="F4582" s="46">
        <v>23377</v>
      </c>
      <c r="G4582" s="46">
        <v>20262</v>
      </c>
      <c r="H4582" s="49">
        <v>62947.861122994946</v>
      </c>
      <c r="J4582" s="17">
        <v>25</v>
      </c>
      <c r="K4582" s="17" t="str">
        <f t="shared" si="135"/>
        <v>300-Dept of Social and Health Services</v>
      </c>
      <c r="L4582" s="18" t="str">
        <f t="shared" si="136"/>
        <v>300</v>
      </c>
      <c r="M4582" s="19"/>
      <c r="N4582" s="19"/>
    </row>
    <row r="4583" spans="1:14" ht="15" x14ac:dyDescent="0.25">
      <c r="A4583" s="54"/>
      <c r="B4583" s="36"/>
      <c r="C4583" s="37"/>
      <c r="D4583" s="37"/>
      <c r="E4583" s="38"/>
      <c r="F4583" s="37"/>
      <c r="G4583" s="39"/>
      <c r="H4583" s="40"/>
      <c r="J4583" s="17">
        <v>26</v>
      </c>
      <c r="K4583" s="17" t="str">
        <f t="shared" si="135"/>
        <v>300-Dept of Social and Health Services</v>
      </c>
      <c r="L4583" s="18" t="str">
        <f t="shared" si="136"/>
        <v>300</v>
      </c>
      <c r="M4583" s="19"/>
      <c r="N4583" s="19"/>
    </row>
    <row r="4584" spans="1:14" ht="15" x14ac:dyDescent="0.25">
      <c r="A4584" s="54" t="s">
        <v>32</v>
      </c>
      <c r="B4584" s="36">
        <v>551.4473196126836</v>
      </c>
      <c r="C4584" s="37">
        <v>0</v>
      </c>
      <c r="D4584" s="37">
        <v>0</v>
      </c>
      <c r="E4584" s="38">
        <v>0</v>
      </c>
      <c r="F4584" s="37">
        <v>0</v>
      </c>
      <c r="G4584" s="39">
        <v>0</v>
      </c>
      <c r="H4584" s="40">
        <v>551.4473196126836</v>
      </c>
      <c r="J4584" s="17">
        <v>27</v>
      </c>
      <c r="K4584" s="17" t="str">
        <f t="shared" si="135"/>
        <v>300-Dept of Social and Health Services</v>
      </c>
      <c r="L4584" s="18" t="str">
        <f t="shared" si="136"/>
        <v>300</v>
      </c>
      <c r="M4584" s="19" t="s">
        <v>33</v>
      </c>
      <c r="N4584" s="19"/>
    </row>
    <row r="4585" spans="1:14" ht="15" x14ac:dyDescent="0.25">
      <c r="A4585" s="54" t="s">
        <v>34</v>
      </c>
      <c r="B4585" s="36">
        <v>2485.7173921385529</v>
      </c>
      <c r="C4585" s="37">
        <v>0</v>
      </c>
      <c r="D4585" s="37">
        <v>0</v>
      </c>
      <c r="E4585" s="38">
        <v>0</v>
      </c>
      <c r="F4585" s="37">
        <v>0</v>
      </c>
      <c r="G4585" s="39">
        <v>0</v>
      </c>
      <c r="H4585" s="40">
        <v>2485.7173921385529</v>
      </c>
      <c r="J4585" s="17">
        <v>28</v>
      </c>
      <c r="K4585" s="17" t="str">
        <f t="shared" si="135"/>
        <v>300-Dept of Social and Health Services</v>
      </c>
      <c r="L4585" s="18" t="str">
        <f t="shared" si="136"/>
        <v>300</v>
      </c>
      <c r="M4585" s="19" t="s">
        <v>35</v>
      </c>
      <c r="N4585" s="19"/>
    </row>
    <row r="4586" spans="1:14" ht="15" customHeight="1" x14ac:dyDescent="0.25">
      <c r="A4586" s="54" t="s">
        <v>36</v>
      </c>
      <c r="B4586" s="36">
        <v>874.96898144002853</v>
      </c>
      <c r="C4586" s="37">
        <v>0</v>
      </c>
      <c r="D4586" s="37">
        <v>0</v>
      </c>
      <c r="E4586" s="38">
        <v>0</v>
      </c>
      <c r="F4586" s="37">
        <v>0</v>
      </c>
      <c r="G4586" s="39">
        <v>0</v>
      </c>
      <c r="H4586" s="40">
        <v>874.96898144002853</v>
      </c>
      <c r="J4586" s="17">
        <v>29</v>
      </c>
      <c r="K4586" s="17" t="str">
        <f t="shared" si="135"/>
        <v>300-Dept of Social and Health Services</v>
      </c>
      <c r="L4586" s="18" t="str">
        <f t="shared" si="136"/>
        <v>300</v>
      </c>
      <c r="M4586" s="19" t="s">
        <v>37</v>
      </c>
      <c r="N4586" s="19"/>
    </row>
    <row r="4587" spans="1:14" ht="15" x14ac:dyDescent="0.25">
      <c r="A4587" s="54" t="s">
        <v>38</v>
      </c>
      <c r="B4587" s="36">
        <v>63.510554965520591</v>
      </c>
      <c r="C4587" s="37">
        <v>0</v>
      </c>
      <c r="D4587" s="37">
        <v>0</v>
      </c>
      <c r="E4587" s="38">
        <v>45</v>
      </c>
      <c r="F4587" s="37">
        <v>45</v>
      </c>
      <c r="G4587" s="39">
        <v>90</v>
      </c>
      <c r="H4587" s="40">
        <v>153.51055496552058</v>
      </c>
      <c r="J4587" s="17">
        <v>30</v>
      </c>
      <c r="K4587" s="17" t="str">
        <f t="shared" si="135"/>
        <v>300-Dept of Social and Health Services</v>
      </c>
      <c r="L4587" s="18" t="str">
        <f t="shared" si="136"/>
        <v>300</v>
      </c>
      <c r="M4587" s="19" t="s">
        <v>39</v>
      </c>
      <c r="N4587" s="19"/>
    </row>
    <row r="4588" spans="1:14" ht="15" x14ac:dyDescent="0.25">
      <c r="A4588" s="54" t="s">
        <v>40</v>
      </c>
      <c r="B4588" s="36">
        <v>20299.743393335884</v>
      </c>
      <c r="C4588" s="37">
        <v>992</v>
      </c>
      <c r="D4588" s="37">
        <v>995</v>
      </c>
      <c r="E4588" s="38">
        <v>0</v>
      </c>
      <c r="F4588" s="37">
        <v>0</v>
      </c>
      <c r="G4588" s="39">
        <v>1987</v>
      </c>
      <c r="H4588" s="40">
        <v>22286.743393335884</v>
      </c>
      <c r="J4588" s="17">
        <v>31</v>
      </c>
      <c r="K4588" s="17" t="str">
        <f t="shared" si="135"/>
        <v>300-Dept of Social and Health Services</v>
      </c>
      <c r="L4588" s="18" t="str">
        <f t="shared" si="136"/>
        <v>300</v>
      </c>
      <c r="M4588" s="19" t="s">
        <v>41</v>
      </c>
      <c r="N4588" s="19"/>
    </row>
    <row r="4589" spans="1:14" ht="15" x14ac:dyDescent="0.25">
      <c r="A4589" s="54" t="s">
        <v>42</v>
      </c>
      <c r="B4589" s="36">
        <v>3264.4265083973951</v>
      </c>
      <c r="C4589" s="37">
        <v>0</v>
      </c>
      <c r="D4589" s="37">
        <v>0</v>
      </c>
      <c r="E4589" s="38">
        <v>-1624</v>
      </c>
      <c r="F4589" s="37">
        <v>-1641</v>
      </c>
      <c r="G4589" s="39">
        <v>-3265</v>
      </c>
      <c r="H4589" s="40">
        <v>-0.57349160260491772</v>
      </c>
      <c r="J4589" s="17">
        <v>32</v>
      </c>
      <c r="K4589" s="17" t="str">
        <f t="shared" si="135"/>
        <v>300-Dept of Social and Health Services</v>
      </c>
      <c r="L4589" s="18" t="str">
        <f t="shared" si="136"/>
        <v>300</v>
      </c>
      <c r="M4589" s="19" t="s">
        <v>43</v>
      </c>
      <c r="N4589" s="19"/>
    </row>
    <row r="4590" spans="1:14" ht="15" x14ac:dyDescent="0.25">
      <c r="A4590" s="54" t="s">
        <v>44</v>
      </c>
      <c r="B4590" s="36">
        <v>2992.1851843188269</v>
      </c>
      <c r="C4590" s="37">
        <v>1</v>
      </c>
      <c r="D4590" s="37">
        <v>4</v>
      </c>
      <c r="E4590" s="38">
        <v>0</v>
      </c>
      <c r="F4590" s="37">
        <v>8</v>
      </c>
      <c r="G4590" s="39">
        <v>13</v>
      </c>
      <c r="H4590" s="40">
        <v>3005.1851843188269</v>
      </c>
      <c r="J4590" s="17">
        <v>33</v>
      </c>
      <c r="K4590" s="17" t="str">
        <f t="shared" si="135"/>
        <v>300-Dept of Social and Health Services</v>
      </c>
      <c r="L4590" s="18" t="str">
        <f t="shared" si="136"/>
        <v>300</v>
      </c>
      <c r="M4590" s="19" t="s">
        <v>45</v>
      </c>
      <c r="N4590" s="19"/>
    </row>
    <row r="4591" spans="1:14" ht="15" x14ac:dyDescent="0.25">
      <c r="A4591" s="54" t="s">
        <v>46</v>
      </c>
      <c r="B4591" s="36">
        <v>0</v>
      </c>
      <c r="C4591" s="37">
        <v>0</v>
      </c>
      <c r="D4591" s="37">
        <v>0</v>
      </c>
      <c r="E4591" s="38">
        <v>0</v>
      </c>
      <c r="F4591" s="37">
        <v>0</v>
      </c>
      <c r="G4591" s="39">
        <v>0</v>
      </c>
      <c r="H4591" s="40">
        <v>0</v>
      </c>
      <c r="J4591" s="17">
        <v>34</v>
      </c>
      <c r="K4591" s="17" t="str">
        <f t="shared" si="135"/>
        <v>300-Dept of Social and Health Services</v>
      </c>
      <c r="L4591" s="18" t="str">
        <f t="shared" si="136"/>
        <v>300</v>
      </c>
      <c r="M4591" s="19" t="s">
        <v>47</v>
      </c>
      <c r="N4591" s="19"/>
    </row>
    <row r="4592" spans="1:14" ht="15" customHeight="1" x14ac:dyDescent="0.25">
      <c r="A4592" s="54" t="s">
        <v>48</v>
      </c>
      <c r="B4592" s="36">
        <v>0</v>
      </c>
      <c r="C4592" s="37">
        <v>0</v>
      </c>
      <c r="D4592" s="37">
        <v>0</v>
      </c>
      <c r="E4592" s="38">
        <v>130</v>
      </c>
      <c r="F4592" s="37">
        <v>194</v>
      </c>
      <c r="G4592" s="39">
        <v>324</v>
      </c>
      <c r="H4592" s="40">
        <v>324</v>
      </c>
      <c r="J4592" s="17">
        <v>35</v>
      </c>
      <c r="K4592" s="17" t="str">
        <f t="shared" si="135"/>
        <v>300-Dept of Social and Health Services</v>
      </c>
      <c r="L4592" s="18" t="str">
        <f t="shared" si="136"/>
        <v>300</v>
      </c>
      <c r="M4592" s="56" t="s">
        <v>49</v>
      </c>
      <c r="N4592" s="19"/>
    </row>
    <row r="4593" spans="1:14" ht="15" x14ac:dyDescent="0.25">
      <c r="A4593" s="54" t="s">
        <v>50</v>
      </c>
      <c r="B4593" s="36">
        <v>1923.8217765457111</v>
      </c>
      <c r="C4593" s="37">
        <v>0</v>
      </c>
      <c r="D4593" s="37">
        <v>0</v>
      </c>
      <c r="E4593" s="38">
        <v>0</v>
      </c>
      <c r="F4593" s="37">
        <v>0</v>
      </c>
      <c r="G4593" s="39">
        <v>0</v>
      </c>
      <c r="H4593" s="40">
        <v>1923.8217765457111</v>
      </c>
      <c r="J4593" s="17">
        <v>36</v>
      </c>
      <c r="K4593" s="17" t="str">
        <f t="shared" si="135"/>
        <v>300-Dept of Social and Health Services</v>
      </c>
      <c r="L4593" s="18" t="str">
        <f t="shared" si="136"/>
        <v>300</v>
      </c>
      <c r="M4593" s="19" t="s">
        <v>51</v>
      </c>
      <c r="N4593" s="19"/>
    </row>
    <row r="4594" spans="1:14" ht="15" x14ac:dyDescent="0.25">
      <c r="A4594" s="54" t="s">
        <v>52</v>
      </c>
      <c r="B4594" s="36">
        <v>0</v>
      </c>
      <c r="C4594" s="37">
        <v>0</v>
      </c>
      <c r="D4594" s="37">
        <v>0</v>
      </c>
      <c r="E4594" s="38">
        <v>314</v>
      </c>
      <c r="F4594" s="37">
        <v>316</v>
      </c>
      <c r="G4594" s="39">
        <v>630</v>
      </c>
      <c r="H4594" s="40">
        <v>630</v>
      </c>
      <c r="J4594" s="17">
        <v>37</v>
      </c>
      <c r="K4594" s="17" t="str">
        <f t="shared" si="135"/>
        <v>300-Dept of Social and Health Services</v>
      </c>
      <c r="L4594" s="18" t="str">
        <f t="shared" si="136"/>
        <v>300</v>
      </c>
      <c r="M4594" s="56" t="s">
        <v>53</v>
      </c>
      <c r="N4594" s="19"/>
    </row>
    <row r="4595" spans="1:14" ht="15" x14ac:dyDescent="0.25">
      <c r="A4595" s="54" t="s">
        <v>54</v>
      </c>
      <c r="B4595" s="36">
        <v>3310.8645330408044</v>
      </c>
      <c r="C4595" s="37">
        <v>0</v>
      </c>
      <c r="D4595" s="37">
        <v>2</v>
      </c>
      <c r="E4595" s="38">
        <v>1</v>
      </c>
      <c r="F4595" s="37">
        <v>2</v>
      </c>
      <c r="G4595" s="39">
        <v>5</v>
      </c>
      <c r="H4595" s="40">
        <v>3315.8645330408044</v>
      </c>
      <c r="J4595" s="17">
        <v>38</v>
      </c>
      <c r="K4595" s="17" t="str">
        <f t="shared" si="135"/>
        <v>300-Dept of Social and Health Services</v>
      </c>
      <c r="L4595" s="18" t="str">
        <f t="shared" si="136"/>
        <v>300</v>
      </c>
      <c r="M4595" s="19" t="s">
        <v>55</v>
      </c>
      <c r="N4595" s="19"/>
    </row>
    <row r="4596" spans="1:14" ht="15" x14ac:dyDescent="0.25">
      <c r="A4596" s="54" t="s">
        <v>56</v>
      </c>
      <c r="B4596" s="36">
        <v>0</v>
      </c>
      <c r="C4596" s="37">
        <v>0</v>
      </c>
      <c r="D4596" s="37">
        <v>0</v>
      </c>
      <c r="E4596" s="38">
        <v>-1</v>
      </c>
      <c r="F4596" s="37">
        <v>23</v>
      </c>
      <c r="G4596" s="39">
        <v>22</v>
      </c>
      <c r="H4596" s="40">
        <v>22</v>
      </c>
      <c r="J4596" s="17">
        <v>39</v>
      </c>
      <c r="K4596" s="17" t="str">
        <f t="shared" si="135"/>
        <v>300-Dept of Social and Health Services</v>
      </c>
      <c r="L4596" s="18" t="str">
        <f t="shared" si="136"/>
        <v>300</v>
      </c>
      <c r="M4596" s="19" t="s">
        <v>57</v>
      </c>
      <c r="N4596" s="19"/>
    </row>
    <row r="4597" spans="1:14" ht="15" x14ac:dyDescent="0.25">
      <c r="A4597" s="54" t="s">
        <v>58</v>
      </c>
      <c r="B4597" s="36">
        <v>15899.888017256164</v>
      </c>
      <c r="C4597" s="37">
        <v>1</v>
      </c>
      <c r="D4597" s="37">
        <v>4</v>
      </c>
      <c r="E4597" s="38">
        <v>492</v>
      </c>
      <c r="F4597" s="37">
        <v>819</v>
      </c>
      <c r="G4597" s="39">
        <v>1316</v>
      </c>
      <c r="H4597" s="40">
        <v>17215.888017256162</v>
      </c>
      <c r="J4597" s="17">
        <v>40</v>
      </c>
      <c r="K4597" s="17" t="str">
        <f t="shared" si="135"/>
        <v>300-Dept of Social and Health Services</v>
      </c>
      <c r="L4597" s="18" t="str">
        <f t="shared" si="136"/>
        <v>300</v>
      </c>
      <c r="M4597" s="19" t="s">
        <v>59</v>
      </c>
      <c r="N4597" s="19"/>
    </row>
    <row r="4598" spans="1:14" ht="15" x14ac:dyDescent="0.25">
      <c r="A4598" s="54" t="s">
        <v>60</v>
      </c>
      <c r="B4598" s="36">
        <v>0</v>
      </c>
      <c r="C4598" s="37">
        <v>0</v>
      </c>
      <c r="D4598" s="37">
        <v>0</v>
      </c>
      <c r="E4598" s="38">
        <v>298</v>
      </c>
      <c r="F4598" s="37">
        <v>309</v>
      </c>
      <c r="G4598" s="39">
        <v>607</v>
      </c>
      <c r="H4598" s="40">
        <v>607</v>
      </c>
      <c r="J4598" s="17">
        <v>41</v>
      </c>
      <c r="K4598" s="17" t="str">
        <f t="shared" si="135"/>
        <v>300-Dept of Social and Health Services</v>
      </c>
      <c r="L4598" s="18" t="str">
        <f t="shared" si="136"/>
        <v>300</v>
      </c>
      <c r="M4598" s="56" t="s">
        <v>61</v>
      </c>
      <c r="N4598" s="19"/>
    </row>
    <row r="4599" spans="1:14" ht="15" x14ac:dyDescent="0.25">
      <c r="A4599" s="54" t="s">
        <v>62</v>
      </c>
      <c r="B4599" s="36">
        <v>0</v>
      </c>
      <c r="C4599" s="37">
        <v>0</v>
      </c>
      <c r="D4599" s="37">
        <v>0</v>
      </c>
      <c r="E4599" s="38">
        <v>1125</v>
      </c>
      <c r="F4599" s="37">
        <v>1141</v>
      </c>
      <c r="G4599" s="39">
        <v>2266</v>
      </c>
      <c r="H4599" s="40">
        <v>2266</v>
      </c>
      <c r="J4599" s="17">
        <v>42</v>
      </c>
      <c r="K4599" s="17" t="str">
        <f t="shared" si="135"/>
        <v>300-Dept of Social and Health Services</v>
      </c>
      <c r="L4599" s="18" t="str">
        <f t="shared" si="136"/>
        <v>300</v>
      </c>
      <c r="M4599" s="56" t="s">
        <v>63</v>
      </c>
      <c r="N4599" s="19"/>
    </row>
    <row r="4600" spans="1:14" ht="15" customHeight="1" x14ac:dyDescent="0.2">
      <c r="A4600" s="43"/>
      <c r="B4600" s="36"/>
      <c r="C4600" s="37"/>
      <c r="D4600" s="37"/>
      <c r="E4600" s="38"/>
      <c r="F4600" s="37"/>
      <c r="G4600" s="39"/>
      <c r="H4600" s="40"/>
      <c r="J4600" s="17">
        <v>43</v>
      </c>
      <c r="K4600" s="17" t="str">
        <f t="shared" si="135"/>
        <v>300-Dept of Social and Health Services</v>
      </c>
      <c r="L4600" s="18" t="str">
        <f t="shared" si="136"/>
        <v>300</v>
      </c>
      <c r="M4600" s="19"/>
      <c r="N4600" s="19"/>
    </row>
    <row r="4601" spans="1:14" x14ac:dyDescent="0.2">
      <c r="A4601" s="44" t="s">
        <v>64</v>
      </c>
      <c r="B4601" s="45">
        <v>51666.573661051574</v>
      </c>
      <c r="C4601" s="46">
        <v>994</v>
      </c>
      <c r="D4601" s="46">
        <v>1005</v>
      </c>
      <c r="E4601" s="47">
        <v>780</v>
      </c>
      <c r="F4601" s="46">
        <v>1216</v>
      </c>
      <c r="G4601" s="48">
        <v>3995</v>
      </c>
      <c r="H4601" s="49">
        <v>55661.573661051574</v>
      </c>
      <c r="J4601" s="17">
        <v>44</v>
      </c>
      <c r="K4601" s="17" t="str">
        <f t="shared" si="135"/>
        <v>300-Dept of Social and Health Services</v>
      </c>
      <c r="L4601" s="18" t="str">
        <f t="shared" si="136"/>
        <v>300</v>
      </c>
      <c r="M4601" s="19"/>
      <c r="N4601" s="19"/>
    </row>
    <row r="4602" spans="1:14" ht="15" customHeight="1" x14ac:dyDescent="0.2">
      <c r="A4602" s="57"/>
      <c r="B4602" s="39"/>
      <c r="C4602" s="51"/>
      <c r="D4602" s="51"/>
      <c r="E4602" s="52"/>
      <c r="F4602" s="51"/>
      <c r="G4602" s="39"/>
      <c r="H4602" s="53"/>
      <c r="J4602" s="17">
        <v>45</v>
      </c>
      <c r="K4602" s="17" t="str">
        <f t="shared" si="135"/>
        <v>300-Dept of Social and Health Services</v>
      </c>
      <c r="L4602" s="18" t="str">
        <f t="shared" si="136"/>
        <v>300</v>
      </c>
      <c r="M4602" s="19"/>
      <c r="N4602" s="19"/>
    </row>
    <row r="4603" spans="1:14" ht="15" x14ac:dyDescent="0.25">
      <c r="A4603" s="54" t="s">
        <v>65</v>
      </c>
      <c r="B4603" s="36">
        <v>360.14744043119123</v>
      </c>
      <c r="C4603" s="37">
        <v>0</v>
      </c>
      <c r="D4603" s="37">
        <v>0</v>
      </c>
      <c r="E4603" s="38">
        <v>0</v>
      </c>
      <c r="F4603" s="37">
        <v>0</v>
      </c>
      <c r="G4603" s="39">
        <v>0</v>
      </c>
      <c r="H4603" s="40">
        <v>360.14744043119123</v>
      </c>
      <c r="J4603" s="17">
        <v>46</v>
      </c>
      <c r="K4603" s="17" t="str">
        <f t="shared" si="135"/>
        <v>300-Dept of Social and Health Services</v>
      </c>
      <c r="L4603" s="18" t="str">
        <f t="shared" si="136"/>
        <v>300</v>
      </c>
      <c r="M4603" s="19"/>
      <c r="N4603" s="19"/>
    </row>
    <row r="4604" spans="1:14" ht="15" x14ac:dyDescent="0.25">
      <c r="A4604" s="54" t="s">
        <v>66</v>
      </c>
      <c r="B4604" s="36">
        <v>351.36147545589859</v>
      </c>
      <c r="C4604" s="37">
        <v>0</v>
      </c>
      <c r="D4604" s="37">
        <v>0</v>
      </c>
      <c r="E4604" s="38">
        <v>0</v>
      </c>
      <c r="F4604" s="37">
        <v>0</v>
      </c>
      <c r="G4604" s="39">
        <v>0</v>
      </c>
      <c r="H4604" s="40">
        <v>351.36147545589859</v>
      </c>
      <c r="J4604" s="17">
        <v>47</v>
      </c>
      <c r="K4604" s="17" t="str">
        <f t="shared" si="135"/>
        <v>300-Dept of Social and Health Services</v>
      </c>
      <c r="L4604" s="18" t="str">
        <f t="shared" si="136"/>
        <v>300</v>
      </c>
      <c r="M4604" s="19"/>
      <c r="N4604" s="19"/>
    </row>
    <row r="4605" spans="1:14" ht="15" x14ac:dyDescent="0.25">
      <c r="A4605" s="54" t="s">
        <v>67</v>
      </c>
      <c r="B4605" s="36">
        <v>7194.2916152528351</v>
      </c>
      <c r="C4605" s="37">
        <v>10</v>
      </c>
      <c r="D4605" s="37">
        <v>64</v>
      </c>
      <c r="E4605" s="38">
        <v>2</v>
      </c>
      <c r="F4605" s="37">
        <v>29</v>
      </c>
      <c r="G4605" s="39">
        <v>105</v>
      </c>
      <c r="H4605" s="40">
        <v>7299.2916152528351</v>
      </c>
      <c r="J4605" s="17">
        <v>48</v>
      </c>
      <c r="K4605" s="17" t="str">
        <f t="shared" si="135"/>
        <v>300-Dept of Social and Health Services</v>
      </c>
      <c r="L4605" s="18" t="str">
        <f t="shared" si="136"/>
        <v>300</v>
      </c>
      <c r="M4605" s="19"/>
      <c r="N4605" s="19"/>
    </row>
    <row r="4606" spans="1:14" ht="15" x14ac:dyDescent="0.25">
      <c r="A4606" s="54" t="s">
        <v>68</v>
      </c>
      <c r="B4606" s="36">
        <v>53.663714111178976</v>
      </c>
      <c r="C4606" s="37">
        <v>0</v>
      </c>
      <c r="D4606" s="37">
        <v>0</v>
      </c>
      <c r="E4606" s="38">
        <v>0</v>
      </c>
      <c r="F4606" s="37">
        <v>0</v>
      </c>
      <c r="G4606" s="39">
        <v>0</v>
      </c>
      <c r="H4606" s="40">
        <v>53.663714111178976</v>
      </c>
      <c r="J4606" s="17">
        <v>49</v>
      </c>
      <c r="K4606" s="17" t="str">
        <f t="shared" si="135"/>
        <v>300-Dept of Social and Health Services</v>
      </c>
      <c r="L4606" s="18" t="str">
        <f t="shared" si="136"/>
        <v>300</v>
      </c>
      <c r="M4606" s="19"/>
      <c r="N4606" s="19"/>
    </row>
    <row r="4607" spans="1:14" ht="15" x14ac:dyDescent="0.25">
      <c r="A4607" s="54" t="s">
        <v>69</v>
      </c>
      <c r="B4607" s="36">
        <v>758.90247526697067</v>
      </c>
      <c r="C4607" s="37">
        <v>0</v>
      </c>
      <c r="D4607" s="37">
        <v>0</v>
      </c>
      <c r="E4607" s="38">
        <v>0</v>
      </c>
      <c r="F4607" s="37">
        <v>0</v>
      </c>
      <c r="G4607" s="39">
        <v>0</v>
      </c>
      <c r="H4607" s="40">
        <v>758.90247526697067</v>
      </c>
      <c r="J4607" s="17">
        <v>50</v>
      </c>
      <c r="K4607" s="17" t="str">
        <f t="shared" si="135"/>
        <v>300-Dept of Social and Health Services</v>
      </c>
      <c r="L4607" s="18" t="str">
        <f t="shared" si="136"/>
        <v>300</v>
      </c>
      <c r="M4607" s="19"/>
      <c r="N4607" s="19"/>
    </row>
    <row r="4608" spans="1:14" ht="15" x14ac:dyDescent="0.25">
      <c r="A4608" s="54" t="s">
        <v>70</v>
      </c>
      <c r="B4608" s="36">
        <v>1377.733150846135</v>
      </c>
      <c r="C4608" s="37">
        <v>2</v>
      </c>
      <c r="D4608" s="37">
        <v>2</v>
      </c>
      <c r="E4608" s="38">
        <v>-1</v>
      </c>
      <c r="F4608" s="37">
        <v>6</v>
      </c>
      <c r="G4608" s="39">
        <v>9</v>
      </c>
      <c r="H4608" s="40">
        <v>1386.733150846135</v>
      </c>
      <c r="J4608" s="17">
        <v>51</v>
      </c>
      <c r="K4608" s="17" t="str">
        <f t="shared" si="135"/>
        <v>300-Dept of Social and Health Services</v>
      </c>
      <c r="L4608" s="18" t="str">
        <f t="shared" si="136"/>
        <v>300</v>
      </c>
      <c r="M4608" s="19"/>
      <c r="N4608" s="19"/>
    </row>
    <row r="4609" spans="1:14" ht="15" x14ac:dyDescent="0.25">
      <c r="A4609" s="54" t="s">
        <v>71</v>
      </c>
      <c r="B4609" s="36">
        <v>1142.5985262910426</v>
      </c>
      <c r="C4609" s="37">
        <v>0</v>
      </c>
      <c r="D4609" s="37">
        <v>0</v>
      </c>
      <c r="E4609" s="38">
        <v>0</v>
      </c>
      <c r="F4609" s="37">
        <v>0</v>
      </c>
      <c r="G4609" s="39">
        <v>0</v>
      </c>
      <c r="H4609" s="40">
        <v>1142.5985262910426</v>
      </c>
      <c r="J4609" s="17">
        <v>52</v>
      </c>
      <c r="K4609" s="17" t="str">
        <f t="shared" si="135"/>
        <v>300-Dept of Social and Health Services</v>
      </c>
      <c r="L4609" s="18" t="str">
        <f t="shared" si="136"/>
        <v>300</v>
      </c>
      <c r="M4609" s="19"/>
      <c r="N4609" s="19"/>
    </row>
    <row r="4610" spans="1:14" ht="15" customHeight="1" x14ac:dyDescent="0.25">
      <c r="A4610" s="54" t="s">
        <v>72</v>
      </c>
      <c r="B4610" s="36">
        <v>60.187538179596807</v>
      </c>
      <c r="C4610" s="37">
        <v>0</v>
      </c>
      <c r="D4610" s="37">
        <v>0</v>
      </c>
      <c r="E4610" s="38">
        <v>0</v>
      </c>
      <c r="F4610" s="37">
        <v>0</v>
      </c>
      <c r="G4610" s="39">
        <v>0</v>
      </c>
      <c r="H4610" s="40">
        <v>60.187538179596807</v>
      </c>
      <c r="J4610" s="17">
        <v>53</v>
      </c>
      <c r="K4610" s="17" t="str">
        <f t="shared" si="135"/>
        <v>300-Dept of Social and Health Services</v>
      </c>
      <c r="L4610" s="18" t="str">
        <f t="shared" si="136"/>
        <v>300</v>
      </c>
      <c r="M4610" s="19"/>
      <c r="N4610" s="19"/>
    </row>
    <row r="4611" spans="1:14" ht="15" x14ac:dyDescent="0.25">
      <c r="A4611" s="54" t="s">
        <v>73</v>
      </c>
      <c r="B4611" s="36">
        <v>1967.6870118077263</v>
      </c>
      <c r="C4611" s="37">
        <v>3</v>
      </c>
      <c r="D4611" s="37">
        <v>5</v>
      </c>
      <c r="E4611" s="38">
        <v>1</v>
      </c>
      <c r="F4611" s="37">
        <v>10</v>
      </c>
      <c r="G4611" s="39">
        <v>19</v>
      </c>
      <c r="H4611" s="40">
        <v>1986.6870118077263</v>
      </c>
      <c r="J4611" s="17">
        <v>54</v>
      </c>
      <c r="K4611" s="17" t="str">
        <f t="shared" si="135"/>
        <v>300-Dept of Social and Health Services</v>
      </c>
      <c r="L4611" s="18" t="str">
        <f t="shared" si="136"/>
        <v>300</v>
      </c>
      <c r="M4611" s="19"/>
      <c r="N4611" s="19"/>
    </row>
    <row r="4612" spans="1:14" ht="15" customHeight="1" x14ac:dyDescent="0.25">
      <c r="A4612" s="54" t="s">
        <v>74</v>
      </c>
      <c r="B4612" s="36">
        <v>1078.7458766035429</v>
      </c>
      <c r="C4612" s="37">
        <v>3</v>
      </c>
      <c r="D4612" s="37">
        <v>-43</v>
      </c>
      <c r="E4612" s="38">
        <v>20</v>
      </c>
      <c r="F4612" s="37">
        <v>26</v>
      </c>
      <c r="G4612" s="39">
        <v>6</v>
      </c>
      <c r="H4612" s="40">
        <v>1084.7458766035429</v>
      </c>
      <c r="J4612" s="17">
        <v>55</v>
      </c>
      <c r="K4612" s="17" t="str">
        <f t="shared" si="135"/>
        <v>300-Dept of Social and Health Services</v>
      </c>
      <c r="L4612" s="18" t="str">
        <f t="shared" si="136"/>
        <v>300</v>
      </c>
      <c r="M4612" s="19"/>
      <c r="N4612" s="19"/>
    </row>
    <row r="4613" spans="1:14" ht="15" x14ac:dyDescent="0.25">
      <c r="A4613" s="54" t="s">
        <v>75</v>
      </c>
      <c r="B4613" s="36">
        <v>1351.7271464102237</v>
      </c>
      <c r="C4613" s="37">
        <v>0</v>
      </c>
      <c r="D4613" s="37">
        <v>2</v>
      </c>
      <c r="E4613" s="38">
        <v>157</v>
      </c>
      <c r="F4613" s="37">
        <v>160</v>
      </c>
      <c r="G4613" s="39">
        <v>319</v>
      </c>
      <c r="H4613" s="40">
        <v>1670.7271464102237</v>
      </c>
      <c r="J4613" s="17">
        <v>56</v>
      </c>
      <c r="K4613" s="17" t="str">
        <f t="shared" si="135"/>
        <v>300-Dept of Social and Health Services</v>
      </c>
      <c r="L4613" s="18" t="str">
        <f t="shared" si="136"/>
        <v>300</v>
      </c>
      <c r="M4613" s="19"/>
      <c r="N4613" s="19"/>
    </row>
    <row r="4614" spans="1:14" ht="15" x14ac:dyDescent="0.25">
      <c r="A4614" s="54" t="s">
        <v>76</v>
      </c>
      <c r="B4614" s="36">
        <v>408.88673511857684</v>
      </c>
      <c r="C4614" s="37">
        <v>0</v>
      </c>
      <c r="D4614" s="37">
        <v>0</v>
      </c>
      <c r="E4614" s="38">
        <v>0</v>
      </c>
      <c r="F4614" s="37">
        <v>0</v>
      </c>
      <c r="G4614" s="39">
        <v>0</v>
      </c>
      <c r="H4614" s="40">
        <v>408.88673511857684</v>
      </c>
      <c r="J4614" s="17">
        <v>57</v>
      </c>
      <c r="K4614" s="17" t="str">
        <f t="shared" si="135"/>
        <v>300-Dept of Social and Health Services</v>
      </c>
      <c r="L4614" s="18" t="str">
        <f t="shared" si="136"/>
        <v>300</v>
      </c>
      <c r="M4614" s="19"/>
      <c r="N4614" s="19"/>
    </row>
    <row r="4615" spans="1:14" ht="15" x14ac:dyDescent="0.25">
      <c r="A4615" s="54" t="s">
        <v>77</v>
      </c>
      <c r="B4615" s="36">
        <v>1275.8147330409276</v>
      </c>
      <c r="C4615" s="37">
        <v>0</v>
      </c>
      <c r="D4615" s="37">
        <v>0</v>
      </c>
      <c r="E4615" s="38">
        <v>0</v>
      </c>
      <c r="F4615" s="37">
        <v>0</v>
      </c>
      <c r="G4615" s="39">
        <v>0</v>
      </c>
      <c r="H4615" s="40">
        <v>1275.8147330409276</v>
      </c>
      <c r="J4615" s="17">
        <v>58</v>
      </c>
      <c r="K4615" s="17" t="str">
        <f t="shared" si="135"/>
        <v>300-Dept of Social and Health Services</v>
      </c>
      <c r="L4615" s="18" t="str">
        <f t="shared" si="136"/>
        <v>300</v>
      </c>
      <c r="M4615" s="19"/>
      <c r="N4615" s="19"/>
    </row>
    <row r="4616" spans="1:14" ht="15" x14ac:dyDescent="0.25">
      <c r="A4616" s="54" t="s">
        <v>78</v>
      </c>
      <c r="B4616" s="36">
        <v>0</v>
      </c>
      <c r="C4616" s="37">
        <v>0</v>
      </c>
      <c r="D4616" s="37">
        <v>0</v>
      </c>
      <c r="E4616" s="38">
        <v>0</v>
      </c>
      <c r="F4616" s="37">
        <v>0</v>
      </c>
      <c r="G4616" s="39">
        <v>0</v>
      </c>
      <c r="H4616" s="40">
        <v>0</v>
      </c>
      <c r="J4616" s="17">
        <v>59</v>
      </c>
      <c r="K4616" s="17" t="str">
        <f t="shared" si="135"/>
        <v>300-Dept of Social and Health Services</v>
      </c>
      <c r="L4616" s="18" t="str">
        <f t="shared" si="136"/>
        <v>300</v>
      </c>
      <c r="M4616" s="19"/>
      <c r="N4616" s="19"/>
    </row>
    <row r="4617" spans="1:14" ht="15" x14ac:dyDescent="0.25">
      <c r="A4617" s="54" t="s">
        <v>79</v>
      </c>
      <c r="B4617" s="36">
        <v>0</v>
      </c>
      <c r="C4617" s="37">
        <v>0</v>
      </c>
      <c r="D4617" s="37">
        <v>0</v>
      </c>
      <c r="E4617" s="38">
        <v>0</v>
      </c>
      <c r="F4617" s="37">
        <v>0</v>
      </c>
      <c r="G4617" s="39">
        <v>0</v>
      </c>
      <c r="H4617" s="40">
        <v>0</v>
      </c>
      <c r="J4617" s="17">
        <v>60</v>
      </c>
      <c r="K4617" s="17" t="str">
        <f t="shared" si="135"/>
        <v>300-Dept of Social and Health Services</v>
      </c>
      <c r="L4617" s="18" t="str">
        <f t="shared" si="136"/>
        <v>300</v>
      </c>
      <c r="M4617" s="19"/>
      <c r="N4617" s="19"/>
    </row>
    <row r="4618" spans="1:14" ht="15" customHeight="1" x14ac:dyDescent="0.25">
      <c r="A4618" s="54"/>
      <c r="B4618" s="36"/>
      <c r="C4618" s="37"/>
      <c r="D4618" s="37"/>
      <c r="E4618" s="38"/>
      <c r="F4618" s="37"/>
      <c r="G4618" s="39"/>
      <c r="H4618" s="40"/>
      <c r="J4618" s="17">
        <v>61</v>
      </c>
      <c r="K4618" s="17" t="str">
        <f t="shared" si="135"/>
        <v>300-Dept of Social and Health Services</v>
      </c>
      <c r="L4618" s="18" t="str">
        <f t="shared" si="136"/>
        <v>300</v>
      </c>
      <c r="M4618" s="19"/>
      <c r="N4618" s="19"/>
    </row>
    <row r="4619" spans="1:14" x14ac:dyDescent="0.2">
      <c r="A4619" s="44" t="s">
        <v>80</v>
      </c>
      <c r="B4619" s="45">
        <v>17381.747438815844</v>
      </c>
      <c r="C4619" s="46">
        <v>18</v>
      </c>
      <c r="D4619" s="46">
        <v>30</v>
      </c>
      <c r="E4619" s="47">
        <v>179</v>
      </c>
      <c r="F4619" s="46">
        <v>231</v>
      </c>
      <c r="G4619" s="48">
        <v>458</v>
      </c>
      <c r="H4619" s="49">
        <v>17839.747438815844</v>
      </c>
      <c r="J4619" s="17">
        <v>62</v>
      </c>
      <c r="K4619" s="17" t="str">
        <f t="shared" si="135"/>
        <v>300-Dept of Social and Health Services</v>
      </c>
      <c r="L4619" s="18" t="str">
        <f t="shared" si="136"/>
        <v>300</v>
      </c>
      <c r="M4619" s="19"/>
      <c r="N4619" s="19"/>
    </row>
    <row r="4620" spans="1:14" ht="15" x14ac:dyDescent="0.25">
      <c r="A4620" s="54"/>
      <c r="B4620" s="36"/>
      <c r="C4620" s="37"/>
      <c r="D4620" s="37"/>
      <c r="E4620" s="38"/>
      <c r="F4620" s="37"/>
      <c r="G4620" s="39"/>
      <c r="H4620" s="40"/>
      <c r="J4620" s="17">
        <v>63</v>
      </c>
      <c r="K4620" s="17" t="str">
        <f t="shared" si="135"/>
        <v>300-Dept of Social and Health Services</v>
      </c>
      <c r="L4620" s="18" t="str">
        <f t="shared" si="136"/>
        <v>300</v>
      </c>
      <c r="M4620" s="19"/>
      <c r="N4620" s="19"/>
    </row>
    <row r="4621" spans="1:14" ht="15" customHeight="1" x14ac:dyDescent="0.25">
      <c r="A4621" s="54" t="s">
        <v>81</v>
      </c>
      <c r="B4621" s="36">
        <v>4197.1514089461361</v>
      </c>
      <c r="C4621" s="37">
        <v>0</v>
      </c>
      <c r="D4621" s="37">
        <v>0</v>
      </c>
      <c r="E4621" s="38">
        <v>34</v>
      </c>
      <c r="F4621" s="37">
        <v>94</v>
      </c>
      <c r="G4621" s="39">
        <v>128</v>
      </c>
      <c r="H4621" s="40">
        <v>4325.1514089461361</v>
      </c>
      <c r="J4621" s="17">
        <v>64</v>
      </c>
      <c r="K4621" s="17" t="str">
        <f t="shared" si="135"/>
        <v>300-Dept of Social and Health Services</v>
      </c>
      <c r="L4621" s="18" t="str">
        <f t="shared" si="136"/>
        <v>300</v>
      </c>
      <c r="M4621" s="19"/>
      <c r="N4621" s="19"/>
    </row>
    <row r="4622" spans="1:14" x14ac:dyDescent="0.2">
      <c r="A4622" s="44" t="s">
        <v>82</v>
      </c>
      <c r="B4622" s="45">
        <v>4197.1514089461361</v>
      </c>
      <c r="C4622" s="46">
        <v>0</v>
      </c>
      <c r="D4622" s="46">
        <v>0</v>
      </c>
      <c r="E4622" s="47">
        <v>34</v>
      </c>
      <c r="F4622" s="46">
        <v>94</v>
      </c>
      <c r="G4622" s="48">
        <v>128</v>
      </c>
      <c r="H4622" s="49">
        <v>4325.1514089461361</v>
      </c>
      <c r="J4622" s="17">
        <v>65</v>
      </c>
      <c r="K4622" s="17" t="str">
        <f t="shared" si="135"/>
        <v>300-Dept of Social and Health Services</v>
      </c>
      <c r="L4622" s="18" t="str">
        <f t="shared" si="136"/>
        <v>300</v>
      </c>
      <c r="M4622" s="19"/>
      <c r="N4622" s="19"/>
    </row>
    <row r="4623" spans="1:14" ht="15" x14ac:dyDescent="0.25">
      <c r="A4623" s="54"/>
      <c r="B4623" s="54"/>
      <c r="C4623" s="54"/>
      <c r="D4623" s="54"/>
      <c r="E4623" s="54"/>
      <c r="F4623" s="54"/>
      <c r="G4623" s="54"/>
      <c r="H4623" s="54"/>
      <c r="J4623" s="17">
        <v>66</v>
      </c>
      <c r="K4623" s="17" t="str">
        <f t="shared" si="135"/>
        <v>300-Dept of Social and Health Services</v>
      </c>
      <c r="L4623" s="18" t="str">
        <f t="shared" si="136"/>
        <v>300</v>
      </c>
      <c r="M4623" s="19"/>
      <c r="N4623" s="19"/>
    </row>
    <row r="4624" spans="1:14" x14ac:dyDescent="0.2">
      <c r="A4624" s="58"/>
      <c r="B4624" s="39"/>
      <c r="C4624" s="51"/>
      <c r="D4624" s="51"/>
      <c r="E4624" s="52"/>
      <c r="F4624" s="51"/>
      <c r="G4624" s="39"/>
      <c r="H4624" s="53"/>
      <c r="J4624" s="17">
        <v>67</v>
      </c>
      <c r="K4624" s="17" t="str">
        <f t="shared" si="135"/>
        <v>300-Dept of Social and Health Services</v>
      </c>
      <c r="L4624" s="18" t="str">
        <f t="shared" si="136"/>
        <v>300</v>
      </c>
      <c r="M4624" s="19"/>
      <c r="N4624" s="19"/>
    </row>
    <row r="4625" spans="1:14" x14ac:dyDescent="0.2">
      <c r="A4625" s="59" t="s">
        <v>83</v>
      </c>
      <c r="B4625" s="60">
        <v>283528.70205079473</v>
      </c>
      <c r="C4625" s="61">
        <v>3750</v>
      </c>
      <c r="D4625" s="61">
        <v>3655</v>
      </c>
      <c r="E4625" s="62">
        <v>-2146</v>
      </c>
      <c r="F4625" s="61">
        <v>25125</v>
      </c>
      <c r="G4625" s="60">
        <v>30384</v>
      </c>
      <c r="H4625" s="63">
        <v>313912.70205079467</v>
      </c>
      <c r="J4625" s="17">
        <v>68</v>
      </c>
      <c r="K4625" s="17" t="str">
        <f t="shared" si="135"/>
        <v>300-Dept of Social and Health Services</v>
      </c>
      <c r="L4625" s="18" t="str">
        <f t="shared" si="136"/>
        <v>300</v>
      </c>
      <c r="M4625" s="19"/>
      <c r="N4625" s="19"/>
    </row>
    <row r="4626" spans="1:14" x14ac:dyDescent="0.2">
      <c r="A4626" s="64"/>
      <c r="B4626" s="65"/>
      <c r="C4626" s="65"/>
      <c r="D4626" s="65"/>
      <c r="E4626" s="65"/>
      <c r="F4626" s="65"/>
      <c r="G4626" s="65"/>
      <c r="H4626" s="65"/>
      <c r="J4626" s="17">
        <v>1</v>
      </c>
      <c r="K4626" s="17" t="str">
        <f>IF(J4626=7,A4014,IF(J4626&gt;7,K4616,""))</f>
        <v/>
      </c>
      <c r="L4626" s="18" t="str">
        <f t="shared" si="136"/>
        <v/>
      </c>
      <c r="M4626" s="19"/>
      <c r="N4626" s="19"/>
    </row>
    <row r="4627" spans="1:14" x14ac:dyDescent="0.2">
      <c r="A4627" s="64"/>
      <c r="B4627" s="65"/>
      <c r="C4627" s="65"/>
      <c r="D4627" s="65"/>
      <c r="E4627" s="65"/>
      <c r="F4627" s="65"/>
      <c r="G4627" s="65"/>
      <c r="H4627" s="65"/>
      <c r="J4627" s="17">
        <v>2</v>
      </c>
      <c r="K4627" s="17" t="str">
        <f>IF(J4627=7,A4015,IF(J4627&gt;7,K4626,""))</f>
        <v/>
      </c>
      <c r="L4627" s="18" t="str">
        <f t="shared" si="136"/>
        <v/>
      </c>
      <c r="M4627" s="19"/>
      <c r="N4627" s="19"/>
    </row>
    <row r="4628" spans="1:14" ht="15" x14ac:dyDescent="0.25">
      <c r="A4628"/>
      <c r="B4628"/>
      <c r="C4628"/>
      <c r="D4628"/>
      <c r="E4628"/>
      <c r="F4628"/>
      <c r="G4628"/>
      <c r="H4628"/>
      <c r="J4628" s="17">
        <v>3</v>
      </c>
      <c r="K4628" s="17" t="str">
        <f>IF(J4628=7,A4016,IF(J4628&gt;7,K4627,""))</f>
        <v/>
      </c>
      <c r="L4628" s="18" t="str">
        <f t="shared" si="136"/>
        <v/>
      </c>
      <c r="M4628" s="19"/>
      <c r="N4628" s="19"/>
    </row>
    <row r="4629" spans="1:14" ht="15" x14ac:dyDescent="0.25">
      <c r="A4629"/>
      <c r="B4629"/>
      <c r="C4629"/>
      <c r="D4629"/>
      <c r="E4629"/>
      <c r="F4629"/>
      <c r="G4629"/>
      <c r="H4629"/>
      <c r="J4629" s="17">
        <v>4</v>
      </c>
      <c r="K4629" s="17" t="str">
        <f>IF(J4629=7,A4017,IF(J4629&gt;7,K4628,""))</f>
        <v/>
      </c>
      <c r="L4629" s="18" t="str">
        <f t="shared" si="136"/>
        <v/>
      </c>
      <c r="M4629" s="19"/>
      <c r="N4629" s="19"/>
    </row>
    <row r="4630" spans="1:14" ht="15" customHeight="1" x14ac:dyDescent="0.25">
      <c r="A4630" s="21" t="s">
        <v>7</v>
      </c>
      <c r="B4630" s="22"/>
      <c r="C4630" s="22"/>
      <c r="D4630" s="22"/>
      <c r="E4630" s="22"/>
      <c r="F4630" s="22"/>
      <c r="G4630" s="22"/>
      <c r="H4630" s="22"/>
      <c r="J4630" s="17">
        <v>5</v>
      </c>
      <c r="K4630" s="17" t="str">
        <f>IF(J4630=7,A4018,IF(J4630&gt;7,K4629,""))</f>
        <v/>
      </c>
      <c r="L4630" s="18" t="str">
        <f t="shared" si="136"/>
        <v/>
      </c>
      <c r="M4630" s="19"/>
      <c r="N4630" s="19"/>
    </row>
    <row r="4631" spans="1:14" ht="15" x14ac:dyDescent="0.25">
      <c r="A4631" s="23" t="s">
        <v>8</v>
      </c>
      <c r="B4631" s="24"/>
      <c r="C4631" s="24"/>
      <c r="D4631" s="24"/>
      <c r="E4631" s="24"/>
      <c r="F4631" s="24"/>
      <c r="G4631" s="24"/>
      <c r="H4631" s="24"/>
      <c r="J4631" s="17">
        <v>6</v>
      </c>
      <c r="K4631" s="17" t="str">
        <f>IF(J4631=7,A4019,IF(J4631&gt;7,K4630,""))</f>
        <v/>
      </c>
      <c r="L4631" s="18" t="str">
        <f t="shared" si="136"/>
        <v/>
      </c>
      <c r="M4631" s="19"/>
      <c r="N4631" s="19"/>
    </row>
    <row r="4632" spans="1:14" ht="15" x14ac:dyDescent="0.25">
      <c r="A4632" s="25" t="s">
        <v>151</v>
      </c>
      <c r="B4632" s="22"/>
      <c r="C4632" s="22"/>
      <c r="D4632" s="22"/>
      <c r="E4632" s="22"/>
      <c r="F4632" s="22"/>
      <c r="G4632" s="22"/>
      <c r="H4632" s="22"/>
      <c r="J4632" s="17">
        <v>7</v>
      </c>
      <c r="K4632" s="17" t="str">
        <f>IF(J4632=7,A4632,IF(J4632&gt;7,K4631,""))</f>
        <v>303-Department of Health</v>
      </c>
      <c r="L4632" s="18" t="str">
        <f t="shared" si="136"/>
        <v>303</v>
      </c>
      <c r="M4632" s="19"/>
      <c r="N4632" s="19"/>
    </row>
    <row r="4633" spans="1:14" ht="15" x14ac:dyDescent="0.25">
      <c r="A4633" s="25"/>
      <c r="B4633" s="22"/>
      <c r="C4633" s="22"/>
      <c r="D4633" s="22"/>
      <c r="E4633" s="22"/>
      <c r="F4633" s="22"/>
      <c r="G4633" s="22"/>
      <c r="H4633" s="22"/>
      <c r="J4633" s="17">
        <v>8</v>
      </c>
      <c r="K4633" s="17" t="str">
        <f t="shared" ref="K4633:K4693" si="137">IF(J4633=7,A4021,IF(J4633&gt;7,K4632,""))</f>
        <v>303-Department of Health</v>
      </c>
      <c r="L4633" s="18" t="str">
        <f t="shared" si="136"/>
        <v>303</v>
      </c>
      <c r="M4633" s="19"/>
      <c r="N4633" s="19"/>
    </row>
    <row r="4634" spans="1:14" ht="15" x14ac:dyDescent="0.25">
      <c r="A4634" s="26"/>
      <c r="B4634" s="27"/>
      <c r="C4634" s="94" t="s">
        <v>10</v>
      </c>
      <c r="D4634" s="95"/>
      <c r="E4634" s="94" t="s">
        <v>11</v>
      </c>
      <c r="F4634" s="95"/>
      <c r="G4634" s="28"/>
      <c r="H4634" s="28"/>
      <c r="J4634" s="17">
        <v>9</v>
      </c>
      <c r="K4634" s="17" t="str">
        <f t="shared" si="137"/>
        <v>303-Department of Health</v>
      </c>
      <c r="L4634" s="18" t="str">
        <f t="shared" si="136"/>
        <v>303</v>
      </c>
      <c r="M4634" s="19"/>
      <c r="N4634" s="19"/>
    </row>
    <row r="4635" spans="1:14" ht="24" x14ac:dyDescent="0.2">
      <c r="A4635" s="29" t="s">
        <v>12</v>
      </c>
      <c r="B4635" s="30" t="s">
        <v>13</v>
      </c>
      <c r="C4635" s="31" t="s">
        <v>14</v>
      </c>
      <c r="D4635" s="32" t="s">
        <v>15</v>
      </c>
      <c r="E4635" s="31" t="s">
        <v>14</v>
      </c>
      <c r="F4635" s="32" t="s">
        <v>15</v>
      </c>
      <c r="G4635" s="33" t="s">
        <v>16</v>
      </c>
      <c r="H4635" s="33" t="s">
        <v>17</v>
      </c>
      <c r="J4635" s="17">
        <v>10</v>
      </c>
      <c r="K4635" s="17" t="str">
        <f t="shared" si="137"/>
        <v>303-Department of Health</v>
      </c>
      <c r="L4635" s="18" t="str">
        <f t="shared" si="136"/>
        <v>303</v>
      </c>
      <c r="M4635" s="19"/>
      <c r="N4635" s="19"/>
    </row>
    <row r="4636" spans="1:14" ht="15" x14ac:dyDescent="0.25">
      <c r="A4636" s="35" t="s">
        <v>20</v>
      </c>
      <c r="B4636" s="36">
        <v>765.54618103071812</v>
      </c>
      <c r="C4636" s="37">
        <v>0</v>
      </c>
      <c r="D4636" s="37">
        <v>0</v>
      </c>
      <c r="E4636" s="38">
        <v>0</v>
      </c>
      <c r="F4636" s="37">
        <v>0</v>
      </c>
      <c r="G4636" s="39">
        <v>0</v>
      </c>
      <c r="H4636" s="40">
        <v>765.54618103071812</v>
      </c>
      <c r="J4636" s="17">
        <v>11</v>
      </c>
      <c r="K4636" s="17" t="str">
        <f t="shared" si="137"/>
        <v>303-Department of Health</v>
      </c>
      <c r="L4636" s="18" t="str">
        <f t="shared" si="136"/>
        <v>303</v>
      </c>
      <c r="M4636" s="19" t="s">
        <v>21</v>
      </c>
      <c r="N4636" s="19"/>
    </row>
    <row r="4637" spans="1:14" ht="15" x14ac:dyDescent="0.25">
      <c r="A4637" s="42" t="s">
        <v>22</v>
      </c>
      <c r="B4637" s="36">
        <v>830.86396231695755</v>
      </c>
      <c r="C4637" s="37">
        <v>0</v>
      </c>
      <c r="D4637" s="37">
        <v>0</v>
      </c>
      <c r="E4637" s="38">
        <v>0</v>
      </c>
      <c r="F4637" s="37">
        <v>6</v>
      </c>
      <c r="G4637" s="39">
        <v>6</v>
      </c>
      <c r="H4637" s="40">
        <v>836.86396231695755</v>
      </c>
      <c r="J4637" s="17">
        <v>12</v>
      </c>
      <c r="K4637" s="17" t="str">
        <f t="shared" si="137"/>
        <v>303-Department of Health</v>
      </c>
      <c r="L4637" s="18" t="str">
        <f t="shared" si="136"/>
        <v>303</v>
      </c>
      <c r="M4637" s="19"/>
      <c r="N4637" s="19"/>
    </row>
    <row r="4638" spans="1:14" ht="15" customHeight="1" x14ac:dyDescent="0.25">
      <c r="A4638" s="42" t="s">
        <v>23</v>
      </c>
      <c r="B4638" s="36">
        <v>430.41132434198801</v>
      </c>
      <c r="C4638" s="37">
        <v>32</v>
      </c>
      <c r="D4638" s="37">
        <v>3</v>
      </c>
      <c r="E4638" s="38">
        <v>1</v>
      </c>
      <c r="F4638" s="37">
        <v>0</v>
      </c>
      <c r="G4638" s="39">
        <v>36</v>
      </c>
      <c r="H4638" s="40">
        <v>466.41132434198801</v>
      </c>
      <c r="J4638" s="17">
        <v>13</v>
      </c>
      <c r="K4638" s="17" t="str">
        <f t="shared" si="137"/>
        <v>303-Department of Health</v>
      </c>
      <c r="L4638" s="18" t="str">
        <f t="shared" si="136"/>
        <v>303</v>
      </c>
      <c r="M4638" s="19"/>
      <c r="N4638" s="19"/>
    </row>
    <row r="4639" spans="1:14" ht="15" x14ac:dyDescent="0.25">
      <c r="A4639" s="42" t="s">
        <v>24</v>
      </c>
      <c r="B4639" s="36">
        <v>14447.410765000001</v>
      </c>
      <c r="C4639" s="37">
        <v>4</v>
      </c>
      <c r="D4639" s="37">
        <v>7</v>
      </c>
      <c r="E4639" s="38">
        <v>4</v>
      </c>
      <c r="F4639" s="37">
        <v>64</v>
      </c>
      <c r="G4639" s="39">
        <v>79</v>
      </c>
      <c r="H4639" s="40">
        <v>14526.410765000001</v>
      </c>
      <c r="J4639" s="17">
        <v>14</v>
      </c>
      <c r="K4639" s="17" t="str">
        <f t="shared" si="137"/>
        <v>303-Department of Health</v>
      </c>
      <c r="L4639" s="18" t="str">
        <f t="shared" si="136"/>
        <v>303</v>
      </c>
      <c r="M4639" s="19"/>
      <c r="N4639" s="19"/>
    </row>
    <row r="4640" spans="1:14" ht="15" x14ac:dyDescent="0.25">
      <c r="A4640" s="42" t="s">
        <v>25</v>
      </c>
      <c r="B4640" s="36">
        <v>8.9746145356031999</v>
      </c>
      <c r="C4640" s="37">
        <v>0</v>
      </c>
      <c r="D4640" s="37">
        <v>0</v>
      </c>
      <c r="E4640" s="38">
        <v>0</v>
      </c>
      <c r="F4640" s="37">
        <v>0</v>
      </c>
      <c r="G4640" s="39">
        <v>0</v>
      </c>
      <c r="H4640" s="40">
        <v>8.9746145356031999</v>
      </c>
      <c r="J4640" s="17">
        <v>15</v>
      </c>
      <c r="K4640" s="17" t="str">
        <f t="shared" si="137"/>
        <v>303-Department of Health</v>
      </c>
      <c r="L4640" s="18" t="str">
        <f t="shared" si="136"/>
        <v>303</v>
      </c>
      <c r="M4640" s="19"/>
      <c r="N4640" s="19"/>
    </row>
    <row r="4641" spans="1:14" ht="15" x14ac:dyDescent="0.25">
      <c r="A4641" s="42" t="s">
        <v>26</v>
      </c>
      <c r="B4641" s="36">
        <v>1942.3753814673146</v>
      </c>
      <c r="C4641" s="37">
        <v>-4</v>
      </c>
      <c r="D4641" s="37">
        <v>-7</v>
      </c>
      <c r="E4641" s="38">
        <v>0</v>
      </c>
      <c r="F4641" s="37">
        <v>0</v>
      </c>
      <c r="G4641" s="39">
        <v>-11</v>
      </c>
      <c r="H4641" s="40">
        <v>1931.3753814673146</v>
      </c>
      <c r="J4641" s="17">
        <v>16</v>
      </c>
      <c r="K4641" s="17" t="str">
        <f t="shared" si="137"/>
        <v>303-Department of Health</v>
      </c>
      <c r="L4641" s="18" t="str">
        <f t="shared" si="136"/>
        <v>303</v>
      </c>
      <c r="M4641" s="19"/>
      <c r="N4641" s="19"/>
    </row>
    <row r="4642" spans="1:14" ht="15" x14ac:dyDescent="0.25">
      <c r="A4642" s="42" t="s">
        <v>27</v>
      </c>
      <c r="B4642" s="36">
        <v>615.1562396352565</v>
      </c>
      <c r="C4642" s="37">
        <v>0</v>
      </c>
      <c r="D4642" s="37">
        <v>0</v>
      </c>
      <c r="E4642" s="38">
        <v>0</v>
      </c>
      <c r="F4642" s="37">
        <v>0</v>
      </c>
      <c r="G4642" s="39">
        <v>0</v>
      </c>
      <c r="H4642" s="40">
        <v>615.1562396352565</v>
      </c>
      <c r="J4642" s="17">
        <v>17</v>
      </c>
      <c r="K4642" s="17" t="str">
        <f t="shared" si="137"/>
        <v>303-Department of Health</v>
      </c>
      <c r="L4642" s="18" t="str">
        <f t="shared" si="136"/>
        <v>303</v>
      </c>
      <c r="M4642" s="19"/>
      <c r="N4642" s="19"/>
    </row>
    <row r="4643" spans="1:14" x14ac:dyDescent="0.2">
      <c r="A4643" s="43"/>
      <c r="B4643" s="36"/>
      <c r="C4643" s="37"/>
      <c r="D4643" s="37"/>
      <c r="E4643" s="38"/>
      <c r="F4643" s="37"/>
      <c r="G4643" s="39"/>
      <c r="H4643" s="40"/>
      <c r="J4643" s="17">
        <v>18</v>
      </c>
      <c r="K4643" s="17" t="str">
        <f t="shared" si="137"/>
        <v>303-Department of Health</v>
      </c>
      <c r="L4643" s="18" t="str">
        <f t="shared" si="136"/>
        <v>303</v>
      </c>
      <c r="M4643" s="19"/>
      <c r="N4643" s="19"/>
    </row>
    <row r="4644" spans="1:14" x14ac:dyDescent="0.2">
      <c r="A4644" s="44"/>
      <c r="B4644" s="45">
        <v>19040.73846832784</v>
      </c>
      <c r="C4644" s="46">
        <v>32</v>
      </c>
      <c r="D4644" s="46">
        <v>3</v>
      </c>
      <c r="E4644" s="47">
        <v>5</v>
      </c>
      <c r="F4644" s="46">
        <v>70</v>
      </c>
      <c r="G4644" s="48">
        <v>110</v>
      </c>
      <c r="H4644" s="49">
        <v>19150.73846832784</v>
      </c>
      <c r="J4644" s="17">
        <v>19</v>
      </c>
      <c r="K4644" s="17" t="str">
        <f t="shared" si="137"/>
        <v>303-Department of Health</v>
      </c>
      <c r="L4644" s="18" t="str">
        <f t="shared" si="136"/>
        <v>303</v>
      </c>
      <c r="M4644" s="19"/>
      <c r="N4644" s="19"/>
    </row>
    <row r="4645" spans="1:14" x14ac:dyDescent="0.2">
      <c r="A4645" s="50"/>
      <c r="B4645" s="39"/>
      <c r="C4645" s="51"/>
      <c r="D4645" s="51"/>
      <c r="E4645" s="52"/>
      <c r="F4645" s="51"/>
      <c r="G4645" s="39"/>
      <c r="H4645" s="53"/>
      <c r="J4645" s="17">
        <v>20</v>
      </c>
      <c r="K4645" s="17" t="str">
        <f t="shared" si="137"/>
        <v>303-Department of Health</v>
      </c>
      <c r="L4645" s="18" t="str">
        <f t="shared" si="136"/>
        <v>303</v>
      </c>
      <c r="M4645" s="19"/>
      <c r="N4645" s="19"/>
    </row>
    <row r="4646" spans="1:14" ht="15" x14ac:dyDescent="0.25">
      <c r="A4646" s="42" t="s">
        <v>28</v>
      </c>
      <c r="B4646" s="36">
        <v>1239.5293009915986</v>
      </c>
      <c r="C4646" s="37">
        <v>1</v>
      </c>
      <c r="D4646" s="37">
        <v>0</v>
      </c>
      <c r="E4646" s="38">
        <v>-1354</v>
      </c>
      <c r="F4646" s="37">
        <v>1439</v>
      </c>
      <c r="G4646" s="39">
        <v>86</v>
      </c>
      <c r="H4646" s="40">
        <v>1325.5293009915986</v>
      </c>
      <c r="J4646" s="17">
        <v>21</v>
      </c>
      <c r="K4646" s="17" t="str">
        <f t="shared" si="137"/>
        <v>303-Department of Health</v>
      </c>
      <c r="L4646" s="18" t="str">
        <f t="shared" si="136"/>
        <v>303</v>
      </c>
      <c r="M4646" s="19"/>
      <c r="N4646" s="19"/>
    </row>
    <row r="4647" spans="1:14" ht="15" x14ac:dyDescent="0.25">
      <c r="A4647" s="42" t="s">
        <v>29</v>
      </c>
      <c r="B4647" s="36">
        <v>2687.9791404356947</v>
      </c>
      <c r="C4647" s="37">
        <v>0</v>
      </c>
      <c r="D4647" s="37">
        <v>0</v>
      </c>
      <c r="E4647" s="38">
        <v>809</v>
      </c>
      <c r="F4647" s="37">
        <v>2571</v>
      </c>
      <c r="G4647" s="39">
        <v>3380</v>
      </c>
      <c r="H4647" s="40">
        <v>6067.9791404356947</v>
      </c>
      <c r="J4647" s="17">
        <v>22</v>
      </c>
      <c r="K4647" s="17" t="str">
        <f t="shared" si="137"/>
        <v>303-Department of Health</v>
      </c>
      <c r="L4647" s="18" t="str">
        <f t="shared" si="136"/>
        <v>303</v>
      </c>
      <c r="M4647" s="19"/>
      <c r="N4647" s="19"/>
    </row>
    <row r="4648" spans="1:14" ht="15" x14ac:dyDescent="0.25">
      <c r="A4648" s="42" t="s">
        <v>30</v>
      </c>
      <c r="B4648" s="36">
        <v>2869.2814950306333</v>
      </c>
      <c r="C4648" s="37">
        <v>3</v>
      </c>
      <c r="D4648" s="37">
        <v>2</v>
      </c>
      <c r="E4648" s="38">
        <v>0</v>
      </c>
      <c r="F4648" s="37">
        <v>18</v>
      </c>
      <c r="G4648" s="39">
        <v>23</v>
      </c>
      <c r="H4648" s="40">
        <v>2892.2814950306333</v>
      </c>
      <c r="J4648" s="17">
        <v>23</v>
      </c>
      <c r="K4648" s="17" t="str">
        <f t="shared" si="137"/>
        <v>303-Department of Health</v>
      </c>
      <c r="L4648" s="18" t="str">
        <f t="shared" si="136"/>
        <v>303</v>
      </c>
      <c r="M4648" s="19"/>
      <c r="N4648" s="19"/>
    </row>
    <row r="4649" spans="1:14" ht="15" x14ac:dyDescent="0.25">
      <c r="A4649" s="54"/>
      <c r="B4649" s="36"/>
      <c r="C4649" s="37"/>
      <c r="D4649" s="37"/>
      <c r="E4649" s="38"/>
      <c r="F4649" s="37"/>
      <c r="G4649" s="39"/>
      <c r="H4649" s="40"/>
      <c r="J4649" s="17">
        <v>24</v>
      </c>
      <c r="K4649" s="17" t="str">
        <f t="shared" si="137"/>
        <v>303-Department of Health</v>
      </c>
      <c r="L4649" s="18" t="str">
        <f t="shared" ref="L4649:L4721" si="138">LEFT(K4649,3)</f>
        <v>303</v>
      </c>
      <c r="M4649" s="19"/>
      <c r="N4649" s="19"/>
    </row>
    <row r="4650" spans="1:14" ht="15" customHeight="1" x14ac:dyDescent="0.2">
      <c r="A4650" s="44" t="s">
        <v>31</v>
      </c>
      <c r="B4650" s="45">
        <v>6796.7899364579262</v>
      </c>
      <c r="C4650" s="46">
        <v>4</v>
      </c>
      <c r="D4650" s="46">
        <v>2</v>
      </c>
      <c r="E4650" s="46">
        <v>-545</v>
      </c>
      <c r="F4650" s="46">
        <v>4028</v>
      </c>
      <c r="G4650" s="46">
        <v>3489</v>
      </c>
      <c r="H4650" s="49">
        <v>10285.789936457926</v>
      </c>
      <c r="J4650" s="17">
        <v>25</v>
      </c>
      <c r="K4650" s="17" t="str">
        <f t="shared" si="137"/>
        <v>303-Department of Health</v>
      </c>
      <c r="L4650" s="18" t="str">
        <f t="shared" si="138"/>
        <v>303</v>
      </c>
      <c r="M4650" s="19"/>
      <c r="N4650" s="19"/>
    </row>
    <row r="4651" spans="1:14" ht="15" customHeight="1" x14ac:dyDescent="0.25">
      <c r="A4651" s="54"/>
      <c r="B4651" s="36"/>
      <c r="C4651" s="37"/>
      <c r="D4651" s="37"/>
      <c r="E4651" s="38"/>
      <c r="F4651" s="37"/>
      <c r="G4651" s="39"/>
      <c r="H4651" s="40"/>
      <c r="J4651" s="17">
        <v>26</v>
      </c>
      <c r="K4651" s="17" t="str">
        <f t="shared" si="137"/>
        <v>303-Department of Health</v>
      </c>
      <c r="L4651" s="18" t="str">
        <f t="shared" si="138"/>
        <v>303</v>
      </c>
      <c r="M4651" s="19"/>
      <c r="N4651" s="19"/>
    </row>
    <row r="4652" spans="1:14" ht="15" x14ac:dyDescent="0.25">
      <c r="A4652" s="54" t="s">
        <v>32</v>
      </c>
      <c r="B4652" s="36">
        <v>94.964399362715994</v>
      </c>
      <c r="C4652" s="37">
        <v>0</v>
      </c>
      <c r="D4652" s="37">
        <v>0</v>
      </c>
      <c r="E4652" s="38">
        <v>0</v>
      </c>
      <c r="F4652" s="37">
        <v>0</v>
      </c>
      <c r="G4652" s="39">
        <v>0</v>
      </c>
      <c r="H4652" s="40">
        <v>94.964399362715994</v>
      </c>
      <c r="J4652" s="17">
        <v>27</v>
      </c>
      <c r="K4652" s="17" t="str">
        <f t="shared" si="137"/>
        <v>303-Department of Health</v>
      </c>
      <c r="L4652" s="18" t="str">
        <f t="shared" si="138"/>
        <v>303</v>
      </c>
      <c r="M4652" s="19" t="s">
        <v>33</v>
      </c>
      <c r="N4652" s="19"/>
    </row>
    <row r="4653" spans="1:14" ht="15" x14ac:dyDescent="0.25">
      <c r="A4653" s="54" t="s">
        <v>34</v>
      </c>
      <c r="B4653" s="36">
        <v>428.06384351580618</v>
      </c>
      <c r="C4653" s="37">
        <v>0</v>
      </c>
      <c r="D4653" s="37">
        <v>0</v>
      </c>
      <c r="E4653" s="38">
        <v>0</v>
      </c>
      <c r="F4653" s="37">
        <v>0</v>
      </c>
      <c r="G4653" s="39">
        <v>0</v>
      </c>
      <c r="H4653" s="40">
        <v>428.06384351580618</v>
      </c>
      <c r="J4653" s="17">
        <v>28</v>
      </c>
      <c r="K4653" s="17" t="str">
        <f t="shared" si="137"/>
        <v>303-Department of Health</v>
      </c>
      <c r="L4653" s="18" t="str">
        <f t="shared" si="138"/>
        <v>303</v>
      </c>
      <c r="M4653" s="19" t="s">
        <v>35</v>
      </c>
      <c r="N4653" s="19"/>
    </row>
    <row r="4654" spans="1:14" ht="15" customHeight="1" x14ac:dyDescent="0.25">
      <c r="A4654" s="54" t="s">
        <v>36</v>
      </c>
      <c r="B4654" s="36">
        <v>150.67786319429339</v>
      </c>
      <c r="C4654" s="37">
        <v>0</v>
      </c>
      <c r="D4654" s="37">
        <v>0</v>
      </c>
      <c r="E4654" s="38">
        <v>0</v>
      </c>
      <c r="F4654" s="37">
        <v>0</v>
      </c>
      <c r="G4654" s="39">
        <v>0</v>
      </c>
      <c r="H4654" s="40">
        <v>150.67786319429339</v>
      </c>
      <c r="J4654" s="17">
        <v>29</v>
      </c>
      <c r="K4654" s="17" t="str">
        <f t="shared" si="137"/>
        <v>303-Department of Health</v>
      </c>
      <c r="L4654" s="18" t="str">
        <f t="shared" si="138"/>
        <v>303</v>
      </c>
      <c r="M4654" s="19" t="s">
        <v>37</v>
      </c>
      <c r="N4654" s="19"/>
    </row>
    <row r="4655" spans="1:14" ht="15" x14ac:dyDescent="0.25">
      <c r="A4655" s="54" t="s">
        <v>38</v>
      </c>
      <c r="B4655" s="36">
        <v>14.089848449354053</v>
      </c>
      <c r="C4655" s="37">
        <v>0</v>
      </c>
      <c r="D4655" s="37">
        <v>0</v>
      </c>
      <c r="E4655" s="38">
        <v>10</v>
      </c>
      <c r="F4655" s="37">
        <v>10</v>
      </c>
      <c r="G4655" s="39">
        <v>20</v>
      </c>
      <c r="H4655" s="40">
        <v>34.089848449354051</v>
      </c>
      <c r="J4655" s="17">
        <v>30</v>
      </c>
      <c r="K4655" s="17" t="str">
        <f t="shared" si="137"/>
        <v>303-Department of Health</v>
      </c>
      <c r="L4655" s="18" t="str">
        <f t="shared" si="138"/>
        <v>303</v>
      </c>
      <c r="M4655" s="19" t="s">
        <v>39</v>
      </c>
      <c r="N4655" s="19"/>
    </row>
    <row r="4656" spans="1:14" ht="15" x14ac:dyDescent="0.25">
      <c r="A4656" s="54" t="s">
        <v>40</v>
      </c>
      <c r="B4656" s="36">
        <v>4071.5817694369971</v>
      </c>
      <c r="C4656" s="37">
        <v>179</v>
      </c>
      <c r="D4656" s="37">
        <v>178</v>
      </c>
      <c r="E4656" s="38">
        <v>0</v>
      </c>
      <c r="F4656" s="37">
        <v>0</v>
      </c>
      <c r="G4656" s="39">
        <v>357</v>
      </c>
      <c r="H4656" s="40">
        <v>4428.5817694369971</v>
      </c>
      <c r="J4656" s="17">
        <v>31</v>
      </c>
      <c r="K4656" s="17" t="str">
        <f t="shared" si="137"/>
        <v>303-Department of Health</v>
      </c>
      <c r="L4656" s="18" t="str">
        <f t="shared" si="138"/>
        <v>303</v>
      </c>
      <c r="M4656" s="19" t="s">
        <v>41</v>
      </c>
      <c r="N4656" s="19"/>
    </row>
    <row r="4657" spans="1:14" ht="15" x14ac:dyDescent="0.25">
      <c r="A4657" s="54" t="s">
        <v>42</v>
      </c>
      <c r="B4657" s="36">
        <v>562.16485529646332</v>
      </c>
      <c r="C4657" s="37">
        <v>0</v>
      </c>
      <c r="D4657" s="37">
        <v>0</v>
      </c>
      <c r="E4657" s="38">
        <v>-280</v>
      </c>
      <c r="F4657" s="37">
        <v>-282</v>
      </c>
      <c r="G4657" s="39">
        <v>-562</v>
      </c>
      <c r="H4657" s="40">
        <v>0.16485529646331543</v>
      </c>
      <c r="J4657" s="17">
        <v>32</v>
      </c>
      <c r="K4657" s="17" t="str">
        <f t="shared" si="137"/>
        <v>303-Department of Health</v>
      </c>
      <c r="L4657" s="18" t="str">
        <f t="shared" si="138"/>
        <v>303</v>
      </c>
      <c r="M4657" s="19" t="s">
        <v>43</v>
      </c>
      <c r="N4657" s="19"/>
    </row>
    <row r="4658" spans="1:14" ht="15" customHeight="1" x14ac:dyDescent="0.25">
      <c r="A4658" s="54" t="s">
        <v>44</v>
      </c>
      <c r="B4658" s="36">
        <v>568.26131463280933</v>
      </c>
      <c r="C4658" s="37">
        <v>0</v>
      </c>
      <c r="D4658" s="37">
        <v>0</v>
      </c>
      <c r="E4658" s="38">
        <v>1</v>
      </c>
      <c r="F4658" s="37">
        <v>0</v>
      </c>
      <c r="G4658" s="39">
        <v>1</v>
      </c>
      <c r="H4658" s="40">
        <v>569.26131463280933</v>
      </c>
      <c r="J4658" s="17">
        <v>33</v>
      </c>
      <c r="K4658" s="17" t="str">
        <f t="shared" si="137"/>
        <v>303-Department of Health</v>
      </c>
      <c r="L4658" s="18" t="str">
        <f t="shared" si="138"/>
        <v>303</v>
      </c>
      <c r="M4658" s="19" t="s">
        <v>45</v>
      </c>
      <c r="N4658" s="19"/>
    </row>
    <row r="4659" spans="1:14" ht="15" x14ac:dyDescent="0.25">
      <c r="A4659" s="54" t="s">
        <v>46</v>
      </c>
      <c r="B4659" s="36">
        <v>0</v>
      </c>
      <c r="C4659" s="37">
        <v>0</v>
      </c>
      <c r="D4659" s="37">
        <v>0</v>
      </c>
      <c r="E4659" s="38">
        <v>0</v>
      </c>
      <c r="F4659" s="37">
        <v>0</v>
      </c>
      <c r="G4659" s="39">
        <v>0</v>
      </c>
      <c r="H4659" s="40">
        <v>0</v>
      </c>
      <c r="J4659" s="17">
        <v>34</v>
      </c>
      <c r="K4659" s="17" t="str">
        <f t="shared" si="137"/>
        <v>303-Department of Health</v>
      </c>
      <c r="L4659" s="18" t="str">
        <f t="shared" si="138"/>
        <v>303</v>
      </c>
      <c r="M4659" s="19" t="s">
        <v>47</v>
      </c>
      <c r="N4659" s="19"/>
    </row>
    <row r="4660" spans="1:14" ht="15" customHeight="1" x14ac:dyDescent="0.25">
      <c r="A4660" s="54" t="s">
        <v>48</v>
      </c>
      <c r="B4660" s="36">
        <v>0</v>
      </c>
      <c r="C4660" s="37">
        <v>0</v>
      </c>
      <c r="D4660" s="37">
        <v>0</v>
      </c>
      <c r="E4660" s="38">
        <v>22</v>
      </c>
      <c r="F4660" s="37">
        <v>34</v>
      </c>
      <c r="G4660" s="39">
        <v>56</v>
      </c>
      <c r="H4660" s="40">
        <v>56</v>
      </c>
      <c r="J4660" s="17">
        <v>35</v>
      </c>
      <c r="K4660" s="17" t="str">
        <f t="shared" si="137"/>
        <v>303-Department of Health</v>
      </c>
      <c r="L4660" s="18" t="str">
        <f t="shared" si="138"/>
        <v>303</v>
      </c>
      <c r="M4660" s="56" t="s">
        <v>49</v>
      </c>
      <c r="N4660" s="19"/>
    </row>
    <row r="4661" spans="1:14" ht="15" x14ac:dyDescent="0.25">
      <c r="A4661" s="54" t="s">
        <v>50</v>
      </c>
      <c r="B4661" s="36">
        <v>505.38412798050831</v>
      </c>
      <c r="C4661" s="37">
        <v>0</v>
      </c>
      <c r="D4661" s="37">
        <v>0</v>
      </c>
      <c r="E4661" s="38">
        <v>0</v>
      </c>
      <c r="F4661" s="37">
        <v>0</v>
      </c>
      <c r="G4661" s="39">
        <v>0</v>
      </c>
      <c r="H4661" s="40">
        <v>505.38412798050831</v>
      </c>
      <c r="J4661" s="17">
        <v>36</v>
      </c>
      <c r="K4661" s="17" t="str">
        <f t="shared" si="137"/>
        <v>303-Department of Health</v>
      </c>
      <c r="L4661" s="18" t="str">
        <f t="shared" si="138"/>
        <v>303</v>
      </c>
      <c r="M4661" s="19" t="s">
        <v>51</v>
      </c>
      <c r="N4661" s="19"/>
    </row>
    <row r="4662" spans="1:14" ht="15" x14ac:dyDescent="0.25">
      <c r="A4662" s="54" t="s">
        <v>52</v>
      </c>
      <c r="B4662" s="36">
        <v>0</v>
      </c>
      <c r="C4662" s="37">
        <v>0</v>
      </c>
      <c r="D4662" s="37">
        <v>0</v>
      </c>
      <c r="E4662" s="38">
        <v>54</v>
      </c>
      <c r="F4662" s="37">
        <v>55</v>
      </c>
      <c r="G4662" s="39">
        <v>109</v>
      </c>
      <c r="H4662" s="40">
        <v>109</v>
      </c>
      <c r="J4662" s="17">
        <v>37</v>
      </c>
      <c r="K4662" s="17" t="str">
        <f t="shared" si="137"/>
        <v>303-Department of Health</v>
      </c>
      <c r="L4662" s="18" t="str">
        <f t="shared" si="138"/>
        <v>303</v>
      </c>
      <c r="M4662" s="56" t="s">
        <v>53</v>
      </c>
      <c r="N4662" s="19"/>
    </row>
    <row r="4663" spans="1:14" ht="15" x14ac:dyDescent="0.25">
      <c r="A4663" s="54" t="s">
        <v>54</v>
      </c>
      <c r="B4663" s="36">
        <v>1629.3021929360873</v>
      </c>
      <c r="C4663" s="37">
        <v>0</v>
      </c>
      <c r="D4663" s="37">
        <v>0</v>
      </c>
      <c r="E4663" s="38">
        <v>0</v>
      </c>
      <c r="F4663" s="37">
        <v>0</v>
      </c>
      <c r="G4663" s="39">
        <v>0</v>
      </c>
      <c r="H4663" s="40">
        <v>1629.3021929360873</v>
      </c>
      <c r="J4663" s="17">
        <v>38</v>
      </c>
      <c r="K4663" s="17" t="str">
        <f t="shared" si="137"/>
        <v>303-Department of Health</v>
      </c>
      <c r="L4663" s="18" t="str">
        <f t="shared" si="138"/>
        <v>303</v>
      </c>
      <c r="M4663" s="19" t="s">
        <v>55</v>
      </c>
      <c r="N4663" s="19"/>
    </row>
    <row r="4664" spans="1:14" ht="15" x14ac:dyDescent="0.25">
      <c r="A4664" s="54" t="s">
        <v>56</v>
      </c>
      <c r="B4664" s="36">
        <v>0</v>
      </c>
      <c r="C4664" s="37">
        <v>0</v>
      </c>
      <c r="D4664" s="37">
        <v>0</v>
      </c>
      <c r="E4664" s="38">
        <v>0</v>
      </c>
      <c r="F4664" s="37">
        <v>0</v>
      </c>
      <c r="G4664" s="39">
        <v>0</v>
      </c>
      <c r="H4664" s="40">
        <v>0</v>
      </c>
      <c r="J4664" s="17">
        <v>39</v>
      </c>
      <c r="K4664" s="17" t="str">
        <f t="shared" si="137"/>
        <v>303-Department of Health</v>
      </c>
      <c r="L4664" s="18" t="str">
        <f t="shared" si="138"/>
        <v>303</v>
      </c>
      <c r="M4664" s="19" t="s">
        <v>57</v>
      </c>
      <c r="N4664" s="19"/>
    </row>
    <row r="4665" spans="1:14" ht="15" x14ac:dyDescent="0.25">
      <c r="A4665" s="54" t="s">
        <v>58</v>
      </c>
      <c r="B4665" s="36">
        <v>1483.5312765832873</v>
      </c>
      <c r="C4665" s="37">
        <v>0</v>
      </c>
      <c r="D4665" s="37">
        <v>0</v>
      </c>
      <c r="E4665" s="38">
        <v>46</v>
      </c>
      <c r="F4665" s="37">
        <v>76</v>
      </c>
      <c r="G4665" s="39">
        <v>122</v>
      </c>
      <c r="H4665" s="40">
        <v>1605.5312765832873</v>
      </c>
      <c r="J4665" s="17">
        <v>40</v>
      </c>
      <c r="K4665" s="17" t="str">
        <f t="shared" si="137"/>
        <v>303-Department of Health</v>
      </c>
      <c r="L4665" s="18" t="str">
        <f t="shared" si="138"/>
        <v>303</v>
      </c>
      <c r="M4665" s="19" t="s">
        <v>59</v>
      </c>
      <c r="N4665" s="19"/>
    </row>
    <row r="4666" spans="1:14" ht="15" x14ac:dyDescent="0.25">
      <c r="A4666" s="54" t="s">
        <v>60</v>
      </c>
      <c r="B4666" s="36">
        <v>0</v>
      </c>
      <c r="C4666" s="37">
        <v>0</v>
      </c>
      <c r="D4666" s="37">
        <v>0</v>
      </c>
      <c r="E4666" s="38">
        <v>51</v>
      </c>
      <c r="F4666" s="37">
        <v>54</v>
      </c>
      <c r="G4666" s="39">
        <v>105</v>
      </c>
      <c r="H4666" s="40">
        <v>105</v>
      </c>
      <c r="J4666" s="17">
        <v>41</v>
      </c>
      <c r="K4666" s="17" t="str">
        <f t="shared" si="137"/>
        <v>303-Department of Health</v>
      </c>
      <c r="L4666" s="18" t="str">
        <f t="shared" si="138"/>
        <v>303</v>
      </c>
      <c r="M4666" s="56" t="s">
        <v>61</v>
      </c>
      <c r="N4666" s="19"/>
    </row>
    <row r="4667" spans="1:14" ht="15" x14ac:dyDescent="0.25">
      <c r="A4667" s="54" t="s">
        <v>62</v>
      </c>
      <c r="B4667" s="36">
        <v>0</v>
      </c>
      <c r="C4667" s="37">
        <v>0</v>
      </c>
      <c r="D4667" s="37">
        <v>0</v>
      </c>
      <c r="E4667" s="38">
        <v>195</v>
      </c>
      <c r="F4667" s="37">
        <v>196</v>
      </c>
      <c r="G4667" s="39">
        <v>391</v>
      </c>
      <c r="H4667" s="40">
        <v>391</v>
      </c>
      <c r="J4667" s="17">
        <v>42</v>
      </c>
      <c r="K4667" s="17" t="str">
        <f t="shared" si="137"/>
        <v>303-Department of Health</v>
      </c>
      <c r="L4667" s="18" t="str">
        <f t="shared" si="138"/>
        <v>303</v>
      </c>
      <c r="M4667" s="56" t="s">
        <v>63</v>
      </c>
      <c r="N4667" s="19"/>
    </row>
    <row r="4668" spans="1:14" x14ac:dyDescent="0.2">
      <c r="A4668" s="43"/>
      <c r="B4668" s="36"/>
      <c r="C4668" s="37"/>
      <c r="D4668" s="37"/>
      <c r="E4668" s="38"/>
      <c r="F4668" s="37"/>
      <c r="G4668" s="39"/>
      <c r="H4668" s="40"/>
      <c r="J4668" s="17">
        <v>43</v>
      </c>
      <c r="K4668" s="17" t="str">
        <f t="shared" si="137"/>
        <v>303-Department of Health</v>
      </c>
      <c r="L4668" s="18" t="str">
        <f t="shared" si="138"/>
        <v>303</v>
      </c>
      <c r="M4668" s="19"/>
      <c r="N4668" s="19"/>
    </row>
    <row r="4669" spans="1:14" x14ac:dyDescent="0.2">
      <c r="A4669" s="44" t="s">
        <v>64</v>
      </c>
      <c r="B4669" s="45">
        <v>9508.0214913883228</v>
      </c>
      <c r="C4669" s="46">
        <v>179</v>
      </c>
      <c r="D4669" s="46">
        <v>178</v>
      </c>
      <c r="E4669" s="47">
        <v>99</v>
      </c>
      <c r="F4669" s="46">
        <v>143</v>
      </c>
      <c r="G4669" s="48">
        <v>599</v>
      </c>
      <c r="H4669" s="49">
        <v>10107.021491388323</v>
      </c>
      <c r="J4669" s="17">
        <v>44</v>
      </c>
      <c r="K4669" s="17" t="str">
        <f t="shared" si="137"/>
        <v>303-Department of Health</v>
      </c>
      <c r="L4669" s="18" t="str">
        <f t="shared" si="138"/>
        <v>303</v>
      </c>
      <c r="M4669" s="19"/>
      <c r="N4669" s="19"/>
    </row>
    <row r="4670" spans="1:14" x14ac:dyDescent="0.2">
      <c r="A4670" s="57"/>
      <c r="B4670" s="39"/>
      <c r="C4670" s="51"/>
      <c r="D4670" s="51"/>
      <c r="E4670" s="52"/>
      <c r="F4670" s="51"/>
      <c r="G4670" s="39"/>
      <c r="H4670" s="53"/>
      <c r="J4670" s="17">
        <v>45</v>
      </c>
      <c r="K4670" s="17" t="str">
        <f t="shared" si="137"/>
        <v>303-Department of Health</v>
      </c>
      <c r="L4670" s="18" t="str">
        <f t="shared" si="138"/>
        <v>303</v>
      </c>
      <c r="M4670" s="19"/>
      <c r="N4670" s="19"/>
    </row>
    <row r="4671" spans="1:14" ht="15" customHeight="1" x14ac:dyDescent="0.25">
      <c r="A4671" s="54" t="s">
        <v>65</v>
      </c>
      <c r="B4671" s="36">
        <v>16.797509689550658</v>
      </c>
      <c r="C4671" s="37">
        <v>0</v>
      </c>
      <c r="D4671" s="37">
        <v>0</v>
      </c>
      <c r="E4671" s="38">
        <v>0</v>
      </c>
      <c r="F4671" s="37">
        <v>0</v>
      </c>
      <c r="G4671" s="39">
        <v>0</v>
      </c>
      <c r="H4671" s="40">
        <v>16.797509689550658</v>
      </c>
      <c r="J4671" s="17">
        <v>46</v>
      </c>
      <c r="K4671" s="17" t="str">
        <f t="shared" si="137"/>
        <v>303-Department of Health</v>
      </c>
      <c r="L4671" s="18" t="str">
        <f t="shared" si="138"/>
        <v>303</v>
      </c>
      <c r="M4671" s="19"/>
      <c r="N4671" s="19"/>
    </row>
    <row r="4672" spans="1:14" ht="15" x14ac:dyDescent="0.25">
      <c r="A4672" s="54" t="s">
        <v>66</v>
      </c>
      <c r="B4672" s="36">
        <v>0</v>
      </c>
      <c r="C4672" s="37">
        <v>0</v>
      </c>
      <c r="D4672" s="37">
        <v>0</v>
      </c>
      <c r="E4672" s="38">
        <v>0</v>
      </c>
      <c r="F4672" s="37">
        <v>0</v>
      </c>
      <c r="G4672" s="39">
        <v>0</v>
      </c>
      <c r="H4672" s="40">
        <v>0</v>
      </c>
      <c r="J4672" s="17">
        <v>47</v>
      </c>
      <c r="K4672" s="17" t="str">
        <f t="shared" si="137"/>
        <v>303-Department of Health</v>
      </c>
      <c r="L4672" s="18" t="str">
        <f t="shared" si="138"/>
        <v>303</v>
      </c>
      <c r="M4672" s="19"/>
      <c r="N4672" s="19"/>
    </row>
    <row r="4673" spans="1:14" ht="15" x14ac:dyDescent="0.25">
      <c r="A4673" s="54" t="s">
        <v>67</v>
      </c>
      <c r="B4673" s="36">
        <v>0</v>
      </c>
      <c r="C4673" s="37">
        <v>0</v>
      </c>
      <c r="D4673" s="37">
        <v>0</v>
      </c>
      <c r="E4673" s="38">
        <v>0</v>
      </c>
      <c r="F4673" s="37">
        <v>0</v>
      </c>
      <c r="G4673" s="39">
        <v>0</v>
      </c>
      <c r="H4673" s="40">
        <v>0</v>
      </c>
      <c r="J4673" s="17">
        <v>48</v>
      </c>
      <c r="K4673" s="17" t="str">
        <f t="shared" si="137"/>
        <v>303-Department of Health</v>
      </c>
      <c r="L4673" s="18" t="str">
        <f t="shared" si="138"/>
        <v>303</v>
      </c>
      <c r="M4673" s="19"/>
      <c r="N4673" s="19"/>
    </row>
    <row r="4674" spans="1:14" ht="15" customHeight="1" x14ac:dyDescent="0.25">
      <c r="A4674" s="54" t="s">
        <v>68</v>
      </c>
      <c r="B4674" s="36">
        <v>40.831933414783144</v>
      </c>
      <c r="C4674" s="37">
        <v>0</v>
      </c>
      <c r="D4674" s="37">
        <v>0</v>
      </c>
      <c r="E4674" s="38">
        <v>0</v>
      </c>
      <c r="F4674" s="37">
        <v>0</v>
      </c>
      <c r="G4674" s="39">
        <v>0</v>
      </c>
      <c r="H4674" s="40">
        <v>40.831933414783144</v>
      </c>
      <c r="J4674" s="17">
        <v>49</v>
      </c>
      <c r="K4674" s="17" t="str">
        <f t="shared" si="137"/>
        <v>303-Department of Health</v>
      </c>
      <c r="L4674" s="18" t="str">
        <f t="shared" si="138"/>
        <v>303</v>
      </c>
      <c r="M4674" s="19"/>
      <c r="N4674" s="19"/>
    </row>
    <row r="4675" spans="1:14" ht="15" x14ac:dyDescent="0.25">
      <c r="A4675" s="54" t="s">
        <v>69</v>
      </c>
      <c r="B4675" s="36">
        <v>0</v>
      </c>
      <c r="C4675" s="37">
        <v>0</v>
      </c>
      <c r="D4675" s="37">
        <v>0</v>
      </c>
      <c r="E4675" s="38">
        <v>0</v>
      </c>
      <c r="F4675" s="37">
        <v>0</v>
      </c>
      <c r="G4675" s="39">
        <v>0</v>
      </c>
      <c r="H4675" s="40">
        <v>0</v>
      </c>
      <c r="J4675" s="17">
        <v>50</v>
      </c>
      <c r="K4675" s="17" t="str">
        <f t="shared" si="137"/>
        <v>303-Department of Health</v>
      </c>
      <c r="L4675" s="18" t="str">
        <f t="shared" si="138"/>
        <v>303</v>
      </c>
      <c r="M4675" s="19"/>
      <c r="N4675" s="19"/>
    </row>
    <row r="4676" spans="1:14" ht="15" x14ac:dyDescent="0.25">
      <c r="A4676" s="54" t="s">
        <v>70</v>
      </c>
      <c r="B4676" s="36">
        <v>237.25856758919338</v>
      </c>
      <c r="C4676" s="37">
        <v>0</v>
      </c>
      <c r="D4676" s="37">
        <v>0</v>
      </c>
      <c r="E4676" s="38">
        <v>0</v>
      </c>
      <c r="F4676" s="37">
        <v>0</v>
      </c>
      <c r="G4676" s="39">
        <v>0</v>
      </c>
      <c r="H4676" s="40">
        <v>237.25856758919338</v>
      </c>
      <c r="J4676" s="17">
        <v>51</v>
      </c>
      <c r="K4676" s="17" t="str">
        <f t="shared" si="137"/>
        <v>303-Department of Health</v>
      </c>
      <c r="L4676" s="18" t="str">
        <f t="shared" si="138"/>
        <v>303</v>
      </c>
      <c r="M4676" s="19"/>
      <c r="N4676" s="19"/>
    </row>
    <row r="4677" spans="1:14" ht="15" x14ac:dyDescent="0.25">
      <c r="A4677" s="54" t="s">
        <v>71</v>
      </c>
      <c r="B4677" s="36">
        <v>1.4375E-15</v>
      </c>
      <c r="C4677" s="37">
        <v>0</v>
      </c>
      <c r="D4677" s="37">
        <v>0</v>
      </c>
      <c r="E4677" s="38">
        <v>0</v>
      </c>
      <c r="F4677" s="37">
        <v>0</v>
      </c>
      <c r="G4677" s="39">
        <v>0</v>
      </c>
      <c r="H4677" s="40">
        <v>1.4375E-15</v>
      </c>
      <c r="J4677" s="17">
        <v>52</v>
      </c>
      <c r="K4677" s="17" t="str">
        <f t="shared" si="137"/>
        <v>303-Department of Health</v>
      </c>
      <c r="L4677" s="18" t="str">
        <f t="shared" si="138"/>
        <v>303</v>
      </c>
      <c r="M4677" s="19"/>
      <c r="N4677" s="19"/>
    </row>
    <row r="4678" spans="1:14" ht="15" x14ac:dyDescent="0.25">
      <c r="A4678" s="54" t="s">
        <v>72</v>
      </c>
      <c r="B4678" s="36">
        <v>45.795815516188142</v>
      </c>
      <c r="C4678" s="37">
        <v>0</v>
      </c>
      <c r="D4678" s="37">
        <v>0</v>
      </c>
      <c r="E4678" s="38">
        <v>0</v>
      </c>
      <c r="F4678" s="37">
        <v>0</v>
      </c>
      <c r="G4678" s="39">
        <v>0</v>
      </c>
      <c r="H4678" s="40">
        <v>45.795815516188142</v>
      </c>
      <c r="J4678" s="17">
        <v>53</v>
      </c>
      <c r="K4678" s="17" t="str">
        <f t="shared" si="137"/>
        <v>303-Department of Health</v>
      </c>
      <c r="L4678" s="18" t="str">
        <f t="shared" si="138"/>
        <v>303</v>
      </c>
      <c r="M4678" s="19"/>
      <c r="N4678" s="19"/>
    </row>
    <row r="4679" spans="1:14" ht="15" x14ac:dyDescent="0.25">
      <c r="A4679" s="54" t="s">
        <v>73</v>
      </c>
      <c r="B4679" s="36">
        <v>338.85415444830153</v>
      </c>
      <c r="C4679" s="37">
        <v>0</v>
      </c>
      <c r="D4679" s="37">
        <v>0</v>
      </c>
      <c r="E4679" s="38">
        <v>1</v>
      </c>
      <c r="F4679" s="37">
        <v>0</v>
      </c>
      <c r="G4679" s="39">
        <v>1</v>
      </c>
      <c r="H4679" s="40">
        <v>339.85415444830153</v>
      </c>
      <c r="J4679" s="17">
        <v>54</v>
      </c>
      <c r="K4679" s="17" t="str">
        <f t="shared" si="137"/>
        <v>303-Department of Health</v>
      </c>
      <c r="L4679" s="18" t="str">
        <f t="shared" si="138"/>
        <v>303</v>
      </c>
      <c r="M4679" s="19"/>
      <c r="N4679" s="19"/>
    </row>
    <row r="4680" spans="1:14" ht="15" x14ac:dyDescent="0.25">
      <c r="A4680" s="54" t="s">
        <v>74</v>
      </c>
      <c r="B4680" s="36">
        <v>820.80192425167991</v>
      </c>
      <c r="C4680" s="37">
        <v>3</v>
      </c>
      <c r="D4680" s="37">
        <v>-32</v>
      </c>
      <c r="E4680" s="38">
        <v>15</v>
      </c>
      <c r="F4680" s="37">
        <v>18</v>
      </c>
      <c r="G4680" s="39">
        <v>4</v>
      </c>
      <c r="H4680" s="40">
        <v>824.80192425167991</v>
      </c>
      <c r="J4680" s="17">
        <v>55</v>
      </c>
      <c r="K4680" s="17" t="str">
        <f t="shared" si="137"/>
        <v>303-Department of Health</v>
      </c>
      <c r="L4680" s="18" t="str">
        <f t="shared" si="138"/>
        <v>303</v>
      </c>
      <c r="M4680" s="19"/>
      <c r="N4680" s="19"/>
    </row>
    <row r="4681" spans="1:14" ht="15" x14ac:dyDescent="0.25">
      <c r="A4681" s="54" t="s">
        <v>75</v>
      </c>
      <c r="B4681" s="36">
        <v>251.69743910874519</v>
      </c>
      <c r="C4681" s="37">
        <v>0</v>
      </c>
      <c r="D4681" s="37">
        <v>0</v>
      </c>
      <c r="E4681" s="38">
        <v>11</v>
      </c>
      <c r="F4681" s="37">
        <v>14</v>
      </c>
      <c r="G4681" s="39">
        <v>25</v>
      </c>
      <c r="H4681" s="40">
        <v>276.69743910874519</v>
      </c>
      <c r="J4681" s="17">
        <v>56</v>
      </c>
      <c r="K4681" s="17" t="str">
        <f t="shared" si="137"/>
        <v>303-Department of Health</v>
      </c>
      <c r="L4681" s="18" t="str">
        <f t="shared" si="138"/>
        <v>303</v>
      </c>
      <c r="M4681" s="19"/>
      <c r="N4681" s="19"/>
    </row>
    <row r="4682" spans="1:14" ht="15" x14ac:dyDescent="0.25">
      <c r="A4682" s="54" t="s">
        <v>76</v>
      </c>
      <c r="B4682" s="36">
        <v>11.607493193703476</v>
      </c>
      <c r="C4682" s="37">
        <v>0</v>
      </c>
      <c r="D4682" s="37">
        <v>0</v>
      </c>
      <c r="E4682" s="38">
        <v>0</v>
      </c>
      <c r="F4682" s="37">
        <v>0</v>
      </c>
      <c r="G4682" s="39">
        <v>0</v>
      </c>
      <c r="H4682" s="40">
        <v>11.607493193703476</v>
      </c>
      <c r="J4682" s="17">
        <v>57</v>
      </c>
      <c r="K4682" s="17" t="str">
        <f t="shared" si="137"/>
        <v>303-Department of Health</v>
      </c>
      <c r="L4682" s="18" t="str">
        <f t="shared" si="138"/>
        <v>303</v>
      </c>
      <c r="M4682" s="19"/>
      <c r="N4682" s="19"/>
    </row>
    <row r="4683" spans="1:14" ht="15" x14ac:dyDescent="0.25">
      <c r="A4683" s="54" t="s">
        <v>77</v>
      </c>
      <c r="B4683" s="36">
        <v>529.62397821622346</v>
      </c>
      <c r="C4683" s="37">
        <v>0</v>
      </c>
      <c r="D4683" s="37">
        <v>0</v>
      </c>
      <c r="E4683" s="38">
        <v>0</v>
      </c>
      <c r="F4683" s="37">
        <v>0</v>
      </c>
      <c r="G4683" s="39">
        <v>0</v>
      </c>
      <c r="H4683" s="40">
        <v>529.62397821622346</v>
      </c>
      <c r="J4683" s="17">
        <v>58</v>
      </c>
      <c r="K4683" s="17" t="str">
        <f t="shared" si="137"/>
        <v>303-Department of Health</v>
      </c>
      <c r="L4683" s="18" t="str">
        <f t="shared" si="138"/>
        <v>303</v>
      </c>
      <c r="M4683" s="19"/>
      <c r="N4683" s="19"/>
    </row>
    <row r="4684" spans="1:14" ht="15" x14ac:dyDescent="0.25">
      <c r="A4684" s="54" t="s">
        <v>78</v>
      </c>
      <c r="B4684" s="36">
        <v>0</v>
      </c>
      <c r="C4684" s="37">
        <v>0</v>
      </c>
      <c r="D4684" s="37">
        <v>0</v>
      </c>
      <c r="E4684" s="38">
        <v>0</v>
      </c>
      <c r="F4684" s="37">
        <v>0</v>
      </c>
      <c r="G4684" s="39">
        <v>0</v>
      </c>
      <c r="H4684" s="40">
        <v>0</v>
      </c>
      <c r="J4684" s="17">
        <v>59</v>
      </c>
      <c r="K4684" s="17" t="str">
        <f t="shared" si="137"/>
        <v>303-Department of Health</v>
      </c>
      <c r="L4684" s="18" t="str">
        <f t="shared" si="138"/>
        <v>303</v>
      </c>
      <c r="M4684" s="19"/>
      <c r="N4684" s="19"/>
    </row>
    <row r="4685" spans="1:14" ht="15" x14ac:dyDescent="0.25">
      <c r="A4685" s="54" t="s">
        <v>79</v>
      </c>
      <c r="B4685" s="36">
        <v>0</v>
      </c>
      <c r="C4685" s="37">
        <v>0</v>
      </c>
      <c r="D4685" s="37">
        <v>0</v>
      </c>
      <c r="E4685" s="38">
        <v>0</v>
      </c>
      <c r="F4685" s="37">
        <v>0</v>
      </c>
      <c r="G4685" s="39">
        <v>0</v>
      </c>
      <c r="H4685" s="40">
        <v>0</v>
      </c>
      <c r="J4685" s="17">
        <v>60</v>
      </c>
      <c r="K4685" s="17" t="str">
        <f t="shared" si="137"/>
        <v>303-Department of Health</v>
      </c>
      <c r="L4685" s="18" t="str">
        <f t="shared" si="138"/>
        <v>303</v>
      </c>
      <c r="M4685" s="19"/>
      <c r="N4685" s="19"/>
    </row>
    <row r="4686" spans="1:14" ht="15" x14ac:dyDescent="0.25">
      <c r="A4686" s="54"/>
      <c r="B4686" s="36"/>
      <c r="C4686" s="37"/>
      <c r="D4686" s="37"/>
      <c r="E4686" s="38"/>
      <c r="F4686" s="37"/>
      <c r="G4686" s="39"/>
      <c r="H4686" s="40"/>
      <c r="J4686" s="17">
        <v>61</v>
      </c>
      <c r="K4686" s="17" t="str">
        <f t="shared" si="137"/>
        <v>303-Department of Health</v>
      </c>
      <c r="L4686" s="18" t="str">
        <f t="shared" si="138"/>
        <v>303</v>
      </c>
      <c r="M4686" s="19"/>
      <c r="N4686" s="19"/>
    </row>
    <row r="4687" spans="1:14" x14ac:dyDescent="0.2">
      <c r="A4687" s="44" t="s">
        <v>80</v>
      </c>
      <c r="B4687" s="45">
        <v>2293.2688154283687</v>
      </c>
      <c r="C4687" s="46">
        <v>3</v>
      </c>
      <c r="D4687" s="46">
        <v>-32</v>
      </c>
      <c r="E4687" s="47">
        <v>27</v>
      </c>
      <c r="F4687" s="46">
        <v>32</v>
      </c>
      <c r="G4687" s="48">
        <v>30</v>
      </c>
      <c r="H4687" s="49">
        <v>2323.2688154283687</v>
      </c>
      <c r="J4687" s="17">
        <v>62</v>
      </c>
      <c r="K4687" s="17" t="str">
        <f t="shared" si="137"/>
        <v>303-Department of Health</v>
      </c>
      <c r="L4687" s="18" t="str">
        <f t="shared" si="138"/>
        <v>303</v>
      </c>
      <c r="M4687" s="19"/>
      <c r="N4687" s="19"/>
    </row>
    <row r="4688" spans="1:14" ht="15" x14ac:dyDescent="0.25">
      <c r="A4688" s="54"/>
      <c r="B4688" s="36"/>
      <c r="C4688" s="37"/>
      <c r="D4688" s="37"/>
      <c r="E4688" s="38"/>
      <c r="F4688" s="37"/>
      <c r="G4688" s="39"/>
      <c r="H4688" s="40"/>
      <c r="J4688" s="17">
        <v>63</v>
      </c>
      <c r="K4688" s="17" t="str">
        <f t="shared" si="137"/>
        <v>303-Department of Health</v>
      </c>
      <c r="L4688" s="18" t="str">
        <f t="shared" si="138"/>
        <v>303</v>
      </c>
      <c r="M4688" s="19"/>
      <c r="N4688" s="19"/>
    </row>
    <row r="4689" spans="1:14" ht="15" x14ac:dyDescent="0.25">
      <c r="A4689" s="54" t="s">
        <v>81</v>
      </c>
      <c r="B4689" s="36">
        <v>722.78882933893851</v>
      </c>
      <c r="C4689" s="37">
        <v>0</v>
      </c>
      <c r="D4689" s="37">
        <v>0</v>
      </c>
      <c r="E4689" s="38">
        <v>6</v>
      </c>
      <c r="F4689" s="37">
        <v>17</v>
      </c>
      <c r="G4689" s="39">
        <v>23</v>
      </c>
      <c r="H4689" s="40">
        <v>745.78882933893851</v>
      </c>
      <c r="J4689" s="17">
        <v>64</v>
      </c>
      <c r="K4689" s="17" t="str">
        <f t="shared" si="137"/>
        <v>303-Department of Health</v>
      </c>
      <c r="L4689" s="18" t="str">
        <f t="shared" si="138"/>
        <v>303</v>
      </c>
      <c r="M4689" s="19"/>
      <c r="N4689" s="19"/>
    </row>
    <row r="4690" spans="1:14" ht="15" customHeight="1" x14ac:dyDescent="0.2">
      <c r="A4690" s="44" t="s">
        <v>82</v>
      </c>
      <c r="B4690" s="45">
        <v>722.78882933893851</v>
      </c>
      <c r="C4690" s="46">
        <v>0</v>
      </c>
      <c r="D4690" s="46">
        <v>0</v>
      </c>
      <c r="E4690" s="47">
        <v>6</v>
      </c>
      <c r="F4690" s="46">
        <v>17</v>
      </c>
      <c r="G4690" s="48">
        <v>23</v>
      </c>
      <c r="H4690" s="49">
        <v>745.78882933893851</v>
      </c>
      <c r="J4690" s="17">
        <v>65</v>
      </c>
      <c r="K4690" s="17" t="str">
        <f t="shared" si="137"/>
        <v>303-Department of Health</v>
      </c>
      <c r="L4690" s="18" t="str">
        <f t="shared" si="138"/>
        <v>303</v>
      </c>
      <c r="M4690" s="19"/>
      <c r="N4690" s="19"/>
    </row>
    <row r="4691" spans="1:14" ht="15" x14ac:dyDescent="0.25">
      <c r="A4691" s="54"/>
      <c r="B4691" s="54"/>
      <c r="C4691" s="54"/>
      <c r="D4691" s="54"/>
      <c r="E4691" s="54"/>
      <c r="F4691" s="54"/>
      <c r="G4691" s="54"/>
      <c r="H4691" s="54"/>
      <c r="J4691" s="17">
        <v>66</v>
      </c>
      <c r="K4691" s="17" t="str">
        <f t="shared" si="137"/>
        <v>303-Department of Health</v>
      </c>
      <c r="L4691" s="18" t="str">
        <f t="shared" si="138"/>
        <v>303</v>
      </c>
      <c r="M4691" s="19"/>
      <c r="N4691" s="19"/>
    </row>
    <row r="4692" spans="1:14" x14ac:dyDescent="0.2">
      <c r="A4692" s="58"/>
      <c r="B4692" s="39"/>
      <c r="C4692" s="51"/>
      <c r="D4692" s="51"/>
      <c r="E4692" s="52"/>
      <c r="F4692" s="51"/>
      <c r="G4692" s="39"/>
      <c r="H4692" s="53"/>
      <c r="J4692" s="17">
        <v>67</v>
      </c>
      <c r="K4692" s="17" t="str">
        <f t="shared" si="137"/>
        <v>303-Department of Health</v>
      </c>
      <c r="L4692" s="18" t="str">
        <f t="shared" si="138"/>
        <v>303</v>
      </c>
      <c r="M4692" s="19"/>
      <c r="N4692" s="19"/>
    </row>
    <row r="4693" spans="1:14" x14ac:dyDescent="0.2">
      <c r="A4693" s="59" t="s">
        <v>83</v>
      </c>
      <c r="B4693" s="60">
        <v>38361.607540941397</v>
      </c>
      <c r="C4693" s="61">
        <v>218</v>
      </c>
      <c r="D4693" s="61">
        <v>151</v>
      </c>
      <c r="E4693" s="62">
        <v>-408</v>
      </c>
      <c r="F4693" s="61">
        <v>4290</v>
      </c>
      <c r="G4693" s="60">
        <v>4251</v>
      </c>
      <c r="H4693" s="63">
        <v>42612.607540941397</v>
      </c>
      <c r="J4693" s="17">
        <v>68</v>
      </c>
      <c r="K4693" s="17" t="str">
        <f t="shared" si="137"/>
        <v>303-Department of Health</v>
      </c>
      <c r="L4693" s="18" t="str">
        <f t="shared" si="138"/>
        <v>303</v>
      </c>
      <c r="M4693" s="19"/>
      <c r="N4693" s="19"/>
    </row>
    <row r="4694" spans="1:14" x14ac:dyDescent="0.2">
      <c r="A4694" s="64"/>
      <c r="B4694" s="65"/>
      <c r="C4694" s="65"/>
      <c r="D4694" s="65"/>
      <c r="E4694" s="65"/>
      <c r="F4694" s="65"/>
      <c r="G4694" s="65"/>
      <c r="H4694" s="65"/>
      <c r="J4694" s="17">
        <v>1</v>
      </c>
      <c r="K4694" s="17" t="str">
        <f>IF(J4694=7,A4073,IF(J4694&gt;7,K4684,""))</f>
        <v/>
      </c>
      <c r="L4694" s="18" t="str">
        <f t="shared" si="138"/>
        <v/>
      </c>
      <c r="M4694" s="19"/>
      <c r="N4694" s="19"/>
    </row>
    <row r="4695" spans="1:14" x14ac:dyDescent="0.2">
      <c r="A4695" s="64"/>
      <c r="B4695" s="65"/>
      <c r="C4695" s="65"/>
      <c r="D4695" s="65"/>
      <c r="E4695" s="65"/>
      <c r="F4695" s="65"/>
      <c r="G4695" s="65"/>
      <c r="H4695" s="65"/>
      <c r="J4695" s="17">
        <v>2</v>
      </c>
      <c r="K4695" s="17" t="str">
        <f>IF(J4695=7,A4074,IF(J4695&gt;7,K4694,""))</f>
        <v/>
      </c>
      <c r="L4695" s="18" t="str">
        <f t="shared" si="138"/>
        <v/>
      </c>
      <c r="M4695" s="19"/>
      <c r="N4695" s="19"/>
    </row>
    <row r="4696" spans="1:14" ht="15" x14ac:dyDescent="0.25">
      <c r="A4696"/>
      <c r="B4696"/>
      <c r="C4696"/>
      <c r="D4696"/>
      <c r="E4696"/>
      <c r="F4696"/>
      <c r="G4696"/>
      <c r="H4696"/>
      <c r="J4696" s="17">
        <v>3</v>
      </c>
      <c r="K4696" s="17" t="str">
        <f>IF(J4696=7,A4075,IF(J4696&gt;7,K4695,""))</f>
        <v/>
      </c>
      <c r="L4696" s="18" t="str">
        <f t="shared" si="138"/>
        <v/>
      </c>
      <c r="M4696" s="19"/>
      <c r="N4696" s="19"/>
    </row>
    <row r="4697" spans="1:14" ht="15" x14ac:dyDescent="0.25">
      <c r="A4697"/>
      <c r="B4697"/>
      <c r="C4697"/>
      <c r="D4697"/>
      <c r="E4697"/>
      <c r="F4697"/>
      <c r="G4697"/>
      <c r="H4697"/>
      <c r="J4697" s="17">
        <v>4</v>
      </c>
      <c r="K4697" s="17" t="str">
        <f>IF(J4697=7,A4076,IF(J4697&gt;7,K4696,""))</f>
        <v/>
      </c>
      <c r="L4697" s="18" t="str">
        <f t="shared" si="138"/>
        <v/>
      </c>
      <c r="M4697" s="19"/>
      <c r="N4697" s="19"/>
    </row>
    <row r="4698" spans="1:14" ht="15.75" x14ac:dyDescent="0.25">
      <c r="A4698" s="21" t="s">
        <v>7</v>
      </c>
      <c r="B4698" s="22"/>
      <c r="C4698" s="22"/>
      <c r="D4698" s="22"/>
      <c r="E4698" s="22"/>
      <c r="F4698" s="22"/>
      <c r="G4698" s="22"/>
      <c r="H4698" s="22"/>
      <c r="J4698" s="17">
        <v>5</v>
      </c>
      <c r="K4698" s="17" t="str">
        <f>IF(J4698=7,A4077,IF(J4698&gt;7,K4697,""))</f>
        <v/>
      </c>
      <c r="L4698" s="18" t="str">
        <f t="shared" si="138"/>
        <v/>
      </c>
      <c r="M4698" s="19"/>
      <c r="N4698" s="19"/>
    </row>
    <row r="4699" spans="1:14" ht="15" x14ac:dyDescent="0.25">
      <c r="A4699" s="23" t="s">
        <v>8</v>
      </c>
      <c r="B4699" s="24"/>
      <c r="C4699" s="24"/>
      <c r="D4699" s="24"/>
      <c r="E4699" s="24"/>
      <c r="F4699" s="24"/>
      <c r="G4699" s="24"/>
      <c r="H4699" s="24"/>
      <c r="J4699" s="17">
        <v>6</v>
      </c>
      <c r="K4699" s="17" t="str">
        <f>IF(J4699=7,A4078,IF(J4699&gt;7,K4698,""))</f>
        <v/>
      </c>
      <c r="L4699" s="18" t="str">
        <f t="shared" si="138"/>
        <v/>
      </c>
      <c r="M4699" s="19"/>
      <c r="N4699" s="19"/>
    </row>
    <row r="4700" spans="1:14" ht="15" x14ac:dyDescent="0.25">
      <c r="A4700" s="25" t="s">
        <v>152</v>
      </c>
      <c r="B4700" s="22"/>
      <c r="C4700" s="22"/>
      <c r="D4700" s="22"/>
      <c r="E4700" s="22"/>
      <c r="F4700" s="22"/>
      <c r="G4700" s="22"/>
      <c r="H4700" s="22"/>
      <c r="J4700" s="17">
        <v>7</v>
      </c>
      <c r="K4700" s="17" t="str">
        <f>IF(J4700=7,A4700,IF(J4700&gt;7,K4699,""))</f>
        <v>305-Department of Veterans' Affairs</v>
      </c>
      <c r="L4700" s="18" t="str">
        <f t="shared" si="138"/>
        <v>305</v>
      </c>
      <c r="M4700" s="19"/>
      <c r="N4700" s="19"/>
    </row>
    <row r="4701" spans="1:14" ht="15" x14ac:dyDescent="0.25">
      <c r="A4701" s="25"/>
      <c r="B4701" s="22"/>
      <c r="C4701" s="22"/>
      <c r="D4701" s="22"/>
      <c r="E4701" s="22"/>
      <c r="F4701" s="22"/>
      <c r="G4701" s="22"/>
      <c r="H4701" s="22"/>
      <c r="J4701" s="17">
        <v>8</v>
      </c>
      <c r="K4701" s="17" t="str">
        <f t="shared" ref="K4701:K4761" si="139">IF(J4701=7,A4080,IF(J4701&gt;7,K4700,""))</f>
        <v>305-Department of Veterans' Affairs</v>
      </c>
      <c r="L4701" s="18" t="str">
        <f t="shared" si="138"/>
        <v>305</v>
      </c>
      <c r="M4701" s="19"/>
      <c r="N4701" s="19"/>
    </row>
    <row r="4702" spans="1:14" ht="15" customHeight="1" x14ac:dyDescent="0.25">
      <c r="A4702" s="26"/>
      <c r="B4702" s="27"/>
      <c r="C4702" s="94" t="s">
        <v>10</v>
      </c>
      <c r="D4702" s="95"/>
      <c r="E4702" s="94" t="s">
        <v>11</v>
      </c>
      <c r="F4702" s="95"/>
      <c r="G4702" s="28"/>
      <c r="H4702" s="28"/>
      <c r="J4702" s="17">
        <v>9</v>
      </c>
      <c r="K4702" s="17" t="str">
        <f t="shared" si="139"/>
        <v>305-Department of Veterans' Affairs</v>
      </c>
      <c r="L4702" s="18" t="str">
        <f t="shared" si="138"/>
        <v>305</v>
      </c>
      <c r="M4702" s="19"/>
      <c r="N4702" s="19"/>
    </row>
    <row r="4703" spans="1:14" ht="24" x14ac:dyDescent="0.2">
      <c r="A4703" s="29" t="s">
        <v>12</v>
      </c>
      <c r="B4703" s="30" t="s">
        <v>13</v>
      </c>
      <c r="C4703" s="31" t="s">
        <v>14</v>
      </c>
      <c r="D4703" s="32" t="s">
        <v>15</v>
      </c>
      <c r="E4703" s="31" t="s">
        <v>14</v>
      </c>
      <c r="F4703" s="32" t="s">
        <v>15</v>
      </c>
      <c r="G4703" s="33" t="s">
        <v>16</v>
      </c>
      <c r="H4703" s="33" t="s">
        <v>17</v>
      </c>
      <c r="J4703" s="17">
        <v>10</v>
      </c>
      <c r="K4703" s="17" t="str">
        <f t="shared" si="139"/>
        <v>305-Department of Veterans' Affairs</v>
      </c>
      <c r="L4703" s="18" t="str">
        <f t="shared" si="138"/>
        <v>305</v>
      </c>
      <c r="M4703" s="19"/>
      <c r="N4703" s="19"/>
    </row>
    <row r="4704" spans="1:14" ht="15" x14ac:dyDescent="0.25">
      <c r="A4704" s="35" t="s">
        <v>20</v>
      </c>
      <c r="B4704" s="36">
        <v>58.118524841999815</v>
      </c>
      <c r="C4704" s="37">
        <v>0</v>
      </c>
      <c r="D4704" s="37">
        <v>0</v>
      </c>
      <c r="E4704" s="38">
        <v>0</v>
      </c>
      <c r="F4704" s="37">
        <v>0</v>
      </c>
      <c r="G4704" s="39">
        <v>0</v>
      </c>
      <c r="H4704" s="40">
        <v>58.118524841999815</v>
      </c>
      <c r="J4704" s="17">
        <v>11</v>
      </c>
      <c r="K4704" s="17" t="str">
        <f t="shared" si="139"/>
        <v>305-Department of Veterans' Affairs</v>
      </c>
      <c r="L4704" s="18" t="str">
        <f t="shared" si="138"/>
        <v>305</v>
      </c>
      <c r="M4704" s="19" t="s">
        <v>21</v>
      </c>
      <c r="N4704" s="19"/>
    </row>
    <row r="4705" spans="1:14" ht="15" x14ac:dyDescent="0.25">
      <c r="A4705" s="42" t="s">
        <v>22</v>
      </c>
      <c r="B4705" s="36">
        <v>108.00435616725258</v>
      </c>
      <c r="C4705" s="37">
        <v>0</v>
      </c>
      <c r="D4705" s="37">
        <v>0</v>
      </c>
      <c r="E4705" s="38">
        <v>-1</v>
      </c>
      <c r="F4705" s="37">
        <v>1</v>
      </c>
      <c r="G4705" s="39">
        <v>0</v>
      </c>
      <c r="H4705" s="40">
        <v>108.00435616725258</v>
      </c>
      <c r="J4705" s="17">
        <v>12</v>
      </c>
      <c r="K4705" s="17" t="str">
        <f t="shared" si="139"/>
        <v>305-Department of Veterans' Affairs</v>
      </c>
      <c r="L4705" s="18" t="str">
        <f t="shared" si="138"/>
        <v>305</v>
      </c>
      <c r="M4705" s="19"/>
      <c r="N4705" s="19"/>
    </row>
    <row r="4706" spans="1:14" ht="15" x14ac:dyDescent="0.25">
      <c r="A4706" s="42" t="s">
        <v>23</v>
      </c>
      <c r="B4706" s="36">
        <v>98.316178480185371</v>
      </c>
      <c r="C4706" s="37">
        <v>2</v>
      </c>
      <c r="D4706" s="37">
        <v>-1</v>
      </c>
      <c r="E4706" s="38">
        <v>0</v>
      </c>
      <c r="F4706" s="37">
        <v>0</v>
      </c>
      <c r="G4706" s="39">
        <v>1</v>
      </c>
      <c r="H4706" s="40">
        <v>99.316178480185371</v>
      </c>
      <c r="J4706" s="17">
        <v>13</v>
      </c>
      <c r="K4706" s="17" t="str">
        <f t="shared" si="139"/>
        <v>305-Department of Veterans' Affairs</v>
      </c>
      <c r="L4706" s="18" t="str">
        <f t="shared" si="138"/>
        <v>305</v>
      </c>
      <c r="M4706" s="19"/>
      <c r="N4706" s="19"/>
    </row>
    <row r="4707" spans="1:14" ht="15" x14ac:dyDescent="0.25">
      <c r="A4707" s="42" t="s">
        <v>24</v>
      </c>
      <c r="B4707" s="36">
        <v>48.480286499999998</v>
      </c>
      <c r="C4707" s="37">
        <v>0</v>
      </c>
      <c r="D4707" s="37">
        <v>0</v>
      </c>
      <c r="E4707" s="38">
        <v>0</v>
      </c>
      <c r="F4707" s="37">
        <v>0</v>
      </c>
      <c r="G4707" s="39">
        <v>0</v>
      </c>
      <c r="H4707" s="40">
        <v>48.480286499999998</v>
      </c>
      <c r="J4707" s="17">
        <v>14</v>
      </c>
      <c r="K4707" s="17" t="str">
        <f t="shared" si="139"/>
        <v>305-Department of Veterans' Affairs</v>
      </c>
      <c r="L4707" s="18" t="str">
        <f t="shared" si="138"/>
        <v>305</v>
      </c>
      <c r="M4707" s="19"/>
      <c r="N4707" s="19"/>
    </row>
    <row r="4708" spans="1:14" ht="15" customHeight="1" x14ac:dyDescent="0.25">
      <c r="A4708" s="42" t="s">
        <v>25</v>
      </c>
      <c r="B4708" s="36">
        <v>0</v>
      </c>
      <c r="C4708" s="37">
        <v>0</v>
      </c>
      <c r="D4708" s="37">
        <v>0</v>
      </c>
      <c r="E4708" s="38">
        <v>0</v>
      </c>
      <c r="F4708" s="37">
        <v>0</v>
      </c>
      <c r="G4708" s="39">
        <v>0</v>
      </c>
      <c r="H4708" s="40">
        <v>0</v>
      </c>
      <c r="J4708" s="17">
        <v>15</v>
      </c>
      <c r="K4708" s="17" t="str">
        <f t="shared" si="139"/>
        <v>305-Department of Veterans' Affairs</v>
      </c>
      <c r="L4708" s="18" t="str">
        <f t="shared" si="138"/>
        <v>305</v>
      </c>
      <c r="M4708" s="19"/>
      <c r="N4708" s="19"/>
    </row>
    <row r="4709" spans="1:14" ht="15" x14ac:dyDescent="0.25">
      <c r="A4709" s="42" t="s">
        <v>26</v>
      </c>
      <c r="B4709" s="36">
        <v>4426.05859055982</v>
      </c>
      <c r="C4709" s="37">
        <v>656</v>
      </c>
      <c r="D4709" s="37">
        <v>653</v>
      </c>
      <c r="E4709" s="38">
        <v>0</v>
      </c>
      <c r="F4709" s="37">
        <v>0</v>
      </c>
      <c r="G4709" s="39">
        <v>1309</v>
      </c>
      <c r="H4709" s="40">
        <v>5735.05859055982</v>
      </c>
      <c r="J4709" s="17">
        <v>16</v>
      </c>
      <c r="K4709" s="17" t="str">
        <f t="shared" si="139"/>
        <v>305-Department of Veterans' Affairs</v>
      </c>
      <c r="L4709" s="18" t="str">
        <f t="shared" si="138"/>
        <v>305</v>
      </c>
      <c r="M4709" s="19"/>
      <c r="N4709" s="19"/>
    </row>
    <row r="4710" spans="1:14" ht="15" customHeight="1" x14ac:dyDescent="0.25">
      <c r="A4710" s="42" t="s">
        <v>27</v>
      </c>
      <c r="B4710" s="36">
        <v>345.00144004316724</v>
      </c>
      <c r="C4710" s="37">
        <v>0</v>
      </c>
      <c r="D4710" s="37">
        <v>0</v>
      </c>
      <c r="E4710" s="38">
        <v>0</v>
      </c>
      <c r="F4710" s="37">
        <v>0</v>
      </c>
      <c r="G4710" s="39">
        <v>0</v>
      </c>
      <c r="H4710" s="40">
        <v>345.00144004316724</v>
      </c>
      <c r="J4710" s="17">
        <v>17</v>
      </c>
      <c r="K4710" s="17" t="str">
        <f t="shared" si="139"/>
        <v>305-Department of Veterans' Affairs</v>
      </c>
      <c r="L4710" s="18" t="str">
        <f t="shared" si="138"/>
        <v>305</v>
      </c>
      <c r="M4710" s="19"/>
      <c r="N4710" s="19"/>
    </row>
    <row r="4711" spans="1:14" x14ac:dyDescent="0.2">
      <c r="A4711" s="43"/>
      <c r="B4711" s="36"/>
      <c r="C4711" s="37"/>
      <c r="D4711" s="37"/>
      <c r="E4711" s="38"/>
      <c r="F4711" s="37"/>
      <c r="G4711" s="39"/>
      <c r="H4711" s="40"/>
      <c r="J4711" s="17">
        <v>18</v>
      </c>
      <c r="K4711" s="17" t="str">
        <f t="shared" si="139"/>
        <v>305-Department of Veterans' Affairs</v>
      </c>
      <c r="L4711" s="18" t="str">
        <f t="shared" si="138"/>
        <v>305</v>
      </c>
      <c r="M4711" s="19"/>
      <c r="N4711" s="19"/>
    </row>
    <row r="4712" spans="1:14" x14ac:dyDescent="0.2">
      <c r="A4712" s="44"/>
      <c r="B4712" s="45">
        <v>5083.9793765924251</v>
      </c>
      <c r="C4712" s="46">
        <v>658</v>
      </c>
      <c r="D4712" s="46">
        <v>652</v>
      </c>
      <c r="E4712" s="47">
        <v>-1</v>
      </c>
      <c r="F4712" s="46">
        <v>1</v>
      </c>
      <c r="G4712" s="48">
        <v>1310</v>
      </c>
      <c r="H4712" s="49">
        <v>6393.9793765924251</v>
      </c>
      <c r="J4712" s="17">
        <v>19</v>
      </c>
      <c r="K4712" s="17" t="str">
        <f t="shared" si="139"/>
        <v>305-Department of Veterans' Affairs</v>
      </c>
      <c r="L4712" s="18" t="str">
        <f t="shared" si="138"/>
        <v>305</v>
      </c>
      <c r="M4712" s="19"/>
      <c r="N4712" s="19"/>
    </row>
    <row r="4713" spans="1:14" x14ac:dyDescent="0.2">
      <c r="A4713" s="50"/>
      <c r="B4713" s="39"/>
      <c r="C4713" s="51"/>
      <c r="D4713" s="51"/>
      <c r="E4713" s="52"/>
      <c r="F4713" s="51"/>
      <c r="G4713" s="39"/>
      <c r="H4713" s="53"/>
      <c r="J4713" s="17">
        <v>20</v>
      </c>
      <c r="K4713" s="17" t="str">
        <f t="shared" si="139"/>
        <v>305-Department of Veterans' Affairs</v>
      </c>
      <c r="L4713" s="18" t="str">
        <f t="shared" si="138"/>
        <v>305</v>
      </c>
      <c r="M4713" s="19"/>
      <c r="N4713" s="19"/>
    </row>
    <row r="4714" spans="1:14" ht="15" customHeight="1" x14ac:dyDescent="0.25">
      <c r="A4714" s="42" t="s">
        <v>28</v>
      </c>
      <c r="B4714" s="36">
        <v>360.02887390902055</v>
      </c>
      <c r="C4714" s="37">
        <v>0</v>
      </c>
      <c r="D4714" s="37">
        <v>0</v>
      </c>
      <c r="E4714" s="38">
        <v>-393</v>
      </c>
      <c r="F4714" s="37">
        <v>418</v>
      </c>
      <c r="G4714" s="39">
        <v>25</v>
      </c>
      <c r="H4714" s="40">
        <v>385.02887390902055</v>
      </c>
      <c r="J4714" s="17">
        <v>21</v>
      </c>
      <c r="K4714" s="17" t="str">
        <f t="shared" si="139"/>
        <v>305-Department of Veterans' Affairs</v>
      </c>
      <c r="L4714" s="18" t="str">
        <f t="shared" si="138"/>
        <v>305</v>
      </c>
      <c r="M4714" s="19"/>
      <c r="N4714" s="19"/>
    </row>
    <row r="4715" spans="1:14" ht="15" x14ac:dyDescent="0.25">
      <c r="A4715" s="42" t="s">
        <v>29</v>
      </c>
      <c r="B4715" s="36">
        <v>975.05796811844232</v>
      </c>
      <c r="C4715" s="37">
        <v>0</v>
      </c>
      <c r="D4715" s="37">
        <v>0</v>
      </c>
      <c r="E4715" s="38">
        <v>235</v>
      </c>
      <c r="F4715" s="37">
        <v>747</v>
      </c>
      <c r="G4715" s="39">
        <v>982</v>
      </c>
      <c r="H4715" s="40">
        <v>1957.0579681184422</v>
      </c>
      <c r="J4715" s="17">
        <v>22</v>
      </c>
      <c r="K4715" s="17" t="str">
        <f t="shared" si="139"/>
        <v>305-Department of Veterans' Affairs</v>
      </c>
      <c r="L4715" s="18" t="str">
        <f t="shared" si="138"/>
        <v>305</v>
      </c>
      <c r="M4715" s="19"/>
      <c r="N4715" s="19"/>
    </row>
    <row r="4716" spans="1:14" ht="15" x14ac:dyDescent="0.25">
      <c r="A4716" s="42" t="s">
        <v>30</v>
      </c>
      <c r="B4716" s="36">
        <v>833.40037606006683</v>
      </c>
      <c r="C4716" s="37">
        <v>0</v>
      </c>
      <c r="D4716" s="37">
        <v>1</v>
      </c>
      <c r="E4716" s="38">
        <v>0</v>
      </c>
      <c r="F4716" s="37">
        <v>5</v>
      </c>
      <c r="G4716" s="39">
        <v>6</v>
      </c>
      <c r="H4716" s="40">
        <v>839.40037606006683</v>
      </c>
      <c r="J4716" s="17">
        <v>23</v>
      </c>
      <c r="K4716" s="17" t="str">
        <f t="shared" si="139"/>
        <v>305-Department of Veterans' Affairs</v>
      </c>
      <c r="L4716" s="18" t="str">
        <f t="shared" si="138"/>
        <v>305</v>
      </c>
      <c r="M4716" s="19"/>
      <c r="N4716" s="19"/>
    </row>
    <row r="4717" spans="1:14" ht="15" x14ac:dyDescent="0.25">
      <c r="A4717" s="54"/>
      <c r="B4717" s="36"/>
      <c r="C4717" s="37"/>
      <c r="D4717" s="37"/>
      <c r="E4717" s="38"/>
      <c r="F4717" s="37"/>
      <c r="G4717" s="39"/>
      <c r="H4717" s="40"/>
      <c r="J4717" s="17">
        <v>24</v>
      </c>
      <c r="K4717" s="17" t="str">
        <f t="shared" si="139"/>
        <v>305-Department of Veterans' Affairs</v>
      </c>
      <c r="L4717" s="18" t="str">
        <f t="shared" si="138"/>
        <v>305</v>
      </c>
      <c r="M4717" s="19"/>
      <c r="N4717" s="19"/>
    </row>
    <row r="4718" spans="1:14" x14ac:dyDescent="0.2">
      <c r="A4718" s="44" t="s">
        <v>31</v>
      </c>
      <c r="B4718" s="45">
        <v>2168.4872180875295</v>
      </c>
      <c r="C4718" s="46">
        <v>0</v>
      </c>
      <c r="D4718" s="46">
        <v>1</v>
      </c>
      <c r="E4718" s="46">
        <v>-158</v>
      </c>
      <c r="F4718" s="46">
        <v>1170</v>
      </c>
      <c r="G4718" s="46">
        <v>1013</v>
      </c>
      <c r="H4718" s="49">
        <v>3181.4872180875295</v>
      </c>
      <c r="J4718" s="17">
        <v>25</v>
      </c>
      <c r="K4718" s="17" t="str">
        <f t="shared" si="139"/>
        <v>305-Department of Veterans' Affairs</v>
      </c>
      <c r="L4718" s="18" t="str">
        <f t="shared" si="138"/>
        <v>305</v>
      </c>
      <c r="M4718" s="19"/>
      <c r="N4718" s="19"/>
    </row>
    <row r="4719" spans="1:14" ht="15" x14ac:dyDescent="0.25">
      <c r="A4719" s="54"/>
      <c r="B4719" s="36"/>
      <c r="C4719" s="37"/>
      <c r="D4719" s="37"/>
      <c r="E4719" s="38"/>
      <c r="F4719" s="37"/>
      <c r="G4719" s="39"/>
      <c r="H4719" s="40"/>
      <c r="J4719" s="17">
        <v>26</v>
      </c>
      <c r="K4719" s="17" t="str">
        <f t="shared" si="139"/>
        <v>305-Department of Veterans' Affairs</v>
      </c>
      <c r="L4719" s="18" t="str">
        <f t="shared" si="138"/>
        <v>305</v>
      </c>
      <c r="M4719" s="19"/>
      <c r="N4719" s="19"/>
    </row>
    <row r="4720" spans="1:14" ht="15" x14ac:dyDescent="0.25">
      <c r="A4720" s="54" t="s">
        <v>32</v>
      </c>
      <c r="B4720" s="36">
        <v>27.582991169836731</v>
      </c>
      <c r="C4720" s="37">
        <v>0</v>
      </c>
      <c r="D4720" s="37">
        <v>0</v>
      </c>
      <c r="E4720" s="38">
        <v>0</v>
      </c>
      <c r="F4720" s="37">
        <v>0</v>
      </c>
      <c r="G4720" s="39">
        <v>0</v>
      </c>
      <c r="H4720" s="40">
        <v>27.582991169836731</v>
      </c>
      <c r="J4720" s="17">
        <v>27</v>
      </c>
      <c r="K4720" s="17" t="str">
        <f t="shared" si="139"/>
        <v>305-Department of Veterans' Affairs</v>
      </c>
      <c r="L4720" s="18" t="str">
        <f t="shared" si="138"/>
        <v>305</v>
      </c>
      <c r="M4720" s="19" t="s">
        <v>33</v>
      </c>
      <c r="N4720" s="19"/>
    </row>
    <row r="4721" spans="1:14" ht="15" x14ac:dyDescent="0.25">
      <c r="A4721" s="54" t="s">
        <v>34</v>
      </c>
      <c r="B4721" s="36">
        <v>124.33376396901124</v>
      </c>
      <c r="C4721" s="37">
        <v>0</v>
      </c>
      <c r="D4721" s="37">
        <v>0</v>
      </c>
      <c r="E4721" s="38">
        <v>0</v>
      </c>
      <c r="F4721" s="37">
        <v>0</v>
      </c>
      <c r="G4721" s="39">
        <v>0</v>
      </c>
      <c r="H4721" s="40">
        <v>124.33376396901124</v>
      </c>
      <c r="J4721" s="17">
        <v>28</v>
      </c>
      <c r="K4721" s="17" t="str">
        <f t="shared" si="139"/>
        <v>305-Department of Veterans' Affairs</v>
      </c>
      <c r="L4721" s="18" t="str">
        <f t="shared" si="138"/>
        <v>305</v>
      </c>
      <c r="M4721" s="19" t="s">
        <v>35</v>
      </c>
      <c r="N4721" s="19"/>
    </row>
    <row r="4722" spans="1:14" ht="15" x14ac:dyDescent="0.25">
      <c r="A4722" s="54" t="s">
        <v>36</v>
      </c>
      <c r="B4722" s="36">
        <v>43.765307819235332</v>
      </c>
      <c r="C4722" s="37">
        <v>0</v>
      </c>
      <c r="D4722" s="37">
        <v>0</v>
      </c>
      <c r="E4722" s="38">
        <v>0</v>
      </c>
      <c r="F4722" s="37">
        <v>0</v>
      </c>
      <c r="G4722" s="39">
        <v>0</v>
      </c>
      <c r="H4722" s="40">
        <v>43.765307819235332</v>
      </c>
      <c r="J4722" s="17">
        <v>29</v>
      </c>
      <c r="K4722" s="17" t="str">
        <f t="shared" si="139"/>
        <v>305-Department of Veterans' Affairs</v>
      </c>
      <c r="L4722" s="18" t="str">
        <f t="shared" ref="L4722:L4794" si="140">LEFT(K4722,3)</f>
        <v>305</v>
      </c>
      <c r="M4722" s="19" t="s">
        <v>37</v>
      </c>
      <c r="N4722" s="19"/>
    </row>
    <row r="4723" spans="1:14" ht="15" x14ac:dyDescent="0.25">
      <c r="A4723" s="54" t="s">
        <v>38</v>
      </c>
      <c r="B4723" s="36">
        <v>0</v>
      </c>
      <c r="C4723" s="37">
        <v>0</v>
      </c>
      <c r="D4723" s="37">
        <v>0</v>
      </c>
      <c r="E4723" s="38">
        <v>0</v>
      </c>
      <c r="F4723" s="37">
        <v>0</v>
      </c>
      <c r="G4723" s="39">
        <v>0</v>
      </c>
      <c r="H4723" s="40">
        <v>0</v>
      </c>
      <c r="J4723" s="17">
        <v>30</v>
      </c>
      <c r="K4723" s="17" t="str">
        <f t="shared" si="139"/>
        <v>305-Department of Veterans' Affairs</v>
      </c>
      <c r="L4723" s="18" t="str">
        <f t="shared" si="140"/>
        <v>305</v>
      </c>
      <c r="M4723" s="19" t="s">
        <v>39</v>
      </c>
      <c r="N4723" s="19"/>
    </row>
    <row r="4724" spans="1:14" ht="15" x14ac:dyDescent="0.25">
      <c r="A4724" s="54" t="s">
        <v>40</v>
      </c>
      <c r="B4724" s="36">
        <v>1256.3738031405592</v>
      </c>
      <c r="C4724" s="37">
        <v>56</v>
      </c>
      <c r="D4724" s="37">
        <v>56</v>
      </c>
      <c r="E4724" s="38">
        <v>0</v>
      </c>
      <c r="F4724" s="37">
        <v>0</v>
      </c>
      <c r="G4724" s="39">
        <v>112</v>
      </c>
      <c r="H4724" s="40">
        <v>1368.3738031405592</v>
      </c>
      <c r="J4724" s="17">
        <v>31</v>
      </c>
      <c r="K4724" s="17" t="str">
        <f t="shared" si="139"/>
        <v>305-Department of Veterans' Affairs</v>
      </c>
      <c r="L4724" s="18" t="str">
        <f t="shared" si="140"/>
        <v>305</v>
      </c>
      <c r="M4724" s="19" t="s">
        <v>41</v>
      </c>
      <c r="N4724" s="19"/>
    </row>
    <row r="4725" spans="1:14" ht="15" x14ac:dyDescent="0.25">
      <c r="A4725" s="54" t="s">
        <v>42</v>
      </c>
      <c r="B4725" s="36">
        <v>163.28422381116835</v>
      </c>
      <c r="C4725" s="37">
        <v>0</v>
      </c>
      <c r="D4725" s="37">
        <v>0</v>
      </c>
      <c r="E4725" s="38">
        <v>-82</v>
      </c>
      <c r="F4725" s="37">
        <v>-82</v>
      </c>
      <c r="G4725" s="39">
        <v>-164</v>
      </c>
      <c r="H4725" s="40">
        <v>-0.71577618883165428</v>
      </c>
      <c r="J4725" s="17">
        <v>32</v>
      </c>
      <c r="K4725" s="17" t="str">
        <f t="shared" si="139"/>
        <v>305-Department of Veterans' Affairs</v>
      </c>
      <c r="L4725" s="18" t="str">
        <f t="shared" si="140"/>
        <v>305</v>
      </c>
      <c r="M4725" s="19" t="s">
        <v>43</v>
      </c>
      <c r="N4725" s="19"/>
    </row>
    <row r="4726" spans="1:14" ht="15" customHeight="1" x14ac:dyDescent="0.25">
      <c r="A4726" s="54" t="s">
        <v>44</v>
      </c>
      <c r="B4726" s="36">
        <v>210.65477265478171</v>
      </c>
      <c r="C4726" s="37">
        <v>0</v>
      </c>
      <c r="D4726" s="37">
        <v>0</v>
      </c>
      <c r="E4726" s="38">
        <v>0</v>
      </c>
      <c r="F4726" s="37">
        <v>0</v>
      </c>
      <c r="G4726" s="39">
        <v>0</v>
      </c>
      <c r="H4726" s="40">
        <v>210.65477265478171</v>
      </c>
      <c r="J4726" s="17">
        <v>33</v>
      </c>
      <c r="K4726" s="17" t="str">
        <f t="shared" si="139"/>
        <v>305-Department of Veterans' Affairs</v>
      </c>
      <c r="L4726" s="18" t="str">
        <f t="shared" si="140"/>
        <v>305</v>
      </c>
      <c r="M4726" s="19" t="s">
        <v>45</v>
      </c>
      <c r="N4726" s="19"/>
    </row>
    <row r="4727" spans="1:14" ht="15" customHeight="1" x14ac:dyDescent="0.25">
      <c r="A4727" s="54" t="s">
        <v>46</v>
      </c>
      <c r="B4727" s="36">
        <v>0</v>
      </c>
      <c r="C4727" s="37">
        <v>0</v>
      </c>
      <c r="D4727" s="37">
        <v>0</v>
      </c>
      <c r="E4727" s="38">
        <v>0</v>
      </c>
      <c r="F4727" s="37">
        <v>0</v>
      </c>
      <c r="G4727" s="39">
        <v>0</v>
      </c>
      <c r="H4727" s="40">
        <v>0</v>
      </c>
      <c r="J4727" s="17">
        <v>34</v>
      </c>
      <c r="K4727" s="17" t="str">
        <f t="shared" si="139"/>
        <v>305-Department of Veterans' Affairs</v>
      </c>
      <c r="L4727" s="18" t="str">
        <f t="shared" si="140"/>
        <v>305</v>
      </c>
      <c r="M4727" s="19" t="s">
        <v>47</v>
      </c>
      <c r="N4727" s="19"/>
    </row>
    <row r="4728" spans="1:14" ht="15" x14ac:dyDescent="0.25">
      <c r="A4728" s="54" t="s">
        <v>48</v>
      </c>
      <c r="B4728" s="36">
        <v>0</v>
      </c>
      <c r="C4728" s="37">
        <v>0</v>
      </c>
      <c r="D4728" s="37">
        <v>0</v>
      </c>
      <c r="E4728" s="38">
        <v>4</v>
      </c>
      <c r="F4728" s="37">
        <v>11</v>
      </c>
      <c r="G4728" s="39">
        <v>15</v>
      </c>
      <c r="H4728" s="40">
        <v>15</v>
      </c>
      <c r="J4728" s="17">
        <v>35</v>
      </c>
      <c r="K4728" s="17" t="str">
        <f t="shared" si="139"/>
        <v>305-Department of Veterans' Affairs</v>
      </c>
      <c r="L4728" s="18" t="str">
        <f t="shared" si="140"/>
        <v>305</v>
      </c>
      <c r="M4728" s="56" t="s">
        <v>49</v>
      </c>
      <c r="N4728" s="19"/>
    </row>
    <row r="4729" spans="1:14" ht="15" x14ac:dyDescent="0.25">
      <c r="A4729" s="54" t="s">
        <v>50</v>
      </c>
      <c r="B4729" s="36">
        <v>32.645687402981707</v>
      </c>
      <c r="C4729" s="37">
        <v>0</v>
      </c>
      <c r="D4729" s="37">
        <v>0</v>
      </c>
      <c r="E4729" s="38">
        <v>0</v>
      </c>
      <c r="F4729" s="37">
        <v>0</v>
      </c>
      <c r="G4729" s="39">
        <v>0</v>
      </c>
      <c r="H4729" s="40">
        <v>32.645687402981707</v>
      </c>
      <c r="J4729" s="17">
        <v>36</v>
      </c>
      <c r="K4729" s="17" t="str">
        <f t="shared" si="139"/>
        <v>305-Department of Veterans' Affairs</v>
      </c>
      <c r="L4729" s="18" t="str">
        <f t="shared" si="140"/>
        <v>305</v>
      </c>
      <c r="M4729" s="19" t="s">
        <v>51</v>
      </c>
      <c r="N4729" s="19"/>
    </row>
    <row r="4730" spans="1:14" ht="15" customHeight="1" x14ac:dyDescent="0.25">
      <c r="A4730" s="54" t="s">
        <v>52</v>
      </c>
      <c r="B4730" s="36">
        <v>0</v>
      </c>
      <c r="C4730" s="37">
        <v>0</v>
      </c>
      <c r="D4730" s="37">
        <v>0</v>
      </c>
      <c r="E4730" s="38">
        <v>17</v>
      </c>
      <c r="F4730" s="37">
        <v>15</v>
      </c>
      <c r="G4730" s="39">
        <v>32</v>
      </c>
      <c r="H4730" s="40">
        <v>32</v>
      </c>
      <c r="J4730" s="17">
        <v>37</v>
      </c>
      <c r="K4730" s="17" t="str">
        <f t="shared" si="139"/>
        <v>305-Department of Veterans' Affairs</v>
      </c>
      <c r="L4730" s="18" t="str">
        <f t="shared" si="140"/>
        <v>305</v>
      </c>
      <c r="M4730" s="56" t="s">
        <v>53</v>
      </c>
      <c r="N4730" s="19"/>
    </row>
    <row r="4731" spans="1:14" ht="15" x14ac:dyDescent="0.25">
      <c r="A4731" s="54" t="s">
        <v>54</v>
      </c>
      <c r="B4731" s="36">
        <v>195.83308800966711</v>
      </c>
      <c r="C4731" s="37">
        <v>0</v>
      </c>
      <c r="D4731" s="37">
        <v>0</v>
      </c>
      <c r="E4731" s="38">
        <v>0</v>
      </c>
      <c r="F4731" s="37">
        <v>0</v>
      </c>
      <c r="G4731" s="39">
        <v>0</v>
      </c>
      <c r="H4731" s="40">
        <v>195.83308800966711</v>
      </c>
      <c r="J4731" s="17">
        <v>38</v>
      </c>
      <c r="K4731" s="17" t="str">
        <f t="shared" si="139"/>
        <v>305-Department of Veterans' Affairs</v>
      </c>
      <c r="L4731" s="18" t="str">
        <f t="shared" si="140"/>
        <v>305</v>
      </c>
      <c r="M4731" s="19" t="s">
        <v>55</v>
      </c>
      <c r="N4731" s="19"/>
    </row>
    <row r="4732" spans="1:14" ht="15" x14ac:dyDescent="0.25">
      <c r="A4732" s="54" t="s">
        <v>56</v>
      </c>
      <c r="B4732" s="36">
        <v>0</v>
      </c>
      <c r="C4732" s="37">
        <v>0</v>
      </c>
      <c r="D4732" s="37">
        <v>0</v>
      </c>
      <c r="E4732" s="38">
        <v>0</v>
      </c>
      <c r="F4732" s="37">
        <v>0</v>
      </c>
      <c r="G4732" s="39">
        <v>0</v>
      </c>
      <c r="H4732" s="40">
        <v>0</v>
      </c>
      <c r="J4732" s="17">
        <v>39</v>
      </c>
      <c r="K4732" s="17" t="str">
        <f t="shared" si="139"/>
        <v>305-Department of Veterans' Affairs</v>
      </c>
      <c r="L4732" s="18" t="str">
        <f t="shared" si="140"/>
        <v>305</v>
      </c>
      <c r="M4732" s="19" t="s">
        <v>57</v>
      </c>
      <c r="N4732" s="19"/>
    </row>
    <row r="4733" spans="1:14" ht="15" x14ac:dyDescent="0.25">
      <c r="A4733" s="54" t="s">
        <v>58</v>
      </c>
      <c r="B4733" s="36">
        <v>819.56594095112314</v>
      </c>
      <c r="C4733" s="37">
        <v>0</v>
      </c>
      <c r="D4733" s="37">
        <v>0</v>
      </c>
      <c r="E4733" s="38">
        <v>25</v>
      </c>
      <c r="F4733" s="37">
        <v>43</v>
      </c>
      <c r="G4733" s="39">
        <v>68</v>
      </c>
      <c r="H4733" s="40">
        <v>887.56594095112314</v>
      </c>
      <c r="J4733" s="17">
        <v>40</v>
      </c>
      <c r="K4733" s="17" t="str">
        <f t="shared" si="139"/>
        <v>305-Department of Veterans' Affairs</v>
      </c>
      <c r="L4733" s="18" t="str">
        <f t="shared" si="140"/>
        <v>305</v>
      </c>
      <c r="M4733" s="19" t="s">
        <v>59</v>
      </c>
      <c r="N4733" s="19"/>
    </row>
    <row r="4734" spans="1:14" ht="15" x14ac:dyDescent="0.25">
      <c r="A4734" s="54" t="s">
        <v>60</v>
      </c>
      <c r="B4734" s="36">
        <v>0</v>
      </c>
      <c r="C4734" s="37">
        <v>0</v>
      </c>
      <c r="D4734" s="37">
        <v>0</v>
      </c>
      <c r="E4734" s="38">
        <v>16</v>
      </c>
      <c r="F4734" s="37">
        <v>15</v>
      </c>
      <c r="G4734" s="39">
        <v>31</v>
      </c>
      <c r="H4734" s="40">
        <v>31</v>
      </c>
      <c r="J4734" s="17">
        <v>41</v>
      </c>
      <c r="K4734" s="17" t="str">
        <f t="shared" si="139"/>
        <v>305-Department of Veterans' Affairs</v>
      </c>
      <c r="L4734" s="18" t="str">
        <f t="shared" si="140"/>
        <v>305</v>
      </c>
      <c r="M4734" s="56" t="s">
        <v>61</v>
      </c>
      <c r="N4734" s="19"/>
    </row>
    <row r="4735" spans="1:14" ht="15" x14ac:dyDescent="0.25">
      <c r="A4735" s="54" t="s">
        <v>62</v>
      </c>
      <c r="B4735" s="36">
        <v>0</v>
      </c>
      <c r="C4735" s="37">
        <v>0</v>
      </c>
      <c r="D4735" s="37">
        <v>0</v>
      </c>
      <c r="E4735" s="38">
        <v>55</v>
      </c>
      <c r="F4735" s="37">
        <v>58</v>
      </c>
      <c r="G4735" s="39">
        <v>113</v>
      </c>
      <c r="H4735" s="40">
        <v>113</v>
      </c>
      <c r="J4735" s="17">
        <v>42</v>
      </c>
      <c r="K4735" s="17" t="str">
        <f t="shared" si="139"/>
        <v>305-Department of Veterans' Affairs</v>
      </c>
      <c r="L4735" s="18" t="str">
        <f t="shared" si="140"/>
        <v>305</v>
      </c>
      <c r="M4735" s="56" t="s">
        <v>63</v>
      </c>
      <c r="N4735" s="19"/>
    </row>
    <row r="4736" spans="1:14" x14ac:dyDescent="0.2">
      <c r="A4736" s="43"/>
      <c r="B4736" s="36"/>
      <c r="C4736" s="37"/>
      <c r="D4736" s="37"/>
      <c r="E4736" s="38"/>
      <c r="F4736" s="37"/>
      <c r="G4736" s="39"/>
      <c r="H4736" s="40"/>
      <c r="J4736" s="17">
        <v>43</v>
      </c>
      <c r="K4736" s="17" t="str">
        <f t="shared" si="139"/>
        <v>305-Department of Veterans' Affairs</v>
      </c>
      <c r="L4736" s="18" t="str">
        <f t="shared" si="140"/>
        <v>305</v>
      </c>
      <c r="M4736" s="19"/>
      <c r="N4736" s="19"/>
    </row>
    <row r="4737" spans="1:14" x14ac:dyDescent="0.2">
      <c r="A4737" s="44" t="s">
        <v>64</v>
      </c>
      <c r="B4737" s="45">
        <v>2874.0395789283643</v>
      </c>
      <c r="C4737" s="46">
        <v>56</v>
      </c>
      <c r="D4737" s="46">
        <v>56</v>
      </c>
      <c r="E4737" s="47">
        <v>35</v>
      </c>
      <c r="F4737" s="46">
        <v>60</v>
      </c>
      <c r="G4737" s="48">
        <v>207</v>
      </c>
      <c r="H4737" s="49">
        <v>3081.0395789283643</v>
      </c>
      <c r="J4737" s="17">
        <v>44</v>
      </c>
      <c r="K4737" s="17" t="str">
        <f t="shared" si="139"/>
        <v>305-Department of Veterans' Affairs</v>
      </c>
      <c r="L4737" s="18" t="str">
        <f t="shared" si="140"/>
        <v>305</v>
      </c>
      <c r="M4737" s="19"/>
      <c r="N4737" s="19"/>
    </row>
    <row r="4738" spans="1:14" x14ac:dyDescent="0.2">
      <c r="A4738" s="57"/>
      <c r="B4738" s="39"/>
      <c r="C4738" s="51"/>
      <c r="D4738" s="51"/>
      <c r="E4738" s="52"/>
      <c r="F4738" s="51"/>
      <c r="G4738" s="39"/>
      <c r="H4738" s="53"/>
      <c r="J4738" s="17">
        <v>45</v>
      </c>
      <c r="K4738" s="17" t="str">
        <f t="shared" si="139"/>
        <v>305-Department of Veterans' Affairs</v>
      </c>
      <c r="L4738" s="18" t="str">
        <f t="shared" si="140"/>
        <v>305</v>
      </c>
      <c r="M4738" s="19"/>
      <c r="N4738" s="19"/>
    </row>
    <row r="4739" spans="1:14" ht="15" x14ac:dyDescent="0.25">
      <c r="A4739" s="54" t="s">
        <v>65</v>
      </c>
      <c r="B4739" s="36">
        <v>0.77699496418045499</v>
      </c>
      <c r="C4739" s="37">
        <v>0</v>
      </c>
      <c r="D4739" s="37">
        <v>0</v>
      </c>
      <c r="E4739" s="38">
        <v>0</v>
      </c>
      <c r="F4739" s="37">
        <v>0</v>
      </c>
      <c r="G4739" s="39">
        <v>0</v>
      </c>
      <c r="H4739" s="40">
        <v>0.77699496418045499</v>
      </c>
      <c r="J4739" s="17">
        <v>46</v>
      </c>
      <c r="K4739" s="17" t="str">
        <f t="shared" si="139"/>
        <v>305-Department of Veterans' Affairs</v>
      </c>
      <c r="L4739" s="18" t="str">
        <f t="shared" si="140"/>
        <v>305</v>
      </c>
      <c r="M4739" s="19"/>
      <c r="N4739" s="19"/>
    </row>
    <row r="4740" spans="1:14" ht="15" x14ac:dyDescent="0.25">
      <c r="A4740" s="54" t="s">
        <v>66</v>
      </c>
      <c r="B4740" s="36">
        <v>0</v>
      </c>
      <c r="C4740" s="37">
        <v>0</v>
      </c>
      <c r="D4740" s="37">
        <v>0</v>
      </c>
      <c r="E4740" s="38">
        <v>0</v>
      </c>
      <c r="F4740" s="37">
        <v>0</v>
      </c>
      <c r="G4740" s="39">
        <v>0</v>
      </c>
      <c r="H4740" s="40">
        <v>0</v>
      </c>
      <c r="J4740" s="17">
        <v>47</v>
      </c>
      <c r="K4740" s="17" t="str">
        <f t="shared" si="139"/>
        <v>305-Department of Veterans' Affairs</v>
      </c>
      <c r="L4740" s="18" t="str">
        <f t="shared" si="140"/>
        <v>305</v>
      </c>
      <c r="M4740" s="19"/>
      <c r="N4740" s="19"/>
    </row>
    <row r="4741" spans="1:14" ht="15" x14ac:dyDescent="0.25">
      <c r="A4741" s="54" t="s">
        <v>67</v>
      </c>
      <c r="B4741" s="36">
        <v>0</v>
      </c>
      <c r="C4741" s="37">
        <v>0</v>
      </c>
      <c r="D4741" s="37">
        <v>0</v>
      </c>
      <c r="E4741" s="38">
        <v>0</v>
      </c>
      <c r="F4741" s="37">
        <v>0</v>
      </c>
      <c r="G4741" s="39">
        <v>0</v>
      </c>
      <c r="H4741" s="40">
        <v>0</v>
      </c>
      <c r="J4741" s="17">
        <v>48</v>
      </c>
      <c r="K4741" s="17" t="str">
        <f t="shared" si="139"/>
        <v>305-Department of Veterans' Affairs</v>
      </c>
      <c r="L4741" s="18" t="str">
        <f t="shared" si="140"/>
        <v>305</v>
      </c>
      <c r="M4741" s="19"/>
      <c r="N4741" s="19"/>
    </row>
    <row r="4742" spans="1:14" ht="15" customHeight="1" x14ac:dyDescent="0.25">
      <c r="A4742" s="54" t="s">
        <v>68</v>
      </c>
      <c r="B4742" s="36">
        <v>1.8887446548564446</v>
      </c>
      <c r="C4742" s="37">
        <v>0</v>
      </c>
      <c r="D4742" s="37">
        <v>0</v>
      </c>
      <c r="E4742" s="38">
        <v>0</v>
      </c>
      <c r="F4742" s="37">
        <v>0</v>
      </c>
      <c r="G4742" s="39">
        <v>0</v>
      </c>
      <c r="H4742" s="40">
        <v>1.8887446548564446</v>
      </c>
      <c r="J4742" s="17">
        <v>49</v>
      </c>
      <c r="K4742" s="17" t="str">
        <f t="shared" si="139"/>
        <v>305-Department of Veterans' Affairs</v>
      </c>
      <c r="L4742" s="18" t="str">
        <f t="shared" si="140"/>
        <v>305</v>
      </c>
      <c r="M4742" s="19"/>
      <c r="N4742" s="19"/>
    </row>
    <row r="4743" spans="1:14" ht="15" x14ac:dyDescent="0.25">
      <c r="A4743" s="54" t="s">
        <v>69</v>
      </c>
      <c r="B4743" s="36">
        <v>0</v>
      </c>
      <c r="C4743" s="37">
        <v>0</v>
      </c>
      <c r="D4743" s="37">
        <v>0</v>
      </c>
      <c r="E4743" s="38">
        <v>0</v>
      </c>
      <c r="F4743" s="37">
        <v>0</v>
      </c>
      <c r="G4743" s="39">
        <v>0</v>
      </c>
      <c r="H4743" s="40">
        <v>0</v>
      </c>
      <c r="J4743" s="17">
        <v>50</v>
      </c>
      <c r="K4743" s="17" t="str">
        <f t="shared" si="139"/>
        <v>305-Department of Veterans' Affairs</v>
      </c>
      <c r="L4743" s="18" t="str">
        <f t="shared" si="140"/>
        <v>305</v>
      </c>
      <c r="M4743" s="19"/>
      <c r="N4743" s="19"/>
    </row>
    <row r="4744" spans="1:14" ht="15" x14ac:dyDescent="0.25">
      <c r="A4744" s="54" t="s">
        <v>70</v>
      </c>
      <c r="B4744" s="36">
        <v>68.913203460434801</v>
      </c>
      <c r="C4744" s="37">
        <v>0</v>
      </c>
      <c r="D4744" s="37">
        <v>0</v>
      </c>
      <c r="E4744" s="38">
        <v>0</v>
      </c>
      <c r="F4744" s="37">
        <v>0</v>
      </c>
      <c r="G4744" s="39">
        <v>0</v>
      </c>
      <c r="H4744" s="40">
        <v>68.913203460434801</v>
      </c>
      <c r="J4744" s="17">
        <v>51</v>
      </c>
      <c r="K4744" s="17" t="str">
        <f t="shared" si="139"/>
        <v>305-Department of Veterans' Affairs</v>
      </c>
      <c r="L4744" s="18" t="str">
        <f t="shared" si="140"/>
        <v>305</v>
      </c>
      <c r="M4744" s="19"/>
      <c r="N4744" s="19"/>
    </row>
    <row r="4745" spans="1:14" ht="15" x14ac:dyDescent="0.25">
      <c r="A4745" s="54" t="s">
        <v>71</v>
      </c>
      <c r="B4745" s="36">
        <v>1.4375E-15</v>
      </c>
      <c r="C4745" s="37">
        <v>0</v>
      </c>
      <c r="D4745" s="37">
        <v>0</v>
      </c>
      <c r="E4745" s="38">
        <v>0</v>
      </c>
      <c r="F4745" s="37">
        <v>0</v>
      </c>
      <c r="G4745" s="39">
        <v>0</v>
      </c>
      <c r="H4745" s="40">
        <v>1.4375E-15</v>
      </c>
      <c r="J4745" s="17">
        <v>52</v>
      </c>
      <c r="K4745" s="17" t="str">
        <f t="shared" si="139"/>
        <v>305-Department of Veterans' Affairs</v>
      </c>
      <c r="L4745" s="18" t="str">
        <f t="shared" si="140"/>
        <v>305</v>
      </c>
      <c r="M4745" s="19"/>
      <c r="N4745" s="19"/>
    </row>
    <row r="4746" spans="1:14" ht="15" x14ac:dyDescent="0.25">
      <c r="A4746" s="54" t="s">
        <v>72</v>
      </c>
      <c r="B4746" s="36">
        <v>2.1183567501527181</v>
      </c>
      <c r="C4746" s="37">
        <v>0</v>
      </c>
      <c r="D4746" s="37">
        <v>0</v>
      </c>
      <c r="E4746" s="38">
        <v>0</v>
      </c>
      <c r="F4746" s="37">
        <v>0</v>
      </c>
      <c r="G4746" s="39">
        <v>0</v>
      </c>
      <c r="H4746" s="40">
        <v>2.1183567501527181</v>
      </c>
      <c r="J4746" s="17">
        <v>53</v>
      </c>
      <c r="K4746" s="17" t="str">
        <f t="shared" si="139"/>
        <v>305-Department of Veterans' Affairs</v>
      </c>
      <c r="L4746" s="18" t="str">
        <f t="shared" si="140"/>
        <v>305</v>
      </c>
      <c r="M4746" s="19"/>
      <c r="N4746" s="19"/>
    </row>
    <row r="4747" spans="1:14" ht="15" x14ac:dyDescent="0.25">
      <c r="A4747" s="54" t="s">
        <v>73</v>
      </c>
      <c r="B4747" s="36">
        <v>98.422263634929777</v>
      </c>
      <c r="C4747" s="37">
        <v>0</v>
      </c>
      <c r="D4747" s="37">
        <v>0</v>
      </c>
      <c r="E4747" s="38">
        <v>0</v>
      </c>
      <c r="F4747" s="37">
        <v>0</v>
      </c>
      <c r="G4747" s="39">
        <v>0</v>
      </c>
      <c r="H4747" s="40">
        <v>98.422263634929777</v>
      </c>
      <c r="J4747" s="17">
        <v>54</v>
      </c>
      <c r="K4747" s="17" t="str">
        <f t="shared" si="139"/>
        <v>305-Department of Veterans' Affairs</v>
      </c>
      <c r="L4747" s="18" t="str">
        <f t="shared" si="140"/>
        <v>305</v>
      </c>
      <c r="M4747" s="19"/>
      <c r="N4747" s="19"/>
    </row>
    <row r="4748" spans="1:14" ht="15" x14ac:dyDescent="0.25">
      <c r="A4748" s="54" t="s">
        <v>74</v>
      </c>
      <c r="B4748" s="36">
        <v>37.967470983506416</v>
      </c>
      <c r="C4748" s="37">
        <v>-1</v>
      </c>
      <c r="D4748" s="37">
        <v>-1</v>
      </c>
      <c r="E4748" s="38">
        <v>1</v>
      </c>
      <c r="F4748" s="37">
        <v>1</v>
      </c>
      <c r="G4748" s="39">
        <v>0</v>
      </c>
      <c r="H4748" s="40">
        <v>37.967470983506416</v>
      </c>
      <c r="J4748" s="17">
        <v>55</v>
      </c>
      <c r="K4748" s="17" t="str">
        <f t="shared" si="139"/>
        <v>305-Department of Veterans' Affairs</v>
      </c>
      <c r="L4748" s="18" t="str">
        <f t="shared" si="140"/>
        <v>305</v>
      </c>
      <c r="M4748" s="19"/>
      <c r="N4748" s="19"/>
    </row>
    <row r="4749" spans="1:14" ht="15" x14ac:dyDescent="0.25">
      <c r="A4749" s="54" t="s">
        <v>75</v>
      </c>
      <c r="B4749" s="36">
        <v>25.347484727503112</v>
      </c>
      <c r="C4749" s="37">
        <v>0</v>
      </c>
      <c r="D4749" s="37">
        <v>0</v>
      </c>
      <c r="E4749" s="38">
        <v>-1</v>
      </c>
      <c r="F4749" s="37">
        <v>0</v>
      </c>
      <c r="G4749" s="39">
        <v>-1</v>
      </c>
      <c r="H4749" s="40">
        <v>24.347484727503112</v>
      </c>
      <c r="J4749" s="17">
        <v>56</v>
      </c>
      <c r="K4749" s="17" t="str">
        <f t="shared" si="139"/>
        <v>305-Department of Veterans' Affairs</v>
      </c>
      <c r="L4749" s="18" t="str">
        <f t="shared" si="140"/>
        <v>305</v>
      </c>
      <c r="M4749" s="19"/>
      <c r="N4749" s="19"/>
    </row>
    <row r="4750" spans="1:14" ht="15" customHeight="1" x14ac:dyDescent="0.25">
      <c r="A4750" s="54" t="s">
        <v>76</v>
      </c>
      <c r="B4750" s="36">
        <v>6.5098939246611609</v>
      </c>
      <c r="C4750" s="37">
        <v>0</v>
      </c>
      <c r="D4750" s="37">
        <v>0</v>
      </c>
      <c r="E4750" s="38">
        <v>0</v>
      </c>
      <c r="F4750" s="37">
        <v>0</v>
      </c>
      <c r="G4750" s="39">
        <v>0</v>
      </c>
      <c r="H4750" s="40">
        <v>6.5098939246611609</v>
      </c>
      <c r="J4750" s="17">
        <v>57</v>
      </c>
      <c r="K4750" s="17" t="str">
        <f t="shared" si="139"/>
        <v>305-Department of Veterans' Affairs</v>
      </c>
      <c r="L4750" s="18" t="str">
        <f t="shared" si="140"/>
        <v>305</v>
      </c>
      <c r="M4750" s="19"/>
      <c r="N4750" s="19"/>
    </row>
    <row r="4751" spans="1:14" ht="15" x14ac:dyDescent="0.25">
      <c r="A4751" s="54" t="s">
        <v>77</v>
      </c>
      <c r="B4751" s="36">
        <v>24.498581729601181</v>
      </c>
      <c r="C4751" s="37">
        <v>0</v>
      </c>
      <c r="D4751" s="37">
        <v>0</v>
      </c>
      <c r="E4751" s="38">
        <v>0</v>
      </c>
      <c r="F4751" s="37">
        <v>0</v>
      </c>
      <c r="G4751" s="39">
        <v>0</v>
      </c>
      <c r="H4751" s="40">
        <v>24.498581729601181</v>
      </c>
      <c r="J4751" s="17">
        <v>58</v>
      </c>
      <c r="K4751" s="17" t="str">
        <f t="shared" si="139"/>
        <v>305-Department of Veterans' Affairs</v>
      </c>
      <c r="L4751" s="18" t="str">
        <f t="shared" si="140"/>
        <v>305</v>
      </c>
      <c r="M4751" s="19"/>
      <c r="N4751" s="19"/>
    </row>
    <row r="4752" spans="1:14" ht="15" x14ac:dyDescent="0.25">
      <c r="A4752" s="54" t="s">
        <v>78</v>
      </c>
      <c r="B4752" s="36">
        <v>0</v>
      </c>
      <c r="C4752" s="37">
        <v>0</v>
      </c>
      <c r="D4752" s="37">
        <v>0</v>
      </c>
      <c r="E4752" s="38">
        <v>0</v>
      </c>
      <c r="F4752" s="37">
        <v>0</v>
      </c>
      <c r="G4752" s="39">
        <v>0</v>
      </c>
      <c r="H4752" s="40">
        <v>0</v>
      </c>
      <c r="J4752" s="17">
        <v>59</v>
      </c>
      <c r="K4752" s="17" t="str">
        <f t="shared" si="139"/>
        <v>305-Department of Veterans' Affairs</v>
      </c>
      <c r="L4752" s="18" t="str">
        <f t="shared" si="140"/>
        <v>305</v>
      </c>
      <c r="M4752" s="19"/>
      <c r="N4752" s="19"/>
    </row>
    <row r="4753" spans="1:14" ht="15" customHeight="1" x14ac:dyDescent="0.25">
      <c r="A4753" s="54" t="s">
        <v>79</v>
      </c>
      <c r="B4753" s="36">
        <v>0</v>
      </c>
      <c r="C4753" s="37">
        <v>0</v>
      </c>
      <c r="D4753" s="37">
        <v>0</v>
      </c>
      <c r="E4753" s="38">
        <v>0</v>
      </c>
      <c r="F4753" s="37">
        <v>0</v>
      </c>
      <c r="G4753" s="39">
        <v>0</v>
      </c>
      <c r="H4753" s="40">
        <v>0</v>
      </c>
      <c r="J4753" s="17">
        <v>60</v>
      </c>
      <c r="K4753" s="17" t="str">
        <f t="shared" si="139"/>
        <v>305-Department of Veterans' Affairs</v>
      </c>
      <c r="L4753" s="18" t="str">
        <f t="shared" si="140"/>
        <v>305</v>
      </c>
      <c r="M4753" s="19"/>
      <c r="N4753" s="19"/>
    </row>
    <row r="4754" spans="1:14" ht="15" x14ac:dyDescent="0.25">
      <c r="A4754" s="54"/>
      <c r="B4754" s="36"/>
      <c r="C4754" s="37"/>
      <c r="D4754" s="37"/>
      <c r="E4754" s="38"/>
      <c r="F4754" s="37"/>
      <c r="G4754" s="39"/>
      <c r="H4754" s="40"/>
      <c r="J4754" s="17">
        <v>61</v>
      </c>
      <c r="K4754" s="17" t="str">
        <f t="shared" si="139"/>
        <v>305-Department of Veterans' Affairs</v>
      </c>
      <c r="L4754" s="18" t="str">
        <f t="shared" si="140"/>
        <v>305</v>
      </c>
      <c r="M4754" s="19"/>
      <c r="N4754" s="19"/>
    </row>
    <row r="4755" spans="1:14" x14ac:dyDescent="0.2">
      <c r="A4755" s="44" t="s">
        <v>80</v>
      </c>
      <c r="B4755" s="45">
        <v>266.44299482982603</v>
      </c>
      <c r="C4755" s="46">
        <v>-1</v>
      </c>
      <c r="D4755" s="46">
        <v>-1</v>
      </c>
      <c r="E4755" s="47">
        <v>0</v>
      </c>
      <c r="F4755" s="46">
        <v>1</v>
      </c>
      <c r="G4755" s="48">
        <v>-1</v>
      </c>
      <c r="H4755" s="49">
        <v>265.44299482982603</v>
      </c>
      <c r="J4755" s="17">
        <v>62</v>
      </c>
      <c r="K4755" s="17" t="str">
        <f t="shared" si="139"/>
        <v>305-Department of Veterans' Affairs</v>
      </c>
      <c r="L4755" s="18" t="str">
        <f t="shared" si="140"/>
        <v>305</v>
      </c>
      <c r="M4755" s="19"/>
      <c r="N4755" s="19"/>
    </row>
    <row r="4756" spans="1:14" ht="15" x14ac:dyDescent="0.25">
      <c r="A4756" s="54"/>
      <c r="B4756" s="36"/>
      <c r="C4756" s="37"/>
      <c r="D4756" s="37"/>
      <c r="E4756" s="38"/>
      <c r="F4756" s="37"/>
      <c r="G4756" s="39"/>
      <c r="H4756" s="40"/>
      <c r="J4756" s="17">
        <v>63</v>
      </c>
      <c r="K4756" s="17" t="str">
        <f t="shared" si="139"/>
        <v>305-Department of Veterans' Affairs</v>
      </c>
      <c r="L4756" s="18" t="str">
        <f t="shared" si="140"/>
        <v>305</v>
      </c>
      <c r="M4756" s="19"/>
      <c r="N4756" s="19"/>
    </row>
    <row r="4757" spans="1:14" ht="15" x14ac:dyDescent="0.25">
      <c r="A4757" s="54" t="s">
        <v>81</v>
      </c>
      <c r="B4757" s="36">
        <v>209.93844041665062</v>
      </c>
      <c r="C4757" s="37">
        <v>0</v>
      </c>
      <c r="D4757" s="37">
        <v>0</v>
      </c>
      <c r="E4757" s="38">
        <v>2</v>
      </c>
      <c r="F4757" s="37">
        <v>5</v>
      </c>
      <c r="G4757" s="39">
        <v>7</v>
      </c>
      <c r="H4757" s="40">
        <v>216.93844041665062</v>
      </c>
      <c r="J4757" s="17">
        <v>64</v>
      </c>
      <c r="K4757" s="17" t="str">
        <f t="shared" si="139"/>
        <v>305-Department of Veterans' Affairs</v>
      </c>
      <c r="L4757" s="18" t="str">
        <f t="shared" si="140"/>
        <v>305</v>
      </c>
      <c r="M4757" s="19"/>
      <c r="N4757" s="19"/>
    </row>
    <row r="4758" spans="1:14" x14ac:dyDescent="0.2">
      <c r="A4758" s="44" t="s">
        <v>82</v>
      </c>
      <c r="B4758" s="45">
        <v>209.93844041665062</v>
      </c>
      <c r="C4758" s="46">
        <v>0</v>
      </c>
      <c r="D4758" s="46">
        <v>0</v>
      </c>
      <c r="E4758" s="47">
        <v>2</v>
      </c>
      <c r="F4758" s="46">
        <v>5</v>
      </c>
      <c r="G4758" s="48">
        <v>7</v>
      </c>
      <c r="H4758" s="49">
        <v>216.93844041665062</v>
      </c>
      <c r="J4758" s="17">
        <v>65</v>
      </c>
      <c r="K4758" s="17" t="str">
        <f t="shared" si="139"/>
        <v>305-Department of Veterans' Affairs</v>
      </c>
      <c r="L4758" s="18" t="str">
        <f t="shared" si="140"/>
        <v>305</v>
      </c>
      <c r="M4758" s="19"/>
      <c r="N4758" s="19"/>
    </row>
    <row r="4759" spans="1:14" ht="15" x14ac:dyDescent="0.25">
      <c r="A4759" s="54"/>
      <c r="B4759" s="54"/>
      <c r="C4759" s="54"/>
      <c r="D4759" s="54"/>
      <c r="E4759" s="54"/>
      <c r="F4759" s="54"/>
      <c r="G4759" s="54"/>
      <c r="H4759" s="54"/>
      <c r="J4759" s="17">
        <v>66</v>
      </c>
      <c r="K4759" s="17" t="str">
        <f t="shared" si="139"/>
        <v>305-Department of Veterans' Affairs</v>
      </c>
      <c r="L4759" s="18" t="str">
        <f t="shared" si="140"/>
        <v>305</v>
      </c>
      <c r="M4759" s="19"/>
      <c r="N4759" s="19"/>
    </row>
    <row r="4760" spans="1:14" ht="15" customHeight="1" x14ac:dyDescent="0.2">
      <c r="A4760" s="58"/>
      <c r="B4760" s="39"/>
      <c r="C4760" s="51"/>
      <c r="D4760" s="51"/>
      <c r="E4760" s="52"/>
      <c r="F4760" s="51"/>
      <c r="G4760" s="39"/>
      <c r="H4760" s="53"/>
      <c r="J4760" s="17">
        <v>67</v>
      </c>
      <c r="K4760" s="17" t="str">
        <f t="shared" si="139"/>
        <v>305-Department of Veterans' Affairs</v>
      </c>
      <c r="L4760" s="18" t="str">
        <f t="shared" si="140"/>
        <v>305</v>
      </c>
      <c r="M4760" s="19"/>
      <c r="N4760" s="19"/>
    </row>
    <row r="4761" spans="1:14" x14ac:dyDescent="0.2">
      <c r="A4761" s="59" t="s">
        <v>83</v>
      </c>
      <c r="B4761" s="60">
        <v>10602.887608854795</v>
      </c>
      <c r="C4761" s="61">
        <v>713</v>
      </c>
      <c r="D4761" s="61">
        <v>708</v>
      </c>
      <c r="E4761" s="62">
        <v>-122</v>
      </c>
      <c r="F4761" s="61">
        <v>1237</v>
      </c>
      <c r="G4761" s="60">
        <v>2536</v>
      </c>
      <c r="H4761" s="63">
        <v>13138.887608854795</v>
      </c>
      <c r="J4761" s="17">
        <v>68</v>
      </c>
      <c r="K4761" s="17" t="str">
        <f t="shared" si="139"/>
        <v>305-Department of Veterans' Affairs</v>
      </c>
      <c r="L4761" s="18" t="str">
        <f t="shared" si="140"/>
        <v>305</v>
      </c>
      <c r="M4761" s="19"/>
      <c r="N4761" s="19"/>
    </row>
    <row r="4762" spans="1:14" ht="15" customHeight="1" x14ac:dyDescent="0.2">
      <c r="A4762" s="64"/>
      <c r="B4762" s="65"/>
      <c r="C4762" s="65"/>
      <c r="D4762" s="65"/>
      <c r="E4762" s="65"/>
      <c r="F4762" s="65"/>
      <c r="G4762" s="65"/>
      <c r="H4762" s="65"/>
      <c r="J4762" s="17">
        <v>1</v>
      </c>
      <c r="K4762" s="17" t="str">
        <f>IF(J4762=7,A4132,IF(J4762&gt;7,K4752,""))</f>
        <v/>
      </c>
      <c r="L4762" s="18" t="str">
        <f t="shared" si="140"/>
        <v/>
      </c>
      <c r="M4762" s="19"/>
      <c r="N4762" s="19"/>
    </row>
    <row r="4763" spans="1:14" x14ac:dyDescent="0.2">
      <c r="A4763" s="64"/>
      <c r="B4763" s="65"/>
      <c r="C4763" s="65"/>
      <c r="D4763" s="65"/>
      <c r="E4763" s="65"/>
      <c r="F4763" s="65"/>
      <c r="G4763" s="65"/>
      <c r="H4763" s="65"/>
      <c r="J4763" s="17">
        <v>2</v>
      </c>
      <c r="K4763" s="17" t="str">
        <f>IF(J4763=7,A4133,IF(J4763&gt;7,K4762,""))</f>
        <v/>
      </c>
      <c r="L4763" s="18" t="str">
        <f t="shared" si="140"/>
        <v/>
      </c>
      <c r="M4763" s="19"/>
      <c r="N4763" s="19"/>
    </row>
    <row r="4764" spans="1:14" ht="15" x14ac:dyDescent="0.25">
      <c r="A4764"/>
      <c r="B4764"/>
      <c r="C4764"/>
      <c r="D4764"/>
      <c r="E4764"/>
      <c r="F4764"/>
      <c r="G4764"/>
      <c r="H4764"/>
      <c r="J4764" s="17">
        <v>3</v>
      </c>
      <c r="K4764" s="17" t="str">
        <f>IF(J4764=7,A4134,IF(J4764&gt;7,K4763,""))</f>
        <v/>
      </c>
      <c r="L4764" s="18" t="str">
        <f t="shared" si="140"/>
        <v/>
      </c>
      <c r="M4764" s="19"/>
      <c r="N4764" s="19"/>
    </row>
    <row r="4765" spans="1:14" ht="15" x14ac:dyDescent="0.25">
      <c r="A4765"/>
      <c r="B4765"/>
      <c r="C4765"/>
      <c r="D4765"/>
      <c r="E4765"/>
      <c r="F4765"/>
      <c r="G4765"/>
      <c r="H4765"/>
      <c r="J4765" s="17">
        <v>4</v>
      </c>
      <c r="K4765" s="17" t="str">
        <f>IF(J4765=7,A4135,IF(J4765&gt;7,K4764,""))</f>
        <v/>
      </c>
      <c r="L4765" s="18" t="str">
        <f t="shared" si="140"/>
        <v/>
      </c>
      <c r="M4765" s="19"/>
      <c r="N4765" s="19"/>
    </row>
    <row r="4766" spans="1:14" ht="15" customHeight="1" x14ac:dyDescent="0.25">
      <c r="A4766" s="21" t="s">
        <v>7</v>
      </c>
      <c r="B4766" s="22"/>
      <c r="C4766" s="22"/>
      <c r="D4766" s="22"/>
      <c r="E4766" s="22"/>
      <c r="F4766" s="22"/>
      <c r="G4766" s="22"/>
      <c r="H4766" s="22"/>
      <c r="J4766" s="17">
        <v>5</v>
      </c>
      <c r="K4766" s="17" t="str">
        <f>IF(J4766=7,A4136,IF(J4766&gt;7,K4765,""))</f>
        <v/>
      </c>
      <c r="L4766" s="18" t="str">
        <f t="shared" si="140"/>
        <v/>
      </c>
      <c r="M4766" s="19"/>
      <c r="N4766" s="19"/>
    </row>
    <row r="4767" spans="1:14" ht="15" x14ac:dyDescent="0.25">
      <c r="A4767" s="23" t="s">
        <v>8</v>
      </c>
      <c r="B4767" s="24"/>
      <c r="C4767" s="24"/>
      <c r="D4767" s="24"/>
      <c r="E4767" s="24"/>
      <c r="F4767" s="24"/>
      <c r="G4767" s="24"/>
      <c r="H4767" s="24"/>
      <c r="J4767" s="17">
        <v>6</v>
      </c>
      <c r="K4767" s="17" t="str">
        <f>IF(J4767=7,A4137,IF(J4767&gt;7,K4766,""))</f>
        <v/>
      </c>
      <c r="L4767" s="18" t="str">
        <f t="shared" si="140"/>
        <v/>
      </c>
      <c r="M4767" s="19"/>
      <c r="N4767" s="19"/>
    </row>
    <row r="4768" spans="1:14" ht="15" x14ac:dyDescent="0.25">
      <c r="A4768" s="25" t="s">
        <v>153</v>
      </c>
      <c r="B4768" s="22"/>
      <c r="C4768" s="22"/>
      <c r="D4768" s="22"/>
      <c r="E4768" s="22"/>
      <c r="F4768" s="22"/>
      <c r="G4768" s="22"/>
      <c r="H4768" s="22"/>
      <c r="J4768" s="17">
        <v>7</v>
      </c>
      <c r="K4768" s="17" t="str">
        <f>IF(J4768=7,A4768,IF(J4768&gt;7,K4767,""))</f>
        <v>307-Dept of Children, Youth &amp; Families</v>
      </c>
      <c r="L4768" s="18" t="str">
        <f t="shared" si="140"/>
        <v>307</v>
      </c>
      <c r="M4768" s="19"/>
      <c r="N4768" s="19"/>
    </row>
    <row r="4769" spans="1:14" ht="15" x14ac:dyDescent="0.25">
      <c r="A4769" s="25"/>
      <c r="B4769" s="22"/>
      <c r="C4769" s="22"/>
      <c r="D4769" s="22"/>
      <c r="E4769" s="22"/>
      <c r="F4769" s="22"/>
      <c r="G4769" s="22"/>
      <c r="H4769" s="22"/>
      <c r="J4769" s="17">
        <v>8</v>
      </c>
      <c r="K4769" s="17" t="str">
        <f t="shared" ref="K4769:K4829" si="141">IF(J4769=7,A4139,IF(J4769&gt;7,K4768,""))</f>
        <v>307-Dept of Children, Youth &amp; Families</v>
      </c>
      <c r="L4769" s="18" t="str">
        <f t="shared" si="140"/>
        <v>307</v>
      </c>
      <c r="M4769" s="19"/>
      <c r="N4769" s="19"/>
    </row>
    <row r="4770" spans="1:14" ht="15" customHeight="1" x14ac:dyDescent="0.25">
      <c r="A4770" s="26"/>
      <c r="B4770" s="27"/>
      <c r="C4770" s="94" t="s">
        <v>10</v>
      </c>
      <c r="D4770" s="95"/>
      <c r="E4770" s="94" t="s">
        <v>11</v>
      </c>
      <c r="F4770" s="95"/>
      <c r="G4770" s="28"/>
      <c r="H4770" s="28"/>
      <c r="J4770" s="17">
        <v>9</v>
      </c>
      <c r="K4770" s="17" t="str">
        <f t="shared" si="141"/>
        <v>307-Dept of Children, Youth &amp; Families</v>
      </c>
      <c r="L4770" s="18" t="str">
        <f t="shared" si="140"/>
        <v>307</v>
      </c>
      <c r="M4770" s="19"/>
      <c r="N4770" s="19"/>
    </row>
    <row r="4771" spans="1:14" ht="24" x14ac:dyDescent="0.2">
      <c r="A4771" s="29" t="s">
        <v>12</v>
      </c>
      <c r="B4771" s="30" t="s">
        <v>13</v>
      </c>
      <c r="C4771" s="31" t="s">
        <v>14</v>
      </c>
      <c r="D4771" s="32" t="s">
        <v>15</v>
      </c>
      <c r="E4771" s="31" t="s">
        <v>14</v>
      </c>
      <c r="F4771" s="32" t="s">
        <v>15</v>
      </c>
      <c r="G4771" s="33" t="s">
        <v>16</v>
      </c>
      <c r="H4771" s="33" t="s">
        <v>17</v>
      </c>
      <c r="J4771" s="17">
        <v>10</v>
      </c>
      <c r="K4771" s="17" t="str">
        <f t="shared" si="141"/>
        <v>307-Dept of Children, Youth &amp; Families</v>
      </c>
      <c r="L4771" s="18" t="str">
        <f t="shared" si="140"/>
        <v>307</v>
      </c>
      <c r="M4771" s="19"/>
      <c r="N4771" s="19"/>
    </row>
    <row r="4772" spans="1:14" ht="15" x14ac:dyDescent="0.25">
      <c r="A4772" s="35" t="s">
        <v>20</v>
      </c>
      <c r="B4772" s="36">
        <v>564.03202832150714</v>
      </c>
      <c r="C4772" s="37">
        <v>0</v>
      </c>
      <c r="D4772" s="37">
        <v>0</v>
      </c>
      <c r="E4772" s="38">
        <v>0</v>
      </c>
      <c r="F4772" s="37">
        <v>0</v>
      </c>
      <c r="G4772" s="39">
        <v>0</v>
      </c>
      <c r="H4772" s="40">
        <v>564.03202832150714</v>
      </c>
      <c r="J4772" s="17">
        <v>11</v>
      </c>
      <c r="K4772" s="17" t="str">
        <f t="shared" si="141"/>
        <v>307-Dept of Children, Youth &amp; Families</v>
      </c>
      <c r="L4772" s="18" t="str">
        <f t="shared" si="140"/>
        <v>307</v>
      </c>
      <c r="M4772" s="19" t="s">
        <v>21</v>
      </c>
      <c r="N4772" s="19"/>
    </row>
    <row r="4773" spans="1:14" ht="15" x14ac:dyDescent="0.25">
      <c r="A4773" s="42" t="s">
        <v>22</v>
      </c>
      <c r="B4773" s="36">
        <v>765.23857789219778</v>
      </c>
      <c r="C4773" s="37">
        <v>1</v>
      </c>
      <c r="D4773" s="37">
        <v>0</v>
      </c>
      <c r="E4773" s="38">
        <v>0</v>
      </c>
      <c r="F4773" s="37">
        <v>6</v>
      </c>
      <c r="G4773" s="39">
        <v>7</v>
      </c>
      <c r="H4773" s="40">
        <v>772.23857789219778</v>
      </c>
      <c r="J4773" s="17">
        <v>12</v>
      </c>
      <c r="K4773" s="17" t="str">
        <f t="shared" si="141"/>
        <v>307-Dept of Children, Youth &amp; Families</v>
      </c>
      <c r="L4773" s="18" t="str">
        <f t="shared" si="140"/>
        <v>307</v>
      </c>
      <c r="M4773" s="19"/>
      <c r="N4773" s="19"/>
    </row>
    <row r="4774" spans="1:14" ht="15" x14ac:dyDescent="0.25">
      <c r="A4774" s="42" t="s">
        <v>23</v>
      </c>
      <c r="B4774" s="36">
        <v>704.33977184956336</v>
      </c>
      <c r="C4774" s="37">
        <v>-158</v>
      </c>
      <c r="D4774" s="37">
        <v>10</v>
      </c>
      <c r="E4774" s="38">
        <v>1</v>
      </c>
      <c r="F4774" s="37">
        <v>2</v>
      </c>
      <c r="G4774" s="39">
        <v>-145</v>
      </c>
      <c r="H4774" s="40">
        <v>559.33977184956336</v>
      </c>
      <c r="J4774" s="17">
        <v>13</v>
      </c>
      <c r="K4774" s="17" t="str">
        <f t="shared" si="141"/>
        <v>307-Dept of Children, Youth &amp; Families</v>
      </c>
      <c r="L4774" s="18" t="str">
        <f t="shared" si="140"/>
        <v>307</v>
      </c>
      <c r="M4774" s="19"/>
      <c r="N4774" s="19"/>
    </row>
    <row r="4775" spans="1:14" ht="15" x14ac:dyDescent="0.25">
      <c r="A4775" s="42" t="s">
        <v>24</v>
      </c>
      <c r="B4775" s="36">
        <v>122941.87065329999</v>
      </c>
      <c r="C4775" s="37">
        <v>38</v>
      </c>
      <c r="D4775" s="37">
        <v>40</v>
      </c>
      <c r="E4775" s="38">
        <v>32</v>
      </c>
      <c r="F4775" s="37">
        <v>508</v>
      </c>
      <c r="G4775" s="39">
        <v>618</v>
      </c>
      <c r="H4775" s="40">
        <v>123559.87065329999</v>
      </c>
      <c r="J4775" s="17">
        <v>14</v>
      </c>
      <c r="K4775" s="17" t="str">
        <f t="shared" si="141"/>
        <v>307-Dept of Children, Youth &amp; Families</v>
      </c>
      <c r="L4775" s="18" t="str">
        <f t="shared" si="140"/>
        <v>307</v>
      </c>
      <c r="M4775" s="19"/>
      <c r="N4775" s="19"/>
    </row>
    <row r="4776" spans="1:14" ht="15" x14ac:dyDescent="0.25">
      <c r="A4776" s="42" t="s">
        <v>25</v>
      </c>
      <c r="B4776" s="36">
        <v>3097.0237466136</v>
      </c>
      <c r="C4776" s="37">
        <v>2</v>
      </c>
      <c r="D4776" s="37">
        <v>2</v>
      </c>
      <c r="E4776" s="38">
        <v>0</v>
      </c>
      <c r="F4776" s="37">
        <v>10</v>
      </c>
      <c r="G4776" s="39">
        <v>14</v>
      </c>
      <c r="H4776" s="40">
        <v>3111.0237466136</v>
      </c>
      <c r="J4776" s="17">
        <v>15</v>
      </c>
      <c r="K4776" s="17" t="str">
        <f t="shared" si="141"/>
        <v>307-Dept of Children, Youth &amp; Families</v>
      </c>
      <c r="L4776" s="18" t="str">
        <f t="shared" si="140"/>
        <v>307</v>
      </c>
      <c r="M4776" s="19"/>
      <c r="N4776" s="19"/>
    </row>
    <row r="4777" spans="1:14" ht="15" x14ac:dyDescent="0.25">
      <c r="A4777" s="42" t="s">
        <v>26</v>
      </c>
      <c r="B4777" s="36">
        <v>7435.1016323560198</v>
      </c>
      <c r="C4777" s="37">
        <v>-52</v>
      </c>
      <c r="D4777" s="37">
        <v>-52</v>
      </c>
      <c r="E4777" s="38">
        <v>0</v>
      </c>
      <c r="F4777" s="37">
        <v>0</v>
      </c>
      <c r="G4777" s="39">
        <v>-104</v>
      </c>
      <c r="H4777" s="40">
        <v>7331.1016323560198</v>
      </c>
      <c r="J4777" s="17">
        <v>16</v>
      </c>
      <c r="K4777" s="17" t="str">
        <f t="shared" si="141"/>
        <v>307-Dept of Children, Youth &amp; Families</v>
      </c>
      <c r="L4777" s="18" t="str">
        <f t="shared" si="140"/>
        <v>307</v>
      </c>
      <c r="M4777" s="19"/>
      <c r="N4777" s="19"/>
    </row>
    <row r="4778" spans="1:14" ht="15" x14ac:dyDescent="0.25">
      <c r="A4778" s="42" t="s">
        <v>27</v>
      </c>
      <c r="B4778" s="36">
        <v>197589.02598220119</v>
      </c>
      <c r="C4778" s="37">
        <v>0</v>
      </c>
      <c r="D4778" s="37">
        <v>0</v>
      </c>
      <c r="E4778" s="38">
        <v>0</v>
      </c>
      <c r="F4778" s="37">
        <v>0</v>
      </c>
      <c r="G4778" s="39">
        <v>0</v>
      </c>
      <c r="H4778" s="40">
        <v>197589.02598220119</v>
      </c>
      <c r="J4778" s="17">
        <v>17</v>
      </c>
      <c r="K4778" s="17" t="str">
        <f t="shared" si="141"/>
        <v>307-Dept of Children, Youth &amp; Families</v>
      </c>
      <c r="L4778" s="18" t="str">
        <f t="shared" si="140"/>
        <v>307</v>
      </c>
      <c r="M4778" s="19"/>
      <c r="N4778" s="19"/>
    </row>
    <row r="4779" spans="1:14" x14ac:dyDescent="0.2">
      <c r="A4779" s="43"/>
      <c r="B4779" s="36"/>
      <c r="C4779" s="37"/>
      <c r="D4779" s="37"/>
      <c r="E4779" s="38"/>
      <c r="F4779" s="37"/>
      <c r="G4779" s="39"/>
      <c r="H4779" s="40"/>
      <c r="J4779" s="17">
        <v>18</v>
      </c>
      <c r="K4779" s="17" t="str">
        <f t="shared" si="141"/>
        <v>307-Dept of Children, Youth &amp; Families</v>
      </c>
      <c r="L4779" s="18" t="str">
        <f t="shared" si="140"/>
        <v>307</v>
      </c>
      <c r="M4779" s="19"/>
      <c r="N4779" s="19"/>
    </row>
    <row r="4780" spans="1:14" ht="15" customHeight="1" x14ac:dyDescent="0.2">
      <c r="A4780" s="44"/>
      <c r="B4780" s="45">
        <v>333096.63239253405</v>
      </c>
      <c r="C4780" s="46">
        <v>-169</v>
      </c>
      <c r="D4780" s="46">
        <v>0</v>
      </c>
      <c r="E4780" s="47">
        <v>33</v>
      </c>
      <c r="F4780" s="46">
        <v>526</v>
      </c>
      <c r="G4780" s="48">
        <v>390</v>
      </c>
      <c r="H4780" s="49">
        <v>333486.63239253405</v>
      </c>
      <c r="J4780" s="17">
        <v>19</v>
      </c>
      <c r="K4780" s="17" t="str">
        <f t="shared" si="141"/>
        <v>307-Dept of Children, Youth &amp; Families</v>
      </c>
      <c r="L4780" s="18" t="str">
        <f t="shared" si="140"/>
        <v>307</v>
      </c>
      <c r="M4780" s="19"/>
      <c r="N4780" s="19"/>
    </row>
    <row r="4781" spans="1:14" x14ac:dyDescent="0.2">
      <c r="A4781" s="50"/>
      <c r="B4781" s="39"/>
      <c r="C4781" s="51"/>
      <c r="D4781" s="51"/>
      <c r="E4781" s="52"/>
      <c r="F4781" s="51"/>
      <c r="G4781" s="39"/>
      <c r="H4781" s="53"/>
      <c r="J4781" s="17">
        <v>20</v>
      </c>
      <c r="K4781" s="17" t="str">
        <f t="shared" si="141"/>
        <v>307-Dept of Children, Youth &amp; Families</v>
      </c>
      <c r="L4781" s="18" t="str">
        <f t="shared" si="140"/>
        <v>307</v>
      </c>
      <c r="M4781" s="19"/>
      <c r="N4781" s="19"/>
    </row>
    <row r="4782" spans="1:14" ht="15" x14ac:dyDescent="0.25">
      <c r="A4782" s="42" t="s">
        <v>28</v>
      </c>
      <c r="B4782" s="36">
        <v>2038.822987417763</v>
      </c>
      <c r="C4782" s="37">
        <v>2</v>
      </c>
      <c r="D4782" s="37">
        <v>2</v>
      </c>
      <c r="E4782" s="38">
        <v>-2226</v>
      </c>
      <c r="F4782" s="37">
        <v>2367</v>
      </c>
      <c r="G4782" s="39">
        <v>145</v>
      </c>
      <c r="H4782" s="40">
        <v>2183.8229874177632</v>
      </c>
      <c r="J4782" s="17">
        <v>21</v>
      </c>
      <c r="K4782" s="17" t="str">
        <f t="shared" si="141"/>
        <v>307-Dept of Children, Youth &amp; Families</v>
      </c>
      <c r="L4782" s="18" t="str">
        <f t="shared" si="140"/>
        <v>307</v>
      </c>
      <c r="M4782" s="19"/>
      <c r="N4782" s="19"/>
    </row>
    <row r="4783" spans="1:14" ht="15" x14ac:dyDescent="0.25">
      <c r="A4783" s="42" t="s">
        <v>29</v>
      </c>
      <c r="B4783" s="36">
        <v>5186.1453577677858</v>
      </c>
      <c r="C4783" s="37">
        <v>0</v>
      </c>
      <c r="D4783" s="37">
        <v>0</v>
      </c>
      <c r="E4783" s="38">
        <v>1332</v>
      </c>
      <c r="F4783" s="37">
        <v>4229</v>
      </c>
      <c r="G4783" s="39">
        <v>5561</v>
      </c>
      <c r="H4783" s="40">
        <v>10747.145357767786</v>
      </c>
      <c r="J4783" s="17">
        <v>22</v>
      </c>
      <c r="K4783" s="17" t="str">
        <f t="shared" si="141"/>
        <v>307-Dept of Children, Youth &amp; Families</v>
      </c>
      <c r="L4783" s="18" t="str">
        <f t="shared" si="140"/>
        <v>307</v>
      </c>
      <c r="M4783" s="19"/>
      <c r="N4783" s="19"/>
    </row>
    <row r="4784" spans="1:14" ht="15" x14ac:dyDescent="0.25">
      <c r="A4784" s="42" t="s">
        <v>30</v>
      </c>
      <c r="B4784" s="36">
        <v>4719.4988168178143</v>
      </c>
      <c r="C4784" s="37">
        <v>3</v>
      </c>
      <c r="D4784" s="37">
        <v>4</v>
      </c>
      <c r="E4784" s="38">
        <v>1</v>
      </c>
      <c r="F4784" s="37">
        <v>29</v>
      </c>
      <c r="G4784" s="39">
        <v>37</v>
      </c>
      <c r="H4784" s="40">
        <v>4756.4988168178143</v>
      </c>
      <c r="J4784" s="17">
        <v>23</v>
      </c>
      <c r="K4784" s="17" t="str">
        <f t="shared" si="141"/>
        <v>307-Dept of Children, Youth &amp; Families</v>
      </c>
      <c r="L4784" s="18" t="str">
        <f t="shared" si="140"/>
        <v>307</v>
      </c>
      <c r="M4784" s="19"/>
      <c r="N4784" s="19"/>
    </row>
    <row r="4785" spans="1:14" ht="15" x14ac:dyDescent="0.25">
      <c r="A4785" s="54"/>
      <c r="B4785" s="36"/>
      <c r="C4785" s="37"/>
      <c r="D4785" s="37"/>
      <c r="E4785" s="38"/>
      <c r="F4785" s="37"/>
      <c r="G4785" s="39"/>
      <c r="H4785" s="40"/>
      <c r="J4785" s="17">
        <v>24</v>
      </c>
      <c r="K4785" s="17" t="str">
        <f t="shared" si="141"/>
        <v>307-Dept of Children, Youth &amp; Families</v>
      </c>
      <c r="L4785" s="18" t="str">
        <f t="shared" si="140"/>
        <v>307</v>
      </c>
      <c r="M4785" s="19"/>
      <c r="N4785" s="19"/>
    </row>
    <row r="4786" spans="1:14" x14ac:dyDescent="0.2">
      <c r="A4786" s="44" t="s">
        <v>31</v>
      </c>
      <c r="B4786" s="45">
        <v>11944.467162003362</v>
      </c>
      <c r="C4786" s="46">
        <v>5</v>
      </c>
      <c r="D4786" s="46">
        <v>6</v>
      </c>
      <c r="E4786" s="46">
        <v>-893</v>
      </c>
      <c r="F4786" s="46">
        <v>6625</v>
      </c>
      <c r="G4786" s="46">
        <v>5743</v>
      </c>
      <c r="H4786" s="49">
        <v>17687.467162003362</v>
      </c>
      <c r="J4786" s="17">
        <v>25</v>
      </c>
      <c r="K4786" s="17" t="str">
        <f t="shared" si="141"/>
        <v>307-Dept of Children, Youth &amp; Families</v>
      </c>
      <c r="L4786" s="18" t="str">
        <f t="shared" si="140"/>
        <v>307</v>
      </c>
      <c r="M4786" s="19"/>
      <c r="N4786" s="19"/>
    </row>
    <row r="4787" spans="1:14" ht="15" x14ac:dyDescent="0.25">
      <c r="A4787" s="54"/>
      <c r="B4787" s="36"/>
      <c r="C4787" s="37"/>
      <c r="D4787" s="37"/>
      <c r="E4787" s="38"/>
      <c r="F4787" s="37"/>
      <c r="G4787" s="39"/>
      <c r="H4787" s="40"/>
      <c r="J4787" s="17">
        <v>26</v>
      </c>
      <c r="K4787" s="17" t="str">
        <f t="shared" si="141"/>
        <v>307-Dept of Children, Youth &amp; Families</v>
      </c>
      <c r="L4787" s="18" t="str">
        <f t="shared" si="140"/>
        <v>307</v>
      </c>
      <c r="M4787" s="19"/>
      <c r="N4787" s="19"/>
    </row>
    <row r="4788" spans="1:14" ht="15" x14ac:dyDescent="0.25">
      <c r="A4788" s="54" t="s">
        <v>32</v>
      </c>
      <c r="B4788" s="36">
        <v>156.20090646678344</v>
      </c>
      <c r="C4788" s="37">
        <v>0</v>
      </c>
      <c r="D4788" s="37">
        <v>0</v>
      </c>
      <c r="E4788" s="38">
        <v>0</v>
      </c>
      <c r="F4788" s="37">
        <v>0</v>
      </c>
      <c r="G4788" s="39">
        <v>0</v>
      </c>
      <c r="H4788" s="40">
        <v>156.20090646678344</v>
      </c>
      <c r="J4788" s="17">
        <v>27</v>
      </c>
      <c r="K4788" s="17" t="str">
        <f t="shared" si="141"/>
        <v>307-Dept of Children, Youth &amp; Families</v>
      </c>
      <c r="L4788" s="18" t="str">
        <f t="shared" si="140"/>
        <v>307</v>
      </c>
      <c r="M4788" s="19" t="s">
        <v>33</v>
      </c>
      <c r="N4788" s="19"/>
    </row>
    <row r="4789" spans="1:14" ht="15" customHeight="1" x14ac:dyDescent="0.25">
      <c r="A4789" s="54" t="s">
        <v>34</v>
      </c>
      <c r="B4789" s="36">
        <v>704.0950169909222</v>
      </c>
      <c r="C4789" s="37">
        <v>0</v>
      </c>
      <c r="D4789" s="37">
        <v>0</v>
      </c>
      <c r="E4789" s="38">
        <v>0</v>
      </c>
      <c r="F4789" s="37">
        <v>0</v>
      </c>
      <c r="G4789" s="39">
        <v>0</v>
      </c>
      <c r="H4789" s="40">
        <v>704.0950169909222</v>
      </c>
      <c r="J4789" s="17">
        <v>28</v>
      </c>
      <c r="K4789" s="17" t="str">
        <f t="shared" si="141"/>
        <v>307-Dept of Children, Youth &amp; Families</v>
      </c>
      <c r="L4789" s="18" t="str">
        <f t="shared" si="140"/>
        <v>307</v>
      </c>
      <c r="M4789" s="19" t="s">
        <v>35</v>
      </c>
      <c r="N4789" s="19"/>
    </row>
    <row r="4790" spans="1:14" ht="15" x14ac:dyDescent="0.25">
      <c r="A4790" s="54" t="s">
        <v>36</v>
      </c>
      <c r="B4790" s="36">
        <v>247.84044308573905</v>
      </c>
      <c r="C4790" s="37">
        <v>0</v>
      </c>
      <c r="D4790" s="37">
        <v>0</v>
      </c>
      <c r="E4790" s="38">
        <v>0</v>
      </c>
      <c r="F4790" s="37">
        <v>0</v>
      </c>
      <c r="G4790" s="39">
        <v>0</v>
      </c>
      <c r="H4790" s="40">
        <v>247.84044308573905</v>
      </c>
      <c r="J4790" s="17">
        <v>29</v>
      </c>
      <c r="K4790" s="17" t="str">
        <f t="shared" si="141"/>
        <v>307-Dept of Children, Youth &amp; Families</v>
      </c>
      <c r="L4790" s="18" t="str">
        <f t="shared" si="140"/>
        <v>307</v>
      </c>
      <c r="M4790" s="19" t="s">
        <v>37</v>
      </c>
      <c r="N4790" s="19"/>
    </row>
    <row r="4791" spans="1:14" ht="15" x14ac:dyDescent="0.25">
      <c r="A4791" s="54" t="s">
        <v>38</v>
      </c>
      <c r="B4791" s="36">
        <v>0</v>
      </c>
      <c r="C4791" s="37">
        <v>0</v>
      </c>
      <c r="D4791" s="37">
        <v>0</v>
      </c>
      <c r="E4791" s="38">
        <v>0</v>
      </c>
      <c r="F4791" s="37">
        <v>0</v>
      </c>
      <c r="G4791" s="39">
        <v>0</v>
      </c>
      <c r="H4791" s="40">
        <v>0</v>
      </c>
      <c r="J4791" s="17">
        <v>30</v>
      </c>
      <c r="K4791" s="17" t="str">
        <f t="shared" si="141"/>
        <v>307-Dept of Children, Youth &amp; Families</v>
      </c>
      <c r="L4791" s="18" t="str">
        <f t="shared" si="140"/>
        <v>307</v>
      </c>
      <c r="M4791" s="19" t="s">
        <v>39</v>
      </c>
      <c r="N4791" s="19"/>
    </row>
    <row r="4792" spans="1:14" ht="15" x14ac:dyDescent="0.25">
      <c r="A4792" s="54" t="s">
        <v>40</v>
      </c>
      <c r="B4792" s="36">
        <v>6025.9410187667563</v>
      </c>
      <c r="C4792" s="37">
        <v>283</v>
      </c>
      <c r="D4792" s="37">
        <v>283</v>
      </c>
      <c r="E4792" s="38">
        <v>0</v>
      </c>
      <c r="F4792" s="37">
        <v>0</v>
      </c>
      <c r="G4792" s="39">
        <v>566</v>
      </c>
      <c r="H4792" s="40">
        <v>6591.9410187667563</v>
      </c>
      <c r="J4792" s="17">
        <v>31</v>
      </c>
      <c r="K4792" s="17" t="str">
        <f t="shared" si="141"/>
        <v>307-Dept of Children, Youth &amp; Families</v>
      </c>
      <c r="L4792" s="18" t="str">
        <f t="shared" si="140"/>
        <v>307</v>
      </c>
      <c r="M4792" s="19" t="s">
        <v>41</v>
      </c>
      <c r="N4792" s="19"/>
    </row>
    <row r="4793" spans="1:14" ht="15" x14ac:dyDescent="0.25">
      <c r="A4793" s="54" t="s">
        <v>42</v>
      </c>
      <c r="B4793" s="36">
        <v>924.66925048073415</v>
      </c>
      <c r="C4793" s="37">
        <v>0</v>
      </c>
      <c r="D4793" s="37">
        <v>0</v>
      </c>
      <c r="E4793" s="38">
        <v>-459</v>
      </c>
      <c r="F4793" s="37">
        <v>-465</v>
      </c>
      <c r="G4793" s="39">
        <v>-924</v>
      </c>
      <c r="H4793" s="40">
        <v>0.66925048073414928</v>
      </c>
      <c r="J4793" s="17">
        <v>32</v>
      </c>
      <c r="K4793" s="17" t="str">
        <f t="shared" si="141"/>
        <v>307-Dept of Children, Youth &amp; Families</v>
      </c>
      <c r="L4793" s="18" t="str">
        <f t="shared" si="140"/>
        <v>307</v>
      </c>
      <c r="M4793" s="19" t="s">
        <v>43</v>
      </c>
      <c r="N4793" s="19"/>
    </row>
    <row r="4794" spans="1:14" ht="15" customHeight="1" x14ac:dyDescent="0.25">
      <c r="A4794" s="54" t="s">
        <v>44</v>
      </c>
      <c r="B4794" s="36">
        <v>893.2556437156004</v>
      </c>
      <c r="C4794" s="37">
        <v>0</v>
      </c>
      <c r="D4794" s="37">
        <v>2</v>
      </c>
      <c r="E4794" s="38">
        <v>0</v>
      </c>
      <c r="F4794" s="37">
        <v>3</v>
      </c>
      <c r="G4794" s="39">
        <v>5</v>
      </c>
      <c r="H4794" s="40">
        <v>898.2556437156004</v>
      </c>
      <c r="J4794" s="17">
        <v>33</v>
      </c>
      <c r="K4794" s="17" t="str">
        <f t="shared" si="141"/>
        <v>307-Dept of Children, Youth &amp; Families</v>
      </c>
      <c r="L4794" s="18" t="str">
        <f t="shared" si="140"/>
        <v>307</v>
      </c>
      <c r="M4794" s="19" t="s">
        <v>45</v>
      </c>
      <c r="N4794" s="19"/>
    </row>
    <row r="4795" spans="1:14" ht="15" x14ac:dyDescent="0.25">
      <c r="A4795" s="54" t="s">
        <v>46</v>
      </c>
      <c r="B4795" s="36">
        <v>0</v>
      </c>
      <c r="C4795" s="37">
        <v>0</v>
      </c>
      <c r="D4795" s="37">
        <v>0</v>
      </c>
      <c r="E4795" s="38">
        <v>0</v>
      </c>
      <c r="F4795" s="37">
        <v>0</v>
      </c>
      <c r="G4795" s="39">
        <v>0</v>
      </c>
      <c r="H4795" s="40">
        <v>0</v>
      </c>
      <c r="J4795" s="17">
        <v>34</v>
      </c>
      <c r="K4795" s="17" t="str">
        <f t="shared" si="141"/>
        <v>307-Dept of Children, Youth &amp; Families</v>
      </c>
      <c r="L4795" s="18" t="str">
        <f t="shared" ref="L4795:L4867" si="142">LEFT(K4795,3)</f>
        <v>307</v>
      </c>
      <c r="M4795" s="19" t="s">
        <v>47</v>
      </c>
      <c r="N4795" s="19"/>
    </row>
    <row r="4796" spans="1:14" ht="15" x14ac:dyDescent="0.25">
      <c r="A4796" s="54" t="s">
        <v>48</v>
      </c>
      <c r="B4796" s="36">
        <v>0</v>
      </c>
      <c r="C4796" s="37">
        <v>0</v>
      </c>
      <c r="D4796" s="37">
        <v>0</v>
      </c>
      <c r="E4796" s="38">
        <v>37</v>
      </c>
      <c r="F4796" s="37">
        <v>56</v>
      </c>
      <c r="G4796" s="39">
        <v>93</v>
      </c>
      <c r="H4796" s="40">
        <v>93</v>
      </c>
      <c r="J4796" s="17">
        <v>35</v>
      </c>
      <c r="K4796" s="17" t="str">
        <f t="shared" si="141"/>
        <v>307-Dept of Children, Youth &amp; Families</v>
      </c>
      <c r="L4796" s="18" t="str">
        <f t="shared" si="142"/>
        <v>307</v>
      </c>
      <c r="M4796" s="56" t="s">
        <v>49</v>
      </c>
      <c r="N4796" s="19"/>
    </row>
    <row r="4797" spans="1:14" ht="15" x14ac:dyDescent="0.25">
      <c r="A4797" s="54" t="s">
        <v>50</v>
      </c>
      <c r="B4797" s="36">
        <v>272.3671315844631</v>
      </c>
      <c r="C4797" s="37">
        <v>0</v>
      </c>
      <c r="D4797" s="37">
        <v>0</v>
      </c>
      <c r="E4797" s="38">
        <v>0</v>
      </c>
      <c r="F4797" s="37">
        <v>0</v>
      </c>
      <c r="G4797" s="39">
        <v>0</v>
      </c>
      <c r="H4797" s="40">
        <v>272.3671315844631</v>
      </c>
      <c r="J4797" s="17">
        <v>36</v>
      </c>
      <c r="K4797" s="17" t="str">
        <f t="shared" si="141"/>
        <v>307-Dept of Children, Youth &amp; Families</v>
      </c>
      <c r="L4797" s="18" t="str">
        <f t="shared" si="142"/>
        <v>307</v>
      </c>
      <c r="M4797" s="19" t="s">
        <v>51</v>
      </c>
      <c r="N4797" s="19"/>
    </row>
    <row r="4798" spans="1:14" ht="15" customHeight="1" x14ac:dyDescent="0.25">
      <c r="A4798" s="54" t="s">
        <v>52</v>
      </c>
      <c r="B4798" s="36">
        <v>0</v>
      </c>
      <c r="C4798" s="37">
        <v>0</v>
      </c>
      <c r="D4798" s="37">
        <v>0</v>
      </c>
      <c r="E4798" s="38">
        <v>89</v>
      </c>
      <c r="F4798" s="37">
        <v>91</v>
      </c>
      <c r="G4798" s="39">
        <v>180</v>
      </c>
      <c r="H4798" s="40">
        <v>180</v>
      </c>
      <c r="J4798" s="17">
        <v>37</v>
      </c>
      <c r="K4798" s="17" t="str">
        <f t="shared" si="141"/>
        <v>307-Dept of Children, Youth &amp; Families</v>
      </c>
      <c r="L4798" s="18" t="str">
        <f t="shared" si="142"/>
        <v>307</v>
      </c>
      <c r="M4798" s="56" t="s">
        <v>53</v>
      </c>
      <c r="N4798" s="19"/>
    </row>
    <row r="4799" spans="1:14" ht="15" x14ac:dyDescent="0.25">
      <c r="A4799" s="54" t="s">
        <v>54</v>
      </c>
      <c r="B4799" s="36">
        <v>1046.4833548179561</v>
      </c>
      <c r="C4799" s="37">
        <v>0</v>
      </c>
      <c r="D4799" s="37">
        <v>0</v>
      </c>
      <c r="E4799" s="38">
        <v>0</v>
      </c>
      <c r="F4799" s="37">
        <v>0</v>
      </c>
      <c r="G4799" s="39">
        <v>0</v>
      </c>
      <c r="H4799" s="40">
        <v>1046.4833548179561</v>
      </c>
      <c r="J4799" s="17">
        <v>38</v>
      </c>
      <c r="K4799" s="17" t="str">
        <f t="shared" si="141"/>
        <v>307-Dept of Children, Youth &amp; Families</v>
      </c>
      <c r="L4799" s="18" t="str">
        <f t="shared" si="142"/>
        <v>307</v>
      </c>
      <c r="M4799" s="19" t="s">
        <v>55</v>
      </c>
      <c r="N4799" s="19"/>
    </row>
    <row r="4800" spans="1:14" ht="15" x14ac:dyDescent="0.25">
      <c r="A4800" s="54" t="s">
        <v>56</v>
      </c>
      <c r="B4800" s="36">
        <v>0</v>
      </c>
      <c r="C4800" s="37">
        <v>0</v>
      </c>
      <c r="D4800" s="37">
        <v>0</v>
      </c>
      <c r="E4800" s="38">
        <v>0</v>
      </c>
      <c r="F4800" s="37">
        <v>0</v>
      </c>
      <c r="G4800" s="39">
        <v>0</v>
      </c>
      <c r="H4800" s="40">
        <v>0</v>
      </c>
      <c r="J4800" s="17">
        <v>39</v>
      </c>
      <c r="K4800" s="17" t="str">
        <f t="shared" si="141"/>
        <v>307-Dept of Children, Youth &amp; Families</v>
      </c>
      <c r="L4800" s="18" t="str">
        <f t="shared" si="142"/>
        <v>307</v>
      </c>
      <c r="M4800" s="19" t="s">
        <v>57</v>
      </c>
      <c r="N4800" s="19"/>
    </row>
    <row r="4801" spans="1:14" ht="15" x14ac:dyDescent="0.25">
      <c r="A4801" s="54" t="s">
        <v>58</v>
      </c>
      <c r="B4801" s="36">
        <v>2650.5626427893799</v>
      </c>
      <c r="C4801" s="37">
        <v>0</v>
      </c>
      <c r="D4801" s="37">
        <v>0</v>
      </c>
      <c r="E4801" s="38">
        <v>82</v>
      </c>
      <c r="F4801" s="37">
        <v>137</v>
      </c>
      <c r="G4801" s="39">
        <v>219</v>
      </c>
      <c r="H4801" s="40">
        <v>2869.5626427893799</v>
      </c>
      <c r="J4801" s="17">
        <v>40</v>
      </c>
      <c r="K4801" s="17" t="str">
        <f t="shared" si="141"/>
        <v>307-Dept of Children, Youth &amp; Families</v>
      </c>
      <c r="L4801" s="18" t="str">
        <f t="shared" si="142"/>
        <v>307</v>
      </c>
      <c r="M4801" s="19" t="s">
        <v>59</v>
      </c>
      <c r="N4801" s="19"/>
    </row>
    <row r="4802" spans="1:14" ht="15" x14ac:dyDescent="0.25">
      <c r="A4802" s="54" t="s">
        <v>60</v>
      </c>
      <c r="B4802" s="36">
        <v>0</v>
      </c>
      <c r="C4802" s="37">
        <v>0</v>
      </c>
      <c r="D4802" s="37">
        <v>0</v>
      </c>
      <c r="E4802" s="38">
        <v>84</v>
      </c>
      <c r="F4802" s="37">
        <v>88</v>
      </c>
      <c r="G4802" s="39">
        <v>172</v>
      </c>
      <c r="H4802" s="40">
        <v>172</v>
      </c>
      <c r="J4802" s="17">
        <v>41</v>
      </c>
      <c r="K4802" s="17" t="str">
        <f t="shared" si="141"/>
        <v>307-Dept of Children, Youth &amp; Families</v>
      </c>
      <c r="L4802" s="18" t="str">
        <f t="shared" si="142"/>
        <v>307</v>
      </c>
      <c r="M4802" s="56" t="s">
        <v>61</v>
      </c>
      <c r="N4802" s="19"/>
    </row>
    <row r="4803" spans="1:14" ht="15" x14ac:dyDescent="0.25">
      <c r="A4803" s="54" t="s">
        <v>62</v>
      </c>
      <c r="B4803" s="36">
        <v>0</v>
      </c>
      <c r="C4803" s="37">
        <v>0</v>
      </c>
      <c r="D4803" s="37">
        <v>0</v>
      </c>
      <c r="E4803" s="38">
        <v>319</v>
      </c>
      <c r="F4803" s="37">
        <v>324</v>
      </c>
      <c r="G4803" s="39">
        <v>643</v>
      </c>
      <c r="H4803" s="40">
        <v>643</v>
      </c>
      <c r="J4803" s="17">
        <v>42</v>
      </c>
      <c r="K4803" s="17" t="str">
        <f t="shared" si="141"/>
        <v>307-Dept of Children, Youth &amp; Families</v>
      </c>
      <c r="L4803" s="18" t="str">
        <f t="shared" si="142"/>
        <v>307</v>
      </c>
      <c r="M4803" s="56" t="s">
        <v>63</v>
      </c>
      <c r="N4803" s="19"/>
    </row>
    <row r="4804" spans="1:14" ht="15" customHeight="1" x14ac:dyDescent="0.2">
      <c r="A4804" s="43"/>
      <c r="B4804" s="36"/>
      <c r="C4804" s="37"/>
      <c r="D4804" s="37"/>
      <c r="E4804" s="38"/>
      <c r="F4804" s="37"/>
      <c r="G4804" s="39"/>
      <c r="H4804" s="40"/>
      <c r="J4804" s="17">
        <v>43</v>
      </c>
      <c r="K4804" s="17" t="str">
        <f t="shared" si="141"/>
        <v>307-Dept of Children, Youth &amp; Families</v>
      </c>
      <c r="L4804" s="18" t="str">
        <f t="shared" si="142"/>
        <v>307</v>
      </c>
      <c r="M4804" s="19"/>
      <c r="N4804" s="19"/>
    </row>
    <row r="4805" spans="1:14" x14ac:dyDescent="0.2">
      <c r="A4805" s="44" t="s">
        <v>64</v>
      </c>
      <c r="B4805" s="45">
        <v>12921.415408698336</v>
      </c>
      <c r="C4805" s="46">
        <v>283</v>
      </c>
      <c r="D4805" s="46">
        <v>285</v>
      </c>
      <c r="E4805" s="47">
        <v>152</v>
      </c>
      <c r="F4805" s="46">
        <v>234</v>
      </c>
      <c r="G4805" s="48">
        <v>954</v>
      </c>
      <c r="H4805" s="49">
        <v>13875.415408698336</v>
      </c>
      <c r="J4805" s="17">
        <v>44</v>
      </c>
      <c r="K4805" s="17" t="str">
        <f t="shared" si="141"/>
        <v>307-Dept of Children, Youth &amp; Families</v>
      </c>
      <c r="L4805" s="18" t="str">
        <f t="shared" si="142"/>
        <v>307</v>
      </c>
      <c r="M4805" s="19"/>
      <c r="N4805" s="19"/>
    </row>
    <row r="4806" spans="1:14" x14ac:dyDescent="0.2">
      <c r="A4806" s="57"/>
      <c r="B4806" s="39"/>
      <c r="C4806" s="51"/>
      <c r="D4806" s="51"/>
      <c r="E4806" s="52"/>
      <c r="F4806" s="51"/>
      <c r="G4806" s="39"/>
      <c r="H4806" s="53"/>
      <c r="J4806" s="17">
        <v>45</v>
      </c>
      <c r="K4806" s="17" t="str">
        <f t="shared" si="141"/>
        <v>307-Dept of Children, Youth &amp; Families</v>
      </c>
      <c r="L4806" s="18" t="str">
        <f t="shared" si="142"/>
        <v>307</v>
      </c>
      <c r="M4806" s="19"/>
      <c r="N4806" s="19"/>
    </row>
    <row r="4807" spans="1:14" ht="15" x14ac:dyDescent="0.25">
      <c r="A4807" s="54" t="s">
        <v>65</v>
      </c>
      <c r="B4807" s="36">
        <v>104.81919595138737</v>
      </c>
      <c r="C4807" s="37">
        <v>0</v>
      </c>
      <c r="D4807" s="37">
        <v>0</v>
      </c>
      <c r="E4807" s="38">
        <v>0</v>
      </c>
      <c r="F4807" s="37">
        <v>0</v>
      </c>
      <c r="G4807" s="39">
        <v>0</v>
      </c>
      <c r="H4807" s="40">
        <v>104.81919595138737</v>
      </c>
      <c r="J4807" s="17">
        <v>46</v>
      </c>
      <c r="K4807" s="17" t="str">
        <f t="shared" si="141"/>
        <v>307-Dept of Children, Youth &amp; Families</v>
      </c>
      <c r="L4807" s="18" t="str">
        <f t="shared" si="142"/>
        <v>307</v>
      </c>
      <c r="M4807" s="19"/>
      <c r="N4807" s="19"/>
    </row>
    <row r="4808" spans="1:14" ht="15" x14ac:dyDescent="0.25">
      <c r="A4808" s="54" t="s">
        <v>66</v>
      </c>
      <c r="B4808" s="36">
        <v>92.648289803576034</v>
      </c>
      <c r="C4808" s="37">
        <v>0</v>
      </c>
      <c r="D4808" s="37">
        <v>0</v>
      </c>
      <c r="E4808" s="38">
        <v>0</v>
      </c>
      <c r="F4808" s="37">
        <v>0</v>
      </c>
      <c r="G4808" s="39">
        <v>0</v>
      </c>
      <c r="H4808" s="40">
        <v>92.648289803576034</v>
      </c>
      <c r="J4808" s="17">
        <v>47</v>
      </c>
      <c r="K4808" s="17" t="str">
        <f t="shared" si="141"/>
        <v>307-Dept of Children, Youth &amp; Families</v>
      </c>
      <c r="L4808" s="18" t="str">
        <f t="shared" si="142"/>
        <v>307</v>
      </c>
      <c r="M4808" s="19"/>
      <c r="N4808" s="19"/>
    </row>
    <row r="4809" spans="1:14" ht="15" x14ac:dyDescent="0.25">
      <c r="A4809" s="54" t="s">
        <v>67</v>
      </c>
      <c r="B4809" s="36">
        <v>2721.8089092040859</v>
      </c>
      <c r="C4809" s="37">
        <v>3</v>
      </c>
      <c r="D4809" s="37">
        <v>24</v>
      </c>
      <c r="E4809" s="38">
        <v>0</v>
      </c>
      <c r="F4809" s="37">
        <v>11</v>
      </c>
      <c r="G4809" s="39">
        <v>38</v>
      </c>
      <c r="H4809" s="40">
        <v>2759.8089092040859</v>
      </c>
      <c r="J4809" s="17">
        <v>48</v>
      </c>
      <c r="K4809" s="17" t="str">
        <f t="shared" si="141"/>
        <v>307-Dept of Children, Youth &amp; Families</v>
      </c>
      <c r="L4809" s="18" t="str">
        <f t="shared" si="142"/>
        <v>307</v>
      </c>
      <c r="M4809" s="19"/>
      <c r="N4809" s="19"/>
    </row>
    <row r="4810" spans="1:14" ht="15" customHeight="1" x14ac:dyDescent="0.25">
      <c r="A4810" s="54" t="s">
        <v>68</v>
      </c>
      <c r="B4810" s="36">
        <v>17.991753207086127</v>
      </c>
      <c r="C4810" s="37">
        <v>0</v>
      </c>
      <c r="D4810" s="37">
        <v>0</v>
      </c>
      <c r="E4810" s="38">
        <v>0</v>
      </c>
      <c r="F4810" s="37">
        <v>0</v>
      </c>
      <c r="G4810" s="39">
        <v>0</v>
      </c>
      <c r="H4810" s="40">
        <v>17.991753207086127</v>
      </c>
      <c r="J4810" s="17">
        <v>49</v>
      </c>
      <c r="K4810" s="17" t="str">
        <f t="shared" si="141"/>
        <v>307-Dept of Children, Youth &amp; Families</v>
      </c>
      <c r="L4810" s="18" t="str">
        <f t="shared" si="142"/>
        <v>307</v>
      </c>
      <c r="M4810" s="19"/>
      <c r="N4810" s="19"/>
    </row>
    <row r="4811" spans="1:14" ht="15" x14ac:dyDescent="0.25">
      <c r="A4811" s="54" t="s">
        <v>69</v>
      </c>
      <c r="B4811" s="36">
        <v>200.1245767506469</v>
      </c>
      <c r="C4811" s="37">
        <v>0</v>
      </c>
      <c r="D4811" s="37">
        <v>0</v>
      </c>
      <c r="E4811" s="38">
        <v>0</v>
      </c>
      <c r="F4811" s="37">
        <v>0</v>
      </c>
      <c r="G4811" s="39">
        <v>0</v>
      </c>
      <c r="H4811" s="40">
        <v>200.1245767506469</v>
      </c>
      <c r="J4811" s="17">
        <v>50</v>
      </c>
      <c r="K4811" s="17" t="str">
        <f t="shared" si="141"/>
        <v>307-Dept of Children, Youth &amp; Families</v>
      </c>
      <c r="L4811" s="18" t="str">
        <f t="shared" si="142"/>
        <v>307</v>
      </c>
      <c r="M4811" s="19"/>
      <c r="N4811" s="19"/>
    </row>
    <row r="4812" spans="1:14" ht="15" x14ac:dyDescent="0.25">
      <c r="A4812" s="54" t="s">
        <v>70</v>
      </c>
      <c r="B4812" s="36">
        <v>390.25154240055923</v>
      </c>
      <c r="C4812" s="37">
        <v>1</v>
      </c>
      <c r="D4812" s="37">
        <v>0</v>
      </c>
      <c r="E4812" s="38">
        <v>0</v>
      </c>
      <c r="F4812" s="37">
        <v>2</v>
      </c>
      <c r="G4812" s="39">
        <v>3</v>
      </c>
      <c r="H4812" s="40">
        <v>393.25154240055923</v>
      </c>
      <c r="J4812" s="17">
        <v>51</v>
      </c>
      <c r="K4812" s="17" t="str">
        <f t="shared" si="141"/>
        <v>307-Dept of Children, Youth &amp; Families</v>
      </c>
      <c r="L4812" s="18" t="str">
        <f t="shared" si="142"/>
        <v>307</v>
      </c>
      <c r="M4812" s="19"/>
      <c r="N4812" s="19"/>
    </row>
    <row r="4813" spans="1:14" ht="15" x14ac:dyDescent="0.25">
      <c r="A4813" s="54" t="s">
        <v>71</v>
      </c>
      <c r="B4813" s="36">
        <v>370.77869435752297</v>
      </c>
      <c r="C4813" s="37">
        <v>0</v>
      </c>
      <c r="D4813" s="37">
        <v>0</v>
      </c>
      <c r="E4813" s="38">
        <v>0</v>
      </c>
      <c r="F4813" s="37">
        <v>0</v>
      </c>
      <c r="G4813" s="39">
        <v>0</v>
      </c>
      <c r="H4813" s="40">
        <v>370.77869435752297</v>
      </c>
      <c r="J4813" s="17">
        <v>52</v>
      </c>
      <c r="K4813" s="17" t="str">
        <f t="shared" si="141"/>
        <v>307-Dept of Children, Youth &amp; Families</v>
      </c>
      <c r="L4813" s="18" t="str">
        <f t="shared" si="142"/>
        <v>307</v>
      </c>
      <c r="M4813" s="19"/>
      <c r="N4813" s="19"/>
    </row>
    <row r="4814" spans="1:14" ht="15" x14ac:dyDescent="0.25">
      <c r="A4814" s="54" t="s">
        <v>72</v>
      </c>
      <c r="B4814" s="36">
        <v>20.17898594990837</v>
      </c>
      <c r="C4814" s="37">
        <v>0</v>
      </c>
      <c r="D4814" s="37">
        <v>0</v>
      </c>
      <c r="E4814" s="38">
        <v>0</v>
      </c>
      <c r="F4814" s="37">
        <v>0</v>
      </c>
      <c r="G4814" s="39">
        <v>0</v>
      </c>
      <c r="H4814" s="40">
        <v>20.17898594990837</v>
      </c>
      <c r="J4814" s="17">
        <v>53</v>
      </c>
      <c r="K4814" s="17" t="str">
        <f t="shared" si="141"/>
        <v>307-Dept of Children, Youth &amp; Families</v>
      </c>
      <c r="L4814" s="18" t="str">
        <f t="shared" si="142"/>
        <v>307</v>
      </c>
      <c r="M4814" s="19"/>
      <c r="N4814" s="19"/>
    </row>
    <row r="4815" spans="1:14" ht="15" x14ac:dyDescent="0.25">
      <c r="A4815" s="54" t="s">
        <v>73</v>
      </c>
      <c r="B4815" s="36">
        <v>557.35966783401489</v>
      </c>
      <c r="C4815" s="37">
        <v>0</v>
      </c>
      <c r="D4815" s="37">
        <v>2</v>
      </c>
      <c r="E4815" s="38">
        <v>1</v>
      </c>
      <c r="F4815" s="37">
        <v>2</v>
      </c>
      <c r="G4815" s="39">
        <v>5</v>
      </c>
      <c r="H4815" s="40">
        <v>562.35966783401489</v>
      </c>
      <c r="J4815" s="17">
        <v>54</v>
      </c>
      <c r="K4815" s="17" t="str">
        <f t="shared" si="141"/>
        <v>307-Dept of Children, Youth &amp; Families</v>
      </c>
      <c r="L4815" s="18" t="str">
        <f t="shared" si="142"/>
        <v>307</v>
      </c>
      <c r="M4815" s="19"/>
      <c r="N4815" s="19"/>
    </row>
    <row r="4816" spans="1:14" ht="15" x14ac:dyDescent="0.25">
      <c r="A4816" s="54" t="s">
        <v>74</v>
      </c>
      <c r="B4816" s="36">
        <v>361.66951740989612</v>
      </c>
      <c r="C4816" s="37">
        <v>1</v>
      </c>
      <c r="D4816" s="37">
        <v>-15</v>
      </c>
      <c r="E4816" s="38">
        <v>6</v>
      </c>
      <c r="F4816" s="37">
        <v>9</v>
      </c>
      <c r="G4816" s="39">
        <v>1</v>
      </c>
      <c r="H4816" s="40">
        <v>362.66951740989612</v>
      </c>
      <c r="J4816" s="17">
        <v>55</v>
      </c>
      <c r="K4816" s="17" t="str">
        <f t="shared" si="141"/>
        <v>307-Dept of Children, Youth &amp; Families</v>
      </c>
      <c r="L4816" s="18" t="str">
        <f t="shared" si="142"/>
        <v>307</v>
      </c>
      <c r="M4816" s="19"/>
      <c r="N4816" s="19"/>
    </row>
    <row r="4817" spans="1:14" ht="15" x14ac:dyDescent="0.25">
      <c r="A4817" s="54" t="s">
        <v>75</v>
      </c>
      <c r="B4817" s="36">
        <v>704.78464973020539</v>
      </c>
      <c r="C4817" s="37">
        <v>0</v>
      </c>
      <c r="D4817" s="37">
        <v>0</v>
      </c>
      <c r="E4817" s="38">
        <v>13</v>
      </c>
      <c r="F4817" s="37">
        <v>12</v>
      </c>
      <c r="G4817" s="39">
        <v>25</v>
      </c>
      <c r="H4817" s="40">
        <v>729.78464973020539</v>
      </c>
      <c r="J4817" s="17">
        <v>56</v>
      </c>
      <c r="K4817" s="17" t="str">
        <f t="shared" si="141"/>
        <v>307-Dept of Children, Youth &amp; Families</v>
      </c>
      <c r="L4817" s="18" t="str">
        <f t="shared" si="142"/>
        <v>307</v>
      </c>
      <c r="M4817" s="19"/>
      <c r="N4817" s="19"/>
    </row>
    <row r="4818" spans="1:14" ht="15" x14ac:dyDescent="0.25">
      <c r="A4818" s="54" t="s">
        <v>76</v>
      </c>
      <c r="B4818" s="36">
        <v>3728.342698106725</v>
      </c>
      <c r="C4818" s="37">
        <v>2</v>
      </c>
      <c r="D4818" s="37">
        <v>4</v>
      </c>
      <c r="E4818" s="38">
        <v>0</v>
      </c>
      <c r="F4818" s="37">
        <v>0</v>
      </c>
      <c r="G4818" s="39">
        <v>6</v>
      </c>
      <c r="H4818" s="40">
        <v>3734.342698106725</v>
      </c>
      <c r="J4818" s="17">
        <v>57</v>
      </c>
      <c r="K4818" s="17" t="str">
        <f t="shared" si="141"/>
        <v>307-Dept of Children, Youth &amp; Families</v>
      </c>
      <c r="L4818" s="18" t="str">
        <f t="shared" si="142"/>
        <v>307</v>
      </c>
      <c r="M4818" s="19"/>
      <c r="N4818" s="19"/>
    </row>
    <row r="4819" spans="1:14" ht="15" x14ac:dyDescent="0.25">
      <c r="A4819" s="54" t="s">
        <v>77</v>
      </c>
      <c r="B4819" s="36">
        <v>386.23906218787067</v>
      </c>
      <c r="C4819" s="37">
        <v>0</v>
      </c>
      <c r="D4819" s="37">
        <v>0</v>
      </c>
      <c r="E4819" s="38">
        <v>0</v>
      </c>
      <c r="F4819" s="37">
        <v>0</v>
      </c>
      <c r="G4819" s="39">
        <v>0</v>
      </c>
      <c r="H4819" s="40">
        <v>386.23906218787067</v>
      </c>
      <c r="J4819" s="17">
        <v>58</v>
      </c>
      <c r="K4819" s="17" t="str">
        <f t="shared" si="141"/>
        <v>307-Dept of Children, Youth &amp; Families</v>
      </c>
      <c r="L4819" s="18" t="str">
        <f t="shared" si="142"/>
        <v>307</v>
      </c>
      <c r="M4819" s="19"/>
      <c r="N4819" s="19"/>
    </row>
    <row r="4820" spans="1:14" ht="15" x14ac:dyDescent="0.25">
      <c r="A4820" s="54" t="s">
        <v>78</v>
      </c>
      <c r="B4820" s="36">
        <v>0</v>
      </c>
      <c r="C4820" s="37">
        <v>0</v>
      </c>
      <c r="D4820" s="37">
        <v>0</v>
      </c>
      <c r="E4820" s="38">
        <v>0</v>
      </c>
      <c r="F4820" s="37">
        <v>0</v>
      </c>
      <c r="G4820" s="39">
        <v>0</v>
      </c>
      <c r="H4820" s="40">
        <v>0</v>
      </c>
      <c r="J4820" s="17">
        <v>59</v>
      </c>
      <c r="K4820" s="17" t="str">
        <f t="shared" si="141"/>
        <v>307-Dept of Children, Youth &amp; Families</v>
      </c>
      <c r="L4820" s="18" t="str">
        <f t="shared" si="142"/>
        <v>307</v>
      </c>
      <c r="M4820" s="19"/>
      <c r="N4820" s="19"/>
    </row>
    <row r="4821" spans="1:14" ht="15" x14ac:dyDescent="0.25">
      <c r="A4821" s="54" t="s">
        <v>79</v>
      </c>
      <c r="B4821" s="36">
        <v>0</v>
      </c>
      <c r="C4821" s="37">
        <v>0</v>
      </c>
      <c r="D4821" s="37">
        <v>0</v>
      </c>
      <c r="E4821" s="38">
        <v>0</v>
      </c>
      <c r="F4821" s="37">
        <v>0</v>
      </c>
      <c r="G4821" s="39">
        <v>0</v>
      </c>
      <c r="H4821" s="40">
        <v>0</v>
      </c>
      <c r="J4821" s="17">
        <v>60</v>
      </c>
      <c r="K4821" s="17" t="str">
        <f t="shared" si="141"/>
        <v>307-Dept of Children, Youth &amp; Families</v>
      </c>
      <c r="L4821" s="18" t="str">
        <f t="shared" si="142"/>
        <v>307</v>
      </c>
      <c r="M4821" s="19"/>
      <c r="N4821" s="19"/>
    </row>
    <row r="4822" spans="1:14" ht="15" x14ac:dyDescent="0.25">
      <c r="A4822" s="54"/>
      <c r="B4822" s="36"/>
      <c r="C4822" s="37"/>
      <c r="D4822" s="37"/>
      <c r="E4822" s="38"/>
      <c r="F4822" s="37"/>
      <c r="G4822" s="39"/>
      <c r="H4822" s="40"/>
      <c r="J4822" s="17">
        <v>61</v>
      </c>
      <c r="K4822" s="17" t="str">
        <f t="shared" si="141"/>
        <v>307-Dept of Children, Youth &amp; Families</v>
      </c>
      <c r="L4822" s="18" t="str">
        <f t="shared" si="142"/>
        <v>307</v>
      </c>
      <c r="M4822" s="19"/>
      <c r="N4822" s="19"/>
    </row>
    <row r="4823" spans="1:14" x14ac:dyDescent="0.2">
      <c r="A4823" s="44" t="s">
        <v>80</v>
      </c>
      <c r="B4823" s="45">
        <v>9656.9975428934868</v>
      </c>
      <c r="C4823" s="46">
        <v>7</v>
      </c>
      <c r="D4823" s="46">
        <v>15</v>
      </c>
      <c r="E4823" s="47">
        <v>20</v>
      </c>
      <c r="F4823" s="46">
        <v>36</v>
      </c>
      <c r="G4823" s="48">
        <v>78</v>
      </c>
      <c r="H4823" s="49">
        <v>9734.9975428934868</v>
      </c>
      <c r="J4823" s="17">
        <v>62</v>
      </c>
      <c r="K4823" s="17" t="str">
        <f t="shared" si="141"/>
        <v>307-Dept of Children, Youth &amp; Families</v>
      </c>
      <c r="L4823" s="18" t="str">
        <f t="shared" si="142"/>
        <v>307</v>
      </c>
      <c r="M4823" s="19"/>
      <c r="N4823" s="19"/>
    </row>
    <row r="4824" spans="1:14" ht="15" customHeight="1" x14ac:dyDescent="0.25">
      <c r="A4824" s="54"/>
      <c r="B4824" s="36"/>
      <c r="C4824" s="37"/>
      <c r="D4824" s="37"/>
      <c r="E4824" s="38"/>
      <c r="F4824" s="37"/>
      <c r="G4824" s="39"/>
      <c r="H4824" s="40"/>
      <c r="J4824" s="17">
        <v>63</v>
      </c>
      <c r="K4824" s="17" t="str">
        <f t="shared" si="141"/>
        <v>307-Dept of Children, Youth &amp; Families</v>
      </c>
      <c r="L4824" s="18" t="str">
        <f t="shared" si="142"/>
        <v>307</v>
      </c>
      <c r="M4824" s="19"/>
      <c r="N4824" s="19"/>
    </row>
    <row r="4825" spans="1:14" ht="15" x14ac:dyDescent="0.25">
      <c r="A4825" s="54" t="s">
        <v>81</v>
      </c>
      <c r="B4825" s="36">
        <v>1188.8694193240294</v>
      </c>
      <c r="C4825" s="37">
        <v>0</v>
      </c>
      <c r="D4825" s="37">
        <v>0</v>
      </c>
      <c r="E4825" s="38">
        <v>10</v>
      </c>
      <c r="F4825" s="37">
        <v>28</v>
      </c>
      <c r="G4825" s="39">
        <v>38</v>
      </c>
      <c r="H4825" s="40">
        <v>1226.8694193240294</v>
      </c>
      <c r="J4825" s="17">
        <v>64</v>
      </c>
      <c r="K4825" s="17" t="str">
        <f t="shared" si="141"/>
        <v>307-Dept of Children, Youth &amp; Families</v>
      </c>
      <c r="L4825" s="18" t="str">
        <f t="shared" si="142"/>
        <v>307</v>
      </c>
      <c r="M4825" s="19"/>
      <c r="N4825" s="19"/>
    </row>
    <row r="4826" spans="1:14" ht="15" customHeight="1" x14ac:dyDescent="0.2">
      <c r="A4826" s="44" t="s">
        <v>82</v>
      </c>
      <c r="B4826" s="45">
        <v>1188.8694193240294</v>
      </c>
      <c r="C4826" s="46">
        <v>0</v>
      </c>
      <c r="D4826" s="46">
        <v>0</v>
      </c>
      <c r="E4826" s="47">
        <v>10</v>
      </c>
      <c r="F4826" s="46">
        <v>28</v>
      </c>
      <c r="G4826" s="48">
        <v>38</v>
      </c>
      <c r="H4826" s="49">
        <v>1226.8694193240294</v>
      </c>
      <c r="J4826" s="17">
        <v>65</v>
      </c>
      <c r="K4826" s="17" t="str">
        <f t="shared" si="141"/>
        <v>307-Dept of Children, Youth &amp; Families</v>
      </c>
      <c r="L4826" s="18" t="str">
        <f t="shared" si="142"/>
        <v>307</v>
      </c>
      <c r="M4826" s="19"/>
      <c r="N4826" s="19"/>
    </row>
    <row r="4827" spans="1:14" ht="15" x14ac:dyDescent="0.25">
      <c r="A4827" s="54"/>
      <c r="B4827" s="54"/>
      <c r="C4827" s="54"/>
      <c r="D4827" s="54"/>
      <c r="E4827" s="54"/>
      <c r="F4827" s="54"/>
      <c r="G4827" s="54"/>
      <c r="H4827" s="54"/>
      <c r="J4827" s="17">
        <v>66</v>
      </c>
      <c r="K4827" s="17" t="str">
        <f t="shared" si="141"/>
        <v>307-Dept of Children, Youth &amp; Families</v>
      </c>
      <c r="L4827" s="18" t="str">
        <f t="shared" si="142"/>
        <v>307</v>
      </c>
      <c r="M4827" s="19"/>
      <c r="N4827" s="19"/>
    </row>
    <row r="4828" spans="1:14" x14ac:dyDescent="0.2">
      <c r="A4828" s="58"/>
      <c r="B4828" s="39"/>
      <c r="C4828" s="51"/>
      <c r="D4828" s="51"/>
      <c r="E4828" s="52"/>
      <c r="F4828" s="51"/>
      <c r="G4828" s="39"/>
      <c r="H4828" s="53"/>
      <c r="J4828" s="17">
        <v>67</v>
      </c>
      <c r="K4828" s="17" t="str">
        <f t="shared" si="141"/>
        <v>307-Dept of Children, Youth &amp; Families</v>
      </c>
      <c r="L4828" s="18" t="str">
        <f t="shared" si="142"/>
        <v>307</v>
      </c>
      <c r="M4828" s="19"/>
      <c r="N4828" s="19"/>
    </row>
    <row r="4829" spans="1:14" x14ac:dyDescent="0.2">
      <c r="A4829" s="59" t="s">
        <v>83</v>
      </c>
      <c r="B4829" s="60">
        <v>368808.38192545332</v>
      </c>
      <c r="C4829" s="61">
        <v>126</v>
      </c>
      <c r="D4829" s="61">
        <v>306</v>
      </c>
      <c r="E4829" s="62">
        <v>-678</v>
      </c>
      <c r="F4829" s="61">
        <v>7449</v>
      </c>
      <c r="G4829" s="60">
        <v>7203</v>
      </c>
      <c r="H4829" s="63">
        <v>376011.38192545332</v>
      </c>
      <c r="J4829" s="17">
        <v>68</v>
      </c>
      <c r="K4829" s="17" t="str">
        <f t="shared" si="141"/>
        <v>307-Dept of Children, Youth &amp; Families</v>
      </c>
      <c r="L4829" s="18" t="str">
        <f t="shared" si="142"/>
        <v>307</v>
      </c>
      <c r="M4829" s="19"/>
      <c r="N4829" s="19"/>
    </row>
    <row r="4830" spans="1:14" x14ac:dyDescent="0.2">
      <c r="A4830" s="64"/>
      <c r="B4830" s="65"/>
      <c r="C4830" s="65"/>
      <c r="D4830" s="65"/>
      <c r="E4830" s="65"/>
      <c r="F4830" s="65"/>
      <c r="G4830" s="65"/>
      <c r="H4830" s="65"/>
      <c r="J4830" s="17">
        <v>1</v>
      </c>
      <c r="K4830" s="17" t="str">
        <f>IF(J4830=7,A4191,IF(J4830&gt;7,K4820,""))</f>
        <v/>
      </c>
      <c r="L4830" s="18" t="str">
        <f t="shared" si="142"/>
        <v/>
      </c>
      <c r="M4830" s="19"/>
      <c r="N4830" s="19"/>
    </row>
    <row r="4831" spans="1:14" x14ac:dyDescent="0.2">
      <c r="A4831" s="64"/>
      <c r="B4831" s="65"/>
      <c r="C4831" s="65"/>
      <c r="D4831" s="65"/>
      <c r="E4831" s="65"/>
      <c r="F4831" s="65"/>
      <c r="G4831" s="65"/>
      <c r="H4831" s="65"/>
      <c r="J4831" s="17">
        <v>2</v>
      </c>
      <c r="K4831" s="17" t="str">
        <f>IF(J4831=7,A4192,IF(J4831&gt;7,K4830,""))</f>
        <v/>
      </c>
      <c r="L4831" s="18" t="str">
        <f t="shared" si="142"/>
        <v/>
      </c>
      <c r="M4831" s="19"/>
      <c r="N4831" s="19"/>
    </row>
    <row r="4832" spans="1:14" ht="15" x14ac:dyDescent="0.25">
      <c r="A4832"/>
      <c r="B4832"/>
      <c r="C4832"/>
      <c r="D4832"/>
      <c r="E4832"/>
      <c r="F4832"/>
      <c r="G4832"/>
      <c r="H4832"/>
      <c r="J4832" s="17">
        <v>3</v>
      </c>
      <c r="K4832" s="17" t="str">
        <f>IF(J4832=7,A4193,IF(J4832&gt;7,K4831,""))</f>
        <v/>
      </c>
      <c r="L4832" s="18" t="str">
        <f t="shared" si="142"/>
        <v/>
      </c>
      <c r="M4832" s="19"/>
      <c r="N4832" s="19"/>
    </row>
    <row r="4833" spans="1:14" ht="15" customHeight="1" x14ac:dyDescent="0.25">
      <c r="A4833"/>
      <c r="B4833"/>
      <c r="C4833"/>
      <c r="D4833"/>
      <c r="E4833"/>
      <c r="F4833"/>
      <c r="G4833"/>
      <c r="H4833"/>
      <c r="J4833" s="17">
        <v>4</v>
      </c>
      <c r="K4833" s="17" t="str">
        <f>IF(J4833=7,A4194,IF(J4833&gt;7,K4832,""))</f>
        <v/>
      </c>
      <c r="L4833" s="18" t="str">
        <f t="shared" si="142"/>
        <v/>
      </c>
      <c r="M4833" s="19"/>
      <c r="N4833" s="19"/>
    </row>
    <row r="4834" spans="1:14" ht="15" customHeight="1" x14ac:dyDescent="0.25">
      <c r="A4834" s="21" t="s">
        <v>7</v>
      </c>
      <c r="B4834" s="22"/>
      <c r="C4834" s="22"/>
      <c r="D4834" s="22"/>
      <c r="E4834" s="22"/>
      <c r="F4834" s="22"/>
      <c r="G4834" s="22"/>
      <c r="H4834" s="22"/>
      <c r="J4834" s="17">
        <v>5</v>
      </c>
      <c r="K4834" s="17" t="str">
        <f>IF(J4834=7,A4195,IF(J4834&gt;7,K4833,""))</f>
        <v/>
      </c>
      <c r="L4834" s="18" t="str">
        <f t="shared" si="142"/>
        <v/>
      </c>
      <c r="M4834" s="19"/>
      <c r="N4834" s="19"/>
    </row>
    <row r="4835" spans="1:14" ht="15" x14ac:dyDescent="0.25">
      <c r="A4835" s="23" t="s">
        <v>8</v>
      </c>
      <c r="B4835" s="24"/>
      <c r="C4835" s="24"/>
      <c r="D4835" s="24"/>
      <c r="E4835" s="24"/>
      <c r="F4835" s="24"/>
      <c r="G4835" s="24"/>
      <c r="H4835" s="24"/>
      <c r="J4835" s="17">
        <v>6</v>
      </c>
      <c r="K4835" s="17" t="str">
        <f>IF(J4835=7,A4196,IF(J4835&gt;7,K4834,""))</f>
        <v/>
      </c>
      <c r="L4835" s="18" t="str">
        <f t="shared" si="142"/>
        <v/>
      </c>
      <c r="M4835" s="19"/>
      <c r="N4835" s="19"/>
    </row>
    <row r="4836" spans="1:14" ht="15" x14ac:dyDescent="0.25">
      <c r="A4836" s="25" t="s">
        <v>154</v>
      </c>
      <c r="B4836" s="22"/>
      <c r="C4836" s="22"/>
      <c r="D4836" s="22"/>
      <c r="E4836" s="22"/>
      <c r="F4836" s="22"/>
      <c r="G4836" s="22"/>
      <c r="H4836" s="22"/>
      <c r="J4836" s="17">
        <v>7</v>
      </c>
      <c r="K4836" s="17" t="str">
        <f>IF(J4836=7,A4836,IF(J4836&gt;7,K4835,""))</f>
        <v>310-Department of Corrections</v>
      </c>
      <c r="L4836" s="18" t="str">
        <f t="shared" si="142"/>
        <v>310</v>
      </c>
      <c r="M4836" s="19"/>
      <c r="N4836" s="19"/>
    </row>
    <row r="4837" spans="1:14" ht="15" x14ac:dyDescent="0.25">
      <c r="A4837" s="25"/>
      <c r="B4837" s="22"/>
      <c r="C4837" s="22"/>
      <c r="D4837" s="22"/>
      <c r="E4837" s="22"/>
      <c r="F4837" s="22"/>
      <c r="G4837" s="22"/>
      <c r="H4837" s="22"/>
      <c r="J4837" s="17">
        <v>8</v>
      </c>
      <c r="K4837" s="17" t="str">
        <f t="shared" ref="K4837:K4897" si="143">IF(J4837=7,A4198,IF(J4837&gt;7,K4836,""))</f>
        <v>310-Department of Corrections</v>
      </c>
      <c r="L4837" s="18" t="str">
        <f t="shared" si="142"/>
        <v>310</v>
      </c>
      <c r="M4837" s="19"/>
      <c r="N4837" s="19"/>
    </row>
    <row r="4838" spans="1:14" ht="15" x14ac:dyDescent="0.25">
      <c r="A4838" s="26"/>
      <c r="B4838" s="27"/>
      <c r="C4838" s="94" t="s">
        <v>10</v>
      </c>
      <c r="D4838" s="95"/>
      <c r="E4838" s="94" t="s">
        <v>11</v>
      </c>
      <c r="F4838" s="95"/>
      <c r="G4838" s="28"/>
      <c r="H4838" s="28"/>
      <c r="J4838" s="17">
        <v>9</v>
      </c>
      <c r="K4838" s="17" t="str">
        <f t="shared" si="143"/>
        <v>310-Department of Corrections</v>
      </c>
      <c r="L4838" s="18" t="str">
        <f t="shared" si="142"/>
        <v>310</v>
      </c>
      <c r="M4838" s="19"/>
      <c r="N4838" s="19"/>
    </row>
    <row r="4839" spans="1:14" ht="24" x14ac:dyDescent="0.2">
      <c r="A4839" s="29" t="s">
        <v>12</v>
      </c>
      <c r="B4839" s="30" t="s">
        <v>13</v>
      </c>
      <c r="C4839" s="31" t="s">
        <v>14</v>
      </c>
      <c r="D4839" s="32" t="s">
        <v>15</v>
      </c>
      <c r="E4839" s="31" t="s">
        <v>14</v>
      </c>
      <c r="F4839" s="32" t="s">
        <v>15</v>
      </c>
      <c r="G4839" s="33" t="s">
        <v>16</v>
      </c>
      <c r="H4839" s="33" t="s">
        <v>17</v>
      </c>
      <c r="J4839" s="17">
        <v>10</v>
      </c>
      <c r="K4839" s="17" t="str">
        <f t="shared" si="143"/>
        <v>310-Department of Corrections</v>
      </c>
      <c r="L4839" s="18" t="str">
        <f t="shared" si="142"/>
        <v>310</v>
      </c>
      <c r="M4839" s="19"/>
      <c r="N4839" s="19"/>
    </row>
    <row r="4840" spans="1:14" ht="15" x14ac:dyDescent="0.25">
      <c r="A4840" s="35" t="s">
        <v>20</v>
      </c>
      <c r="B4840" s="36">
        <v>724.54470415973424</v>
      </c>
      <c r="C4840" s="37">
        <v>0</v>
      </c>
      <c r="D4840" s="37">
        <v>0</v>
      </c>
      <c r="E4840" s="38">
        <v>0</v>
      </c>
      <c r="F4840" s="37">
        <v>0</v>
      </c>
      <c r="G4840" s="39">
        <v>0</v>
      </c>
      <c r="H4840" s="40">
        <v>724.54470415973424</v>
      </c>
      <c r="J4840" s="17">
        <v>11</v>
      </c>
      <c r="K4840" s="17" t="str">
        <f t="shared" si="143"/>
        <v>310-Department of Corrections</v>
      </c>
      <c r="L4840" s="18" t="str">
        <f t="shared" si="142"/>
        <v>310</v>
      </c>
      <c r="M4840" s="19" t="s">
        <v>21</v>
      </c>
      <c r="N4840" s="19"/>
    </row>
    <row r="4841" spans="1:14" ht="15" x14ac:dyDescent="0.25">
      <c r="A4841" s="42" t="s">
        <v>22</v>
      </c>
      <c r="B4841" s="36">
        <v>932.10114437270158</v>
      </c>
      <c r="C4841" s="37">
        <v>1</v>
      </c>
      <c r="D4841" s="37">
        <v>0</v>
      </c>
      <c r="E4841" s="38">
        <v>0</v>
      </c>
      <c r="F4841" s="37">
        <v>7</v>
      </c>
      <c r="G4841" s="39">
        <v>8</v>
      </c>
      <c r="H4841" s="40">
        <v>940.10114437270158</v>
      </c>
      <c r="J4841" s="17">
        <v>12</v>
      </c>
      <c r="K4841" s="17" t="str">
        <f t="shared" si="143"/>
        <v>310-Department of Corrections</v>
      </c>
      <c r="L4841" s="18" t="str">
        <f t="shared" si="142"/>
        <v>310</v>
      </c>
      <c r="M4841" s="19"/>
      <c r="N4841" s="19"/>
    </row>
    <row r="4842" spans="1:14" ht="15" x14ac:dyDescent="0.25">
      <c r="A4842" s="42" t="s">
        <v>23</v>
      </c>
      <c r="B4842" s="36">
        <v>558.75619986928871</v>
      </c>
      <c r="C4842" s="37">
        <v>-17</v>
      </c>
      <c r="D4842" s="37">
        <v>-22</v>
      </c>
      <c r="E4842" s="38">
        <v>0</v>
      </c>
      <c r="F4842" s="37">
        <v>3</v>
      </c>
      <c r="G4842" s="39">
        <v>-36</v>
      </c>
      <c r="H4842" s="40">
        <v>522.75619986928871</v>
      </c>
      <c r="J4842" s="17">
        <v>13</v>
      </c>
      <c r="K4842" s="17" t="str">
        <f t="shared" si="143"/>
        <v>310-Department of Corrections</v>
      </c>
      <c r="L4842" s="18" t="str">
        <f t="shared" si="142"/>
        <v>310</v>
      </c>
      <c r="M4842" s="19"/>
      <c r="N4842" s="19"/>
    </row>
    <row r="4843" spans="1:14" ht="15" x14ac:dyDescent="0.25">
      <c r="A4843" s="42" t="s">
        <v>24</v>
      </c>
      <c r="B4843" s="36">
        <v>15097.039469400001</v>
      </c>
      <c r="C4843" s="37">
        <v>5</v>
      </c>
      <c r="D4843" s="37">
        <v>6</v>
      </c>
      <c r="E4843" s="38">
        <v>4</v>
      </c>
      <c r="F4843" s="37">
        <v>67</v>
      </c>
      <c r="G4843" s="39">
        <v>82</v>
      </c>
      <c r="H4843" s="40">
        <v>15179.039469400001</v>
      </c>
      <c r="J4843" s="17">
        <v>14</v>
      </c>
      <c r="K4843" s="17" t="str">
        <f t="shared" si="143"/>
        <v>310-Department of Corrections</v>
      </c>
      <c r="L4843" s="18" t="str">
        <f t="shared" si="142"/>
        <v>310</v>
      </c>
      <c r="M4843" s="19"/>
      <c r="N4843" s="19"/>
    </row>
    <row r="4844" spans="1:14" ht="15" x14ac:dyDescent="0.25">
      <c r="A4844" s="42" t="s">
        <v>25</v>
      </c>
      <c r="B4844" s="36">
        <v>0</v>
      </c>
      <c r="C4844" s="37">
        <v>0</v>
      </c>
      <c r="D4844" s="37">
        <v>0</v>
      </c>
      <c r="E4844" s="38">
        <v>0</v>
      </c>
      <c r="F4844" s="37">
        <v>0</v>
      </c>
      <c r="G4844" s="39">
        <v>0</v>
      </c>
      <c r="H4844" s="40">
        <v>0</v>
      </c>
      <c r="J4844" s="17">
        <v>15</v>
      </c>
      <c r="K4844" s="17" t="str">
        <f t="shared" si="143"/>
        <v>310-Department of Corrections</v>
      </c>
      <c r="L4844" s="18" t="str">
        <f t="shared" si="142"/>
        <v>310</v>
      </c>
      <c r="M4844" s="19"/>
      <c r="N4844" s="19"/>
    </row>
    <row r="4845" spans="1:14" ht="15" x14ac:dyDescent="0.25">
      <c r="A4845" s="42" t="s">
        <v>26</v>
      </c>
      <c r="B4845" s="36">
        <v>44523.839821767251</v>
      </c>
      <c r="C4845" s="37">
        <v>395</v>
      </c>
      <c r="D4845" s="37">
        <v>394</v>
      </c>
      <c r="E4845" s="38">
        <v>0</v>
      </c>
      <c r="F4845" s="37">
        <v>0</v>
      </c>
      <c r="G4845" s="39">
        <v>789</v>
      </c>
      <c r="H4845" s="40">
        <v>45312.839821767251</v>
      </c>
      <c r="J4845" s="17">
        <v>16</v>
      </c>
      <c r="K4845" s="17" t="str">
        <f t="shared" si="143"/>
        <v>310-Department of Corrections</v>
      </c>
      <c r="L4845" s="18" t="str">
        <f t="shared" si="142"/>
        <v>310</v>
      </c>
      <c r="M4845" s="19"/>
      <c r="N4845" s="19"/>
    </row>
    <row r="4846" spans="1:14" ht="15" customHeight="1" x14ac:dyDescent="0.25">
      <c r="A4846" s="42" t="s">
        <v>27</v>
      </c>
      <c r="B4846" s="36">
        <v>23832.138717626243</v>
      </c>
      <c r="C4846" s="37">
        <v>0</v>
      </c>
      <c r="D4846" s="37">
        <v>0</v>
      </c>
      <c r="E4846" s="38">
        <v>0</v>
      </c>
      <c r="F4846" s="37">
        <v>0</v>
      </c>
      <c r="G4846" s="39">
        <v>0</v>
      </c>
      <c r="H4846" s="40">
        <v>23832.138717626243</v>
      </c>
      <c r="J4846" s="17">
        <v>17</v>
      </c>
      <c r="K4846" s="17" t="str">
        <f t="shared" si="143"/>
        <v>310-Department of Corrections</v>
      </c>
      <c r="L4846" s="18" t="str">
        <f t="shared" si="142"/>
        <v>310</v>
      </c>
      <c r="M4846" s="19"/>
      <c r="N4846" s="19"/>
    </row>
    <row r="4847" spans="1:14" x14ac:dyDescent="0.2">
      <c r="A4847" s="43"/>
      <c r="B4847" s="36"/>
      <c r="C4847" s="37"/>
      <c r="D4847" s="37"/>
      <c r="E4847" s="38"/>
      <c r="F4847" s="37"/>
      <c r="G4847" s="39"/>
      <c r="H4847" s="40"/>
      <c r="J4847" s="17">
        <v>18</v>
      </c>
      <c r="K4847" s="17" t="str">
        <f t="shared" si="143"/>
        <v>310-Department of Corrections</v>
      </c>
      <c r="L4847" s="18" t="str">
        <f t="shared" si="142"/>
        <v>310</v>
      </c>
      <c r="M4847" s="19"/>
      <c r="N4847" s="19"/>
    </row>
    <row r="4848" spans="1:14" ht="15" customHeight="1" x14ac:dyDescent="0.2">
      <c r="A4848" s="44"/>
      <c r="B4848" s="45">
        <v>85668.42005719521</v>
      </c>
      <c r="C4848" s="46">
        <v>384</v>
      </c>
      <c r="D4848" s="46">
        <v>378</v>
      </c>
      <c r="E4848" s="47">
        <v>4</v>
      </c>
      <c r="F4848" s="46">
        <v>77</v>
      </c>
      <c r="G4848" s="48">
        <v>843</v>
      </c>
      <c r="H4848" s="49">
        <v>86511.42005719521</v>
      </c>
      <c r="J4848" s="17">
        <v>19</v>
      </c>
      <c r="K4848" s="17" t="str">
        <f t="shared" si="143"/>
        <v>310-Department of Corrections</v>
      </c>
      <c r="L4848" s="18" t="str">
        <f t="shared" si="142"/>
        <v>310</v>
      </c>
      <c r="M4848" s="19"/>
      <c r="N4848" s="19"/>
    </row>
    <row r="4849" spans="1:14" x14ac:dyDescent="0.2">
      <c r="A4849" s="50"/>
      <c r="B4849" s="39"/>
      <c r="C4849" s="51"/>
      <c r="D4849" s="51"/>
      <c r="E4849" s="52"/>
      <c r="F4849" s="51"/>
      <c r="G4849" s="39"/>
      <c r="H4849" s="53"/>
      <c r="J4849" s="17">
        <v>20</v>
      </c>
      <c r="K4849" s="17" t="str">
        <f t="shared" si="143"/>
        <v>310-Department of Corrections</v>
      </c>
      <c r="L4849" s="18" t="str">
        <f t="shared" si="142"/>
        <v>310</v>
      </c>
      <c r="M4849" s="19"/>
      <c r="N4849" s="19"/>
    </row>
    <row r="4850" spans="1:14" ht="15" x14ac:dyDescent="0.25">
      <c r="A4850" s="42" t="s">
        <v>28</v>
      </c>
      <c r="B4850" s="36">
        <v>3927.9575447228635</v>
      </c>
      <c r="C4850" s="37">
        <v>2</v>
      </c>
      <c r="D4850" s="37">
        <v>4</v>
      </c>
      <c r="E4850" s="38">
        <v>-4288</v>
      </c>
      <c r="F4850" s="37">
        <v>4557</v>
      </c>
      <c r="G4850" s="39">
        <v>275</v>
      </c>
      <c r="H4850" s="40">
        <v>4202.9575447228635</v>
      </c>
      <c r="J4850" s="17">
        <v>21</v>
      </c>
      <c r="K4850" s="17" t="str">
        <f t="shared" si="143"/>
        <v>310-Department of Corrections</v>
      </c>
      <c r="L4850" s="18" t="str">
        <f t="shared" si="142"/>
        <v>310</v>
      </c>
      <c r="M4850" s="19"/>
      <c r="N4850" s="19"/>
    </row>
    <row r="4851" spans="1:14" ht="15" x14ac:dyDescent="0.25">
      <c r="A4851" s="42" t="s">
        <v>29</v>
      </c>
      <c r="B4851" s="36">
        <v>10436.712057557699</v>
      </c>
      <c r="C4851" s="37">
        <v>0</v>
      </c>
      <c r="D4851" s="37">
        <v>0</v>
      </c>
      <c r="E4851" s="38">
        <v>2567</v>
      </c>
      <c r="F4851" s="37">
        <v>8147</v>
      </c>
      <c r="G4851" s="39">
        <v>10714</v>
      </c>
      <c r="H4851" s="40">
        <v>21150.712057557699</v>
      </c>
      <c r="J4851" s="17">
        <v>22</v>
      </c>
      <c r="K4851" s="17" t="str">
        <f t="shared" si="143"/>
        <v>310-Department of Corrections</v>
      </c>
      <c r="L4851" s="18" t="str">
        <f t="shared" si="142"/>
        <v>310</v>
      </c>
      <c r="M4851" s="19"/>
      <c r="N4851" s="19"/>
    </row>
    <row r="4852" spans="1:14" ht="15" x14ac:dyDescent="0.25">
      <c r="A4852" s="42" t="s">
        <v>30</v>
      </c>
      <c r="B4852" s="36">
        <v>9092.4965527827135</v>
      </c>
      <c r="C4852" s="37">
        <v>6</v>
      </c>
      <c r="D4852" s="37">
        <v>7</v>
      </c>
      <c r="E4852" s="38">
        <v>1</v>
      </c>
      <c r="F4852" s="37">
        <v>54</v>
      </c>
      <c r="G4852" s="39">
        <v>68</v>
      </c>
      <c r="H4852" s="40">
        <v>9160.4965527827135</v>
      </c>
      <c r="J4852" s="17">
        <v>23</v>
      </c>
      <c r="K4852" s="17" t="str">
        <f t="shared" si="143"/>
        <v>310-Department of Corrections</v>
      </c>
      <c r="L4852" s="18" t="str">
        <f t="shared" si="142"/>
        <v>310</v>
      </c>
      <c r="M4852" s="19"/>
      <c r="N4852" s="19"/>
    </row>
    <row r="4853" spans="1:14" ht="15" x14ac:dyDescent="0.25">
      <c r="A4853" s="54"/>
      <c r="B4853" s="36"/>
      <c r="C4853" s="37"/>
      <c r="D4853" s="37"/>
      <c r="E4853" s="38"/>
      <c r="F4853" s="37"/>
      <c r="G4853" s="39"/>
      <c r="H4853" s="40"/>
      <c r="J4853" s="17">
        <v>24</v>
      </c>
      <c r="K4853" s="17" t="str">
        <f t="shared" si="143"/>
        <v>310-Department of Corrections</v>
      </c>
      <c r="L4853" s="18" t="str">
        <f t="shared" si="142"/>
        <v>310</v>
      </c>
      <c r="M4853" s="19"/>
      <c r="N4853" s="19"/>
    </row>
    <row r="4854" spans="1:14" x14ac:dyDescent="0.2">
      <c r="A4854" s="44" t="s">
        <v>31</v>
      </c>
      <c r="B4854" s="45">
        <v>23457.166155063278</v>
      </c>
      <c r="C4854" s="46">
        <v>8</v>
      </c>
      <c r="D4854" s="46">
        <v>11</v>
      </c>
      <c r="E4854" s="46">
        <v>-1720</v>
      </c>
      <c r="F4854" s="46">
        <v>12758</v>
      </c>
      <c r="G4854" s="46">
        <v>11057</v>
      </c>
      <c r="H4854" s="49">
        <v>34514.166155063278</v>
      </c>
      <c r="J4854" s="17">
        <v>25</v>
      </c>
      <c r="K4854" s="17" t="str">
        <f t="shared" si="143"/>
        <v>310-Department of Corrections</v>
      </c>
      <c r="L4854" s="18" t="str">
        <f t="shared" si="142"/>
        <v>310</v>
      </c>
      <c r="M4854" s="19"/>
      <c r="N4854" s="19"/>
    </row>
    <row r="4855" spans="1:14" ht="15" customHeight="1" x14ac:dyDescent="0.25">
      <c r="A4855" s="54"/>
      <c r="B4855" s="36"/>
      <c r="C4855" s="37"/>
      <c r="D4855" s="37"/>
      <c r="E4855" s="38"/>
      <c r="F4855" s="37"/>
      <c r="G4855" s="39"/>
      <c r="H4855" s="40"/>
      <c r="J4855" s="17">
        <v>26</v>
      </c>
      <c r="K4855" s="17" t="str">
        <f t="shared" si="143"/>
        <v>310-Department of Corrections</v>
      </c>
      <c r="L4855" s="18" t="str">
        <f t="shared" si="142"/>
        <v>310</v>
      </c>
      <c r="M4855" s="19"/>
      <c r="N4855" s="19"/>
    </row>
    <row r="4856" spans="1:14" ht="15" x14ac:dyDescent="0.25">
      <c r="A4856" s="54" t="s">
        <v>32</v>
      </c>
      <c r="B4856" s="36">
        <v>300.93369205427416</v>
      </c>
      <c r="C4856" s="37">
        <v>0</v>
      </c>
      <c r="D4856" s="37">
        <v>0</v>
      </c>
      <c r="E4856" s="38">
        <v>0</v>
      </c>
      <c r="F4856" s="37">
        <v>0</v>
      </c>
      <c r="G4856" s="39">
        <v>0</v>
      </c>
      <c r="H4856" s="40">
        <v>300.93369205427416</v>
      </c>
      <c r="J4856" s="17">
        <v>27</v>
      </c>
      <c r="K4856" s="17" t="str">
        <f t="shared" si="143"/>
        <v>310-Department of Corrections</v>
      </c>
      <c r="L4856" s="18" t="str">
        <f t="shared" si="142"/>
        <v>310</v>
      </c>
      <c r="M4856" s="19" t="s">
        <v>33</v>
      </c>
      <c r="N4856" s="19"/>
    </row>
    <row r="4857" spans="1:14" ht="15" x14ac:dyDescent="0.25">
      <c r="A4857" s="54" t="s">
        <v>34</v>
      </c>
      <c r="B4857" s="36">
        <v>1356.4960525062847</v>
      </c>
      <c r="C4857" s="37">
        <v>0</v>
      </c>
      <c r="D4857" s="37">
        <v>0</v>
      </c>
      <c r="E4857" s="38">
        <v>0</v>
      </c>
      <c r="F4857" s="37">
        <v>0</v>
      </c>
      <c r="G4857" s="39">
        <v>0</v>
      </c>
      <c r="H4857" s="40">
        <v>1356.4960525062847</v>
      </c>
      <c r="J4857" s="17">
        <v>28</v>
      </c>
      <c r="K4857" s="17" t="str">
        <f t="shared" si="143"/>
        <v>310-Department of Corrections</v>
      </c>
      <c r="L4857" s="18" t="str">
        <f t="shared" si="142"/>
        <v>310</v>
      </c>
      <c r="M4857" s="19" t="s">
        <v>35</v>
      </c>
      <c r="N4857" s="19"/>
    </row>
    <row r="4858" spans="1:14" ht="15" x14ac:dyDescent="0.25">
      <c r="A4858" s="54" t="s">
        <v>36</v>
      </c>
      <c r="B4858" s="36">
        <v>477.48467832367578</v>
      </c>
      <c r="C4858" s="37">
        <v>0</v>
      </c>
      <c r="D4858" s="37">
        <v>0</v>
      </c>
      <c r="E4858" s="38">
        <v>0</v>
      </c>
      <c r="F4858" s="37">
        <v>0</v>
      </c>
      <c r="G4858" s="39">
        <v>0</v>
      </c>
      <c r="H4858" s="40">
        <v>477.48467832367578</v>
      </c>
      <c r="J4858" s="17">
        <v>29</v>
      </c>
      <c r="K4858" s="17" t="str">
        <f t="shared" si="143"/>
        <v>310-Department of Corrections</v>
      </c>
      <c r="L4858" s="18" t="str">
        <f t="shared" si="142"/>
        <v>310</v>
      </c>
      <c r="M4858" s="19" t="s">
        <v>37</v>
      </c>
      <c r="N4858" s="19"/>
    </row>
    <row r="4859" spans="1:14" ht="15" x14ac:dyDescent="0.25">
      <c r="A4859" s="54" t="s">
        <v>38</v>
      </c>
      <c r="B4859" s="36">
        <v>0</v>
      </c>
      <c r="C4859" s="37">
        <v>0</v>
      </c>
      <c r="D4859" s="37">
        <v>0</v>
      </c>
      <c r="E4859" s="38">
        <v>0</v>
      </c>
      <c r="F4859" s="37">
        <v>0</v>
      </c>
      <c r="G4859" s="39">
        <v>0</v>
      </c>
      <c r="H4859" s="40">
        <v>0</v>
      </c>
      <c r="J4859" s="17">
        <v>30</v>
      </c>
      <c r="K4859" s="17" t="str">
        <f t="shared" si="143"/>
        <v>310-Department of Corrections</v>
      </c>
      <c r="L4859" s="18" t="str">
        <f t="shared" si="142"/>
        <v>310</v>
      </c>
      <c r="M4859" s="19" t="s">
        <v>39</v>
      </c>
      <c r="N4859" s="19"/>
    </row>
    <row r="4860" spans="1:14" ht="15" customHeight="1" x14ac:dyDescent="0.25">
      <c r="A4860" s="54" t="s">
        <v>40</v>
      </c>
      <c r="B4860" s="36">
        <v>11357.386518575257</v>
      </c>
      <c r="C4860" s="37">
        <v>486</v>
      </c>
      <c r="D4860" s="37">
        <v>487</v>
      </c>
      <c r="E4860" s="38">
        <v>0</v>
      </c>
      <c r="F4860" s="37">
        <v>0</v>
      </c>
      <c r="G4860" s="39">
        <v>973</v>
      </c>
      <c r="H4860" s="40">
        <v>12330.386518575257</v>
      </c>
      <c r="J4860" s="17">
        <v>31</v>
      </c>
      <c r="K4860" s="17" t="str">
        <f t="shared" si="143"/>
        <v>310-Department of Corrections</v>
      </c>
      <c r="L4860" s="18" t="str">
        <f t="shared" si="142"/>
        <v>310</v>
      </c>
      <c r="M4860" s="19" t="s">
        <v>41</v>
      </c>
      <c r="N4860" s="19"/>
    </row>
    <row r="4861" spans="1:14" ht="15" x14ac:dyDescent="0.25">
      <c r="A4861" s="54" t="s">
        <v>42</v>
      </c>
      <c r="B4861" s="36">
        <v>1781.4501706198446</v>
      </c>
      <c r="C4861" s="37">
        <v>0</v>
      </c>
      <c r="D4861" s="37">
        <v>0</v>
      </c>
      <c r="E4861" s="38">
        <v>-886</v>
      </c>
      <c r="F4861" s="37">
        <v>-896</v>
      </c>
      <c r="G4861" s="39">
        <v>-1782</v>
      </c>
      <c r="H4861" s="40">
        <v>-0.54982938015541549</v>
      </c>
      <c r="J4861" s="17">
        <v>32</v>
      </c>
      <c r="K4861" s="17" t="str">
        <f t="shared" si="143"/>
        <v>310-Department of Corrections</v>
      </c>
      <c r="L4861" s="18" t="str">
        <f t="shared" si="142"/>
        <v>310</v>
      </c>
      <c r="M4861" s="19" t="s">
        <v>43</v>
      </c>
      <c r="N4861" s="19"/>
    </row>
    <row r="4862" spans="1:14" ht="15" x14ac:dyDescent="0.25">
      <c r="A4862" s="54" t="s">
        <v>44</v>
      </c>
      <c r="B4862" s="36">
        <v>1661.3813382192584</v>
      </c>
      <c r="C4862" s="37">
        <v>1</v>
      </c>
      <c r="D4862" s="37">
        <v>2</v>
      </c>
      <c r="E4862" s="38">
        <v>1</v>
      </c>
      <c r="F4862" s="37">
        <v>4</v>
      </c>
      <c r="G4862" s="39">
        <v>8</v>
      </c>
      <c r="H4862" s="40">
        <v>1669.3813382192584</v>
      </c>
      <c r="J4862" s="17">
        <v>33</v>
      </c>
      <c r="K4862" s="17" t="str">
        <f t="shared" si="143"/>
        <v>310-Department of Corrections</v>
      </c>
      <c r="L4862" s="18" t="str">
        <f t="shared" si="142"/>
        <v>310</v>
      </c>
      <c r="M4862" s="19" t="s">
        <v>45</v>
      </c>
      <c r="N4862" s="19"/>
    </row>
    <row r="4863" spans="1:14" ht="15" x14ac:dyDescent="0.25">
      <c r="A4863" s="54" t="s">
        <v>46</v>
      </c>
      <c r="B4863" s="36">
        <v>0</v>
      </c>
      <c r="C4863" s="37">
        <v>0</v>
      </c>
      <c r="D4863" s="37">
        <v>0</v>
      </c>
      <c r="E4863" s="38">
        <v>0</v>
      </c>
      <c r="F4863" s="37">
        <v>0</v>
      </c>
      <c r="G4863" s="39">
        <v>0</v>
      </c>
      <c r="H4863" s="40">
        <v>0</v>
      </c>
      <c r="J4863" s="17">
        <v>34</v>
      </c>
      <c r="K4863" s="17" t="str">
        <f t="shared" si="143"/>
        <v>310-Department of Corrections</v>
      </c>
      <c r="L4863" s="18" t="str">
        <f t="shared" si="142"/>
        <v>310</v>
      </c>
      <c r="M4863" s="19" t="s">
        <v>47</v>
      </c>
      <c r="N4863" s="19"/>
    </row>
    <row r="4864" spans="1:14" ht="15" x14ac:dyDescent="0.25">
      <c r="A4864" s="54" t="s">
        <v>48</v>
      </c>
      <c r="B4864" s="36">
        <v>0</v>
      </c>
      <c r="C4864" s="37">
        <v>0</v>
      </c>
      <c r="D4864" s="37">
        <v>0</v>
      </c>
      <c r="E4864" s="38">
        <v>71</v>
      </c>
      <c r="F4864" s="37">
        <v>106</v>
      </c>
      <c r="G4864" s="39">
        <v>177</v>
      </c>
      <c r="H4864" s="40">
        <v>177</v>
      </c>
      <c r="J4864" s="17">
        <v>35</v>
      </c>
      <c r="K4864" s="17" t="str">
        <f t="shared" si="143"/>
        <v>310-Department of Corrections</v>
      </c>
      <c r="L4864" s="18" t="str">
        <f t="shared" si="142"/>
        <v>310</v>
      </c>
      <c r="M4864" s="56" t="s">
        <v>49</v>
      </c>
      <c r="N4864" s="19"/>
    </row>
    <row r="4865" spans="1:14" ht="15" x14ac:dyDescent="0.25">
      <c r="A4865" s="54" t="s">
        <v>50</v>
      </c>
      <c r="B4865" s="36">
        <v>448.58838059572463</v>
      </c>
      <c r="C4865" s="37">
        <v>0</v>
      </c>
      <c r="D4865" s="37">
        <v>0</v>
      </c>
      <c r="E4865" s="38">
        <v>0</v>
      </c>
      <c r="F4865" s="37">
        <v>0</v>
      </c>
      <c r="G4865" s="39">
        <v>0</v>
      </c>
      <c r="H4865" s="40">
        <v>448.58838059572463</v>
      </c>
      <c r="J4865" s="17">
        <v>36</v>
      </c>
      <c r="K4865" s="17" t="str">
        <f t="shared" si="143"/>
        <v>310-Department of Corrections</v>
      </c>
      <c r="L4865" s="18" t="str">
        <f t="shared" si="142"/>
        <v>310</v>
      </c>
      <c r="M4865" s="19" t="s">
        <v>51</v>
      </c>
      <c r="N4865" s="19"/>
    </row>
    <row r="4866" spans="1:14" ht="15" x14ac:dyDescent="0.25">
      <c r="A4866" s="54" t="s">
        <v>52</v>
      </c>
      <c r="B4866" s="36">
        <v>0</v>
      </c>
      <c r="C4866" s="37">
        <v>0</v>
      </c>
      <c r="D4866" s="37">
        <v>0</v>
      </c>
      <c r="E4866" s="38">
        <v>172</v>
      </c>
      <c r="F4866" s="37">
        <v>172</v>
      </c>
      <c r="G4866" s="39">
        <v>344</v>
      </c>
      <c r="H4866" s="40">
        <v>344</v>
      </c>
      <c r="J4866" s="17">
        <v>37</v>
      </c>
      <c r="K4866" s="17" t="str">
        <f t="shared" si="143"/>
        <v>310-Department of Corrections</v>
      </c>
      <c r="L4866" s="18" t="str">
        <f t="shared" si="142"/>
        <v>310</v>
      </c>
      <c r="M4866" s="56" t="s">
        <v>53</v>
      </c>
      <c r="N4866" s="19"/>
    </row>
    <row r="4867" spans="1:14" ht="15" x14ac:dyDescent="0.25">
      <c r="A4867" s="54" t="s">
        <v>54</v>
      </c>
      <c r="B4867" s="36">
        <v>1485.8388277943691</v>
      </c>
      <c r="C4867" s="37">
        <v>0</v>
      </c>
      <c r="D4867" s="37">
        <v>0</v>
      </c>
      <c r="E4867" s="38">
        <v>0</v>
      </c>
      <c r="F4867" s="37">
        <v>2</v>
      </c>
      <c r="G4867" s="39">
        <v>2</v>
      </c>
      <c r="H4867" s="40">
        <v>1487.8388277943691</v>
      </c>
      <c r="J4867" s="17">
        <v>38</v>
      </c>
      <c r="K4867" s="17" t="str">
        <f t="shared" si="143"/>
        <v>310-Department of Corrections</v>
      </c>
      <c r="L4867" s="18" t="str">
        <f t="shared" si="142"/>
        <v>310</v>
      </c>
      <c r="M4867" s="19" t="s">
        <v>55</v>
      </c>
      <c r="N4867" s="19"/>
    </row>
    <row r="4868" spans="1:14" ht="15" x14ac:dyDescent="0.25">
      <c r="A4868" s="54" t="s">
        <v>56</v>
      </c>
      <c r="B4868" s="36">
        <v>0</v>
      </c>
      <c r="C4868" s="37">
        <v>0</v>
      </c>
      <c r="D4868" s="37">
        <v>0</v>
      </c>
      <c r="E4868" s="38">
        <v>0</v>
      </c>
      <c r="F4868" s="37">
        <v>0</v>
      </c>
      <c r="G4868" s="39">
        <v>0</v>
      </c>
      <c r="H4868" s="40">
        <v>0</v>
      </c>
      <c r="J4868" s="17">
        <v>39</v>
      </c>
      <c r="K4868" s="17" t="str">
        <f t="shared" si="143"/>
        <v>310-Department of Corrections</v>
      </c>
      <c r="L4868" s="18" t="str">
        <f t="shared" ref="L4868:L4940" si="144">LEFT(K4868,3)</f>
        <v>310</v>
      </c>
      <c r="M4868" s="19" t="s">
        <v>57</v>
      </c>
      <c r="N4868" s="19"/>
    </row>
    <row r="4869" spans="1:14" ht="15" x14ac:dyDescent="0.25">
      <c r="A4869" s="54" t="s">
        <v>58</v>
      </c>
      <c r="B4869" s="36">
        <v>7902.0437472609792</v>
      </c>
      <c r="C4869" s="37">
        <v>1</v>
      </c>
      <c r="D4869" s="37">
        <v>2</v>
      </c>
      <c r="E4869" s="38">
        <v>245</v>
      </c>
      <c r="F4869" s="37">
        <v>407</v>
      </c>
      <c r="G4869" s="39">
        <v>655</v>
      </c>
      <c r="H4869" s="40">
        <v>8557.0437472609792</v>
      </c>
      <c r="J4869" s="17">
        <v>40</v>
      </c>
      <c r="K4869" s="17" t="str">
        <f t="shared" si="143"/>
        <v>310-Department of Corrections</v>
      </c>
      <c r="L4869" s="18" t="str">
        <f t="shared" si="144"/>
        <v>310</v>
      </c>
      <c r="M4869" s="19" t="s">
        <v>59</v>
      </c>
      <c r="N4869" s="19"/>
    </row>
    <row r="4870" spans="1:14" ht="15" customHeight="1" x14ac:dyDescent="0.25">
      <c r="A4870" s="54" t="s">
        <v>60</v>
      </c>
      <c r="B4870" s="36">
        <v>0</v>
      </c>
      <c r="C4870" s="37">
        <v>0</v>
      </c>
      <c r="D4870" s="37">
        <v>0</v>
      </c>
      <c r="E4870" s="38">
        <v>163</v>
      </c>
      <c r="F4870" s="37">
        <v>169</v>
      </c>
      <c r="G4870" s="39">
        <v>332</v>
      </c>
      <c r="H4870" s="40">
        <v>332</v>
      </c>
      <c r="J4870" s="17">
        <v>41</v>
      </c>
      <c r="K4870" s="17" t="str">
        <f t="shared" si="143"/>
        <v>310-Department of Corrections</v>
      </c>
      <c r="L4870" s="18" t="str">
        <f t="shared" si="144"/>
        <v>310</v>
      </c>
      <c r="M4870" s="56" t="s">
        <v>61</v>
      </c>
      <c r="N4870" s="19"/>
    </row>
    <row r="4871" spans="1:14" ht="15" x14ac:dyDescent="0.25">
      <c r="A4871" s="54" t="s">
        <v>62</v>
      </c>
      <c r="B4871" s="36">
        <v>0</v>
      </c>
      <c r="C4871" s="37">
        <v>0</v>
      </c>
      <c r="D4871" s="37">
        <v>0</v>
      </c>
      <c r="E4871" s="38">
        <v>614</v>
      </c>
      <c r="F4871" s="37">
        <v>623</v>
      </c>
      <c r="G4871" s="39">
        <v>1237</v>
      </c>
      <c r="H4871" s="40">
        <v>1237</v>
      </c>
      <c r="J4871" s="17">
        <v>42</v>
      </c>
      <c r="K4871" s="17" t="str">
        <f t="shared" si="143"/>
        <v>310-Department of Corrections</v>
      </c>
      <c r="L4871" s="18" t="str">
        <f t="shared" si="144"/>
        <v>310</v>
      </c>
      <c r="M4871" s="56" t="s">
        <v>63</v>
      </c>
      <c r="N4871" s="19"/>
    </row>
    <row r="4872" spans="1:14" x14ac:dyDescent="0.2">
      <c r="A4872" s="43"/>
      <c r="B4872" s="36"/>
      <c r="C4872" s="37"/>
      <c r="D4872" s="37"/>
      <c r="E4872" s="38"/>
      <c r="F4872" s="37"/>
      <c r="G4872" s="39"/>
      <c r="H4872" s="40"/>
      <c r="J4872" s="17">
        <v>43</v>
      </c>
      <c r="K4872" s="17" t="str">
        <f t="shared" si="143"/>
        <v>310-Department of Corrections</v>
      </c>
      <c r="L4872" s="18" t="str">
        <f t="shared" si="144"/>
        <v>310</v>
      </c>
      <c r="M4872" s="19"/>
      <c r="N4872" s="19"/>
    </row>
    <row r="4873" spans="1:14" x14ac:dyDescent="0.2">
      <c r="A4873" s="44" t="s">
        <v>64</v>
      </c>
      <c r="B4873" s="45">
        <v>26771.603405949667</v>
      </c>
      <c r="C4873" s="46">
        <v>488</v>
      </c>
      <c r="D4873" s="46">
        <v>491</v>
      </c>
      <c r="E4873" s="47">
        <v>380</v>
      </c>
      <c r="F4873" s="46">
        <v>587</v>
      </c>
      <c r="G4873" s="48">
        <v>1946</v>
      </c>
      <c r="H4873" s="49">
        <v>28717.603405949667</v>
      </c>
      <c r="J4873" s="17">
        <v>44</v>
      </c>
      <c r="K4873" s="17" t="str">
        <f t="shared" si="143"/>
        <v>310-Department of Corrections</v>
      </c>
      <c r="L4873" s="18" t="str">
        <f t="shared" si="144"/>
        <v>310</v>
      </c>
      <c r="M4873" s="19"/>
      <c r="N4873" s="19"/>
    </row>
    <row r="4874" spans="1:14" x14ac:dyDescent="0.2">
      <c r="A4874" s="57"/>
      <c r="B4874" s="39"/>
      <c r="C4874" s="51"/>
      <c r="D4874" s="51"/>
      <c r="E4874" s="52"/>
      <c r="F4874" s="51"/>
      <c r="G4874" s="39"/>
      <c r="H4874" s="53"/>
      <c r="J4874" s="17">
        <v>45</v>
      </c>
      <c r="K4874" s="17" t="str">
        <f t="shared" si="143"/>
        <v>310-Department of Corrections</v>
      </c>
      <c r="L4874" s="18" t="str">
        <f t="shared" si="144"/>
        <v>310</v>
      </c>
      <c r="M4874" s="19"/>
      <c r="N4874" s="19"/>
    </row>
    <row r="4875" spans="1:14" ht="15" x14ac:dyDescent="0.25">
      <c r="A4875" s="54" t="s">
        <v>65</v>
      </c>
      <c r="B4875" s="36">
        <v>9.2838882833520344</v>
      </c>
      <c r="C4875" s="37">
        <v>0</v>
      </c>
      <c r="D4875" s="37">
        <v>0</v>
      </c>
      <c r="E4875" s="38">
        <v>0</v>
      </c>
      <c r="F4875" s="37">
        <v>0</v>
      </c>
      <c r="G4875" s="39">
        <v>0</v>
      </c>
      <c r="H4875" s="40">
        <v>9.2838882833520344</v>
      </c>
      <c r="J4875" s="17">
        <v>46</v>
      </c>
      <c r="K4875" s="17" t="str">
        <f t="shared" si="143"/>
        <v>310-Department of Corrections</v>
      </c>
      <c r="L4875" s="18" t="str">
        <f t="shared" si="144"/>
        <v>310</v>
      </c>
      <c r="M4875" s="19"/>
      <c r="N4875" s="19"/>
    </row>
    <row r="4876" spans="1:14" ht="15" x14ac:dyDescent="0.25">
      <c r="A4876" s="54" t="s">
        <v>66</v>
      </c>
      <c r="B4876" s="36">
        <v>0</v>
      </c>
      <c r="C4876" s="37">
        <v>0</v>
      </c>
      <c r="D4876" s="37">
        <v>0</v>
      </c>
      <c r="E4876" s="38">
        <v>0</v>
      </c>
      <c r="F4876" s="37">
        <v>0</v>
      </c>
      <c r="G4876" s="39">
        <v>0</v>
      </c>
      <c r="H4876" s="40">
        <v>0</v>
      </c>
      <c r="J4876" s="17">
        <v>47</v>
      </c>
      <c r="K4876" s="17" t="str">
        <f t="shared" si="143"/>
        <v>310-Department of Corrections</v>
      </c>
      <c r="L4876" s="18" t="str">
        <f t="shared" si="144"/>
        <v>310</v>
      </c>
      <c r="M4876" s="19"/>
      <c r="N4876" s="19"/>
    </row>
    <row r="4877" spans="1:14" ht="15" x14ac:dyDescent="0.25">
      <c r="A4877" s="54" t="s">
        <v>67</v>
      </c>
      <c r="B4877" s="36">
        <v>0</v>
      </c>
      <c r="C4877" s="37">
        <v>0</v>
      </c>
      <c r="D4877" s="37">
        <v>0</v>
      </c>
      <c r="E4877" s="38">
        <v>0</v>
      </c>
      <c r="F4877" s="37">
        <v>0</v>
      </c>
      <c r="G4877" s="39">
        <v>0</v>
      </c>
      <c r="H4877" s="40">
        <v>0</v>
      </c>
      <c r="J4877" s="17">
        <v>48</v>
      </c>
      <c r="K4877" s="17" t="str">
        <f t="shared" si="143"/>
        <v>310-Department of Corrections</v>
      </c>
      <c r="L4877" s="18" t="str">
        <f t="shared" si="144"/>
        <v>310</v>
      </c>
      <c r="M4877" s="19"/>
      <c r="N4877" s="19"/>
    </row>
    <row r="4878" spans="1:14" ht="15" x14ac:dyDescent="0.25">
      <c r="A4878" s="54" t="s">
        <v>68</v>
      </c>
      <c r="B4878" s="36">
        <v>22.567577886377521</v>
      </c>
      <c r="C4878" s="37">
        <v>0</v>
      </c>
      <c r="D4878" s="37">
        <v>0</v>
      </c>
      <c r="E4878" s="38">
        <v>0</v>
      </c>
      <c r="F4878" s="37">
        <v>0</v>
      </c>
      <c r="G4878" s="39">
        <v>0</v>
      </c>
      <c r="H4878" s="40">
        <v>22.567577886377521</v>
      </c>
      <c r="J4878" s="17">
        <v>49</v>
      </c>
      <c r="K4878" s="17" t="str">
        <f t="shared" si="143"/>
        <v>310-Department of Corrections</v>
      </c>
      <c r="L4878" s="18" t="str">
        <f t="shared" si="144"/>
        <v>310</v>
      </c>
      <c r="M4878" s="19"/>
      <c r="N4878" s="19"/>
    </row>
    <row r="4879" spans="1:14" ht="15" x14ac:dyDescent="0.25">
      <c r="A4879" s="54" t="s">
        <v>69</v>
      </c>
      <c r="B4879" s="36">
        <v>0</v>
      </c>
      <c r="C4879" s="37">
        <v>0</v>
      </c>
      <c r="D4879" s="37">
        <v>0</v>
      </c>
      <c r="E4879" s="38">
        <v>0</v>
      </c>
      <c r="F4879" s="37">
        <v>0</v>
      </c>
      <c r="G4879" s="39">
        <v>0</v>
      </c>
      <c r="H4879" s="40">
        <v>0</v>
      </c>
      <c r="J4879" s="17">
        <v>50</v>
      </c>
      <c r="K4879" s="17" t="str">
        <f t="shared" si="143"/>
        <v>310-Department of Corrections</v>
      </c>
      <c r="L4879" s="18" t="str">
        <f t="shared" si="144"/>
        <v>310</v>
      </c>
      <c r="M4879" s="19"/>
      <c r="N4879" s="19"/>
    </row>
    <row r="4880" spans="1:14" ht="15" x14ac:dyDescent="0.25">
      <c r="A4880" s="54" t="s">
        <v>70</v>
      </c>
      <c r="B4880" s="36">
        <v>751.85119050156936</v>
      </c>
      <c r="C4880" s="37">
        <v>0</v>
      </c>
      <c r="D4880" s="37">
        <v>2</v>
      </c>
      <c r="E4880" s="38">
        <v>0</v>
      </c>
      <c r="F4880" s="37">
        <v>3</v>
      </c>
      <c r="G4880" s="39">
        <v>5</v>
      </c>
      <c r="H4880" s="40">
        <v>756.85119050156936</v>
      </c>
      <c r="J4880" s="17">
        <v>51</v>
      </c>
      <c r="K4880" s="17" t="str">
        <f t="shared" si="143"/>
        <v>310-Department of Corrections</v>
      </c>
      <c r="L4880" s="18" t="str">
        <f t="shared" si="144"/>
        <v>310</v>
      </c>
      <c r="M4880" s="19"/>
      <c r="N4880" s="19"/>
    </row>
    <row r="4881" spans="1:14" ht="15" x14ac:dyDescent="0.25">
      <c r="A4881" s="54" t="s">
        <v>71</v>
      </c>
      <c r="B4881" s="36">
        <v>1.4375E-15</v>
      </c>
      <c r="C4881" s="37">
        <v>0</v>
      </c>
      <c r="D4881" s="37">
        <v>0</v>
      </c>
      <c r="E4881" s="38">
        <v>0</v>
      </c>
      <c r="F4881" s="37">
        <v>0</v>
      </c>
      <c r="G4881" s="39">
        <v>0</v>
      </c>
      <c r="H4881" s="40">
        <v>1.4375E-15</v>
      </c>
      <c r="J4881" s="17">
        <v>52</v>
      </c>
      <c r="K4881" s="17" t="str">
        <f t="shared" si="143"/>
        <v>310-Department of Corrections</v>
      </c>
      <c r="L4881" s="18" t="str">
        <f t="shared" si="144"/>
        <v>310</v>
      </c>
      <c r="M4881" s="19"/>
      <c r="N4881" s="19"/>
    </row>
    <row r="4882" spans="1:14" ht="15" customHeight="1" x14ac:dyDescent="0.25">
      <c r="A4882" s="54" t="s">
        <v>72</v>
      </c>
      <c r="B4882" s="36">
        <v>25.311087354917532</v>
      </c>
      <c r="C4882" s="37">
        <v>0</v>
      </c>
      <c r="D4882" s="37">
        <v>0</v>
      </c>
      <c r="E4882" s="38">
        <v>0</v>
      </c>
      <c r="F4882" s="37">
        <v>0</v>
      </c>
      <c r="G4882" s="39">
        <v>0</v>
      </c>
      <c r="H4882" s="40">
        <v>25.311087354917532</v>
      </c>
      <c r="J4882" s="17">
        <v>53</v>
      </c>
      <c r="K4882" s="17" t="str">
        <f t="shared" si="143"/>
        <v>310-Department of Corrections</v>
      </c>
      <c r="L4882" s="18" t="str">
        <f t="shared" si="144"/>
        <v>310</v>
      </c>
      <c r="M4882" s="19"/>
      <c r="N4882" s="19"/>
    </row>
    <row r="4883" spans="1:14" ht="15" x14ac:dyDescent="0.25">
      <c r="A4883" s="54" t="s">
        <v>73</v>
      </c>
      <c r="B4883" s="36">
        <v>1073.7985229240771</v>
      </c>
      <c r="C4883" s="37">
        <v>1</v>
      </c>
      <c r="D4883" s="37">
        <v>3</v>
      </c>
      <c r="E4883" s="38">
        <v>0</v>
      </c>
      <c r="F4883" s="37">
        <v>5</v>
      </c>
      <c r="G4883" s="39">
        <v>9</v>
      </c>
      <c r="H4883" s="40">
        <v>1082.7985229240771</v>
      </c>
      <c r="J4883" s="17">
        <v>54</v>
      </c>
      <c r="K4883" s="17" t="str">
        <f t="shared" si="143"/>
        <v>310-Department of Corrections</v>
      </c>
      <c r="L4883" s="18" t="str">
        <f t="shared" si="144"/>
        <v>310</v>
      </c>
      <c r="M4883" s="19"/>
      <c r="N4883" s="19"/>
    </row>
    <row r="4884" spans="1:14" ht="15" x14ac:dyDescent="0.25">
      <c r="A4884" s="54" t="s">
        <v>74</v>
      </c>
      <c r="B4884" s="36">
        <v>453.65256566890656</v>
      </c>
      <c r="C4884" s="37">
        <v>1</v>
      </c>
      <c r="D4884" s="37">
        <v>-18</v>
      </c>
      <c r="E4884" s="38">
        <v>8</v>
      </c>
      <c r="F4884" s="37">
        <v>11</v>
      </c>
      <c r="G4884" s="39">
        <v>2</v>
      </c>
      <c r="H4884" s="40">
        <v>455.65256566890656</v>
      </c>
      <c r="J4884" s="17">
        <v>55</v>
      </c>
      <c r="K4884" s="17" t="str">
        <f t="shared" si="143"/>
        <v>310-Department of Corrections</v>
      </c>
      <c r="L4884" s="18" t="str">
        <f t="shared" si="144"/>
        <v>310</v>
      </c>
      <c r="M4884" s="19"/>
      <c r="N4884" s="19"/>
    </row>
    <row r="4885" spans="1:14" ht="15" x14ac:dyDescent="0.25">
      <c r="A4885" s="54" t="s">
        <v>75</v>
      </c>
      <c r="B4885" s="36">
        <v>516.76785069914865</v>
      </c>
      <c r="C4885" s="37">
        <v>0</v>
      </c>
      <c r="D4885" s="37">
        <v>0</v>
      </c>
      <c r="E4885" s="38">
        <v>-4</v>
      </c>
      <c r="F4885" s="37">
        <v>-3</v>
      </c>
      <c r="G4885" s="39">
        <v>-7</v>
      </c>
      <c r="H4885" s="40">
        <v>509.76785069914865</v>
      </c>
      <c r="J4885" s="17">
        <v>56</v>
      </c>
      <c r="K4885" s="17" t="str">
        <f t="shared" si="143"/>
        <v>310-Department of Corrections</v>
      </c>
      <c r="L4885" s="18" t="str">
        <f t="shared" si="144"/>
        <v>310</v>
      </c>
      <c r="M4885" s="19"/>
      <c r="N4885" s="19"/>
    </row>
    <row r="4886" spans="1:14" ht="15" customHeight="1" x14ac:dyDescent="0.25">
      <c r="A4886" s="54" t="s">
        <v>76</v>
      </c>
      <c r="B4886" s="36">
        <v>449.69289122429484</v>
      </c>
      <c r="C4886" s="37">
        <v>0</v>
      </c>
      <c r="D4886" s="37">
        <v>0</v>
      </c>
      <c r="E4886" s="38">
        <v>0</v>
      </c>
      <c r="F4886" s="37">
        <v>0</v>
      </c>
      <c r="G4886" s="39">
        <v>0</v>
      </c>
      <c r="H4886" s="40">
        <v>449.69289122429484</v>
      </c>
      <c r="J4886" s="17">
        <v>57</v>
      </c>
      <c r="K4886" s="17" t="str">
        <f t="shared" si="143"/>
        <v>310-Department of Corrections</v>
      </c>
      <c r="L4886" s="18" t="str">
        <f t="shared" si="144"/>
        <v>310</v>
      </c>
      <c r="M4886" s="19"/>
      <c r="N4886" s="19"/>
    </row>
    <row r="4887" spans="1:14" ht="15" x14ac:dyDescent="0.25">
      <c r="A4887" s="54" t="s">
        <v>77</v>
      </c>
      <c r="B4887" s="36">
        <v>292.72016726399761</v>
      </c>
      <c r="C4887" s="37">
        <v>0</v>
      </c>
      <c r="D4887" s="37">
        <v>0</v>
      </c>
      <c r="E4887" s="38">
        <v>0</v>
      </c>
      <c r="F4887" s="37">
        <v>0</v>
      </c>
      <c r="G4887" s="39">
        <v>0</v>
      </c>
      <c r="H4887" s="40">
        <v>292.72016726399761</v>
      </c>
      <c r="J4887" s="17">
        <v>58</v>
      </c>
      <c r="K4887" s="17" t="str">
        <f t="shared" si="143"/>
        <v>310-Department of Corrections</v>
      </c>
      <c r="L4887" s="18" t="str">
        <f t="shared" si="144"/>
        <v>310</v>
      </c>
      <c r="M4887" s="19"/>
      <c r="N4887" s="19"/>
    </row>
    <row r="4888" spans="1:14" ht="15" x14ac:dyDescent="0.25">
      <c r="A4888" s="54" t="s">
        <v>78</v>
      </c>
      <c r="B4888" s="36">
        <v>0</v>
      </c>
      <c r="C4888" s="37">
        <v>0</v>
      </c>
      <c r="D4888" s="37">
        <v>0</v>
      </c>
      <c r="E4888" s="38">
        <v>0</v>
      </c>
      <c r="F4888" s="37">
        <v>0</v>
      </c>
      <c r="G4888" s="39">
        <v>0</v>
      </c>
      <c r="H4888" s="40">
        <v>0</v>
      </c>
      <c r="J4888" s="17">
        <v>59</v>
      </c>
      <c r="K4888" s="17" t="str">
        <f t="shared" si="143"/>
        <v>310-Department of Corrections</v>
      </c>
      <c r="L4888" s="18" t="str">
        <f t="shared" si="144"/>
        <v>310</v>
      </c>
      <c r="M4888" s="19"/>
      <c r="N4888" s="19"/>
    </row>
    <row r="4889" spans="1:14" ht="15" x14ac:dyDescent="0.25">
      <c r="A4889" s="54" t="s">
        <v>79</v>
      </c>
      <c r="B4889" s="36">
        <v>0</v>
      </c>
      <c r="C4889" s="37">
        <v>0</v>
      </c>
      <c r="D4889" s="37">
        <v>0</v>
      </c>
      <c r="E4889" s="38">
        <v>0</v>
      </c>
      <c r="F4889" s="37">
        <v>0</v>
      </c>
      <c r="G4889" s="39">
        <v>0</v>
      </c>
      <c r="H4889" s="40">
        <v>0</v>
      </c>
      <c r="J4889" s="17">
        <v>60</v>
      </c>
      <c r="K4889" s="17" t="str">
        <f t="shared" si="143"/>
        <v>310-Department of Corrections</v>
      </c>
      <c r="L4889" s="18" t="str">
        <f t="shared" si="144"/>
        <v>310</v>
      </c>
      <c r="M4889" s="19"/>
      <c r="N4889" s="19"/>
    </row>
    <row r="4890" spans="1:14" ht="15" x14ac:dyDescent="0.25">
      <c r="A4890" s="54"/>
      <c r="B4890" s="36"/>
      <c r="C4890" s="37"/>
      <c r="D4890" s="37"/>
      <c r="E4890" s="38"/>
      <c r="F4890" s="37"/>
      <c r="G4890" s="39"/>
      <c r="H4890" s="40"/>
      <c r="J4890" s="17">
        <v>61</v>
      </c>
      <c r="K4890" s="17" t="str">
        <f t="shared" si="143"/>
        <v>310-Department of Corrections</v>
      </c>
      <c r="L4890" s="18" t="str">
        <f t="shared" si="144"/>
        <v>310</v>
      </c>
      <c r="M4890" s="19"/>
      <c r="N4890" s="19"/>
    </row>
    <row r="4891" spans="1:14" x14ac:dyDescent="0.2">
      <c r="A4891" s="44" t="s">
        <v>80</v>
      </c>
      <c r="B4891" s="45">
        <v>3595.6457418066411</v>
      </c>
      <c r="C4891" s="46">
        <v>2</v>
      </c>
      <c r="D4891" s="46">
        <v>-13</v>
      </c>
      <c r="E4891" s="47">
        <v>4</v>
      </c>
      <c r="F4891" s="46">
        <v>16</v>
      </c>
      <c r="G4891" s="48">
        <v>9</v>
      </c>
      <c r="H4891" s="49">
        <v>3604.6457418066411</v>
      </c>
      <c r="J4891" s="17">
        <v>62</v>
      </c>
      <c r="K4891" s="17" t="str">
        <f t="shared" si="143"/>
        <v>310-Department of Corrections</v>
      </c>
      <c r="L4891" s="18" t="str">
        <f t="shared" si="144"/>
        <v>310</v>
      </c>
      <c r="M4891" s="19"/>
      <c r="N4891" s="19"/>
    </row>
    <row r="4892" spans="1:14" ht="15" x14ac:dyDescent="0.25">
      <c r="A4892" s="54"/>
      <c r="B4892" s="36"/>
      <c r="C4892" s="37"/>
      <c r="D4892" s="37"/>
      <c r="E4892" s="38"/>
      <c r="F4892" s="37"/>
      <c r="G4892" s="39"/>
      <c r="H4892" s="40"/>
      <c r="J4892" s="17">
        <v>63</v>
      </c>
      <c r="K4892" s="17" t="str">
        <f t="shared" si="143"/>
        <v>310-Department of Corrections</v>
      </c>
      <c r="L4892" s="18" t="str">
        <f t="shared" si="144"/>
        <v>310</v>
      </c>
      <c r="M4892" s="19"/>
      <c r="N4892" s="19"/>
    </row>
    <row r="4893" spans="1:14" ht="15" x14ac:dyDescent="0.25">
      <c r="A4893" s="54" t="s">
        <v>81</v>
      </c>
      <c r="B4893" s="36">
        <v>2290.4531850695903</v>
      </c>
      <c r="C4893" s="37">
        <v>0</v>
      </c>
      <c r="D4893" s="37">
        <v>0</v>
      </c>
      <c r="E4893" s="38">
        <v>19</v>
      </c>
      <c r="F4893" s="37">
        <v>51</v>
      </c>
      <c r="G4893" s="39">
        <v>70</v>
      </c>
      <c r="H4893" s="40">
        <v>2360.4531850695903</v>
      </c>
      <c r="J4893" s="17">
        <v>64</v>
      </c>
      <c r="K4893" s="17" t="str">
        <f t="shared" si="143"/>
        <v>310-Department of Corrections</v>
      </c>
      <c r="L4893" s="18" t="str">
        <f t="shared" si="144"/>
        <v>310</v>
      </c>
      <c r="M4893" s="19"/>
      <c r="N4893" s="19"/>
    </row>
    <row r="4894" spans="1:14" x14ac:dyDescent="0.2">
      <c r="A4894" s="44" t="s">
        <v>82</v>
      </c>
      <c r="B4894" s="45">
        <v>2290.4531850695903</v>
      </c>
      <c r="C4894" s="46">
        <v>0</v>
      </c>
      <c r="D4894" s="46">
        <v>0</v>
      </c>
      <c r="E4894" s="47">
        <v>19</v>
      </c>
      <c r="F4894" s="46">
        <v>51</v>
      </c>
      <c r="G4894" s="48">
        <v>70</v>
      </c>
      <c r="H4894" s="49">
        <v>2360.4531850695903</v>
      </c>
      <c r="J4894" s="17">
        <v>65</v>
      </c>
      <c r="K4894" s="17" t="str">
        <f t="shared" si="143"/>
        <v>310-Department of Corrections</v>
      </c>
      <c r="L4894" s="18" t="str">
        <f t="shared" si="144"/>
        <v>310</v>
      </c>
      <c r="M4894" s="19"/>
      <c r="N4894" s="19"/>
    </row>
    <row r="4895" spans="1:14" ht="15" x14ac:dyDescent="0.25">
      <c r="A4895" s="54"/>
      <c r="B4895" s="54"/>
      <c r="C4895" s="54"/>
      <c r="D4895" s="54"/>
      <c r="E4895" s="54"/>
      <c r="F4895" s="54"/>
      <c r="G4895" s="54"/>
      <c r="H4895" s="54"/>
      <c r="J4895" s="17">
        <v>66</v>
      </c>
      <c r="K4895" s="17" t="str">
        <f t="shared" si="143"/>
        <v>310-Department of Corrections</v>
      </c>
      <c r="L4895" s="18" t="str">
        <f t="shared" si="144"/>
        <v>310</v>
      </c>
      <c r="M4895" s="19"/>
      <c r="N4895" s="19"/>
    </row>
    <row r="4896" spans="1:14" x14ac:dyDescent="0.2">
      <c r="A4896" s="58"/>
      <c r="B4896" s="39"/>
      <c r="C4896" s="51"/>
      <c r="D4896" s="51"/>
      <c r="E4896" s="52"/>
      <c r="F4896" s="51"/>
      <c r="G4896" s="39"/>
      <c r="H4896" s="53"/>
      <c r="J4896" s="17">
        <v>67</v>
      </c>
      <c r="K4896" s="17" t="str">
        <f t="shared" si="143"/>
        <v>310-Department of Corrections</v>
      </c>
      <c r="L4896" s="18" t="str">
        <f t="shared" si="144"/>
        <v>310</v>
      </c>
      <c r="M4896" s="19"/>
      <c r="N4896" s="19"/>
    </row>
    <row r="4897" spans="1:14" x14ac:dyDescent="0.2">
      <c r="A4897" s="59" t="s">
        <v>83</v>
      </c>
      <c r="B4897" s="60">
        <v>141783.28854508436</v>
      </c>
      <c r="C4897" s="61">
        <v>882</v>
      </c>
      <c r="D4897" s="61">
        <v>867</v>
      </c>
      <c r="E4897" s="62">
        <v>-1313</v>
      </c>
      <c r="F4897" s="61">
        <v>13489</v>
      </c>
      <c r="G4897" s="60">
        <v>13925</v>
      </c>
      <c r="H4897" s="63">
        <v>155708.28854508436</v>
      </c>
      <c r="J4897" s="17">
        <v>68</v>
      </c>
      <c r="K4897" s="17" t="str">
        <f t="shared" si="143"/>
        <v>310-Department of Corrections</v>
      </c>
      <c r="L4897" s="18" t="str">
        <f t="shared" si="144"/>
        <v>310</v>
      </c>
      <c r="M4897" s="19"/>
      <c r="N4897" s="19"/>
    </row>
    <row r="4898" spans="1:14" ht="15" customHeight="1" x14ac:dyDescent="0.2">
      <c r="A4898" s="64"/>
      <c r="B4898" s="65"/>
      <c r="C4898" s="65"/>
      <c r="D4898" s="65"/>
      <c r="E4898" s="65"/>
      <c r="F4898" s="65"/>
      <c r="G4898" s="65"/>
      <c r="H4898" s="65"/>
      <c r="J4898" s="17">
        <v>1</v>
      </c>
      <c r="K4898" s="17" t="str">
        <f>IF(J4898=7,A4250,IF(J4898&gt;7,K4888,""))</f>
        <v/>
      </c>
      <c r="L4898" s="18" t="str">
        <f t="shared" si="144"/>
        <v/>
      </c>
      <c r="M4898" s="19"/>
      <c r="N4898" s="19"/>
    </row>
    <row r="4899" spans="1:14" x14ac:dyDescent="0.2">
      <c r="A4899" s="64"/>
      <c r="B4899" s="65"/>
      <c r="C4899" s="65"/>
      <c r="D4899" s="65"/>
      <c r="E4899" s="65"/>
      <c r="F4899" s="65"/>
      <c r="G4899" s="65"/>
      <c r="H4899" s="65"/>
      <c r="J4899" s="17">
        <v>2</v>
      </c>
      <c r="K4899" s="17" t="str">
        <f>IF(J4899=7,A4251,IF(J4899&gt;7,K4898,""))</f>
        <v/>
      </c>
      <c r="L4899" s="18" t="str">
        <f t="shared" si="144"/>
        <v/>
      </c>
      <c r="M4899" s="19"/>
      <c r="N4899" s="19"/>
    </row>
    <row r="4900" spans="1:14" ht="15" x14ac:dyDescent="0.25">
      <c r="A4900"/>
      <c r="B4900"/>
      <c r="C4900"/>
      <c r="D4900"/>
      <c r="E4900"/>
      <c r="F4900"/>
      <c r="G4900"/>
      <c r="H4900"/>
      <c r="J4900" s="17">
        <v>3</v>
      </c>
      <c r="K4900" s="17" t="str">
        <f>IF(J4900=7,A4252,IF(J4900&gt;7,K4899,""))</f>
        <v/>
      </c>
      <c r="L4900" s="18" t="str">
        <f t="shared" si="144"/>
        <v/>
      </c>
      <c r="M4900" s="19"/>
      <c r="N4900" s="19"/>
    </row>
    <row r="4901" spans="1:14" ht="15" x14ac:dyDescent="0.25">
      <c r="A4901"/>
      <c r="B4901"/>
      <c r="C4901"/>
      <c r="D4901"/>
      <c r="E4901"/>
      <c r="F4901"/>
      <c r="G4901"/>
      <c r="H4901"/>
      <c r="J4901" s="17">
        <v>4</v>
      </c>
      <c r="K4901" s="17" t="str">
        <f>IF(J4901=7,A4253,IF(J4901&gt;7,K4900,""))</f>
        <v/>
      </c>
      <c r="L4901" s="18" t="str">
        <f t="shared" si="144"/>
        <v/>
      </c>
      <c r="M4901" s="19"/>
      <c r="N4901" s="19"/>
    </row>
    <row r="4902" spans="1:14" ht="15.75" x14ac:dyDescent="0.25">
      <c r="A4902" s="21" t="s">
        <v>7</v>
      </c>
      <c r="B4902" s="22"/>
      <c r="C4902" s="22"/>
      <c r="D4902" s="22"/>
      <c r="E4902" s="22"/>
      <c r="F4902" s="22"/>
      <c r="G4902" s="22"/>
      <c r="H4902" s="22"/>
      <c r="J4902" s="17">
        <v>5</v>
      </c>
      <c r="K4902" s="17" t="str">
        <f>IF(J4902=7,A4254,IF(J4902&gt;7,K4901,""))</f>
        <v/>
      </c>
      <c r="L4902" s="18" t="str">
        <f t="shared" si="144"/>
        <v/>
      </c>
      <c r="M4902" s="19"/>
      <c r="N4902" s="19"/>
    </row>
    <row r="4903" spans="1:14" ht="15" x14ac:dyDescent="0.25">
      <c r="A4903" s="23" t="s">
        <v>8</v>
      </c>
      <c r="B4903" s="24"/>
      <c r="C4903" s="24"/>
      <c r="D4903" s="24"/>
      <c r="E4903" s="24"/>
      <c r="F4903" s="24"/>
      <c r="G4903" s="24"/>
      <c r="H4903" s="24"/>
      <c r="J4903" s="17">
        <v>6</v>
      </c>
      <c r="K4903" s="17" t="str">
        <f>IF(J4903=7,A4255,IF(J4903&gt;7,K4902,""))</f>
        <v/>
      </c>
      <c r="L4903" s="18" t="str">
        <f t="shared" si="144"/>
        <v/>
      </c>
      <c r="M4903" s="19"/>
      <c r="N4903" s="19"/>
    </row>
    <row r="4904" spans="1:14" ht="15" x14ac:dyDescent="0.25">
      <c r="A4904" s="25" t="s">
        <v>155</v>
      </c>
      <c r="B4904" s="22"/>
      <c r="C4904" s="22"/>
      <c r="D4904" s="22"/>
      <c r="E4904" s="22"/>
      <c r="F4904" s="22"/>
      <c r="G4904" s="22"/>
      <c r="H4904" s="22"/>
      <c r="J4904" s="17">
        <v>7</v>
      </c>
      <c r="K4904" s="17" t="str">
        <f>IF(J4904=7,A4904,IF(J4904&gt;7,K4903,""))</f>
        <v>315-Dept of Services for the Blind</v>
      </c>
      <c r="L4904" s="18" t="str">
        <f t="shared" si="144"/>
        <v>315</v>
      </c>
      <c r="M4904" s="19"/>
      <c r="N4904" s="19"/>
    </row>
    <row r="4905" spans="1:14" ht="15" x14ac:dyDescent="0.25">
      <c r="A4905" s="25"/>
      <c r="B4905" s="22"/>
      <c r="C4905" s="22"/>
      <c r="D4905" s="22"/>
      <c r="E4905" s="22"/>
      <c r="F4905" s="22"/>
      <c r="G4905" s="22"/>
      <c r="H4905" s="22"/>
      <c r="J4905" s="17">
        <v>8</v>
      </c>
      <c r="K4905" s="17" t="str">
        <f t="shared" ref="K4905:K4965" si="145">IF(J4905=7,A4257,IF(J4905&gt;7,K4904,""))</f>
        <v>315-Dept of Services for the Blind</v>
      </c>
      <c r="L4905" s="18" t="str">
        <f t="shared" si="144"/>
        <v>315</v>
      </c>
      <c r="M4905" s="19"/>
      <c r="N4905" s="19"/>
    </row>
    <row r="4906" spans="1:14" ht="15" customHeight="1" x14ac:dyDescent="0.25">
      <c r="A4906" s="26"/>
      <c r="B4906" s="27"/>
      <c r="C4906" s="94" t="s">
        <v>10</v>
      </c>
      <c r="D4906" s="95"/>
      <c r="E4906" s="94" t="s">
        <v>11</v>
      </c>
      <c r="F4906" s="95"/>
      <c r="G4906" s="28"/>
      <c r="H4906" s="28"/>
      <c r="J4906" s="17">
        <v>9</v>
      </c>
      <c r="K4906" s="17" t="str">
        <f t="shared" si="145"/>
        <v>315-Dept of Services for the Blind</v>
      </c>
      <c r="L4906" s="18" t="str">
        <f t="shared" si="144"/>
        <v>315</v>
      </c>
      <c r="M4906" s="19"/>
      <c r="N4906" s="19"/>
    </row>
    <row r="4907" spans="1:14" ht="15" customHeight="1" x14ac:dyDescent="0.2">
      <c r="A4907" s="29" t="s">
        <v>12</v>
      </c>
      <c r="B4907" s="30" t="s">
        <v>13</v>
      </c>
      <c r="C4907" s="31" t="s">
        <v>14</v>
      </c>
      <c r="D4907" s="32" t="s">
        <v>15</v>
      </c>
      <c r="E4907" s="31" t="s">
        <v>14</v>
      </c>
      <c r="F4907" s="32" t="s">
        <v>15</v>
      </c>
      <c r="G4907" s="33" t="s">
        <v>16</v>
      </c>
      <c r="H4907" s="33" t="s">
        <v>17</v>
      </c>
      <c r="J4907" s="17">
        <v>10</v>
      </c>
      <c r="K4907" s="17" t="str">
        <f t="shared" si="145"/>
        <v>315-Dept of Services for the Blind</v>
      </c>
      <c r="L4907" s="18" t="str">
        <f t="shared" si="144"/>
        <v>315</v>
      </c>
      <c r="M4907" s="19"/>
      <c r="N4907" s="19"/>
    </row>
    <row r="4908" spans="1:14" ht="15" x14ac:dyDescent="0.25">
      <c r="A4908" s="35" t="s">
        <v>20</v>
      </c>
      <c r="B4908" s="36">
        <v>14.455122779895071</v>
      </c>
      <c r="C4908" s="37">
        <v>0</v>
      </c>
      <c r="D4908" s="37">
        <v>0</v>
      </c>
      <c r="E4908" s="38">
        <v>0</v>
      </c>
      <c r="F4908" s="37">
        <v>0</v>
      </c>
      <c r="G4908" s="39">
        <v>0</v>
      </c>
      <c r="H4908" s="40">
        <v>14.455122779895071</v>
      </c>
      <c r="J4908" s="17">
        <v>11</v>
      </c>
      <c r="K4908" s="17" t="str">
        <f t="shared" si="145"/>
        <v>315-Dept of Services for the Blind</v>
      </c>
      <c r="L4908" s="18" t="str">
        <f t="shared" si="144"/>
        <v>315</v>
      </c>
      <c r="M4908" s="19" t="s">
        <v>21</v>
      </c>
      <c r="N4908" s="19"/>
    </row>
    <row r="4909" spans="1:14" ht="15" x14ac:dyDescent="0.25">
      <c r="A4909" s="42" t="s">
        <v>22</v>
      </c>
      <c r="B4909" s="36">
        <v>9.5889751559861534</v>
      </c>
      <c r="C4909" s="37">
        <v>0</v>
      </c>
      <c r="D4909" s="37">
        <v>0</v>
      </c>
      <c r="E4909" s="38">
        <v>0</v>
      </c>
      <c r="F4909" s="37">
        <v>0</v>
      </c>
      <c r="G4909" s="39">
        <v>0</v>
      </c>
      <c r="H4909" s="40">
        <v>9.5889751559861534</v>
      </c>
      <c r="J4909" s="17">
        <v>12</v>
      </c>
      <c r="K4909" s="17" t="str">
        <f t="shared" si="145"/>
        <v>315-Dept of Services for the Blind</v>
      </c>
      <c r="L4909" s="18" t="str">
        <f t="shared" si="144"/>
        <v>315</v>
      </c>
      <c r="M4909" s="19"/>
      <c r="N4909" s="19"/>
    </row>
    <row r="4910" spans="1:14" ht="15" customHeight="1" x14ac:dyDescent="0.25">
      <c r="A4910" s="42" t="s">
        <v>23</v>
      </c>
      <c r="B4910" s="36">
        <v>40.816784504782838</v>
      </c>
      <c r="C4910" s="37">
        <v>0</v>
      </c>
      <c r="D4910" s="37">
        <v>1</v>
      </c>
      <c r="E4910" s="38">
        <v>0</v>
      </c>
      <c r="F4910" s="37">
        <v>0</v>
      </c>
      <c r="G4910" s="39">
        <v>1</v>
      </c>
      <c r="H4910" s="40">
        <v>41.816784504782838</v>
      </c>
      <c r="J4910" s="17">
        <v>13</v>
      </c>
      <c r="K4910" s="17" t="str">
        <f t="shared" si="145"/>
        <v>315-Dept of Services for the Blind</v>
      </c>
      <c r="L4910" s="18" t="str">
        <f t="shared" si="144"/>
        <v>315</v>
      </c>
      <c r="M4910" s="19"/>
      <c r="N4910" s="19"/>
    </row>
    <row r="4911" spans="1:14" ht="15" x14ac:dyDescent="0.25">
      <c r="A4911" s="42" t="s">
        <v>24</v>
      </c>
      <c r="B4911" s="36">
        <v>27.069051799999997</v>
      </c>
      <c r="C4911" s="37">
        <v>0</v>
      </c>
      <c r="D4911" s="37">
        <v>0</v>
      </c>
      <c r="E4911" s="38">
        <v>0</v>
      </c>
      <c r="F4911" s="37">
        <v>0</v>
      </c>
      <c r="G4911" s="39">
        <v>0</v>
      </c>
      <c r="H4911" s="40">
        <v>27.069051799999997</v>
      </c>
      <c r="J4911" s="17">
        <v>14</v>
      </c>
      <c r="K4911" s="17" t="str">
        <f t="shared" si="145"/>
        <v>315-Dept of Services for the Blind</v>
      </c>
      <c r="L4911" s="18" t="str">
        <f t="shared" si="144"/>
        <v>315</v>
      </c>
      <c r="M4911" s="19"/>
      <c r="N4911" s="19"/>
    </row>
    <row r="4912" spans="1:14" ht="15" x14ac:dyDescent="0.25">
      <c r="A4912" s="42" t="s">
        <v>25</v>
      </c>
      <c r="B4912" s="36">
        <v>5.6091340847520001</v>
      </c>
      <c r="C4912" s="37">
        <v>0</v>
      </c>
      <c r="D4912" s="37">
        <v>0</v>
      </c>
      <c r="E4912" s="38">
        <v>0</v>
      </c>
      <c r="F4912" s="37">
        <v>0</v>
      </c>
      <c r="G4912" s="39">
        <v>0</v>
      </c>
      <c r="H4912" s="40">
        <v>5.6091340847520001</v>
      </c>
      <c r="J4912" s="17">
        <v>15</v>
      </c>
      <c r="K4912" s="17" t="str">
        <f t="shared" si="145"/>
        <v>315-Dept of Services for the Blind</v>
      </c>
      <c r="L4912" s="18" t="str">
        <f t="shared" si="144"/>
        <v>315</v>
      </c>
      <c r="M4912" s="19"/>
      <c r="N4912" s="19"/>
    </row>
    <row r="4913" spans="1:14" ht="15" x14ac:dyDescent="0.25">
      <c r="A4913" s="42" t="s">
        <v>26</v>
      </c>
      <c r="B4913" s="36">
        <v>113.13596397282816</v>
      </c>
      <c r="C4913" s="37">
        <v>-8</v>
      </c>
      <c r="D4913" s="37">
        <v>-7</v>
      </c>
      <c r="E4913" s="38">
        <v>0</v>
      </c>
      <c r="F4913" s="37">
        <v>0</v>
      </c>
      <c r="G4913" s="39">
        <v>-15</v>
      </c>
      <c r="H4913" s="40">
        <v>98.135963972828165</v>
      </c>
      <c r="J4913" s="17">
        <v>16</v>
      </c>
      <c r="K4913" s="17" t="str">
        <f t="shared" si="145"/>
        <v>315-Dept of Services for the Blind</v>
      </c>
      <c r="L4913" s="18" t="str">
        <f t="shared" si="144"/>
        <v>315</v>
      </c>
      <c r="M4913" s="19"/>
      <c r="N4913" s="19"/>
    </row>
    <row r="4914" spans="1:14" ht="15" x14ac:dyDescent="0.25">
      <c r="A4914" s="42" t="s">
        <v>27</v>
      </c>
      <c r="B4914" s="36">
        <v>9.7103945790992938</v>
      </c>
      <c r="C4914" s="37">
        <v>0</v>
      </c>
      <c r="D4914" s="37">
        <v>0</v>
      </c>
      <c r="E4914" s="38">
        <v>0</v>
      </c>
      <c r="F4914" s="37">
        <v>0</v>
      </c>
      <c r="G4914" s="39">
        <v>0</v>
      </c>
      <c r="H4914" s="40">
        <v>9.7103945790992938</v>
      </c>
      <c r="J4914" s="17">
        <v>17</v>
      </c>
      <c r="K4914" s="17" t="str">
        <f t="shared" si="145"/>
        <v>315-Dept of Services for the Blind</v>
      </c>
      <c r="L4914" s="18" t="str">
        <f t="shared" si="144"/>
        <v>315</v>
      </c>
      <c r="M4914" s="19"/>
      <c r="N4914" s="19"/>
    </row>
    <row r="4915" spans="1:14" x14ac:dyDescent="0.2">
      <c r="A4915" s="43"/>
      <c r="B4915" s="36"/>
      <c r="C4915" s="37"/>
      <c r="D4915" s="37"/>
      <c r="E4915" s="38"/>
      <c r="F4915" s="37"/>
      <c r="G4915" s="39"/>
      <c r="H4915" s="40"/>
      <c r="J4915" s="17">
        <v>18</v>
      </c>
      <c r="K4915" s="17" t="str">
        <f t="shared" si="145"/>
        <v>315-Dept of Services for the Blind</v>
      </c>
      <c r="L4915" s="18" t="str">
        <f t="shared" si="144"/>
        <v>315</v>
      </c>
      <c r="M4915" s="19"/>
      <c r="N4915" s="19"/>
    </row>
    <row r="4916" spans="1:14" x14ac:dyDescent="0.2">
      <c r="A4916" s="44"/>
      <c r="B4916" s="45">
        <v>220.38542687734352</v>
      </c>
      <c r="C4916" s="46">
        <v>-8</v>
      </c>
      <c r="D4916" s="46">
        <v>-6</v>
      </c>
      <c r="E4916" s="47">
        <v>0</v>
      </c>
      <c r="F4916" s="46">
        <v>0</v>
      </c>
      <c r="G4916" s="48">
        <v>-14</v>
      </c>
      <c r="H4916" s="49">
        <v>206.38542687734352</v>
      </c>
      <c r="J4916" s="17">
        <v>19</v>
      </c>
      <c r="K4916" s="17" t="str">
        <f t="shared" si="145"/>
        <v>315-Dept of Services for the Blind</v>
      </c>
      <c r="L4916" s="18" t="str">
        <f t="shared" si="144"/>
        <v>315</v>
      </c>
      <c r="M4916" s="19"/>
      <c r="N4916" s="19"/>
    </row>
    <row r="4917" spans="1:14" x14ac:dyDescent="0.2">
      <c r="A4917" s="50"/>
      <c r="B4917" s="39"/>
      <c r="C4917" s="51"/>
      <c r="D4917" s="51"/>
      <c r="E4917" s="52"/>
      <c r="F4917" s="51"/>
      <c r="G4917" s="39"/>
      <c r="H4917" s="53"/>
      <c r="J4917" s="17">
        <v>20</v>
      </c>
      <c r="K4917" s="17" t="str">
        <f t="shared" si="145"/>
        <v>315-Dept of Services for the Blind</v>
      </c>
      <c r="L4917" s="18" t="str">
        <f t="shared" si="144"/>
        <v>315</v>
      </c>
      <c r="M4917" s="19"/>
      <c r="N4917" s="19"/>
    </row>
    <row r="4918" spans="1:14" ht="15" x14ac:dyDescent="0.25">
      <c r="A4918" s="42" t="s">
        <v>28</v>
      </c>
      <c r="B4918" s="36">
        <v>37.352764524716058</v>
      </c>
      <c r="C4918" s="37">
        <v>0</v>
      </c>
      <c r="D4918" s="37">
        <v>0</v>
      </c>
      <c r="E4918" s="38">
        <v>-40</v>
      </c>
      <c r="F4918" s="37">
        <v>43</v>
      </c>
      <c r="G4918" s="39">
        <v>3</v>
      </c>
      <c r="H4918" s="40">
        <v>40.352764524716058</v>
      </c>
      <c r="J4918" s="17">
        <v>21</v>
      </c>
      <c r="K4918" s="17" t="str">
        <f t="shared" si="145"/>
        <v>315-Dept of Services for the Blind</v>
      </c>
      <c r="L4918" s="18" t="str">
        <f t="shared" si="144"/>
        <v>315</v>
      </c>
      <c r="M4918" s="19"/>
      <c r="N4918" s="19"/>
    </row>
    <row r="4919" spans="1:14" ht="15" x14ac:dyDescent="0.25">
      <c r="A4919" s="42" t="s">
        <v>29</v>
      </c>
      <c r="B4919" s="36">
        <v>93.643076866670626</v>
      </c>
      <c r="C4919" s="37">
        <v>0</v>
      </c>
      <c r="D4919" s="37">
        <v>0</v>
      </c>
      <c r="E4919" s="38">
        <v>25</v>
      </c>
      <c r="F4919" s="37">
        <v>77</v>
      </c>
      <c r="G4919" s="39">
        <v>102</v>
      </c>
      <c r="H4919" s="40">
        <v>195.64307686667064</v>
      </c>
      <c r="J4919" s="17">
        <v>22</v>
      </c>
      <c r="K4919" s="17" t="str">
        <f t="shared" si="145"/>
        <v>315-Dept of Services for the Blind</v>
      </c>
      <c r="L4919" s="18" t="str">
        <f t="shared" si="144"/>
        <v>315</v>
      </c>
      <c r="M4919" s="19"/>
      <c r="N4919" s="19"/>
    </row>
    <row r="4920" spans="1:14" ht="15" x14ac:dyDescent="0.25">
      <c r="A4920" s="42" t="s">
        <v>30</v>
      </c>
      <c r="B4920" s="36">
        <v>86.464753962061394</v>
      </c>
      <c r="C4920" s="37">
        <v>0</v>
      </c>
      <c r="D4920" s="37">
        <v>0</v>
      </c>
      <c r="E4920" s="38">
        <v>0</v>
      </c>
      <c r="F4920" s="37">
        <v>1</v>
      </c>
      <c r="G4920" s="39">
        <v>1</v>
      </c>
      <c r="H4920" s="40">
        <v>87.464753962061394</v>
      </c>
      <c r="J4920" s="17">
        <v>23</v>
      </c>
      <c r="K4920" s="17" t="str">
        <f t="shared" si="145"/>
        <v>315-Dept of Services for the Blind</v>
      </c>
      <c r="L4920" s="18" t="str">
        <f t="shared" si="144"/>
        <v>315</v>
      </c>
      <c r="M4920" s="19"/>
      <c r="N4920" s="19"/>
    </row>
    <row r="4921" spans="1:14" ht="15" x14ac:dyDescent="0.25">
      <c r="A4921" s="54"/>
      <c r="B4921" s="36"/>
      <c r="C4921" s="37"/>
      <c r="D4921" s="37"/>
      <c r="E4921" s="38"/>
      <c r="F4921" s="37"/>
      <c r="G4921" s="39"/>
      <c r="H4921" s="40"/>
      <c r="J4921" s="17">
        <v>24</v>
      </c>
      <c r="K4921" s="17" t="str">
        <f t="shared" si="145"/>
        <v>315-Dept of Services for the Blind</v>
      </c>
      <c r="L4921" s="18" t="str">
        <f t="shared" si="144"/>
        <v>315</v>
      </c>
      <c r="M4921" s="19"/>
      <c r="N4921" s="19"/>
    </row>
    <row r="4922" spans="1:14" x14ac:dyDescent="0.2">
      <c r="A4922" s="44" t="s">
        <v>31</v>
      </c>
      <c r="B4922" s="45">
        <v>217.46059535344807</v>
      </c>
      <c r="C4922" s="46">
        <v>0</v>
      </c>
      <c r="D4922" s="46">
        <v>0</v>
      </c>
      <c r="E4922" s="46">
        <v>-15</v>
      </c>
      <c r="F4922" s="46">
        <v>121</v>
      </c>
      <c r="G4922" s="46">
        <v>106</v>
      </c>
      <c r="H4922" s="49">
        <v>323.46059535344807</v>
      </c>
      <c r="J4922" s="17">
        <v>25</v>
      </c>
      <c r="K4922" s="17" t="str">
        <f t="shared" si="145"/>
        <v>315-Dept of Services for the Blind</v>
      </c>
      <c r="L4922" s="18" t="str">
        <f t="shared" si="144"/>
        <v>315</v>
      </c>
      <c r="M4922" s="19"/>
      <c r="N4922" s="19"/>
    </row>
    <row r="4923" spans="1:14" ht="15" x14ac:dyDescent="0.25">
      <c r="A4923" s="54"/>
      <c r="B4923" s="36"/>
      <c r="C4923" s="37"/>
      <c r="D4923" s="37"/>
      <c r="E4923" s="38"/>
      <c r="F4923" s="37"/>
      <c r="G4923" s="39"/>
      <c r="H4923" s="40"/>
      <c r="J4923" s="17">
        <v>26</v>
      </c>
      <c r="K4923" s="17" t="str">
        <f t="shared" si="145"/>
        <v>315-Dept of Services for the Blind</v>
      </c>
      <c r="L4923" s="18" t="str">
        <f t="shared" si="144"/>
        <v>315</v>
      </c>
      <c r="M4923" s="19"/>
      <c r="N4923" s="19"/>
    </row>
    <row r="4924" spans="1:14" ht="15" x14ac:dyDescent="0.25">
      <c r="A4924" s="54" t="s">
        <v>32</v>
      </c>
      <c r="B4924" s="36">
        <v>2.8617176252218908</v>
      </c>
      <c r="C4924" s="37">
        <v>0</v>
      </c>
      <c r="D4924" s="37">
        <v>0</v>
      </c>
      <c r="E4924" s="38">
        <v>0</v>
      </c>
      <c r="F4924" s="37">
        <v>0</v>
      </c>
      <c r="G4924" s="39">
        <v>0</v>
      </c>
      <c r="H4924" s="40">
        <v>2.8617176252218908</v>
      </c>
      <c r="J4924" s="17">
        <v>27</v>
      </c>
      <c r="K4924" s="17" t="str">
        <f t="shared" si="145"/>
        <v>315-Dept of Services for the Blind</v>
      </c>
      <c r="L4924" s="18" t="str">
        <f t="shared" si="144"/>
        <v>315</v>
      </c>
      <c r="M4924" s="19" t="s">
        <v>33</v>
      </c>
      <c r="N4924" s="19"/>
    </row>
    <row r="4925" spans="1:14" ht="15" x14ac:dyDescent="0.25">
      <c r="A4925" s="54" t="s">
        <v>34</v>
      </c>
      <c r="B4925" s="36">
        <v>12.899548187848112</v>
      </c>
      <c r="C4925" s="37">
        <v>0</v>
      </c>
      <c r="D4925" s="37">
        <v>0</v>
      </c>
      <c r="E4925" s="38">
        <v>0</v>
      </c>
      <c r="F4925" s="37">
        <v>0</v>
      </c>
      <c r="G4925" s="39">
        <v>0</v>
      </c>
      <c r="H4925" s="40">
        <v>12.899548187848112</v>
      </c>
      <c r="J4925" s="17">
        <v>28</v>
      </c>
      <c r="K4925" s="17" t="str">
        <f t="shared" si="145"/>
        <v>315-Dept of Services for the Blind</v>
      </c>
      <c r="L4925" s="18" t="str">
        <f t="shared" si="144"/>
        <v>315</v>
      </c>
      <c r="M4925" s="19" t="s">
        <v>35</v>
      </c>
      <c r="N4925" s="19"/>
    </row>
    <row r="4926" spans="1:14" ht="15" x14ac:dyDescent="0.25">
      <c r="A4926" s="54" t="s">
        <v>36</v>
      </c>
      <c r="B4926" s="36">
        <v>4.5406225883336093</v>
      </c>
      <c r="C4926" s="37">
        <v>0</v>
      </c>
      <c r="D4926" s="37">
        <v>0</v>
      </c>
      <c r="E4926" s="38">
        <v>0</v>
      </c>
      <c r="F4926" s="37">
        <v>0</v>
      </c>
      <c r="G4926" s="39">
        <v>0</v>
      </c>
      <c r="H4926" s="40">
        <v>4.5406225883336093</v>
      </c>
      <c r="J4926" s="17">
        <v>29</v>
      </c>
      <c r="K4926" s="17" t="str">
        <f t="shared" si="145"/>
        <v>315-Dept of Services for the Blind</v>
      </c>
      <c r="L4926" s="18" t="str">
        <f t="shared" si="144"/>
        <v>315</v>
      </c>
      <c r="M4926" s="19" t="s">
        <v>37</v>
      </c>
      <c r="N4926" s="19"/>
    </row>
    <row r="4927" spans="1:14" ht="15" x14ac:dyDescent="0.25">
      <c r="A4927" s="54" t="s">
        <v>38</v>
      </c>
      <c r="B4927" s="36">
        <v>0</v>
      </c>
      <c r="C4927" s="37">
        <v>0</v>
      </c>
      <c r="D4927" s="37">
        <v>0</v>
      </c>
      <c r="E4927" s="38">
        <v>0</v>
      </c>
      <c r="F4927" s="37">
        <v>0</v>
      </c>
      <c r="G4927" s="39">
        <v>0</v>
      </c>
      <c r="H4927" s="40">
        <v>0</v>
      </c>
      <c r="J4927" s="17">
        <v>30</v>
      </c>
      <c r="K4927" s="17" t="str">
        <f t="shared" si="145"/>
        <v>315-Dept of Services for the Blind</v>
      </c>
      <c r="L4927" s="18" t="str">
        <f t="shared" si="144"/>
        <v>315</v>
      </c>
      <c r="M4927" s="19" t="s">
        <v>39</v>
      </c>
      <c r="N4927" s="19"/>
    </row>
    <row r="4928" spans="1:14" ht="15" x14ac:dyDescent="0.25">
      <c r="A4928" s="54" t="s">
        <v>40</v>
      </c>
      <c r="B4928" s="36">
        <v>139.59708923783992</v>
      </c>
      <c r="C4928" s="37">
        <v>6</v>
      </c>
      <c r="D4928" s="37">
        <v>6</v>
      </c>
      <c r="E4928" s="38">
        <v>0</v>
      </c>
      <c r="F4928" s="37">
        <v>0</v>
      </c>
      <c r="G4928" s="39">
        <v>12</v>
      </c>
      <c r="H4928" s="40">
        <v>151.59708923783992</v>
      </c>
      <c r="J4928" s="17">
        <v>31</v>
      </c>
      <c r="K4928" s="17" t="str">
        <f t="shared" si="145"/>
        <v>315-Dept of Services for the Blind</v>
      </c>
      <c r="L4928" s="18" t="str">
        <f t="shared" si="144"/>
        <v>315</v>
      </c>
      <c r="M4928" s="19" t="s">
        <v>41</v>
      </c>
      <c r="N4928" s="19"/>
    </row>
    <row r="4929" spans="1:14" ht="15" x14ac:dyDescent="0.25">
      <c r="A4929" s="54" t="s">
        <v>42</v>
      </c>
      <c r="B4929" s="36">
        <v>16.940633389756552</v>
      </c>
      <c r="C4929" s="37">
        <v>0</v>
      </c>
      <c r="D4929" s="37">
        <v>0</v>
      </c>
      <c r="E4929" s="38">
        <v>-8</v>
      </c>
      <c r="F4929" s="37">
        <v>-9</v>
      </c>
      <c r="G4929" s="39">
        <v>-17</v>
      </c>
      <c r="H4929" s="40">
        <v>-5.9366610243447582E-2</v>
      </c>
      <c r="J4929" s="17">
        <v>32</v>
      </c>
      <c r="K4929" s="17" t="str">
        <f t="shared" si="145"/>
        <v>315-Dept of Services for the Blind</v>
      </c>
      <c r="L4929" s="18" t="str">
        <f t="shared" si="144"/>
        <v>315</v>
      </c>
      <c r="M4929" s="19" t="s">
        <v>43</v>
      </c>
      <c r="N4929" s="19"/>
    </row>
    <row r="4930" spans="1:14" ht="15" customHeight="1" x14ac:dyDescent="0.25">
      <c r="A4930" s="54" t="s">
        <v>44</v>
      </c>
      <c r="B4930" s="36">
        <v>79.454054494117685</v>
      </c>
      <c r="C4930" s="37">
        <v>0</v>
      </c>
      <c r="D4930" s="37">
        <v>0</v>
      </c>
      <c r="E4930" s="38">
        <v>0</v>
      </c>
      <c r="F4930" s="37">
        <v>0</v>
      </c>
      <c r="G4930" s="39">
        <v>0</v>
      </c>
      <c r="H4930" s="40">
        <v>79.454054494117685</v>
      </c>
      <c r="J4930" s="17">
        <v>33</v>
      </c>
      <c r="K4930" s="17" t="str">
        <f t="shared" si="145"/>
        <v>315-Dept of Services for the Blind</v>
      </c>
      <c r="L4930" s="18" t="str">
        <f t="shared" si="144"/>
        <v>315</v>
      </c>
      <c r="M4930" s="19" t="s">
        <v>45</v>
      </c>
      <c r="N4930" s="19"/>
    </row>
    <row r="4931" spans="1:14" ht="15" x14ac:dyDescent="0.25">
      <c r="A4931" s="54" t="s">
        <v>46</v>
      </c>
      <c r="B4931" s="36">
        <v>0</v>
      </c>
      <c r="C4931" s="37">
        <v>0</v>
      </c>
      <c r="D4931" s="37">
        <v>0</v>
      </c>
      <c r="E4931" s="38">
        <v>0</v>
      </c>
      <c r="F4931" s="37">
        <v>0</v>
      </c>
      <c r="G4931" s="39">
        <v>0</v>
      </c>
      <c r="H4931" s="40">
        <v>0</v>
      </c>
      <c r="J4931" s="17">
        <v>34</v>
      </c>
      <c r="K4931" s="17" t="str">
        <f t="shared" si="145"/>
        <v>315-Dept of Services for the Blind</v>
      </c>
      <c r="L4931" s="18" t="str">
        <f t="shared" si="144"/>
        <v>315</v>
      </c>
      <c r="M4931" s="19" t="s">
        <v>47</v>
      </c>
      <c r="N4931" s="19"/>
    </row>
    <row r="4932" spans="1:14" ht="15" x14ac:dyDescent="0.25">
      <c r="A4932" s="54" t="s">
        <v>48</v>
      </c>
      <c r="B4932" s="36">
        <v>0</v>
      </c>
      <c r="C4932" s="37">
        <v>0</v>
      </c>
      <c r="D4932" s="37">
        <v>0</v>
      </c>
      <c r="E4932" s="38">
        <v>1</v>
      </c>
      <c r="F4932" s="37">
        <v>1</v>
      </c>
      <c r="G4932" s="39">
        <v>2</v>
      </c>
      <c r="H4932" s="40">
        <v>2</v>
      </c>
      <c r="J4932" s="17">
        <v>35</v>
      </c>
      <c r="K4932" s="17" t="str">
        <f t="shared" si="145"/>
        <v>315-Dept of Services for the Blind</v>
      </c>
      <c r="L4932" s="18" t="str">
        <f t="shared" si="144"/>
        <v>315</v>
      </c>
      <c r="M4932" s="56" t="s">
        <v>49</v>
      </c>
      <c r="N4932" s="19"/>
    </row>
    <row r="4933" spans="1:14" ht="15" x14ac:dyDescent="0.25">
      <c r="A4933" s="54" t="s">
        <v>50</v>
      </c>
      <c r="B4933" s="36">
        <v>10.24404617566988</v>
      </c>
      <c r="C4933" s="37">
        <v>0</v>
      </c>
      <c r="D4933" s="37">
        <v>0</v>
      </c>
      <c r="E4933" s="38">
        <v>0</v>
      </c>
      <c r="F4933" s="37">
        <v>0</v>
      </c>
      <c r="G4933" s="39">
        <v>0</v>
      </c>
      <c r="H4933" s="40">
        <v>10.24404617566988</v>
      </c>
      <c r="J4933" s="17">
        <v>36</v>
      </c>
      <c r="K4933" s="17" t="str">
        <f t="shared" si="145"/>
        <v>315-Dept of Services for the Blind</v>
      </c>
      <c r="L4933" s="18" t="str">
        <f t="shared" si="144"/>
        <v>315</v>
      </c>
      <c r="M4933" s="19" t="s">
        <v>51</v>
      </c>
      <c r="N4933" s="19"/>
    </row>
    <row r="4934" spans="1:14" ht="15" x14ac:dyDescent="0.25">
      <c r="A4934" s="54" t="s">
        <v>52</v>
      </c>
      <c r="B4934" s="36">
        <v>0</v>
      </c>
      <c r="C4934" s="37">
        <v>0</v>
      </c>
      <c r="D4934" s="37">
        <v>0</v>
      </c>
      <c r="E4934" s="38">
        <v>1</v>
      </c>
      <c r="F4934" s="37">
        <v>2</v>
      </c>
      <c r="G4934" s="39">
        <v>3</v>
      </c>
      <c r="H4934" s="40">
        <v>3</v>
      </c>
      <c r="J4934" s="17">
        <v>37</v>
      </c>
      <c r="K4934" s="17" t="str">
        <f t="shared" si="145"/>
        <v>315-Dept of Services for the Blind</v>
      </c>
      <c r="L4934" s="18" t="str">
        <f t="shared" si="144"/>
        <v>315</v>
      </c>
      <c r="M4934" s="56" t="s">
        <v>53</v>
      </c>
      <c r="N4934" s="19"/>
    </row>
    <row r="4935" spans="1:14" ht="15" x14ac:dyDescent="0.25">
      <c r="A4935" s="54" t="s">
        <v>54</v>
      </c>
      <c r="B4935" s="36">
        <v>85.129850462270625</v>
      </c>
      <c r="C4935" s="37">
        <v>0</v>
      </c>
      <c r="D4935" s="37">
        <v>0</v>
      </c>
      <c r="E4935" s="38">
        <v>0</v>
      </c>
      <c r="F4935" s="37">
        <v>0</v>
      </c>
      <c r="G4935" s="39">
        <v>0</v>
      </c>
      <c r="H4935" s="40">
        <v>85.129850462270625</v>
      </c>
      <c r="J4935" s="17">
        <v>38</v>
      </c>
      <c r="K4935" s="17" t="str">
        <f t="shared" si="145"/>
        <v>315-Dept of Services for the Blind</v>
      </c>
      <c r="L4935" s="18" t="str">
        <f t="shared" si="144"/>
        <v>315</v>
      </c>
      <c r="M4935" s="19" t="s">
        <v>55</v>
      </c>
      <c r="N4935" s="19"/>
    </row>
    <row r="4936" spans="1:14" ht="15" x14ac:dyDescent="0.25">
      <c r="A4936" s="54" t="s">
        <v>56</v>
      </c>
      <c r="B4936" s="36">
        <v>0</v>
      </c>
      <c r="C4936" s="37">
        <v>0</v>
      </c>
      <c r="D4936" s="37">
        <v>0</v>
      </c>
      <c r="E4936" s="38">
        <v>0</v>
      </c>
      <c r="F4936" s="37">
        <v>0</v>
      </c>
      <c r="G4936" s="39">
        <v>0</v>
      </c>
      <c r="H4936" s="40">
        <v>0</v>
      </c>
      <c r="J4936" s="17">
        <v>39</v>
      </c>
      <c r="K4936" s="17" t="str">
        <f t="shared" si="145"/>
        <v>315-Dept of Services for the Blind</v>
      </c>
      <c r="L4936" s="18" t="str">
        <f t="shared" si="144"/>
        <v>315</v>
      </c>
      <c r="M4936" s="19" t="s">
        <v>57</v>
      </c>
      <c r="N4936" s="19"/>
    </row>
    <row r="4937" spans="1:14" ht="15" x14ac:dyDescent="0.25">
      <c r="A4937" s="54" t="s">
        <v>58</v>
      </c>
      <c r="B4937" s="36">
        <v>382.3440991664242</v>
      </c>
      <c r="C4937" s="37">
        <v>0</v>
      </c>
      <c r="D4937" s="37">
        <v>0</v>
      </c>
      <c r="E4937" s="38">
        <v>11</v>
      </c>
      <c r="F4937" s="37">
        <v>20</v>
      </c>
      <c r="G4937" s="39">
        <v>31</v>
      </c>
      <c r="H4937" s="40">
        <v>413.3440991664242</v>
      </c>
      <c r="J4937" s="17">
        <v>40</v>
      </c>
      <c r="K4937" s="17" t="str">
        <f t="shared" si="145"/>
        <v>315-Dept of Services for the Blind</v>
      </c>
      <c r="L4937" s="18" t="str">
        <f t="shared" si="144"/>
        <v>315</v>
      </c>
      <c r="M4937" s="19" t="s">
        <v>59</v>
      </c>
      <c r="N4937" s="19"/>
    </row>
    <row r="4938" spans="1:14" ht="15" customHeight="1" x14ac:dyDescent="0.25">
      <c r="A4938" s="54" t="s">
        <v>60</v>
      </c>
      <c r="B4938" s="36">
        <v>0</v>
      </c>
      <c r="C4938" s="37">
        <v>0</v>
      </c>
      <c r="D4938" s="37">
        <v>0</v>
      </c>
      <c r="E4938" s="38">
        <v>1</v>
      </c>
      <c r="F4938" s="37">
        <v>2</v>
      </c>
      <c r="G4938" s="39">
        <v>3</v>
      </c>
      <c r="H4938" s="40">
        <v>3</v>
      </c>
      <c r="J4938" s="17">
        <v>41</v>
      </c>
      <c r="K4938" s="17" t="str">
        <f t="shared" si="145"/>
        <v>315-Dept of Services for the Blind</v>
      </c>
      <c r="L4938" s="18" t="str">
        <f t="shared" si="144"/>
        <v>315</v>
      </c>
      <c r="M4938" s="56" t="s">
        <v>61</v>
      </c>
      <c r="N4938" s="19"/>
    </row>
    <row r="4939" spans="1:14" ht="15" customHeight="1" x14ac:dyDescent="0.25">
      <c r="A4939" s="54" t="s">
        <v>62</v>
      </c>
      <c r="B4939" s="36">
        <v>0</v>
      </c>
      <c r="C4939" s="37">
        <v>0</v>
      </c>
      <c r="D4939" s="37">
        <v>0</v>
      </c>
      <c r="E4939" s="38">
        <v>6</v>
      </c>
      <c r="F4939" s="37">
        <v>6</v>
      </c>
      <c r="G4939" s="39">
        <v>12</v>
      </c>
      <c r="H4939" s="40">
        <v>12</v>
      </c>
      <c r="J4939" s="17">
        <v>42</v>
      </c>
      <c r="K4939" s="17" t="str">
        <f t="shared" si="145"/>
        <v>315-Dept of Services for the Blind</v>
      </c>
      <c r="L4939" s="18" t="str">
        <f t="shared" si="144"/>
        <v>315</v>
      </c>
      <c r="M4939" s="56" t="s">
        <v>63</v>
      </c>
      <c r="N4939" s="19"/>
    </row>
    <row r="4940" spans="1:14" ht="15" customHeight="1" x14ac:dyDescent="0.2">
      <c r="A4940" s="43"/>
      <c r="B4940" s="36"/>
      <c r="C4940" s="37"/>
      <c r="D4940" s="37"/>
      <c r="E4940" s="38"/>
      <c r="F4940" s="37"/>
      <c r="G4940" s="39"/>
      <c r="H4940" s="40"/>
      <c r="J4940" s="17">
        <v>43</v>
      </c>
      <c r="K4940" s="17" t="str">
        <f t="shared" si="145"/>
        <v>315-Dept of Services for the Blind</v>
      </c>
      <c r="L4940" s="18" t="str">
        <f t="shared" si="144"/>
        <v>315</v>
      </c>
      <c r="M4940" s="19"/>
      <c r="N4940" s="19"/>
    </row>
    <row r="4941" spans="1:14" x14ac:dyDescent="0.2">
      <c r="A4941" s="44" t="s">
        <v>64</v>
      </c>
      <c r="B4941" s="45">
        <v>734.01166132748244</v>
      </c>
      <c r="C4941" s="46">
        <v>6</v>
      </c>
      <c r="D4941" s="46">
        <v>6</v>
      </c>
      <c r="E4941" s="47">
        <v>12</v>
      </c>
      <c r="F4941" s="46">
        <v>22</v>
      </c>
      <c r="G4941" s="48">
        <v>46</v>
      </c>
      <c r="H4941" s="49">
        <v>780.01166132748244</v>
      </c>
      <c r="J4941" s="17">
        <v>44</v>
      </c>
      <c r="K4941" s="17" t="str">
        <f t="shared" si="145"/>
        <v>315-Dept of Services for the Blind</v>
      </c>
      <c r="L4941" s="18" t="str">
        <f t="shared" ref="L4941:L5013" si="146">LEFT(K4941,3)</f>
        <v>315</v>
      </c>
      <c r="M4941" s="19"/>
      <c r="N4941" s="19"/>
    </row>
    <row r="4942" spans="1:14" ht="15" customHeight="1" x14ac:dyDescent="0.2">
      <c r="A4942" s="57"/>
      <c r="B4942" s="39"/>
      <c r="C4942" s="51"/>
      <c r="D4942" s="51"/>
      <c r="E4942" s="52"/>
      <c r="F4942" s="51"/>
      <c r="G4942" s="39"/>
      <c r="H4942" s="53"/>
      <c r="J4942" s="17">
        <v>45</v>
      </c>
      <c r="K4942" s="17" t="str">
        <f t="shared" si="145"/>
        <v>315-Dept of Services for the Blind</v>
      </c>
      <c r="L4942" s="18" t="str">
        <f t="shared" si="146"/>
        <v>315</v>
      </c>
      <c r="M4942" s="19"/>
      <c r="N4942" s="19"/>
    </row>
    <row r="4943" spans="1:14" ht="15" x14ac:dyDescent="0.25">
      <c r="A4943" s="54" t="s">
        <v>65</v>
      </c>
      <c r="B4943" s="36">
        <v>13.024956253541406</v>
      </c>
      <c r="C4943" s="37">
        <v>0</v>
      </c>
      <c r="D4943" s="37">
        <v>0</v>
      </c>
      <c r="E4943" s="38">
        <v>0</v>
      </c>
      <c r="F4943" s="37">
        <v>0</v>
      </c>
      <c r="G4943" s="39">
        <v>0</v>
      </c>
      <c r="H4943" s="40">
        <v>13.024956253541406</v>
      </c>
      <c r="J4943" s="17">
        <v>46</v>
      </c>
      <c r="K4943" s="17" t="str">
        <f t="shared" si="145"/>
        <v>315-Dept of Services for the Blind</v>
      </c>
      <c r="L4943" s="18" t="str">
        <f t="shared" si="146"/>
        <v>315</v>
      </c>
      <c r="M4943" s="19"/>
      <c r="N4943" s="19"/>
    </row>
    <row r="4944" spans="1:14" ht="15" x14ac:dyDescent="0.25">
      <c r="A4944" s="54" t="s">
        <v>66</v>
      </c>
      <c r="B4944" s="36">
        <v>16.098242397651923</v>
      </c>
      <c r="C4944" s="37">
        <v>0</v>
      </c>
      <c r="D4944" s="37">
        <v>0</v>
      </c>
      <c r="E4944" s="38">
        <v>0</v>
      </c>
      <c r="F4944" s="37">
        <v>0</v>
      </c>
      <c r="G4944" s="39">
        <v>0</v>
      </c>
      <c r="H4944" s="40">
        <v>16.098242397651923</v>
      </c>
      <c r="J4944" s="17">
        <v>47</v>
      </c>
      <c r="K4944" s="17" t="str">
        <f t="shared" si="145"/>
        <v>315-Dept of Services for the Blind</v>
      </c>
      <c r="L4944" s="18" t="str">
        <f t="shared" si="146"/>
        <v>315</v>
      </c>
      <c r="M4944" s="19"/>
      <c r="N4944" s="19"/>
    </row>
    <row r="4945" spans="1:14" ht="15" x14ac:dyDescent="0.25">
      <c r="A4945" s="54" t="s">
        <v>67</v>
      </c>
      <c r="B4945" s="36">
        <v>786.31668642835189</v>
      </c>
      <c r="C4945" s="37">
        <v>1</v>
      </c>
      <c r="D4945" s="37">
        <v>7</v>
      </c>
      <c r="E4945" s="38">
        <v>0</v>
      </c>
      <c r="F4945" s="37">
        <v>3</v>
      </c>
      <c r="G4945" s="39">
        <v>11</v>
      </c>
      <c r="H4945" s="40">
        <v>797.31668642835189</v>
      </c>
      <c r="J4945" s="17">
        <v>48</v>
      </c>
      <c r="K4945" s="17" t="str">
        <f t="shared" si="145"/>
        <v>315-Dept of Services for the Blind</v>
      </c>
      <c r="L4945" s="18" t="str">
        <f t="shared" si="146"/>
        <v>315</v>
      </c>
      <c r="M4945" s="19"/>
      <c r="N4945" s="19"/>
    </row>
    <row r="4946" spans="1:14" ht="15" x14ac:dyDescent="0.25">
      <c r="A4946" s="54" t="s">
        <v>68</v>
      </c>
      <c r="B4946" s="36">
        <v>0.35048869883934025</v>
      </c>
      <c r="C4946" s="37">
        <v>0</v>
      </c>
      <c r="D4946" s="37">
        <v>0</v>
      </c>
      <c r="E4946" s="38">
        <v>0</v>
      </c>
      <c r="F4946" s="37">
        <v>0</v>
      </c>
      <c r="G4946" s="39">
        <v>0</v>
      </c>
      <c r="H4946" s="40">
        <v>0.35048869883934025</v>
      </c>
      <c r="J4946" s="17">
        <v>49</v>
      </c>
      <c r="K4946" s="17" t="str">
        <f t="shared" si="145"/>
        <v>315-Dept of Services for the Blind</v>
      </c>
      <c r="L4946" s="18" t="str">
        <f t="shared" si="146"/>
        <v>315</v>
      </c>
      <c r="M4946" s="19"/>
      <c r="N4946" s="19"/>
    </row>
    <row r="4947" spans="1:14" ht="15" x14ac:dyDescent="0.25">
      <c r="A4947" s="54" t="s">
        <v>69</v>
      </c>
      <c r="B4947" s="36">
        <v>0</v>
      </c>
      <c r="C4947" s="37">
        <v>0</v>
      </c>
      <c r="D4947" s="37">
        <v>0</v>
      </c>
      <c r="E4947" s="38">
        <v>0</v>
      </c>
      <c r="F4947" s="37">
        <v>0</v>
      </c>
      <c r="G4947" s="39">
        <v>0</v>
      </c>
      <c r="H4947" s="40">
        <v>0</v>
      </c>
      <c r="J4947" s="17">
        <v>50</v>
      </c>
      <c r="K4947" s="17" t="str">
        <f t="shared" si="145"/>
        <v>315-Dept of Services for the Blind</v>
      </c>
      <c r="L4947" s="18" t="str">
        <f t="shared" si="146"/>
        <v>315</v>
      </c>
      <c r="M4947" s="19"/>
      <c r="N4947" s="19"/>
    </row>
    <row r="4948" spans="1:14" ht="15" x14ac:dyDescent="0.25">
      <c r="A4948" s="54" t="s">
        <v>70</v>
      </c>
      <c r="B4948" s="36">
        <v>7.1497006158232299</v>
      </c>
      <c r="C4948" s="37">
        <v>0</v>
      </c>
      <c r="D4948" s="37">
        <v>0</v>
      </c>
      <c r="E4948" s="38">
        <v>0</v>
      </c>
      <c r="F4948" s="37">
        <v>0</v>
      </c>
      <c r="G4948" s="39">
        <v>0</v>
      </c>
      <c r="H4948" s="40">
        <v>7.1497006158232299</v>
      </c>
      <c r="J4948" s="17">
        <v>51</v>
      </c>
      <c r="K4948" s="17" t="str">
        <f t="shared" si="145"/>
        <v>315-Dept of Services for the Blind</v>
      </c>
      <c r="L4948" s="18" t="str">
        <f t="shared" si="146"/>
        <v>315</v>
      </c>
      <c r="M4948" s="19"/>
      <c r="N4948" s="19"/>
    </row>
    <row r="4949" spans="1:14" ht="15" x14ac:dyDescent="0.25">
      <c r="A4949" s="54" t="s">
        <v>71</v>
      </c>
      <c r="B4949" s="36">
        <v>468.16817166373454</v>
      </c>
      <c r="C4949" s="37">
        <v>0</v>
      </c>
      <c r="D4949" s="37">
        <v>0</v>
      </c>
      <c r="E4949" s="38">
        <v>0</v>
      </c>
      <c r="F4949" s="37">
        <v>0</v>
      </c>
      <c r="G4949" s="39">
        <v>0</v>
      </c>
      <c r="H4949" s="40">
        <v>468.16817166373454</v>
      </c>
      <c r="J4949" s="17">
        <v>52</v>
      </c>
      <c r="K4949" s="17" t="str">
        <f t="shared" si="145"/>
        <v>315-Dept of Services for the Blind</v>
      </c>
      <c r="L4949" s="18" t="str">
        <f t="shared" si="146"/>
        <v>315</v>
      </c>
      <c r="M4949" s="19"/>
      <c r="N4949" s="19"/>
    </row>
    <row r="4950" spans="1:14" ht="15" customHeight="1" x14ac:dyDescent="0.25">
      <c r="A4950" s="54" t="s">
        <v>72</v>
      </c>
      <c r="B4950" s="36">
        <v>0.39309712889431891</v>
      </c>
      <c r="C4950" s="37">
        <v>0</v>
      </c>
      <c r="D4950" s="37">
        <v>0</v>
      </c>
      <c r="E4950" s="38">
        <v>0</v>
      </c>
      <c r="F4950" s="37">
        <v>0</v>
      </c>
      <c r="G4950" s="39">
        <v>0</v>
      </c>
      <c r="H4950" s="40">
        <v>0.39309712889431891</v>
      </c>
      <c r="J4950" s="17">
        <v>53</v>
      </c>
      <c r="K4950" s="17" t="str">
        <f t="shared" si="145"/>
        <v>315-Dept of Services for the Blind</v>
      </c>
      <c r="L4950" s="18" t="str">
        <f t="shared" si="146"/>
        <v>315</v>
      </c>
      <c r="M4950" s="19"/>
      <c r="N4950" s="19"/>
    </row>
    <row r="4951" spans="1:14" ht="15" x14ac:dyDescent="0.25">
      <c r="A4951" s="54" t="s">
        <v>73</v>
      </c>
      <c r="B4951" s="36">
        <v>10.211246663716391</v>
      </c>
      <c r="C4951" s="37">
        <v>0</v>
      </c>
      <c r="D4951" s="37">
        <v>0</v>
      </c>
      <c r="E4951" s="38">
        <v>0</v>
      </c>
      <c r="F4951" s="37">
        <v>0</v>
      </c>
      <c r="G4951" s="39">
        <v>0</v>
      </c>
      <c r="H4951" s="40">
        <v>10.211246663716391</v>
      </c>
      <c r="J4951" s="17">
        <v>54</v>
      </c>
      <c r="K4951" s="17" t="str">
        <f t="shared" si="145"/>
        <v>315-Dept of Services for the Blind</v>
      </c>
      <c r="L4951" s="18" t="str">
        <f t="shared" si="146"/>
        <v>315</v>
      </c>
      <c r="M4951" s="19"/>
      <c r="N4951" s="19"/>
    </row>
    <row r="4952" spans="1:14" ht="15" x14ac:dyDescent="0.25">
      <c r="A4952" s="54" t="s">
        <v>74</v>
      </c>
      <c r="B4952" s="36">
        <v>7.0455100794135612</v>
      </c>
      <c r="C4952" s="37">
        <v>0</v>
      </c>
      <c r="D4952" s="37">
        <v>0</v>
      </c>
      <c r="E4952" s="38">
        <v>0</v>
      </c>
      <c r="F4952" s="37">
        <v>0</v>
      </c>
      <c r="G4952" s="39">
        <v>0</v>
      </c>
      <c r="H4952" s="40">
        <v>7.0455100794135612</v>
      </c>
      <c r="J4952" s="17">
        <v>55</v>
      </c>
      <c r="K4952" s="17" t="str">
        <f t="shared" si="145"/>
        <v>315-Dept of Services for the Blind</v>
      </c>
      <c r="L4952" s="18" t="str">
        <f t="shared" si="146"/>
        <v>315</v>
      </c>
      <c r="M4952" s="19"/>
      <c r="N4952" s="19"/>
    </row>
    <row r="4953" spans="1:14" ht="15" x14ac:dyDescent="0.25">
      <c r="A4953" s="54" t="s">
        <v>75</v>
      </c>
      <c r="B4953" s="36">
        <v>36.053393133737728</v>
      </c>
      <c r="C4953" s="37">
        <v>0</v>
      </c>
      <c r="D4953" s="37">
        <v>0</v>
      </c>
      <c r="E4953" s="38">
        <v>2</v>
      </c>
      <c r="F4953" s="37">
        <v>3</v>
      </c>
      <c r="G4953" s="39">
        <v>5</v>
      </c>
      <c r="H4953" s="40">
        <v>41.053393133737728</v>
      </c>
      <c r="J4953" s="17">
        <v>56</v>
      </c>
      <c r="K4953" s="17" t="str">
        <f t="shared" si="145"/>
        <v>315-Dept of Services for the Blind</v>
      </c>
      <c r="L4953" s="18" t="str">
        <f t="shared" si="146"/>
        <v>315</v>
      </c>
      <c r="M4953" s="19"/>
      <c r="N4953" s="19"/>
    </row>
    <row r="4954" spans="1:14" ht="15" x14ac:dyDescent="0.25">
      <c r="A4954" s="54" t="s">
        <v>76</v>
      </c>
      <c r="B4954" s="36">
        <v>2.0846266949844794</v>
      </c>
      <c r="C4954" s="37">
        <v>0</v>
      </c>
      <c r="D4954" s="37">
        <v>0</v>
      </c>
      <c r="E4954" s="38">
        <v>0</v>
      </c>
      <c r="F4954" s="37">
        <v>0</v>
      </c>
      <c r="G4954" s="39">
        <v>0</v>
      </c>
      <c r="H4954" s="40">
        <v>2.0846266949844794</v>
      </c>
      <c r="J4954" s="17">
        <v>57</v>
      </c>
      <c r="K4954" s="17" t="str">
        <f t="shared" si="145"/>
        <v>315-Dept of Services for the Blind</v>
      </c>
      <c r="L4954" s="18" t="str">
        <f t="shared" si="146"/>
        <v>315</v>
      </c>
      <c r="M4954" s="19"/>
      <c r="N4954" s="19"/>
    </row>
    <row r="4955" spans="1:14" ht="15" x14ac:dyDescent="0.25">
      <c r="A4955" s="54" t="s">
        <v>77</v>
      </c>
      <c r="B4955" s="36">
        <v>31.108480616540469</v>
      </c>
      <c r="C4955" s="37">
        <v>0</v>
      </c>
      <c r="D4955" s="37">
        <v>0</v>
      </c>
      <c r="E4955" s="38">
        <v>0</v>
      </c>
      <c r="F4955" s="37">
        <v>0</v>
      </c>
      <c r="G4955" s="39">
        <v>0</v>
      </c>
      <c r="H4955" s="40">
        <v>31.108480616540469</v>
      </c>
      <c r="J4955" s="17">
        <v>58</v>
      </c>
      <c r="K4955" s="17" t="str">
        <f t="shared" si="145"/>
        <v>315-Dept of Services for the Blind</v>
      </c>
      <c r="L4955" s="18" t="str">
        <f t="shared" si="146"/>
        <v>315</v>
      </c>
      <c r="M4955" s="19"/>
      <c r="N4955" s="19"/>
    </row>
    <row r="4956" spans="1:14" ht="15" x14ac:dyDescent="0.25">
      <c r="A4956" s="54" t="s">
        <v>78</v>
      </c>
      <c r="B4956" s="36">
        <v>148.01855847476025</v>
      </c>
      <c r="C4956" s="37">
        <v>-4</v>
      </c>
      <c r="D4956" s="37">
        <v>-5</v>
      </c>
      <c r="E4956" s="38">
        <v>1</v>
      </c>
      <c r="F4956" s="37">
        <v>0</v>
      </c>
      <c r="G4956" s="39">
        <v>-8</v>
      </c>
      <c r="H4956" s="40">
        <v>140.01855847476025</v>
      </c>
      <c r="J4956" s="17">
        <v>59</v>
      </c>
      <c r="K4956" s="17" t="str">
        <f t="shared" si="145"/>
        <v>315-Dept of Services for the Blind</v>
      </c>
      <c r="L4956" s="18" t="str">
        <f t="shared" si="146"/>
        <v>315</v>
      </c>
      <c r="M4956" s="19"/>
      <c r="N4956" s="19"/>
    </row>
    <row r="4957" spans="1:14" ht="15" customHeight="1" x14ac:dyDescent="0.25">
      <c r="A4957" s="54" t="s">
        <v>79</v>
      </c>
      <c r="B4957" s="36">
        <v>368.00362565148424</v>
      </c>
      <c r="C4957" s="37">
        <v>7</v>
      </c>
      <c r="D4957" s="37">
        <v>6</v>
      </c>
      <c r="E4957" s="38">
        <v>0</v>
      </c>
      <c r="F4957" s="37">
        <v>3</v>
      </c>
      <c r="G4957" s="39">
        <v>16</v>
      </c>
      <c r="H4957" s="40">
        <v>384.00362565148424</v>
      </c>
      <c r="J4957" s="17">
        <v>60</v>
      </c>
      <c r="K4957" s="17" t="str">
        <f t="shared" si="145"/>
        <v>315-Dept of Services for the Blind</v>
      </c>
      <c r="L4957" s="18" t="str">
        <f t="shared" si="146"/>
        <v>315</v>
      </c>
      <c r="M4957" s="19"/>
      <c r="N4957" s="19"/>
    </row>
    <row r="4958" spans="1:14" ht="15" x14ac:dyDescent="0.25">
      <c r="A4958" s="54"/>
      <c r="B4958" s="36"/>
      <c r="C4958" s="37"/>
      <c r="D4958" s="37"/>
      <c r="E4958" s="38"/>
      <c r="F4958" s="37"/>
      <c r="G4958" s="39"/>
      <c r="H4958" s="40"/>
      <c r="J4958" s="17">
        <v>61</v>
      </c>
      <c r="K4958" s="17" t="str">
        <f t="shared" si="145"/>
        <v>315-Dept of Services for the Blind</v>
      </c>
      <c r="L4958" s="18" t="str">
        <f t="shared" si="146"/>
        <v>315</v>
      </c>
      <c r="M4958" s="19"/>
      <c r="N4958" s="19"/>
    </row>
    <row r="4959" spans="1:14" x14ac:dyDescent="0.2">
      <c r="A4959" s="44" t="s">
        <v>80</v>
      </c>
      <c r="B4959" s="45">
        <v>1894.0267845014739</v>
      </c>
      <c r="C4959" s="46">
        <v>4</v>
      </c>
      <c r="D4959" s="46">
        <v>8</v>
      </c>
      <c r="E4959" s="47">
        <v>3</v>
      </c>
      <c r="F4959" s="46">
        <v>9</v>
      </c>
      <c r="G4959" s="48">
        <v>24</v>
      </c>
      <c r="H4959" s="49">
        <v>1918.0267845014739</v>
      </c>
      <c r="J4959" s="17">
        <v>62</v>
      </c>
      <c r="K4959" s="17" t="str">
        <f t="shared" si="145"/>
        <v>315-Dept of Services for the Blind</v>
      </c>
      <c r="L4959" s="18" t="str">
        <f t="shared" si="146"/>
        <v>315</v>
      </c>
      <c r="M4959" s="19"/>
      <c r="N4959" s="19"/>
    </row>
    <row r="4960" spans="1:14" ht="15" customHeight="1" x14ac:dyDescent="0.25">
      <c r="A4960" s="54"/>
      <c r="B4960" s="36"/>
      <c r="C4960" s="37"/>
      <c r="D4960" s="37"/>
      <c r="E4960" s="38"/>
      <c r="F4960" s="37"/>
      <c r="G4960" s="39"/>
      <c r="H4960" s="40"/>
      <c r="J4960" s="17">
        <v>63</v>
      </c>
      <c r="K4960" s="17" t="str">
        <f t="shared" si="145"/>
        <v>315-Dept of Services for the Blind</v>
      </c>
      <c r="L4960" s="18" t="str">
        <f t="shared" si="146"/>
        <v>315</v>
      </c>
      <c r="M4960" s="19"/>
      <c r="N4960" s="19"/>
    </row>
    <row r="4961" spans="1:14" ht="15" x14ac:dyDescent="0.25">
      <c r="A4961" s="54" t="s">
        <v>81</v>
      </c>
      <c r="B4961" s="36">
        <v>21.780978409945263</v>
      </c>
      <c r="C4961" s="37">
        <v>0</v>
      </c>
      <c r="D4961" s="37">
        <v>0</v>
      </c>
      <c r="E4961" s="38">
        <v>1</v>
      </c>
      <c r="F4961" s="37">
        <v>0</v>
      </c>
      <c r="G4961" s="39">
        <v>1</v>
      </c>
      <c r="H4961" s="40">
        <v>22.780978409945263</v>
      </c>
      <c r="J4961" s="17">
        <v>64</v>
      </c>
      <c r="K4961" s="17" t="str">
        <f t="shared" si="145"/>
        <v>315-Dept of Services for the Blind</v>
      </c>
      <c r="L4961" s="18" t="str">
        <f t="shared" si="146"/>
        <v>315</v>
      </c>
      <c r="M4961" s="19"/>
      <c r="N4961" s="19"/>
    </row>
    <row r="4962" spans="1:14" x14ac:dyDescent="0.2">
      <c r="A4962" s="44" t="s">
        <v>82</v>
      </c>
      <c r="B4962" s="45">
        <v>21.780978409945263</v>
      </c>
      <c r="C4962" s="46">
        <v>0</v>
      </c>
      <c r="D4962" s="46">
        <v>0</v>
      </c>
      <c r="E4962" s="47">
        <v>1</v>
      </c>
      <c r="F4962" s="46">
        <v>0</v>
      </c>
      <c r="G4962" s="48">
        <v>1</v>
      </c>
      <c r="H4962" s="49">
        <v>22.780978409945263</v>
      </c>
      <c r="J4962" s="17">
        <v>65</v>
      </c>
      <c r="K4962" s="17" t="str">
        <f t="shared" si="145"/>
        <v>315-Dept of Services for the Blind</v>
      </c>
      <c r="L4962" s="18" t="str">
        <f t="shared" si="146"/>
        <v>315</v>
      </c>
      <c r="M4962" s="19"/>
      <c r="N4962" s="19"/>
    </row>
    <row r="4963" spans="1:14" ht="15" x14ac:dyDescent="0.25">
      <c r="A4963" s="54"/>
      <c r="B4963" s="54"/>
      <c r="C4963" s="54"/>
      <c r="D4963" s="54"/>
      <c r="E4963" s="54"/>
      <c r="F4963" s="54"/>
      <c r="G4963" s="54"/>
      <c r="H4963" s="54"/>
      <c r="J4963" s="17">
        <v>66</v>
      </c>
      <c r="K4963" s="17" t="str">
        <f t="shared" si="145"/>
        <v>315-Dept of Services for the Blind</v>
      </c>
      <c r="L4963" s="18" t="str">
        <f t="shared" si="146"/>
        <v>315</v>
      </c>
      <c r="M4963" s="19"/>
      <c r="N4963" s="19"/>
    </row>
    <row r="4964" spans="1:14" x14ac:dyDescent="0.2">
      <c r="A4964" s="58"/>
      <c r="B4964" s="39"/>
      <c r="C4964" s="51"/>
      <c r="D4964" s="51"/>
      <c r="E4964" s="52"/>
      <c r="F4964" s="51"/>
      <c r="G4964" s="39"/>
      <c r="H4964" s="53"/>
      <c r="J4964" s="17">
        <v>67</v>
      </c>
      <c r="K4964" s="17" t="str">
        <f t="shared" si="145"/>
        <v>315-Dept of Services for the Blind</v>
      </c>
      <c r="L4964" s="18" t="str">
        <f t="shared" si="146"/>
        <v>315</v>
      </c>
      <c r="M4964" s="19"/>
      <c r="N4964" s="19"/>
    </row>
    <row r="4965" spans="1:14" x14ac:dyDescent="0.2">
      <c r="A4965" s="59" t="s">
        <v>83</v>
      </c>
      <c r="B4965" s="60">
        <v>3087.6654464696931</v>
      </c>
      <c r="C4965" s="61">
        <v>2</v>
      </c>
      <c r="D4965" s="61">
        <v>8</v>
      </c>
      <c r="E4965" s="62">
        <v>1</v>
      </c>
      <c r="F4965" s="61">
        <v>152</v>
      </c>
      <c r="G4965" s="60">
        <v>163</v>
      </c>
      <c r="H4965" s="63">
        <v>3250.6654464696931</v>
      </c>
      <c r="J4965" s="17">
        <v>68</v>
      </c>
      <c r="K4965" s="17" t="str">
        <f t="shared" si="145"/>
        <v>315-Dept of Services for the Blind</v>
      </c>
      <c r="L4965" s="18" t="str">
        <f t="shared" si="146"/>
        <v>315</v>
      </c>
      <c r="M4965" s="19"/>
      <c r="N4965" s="19"/>
    </row>
    <row r="4966" spans="1:14" ht="15" customHeight="1" x14ac:dyDescent="0.2">
      <c r="A4966" s="64"/>
      <c r="B4966" s="65"/>
      <c r="C4966" s="65"/>
      <c r="D4966" s="65"/>
      <c r="E4966" s="65"/>
      <c r="F4966" s="65"/>
      <c r="G4966" s="65"/>
      <c r="H4966" s="65"/>
      <c r="J4966" s="17">
        <v>1</v>
      </c>
      <c r="K4966" s="17" t="str">
        <f>IF(J4966=7,A4309,IF(J4966&gt;7,K4956,""))</f>
        <v/>
      </c>
      <c r="L4966" s="18" t="str">
        <f t="shared" si="146"/>
        <v/>
      </c>
      <c r="M4966" s="19"/>
      <c r="N4966" s="19"/>
    </row>
    <row r="4967" spans="1:14" x14ac:dyDescent="0.2">
      <c r="A4967" s="64"/>
      <c r="B4967" s="65"/>
      <c r="C4967" s="65"/>
      <c r="D4967" s="65"/>
      <c r="E4967" s="65"/>
      <c r="F4967" s="65"/>
      <c r="G4967" s="65"/>
      <c r="H4967" s="65"/>
      <c r="J4967" s="17">
        <v>2</v>
      </c>
      <c r="K4967" s="17" t="str">
        <f>IF(J4967=7,A4310,IF(J4967&gt;7,K4966,""))</f>
        <v/>
      </c>
      <c r="L4967" s="18" t="str">
        <f t="shared" si="146"/>
        <v/>
      </c>
      <c r="M4967" s="19"/>
      <c r="N4967" s="19"/>
    </row>
    <row r="4968" spans="1:14" ht="15" x14ac:dyDescent="0.25">
      <c r="A4968"/>
      <c r="B4968"/>
      <c r="C4968"/>
      <c r="D4968"/>
      <c r="E4968"/>
      <c r="F4968"/>
      <c r="G4968"/>
      <c r="H4968"/>
      <c r="J4968" s="17">
        <v>3</v>
      </c>
      <c r="K4968" s="17" t="str">
        <f>IF(J4968=7,A4311,IF(J4968&gt;7,K4967,""))</f>
        <v/>
      </c>
      <c r="L4968" s="18" t="str">
        <f t="shared" si="146"/>
        <v/>
      </c>
      <c r="M4968" s="19"/>
      <c r="N4968" s="19"/>
    </row>
    <row r="4969" spans="1:14" ht="15" x14ac:dyDescent="0.25">
      <c r="A4969"/>
      <c r="B4969"/>
      <c r="C4969"/>
      <c r="D4969"/>
      <c r="E4969"/>
      <c r="F4969"/>
      <c r="G4969"/>
      <c r="H4969"/>
      <c r="J4969" s="17">
        <v>4</v>
      </c>
      <c r="K4969" s="17" t="str">
        <f>IF(J4969=7,A4312,IF(J4969&gt;7,K4968,""))</f>
        <v/>
      </c>
      <c r="L4969" s="18" t="str">
        <f t="shared" si="146"/>
        <v/>
      </c>
      <c r="M4969" s="19"/>
      <c r="N4969" s="19"/>
    </row>
    <row r="4970" spans="1:14" ht="15.75" x14ac:dyDescent="0.25">
      <c r="A4970" s="21" t="s">
        <v>7</v>
      </c>
      <c r="B4970" s="22"/>
      <c r="C4970" s="22"/>
      <c r="D4970" s="22"/>
      <c r="E4970" s="22"/>
      <c r="F4970" s="22"/>
      <c r="G4970" s="22"/>
      <c r="H4970" s="22"/>
      <c r="J4970" s="17">
        <v>5</v>
      </c>
      <c r="K4970" s="17" t="str">
        <f>IF(J4970=7,A4313,IF(J4970&gt;7,K4969,""))</f>
        <v/>
      </c>
      <c r="L4970" s="18" t="str">
        <f t="shared" si="146"/>
        <v/>
      </c>
      <c r="M4970" s="19"/>
      <c r="N4970" s="19"/>
    </row>
    <row r="4971" spans="1:14" ht="15" x14ac:dyDescent="0.25">
      <c r="A4971" s="23" t="s">
        <v>8</v>
      </c>
      <c r="B4971" s="24"/>
      <c r="C4971" s="24"/>
      <c r="D4971" s="24"/>
      <c r="E4971" s="24"/>
      <c r="F4971" s="24"/>
      <c r="G4971" s="24"/>
      <c r="H4971" s="24"/>
      <c r="J4971" s="17">
        <v>6</v>
      </c>
      <c r="K4971" s="17" t="str">
        <f>IF(J4971=7,A4314,IF(J4971&gt;7,K4970,""))</f>
        <v/>
      </c>
      <c r="L4971" s="18" t="str">
        <f t="shared" si="146"/>
        <v/>
      </c>
      <c r="M4971" s="19"/>
      <c r="N4971" s="19"/>
    </row>
    <row r="4972" spans="1:14" ht="15" x14ac:dyDescent="0.25">
      <c r="A4972" s="25" t="s">
        <v>156</v>
      </c>
      <c r="B4972" s="22"/>
      <c r="C4972" s="22"/>
      <c r="D4972" s="22"/>
      <c r="E4972" s="22"/>
      <c r="F4972" s="22"/>
      <c r="G4972" s="22"/>
      <c r="H4972" s="22"/>
      <c r="J4972" s="17">
        <v>7</v>
      </c>
      <c r="K4972" s="17" t="str">
        <f>IF(J4972=7,A4972,IF(J4972&gt;7,K4971,""))</f>
        <v>340-Student Achievement Council</v>
      </c>
      <c r="L4972" s="18" t="str">
        <f t="shared" si="146"/>
        <v>340</v>
      </c>
      <c r="M4972" s="19"/>
      <c r="N4972" s="19"/>
    </row>
    <row r="4973" spans="1:14" ht="15" x14ac:dyDescent="0.25">
      <c r="A4973" s="25"/>
      <c r="B4973" s="22"/>
      <c r="C4973" s="22"/>
      <c r="D4973" s="22"/>
      <c r="E4973" s="22"/>
      <c r="F4973" s="22"/>
      <c r="G4973" s="22"/>
      <c r="H4973" s="22"/>
      <c r="J4973" s="17">
        <v>8</v>
      </c>
      <c r="K4973" s="17" t="str">
        <f t="shared" ref="K4973:K5033" si="147">IF(J4973=7,A4316,IF(J4973&gt;7,K4972,""))</f>
        <v>340-Student Achievement Council</v>
      </c>
      <c r="L4973" s="18" t="str">
        <f t="shared" si="146"/>
        <v>340</v>
      </c>
      <c r="M4973" s="19"/>
      <c r="N4973" s="19"/>
    </row>
    <row r="4974" spans="1:14" ht="15" x14ac:dyDescent="0.25">
      <c r="A4974" s="26"/>
      <c r="B4974" s="27"/>
      <c r="C4974" s="94" t="s">
        <v>10</v>
      </c>
      <c r="D4974" s="95"/>
      <c r="E4974" s="94" t="s">
        <v>11</v>
      </c>
      <c r="F4974" s="95"/>
      <c r="G4974" s="28"/>
      <c r="H4974" s="28"/>
      <c r="J4974" s="17">
        <v>9</v>
      </c>
      <c r="K4974" s="17" t="str">
        <f t="shared" si="147"/>
        <v>340-Student Achievement Council</v>
      </c>
      <c r="L4974" s="18" t="str">
        <f t="shared" si="146"/>
        <v>340</v>
      </c>
      <c r="M4974" s="19"/>
      <c r="N4974" s="19"/>
    </row>
    <row r="4975" spans="1:14" ht="24" x14ac:dyDescent="0.2">
      <c r="A4975" s="29" t="s">
        <v>12</v>
      </c>
      <c r="B4975" s="30" t="s">
        <v>13</v>
      </c>
      <c r="C4975" s="31" t="s">
        <v>14</v>
      </c>
      <c r="D4975" s="32" t="s">
        <v>15</v>
      </c>
      <c r="E4975" s="31" t="s">
        <v>14</v>
      </c>
      <c r="F4975" s="32" t="s">
        <v>15</v>
      </c>
      <c r="G4975" s="33" t="s">
        <v>16</v>
      </c>
      <c r="H4975" s="33" t="s">
        <v>17</v>
      </c>
      <c r="J4975" s="17">
        <v>10</v>
      </c>
      <c r="K4975" s="17" t="str">
        <f t="shared" si="147"/>
        <v>340-Student Achievement Council</v>
      </c>
      <c r="L4975" s="18" t="str">
        <f t="shared" si="146"/>
        <v>340</v>
      </c>
      <c r="M4975" s="19"/>
      <c r="N4975" s="19"/>
    </row>
    <row r="4976" spans="1:14" ht="15" x14ac:dyDescent="0.25">
      <c r="A4976" s="35" t="s">
        <v>20</v>
      </c>
      <c r="B4976" s="36">
        <v>43.882617870253064</v>
      </c>
      <c r="C4976" s="37">
        <v>0</v>
      </c>
      <c r="D4976" s="37">
        <v>0</v>
      </c>
      <c r="E4976" s="38">
        <v>0</v>
      </c>
      <c r="F4976" s="37">
        <v>0</v>
      </c>
      <c r="G4976" s="39">
        <v>0</v>
      </c>
      <c r="H4976" s="40">
        <v>43.882617870253064</v>
      </c>
      <c r="J4976" s="17">
        <v>11</v>
      </c>
      <c r="K4976" s="17" t="str">
        <f t="shared" si="147"/>
        <v>340-Student Achievement Council</v>
      </c>
      <c r="L4976" s="18" t="str">
        <f t="shared" si="146"/>
        <v>340</v>
      </c>
      <c r="M4976" s="19" t="s">
        <v>21</v>
      </c>
      <c r="N4976" s="19"/>
    </row>
    <row r="4977" spans="1:14" ht="15" x14ac:dyDescent="0.25">
      <c r="A4977" s="42" t="s">
        <v>22</v>
      </c>
      <c r="B4977" s="36">
        <v>13.423776791978487</v>
      </c>
      <c r="C4977" s="37">
        <v>0</v>
      </c>
      <c r="D4977" s="37">
        <v>0</v>
      </c>
      <c r="E4977" s="38">
        <v>0</v>
      </c>
      <c r="F4977" s="37">
        <v>0</v>
      </c>
      <c r="G4977" s="39">
        <v>0</v>
      </c>
      <c r="H4977" s="40">
        <v>13.423776791978487</v>
      </c>
      <c r="J4977" s="17">
        <v>12</v>
      </c>
      <c r="K4977" s="17" t="str">
        <f t="shared" si="147"/>
        <v>340-Student Achievement Council</v>
      </c>
      <c r="L4977" s="18" t="str">
        <f t="shared" si="146"/>
        <v>340</v>
      </c>
      <c r="M4977" s="19"/>
      <c r="N4977" s="19"/>
    </row>
    <row r="4978" spans="1:14" ht="15" customHeight="1" x14ac:dyDescent="0.25">
      <c r="A4978" s="42" t="s">
        <v>23</v>
      </c>
      <c r="B4978" s="36">
        <v>70.066959776602701</v>
      </c>
      <c r="C4978" s="37">
        <v>2</v>
      </c>
      <c r="D4978" s="37">
        <v>-2</v>
      </c>
      <c r="E4978" s="38">
        <v>0</v>
      </c>
      <c r="F4978" s="37">
        <v>0</v>
      </c>
      <c r="G4978" s="39">
        <v>0</v>
      </c>
      <c r="H4978" s="40">
        <v>70.066959776602701</v>
      </c>
      <c r="J4978" s="17">
        <v>13</v>
      </c>
      <c r="K4978" s="17" t="str">
        <f t="shared" si="147"/>
        <v>340-Student Achievement Council</v>
      </c>
      <c r="L4978" s="18" t="str">
        <f t="shared" si="146"/>
        <v>340</v>
      </c>
      <c r="M4978" s="19"/>
      <c r="N4978" s="19"/>
    </row>
    <row r="4979" spans="1:14" ht="15" x14ac:dyDescent="0.25">
      <c r="A4979" s="42" t="s">
        <v>24</v>
      </c>
      <c r="B4979" s="36">
        <v>211.79000214999999</v>
      </c>
      <c r="C4979" s="37">
        <v>0</v>
      </c>
      <c r="D4979" s="37">
        <v>0</v>
      </c>
      <c r="E4979" s="38">
        <v>0</v>
      </c>
      <c r="F4979" s="37">
        <v>0</v>
      </c>
      <c r="G4979" s="39">
        <v>0</v>
      </c>
      <c r="H4979" s="40">
        <v>211.79000214999999</v>
      </c>
      <c r="J4979" s="17">
        <v>14</v>
      </c>
      <c r="K4979" s="17" t="str">
        <f t="shared" si="147"/>
        <v>340-Student Achievement Council</v>
      </c>
      <c r="L4979" s="18" t="str">
        <f t="shared" si="146"/>
        <v>340</v>
      </c>
      <c r="M4979" s="19"/>
      <c r="N4979" s="19"/>
    </row>
    <row r="4980" spans="1:14" ht="15" x14ac:dyDescent="0.25">
      <c r="A4980" s="42" t="s">
        <v>25</v>
      </c>
      <c r="B4980" s="36">
        <v>5.6091340847520001</v>
      </c>
      <c r="C4980" s="37">
        <v>0</v>
      </c>
      <c r="D4980" s="37">
        <v>0</v>
      </c>
      <c r="E4980" s="38">
        <v>0</v>
      </c>
      <c r="F4980" s="37">
        <v>0</v>
      </c>
      <c r="G4980" s="39">
        <v>0</v>
      </c>
      <c r="H4980" s="40">
        <v>5.6091340847520001</v>
      </c>
      <c r="J4980" s="17">
        <v>15</v>
      </c>
      <c r="K4980" s="17" t="str">
        <f t="shared" si="147"/>
        <v>340-Student Achievement Council</v>
      </c>
      <c r="L4980" s="18" t="str">
        <f t="shared" si="146"/>
        <v>340</v>
      </c>
      <c r="M4980" s="19"/>
      <c r="N4980" s="19"/>
    </row>
    <row r="4981" spans="1:14" ht="15" x14ac:dyDescent="0.25">
      <c r="A4981" s="42" t="s">
        <v>26</v>
      </c>
      <c r="B4981" s="36">
        <v>0</v>
      </c>
      <c r="C4981" s="37">
        <v>0</v>
      </c>
      <c r="D4981" s="37">
        <v>0</v>
      </c>
      <c r="E4981" s="38">
        <v>0</v>
      </c>
      <c r="F4981" s="37">
        <v>0</v>
      </c>
      <c r="G4981" s="39">
        <v>0</v>
      </c>
      <c r="H4981" s="40">
        <v>0</v>
      </c>
      <c r="J4981" s="17">
        <v>16</v>
      </c>
      <c r="K4981" s="17" t="str">
        <f t="shared" si="147"/>
        <v>340-Student Achievement Council</v>
      </c>
      <c r="L4981" s="18" t="str">
        <f t="shared" si="146"/>
        <v>340</v>
      </c>
      <c r="M4981" s="19"/>
      <c r="N4981" s="19"/>
    </row>
    <row r="4982" spans="1:14" ht="15" x14ac:dyDescent="0.25">
      <c r="A4982" s="42" t="s">
        <v>27</v>
      </c>
      <c r="B4982" s="36">
        <v>45.773365532676166</v>
      </c>
      <c r="C4982" s="37">
        <v>0</v>
      </c>
      <c r="D4982" s="37">
        <v>0</v>
      </c>
      <c r="E4982" s="38">
        <v>0</v>
      </c>
      <c r="F4982" s="37">
        <v>0</v>
      </c>
      <c r="G4982" s="39">
        <v>0</v>
      </c>
      <c r="H4982" s="40">
        <v>45.773365532676166</v>
      </c>
      <c r="J4982" s="17">
        <v>17</v>
      </c>
      <c r="K4982" s="17" t="str">
        <f t="shared" si="147"/>
        <v>340-Student Achievement Council</v>
      </c>
      <c r="L4982" s="18" t="str">
        <f t="shared" si="146"/>
        <v>340</v>
      </c>
      <c r="M4982" s="19"/>
      <c r="N4982" s="19"/>
    </row>
    <row r="4983" spans="1:14" x14ac:dyDescent="0.2">
      <c r="A4983" s="43"/>
      <c r="B4983" s="36"/>
      <c r="C4983" s="37"/>
      <c r="D4983" s="37"/>
      <c r="E4983" s="38"/>
      <c r="F4983" s="37"/>
      <c r="G4983" s="39"/>
      <c r="H4983" s="40"/>
      <c r="J4983" s="17">
        <v>18</v>
      </c>
      <c r="K4983" s="17" t="str">
        <f t="shared" si="147"/>
        <v>340-Student Achievement Council</v>
      </c>
      <c r="L4983" s="18" t="str">
        <f t="shared" si="146"/>
        <v>340</v>
      </c>
      <c r="M4983" s="19"/>
      <c r="N4983" s="19"/>
    </row>
    <row r="4984" spans="1:14" x14ac:dyDescent="0.2">
      <c r="A4984" s="44"/>
      <c r="B4984" s="45">
        <v>390.54585620626239</v>
      </c>
      <c r="C4984" s="46">
        <v>2</v>
      </c>
      <c r="D4984" s="46">
        <v>-2</v>
      </c>
      <c r="E4984" s="47">
        <v>0</v>
      </c>
      <c r="F4984" s="46">
        <v>0</v>
      </c>
      <c r="G4984" s="48">
        <v>0</v>
      </c>
      <c r="H4984" s="49">
        <v>390.54585620626239</v>
      </c>
      <c r="J4984" s="17">
        <v>19</v>
      </c>
      <c r="K4984" s="17" t="str">
        <f t="shared" si="147"/>
        <v>340-Student Achievement Council</v>
      </c>
      <c r="L4984" s="18" t="str">
        <f t="shared" si="146"/>
        <v>340</v>
      </c>
      <c r="M4984" s="19"/>
      <c r="N4984" s="19"/>
    </row>
    <row r="4985" spans="1:14" x14ac:dyDescent="0.2">
      <c r="A4985" s="50"/>
      <c r="B4985" s="39"/>
      <c r="C4985" s="51"/>
      <c r="D4985" s="51"/>
      <c r="E4985" s="52"/>
      <c r="F4985" s="51"/>
      <c r="G4985" s="39"/>
      <c r="H4985" s="53"/>
      <c r="J4985" s="17">
        <v>20</v>
      </c>
      <c r="K4985" s="17" t="str">
        <f t="shared" si="147"/>
        <v>340-Student Achievement Council</v>
      </c>
      <c r="L4985" s="18" t="str">
        <f t="shared" si="146"/>
        <v>340</v>
      </c>
      <c r="M4985" s="19"/>
      <c r="N4985" s="19"/>
    </row>
    <row r="4986" spans="1:14" ht="15" x14ac:dyDescent="0.25">
      <c r="A4986" s="42" t="s">
        <v>28</v>
      </c>
      <c r="B4986" s="36">
        <v>48.077815724882051</v>
      </c>
      <c r="C4986" s="37">
        <v>0</v>
      </c>
      <c r="D4986" s="37">
        <v>0</v>
      </c>
      <c r="E4986" s="38">
        <v>-54</v>
      </c>
      <c r="F4986" s="37">
        <v>57</v>
      </c>
      <c r="G4986" s="39">
        <v>3</v>
      </c>
      <c r="H4986" s="40">
        <v>51.077815724882051</v>
      </c>
      <c r="J4986" s="17">
        <v>21</v>
      </c>
      <c r="K4986" s="17" t="str">
        <f t="shared" si="147"/>
        <v>340-Student Achievement Council</v>
      </c>
      <c r="L4986" s="18" t="str">
        <f t="shared" si="146"/>
        <v>340</v>
      </c>
      <c r="M4986" s="19"/>
      <c r="N4986" s="19"/>
    </row>
    <row r="4987" spans="1:14" ht="15" x14ac:dyDescent="0.25">
      <c r="A4987" s="42" t="s">
        <v>29</v>
      </c>
      <c r="B4987" s="36">
        <v>126.84083249761723</v>
      </c>
      <c r="C4987" s="37">
        <v>0</v>
      </c>
      <c r="D4987" s="37">
        <v>0</v>
      </c>
      <c r="E4987" s="38">
        <v>30</v>
      </c>
      <c r="F4987" s="37">
        <v>100</v>
      </c>
      <c r="G4987" s="39">
        <v>130</v>
      </c>
      <c r="H4987" s="40">
        <v>256.84083249761721</v>
      </c>
      <c r="J4987" s="17">
        <v>22</v>
      </c>
      <c r="K4987" s="17" t="str">
        <f t="shared" si="147"/>
        <v>340-Student Achievement Council</v>
      </c>
      <c r="L4987" s="18" t="str">
        <f t="shared" si="146"/>
        <v>340</v>
      </c>
      <c r="M4987" s="19"/>
      <c r="N4987" s="19"/>
    </row>
    <row r="4988" spans="1:14" ht="15" x14ac:dyDescent="0.25">
      <c r="A4988" s="42" t="s">
        <v>30</v>
      </c>
      <c r="B4988" s="36">
        <v>111.29126747592061</v>
      </c>
      <c r="C4988" s="37">
        <v>0</v>
      </c>
      <c r="D4988" s="37">
        <v>0</v>
      </c>
      <c r="E4988" s="38">
        <v>0</v>
      </c>
      <c r="F4988" s="37">
        <v>0</v>
      </c>
      <c r="G4988" s="39">
        <v>0</v>
      </c>
      <c r="H4988" s="40">
        <v>111.29126747592061</v>
      </c>
      <c r="J4988" s="17">
        <v>23</v>
      </c>
      <c r="K4988" s="17" t="str">
        <f t="shared" si="147"/>
        <v>340-Student Achievement Council</v>
      </c>
      <c r="L4988" s="18" t="str">
        <f t="shared" si="146"/>
        <v>340</v>
      </c>
      <c r="M4988" s="19"/>
      <c r="N4988" s="19"/>
    </row>
    <row r="4989" spans="1:14" ht="15" x14ac:dyDescent="0.25">
      <c r="A4989" s="54"/>
      <c r="B4989" s="36"/>
      <c r="C4989" s="37"/>
      <c r="D4989" s="37"/>
      <c r="E4989" s="38"/>
      <c r="F4989" s="37"/>
      <c r="G4989" s="39"/>
      <c r="H4989" s="40"/>
      <c r="J4989" s="17">
        <v>24</v>
      </c>
      <c r="K4989" s="17" t="str">
        <f t="shared" si="147"/>
        <v>340-Student Achievement Council</v>
      </c>
      <c r="L4989" s="18" t="str">
        <f t="shared" si="146"/>
        <v>340</v>
      </c>
      <c r="M4989" s="19"/>
      <c r="N4989" s="19"/>
    </row>
    <row r="4990" spans="1:14" ht="15" customHeight="1" x14ac:dyDescent="0.2">
      <c r="A4990" s="44" t="s">
        <v>31</v>
      </c>
      <c r="B4990" s="45">
        <v>286.20991569841988</v>
      </c>
      <c r="C4990" s="46">
        <v>0</v>
      </c>
      <c r="D4990" s="46">
        <v>0</v>
      </c>
      <c r="E4990" s="46">
        <v>-24</v>
      </c>
      <c r="F4990" s="46">
        <v>157</v>
      </c>
      <c r="G4990" s="46">
        <v>133</v>
      </c>
      <c r="H4990" s="49">
        <v>419.20991569841988</v>
      </c>
      <c r="J4990" s="17">
        <v>25</v>
      </c>
      <c r="K4990" s="17" t="str">
        <f t="shared" si="147"/>
        <v>340-Student Achievement Council</v>
      </c>
      <c r="L4990" s="18" t="str">
        <f t="shared" si="146"/>
        <v>340</v>
      </c>
      <c r="M4990" s="19"/>
      <c r="N4990" s="19"/>
    </row>
    <row r="4991" spans="1:14" ht="15" x14ac:dyDescent="0.25">
      <c r="A4991" s="54"/>
      <c r="B4991" s="36"/>
      <c r="C4991" s="37"/>
      <c r="D4991" s="37"/>
      <c r="E4991" s="38"/>
      <c r="F4991" s="37"/>
      <c r="G4991" s="39"/>
      <c r="H4991" s="40"/>
      <c r="J4991" s="17">
        <v>26</v>
      </c>
      <c r="K4991" s="17" t="str">
        <f t="shared" si="147"/>
        <v>340-Student Achievement Council</v>
      </c>
      <c r="L4991" s="18" t="str">
        <f t="shared" si="146"/>
        <v>340</v>
      </c>
      <c r="M4991" s="19"/>
      <c r="N4991" s="19"/>
    </row>
    <row r="4992" spans="1:14" ht="15" customHeight="1" x14ac:dyDescent="0.25">
      <c r="A4992" s="54" t="s">
        <v>32</v>
      </c>
      <c r="B4992" s="36">
        <v>3.6833989235529274</v>
      </c>
      <c r="C4992" s="37">
        <v>0</v>
      </c>
      <c r="D4992" s="37">
        <v>0</v>
      </c>
      <c r="E4992" s="38">
        <v>0</v>
      </c>
      <c r="F4992" s="37">
        <v>0</v>
      </c>
      <c r="G4992" s="39">
        <v>0</v>
      </c>
      <c r="H4992" s="40">
        <v>3.6833989235529274</v>
      </c>
      <c r="J4992" s="17">
        <v>27</v>
      </c>
      <c r="K4992" s="17" t="str">
        <f t="shared" si="147"/>
        <v>340-Student Achievement Council</v>
      </c>
      <c r="L4992" s="18" t="str">
        <f t="shared" si="146"/>
        <v>340</v>
      </c>
      <c r="M4992" s="19" t="s">
        <v>33</v>
      </c>
      <c r="N4992" s="19"/>
    </row>
    <row r="4993" spans="1:14" ht="15" x14ac:dyDescent="0.25">
      <c r="A4993" s="54" t="s">
        <v>34</v>
      </c>
      <c r="B4993" s="36">
        <v>16.603378855646081</v>
      </c>
      <c r="C4993" s="37">
        <v>0</v>
      </c>
      <c r="D4993" s="37">
        <v>0</v>
      </c>
      <c r="E4993" s="38">
        <v>0</v>
      </c>
      <c r="F4993" s="37">
        <v>0</v>
      </c>
      <c r="G4993" s="39">
        <v>0</v>
      </c>
      <c r="H4993" s="40">
        <v>16.603378855646081</v>
      </c>
      <c r="J4993" s="17">
        <v>28</v>
      </c>
      <c r="K4993" s="17" t="str">
        <f t="shared" si="147"/>
        <v>340-Student Achievement Council</v>
      </c>
      <c r="L4993" s="18" t="str">
        <f t="shared" si="146"/>
        <v>340</v>
      </c>
      <c r="M4993" s="19" t="s">
        <v>35</v>
      </c>
      <c r="N4993" s="19"/>
    </row>
    <row r="4994" spans="1:14" ht="15" customHeight="1" x14ac:dyDescent="0.25">
      <c r="A4994" s="54" t="s">
        <v>36</v>
      </c>
      <c r="B4994" s="36">
        <v>5.8443657077561291</v>
      </c>
      <c r="C4994" s="37">
        <v>0</v>
      </c>
      <c r="D4994" s="37">
        <v>0</v>
      </c>
      <c r="E4994" s="38">
        <v>0</v>
      </c>
      <c r="F4994" s="37">
        <v>0</v>
      </c>
      <c r="G4994" s="39">
        <v>0</v>
      </c>
      <c r="H4994" s="40">
        <v>5.8443657077561291</v>
      </c>
      <c r="J4994" s="17">
        <v>29</v>
      </c>
      <c r="K4994" s="17" t="str">
        <f t="shared" si="147"/>
        <v>340-Student Achievement Council</v>
      </c>
      <c r="L4994" s="18" t="str">
        <f t="shared" si="146"/>
        <v>340</v>
      </c>
      <c r="M4994" s="19" t="s">
        <v>37</v>
      </c>
      <c r="N4994" s="19"/>
    </row>
    <row r="4995" spans="1:14" ht="15" x14ac:dyDescent="0.25">
      <c r="A4995" s="54" t="s">
        <v>38</v>
      </c>
      <c r="B4995" s="36">
        <v>0</v>
      </c>
      <c r="C4995" s="37">
        <v>0</v>
      </c>
      <c r="D4995" s="37">
        <v>0</v>
      </c>
      <c r="E4995" s="38">
        <v>0</v>
      </c>
      <c r="F4995" s="37">
        <v>0</v>
      </c>
      <c r="G4995" s="39">
        <v>0</v>
      </c>
      <c r="H4995" s="40">
        <v>0</v>
      </c>
      <c r="J4995" s="17">
        <v>30</v>
      </c>
      <c r="K4995" s="17" t="str">
        <f t="shared" si="147"/>
        <v>340-Student Achievement Council</v>
      </c>
      <c r="L4995" s="18" t="str">
        <f t="shared" si="146"/>
        <v>340</v>
      </c>
      <c r="M4995" s="19" t="s">
        <v>39</v>
      </c>
      <c r="N4995" s="19"/>
    </row>
    <row r="4996" spans="1:14" ht="15" x14ac:dyDescent="0.25">
      <c r="A4996" s="54" t="s">
        <v>40</v>
      </c>
      <c r="B4996" s="36">
        <v>137.27047108387592</v>
      </c>
      <c r="C4996" s="37">
        <v>7</v>
      </c>
      <c r="D4996" s="37">
        <v>6</v>
      </c>
      <c r="E4996" s="38">
        <v>0</v>
      </c>
      <c r="F4996" s="37">
        <v>0</v>
      </c>
      <c r="G4996" s="39">
        <v>13</v>
      </c>
      <c r="H4996" s="40">
        <v>150.27047108387592</v>
      </c>
      <c r="J4996" s="17">
        <v>31</v>
      </c>
      <c r="K4996" s="17" t="str">
        <f t="shared" si="147"/>
        <v>340-Student Achievement Council</v>
      </c>
      <c r="L4996" s="18" t="str">
        <f t="shared" si="146"/>
        <v>340</v>
      </c>
      <c r="M4996" s="19" t="s">
        <v>41</v>
      </c>
      <c r="N4996" s="19"/>
    </row>
    <row r="4997" spans="1:14" ht="15" x14ac:dyDescent="0.25">
      <c r="A4997" s="54" t="s">
        <v>42</v>
      </c>
      <c r="B4997" s="36">
        <v>21.804775650181693</v>
      </c>
      <c r="C4997" s="37">
        <v>0</v>
      </c>
      <c r="D4997" s="37">
        <v>0</v>
      </c>
      <c r="E4997" s="38">
        <v>-13</v>
      </c>
      <c r="F4997" s="37">
        <v>-9</v>
      </c>
      <c r="G4997" s="39">
        <v>-22</v>
      </c>
      <c r="H4997" s="40">
        <v>-0.19522434981830727</v>
      </c>
      <c r="J4997" s="17">
        <v>32</v>
      </c>
      <c r="K4997" s="17" t="str">
        <f t="shared" si="147"/>
        <v>340-Student Achievement Council</v>
      </c>
      <c r="L4997" s="18" t="str">
        <f t="shared" si="146"/>
        <v>340</v>
      </c>
      <c r="M4997" s="19" t="s">
        <v>43</v>
      </c>
      <c r="N4997" s="19"/>
    </row>
    <row r="4998" spans="1:14" ht="15" customHeight="1" x14ac:dyDescent="0.25">
      <c r="A4998" s="54" t="s">
        <v>44</v>
      </c>
      <c r="B4998" s="36">
        <v>83.814880656477868</v>
      </c>
      <c r="C4998" s="37">
        <v>0</v>
      </c>
      <c r="D4998" s="37">
        <v>0</v>
      </c>
      <c r="E4998" s="38">
        <v>0</v>
      </c>
      <c r="F4998" s="37">
        <v>0</v>
      </c>
      <c r="G4998" s="39">
        <v>0</v>
      </c>
      <c r="H4998" s="40">
        <v>83.814880656477868</v>
      </c>
      <c r="J4998" s="17">
        <v>33</v>
      </c>
      <c r="K4998" s="17" t="str">
        <f t="shared" si="147"/>
        <v>340-Student Achievement Council</v>
      </c>
      <c r="L4998" s="18" t="str">
        <f t="shared" si="146"/>
        <v>340</v>
      </c>
      <c r="M4998" s="19" t="s">
        <v>45</v>
      </c>
      <c r="N4998" s="19"/>
    </row>
    <row r="4999" spans="1:14" ht="15" x14ac:dyDescent="0.25">
      <c r="A4999" s="54" t="s">
        <v>46</v>
      </c>
      <c r="B4999" s="36">
        <v>0</v>
      </c>
      <c r="C4999" s="37">
        <v>0</v>
      </c>
      <c r="D4999" s="37">
        <v>0</v>
      </c>
      <c r="E4999" s="38">
        <v>0</v>
      </c>
      <c r="F4999" s="37">
        <v>0</v>
      </c>
      <c r="G4999" s="39">
        <v>0</v>
      </c>
      <c r="H4999" s="40">
        <v>0</v>
      </c>
      <c r="J4999" s="17">
        <v>34</v>
      </c>
      <c r="K4999" s="17" t="str">
        <f t="shared" si="147"/>
        <v>340-Student Achievement Council</v>
      </c>
      <c r="L4999" s="18" t="str">
        <f t="shared" si="146"/>
        <v>340</v>
      </c>
      <c r="M4999" s="19" t="s">
        <v>47</v>
      </c>
      <c r="N4999" s="19"/>
    </row>
    <row r="5000" spans="1:14" ht="15" x14ac:dyDescent="0.25">
      <c r="A5000" s="54" t="s">
        <v>48</v>
      </c>
      <c r="B5000" s="36">
        <v>0</v>
      </c>
      <c r="C5000" s="37">
        <v>0</v>
      </c>
      <c r="D5000" s="37">
        <v>0</v>
      </c>
      <c r="E5000" s="38">
        <v>2</v>
      </c>
      <c r="F5000" s="37">
        <v>0</v>
      </c>
      <c r="G5000" s="39">
        <v>2</v>
      </c>
      <c r="H5000" s="40">
        <v>2</v>
      </c>
      <c r="J5000" s="17">
        <v>35</v>
      </c>
      <c r="K5000" s="17" t="str">
        <f t="shared" si="147"/>
        <v>340-Student Achievement Council</v>
      </c>
      <c r="L5000" s="18" t="str">
        <f t="shared" si="146"/>
        <v>340</v>
      </c>
      <c r="M5000" s="56" t="s">
        <v>49</v>
      </c>
      <c r="N5000" s="19"/>
    </row>
    <row r="5001" spans="1:14" ht="15" x14ac:dyDescent="0.25">
      <c r="A5001" s="54" t="s">
        <v>50</v>
      </c>
      <c r="B5001" s="36">
        <v>34.182805236661792</v>
      </c>
      <c r="C5001" s="37">
        <v>0</v>
      </c>
      <c r="D5001" s="37">
        <v>0</v>
      </c>
      <c r="E5001" s="38">
        <v>0</v>
      </c>
      <c r="F5001" s="37">
        <v>0</v>
      </c>
      <c r="G5001" s="39">
        <v>0</v>
      </c>
      <c r="H5001" s="40">
        <v>34.182805236661792</v>
      </c>
      <c r="J5001" s="17">
        <v>36</v>
      </c>
      <c r="K5001" s="17" t="str">
        <f t="shared" si="147"/>
        <v>340-Student Achievement Council</v>
      </c>
      <c r="L5001" s="18" t="str">
        <f t="shared" si="146"/>
        <v>340</v>
      </c>
      <c r="M5001" s="19" t="s">
        <v>51</v>
      </c>
      <c r="N5001" s="19"/>
    </row>
    <row r="5002" spans="1:14" ht="15" customHeight="1" x14ac:dyDescent="0.25">
      <c r="A5002" s="54" t="s">
        <v>52</v>
      </c>
      <c r="B5002" s="36">
        <v>0</v>
      </c>
      <c r="C5002" s="37">
        <v>0</v>
      </c>
      <c r="D5002" s="37">
        <v>0</v>
      </c>
      <c r="E5002" s="38">
        <v>1</v>
      </c>
      <c r="F5002" s="37">
        <v>2</v>
      </c>
      <c r="G5002" s="39">
        <v>3</v>
      </c>
      <c r="H5002" s="40">
        <v>3</v>
      </c>
      <c r="J5002" s="17">
        <v>37</v>
      </c>
      <c r="K5002" s="17" t="str">
        <f t="shared" si="147"/>
        <v>340-Student Achievement Council</v>
      </c>
      <c r="L5002" s="18" t="str">
        <f t="shared" si="146"/>
        <v>340</v>
      </c>
      <c r="M5002" s="56" t="s">
        <v>53</v>
      </c>
      <c r="N5002" s="19"/>
    </row>
    <row r="5003" spans="1:14" ht="15" x14ac:dyDescent="0.25">
      <c r="A5003" s="54" t="s">
        <v>54</v>
      </c>
      <c r="B5003" s="36">
        <v>88.809385005393267</v>
      </c>
      <c r="C5003" s="37">
        <v>0</v>
      </c>
      <c r="D5003" s="37">
        <v>0</v>
      </c>
      <c r="E5003" s="38">
        <v>0</v>
      </c>
      <c r="F5003" s="37">
        <v>0</v>
      </c>
      <c r="G5003" s="39">
        <v>0</v>
      </c>
      <c r="H5003" s="40">
        <v>88.809385005393267</v>
      </c>
      <c r="J5003" s="17">
        <v>38</v>
      </c>
      <c r="K5003" s="17" t="str">
        <f t="shared" si="147"/>
        <v>340-Student Achievement Council</v>
      </c>
      <c r="L5003" s="18" t="str">
        <f t="shared" si="146"/>
        <v>340</v>
      </c>
      <c r="M5003" s="19" t="s">
        <v>55</v>
      </c>
      <c r="N5003" s="19"/>
    </row>
    <row r="5004" spans="1:14" ht="15" x14ac:dyDescent="0.25">
      <c r="A5004" s="54" t="s">
        <v>56</v>
      </c>
      <c r="B5004" s="36">
        <v>0</v>
      </c>
      <c r="C5004" s="37">
        <v>0</v>
      </c>
      <c r="D5004" s="37">
        <v>0</v>
      </c>
      <c r="E5004" s="38">
        <v>0</v>
      </c>
      <c r="F5004" s="37">
        <v>0</v>
      </c>
      <c r="G5004" s="39">
        <v>0</v>
      </c>
      <c r="H5004" s="40">
        <v>0</v>
      </c>
      <c r="J5004" s="17">
        <v>39</v>
      </c>
      <c r="K5004" s="17" t="str">
        <f t="shared" si="147"/>
        <v>340-Student Achievement Council</v>
      </c>
      <c r="L5004" s="18" t="str">
        <f t="shared" si="146"/>
        <v>340</v>
      </c>
      <c r="M5004" s="19" t="s">
        <v>57</v>
      </c>
      <c r="N5004" s="19"/>
    </row>
    <row r="5005" spans="1:14" ht="15" x14ac:dyDescent="0.25">
      <c r="A5005" s="54" t="s">
        <v>58</v>
      </c>
      <c r="B5005" s="36">
        <v>178.80141071030653</v>
      </c>
      <c r="C5005" s="37">
        <v>0</v>
      </c>
      <c r="D5005" s="37">
        <v>0</v>
      </c>
      <c r="E5005" s="38">
        <v>6</v>
      </c>
      <c r="F5005" s="37">
        <v>8</v>
      </c>
      <c r="G5005" s="39">
        <v>14</v>
      </c>
      <c r="H5005" s="40">
        <v>192.80141071030653</v>
      </c>
      <c r="J5005" s="17">
        <v>40</v>
      </c>
      <c r="K5005" s="17" t="str">
        <f t="shared" si="147"/>
        <v>340-Student Achievement Council</v>
      </c>
      <c r="L5005" s="18" t="str">
        <f t="shared" si="146"/>
        <v>340</v>
      </c>
      <c r="M5005" s="19" t="s">
        <v>59</v>
      </c>
      <c r="N5005" s="19"/>
    </row>
    <row r="5006" spans="1:14" ht="15" x14ac:dyDescent="0.25">
      <c r="A5006" s="54" t="s">
        <v>60</v>
      </c>
      <c r="B5006" s="36">
        <v>0</v>
      </c>
      <c r="C5006" s="37">
        <v>0</v>
      </c>
      <c r="D5006" s="37">
        <v>0</v>
      </c>
      <c r="E5006" s="38">
        <v>1</v>
      </c>
      <c r="F5006" s="37">
        <v>2</v>
      </c>
      <c r="G5006" s="39">
        <v>3</v>
      </c>
      <c r="H5006" s="40">
        <v>3</v>
      </c>
      <c r="J5006" s="17">
        <v>41</v>
      </c>
      <c r="K5006" s="17" t="str">
        <f t="shared" si="147"/>
        <v>340-Student Achievement Council</v>
      </c>
      <c r="L5006" s="18" t="str">
        <f t="shared" si="146"/>
        <v>340</v>
      </c>
      <c r="M5006" s="56" t="s">
        <v>61</v>
      </c>
      <c r="N5006" s="19"/>
    </row>
    <row r="5007" spans="1:14" ht="15" x14ac:dyDescent="0.25">
      <c r="A5007" s="54" t="s">
        <v>62</v>
      </c>
      <c r="B5007" s="36">
        <v>0</v>
      </c>
      <c r="C5007" s="37">
        <v>0</v>
      </c>
      <c r="D5007" s="37">
        <v>0</v>
      </c>
      <c r="E5007" s="38">
        <v>7</v>
      </c>
      <c r="F5007" s="37">
        <v>7</v>
      </c>
      <c r="G5007" s="39">
        <v>14</v>
      </c>
      <c r="H5007" s="40">
        <v>14</v>
      </c>
      <c r="J5007" s="17">
        <v>42</v>
      </c>
      <c r="K5007" s="17" t="str">
        <f t="shared" si="147"/>
        <v>340-Student Achievement Council</v>
      </c>
      <c r="L5007" s="18" t="str">
        <f t="shared" si="146"/>
        <v>340</v>
      </c>
      <c r="M5007" s="56" t="s">
        <v>63</v>
      </c>
      <c r="N5007" s="19"/>
    </row>
    <row r="5008" spans="1:14" ht="15" customHeight="1" x14ac:dyDescent="0.2">
      <c r="A5008" s="43"/>
      <c r="B5008" s="36"/>
      <c r="C5008" s="37"/>
      <c r="D5008" s="37"/>
      <c r="E5008" s="38"/>
      <c r="F5008" s="37"/>
      <c r="G5008" s="39"/>
      <c r="H5008" s="40"/>
      <c r="J5008" s="17">
        <v>43</v>
      </c>
      <c r="K5008" s="17" t="str">
        <f t="shared" si="147"/>
        <v>340-Student Achievement Council</v>
      </c>
      <c r="L5008" s="18" t="str">
        <f t="shared" si="146"/>
        <v>340</v>
      </c>
      <c r="M5008" s="19"/>
      <c r="N5008" s="19"/>
    </row>
    <row r="5009" spans="1:14" x14ac:dyDescent="0.2">
      <c r="A5009" s="44" t="s">
        <v>64</v>
      </c>
      <c r="B5009" s="45">
        <v>570.81487182985211</v>
      </c>
      <c r="C5009" s="46">
        <v>7</v>
      </c>
      <c r="D5009" s="46">
        <v>6</v>
      </c>
      <c r="E5009" s="47">
        <v>4</v>
      </c>
      <c r="F5009" s="46">
        <v>10</v>
      </c>
      <c r="G5009" s="48">
        <v>27</v>
      </c>
      <c r="H5009" s="49">
        <v>597.81487182985211</v>
      </c>
      <c r="J5009" s="17">
        <v>44</v>
      </c>
      <c r="K5009" s="17" t="str">
        <f t="shared" si="147"/>
        <v>340-Student Achievement Council</v>
      </c>
      <c r="L5009" s="18" t="str">
        <f t="shared" si="146"/>
        <v>340</v>
      </c>
      <c r="M5009" s="19"/>
      <c r="N5009" s="19"/>
    </row>
    <row r="5010" spans="1:14" ht="15" customHeight="1" x14ac:dyDescent="0.2">
      <c r="A5010" s="57"/>
      <c r="B5010" s="39"/>
      <c r="C5010" s="51"/>
      <c r="D5010" s="51"/>
      <c r="E5010" s="52"/>
      <c r="F5010" s="51"/>
      <c r="G5010" s="39"/>
      <c r="H5010" s="53"/>
      <c r="J5010" s="17">
        <v>45</v>
      </c>
      <c r="K5010" s="17" t="str">
        <f t="shared" si="147"/>
        <v>340-Student Achievement Council</v>
      </c>
      <c r="L5010" s="18" t="str">
        <f t="shared" si="146"/>
        <v>340</v>
      </c>
      <c r="M5010" s="19"/>
      <c r="N5010" s="19"/>
    </row>
    <row r="5011" spans="1:14" ht="15" x14ac:dyDescent="0.25">
      <c r="A5011" s="54" t="s">
        <v>65</v>
      </c>
      <c r="B5011" s="36">
        <v>0.84107702308193577</v>
      </c>
      <c r="C5011" s="37">
        <v>0</v>
      </c>
      <c r="D5011" s="37">
        <v>0</v>
      </c>
      <c r="E5011" s="38">
        <v>0</v>
      </c>
      <c r="F5011" s="37">
        <v>0</v>
      </c>
      <c r="G5011" s="39">
        <v>0</v>
      </c>
      <c r="H5011" s="40">
        <v>0.84107702308193577</v>
      </c>
      <c r="J5011" s="17">
        <v>46</v>
      </c>
      <c r="K5011" s="17" t="str">
        <f t="shared" si="147"/>
        <v>340-Student Achievement Council</v>
      </c>
      <c r="L5011" s="18" t="str">
        <f t="shared" si="146"/>
        <v>340</v>
      </c>
      <c r="M5011" s="19"/>
      <c r="N5011" s="19"/>
    </row>
    <row r="5012" spans="1:14" ht="15" x14ac:dyDescent="0.25">
      <c r="A5012" s="54" t="s">
        <v>66</v>
      </c>
      <c r="B5012" s="36">
        <v>0</v>
      </c>
      <c r="C5012" s="37">
        <v>0</v>
      </c>
      <c r="D5012" s="37">
        <v>0</v>
      </c>
      <c r="E5012" s="38">
        <v>0</v>
      </c>
      <c r="F5012" s="37">
        <v>0</v>
      </c>
      <c r="G5012" s="39">
        <v>0</v>
      </c>
      <c r="H5012" s="40">
        <v>0</v>
      </c>
      <c r="J5012" s="17">
        <v>47</v>
      </c>
      <c r="K5012" s="17" t="str">
        <f t="shared" si="147"/>
        <v>340-Student Achievement Council</v>
      </c>
      <c r="L5012" s="18" t="str">
        <f t="shared" si="146"/>
        <v>340</v>
      </c>
      <c r="M5012" s="19"/>
      <c r="N5012" s="19"/>
    </row>
    <row r="5013" spans="1:14" ht="15" x14ac:dyDescent="0.25">
      <c r="A5013" s="54" t="s">
        <v>67</v>
      </c>
      <c r="B5013" s="36">
        <v>0</v>
      </c>
      <c r="C5013" s="37">
        <v>0</v>
      </c>
      <c r="D5013" s="37">
        <v>0</v>
      </c>
      <c r="E5013" s="38">
        <v>0</v>
      </c>
      <c r="F5013" s="37">
        <v>0</v>
      </c>
      <c r="G5013" s="39">
        <v>0</v>
      </c>
      <c r="H5013" s="40">
        <v>0</v>
      </c>
      <c r="J5013" s="17">
        <v>48</v>
      </c>
      <c r="K5013" s="17" t="str">
        <f t="shared" si="147"/>
        <v>340-Student Achievement Council</v>
      </c>
      <c r="L5013" s="18" t="str">
        <f t="shared" si="146"/>
        <v>340</v>
      </c>
      <c r="M5013" s="19"/>
      <c r="N5013" s="19"/>
    </row>
    <row r="5014" spans="1:14" ht="15" customHeight="1" x14ac:dyDescent="0.25">
      <c r="A5014" s="54" t="s">
        <v>68</v>
      </c>
      <c r="B5014" s="36">
        <v>2.0445174098961516</v>
      </c>
      <c r="C5014" s="37">
        <v>0</v>
      </c>
      <c r="D5014" s="37">
        <v>0</v>
      </c>
      <c r="E5014" s="38">
        <v>0</v>
      </c>
      <c r="F5014" s="37">
        <v>0</v>
      </c>
      <c r="G5014" s="39">
        <v>0</v>
      </c>
      <c r="H5014" s="40">
        <v>2.0445174098961516</v>
      </c>
      <c r="J5014" s="17">
        <v>49</v>
      </c>
      <c r="K5014" s="17" t="str">
        <f t="shared" si="147"/>
        <v>340-Student Achievement Council</v>
      </c>
      <c r="L5014" s="18" t="str">
        <f t="shared" ref="L5014:L5086" si="148">LEFT(K5014,3)</f>
        <v>340</v>
      </c>
      <c r="M5014" s="19"/>
      <c r="N5014" s="19"/>
    </row>
    <row r="5015" spans="1:14" ht="15" x14ac:dyDescent="0.25">
      <c r="A5015" s="54" t="s">
        <v>69</v>
      </c>
      <c r="B5015" s="36">
        <v>0</v>
      </c>
      <c r="C5015" s="37">
        <v>0</v>
      </c>
      <c r="D5015" s="37">
        <v>0</v>
      </c>
      <c r="E5015" s="38">
        <v>0</v>
      </c>
      <c r="F5015" s="37">
        <v>0</v>
      </c>
      <c r="G5015" s="39">
        <v>0</v>
      </c>
      <c r="H5015" s="40">
        <v>0</v>
      </c>
      <c r="J5015" s="17">
        <v>50</v>
      </c>
      <c r="K5015" s="17" t="str">
        <f t="shared" si="147"/>
        <v>340-Student Achievement Council</v>
      </c>
      <c r="L5015" s="18" t="str">
        <f t="shared" si="148"/>
        <v>340</v>
      </c>
      <c r="M5015" s="19"/>
      <c r="N5015" s="19"/>
    </row>
    <row r="5016" spans="1:14" ht="15" x14ac:dyDescent="0.25">
      <c r="A5016" s="54" t="s">
        <v>70</v>
      </c>
      <c r="B5016" s="36">
        <v>9.2025849510595989</v>
      </c>
      <c r="C5016" s="37">
        <v>0</v>
      </c>
      <c r="D5016" s="37">
        <v>0</v>
      </c>
      <c r="E5016" s="38">
        <v>0</v>
      </c>
      <c r="F5016" s="37">
        <v>0</v>
      </c>
      <c r="G5016" s="39">
        <v>0</v>
      </c>
      <c r="H5016" s="40">
        <v>9.2025849510595989</v>
      </c>
      <c r="J5016" s="17">
        <v>51</v>
      </c>
      <c r="K5016" s="17" t="str">
        <f t="shared" si="147"/>
        <v>340-Student Achievement Council</v>
      </c>
      <c r="L5016" s="18" t="str">
        <f t="shared" si="148"/>
        <v>340</v>
      </c>
      <c r="M5016" s="19"/>
      <c r="N5016" s="19"/>
    </row>
    <row r="5017" spans="1:14" ht="15" x14ac:dyDescent="0.25">
      <c r="A5017" s="54" t="s">
        <v>71</v>
      </c>
      <c r="B5017" s="36">
        <v>1.4375E-15</v>
      </c>
      <c r="C5017" s="37">
        <v>0</v>
      </c>
      <c r="D5017" s="37">
        <v>0</v>
      </c>
      <c r="E5017" s="38">
        <v>0</v>
      </c>
      <c r="F5017" s="37">
        <v>0</v>
      </c>
      <c r="G5017" s="39">
        <v>0</v>
      </c>
      <c r="H5017" s="40">
        <v>1.4375E-15</v>
      </c>
      <c r="J5017" s="17">
        <v>52</v>
      </c>
      <c r="K5017" s="17" t="str">
        <f t="shared" si="147"/>
        <v>340-Student Achievement Council</v>
      </c>
      <c r="L5017" s="18" t="str">
        <f t="shared" si="148"/>
        <v>340</v>
      </c>
      <c r="M5017" s="19"/>
      <c r="N5017" s="19"/>
    </row>
    <row r="5018" spans="1:14" ht="15" x14ac:dyDescent="0.25">
      <c r="A5018" s="54" t="s">
        <v>72</v>
      </c>
      <c r="B5018" s="36">
        <v>2.2930665852168604</v>
      </c>
      <c r="C5018" s="37">
        <v>0</v>
      </c>
      <c r="D5018" s="37">
        <v>0</v>
      </c>
      <c r="E5018" s="38">
        <v>0</v>
      </c>
      <c r="F5018" s="37">
        <v>0</v>
      </c>
      <c r="G5018" s="39">
        <v>0</v>
      </c>
      <c r="H5018" s="40">
        <v>2.2930665852168604</v>
      </c>
      <c r="J5018" s="17">
        <v>53</v>
      </c>
      <c r="K5018" s="17" t="str">
        <f t="shared" si="147"/>
        <v>340-Student Achievement Council</v>
      </c>
      <c r="L5018" s="18" t="str">
        <f t="shared" si="148"/>
        <v>340</v>
      </c>
      <c r="M5018" s="19"/>
      <c r="N5018" s="19"/>
    </row>
    <row r="5019" spans="1:14" ht="15" x14ac:dyDescent="0.25">
      <c r="A5019" s="54" t="s">
        <v>73</v>
      </c>
      <c r="B5019" s="36">
        <v>13.143188775080507</v>
      </c>
      <c r="C5019" s="37">
        <v>0</v>
      </c>
      <c r="D5019" s="37">
        <v>0</v>
      </c>
      <c r="E5019" s="38">
        <v>0</v>
      </c>
      <c r="F5019" s="37">
        <v>0</v>
      </c>
      <c r="G5019" s="39">
        <v>0</v>
      </c>
      <c r="H5019" s="40">
        <v>13.143188775080507</v>
      </c>
      <c r="J5019" s="17">
        <v>54</v>
      </c>
      <c r="K5019" s="17" t="str">
        <f t="shared" si="147"/>
        <v>340-Student Achievement Council</v>
      </c>
      <c r="L5019" s="18" t="str">
        <f t="shared" si="148"/>
        <v>340</v>
      </c>
      <c r="M5019" s="19"/>
      <c r="N5019" s="19"/>
    </row>
    <row r="5020" spans="1:14" ht="15" x14ac:dyDescent="0.25">
      <c r="A5020" s="54" t="s">
        <v>74</v>
      </c>
      <c r="B5020" s="36">
        <v>41.098808796579107</v>
      </c>
      <c r="C5020" s="37">
        <v>1</v>
      </c>
      <c r="D5020" s="37">
        <v>-2</v>
      </c>
      <c r="E5020" s="38">
        <v>1</v>
      </c>
      <c r="F5020" s="37">
        <v>0</v>
      </c>
      <c r="G5020" s="39">
        <v>0</v>
      </c>
      <c r="H5020" s="40">
        <v>41.098808796579107</v>
      </c>
      <c r="J5020" s="17">
        <v>55</v>
      </c>
      <c r="K5020" s="17" t="str">
        <f t="shared" si="147"/>
        <v>340-Student Achievement Council</v>
      </c>
      <c r="L5020" s="18" t="str">
        <f t="shared" si="148"/>
        <v>340</v>
      </c>
      <c r="M5020" s="19"/>
      <c r="N5020" s="19"/>
    </row>
    <row r="5021" spans="1:14" ht="15" x14ac:dyDescent="0.25">
      <c r="A5021" s="54" t="s">
        <v>75</v>
      </c>
      <c r="B5021" s="36">
        <v>13.373927727904597</v>
      </c>
      <c r="C5021" s="37">
        <v>0</v>
      </c>
      <c r="D5021" s="37">
        <v>0</v>
      </c>
      <c r="E5021" s="38">
        <v>4</v>
      </c>
      <c r="F5021" s="37">
        <v>3</v>
      </c>
      <c r="G5021" s="39">
        <v>7</v>
      </c>
      <c r="H5021" s="40">
        <v>20.373927727904597</v>
      </c>
      <c r="J5021" s="17">
        <v>56</v>
      </c>
      <c r="K5021" s="17" t="str">
        <f t="shared" si="147"/>
        <v>340-Student Achievement Council</v>
      </c>
      <c r="L5021" s="18" t="str">
        <f t="shared" si="148"/>
        <v>340</v>
      </c>
      <c r="M5021" s="19"/>
      <c r="N5021" s="19"/>
    </row>
    <row r="5022" spans="1:14" ht="15" x14ac:dyDescent="0.25">
      <c r="A5022" s="54" t="s">
        <v>76</v>
      </c>
      <c r="B5022" s="36">
        <v>2.0846266949844794</v>
      </c>
      <c r="C5022" s="37">
        <v>0</v>
      </c>
      <c r="D5022" s="37">
        <v>0</v>
      </c>
      <c r="E5022" s="38">
        <v>0</v>
      </c>
      <c r="F5022" s="37">
        <v>0</v>
      </c>
      <c r="G5022" s="39">
        <v>0</v>
      </c>
      <c r="H5022" s="40">
        <v>2.0846266949844794</v>
      </c>
      <c r="J5022" s="17">
        <v>57</v>
      </c>
      <c r="K5022" s="17" t="str">
        <f t="shared" si="147"/>
        <v>340-Student Achievement Council</v>
      </c>
      <c r="L5022" s="18" t="str">
        <f t="shared" si="148"/>
        <v>340</v>
      </c>
      <c r="M5022" s="19"/>
      <c r="N5022" s="19"/>
    </row>
    <row r="5023" spans="1:14" ht="15" x14ac:dyDescent="0.25">
      <c r="A5023" s="54" t="s">
        <v>77</v>
      </c>
      <c r="B5023" s="36">
        <v>26.519083315547668</v>
      </c>
      <c r="C5023" s="37">
        <v>0</v>
      </c>
      <c r="D5023" s="37">
        <v>0</v>
      </c>
      <c r="E5023" s="38">
        <v>0</v>
      </c>
      <c r="F5023" s="37">
        <v>0</v>
      </c>
      <c r="G5023" s="39">
        <v>0</v>
      </c>
      <c r="H5023" s="40">
        <v>26.519083315547668</v>
      </c>
      <c r="J5023" s="17">
        <v>58</v>
      </c>
      <c r="K5023" s="17" t="str">
        <f t="shared" si="147"/>
        <v>340-Student Achievement Council</v>
      </c>
      <c r="L5023" s="18" t="str">
        <f t="shared" si="148"/>
        <v>340</v>
      </c>
      <c r="M5023" s="19"/>
      <c r="N5023" s="19"/>
    </row>
    <row r="5024" spans="1:14" ht="15" x14ac:dyDescent="0.25">
      <c r="A5024" s="54" t="s">
        <v>78</v>
      </c>
      <c r="B5024" s="36">
        <v>0</v>
      </c>
      <c r="C5024" s="37">
        <v>78</v>
      </c>
      <c r="D5024" s="37">
        <v>79</v>
      </c>
      <c r="E5024" s="38">
        <v>0</v>
      </c>
      <c r="F5024" s="37">
        <v>0</v>
      </c>
      <c r="G5024" s="39">
        <v>157</v>
      </c>
      <c r="H5024" s="40">
        <v>157</v>
      </c>
      <c r="J5024" s="17">
        <v>59</v>
      </c>
      <c r="K5024" s="17" t="str">
        <f t="shared" si="147"/>
        <v>340-Student Achievement Council</v>
      </c>
      <c r="L5024" s="18" t="str">
        <f t="shared" si="148"/>
        <v>340</v>
      </c>
      <c r="M5024" s="19"/>
      <c r="N5024" s="19"/>
    </row>
    <row r="5025" spans="1:14" ht="15" customHeight="1" x14ac:dyDescent="0.25">
      <c r="A5025" s="54" t="s">
        <v>79</v>
      </c>
      <c r="B5025" s="36">
        <v>0</v>
      </c>
      <c r="C5025" s="37">
        <v>0</v>
      </c>
      <c r="D5025" s="37">
        <v>0</v>
      </c>
      <c r="E5025" s="38">
        <v>0</v>
      </c>
      <c r="F5025" s="37">
        <v>0</v>
      </c>
      <c r="G5025" s="39">
        <v>0</v>
      </c>
      <c r="H5025" s="40">
        <v>0</v>
      </c>
      <c r="J5025" s="17">
        <v>60</v>
      </c>
      <c r="K5025" s="17" t="str">
        <f t="shared" si="147"/>
        <v>340-Student Achievement Council</v>
      </c>
      <c r="L5025" s="18" t="str">
        <f t="shared" si="148"/>
        <v>340</v>
      </c>
      <c r="M5025" s="19"/>
      <c r="N5025" s="19"/>
    </row>
    <row r="5026" spans="1:14" ht="15" x14ac:dyDescent="0.25">
      <c r="A5026" s="54"/>
      <c r="B5026" s="36"/>
      <c r="C5026" s="37"/>
      <c r="D5026" s="37"/>
      <c r="E5026" s="38"/>
      <c r="F5026" s="37"/>
      <c r="G5026" s="39"/>
      <c r="H5026" s="40"/>
      <c r="J5026" s="17">
        <v>61</v>
      </c>
      <c r="K5026" s="17" t="str">
        <f t="shared" si="147"/>
        <v>340-Student Achievement Council</v>
      </c>
      <c r="L5026" s="18" t="str">
        <f t="shared" si="148"/>
        <v>340</v>
      </c>
      <c r="M5026" s="19"/>
      <c r="N5026" s="19"/>
    </row>
    <row r="5027" spans="1:14" x14ac:dyDescent="0.2">
      <c r="A5027" s="44" t="s">
        <v>80</v>
      </c>
      <c r="B5027" s="45">
        <v>110.60088127935092</v>
      </c>
      <c r="C5027" s="46">
        <v>79</v>
      </c>
      <c r="D5027" s="46">
        <v>77</v>
      </c>
      <c r="E5027" s="47">
        <v>5</v>
      </c>
      <c r="F5027" s="46">
        <v>3</v>
      </c>
      <c r="G5027" s="48">
        <v>164</v>
      </c>
      <c r="H5027" s="49">
        <v>274.60088127935092</v>
      </c>
      <c r="J5027" s="17">
        <v>62</v>
      </c>
      <c r="K5027" s="17" t="str">
        <f t="shared" si="147"/>
        <v>340-Student Achievement Council</v>
      </c>
      <c r="L5027" s="18" t="str">
        <f t="shared" si="148"/>
        <v>340</v>
      </c>
      <c r="M5027" s="19"/>
      <c r="N5027" s="19"/>
    </row>
    <row r="5028" spans="1:14" ht="15" x14ac:dyDescent="0.25">
      <c r="A5028" s="54"/>
      <c r="B5028" s="36"/>
      <c r="C5028" s="37"/>
      <c r="D5028" s="37"/>
      <c r="E5028" s="38"/>
      <c r="F5028" s="37"/>
      <c r="G5028" s="39"/>
      <c r="H5028" s="40"/>
      <c r="J5028" s="17">
        <v>63</v>
      </c>
      <c r="K5028" s="17" t="str">
        <f t="shared" si="147"/>
        <v>340-Student Achievement Council</v>
      </c>
      <c r="L5028" s="18" t="str">
        <f t="shared" si="148"/>
        <v>340</v>
      </c>
      <c r="M5028" s="19"/>
      <c r="N5028" s="19"/>
    </row>
    <row r="5029" spans="1:14" ht="15" x14ac:dyDescent="0.25">
      <c r="A5029" s="54" t="s">
        <v>81</v>
      </c>
      <c r="B5029" s="36">
        <v>28.034922705870134</v>
      </c>
      <c r="C5029" s="37">
        <v>0</v>
      </c>
      <c r="D5029" s="37">
        <v>0</v>
      </c>
      <c r="E5029" s="38">
        <v>0</v>
      </c>
      <c r="F5029" s="37">
        <v>0</v>
      </c>
      <c r="G5029" s="39">
        <v>0</v>
      </c>
      <c r="H5029" s="40">
        <v>28.034922705870134</v>
      </c>
      <c r="J5029" s="17">
        <v>64</v>
      </c>
      <c r="K5029" s="17" t="str">
        <f t="shared" si="147"/>
        <v>340-Student Achievement Council</v>
      </c>
      <c r="L5029" s="18" t="str">
        <f t="shared" si="148"/>
        <v>340</v>
      </c>
      <c r="M5029" s="19"/>
      <c r="N5029" s="19"/>
    </row>
    <row r="5030" spans="1:14" x14ac:dyDescent="0.2">
      <c r="A5030" s="44" t="s">
        <v>82</v>
      </c>
      <c r="B5030" s="45">
        <v>28.034922705870134</v>
      </c>
      <c r="C5030" s="46">
        <v>0</v>
      </c>
      <c r="D5030" s="46">
        <v>0</v>
      </c>
      <c r="E5030" s="47">
        <v>0</v>
      </c>
      <c r="F5030" s="46">
        <v>0</v>
      </c>
      <c r="G5030" s="48">
        <v>0</v>
      </c>
      <c r="H5030" s="49">
        <v>28.034922705870134</v>
      </c>
      <c r="J5030" s="17">
        <v>65</v>
      </c>
      <c r="K5030" s="17" t="str">
        <f t="shared" si="147"/>
        <v>340-Student Achievement Council</v>
      </c>
      <c r="L5030" s="18" t="str">
        <f t="shared" si="148"/>
        <v>340</v>
      </c>
      <c r="M5030" s="19"/>
      <c r="N5030" s="19"/>
    </row>
    <row r="5031" spans="1:14" ht="15" x14ac:dyDescent="0.25">
      <c r="A5031" s="54"/>
      <c r="B5031" s="54"/>
      <c r="C5031" s="54"/>
      <c r="D5031" s="54"/>
      <c r="E5031" s="54"/>
      <c r="F5031" s="54"/>
      <c r="G5031" s="54"/>
      <c r="H5031" s="54"/>
      <c r="J5031" s="17">
        <v>66</v>
      </c>
      <c r="K5031" s="17" t="str">
        <f t="shared" si="147"/>
        <v>340-Student Achievement Council</v>
      </c>
      <c r="L5031" s="18" t="str">
        <f t="shared" si="148"/>
        <v>340</v>
      </c>
      <c r="M5031" s="19"/>
      <c r="N5031" s="19"/>
    </row>
    <row r="5032" spans="1:14" x14ac:dyDescent="0.2">
      <c r="A5032" s="58"/>
      <c r="B5032" s="39"/>
      <c r="C5032" s="51"/>
      <c r="D5032" s="51"/>
      <c r="E5032" s="52"/>
      <c r="F5032" s="51"/>
      <c r="G5032" s="39"/>
      <c r="H5032" s="53"/>
      <c r="J5032" s="17">
        <v>67</v>
      </c>
      <c r="K5032" s="17" t="str">
        <f t="shared" si="147"/>
        <v>340-Student Achievement Council</v>
      </c>
      <c r="L5032" s="18" t="str">
        <f t="shared" si="148"/>
        <v>340</v>
      </c>
      <c r="M5032" s="19"/>
      <c r="N5032" s="19"/>
    </row>
    <row r="5033" spans="1:14" x14ac:dyDescent="0.2">
      <c r="A5033" s="59" t="s">
        <v>83</v>
      </c>
      <c r="B5033" s="60">
        <v>1386.2064477197553</v>
      </c>
      <c r="C5033" s="61">
        <v>88</v>
      </c>
      <c r="D5033" s="61">
        <v>81</v>
      </c>
      <c r="E5033" s="62">
        <v>-15</v>
      </c>
      <c r="F5033" s="61">
        <v>170</v>
      </c>
      <c r="G5033" s="60">
        <v>324</v>
      </c>
      <c r="H5033" s="63">
        <v>1710.2064477197553</v>
      </c>
      <c r="J5033" s="17">
        <v>68</v>
      </c>
      <c r="K5033" s="17" t="str">
        <f t="shared" si="147"/>
        <v>340-Student Achievement Council</v>
      </c>
      <c r="L5033" s="18" t="str">
        <f t="shared" si="148"/>
        <v>340</v>
      </c>
      <c r="M5033" s="19"/>
      <c r="N5033" s="19"/>
    </row>
    <row r="5034" spans="1:14" x14ac:dyDescent="0.2">
      <c r="A5034" s="64"/>
      <c r="B5034" s="65"/>
      <c r="C5034" s="65"/>
      <c r="D5034" s="65"/>
      <c r="E5034" s="65"/>
      <c r="F5034" s="65"/>
      <c r="G5034" s="65"/>
      <c r="H5034" s="65"/>
      <c r="J5034" s="17">
        <v>1</v>
      </c>
      <c r="K5034" s="17" t="str">
        <f>IF(J5034=7,A4368,IF(J5034&gt;7,K5024,""))</f>
        <v/>
      </c>
      <c r="L5034" s="18" t="str">
        <f t="shared" si="148"/>
        <v/>
      </c>
      <c r="M5034" s="19"/>
      <c r="N5034" s="19"/>
    </row>
    <row r="5035" spans="1:14" x14ac:dyDescent="0.2">
      <c r="A5035" s="64"/>
      <c r="B5035" s="65"/>
      <c r="C5035" s="65"/>
      <c r="D5035" s="65"/>
      <c r="E5035" s="65"/>
      <c r="F5035" s="65"/>
      <c r="G5035" s="65"/>
      <c r="H5035" s="65"/>
      <c r="J5035" s="17">
        <v>2</v>
      </c>
      <c r="K5035" s="17" t="str">
        <f>IF(J5035=7,A4369,IF(J5035&gt;7,K5034,""))</f>
        <v/>
      </c>
      <c r="L5035" s="18" t="str">
        <f t="shared" si="148"/>
        <v/>
      </c>
      <c r="M5035" s="19"/>
      <c r="N5035" s="19"/>
    </row>
    <row r="5036" spans="1:14" ht="15" x14ac:dyDescent="0.25">
      <c r="A5036"/>
      <c r="B5036"/>
      <c r="C5036"/>
      <c r="D5036"/>
      <c r="E5036"/>
      <c r="F5036"/>
      <c r="G5036"/>
      <c r="H5036"/>
      <c r="J5036" s="17">
        <v>3</v>
      </c>
      <c r="K5036" s="17" t="str">
        <f>IF(J5036=7,A4370,IF(J5036&gt;7,K5035,""))</f>
        <v/>
      </c>
      <c r="L5036" s="18" t="str">
        <f t="shared" si="148"/>
        <v/>
      </c>
      <c r="M5036" s="19"/>
      <c r="N5036" s="19"/>
    </row>
    <row r="5037" spans="1:14" ht="15" x14ac:dyDescent="0.25">
      <c r="A5037"/>
      <c r="B5037"/>
      <c r="C5037"/>
      <c r="D5037"/>
      <c r="E5037"/>
      <c r="F5037"/>
      <c r="G5037"/>
      <c r="H5037"/>
      <c r="J5037" s="17">
        <v>4</v>
      </c>
      <c r="K5037" s="17" t="str">
        <f>IF(J5037=7,A4371,IF(J5037&gt;7,K5036,""))</f>
        <v/>
      </c>
      <c r="L5037" s="18" t="str">
        <f t="shared" si="148"/>
        <v/>
      </c>
      <c r="M5037" s="19"/>
      <c r="N5037" s="19"/>
    </row>
    <row r="5038" spans="1:14" ht="15.75" x14ac:dyDescent="0.25">
      <c r="A5038" s="21" t="s">
        <v>7</v>
      </c>
      <c r="B5038" s="22"/>
      <c r="C5038" s="22"/>
      <c r="D5038" s="22"/>
      <c r="E5038" s="22"/>
      <c r="F5038" s="22"/>
      <c r="G5038" s="22"/>
      <c r="H5038" s="22"/>
      <c r="J5038" s="17">
        <v>5</v>
      </c>
      <c r="K5038" s="17" t="str">
        <f>IF(J5038=7,A4372,IF(J5038&gt;7,K5037,""))</f>
        <v/>
      </c>
      <c r="L5038" s="18" t="str">
        <f t="shared" si="148"/>
        <v/>
      </c>
      <c r="M5038" s="19"/>
      <c r="N5038" s="19"/>
    </row>
    <row r="5039" spans="1:14" ht="15" x14ac:dyDescent="0.25">
      <c r="A5039" s="23" t="s">
        <v>8</v>
      </c>
      <c r="B5039" s="24"/>
      <c r="C5039" s="24"/>
      <c r="D5039" s="24"/>
      <c r="E5039" s="24"/>
      <c r="F5039" s="24"/>
      <c r="G5039" s="24"/>
      <c r="H5039" s="24"/>
      <c r="J5039" s="17">
        <v>6</v>
      </c>
      <c r="K5039" s="17" t="str">
        <f>IF(J5039=7,A4373,IF(J5039&gt;7,K5038,""))</f>
        <v/>
      </c>
      <c r="L5039" s="18" t="str">
        <f t="shared" si="148"/>
        <v/>
      </c>
      <c r="M5039" s="19"/>
      <c r="N5039" s="19"/>
    </row>
    <row r="5040" spans="1:14" ht="15" x14ac:dyDescent="0.25">
      <c r="A5040" s="25" t="s">
        <v>157</v>
      </c>
      <c r="B5040" s="22"/>
      <c r="C5040" s="22"/>
      <c r="D5040" s="22"/>
      <c r="E5040" s="22"/>
      <c r="F5040" s="22"/>
      <c r="G5040" s="22"/>
      <c r="H5040" s="22"/>
      <c r="J5040" s="17">
        <v>7</v>
      </c>
      <c r="K5040" s="17" t="str">
        <f>IF(J5040=7,A5040,IF(J5040&gt;7,K5039,""))</f>
        <v>341-LEOFF 2 Retirement Board</v>
      </c>
      <c r="L5040" s="18" t="str">
        <f t="shared" si="148"/>
        <v>341</v>
      </c>
      <c r="M5040" s="19"/>
      <c r="N5040" s="19"/>
    </row>
    <row r="5041" spans="1:14" ht="15" x14ac:dyDescent="0.25">
      <c r="A5041" s="25"/>
      <c r="B5041" s="22"/>
      <c r="C5041" s="22"/>
      <c r="D5041" s="22"/>
      <c r="E5041" s="22"/>
      <c r="F5041" s="22"/>
      <c r="G5041" s="22"/>
      <c r="H5041" s="22"/>
      <c r="J5041" s="17">
        <v>8</v>
      </c>
      <c r="K5041" s="17" t="str">
        <f t="shared" ref="K5041:K5101" si="149">IF(J5041=7,A4375,IF(J5041&gt;7,K5040,""))</f>
        <v>341-LEOFF 2 Retirement Board</v>
      </c>
      <c r="L5041" s="18" t="str">
        <f t="shared" si="148"/>
        <v>341</v>
      </c>
      <c r="M5041" s="19"/>
      <c r="N5041" s="19"/>
    </row>
    <row r="5042" spans="1:14" ht="15" x14ac:dyDescent="0.25">
      <c r="A5042" s="26"/>
      <c r="B5042" s="27"/>
      <c r="C5042" s="94" t="s">
        <v>10</v>
      </c>
      <c r="D5042" s="95"/>
      <c r="E5042" s="94" t="s">
        <v>11</v>
      </c>
      <c r="F5042" s="95"/>
      <c r="G5042" s="28"/>
      <c r="H5042" s="28"/>
      <c r="J5042" s="17">
        <v>9</v>
      </c>
      <c r="K5042" s="17" t="str">
        <f t="shared" si="149"/>
        <v>341-LEOFF 2 Retirement Board</v>
      </c>
      <c r="L5042" s="18" t="str">
        <f t="shared" si="148"/>
        <v>341</v>
      </c>
      <c r="M5042" s="19"/>
      <c r="N5042" s="19"/>
    </row>
    <row r="5043" spans="1:14" ht="24" x14ac:dyDescent="0.2">
      <c r="A5043" s="29" t="s">
        <v>12</v>
      </c>
      <c r="B5043" s="30" t="s">
        <v>13</v>
      </c>
      <c r="C5043" s="31" t="s">
        <v>14</v>
      </c>
      <c r="D5043" s="32" t="s">
        <v>15</v>
      </c>
      <c r="E5043" s="31" t="s">
        <v>14</v>
      </c>
      <c r="F5043" s="32" t="s">
        <v>15</v>
      </c>
      <c r="G5043" s="33" t="s">
        <v>16</v>
      </c>
      <c r="H5043" s="33" t="s">
        <v>17</v>
      </c>
      <c r="J5043" s="17">
        <v>10</v>
      </c>
      <c r="K5043" s="17" t="str">
        <f t="shared" si="149"/>
        <v>341-LEOFF 2 Retirement Board</v>
      </c>
      <c r="L5043" s="18" t="str">
        <f t="shared" si="148"/>
        <v>341</v>
      </c>
      <c r="M5043" s="19"/>
      <c r="N5043" s="19"/>
    </row>
    <row r="5044" spans="1:14" ht="15" x14ac:dyDescent="0.25">
      <c r="A5044" s="35" t="s">
        <v>20</v>
      </c>
      <c r="B5044" s="36">
        <v>1.6334600017343792</v>
      </c>
      <c r="C5044" s="37">
        <v>0</v>
      </c>
      <c r="D5044" s="37">
        <v>0</v>
      </c>
      <c r="E5044" s="38">
        <v>0</v>
      </c>
      <c r="F5044" s="37">
        <v>0</v>
      </c>
      <c r="G5044" s="39">
        <v>0</v>
      </c>
      <c r="H5044" s="40">
        <v>1.6334600017343792</v>
      </c>
      <c r="J5044" s="17">
        <v>11</v>
      </c>
      <c r="K5044" s="17" t="str">
        <f t="shared" si="149"/>
        <v>341-LEOFF 2 Retirement Board</v>
      </c>
      <c r="L5044" s="18" t="str">
        <f t="shared" si="148"/>
        <v>341</v>
      </c>
      <c r="M5044" s="19" t="s">
        <v>21</v>
      </c>
      <c r="N5044" s="19"/>
    </row>
    <row r="5045" spans="1:14" ht="15" customHeight="1" x14ac:dyDescent="0.25">
      <c r="A5045" s="42" t="s">
        <v>22</v>
      </c>
      <c r="B5045" s="36">
        <v>0.75390691731652848</v>
      </c>
      <c r="C5045" s="37">
        <v>0</v>
      </c>
      <c r="D5045" s="37">
        <v>0</v>
      </c>
      <c r="E5045" s="38">
        <v>0</v>
      </c>
      <c r="F5045" s="37">
        <v>0</v>
      </c>
      <c r="G5045" s="39">
        <v>0</v>
      </c>
      <c r="H5045" s="40">
        <v>0.75390691731652848</v>
      </c>
      <c r="J5045" s="17">
        <v>12</v>
      </c>
      <c r="K5045" s="17" t="str">
        <f t="shared" si="149"/>
        <v>341-LEOFF 2 Retirement Board</v>
      </c>
      <c r="L5045" s="18" t="str">
        <f t="shared" si="148"/>
        <v>341</v>
      </c>
      <c r="M5045" s="19"/>
      <c r="N5045" s="19"/>
    </row>
    <row r="5046" spans="1:14" ht="15" x14ac:dyDescent="0.25">
      <c r="A5046" s="42" t="s">
        <v>23</v>
      </c>
      <c r="B5046" s="36">
        <v>0</v>
      </c>
      <c r="C5046" s="37">
        <v>0</v>
      </c>
      <c r="D5046" s="37">
        <v>0</v>
      </c>
      <c r="E5046" s="38">
        <v>0</v>
      </c>
      <c r="F5046" s="37">
        <v>0</v>
      </c>
      <c r="G5046" s="39">
        <v>0</v>
      </c>
      <c r="H5046" s="40">
        <v>0</v>
      </c>
      <c r="J5046" s="17">
        <v>13</v>
      </c>
      <c r="K5046" s="17" t="str">
        <f t="shared" si="149"/>
        <v>341-LEOFF 2 Retirement Board</v>
      </c>
      <c r="L5046" s="18" t="str">
        <f t="shared" si="148"/>
        <v>341</v>
      </c>
      <c r="M5046" s="19"/>
      <c r="N5046" s="19"/>
    </row>
    <row r="5047" spans="1:14" ht="15" x14ac:dyDescent="0.25">
      <c r="A5047" s="42" t="s">
        <v>24</v>
      </c>
      <c r="B5047" s="36">
        <v>28.232007899999999</v>
      </c>
      <c r="C5047" s="37">
        <v>0</v>
      </c>
      <c r="D5047" s="37">
        <v>0</v>
      </c>
      <c r="E5047" s="38">
        <v>0</v>
      </c>
      <c r="F5047" s="37">
        <v>0</v>
      </c>
      <c r="G5047" s="39">
        <v>0</v>
      </c>
      <c r="H5047" s="40">
        <v>28.232007899999999</v>
      </c>
      <c r="J5047" s="17">
        <v>14</v>
      </c>
      <c r="K5047" s="17" t="str">
        <f t="shared" si="149"/>
        <v>341-LEOFF 2 Retirement Board</v>
      </c>
      <c r="L5047" s="18" t="str">
        <f t="shared" si="148"/>
        <v>341</v>
      </c>
      <c r="M5047" s="19"/>
      <c r="N5047" s="19"/>
    </row>
    <row r="5048" spans="1:14" ht="15" x14ac:dyDescent="0.25">
      <c r="A5048" s="42" t="s">
        <v>25</v>
      </c>
      <c r="B5048" s="36">
        <v>0</v>
      </c>
      <c r="C5048" s="37">
        <v>0</v>
      </c>
      <c r="D5048" s="37">
        <v>0</v>
      </c>
      <c r="E5048" s="38">
        <v>0</v>
      </c>
      <c r="F5048" s="37">
        <v>0</v>
      </c>
      <c r="G5048" s="39">
        <v>0</v>
      </c>
      <c r="H5048" s="40">
        <v>0</v>
      </c>
      <c r="J5048" s="17">
        <v>15</v>
      </c>
      <c r="K5048" s="17" t="str">
        <f t="shared" si="149"/>
        <v>341-LEOFF 2 Retirement Board</v>
      </c>
      <c r="L5048" s="18" t="str">
        <f t="shared" si="148"/>
        <v>341</v>
      </c>
      <c r="M5048" s="19"/>
      <c r="N5048" s="19"/>
    </row>
    <row r="5049" spans="1:14" ht="15" x14ac:dyDescent="0.25">
      <c r="A5049" s="42" t="s">
        <v>26</v>
      </c>
      <c r="B5049" s="36">
        <v>6.3199979874511554</v>
      </c>
      <c r="C5049" s="37">
        <v>0</v>
      </c>
      <c r="D5049" s="37">
        <v>0</v>
      </c>
      <c r="E5049" s="38">
        <v>0</v>
      </c>
      <c r="F5049" s="37">
        <v>0</v>
      </c>
      <c r="G5049" s="39">
        <v>0</v>
      </c>
      <c r="H5049" s="40">
        <v>6.3199979874511554</v>
      </c>
      <c r="J5049" s="17">
        <v>16</v>
      </c>
      <c r="K5049" s="17" t="str">
        <f t="shared" si="149"/>
        <v>341-LEOFF 2 Retirement Board</v>
      </c>
      <c r="L5049" s="18" t="str">
        <f t="shared" si="148"/>
        <v>341</v>
      </c>
      <c r="M5049" s="19"/>
      <c r="N5049" s="19"/>
    </row>
    <row r="5050" spans="1:14" ht="15" customHeight="1" x14ac:dyDescent="0.25">
      <c r="A5050" s="42" t="s">
        <v>27</v>
      </c>
      <c r="B5050" s="36">
        <v>12.950240604705872</v>
      </c>
      <c r="C5050" s="37">
        <v>0</v>
      </c>
      <c r="D5050" s="37">
        <v>0</v>
      </c>
      <c r="E5050" s="38">
        <v>0</v>
      </c>
      <c r="F5050" s="37">
        <v>0</v>
      </c>
      <c r="G5050" s="39">
        <v>0</v>
      </c>
      <c r="H5050" s="40">
        <v>12.950240604705872</v>
      </c>
      <c r="J5050" s="17">
        <v>17</v>
      </c>
      <c r="K5050" s="17" t="str">
        <f t="shared" si="149"/>
        <v>341-LEOFF 2 Retirement Board</v>
      </c>
      <c r="L5050" s="18" t="str">
        <f t="shared" si="148"/>
        <v>341</v>
      </c>
      <c r="M5050" s="19"/>
      <c r="N5050" s="19"/>
    </row>
    <row r="5051" spans="1:14" x14ac:dyDescent="0.2">
      <c r="A5051" s="43"/>
      <c r="B5051" s="36"/>
      <c r="C5051" s="37"/>
      <c r="D5051" s="37"/>
      <c r="E5051" s="38"/>
      <c r="F5051" s="37"/>
      <c r="G5051" s="39"/>
      <c r="H5051" s="40"/>
      <c r="J5051" s="17">
        <v>18</v>
      </c>
      <c r="K5051" s="17" t="str">
        <f t="shared" si="149"/>
        <v>341-LEOFF 2 Retirement Board</v>
      </c>
      <c r="L5051" s="18" t="str">
        <f t="shared" si="148"/>
        <v>341</v>
      </c>
      <c r="M5051" s="19"/>
      <c r="N5051" s="19"/>
    </row>
    <row r="5052" spans="1:14" x14ac:dyDescent="0.2">
      <c r="A5052" s="44"/>
      <c r="B5052" s="45">
        <v>49.889613411207932</v>
      </c>
      <c r="C5052" s="46">
        <v>0</v>
      </c>
      <c r="D5052" s="46">
        <v>0</v>
      </c>
      <c r="E5052" s="47">
        <v>0</v>
      </c>
      <c r="F5052" s="46">
        <v>0</v>
      </c>
      <c r="G5052" s="48">
        <v>0</v>
      </c>
      <c r="H5052" s="49">
        <v>49.889613411207932</v>
      </c>
      <c r="J5052" s="17">
        <v>19</v>
      </c>
      <c r="K5052" s="17" t="str">
        <f t="shared" si="149"/>
        <v>341-LEOFF 2 Retirement Board</v>
      </c>
      <c r="L5052" s="18" t="str">
        <f t="shared" si="148"/>
        <v>341</v>
      </c>
      <c r="M5052" s="19"/>
      <c r="N5052" s="19"/>
    </row>
    <row r="5053" spans="1:14" x14ac:dyDescent="0.2">
      <c r="A5053" s="50"/>
      <c r="B5053" s="39"/>
      <c r="C5053" s="51"/>
      <c r="D5053" s="51"/>
      <c r="E5053" s="52"/>
      <c r="F5053" s="51"/>
      <c r="G5053" s="39"/>
      <c r="H5053" s="53"/>
      <c r="J5053" s="17">
        <v>20</v>
      </c>
      <c r="K5053" s="17" t="str">
        <f t="shared" si="149"/>
        <v>341-LEOFF 2 Retirement Board</v>
      </c>
      <c r="L5053" s="18" t="str">
        <f t="shared" si="148"/>
        <v>341</v>
      </c>
      <c r="M5053" s="19"/>
      <c r="N5053" s="19"/>
    </row>
    <row r="5054" spans="1:14" ht="15" customHeight="1" x14ac:dyDescent="0.25">
      <c r="A5054" s="42" t="s">
        <v>28</v>
      </c>
      <c r="B5054" s="36">
        <v>3.5133788414336888</v>
      </c>
      <c r="C5054" s="37">
        <v>0</v>
      </c>
      <c r="D5054" s="37">
        <v>0</v>
      </c>
      <c r="E5054" s="38">
        <v>-4</v>
      </c>
      <c r="F5054" s="37">
        <v>4</v>
      </c>
      <c r="G5054" s="39">
        <v>0</v>
      </c>
      <c r="H5054" s="40">
        <v>3.5133788414336888</v>
      </c>
      <c r="J5054" s="17">
        <v>21</v>
      </c>
      <c r="K5054" s="17" t="str">
        <f t="shared" si="149"/>
        <v>341-LEOFF 2 Retirement Board</v>
      </c>
      <c r="L5054" s="18" t="str">
        <f t="shared" si="148"/>
        <v>341</v>
      </c>
      <c r="M5054" s="19"/>
      <c r="N5054" s="19"/>
    </row>
    <row r="5055" spans="1:14" ht="15" x14ac:dyDescent="0.25">
      <c r="A5055" s="42" t="s">
        <v>29</v>
      </c>
      <c r="B5055" s="36">
        <v>8.6491931754991498</v>
      </c>
      <c r="C5055" s="37">
        <v>0</v>
      </c>
      <c r="D5055" s="37">
        <v>0</v>
      </c>
      <c r="E5055" s="38">
        <v>3</v>
      </c>
      <c r="F5055" s="37">
        <v>7</v>
      </c>
      <c r="G5055" s="39">
        <v>10</v>
      </c>
      <c r="H5055" s="40">
        <v>18.64919317549915</v>
      </c>
      <c r="J5055" s="17">
        <v>22</v>
      </c>
      <c r="K5055" s="17" t="str">
        <f t="shared" si="149"/>
        <v>341-LEOFF 2 Retirement Board</v>
      </c>
      <c r="L5055" s="18" t="str">
        <f t="shared" si="148"/>
        <v>341</v>
      </c>
      <c r="M5055" s="19"/>
      <c r="N5055" s="19"/>
    </row>
    <row r="5056" spans="1:14" ht="15" customHeight="1" x14ac:dyDescent="0.25">
      <c r="A5056" s="42" t="s">
        <v>30</v>
      </c>
      <c r="B5056" s="36">
        <v>8.1328233924711206</v>
      </c>
      <c r="C5056" s="37">
        <v>0</v>
      </c>
      <c r="D5056" s="37">
        <v>0</v>
      </c>
      <c r="E5056" s="38">
        <v>0</v>
      </c>
      <c r="F5056" s="37">
        <v>0</v>
      </c>
      <c r="G5056" s="39">
        <v>0</v>
      </c>
      <c r="H5056" s="40">
        <v>8.1328233924711206</v>
      </c>
      <c r="J5056" s="17">
        <v>23</v>
      </c>
      <c r="K5056" s="17" t="str">
        <f t="shared" si="149"/>
        <v>341-LEOFF 2 Retirement Board</v>
      </c>
      <c r="L5056" s="18" t="str">
        <f t="shared" si="148"/>
        <v>341</v>
      </c>
      <c r="M5056" s="19"/>
      <c r="N5056" s="19"/>
    </row>
    <row r="5057" spans="1:14" ht="15" x14ac:dyDescent="0.25">
      <c r="A5057" s="54"/>
      <c r="B5057" s="36"/>
      <c r="C5057" s="37"/>
      <c r="D5057" s="37"/>
      <c r="E5057" s="38"/>
      <c r="F5057" s="37"/>
      <c r="G5057" s="39"/>
      <c r="H5057" s="40"/>
      <c r="J5057" s="17">
        <v>24</v>
      </c>
      <c r="K5057" s="17" t="str">
        <f t="shared" si="149"/>
        <v>341-LEOFF 2 Retirement Board</v>
      </c>
      <c r="L5057" s="18" t="str">
        <f t="shared" si="148"/>
        <v>341</v>
      </c>
      <c r="M5057" s="19"/>
      <c r="N5057" s="19"/>
    </row>
    <row r="5058" spans="1:14" x14ac:dyDescent="0.2">
      <c r="A5058" s="44" t="s">
        <v>31</v>
      </c>
      <c r="B5058" s="45">
        <v>20.295395409403959</v>
      </c>
      <c r="C5058" s="46">
        <v>0</v>
      </c>
      <c r="D5058" s="46">
        <v>0</v>
      </c>
      <c r="E5058" s="46">
        <v>-1</v>
      </c>
      <c r="F5058" s="46">
        <v>11</v>
      </c>
      <c r="G5058" s="46">
        <v>10</v>
      </c>
      <c r="H5058" s="49">
        <v>30.295395409403959</v>
      </c>
      <c r="J5058" s="17">
        <v>25</v>
      </c>
      <c r="K5058" s="17" t="str">
        <f t="shared" si="149"/>
        <v>341-LEOFF 2 Retirement Board</v>
      </c>
      <c r="L5058" s="18" t="str">
        <f t="shared" si="148"/>
        <v>341</v>
      </c>
      <c r="M5058" s="19"/>
      <c r="N5058" s="19"/>
    </row>
    <row r="5059" spans="1:14" ht="15" customHeight="1" x14ac:dyDescent="0.25">
      <c r="A5059" s="54"/>
      <c r="B5059" s="36"/>
      <c r="C5059" s="37"/>
      <c r="D5059" s="37"/>
      <c r="E5059" s="38"/>
      <c r="F5059" s="37"/>
      <c r="G5059" s="39"/>
      <c r="H5059" s="40"/>
      <c r="J5059" s="17">
        <v>26</v>
      </c>
      <c r="K5059" s="17" t="str">
        <f t="shared" si="149"/>
        <v>341-LEOFF 2 Retirement Board</v>
      </c>
      <c r="L5059" s="18" t="str">
        <f t="shared" si="148"/>
        <v>341</v>
      </c>
      <c r="M5059" s="19"/>
      <c r="N5059" s="19"/>
    </row>
    <row r="5060" spans="1:14" ht="15" customHeight="1" x14ac:dyDescent="0.25">
      <c r="A5060" s="54" t="s">
        <v>32</v>
      </c>
      <c r="B5060" s="36">
        <v>0.26917145979809859</v>
      </c>
      <c r="C5060" s="37">
        <v>0</v>
      </c>
      <c r="D5060" s="37">
        <v>0</v>
      </c>
      <c r="E5060" s="38">
        <v>0</v>
      </c>
      <c r="F5060" s="37">
        <v>0</v>
      </c>
      <c r="G5060" s="39">
        <v>0</v>
      </c>
      <c r="H5060" s="40">
        <v>0.26917145979809859</v>
      </c>
      <c r="J5060" s="17">
        <v>27</v>
      </c>
      <c r="K5060" s="17" t="str">
        <f t="shared" si="149"/>
        <v>341-LEOFF 2 Retirement Board</v>
      </c>
      <c r="L5060" s="18" t="str">
        <f t="shared" si="148"/>
        <v>341</v>
      </c>
      <c r="M5060" s="19" t="s">
        <v>33</v>
      </c>
      <c r="N5060" s="19"/>
    </row>
    <row r="5061" spans="1:14" ht="15" x14ac:dyDescent="0.25">
      <c r="A5061" s="54" t="s">
        <v>34</v>
      </c>
      <c r="B5061" s="36">
        <v>1.2133238394510601</v>
      </c>
      <c r="C5061" s="37">
        <v>0</v>
      </c>
      <c r="D5061" s="37">
        <v>0</v>
      </c>
      <c r="E5061" s="38">
        <v>0</v>
      </c>
      <c r="F5061" s="37">
        <v>0</v>
      </c>
      <c r="G5061" s="39">
        <v>0</v>
      </c>
      <c r="H5061" s="40">
        <v>1.2133238394510601</v>
      </c>
      <c r="J5061" s="17">
        <v>28</v>
      </c>
      <c r="K5061" s="17" t="str">
        <f t="shared" si="149"/>
        <v>341-LEOFF 2 Retirement Board</v>
      </c>
      <c r="L5061" s="18" t="str">
        <f t="shared" si="148"/>
        <v>341</v>
      </c>
      <c r="M5061" s="19" t="s">
        <v>35</v>
      </c>
      <c r="N5061" s="19"/>
    </row>
    <row r="5062" spans="1:14" ht="15" x14ac:dyDescent="0.25">
      <c r="A5062" s="54" t="s">
        <v>36</v>
      </c>
      <c r="B5062" s="36">
        <v>0.42708826325910187</v>
      </c>
      <c r="C5062" s="37">
        <v>0</v>
      </c>
      <c r="D5062" s="37">
        <v>0</v>
      </c>
      <c r="E5062" s="38">
        <v>0</v>
      </c>
      <c r="F5062" s="37">
        <v>0</v>
      </c>
      <c r="G5062" s="39">
        <v>0</v>
      </c>
      <c r="H5062" s="40">
        <v>0.42708826325910187</v>
      </c>
      <c r="J5062" s="17">
        <v>29</v>
      </c>
      <c r="K5062" s="17" t="str">
        <f t="shared" si="149"/>
        <v>341-LEOFF 2 Retirement Board</v>
      </c>
      <c r="L5062" s="18" t="str">
        <f t="shared" si="148"/>
        <v>341</v>
      </c>
      <c r="M5062" s="19" t="s">
        <v>37</v>
      </c>
      <c r="N5062" s="19"/>
    </row>
    <row r="5063" spans="1:14" ht="15" x14ac:dyDescent="0.25">
      <c r="A5063" s="54" t="s">
        <v>38</v>
      </c>
      <c r="B5063" s="36">
        <v>0</v>
      </c>
      <c r="C5063" s="37">
        <v>0</v>
      </c>
      <c r="D5063" s="37">
        <v>0</v>
      </c>
      <c r="E5063" s="38">
        <v>0</v>
      </c>
      <c r="F5063" s="37">
        <v>0</v>
      </c>
      <c r="G5063" s="39">
        <v>0</v>
      </c>
      <c r="H5063" s="40">
        <v>0</v>
      </c>
      <c r="J5063" s="17">
        <v>30</v>
      </c>
      <c r="K5063" s="17" t="str">
        <f t="shared" si="149"/>
        <v>341-LEOFF 2 Retirement Board</v>
      </c>
      <c r="L5063" s="18" t="str">
        <f t="shared" si="148"/>
        <v>341</v>
      </c>
      <c r="M5063" s="19" t="s">
        <v>39</v>
      </c>
      <c r="N5063" s="19"/>
    </row>
    <row r="5064" spans="1:14" ht="15" x14ac:dyDescent="0.25">
      <c r="A5064" s="54" t="s">
        <v>40</v>
      </c>
      <c r="B5064" s="36">
        <v>0</v>
      </c>
      <c r="C5064" s="37">
        <v>0</v>
      </c>
      <c r="D5064" s="37">
        <v>0</v>
      </c>
      <c r="E5064" s="38">
        <v>0</v>
      </c>
      <c r="F5064" s="37">
        <v>0</v>
      </c>
      <c r="G5064" s="39">
        <v>0</v>
      </c>
      <c r="H5064" s="40">
        <v>0</v>
      </c>
      <c r="J5064" s="17">
        <v>31</v>
      </c>
      <c r="K5064" s="17" t="str">
        <f t="shared" si="149"/>
        <v>341-LEOFF 2 Retirement Board</v>
      </c>
      <c r="L5064" s="18" t="str">
        <f t="shared" si="148"/>
        <v>341</v>
      </c>
      <c r="M5064" s="19" t="s">
        <v>41</v>
      </c>
      <c r="N5064" s="19"/>
    </row>
    <row r="5065" spans="1:14" ht="15" x14ac:dyDescent="0.25">
      <c r="A5065" s="54" t="s">
        <v>42</v>
      </c>
      <c r="B5065" s="36">
        <v>1.5934259128978938</v>
      </c>
      <c r="C5065" s="37">
        <v>0</v>
      </c>
      <c r="D5065" s="37">
        <v>0</v>
      </c>
      <c r="E5065" s="38">
        <v>-1</v>
      </c>
      <c r="F5065" s="37">
        <v>-1</v>
      </c>
      <c r="G5065" s="39">
        <v>-2</v>
      </c>
      <c r="H5065" s="40">
        <v>-0.40657408710210619</v>
      </c>
      <c r="J5065" s="17">
        <v>32</v>
      </c>
      <c r="K5065" s="17" t="str">
        <f t="shared" si="149"/>
        <v>341-LEOFF 2 Retirement Board</v>
      </c>
      <c r="L5065" s="18" t="str">
        <f t="shared" si="148"/>
        <v>341</v>
      </c>
      <c r="M5065" s="19" t="s">
        <v>43</v>
      </c>
      <c r="N5065" s="19"/>
    </row>
    <row r="5066" spans="1:14" ht="15" x14ac:dyDescent="0.25">
      <c r="A5066" s="54" t="s">
        <v>44</v>
      </c>
      <c r="B5066" s="36">
        <v>1.4285465014628171</v>
      </c>
      <c r="C5066" s="37">
        <v>0</v>
      </c>
      <c r="D5066" s="37">
        <v>0</v>
      </c>
      <c r="E5066" s="38">
        <v>0</v>
      </c>
      <c r="F5066" s="37">
        <v>0</v>
      </c>
      <c r="G5066" s="39">
        <v>0</v>
      </c>
      <c r="H5066" s="40">
        <v>1.4285465014628171</v>
      </c>
      <c r="J5066" s="17">
        <v>33</v>
      </c>
      <c r="K5066" s="17" t="str">
        <f t="shared" si="149"/>
        <v>341-LEOFF 2 Retirement Board</v>
      </c>
      <c r="L5066" s="18" t="str">
        <f t="shared" si="148"/>
        <v>341</v>
      </c>
      <c r="M5066" s="19" t="s">
        <v>45</v>
      </c>
      <c r="N5066" s="19"/>
    </row>
    <row r="5067" spans="1:14" ht="15" x14ac:dyDescent="0.25">
      <c r="A5067" s="54" t="s">
        <v>46</v>
      </c>
      <c r="B5067" s="36">
        <v>0</v>
      </c>
      <c r="C5067" s="37">
        <v>0</v>
      </c>
      <c r="D5067" s="37">
        <v>0</v>
      </c>
      <c r="E5067" s="38">
        <v>0</v>
      </c>
      <c r="F5067" s="37">
        <v>0</v>
      </c>
      <c r="G5067" s="39">
        <v>0</v>
      </c>
      <c r="H5067" s="40">
        <v>0</v>
      </c>
      <c r="J5067" s="17">
        <v>34</v>
      </c>
      <c r="K5067" s="17" t="str">
        <f t="shared" si="149"/>
        <v>341-LEOFF 2 Retirement Board</v>
      </c>
      <c r="L5067" s="18" t="str">
        <f t="shared" si="148"/>
        <v>341</v>
      </c>
      <c r="M5067" s="19" t="s">
        <v>47</v>
      </c>
      <c r="N5067" s="19"/>
    </row>
    <row r="5068" spans="1:14" ht="15" x14ac:dyDescent="0.25">
      <c r="A5068" s="54" t="s">
        <v>48</v>
      </c>
      <c r="B5068" s="36">
        <v>0</v>
      </c>
      <c r="C5068" s="37">
        <v>0</v>
      </c>
      <c r="D5068" s="37">
        <v>0</v>
      </c>
      <c r="E5068" s="38">
        <v>0</v>
      </c>
      <c r="F5068" s="37">
        <v>0</v>
      </c>
      <c r="G5068" s="39">
        <v>0</v>
      </c>
      <c r="H5068" s="40">
        <v>0</v>
      </c>
      <c r="J5068" s="17">
        <v>35</v>
      </c>
      <c r="K5068" s="17" t="str">
        <f t="shared" si="149"/>
        <v>341-LEOFF 2 Retirement Board</v>
      </c>
      <c r="L5068" s="18" t="str">
        <f t="shared" si="148"/>
        <v>341</v>
      </c>
      <c r="M5068" s="56" t="s">
        <v>49</v>
      </c>
      <c r="N5068" s="19"/>
    </row>
    <row r="5069" spans="1:14" ht="15" x14ac:dyDescent="0.25">
      <c r="A5069" s="54" t="s">
        <v>50</v>
      </c>
      <c r="B5069" s="36">
        <v>0.61733022126558279</v>
      </c>
      <c r="C5069" s="37">
        <v>0</v>
      </c>
      <c r="D5069" s="37">
        <v>0</v>
      </c>
      <c r="E5069" s="38">
        <v>0</v>
      </c>
      <c r="F5069" s="37">
        <v>0</v>
      </c>
      <c r="G5069" s="39">
        <v>0</v>
      </c>
      <c r="H5069" s="40">
        <v>0.61733022126558279</v>
      </c>
      <c r="J5069" s="17">
        <v>36</v>
      </c>
      <c r="K5069" s="17" t="str">
        <f t="shared" si="149"/>
        <v>341-LEOFF 2 Retirement Board</v>
      </c>
      <c r="L5069" s="18" t="str">
        <f t="shared" si="148"/>
        <v>341</v>
      </c>
      <c r="M5069" s="19" t="s">
        <v>51</v>
      </c>
      <c r="N5069" s="19"/>
    </row>
    <row r="5070" spans="1:14" ht="15" x14ac:dyDescent="0.25">
      <c r="A5070" s="54" t="s">
        <v>52</v>
      </c>
      <c r="B5070" s="36">
        <v>0</v>
      </c>
      <c r="C5070" s="37">
        <v>0</v>
      </c>
      <c r="D5070" s="37">
        <v>0</v>
      </c>
      <c r="E5070" s="38">
        <v>0</v>
      </c>
      <c r="F5070" s="37">
        <v>0</v>
      </c>
      <c r="G5070" s="39">
        <v>0</v>
      </c>
      <c r="H5070" s="40">
        <v>0</v>
      </c>
      <c r="J5070" s="17">
        <v>37</v>
      </c>
      <c r="K5070" s="17" t="str">
        <f t="shared" si="149"/>
        <v>341-LEOFF 2 Retirement Board</v>
      </c>
      <c r="L5070" s="18" t="str">
        <f t="shared" si="148"/>
        <v>341</v>
      </c>
      <c r="M5070" s="56" t="s">
        <v>53</v>
      </c>
      <c r="N5070" s="19"/>
    </row>
    <row r="5071" spans="1:14" ht="15" x14ac:dyDescent="0.25">
      <c r="A5071" s="54" t="s">
        <v>54</v>
      </c>
      <c r="B5071" s="36">
        <v>1.2053647641263801</v>
      </c>
      <c r="C5071" s="37">
        <v>0</v>
      </c>
      <c r="D5071" s="37">
        <v>0</v>
      </c>
      <c r="E5071" s="38">
        <v>0</v>
      </c>
      <c r="F5071" s="37">
        <v>0</v>
      </c>
      <c r="G5071" s="39">
        <v>0</v>
      </c>
      <c r="H5071" s="40">
        <v>1.2053647641263801</v>
      </c>
      <c r="J5071" s="17">
        <v>38</v>
      </c>
      <c r="K5071" s="17" t="str">
        <f t="shared" si="149"/>
        <v>341-LEOFF 2 Retirement Board</v>
      </c>
      <c r="L5071" s="18" t="str">
        <f t="shared" si="148"/>
        <v>341</v>
      </c>
      <c r="M5071" s="19" t="s">
        <v>55</v>
      </c>
      <c r="N5071" s="19"/>
    </row>
    <row r="5072" spans="1:14" ht="15" x14ac:dyDescent="0.25">
      <c r="A5072" s="54" t="s">
        <v>56</v>
      </c>
      <c r="B5072" s="36">
        <v>231.49189189189184</v>
      </c>
      <c r="C5072" s="37">
        <v>0</v>
      </c>
      <c r="D5072" s="37">
        <v>0</v>
      </c>
      <c r="E5072" s="38">
        <v>0</v>
      </c>
      <c r="F5072" s="37">
        <v>36</v>
      </c>
      <c r="G5072" s="39">
        <v>36</v>
      </c>
      <c r="H5072" s="40">
        <v>267.49189189189184</v>
      </c>
      <c r="J5072" s="17">
        <v>39</v>
      </c>
      <c r="K5072" s="17" t="str">
        <f t="shared" si="149"/>
        <v>341-LEOFF 2 Retirement Board</v>
      </c>
      <c r="L5072" s="18" t="str">
        <f t="shared" si="148"/>
        <v>341</v>
      </c>
      <c r="M5072" s="19" t="s">
        <v>57</v>
      </c>
      <c r="N5072" s="19"/>
    </row>
    <row r="5073" spans="1:14" ht="15" x14ac:dyDescent="0.25">
      <c r="A5073" s="54" t="s">
        <v>58</v>
      </c>
      <c r="B5073" s="36">
        <v>2.9360698649042134</v>
      </c>
      <c r="C5073" s="37">
        <v>0</v>
      </c>
      <c r="D5073" s="37">
        <v>0</v>
      </c>
      <c r="E5073" s="38">
        <v>0</v>
      </c>
      <c r="F5073" s="37">
        <v>0</v>
      </c>
      <c r="G5073" s="39">
        <v>0</v>
      </c>
      <c r="H5073" s="40">
        <v>2.9360698649042134</v>
      </c>
      <c r="J5073" s="17">
        <v>40</v>
      </c>
      <c r="K5073" s="17" t="str">
        <f t="shared" si="149"/>
        <v>341-LEOFF 2 Retirement Board</v>
      </c>
      <c r="L5073" s="18" t="str">
        <f t="shared" si="148"/>
        <v>341</v>
      </c>
      <c r="M5073" s="19" t="s">
        <v>59</v>
      </c>
      <c r="N5073" s="19"/>
    </row>
    <row r="5074" spans="1:14" ht="15" x14ac:dyDescent="0.25">
      <c r="A5074" s="54" t="s">
        <v>60</v>
      </c>
      <c r="B5074" s="36">
        <v>0</v>
      </c>
      <c r="C5074" s="37">
        <v>0</v>
      </c>
      <c r="D5074" s="37">
        <v>0</v>
      </c>
      <c r="E5074" s="38">
        <v>0</v>
      </c>
      <c r="F5074" s="37">
        <v>0</v>
      </c>
      <c r="G5074" s="39">
        <v>0</v>
      </c>
      <c r="H5074" s="40">
        <v>0</v>
      </c>
      <c r="J5074" s="17">
        <v>41</v>
      </c>
      <c r="K5074" s="17" t="str">
        <f t="shared" si="149"/>
        <v>341-LEOFF 2 Retirement Board</v>
      </c>
      <c r="L5074" s="18" t="str">
        <f t="shared" si="148"/>
        <v>341</v>
      </c>
      <c r="M5074" s="56" t="s">
        <v>61</v>
      </c>
      <c r="N5074" s="19"/>
    </row>
    <row r="5075" spans="1:14" ht="15" x14ac:dyDescent="0.25">
      <c r="A5075" s="54" t="s">
        <v>62</v>
      </c>
      <c r="B5075" s="36">
        <v>0</v>
      </c>
      <c r="C5075" s="37">
        <v>0</v>
      </c>
      <c r="D5075" s="37">
        <v>0</v>
      </c>
      <c r="E5075" s="38">
        <v>0</v>
      </c>
      <c r="F5075" s="37">
        <v>1</v>
      </c>
      <c r="G5075" s="39">
        <v>1</v>
      </c>
      <c r="H5075" s="40">
        <v>1</v>
      </c>
      <c r="J5075" s="17">
        <v>42</v>
      </c>
      <c r="K5075" s="17" t="str">
        <f t="shared" si="149"/>
        <v>341-LEOFF 2 Retirement Board</v>
      </c>
      <c r="L5075" s="18" t="str">
        <f t="shared" si="148"/>
        <v>341</v>
      </c>
      <c r="M5075" s="56" t="s">
        <v>63</v>
      </c>
      <c r="N5075" s="19"/>
    </row>
    <row r="5076" spans="1:14" x14ac:dyDescent="0.2">
      <c r="A5076" s="43"/>
      <c r="B5076" s="36"/>
      <c r="C5076" s="37"/>
      <c r="D5076" s="37"/>
      <c r="E5076" s="38"/>
      <c r="F5076" s="37"/>
      <c r="G5076" s="39"/>
      <c r="H5076" s="40"/>
      <c r="J5076" s="17">
        <v>43</v>
      </c>
      <c r="K5076" s="17" t="str">
        <f t="shared" si="149"/>
        <v>341-LEOFF 2 Retirement Board</v>
      </c>
      <c r="L5076" s="18" t="str">
        <f t="shared" si="148"/>
        <v>341</v>
      </c>
      <c r="M5076" s="19"/>
      <c r="N5076" s="19"/>
    </row>
    <row r="5077" spans="1:14" x14ac:dyDescent="0.2">
      <c r="A5077" s="44" t="s">
        <v>64</v>
      </c>
      <c r="B5077" s="45">
        <v>241.18221271905699</v>
      </c>
      <c r="C5077" s="46">
        <v>0</v>
      </c>
      <c r="D5077" s="46">
        <v>0</v>
      </c>
      <c r="E5077" s="47">
        <v>-1</v>
      </c>
      <c r="F5077" s="46">
        <v>36</v>
      </c>
      <c r="G5077" s="48">
        <v>35</v>
      </c>
      <c r="H5077" s="49">
        <v>276.18221271905696</v>
      </c>
      <c r="J5077" s="17">
        <v>44</v>
      </c>
      <c r="K5077" s="17" t="str">
        <f t="shared" si="149"/>
        <v>341-LEOFF 2 Retirement Board</v>
      </c>
      <c r="L5077" s="18" t="str">
        <f t="shared" si="148"/>
        <v>341</v>
      </c>
      <c r="M5077" s="19"/>
      <c r="N5077" s="19"/>
    </row>
    <row r="5078" spans="1:14" x14ac:dyDescent="0.2">
      <c r="A5078" s="57"/>
      <c r="B5078" s="39"/>
      <c r="C5078" s="51"/>
      <c r="D5078" s="51"/>
      <c r="E5078" s="52"/>
      <c r="F5078" s="51"/>
      <c r="G5078" s="39"/>
      <c r="H5078" s="53"/>
      <c r="J5078" s="17">
        <v>45</v>
      </c>
      <c r="K5078" s="17" t="str">
        <f t="shared" si="149"/>
        <v>341-LEOFF 2 Retirement Board</v>
      </c>
      <c r="L5078" s="18" t="str">
        <f t="shared" si="148"/>
        <v>341</v>
      </c>
      <c r="M5078" s="19"/>
      <c r="N5078" s="19"/>
    </row>
    <row r="5079" spans="1:14" ht="15" x14ac:dyDescent="0.25">
      <c r="A5079" s="54" t="s">
        <v>65</v>
      </c>
      <c r="B5079" s="36">
        <v>6.4082058901480832E-2</v>
      </c>
      <c r="C5079" s="37">
        <v>0</v>
      </c>
      <c r="D5079" s="37">
        <v>0</v>
      </c>
      <c r="E5079" s="38">
        <v>0</v>
      </c>
      <c r="F5079" s="37">
        <v>0</v>
      </c>
      <c r="G5079" s="39">
        <v>0</v>
      </c>
      <c r="H5079" s="40">
        <v>6.4082058901480832E-2</v>
      </c>
      <c r="J5079" s="17">
        <v>46</v>
      </c>
      <c r="K5079" s="17" t="str">
        <f t="shared" si="149"/>
        <v>341-LEOFF 2 Retirement Board</v>
      </c>
      <c r="L5079" s="18" t="str">
        <f t="shared" si="148"/>
        <v>341</v>
      </c>
      <c r="M5079" s="19"/>
      <c r="N5079" s="19"/>
    </row>
    <row r="5080" spans="1:14" ht="15" x14ac:dyDescent="0.25">
      <c r="A5080" s="54" t="s">
        <v>66</v>
      </c>
      <c r="B5080" s="36">
        <v>0</v>
      </c>
      <c r="C5080" s="37">
        <v>0</v>
      </c>
      <c r="D5080" s="37">
        <v>0</v>
      </c>
      <c r="E5080" s="38">
        <v>0</v>
      </c>
      <c r="F5080" s="37">
        <v>0</v>
      </c>
      <c r="G5080" s="39">
        <v>0</v>
      </c>
      <c r="H5080" s="40">
        <v>0</v>
      </c>
      <c r="J5080" s="17">
        <v>47</v>
      </c>
      <c r="K5080" s="17" t="str">
        <f t="shared" si="149"/>
        <v>341-LEOFF 2 Retirement Board</v>
      </c>
      <c r="L5080" s="18" t="str">
        <f t="shared" si="148"/>
        <v>341</v>
      </c>
      <c r="M5080" s="19"/>
      <c r="N5080" s="19"/>
    </row>
    <row r="5081" spans="1:14" ht="15" x14ac:dyDescent="0.25">
      <c r="A5081" s="54" t="s">
        <v>67</v>
      </c>
      <c r="B5081" s="36">
        <v>0</v>
      </c>
      <c r="C5081" s="37">
        <v>0</v>
      </c>
      <c r="D5081" s="37">
        <v>0</v>
      </c>
      <c r="E5081" s="38">
        <v>0</v>
      </c>
      <c r="F5081" s="37">
        <v>0</v>
      </c>
      <c r="G5081" s="39">
        <v>0</v>
      </c>
      <c r="H5081" s="40">
        <v>0</v>
      </c>
      <c r="J5081" s="17">
        <v>48</v>
      </c>
      <c r="K5081" s="17" t="str">
        <f t="shared" si="149"/>
        <v>341-LEOFF 2 Retirement Board</v>
      </c>
      <c r="L5081" s="18" t="str">
        <f t="shared" si="148"/>
        <v>341</v>
      </c>
      <c r="M5081" s="19"/>
      <c r="N5081" s="19"/>
    </row>
    <row r="5082" spans="1:14" ht="15" x14ac:dyDescent="0.25">
      <c r="A5082" s="54" t="s">
        <v>68</v>
      </c>
      <c r="B5082" s="36">
        <v>0.15577275503970678</v>
      </c>
      <c r="C5082" s="37">
        <v>0</v>
      </c>
      <c r="D5082" s="37">
        <v>0</v>
      </c>
      <c r="E5082" s="38">
        <v>0</v>
      </c>
      <c r="F5082" s="37">
        <v>0</v>
      </c>
      <c r="G5082" s="39">
        <v>0</v>
      </c>
      <c r="H5082" s="40">
        <v>0.15577275503970678</v>
      </c>
      <c r="J5082" s="17">
        <v>49</v>
      </c>
      <c r="K5082" s="17" t="str">
        <f t="shared" si="149"/>
        <v>341-LEOFF 2 Retirement Board</v>
      </c>
      <c r="L5082" s="18" t="str">
        <f t="shared" si="148"/>
        <v>341</v>
      </c>
      <c r="M5082" s="19"/>
      <c r="N5082" s="19"/>
    </row>
    <row r="5083" spans="1:14" ht="15" x14ac:dyDescent="0.25">
      <c r="A5083" s="54" t="s">
        <v>69</v>
      </c>
      <c r="B5083" s="36">
        <v>0</v>
      </c>
      <c r="C5083" s="37">
        <v>0</v>
      </c>
      <c r="D5083" s="37">
        <v>0</v>
      </c>
      <c r="E5083" s="38">
        <v>0</v>
      </c>
      <c r="F5083" s="37">
        <v>0</v>
      </c>
      <c r="G5083" s="39">
        <v>0</v>
      </c>
      <c r="H5083" s="40">
        <v>0</v>
      </c>
      <c r="J5083" s="17">
        <v>50</v>
      </c>
      <c r="K5083" s="17" t="str">
        <f t="shared" si="149"/>
        <v>341-LEOFF 2 Retirement Board</v>
      </c>
      <c r="L5083" s="18" t="str">
        <f t="shared" si="148"/>
        <v>341</v>
      </c>
      <c r="M5083" s="19"/>
      <c r="N5083" s="19"/>
    </row>
    <row r="5084" spans="1:14" ht="15" customHeight="1" x14ac:dyDescent="0.25">
      <c r="A5084" s="54" t="s">
        <v>70</v>
      </c>
      <c r="B5084" s="36">
        <v>0.67249659257743255</v>
      </c>
      <c r="C5084" s="37">
        <v>0</v>
      </c>
      <c r="D5084" s="37">
        <v>0</v>
      </c>
      <c r="E5084" s="38">
        <v>0</v>
      </c>
      <c r="F5084" s="37">
        <v>0</v>
      </c>
      <c r="G5084" s="39">
        <v>0</v>
      </c>
      <c r="H5084" s="40">
        <v>0.67249659257743255</v>
      </c>
      <c r="J5084" s="17">
        <v>51</v>
      </c>
      <c r="K5084" s="17" t="str">
        <f t="shared" si="149"/>
        <v>341-LEOFF 2 Retirement Board</v>
      </c>
      <c r="L5084" s="18" t="str">
        <f t="shared" si="148"/>
        <v>341</v>
      </c>
      <c r="M5084" s="19"/>
      <c r="N5084" s="19"/>
    </row>
    <row r="5085" spans="1:14" ht="15" x14ac:dyDescent="0.25">
      <c r="A5085" s="54" t="s">
        <v>71</v>
      </c>
      <c r="B5085" s="36">
        <v>1.4375E-15</v>
      </c>
      <c r="C5085" s="37">
        <v>0</v>
      </c>
      <c r="D5085" s="37">
        <v>0</v>
      </c>
      <c r="E5085" s="38">
        <v>0</v>
      </c>
      <c r="F5085" s="37">
        <v>0</v>
      </c>
      <c r="G5085" s="39">
        <v>0</v>
      </c>
      <c r="H5085" s="40">
        <v>1.4375E-15</v>
      </c>
      <c r="J5085" s="17">
        <v>52</v>
      </c>
      <c r="K5085" s="17" t="str">
        <f t="shared" si="149"/>
        <v>341-LEOFF 2 Retirement Board</v>
      </c>
      <c r="L5085" s="18" t="str">
        <f t="shared" si="148"/>
        <v>341</v>
      </c>
      <c r="M5085" s="19"/>
      <c r="N5085" s="19"/>
    </row>
    <row r="5086" spans="1:14" ht="15" customHeight="1" x14ac:dyDescent="0.25">
      <c r="A5086" s="54" t="s">
        <v>72</v>
      </c>
      <c r="B5086" s="36">
        <v>0.17470983506414173</v>
      </c>
      <c r="C5086" s="37">
        <v>0</v>
      </c>
      <c r="D5086" s="37">
        <v>0</v>
      </c>
      <c r="E5086" s="38">
        <v>0</v>
      </c>
      <c r="F5086" s="37">
        <v>0</v>
      </c>
      <c r="G5086" s="39">
        <v>0</v>
      </c>
      <c r="H5086" s="40">
        <v>0.17470983506414173</v>
      </c>
      <c r="J5086" s="17">
        <v>53</v>
      </c>
      <c r="K5086" s="17" t="str">
        <f t="shared" si="149"/>
        <v>341-LEOFF 2 Retirement Board</v>
      </c>
      <c r="L5086" s="18" t="str">
        <f t="shared" si="148"/>
        <v>341</v>
      </c>
      <c r="M5086" s="19"/>
      <c r="N5086" s="19"/>
    </row>
    <row r="5087" spans="1:14" ht="15" x14ac:dyDescent="0.25">
      <c r="A5087" s="54" t="s">
        <v>73</v>
      </c>
      <c r="B5087" s="36">
        <v>0.96046379510203694</v>
      </c>
      <c r="C5087" s="37">
        <v>0</v>
      </c>
      <c r="D5087" s="37">
        <v>0</v>
      </c>
      <c r="E5087" s="38">
        <v>0</v>
      </c>
      <c r="F5087" s="37">
        <v>0</v>
      </c>
      <c r="G5087" s="39">
        <v>0</v>
      </c>
      <c r="H5087" s="40">
        <v>0.96046379510203694</v>
      </c>
      <c r="J5087" s="17">
        <v>54</v>
      </c>
      <c r="K5087" s="17" t="str">
        <f t="shared" si="149"/>
        <v>341-LEOFF 2 Retirement Board</v>
      </c>
      <c r="L5087" s="18" t="str">
        <f t="shared" ref="L5087:L5159" si="150">LEFT(K5087,3)</f>
        <v>341</v>
      </c>
      <c r="M5087" s="19"/>
      <c r="N5087" s="19"/>
    </row>
    <row r="5088" spans="1:14" ht="15" x14ac:dyDescent="0.25">
      <c r="A5088" s="54" t="s">
        <v>74</v>
      </c>
      <c r="B5088" s="36">
        <v>3.1313378130726943</v>
      </c>
      <c r="C5088" s="37">
        <v>0</v>
      </c>
      <c r="D5088" s="37">
        <v>0</v>
      </c>
      <c r="E5088" s="38">
        <v>0</v>
      </c>
      <c r="F5088" s="37">
        <v>0</v>
      </c>
      <c r="G5088" s="39">
        <v>0</v>
      </c>
      <c r="H5088" s="40">
        <v>3.1313378130726943</v>
      </c>
      <c r="J5088" s="17">
        <v>55</v>
      </c>
      <c r="K5088" s="17" t="str">
        <f t="shared" si="149"/>
        <v>341-LEOFF 2 Retirement Board</v>
      </c>
      <c r="L5088" s="18" t="str">
        <f t="shared" si="150"/>
        <v>341</v>
      </c>
      <c r="M5088" s="19"/>
      <c r="N5088" s="19"/>
    </row>
    <row r="5089" spans="1:14" ht="15" x14ac:dyDescent="0.25">
      <c r="A5089" s="54" t="s">
        <v>75</v>
      </c>
      <c r="B5089" s="36">
        <v>0</v>
      </c>
      <c r="C5089" s="37">
        <v>0</v>
      </c>
      <c r="D5089" s="37">
        <v>0</v>
      </c>
      <c r="E5089" s="38">
        <v>0</v>
      </c>
      <c r="F5089" s="37">
        <v>0</v>
      </c>
      <c r="G5089" s="39">
        <v>0</v>
      </c>
      <c r="H5089" s="40">
        <v>0</v>
      </c>
      <c r="J5089" s="17">
        <v>56</v>
      </c>
      <c r="K5089" s="17" t="str">
        <f t="shared" si="149"/>
        <v>341-LEOFF 2 Retirement Board</v>
      </c>
      <c r="L5089" s="18" t="str">
        <f t="shared" si="150"/>
        <v>341</v>
      </c>
      <c r="M5089" s="19"/>
      <c r="N5089" s="19"/>
    </row>
    <row r="5090" spans="1:14" ht="15" x14ac:dyDescent="0.25">
      <c r="A5090" s="54" t="s">
        <v>76</v>
      </c>
      <c r="B5090" s="36">
        <v>2.0846266949844794</v>
      </c>
      <c r="C5090" s="37">
        <v>0</v>
      </c>
      <c r="D5090" s="37">
        <v>0</v>
      </c>
      <c r="E5090" s="38">
        <v>0</v>
      </c>
      <c r="F5090" s="37">
        <v>0</v>
      </c>
      <c r="G5090" s="39">
        <v>0</v>
      </c>
      <c r="H5090" s="40">
        <v>2.0846266949844794</v>
      </c>
      <c r="J5090" s="17">
        <v>57</v>
      </c>
      <c r="K5090" s="17" t="str">
        <f t="shared" si="149"/>
        <v>341-LEOFF 2 Retirement Board</v>
      </c>
      <c r="L5090" s="18" t="str">
        <f t="shared" si="150"/>
        <v>341</v>
      </c>
      <c r="M5090" s="19"/>
      <c r="N5090" s="19"/>
    </row>
    <row r="5091" spans="1:14" ht="15" x14ac:dyDescent="0.25">
      <c r="A5091" s="54" t="s">
        <v>77</v>
      </c>
      <c r="B5091" s="36">
        <v>2.0205015859464894</v>
      </c>
      <c r="C5091" s="37">
        <v>0</v>
      </c>
      <c r="D5091" s="37">
        <v>0</v>
      </c>
      <c r="E5091" s="38">
        <v>0</v>
      </c>
      <c r="F5091" s="37">
        <v>0</v>
      </c>
      <c r="G5091" s="39">
        <v>0</v>
      </c>
      <c r="H5091" s="40">
        <v>2.0205015859464894</v>
      </c>
      <c r="J5091" s="17">
        <v>58</v>
      </c>
      <c r="K5091" s="17" t="str">
        <f t="shared" si="149"/>
        <v>341-LEOFF 2 Retirement Board</v>
      </c>
      <c r="L5091" s="18" t="str">
        <f t="shared" si="150"/>
        <v>341</v>
      </c>
      <c r="M5091" s="19"/>
      <c r="N5091" s="19"/>
    </row>
    <row r="5092" spans="1:14" ht="15" x14ac:dyDescent="0.25">
      <c r="A5092" s="54" t="s">
        <v>78</v>
      </c>
      <c r="B5092" s="36">
        <v>74.515997272679797</v>
      </c>
      <c r="C5092" s="37">
        <v>-1</v>
      </c>
      <c r="D5092" s="37">
        <v>0</v>
      </c>
      <c r="E5092" s="38">
        <v>0</v>
      </c>
      <c r="F5092" s="37">
        <v>0</v>
      </c>
      <c r="G5092" s="39">
        <v>-1</v>
      </c>
      <c r="H5092" s="40">
        <v>73.515997272679797</v>
      </c>
      <c r="J5092" s="17">
        <v>59</v>
      </c>
      <c r="K5092" s="17" t="str">
        <f t="shared" si="149"/>
        <v>341-LEOFF 2 Retirement Board</v>
      </c>
      <c r="L5092" s="18" t="str">
        <f t="shared" si="150"/>
        <v>341</v>
      </c>
      <c r="M5092" s="19"/>
      <c r="N5092" s="19"/>
    </row>
    <row r="5093" spans="1:14" ht="15" x14ac:dyDescent="0.25">
      <c r="A5093" s="54" t="s">
        <v>79</v>
      </c>
      <c r="B5093" s="36">
        <v>36.800362565148419</v>
      </c>
      <c r="C5093" s="37">
        <v>0</v>
      </c>
      <c r="D5093" s="37">
        <v>1</v>
      </c>
      <c r="E5093" s="38">
        <v>0</v>
      </c>
      <c r="F5093" s="37">
        <v>0</v>
      </c>
      <c r="G5093" s="39">
        <v>1</v>
      </c>
      <c r="H5093" s="40">
        <v>37.800362565148419</v>
      </c>
      <c r="J5093" s="17">
        <v>60</v>
      </c>
      <c r="K5093" s="17" t="str">
        <f t="shared" si="149"/>
        <v>341-LEOFF 2 Retirement Board</v>
      </c>
      <c r="L5093" s="18" t="str">
        <f t="shared" si="150"/>
        <v>341</v>
      </c>
      <c r="M5093" s="19"/>
      <c r="N5093" s="19"/>
    </row>
    <row r="5094" spans="1:14" ht="15" x14ac:dyDescent="0.25">
      <c r="A5094" s="54"/>
      <c r="B5094" s="36"/>
      <c r="C5094" s="37"/>
      <c r="D5094" s="37"/>
      <c r="E5094" s="38"/>
      <c r="F5094" s="37"/>
      <c r="G5094" s="39"/>
      <c r="H5094" s="40"/>
      <c r="J5094" s="17">
        <v>61</v>
      </c>
      <c r="K5094" s="17" t="str">
        <f t="shared" si="149"/>
        <v>341-LEOFF 2 Retirement Board</v>
      </c>
      <c r="L5094" s="18" t="str">
        <f t="shared" si="150"/>
        <v>341</v>
      </c>
      <c r="M5094" s="19"/>
      <c r="N5094" s="19"/>
    </row>
    <row r="5095" spans="1:14" x14ac:dyDescent="0.2">
      <c r="A5095" s="44" t="s">
        <v>80</v>
      </c>
      <c r="B5095" s="45">
        <v>120.58035096851668</v>
      </c>
      <c r="C5095" s="46">
        <v>-1</v>
      </c>
      <c r="D5095" s="46">
        <v>1</v>
      </c>
      <c r="E5095" s="47">
        <v>0</v>
      </c>
      <c r="F5095" s="46">
        <v>0</v>
      </c>
      <c r="G5095" s="48">
        <v>0</v>
      </c>
      <c r="H5095" s="49">
        <v>120.58035096851668</v>
      </c>
      <c r="J5095" s="17">
        <v>62</v>
      </c>
      <c r="K5095" s="17" t="str">
        <f t="shared" si="149"/>
        <v>341-LEOFF 2 Retirement Board</v>
      </c>
      <c r="L5095" s="18" t="str">
        <f t="shared" si="150"/>
        <v>341</v>
      </c>
      <c r="M5095" s="19"/>
      <c r="N5095" s="19"/>
    </row>
    <row r="5096" spans="1:14" ht="15" x14ac:dyDescent="0.25">
      <c r="A5096" s="54"/>
      <c r="B5096" s="36"/>
      <c r="C5096" s="37"/>
      <c r="D5096" s="37"/>
      <c r="E5096" s="38"/>
      <c r="F5096" s="37"/>
      <c r="G5096" s="39"/>
      <c r="H5096" s="40"/>
      <c r="J5096" s="17">
        <v>63</v>
      </c>
      <c r="K5096" s="17" t="str">
        <f t="shared" si="149"/>
        <v>341-LEOFF 2 Retirement Board</v>
      </c>
      <c r="L5096" s="18" t="str">
        <f t="shared" si="150"/>
        <v>341</v>
      </c>
      <c r="M5096" s="19"/>
      <c r="N5096" s="19"/>
    </row>
    <row r="5097" spans="1:14" ht="15" x14ac:dyDescent="0.25">
      <c r="A5097" s="54" t="s">
        <v>81</v>
      </c>
      <c r="B5097" s="36">
        <v>2.0487058900443564</v>
      </c>
      <c r="C5097" s="37">
        <v>0</v>
      </c>
      <c r="D5097" s="37">
        <v>0</v>
      </c>
      <c r="E5097" s="38">
        <v>0</v>
      </c>
      <c r="F5097" s="37">
        <v>0</v>
      </c>
      <c r="G5097" s="39">
        <v>0</v>
      </c>
      <c r="H5097" s="40">
        <v>2.0487058900443564</v>
      </c>
      <c r="J5097" s="17">
        <v>64</v>
      </c>
      <c r="K5097" s="17" t="str">
        <f t="shared" si="149"/>
        <v>341-LEOFF 2 Retirement Board</v>
      </c>
      <c r="L5097" s="18" t="str">
        <f t="shared" si="150"/>
        <v>341</v>
      </c>
      <c r="M5097" s="19"/>
      <c r="N5097" s="19"/>
    </row>
    <row r="5098" spans="1:14" ht="15" customHeight="1" x14ac:dyDescent="0.2">
      <c r="A5098" s="44" t="s">
        <v>82</v>
      </c>
      <c r="B5098" s="45">
        <v>2.0487058900443564</v>
      </c>
      <c r="C5098" s="46">
        <v>0</v>
      </c>
      <c r="D5098" s="46">
        <v>0</v>
      </c>
      <c r="E5098" s="47">
        <v>0</v>
      </c>
      <c r="F5098" s="46">
        <v>0</v>
      </c>
      <c r="G5098" s="48">
        <v>0</v>
      </c>
      <c r="H5098" s="49">
        <v>2.0487058900443564</v>
      </c>
      <c r="J5098" s="17">
        <v>65</v>
      </c>
      <c r="K5098" s="17" t="str">
        <f t="shared" si="149"/>
        <v>341-LEOFF 2 Retirement Board</v>
      </c>
      <c r="L5098" s="18" t="str">
        <f t="shared" si="150"/>
        <v>341</v>
      </c>
      <c r="M5098" s="19"/>
      <c r="N5098" s="19"/>
    </row>
    <row r="5099" spans="1:14" ht="15" x14ac:dyDescent="0.25">
      <c r="A5099" s="54"/>
      <c r="B5099" s="54"/>
      <c r="C5099" s="54"/>
      <c r="D5099" s="54"/>
      <c r="E5099" s="54"/>
      <c r="F5099" s="54"/>
      <c r="G5099" s="54"/>
      <c r="H5099" s="54"/>
      <c r="J5099" s="17">
        <v>66</v>
      </c>
      <c r="K5099" s="17" t="str">
        <f t="shared" si="149"/>
        <v>341-LEOFF 2 Retirement Board</v>
      </c>
      <c r="L5099" s="18" t="str">
        <f t="shared" si="150"/>
        <v>341</v>
      </c>
      <c r="M5099" s="19"/>
      <c r="N5099" s="19"/>
    </row>
    <row r="5100" spans="1:14" x14ac:dyDescent="0.2">
      <c r="A5100" s="58"/>
      <c r="B5100" s="39"/>
      <c r="C5100" s="51"/>
      <c r="D5100" s="51"/>
      <c r="E5100" s="52"/>
      <c r="F5100" s="51"/>
      <c r="G5100" s="39"/>
      <c r="H5100" s="53"/>
      <c r="J5100" s="17">
        <v>67</v>
      </c>
      <c r="K5100" s="17" t="str">
        <f t="shared" si="149"/>
        <v>341-LEOFF 2 Retirement Board</v>
      </c>
      <c r="L5100" s="18" t="str">
        <f t="shared" si="150"/>
        <v>341</v>
      </c>
      <c r="M5100" s="19"/>
      <c r="N5100" s="19"/>
    </row>
    <row r="5101" spans="1:14" x14ac:dyDescent="0.2">
      <c r="A5101" s="59" t="s">
        <v>83</v>
      </c>
      <c r="B5101" s="60">
        <v>433.99627839822989</v>
      </c>
      <c r="C5101" s="61">
        <v>-1</v>
      </c>
      <c r="D5101" s="61">
        <v>1</v>
      </c>
      <c r="E5101" s="62">
        <v>-2</v>
      </c>
      <c r="F5101" s="61">
        <v>47</v>
      </c>
      <c r="G5101" s="60">
        <v>45</v>
      </c>
      <c r="H5101" s="63">
        <v>478.99627839822989</v>
      </c>
      <c r="J5101" s="17">
        <v>68</v>
      </c>
      <c r="K5101" s="17" t="str">
        <f t="shared" si="149"/>
        <v>341-LEOFF 2 Retirement Board</v>
      </c>
      <c r="L5101" s="18" t="str">
        <f t="shared" si="150"/>
        <v>341</v>
      </c>
      <c r="M5101" s="19"/>
      <c r="N5101" s="19"/>
    </row>
    <row r="5102" spans="1:14" x14ac:dyDescent="0.2">
      <c r="A5102" s="64"/>
      <c r="B5102" s="65"/>
      <c r="C5102" s="65"/>
      <c r="D5102" s="65"/>
      <c r="E5102" s="65"/>
      <c r="F5102" s="65"/>
      <c r="G5102" s="65"/>
      <c r="H5102" s="65"/>
      <c r="J5102" s="17">
        <v>1</v>
      </c>
      <c r="K5102" s="17" t="str">
        <f>IF(J5102=7,A4427,IF(J5102&gt;7,K5092,""))</f>
        <v/>
      </c>
      <c r="L5102" s="18" t="str">
        <f t="shared" si="150"/>
        <v/>
      </c>
      <c r="M5102" s="19"/>
      <c r="N5102" s="19"/>
    </row>
    <row r="5103" spans="1:14" x14ac:dyDescent="0.2">
      <c r="A5103" s="64"/>
      <c r="B5103" s="65"/>
      <c r="C5103" s="65"/>
      <c r="D5103" s="65"/>
      <c r="E5103" s="65"/>
      <c r="F5103" s="65"/>
      <c r="G5103" s="65"/>
      <c r="H5103" s="65"/>
      <c r="J5103" s="17">
        <v>2</v>
      </c>
      <c r="K5103" s="17" t="str">
        <f>IF(J5103=7,A4428,IF(J5103&gt;7,K5102,""))</f>
        <v/>
      </c>
      <c r="L5103" s="18" t="str">
        <f t="shared" si="150"/>
        <v/>
      </c>
      <c r="M5103" s="19"/>
      <c r="N5103" s="19"/>
    </row>
    <row r="5104" spans="1:14" ht="15" x14ac:dyDescent="0.25">
      <c r="A5104"/>
      <c r="B5104"/>
      <c r="C5104"/>
      <c r="D5104"/>
      <c r="E5104"/>
      <c r="F5104"/>
      <c r="G5104"/>
      <c r="H5104"/>
      <c r="J5104" s="17">
        <v>3</v>
      </c>
      <c r="K5104" s="17" t="str">
        <f>IF(J5104=7,A4429,IF(J5104&gt;7,K5103,""))</f>
        <v/>
      </c>
      <c r="L5104" s="18" t="str">
        <f t="shared" si="150"/>
        <v/>
      </c>
      <c r="M5104" s="19"/>
      <c r="N5104" s="19"/>
    </row>
    <row r="5105" spans="1:14" ht="15" x14ac:dyDescent="0.25">
      <c r="A5105"/>
      <c r="B5105"/>
      <c r="C5105"/>
      <c r="D5105"/>
      <c r="E5105"/>
      <c r="F5105"/>
      <c r="G5105"/>
      <c r="H5105"/>
      <c r="J5105" s="17">
        <v>4</v>
      </c>
      <c r="K5105" s="17" t="str">
        <f>IF(J5105=7,A4430,IF(J5105&gt;7,K5104,""))</f>
        <v/>
      </c>
      <c r="L5105" s="18" t="str">
        <f t="shared" si="150"/>
        <v/>
      </c>
      <c r="M5105" s="19"/>
      <c r="N5105" s="19"/>
    </row>
    <row r="5106" spans="1:14" ht="15" customHeight="1" x14ac:dyDescent="0.25">
      <c r="A5106" s="21" t="s">
        <v>7</v>
      </c>
      <c r="B5106" s="22"/>
      <c r="C5106" s="22"/>
      <c r="D5106" s="22"/>
      <c r="E5106" s="22"/>
      <c r="F5106" s="22"/>
      <c r="G5106" s="22"/>
      <c r="H5106" s="22"/>
      <c r="J5106" s="17">
        <v>5</v>
      </c>
      <c r="K5106" s="17" t="str">
        <f>IF(J5106=7,A4431,IF(J5106&gt;7,K5105,""))</f>
        <v/>
      </c>
      <c r="L5106" s="18" t="str">
        <f t="shared" si="150"/>
        <v/>
      </c>
      <c r="M5106" s="19"/>
      <c r="N5106" s="19"/>
    </row>
    <row r="5107" spans="1:14" ht="15" x14ac:dyDescent="0.25">
      <c r="A5107" s="23" t="s">
        <v>8</v>
      </c>
      <c r="B5107" s="24"/>
      <c r="C5107" s="24"/>
      <c r="D5107" s="24"/>
      <c r="E5107" s="24"/>
      <c r="F5107" s="24"/>
      <c r="G5107" s="24"/>
      <c r="H5107" s="24"/>
      <c r="J5107" s="17">
        <v>6</v>
      </c>
      <c r="K5107" s="17" t="str">
        <f>IF(J5107=7,A4432,IF(J5107&gt;7,K5106,""))</f>
        <v/>
      </c>
      <c r="L5107" s="18" t="str">
        <f t="shared" si="150"/>
        <v/>
      </c>
      <c r="M5107" s="19"/>
      <c r="N5107" s="19"/>
    </row>
    <row r="5108" spans="1:14" ht="15" x14ac:dyDescent="0.25">
      <c r="A5108" s="25" t="s">
        <v>158</v>
      </c>
      <c r="B5108" s="22"/>
      <c r="C5108" s="22"/>
      <c r="D5108" s="22"/>
      <c r="E5108" s="22"/>
      <c r="F5108" s="22"/>
      <c r="G5108" s="22"/>
      <c r="H5108" s="22"/>
      <c r="J5108" s="17">
        <v>7</v>
      </c>
      <c r="K5108" s="17" t="str">
        <f>IF(J5108=7,A5108,IF(J5108&gt;7,K5107,""))</f>
        <v>350-Public Schools</v>
      </c>
      <c r="L5108" s="18" t="str">
        <f t="shared" si="150"/>
        <v>350</v>
      </c>
      <c r="M5108" s="19"/>
      <c r="N5108" s="19"/>
    </row>
    <row r="5109" spans="1:14" ht="15" x14ac:dyDescent="0.25">
      <c r="A5109" s="25"/>
      <c r="B5109" s="22"/>
      <c r="C5109" s="22"/>
      <c r="D5109" s="22"/>
      <c r="E5109" s="22"/>
      <c r="F5109" s="22"/>
      <c r="G5109" s="22"/>
      <c r="H5109" s="22"/>
      <c r="J5109" s="17">
        <v>8</v>
      </c>
      <c r="K5109" s="17" t="str">
        <f t="shared" ref="K5109:K5169" si="151">IF(J5109=7,A4434,IF(J5109&gt;7,K5108,""))</f>
        <v>350-Public Schools</v>
      </c>
      <c r="L5109" s="18" t="str">
        <f t="shared" si="150"/>
        <v>350</v>
      </c>
      <c r="M5109" s="19"/>
      <c r="N5109" s="19"/>
    </row>
    <row r="5110" spans="1:14" ht="15" customHeight="1" x14ac:dyDescent="0.25">
      <c r="A5110" s="26"/>
      <c r="B5110" s="27"/>
      <c r="C5110" s="94" t="s">
        <v>10</v>
      </c>
      <c r="D5110" s="95"/>
      <c r="E5110" s="94" t="s">
        <v>11</v>
      </c>
      <c r="F5110" s="95"/>
      <c r="G5110" s="28"/>
      <c r="H5110" s="28"/>
      <c r="J5110" s="17">
        <v>9</v>
      </c>
      <c r="K5110" s="17" t="str">
        <f t="shared" si="151"/>
        <v>350-Public Schools</v>
      </c>
      <c r="L5110" s="18" t="str">
        <f t="shared" si="150"/>
        <v>350</v>
      </c>
      <c r="M5110" s="19"/>
      <c r="N5110" s="19"/>
    </row>
    <row r="5111" spans="1:14" ht="24" x14ac:dyDescent="0.2">
      <c r="A5111" s="29" t="s">
        <v>12</v>
      </c>
      <c r="B5111" s="30" t="s">
        <v>13</v>
      </c>
      <c r="C5111" s="31" t="s">
        <v>14</v>
      </c>
      <c r="D5111" s="32" t="s">
        <v>15</v>
      </c>
      <c r="E5111" s="31" t="s">
        <v>14</v>
      </c>
      <c r="F5111" s="32" t="s">
        <v>15</v>
      </c>
      <c r="G5111" s="33" t="s">
        <v>16</v>
      </c>
      <c r="H5111" s="33" t="s">
        <v>17</v>
      </c>
      <c r="J5111" s="17">
        <v>10</v>
      </c>
      <c r="K5111" s="17" t="str">
        <f t="shared" si="151"/>
        <v>350-Public Schools</v>
      </c>
      <c r="L5111" s="18" t="str">
        <f t="shared" si="150"/>
        <v>350</v>
      </c>
      <c r="M5111" s="19"/>
      <c r="N5111" s="19"/>
    </row>
    <row r="5112" spans="1:14" ht="15" x14ac:dyDescent="0.25">
      <c r="A5112" s="35" t="s">
        <v>20</v>
      </c>
      <c r="B5112" s="36">
        <v>139.09580889295495</v>
      </c>
      <c r="C5112" s="37">
        <v>0</v>
      </c>
      <c r="D5112" s="37">
        <v>0</v>
      </c>
      <c r="E5112" s="38">
        <v>0</v>
      </c>
      <c r="F5112" s="37">
        <v>0</v>
      </c>
      <c r="G5112" s="39">
        <v>0</v>
      </c>
      <c r="H5112" s="40">
        <v>139.09580889295495</v>
      </c>
      <c r="J5112" s="17">
        <v>11</v>
      </c>
      <c r="K5112" s="17" t="str">
        <f t="shared" si="151"/>
        <v>350-Public Schools</v>
      </c>
      <c r="L5112" s="18" t="str">
        <f t="shared" si="150"/>
        <v>350</v>
      </c>
      <c r="M5112" s="19" t="s">
        <v>21</v>
      </c>
      <c r="N5112" s="19"/>
    </row>
    <row r="5113" spans="1:14" ht="15" x14ac:dyDescent="0.25">
      <c r="A5113" s="42" t="s">
        <v>22</v>
      </c>
      <c r="B5113" s="36">
        <v>87.108073235473441</v>
      </c>
      <c r="C5113" s="37">
        <v>0</v>
      </c>
      <c r="D5113" s="37">
        <v>0</v>
      </c>
      <c r="E5113" s="38">
        <v>0</v>
      </c>
      <c r="F5113" s="37">
        <v>1</v>
      </c>
      <c r="G5113" s="39">
        <v>1</v>
      </c>
      <c r="H5113" s="40">
        <v>88.108073235473441</v>
      </c>
      <c r="J5113" s="17">
        <v>12</v>
      </c>
      <c r="K5113" s="17" t="str">
        <f t="shared" si="151"/>
        <v>350-Public Schools</v>
      </c>
      <c r="L5113" s="18" t="str">
        <f t="shared" si="150"/>
        <v>350</v>
      </c>
      <c r="M5113" s="19"/>
      <c r="N5113" s="19"/>
    </row>
    <row r="5114" spans="1:14" ht="15" customHeight="1" x14ac:dyDescent="0.25">
      <c r="A5114" s="42" t="s">
        <v>23</v>
      </c>
      <c r="B5114" s="36">
        <v>675.7569009565683</v>
      </c>
      <c r="C5114" s="37">
        <v>148</v>
      </c>
      <c r="D5114" s="37">
        <v>80</v>
      </c>
      <c r="E5114" s="38">
        <v>0</v>
      </c>
      <c r="F5114" s="37">
        <v>3</v>
      </c>
      <c r="G5114" s="39">
        <v>231</v>
      </c>
      <c r="H5114" s="40">
        <v>906.7569009565683</v>
      </c>
      <c r="J5114" s="17">
        <v>13</v>
      </c>
      <c r="K5114" s="17" t="str">
        <f t="shared" si="151"/>
        <v>350-Public Schools</v>
      </c>
      <c r="L5114" s="18" t="str">
        <f t="shared" si="150"/>
        <v>350</v>
      </c>
      <c r="M5114" s="19"/>
      <c r="N5114" s="19"/>
    </row>
    <row r="5115" spans="1:14" ht="15" x14ac:dyDescent="0.25">
      <c r="A5115" s="42" t="s">
        <v>24</v>
      </c>
      <c r="B5115" s="36">
        <v>1476.7045324999999</v>
      </c>
      <c r="C5115" s="37">
        <v>1</v>
      </c>
      <c r="D5115" s="37">
        <v>0</v>
      </c>
      <c r="E5115" s="38">
        <v>0</v>
      </c>
      <c r="F5115" s="37">
        <v>7</v>
      </c>
      <c r="G5115" s="39">
        <v>8</v>
      </c>
      <c r="H5115" s="40">
        <v>1484.7045324999999</v>
      </c>
      <c r="J5115" s="17">
        <v>14</v>
      </c>
      <c r="K5115" s="17" t="str">
        <f t="shared" si="151"/>
        <v>350-Public Schools</v>
      </c>
      <c r="L5115" s="18" t="str">
        <f t="shared" si="150"/>
        <v>350</v>
      </c>
      <c r="M5115" s="19"/>
      <c r="N5115" s="19"/>
    </row>
    <row r="5116" spans="1:14" ht="15" x14ac:dyDescent="0.25">
      <c r="A5116" s="42" t="s">
        <v>25</v>
      </c>
      <c r="B5116" s="36">
        <v>5048.2206762767992</v>
      </c>
      <c r="C5116" s="37">
        <v>4</v>
      </c>
      <c r="D5116" s="37">
        <v>4</v>
      </c>
      <c r="E5116" s="38">
        <v>1</v>
      </c>
      <c r="F5116" s="37">
        <v>16</v>
      </c>
      <c r="G5116" s="39">
        <v>25</v>
      </c>
      <c r="H5116" s="40">
        <v>5073.2206762767992</v>
      </c>
      <c r="J5116" s="17">
        <v>15</v>
      </c>
      <c r="K5116" s="17" t="str">
        <f t="shared" si="151"/>
        <v>350-Public Schools</v>
      </c>
      <c r="L5116" s="18" t="str">
        <f t="shared" si="150"/>
        <v>350</v>
      </c>
      <c r="M5116" s="19"/>
      <c r="N5116" s="19"/>
    </row>
    <row r="5117" spans="1:14" ht="15" x14ac:dyDescent="0.25">
      <c r="A5117" s="42" t="s">
        <v>26</v>
      </c>
      <c r="B5117" s="36">
        <v>400.00787262094332</v>
      </c>
      <c r="C5117" s="37">
        <v>-8</v>
      </c>
      <c r="D5117" s="37">
        <v>-8</v>
      </c>
      <c r="E5117" s="38">
        <v>0</v>
      </c>
      <c r="F5117" s="37">
        <v>0</v>
      </c>
      <c r="G5117" s="39">
        <v>-16</v>
      </c>
      <c r="H5117" s="40">
        <v>384.00787262094332</v>
      </c>
      <c r="J5117" s="17">
        <v>16</v>
      </c>
      <c r="K5117" s="17" t="str">
        <f t="shared" si="151"/>
        <v>350-Public Schools</v>
      </c>
      <c r="L5117" s="18" t="str">
        <f t="shared" si="150"/>
        <v>350</v>
      </c>
      <c r="M5117" s="19"/>
      <c r="N5117" s="19"/>
    </row>
    <row r="5118" spans="1:14" ht="15" x14ac:dyDescent="0.25">
      <c r="A5118" s="42" t="s">
        <v>27</v>
      </c>
      <c r="B5118" s="36">
        <v>155.16922009250382</v>
      </c>
      <c r="C5118" s="37">
        <v>0</v>
      </c>
      <c r="D5118" s="37">
        <v>0</v>
      </c>
      <c r="E5118" s="38">
        <v>0</v>
      </c>
      <c r="F5118" s="37">
        <v>0</v>
      </c>
      <c r="G5118" s="39">
        <v>0</v>
      </c>
      <c r="H5118" s="40">
        <v>155.16922009250382</v>
      </c>
      <c r="J5118" s="17">
        <v>17</v>
      </c>
      <c r="K5118" s="17" t="str">
        <f t="shared" si="151"/>
        <v>350-Public Schools</v>
      </c>
      <c r="L5118" s="18" t="str">
        <f t="shared" si="150"/>
        <v>350</v>
      </c>
      <c r="M5118" s="19"/>
      <c r="N5118" s="19"/>
    </row>
    <row r="5119" spans="1:14" x14ac:dyDescent="0.2">
      <c r="A5119" s="43"/>
      <c r="B5119" s="36"/>
      <c r="C5119" s="37"/>
      <c r="D5119" s="37"/>
      <c r="E5119" s="38"/>
      <c r="F5119" s="37"/>
      <c r="G5119" s="39"/>
      <c r="H5119" s="40"/>
      <c r="J5119" s="17">
        <v>18</v>
      </c>
      <c r="K5119" s="17" t="str">
        <f t="shared" si="151"/>
        <v>350-Public Schools</v>
      </c>
      <c r="L5119" s="18" t="str">
        <f t="shared" si="150"/>
        <v>350</v>
      </c>
      <c r="M5119" s="19"/>
      <c r="N5119" s="19"/>
    </row>
    <row r="5120" spans="1:14" x14ac:dyDescent="0.2">
      <c r="A5120" s="44"/>
      <c r="B5120" s="45">
        <v>7982.063084575243</v>
      </c>
      <c r="C5120" s="46">
        <v>145</v>
      </c>
      <c r="D5120" s="46">
        <v>76</v>
      </c>
      <c r="E5120" s="47">
        <v>1</v>
      </c>
      <c r="F5120" s="46">
        <v>27</v>
      </c>
      <c r="G5120" s="48">
        <v>249</v>
      </c>
      <c r="H5120" s="49">
        <v>8231.0630845752439</v>
      </c>
      <c r="J5120" s="17">
        <v>19</v>
      </c>
      <c r="K5120" s="17" t="str">
        <f t="shared" si="151"/>
        <v>350-Public Schools</v>
      </c>
      <c r="L5120" s="18" t="str">
        <f t="shared" si="150"/>
        <v>350</v>
      </c>
      <c r="M5120" s="19"/>
      <c r="N5120" s="19"/>
    </row>
    <row r="5121" spans="1:14" x14ac:dyDescent="0.2">
      <c r="A5121" s="50"/>
      <c r="B5121" s="39"/>
      <c r="C5121" s="51"/>
      <c r="D5121" s="51"/>
      <c r="E5121" s="52"/>
      <c r="F5121" s="51"/>
      <c r="G5121" s="39"/>
      <c r="H5121" s="53"/>
      <c r="J5121" s="17">
        <v>20</v>
      </c>
      <c r="K5121" s="17" t="str">
        <f t="shared" si="151"/>
        <v>350-Public Schools</v>
      </c>
      <c r="L5121" s="18" t="str">
        <f t="shared" si="150"/>
        <v>350</v>
      </c>
      <c r="M5121" s="19"/>
      <c r="N5121" s="19"/>
    </row>
    <row r="5122" spans="1:14" ht="15" customHeight="1" x14ac:dyDescent="0.25">
      <c r="A5122" s="42" t="s">
        <v>28</v>
      </c>
      <c r="B5122" s="36">
        <v>204.97791819627602</v>
      </c>
      <c r="C5122" s="37">
        <v>0</v>
      </c>
      <c r="D5122" s="37">
        <v>0</v>
      </c>
      <c r="E5122" s="38">
        <v>-224</v>
      </c>
      <c r="F5122" s="37">
        <v>238</v>
      </c>
      <c r="G5122" s="39">
        <v>14</v>
      </c>
      <c r="H5122" s="40">
        <v>218.97791819627602</v>
      </c>
      <c r="J5122" s="17">
        <v>21</v>
      </c>
      <c r="K5122" s="17" t="str">
        <f t="shared" si="151"/>
        <v>350-Public Schools</v>
      </c>
      <c r="L5122" s="18" t="str">
        <f t="shared" si="150"/>
        <v>350</v>
      </c>
      <c r="M5122" s="19"/>
      <c r="N5122" s="19"/>
    </row>
    <row r="5123" spans="1:14" ht="15" x14ac:dyDescent="0.25">
      <c r="A5123" s="42" t="s">
        <v>29</v>
      </c>
      <c r="B5123" s="36">
        <v>521.46493688999738</v>
      </c>
      <c r="C5123" s="37">
        <v>0</v>
      </c>
      <c r="D5123" s="37">
        <v>0</v>
      </c>
      <c r="E5123" s="38">
        <v>134</v>
      </c>
      <c r="F5123" s="37">
        <v>425</v>
      </c>
      <c r="G5123" s="39">
        <v>559</v>
      </c>
      <c r="H5123" s="40">
        <v>1080.4649368899973</v>
      </c>
      <c r="J5123" s="17">
        <v>22</v>
      </c>
      <c r="K5123" s="17" t="str">
        <f t="shared" si="151"/>
        <v>350-Public Schools</v>
      </c>
      <c r="L5123" s="18" t="str">
        <f t="shared" si="150"/>
        <v>350</v>
      </c>
      <c r="M5123" s="19"/>
      <c r="N5123" s="19"/>
    </row>
    <row r="5124" spans="1:14" ht="15" x14ac:dyDescent="0.25">
      <c r="A5124" s="42" t="s">
        <v>30</v>
      </c>
      <c r="B5124" s="36">
        <v>474.48603845022313</v>
      </c>
      <c r="C5124" s="37">
        <v>1</v>
      </c>
      <c r="D5124" s="37">
        <v>0</v>
      </c>
      <c r="E5124" s="38">
        <v>0</v>
      </c>
      <c r="F5124" s="37">
        <v>3</v>
      </c>
      <c r="G5124" s="39">
        <v>4</v>
      </c>
      <c r="H5124" s="40">
        <v>478.48603845022313</v>
      </c>
      <c r="J5124" s="17">
        <v>23</v>
      </c>
      <c r="K5124" s="17" t="str">
        <f t="shared" si="151"/>
        <v>350-Public Schools</v>
      </c>
      <c r="L5124" s="18" t="str">
        <f t="shared" si="150"/>
        <v>350</v>
      </c>
      <c r="M5124" s="19"/>
      <c r="N5124" s="19"/>
    </row>
    <row r="5125" spans="1:14" ht="15" x14ac:dyDescent="0.25">
      <c r="A5125" s="54"/>
      <c r="B5125" s="36"/>
      <c r="C5125" s="37"/>
      <c r="D5125" s="37"/>
      <c r="E5125" s="38"/>
      <c r="F5125" s="37"/>
      <c r="G5125" s="39"/>
      <c r="H5125" s="40"/>
      <c r="J5125" s="17">
        <v>24</v>
      </c>
      <c r="K5125" s="17" t="str">
        <f t="shared" si="151"/>
        <v>350-Public Schools</v>
      </c>
      <c r="L5125" s="18" t="str">
        <f t="shared" si="150"/>
        <v>350</v>
      </c>
      <c r="M5125" s="19"/>
      <c r="N5125" s="19"/>
    </row>
    <row r="5126" spans="1:14" x14ac:dyDescent="0.2">
      <c r="A5126" s="44" t="s">
        <v>31</v>
      </c>
      <c r="B5126" s="45">
        <v>1200.9288935364966</v>
      </c>
      <c r="C5126" s="46">
        <v>1</v>
      </c>
      <c r="D5126" s="46">
        <v>0</v>
      </c>
      <c r="E5126" s="46">
        <v>-90</v>
      </c>
      <c r="F5126" s="46">
        <v>666</v>
      </c>
      <c r="G5126" s="46">
        <v>577</v>
      </c>
      <c r="H5126" s="49">
        <v>1777.9288935364964</v>
      </c>
      <c r="J5126" s="17">
        <v>25</v>
      </c>
      <c r="K5126" s="17" t="str">
        <f t="shared" si="151"/>
        <v>350-Public Schools</v>
      </c>
      <c r="L5126" s="18" t="str">
        <f t="shared" si="150"/>
        <v>350</v>
      </c>
      <c r="M5126" s="19"/>
      <c r="N5126" s="19"/>
    </row>
    <row r="5127" spans="1:14" ht="15" x14ac:dyDescent="0.25">
      <c r="A5127" s="54"/>
      <c r="B5127" s="36"/>
      <c r="C5127" s="37"/>
      <c r="D5127" s="37"/>
      <c r="E5127" s="38"/>
      <c r="F5127" s="37"/>
      <c r="G5127" s="39"/>
      <c r="H5127" s="40"/>
      <c r="J5127" s="17">
        <v>26</v>
      </c>
      <c r="K5127" s="17" t="str">
        <f t="shared" si="151"/>
        <v>350-Public Schools</v>
      </c>
      <c r="L5127" s="18" t="str">
        <f t="shared" si="150"/>
        <v>350</v>
      </c>
      <c r="M5127" s="19"/>
      <c r="N5127" s="19"/>
    </row>
    <row r="5128" spans="1:14" ht="15" x14ac:dyDescent="0.25">
      <c r="A5128" s="54" t="s">
        <v>32</v>
      </c>
      <c r="B5128" s="36">
        <v>15.704029641378543</v>
      </c>
      <c r="C5128" s="37">
        <v>0</v>
      </c>
      <c r="D5128" s="37">
        <v>0</v>
      </c>
      <c r="E5128" s="38">
        <v>0</v>
      </c>
      <c r="F5128" s="37">
        <v>0</v>
      </c>
      <c r="G5128" s="39">
        <v>0</v>
      </c>
      <c r="H5128" s="40">
        <v>15.704029641378543</v>
      </c>
      <c r="J5128" s="17">
        <v>27</v>
      </c>
      <c r="K5128" s="17" t="str">
        <f t="shared" si="151"/>
        <v>350-Public Schools</v>
      </c>
      <c r="L5128" s="18" t="str">
        <f t="shared" si="150"/>
        <v>350</v>
      </c>
      <c r="M5128" s="19" t="s">
        <v>33</v>
      </c>
      <c r="N5128" s="19"/>
    </row>
    <row r="5129" spans="1:14" ht="15" x14ac:dyDescent="0.25">
      <c r="A5129" s="54" t="s">
        <v>34</v>
      </c>
      <c r="B5129" s="36">
        <v>70.787867159552633</v>
      </c>
      <c r="C5129" s="37">
        <v>0</v>
      </c>
      <c r="D5129" s="37">
        <v>0</v>
      </c>
      <c r="E5129" s="38">
        <v>0</v>
      </c>
      <c r="F5129" s="37">
        <v>0</v>
      </c>
      <c r="G5129" s="39">
        <v>0</v>
      </c>
      <c r="H5129" s="40">
        <v>70.787867159552633</v>
      </c>
      <c r="J5129" s="17">
        <v>28</v>
      </c>
      <c r="K5129" s="17" t="str">
        <f t="shared" si="151"/>
        <v>350-Public Schools</v>
      </c>
      <c r="L5129" s="18" t="str">
        <f t="shared" si="150"/>
        <v>350</v>
      </c>
      <c r="M5129" s="19" t="s">
        <v>35</v>
      </c>
      <c r="N5129" s="19"/>
    </row>
    <row r="5130" spans="1:14" ht="15" x14ac:dyDescent="0.25">
      <c r="A5130" s="54" t="s">
        <v>36</v>
      </c>
      <c r="B5130" s="36">
        <v>24.917228411721815</v>
      </c>
      <c r="C5130" s="37">
        <v>0</v>
      </c>
      <c r="D5130" s="37">
        <v>0</v>
      </c>
      <c r="E5130" s="38">
        <v>0</v>
      </c>
      <c r="F5130" s="37">
        <v>0</v>
      </c>
      <c r="G5130" s="39">
        <v>0</v>
      </c>
      <c r="H5130" s="40">
        <v>24.917228411721815</v>
      </c>
      <c r="J5130" s="17">
        <v>29</v>
      </c>
      <c r="K5130" s="17" t="str">
        <f t="shared" si="151"/>
        <v>350-Public Schools</v>
      </c>
      <c r="L5130" s="18" t="str">
        <f t="shared" si="150"/>
        <v>350</v>
      </c>
      <c r="M5130" s="19" t="s">
        <v>37</v>
      </c>
      <c r="N5130" s="19"/>
    </row>
    <row r="5131" spans="1:14" ht="15" x14ac:dyDescent="0.25">
      <c r="A5131" s="54" t="s">
        <v>38</v>
      </c>
      <c r="B5131" s="36">
        <v>1.7382685734435714</v>
      </c>
      <c r="C5131" s="37">
        <v>0</v>
      </c>
      <c r="D5131" s="37">
        <v>0</v>
      </c>
      <c r="E5131" s="38">
        <v>1</v>
      </c>
      <c r="F5131" s="37">
        <v>1</v>
      </c>
      <c r="G5131" s="39">
        <v>2</v>
      </c>
      <c r="H5131" s="40">
        <v>3.7382685734435714</v>
      </c>
      <c r="J5131" s="17">
        <v>30</v>
      </c>
      <c r="K5131" s="17" t="str">
        <f t="shared" si="151"/>
        <v>350-Public Schools</v>
      </c>
      <c r="L5131" s="18" t="str">
        <f t="shared" si="150"/>
        <v>350</v>
      </c>
      <c r="M5131" s="19" t="s">
        <v>39</v>
      </c>
      <c r="N5131" s="19"/>
    </row>
    <row r="5132" spans="1:14" ht="15" x14ac:dyDescent="0.25">
      <c r="A5132" s="54" t="s">
        <v>40</v>
      </c>
      <c r="B5132" s="36">
        <v>0</v>
      </c>
      <c r="C5132" s="37">
        <v>0</v>
      </c>
      <c r="D5132" s="37">
        <v>0</v>
      </c>
      <c r="E5132" s="38">
        <v>0</v>
      </c>
      <c r="F5132" s="37">
        <v>0</v>
      </c>
      <c r="G5132" s="39">
        <v>0</v>
      </c>
      <c r="H5132" s="40">
        <v>0</v>
      </c>
      <c r="J5132" s="17">
        <v>31</v>
      </c>
      <c r="K5132" s="17" t="str">
        <f t="shared" si="151"/>
        <v>350-Public Schools</v>
      </c>
      <c r="L5132" s="18" t="str">
        <f t="shared" si="150"/>
        <v>350</v>
      </c>
      <c r="M5132" s="19" t="s">
        <v>41</v>
      </c>
      <c r="N5132" s="19"/>
    </row>
    <row r="5133" spans="1:14" ht="15" x14ac:dyDescent="0.25">
      <c r="A5133" s="54" t="s">
        <v>42</v>
      </c>
      <c r="B5133" s="36">
        <v>92.963822339332367</v>
      </c>
      <c r="C5133" s="37">
        <v>0</v>
      </c>
      <c r="D5133" s="37">
        <v>0</v>
      </c>
      <c r="E5133" s="38">
        <v>-46</v>
      </c>
      <c r="F5133" s="37">
        <v>-47</v>
      </c>
      <c r="G5133" s="39">
        <v>-93</v>
      </c>
      <c r="H5133" s="40">
        <v>-3.6177660667632949E-2</v>
      </c>
      <c r="J5133" s="17">
        <v>32</v>
      </c>
      <c r="K5133" s="17" t="str">
        <f t="shared" si="151"/>
        <v>350-Public Schools</v>
      </c>
      <c r="L5133" s="18" t="str">
        <f t="shared" si="150"/>
        <v>350</v>
      </c>
      <c r="M5133" s="19" t="s">
        <v>43</v>
      </c>
      <c r="N5133" s="19"/>
    </row>
    <row r="5134" spans="1:14" ht="15" x14ac:dyDescent="0.25">
      <c r="A5134" s="54" t="s">
        <v>44</v>
      </c>
      <c r="B5134" s="36">
        <v>147.61075994548838</v>
      </c>
      <c r="C5134" s="37">
        <v>0</v>
      </c>
      <c r="D5134" s="37">
        <v>0</v>
      </c>
      <c r="E5134" s="38">
        <v>0</v>
      </c>
      <c r="F5134" s="37">
        <v>0</v>
      </c>
      <c r="G5134" s="39">
        <v>0</v>
      </c>
      <c r="H5134" s="40">
        <v>147.61075994548838</v>
      </c>
      <c r="J5134" s="17">
        <v>33</v>
      </c>
      <c r="K5134" s="17" t="str">
        <f t="shared" si="151"/>
        <v>350-Public Schools</v>
      </c>
      <c r="L5134" s="18" t="str">
        <f t="shared" si="150"/>
        <v>350</v>
      </c>
      <c r="M5134" s="19" t="s">
        <v>45</v>
      </c>
      <c r="N5134" s="19"/>
    </row>
    <row r="5135" spans="1:14" ht="15" x14ac:dyDescent="0.25">
      <c r="A5135" s="54" t="s">
        <v>46</v>
      </c>
      <c r="B5135" s="36">
        <v>0</v>
      </c>
      <c r="C5135" s="37">
        <v>0</v>
      </c>
      <c r="D5135" s="37">
        <v>0</v>
      </c>
      <c r="E5135" s="38">
        <v>0</v>
      </c>
      <c r="F5135" s="37">
        <v>0</v>
      </c>
      <c r="G5135" s="39">
        <v>0</v>
      </c>
      <c r="H5135" s="40">
        <v>0</v>
      </c>
      <c r="J5135" s="17">
        <v>34</v>
      </c>
      <c r="K5135" s="17" t="str">
        <f t="shared" si="151"/>
        <v>350-Public Schools</v>
      </c>
      <c r="L5135" s="18" t="str">
        <f t="shared" si="150"/>
        <v>350</v>
      </c>
      <c r="M5135" s="19" t="s">
        <v>47</v>
      </c>
      <c r="N5135" s="19"/>
    </row>
    <row r="5136" spans="1:14" ht="15" x14ac:dyDescent="0.25">
      <c r="A5136" s="54" t="s">
        <v>48</v>
      </c>
      <c r="B5136" s="36">
        <v>0</v>
      </c>
      <c r="C5136" s="37">
        <v>0</v>
      </c>
      <c r="D5136" s="37">
        <v>0</v>
      </c>
      <c r="E5136" s="38">
        <v>4</v>
      </c>
      <c r="F5136" s="37">
        <v>5</v>
      </c>
      <c r="G5136" s="39">
        <v>9</v>
      </c>
      <c r="H5136" s="40">
        <v>9</v>
      </c>
      <c r="J5136" s="17">
        <v>35</v>
      </c>
      <c r="K5136" s="17" t="str">
        <f t="shared" si="151"/>
        <v>350-Public Schools</v>
      </c>
      <c r="L5136" s="18" t="str">
        <f t="shared" si="150"/>
        <v>350</v>
      </c>
      <c r="M5136" s="56" t="s">
        <v>49</v>
      </c>
      <c r="N5136" s="19"/>
    </row>
    <row r="5137" spans="1:14" ht="15" x14ac:dyDescent="0.25">
      <c r="A5137" s="54" t="s">
        <v>50</v>
      </c>
      <c r="B5137" s="36">
        <v>79.016563698089556</v>
      </c>
      <c r="C5137" s="37">
        <v>0</v>
      </c>
      <c r="D5137" s="37">
        <v>0</v>
      </c>
      <c r="E5137" s="38">
        <v>0</v>
      </c>
      <c r="F5137" s="37">
        <v>0</v>
      </c>
      <c r="G5137" s="39">
        <v>0</v>
      </c>
      <c r="H5137" s="40">
        <v>79.016563698089556</v>
      </c>
      <c r="J5137" s="17">
        <v>36</v>
      </c>
      <c r="K5137" s="17" t="str">
        <f t="shared" si="151"/>
        <v>350-Public Schools</v>
      </c>
      <c r="L5137" s="18" t="str">
        <f t="shared" si="150"/>
        <v>350</v>
      </c>
      <c r="M5137" s="19" t="s">
        <v>51</v>
      </c>
      <c r="N5137" s="19"/>
    </row>
    <row r="5138" spans="1:14" ht="15" x14ac:dyDescent="0.25">
      <c r="A5138" s="54" t="s">
        <v>52</v>
      </c>
      <c r="B5138" s="36">
        <v>0</v>
      </c>
      <c r="C5138" s="37">
        <v>0</v>
      </c>
      <c r="D5138" s="37">
        <v>0</v>
      </c>
      <c r="E5138" s="38">
        <v>9</v>
      </c>
      <c r="F5138" s="37">
        <v>9</v>
      </c>
      <c r="G5138" s="39">
        <v>18</v>
      </c>
      <c r="H5138" s="40">
        <v>18</v>
      </c>
      <c r="J5138" s="17">
        <v>37</v>
      </c>
      <c r="K5138" s="17" t="str">
        <f t="shared" si="151"/>
        <v>350-Public Schools</v>
      </c>
      <c r="L5138" s="18" t="str">
        <f t="shared" si="150"/>
        <v>350</v>
      </c>
      <c r="M5138" s="56" t="s">
        <v>53</v>
      </c>
      <c r="N5138" s="19"/>
    </row>
    <row r="5139" spans="1:14" ht="15" x14ac:dyDescent="0.25">
      <c r="A5139" s="54" t="s">
        <v>54</v>
      </c>
      <c r="B5139" s="36">
        <v>142.63843776124764</v>
      </c>
      <c r="C5139" s="37">
        <v>0</v>
      </c>
      <c r="D5139" s="37">
        <v>0</v>
      </c>
      <c r="E5139" s="38">
        <v>0</v>
      </c>
      <c r="F5139" s="37">
        <v>0</v>
      </c>
      <c r="G5139" s="39">
        <v>0</v>
      </c>
      <c r="H5139" s="40">
        <v>142.63843776124764</v>
      </c>
      <c r="J5139" s="17">
        <v>38</v>
      </c>
      <c r="K5139" s="17" t="str">
        <f t="shared" si="151"/>
        <v>350-Public Schools</v>
      </c>
      <c r="L5139" s="18" t="str">
        <f t="shared" si="150"/>
        <v>350</v>
      </c>
      <c r="M5139" s="19" t="s">
        <v>55</v>
      </c>
      <c r="N5139" s="19"/>
    </row>
    <row r="5140" spans="1:14" ht="15" x14ac:dyDescent="0.25">
      <c r="A5140" s="54" t="s">
        <v>56</v>
      </c>
      <c r="B5140" s="36">
        <v>0</v>
      </c>
      <c r="C5140" s="37">
        <v>0</v>
      </c>
      <c r="D5140" s="37">
        <v>0</v>
      </c>
      <c r="E5140" s="38">
        <v>0</v>
      </c>
      <c r="F5140" s="37">
        <v>0</v>
      </c>
      <c r="G5140" s="39">
        <v>0</v>
      </c>
      <c r="H5140" s="40">
        <v>0</v>
      </c>
      <c r="J5140" s="17">
        <v>39</v>
      </c>
      <c r="K5140" s="17" t="str">
        <f t="shared" si="151"/>
        <v>350-Public Schools</v>
      </c>
      <c r="L5140" s="18" t="str">
        <f t="shared" si="150"/>
        <v>350</v>
      </c>
      <c r="M5140" s="19" t="s">
        <v>57</v>
      </c>
      <c r="N5140" s="19"/>
    </row>
    <row r="5141" spans="1:14" ht="15" x14ac:dyDescent="0.25">
      <c r="A5141" s="54" t="s">
        <v>58</v>
      </c>
      <c r="B5141" s="36">
        <v>247.4633172055822</v>
      </c>
      <c r="C5141" s="37">
        <v>0</v>
      </c>
      <c r="D5141" s="37">
        <v>0</v>
      </c>
      <c r="E5141" s="38">
        <v>7</v>
      </c>
      <c r="F5141" s="37">
        <v>13</v>
      </c>
      <c r="G5141" s="39">
        <v>20</v>
      </c>
      <c r="H5141" s="40">
        <v>267.4633172055822</v>
      </c>
      <c r="J5141" s="17">
        <v>40</v>
      </c>
      <c r="K5141" s="17" t="str">
        <f t="shared" si="151"/>
        <v>350-Public Schools</v>
      </c>
      <c r="L5141" s="18" t="str">
        <f t="shared" si="150"/>
        <v>350</v>
      </c>
      <c r="M5141" s="19" t="s">
        <v>59</v>
      </c>
      <c r="N5141" s="19"/>
    </row>
    <row r="5142" spans="1:14" ht="15" x14ac:dyDescent="0.25">
      <c r="A5142" s="54" t="s">
        <v>60</v>
      </c>
      <c r="B5142" s="36">
        <v>0</v>
      </c>
      <c r="C5142" s="37">
        <v>0</v>
      </c>
      <c r="D5142" s="37">
        <v>0</v>
      </c>
      <c r="E5142" s="38">
        <v>8</v>
      </c>
      <c r="F5142" s="37">
        <v>9</v>
      </c>
      <c r="G5142" s="39">
        <v>17</v>
      </c>
      <c r="H5142" s="40">
        <v>17</v>
      </c>
      <c r="J5142" s="17">
        <v>41</v>
      </c>
      <c r="K5142" s="17" t="str">
        <f t="shared" si="151"/>
        <v>350-Public Schools</v>
      </c>
      <c r="L5142" s="18" t="str">
        <f t="shared" si="150"/>
        <v>350</v>
      </c>
      <c r="M5142" s="56" t="s">
        <v>61</v>
      </c>
      <c r="N5142" s="19"/>
    </row>
    <row r="5143" spans="1:14" ht="15" customHeight="1" x14ac:dyDescent="0.25">
      <c r="A5143" s="54" t="s">
        <v>62</v>
      </c>
      <c r="B5143" s="36">
        <v>0</v>
      </c>
      <c r="C5143" s="37">
        <v>0</v>
      </c>
      <c r="D5143" s="37">
        <v>0</v>
      </c>
      <c r="E5143" s="38">
        <v>32</v>
      </c>
      <c r="F5143" s="37">
        <v>32</v>
      </c>
      <c r="G5143" s="39">
        <v>64</v>
      </c>
      <c r="H5143" s="40">
        <v>64</v>
      </c>
      <c r="J5143" s="17">
        <v>42</v>
      </c>
      <c r="K5143" s="17" t="str">
        <f t="shared" si="151"/>
        <v>350-Public Schools</v>
      </c>
      <c r="L5143" s="18" t="str">
        <f t="shared" si="150"/>
        <v>350</v>
      </c>
      <c r="M5143" s="56" t="s">
        <v>63</v>
      </c>
      <c r="N5143" s="19"/>
    </row>
    <row r="5144" spans="1:14" x14ac:dyDescent="0.2">
      <c r="A5144" s="43"/>
      <c r="B5144" s="36"/>
      <c r="C5144" s="37"/>
      <c r="D5144" s="37"/>
      <c r="E5144" s="38"/>
      <c r="F5144" s="37"/>
      <c r="G5144" s="39"/>
      <c r="H5144" s="40"/>
      <c r="J5144" s="17">
        <v>43</v>
      </c>
      <c r="K5144" s="17" t="str">
        <f t="shared" si="151"/>
        <v>350-Public Schools</v>
      </c>
      <c r="L5144" s="18" t="str">
        <f t="shared" si="150"/>
        <v>350</v>
      </c>
      <c r="M5144" s="19"/>
      <c r="N5144" s="19"/>
    </row>
    <row r="5145" spans="1:14" x14ac:dyDescent="0.2">
      <c r="A5145" s="44" t="s">
        <v>64</v>
      </c>
      <c r="B5145" s="45">
        <v>822.84029473583678</v>
      </c>
      <c r="C5145" s="46">
        <v>0</v>
      </c>
      <c r="D5145" s="46">
        <v>0</v>
      </c>
      <c r="E5145" s="47">
        <v>15</v>
      </c>
      <c r="F5145" s="46">
        <v>22</v>
      </c>
      <c r="G5145" s="48">
        <v>37</v>
      </c>
      <c r="H5145" s="49">
        <v>859.84029473583678</v>
      </c>
      <c r="J5145" s="17">
        <v>44</v>
      </c>
      <c r="K5145" s="17" t="str">
        <f t="shared" si="151"/>
        <v>350-Public Schools</v>
      </c>
      <c r="L5145" s="18" t="str">
        <f t="shared" si="150"/>
        <v>350</v>
      </c>
      <c r="M5145" s="19"/>
      <c r="N5145" s="19"/>
    </row>
    <row r="5146" spans="1:14" x14ac:dyDescent="0.2">
      <c r="A5146" s="57"/>
      <c r="B5146" s="39"/>
      <c r="C5146" s="51"/>
      <c r="D5146" s="51"/>
      <c r="E5146" s="52"/>
      <c r="F5146" s="51"/>
      <c r="G5146" s="39"/>
      <c r="H5146" s="53"/>
      <c r="J5146" s="17">
        <v>45</v>
      </c>
      <c r="K5146" s="17" t="str">
        <f t="shared" si="151"/>
        <v>350-Public Schools</v>
      </c>
      <c r="L5146" s="18" t="str">
        <f t="shared" si="150"/>
        <v>350</v>
      </c>
      <c r="M5146" s="19"/>
      <c r="N5146" s="19"/>
    </row>
    <row r="5147" spans="1:14" ht="15" x14ac:dyDescent="0.25">
      <c r="A5147" s="54" t="s">
        <v>65</v>
      </c>
      <c r="B5147" s="36">
        <v>146.57495244752562</v>
      </c>
      <c r="C5147" s="37">
        <v>0</v>
      </c>
      <c r="D5147" s="37">
        <v>0</v>
      </c>
      <c r="E5147" s="38">
        <v>0</v>
      </c>
      <c r="F5147" s="37">
        <v>0</v>
      </c>
      <c r="G5147" s="39">
        <v>0</v>
      </c>
      <c r="H5147" s="40">
        <v>146.57495244752562</v>
      </c>
      <c r="J5147" s="17">
        <v>46</v>
      </c>
      <c r="K5147" s="17" t="str">
        <f t="shared" si="151"/>
        <v>350-Public Schools</v>
      </c>
      <c r="L5147" s="18" t="str">
        <f t="shared" si="150"/>
        <v>350</v>
      </c>
      <c r="M5147" s="19"/>
      <c r="N5147" s="19"/>
    </row>
    <row r="5148" spans="1:14" ht="15" x14ac:dyDescent="0.25">
      <c r="A5148" s="54" t="s">
        <v>66</v>
      </c>
      <c r="B5148" s="36">
        <v>186.16802113391668</v>
      </c>
      <c r="C5148" s="37">
        <v>0</v>
      </c>
      <c r="D5148" s="37">
        <v>0</v>
      </c>
      <c r="E5148" s="38">
        <v>0</v>
      </c>
      <c r="F5148" s="37">
        <v>0</v>
      </c>
      <c r="G5148" s="39">
        <v>0</v>
      </c>
      <c r="H5148" s="40">
        <v>186.16802113391668</v>
      </c>
      <c r="J5148" s="17">
        <v>47</v>
      </c>
      <c r="K5148" s="17" t="str">
        <f t="shared" si="151"/>
        <v>350-Public Schools</v>
      </c>
      <c r="L5148" s="18" t="str">
        <f t="shared" si="150"/>
        <v>350</v>
      </c>
      <c r="M5148" s="19"/>
      <c r="N5148" s="19"/>
    </row>
    <row r="5149" spans="1:14" ht="15" x14ac:dyDescent="0.25">
      <c r="A5149" s="54" t="s">
        <v>67</v>
      </c>
      <c r="B5149" s="36">
        <v>2432.1253627135452</v>
      </c>
      <c r="C5149" s="37">
        <v>4</v>
      </c>
      <c r="D5149" s="37">
        <v>22</v>
      </c>
      <c r="E5149" s="38">
        <v>0</v>
      </c>
      <c r="F5149" s="37">
        <v>10</v>
      </c>
      <c r="G5149" s="39">
        <v>36</v>
      </c>
      <c r="H5149" s="40">
        <v>2468.1253627135452</v>
      </c>
      <c r="J5149" s="17">
        <v>48</v>
      </c>
      <c r="K5149" s="17" t="str">
        <f t="shared" si="151"/>
        <v>350-Public Schools</v>
      </c>
      <c r="L5149" s="18" t="str">
        <f t="shared" si="150"/>
        <v>350</v>
      </c>
      <c r="M5149" s="19"/>
      <c r="N5149" s="19"/>
    </row>
    <row r="5150" spans="1:14" ht="15" x14ac:dyDescent="0.25">
      <c r="A5150" s="54" t="s">
        <v>68</v>
      </c>
      <c r="B5150" s="36">
        <v>8.840103848503361</v>
      </c>
      <c r="C5150" s="37">
        <v>0</v>
      </c>
      <c r="D5150" s="37">
        <v>0</v>
      </c>
      <c r="E5150" s="38">
        <v>0</v>
      </c>
      <c r="F5150" s="37">
        <v>0</v>
      </c>
      <c r="G5150" s="39">
        <v>0</v>
      </c>
      <c r="H5150" s="40">
        <v>8.840103848503361</v>
      </c>
      <c r="J5150" s="17">
        <v>49</v>
      </c>
      <c r="K5150" s="17" t="str">
        <f t="shared" si="151"/>
        <v>350-Public Schools</v>
      </c>
      <c r="L5150" s="18" t="str">
        <f t="shared" si="150"/>
        <v>350</v>
      </c>
      <c r="M5150" s="19"/>
      <c r="N5150" s="19"/>
    </row>
    <row r="5151" spans="1:14" ht="15" customHeight="1" x14ac:dyDescent="0.25">
      <c r="A5151" s="54" t="s">
        <v>69</v>
      </c>
      <c r="B5151" s="36">
        <v>470.81595518851896</v>
      </c>
      <c r="C5151" s="37">
        <v>0</v>
      </c>
      <c r="D5151" s="37">
        <v>0</v>
      </c>
      <c r="E5151" s="38">
        <v>0</v>
      </c>
      <c r="F5151" s="37">
        <v>0</v>
      </c>
      <c r="G5151" s="39">
        <v>0</v>
      </c>
      <c r="H5151" s="40">
        <v>470.81595518851896</v>
      </c>
      <c r="J5151" s="17">
        <v>50</v>
      </c>
      <c r="K5151" s="17" t="str">
        <f t="shared" si="151"/>
        <v>350-Public Schools</v>
      </c>
      <c r="L5151" s="18" t="str">
        <f t="shared" si="150"/>
        <v>350</v>
      </c>
      <c r="M5151" s="19"/>
      <c r="N5151" s="19"/>
    </row>
    <row r="5152" spans="1:14" ht="15" x14ac:dyDescent="0.25">
      <c r="A5152" s="54" t="s">
        <v>70</v>
      </c>
      <c r="B5152" s="36">
        <v>39.234866993267573</v>
      </c>
      <c r="C5152" s="37">
        <v>0</v>
      </c>
      <c r="D5152" s="37">
        <v>0</v>
      </c>
      <c r="E5152" s="38">
        <v>0</v>
      </c>
      <c r="F5152" s="37">
        <v>0</v>
      </c>
      <c r="G5152" s="39">
        <v>0</v>
      </c>
      <c r="H5152" s="40">
        <v>39.234866993267573</v>
      </c>
      <c r="J5152" s="17">
        <v>51</v>
      </c>
      <c r="K5152" s="17" t="str">
        <f t="shared" si="151"/>
        <v>350-Public Schools</v>
      </c>
      <c r="L5152" s="18" t="str">
        <f t="shared" si="150"/>
        <v>350</v>
      </c>
      <c r="M5152" s="19"/>
      <c r="N5152" s="19"/>
    </row>
    <row r="5153" spans="1:14" ht="15" x14ac:dyDescent="0.25">
      <c r="A5153" s="54" t="s">
        <v>71</v>
      </c>
      <c r="B5153" s="36">
        <v>1.4375E-15</v>
      </c>
      <c r="C5153" s="37">
        <v>0</v>
      </c>
      <c r="D5153" s="37">
        <v>0</v>
      </c>
      <c r="E5153" s="38">
        <v>0</v>
      </c>
      <c r="F5153" s="37">
        <v>0</v>
      </c>
      <c r="G5153" s="39">
        <v>0</v>
      </c>
      <c r="H5153" s="40">
        <v>1.4375E-15</v>
      </c>
      <c r="J5153" s="17">
        <v>52</v>
      </c>
      <c r="K5153" s="17" t="str">
        <f t="shared" si="151"/>
        <v>350-Public Schools</v>
      </c>
      <c r="L5153" s="18" t="str">
        <f t="shared" si="150"/>
        <v>350</v>
      </c>
      <c r="M5153" s="19"/>
      <c r="N5153" s="19"/>
    </row>
    <row r="5154" spans="1:14" ht="15" x14ac:dyDescent="0.25">
      <c r="A5154" s="54" t="s">
        <v>72</v>
      </c>
      <c r="B5154" s="36">
        <v>9.9147831398900443</v>
      </c>
      <c r="C5154" s="37">
        <v>0</v>
      </c>
      <c r="D5154" s="37">
        <v>0</v>
      </c>
      <c r="E5154" s="38">
        <v>0</v>
      </c>
      <c r="F5154" s="37">
        <v>0</v>
      </c>
      <c r="G5154" s="39">
        <v>0</v>
      </c>
      <c r="H5154" s="40">
        <v>9.9147831398900443</v>
      </c>
      <c r="J5154" s="17">
        <v>53</v>
      </c>
      <c r="K5154" s="17" t="str">
        <f t="shared" si="151"/>
        <v>350-Public Schools</v>
      </c>
      <c r="L5154" s="18" t="str">
        <f t="shared" si="150"/>
        <v>350</v>
      </c>
      <c r="M5154" s="19"/>
      <c r="N5154" s="19"/>
    </row>
    <row r="5155" spans="1:14" ht="15" x14ac:dyDescent="0.25">
      <c r="A5155" s="54" t="s">
        <v>73</v>
      </c>
      <c r="B5155" s="36">
        <v>56.035479835295163</v>
      </c>
      <c r="C5155" s="37">
        <v>0</v>
      </c>
      <c r="D5155" s="37">
        <v>0</v>
      </c>
      <c r="E5155" s="38">
        <v>0</v>
      </c>
      <c r="F5155" s="37">
        <v>0</v>
      </c>
      <c r="G5155" s="39">
        <v>0</v>
      </c>
      <c r="H5155" s="40">
        <v>56.035479835295163</v>
      </c>
      <c r="J5155" s="17">
        <v>54</v>
      </c>
      <c r="K5155" s="17" t="str">
        <f t="shared" si="151"/>
        <v>350-Public Schools</v>
      </c>
      <c r="L5155" s="18" t="str">
        <f t="shared" si="150"/>
        <v>350</v>
      </c>
      <c r="M5155" s="19"/>
      <c r="N5155" s="19"/>
    </row>
    <row r="5156" spans="1:14" ht="15" x14ac:dyDescent="0.25">
      <c r="A5156" s="54" t="s">
        <v>74</v>
      </c>
      <c r="B5156" s="36">
        <v>177.7034208918754</v>
      </c>
      <c r="C5156" s="37">
        <v>1</v>
      </c>
      <c r="D5156" s="37">
        <v>-7</v>
      </c>
      <c r="E5156" s="38">
        <v>3</v>
      </c>
      <c r="F5156" s="37">
        <v>4</v>
      </c>
      <c r="G5156" s="39">
        <v>1</v>
      </c>
      <c r="H5156" s="40">
        <v>178.7034208918754</v>
      </c>
      <c r="J5156" s="17">
        <v>55</v>
      </c>
      <c r="K5156" s="17" t="str">
        <f t="shared" si="151"/>
        <v>350-Public Schools</v>
      </c>
      <c r="L5156" s="18" t="str">
        <f t="shared" si="150"/>
        <v>350</v>
      </c>
      <c r="M5156" s="19"/>
      <c r="N5156" s="19"/>
    </row>
    <row r="5157" spans="1:14" ht="15" x14ac:dyDescent="0.25">
      <c r="A5157" s="54" t="s">
        <v>75</v>
      </c>
      <c r="B5157" s="36">
        <v>14.969204783903653</v>
      </c>
      <c r="C5157" s="37">
        <v>0</v>
      </c>
      <c r="D5157" s="37">
        <v>0</v>
      </c>
      <c r="E5157" s="38">
        <v>1</v>
      </c>
      <c r="F5157" s="37">
        <v>1</v>
      </c>
      <c r="G5157" s="39">
        <v>2</v>
      </c>
      <c r="H5157" s="40">
        <v>16.969204783903653</v>
      </c>
      <c r="J5157" s="17">
        <v>56</v>
      </c>
      <c r="K5157" s="17" t="str">
        <f t="shared" si="151"/>
        <v>350-Public Schools</v>
      </c>
      <c r="L5157" s="18" t="str">
        <f t="shared" si="150"/>
        <v>350</v>
      </c>
      <c r="M5157" s="19"/>
      <c r="N5157" s="19"/>
    </row>
    <row r="5158" spans="1:14" ht="15" customHeight="1" x14ac:dyDescent="0.25">
      <c r="A5158" s="54" t="s">
        <v>76</v>
      </c>
      <c r="B5158" s="36">
        <v>2.9279157879694973</v>
      </c>
      <c r="C5158" s="37">
        <v>0</v>
      </c>
      <c r="D5158" s="37">
        <v>0</v>
      </c>
      <c r="E5158" s="38">
        <v>0</v>
      </c>
      <c r="F5158" s="37">
        <v>0</v>
      </c>
      <c r="G5158" s="39">
        <v>0</v>
      </c>
      <c r="H5158" s="40">
        <v>2.9279157879694973</v>
      </c>
      <c r="J5158" s="17">
        <v>57</v>
      </c>
      <c r="K5158" s="17" t="str">
        <f t="shared" si="151"/>
        <v>350-Public Schools</v>
      </c>
      <c r="L5158" s="18" t="str">
        <f t="shared" si="150"/>
        <v>350</v>
      </c>
      <c r="M5158" s="19"/>
      <c r="N5158" s="19"/>
    </row>
    <row r="5159" spans="1:14" ht="15" x14ac:dyDescent="0.25">
      <c r="A5159" s="54" t="s">
        <v>77</v>
      </c>
      <c r="B5159" s="36">
        <v>421.84361519015278</v>
      </c>
      <c r="C5159" s="37">
        <v>0</v>
      </c>
      <c r="D5159" s="37">
        <v>0</v>
      </c>
      <c r="E5159" s="38">
        <v>0</v>
      </c>
      <c r="F5159" s="37">
        <v>0</v>
      </c>
      <c r="G5159" s="39">
        <v>0</v>
      </c>
      <c r="H5159" s="40">
        <v>421.84361519015278</v>
      </c>
      <c r="J5159" s="17">
        <v>58</v>
      </c>
      <c r="K5159" s="17" t="str">
        <f t="shared" si="151"/>
        <v>350-Public Schools</v>
      </c>
      <c r="L5159" s="18" t="str">
        <f t="shared" si="150"/>
        <v>350</v>
      </c>
      <c r="M5159" s="19"/>
      <c r="N5159" s="19"/>
    </row>
    <row r="5160" spans="1:14" ht="15" customHeight="1" x14ac:dyDescent="0.25">
      <c r="A5160" s="54" t="s">
        <v>78</v>
      </c>
      <c r="B5160" s="36">
        <v>0</v>
      </c>
      <c r="C5160" s="37">
        <v>0</v>
      </c>
      <c r="D5160" s="37">
        <v>0</v>
      </c>
      <c r="E5160" s="38">
        <v>0</v>
      </c>
      <c r="F5160" s="37">
        <v>0</v>
      </c>
      <c r="G5160" s="39">
        <v>0</v>
      </c>
      <c r="H5160" s="40">
        <v>0</v>
      </c>
      <c r="J5160" s="17">
        <v>59</v>
      </c>
      <c r="K5160" s="17" t="str">
        <f t="shared" si="151"/>
        <v>350-Public Schools</v>
      </c>
      <c r="L5160" s="18" t="str">
        <f t="shared" ref="L5160:L5241" si="152">LEFT(K5160,3)</f>
        <v>350</v>
      </c>
      <c r="M5160" s="19"/>
      <c r="N5160" s="19"/>
    </row>
    <row r="5161" spans="1:14" ht="15" customHeight="1" x14ac:dyDescent="0.25">
      <c r="A5161" s="54" t="s">
        <v>79</v>
      </c>
      <c r="B5161" s="36">
        <v>0</v>
      </c>
      <c r="C5161" s="37">
        <v>0</v>
      </c>
      <c r="D5161" s="37">
        <v>0</v>
      </c>
      <c r="E5161" s="38">
        <v>0</v>
      </c>
      <c r="F5161" s="37">
        <v>0</v>
      </c>
      <c r="G5161" s="39">
        <v>0</v>
      </c>
      <c r="H5161" s="40">
        <v>0</v>
      </c>
      <c r="J5161" s="17">
        <v>60</v>
      </c>
      <c r="K5161" s="17" t="str">
        <f t="shared" si="151"/>
        <v>350-Public Schools</v>
      </c>
      <c r="L5161" s="18" t="str">
        <f t="shared" si="152"/>
        <v>350</v>
      </c>
      <c r="M5161" s="19"/>
      <c r="N5161" s="19"/>
    </row>
    <row r="5162" spans="1:14" ht="15" customHeight="1" x14ac:dyDescent="0.25">
      <c r="A5162" s="54"/>
      <c r="B5162" s="36"/>
      <c r="C5162" s="37"/>
      <c r="D5162" s="37"/>
      <c r="E5162" s="38"/>
      <c r="F5162" s="37"/>
      <c r="G5162" s="39"/>
      <c r="H5162" s="40"/>
      <c r="J5162" s="17">
        <v>61</v>
      </c>
      <c r="K5162" s="17" t="str">
        <f t="shared" si="151"/>
        <v>350-Public Schools</v>
      </c>
      <c r="L5162" s="18" t="str">
        <f t="shared" si="152"/>
        <v>350</v>
      </c>
      <c r="M5162" s="19"/>
      <c r="N5162" s="19"/>
    </row>
    <row r="5163" spans="1:14" x14ac:dyDescent="0.2">
      <c r="A5163" s="44" t="s">
        <v>80</v>
      </c>
      <c r="B5163" s="45">
        <v>3967.1536819543635</v>
      </c>
      <c r="C5163" s="46">
        <v>5</v>
      </c>
      <c r="D5163" s="46">
        <v>15</v>
      </c>
      <c r="E5163" s="47">
        <v>4</v>
      </c>
      <c r="F5163" s="46">
        <v>15</v>
      </c>
      <c r="G5163" s="48">
        <v>39</v>
      </c>
      <c r="H5163" s="49">
        <v>4006.1536819543635</v>
      </c>
      <c r="J5163" s="17">
        <v>62</v>
      </c>
      <c r="K5163" s="17" t="str">
        <f t="shared" si="151"/>
        <v>350-Public Schools</v>
      </c>
      <c r="L5163" s="18" t="str">
        <f t="shared" si="152"/>
        <v>350</v>
      </c>
      <c r="M5163" s="19"/>
      <c r="N5163" s="19"/>
    </row>
    <row r="5164" spans="1:14" ht="15" x14ac:dyDescent="0.25">
      <c r="A5164" s="54"/>
      <c r="B5164" s="36"/>
      <c r="C5164" s="37"/>
      <c r="D5164" s="37"/>
      <c r="E5164" s="38"/>
      <c r="F5164" s="37"/>
      <c r="G5164" s="39"/>
      <c r="H5164" s="40"/>
      <c r="J5164" s="17">
        <v>63</v>
      </c>
      <c r="K5164" s="17" t="str">
        <f t="shared" si="151"/>
        <v>350-Public Schools</v>
      </c>
      <c r="L5164" s="18" t="str">
        <f t="shared" si="152"/>
        <v>350</v>
      </c>
      <c r="M5164" s="19"/>
      <c r="N5164" s="19"/>
    </row>
    <row r="5165" spans="1:14" ht="15" x14ac:dyDescent="0.25">
      <c r="A5165" s="54" t="s">
        <v>81</v>
      </c>
      <c r="B5165" s="36">
        <v>119.52581469021943</v>
      </c>
      <c r="C5165" s="37">
        <v>0</v>
      </c>
      <c r="D5165" s="37">
        <v>0</v>
      </c>
      <c r="E5165" s="38">
        <v>1</v>
      </c>
      <c r="F5165" s="37">
        <v>3</v>
      </c>
      <c r="G5165" s="39">
        <v>4</v>
      </c>
      <c r="H5165" s="40">
        <v>123.52581469021943</v>
      </c>
      <c r="J5165" s="17">
        <v>64</v>
      </c>
      <c r="K5165" s="17" t="str">
        <f t="shared" si="151"/>
        <v>350-Public Schools</v>
      </c>
      <c r="L5165" s="18" t="str">
        <f t="shared" si="152"/>
        <v>350</v>
      </c>
      <c r="M5165" s="19"/>
      <c r="N5165" s="19"/>
    </row>
    <row r="5166" spans="1:14" x14ac:dyDescent="0.2">
      <c r="A5166" s="44" t="s">
        <v>82</v>
      </c>
      <c r="B5166" s="45">
        <v>119.52581469021943</v>
      </c>
      <c r="C5166" s="46">
        <v>0</v>
      </c>
      <c r="D5166" s="46">
        <v>0</v>
      </c>
      <c r="E5166" s="47">
        <v>1</v>
      </c>
      <c r="F5166" s="46">
        <v>3</v>
      </c>
      <c r="G5166" s="48">
        <v>4</v>
      </c>
      <c r="H5166" s="49">
        <v>123.52581469021943</v>
      </c>
      <c r="J5166" s="17">
        <v>65</v>
      </c>
      <c r="K5166" s="17" t="str">
        <f t="shared" si="151"/>
        <v>350-Public Schools</v>
      </c>
      <c r="L5166" s="18" t="str">
        <f t="shared" si="152"/>
        <v>350</v>
      </c>
      <c r="M5166" s="19"/>
      <c r="N5166" s="19"/>
    </row>
    <row r="5167" spans="1:14" ht="15" x14ac:dyDescent="0.25">
      <c r="A5167" s="54"/>
      <c r="B5167" s="54"/>
      <c r="C5167" s="54"/>
      <c r="D5167" s="54"/>
      <c r="E5167" s="54"/>
      <c r="F5167" s="54"/>
      <c r="G5167" s="54"/>
      <c r="H5167" s="54"/>
      <c r="J5167" s="17">
        <v>66</v>
      </c>
      <c r="K5167" s="17" t="str">
        <f t="shared" si="151"/>
        <v>350-Public Schools</v>
      </c>
      <c r="L5167" s="18" t="str">
        <f t="shared" si="152"/>
        <v>350</v>
      </c>
      <c r="M5167" s="19"/>
      <c r="N5167" s="19"/>
    </row>
    <row r="5168" spans="1:14" x14ac:dyDescent="0.2">
      <c r="A5168" s="58"/>
      <c r="B5168" s="39"/>
      <c r="C5168" s="51"/>
      <c r="D5168" s="51"/>
      <c r="E5168" s="52"/>
      <c r="F5168" s="51"/>
      <c r="G5168" s="39"/>
      <c r="H5168" s="53"/>
      <c r="J5168" s="17">
        <v>67</v>
      </c>
      <c r="K5168" s="17" t="str">
        <f t="shared" si="151"/>
        <v>350-Public Schools</v>
      </c>
      <c r="L5168" s="18" t="str">
        <f t="shared" si="152"/>
        <v>350</v>
      </c>
      <c r="M5168" s="19"/>
      <c r="N5168" s="19"/>
    </row>
    <row r="5169" spans="1:14" x14ac:dyDescent="0.2">
      <c r="A5169" s="59" t="s">
        <v>83</v>
      </c>
      <c r="B5169" s="60">
        <v>14092.511769492159</v>
      </c>
      <c r="C5169" s="61">
        <v>151</v>
      </c>
      <c r="D5169" s="61">
        <v>91</v>
      </c>
      <c r="E5169" s="62">
        <v>-69</v>
      </c>
      <c r="F5169" s="61">
        <v>733</v>
      </c>
      <c r="G5169" s="60">
        <v>906</v>
      </c>
      <c r="H5169" s="63">
        <v>14998.511769492161</v>
      </c>
      <c r="J5169" s="17">
        <v>68</v>
      </c>
      <c r="K5169" s="17" t="str">
        <f t="shared" si="151"/>
        <v>350-Public Schools</v>
      </c>
      <c r="L5169" s="18" t="str">
        <f t="shared" si="152"/>
        <v>350</v>
      </c>
      <c r="M5169" s="19"/>
      <c r="N5169" s="19"/>
    </row>
    <row r="5170" spans="1:14" ht="15" customHeight="1" x14ac:dyDescent="0.2">
      <c r="A5170" s="64"/>
      <c r="B5170" s="65"/>
      <c r="C5170" s="65"/>
      <c r="D5170" s="65"/>
      <c r="E5170" s="65"/>
      <c r="F5170" s="65"/>
      <c r="G5170" s="65"/>
      <c r="H5170" s="65"/>
      <c r="J5170" s="17">
        <v>1</v>
      </c>
      <c r="K5170" s="17" t="str">
        <f>IF(J5170=7,A4486,IF(J5170&gt;7,K5160,""))</f>
        <v/>
      </c>
      <c r="L5170" s="18" t="str">
        <f t="shared" si="152"/>
        <v/>
      </c>
      <c r="M5170" s="19"/>
      <c r="N5170" s="19"/>
    </row>
    <row r="5171" spans="1:14" x14ac:dyDescent="0.2">
      <c r="A5171" s="64"/>
      <c r="B5171" s="65"/>
      <c r="C5171" s="65"/>
      <c r="D5171" s="65"/>
      <c r="E5171" s="65"/>
      <c r="F5171" s="65"/>
      <c r="G5171" s="65"/>
      <c r="H5171" s="65"/>
      <c r="J5171" s="17">
        <v>2</v>
      </c>
      <c r="K5171" s="17" t="str">
        <f>IF(J5171=7,A4487,IF(J5171&gt;7,K5170,""))</f>
        <v/>
      </c>
      <c r="L5171" s="18" t="str">
        <f t="shared" si="152"/>
        <v/>
      </c>
      <c r="M5171" s="19"/>
      <c r="N5171" s="19"/>
    </row>
    <row r="5172" spans="1:14" ht="15" customHeight="1" x14ac:dyDescent="0.25">
      <c r="A5172"/>
      <c r="B5172"/>
      <c r="C5172"/>
      <c r="D5172"/>
      <c r="E5172"/>
      <c r="F5172"/>
      <c r="G5172"/>
      <c r="H5172"/>
      <c r="J5172" s="17">
        <v>3</v>
      </c>
      <c r="K5172" s="17" t="str">
        <f>IF(J5172=7,A4488,IF(J5172&gt;7,K5171,""))</f>
        <v/>
      </c>
      <c r="L5172" s="18" t="str">
        <f t="shared" si="152"/>
        <v/>
      </c>
      <c r="M5172" s="19"/>
      <c r="N5172" s="19"/>
    </row>
    <row r="5173" spans="1:14" ht="15" x14ac:dyDescent="0.25">
      <c r="A5173"/>
      <c r="B5173"/>
      <c r="C5173"/>
      <c r="D5173"/>
      <c r="E5173"/>
      <c r="F5173"/>
      <c r="G5173"/>
      <c r="H5173"/>
      <c r="J5173" s="17">
        <v>4</v>
      </c>
      <c r="K5173" s="17" t="str">
        <f>IF(J5173=7,A4489,IF(J5173&gt;7,K5172,""))</f>
        <v/>
      </c>
      <c r="L5173" s="18" t="str">
        <f t="shared" si="152"/>
        <v/>
      </c>
      <c r="M5173" s="19"/>
      <c r="N5173" s="19"/>
    </row>
    <row r="5174" spans="1:14" ht="15.75" x14ac:dyDescent="0.25">
      <c r="A5174" s="21" t="s">
        <v>7</v>
      </c>
      <c r="B5174" s="22"/>
      <c r="C5174" s="22"/>
      <c r="D5174" s="22"/>
      <c r="E5174" s="22"/>
      <c r="F5174" s="22"/>
      <c r="G5174" s="22"/>
      <c r="H5174" s="22"/>
      <c r="J5174" s="17">
        <v>5</v>
      </c>
      <c r="K5174" s="17" t="str">
        <f>IF(J5174=7,A4490,IF(J5174&gt;7,K5173,""))</f>
        <v/>
      </c>
      <c r="L5174" s="18" t="str">
        <f t="shared" si="152"/>
        <v/>
      </c>
      <c r="M5174" s="19"/>
      <c r="N5174" s="19"/>
    </row>
    <row r="5175" spans="1:14" ht="15" x14ac:dyDescent="0.25">
      <c r="A5175" s="23" t="s">
        <v>8</v>
      </c>
      <c r="B5175" s="24"/>
      <c r="C5175" s="24"/>
      <c r="D5175" s="24"/>
      <c r="E5175" s="24"/>
      <c r="F5175" s="24"/>
      <c r="G5175" s="24"/>
      <c r="H5175" s="24"/>
      <c r="J5175" s="17">
        <v>6</v>
      </c>
      <c r="K5175" s="17" t="str">
        <f>IF(J5175=7,A4491,IF(J5175&gt;7,K5174,""))</f>
        <v/>
      </c>
      <c r="L5175" s="18" t="str">
        <f t="shared" si="152"/>
        <v/>
      </c>
      <c r="M5175" s="19"/>
      <c r="N5175" s="19"/>
    </row>
    <row r="5176" spans="1:14" ht="15" x14ac:dyDescent="0.25">
      <c r="A5176" s="25" t="s">
        <v>159</v>
      </c>
      <c r="B5176" s="22"/>
      <c r="C5176" s="22"/>
      <c r="D5176" s="22"/>
      <c r="E5176" s="22"/>
      <c r="F5176" s="22"/>
      <c r="G5176" s="22"/>
      <c r="H5176" s="22"/>
      <c r="J5176" s="17">
        <v>7</v>
      </c>
      <c r="K5176" s="17" t="str">
        <f>IF(J5176=7,A5176,IF(J5176&gt;7,K5175,""))</f>
        <v>351-State School for the Blind</v>
      </c>
      <c r="L5176" s="18" t="str">
        <f t="shared" si="152"/>
        <v>351</v>
      </c>
      <c r="M5176" s="19"/>
      <c r="N5176" s="19"/>
    </row>
    <row r="5177" spans="1:14" ht="15" x14ac:dyDescent="0.25">
      <c r="A5177" s="25"/>
      <c r="B5177" s="22"/>
      <c r="C5177" s="22"/>
      <c r="D5177" s="22"/>
      <c r="E5177" s="22"/>
      <c r="F5177" s="22"/>
      <c r="G5177" s="22"/>
      <c r="H5177" s="22"/>
      <c r="J5177" s="17">
        <v>8</v>
      </c>
      <c r="K5177" s="17" t="str">
        <f t="shared" ref="K5177:K5237" si="153">IF(J5177=7,A4493,IF(J5177&gt;7,K5176,""))</f>
        <v>351-State School for the Blind</v>
      </c>
      <c r="L5177" s="18" t="str">
        <f t="shared" si="152"/>
        <v>351</v>
      </c>
      <c r="M5177" s="19"/>
      <c r="N5177" s="19"/>
    </row>
    <row r="5178" spans="1:14" ht="15" x14ac:dyDescent="0.25">
      <c r="A5178" s="26"/>
      <c r="B5178" s="27"/>
      <c r="C5178" s="94" t="s">
        <v>10</v>
      </c>
      <c r="D5178" s="95"/>
      <c r="E5178" s="94" t="s">
        <v>11</v>
      </c>
      <c r="F5178" s="95"/>
      <c r="G5178" s="28"/>
      <c r="H5178" s="28"/>
      <c r="J5178" s="17">
        <v>9</v>
      </c>
      <c r="K5178" s="17" t="str">
        <f t="shared" si="153"/>
        <v>351-State School for the Blind</v>
      </c>
      <c r="L5178" s="18" t="str">
        <f t="shared" si="152"/>
        <v>351</v>
      </c>
      <c r="M5178" s="19"/>
      <c r="N5178" s="19"/>
    </row>
    <row r="5179" spans="1:14" ht="24" x14ac:dyDescent="0.2">
      <c r="A5179" s="29" t="s">
        <v>12</v>
      </c>
      <c r="B5179" s="30" t="s">
        <v>13</v>
      </c>
      <c r="C5179" s="31" t="s">
        <v>14</v>
      </c>
      <c r="D5179" s="32" t="s">
        <v>15</v>
      </c>
      <c r="E5179" s="31" t="s">
        <v>14</v>
      </c>
      <c r="F5179" s="32" t="s">
        <v>15</v>
      </c>
      <c r="G5179" s="33" t="s">
        <v>16</v>
      </c>
      <c r="H5179" s="33" t="s">
        <v>17</v>
      </c>
      <c r="J5179" s="17">
        <v>10</v>
      </c>
      <c r="K5179" s="17" t="str">
        <f t="shared" si="153"/>
        <v>351-State School for the Blind</v>
      </c>
      <c r="L5179" s="18" t="str">
        <f t="shared" si="152"/>
        <v>351</v>
      </c>
      <c r="M5179" s="19"/>
      <c r="N5179" s="19"/>
    </row>
    <row r="5180" spans="1:14" ht="15" x14ac:dyDescent="0.25">
      <c r="A5180" s="35" t="s">
        <v>20</v>
      </c>
      <c r="B5180" s="36">
        <v>9.144686261611163</v>
      </c>
      <c r="C5180" s="37">
        <v>0</v>
      </c>
      <c r="D5180" s="37">
        <v>0</v>
      </c>
      <c r="E5180" s="38">
        <v>0</v>
      </c>
      <c r="F5180" s="37">
        <v>0</v>
      </c>
      <c r="G5180" s="39">
        <v>0</v>
      </c>
      <c r="H5180" s="40">
        <v>9.144686261611163</v>
      </c>
      <c r="J5180" s="17">
        <v>11</v>
      </c>
      <c r="K5180" s="17" t="str">
        <f t="shared" si="153"/>
        <v>351-State School for the Blind</v>
      </c>
      <c r="L5180" s="18" t="str">
        <f t="shared" si="152"/>
        <v>351</v>
      </c>
      <c r="M5180" s="19" t="s">
        <v>21</v>
      </c>
      <c r="N5180" s="19"/>
    </row>
    <row r="5181" spans="1:14" ht="15" x14ac:dyDescent="0.25">
      <c r="A5181" s="42" t="s">
        <v>22</v>
      </c>
      <c r="B5181" s="36">
        <v>10.643975293166253</v>
      </c>
      <c r="C5181" s="37">
        <v>0</v>
      </c>
      <c r="D5181" s="37">
        <v>0</v>
      </c>
      <c r="E5181" s="38">
        <v>0</v>
      </c>
      <c r="F5181" s="37">
        <v>0</v>
      </c>
      <c r="G5181" s="39">
        <v>0</v>
      </c>
      <c r="H5181" s="40">
        <v>10.643975293166253</v>
      </c>
      <c r="J5181" s="17">
        <v>12</v>
      </c>
      <c r="K5181" s="17" t="str">
        <f t="shared" si="153"/>
        <v>351-State School for the Blind</v>
      </c>
      <c r="L5181" s="18" t="str">
        <f t="shared" si="152"/>
        <v>351</v>
      </c>
      <c r="M5181" s="19"/>
      <c r="N5181" s="19"/>
    </row>
    <row r="5182" spans="1:14" ht="15" x14ac:dyDescent="0.25">
      <c r="A5182" s="42" t="s">
        <v>23</v>
      </c>
      <c r="B5182" s="36">
        <v>35.589566870655332</v>
      </c>
      <c r="C5182" s="37">
        <v>-1</v>
      </c>
      <c r="D5182" s="37">
        <v>1</v>
      </c>
      <c r="E5182" s="38">
        <v>0</v>
      </c>
      <c r="F5182" s="37">
        <v>0</v>
      </c>
      <c r="G5182" s="39">
        <v>0</v>
      </c>
      <c r="H5182" s="40">
        <v>35.589566870655332</v>
      </c>
      <c r="J5182" s="17">
        <v>13</v>
      </c>
      <c r="K5182" s="17" t="str">
        <f t="shared" si="153"/>
        <v>351-State School for the Blind</v>
      </c>
      <c r="L5182" s="18" t="str">
        <f t="shared" si="152"/>
        <v>351</v>
      </c>
      <c r="M5182" s="19"/>
      <c r="N5182" s="19"/>
    </row>
    <row r="5183" spans="1:14" ht="15" x14ac:dyDescent="0.25">
      <c r="A5183" s="42" t="s">
        <v>24</v>
      </c>
      <c r="B5183" s="36">
        <v>47.987992200000001</v>
      </c>
      <c r="C5183" s="37">
        <v>0</v>
      </c>
      <c r="D5183" s="37">
        <v>0</v>
      </c>
      <c r="E5183" s="38">
        <v>0</v>
      </c>
      <c r="F5183" s="37">
        <v>0</v>
      </c>
      <c r="G5183" s="39">
        <v>0</v>
      </c>
      <c r="H5183" s="40">
        <v>47.987992200000001</v>
      </c>
      <c r="J5183" s="17">
        <v>14</v>
      </c>
      <c r="K5183" s="17" t="str">
        <f t="shared" si="153"/>
        <v>351-State School for the Blind</v>
      </c>
      <c r="L5183" s="18" t="str">
        <f t="shared" si="152"/>
        <v>351</v>
      </c>
      <c r="M5183" s="19"/>
      <c r="N5183" s="19"/>
    </row>
    <row r="5184" spans="1:14" ht="15" x14ac:dyDescent="0.25">
      <c r="A5184" s="42" t="s">
        <v>25</v>
      </c>
      <c r="B5184" s="36">
        <v>0</v>
      </c>
      <c r="C5184" s="37">
        <v>0</v>
      </c>
      <c r="D5184" s="37">
        <v>0</v>
      </c>
      <c r="E5184" s="38">
        <v>0</v>
      </c>
      <c r="F5184" s="37">
        <v>0</v>
      </c>
      <c r="G5184" s="39">
        <v>0</v>
      </c>
      <c r="H5184" s="40">
        <v>0</v>
      </c>
      <c r="J5184" s="17">
        <v>15</v>
      </c>
      <c r="K5184" s="17" t="str">
        <f t="shared" si="153"/>
        <v>351-State School for the Blind</v>
      </c>
      <c r="L5184" s="18" t="str">
        <f t="shared" si="152"/>
        <v>351</v>
      </c>
      <c r="M5184" s="19"/>
      <c r="N5184" s="19"/>
    </row>
    <row r="5185" spans="1:14" ht="15" x14ac:dyDescent="0.25">
      <c r="A5185" s="42" t="s">
        <v>26</v>
      </c>
      <c r="B5185" s="36">
        <v>97.325969007384685</v>
      </c>
      <c r="C5185" s="37">
        <v>4</v>
      </c>
      <c r="D5185" s="37">
        <v>3</v>
      </c>
      <c r="E5185" s="38">
        <v>0</v>
      </c>
      <c r="F5185" s="37">
        <v>0</v>
      </c>
      <c r="G5185" s="39">
        <v>7</v>
      </c>
      <c r="H5185" s="40">
        <v>104.32596900738469</v>
      </c>
      <c r="J5185" s="17">
        <v>16</v>
      </c>
      <c r="K5185" s="17" t="str">
        <f t="shared" si="153"/>
        <v>351-State School for the Blind</v>
      </c>
      <c r="L5185" s="18" t="str">
        <f t="shared" si="152"/>
        <v>351</v>
      </c>
      <c r="M5185" s="19"/>
      <c r="N5185" s="19"/>
    </row>
    <row r="5186" spans="1:14" ht="15" x14ac:dyDescent="0.25">
      <c r="A5186" s="42" t="s">
        <v>27</v>
      </c>
      <c r="B5186" s="36">
        <v>2.0363682494967299</v>
      </c>
      <c r="C5186" s="37">
        <v>0</v>
      </c>
      <c r="D5186" s="37">
        <v>0</v>
      </c>
      <c r="E5186" s="38">
        <v>0</v>
      </c>
      <c r="F5186" s="37">
        <v>0</v>
      </c>
      <c r="G5186" s="39">
        <v>0</v>
      </c>
      <c r="H5186" s="40">
        <v>2.0363682494967299</v>
      </c>
      <c r="J5186" s="17">
        <v>17</v>
      </c>
      <c r="K5186" s="17" t="str">
        <f t="shared" si="153"/>
        <v>351-State School for the Blind</v>
      </c>
      <c r="L5186" s="18" t="str">
        <f t="shared" si="152"/>
        <v>351</v>
      </c>
      <c r="M5186" s="19"/>
      <c r="N5186" s="19"/>
    </row>
    <row r="5187" spans="1:14" x14ac:dyDescent="0.2">
      <c r="A5187" s="43"/>
      <c r="B5187" s="36"/>
      <c r="C5187" s="37"/>
      <c r="D5187" s="37"/>
      <c r="E5187" s="38"/>
      <c r="F5187" s="37"/>
      <c r="G5187" s="39"/>
      <c r="H5187" s="40"/>
      <c r="J5187" s="17">
        <v>18</v>
      </c>
      <c r="K5187" s="17" t="str">
        <f t="shared" si="153"/>
        <v>351-State School for the Blind</v>
      </c>
      <c r="L5187" s="18" t="str">
        <f t="shared" si="152"/>
        <v>351</v>
      </c>
      <c r="M5187" s="19"/>
      <c r="N5187" s="19"/>
    </row>
    <row r="5188" spans="1:14" x14ac:dyDescent="0.2">
      <c r="A5188" s="44"/>
      <c r="B5188" s="45">
        <v>202.72855788231416</v>
      </c>
      <c r="C5188" s="46">
        <v>3</v>
      </c>
      <c r="D5188" s="46">
        <v>4</v>
      </c>
      <c r="E5188" s="47">
        <v>0</v>
      </c>
      <c r="F5188" s="46">
        <v>0</v>
      </c>
      <c r="G5188" s="48">
        <v>7</v>
      </c>
      <c r="H5188" s="49">
        <v>209.72855788231416</v>
      </c>
      <c r="J5188" s="17">
        <v>19</v>
      </c>
      <c r="K5188" s="17" t="str">
        <f t="shared" si="153"/>
        <v>351-State School for the Blind</v>
      </c>
      <c r="L5188" s="18" t="str">
        <f t="shared" si="152"/>
        <v>351</v>
      </c>
      <c r="M5188" s="19"/>
      <c r="N5188" s="19"/>
    </row>
    <row r="5189" spans="1:14" x14ac:dyDescent="0.2">
      <c r="A5189" s="50"/>
      <c r="B5189" s="39"/>
      <c r="C5189" s="51"/>
      <c r="D5189" s="51"/>
      <c r="E5189" s="52"/>
      <c r="F5189" s="51"/>
      <c r="G5189" s="39"/>
      <c r="H5189" s="53"/>
      <c r="J5189" s="17">
        <v>20</v>
      </c>
      <c r="K5189" s="17" t="str">
        <f t="shared" si="153"/>
        <v>351-State School for the Blind</v>
      </c>
      <c r="L5189" s="18" t="str">
        <f t="shared" si="152"/>
        <v>351</v>
      </c>
      <c r="M5189" s="19"/>
      <c r="N5189" s="19"/>
    </row>
    <row r="5190" spans="1:14" ht="15" x14ac:dyDescent="0.25">
      <c r="A5190" s="42" t="s">
        <v>28</v>
      </c>
      <c r="B5190" s="36">
        <v>49.603361800767743</v>
      </c>
      <c r="C5190" s="37">
        <v>0</v>
      </c>
      <c r="D5190" s="37">
        <v>0</v>
      </c>
      <c r="E5190" s="38">
        <v>-55</v>
      </c>
      <c r="F5190" s="37">
        <v>58</v>
      </c>
      <c r="G5190" s="39">
        <v>3</v>
      </c>
      <c r="H5190" s="40">
        <v>52.603361800767743</v>
      </c>
      <c r="J5190" s="17">
        <v>21</v>
      </c>
      <c r="K5190" s="17" t="str">
        <f t="shared" si="153"/>
        <v>351-State School for the Blind</v>
      </c>
      <c r="L5190" s="18" t="str">
        <f t="shared" si="152"/>
        <v>351</v>
      </c>
      <c r="M5190" s="19"/>
      <c r="N5190" s="19"/>
    </row>
    <row r="5191" spans="1:14" ht="15" x14ac:dyDescent="0.25">
      <c r="A5191" s="42" t="s">
        <v>29</v>
      </c>
      <c r="B5191" s="36">
        <v>125.31163647728155</v>
      </c>
      <c r="C5191" s="37">
        <v>0</v>
      </c>
      <c r="D5191" s="37">
        <v>0</v>
      </c>
      <c r="E5191" s="38">
        <v>32</v>
      </c>
      <c r="F5191" s="37">
        <v>103</v>
      </c>
      <c r="G5191" s="39">
        <v>135</v>
      </c>
      <c r="H5191" s="40">
        <v>260.31163647728158</v>
      </c>
      <c r="J5191" s="17">
        <v>22</v>
      </c>
      <c r="K5191" s="17" t="str">
        <f t="shared" si="153"/>
        <v>351-State School for the Blind</v>
      </c>
      <c r="L5191" s="18" t="str">
        <f t="shared" si="152"/>
        <v>351</v>
      </c>
      <c r="M5191" s="19"/>
      <c r="N5191" s="19"/>
    </row>
    <row r="5192" spans="1:14" ht="15" x14ac:dyDescent="0.25">
      <c r="A5192" s="42" t="s">
        <v>30</v>
      </c>
      <c r="B5192" s="36">
        <v>114.82262500159888</v>
      </c>
      <c r="C5192" s="37">
        <v>0</v>
      </c>
      <c r="D5192" s="37">
        <v>0</v>
      </c>
      <c r="E5192" s="38">
        <v>0</v>
      </c>
      <c r="F5192" s="37">
        <v>1</v>
      </c>
      <c r="G5192" s="39">
        <v>1</v>
      </c>
      <c r="H5192" s="40">
        <v>115.82262500159888</v>
      </c>
      <c r="J5192" s="17">
        <v>23</v>
      </c>
      <c r="K5192" s="17" t="str">
        <f t="shared" si="153"/>
        <v>351-State School for the Blind</v>
      </c>
      <c r="L5192" s="18" t="str">
        <f t="shared" si="152"/>
        <v>351</v>
      </c>
      <c r="M5192" s="19"/>
      <c r="N5192" s="19"/>
    </row>
    <row r="5193" spans="1:14" ht="15" x14ac:dyDescent="0.25">
      <c r="A5193" s="54"/>
      <c r="B5193" s="36"/>
      <c r="C5193" s="37"/>
      <c r="D5193" s="37"/>
      <c r="E5193" s="38"/>
      <c r="F5193" s="37"/>
      <c r="G5193" s="39"/>
      <c r="H5193" s="40"/>
      <c r="J5193" s="17">
        <v>24</v>
      </c>
      <c r="K5193" s="17" t="str">
        <f t="shared" si="153"/>
        <v>351-State School for the Blind</v>
      </c>
      <c r="L5193" s="18" t="str">
        <f t="shared" si="152"/>
        <v>351</v>
      </c>
      <c r="M5193" s="19"/>
      <c r="N5193" s="19"/>
    </row>
    <row r="5194" spans="1:14" ht="15" customHeight="1" x14ac:dyDescent="0.2">
      <c r="A5194" s="44" t="s">
        <v>31</v>
      </c>
      <c r="B5194" s="45">
        <v>289.73762327964818</v>
      </c>
      <c r="C5194" s="46">
        <v>0</v>
      </c>
      <c r="D5194" s="46">
        <v>0</v>
      </c>
      <c r="E5194" s="46">
        <v>-23</v>
      </c>
      <c r="F5194" s="46">
        <v>162</v>
      </c>
      <c r="G5194" s="46">
        <v>139</v>
      </c>
      <c r="H5194" s="49">
        <v>428.73762327964823</v>
      </c>
      <c r="J5194" s="17">
        <v>25</v>
      </c>
      <c r="K5194" s="17" t="str">
        <f t="shared" si="153"/>
        <v>351-State School for the Blind</v>
      </c>
      <c r="L5194" s="18" t="str">
        <f t="shared" si="152"/>
        <v>351</v>
      </c>
      <c r="M5194" s="19"/>
      <c r="N5194" s="19"/>
    </row>
    <row r="5195" spans="1:14" ht="15" x14ac:dyDescent="0.25">
      <c r="A5195" s="54"/>
      <c r="B5195" s="36"/>
      <c r="C5195" s="37"/>
      <c r="D5195" s="37"/>
      <c r="E5195" s="38"/>
      <c r="F5195" s="37"/>
      <c r="G5195" s="39"/>
      <c r="H5195" s="40"/>
      <c r="J5195" s="17">
        <v>26</v>
      </c>
      <c r="K5195" s="17" t="str">
        <f t="shared" si="153"/>
        <v>351-State School for the Blind</v>
      </c>
      <c r="L5195" s="18" t="str">
        <f t="shared" si="152"/>
        <v>351</v>
      </c>
      <c r="M5195" s="19"/>
      <c r="N5195" s="19"/>
    </row>
    <row r="5196" spans="1:14" ht="15" x14ac:dyDescent="0.25">
      <c r="A5196" s="54" t="s">
        <v>32</v>
      </c>
      <c r="B5196" s="36">
        <v>3.8002760047810504</v>
      </c>
      <c r="C5196" s="37">
        <v>0</v>
      </c>
      <c r="D5196" s="37">
        <v>0</v>
      </c>
      <c r="E5196" s="38">
        <v>0</v>
      </c>
      <c r="F5196" s="37">
        <v>0</v>
      </c>
      <c r="G5196" s="39">
        <v>0</v>
      </c>
      <c r="H5196" s="40">
        <v>3.8002760047810504</v>
      </c>
      <c r="J5196" s="17">
        <v>27</v>
      </c>
      <c r="K5196" s="17" t="str">
        <f t="shared" si="153"/>
        <v>351-State School for the Blind</v>
      </c>
      <c r="L5196" s="18" t="str">
        <f t="shared" si="152"/>
        <v>351</v>
      </c>
      <c r="M5196" s="19" t="s">
        <v>33</v>
      </c>
      <c r="N5196" s="19"/>
    </row>
    <row r="5197" spans="1:14" ht="15" x14ac:dyDescent="0.25">
      <c r="A5197" s="54" t="s">
        <v>34</v>
      </c>
      <c r="B5197" s="36">
        <v>17.130216838565623</v>
      </c>
      <c r="C5197" s="37">
        <v>0</v>
      </c>
      <c r="D5197" s="37">
        <v>0</v>
      </c>
      <c r="E5197" s="38">
        <v>0</v>
      </c>
      <c r="F5197" s="37">
        <v>0</v>
      </c>
      <c r="G5197" s="39">
        <v>0</v>
      </c>
      <c r="H5197" s="40">
        <v>17.130216838565623</v>
      </c>
      <c r="J5197" s="17">
        <v>28</v>
      </c>
      <c r="K5197" s="17" t="str">
        <f t="shared" si="153"/>
        <v>351-State School for the Blind</v>
      </c>
      <c r="L5197" s="18" t="str">
        <f t="shared" si="152"/>
        <v>351</v>
      </c>
      <c r="M5197" s="19" t="s">
        <v>35</v>
      </c>
      <c r="N5197" s="19"/>
    </row>
    <row r="5198" spans="1:14" ht="15" x14ac:dyDescent="0.25">
      <c r="A5198" s="54" t="s">
        <v>36</v>
      </c>
      <c r="B5198" s="36">
        <v>6.0298119273291615</v>
      </c>
      <c r="C5198" s="37">
        <v>0</v>
      </c>
      <c r="D5198" s="37">
        <v>0</v>
      </c>
      <c r="E5198" s="38">
        <v>0</v>
      </c>
      <c r="F5198" s="37">
        <v>0</v>
      </c>
      <c r="G5198" s="39">
        <v>0</v>
      </c>
      <c r="H5198" s="40">
        <v>6.0298119273291615</v>
      </c>
      <c r="J5198" s="17">
        <v>29</v>
      </c>
      <c r="K5198" s="17" t="str">
        <f t="shared" si="153"/>
        <v>351-State School for the Blind</v>
      </c>
      <c r="L5198" s="18" t="str">
        <f t="shared" si="152"/>
        <v>351</v>
      </c>
      <c r="M5198" s="19" t="s">
        <v>37</v>
      </c>
      <c r="N5198" s="19"/>
    </row>
    <row r="5199" spans="1:14" ht="15" x14ac:dyDescent="0.25">
      <c r="A5199" s="54" t="s">
        <v>38</v>
      </c>
      <c r="B5199" s="36">
        <v>0</v>
      </c>
      <c r="C5199" s="37">
        <v>0</v>
      </c>
      <c r="D5199" s="37">
        <v>0</v>
      </c>
      <c r="E5199" s="38">
        <v>0</v>
      </c>
      <c r="F5199" s="37">
        <v>0</v>
      </c>
      <c r="G5199" s="39">
        <v>0</v>
      </c>
      <c r="H5199" s="40">
        <v>0</v>
      </c>
      <c r="J5199" s="17">
        <v>30</v>
      </c>
      <c r="K5199" s="17" t="str">
        <f t="shared" si="153"/>
        <v>351-State School for the Blind</v>
      </c>
      <c r="L5199" s="18" t="str">
        <f t="shared" si="152"/>
        <v>351</v>
      </c>
      <c r="M5199" s="19" t="s">
        <v>39</v>
      </c>
      <c r="N5199" s="19"/>
    </row>
    <row r="5200" spans="1:14" ht="15" x14ac:dyDescent="0.25">
      <c r="A5200" s="54" t="s">
        <v>40</v>
      </c>
      <c r="B5200" s="36">
        <v>0</v>
      </c>
      <c r="C5200" s="37">
        <v>0</v>
      </c>
      <c r="D5200" s="37">
        <v>0</v>
      </c>
      <c r="E5200" s="38">
        <v>0</v>
      </c>
      <c r="F5200" s="37">
        <v>0</v>
      </c>
      <c r="G5200" s="39">
        <v>0</v>
      </c>
      <c r="H5200" s="40">
        <v>0</v>
      </c>
      <c r="J5200" s="17">
        <v>31</v>
      </c>
      <c r="K5200" s="17" t="str">
        <f t="shared" si="153"/>
        <v>351-State School for the Blind</v>
      </c>
      <c r="L5200" s="18" t="str">
        <f t="shared" si="152"/>
        <v>351</v>
      </c>
      <c r="M5200" s="19" t="s">
        <v>41</v>
      </c>
      <c r="N5200" s="19"/>
    </row>
    <row r="5201" spans="1:14" ht="15" x14ac:dyDescent="0.25">
      <c r="A5201" s="54" t="s">
        <v>42</v>
      </c>
      <c r="B5201" s="36">
        <v>22.496657954466315</v>
      </c>
      <c r="C5201" s="37">
        <v>0</v>
      </c>
      <c r="D5201" s="37">
        <v>0</v>
      </c>
      <c r="E5201" s="38">
        <v>-11</v>
      </c>
      <c r="F5201" s="37">
        <v>-11</v>
      </c>
      <c r="G5201" s="39">
        <v>-22</v>
      </c>
      <c r="H5201" s="40">
        <v>0.49665795446631478</v>
      </c>
      <c r="J5201" s="17">
        <v>32</v>
      </c>
      <c r="K5201" s="17" t="str">
        <f t="shared" si="153"/>
        <v>351-State School for the Blind</v>
      </c>
      <c r="L5201" s="18" t="str">
        <f t="shared" si="152"/>
        <v>351</v>
      </c>
      <c r="M5201" s="19" t="s">
        <v>43</v>
      </c>
      <c r="N5201" s="19"/>
    </row>
    <row r="5202" spans="1:14" ht="15" customHeight="1" x14ac:dyDescent="0.25">
      <c r="A5202" s="54" t="s">
        <v>44</v>
      </c>
      <c r="B5202" s="36">
        <v>84.43517058474464</v>
      </c>
      <c r="C5202" s="37">
        <v>0</v>
      </c>
      <c r="D5202" s="37">
        <v>0</v>
      </c>
      <c r="E5202" s="38">
        <v>0</v>
      </c>
      <c r="F5202" s="37">
        <v>0</v>
      </c>
      <c r="G5202" s="39">
        <v>0</v>
      </c>
      <c r="H5202" s="40">
        <v>84.43517058474464</v>
      </c>
      <c r="J5202" s="17">
        <v>33</v>
      </c>
      <c r="K5202" s="17" t="str">
        <f t="shared" si="153"/>
        <v>351-State School for the Blind</v>
      </c>
      <c r="L5202" s="18" t="str">
        <f t="shared" si="152"/>
        <v>351</v>
      </c>
      <c r="M5202" s="19" t="s">
        <v>45</v>
      </c>
      <c r="N5202" s="19"/>
    </row>
    <row r="5203" spans="1:14" ht="15" x14ac:dyDescent="0.25">
      <c r="A5203" s="54" t="s">
        <v>46</v>
      </c>
      <c r="B5203" s="36">
        <v>0</v>
      </c>
      <c r="C5203" s="37">
        <v>0</v>
      </c>
      <c r="D5203" s="37">
        <v>0</v>
      </c>
      <c r="E5203" s="38">
        <v>0</v>
      </c>
      <c r="F5203" s="37">
        <v>0</v>
      </c>
      <c r="G5203" s="39">
        <v>0</v>
      </c>
      <c r="H5203" s="40">
        <v>0</v>
      </c>
      <c r="J5203" s="17">
        <v>34</v>
      </c>
      <c r="K5203" s="17" t="str">
        <f t="shared" si="153"/>
        <v>351-State School for the Blind</v>
      </c>
      <c r="L5203" s="18" t="str">
        <f t="shared" si="152"/>
        <v>351</v>
      </c>
      <c r="M5203" s="19" t="s">
        <v>47</v>
      </c>
      <c r="N5203" s="19"/>
    </row>
    <row r="5204" spans="1:14" ht="15" customHeight="1" x14ac:dyDescent="0.25">
      <c r="A5204" s="54" t="s">
        <v>48</v>
      </c>
      <c r="B5204" s="36">
        <v>0</v>
      </c>
      <c r="C5204" s="37">
        <v>0</v>
      </c>
      <c r="D5204" s="37">
        <v>0</v>
      </c>
      <c r="E5204" s="38">
        <v>1</v>
      </c>
      <c r="F5204" s="37">
        <v>1</v>
      </c>
      <c r="G5204" s="39">
        <v>2</v>
      </c>
      <c r="H5204" s="40">
        <v>2</v>
      </c>
      <c r="J5204" s="17">
        <v>35</v>
      </c>
      <c r="K5204" s="17" t="str">
        <f t="shared" si="153"/>
        <v>351-State School for the Blind</v>
      </c>
      <c r="L5204" s="18" t="str">
        <f t="shared" si="152"/>
        <v>351</v>
      </c>
      <c r="M5204" s="56" t="s">
        <v>49</v>
      </c>
      <c r="N5204" s="19"/>
    </row>
    <row r="5205" spans="1:14" ht="15" x14ac:dyDescent="0.25">
      <c r="A5205" s="54" t="s">
        <v>50</v>
      </c>
      <c r="B5205" s="36">
        <v>5.4905224861634121</v>
      </c>
      <c r="C5205" s="37">
        <v>0</v>
      </c>
      <c r="D5205" s="37">
        <v>0</v>
      </c>
      <c r="E5205" s="38">
        <v>0</v>
      </c>
      <c r="F5205" s="37">
        <v>0</v>
      </c>
      <c r="G5205" s="39">
        <v>0</v>
      </c>
      <c r="H5205" s="40">
        <v>5.4905224861634121</v>
      </c>
      <c r="J5205" s="17">
        <v>36</v>
      </c>
      <c r="K5205" s="17" t="str">
        <f t="shared" si="153"/>
        <v>351-State School for the Blind</v>
      </c>
      <c r="L5205" s="18" t="str">
        <f t="shared" si="152"/>
        <v>351</v>
      </c>
      <c r="M5205" s="19" t="s">
        <v>51</v>
      </c>
      <c r="N5205" s="19"/>
    </row>
    <row r="5206" spans="1:14" ht="15" x14ac:dyDescent="0.25">
      <c r="A5206" s="54" t="s">
        <v>52</v>
      </c>
      <c r="B5206" s="36">
        <v>0</v>
      </c>
      <c r="C5206" s="37">
        <v>0</v>
      </c>
      <c r="D5206" s="37">
        <v>0</v>
      </c>
      <c r="E5206" s="38">
        <v>2</v>
      </c>
      <c r="F5206" s="37">
        <v>2</v>
      </c>
      <c r="G5206" s="39">
        <v>4</v>
      </c>
      <c r="H5206" s="40">
        <v>4</v>
      </c>
      <c r="J5206" s="17">
        <v>37</v>
      </c>
      <c r="K5206" s="17" t="str">
        <f t="shared" si="153"/>
        <v>351-State School for the Blind</v>
      </c>
      <c r="L5206" s="18" t="str">
        <f t="shared" si="152"/>
        <v>351</v>
      </c>
      <c r="M5206" s="56" t="s">
        <v>53</v>
      </c>
      <c r="N5206" s="19"/>
    </row>
    <row r="5207" spans="1:14" ht="15" x14ac:dyDescent="0.25">
      <c r="A5207" s="54" t="s">
        <v>54</v>
      </c>
      <c r="B5207" s="36">
        <v>89.332767074027089</v>
      </c>
      <c r="C5207" s="37">
        <v>0</v>
      </c>
      <c r="D5207" s="37">
        <v>0</v>
      </c>
      <c r="E5207" s="38">
        <v>0</v>
      </c>
      <c r="F5207" s="37">
        <v>0</v>
      </c>
      <c r="G5207" s="39">
        <v>0</v>
      </c>
      <c r="H5207" s="40">
        <v>89.332767074027089</v>
      </c>
      <c r="J5207" s="17">
        <v>38</v>
      </c>
      <c r="K5207" s="17" t="str">
        <f t="shared" si="153"/>
        <v>351-State School for the Blind</v>
      </c>
      <c r="L5207" s="18" t="str">
        <f t="shared" si="152"/>
        <v>351</v>
      </c>
      <c r="M5207" s="19" t="s">
        <v>55</v>
      </c>
      <c r="N5207" s="19"/>
    </row>
    <row r="5208" spans="1:14" ht="15" x14ac:dyDescent="0.25">
      <c r="A5208" s="54" t="s">
        <v>56</v>
      </c>
      <c r="B5208" s="36">
        <v>0</v>
      </c>
      <c r="C5208" s="37">
        <v>0</v>
      </c>
      <c r="D5208" s="37">
        <v>0</v>
      </c>
      <c r="E5208" s="38">
        <v>0</v>
      </c>
      <c r="F5208" s="37">
        <v>0</v>
      </c>
      <c r="G5208" s="39">
        <v>0</v>
      </c>
      <c r="H5208" s="40">
        <v>0</v>
      </c>
      <c r="J5208" s="17">
        <v>39</v>
      </c>
      <c r="K5208" s="17" t="str">
        <f t="shared" si="153"/>
        <v>351-State School for the Blind</v>
      </c>
      <c r="L5208" s="18" t="str">
        <f t="shared" si="152"/>
        <v>351</v>
      </c>
      <c r="M5208" s="19" t="s">
        <v>57</v>
      </c>
      <c r="N5208" s="19"/>
    </row>
    <row r="5209" spans="1:14" ht="15" x14ac:dyDescent="0.25">
      <c r="A5209" s="54" t="s">
        <v>58</v>
      </c>
      <c r="B5209" s="36">
        <v>0</v>
      </c>
      <c r="C5209" s="37">
        <v>0</v>
      </c>
      <c r="D5209" s="37">
        <v>0</v>
      </c>
      <c r="E5209" s="38">
        <v>0</v>
      </c>
      <c r="F5209" s="37">
        <v>0</v>
      </c>
      <c r="G5209" s="39">
        <v>0</v>
      </c>
      <c r="H5209" s="40">
        <v>0</v>
      </c>
      <c r="J5209" s="17">
        <v>40</v>
      </c>
      <c r="K5209" s="17" t="str">
        <f t="shared" si="153"/>
        <v>351-State School for the Blind</v>
      </c>
      <c r="L5209" s="18" t="str">
        <f t="shared" si="152"/>
        <v>351</v>
      </c>
      <c r="M5209" s="19" t="s">
        <v>59</v>
      </c>
      <c r="N5209" s="19"/>
    </row>
    <row r="5210" spans="1:14" ht="15" customHeight="1" x14ac:dyDescent="0.25">
      <c r="A5210" s="54" t="s">
        <v>60</v>
      </c>
      <c r="B5210" s="36">
        <v>0</v>
      </c>
      <c r="C5210" s="37">
        <v>0</v>
      </c>
      <c r="D5210" s="37">
        <v>0</v>
      </c>
      <c r="E5210" s="38">
        <v>2</v>
      </c>
      <c r="F5210" s="37">
        <v>2</v>
      </c>
      <c r="G5210" s="39">
        <v>4</v>
      </c>
      <c r="H5210" s="40">
        <v>4</v>
      </c>
      <c r="J5210" s="17">
        <v>41</v>
      </c>
      <c r="K5210" s="17" t="str">
        <f t="shared" si="153"/>
        <v>351-State School for the Blind</v>
      </c>
      <c r="L5210" s="18" t="str">
        <f t="shared" si="152"/>
        <v>351</v>
      </c>
      <c r="M5210" s="56" t="s">
        <v>61</v>
      </c>
      <c r="N5210" s="19"/>
    </row>
    <row r="5211" spans="1:14" ht="15" x14ac:dyDescent="0.25">
      <c r="A5211" s="54" t="s">
        <v>62</v>
      </c>
      <c r="B5211" s="36">
        <v>0</v>
      </c>
      <c r="C5211" s="37">
        <v>0</v>
      </c>
      <c r="D5211" s="37">
        <v>0</v>
      </c>
      <c r="E5211" s="38">
        <v>8</v>
      </c>
      <c r="F5211" s="37">
        <v>8</v>
      </c>
      <c r="G5211" s="39">
        <v>16</v>
      </c>
      <c r="H5211" s="40">
        <v>16</v>
      </c>
      <c r="J5211" s="17">
        <v>42</v>
      </c>
      <c r="K5211" s="17" t="str">
        <f t="shared" si="153"/>
        <v>351-State School for the Blind</v>
      </c>
      <c r="L5211" s="18" t="str">
        <f t="shared" si="152"/>
        <v>351</v>
      </c>
      <c r="M5211" s="56" t="s">
        <v>63</v>
      </c>
      <c r="N5211" s="19"/>
    </row>
    <row r="5212" spans="1:14" ht="15" customHeight="1" x14ac:dyDescent="0.2">
      <c r="A5212" s="43"/>
      <c r="B5212" s="36"/>
      <c r="C5212" s="37"/>
      <c r="D5212" s="37"/>
      <c r="E5212" s="38"/>
      <c r="F5212" s="37"/>
      <c r="G5212" s="39"/>
      <c r="H5212" s="40"/>
      <c r="J5212" s="17">
        <v>43</v>
      </c>
      <c r="K5212" s="17" t="str">
        <f t="shared" si="153"/>
        <v>351-State School for the Blind</v>
      </c>
      <c r="L5212" s="18" t="str">
        <f t="shared" si="152"/>
        <v>351</v>
      </c>
      <c r="M5212" s="19"/>
      <c r="N5212" s="19"/>
    </row>
    <row r="5213" spans="1:14" x14ac:dyDescent="0.2">
      <c r="A5213" s="44" t="s">
        <v>64</v>
      </c>
      <c r="B5213" s="45">
        <v>228.71542287007728</v>
      </c>
      <c r="C5213" s="46">
        <v>0</v>
      </c>
      <c r="D5213" s="46">
        <v>0</v>
      </c>
      <c r="E5213" s="47">
        <v>2</v>
      </c>
      <c r="F5213" s="46">
        <v>2</v>
      </c>
      <c r="G5213" s="48">
        <v>4</v>
      </c>
      <c r="H5213" s="49">
        <v>232.7154228700773</v>
      </c>
      <c r="J5213" s="17">
        <v>44</v>
      </c>
      <c r="K5213" s="17" t="str">
        <f t="shared" si="153"/>
        <v>351-State School for the Blind</v>
      </c>
      <c r="L5213" s="18" t="str">
        <f t="shared" si="152"/>
        <v>351</v>
      </c>
      <c r="M5213" s="19"/>
      <c r="N5213" s="19"/>
    </row>
    <row r="5214" spans="1:14" x14ac:dyDescent="0.2">
      <c r="A5214" s="57"/>
      <c r="B5214" s="39"/>
      <c r="C5214" s="51"/>
      <c r="D5214" s="51"/>
      <c r="E5214" s="52"/>
      <c r="F5214" s="51"/>
      <c r="G5214" s="39"/>
      <c r="H5214" s="53"/>
      <c r="J5214" s="17">
        <v>45</v>
      </c>
      <c r="K5214" s="17" t="str">
        <f t="shared" si="153"/>
        <v>351-State School for the Blind</v>
      </c>
      <c r="L5214" s="18" t="str">
        <f t="shared" si="152"/>
        <v>351</v>
      </c>
      <c r="M5214" s="19"/>
      <c r="N5214" s="19"/>
    </row>
    <row r="5215" spans="1:14" ht="15" x14ac:dyDescent="0.25">
      <c r="A5215" s="54" t="s">
        <v>65</v>
      </c>
      <c r="B5215" s="36">
        <v>1.6020514725370208E-2</v>
      </c>
      <c r="C5215" s="37">
        <v>0</v>
      </c>
      <c r="D5215" s="37">
        <v>0</v>
      </c>
      <c r="E5215" s="38">
        <v>0</v>
      </c>
      <c r="F5215" s="37">
        <v>0</v>
      </c>
      <c r="G5215" s="39">
        <v>0</v>
      </c>
      <c r="H5215" s="40">
        <v>1.6020514725370208E-2</v>
      </c>
      <c r="J5215" s="17">
        <v>46</v>
      </c>
      <c r="K5215" s="17" t="str">
        <f t="shared" si="153"/>
        <v>351-State School for the Blind</v>
      </c>
      <c r="L5215" s="18" t="str">
        <f t="shared" si="152"/>
        <v>351</v>
      </c>
      <c r="M5215" s="19"/>
      <c r="N5215" s="19"/>
    </row>
    <row r="5216" spans="1:14" ht="15" x14ac:dyDescent="0.25">
      <c r="A5216" s="54" t="s">
        <v>66</v>
      </c>
      <c r="B5216" s="36">
        <v>0</v>
      </c>
      <c r="C5216" s="37">
        <v>0</v>
      </c>
      <c r="D5216" s="37">
        <v>0</v>
      </c>
      <c r="E5216" s="38">
        <v>0</v>
      </c>
      <c r="F5216" s="37">
        <v>0</v>
      </c>
      <c r="G5216" s="39">
        <v>0</v>
      </c>
      <c r="H5216" s="40">
        <v>0</v>
      </c>
      <c r="J5216" s="17">
        <v>47</v>
      </c>
      <c r="K5216" s="17" t="str">
        <f t="shared" si="153"/>
        <v>351-State School for the Blind</v>
      </c>
      <c r="L5216" s="18" t="str">
        <f t="shared" si="152"/>
        <v>351</v>
      </c>
      <c r="M5216" s="19"/>
      <c r="N5216" s="19"/>
    </row>
    <row r="5217" spans="1:14" ht="15" x14ac:dyDescent="0.25">
      <c r="A5217" s="54" t="s">
        <v>67</v>
      </c>
      <c r="B5217" s="36">
        <v>0</v>
      </c>
      <c r="C5217" s="37">
        <v>0</v>
      </c>
      <c r="D5217" s="37">
        <v>0</v>
      </c>
      <c r="E5217" s="38">
        <v>0</v>
      </c>
      <c r="F5217" s="37">
        <v>0</v>
      </c>
      <c r="G5217" s="39">
        <v>0</v>
      </c>
      <c r="H5217" s="40">
        <v>0</v>
      </c>
      <c r="J5217" s="17">
        <v>48</v>
      </c>
      <c r="K5217" s="17" t="str">
        <f t="shared" si="153"/>
        <v>351-State School for the Blind</v>
      </c>
      <c r="L5217" s="18" t="str">
        <f t="shared" si="152"/>
        <v>351</v>
      </c>
      <c r="M5217" s="19"/>
      <c r="N5217" s="19"/>
    </row>
    <row r="5218" spans="1:14" ht="15" customHeight="1" x14ac:dyDescent="0.25">
      <c r="A5218" s="54" t="s">
        <v>68</v>
      </c>
      <c r="B5218" s="36">
        <v>3.8943188759926695E-2</v>
      </c>
      <c r="C5218" s="37">
        <v>0</v>
      </c>
      <c r="D5218" s="37">
        <v>0</v>
      </c>
      <c r="E5218" s="38">
        <v>0</v>
      </c>
      <c r="F5218" s="37">
        <v>0</v>
      </c>
      <c r="G5218" s="39">
        <v>0</v>
      </c>
      <c r="H5218" s="40">
        <v>3.8943188759926695E-2</v>
      </c>
      <c r="J5218" s="17">
        <v>49</v>
      </c>
      <c r="K5218" s="17" t="str">
        <f t="shared" si="153"/>
        <v>351-State School for the Blind</v>
      </c>
      <c r="L5218" s="18" t="str">
        <f t="shared" si="152"/>
        <v>351</v>
      </c>
      <c r="M5218" s="19"/>
      <c r="N5218" s="19"/>
    </row>
    <row r="5219" spans="1:14" ht="15" x14ac:dyDescent="0.25">
      <c r="A5219" s="54" t="s">
        <v>69</v>
      </c>
      <c r="B5219" s="36">
        <v>0</v>
      </c>
      <c r="C5219" s="37">
        <v>0</v>
      </c>
      <c r="D5219" s="37">
        <v>0</v>
      </c>
      <c r="E5219" s="38">
        <v>0</v>
      </c>
      <c r="F5219" s="37">
        <v>0</v>
      </c>
      <c r="G5219" s="39">
        <v>0</v>
      </c>
      <c r="H5219" s="40">
        <v>0</v>
      </c>
      <c r="J5219" s="17">
        <v>50</v>
      </c>
      <c r="K5219" s="17" t="str">
        <f t="shared" si="153"/>
        <v>351-State School for the Blind</v>
      </c>
      <c r="L5219" s="18" t="str">
        <f t="shared" si="152"/>
        <v>351</v>
      </c>
      <c r="M5219" s="19"/>
      <c r="N5219" s="19"/>
    </row>
    <row r="5220" spans="1:14" ht="15" x14ac:dyDescent="0.25">
      <c r="A5220" s="54" t="s">
        <v>70</v>
      </c>
      <c r="B5220" s="36">
        <v>9.4945900504682239</v>
      </c>
      <c r="C5220" s="37">
        <v>0</v>
      </c>
      <c r="D5220" s="37">
        <v>0</v>
      </c>
      <c r="E5220" s="38">
        <v>0</v>
      </c>
      <c r="F5220" s="37">
        <v>0</v>
      </c>
      <c r="G5220" s="39">
        <v>0</v>
      </c>
      <c r="H5220" s="40">
        <v>9.4945900504682239</v>
      </c>
      <c r="J5220" s="17">
        <v>51</v>
      </c>
      <c r="K5220" s="17" t="str">
        <f t="shared" si="153"/>
        <v>351-State School for the Blind</v>
      </c>
      <c r="L5220" s="18" t="str">
        <f t="shared" si="152"/>
        <v>351</v>
      </c>
      <c r="M5220" s="19"/>
      <c r="N5220" s="19"/>
    </row>
    <row r="5221" spans="1:14" ht="15" x14ac:dyDescent="0.25">
      <c r="A5221" s="54" t="s">
        <v>71</v>
      </c>
      <c r="B5221" s="36">
        <v>1.4375E-15</v>
      </c>
      <c r="C5221" s="37">
        <v>0</v>
      </c>
      <c r="D5221" s="37">
        <v>0</v>
      </c>
      <c r="E5221" s="38">
        <v>0</v>
      </c>
      <c r="F5221" s="37">
        <v>0</v>
      </c>
      <c r="G5221" s="39">
        <v>0</v>
      </c>
      <c r="H5221" s="40">
        <v>1.4375E-15</v>
      </c>
      <c r="J5221" s="17">
        <v>52</v>
      </c>
      <c r="K5221" s="17" t="str">
        <f t="shared" si="153"/>
        <v>351-State School for the Blind</v>
      </c>
      <c r="L5221" s="18" t="str">
        <f t="shared" si="152"/>
        <v>351</v>
      </c>
      <c r="M5221" s="19"/>
      <c r="N5221" s="19"/>
    </row>
    <row r="5222" spans="1:14" ht="15" x14ac:dyDescent="0.25">
      <c r="A5222" s="54" t="s">
        <v>72</v>
      </c>
      <c r="B5222" s="36">
        <v>4.3677458766035432E-2</v>
      </c>
      <c r="C5222" s="37">
        <v>0</v>
      </c>
      <c r="D5222" s="37">
        <v>0</v>
      </c>
      <c r="E5222" s="38">
        <v>0</v>
      </c>
      <c r="F5222" s="37">
        <v>0</v>
      </c>
      <c r="G5222" s="39">
        <v>0</v>
      </c>
      <c r="H5222" s="40">
        <v>4.3677458766035432E-2</v>
      </c>
      <c r="J5222" s="17">
        <v>53</v>
      </c>
      <c r="K5222" s="17" t="str">
        <f t="shared" si="153"/>
        <v>351-State School for the Blind</v>
      </c>
      <c r="L5222" s="18" t="str">
        <f t="shared" si="152"/>
        <v>351</v>
      </c>
      <c r="M5222" s="19"/>
      <c r="N5222" s="19"/>
    </row>
    <row r="5223" spans="1:14" ht="15" x14ac:dyDescent="0.25">
      <c r="A5223" s="54" t="s">
        <v>73</v>
      </c>
      <c r="B5223" s="36">
        <v>13.560232265059023</v>
      </c>
      <c r="C5223" s="37">
        <v>0</v>
      </c>
      <c r="D5223" s="37">
        <v>0</v>
      </c>
      <c r="E5223" s="38">
        <v>0</v>
      </c>
      <c r="F5223" s="37">
        <v>0</v>
      </c>
      <c r="G5223" s="39">
        <v>0</v>
      </c>
      <c r="H5223" s="40">
        <v>13.560232265059023</v>
      </c>
      <c r="J5223" s="17">
        <v>54</v>
      </c>
      <c r="K5223" s="17" t="str">
        <f t="shared" si="153"/>
        <v>351-State School for the Blind</v>
      </c>
      <c r="L5223" s="18" t="str">
        <f t="shared" si="152"/>
        <v>351</v>
      </c>
      <c r="M5223" s="19"/>
      <c r="N5223" s="19"/>
    </row>
    <row r="5224" spans="1:14" ht="15" x14ac:dyDescent="0.25">
      <c r="A5224" s="54" t="s">
        <v>74</v>
      </c>
      <c r="B5224" s="36">
        <v>0.78283445326817358</v>
      </c>
      <c r="C5224" s="37">
        <v>0</v>
      </c>
      <c r="D5224" s="37">
        <v>0</v>
      </c>
      <c r="E5224" s="38">
        <v>0</v>
      </c>
      <c r="F5224" s="37">
        <v>0</v>
      </c>
      <c r="G5224" s="39">
        <v>0</v>
      </c>
      <c r="H5224" s="40">
        <v>0.78283445326817358</v>
      </c>
      <c r="J5224" s="17">
        <v>55</v>
      </c>
      <c r="K5224" s="17" t="str">
        <f t="shared" si="153"/>
        <v>351-State School for the Blind</v>
      </c>
      <c r="L5224" s="18" t="str">
        <f t="shared" si="152"/>
        <v>351</v>
      </c>
      <c r="M5224" s="19"/>
      <c r="N5224" s="19"/>
    </row>
    <row r="5225" spans="1:14" ht="15" x14ac:dyDescent="0.25">
      <c r="A5225" s="54" t="s">
        <v>75</v>
      </c>
      <c r="B5225" s="36">
        <v>0</v>
      </c>
      <c r="C5225" s="37">
        <v>0</v>
      </c>
      <c r="D5225" s="37">
        <v>0</v>
      </c>
      <c r="E5225" s="38">
        <v>0</v>
      </c>
      <c r="F5225" s="37">
        <v>0</v>
      </c>
      <c r="G5225" s="39">
        <v>0</v>
      </c>
      <c r="H5225" s="40">
        <v>0</v>
      </c>
      <c r="J5225" s="17">
        <v>56</v>
      </c>
      <c r="K5225" s="17" t="str">
        <f t="shared" si="153"/>
        <v>351-State School for the Blind</v>
      </c>
      <c r="L5225" s="18" t="str">
        <f t="shared" si="152"/>
        <v>351</v>
      </c>
      <c r="M5225" s="19"/>
      <c r="N5225" s="19"/>
    </row>
    <row r="5226" spans="1:14" ht="15" x14ac:dyDescent="0.25">
      <c r="A5226" s="54" t="s">
        <v>76</v>
      </c>
      <c r="B5226" s="36">
        <v>2.0846266949844794</v>
      </c>
      <c r="C5226" s="37">
        <v>0</v>
      </c>
      <c r="D5226" s="37">
        <v>0</v>
      </c>
      <c r="E5226" s="38">
        <v>0</v>
      </c>
      <c r="F5226" s="37">
        <v>0</v>
      </c>
      <c r="G5226" s="39">
        <v>0</v>
      </c>
      <c r="H5226" s="40">
        <v>2.0846266949844794</v>
      </c>
      <c r="J5226" s="17">
        <v>57</v>
      </c>
      <c r="K5226" s="17" t="str">
        <f t="shared" si="153"/>
        <v>351-State School for the Blind</v>
      </c>
      <c r="L5226" s="18" t="str">
        <f t="shared" si="152"/>
        <v>351</v>
      </c>
      <c r="M5226" s="19"/>
      <c r="N5226" s="19"/>
    </row>
    <row r="5227" spans="1:14" ht="15" x14ac:dyDescent="0.25">
      <c r="A5227" s="54" t="s">
        <v>77</v>
      </c>
      <c r="B5227" s="36">
        <v>0.50512539648662236</v>
      </c>
      <c r="C5227" s="37">
        <v>0</v>
      </c>
      <c r="D5227" s="37">
        <v>0</v>
      </c>
      <c r="E5227" s="38">
        <v>0</v>
      </c>
      <c r="F5227" s="37">
        <v>0</v>
      </c>
      <c r="G5227" s="39">
        <v>0</v>
      </c>
      <c r="H5227" s="40">
        <v>0.50512539648662236</v>
      </c>
      <c r="J5227" s="17">
        <v>58</v>
      </c>
      <c r="K5227" s="17" t="str">
        <f t="shared" si="153"/>
        <v>351-State School for the Blind</v>
      </c>
      <c r="L5227" s="18" t="str">
        <f t="shared" si="152"/>
        <v>351</v>
      </c>
      <c r="M5227" s="19"/>
      <c r="N5227" s="19"/>
    </row>
    <row r="5228" spans="1:14" ht="15" x14ac:dyDescent="0.25">
      <c r="A5228" s="54" t="s">
        <v>78</v>
      </c>
      <c r="B5228" s="36">
        <v>0</v>
      </c>
      <c r="C5228" s="37">
        <v>0</v>
      </c>
      <c r="D5228" s="37">
        <v>0</v>
      </c>
      <c r="E5228" s="38">
        <v>0</v>
      </c>
      <c r="F5228" s="37">
        <v>0</v>
      </c>
      <c r="G5228" s="39">
        <v>0</v>
      </c>
      <c r="H5228" s="40">
        <v>0</v>
      </c>
      <c r="J5228" s="17">
        <v>59</v>
      </c>
      <c r="K5228" s="17" t="str">
        <f t="shared" si="153"/>
        <v>351-State School for the Blind</v>
      </c>
      <c r="L5228" s="18" t="str">
        <f t="shared" si="152"/>
        <v>351</v>
      </c>
      <c r="M5228" s="19"/>
      <c r="N5228" s="19"/>
    </row>
    <row r="5229" spans="1:14" ht="15" x14ac:dyDescent="0.25">
      <c r="A5229" s="54" t="s">
        <v>79</v>
      </c>
      <c r="B5229" s="36">
        <v>0</v>
      </c>
      <c r="C5229" s="37">
        <v>0</v>
      </c>
      <c r="D5229" s="37">
        <v>0</v>
      </c>
      <c r="E5229" s="38">
        <v>0</v>
      </c>
      <c r="F5229" s="37">
        <v>0</v>
      </c>
      <c r="G5229" s="39">
        <v>0</v>
      </c>
      <c r="H5229" s="40">
        <v>0</v>
      </c>
      <c r="J5229" s="17">
        <v>60</v>
      </c>
      <c r="K5229" s="17" t="str">
        <f t="shared" si="153"/>
        <v>351-State School for the Blind</v>
      </c>
      <c r="L5229" s="18" t="str">
        <f t="shared" si="152"/>
        <v>351</v>
      </c>
      <c r="M5229" s="19"/>
      <c r="N5229" s="19"/>
    </row>
    <row r="5230" spans="1:14" ht="15" customHeight="1" x14ac:dyDescent="0.25">
      <c r="A5230" s="54"/>
      <c r="B5230" s="36"/>
      <c r="C5230" s="37"/>
      <c r="D5230" s="37"/>
      <c r="E5230" s="38"/>
      <c r="F5230" s="37"/>
      <c r="G5230" s="39"/>
      <c r="H5230" s="40"/>
      <c r="J5230" s="17">
        <v>61</v>
      </c>
      <c r="K5230" s="17" t="str">
        <f t="shared" si="153"/>
        <v>351-State School for the Blind</v>
      </c>
      <c r="L5230" s="18" t="str">
        <f t="shared" si="152"/>
        <v>351</v>
      </c>
      <c r="M5230" s="19"/>
      <c r="N5230" s="19"/>
    </row>
    <row r="5231" spans="1:14" x14ac:dyDescent="0.2">
      <c r="A5231" s="44" t="s">
        <v>80</v>
      </c>
      <c r="B5231" s="45">
        <v>26.526050022517854</v>
      </c>
      <c r="C5231" s="46">
        <v>0</v>
      </c>
      <c r="D5231" s="46">
        <v>0</v>
      </c>
      <c r="E5231" s="47">
        <v>0</v>
      </c>
      <c r="F5231" s="46">
        <v>0</v>
      </c>
      <c r="G5231" s="48">
        <v>0</v>
      </c>
      <c r="H5231" s="49">
        <v>26.526050022517854</v>
      </c>
      <c r="J5231" s="17">
        <v>62</v>
      </c>
      <c r="K5231" s="17" t="str">
        <f t="shared" si="153"/>
        <v>351-State School for the Blind</v>
      </c>
      <c r="L5231" s="18" t="str">
        <f t="shared" si="152"/>
        <v>351</v>
      </c>
      <c r="M5231" s="19"/>
      <c r="N5231" s="19"/>
    </row>
    <row r="5232" spans="1:14" ht="15" x14ac:dyDescent="0.25">
      <c r="A5232" s="54"/>
      <c r="B5232" s="36"/>
      <c r="C5232" s="37"/>
      <c r="D5232" s="37"/>
      <c r="E5232" s="38"/>
      <c r="F5232" s="37"/>
      <c r="G5232" s="39"/>
      <c r="H5232" s="40"/>
      <c r="J5232" s="17">
        <v>63</v>
      </c>
      <c r="K5232" s="17" t="str">
        <f t="shared" si="153"/>
        <v>351-State School for the Blind</v>
      </c>
      <c r="L5232" s="18" t="str">
        <f t="shared" si="152"/>
        <v>351</v>
      </c>
      <c r="M5232" s="19"/>
      <c r="N5232" s="19"/>
    </row>
    <row r="5233" spans="1:14" ht="15" x14ac:dyDescent="0.25">
      <c r="A5233" s="54" t="s">
        <v>81</v>
      </c>
      <c r="B5233" s="36">
        <v>28.924492368652558</v>
      </c>
      <c r="C5233" s="37">
        <v>0</v>
      </c>
      <c r="D5233" s="37">
        <v>0</v>
      </c>
      <c r="E5233" s="38">
        <v>0</v>
      </c>
      <c r="F5233" s="37">
        <v>1</v>
      </c>
      <c r="G5233" s="39">
        <v>1</v>
      </c>
      <c r="H5233" s="40">
        <v>29.924492368652558</v>
      </c>
      <c r="J5233" s="17">
        <v>64</v>
      </c>
      <c r="K5233" s="17" t="str">
        <f t="shared" si="153"/>
        <v>351-State School for the Blind</v>
      </c>
      <c r="L5233" s="18" t="str">
        <f t="shared" si="152"/>
        <v>351</v>
      </c>
      <c r="M5233" s="19"/>
      <c r="N5233" s="19"/>
    </row>
    <row r="5234" spans="1:14" x14ac:dyDescent="0.2">
      <c r="A5234" s="44" t="s">
        <v>82</v>
      </c>
      <c r="B5234" s="45">
        <v>28.924492368652558</v>
      </c>
      <c r="C5234" s="46">
        <v>0</v>
      </c>
      <c r="D5234" s="46">
        <v>0</v>
      </c>
      <c r="E5234" s="47">
        <v>0</v>
      </c>
      <c r="F5234" s="46">
        <v>1</v>
      </c>
      <c r="G5234" s="48">
        <v>1</v>
      </c>
      <c r="H5234" s="49">
        <v>29.924492368652558</v>
      </c>
      <c r="J5234" s="17">
        <v>65</v>
      </c>
      <c r="K5234" s="17" t="str">
        <f t="shared" si="153"/>
        <v>351-State School for the Blind</v>
      </c>
      <c r="L5234" s="18" t="str">
        <f t="shared" si="152"/>
        <v>351</v>
      </c>
      <c r="M5234" s="19"/>
      <c r="N5234" s="19"/>
    </row>
    <row r="5235" spans="1:14" ht="15" x14ac:dyDescent="0.25">
      <c r="A5235" s="54"/>
      <c r="B5235" s="54"/>
      <c r="C5235" s="54"/>
      <c r="D5235" s="54"/>
      <c r="E5235" s="54"/>
      <c r="F5235" s="54"/>
      <c r="G5235" s="54"/>
      <c r="H5235" s="54"/>
      <c r="J5235" s="17">
        <v>66</v>
      </c>
      <c r="K5235" s="17" t="str">
        <f t="shared" si="153"/>
        <v>351-State School for the Blind</v>
      </c>
      <c r="L5235" s="18" t="str">
        <f t="shared" si="152"/>
        <v>351</v>
      </c>
      <c r="M5235" s="19"/>
      <c r="N5235" s="19"/>
    </row>
    <row r="5236" spans="1:14" x14ac:dyDescent="0.2">
      <c r="A5236" s="58"/>
      <c r="B5236" s="39"/>
      <c r="C5236" s="51"/>
      <c r="D5236" s="51"/>
      <c r="E5236" s="52"/>
      <c r="F5236" s="51"/>
      <c r="G5236" s="39"/>
      <c r="H5236" s="53"/>
      <c r="J5236" s="17">
        <v>67</v>
      </c>
      <c r="K5236" s="17" t="str">
        <f t="shared" si="153"/>
        <v>351-State School for the Blind</v>
      </c>
      <c r="L5236" s="18" t="str">
        <f t="shared" si="152"/>
        <v>351</v>
      </c>
      <c r="M5236" s="19"/>
      <c r="N5236" s="19"/>
    </row>
    <row r="5237" spans="1:14" x14ac:dyDescent="0.2">
      <c r="A5237" s="59" t="s">
        <v>83</v>
      </c>
      <c r="B5237" s="60">
        <v>776.63214642321009</v>
      </c>
      <c r="C5237" s="61">
        <v>3</v>
      </c>
      <c r="D5237" s="61">
        <v>4</v>
      </c>
      <c r="E5237" s="62">
        <v>-21</v>
      </c>
      <c r="F5237" s="61">
        <v>165</v>
      </c>
      <c r="G5237" s="60">
        <v>151</v>
      </c>
      <c r="H5237" s="63">
        <v>927.63214642321009</v>
      </c>
      <c r="J5237" s="17">
        <v>68</v>
      </c>
      <c r="K5237" s="17" t="str">
        <f t="shared" si="153"/>
        <v>351-State School for the Blind</v>
      </c>
      <c r="L5237" s="18" t="str">
        <f t="shared" si="152"/>
        <v>351</v>
      </c>
      <c r="M5237" s="19"/>
      <c r="N5237" s="19"/>
    </row>
    <row r="5238" spans="1:14" x14ac:dyDescent="0.2">
      <c r="A5238" s="64"/>
      <c r="B5238" s="65"/>
      <c r="C5238" s="65"/>
      <c r="D5238" s="65"/>
      <c r="E5238" s="65"/>
      <c r="F5238" s="65"/>
      <c r="G5238" s="65"/>
      <c r="H5238" s="65"/>
      <c r="J5238" s="17">
        <v>1</v>
      </c>
      <c r="K5238" s="17" t="str">
        <f>IF(J5238=7,A4545,IF(J5238&gt;7,K5228,""))</f>
        <v/>
      </c>
      <c r="L5238" s="18" t="str">
        <f t="shared" si="152"/>
        <v/>
      </c>
      <c r="M5238" s="19"/>
      <c r="N5238" s="19"/>
    </row>
    <row r="5239" spans="1:14" x14ac:dyDescent="0.2">
      <c r="A5239" s="64"/>
      <c r="B5239" s="65"/>
      <c r="C5239" s="65"/>
      <c r="D5239" s="65"/>
      <c r="E5239" s="65"/>
      <c r="F5239" s="65"/>
      <c r="G5239" s="65"/>
      <c r="H5239" s="65"/>
      <c r="J5239" s="17">
        <v>2</v>
      </c>
      <c r="K5239" s="17" t="str">
        <f>IF(J5239=7,A4546,IF(J5239&gt;7,K5238,""))</f>
        <v/>
      </c>
      <c r="L5239" s="18" t="str">
        <f t="shared" si="152"/>
        <v/>
      </c>
      <c r="M5239" s="19"/>
      <c r="N5239" s="19"/>
    </row>
    <row r="5240" spans="1:14" ht="15" x14ac:dyDescent="0.25">
      <c r="A5240"/>
      <c r="B5240"/>
      <c r="C5240"/>
      <c r="D5240"/>
      <c r="E5240"/>
      <c r="F5240"/>
      <c r="G5240"/>
      <c r="H5240"/>
      <c r="J5240" s="17">
        <v>3</v>
      </c>
      <c r="K5240" s="17" t="str">
        <f>IF(J5240=7,A4547,IF(J5240&gt;7,K5239,""))</f>
        <v/>
      </c>
      <c r="L5240" s="18" t="str">
        <f t="shared" si="152"/>
        <v/>
      </c>
      <c r="M5240" s="19"/>
      <c r="N5240" s="19"/>
    </row>
    <row r="5241" spans="1:14" ht="15" x14ac:dyDescent="0.25">
      <c r="A5241"/>
      <c r="B5241"/>
      <c r="C5241"/>
      <c r="D5241"/>
      <c r="E5241"/>
      <c r="F5241"/>
      <c r="G5241"/>
      <c r="H5241"/>
      <c r="J5241" s="17">
        <v>4</v>
      </c>
      <c r="K5241" s="17" t="str">
        <f>IF(J5241=7,A4548,IF(J5241&gt;7,K5240,""))</f>
        <v/>
      </c>
      <c r="L5241" s="18" t="str">
        <f t="shared" si="152"/>
        <v/>
      </c>
      <c r="M5241" s="19"/>
      <c r="N5241" s="19"/>
    </row>
    <row r="5242" spans="1:14" ht="15.75" x14ac:dyDescent="0.25">
      <c r="A5242" s="21" t="s">
        <v>7</v>
      </c>
      <c r="B5242" s="22"/>
      <c r="C5242" s="22"/>
      <c r="D5242" s="22"/>
      <c r="E5242" s="22"/>
      <c r="F5242" s="22"/>
      <c r="G5242" s="22"/>
      <c r="H5242" s="22"/>
      <c r="J5242" s="17">
        <v>5</v>
      </c>
      <c r="K5242" s="17" t="str">
        <f>IF(J5242=7,A4549,IF(J5242&gt;7,K5241,""))</f>
        <v/>
      </c>
      <c r="L5242" s="18" t="str">
        <f t="shared" ref="L5242:L5314" si="154">LEFT(K5242,3)</f>
        <v/>
      </c>
      <c r="M5242" s="19"/>
      <c r="N5242" s="19"/>
    </row>
    <row r="5243" spans="1:14" ht="15" x14ac:dyDescent="0.25">
      <c r="A5243" s="23" t="s">
        <v>8</v>
      </c>
      <c r="B5243" s="24"/>
      <c r="C5243" s="24"/>
      <c r="D5243" s="24"/>
      <c r="E5243" s="24"/>
      <c r="F5243" s="24"/>
      <c r="G5243" s="24"/>
      <c r="H5243" s="24"/>
      <c r="J5243" s="17">
        <v>6</v>
      </c>
      <c r="K5243" s="17" t="str">
        <f>IF(J5243=7,A4550,IF(J5243&gt;7,K5242,""))</f>
        <v/>
      </c>
      <c r="L5243" s="18" t="str">
        <f t="shared" si="154"/>
        <v/>
      </c>
      <c r="M5243" s="19"/>
      <c r="N5243" s="19"/>
    </row>
    <row r="5244" spans="1:14" ht="15" x14ac:dyDescent="0.25">
      <c r="A5244" s="25" t="s">
        <v>160</v>
      </c>
      <c r="B5244" s="22"/>
      <c r="C5244" s="22"/>
      <c r="D5244" s="22"/>
      <c r="E5244" s="22"/>
      <c r="F5244" s="22"/>
      <c r="G5244" s="22"/>
      <c r="H5244" s="22"/>
      <c r="J5244" s="17">
        <v>7</v>
      </c>
      <c r="K5244" s="17" t="str">
        <f>IF(J5244=7,A5244,IF(J5244&gt;7,K5243,""))</f>
        <v>353-Childhood Deafness &amp; Hearing Loss</v>
      </c>
      <c r="L5244" s="18" t="str">
        <f t="shared" si="154"/>
        <v>353</v>
      </c>
      <c r="M5244" s="19"/>
      <c r="N5244" s="19"/>
    </row>
    <row r="5245" spans="1:14" ht="15" x14ac:dyDescent="0.25">
      <c r="A5245" s="25"/>
      <c r="B5245" s="22"/>
      <c r="C5245" s="22"/>
      <c r="D5245" s="22"/>
      <c r="E5245" s="22"/>
      <c r="F5245" s="22"/>
      <c r="G5245" s="22"/>
      <c r="H5245" s="22"/>
      <c r="J5245" s="17">
        <v>8</v>
      </c>
      <c r="K5245" s="17" t="str">
        <f t="shared" ref="K5245:K5305" si="155">IF(J5245=7,A4552,IF(J5245&gt;7,K5244,""))</f>
        <v>353-Childhood Deafness &amp; Hearing Loss</v>
      </c>
      <c r="L5245" s="18" t="str">
        <f t="shared" si="154"/>
        <v>353</v>
      </c>
      <c r="M5245" s="19"/>
      <c r="N5245" s="19"/>
    </row>
    <row r="5246" spans="1:14" ht="15" x14ac:dyDescent="0.25">
      <c r="A5246" s="26"/>
      <c r="B5246" s="27"/>
      <c r="C5246" s="94" t="s">
        <v>10</v>
      </c>
      <c r="D5246" s="95"/>
      <c r="E5246" s="94" t="s">
        <v>11</v>
      </c>
      <c r="F5246" s="95"/>
      <c r="G5246" s="28"/>
      <c r="H5246" s="28"/>
      <c r="J5246" s="17">
        <v>9</v>
      </c>
      <c r="K5246" s="17" t="str">
        <f t="shared" si="155"/>
        <v>353-Childhood Deafness &amp; Hearing Loss</v>
      </c>
      <c r="L5246" s="18" t="str">
        <f t="shared" si="154"/>
        <v>353</v>
      </c>
      <c r="M5246" s="19"/>
      <c r="N5246" s="19"/>
    </row>
    <row r="5247" spans="1:14" ht="24" x14ac:dyDescent="0.2">
      <c r="A5247" s="29" t="s">
        <v>12</v>
      </c>
      <c r="B5247" s="30" t="s">
        <v>13</v>
      </c>
      <c r="C5247" s="31" t="s">
        <v>14</v>
      </c>
      <c r="D5247" s="32" t="s">
        <v>15</v>
      </c>
      <c r="E5247" s="31" t="s">
        <v>14</v>
      </c>
      <c r="F5247" s="32" t="s">
        <v>15</v>
      </c>
      <c r="G5247" s="33" t="s">
        <v>16</v>
      </c>
      <c r="H5247" s="33" t="s">
        <v>17</v>
      </c>
      <c r="J5247" s="17">
        <v>10</v>
      </c>
      <c r="K5247" s="17" t="str">
        <f t="shared" si="155"/>
        <v>353-Childhood Deafness &amp; Hearing Loss</v>
      </c>
      <c r="L5247" s="18" t="str">
        <f t="shared" si="154"/>
        <v>353</v>
      </c>
      <c r="M5247" s="19"/>
      <c r="N5247" s="19"/>
    </row>
    <row r="5248" spans="1:14" ht="15" x14ac:dyDescent="0.25">
      <c r="A5248" s="35" t="s">
        <v>20</v>
      </c>
      <c r="B5248" s="36">
        <v>9.9917399928377471</v>
      </c>
      <c r="C5248" s="37">
        <v>0</v>
      </c>
      <c r="D5248" s="37">
        <v>0</v>
      </c>
      <c r="E5248" s="38">
        <v>0</v>
      </c>
      <c r="F5248" s="37">
        <v>0</v>
      </c>
      <c r="G5248" s="39">
        <v>0</v>
      </c>
      <c r="H5248" s="40">
        <v>9.9917399928377471</v>
      </c>
      <c r="J5248" s="17">
        <v>11</v>
      </c>
      <c r="K5248" s="17" t="str">
        <f t="shared" si="155"/>
        <v>353-Childhood Deafness &amp; Hearing Loss</v>
      </c>
      <c r="L5248" s="18" t="str">
        <f t="shared" si="154"/>
        <v>353</v>
      </c>
      <c r="M5248" s="19" t="s">
        <v>21</v>
      </c>
      <c r="N5248" s="19"/>
    </row>
    <row r="5249" spans="1:14" ht="15" x14ac:dyDescent="0.25">
      <c r="A5249" s="42" t="s">
        <v>22</v>
      </c>
      <c r="B5249" s="36">
        <v>13.08425294658554</v>
      </c>
      <c r="C5249" s="37">
        <v>0</v>
      </c>
      <c r="D5249" s="37">
        <v>0</v>
      </c>
      <c r="E5249" s="38">
        <v>0</v>
      </c>
      <c r="F5249" s="37">
        <v>0</v>
      </c>
      <c r="G5249" s="39">
        <v>0</v>
      </c>
      <c r="H5249" s="40">
        <v>13.08425294658554</v>
      </c>
      <c r="J5249" s="17">
        <v>12</v>
      </c>
      <c r="K5249" s="17" t="str">
        <f t="shared" si="155"/>
        <v>353-Childhood Deafness &amp; Hearing Loss</v>
      </c>
      <c r="L5249" s="18" t="str">
        <f t="shared" si="154"/>
        <v>353</v>
      </c>
      <c r="M5249" s="19"/>
      <c r="N5249" s="19"/>
    </row>
    <row r="5250" spans="1:14" ht="15" x14ac:dyDescent="0.25">
      <c r="A5250" s="42" t="s">
        <v>23</v>
      </c>
      <c r="B5250" s="36">
        <v>28.471653496524272</v>
      </c>
      <c r="C5250" s="37">
        <v>1</v>
      </c>
      <c r="D5250" s="37">
        <v>-2</v>
      </c>
      <c r="E5250" s="38">
        <v>0</v>
      </c>
      <c r="F5250" s="37">
        <v>0</v>
      </c>
      <c r="G5250" s="39">
        <v>-1</v>
      </c>
      <c r="H5250" s="40">
        <v>27.471653496524272</v>
      </c>
      <c r="J5250" s="17">
        <v>13</v>
      </c>
      <c r="K5250" s="17" t="str">
        <f t="shared" si="155"/>
        <v>353-Childhood Deafness &amp; Hearing Loss</v>
      </c>
      <c r="L5250" s="18" t="str">
        <f t="shared" si="154"/>
        <v>353</v>
      </c>
      <c r="M5250" s="19"/>
      <c r="N5250" s="19"/>
    </row>
    <row r="5251" spans="1:14" ht="15" x14ac:dyDescent="0.25">
      <c r="A5251" s="42" t="s">
        <v>24</v>
      </c>
      <c r="B5251" s="36">
        <v>142.85096340000001</v>
      </c>
      <c r="C5251" s="37">
        <v>0</v>
      </c>
      <c r="D5251" s="37">
        <v>0</v>
      </c>
      <c r="E5251" s="38">
        <v>0</v>
      </c>
      <c r="F5251" s="37">
        <v>1</v>
      </c>
      <c r="G5251" s="39">
        <v>1</v>
      </c>
      <c r="H5251" s="40">
        <v>143.85096340000001</v>
      </c>
      <c r="J5251" s="17">
        <v>14</v>
      </c>
      <c r="K5251" s="17" t="str">
        <f t="shared" si="155"/>
        <v>353-Childhood Deafness &amp; Hearing Loss</v>
      </c>
      <c r="L5251" s="18" t="str">
        <f t="shared" si="154"/>
        <v>353</v>
      </c>
      <c r="M5251" s="19"/>
      <c r="N5251" s="19"/>
    </row>
    <row r="5252" spans="1:14" ht="15" x14ac:dyDescent="0.25">
      <c r="A5252" s="42" t="s">
        <v>25</v>
      </c>
      <c r="B5252" s="36">
        <v>0</v>
      </c>
      <c r="C5252" s="37">
        <v>0</v>
      </c>
      <c r="D5252" s="37">
        <v>0</v>
      </c>
      <c r="E5252" s="38">
        <v>0</v>
      </c>
      <c r="F5252" s="37">
        <v>0</v>
      </c>
      <c r="G5252" s="39">
        <v>0</v>
      </c>
      <c r="H5252" s="40">
        <v>0</v>
      </c>
      <c r="J5252" s="17">
        <v>15</v>
      </c>
      <c r="K5252" s="17" t="str">
        <f t="shared" si="155"/>
        <v>353-Childhood Deafness &amp; Hearing Loss</v>
      </c>
      <c r="L5252" s="18" t="str">
        <f t="shared" si="154"/>
        <v>353</v>
      </c>
      <c r="M5252" s="19"/>
      <c r="N5252" s="19"/>
    </row>
    <row r="5253" spans="1:14" ht="15" x14ac:dyDescent="0.25">
      <c r="A5253" s="42" t="s">
        <v>26</v>
      </c>
      <c r="B5253" s="36">
        <v>130.41395847079986</v>
      </c>
      <c r="C5253" s="37">
        <v>7</v>
      </c>
      <c r="D5253" s="37">
        <v>7</v>
      </c>
      <c r="E5253" s="38">
        <v>0</v>
      </c>
      <c r="F5253" s="37">
        <v>0</v>
      </c>
      <c r="G5253" s="39">
        <v>14</v>
      </c>
      <c r="H5253" s="40">
        <v>144.41395847079986</v>
      </c>
      <c r="J5253" s="17">
        <v>16</v>
      </c>
      <c r="K5253" s="17" t="str">
        <f t="shared" si="155"/>
        <v>353-Childhood Deafness &amp; Hearing Loss</v>
      </c>
      <c r="L5253" s="18" t="str">
        <f t="shared" si="154"/>
        <v>353</v>
      </c>
      <c r="M5253" s="19"/>
      <c r="N5253" s="19"/>
    </row>
    <row r="5254" spans="1:14" ht="15" x14ac:dyDescent="0.25">
      <c r="A5254" s="42" t="s">
        <v>27</v>
      </c>
      <c r="B5254" s="36">
        <v>174.98521154106334</v>
      </c>
      <c r="C5254" s="37">
        <v>0</v>
      </c>
      <c r="D5254" s="37">
        <v>0</v>
      </c>
      <c r="E5254" s="38">
        <v>0</v>
      </c>
      <c r="F5254" s="37">
        <v>0</v>
      </c>
      <c r="G5254" s="39">
        <v>0</v>
      </c>
      <c r="H5254" s="40">
        <v>174.98521154106334</v>
      </c>
      <c r="J5254" s="17">
        <v>17</v>
      </c>
      <c r="K5254" s="17" t="str">
        <f t="shared" si="155"/>
        <v>353-Childhood Deafness &amp; Hearing Loss</v>
      </c>
      <c r="L5254" s="18" t="str">
        <f t="shared" si="154"/>
        <v>353</v>
      </c>
      <c r="M5254" s="19"/>
      <c r="N5254" s="19"/>
    </row>
    <row r="5255" spans="1:14" x14ac:dyDescent="0.2">
      <c r="A5255" s="43"/>
      <c r="B5255" s="36"/>
      <c r="C5255" s="37"/>
      <c r="D5255" s="37"/>
      <c r="E5255" s="38"/>
      <c r="F5255" s="37"/>
      <c r="G5255" s="39"/>
      <c r="H5255" s="40"/>
      <c r="J5255" s="17">
        <v>18</v>
      </c>
      <c r="K5255" s="17" t="str">
        <f t="shared" si="155"/>
        <v>353-Childhood Deafness &amp; Hearing Loss</v>
      </c>
      <c r="L5255" s="18" t="str">
        <f t="shared" si="154"/>
        <v>353</v>
      </c>
      <c r="M5255" s="19"/>
      <c r="N5255" s="19"/>
    </row>
    <row r="5256" spans="1:14" x14ac:dyDescent="0.2">
      <c r="A5256" s="44"/>
      <c r="B5256" s="45">
        <v>499.79777984781077</v>
      </c>
      <c r="C5256" s="46">
        <v>8</v>
      </c>
      <c r="D5256" s="46">
        <v>5</v>
      </c>
      <c r="E5256" s="47">
        <v>0</v>
      </c>
      <c r="F5256" s="46">
        <v>1</v>
      </c>
      <c r="G5256" s="48">
        <v>14</v>
      </c>
      <c r="H5256" s="49">
        <v>513.79777984781072</v>
      </c>
      <c r="J5256" s="17">
        <v>19</v>
      </c>
      <c r="K5256" s="17" t="str">
        <f t="shared" si="155"/>
        <v>353-Childhood Deafness &amp; Hearing Loss</v>
      </c>
      <c r="L5256" s="18" t="str">
        <f t="shared" si="154"/>
        <v>353</v>
      </c>
      <c r="M5256" s="19"/>
      <c r="N5256" s="19"/>
    </row>
    <row r="5257" spans="1:14" ht="15" customHeight="1" x14ac:dyDescent="0.2">
      <c r="A5257" s="50"/>
      <c r="B5257" s="39"/>
      <c r="C5257" s="51"/>
      <c r="D5257" s="51"/>
      <c r="E5257" s="52"/>
      <c r="F5257" s="51"/>
      <c r="G5257" s="39"/>
      <c r="H5257" s="53"/>
      <c r="J5257" s="17">
        <v>20</v>
      </c>
      <c r="K5257" s="17" t="str">
        <f t="shared" si="155"/>
        <v>353-Childhood Deafness &amp; Hearing Loss</v>
      </c>
      <c r="L5257" s="18" t="str">
        <f t="shared" si="154"/>
        <v>353</v>
      </c>
      <c r="M5257" s="19"/>
      <c r="N5257" s="19"/>
    </row>
    <row r="5258" spans="1:14" ht="15" x14ac:dyDescent="0.25">
      <c r="A5258" s="42" t="s">
        <v>28</v>
      </c>
      <c r="B5258" s="36">
        <v>60.975614366460995</v>
      </c>
      <c r="C5258" s="37">
        <v>0</v>
      </c>
      <c r="D5258" s="37">
        <v>0</v>
      </c>
      <c r="E5258" s="38">
        <v>-67</v>
      </c>
      <c r="F5258" s="37">
        <v>71</v>
      </c>
      <c r="G5258" s="39">
        <v>4</v>
      </c>
      <c r="H5258" s="40">
        <v>64.975614366461002</v>
      </c>
      <c r="J5258" s="17">
        <v>21</v>
      </c>
      <c r="K5258" s="17" t="str">
        <f t="shared" si="155"/>
        <v>353-Childhood Deafness &amp; Hearing Loss</v>
      </c>
      <c r="L5258" s="18" t="str">
        <f t="shared" si="154"/>
        <v>353</v>
      </c>
      <c r="M5258" s="19"/>
      <c r="N5258" s="19"/>
    </row>
    <row r="5259" spans="1:14" ht="15" x14ac:dyDescent="0.25">
      <c r="A5259" s="42" t="s">
        <v>29</v>
      </c>
      <c r="B5259" s="36">
        <v>157.90797614899446</v>
      </c>
      <c r="C5259" s="37">
        <v>0</v>
      </c>
      <c r="D5259" s="37">
        <v>0</v>
      </c>
      <c r="E5259" s="38">
        <v>40</v>
      </c>
      <c r="F5259" s="37">
        <v>126</v>
      </c>
      <c r="G5259" s="39">
        <v>166</v>
      </c>
      <c r="H5259" s="40">
        <v>323.90797614899446</v>
      </c>
      <c r="J5259" s="17">
        <v>22</v>
      </c>
      <c r="K5259" s="17" t="str">
        <f t="shared" si="155"/>
        <v>353-Childhood Deafness &amp; Hearing Loss</v>
      </c>
      <c r="L5259" s="18" t="str">
        <f t="shared" si="154"/>
        <v>353</v>
      </c>
      <c r="M5259" s="19"/>
      <c r="N5259" s="19"/>
    </row>
    <row r="5260" spans="1:14" ht="15" customHeight="1" x14ac:dyDescent="0.25">
      <c r="A5260" s="42" t="s">
        <v>30</v>
      </c>
      <c r="B5260" s="36">
        <v>141.14729019301856</v>
      </c>
      <c r="C5260" s="37">
        <v>0</v>
      </c>
      <c r="D5260" s="37">
        <v>0</v>
      </c>
      <c r="E5260" s="38">
        <v>0</v>
      </c>
      <c r="F5260" s="37">
        <v>1</v>
      </c>
      <c r="G5260" s="39">
        <v>1</v>
      </c>
      <c r="H5260" s="40">
        <v>142.14729019301856</v>
      </c>
      <c r="J5260" s="17">
        <v>23</v>
      </c>
      <c r="K5260" s="17" t="str">
        <f t="shared" si="155"/>
        <v>353-Childhood Deafness &amp; Hearing Loss</v>
      </c>
      <c r="L5260" s="18" t="str">
        <f t="shared" si="154"/>
        <v>353</v>
      </c>
      <c r="M5260" s="19"/>
      <c r="N5260" s="19"/>
    </row>
    <row r="5261" spans="1:14" ht="15" customHeight="1" x14ac:dyDescent="0.25">
      <c r="A5261" s="54"/>
      <c r="B5261" s="36"/>
      <c r="C5261" s="37"/>
      <c r="D5261" s="37"/>
      <c r="E5261" s="38"/>
      <c r="F5261" s="37"/>
      <c r="G5261" s="39"/>
      <c r="H5261" s="40"/>
      <c r="J5261" s="17">
        <v>24</v>
      </c>
      <c r="K5261" s="17" t="str">
        <f t="shared" si="155"/>
        <v>353-Childhood Deafness &amp; Hearing Loss</v>
      </c>
      <c r="L5261" s="18" t="str">
        <f t="shared" si="154"/>
        <v>353</v>
      </c>
      <c r="M5261" s="19"/>
      <c r="N5261" s="19"/>
    </row>
    <row r="5262" spans="1:14" ht="15" customHeight="1" x14ac:dyDescent="0.2">
      <c r="A5262" s="44" t="s">
        <v>31</v>
      </c>
      <c r="B5262" s="45">
        <v>360.030880708474</v>
      </c>
      <c r="C5262" s="46">
        <v>0</v>
      </c>
      <c r="D5262" s="46">
        <v>0</v>
      </c>
      <c r="E5262" s="46">
        <v>-27</v>
      </c>
      <c r="F5262" s="46">
        <v>198</v>
      </c>
      <c r="G5262" s="46">
        <v>171</v>
      </c>
      <c r="H5262" s="49">
        <v>531.030880708474</v>
      </c>
      <c r="J5262" s="17">
        <v>25</v>
      </c>
      <c r="K5262" s="17" t="str">
        <f t="shared" si="155"/>
        <v>353-Childhood Deafness &amp; Hearing Loss</v>
      </c>
      <c r="L5262" s="18" t="str">
        <f t="shared" si="154"/>
        <v>353</v>
      </c>
      <c r="M5262" s="19"/>
      <c r="N5262" s="19"/>
    </row>
    <row r="5263" spans="1:14" ht="15" customHeight="1" x14ac:dyDescent="0.25">
      <c r="A5263" s="54"/>
      <c r="B5263" s="36"/>
      <c r="C5263" s="37"/>
      <c r="D5263" s="37"/>
      <c r="E5263" s="38"/>
      <c r="F5263" s="37"/>
      <c r="G5263" s="39"/>
      <c r="H5263" s="40"/>
      <c r="J5263" s="17">
        <v>26</v>
      </c>
      <c r="K5263" s="17" t="str">
        <f t="shared" si="155"/>
        <v>353-Childhood Deafness &amp; Hearing Loss</v>
      </c>
      <c r="L5263" s="18" t="str">
        <f t="shared" si="154"/>
        <v>353</v>
      </c>
      <c r="M5263" s="19"/>
      <c r="N5263" s="19"/>
    </row>
    <row r="5264" spans="1:14" ht="15" x14ac:dyDescent="0.25">
      <c r="A5264" s="54" t="s">
        <v>32</v>
      </c>
      <c r="B5264" s="36">
        <v>4.6715415193906846</v>
      </c>
      <c r="C5264" s="37">
        <v>0</v>
      </c>
      <c r="D5264" s="37">
        <v>0</v>
      </c>
      <c r="E5264" s="38">
        <v>0</v>
      </c>
      <c r="F5264" s="37">
        <v>0</v>
      </c>
      <c r="G5264" s="39">
        <v>0</v>
      </c>
      <c r="H5264" s="40">
        <v>4.6715415193906846</v>
      </c>
      <c r="J5264" s="17">
        <v>27</v>
      </c>
      <c r="K5264" s="17" t="str">
        <f t="shared" si="155"/>
        <v>353-Childhood Deafness &amp; Hearing Loss</v>
      </c>
      <c r="L5264" s="18" t="str">
        <f t="shared" si="154"/>
        <v>353</v>
      </c>
      <c r="M5264" s="19" t="s">
        <v>33</v>
      </c>
      <c r="N5264" s="19"/>
    </row>
    <row r="5265" spans="1:14" ht="15" x14ac:dyDescent="0.25">
      <c r="A5265" s="54" t="s">
        <v>34</v>
      </c>
      <c r="B5265" s="36">
        <v>21.057554529420372</v>
      </c>
      <c r="C5265" s="37">
        <v>0</v>
      </c>
      <c r="D5265" s="37">
        <v>0</v>
      </c>
      <c r="E5265" s="38">
        <v>0</v>
      </c>
      <c r="F5265" s="37">
        <v>0</v>
      </c>
      <c r="G5265" s="39">
        <v>0</v>
      </c>
      <c r="H5265" s="40">
        <v>21.057554529420372</v>
      </c>
      <c r="J5265" s="17">
        <v>28</v>
      </c>
      <c r="K5265" s="17" t="str">
        <f t="shared" si="155"/>
        <v>353-Childhood Deafness &amp; Hearing Loss</v>
      </c>
      <c r="L5265" s="18" t="str">
        <f t="shared" si="154"/>
        <v>353</v>
      </c>
      <c r="M5265" s="19" t="s">
        <v>35</v>
      </c>
      <c r="N5265" s="19"/>
    </row>
    <row r="5266" spans="1:14" ht="15" customHeight="1" x14ac:dyDescent="0.25">
      <c r="A5266" s="54" t="s">
        <v>36</v>
      </c>
      <c r="B5266" s="36">
        <v>7.4122292005099384</v>
      </c>
      <c r="C5266" s="37">
        <v>0</v>
      </c>
      <c r="D5266" s="37">
        <v>0</v>
      </c>
      <c r="E5266" s="38">
        <v>0</v>
      </c>
      <c r="F5266" s="37">
        <v>0</v>
      </c>
      <c r="G5266" s="39">
        <v>0</v>
      </c>
      <c r="H5266" s="40">
        <v>7.4122292005099384</v>
      </c>
      <c r="J5266" s="17">
        <v>29</v>
      </c>
      <c r="K5266" s="17" t="str">
        <f t="shared" si="155"/>
        <v>353-Childhood Deafness &amp; Hearing Loss</v>
      </c>
      <c r="L5266" s="18" t="str">
        <f t="shared" si="154"/>
        <v>353</v>
      </c>
      <c r="M5266" s="19" t="s">
        <v>37</v>
      </c>
      <c r="N5266" s="19"/>
    </row>
    <row r="5267" spans="1:14" ht="15" x14ac:dyDescent="0.25">
      <c r="A5267" s="54" t="s">
        <v>38</v>
      </c>
      <c r="B5267" s="36">
        <v>0</v>
      </c>
      <c r="C5267" s="37">
        <v>0</v>
      </c>
      <c r="D5267" s="37">
        <v>0</v>
      </c>
      <c r="E5267" s="38">
        <v>0</v>
      </c>
      <c r="F5267" s="37">
        <v>0</v>
      </c>
      <c r="G5267" s="39">
        <v>0</v>
      </c>
      <c r="H5267" s="40">
        <v>0</v>
      </c>
      <c r="J5267" s="17">
        <v>30</v>
      </c>
      <c r="K5267" s="17" t="str">
        <f t="shared" si="155"/>
        <v>353-Childhood Deafness &amp; Hearing Loss</v>
      </c>
      <c r="L5267" s="18" t="str">
        <f t="shared" si="154"/>
        <v>353</v>
      </c>
      <c r="M5267" s="19" t="s">
        <v>39</v>
      </c>
      <c r="N5267" s="19"/>
    </row>
    <row r="5268" spans="1:14" ht="15" x14ac:dyDescent="0.25">
      <c r="A5268" s="54" t="s">
        <v>40</v>
      </c>
      <c r="B5268" s="36">
        <v>0</v>
      </c>
      <c r="C5268" s="37">
        <v>0</v>
      </c>
      <c r="D5268" s="37">
        <v>0</v>
      </c>
      <c r="E5268" s="38">
        <v>0</v>
      </c>
      <c r="F5268" s="37">
        <v>0</v>
      </c>
      <c r="G5268" s="39">
        <v>0</v>
      </c>
      <c r="H5268" s="40">
        <v>0</v>
      </c>
      <c r="J5268" s="17">
        <v>31</v>
      </c>
      <c r="K5268" s="17" t="str">
        <f t="shared" si="155"/>
        <v>353-Childhood Deafness &amp; Hearing Loss</v>
      </c>
      <c r="L5268" s="18" t="str">
        <f t="shared" si="154"/>
        <v>353</v>
      </c>
      <c r="M5268" s="19" t="s">
        <v>41</v>
      </c>
      <c r="N5268" s="19"/>
    </row>
    <row r="5269" spans="1:14" ht="15" x14ac:dyDescent="0.25">
      <c r="A5269" s="54" t="s">
        <v>42</v>
      </c>
      <c r="B5269" s="36">
        <v>27.654326040951595</v>
      </c>
      <c r="C5269" s="37">
        <v>0</v>
      </c>
      <c r="D5269" s="37">
        <v>0</v>
      </c>
      <c r="E5269" s="38">
        <v>-14</v>
      </c>
      <c r="F5269" s="37">
        <v>-14</v>
      </c>
      <c r="G5269" s="39">
        <v>-28</v>
      </c>
      <c r="H5269" s="40">
        <v>-0.34567395904840481</v>
      </c>
      <c r="J5269" s="17">
        <v>32</v>
      </c>
      <c r="K5269" s="17" t="str">
        <f t="shared" si="155"/>
        <v>353-Childhood Deafness &amp; Hearing Loss</v>
      </c>
      <c r="L5269" s="18" t="str">
        <f t="shared" si="154"/>
        <v>353</v>
      </c>
      <c r="M5269" s="19" t="s">
        <v>43</v>
      </c>
      <c r="N5269" s="19"/>
    </row>
    <row r="5270" spans="1:14" ht="15" x14ac:dyDescent="0.25">
      <c r="A5270" s="54" t="s">
        <v>44</v>
      </c>
      <c r="B5270" s="36">
        <v>89.059150050005854</v>
      </c>
      <c r="C5270" s="37">
        <v>0</v>
      </c>
      <c r="D5270" s="37">
        <v>0</v>
      </c>
      <c r="E5270" s="38">
        <v>0</v>
      </c>
      <c r="F5270" s="37">
        <v>0</v>
      </c>
      <c r="G5270" s="39">
        <v>0</v>
      </c>
      <c r="H5270" s="40">
        <v>89.059150050005854</v>
      </c>
      <c r="J5270" s="17">
        <v>33</v>
      </c>
      <c r="K5270" s="17" t="str">
        <f t="shared" si="155"/>
        <v>353-Childhood Deafness &amp; Hearing Loss</v>
      </c>
      <c r="L5270" s="18" t="str">
        <f t="shared" si="154"/>
        <v>353</v>
      </c>
      <c r="M5270" s="19" t="s">
        <v>45</v>
      </c>
      <c r="N5270" s="19"/>
    </row>
    <row r="5271" spans="1:14" ht="15" x14ac:dyDescent="0.25">
      <c r="A5271" s="54" t="s">
        <v>46</v>
      </c>
      <c r="B5271" s="36">
        <v>0</v>
      </c>
      <c r="C5271" s="37">
        <v>0</v>
      </c>
      <c r="D5271" s="37">
        <v>0</v>
      </c>
      <c r="E5271" s="38">
        <v>0</v>
      </c>
      <c r="F5271" s="37">
        <v>0</v>
      </c>
      <c r="G5271" s="39">
        <v>0</v>
      </c>
      <c r="H5271" s="40">
        <v>0</v>
      </c>
      <c r="J5271" s="17">
        <v>34</v>
      </c>
      <c r="K5271" s="17" t="str">
        <f t="shared" si="155"/>
        <v>353-Childhood Deafness &amp; Hearing Loss</v>
      </c>
      <c r="L5271" s="18" t="str">
        <f t="shared" si="154"/>
        <v>353</v>
      </c>
      <c r="M5271" s="19" t="s">
        <v>47</v>
      </c>
      <c r="N5271" s="19"/>
    </row>
    <row r="5272" spans="1:14" ht="15" x14ac:dyDescent="0.25">
      <c r="A5272" s="54" t="s">
        <v>48</v>
      </c>
      <c r="B5272" s="36">
        <v>0</v>
      </c>
      <c r="C5272" s="37">
        <v>0</v>
      </c>
      <c r="D5272" s="37">
        <v>0</v>
      </c>
      <c r="E5272" s="38">
        <v>1</v>
      </c>
      <c r="F5272" s="37">
        <v>2</v>
      </c>
      <c r="G5272" s="39">
        <v>3</v>
      </c>
      <c r="H5272" s="40">
        <v>3</v>
      </c>
      <c r="J5272" s="17">
        <v>35</v>
      </c>
      <c r="K5272" s="17" t="str">
        <f t="shared" si="155"/>
        <v>353-Childhood Deafness &amp; Hearing Loss</v>
      </c>
      <c r="L5272" s="18" t="str">
        <f t="shared" si="154"/>
        <v>353</v>
      </c>
      <c r="M5272" s="56" t="s">
        <v>49</v>
      </c>
      <c r="N5272" s="19"/>
    </row>
    <row r="5273" spans="1:14" ht="15" x14ac:dyDescent="0.25">
      <c r="A5273" s="54" t="s">
        <v>50</v>
      </c>
      <c r="B5273" s="36">
        <v>6.8278926716871631</v>
      </c>
      <c r="C5273" s="37">
        <v>0</v>
      </c>
      <c r="D5273" s="37">
        <v>0</v>
      </c>
      <c r="E5273" s="38">
        <v>0</v>
      </c>
      <c r="F5273" s="37">
        <v>0</v>
      </c>
      <c r="G5273" s="39">
        <v>0</v>
      </c>
      <c r="H5273" s="40">
        <v>6.8278926716871631</v>
      </c>
      <c r="J5273" s="17">
        <v>36</v>
      </c>
      <c r="K5273" s="17" t="str">
        <f t="shared" si="155"/>
        <v>353-Childhood Deafness &amp; Hearing Loss</v>
      </c>
      <c r="L5273" s="18" t="str">
        <f t="shared" si="154"/>
        <v>353</v>
      </c>
      <c r="M5273" s="19" t="s">
        <v>51</v>
      </c>
      <c r="N5273" s="19"/>
    </row>
    <row r="5274" spans="1:14" ht="15" customHeight="1" x14ac:dyDescent="0.25">
      <c r="A5274" s="54" t="s">
        <v>52</v>
      </c>
      <c r="B5274" s="36">
        <v>0</v>
      </c>
      <c r="C5274" s="37">
        <v>0</v>
      </c>
      <c r="D5274" s="37">
        <v>0</v>
      </c>
      <c r="E5274" s="38">
        <v>2</v>
      </c>
      <c r="F5274" s="37">
        <v>3</v>
      </c>
      <c r="G5274" s="39">
        <v>5</v>
      </c>
      <c r="H5274" s="40">
        <v>5</v>
      </c>
      <c r="J5274" s="17">
        <v>37</v>
      </c>
      <c r="K5274" s="17" t="str">
        <f t="shared" si="155"/>
        <v>353-Childhood Deafness &amp; Hearing Loss</v>
      </c>
      <c r="L5274" s="18" t="str">
        <f t="shared" si="154"/>
        <v>353</v>
      </c>
      <c r="M5274" s="56" t="s">
        <v>53</v>
      </c>
      <c r="N5274" s="19"/>
    </row>
    <row r="5275" spans="1:14" ht="15" x14ac:dyDescent="0.25">
      <c r="A5275" s="54" t="s">
        <v>54</v>
      </c>
      <c r="B5275" s="36">
        <v>93.234342494751942</v>
      </c>
      <c r="C5275" s="37">
        <v>0</v>
      </c>
      <c r="D5275" s="37">
        <v>0</v>
      </c>
      <c r="E5275" s="38">
        <v>0</v>
      </c>
      <c r="F5275" s="37">
        <v>0</v>
      </c>
      <c r="G5275" s="39">
        <v>0</v>
      </c>
      <c r="H5275" s="40">
        <v>93.234342494751942</v>
      </c>
      <c r="J5275" s="17">
        <v>38</v>
      </c>
      <c r="K5275" s="17" t="str">
        <f t="shared" si="155"/>
        <v>353-Childhood Deafness &amp; Hearing Loss</v>
      </c>
      <c r="L5275" s="18" t="str">
        <f t="shared" si="154"/>
        <v>353</v>
      </c>
      <c r="M5275" s="19" t="s">
        <v>55</v>
      </c>
      <c r="N5275" s="19"/>
    </row>
    <row r="5276" spans="1:14" ht="15" x14ac:dyDescent="0.25">
      <c r="A5276" s="54" t="s">
        <v>56</v>
      </c>
      <c r="B5276" s="36">
        <v>0</v>
      </c>
      <c r="C5276" s="37">
        <v>0</v>
      </c>
      <c r="D5276" s="37">
        <v>0</v>
      </c>
      <c r="E5276" s="38">
        <v>0</v>
      </c>
      <c r="F5276" s="37">
        <v>0</v>
      </c>
      <c r="G5276" s="39">
        <v>0</v>
      </c>
      <c r="H5276" s="40">
        <v>0</v>
      </c>
      <c r="J5276" s="17">
        <v>39</v>
      </c>
      <c r="K5276" s="17" t="str">
        <f t="shared" si="155"/>
        <v>353-Childhood Deafness &amp; Hearing Loss</v>
      </c>
      <c r="L5276" s="18" t="str">
        <f t="shared" si="154"/>
        <v>353</v>
      </c>
      <c r="M5276" s="19" t="s">
        <v>57</v>
      </c>
      <c r="N5276" s="19"/>
    </row>
    <row r="5277" spans="1:14" ht="15" x14ac:dyDescent="0.25">
      <c r="A5277" s="54" t="s">
        <v>58</v>
      </c>
      <c r="B5277" s="36">
        <v>0</v>
      </c>
      <c r="C5277" s="37">
        <v>0</v>
      </c>
      <c r="D5277" s="37">
        <v>0</v>
      </c>
      <c r="E5277" s="38">
        <v>0</v>
      </c>
      <c r="F5277" s="37">
        <v>0</v>
      </c>
      <c r="G5277" s="39">
        <v>0</v>
      </c>
      <c r="H5277" s="40">
        <v>0</v>
      </c>
      <c r="J5277" s="17">
        <v>40</v>
      </c>
      <c r="K5277" s="17" t="str">
        <f t="shared" si="155"/>
        <v>353-Childhood Deafness &amp; Hearing Loss</v>
      </c>
      <c r="L5277" s="18" t="str">
        <f t="shared" si="154"/>
        <v>353</v>
      </c>
      <c r="M5277" s="19" t="s">
        <v>59</v>
      </c>
      <c r="N5277" s="19"/>
    </row>
    <row r="5278" spans="1:14" ht="15" x14ac:dyDescent="0.25">
      <c r="A5278" s="54" t="s">
        <v>60</v>
      </c>
      <c r="B5278" s="36">
        <v>0</v>
      </c>
      <c r="C5278" s="37">
        <v>0</v>
      </c>
      <c r="D5278" s="37">
        <v>0</v>
      </c>
      <c r="E5278" s="38">
        <v>2</v>
      </c>
      <c r="F5278" s="37">
        <v>3</v>
      </c>
      <c r="G5278" s="39">
        <v>5</v>
      </c>
      <c r="H5278" s="40">
        <v>5</v>
      </c>
      <c r="J5278" s="17">
        <v>41</v>
      </c>
      <c r="K5278" s="17" t="str">
        <f t="shared" si="155"/>
        <v>353-Childhood Deafness &amp; Hearing Loss</v>
      </c>
      <c r="L5278" s="18" t="str">
        <f t="shared" si="154"/>
        <v>353</v>
      </c>
      <c r="M5278" s="56" t="s">
        <v>61</v>
      </c>
      <c r="N5278" s="19"/>
    </row>
    <row r="5279" spans="1:14" ht="15" x14ac:dyDescent="0.25">
      <c r="A5279" s="54" t="s">
        <v>62</v>
      </c>
      <c r="B5279" s="36">
        <v>0</v>
      </c>
      <c r="C5279" s="37">
        <v>0</v>
      </c>
      <c r="D5279" s="37">
        <v>0</v>
      </c>
      <c r="E5279" s="38">
        <v>9</v>
      </c>
      <c r="F5279" s="37">
        <v>10</v>
      </c>
      <c r="G5279" s="39">
        <v>19</v>
      </c>
      <c r="H5279" s="40">
        <v>19</v>
      </c>
      <c r="J5279" s="17">
        <v>42</v>
      </c>
      <c r="K5279" s="17" t="str">
        <f t="shared" si="155"/>
        <v>353-Childhood Deafness &amp; Hearing Loss</v>
      </c>
      <c r="L5279" s="18" t="str">
        <f t="shared" si="154"/>
        <v>353</v>
      </c>
      <c r="M5279" s="56" t="s">
        <v>63</v>
      </c>
      <c r="N5279" s="19"/>
    </row>
    <row r="5280" spans="1:14" x14ac:dyDescent="0.2">
      <c r="A5280" s="43"/>
      <c r="B5280" s="36"/>
      <c r="C5280" s="37"/>
      <c r="D5280" s="37"/>
      <c r="E5280" s="38"/>
      <c r="F5280" s="37"/>
      <c r="G5280" s="39"/>
      <c r="H5280" s="40"/>
      <c r="J5280" s="17">
        <v>43</v>
      </c>
      <c r="K5280" s="17" t="str">
        <f t="shared" si="155"/>
        <v>353-Childhood Deafness &amp; Hearing Loss</v>
      </c>
      <c r="L5280" s="18" t="str">
        <f t="shared" si="154"/>
        <v>353</v>
      </c>
      <c r="M5280" s="19"/>
      <c r="N5280" s="19"/>
    </row>
    <row r="5281" spans="1:14" x14ac:dyDescent="0.2">
      <c r="A5281" s="44" t="s">
        <v>64</v>
      </c>
      <c r="B5281" s="45">
        <v>249.91703650671752</v>
      </c>
      <c r="C5281" s="46">
        <v>0</v>
      </c>
      <c r="D5281" s="46">
        <v>0</v>
      </c>
      <c r="E5281" s="47">
        <v>0</v>
      </c>
      <c r="F5281" s="46">
        <v>4</v>
      </c>
      <c r="G5281" s="48">
        <v>4</v>
      </c>
      <c r="H5281" s="49">
        <v>253.91703650671752</v>
      </c>
      <c r="J5281" s="17">
        <v>44</v>
      </c>
      <c r="K5281" s="17" t="str">
        <f t="shared" si="155"/>
        <v>353-Childhood Deafness &amp; Hearing Loss</v>
      </c>
      <c r="L5281" s="18" t="str">
        <f t="shared" si="154"/>
        <v>353</v>
      </c>
      <c r="M5281" s="19"/>
      <c r="N5281" s="19"/>
    </row>
    <row r="5282" spans="1:14" x14ac:dyDescent="0.2">
      <c r="A5282" s="57"/>
      <c r="B5282" s="39"/>
      <c r="C5282" s="51"/>
      <c r="D5282" s="51"/>
      <c r="E5282" s="52"/>
      <c r="F5282" s="51"/>
      <c r="G5282" s="39"/>
      <c r="H5282" s="53"/>
      <c r="J5282" s="17">
        <v>45</v>
      </c>
      <c r="K5282" s="17" t="str">
        <f t="shared" si="155"/>
        <v>353-Childhood Deafness &amp; Hearing Loss</v>
      </c>
      <c r="L5282" s="18" t="str">
        <f t="shared" si="154"/>
        <v>353</v>
      </c>
      <c r="M5282" s="19"/>
      <c r="N5282" s="19"/>
    </row>
    <row r="5283" spans="1:14" ht="15" x14ac:dyDescent="0.25">
      <c r="A5283" s="54" t="s">
        <v>65</v>
      </c>
      <c r="B5283" s="36">
        <v>0</v>
      </c>
      <c r="C5283" s="37">
        <v>0</v>
      </c>
      <c r="D5283" s="37">
        <v>0</v>
      </c>
      <c r="E5283" s="38">
        <v>0</v>
      </c>
      <c r="F5283" s="37">
        <v>0</v>
      </c>
      <c r="G5283" s="39">
        <v>0</v>
      </c>
      <c r="H5283" s="40">
        <v>0</v>
      </c>
      <c r="J5283" s="17">
        <v>46</v>
      </c>
      <c r="K5283" s="17" t="str">
        <f t="shared" si="155"/>
        <v>353-Childhood Deafness &amp; Hearing Loss</v>
      </c>
      <c r="L5283" s="18" t="str">
        <f t="shared" si="154"/>
        <v>353</v>
      </c>
      <c r="M5283" s="19"/>
      <c r="N5283" s="19"/>
    </row>
    <row r="5284" spans="1:14" ht="15" x14ac:dyDescent="0.25">
      <c r="A5284" s="54" t="s">
        <v>66</v>
      </c>
      <c r="B5284" s="36">
        <v>0</v>
      </c>
      <c r="C5284" s="37">
        <v>0</v>
      </c>
      <c r="D5284" s="37">
        <v>0</v>
      </c>
      <c r="E5284" s="38">
        <v>0</v>
      </c>
      <c r="F5284" s="37">
        <v>0</v>
      </c>
      <c r="G5284" s="39">
        <v>0</v>
      </c>
      <c r="H5284" s="40">
        <v>0</v>
      </c>
      <c r="J5284" s="17">
        <v>47</v>
      </c>
      <c r="K5284" s="17" t="str">
        <f t="shared" si="155"/>
        <v>353-Childhood Deafness &amp; Hearing Loss</v>
      </c>
      <c r="L5284" s="18" t="str">
        <f t="shared" si="154"/>
        <v>353</v>
      </c>
      <c r="M5284" s="19"/>
      <c r="N5284" s="19"/>
    </row>
    <row r="5285" spans="1:14" ht="15" x14ac:dyDescent="0.25">
      <c r="A5285" s="54" t="s">
        <v>67</v>
      </c>
      <c r="B5285" s="36">
        <v>0</v>
      </c>
      <c r="C5285" s="37">
        <v>0</v>
      </c>
      <c r="D5285" s="37">
        <v>0</v>
      </c>
      <c r="E5285" s="38">
        <v>0</v>
      </c>
      <c r="F5285" s="37">
        <v>0</v>
      </c>
      <c r="G5285" s="39">
        <v>0</v>
      </c>
      <c r="H5285" s="40">
        <v>0</v>
      </c>
      <c r="J5285" s="17">
        <v>48</v>
      </c>
      <c r="K5285" s="17" t="str">
        <f t="shared" si="155"/>
        <v>353-Childhood Deafness &amp; Hearing Loss</v>
      </c>
      <c r="L5285" s="18" t="str">
        <f t="shared" si="154"/>
        <v>353</v>
      </c>
      <c r="M5285" s="19"/>
      <c r="N5285" s="19"/>
    </row>
    <row r="5286" spans="1:14" ht="15" x14ac:dyDescent="0.25">
      <c r="A5286" s="54" t="s">
        <v>68</v>
      </c>
      <c r="B5286" s="36">
        <v>0</v>
      </c>
      <c r="C5286" s="37">
        <v>0</v>
      </c>
      <c r="D5286" s="37">
        <v>0</v>
      </c>
      <c r="E5286" s="38">
        <v>0</v>
      </c>
      <c r="F5286" s="37">
        <v>0</v>
      </c>
      <c r="G5286" s="39">
        <v>0</v>
      </c>
      <c r="H5286" s="40">
        <v>0</v>
      </c>
      <c r="J5286" s="17">
        <v>49</v>
      </c>
      <c r="K5286" s="17" t="str">
        <f t="shared" si="155"/>
        <v>353-Childhood Deafness &amp; Hearing Loss</v>
      </c>
      <c r="L5286" s="18" t="str">
        <f t="shared" si="154"/>
        <v>353</v>
      </c>
      <c r="M5286" s="19"/>
      <c r="N5286" s="19"/>
    </row>
    <row r="5287" spans="1:14" ht="15" x14ac:dyDescent="0.25">
      <c r="A5287" s="54" t="s">
        <v>69</v>
      </c>
      <c r="B5287" s="36">
        <v>0</v>
      </c>
      <c r="C5287" s="37">
        <v>0</v>
      </c>
      <c r="D5287" s="37">
        <v>0</v>
      </c>
      <c r="E5287" s="38">
        <v>0</v>
      </c>
      <c r="F5287" s="37">
        <v>0</v>
      </c>
      <c r="G5287" s="39">
        <v>0</v>
      </c>
      <c r="H5287" s="40">
        <v>0</v>
      </c>
      <c r="J5287" s="17">
        <v>50</v>
      </c>
      <c r="K5287" s="17" t="str">
        <f t="shared" si="155"/>
        <v>353-Childhood Deafness &amp; Hearing Loss</v>
      </c>
      <c r="L5287" s="18" t="str">
        <f t="shared" si="154"/>
        <v>353</v>
      </c>
      <c r="M5287" s="19"/>
      <c r="N5287" s="19"/>
    </row>
    <row r="5288" spans="1:14" ht="15" customHeight="1" x14ac:dyDescent="0.25">
      <c r="A5288" s="54" t="s">
        <v>70</v>
      </c>
      <c r="B5288" s="36">
        <v>11.671355336968862</v>
      </c>
      <c r="C5288" s="37">
        <v>0</v>
      </c>
      <c r="D5288" s="37">
        <v>0</v>
      </c>
      <c r="E5288" s="38">
        <v>0</v>
      </c>
      <c r="F5288" s="37">
        <v>0</v>
      </c>
      <c r="G5288" s="39">
        <v>0</v>
      </c>
      <c r="H5288" s="40">
        <v>11.671355336968862</v>
      </c>
      <c r="J5288" s="17">
        <v>51</v>
      </c>
      <c r="K5288" s="17" t="str">
        <f t="shared" si="155"/>
        <v>353-Childhood Deafness &amp; Hearing Loss</v>
      </c>
      <c r="L5288" s="18" t="str">
        <f t="shared" si="154"/>
        <v>353</v>
      </c>
      <c r="M5288" s="19"/>
      <c r="N5288" s="19"/>
    </row>
    <row r="5289" spans="1:14" ht="15" x14ac:dyDescent="0.25">
      <c r="A5289" s="54" t="s">
        <v>71</v>
      </c>
      <c r="B5289" s="36">
        <v>1.4375E-15</v>
      </c>
      <c r="C5289" s="37">
        <v>0</v>
      </c>
      <c r="D5289" s="37">
        <v>0</v>
      </c>
      <c r="E5289" s="38">
        <v>0</v>
      </c>
      <c r="F5289" s="37">
        <v>0</v>
      </c>
      <c r="G5289" s="39">
        <v>0</v>
      </c>
      <c r="H5289" s="40">
        <v>1.4375E-15</v>
      </c>
      <c r="J5289" s="17">
        <v>52</v>
      </c>
      <c r="K5289" s="17" t="str">
        <f t="shared" si="155"/>
        <v>353-Childhood Deafness &amp; Hearing Loss</v>
      </c>
      <c r="L5289" s="18" t="str">
        <f t="shared" si="154"/>
        <v>353</v>
      </c>
      <c r="M5289" s="19"/>
      <c r="N5289" s="19"/>
    </row>
    <row r="5290" spans="1:14" ht="15" customHeight="1" x14ac:dyDescent="0.25">
      <c r="A5290" s="54" t="s">
        <v>72</v>
      </c>
      <c r="B5290" s="36">
        <v>0</v>
      </c>
      <c r="C5290" s="37">
        <v>0</v>
      </c>
      <c r="D5290" s="37">
        <v>0</v>
      </c>
      <c r="E5290" s="38">
        <v>0</v>
      </c>
      <c r="F5290" s="37">
        <v>0</v>
      </c>
      <c r="G5290" s="39">
        <v>0</v>
      </c>
      <c r="H5290" s="40">
        <v>0</v>
      </c>
      <c r="J5290" s="17">
        <v>53</v>
      </c>
      <c r="K5290" s="17" t="str">
        <f t="shared" si="155"/>
        <v>353-Childhood Deafness &amp; Hearing Loss</v>
      </c>
      <c r="L5290" s="18" t="str">
        <f t="shared" si="154"/>
        <v>353</v>
      </c>
      <c r="M5290" s="19"/>
      <c r="N5290" s="19"/>
    </row>
    <row r="5291" spans="1:14" ht="15" x14ac:dyDescent="0.25">
      <c r="A5291" s="54" t="s">
        <v>73</v>
      </c>
      <c r="B5291" s="36">
        <v>16.66910191762614</v>
      </c>
      <c r="C5291" s="37">
        <v>0</v>
      </c>
      <c r="D5291" s="37">
        <v>0</v>
      </c>
      <c r="E5291" s="38">
        <v>0</v>
      </c>
      <c r="F5291" s="37">
        <v>0</v>
      </c>
      <c r="G5291" s="39">
        <v>0</v>
      </c>
      <c r="H5291" s="40">
        <v>16.66910191762614</v>
      </c>
      <c r="J5291" s="17">
        <v>54</v>
      </c>
      <c r="K5291" s="17" t="str">
        <f t="shared" si="155"/>
        <v>353-Childhood Deafness &amp; Hearing Loss</v>
      </c>
      <c r="L5291" s="18" t="str">
        <f t="shared" si="154"/>
        <v>353</v>
      </c>
      <c r="M5291" s="19"/>
      <c r="N5291" s="19"/>
    </row>
    <row r="5292" spans="1:14" ht="15" x14ac:dyDescent="0.25">
      <c r="A5292" s="54" t="s">
        <v>74</v>
      </c>
      <c r="B5292" s="36">
        <v>0</v>
      </c>
      <c r="C5292" s="37">
        <v>0</v>
      </c>
      <c r="D5292" s="37">
        <v>0</v>
      </c>
      <c r="E5292" s="38">
        <v>0</v>
      </c>
      <c r="F5292" s="37">
        <v>0</v>
      </c>
      <c r="G5292" s="39">
        <v>0</v>
      </c>
      <c r="H5292" s="40">
        <v>0</v>
      </c>
      <c r="J5292" s="17">
        <v>55</v>
      </c>
      <c r="K5292" s="17" t="str">
        <f t="shared" si="155"/>
        <v>353-Childhood Deafness &amp; Hearing Loss</v>
      </c>
      <c r="L5292" s="18" t="str">
        <f t="shared" si="154"/>
        <v>353</v>
      </c>
      <c r="M5292" s="19"/>
      <c r="N5292" s="19"/>
    </row>
    <row r="5293" spans="1:14" ht="15" x14ac:dyDescent="0.25">
      <c r="A5293" s="54" t="s">
        <v>75</v>
      </c>
      <c r="B5293" s="36">
        <v>19.2</v>
      </c>
      <c r="C5293" s="37">
        <v>0</v>
      </c>
      <c r="D5293" s="37">
        <v>0</v>
      </c>
      <c r="E5293" s="38">
        <v>-9</v>
      </c>
      <c r="F5293" s="37">
        <v>-10</v>
      </c>
      <c r="G5293" s="39">
        <v>-19</v>
      </c>
      <c r="H5293" s="40">
        <v>0.19999999999999929</v>
      </c>
      <c r="J5293" s="17">
        <v>56</v>
      </c>
      <c r="K5293" s="17" t="str">
        <f t="shared" si="155"/>
        <v>353-Childhood Deafness &amp; Hearing Loss</v>
      </c>
      <c r="L5293" s="18" t="str">
        <f t="shared" si="154"/>
        <v>353</v>
      </c>
      <c r="M5293" s="19"/>
      <c r="N5293" s="19"/>
    </row>
    <row r="5294" spans="1:14" ht="15" x14ac:dyDescent="0.25">
      <c r="A5294" s="54" t="s">
        <v>76</v>
      </c>
      <c r="B5294" s="36">
        <v>3.3018272775156698</v>
      </c>
      <c r="C5294" s="37">
        <v>0</v>
      </c>
      <c r="D5294" s="37">
        <v>0</v>
      </c>
      <c r="E5294" s="38">
        <v>0</v>
      </c>
      <c r="F5294" s="37">
        <v>0</v>
      </c>
      <c r="G5294" s="39">
        <v>0</v>
      </c>
      <c r="H5294" s="40">
        <v>3.3018272775156698</v>
      </c>
      <c r="J5294" s="17">
        <v>57</v>
      </c>
      <c r="K5294" s="17" t="str">
        <f t="shared" si="155"/>
        <v>353-Childhood Deafness &amp; Hearing Loss</v>
      </c>
      <c r="L5294" s="18" t="str">
        <f t="shared" si="154"/>
        <v>353</v>
      </c>
      <c r="M5294" s="19"/>
      <c r="N5294" s="19"/>
    </row>
    <row r="5295" spans="1:14" ht="15" x14ac:dyDescent="0.25">
      <c r="A5295" s="54" t="s">
        <v>77</v>
      </c>
      <c r="B5295" s="36">
        <v>0</v>
      </c>
      <c r="C5295" s="37">
        <v>0</v>
      </c>
      <c r="D5295" s="37">
        <v>0</v>
      </c>
      <c r="E5295" s="38">
        <v>0</v>
      </c>
      <c r="F5295" s="37">
        <v>0</v>
      </c>
      <c r="G5295" s="39">
        <v>0</v>
      </c>
      <c r="H5295" s="40">
        <v>0</v>
      </c>
      <c r="J5295" s="17">
        <v>58</v>
      </c>
      <c r="K5295" s="17" t="str">
        <f t="shared" si="155"/>
        <v>353-Childhood Deafness &amp; Hearing Loss</v>
      </c>
      <c r="L5295" s="18" t="str">
        <f t="shared" si="154"/>
        <v>353</v>
      </c>
      <c r="M5295" s="19"/>
      <c r="N5295" s="19"/>
    </row>
    <row r="5296" spans="1:14" ht="15" x14ac:dyDescent="0.25">
      <c r="A5296" s="54" t="s">
        <v>78</v>
      </c>
      <c r="B5296" s="36">
        <v>157.89922182295928</v>
      </c>
      <c r="C5296" s="37">
        <v>0</v>
      </c>
      <c r="D5296" s="37">
        <v>0</v>
      </c>
      <c r="E5296" s="38">
        <v>0</v>
      </c>
      <c r="F5296" s="37">
        <v>1</v>
      </c>
      <c r="G5296" s="39">
        <v>1</v>
      </c>
      <c r="H5296" s="40">
        <v>158.89922182295928</v>
      </c>
      <c r="J5296" s="17">
        <v>59</v>
      </c>
      <c r="K5296" s="17" t="str">
        <f t="shared" si="155"/>
        <v>353-Childhood Deafness &amp; Hearing Loss</v>
      </c>
      <c r="L5296" s="18" t="str">
        <f t="shared" si="154"/>
        <v>353</v>
      </c>
      <c r="M5296" s="19"/>
      <c r="N5296" s="19"/>
    </row>
    <row r="5297" spans="1:14" ht="15" x14ac:dyDescent="0.25">
      <c r="A5297" s="54" t="s">
        <v>79</v>
      </c>
      <c r="B5297" s="36">
        <v>0</v>
      </c>
      <c r="C5297" s="37">
        <v>0</v>
      </c>
      <c r="D5297" s="37">
        <v>0</v>
      </c>
      <c r="E5297" s="38">
        <v>0</v>
      </c>
      <c r="F5297" s="37">
        <v>0</v>
      </c>
      <c r="G5297" s="39">
        <v>0</v>
      </c>
      <c r="H5297" s="40">
        <v>0</v>
      </c>
      <c r="J5297" s="17">
        <v>60</v>
      </c>
      <c r="K5297" s="17" t="str">
        <f t="shared" si="155"/>
        <v>353-Childhood Deafness &amp; Hearing Loss</v>
      </c>
      <c r="L5297" s="18" t="str">
        <f t="shared" si="154"/>
        <v>353</v>
      </c>
      <c r="M5297" s="19"/>
      <c r="N5297" s="19"/>
    </row>
    <row r="5298" spans="1:14" ht="15" x14ac:dyDescent="0.25">
      <c r="A5298" s="54"/>
      <c r="B5298" s="36"/>
      <c r="C5298" s="37"/>
      <c r="D5298" s="37"/>
      <c r="E5298" s="38"/>
      <c r="F5298" s="37"/>
      <c r="G5298" s="39"/>
      <c r="H5298" s="40"/>
      <c r="J5298" s="17">
        <v>61</v>
      </c>
      <c r="K5298" s="17" t="str">
        <f t="shared" si="155"/>
        <v>353-Childhood Deafness &amp; Hearing Loss</v>
      </c>
      <c r="L5298" s="18" t="str">
        <f t="shared" si="154"/>
        <v>353</v>
      </c>
      <c r="M5298" s="19"/>
      <c r="N5298" s="19"/>
    </row>
    <row r="5299" spans="1:14" x14ac:dyDescent="0.2">
      <c r="A5299" s="44" t="s">
        <v>80</v>
      </c>
      <c r="B5299" s="45">
        <v>208.74150635506993</v>
      </c>
      <c r="C5299" s="46">
        <v>0</v>
      </c>
      <c r="D5299" s="46">
        <v>0</v>
      </c>
      <c r="E5299" s="47">
        <v>-9</v>
      </c>
      <c r="F5299" s="46">
        <v>-9</v>
      </c>
      <c r="G5299" s="48">
        <v>-18</v>
      </c>
      <c r="H5299" s="49">
        <v>190.74150635506996</v>
      </c>
      <c r="J5299" s="17">
        <v>62</v>
      </c>
      <c r="K5299" s="17" t="str">
        <f t="shared" si="155"/>
        <v>353-Childhood Deafness &amp; Hearing Loss</v>
      </c>
      <c r="L5299" s="18" t="str">
        <f t="shared" si="154"/>
        <v>353</v>
      </c>
      <c r="M5299" s="19"/>
      <c r="N5299" s="19"/>
    </row>
    <row r="5300" spans="1:14" ht="15" x14ac:dyDescent="0.25">
      <c r="A5300" s="54"/>
      <c r="B5300" s="36"/>
      <c r="C5300" s="37"/>
      <c r="D5300" s="37"/>
      <c r="E5300" s="38"/>
      <c r="F5300" s="37"/>
      <c r="G5300" s="39"/>
      <c r="H5300" s="40"/>
      <c r="J5300" s="17">
        <v>63</v>
      </c>
      <c r="K5300" s="17" t="str">
        <f t="shared" si="155"/>
        <v>353-Childhood Deafness &amp; Hearing Loss</v>
      </c>
      <c r="L5300" s="18" t="str">
        <f t="shared" si="154"/>
        <v>353</v>
      </c>
      <c r="M5300" s="19"/>
      <c r="N5300" s="19"/>
    </row>
    <row r="5301" spans="1:14" ht="15" x14ac:dyDescent="0.25">
      <c r="A5301" s="54" t="s">
        <v>81</v>
      </c>
      <c r="B5301" s="36">
        <v>35.555829854848767</v>
      </c>
      <c r="C5301" s="37">
        <v>0</v>
      </c>
      <c r="D5301" s="37">
        <v>0</v>
      </c>
      <c r="E5301" s="38">
        <v>0</v>
      </c>
      <c r="F5301" s="37">
        <v>1</v>
      </c>
      <c r="G5301" s="39">
        <v>1</v>
      </c>
      <c r="H5301" s="40">
        <v>36.555829854848767</v>
      </c>
      <c r="J5301" s="17">
        <v>64</v>
      </c>
      <c r="K5301" s="17" t="str">
        <f t="shared" si="155"/>
        <v>353-Childhood Deafness &amp; Hearing Loss</v>
      </c>
      <c r="L5301" s="18" t="str">
        <f t="shared" si="154"/>
        <v>353</v>
      </c>
      <c r="M5301" s="19"/>
      <c r="N5301" s="19"/>
    </row>
    <row r="5302" spans="1:14" x14ac:dyDescent="0.2">
      <c r="A5302" s="44" t="s">
        <v>82</v>
      </c>
      <c r="B5302" s="45">
        <v>35.555829854848767</v>
      </c>
      <c r="C5302" s="46">
        <v>0</v>
      </c>
      <c r="D5302" s="46">
        <v>0</v>
      </c>
      <c r="E5302" s="47">
        <v>0</v>
      </c>
      <c r="F5302" s="46">
        <v>1</v>
      </c>
      <c r="G5302" s="48">
        <v>1</v>
      </c>
      <c r="H5302" s="49">
        <v>36.555829854848767</v>
      </c>
      <c r="J5302" s="17">
        <v>65</v>
      </c>
      <c r="K5302" s="17" t="str">
        <f t="shared" si="155"/>
        <v>353-Childhood Deafness &amp; Hearing Loss</v>
      </c>
      <c r="L5302" s="18" t="str">
        <f t="shared" si="154"/>
        <v>353</v>
      </c>
      <c r="M5302" s="19"/>
      <c r="N5302" s="19"/>
    </row>
    <row r="5303" spans="1:14" ht="15" x14ac:dyDescent="0.25">
      <c r="A5303" s="54"/>
      <c r="B5303" s="54"/>
      <c r="C5303" s="54"/>
      <c r="D5303" s="54"/>
      <c r="E5303" s="54"/>
      <c r="F5303" s="54"/>
      <c r="G5303" s="54"/>
      <c r="H5303" s="54"/>
      <c r="J5303" s="17">
        <v>66</v>
      </c>
      <c r="K5303" s="17" t="str">
        <f t="shared" si="155"/>
        <v>353-Childhood Deafness &amp; Hearing Loss</v>
      </c>
      <c r="L5303" s="18" t="str">
        <f t="shared" si="154"/>
        <v>353</v>
      </c>
      <c r="M5303" s="19"/>
      <c r="N5303" s="19"/>
    </row>
    <row r="5304" spans="1:14" x14ac:dyDescent="0.2">
      <c r="A5304" s="58"/>
      <c r="B5304" s="39"/>
      <c r="C5304" s="51"/>
      <c r="D5304" s="51"/>
      <c r="E5304" s="52"/>
      <c r="F5304" s="51"/>
      <c r="G5304" s="39"/>
      <c r="H5304" s="53"/>
      <c r="J5304" s="17">
        <v>67</v>
      </c>
      <c r="K5304" s="17" t="str">
        <f t="shared" si="155"/>
        <v>353-Childhood Deafness &amp; Hearing Loss</v>
      </c>
      <c r="L5304" s="18" t="str">
        <f t="shared" si="154"/>
        <v>353</v>
      </c>
      <c r="M5304" s="19"/>
      <c r="N5304" s="19"/>
    </row>
    <row r="5305" spans="1:14" x14ac:dyDescent="0.2">
      <c r="A5305" s="59" t="s">
        <v>83</v>
      </c>
      <c r="B5305" s="60">
        <v>1354.0430332729211</v>
      </c>
      <c r="C5305" s="61">
        <v>8</v>
      </c>
      <c r="D5305" s="61">
        <v>5</v>
      </c>
      <c r="E5305" s="62">
        <v>-36</v>
      </c>
      <c r="F5305" s="61">
        <v>195</v>
      </c>
      <c r="G5305" s="60">
        <v>172</v>
      </c>
      <c r="H5305" s="63">
        <v>1526.0430332729211</v>
      </c>
      <c r="J5305" s="17">
        <v>68</v>
      </c>
      <c r="K5305" s="17" t="str">
        <f t="shared" si="155"/>
        <v>353-Childhood Deafness &amp; Hearing Loss</v>
      </c>
      <c r="L5305" s="18" t="str">
        <f t="shared" si="154"/>
        <v>353</v>
      </c>
      <c r="M5305" s="19"/>
      <c r="N5305" s="19"/>
    </row>
    <row r="5306" spans="1:14" x14ac:dyDescent="0.2">
      <c r="A5306" s="64"/>
      <c r="B5306" s="65"/>
      <c r="C5306" s="65"/>
      <c r="D5306" s="65"/>
      <c r="E5306" s="65"/>
      <c r="F5306" s="65"/>
      <c r="G5306" s="65"/>
      <c r="H5306" s="65"/>
      <c r="J5306" s="17">
        <v>1</v>
      </c>
      <c r="K5306" s="17" t="str">
        <f>IF(J5306=7,A4604,IF(J5306&gt;7,K5296,""))</f>
        <v/>
      </c>
      <c r="L5306" s="18" t="str">
        <f t="shared" si="154"/>
        <v/>
      </c>
      <c r="M5306" s="19"/>
      <c r="N5306" s="19"/>
    </row>
    <row r="5307" spans="1:14" x14ac:dyDescent="0.2">
      <c r="A5307" s="64"/>
      <c r="B5307" s="65"/>
      <c r="C5307" s="65"/>
      <c r="D5307" s="65"/>
      <c r="E5307" s="65"/>
      <c r="F5307" s="65"/>
      <c r="G5307" s="65"/>
      <c r="H5307" s="65"/>
      <c r="J5307" s="17">
        <v>2</v>
      </c>
      <c r="K5307" s="17" t="str">
        <f>IF(J5307=7,A4605,IF(J5307&gt;7,K5306,""))</f>
        <v/>
      </c>
      <c r="L5307" s="18" t="str">
        <f t="shared" si="154"/>
        <v/>
      </c>
      <c r="M5307" s="19"/>
      <c r="N5307" s="19"/>
    </row>
    <row r="5308" spans="1:14" ht="15" x14ac:dyDescent="0.25">
      <c r="A5308"/>
      <c r="B5308"/>
      <c r="C5308"/>
      <c r="D5308"/>
      <c r="E5308"/>
      <c r="F5308"/>
      <c r="G5308"/>
      <c r="H5308"/>
      <c r="J5308" s="17">
        <v>3</v>
      </c>
      <c r="K5308" s="17" t="str">
        <f>IF(J5308=7,A4606,IF(J5308&gt;7,K5307,""))</f>
        <v/>
      </c>
      <c r="L5308" s="18" t="str">
        <f t="shared" si="154"/>
        <v/>
      </c>
      <c r="M5308" s="19"/>
      <c r="N5308" s="19"/>
    </row>
    <row r="5309" spans="1:14" ht="15" x14ac:dyDescent="0.25">
      <c r="A5309"/>
      <c r="B5309"/>
      <c r="C5309"/>
      <c r="D5309"/>
      <c r="E5309"/>
      <c r="F5309"/>
      <c r="G5309"/>
      <c r="H5309"/>
      <c r="J5309" s="17">
        <v>4</v>
      </c>
      <c r="K5309" s="17" t="str">
        <f>IF(J5309=7,A4607,IF(J5309&gt;7,K5308,""))</f>
        <v/>
      </c>
      <c r="L5309" s="18" t="str">
        <f t="shared" si="154"/>
        <v/>
      </c>
      <c r="M5309" s="19"/>
      <c r="N5309" s="19"/>
    </row>
    <row r="5310" spans="1:14" ht="15" customHeight="1" x14ac:dyDescent="0.25">
      <c r="A5310" s="21" t="s">
        <v>7</v>
      </c>
      <c r="B5310" s="22"/>
      <c r="C5310" s="22"/>
      <c r="D5310" s="22"/>
      <c r="E5310" s="22"/>
      <c r="F5310" s="22"/>
      <c r="G5310" s="22"/>
      <c r="H5310" s="22"/>
      <c r="J5310" s="17">
        <v>5</v>
      </c>
      <c r="K5310" s="17" t="str">
        <f>IF(J5310=7,A4608,IF(J5310&gt;7,K5309,""))</f>
        <v/>
      </c>
      <c r="L5310" s="18" t="str">
        <f t="shared" si="154"/>
        <v/>
      </c>
      <c r="M5310" s="19"/>
      <c r="N5310" s="19"/>
    </row>
    <row r="5311" spans="1:14" ht="15" x14ac:dyDescent="0.25">
      <c r="A5311" s="23" t="s">
        <v>8</v>
      </c>
      <c r="B5311" s="24"/>
      <c r="C5311" s="24"/>
      <c r="D5311" s="24"/>
      <c r="E5311" s="24"/>
      <c r="F5311" s="24"/>
      <c r="G5311" s="24"/>
      <c r="H5311" s="24"/>
      <c r="J5311" s="17">
        <v>6</v>
      </c>
      <c r="K5311" s="17" t="str">
        <f>IF(J5311=7,A4609,IF(J5311&gt;7,K5310,""))</f>
        <v/>
      </c>
      <c r="L5311" s="18" t="str">
        <f t="shared" si="154"/>
        <v/>
      </c>
      <c r="M5311" s="19"/>
      <c r="N5311" s="19"/>
    </row>
    <row r="5312" spans="1:14" ht="15" x14ac:dyDescent="0.25">
      <c r="A5312" s="25" t="s">
        <v>161</v>
      </c>
      <c r="B5312" s="22"/>
      <c r="C5312" s="22"/>
      <c r="D5312" s="22"/>
      <c r="E5312" s="22"/>
      <c r="F5312" s="22"/>
      <c r="G5312" s="22"/>
      <c r="H5312" s="22"/>
      <c r="J5312" s="17">
        <v>7</v>
      </c>
      <c r="K5312" s="17" t="str">
        <f>IF(J5312=7,A5312,IF(J5312&gt;7,K5311,""))</f>
        <v>354-Workforce Trng &amp; Educ Coord Board</v>
      </c>
      <c r="L5312" s="18" t="str">
        <f t="shared" si="154"/>
        <v>354</v>
      </c>
      <c r="M5312" s="19"/>
      <c r="N5312" s="19"/>
    </row>
    <row r="5313" spans="1:14" ht="15" x14ac:dyDescent="0.25">
      <c r="A5313" s="25"/>
      <c r="B5313" s="22"/>
      <c r="C5313" s="22"/>
      <c r="D5313" s="22"/>
      <c r="E5313" s="22"/>
      <c r="F5313" s="22"/>
      <c r="G5313" s="22"/>
      <c r="H5313" s="22"/>
      <c r="J5313" s="17">
        <v>8</v>
      </c>
      <c r="K5313" s="17" t="str">
        <f t="shared" ref="K5313:K5373" si="156">IF(J5313=7,A4611,IF(J5313&gt;7,K5312,""))</f>
        <v>354-Workforce Trng &amp; Educ Coord Board</v>
      </c>
      <c r="L5313" s="18" t="str">
        <f t="shared" si="154"/>
        <v>354</v>
      </c>
      <c r="M5313" s="19"/>
      <c r="N5313" s="19"/>
    </row>
    <row r="5314" spans="1:14" ht="15" customHeight="1" x14ac:dyDescent="0.25">
      <c r="A5314" s="26"/>
      <c r="B5314" s="27"/>
      <c r="C5314" s="94" t="s">
        <v>10</v>
      </c>
      <c r="D5314" s="95"/>
      <c r="E5314" s="94" t="s">
        <v>11</v>
      </c>
      <c r="F5314" s="95"/>
      <c r="G5314" s="28"/>
      <c r="H5314" s="28"/>
      <c r="J5314" s="17">
        <v>9</v>
      </c>
      <c r="K5314" s="17" t="str">
        <f t="shared" si="156"/>
        <v>354-Workforce Trng &amp; Educ Coord Board</v>
      </c>
      <c r="L5314" s="18" t="str">
        <f t="shared" si="154"/>
        <v>354</v>
      </c>
      <c r="M5314" s="19"/>
      <c r="N5314" s="19"/>
    </row>
    <row r="5315" spans="1:14" ht="24" x14ac:dyDescent="0.2">
      <c r="A5315" s="29" t="s">
        <v>12</v>
      </c>
      <c r="B5315" s="30" t="s">
        <v>13</v>
      </c>
      <c r="C5315" s="31" t="s">
        <v>14</v>
      </c>
      <c r="D5315" s="32" t="s">
        <v>15</v>
      </c>
      <c r="E5315" s="31" t="s">
        <v>14</v>
      </c>
      <c r="F5315" s="32" t="s">
        <v>15</v>
      </c>
      <c r="G5315" s="33" t="s">
        <v>16</v>
      </c>
      <c r="H5315" s="33" t="s">
        <v>17</v>
      </c>
      <c r="J5315" s="17">
        <v>10</v>
      </c>
      <c r="K5315" s="17" t="str">
        <f t="shared" si="156"/>
        <v>354-Workforce Trng &amp; Educ Coord Board</v>
      </c>
      <c r="L5315" s="18" t="str">
        <f t="shared" ref="L5315:L5387" si="157">LEFT(K5315,3)</f>
        <v>354</v>
      </c>
      <c r="M5315" s="19"/>
      <c r="N5315" s="19"/>
    </row>
    <row r="5316" spans="1:14" ht="15" x14ac:dyDescent="0.25">
      <c r="A5316" s="35" t="s">
        <v>20</v>
      </c>
      <c r="B5316" s="36">
        <v>2.824191024536082</v>
      </c>
      <c r="C5316" s="37">
        <v>0</v>
      </c>
      <c r="D5316" s="37">
        <v>0</v>
      </c>
      <c r="E5316" s="38">
        <v>0</v>
      </c>
      <c r="F5316" s="37">
        <v>0</v>
      </c>
      <c r="G5316" s="39">
        <v>0</v>
      </c>
      <c r="H5316" s="40">
        <v>2.824191024536082</v>
      </c>
      <c r="J5316" s="17">
        <v>11</v>
      </c>
      <c r="K5316" s="17" t="str">
        <f t="shared" si="156"/>
        <v>354-Workforce Trng &amp; Educ Coord Board</v>
      </c>
      <c r="L5316" s="18" t="str">
        <f t="shared" si="157"/>
        <v>354</v>
      </c>
      <c r="M5316" s="19" t="s">
        <v>21</v>
      </c>
      <c r="N5316" s="19"/>
    </row>
    <row r="5317" spans="1:14" ht="15" x14ac:dyDescent="0.25">
      <c r="A5317" s="42" t="s">
        <v>22</v>
      </c>
      <c r="B5317" s="36">
        <v>2.7999206469605675</v>
      </c>
      <c r="C5317" s="37">
        <v>0</v>
      </c>
      <c r="D5317" s="37">
        <v>0</v>
      </c>
      <c r="E5317" s="38">
        <v>0</v>
      </c>
      <c r="F5317" s="37">
        <v>0</v>
      </c>
      <c r="G5317" s="39">
        <v>0</v>
      </c>
      <c r="H5317" s="40">
        <v>2.7999206469605675</v>
      </c>
      <c r="J5317" s="17">
        <v>12</v>
      </c>
      <c r="K5317" s="17" t="str">
        <f t="shared" si="156"/>
        <v>354-Workforce Trng &amp; Educ Coord Board</v>
      </c>
      <c r="L5317" s="18" t="str">
        <f t="shared" si="157"/>
        <v>354</v>
      </c>
      <c r="M5317" s="19"/>
      <c r="N5317" s="19"/>
    </row>
    <row r="5318" spans="1:14" ht="15" x14ac:dyDescent="0.25">
      <c r="A5318" s="42" t="s">
        <v>23</v>
      </c>
      <c r="B5318" s="36">
        <v>11.121739647079792</v>
      </c>
      <c r="C5318" s="37">
        <v>2</v>
      </c>
      <c r="D5318" s="37">
        <v>1</v>
      </c>
      <c r="E5318" s="38">
        <v>0</v>
      </c>
      <c r="F5318" s="37">
        <v>0</v>
      </c>
      <c r="G5318" s="39">
        <v>3</v>
      </c>
      <c r="H5318" s="40">
        <v>14.121739647079792</v>
      </c>
      <c r="J5318" s="17">
        <v>13</v>
      </c>
      <c r="K5318" s="17" t="str">
        <f t="shared" si="156"/>
        <v>354-Workforce Trng &amp; Educ Coord Board</v>
      </c>
      <c r="L5318" s="18" t="str">
        <f t="shared" si="157"/>
        <v>354</v>
      </c>
      <c r="M5318" s="19"/>
      <c r="N5318" s="19"/>
    </row>
    <row r="5319" spans="1:14" ht="15" x14ac:dyDescent="0.25">
      <c r="A5319" s="42" t="s">
        <v>24</v>
      </c>
      <c r="B5319" s="36">
        <v>49.336450499999998</v>
      </c>
      <c r="C5319" s="37">
        <v>0</v>
      </c>
      <c r="D5319" s="37">
        <v>0</v>
      </c>
      <c r="E5319" s="38">
        <v>0</v>
      </c>
      <c r="F5319" s="37">
        <v>0</v>
      </c>
      <c r="G5319" s="39">
        <v>0</v>
      </c>
      <c r="H5319" s="40">
        <v>49.336450499999998</v>
      </c>
      <c r="J5319" s="17">
        <v>14</v>
      </c>
      <c r="K5319" s="17" t="str">
        <f t="shared" si="156"/>
        <v>354-Workforce Trng &amp; Educ Coord Board</v>
      </c>
      <c r="L5319" s="18" t="str">
        <f t="shared" si="157"/>
        <v>354</v>
      </c>
      <c r="M5319" s="19"/>
      <c r="N5319" s="19"/>
    </row>
    <row r="5320" spans="1:14" ht="15" customHeight="1" x14ac:dyDescent="0.25">
      <c r="A5320" s="42" t="s">
        <v>25</v>
      </c>
      <c r="B5320" s="36">
        <v>1.1218268169503998</v>
      </c>
      <c r="C5320" s="37">
        <v>0</v>
      </c>
      <c r="D5320" s="37">
        <v>0</v>
      </c>
      <c r="E5320" s="38">
        <v>0</v>
      </c>
      <c r="F5320" s="37">
        <v>0</v>
      </c>
      <c r="G5320" s="39">
        <v>0</v>
      </c>
      <c r="H5320" s="40">
        <v>1.1218268169503998</v>
      </c>
      <c r="J5320" s="17">
        <v>15</v>
      </c>
      <c r="K5320" s="17" t="str">
        <f t="shared" si="156"/>
        <v>354-Workforce Trng &amp; Educ Coord Board</v>
      </c>
      <c r="L5320" s="18" t="str">
        <f t="shared" si="157"/>
        <v>354</v>
      </c>
      <c r="M5320" s="19"/>
      <c r="N5320" s="19"/>
    </row>
    <row r="5321" spans="1:14" ht="15" x14ac:dyDescent="0.25">
      <c r="A5321" s="42" t="s">
        <v>26</v>
      </c>
      <c r="B5321" s="36">
        <v>19.017993943883873</v>
      </c>
      <c r="C5321" s="37">
        <v>1</v>
      </c>
      <c r="D5321" s="37">
        <v>1</v>
      </c>
      <c r="E5321" s="38">
        <v>0</v>
      </c>
      <c r="F5321" s="37">
        <v>0</v>
      </c>
      <c r="G5321" s="39">
        <v>2</v>
      </c>
      <c r="H5321" s="40">
        <v>21.017993943883873</v>
      </c>
      <c r="J5321" s="17">
        <v>16</v>
      </c>
      <c r="K5321" s="17" t="str">
        <f t="shared" si="156"/>
        <v>354-Workforce Trng &amp; Educ Coord Board</v>
      </c>
      <c r="L5321" s="18" t="str">
        <f t="shared" si="157"/>
        <v>354</v>
      </c>
      <c r="M5321" s="19"/>
      <c r="N5321" s="19"/>
    </row>
    <row r="5322" spans="1:14" ht="15" x14ac:dyDescent="0.25">
      <c r="A5322" s="42" t="s">
        <v>27</v>
      </c>
      <c r="B5322" s="36">
        <v>2.0363682494967299</v>
      </c>
      <c r="C5322" s="37">
        <v>0</v>
      </c>
      <c r="D5322" s="37">
        <v>0</v>
      </c>
      <c r="E5322" s="38">
        <v>0</v>
      </c>
      <c r="F5322" s="37">
        <v>0</v>
      </c>
      <c r="G5322" s="39">
        <v>0</v>
      </c>
      <c r="H5322" s="40">
        <v>2.0363682494967299</v>
      </c>
      <c r="J5322" s="17">
        <v>17</v>
      </c>
      <c r="K5322" s="17" t="str">
        <f t="shared" si="156"/>
        <v>354-Workforce Trng &amp; Educ Coord Board</v>
      </c>
      <c r="L5322" s="18" t="str">
        <f t="shared" si="157"/>
        <v>354</v>
      </c>
      <c r="M5322" s="19"/>
      <c r="N5322" s="19"/>
    </row>
    <row r="5323" spans="1:14" x14ac:dyDescent="0.2">
      <c r="A5323" s="43"/>
      <c r="B5323" s="36"/>
      <c r="C5323" s="37"/>
      <c r="D5323" s="37"/>
      <c r="E5323" s="38"/>
      <c r="F5323" s="37"/>
      <c r="G5323" s="39"/>
      <c r="H5323" s="40"/>
      <c r="J5323" s="17">
        <v>18</v>
      </c>
      <c r="K5323" s="17" t="str">
        <f t="shared" si="156"/>
        <v>354-Workforce Trng &amp; Educ Coord Board</v>
      </c>
      <c r="L5323" s="18" t="str">
        <f t="shared" si="157"/>
        <v>354</v>
      </c>
      <c r="M5323" s="19"/>
      <c r="N5323" s="19"/>
    </row>
    <row r="5324" spans="1:14" x14ac:dyDescent="0.2">
      <c r="A5324" s="44"/>
      <c r="B5324" s="45">
        <v>88.258490828907455</v>
      </c>
      <c r="C5324" s="46">
        <v>3</v>
      </c>
      <c r="D5324" s="46">
        <v>2</v>
      </c>
      <c r="E5324" s="47">
        <v>0</v>
      </c>
      <c r="F5324" s="46">
        <v>0</v>
      </c>
      <c r="G5324" s="48">
        <v>5</v>
      </c>
      <c r="H5324" s="49">
        <v>93.258490828907455</v>
      </c>
      <c r="J5324" s="17">
        <v>19</v>
      </c>
      <c r="K5324" s="17" t="str">
        <f t="shared" si="156"/>
        <v>354-Workforce Trng &amp; Educ Coord Board</v>
      </c>
      <c r="L5324" s="18" t="str">
        <f t="shared" si="157"/>
        <v>354</v>
      </c>
      <c r="M5324" s="19"/>
      <c r="N5324" s="19"/>
    </row>
    <row r="5325" spans="1:14" x14ac:dyDescent="0.2">
      <c r="A5325" s="50"/>
      <c r="B5325" s="39"/>
      <c r="C5325" s="51"/>
      <c r="D5325" s="51"/>
      <c r="E5325" s="52"/>
      <c r="F5325" s="51"/>
      <c r="G5325" s="39"/>
      <c r="H5325" s="53"/>
      <c r="J5325" s="17">
        <v>20</v>
      </c>
      <c r="K5325" s="17" t="str">
        <f t="shared" si="156"/>
        <v>354-Workforce Trng &amp; Educ Coord Board</v>
      </c>
      <c r="L5325" s="18" t="str">
        <f t="shared" si="157"/>
        <v>354</v>
      </c>
      <c r="M5325" s="19"/>
      <c r="N5325" s="19"/>
    </row>
    <row r="5326" spans="1:14" ht="15" x14ac:dyDescent="0.25">
      <c r="A5326" s="42" t="s">
        <v>28</v>
      </c>
      <c r="B5326" s="36">
        <v>11.418481234659492</v>
      </c>
      <c r="C5326" s="37">
        <v>0</v>
      </c>
      <c r="D5326" s="37">
        <v>0</v>
      </c>
      <c r="E5326" s="38">
        <v>-13</v>
      </c>
      <c r="F5326" s="37">
        <v>13</v>
      </c>
      <c r="G5326" s="39">
        <v>0</v>
      </c>
      <c r="H5326" s="40">
        <v>11.418481234659492</v>
      </c>
      <c r="J5326" s="17">
        <v>21</v>
      </c>
      <c r="K5326" s="17" t="str">
        <f t="shared" si="156"/>
        <v>354-Workforce Trng &amp; Educ Coord Board</v>
      </c>
      <c r="L5326" s="18" t="str">
        <f t="shared" si="157"/>
        <v>354</v>
      </c>
      <c r="M5326" s="19"/>
      <c r="N5326" s="19"/>
    </row>
    <row r="5327" spans="1:14" ht="15" x14ac:dyDescent="0.25">
      <c r="A5327" s="42" t="s">
        <v>29</v>
      </c>
      <c r="B5327" s="36">
        <v>31.33055965611743</v>
      </c>
      <c r="C5327" s="37">
        <v>0</v>
      </c>
      <c r="D5327" s="37">
        <v>0</v>
      </c>
      <c r="E5327" s="38">
        <v>7</v>
      </c>
      <c r="F5327" s="37">
        <v>24</v>
      </c>
      <c r="G5327" s="39">
        <v>31</v>
      </c>
      <c r="H5327" s="40">
        <v>62.33055965611743</v>
      </c>
      <c r="J5327" s="17">
        <v>22</v>
      </c>
      <c r="K5327" s="17" t="str">
        <f t="shared" si="156"/>
        <v>354-Workforce Trng &amp; Educ Coord Board</v>
      </c>
      <c r="L5327" s="18" t="str">
        <f t="shared" si="157"/>
        <v>354</v>
      </c>
      <c r="M5327" s="19"/>
      <c r="N5327" s="19"/>
    </row>
    <row r="5328" spans="1:14" ht="15" x14ac:dyDescent="0.25">
      <c r="A5328" s="42" t="s">
        <v>30</v>
      </c>
      <c r="B5328" s="36">
        <v>26.43167602553115</v>
      </c>
      <c r="C5328" s="37">
        <v>0</v>
      </c>
      <c r="D5328" s="37">
        <v>0</v>
      </c>
      <c r="E5328" s="38">
        <v>0</v>
      </c>
      <c r="F5328" s="37">
        <v>0</v>
      </c>
      <c r="G5328" s="39">
        <v>0</v>
      </c>
      <c r="H5328" s="40">
        <v>26.43167602553115</v>
      </c>
      <c r="J5328" s="17">
        <v>23</v>
      </c>
      <c r="K5328" s="17" t="str">
        <f t="shared" si="156"/>
        <v>354-Workforce Trng &amp; Educ Coord Board</v>
      </c>
      <c r="L5328" s="18" t="str">
        <f t="shared" si="157"/>
        <v>354</v>
      </c>
      <c r="M5328" s="19"/>
      <c r="N5328" s="19"/>
    </row>
    <row r="5329" spans="1:14" ht="15" x14ac:dyDescent="0.25">
      <c r="A5329" s="54"/>
      <c r="B5329" s="36"/>
      <c r="C5329" s="37"/>
      <c r="D5329" s="37"/>
      <c r="E5329" s="38"/>
      <c r="F5329" s="37"/>
      <c r="G5329" s="39"/>
      <c r="H5329" s="40"/>
      <c r="J5329" s="17">
        <v>24</v>
      </c>
      <c r="K5329" s="17" t="str">
        <f t="shared" si="156"/>
        <v>354-Workforce Trng &amp; Educ Coord Board</v>
      </c>
      <c r="L5329" s="18" t="str">
        <f t="shared" si="157"/>
        <v>354</v>
      </c>
      <c r="M5329" s="19"/>
      <c r="N5329" s="19"/>
    </row>
    <row r="5330" spans="1:14" ht="15" customHeight="1" x14ac:dyDescent="0.2">
      <c r="A5330" s="44" t="s">
        <v>31</v>
      </c>
      <c r="B5330" s="45">
        <v>69.180716916308072</v>
      </c>
      <c r="C5330" s="46">
        <v>0</v>
      </c>
      <c r="D5330" s="46">
        <v>0</v>
      </c>
      <c r="E5330" s="46">
        <v>-6</v>
      </c>
      <c r="F5330" s="46">
        <v>37</v>
      </c>
      <c r="G5330" s="46">
        <v>31</v>
      </c>
      <c r="H5330" s="49">
        <v>100.18071691630807</v>
      </c>
      <c r="J5330" s="17">
        <v>25</v>
      </c>
      <c r="K5330" s="17" t="str">
        <f t="shared" si="156"/>
        <v>354-Workforce Trng &amp; Educ Coord Board</v>
      </c>
      <c r="L5330" s="18" t="str">
        <f t="shared" si="157"/>
        <v>354</v>
      </c>
      <c r="M5330" s="19"/>
      <c r="N5330" s="19"/>
    </row>
    <row r="5331" spans="1:14" ht="15" x14ac:dyDescent="0.25">
      <c r="A5331" s="54"/>
      <c r="B5331" s="36"/>
      <c r="C5331" s="37"/>
      <c r="D5331" s="37"/>
      <c r="E5331" s="38"/>
      <c r="F5331" s="37"/>
      <c r="G5331" s="39"/>
      <c r="H5331" s="40"/>
      <c r="J5331" s="17">
        <v>26</v>
      </c>
      <c r="K5331" s="17" t="str">
        <f t="shared" si="156"/>
        <v>354-Workforce Trng &amp; Educ Coord Board</v>
      </c>
      <c r="L5331" s="18" t="str">
        <f t="shared" si="157"/>
        <v>354</v>
      </c>
      <c r="M5331" s="19"/>
      <c r="N5331" s="19"/>
    </row>
    <row r="5332" spans="1:14" ht="15" x14ac:dyDescent="0.25">
      <c r="A5332" s="54" t="s">
        <v>32</v>
      </c>
      <c r="B5332" s="36">
        <v>0.87480724434382051</v>
      </c>
      <c r="C5332" s="37">
        <v>0</v>
      </c>
      <c r="D5332" s="37">
        <v>0</v>
      </c>
      <c r="E5332" s="38">
        <v>0</v>
      </c>
      <c r="F5332" s="37">
        <v>0</v>
      </c>
      <c r="G5332" s="39">
        <v>0</v>
      </c>
      <c r="H5332" s="40">
        <v>0.87480724434382051</v>
      </c>
      <c r="J5332" s="17">
        <v>27</v>
      </c>
      <c r="K5332" s="17" t="str">
        <f t="shared" si="156"/>
        <v>354-Workforce Trng &amp; Educ Coord Board</v>
      </c>
      <c r="L5332" s="18" t="str">
        <f t="shared" si="157"/>
        <v>354</v>
      </c>
      <c r="M5332" s="19" t="s">
        <v>33</v>
      </c>
      <c r="N5332" s="19"/>
    </row>
    <row r="5333" spans="1:14" ht="15" x14ac:dyDescent="0.25">
      <c r="A5333" s="54" t="s">
        <v>34</v>
      </c>
      <c r="B5333" s="36">
        <v>3.9433024782159456</v>
      </c>
      <c r="C5333" s="37">
        <v>0</v>
      </c>
      <c r="D5333" s="37">
        <v>0</v>
      </c>
      <c r="E5333" s="38">
        <v>0</v>
      </c>
      <c r="F5333" s="37">
        <v>0</v>
      </c>
      <c r="G5333" s="39">
        <v>0</v>
      </c>
      <c r="H5333" s="40">
        <v>3.9433024782159456</v>
      </c>
      <c r="J5333" s="17">
        <v>28</v>
      </c>
      <c r="K5333" s="17" t="str">
        <f t="shared" si="156"/>
        <v>354-Workforce Trng &amp; Educ Coord Board</v>
      </c>
      <c r="L5333" s="18" t="str">
        <f t="shared" si="157"/>
        <v>354</v>
      </c>
      <c r="M5333" s="19" t="s">
        <v>35</v>
      </c>
      <c r="N5333" s="19"/>
    </row>
    <row r="5334" spans="1:14" ht="15" x14ac:dyDescent="0.25">
      <c r="A5334" s="54" t="s">
        <v>36</v>
      </c>
      <c r="B5334" s="36">
        <v>1.3880368555920812</v>
      </c>
      <c r="C5334" s="37">
        <v>0</v>
      </c>
      <c r="D5334" s="37">
        <v>0</v>
      </c>
      <c r="E5334" s="38">
        <v>0</v>
      </c>
      <c r="F5334" s="37">
        <v>0</v>
      </c>
      <c r="G5334" s="39">
        <v>0</v>
      </c>
      <c r="H5334" s="40">
        <v>1.3880368555920812</v>
      </c>
      <c r="J5334" s="17">
        <v>29</v>
      </c>
      <c r="K5334" s="17" t="str">
        <f t="shared" si="156"/>
        <v>354-Workforce Trng &amp; Educ Coord Board</v>
      </c>
      <c r="L5334" s="18" t="str">
        <f t="shared" si="157"/>
        <v>354</v>
      </c>
      <c r="M5334" s="19" t="s">
        <v>37</v>
      </c>
      <c r="N5334" s="19"/>
    </row>
    <row r="5335" spans="1:14" ht="15" x14ac:dyDescent="0.25">
      <c r="A5335" s="54" t="s">
        <v>38</v>
      </c>
      <c r="B5335" s="36">
        <v>0</v>
      </c>
      <c r="C5335" s="37">
        <v>0</v>
      </c>
      <c r="D5335" s="37">
        <v>0</v>
      </c>
      <c r="E5335" s="38">
        <v>0</v>
      </c>
      <c r="F5335" s="37">
        <v>0</v>
      </c>
      <c r="G5335" s="39">
        <v>0</v>
      </c>
      <c r="H5335" s="40">
        <v>0</v>
      </c>
      <c r="J5335" s="17">
        <v>30</v>
      </c>
      <c r="K5335" s="17" t="str">
        <f t="shared" si="156"/>
        <v>354-Workforce Trng &amp; Educ Coord Board</v>
      </c>
      <c r="L5335" s="18" t="str">
        <f t="shared" si="157"/>
        <v>354</v>
      </c>
      <c r="M5335" s="19" t="s">
        <v>39</v>
      </c>
      <c r="N5335" s="19"/>
    </row>
    <row r="5336" spans="1:14" ht="15" x14ac:dyDescent="0.25">
      <c r="A5336" s="54" t="s">
        <v>40</v>
      </c>
      <c r="B5336" s="36">
        <v>0</v>
      </c>
      <c r="C5336" s="37">
        <v>1</v>
      </c>
      <c r="D5336" s="37">
        <v>2</v>
      </c>
      <c r="E5336" s="38">
        <v>0</v>
      </c>
      <c r="F5336" s="37">
        <v>0</v>
      </c>
      <c r="G5336" s="39">
        <v>3</v>
      </c>
      <c r="H5336" s="40">
        <v>3</v>
      </c>
      <c r="J5336" s="17">
        <v>31</v>
      </c>
      <c r="K5336" s="17" t="str">
        <f t="shared" si="156"/>
        <v>354-Workforce Trng &amp; Educ Coord Board</v>
      </c>
      <c r="L5336" s="18" t="str">
        <f t="shared" si="157"/>
        <v>354</v>
      </c>
      <c r="M5336" s="19" t="s">
        <v>41</v>
      </c>
      <c r="N5336" s="19"/>
    </row>
    <row r="5337" spans="1:14" ht="15" x14ac:dyDescent="0.25">
      <c r="A5337" s="54" t="s">
        <v>42</v>
      </c>
      <c r="B5337" s="36">
        <v>5.1786342169181552</v>
      </c>
      <c r="C5337" s="37">
        <v>0</v>
      </c>
      <c r="D5337" s="37">
        <v>0</v>
      </c>
      <c r="E5337" s="38">
        <v>-2</v>
      </c>
      <c r="F5337" s="37">
        <v>-3</v>
      </c>
      <c r="G5337" s="39">
        <v>-5</v>
      </c>
      <c r="H5337" s="40">
        <v>0.17863421691815518</v>
      </c>
      <c r="J5337" s="17">
        <v>32</v>
      </c>
      <c r="K5337" s="17" t="str">
        <f t="shared" si="156"/>
        <v>354-Workforce Trng &amp; Educ Coord Board</v>
      </c>
      <c r="L5337" s="18" t="str">
        <f t="shared" si="157"/>
        <v>354</v>
      </c>
      <c r="M5337" s="19" t="s">
        <v>43</v>
      </c>
      <c r="N5337" s="19"/>
    </row>
    <row r="5338" spans="1:14" ht="15" x14ac:dyDescent="0.25">
      <c r="A5338" s="54" t="s">
        <v>44</v>
      </c>
      <c r="B5338" s="36">
        <v>4.6427761297541572</v>
      </c>
      <c r="C5338" s="37">
        <v>0</v>
      </c>
      <c r="D5338" s="37">
        <v>0</v>
      </c>
      <c r="E5338" s="38">
        <v>0</v>
      </c>
      <c r="F5338" s="37">
        <v>0</v>
      </c>
      <c r="G5338" s="39">
        <v>0</v>
      </c>
      <c r="H5338" s="40">
        <v>4.6427761297541572</v>
      </c>
      <c r="J5338" s="17">
        <v>33</v>
      </c>
      <c r="K5338" s="17" t="str">
        <f t="shared" si="156"/>
        <v>354-Workforce Trng &amp; Educ Coord Board</v>
      </c>
      <c r="L5338" s="18" t="str">
        <f t="shared" si="157"/>
        <v>354</v>
      </c>
      <c r="M5338" s="19" t="s">
        <v>45</v>
      </c>
      <c r="N5338" s="19"/>
    </row>
    <row r="5339" spans="1:14" ht="15" x14ac:dyDescent="0.25">
      <c r="A5339" s="54" t="s">
        <v>46</v>
      </c>
      <c r="B5339" s="36">
        <v>0</v>
      </c>
      <c r="C5339" s="37">
        <v>0</v>
      </c>
      <c r="D5339" s="37">
        <v>0</v>
      </c>
      <c r="E5339" s="38">
        <v>0</v>
      </c>
      <c r="F5339" s="37">
        <v>0</v>
      </c>
      <c r="G5339" s="39">
        <v>0</v>
      </c>
      <c r="H5339" s="40">
        <v>0</v>
      </c>
      <c r="J5339" s="17">
        <v>34</v>
      </c>
      <c r="K5339" s="17" t="str">
        <f t="shared" si="156"/>
        <v>354-Workforce Trng &amp; Educ Coord Board</v>
      </c>
      <c r="L5339" s="18" t="str">
        <f t="shared" si="157"/>
        <v>354</v>
      </c>
      <c r="M5339" s="19" t="s">
        <v>47</v>
      </c>
      <c r="N5339" s="19"/>
    </row>
    <row r="5340" spans="1:14" ht="15" x14ac:dyDescent="0.25">
      <c r="A5340" s="54" t="s">
        <v>48</v>
      </c>
      <c r="B5340" s="36">
        <v>0</v>
      </c>
      <c r="C5340" s="37">
        <v>0</v>
      </c>
      <c r="D5340" s="37">
        <v>0</v>
      </c>
      <c r="E5340" s="38">
        <v>0</v>
      </c>
      <c r="F5340" s="37">
        <v>0</v>
      </c>
      <c r="G5340" s="39">
        <v>0</v>
      </c>
      <c r="H5340" s="40">
        <v>0</v>
      </c>
      <c r="J5340" s="17">
        <v>35</v>
      </c>
      <c r="K5340" s="17" t="str">
        <f t="shared" si="156"/>
        <v>354-Workforce Trng &amp; Educ Coord Board</v>
      </c>
      <c r="L5340" s="18" t="str">
        <f t="shared" si="157"/>
        <v>354</v>
      </c>
      <c r="M5340" s="56" t="s">
        <v>49</v>
      </c>
      <c r="N5340" s="19"/>
    </row>
    <row r="5341" spans="1:14" ht="15" x14ac:dyDescent="0.25">
      <c r="A5341" s="54" t="s">
        <v>50</v>
      </c>
      <c r="B5341" s="36">
        <v>1.0673407786061235</v>
      </c>
      <c r="C5341" s="37">
        <v>0</v>
      </c>
      <c r="D5341" s="37">
        <v>0</v>
      </c>
      <c r="E5341" s="38">
        <v>0</v>
      </c>
      <c r="F5341" s="37">
        <v>0</v>
      </c>
      <c r="G5341" s="39">
        <v>0</v>
      </c>
      <c r="H5341" s="40">
        <v>1.0673407786061235</v>
      </c>
      <c r="J5341" s="17">
        <v>36</v>
      </c>
      <c r="K5341" s="17" t="str">
        <f t="shared" si="156"/>
        <v>354-Workforce Trng &amp; Educ Coord Board</v>
      </c>
      <c r="L5341" s="18" t="str">
        <f t="shared" si="157"/>
        <v>354</v>
      </c>
      <c r="M5341" s="19" t="s">
        <v>51</v>
      </c>
      <c r="N5341" s="19"/>
    </row>
    <row r="5342" spans="1:14" ht="15" x14ac:dyDescent="0.25">
      <c r="A5342" s="54" t="s">
        <v>52</v>
      </c>
      <c r="B5342" s="36">
        <v>0</v>
      </c>
      <c r="C5342" s="37">
        <v>0</v>
      </c>
      <c r="D5342" s="37">
        <v>0</v>
      </c>
      <c r="E5342" s="38">
        <v>1</v>
      </c>
      <c r="F5342" s="37">
        <v>0</v>
      </c>
      <c r="G5342" s="39">
        <v>1</v>
      </c>
      <c r="H5342" s="40">
        <v>1</v>
      </c>
      <c r="J5342" s="17">
        <v>37</v>
      </c>
      <c r="K5342" s="17" t="str">
        <f t="shared" si="156"/>
        <v>354-Workforce Trng &amp; Educ Coord Board</v>
      </c>
      <c r="L5342" s="18" t="str">
        <f t="shared" si="157"/>
        <v>354</v>
      </c>
      <c r="M5342" s="56" t="s">
        <v>53</v>
      </c>
      <c r="N5342" s="19"/>
    </row>
    <row r="5343" spans="1:14" ht="15" x14ac:dyDescent="0.25">
      <c r="A5343" s="54" t="s">
        <v>54</v>
      </c>
      <c r="B5343" s="36">
        <v>14.905119098242565</v>
      </c>
      <c r="C5343" s="37">
        <v>0</v>
      </c>
      <c r="D5343" s="37">
        <v>0</v>
      </c>
      <c r="E5343" s="38">
        <v>0</v>
      </c>
      <c r="F5343" s="37">
        <v>0</v>
      </c>
      <c r="G5343" s="39">
        <v>0</v>
      </c>
      <c r="H5343" s="40">
        <v>14.905119098242565</v>
      </c>
      <c r="J5343" s="17">
        <v>38</v>
      </c>
      <c r="K5343" s="17" t="str">
        <f t="shared" si="156"/>
        <v>354-Workforce Trng &amp; Educ Coord Board</v>
      </c>
      <c r="L5343" s="18" t="str">
        <f t="shared" si="157"/>
        <v>354</v>
      </c>
      <c r="M5343" s="19" t="s">
        <v>55</v>
      </c>
      <c r="N5343" s="19"/>
    </row>
    <row r="5344" spans="1:14" ht="15" x14ac:dyDescent="0.25">
      <c r="A5344" s="54" t="s">
        <v>56</v>
      </c>
      <c r="B5344" s="36">
        <v>0</v>
      </c>
      <c r="C5344" s="37">
        <v>0</v>
      </c>
      <c r="D5344" s="37">
        <v>0</v>
      </c>
      <c r="E5344" s="38">
        <v>11</v>
      </c>
      <c r="F5344" s="37">
        <v>325</v>
      </c>
      <c r="G5344" s="39">
        <v>336</v>
      </c>
      <c r="H5344" s="40">
        <v>336</v>
      </c>
      <c r="J5344" s="17">
        <v>39</v>
      </c>
      <c r="K5344" s="17" t="str">
        <f t="shared" si="156"/>
        <v>354-Workforce Trng &amp; Educ Coord Board</v>
      </c>
      <c r="L5344" s="18" t="str">
        <f t="shared" si="157"/>
        <v>354</v>
      </c>
      <c r="M5344" s="19" t="s">
        <v>57</v>
      </c>
      <c r="N5344" s="19"/>
    </row>
    <row r="5345" spans="1:14" ht="15" x14ac:dyDescent="0.25">
      <c r="A5345" s="54" t="s">
        <v>58</v>
      </c>
      <c r="B5345" s="36">
        <v>71.999019532569633</v>
      </c>
      <c r="C5345" s="37">
        <v>0</v>
      </c>
      <c r="D5345" s="37">
        <v>0</v>
      </c>
      <c r="E5345" s="38">
        <v>2</v>
      </c>
      <c r="F5345" s="37">
        <v>3</v>
      </c>
      <c r="G5345" s="39">
        <v>5</v>
      </c>
      <c r="H5345" s="40">
        <v>76.999019532569633</v>
      </c>
      <c r="J5345" s="17">
        <v>40</v>
      </c>
      <c r="K5345" s="17" t="str">
        <f t="shared" si="156"/>
        <v>354-Workforce Trng &amp; Educ Coord Board</v>
      </c>
      <c r="L5345" s="18" t="str">
        <f t="shared" si="157"/>
        <v>354</v>
      </c>
      <c r="M5345" s="19" t="s">
        <v>59</v>
      </c>
      <c r="N5345" s="19"/>
    </row>
    <row r="5346" spans="1:14" ht="15" customHeight="1" x14ac:dyDescent="0.25">
      <c r="A5346" s="54" t="s">
        <v>60</v>
      </c>
      <c r="B5346" s="36">
        <v>0</v>
      </c>
      <c r="C5346" s="37">
        <v>0</v>
      </c>
      <c r="D5346" s="37">
        <v>0</v>
      </c>
      <c r="E5346" s="38">
        <v>1</v>
      </c>
      <c r="F5346" s="37">
        <v>0</v>
      </c>
      <c r="G5346" s="39">
        <v>1</v>
      </c>
      <c r="H5346" s="40">
        <v>1</v>
      </c>
      <c r="J5346" s="17">
        <v>41</v>
      </c>
      <c r="K5346" s="17" t="str">
        <f t="shared" si="156"/>
        <v>354-Workforce Trng &amp; Educ Coord Board</v>
      </c>
      <c r="L5346" s="18" t="str">
        <f t="shared" si="157"/>
        <v>354</v>
      </c>
      <c r="M5346" s="56" t="s">
        <v>61</v>
      </c>
      <c r="N5346" s="19"/>
    </row>
    <row r="5347" spans="1:14" ht="15" x14ac:dyDescent="0.25">
      <c r="A5347" s="54" t="s">
        <v>62</v>
      </c>
      <c r="B5347" s="36">
        <v>0</v>
      </c>
      <c r="C5347" s="37">
        <v>0</v>
      </c>
      <c r="D5347" s="37">
        <v>0</v>
      </c>
      <c r="E5347" s="38">
        <v>1</v>
      </c>
      <c r="F5347" s="37">
        <v>2</v>
      </c>
      <c r="G5347" s="39">
        <v>3</v>
      </c>
      <c r="H5347" s="40">
        <v>3</v>
      </c>
      <c r="J5347" s="17">
        <v>42</v>
      </c>
      <c r="K5347" s="17" t="str">
        <f t="shared" si="156"/>
        <v>354-Workforce Trng &amp; Educ Coord Board</v>
      </c>
      <c r="L5347" s="18" t="str">
        <f t="shared" si="157"/>
        <v>354</v>
      </c>
      <c r="M5347" s="56" t="s">
        <v>63</v>
      </c>
      <c r="N5347" s="19"/>
    </row>
    <row r="5348" spans="1:14" x14ac:dyDescent="0.2">
      <c r="A5348" s="43"/>
      <c r="B5348" s="36"/>
      <c r="C5348" s="37"/>
      <c r="D5348" s="37"/>
      <c r="E5348" s="38"/>
      <c r="F5348" s="37"/>
      <c r="G5348" s="39"/>
      <c r="H5348" s="40"/>
      <c r="J5348" s="17">
        <v>43</v>
      </c>
      <c r="K5348" s="17" t="str">
        <f t="shared" si="156"/>
        <v>354-Workforce Trng &amp; Educ Coord Board</v>
      </c>
      <c r="L5348" s="18" t="str">
        <f t="shared" si="157"/>
        <v>354</v>
      </c>
      <c r="M5348" s="19"/>
      <c r="N5348" s="19"/>
    </row>
    <row r="5349" spans="1:14" x14ac:dyDescent="0.2">
      <c r="A5349" s="44" t="s">
        <v>64</v>
      </c>
      <c r="B5349" s="45">
        <v>103.99903633424248</v>
      </c>
      <c r="C5349" s="46">
        <v>1</v>
      </c>
      <c r="D5349" s="46">
        <v>2</v>
      </c>
      <c r="E5349" s="47">
        <v>14</v>
      </c>
      <c r="F5349" s="46">
        <v>327</v>
      </c>
      <c r="G5349" s="48">
        <v>344</v>
      </c>
      <c r="H5349" s="49">
        <v>447.99903633424253</v>
      </c>
      <c r="J5349" s="17">
        <v>44</v>
      </c>
      <c r="K5349" s="17" t="str">
        <f t="shared" si="156"/>
        <v>354-Workforce Trng &amp; Educ Coord Board</v>
      </c>
      <c r="L5349" s="18" t="str">
        <f t="shared" si="157"/>
        <v>354</v>
      </c>
      <c r="M5349" s="19"/>
      <c r="N5349" s="19"/>
    </row>
    <row r="5350" spans="1:14" ht="15" customHeight="1" x14ac:dyDescent="0.2">
      <c r="A5350" s="57"/>
      <c r="B5350" s="39"/>
      <c r="C5350" s="51"/>
      <c r="D5350" s="51"/>
      <c r="E5350" s="52"/>
      <c r="F5350" s="51"/>
      <c r="G5350" s="39"/>
      <c r="H5350" s="53"/>
      <c r="J5350" s="17">
        <v>45</v>
      </c>
      <c r="K5350" s="17" t="str">
        <f t="shared" si="156"/>
        <v>354-Workforce Trng &amp; Educ Coord Board</v>
      </c>
      <c r="L5350" s="18" t="str">
        <f t="shared" si="157"/>
        <v>354</v>
      </c>
      <c r="M5350" s="19"/>
      <c r="N5350" s="19"/>
    </row>
    <row r="5351" spans="1:14" ht="15" x14ac:dyDescent="0.25">
      <c r="A5351" s="54" t="s">
        <v>65</v>
      </c>
      <c r="B5351" s="36">
        <v>0.19224617670444244</v>
      </c>
      <c r="C5351" s="37">
        <v>0</v>
      </c>
      <c r="D5351" s="37">
        <v>0</v>
      </c>
      <c r="E5351" s="38">
        <v>0</v>
      </c>
      <c r="F5351" s="37">
        <v>0</v>
      </c>
      <c r="G5351" s="39">
        <v>0</v>
      </c>
      <c r="H5351" s="40">
        <v>0.19224617670444244</v>
      </c>
      <c r="J5351" s="17">
        <v>46</v>
      </c>
      <c r="K5351" s="17" t="str">
        <f t="shared" si="156"/>
        <v>354-Workforce Trng &amp; Educ Coord Board</v>
      </c>
      <c r="L5351" s="18" t="str">
        <f t="shared" si="157"/>
        <v>354</v>
      </c>
      <c r="M5351" s="19"/>
      <c r="N5351" s="19"/>
    </row>
    <row r="5352" spans="1:14" ht="15" x14ac:dyDescent="0.25">
      <c r="A5352" s="54" t="s">
        <v>66</v>
      </c>
      <c r="B5352" s="36">
        <v>0</v>
      </c>
      <c r="C5352" s="37">
        <v>0</v>
      </c>
      <c r="D5352" s="37">
        <v>0</v>
      </c>
      <c r="E5352" s="38">
        <v>0</v>
      </c>
      <c r="F5352" s="37">
        <v>0</v>
      </c>
      <c r="G5352" s="39">
        <v>0</v>
      </c>
      <c r="H5352" s="40">
        <v>0</v>
      </c>
      <c r="J5352" s="17">
        <v>47</v>
      </c>
      <c r="K5352" s="17" t="str">
        <f t="shared" si="156"/>
        <v>354-Workforce Trng &amp; Educ Coord Board</v>
      </c>
      <c r="L5352" s="18" t="str">
        <f t="shared" si="157"/>
        <v>354</v>
      </c>
      <c r="M5352" s="19"/>
      <c r="N5352" s="19"/>
    </row>
    <row r="5353" spans="1:14" ht="15" x14ac:dyDescent="0.25">
      <c r="A5353" s="54" t="s">
        <v>67</v>
      </c>
      <c r="B5353" s="36">
        <v>0</v>
      </c>
      <c r="C5353" s="37">
        <v>0</v>
      </c>
      <c r="D5353" s="37">
        <v>0</v>
      </c>
      <c r="E5353" s="38">
        <v>0</v>
      </c>
      <c r="F5353" s="37">
        <v>0</v>
      </c>
      <c r="G5353" s="39">
        <v>0</v>
      </c>
      <c r="H5353" s="40">
        <v>0</v>
      </c>
      <c r="J5353" s="17">
        <v>48</v>
      </c>
      <c r="K5353" s="17" t="str">
        <f t="shared" si="156"/>
        <v>354-Workforce Trng &amp; Educ Coord Board</v>
      </c>
      <c r="L5353" s="18" t="str">
        <f t="shared" si="157"/>
        <v>354</v>
      </c>
      <c r="M5353" s="19"/>
      <c r="N5353" s="19"/>
    </row>
    <row r="5354" spans="1:14" ht="15" x14ac:dyDescent="0.25">
      <c r="A5354" s="54" t="s">
        <v>68</v>
      </c>
      <c r="B5354" s="36">
        <v>0.46731826511912034</v>
      </c>
      <c r="C5354" s="37">
        <v>0</v>
      </c>
      <c r="D5354" s="37">
        <v>0</v>
      </c>
      <c r="E5354" s="38">
        <v>0</v>
      </c>
      <c r="F5354" s="37">
        <v>0</v>
      </c>
      <c r="G5354" s="39">
        <v>0</v>
      </c>
      <c r="H5354" s="40">
        <v>0.46731826511912034</v>
      </c>
      <c r="J5354" s="17">
        <v>49</v>
      </c>
      <c r="K5354" s="17" t="str">
        <f t="shared" si="156"/>
        <v>354-Workforce Trng &amp; Educ Coord Board</v>
      </c>
      <c r="L5354" s="18" t="str">
        <f t="shared" si="157"/>
        <v>354</v>
      </c>
      <c r="M5354" s="19"/>
      <c r="N5354" s="19"/>
    </row>
    <row r="5355" spans="1:14" ht="15" x14ac:dyDescent="0.25">
      <c r="A5355" s="54" t="s">
        <v>69</v>
      </c>
      <c r="B5355" s="36">
        <v>0</v>
      </c>
      <c r="C5355" s="37">
        <v>0</v>
      </c>
      <c r="D5355" s="37">
        <v>0</v>
      </c>
      <c r="E5355" s="38">
        <v>0</v>
      </c>
      <c r="F5355" s="37">
        <v>0</v>
      </c>
      <c r="G5355" s="39">
        <v>0</v>
      </c>
      <c r="H5355" s="40">
        <v>0</v>
      </c>
      <c r="J5355" s="17">
        <v>50</v>
      </c>
      <c r="K5355" s="17" t="str">
        <f t="shared" si="156"/>
        <v>354-Workforce Trng &amp; Educ Coord Board</v>
      </c>
      <c r="L5355" s="18" t="str">
        <f t="shared" si="157"/>
        <v>354</v>
      </c>
      <c r="M5355" s="19"/>
      <c r="N5355" s="19"/>
    </row>
    <row r="5356" spans="1:14" ht="15" x14ac:dyDescent="0.25">
      <c r="A5356" s="54" t="s">
        <v>70</v>
      </c>
      <c r="B5356" s="36">
        <v>2.1856139258766563</v>
      </c>
      <c r="C5356" s="37">
        <v>0</v>
      </c>
      <c r="D5356" s="37">
        <v>0</v>
      </c>
      <c r="E5356" s="38">
        <v>0</v>
      </c>
      <c r="F5356" s="37">
        <v>0</v>
      </c>
      <c r="G5356" s="39">
        <v>0</v>
      </c>
      <c r="H5356" s="40">
        <v>2.1856139258766563</v>
      </c>
      <c r="J5356" s="17">
        <v>51</v>
      </c>
      <c r="K5356" s="17" t="str">
        <f t="shared" si="156"/>
        <v>354-Workforce Trng &amp; Educ Coord Board</v>
      </c>
      <c r="L5356" s="18" t="str">
        <f t="shared" si="157"/>
        <v>354</v>
      </c>
      <c r="M5356" s="19"/>
      <c r="N5356" s="19"/>
    </row>
    <row r="5357" spans="1:14" ht="15" x14ac:dyDescent="0.25">
      <c r="A5357" s="54" t="s">
        <v>71</v>
      </c>
      <c r="B5357" s="36">
        <v>1.4375E-15</v>
      </c>
      <c r="C5357" s="37">
        <v>0</v>
      </c>
      <c r="D5357" s="37">
        <v>0</v>
      </c>
      <c r="E5357" s="38">
        <v>0</v>
      </c>
      <c r="F5357" s="37">
        <v>0</v>
      </c>
      <c r="G5357" s="39">
        <v>0</v>
      </c>
      <c r="H5357" s="40">
        <v>1.4375E-15</v>
      </c>
      <c r="J5357" s="17">
        <v>52</v>
      </c>
      <c r="K5357" s="17" t="str">
        <f t="shared" si="156"/>
        <v>354-Workforce Trng &amp; Educ Coord Board</v>
      </c>
      <c r="L5357" s="18" t="str">
        <f t="shared" si="157"/>
        <v>354</v>
      </c>
      <c r="M5357" s="19"/>
      <c r="N5357" s="19"/>
    </row>
    <row r="5358" spans="1:14" ht="15" x14ac:dyDescent="0.25">
      <c r="A5358" s="54" t="s">
        <v>72</v>
      </c>
      <c r="B5358" s="36">
        <v>0.52412950519242507</v>
      </c>
      <c r="C5358" s="37">
        <v>0</v>
      </c>
      <c r="D5358" s="37">
        <v>0</v>
      </c>
      <c r="E5358" s="38">
        <v>0</v>
      </c>
      <c r="F5358" s="37">
        <v>0</v>
      </c>
      <c r="G5358" s="39">
        <v>0</v>
      </c>
      <c r="H5358" s="40">
        <v>0.52412950519242507</v>
      </c>
      <c r="J5358" s="17">
        <v>53</v>
      </c>
      <c r="K5358" s="17" t="str">
        <f t="shared" si="156"/>
        <v>354-Workforce Trng &amp; Educ Coord Board</v>
      </c>
      <c r="L5358" s="18" t="str">
        <f t="shared" si="157"/>
        <v>354</v>
      </c>
      <c r="M5358" s="19"/>
      <c r="N5358" s="19"/>
    </row>
    <row r="5359" spans="1:14" ht="15" x14ac:dyDescent="0.25">
      <c r="A5359" s="54" t="s">
        <v>73</v>
      </c>
      <c r="B5359" s="36">
        <v>3.1215073340816213</v>
      </c>
      <c r="C5359" s="37">
        <v>0</v>
      </c>
      <c r="D5359" s="37">
        <v>0</v>
      </c>
      <c r="E5359" s="38">
        <v>0</v>
      </c>
      <c r="F5359" s="37">
        <v>0</v>
      </c>
      <c r="G5359" s="39">
        <v>0</v>
      </c>
      <c r="H5359" s="40">
        <v>3.1215073340816213</v>
      </c>
      <c r="J5359" s="17">
        <v>54</v>
      </c>
      <c r="K5359" s="17" t="str">
        <f t="shared" si="156"/>
        <v>354-Workforce Trng &amp; Educ Coord Board</v>
      </c>
      <c r="L5359" s="18" t="str">
        <f t="shared" si="157"/>
        <v>354</v>
      </c>
      <c r="M5359" s="19"/>
      <c r="N5359" s="19"/>
    </row>
    <row r="5360" spans="1:14" ht="15" x14ac:dyDescent="0.25">
      <c r="A5360" s="54" t="s">
        <v>74</v>
      </c>
      <c r="B5360" s="36">
        <v>9.3940134392180834</v>
      </c>
      <c r="C5360" s="37">
        <v>0</v>
      </c>
      <c r="D5360" s="37">
        <v>0</v>
      </c>
      <c r="E5360" s="38">
        <v>0</v>
      </c>
      <c r="F5360" s="37">
        <v>0</v>
      </c>
      <c r="G5360" s="39">
        <v>0</v>
      </c>
      <c r="H5360" s="40">
        <v>9.3940134392180834</v>
      </c>
      <c r="J5360" s="17">
        <v>55</v>
      </c>
      <c r="K5360" s="17" t="str">
        <f t="shared" si="156"/>
        <v>354-Workforce Trng &amp; Educ Coord Board</v>
      </c>
      <c r="L5360" s="18" t="str">
        <f t="shared" si="157"/>
        <v>354</v>
      </c>
      <c r="M5360" s="19"/>
      <c r="N5360" s="19"/>
    </row>
    <row r="5361" spans="1:14" ht="15" x14ac:dyDescent="0.25">
      <c r="A5361" s="54" t="s">
        <v>75</v>
      </c>
      <c r="B5361" s="36">
        <v>5.0758806881398293</v>
      </c>
      <c r="C5361" s="37">
        <v>0</v>
      </c>
      <c r="D5361" s="37">
        <v>0</v>
      </c>
      <c r="E5361" s="38">
        <v>2</v>
      </c>
      <c r="F5361" s="37">
        <v>1</v>
      </c>
      <c r="G5361" s="39">
        <v>3</v>
      </c>
      <c r="H5361" s="40">
        <v>8.0758806881398293</v>
      </c>
      <c r="J5361" s="17">
        <v>56</v>
      </c>
      <c r="K5361" s="17" t="str">
        <f t="shared" si="156"/>
        <v>354-Workforce Trng &amp; Educ Coord Board</v>
      </c>
      <c r="L5361" s="18" t="str">
        <f t="shared" si="157"/>
        <v>354</v>
      </c>
      <c r="M5361" s="19"/>
      <c r="N5361" s="19"/>
    </row>
    <row r="5362" spans="1:14" ht="15" x14ac:dyDescent="0.25">
      <c r="A5362" s="54" t="s">
        <v>76</v>
      </c>
      <c r="B5362" s="36">
        <v>2.0846266949844794</v>
      </c>
      <c r="C5362" s="37">
        <v>0</v>
      </c>
      <c r="D5362" s="37">
        <v>0</v>
      </c>
      <c r="E5362" s="38">
        <v>0</v>
      </c>
      <c r="F5362" s="37">
        <v>0</v>
      </c>
      <c r="G5362" s="39">
        <v>0</v>
      </c>
      <c r="H5362" s="40">
        <v>2.0846266949844794</v>
      </c>
      <c r="J5362" s="17">
        <v>57</v>
      </c>
      <c r="K5362" s="17" t="str">
        <f t="shared" si="156"/>
        <v>354-Workforce Trng &amp; Educ Coord Board</v>
      </c>
      <c r="L5362" s="18" t="str">
        <f t="shared" si="157"/>
        <v>354</v>
      </c>
      <c r="M5362" s="19"/>
      <c r="N5362" s="19"/>
    </row>
    <row r="5363" spans="1:14" ht="15" customHeight="1" x14ac:dyDescent="0.25">
      <c r="A5363" s="54" t="s">
        <v>77</v>
      </c>
      <c r="B5363" s="36">
        <v>6.061504757839467</v>
      </c>
      <c r="C5363" s="37">
        <v>0</v>
      </c>
      <c r="D5363" s="37">
        <v>0</v>
      </c>
      <c r="E5363" s="38">
        <v>0</v>
      </c>
      <c r="F5363" s="37">
        <v>0</v>
      </c>
      <c r="G5363" s="39">
        <v>0</v>
      </c>
      <c r="H5363" s="40">
        <v>6.061504757839467</v>
      </c>
      <c r="J5363" s="17">
        <v>58</v>
      </c>
      <c r="K5363" s="17" t="str">
        <f t="shared" si="156"/>
        <v>354-Workforce Trng &amp; Educ Coord Board</v>
      </c>
      <c r="L5363" s="18" t="str">
        <f t="shared" si="157"/>
        <v>354</v>
      </c>
      <c r="M5363" s="19"/>
      <c r="N5363" s="19"/>
    </row>
    <row r="5364" spans="1:14" ht="15" x14ac:dyDescent="0.25">
      <c r="A5364" s="54" t="s">
        <v>78</v>
      </c>
      <c r="B5364" s="36">
        <v>334.45147214073938</v>
      </c>
      <c r="C5364" s="37">
        <v>-1</v>
      </c>
      <c r="D5364" s="37">
        <v>-1</v>
      </c>
      <c r="E5364" s="38">
        <v>0</v>
      </c>
      <c r="F5364" s="37">
        <v>1</v>
      </c>
      <c r="G5364" s="39">
        <v>-1</v>
      </c>
      <c r="H5364" s="40">
        <v>333.45147214073938</v>
      </c>
      <c r="J5364" s="17">
        <v>59</v>
      </c>
      <c r="K5364" s="17" t="str">
        <f t="shared" si="156"/>
        <v>354-Workforce Trng &amp; Educ Coord Board</v>
      </c>
      <c r="L5364" s="18" t="str">
        <f t="shared" si="157"/>
        <v>354</v>
      </c>
      <c r="M5364" s="19"/>
      <c r="N5364" s="19"/>
    </row>
    <row r="5365" spans="1:14" ht="15" customHeight="1" x14ac:dyDescent="0.25">
      <c r="A5365" s="54" t="s">
        <v>79</v>
      </c>
      <c r="B5365" s="36">
        <v>0</v>
      </c>
      <c r="C5365" s="37">
        <v>0</v>
      </c>
      <c r="D5365" s="37">
        <v>0</v>
      </c>
      <c r="E5365" s="38">
        <v>71</v>
      </c>
      <c r="F5365" s="37">
        <v>70</v>
      </c>
      <c r="G5365" s="39">
        <v>141</v>
      </c>
      <c r="H5365" s="40">
        <v>141</v>
      </c>
      <c r="J5365" s="17">
        <v>60</v>
      </c>
      <c r="K5365" s="17" t="str">
        <f t="shared" si="156"/>
        <v>354-Workforce Trng &amp; Educ Coord Board</v>
      </c>
      <c r="L5365" s="18" t="str">
        <f t="shared" si="157"/>
        <v>354</v>
      </c>
      <c r="M5365" s="19"/>
      <c r="N5365" s="19"/>
    </row>
    <row r="5366" spans="1:14" ht="15" customHeight="1" x14ac:dyDescent="0.25">
      <c r="A5366" s="54"/>
      <c r="B5366" s="36"/>
      <c r="C5366" s="37"/>
      <c r="D5366" s="37"/>
      <c r="E5366" s="38"/>
      <c r="F5366" s="37"/>
      <c r="G5366" s="39"/>
      <c r="H5366" s="40"/>
      <c r="J5366" s="17">
        <v>61</v>
      </c>
      <c r="K5366" s="17" t="str">
        <f t="shared" si="156"/>
        <v>354-Workforce Trng &amp; Educ Coord Board</v>
      </c>
      <c r="L5366" s="18" t="str">
        <f t="shared" si="157"/>
        <v>354</v>
      </c>
      <c r="M5366" s="19"/>
      <c r="N5366" s="19"/>
    </row>
    <row r="5367" spans="1:14" x14ac:dyDescent="0.2">
      <c r="A5367" s="44" t="s">
        <v>80</v>
      </c>
      <c r="B5367" s="45">
        <v>363.55831292789549</v>
      </c>
      <c r="C5367" s="46">
        <v>-1</v>
      </c>
      <c r="D5367" s="46">
        <v>-1</v>
      </c>
      <c r="E5367" s="47">
        <v>73</v>
      </c>
      <c r="F5367" s="46">
        <v>72</v>
      </c>
      <c r="G5367" s="48">
        <v>143</v>
      </c>
      <c r="H5367" s="49">
        <v>506.55831292789549</v>
      </c>
      <c r="J5367" s="17">
        <v>62</v>
      </c>
      <c r="K5367" s="17" t="str">
        <f t="shared" si="156"/>
        <v>354-Workforce Trng &amp; Educ Coord Board</v>
      </c>
      <c r="L5367" s="18" t="str">
        <f t="shared" si="157"/>
        <v>354</v>
      </c>
      <c r="M5367" s="19"/>
      <c r="N5367" s="19"/>
    </row>
    <row r="5368" spans="1:14" ht="15" x14ac:dyDescent="0.25">
      <c r="A5368" s="54"/>
      <c r="B5368" s="36"/>
      <c r="C5368" s="37"/>
      <c r="D5368" s="37"/>
      <c r="E5368" s="38"/>
      <c r="F5368" s="37"/>
      <c r="G5368" s="39"/>
      <c r="H5368" s="40"/>
      <c r="J5368" s="17">
        <v>63</v>
      </c>
      <c r="K5368" s="17" t="str">
        <f t="shared" si="156"/>
        <v>354-Workforce Trng &amp; Educ Coord Board</v>
      </c>
      <c r="L5368" s="18" t="str">
        <f t="shared" si="157"/>
        <v>354</v>
      </c>
      <c r="M5368" s="19"/>
      <c r="N5368" s="19"/>
    </row>
    <row r="5369" spans="1:14" ht="15" x14ac:dyDescent="0.25">
      <c r="A5369" s="54" t="s">
        <v>81</v>
      </c>
      <c r="B5369" s="36">
        <v>6.6582941426441593</v>
      </c>
      <c r="C5369" s="37">
        <v>0</v>
      </c>
      <c r="D5369" s="37">
        <v>0</v>
      </c>
      <c r="E5369" s="38">
        <v>0</v>
      </c>
      <c r="F5369" s="37">
        <v>0</v>
      </c>
      <c r="G5369" s="39">
        <v>0</v>
      </c>
      <c r="H5369" s="40">
        <v>6.6582941426441593</v>
      </c>
      <c r="J5369" s="17">
        <v>64</v>
      </c>
      <c r="K5369" s="17" t="str">
        <f t="shared" si="156"/>
        <v>354-Workforce Trng &amp; Educ Coord Board</v>
      </c>
      <c r="L5369" s="18" t="str">
        <f t="shared" si="157"/>
        <v>354</v>
      </c>
      <c r="M5369" s="19"/>
      <c r="N5369" s="19"/>
    </row>
    <row r="5370" spans="1:14" x14ac:dyDescent="0.2">
      <c r="A5370" s="44" t="s">
        <v>82</v>
      </c>
      <c r="B5370" s="45">
        <v>6.6582941426441593</v>
      </c>
      <c r="C5370" s="46">
        <v>0</v>
      </c>
      <c r="D5370" s="46">
        <v>0</v>
      </c>
      <c r="E5370" s="47">
        <v>0</v>
      </c>
      <c r="F5370" s="46">
        <v>0</v>
      </c>
      <c r="G5370" s="48">
        <v>0</v>
      </c>
      <c r="H5370" s="49">
        <v>6.6582941426441593</v>
      </c>
      <c r="J5370" s="17">
        <v>65</v>
      </c>
      <c r="K5370" s="17" t="str">
        <f t="shared" si="156"/>
        <v>354-Workforce Trng &amp; Educ Coord Board</v>
      </c>
      <c r="L5370" s="18" t="str">
        <f t="shared" si="157"/>
        <v>354</v>
      </c>
      <c r="M5370" s="19"/>
      <c r="N5370" s="19"/>
    </row>
    <row r="5371" spans="1:14" ht="15" x14ac:dyDescent="0.25">
      <c r="A5371" s="54"/>
      <c r="B5371" s="54"/>
      <c r="C5371" s="54"/>
      <c r="D5371" s="54"/>
      <c r="E5371" s="54"/>
      <c r="F5371" s="54"/>
      <c r="G5371" s="54"/>
      <c r="H5371" s="54"/>
      <c r="J5371" s="17">
        <v>66</v>
      </c>
      <c r="K5371" s="17" t="str">
        <f t="shared" si="156"/>
        <v>354-Workforce Trng &amp; Educ Coord Board</v>
      </c>
      <c r="L5371" s="18" t="str">
        <f t="shared" si="157"/>
        <v>354</v>
      </c>
      <c r="M5371" s="19"/>
      <c r="N5371" s="19"/>
    </row>
    <row r="5372" spans="1:14" x14ac:dyDescent="0.2">
      <c r="A5372" s="58"/>
      <c r="B5372" s="39"/>
      <c r="C5372" s="51"/>
      <c r="D5372" s="51"/>
      <c r="E5372" s="52"/>
      <c r="F5372" s="51"/>
      <c r="G5372" s="39"/>
      <c r="H5372" s="53"/>
      <c r="J5372" s="17">
        <v>67</v>
      </c>
      <c r="K5372" s="17" t="str">
        <f t="shared" si="156"/>
        <v>354-Workforce Trng &amp; Educ Coord Board</v>
      </c>
      <c r="L5372" s="18" t="str">
        <f t="shared" si="157"/>
        <v>354</v>
      </c>
      <c r="M5372" s="19"/>
      <c r="N5372" s="19"/>
    </row>
    <row r="5373" spans="1:14" x14ac:dyDescent="0.2">
      <c r="A5373" s="59" t="s">
        <v>83</v>
      </c>
      <c r="B5373" s="60">
        <v>631.65485114999763</v>
      </c>
      <c r="C5373" s="61">
        <v>3</v>
      </c>
      <c r="D5373" s="61">
        <v>3</v>
      </c>
      <c r="E5373" s="62">
        <v>81</v>
      </c>
      <c r="F5373" s="61">
        <v>436</v>
      </c>
      <c r="G5373" s="60">
        <v>523</v>
      </c>
      <c r="H5373" s="63">
        <v>1154.6548511499977</v>
      </c>
      <c r="J5373" s="17">
        <v>68</v>
      </c>
      <c r="K5373" s="17" t="str">
        <f t="shared" si="156"/>
        <v>354-Workforce Trng &amp; Educ Coord Board</v>
      </c>
      <c r="L5373" s="18" t="str">
        <f t="shared" si="157"/>
        <v>354</v>
      </c>
      <c r="M5373" s="19"/>
      <c r="N5373" s="19"/>
    </row>
    <row r="5374" spans="1:14" x14ac:dyDescent="0.2">
      <c r="A5374" s="64"/>
      <c r="B5374" s="65"/>
      <c r="C5374" s="65"/>
      <c r="D5374" s="65"/>
      <c r="E5374" s="65"/>
      <c r="F5374" s="65"/>
      <c r="G5374" s="65"/>
      <c r="H5374" s="65"/>
      <c r="J5374" s="17">
        <v>1</v>
      </c>
      <c r="K5374" s="17" t="str">
        <f>IF(J5374=7,A4663,IF(J5374&gt;7,K5364,""))</f>
        <v/>
      </c>
      <c r="L5374" s="18" t="str">
        <f t="shared" si="157"/>
        <v/>
      </c>
      <c r="M5374" s="19"/>
      <c r="N5374" s="19"/>
    </row>
    <row r="5375" spans="1:14" x14ac:dyDescent="0.2">
      <c r="A5375" s="64"/>
      <c r="B5375" s="65"/>
      <c r="C5375" s="65"/>
      <c r="D5375" s="65"/>
      <c r="E5375" s="65"/>
      <c r="F5375" s="65"/>
      <c r="G5375" s="65"/>
      <c r="H5375" s="65"/>
      <c r="J5375" s="17">
        <v>2</v>
      </c>
      <c r="K5375" s="17" t="str">
        <f>IF(J5375=7,A4664,IF(J5375&gt;7,K5374,""))</f>
        <v/>
      </c>
      <c r="L5375" s="18" t="str">
        <f t="shared" si="157"/>
        <v/>
      </c>
      <c r="M5375" s="19"/>
      <c r="N5375" s="19"/>
    </row>
    <row r="5376" spans="1:14" ht="15" x14ac:dyDescent="0.25">
      <c r="A5376"/>
      <c r="B5376"/>
      <c r="C5376"/>
      <c r="D5376"/>
      <c r="E5376"/>
      <c r="F5376"/>
      <c r="G5376"/>
      <c r="H5376"/>
      <c r="J5376" s="17">
        <v>3</v>
      </c>
      <c r="K5376" s="17" t="str">
        <f>IF(J5376=7,A4665,IF(J5376&gt;7,K5375,""))</f>
        <v/>
      </c>
      <c r="L5376" s="18" t="str">
        <f t="shared" si="157"/>
        <v/>
      </c>
      <c r="M5376" s="19"/>
      <c r="N5376" s="19"/>
    </row>
    <row r="5377" spans="1:14" ht="15" x14ac:dyDescent="0.25">
      <c r="A5377"/>
      <c r="B5377"/>
      <c r="C5377"/>
      <c r="D5377"/>
      <c r="E5377"/>
      <c r="F5377"/>
      <c r="G5377"/>
      <c r="H5377"/>
      <c r="J5377" s="17">
        <v>4</v>
      </c>
      <c r="K5377" s="17" t="str">
        <f>IF(J5377=7,A4666,IF(J5377&gt;7,K5376,""))</f>
        <v/>
      </c>
      <c r="L5377" s="18" t="str">
        <f t="shared" si="157"/>
        <v/>
      </c>
      <c r="M5377" s="19"/>
      <c r="N5377" s="19"/>
    </row>
    <row r="5378" spans="1:14" ht="15.75" x14ac:dyDescent="0.25">
      <c r="A5378" s="21" t="s">
        <v>7</v>
      </c>
      <c r="B5378" s="22"/>
      <c r="C5378" s="22"/>
      <c r="D5378" s="22"/>
      <c r="E5378" s="22"/>
      <c r="F5378" s="22"/>
      <c r="G5378" s="22"/>
      <c r="H5378" s="22"/>
      <c r="J5378" s="17">
        <v>5</v>
      </c>
      <c r="K5378" s="17" t="str">
        <f>IF(J5378=7,A4667,IF(J5378&gt;7,K5377,""))</f>
        <v/>
      </c>
      <c r="L5378" s="18" t="str">
        <f t="shared" si="157"/>
        <v/>
      </c>
      <c r="M5378" s="19"/>
      <c r="N5378" s="19"/>
    </row>
    <row r="5379" spans="1:14" ht="15" customHeight="1" x14ac:dyDescent="0.25">
      <c r="A5379" s="23" t="s">
        <v>8</v>
      </c>
      <c r="B5379" s="24"/>
      <c r="C5379" s="24"/>
      <c r="D5379" s="24"/>
      <c r="E5379" s="24"/>
      <c r="F5379" s="24"/>
      <c r="G5379" s="24"/>
      <c r="H5379" s="24"/>
      <c r="J5379" s="17">
        <v>6</v>
      </c>
      <c r="K5379" s="17" t="str">
        <f>IF(J5379=7,A4668,IF(J5379&gt;7,K5378,""))</f>
        <v/>
      </c>
      <c r="L5379" s="18" t="str">
        <f t="shared" si="157"/>
        <v/>
      </c>
      <c r="M5379" s="19"/>
      <c r="N5379" s="19"/>
    </row>
    <row r="5380" spans="1:14" ht="15" x14ac:dyDescent="0.25">
      <c r="A5380" s="25" t="s">
        <v>162</v>
      </c>
      <c r="B5380" s="22"/>
      <c r="C5380" s="22"/>
      <c r="D5380" s="22"/>
      <c r="E5380" s="22"/>
      <c r="F5380" s="22"/>
      <c r="G5380" s="22"/>
      <c r="H5380" s="22"/>
      <c r="J5380" s="17">
        <v>7</v>
      </c>
      <c r="K5380" s="17" t="str">
        <f>IF(J5380=7,A5380,IF(J5380&gt;7,K5379,""))</f>
        <v>355-Archaeology &amp; Historic Preservation</v>
      </c>
      <c r="L5380" s="18" t="str">
        <f t="shared" si="157"/>
        <v>355</v>
      </c>
      <c r="M5380" s="19"/>
      <c r="N5380" s="19"/>
    </row>
    <row r="5381" spans="1:14" ht="15" x14ac:dyDescent="0.25">
      <c r="A5381" s="25"/>
      <c r="B5381" s="22"/>
      <c r="C5381" s="22"/>
      <c r="D5381" s="22"/>
      <c r="E5381" s="22"/>
      <c r="F5381" s="22"/>
      <c r="G5381" s="22"/>
      <c r="H5381" s="22"/>
      <c r="J5381" s="17">
        <v>8</v>
      </c>
      <c r="K5381" s="17" t="str">
        <f t="shared" ref="K5381:K5441" si="158">IF(J5381=7,A4670,IF(J5381&gt;7,K5380,""))</f>
        <v>355-Archaeology &amp; Historic Preservation</v>
      </c>
      <c r="L5381" s="18" t="str">
        <f t="shared" si="157"/>
        <v>355</v>
      </c>
      <c r="M5381" s="19"/>
      <c r="N5381" s="19"/>
    </row>
    <row r="5382" spans="1:14" ht="15" x14ac:dyDescent="0.25">
      <c r="A5382" s="26"/>
      <c r="B5382" s="27"/>
      <c r="C5382" s="94" t="s">
        <v>10</v>
      </c>
      <c r="D5382" s="95"/>
      <c r="E5382" s="94" t="s">
        <v>11</v>
      </c>
      <c r="F5382" s="95"/>
      <c r="G5382" s="28"/>
      <c r="H5382" s="28"/>
      <c r="J5382" s="17">
        <v>9</v>
      </c>
      <c r="K5382" s="17" t="str">
        <f t="shared" si="158"/>
        <v>355-Archaeology &amp; Historic Preservation</v>
      </c>
      <c r="L5382" s="18" t="str">
        <f t="shared" si="157"/>
        <v>355</v>
      </c>
      <c r="M5382" s="19"/>
      <c r="N5382" s="19"/>
    </row>
    <row r="5383" spans="1:14" ht="24" x14ac:dyDescent="0.2">
      <c r="A5383" s="29" t="s">
        <v>12</v>
      </c>
      <c r="B5383" s="30" t="s">
        <v>13</v>
      </c>
      <c r="C5383" s="31" t="s">
        <v>14</v>
      </c>
      <c r="D5383" s="32" t="s">
        <v>15</v>
      </c>
      <c r="E5383" s="31" t="s">
        <v>14</v>
      </c>
      <c r="F5383" s="32" t="s">
        <v>15</v>
      </c>
      <c r="G5383" s="33" t="s">
        <v>16</v>
      </c>
      <c r="H5383" s="33" t="s">
        <v>17</v>
      </c>
      <c r="J5383" s="17">
        <v>10</v>
      </c>
      <c r="K5383" s="17" t="str">
        <f t="shared" si="158"/>
        <v>355-Archaeology &amp; Historic Preservation</v>
      </c>
      <c r="L5383" s="18" t="str">
        <f t="shared" si="157"/>
        <v>355</v>
      </c>
      <c r="M5383" s="19"/>
      <c r="N5383" s="19"/>
    </row>
    <row r="5384" spans="1:14" ht="15" x14ac:dyDescent="0.25">
      <c r="A5384" s="35" t="s">
        <v>20</v>
      </c>
      <c r="B5384" s="36">
        <v>7.5404061537643354</v>
      </c>
      <c r="C5384" s="37">
        <v>0</v>
      </c>
      <c r="D5384" s="37">
        <v>0</v>
      </c>
      <c r="E5384" s="38">
        <v>0</v>
      </c>
      <c r="F5384" s="37">
        <v>0</v>
      </c>
      <c r="G5384" s="39">
        <v>0</v>
      </c>
      <c r="H5384" s="40">
        <v>7.5404061537643354</v>
      </c>
      <c r="J5384" s="17">
        <v>11</v>
      </c>
      <c r="K5384" s="17" t="str">
        <f t="shared" si="158"/>
        <v>355-Archaeology &amp; Historic Preservation</v>
      </c>
      <c r="L5384" s="18" t="str">
        <f t="shared" si="157"/>
        <v>355</v>
      </c>
      <c r="M5384" s="19" t="s">
        <v>21</v>
      </c>
      <c r="N5384" s="19"/>
    </row>
    <row r="5385" spans="1:14" ht="15" x14ac:dyDescent="0.25">
      <c r="A5385" s="42" t="s">
        <v>22</v>
      </c>
      <c r="B5385" s="36">
        <v>3.3354434353930396</v>
      </c>
      <c r="C5385" s="37">
        <v>0</v>
      </c>
      <c r="D5385" s="37">
        <v>0</v>
      </c>
      <c r="E5385" s="38">
        <v>0</v>
      </c>
      <c r="F5385" s="37">
        <v>0</v>
      </c>
      <c r="G5385" s="39">
        <v>0</v>
      </c>
      <c r="H5385" s="40">
        <v>3.3354434353930396</v>
      </c>
      <c r="J5385" s="17">
        <v>12</v>
      </c>
      <c r="K5385" s="17" t="str">
        <f t="shared" si="158"/>
        <v>355-Archaeology &amp; Historic Preservation</v>
      </c>
      <c r="L5385" s="18" t="str">
        <f t="shared" si="157"/>
        <v>355</v>
      </c>
      <c r="M5385" s="19"/>
      <c r="N5385" s="19"/>
    </row>
    <row r="5386" spans="1:14" ht="15" customHeight="1" x14ac:dyDescent="0.25">
      <c r="A5386" s="42" t="s">
        <v>23</v>
      </c>
      <c r="B5386" s="36">
        <v>28.471653496524272</v>
      </c>
      <c r="C5386" s="37">
        <v>0</v>
      </c>
      <c r="D5386" s="37">
        <v>-1</v>
      </c>
      <c r="E5386" s="38">
        <v>0</v>
      </c>
      <c r="F5386" s="37">
        <v>0</v>
      </c>
      <c r="G5386" s="39">
        <v>-1</v>
      </c>
      <c r="H5386" s="40">
        <v>27.471653496524272</v>
      </c>
      <c r="J5386" s="17">
        <v>13</v>
      </c>
      <c r="K5386" s="17" t="str">
        <f t="shared" si="158"/>
        <v>355-Archaeology &amp; Historic Preservation</v>
      </c>
      <c r="L5386" s="18" t="str">
        <f t="shared" si="157"/>
        <v>355</v>
      </c>
      <c r="M5386" s="19"/>
      <c r="N5386" s="19"/>
    </row>
    <row r="5387" spans="1:14" ht="15" x14ac:dyDescent="0.25">
      <c r="A5387" s="42" t="s">
        <v>24</v>
      </c>
      <c r="B5387" s="36">
        <v>153.90974839999998</v>
      </c>
      <c r="C5387" s="37">
        <v>0</v>
      </c>
      <c r="D5387" s="37">
        <v>0</v>
      </c>
      <c r="E5387" s="38">
        <v>0</v>
      </c>
      <c r="F5387" s="37">
        <v>1</v>
      </c>
      <c r="G5387" s="39">
        <v>1</v>
      </c>
      <c r="H5387" s="40">
        <v>154.90974839999998</v>
      </c>
      <c r="J5387" s="17">
        <v>14</v>
      </c>
      <c r="K5387" s="17" t="str">
        <f t="shared" si="158"/>
        <v>355-Archaeology &amp; Historic Preservation</v>
      </c>
      <c r="L5387" s="18" t="str">
        <f t="shared" si="157"/>
        <v>355</v>
      </c>
      <c r="M5387" s="19"/>
      <c r="N5387" s="19"/>
    </row>
    <row r="5388" spans="1:14" ht="15" x14ac:dyDescent="0.25">
      <c r="A5388" s="42" t="s">
        <v>25</v>
      </c>
      <c r="B5388" s="36">
        <v>0</v>
      </c>
      <c r="C5388" s="37">
        <v>0</v>
      </c>
      <c r="D5388" s="37">
        <v>0</v>
      </c>
      <c r="E5388" s="38">
        <v>0</v>
      </c>
      <c r="F5388" s="37">
        <v>0</v>
      </c>
      <c r="G5388" s="39">
        <v>0</v>
      </c>
      <c r="H5388" s="40">
        <v>0</v>
      </c>
      <c r="J5388" s="17">
        <v>15</v>
      </c>
      <c r="K5388" s="17" t="str">
        <f t="shared" si="158"/>
        <v>355-Archaeology &amp; Historic Preservation</v>
      </c>
      <c r="L5388" s="18" t="str">
        <f t="shared" ref="L5388:L5460" si="159">LEFT(K5388,3)</f>
        <v>355</v>
      </c>
      <c r="M5388" s="19"/>
      <c r="N5388" s="19"/>
    </row>
    <row r="5389" spans="1:14" ht="15" x14ac:dyDescent="0.25">
      <c r="A5389" s="42" t="s">
        <v>26</v>
      </c>
      <c r="B5389" s="36">
        <v>19.973993639454015</v>
      </c>
      <c r="C5389" s="37">
        <v>1</v>
      </c>
      <c r="D5389" s="37">
        <v>1</v>
      </c>
      <c r="E5389" s="38">
        <v>0</v>
      </c>
      <c r="F5389" s="37">
        <v>0</v>
      </c>
      <c r="G5389" s="39">
        <v>2</v>
      </c>
      <c r="H5389" s="40">
        <v>21.973993639454015</v>
      </c>
      <c r="J5389" s="17">
        <v>16</v>
      </c>
      <c r="K5389" s="17" t="str">
        <f t="shared" si="158"/>
        <v>355-Archaeology &amp; Historic Preservation</v>
      </c>
      <c r="L5389" s="18" t="str">
        <f t="shared" si="159"/>
        <v>355</v>
      </c>
      <c r="M5389" s="19"/>
      <c r="N5389" s="19"/>
    </row>
    <row r="5390" spans="1:14" ht="15" x14ac:dyDescent="0.25">
      <c r="A5390" s="42" t="s">
        <v>27</v>
      </c>
      <c r="B5390" s="36">
        <v>90.809155582570753</v>
      </c>
      <c r="C5390" s="37">
        <v>0</v>
      </c>
      <c r="D5390" s="37">
        <v>0</v>
      </c>
      <c r="E5390" s="38">
        <v>0</v>
      </c>
      <c r="F5390" s="37">
        <v>0</v>
      </c>
      <c r="G5390" s="39">
        <v>0</v>
      </c>
      <c r="H5390" s="40">
        <v>90.809155582570753</v>
      </c>
      <c r="J5390" s="17">
        <v>17</v>
      </c>
      <c r="K5390" s="17" t="str">
        <f t="shared" si="158"/>
        <v>355-Archaeology &amp; Historic Preservation</v>
      </c>
      <c r="L5390" s="18" t="str">
        <f t="shared" si="159"/>
        <v>355</v>
      </c>
      <c r="M5390" s="19"/>
      <c r="N5390" s="19"/>
    </row>
    <row r="5391" spans="1:14" x14ac:dyDescent="0.2">
      <c r="A5391" s="43"/>
      <c r="B5391" s="36"/>
      <c r="C5391" s="37"/>
      <c r="D5391" s="37"/>
      <c r="E5391" s="38"/>
      <c r="F5391" s="37"/>
      <c r="G5391" s="39"/>
      <c r="H5391" s="40"/>
      <c r="J5391" s="17">
        <v>18</v>
      </c>
      <c r="K5391" s="17" t="str">
        <f t="shared" si="158"/>
        <v>355-Archaeology &amp; Historic Preservation</v>
      </c>
      <c r="L5391" s="18" t="str">
        <f t="shared" si="159"/>
        <v>355</v>
      </c>
      <c r="M5391" s="19"/>
      <c r="N5391" s="19"/>
    </row>
    <row r="5392" spans="1:14" x14ac:dyDescent="0.2">
      <c r="A5392" s="44"/>
      <c r="B5392" s="45">
        <v>304.04040070770645</v>
      </c>
      <c r="C5392" s="46">
        <v>1</v>
      </c>
      <c r="D5392" s="46">
        <v>0</v>
      </c>
      <c r="E5392" s="47">
        <v>0</v>
      </c>
      <c r="F5392" s="46">
        <v>1</v>
      </c>
      <c r="G5392" s="48">
        <v>2</v>
      </c>
      <c r="H5392" s="49">
        <v>306.04040070770645</v>
      </c>
      <c r="J5392" s="17">
        <v>19</v>
      </c>
      <c r="K5392" s="17" t="str">
        <f t="shared" si="158"/>
        <v>355-Archaeology &amp; Historic Preservation</v>
      </c>
      <c r="L5392" s="18" t="str">
        <f t="shared" si="159"/>
        <v>355</v>
      </c>
      <c r="M5392" s="19"/>
      <c r="N5392" s="19"/>
    </row>
    <row r="5393" spans="1:14" x14ac:dyDescent="0.2">
      <c r="A5393" s="50"/>
      <c r="B5393" s="39"/>
      <c r="C5393" s="51"/>
      <c r="D5393" s="51"/>
      <c r="E5393" s="52"/>
      <c r="F5393" s="51"/>
      <c r="G5393" s="39"/>
      <c r="H5393" s="53"/>
      <c r="J5393" s="17">
        <v>20</v>
      </c>
      <c r="K5393" s="17" t="str">
        <f t="shared" si="158"/>
        <v>355-Archaeology &amp; Historic Preservation</v>
      </c>
      <c r="L5393" s="18" t="str">
        <f t="shared" si="159"/>
        <v>355</v>
      </c>
      <c r="M5393" s="19"/>
      <c r="N5393" s="19"/>
    </row>
    <row r="5394" spans="1:14" ht="15" x14ac:dyDescent="0.25">
      <c r="A5394" s="42" t="s">
        <v>28</v>
      </c>
      <c r="B5394" s="36">
        <v>9.3381911311790162</v>
      </c>
      <c r="C5394" s="37">
        <v>0</v>
      </c>
      <c r="D5394" s="37">
        <v>0</v>
      </c>
      <c r="E5394" s="38">
        <v>-10</v>
      </c>
      <c r="F5394" s="37">
        <v>11</v>
      </c>
      <c r="G5394" s="39">
        <v>1</v>
      </c>
      <c r="H5394" s="40">
        <v>10.338191131179016</v>
      </c>
      <c r="J5394" s="17">
        <v>21</v>
      </c>
      <c r="K5394" s="17" t="str">
        <f t="shared" si="158"/>
        <v>355-Archaeology &amp; Historic Preservation</v>
      </c>
      <c r="L5394" s="18" t="str">
        <f t="shared" si="159"/>
        <v>355</v>
      </c>
      <c r="M5394" s="19"/>
      <c r="N5394" s="19"/>
    </row>
    <row r="5395" spans="1:14" ht="15" x14ac:dyDescent="0.25">
      <c r="A5395" s="42" t="s">
        <v>29</v>
      </c>
      <c r="B5395" s="36">
        <v>23.527006314551375</v>
      </c>
      <c r="C5395" s="37">
        <v>0</v>
      </c>
      <c r="D5395" s="37">
        <v>0</v>
      </c>
      <c r="E5395" s="38">
        <v>6</v>
      </c>
      <c r="F5395" s="37">
        <v>19</v>
      </c>
      <c r="G5395" s="39">
        <v>25</v>
      </c>
      <c r="H5395" s="40">
        <v>48.527006314551372</v>
      </c>
      <c r="J5395" s="17">
        <v>22</v>
      </c>
      <c r="K5395" s="17" t="str">
        <f t="shared" si="158"/>
        <v>355-Archaeology &amp; Historic Preservation</v>
      </c>
      <c r="L5395" s="18" t="str">
        <f t="shared" si="159"/>
        <v>355</v>
      </c>
      <c r="M5395" s="19"/>
      <c r="N5395" s="19"/>
    </row>
    <row r="5396" spans="1:14" ht="15" x14ac:dyDescent="0.25">
      <c r="A5396" s="42" t="s">
        <v>30</v>
      </c>
      <c r="B5396" s="36">
        <v>21.616188490515349</v>
      </c>
      <c r="C5396" s="37">
        <v>0</v>
      </c>
      <c r="D5396" s="37">
        <v>0</v>
      </c>
      <c r="E5396" s="38">
        <v>0</v>
      </c>
      <c r="F5396" s="37">
        <v>0</v>
      </c>
      <c r="G5396" s="39">
        <v>0</v>
      </c>
      <c r="H5396" s="40">
        <v>21.616188490515349</v>
      </c>
      <c r="J5396" s="17">
        <v>23</v>
      </c>
      <c r="K5396" s="17" t="str">
        <f t="shared" si="158"/>
        <v>355-Archaeology &amp; Historic Preservation</v>
      </c>
      <c r="L5396" s="18" t="str">
        <f t="shared" si="159"/>
        <v>355</v>
      </c>
      <c r="M5396" s="19"/>
      <c r="N5396" s="19"/>
    </row>
    <row r="5397" spans="1:14" ht="15" x14ac:dyDescent="0.25">
      <c r="A5397" s="54"/>
      <c r="B5397" s="36"/>
      <c r="C5397" s="37"/>
      <c r="D5397" s="37"/>
      <c r="E5397" s="38"/>
      <c r="F5397" s="37"/>
      <c r="G5397" s="39"/>
      <c r="H5397" s="40"/>
      <c r="J5397" s="17">
        <v>24</v>
      </c>
      <c r="K5397" s="17" t="str">
        <f t="shared" si="158"/>
        <v>355-Archaeology &amp; Historic Preservation</v>
      </c>
      <c r="L5397" s="18" t="str">
        <f t="shared" si="159"/>
        <v>355</v>
      </c>
      <c r="M5397" s="19"/>
      <c r="N5397" s="19"/>
    </row>
    <row r="5398" spans="1:14" x14ac:dyDescent="0.2">
      <c r="A5398" s="44" t="s">
        <v>31</v>
      </c>
      <c r="B5398" s="45">
        <v>54.481385936245736</v>
      </c>
      <c r="C5398" s="46">
        <v>0</v>
      </c>
      <c r="D5398" s="46">
        <v>0</v>
      </c>
      <c r="E5398" s="46">
        <v>-4</v>
      </c>
      <c r="F5398" s="46">
        <v>30</v>
      </c>
      <c r="G5398" s="46">
        <v>26</v>
      </c>
      <c r="H5398" s="49">
        <v>80.481385936245744</v>
      </c>
      <c r="J5398" s="17">
        <v>25</v>
      </c>
      <c r="K5398" s="17" t="str">
        <f t="shared" si="158"/>
        <v>355-Archaeology &amp; Historic Preservation</v>
      </c>
      <c r="L5398" s="18" t="str">
        <f t="shared" si="159"/>
        <v>355</v>
      </c>
      <c r="M5398" s="19"/>
      <c r="N5398" s="19"/>
    </row>
    <row r="5399" spans="1:14" ht="15" x14ac:dyDescent="0.25">
      <c r="A5399" s="54"/>
      <c r="B5399" s="36"/>
      <c r="C5399" s="37"/>
      <c r="D5399" s="37"/>
      <c r="E5399" s="38"/>
      <c r="F5399" s="37"/>
      <c r="G5399" s="39"/>
      <c r="H5399" s="40"/>
      <c r="J5399" s="17">
        <v>26</v>
      </c>
      <c r="K5399" s="17" t="str">
        <f t="shared" si="158"/>
        <v>355-Archaeology &amp; Historic Preservation</v>
      </c>
      <c r="L5399" s="18" t="str">
        <f t="shared" si="159"/>
        <v>355</v>
      </c>
      <c r="M5399" s="19"/>
      <c r="N5399" s="19"/>
    </row>
    <row r="5400" spans="1:14" ht="15" x14ac:dyDescent="0.25">
      <c r="A5400" s="54" t="s">
        <v>32</v>
      </c>
      <c r="B5400" s="36">
        <v>0.71542940630547247</v>
      </c>
      <c r="C5400" s="37">
        <v>0</v>
      </c>
      <c r="D5400" s="37">
        <v>0</v>
      </c>
      <c r="E5400" s="38">
        <v>0</v>
      </c>
      <c r="F5400" s="37">
        <v>0</v>
      </c>
      <c r="G5400" s="39">
        <v>0</v>
      </c>
      <c r="H5400" s="40">
        <v>0.71542940630547247</v>
      </c>
      <c r="J5400" s="17">
        <v>27</v>
      </c>
      <c r="K5400" s="17" t="str">
        <f t="shared" si="158"/>
        <v>355-Archaeology &amp; Historic Preservation</v>
      </c>
      <c r="L5400" s="18" t="str">
        <f t="shared" si="159"/>
        <v>355</v>
      </c>
      <c r="M5400" s="19" t="s">
        <v>33</v>
      </c>
      <c r="N5400" s="19"/>
    </row>
    <row r="5401" spans="1:14" ht="15" x14ac:dyDescent="0.25">
      <c r="A5401" s="54" t="s">
        <v>34</v>
      </c>
      <c r="B5401" s="36">
        <v>3.2248870469620279</v>
      </c>
      <c r="C5401" s="37">
        <v>0</v>
      </c>
      <c r="D5401" s="37">
        <v>0</v>
      </c>
      <c r="E5401" s="38">
        <v>0</v>
      </c>
      <c r="F5401" s="37">
        <v>0</v>
      </c>
      <c r="G5401" s="39">
        <v>0</v>
      </c>
      <c r="H5401" s="40">
        <v>3.2248870469620279</v>
      </c>
      <c r="J5401" s="17">
        <v>28</v>
      </c>
      <c r="K5401" s="17" t="str">
        <f t="shared" si="158"/>
        <v>355-Archaeology &amp; Historic Preservation</v>
      </c>
      <c r="L5401" s="18" t="str">
        <f t="shared" si="159"/>
        <v>355</v>
      </c>
      <c r="M5401" s="19" t="s">
        <v>35</v>
      </c>
      <c r="N5401" s="19"/>
    </row>
    <row r="5402" spans="1:14" ht="15" x14ac:dyDescent="0.25">
      <c r="A5402" s="54" t="s">
        <v>36</v>
      </c>
      <c r="B5402" s="36">
        <v>1.1351556470834023</v>
      </c>
      <c r="C5402" s="37">
        <v>0</v>
      </c>
      <c r="D5402" s="37">
        <v>0</v>
      </c>
      <c r="E5402" s="38">
        <v>0</v>
      </c>
      <c r="F5402" s="37">
        <v>0</v>
      </c>
      <c r="G5402" s="39">
        <v>0</v>
      </c>
      <c r="H5402" s="40">
        <v>1.1351556470834023</v>
      </c>
      <c r="J5402" s="17">
        <v>29</v>
      </c>
      <c r="K5402" s="17" t="str">
        <f t="shared" si="158"/>
        <v>355-Archaeology &amp; Historic Preservation</v>
      </c>
      <c r="L5402" s="18" t="str">
        <f t="shared" si="159"/>
        <v>355</v>
      </c>
      <c r="M5402" s="19" t="s">
        <v>37</v>
      </c>
      <c r="N5402" s="19"/>
    </row>
    <row r="5403" spans="1:14" ht="15" x14ac:dyDescent="0.25">
      <c r="A5403" s="54" t="s">
        <v>38</v>
      </c>
      <c r="B5403" s="36">
        <v>0.45831675842915071</v>
      </c>
      <c r="C5403" s="37">
        <v>0</v>
      </c>
      <c r="D5403" s="37">
        <v>0</v>
      </c>
      <c r="E5403" s="38">
        <v>1</v>
      </c>
      <c r="F5403" s="37">
        <v>0</v>
      </c>
      <c r="G5403" s="39">
        <v>1</v>
      </c>
      <c r="H5403" s="40">
        <v>1.4583167584291508</v>
      </c>
      <c r="J5403" s="17">
        <v>30</v>
      </c>
      <c r="K5403" s="17" t="str">
        <f t="shared" si="158"/>
        <v>355-Archaeology &amp; Historic Preservation</v>
      </c>
      <c r="L5403" s="18" t="str">
        <f t="shared" si="159"/>
        <v>355</v>
      </c>
      <c r="M5403" s="19" t="s">
        <v>39</v>
      </c>
      <c r="N5403" s="19"/>
    </row>
    <row r="5404" spans="1:14" ht="15" customHeight="1" x14ac:dyDescent="0.25">
      <c r="A5404" s="54" t="s">
        <v>40</v>
      </c>
      <c r="B5404" s="36">
        <v>0</v>
      </c>
      <c r="C5404" s="37">
        <v>0</v>
      </c>
      <c r="D5404" s="37">
        <v>0</v>
      </c>
      <c r="E5404" s="38">
        <v>0</v>
      </c>
      <c r="F5404" s="37">
        <v>0</v>
      </c>
      <c r="G5404" s="39">
        <v>0</v>
      </c>
      <c r="H5404" s="40">
        <v>0</v>
      </c>
      <c r="J5404" s="17">
        <v>31</v>
      </c>
      <c r="K5404" s="17" t="str">
        <f t="shared" si="158"/>
        <v>355-Archaeology &amp; Historic Preservation</v>
      </c>
      <c r="L5404" s="18" t="str">
        <f t="shared" si="159"/>
        <v>355</v>
      </c>
      <c r="M5404" s="19" t="s">
        <v>41</v>
      </c>
      <c r="N5404" s="19"/>
    </row>
    <row r="5405" spans="1:14" ht="15" x14ac:dyDescent="0.25">
      <c r="A5405" s="54" t="s">
        <v>42</v>
      </c>
      <c r="B5405" s="36">
        <v>4.2351583474391381</v>
      </c>
      <c r="C5405" s="37">
        <v>0</v>
      </c>
      <c r="D5405" s="37">
        <v>0</v>
      </c>
      <c r="E5405" s="38">
        <v>-2</v>
      </c>
      <c r="F5405" s="37">
        <v>-2</v>
      </c>
      <c r="G5405" s="39">
        <v>-4</v>
      </c>
      <c r="H5405" s="40">
        <v>0.2351583474391381</v>
      </c>
      <c r="J5405" s="17">
        <v>32</v>
      </c>
      <c r="K5405" s="17" t="str">
        <f t="shared" si="158"/>
        <v>355-Archaeology &amp; Historic Preservation</v>
      </c>
      <c r="L5405" s="18" t="str">
        <f t="shared" si="159"/>
        <v>355</v>
      </c>
      <c r="M5405" s="19" t="s">
        <v>43</v>
      </c>
      <c r="N5405" s="19"/>
    </row>
    <row r="5406" spans="1:14" ht="15" x14ac:dyDescent="0.25">
      <c r="A5406" s="54" t="s">
        <v>44</v>
      </c>
      <c r="B5406" s="36">
        <v>3.7969262275722242</v>
      </c>
      <c r="C5406" s="37">
        <v>0</v>
      </c>
      <c r="D5406" s="37">
        <v>0</v>
      </c>
      <c r="E5406" s="38">
        <v>0</v>
      </c>
      <c r="F5406" s="37">
        <v>0</v>
      </c>
      <c r="G5406" s="39">
        <v>0</v>
      </c>
      <c r="H5406" s="40">
        <v>3.7969262275722242</v>
      </c>
      <c r="J5406" s="17">
        <v>33</v>
      </c>
      <c r="K5406" s="17" t="str">
        <f t="shared" si="158"/>
        <v>355-Archaeology &amp; Historic Preservation</v>
      </c>
      <c r="L5406" s="18" t="str">
        <f t="shared" si="159"/>
        <v>355</v>
      </c>
      <c r="M5406" s="19" t="s">
        <v>45</v>
      </c>
      <c r="N5406" s="19"/>
    </row>
    <row r="5407" spans="1:14" ht="15" x14ac:dyDescent="0.25">
      <c r="A5407" s="54" t="s">
        <v>46</v>
      </c>
      <c r="B5407" s="36">
        <v>0</v>
      </c>
      <c r="C5407" s="37">
        <v>0</v>
      </c>
      <c r="D5407" s="37">
        <v>0</v>
      </c>
      <c r="E5407" s="38">
        <v>0</v>
      </c>
      <c r="F5407" s="37">
        <v>0</v>
      </c>
      <c r="G5407" s="39">
        <v>0</v>
      </c>
      <c r="H5407" s="40">
        <v>0</v>
      </c>
      <c r="J5407" s="17">
        <v>34</v>
      </c>
      <c r="K5407" s="17" t="str">
        <f t="shared" si="158"/>
        <v>355-Archaeology &amp; Historic Preservation</v>
      </c>
      <c r="L5407" s="18" t="str">
        <f t="shared" si="159"/>
        <v>355</v>
      </c>
      <c r="M5407" s="19" t="s">
        <v>47</v>
      </c>
      <c r="N5407" s="19"/>
    </row>
    <row r="5408" spans="1:14" ht="15" x14ac:dyDescent="0.25">
      <c r="A5408" s="54" t="s">
        <v>48</v>
      </c>
      <c r="B5408" s="36">
        <v>0</v>
      </c>
      <c r="C5408" s="37">
        <v>0</v>
      </c>
      <c r="D5408" s="37">
        <v>0</v>
      </c>
      <c r="E5408" s="38">
        <v>0</v>
      </c>
      <c r="F5408" s="37">
        <v>0</v>
      </c>
      <c r="G5408" s="39">
        <v>0</v>
      </c>
      <c r="H5408" s="40">
        <v>0</v>
      </c>
      <c r="J5408" s="17">
        <v>35</v>
      </c>
      <c r="K5408" s="17" t="str">
        <f t="shared" si="158"/>
        <v>355-Archaeology &amp; Historic Preservation</v>
      </c>
      <c r="L5408" s="18" t="str">
        <f t="shared" si="159"/>
        <v>355</v>
      </c>
      <c r="M5408" s="56" t="s">
        <v>49</v>
      </c>
      <c r="N5408" s="19"/>
    </row>
    <row r="5409" spans="1:14" ht="15" x14ac:dyDescent="0.25">
      <c r="A5409" s="54" t="s">
        <v>50</v>
      </c>
      <c r="B5409" s="36">
        <v>2.8497303848231272</v>
      </c>
      <c r="C5409" s="37">
        <v>0</v>
      </c>
      <c r="D5409" s="37">
        <v>0</v>
      </c>
      <c r="E5409" s="38">
        <v>0</v>
      </c>
      <c r="F5409" s="37">
        <v>0</v>
      </c>
      <c r="G5409" s="39">
        <v>0</v>
      </c>
      <c r="H5409" s="40">
        <v>2.8497303848231272</v>
      </c>
      <c r="J5409" s="17">
        <v>36</v>
      </c>
      <c r="K5409" s="17" t="str">
        <f t="shared" si="158"/>
        <v>355-Archaeology &amp; Historic Preservation</v>
      </c>
      <c r="L5409" s="18" t="str">
        <f t="shared" si="159"/>
        <v>355</v>
      </c>
      <c r="M5409" s="19" t="s">
        <v>51</v>
      </c>
      <c r="N5409" s="19"/>
    </row>
    <row r="5410" spans="1:14" ht="15" customHeight="1" x14ac:dyDescent="0.25">
      <c r="A5410" s="54" t="s">
        <v>52</v>
      </c>
      <c r="B5410" s="36">
        <v>0</v>
      </c>
      <c r="C5410" s="37">
        <v>0</v>
      </c>
      <c r="D5410" s="37">
        <v>0</v>
      </c>
      <c r="E5410" s="38">
        <v>1</v>
      </c>
      <c r="F5410" s="37">
        <v>0</v>
      </c>
      <c r="G5410" s="39">
        <v>1</v>
      </c>
      <c r="H5410" s="40">
        <v>1</v>
      </c>
      <c r="J5410" s="17">
        <v>37</v>
      </c>
      <c r="K5410" s="17" t="str">
        <f t="shared" si="158"/>
        <v>355-Archaeology &amp; Historic Preservation</v>
      </c>
      <c r="L5410" s="18" t="str">
        <f t="shared" si="159"/>
        <v>355</v>
      </c>
      <c r="M5410" s="56" t="s">
        <v>53</v>
      </c>
      <c r="N5410" s="19"/>
    </row>
    <row r="5411" spans="1:14" ht="15" x14ac:dyDescent="0.25">
      <c r="A5411" s="54" t="s">
        <v>54</v>
      </c>
      <c r="B5411" s="36">
        <v>36.166783507041913</v>
      </c>
      <c r="C5411" s="37">
        <v>0</v>
      </c>
      <c r="D5411" s="37">
        <v>0</v>
      </c>
      <c r="E5411" s="38">
        <v>0</v>
      </c>
      <c r="F5411" s="37">
        <v>0</v>
      </c>
      <c r="G5411" s="39">
        <v>0</v>
      </c>
      <c r="H5411" s="40">
        <v>36.166783507041913</v>
      </c>
      <c r="J5411" s="17">
        <v>38</v>
      </c>
      <c r="K5411" s="17" t="str">
        <f t="shared" si="158"/>
        <v>355-Archaeology &amp; Historic Preservation</v>
      </c>
      <c r="L5411" s="18" t="str">
        <f t="shared" si="159"/>
        <v>355</v>
      </c>
      <c r="M5411" s="19" t="s">
        <v>55</v>
      </c>
      <c r="N5411" s="19"/>
    </row>
    <row r="5412" spans="1:14" ht="15" x14ac:dyDescent="0.25">
      <c r="A5412" s="54" t="s">
        <v>56</v>
      </c>
      <c r="B5412" s="36">
        <v>615.28108108108108</v>
      </c>
      <c r="C5412" s="37">
        <v>0</v>
      </c>
      <c r="D5412" s="37">
        <v>0</v>
      </c>
      <c r="E5412" s="38">
        <v>0</v>
      </c>
      <c r="F5412" s="37">
        <v>141</v>
      </c>
      <c r="G5412" s="39">
        <v>141</v>
      </c>
      <c r="H5412" s="40">
        <v>756.28108108108108</v>
      </c>
      <c r="J5412" s="17">
        <v>39</v>
      </c>
      <c r="K5412" s="17" t="str">
        <f t="shared" si="158"/>
        <v>355-Archaeology &amp; Historic Preservation</v>
      </c>
      <c r="L5412" s="18" t="str">
        <f t="shared" si="159"/>
        <v>355</v>
      </c>
      <c r="M5412" s="19" t="s">
        <v>57</v>
      </c>
      <c r="N5412" s="19"/>
    </row>
    <row r="5413" spans="1:14" ht="15" x14ac:dyDescent="0.25">
      <c r="A5413" s="54" t="s">
        <v>58</v>
      </c>
      <c r="B5413" s="36">
        <v>70.260557112560548</v>
      </c>
      <c r="C5413" s="37">
        <v>0</v>
      </c>
      <c r="D5413" s="37">
        <v>0</v>
      </c>
      <c r="E5413" s="38">
        <v>2</v>
      </c>
      <c r="F5413" s="37">
        <v>4</v>
      </c>
      <c r="G5413" s="39">
        <v>6</v>
      </c>
      <c r="H5413" s="40">
        <v>76.260557112560548</v>
      </c>
      <c r="J5413" s="17">
        <v>40</v>
      </c>
      <c r="K5413" s="17" t="str">
        <f t="shared" si="158"/>
        <v>355-Archaeology &amp; Historic Preservation</v>
      </c>
      <c r="L5413" s="18" t="str">
        <f t="shared" si="159"/>
        <v>355</v>
      </c>
      <c r="M5413" s="19" t="s">
        <v>59</v>
      </c>
      <c r="N5413" s="19"/>
    </row>
    <row r="5414" spans="1:14" ht="15" x14ac:dyDescent="0.25">
      <c r="A5414" s="54" t="s">
        <v>60</v>
      </c>
      <c r="B5414" s="36">
        <v>0</v>
      </c>
      <c r="C5414" s="37">
        <v>0</v>
      </c>
      <c r="D5414" s="37">
        <v>0</v>
      </c>
      <c r="E5414" s="38">
        <v>1</v>
      </c>
      <c r="F5414" s="37">
        <v>0</v>
      </c>
      <c r="G5414" s="39">
        <v>1</v>
      </c>
      <c r="H5414" s="40">
        <v>1</v>
      </c>
      <c r="J5414" s="17">
        <v>41</v>
      </c>
      <c r="K5414" s="17" t="str">
        <f t="shared" si="158"/>
        <v>355-Archaeology &amp; Historic Preservation</v>
      </c>
      <c r="L5414" s="18" t="str">
        <f t="shared" si="159"/>
        <v>355</v>
      </c>
      <c r="M5414" s="56" t="s">
        <v>61</v>
      </c>
      <c r="N5414" s="19"/>
    </row>
    <row r="5415" spans="1:14" ht="15" x14ac:dyDescent="0.25">
      <c r="A5415" s="54" t="s">
        <v>62</v>
      </c>
      <c r="B5415" s="36">
        <v>0</v>
      </c>
      <c r="C5415" s="37">
        <v>0</v>
      </c>
      <c r="D5415" s="37">
        <v>0</v>
      </c>
      <c r="E5415" s="38">
        <v>2</v>
      </c>
      <c r="F5415" s="37">
        <v>1</v>
      </c>
      <c r="G5415" s="39">
        <v>3</v>
      </c>
      <c r="H5415" s="40">
        <v>3</v>
      </c>
      <c r="J5415" s="17">
        <v>42</v>
      </c>
      <c r="K5415" s="17" t="str">
        <f t="shared" si="158"/>
        <v>355-Archaeology &amp; Historic Preservation</v>
      </c>
      <c r="L5415" s="18" t="str">
        <f t="shared" si="159"/>
        <v>355</v>
      </c>
      <c r="M5415" s="56" t="s">
        <v>63</v>
      </c>
      <c r="N5415" s="19"/>
    </row>
    <row r="5416" spans="1:14" ht="15" customHeight="1" x14ac:dyDescent="0.2">
      <c r="A5416" s="43"/>
      <c r="B5416" s="36"/>
      <c r="C5416" s="37"/>
      <c r="D5416" s="37"/>
      <c r="E5416" s="38"/>
      <c r="F5416" s="37"/>
      <c r="G5416" s="39"/>
      <c r="H5416" s="40"/>
      <c r="J5416" s="17">
        <v>43</v>
      </c>
      <c r="K5416" s="17" t="str">
        <f t="shared" si="158"/>
        <v>355-Archaeology &amp; Historic Preservation</v>
      </c>
      <c r="L5416" s="18" t="str">
        <f t="shared" si="159"/>
        <v>355</v>
      </c>
      <c r="M5416" s="19"/>
      <c r="N5416" s="19"/>
    </row>
    <row r="5417" spans="1:14" x14ac:dyDescent="0.2">
      <c r="A5417" s="44" t="s">
        <v>64</v>
      </c>
      <c r="B5417" s="45">
        <v>738.12402551929813</v>
      </c>
      <c r="C5417" s="46">
        <v>0</v>
      </c>
      <c r="D5417" s="46">
        <v>0</v>
      </c>
      <c r="E5417" s="47">
        <v>5</v>
      </c>
      <c r="F5417" s="46">
        <v>144</v>
      </c>
      <c r="G5417" s="48">
        <v>149</v>
      </c>
      <c r="H5417" s="49">
        <v>887.12402551929813</v>
      </c>
      <c r="J5417" s="17">
        <v>44</v>
      </c>
      <c r="K5417" s="17" t="str">
        <f t="shared" si="158"/>
        <v>355-Archaeology &amp; Historic Preservation</v>
      </c>
      <c r="L5417" s="18" t="str">
        <f t="shared" si="159"/>
        <v>355</v>
      </c>
      <c r="M5417" s="19"/>
      <c r="N5417" s="19"/>
    </row>
    <row r="5418" spans="1:14" x14ac:dyDescent="0.2">
      <c r="A5418" s="57"/>
      <c r="B5418" s="39"/>
      <c r="C5418" s="51"/>
      <c r="D5418" s="51"/>
      <c r="E5418" s="52"/>
      <c r="F5418" s="51"/>
      <c r="G5418" s="39"/>
      <c r="H5418" s="53"/>
      <c r="J5418" s="17">
        <v>45</v>
      </c>
      <c r="K5418" s="17" t="str">
        <f t="shared" si="158"/>
        <v>355-Archaeology &amp; Historic Preservation</v>
      </c>
      <c r="L5418" s="18" t="str">
        <f t="shared" si="159"/>
        <v>355</v>
      </c>
      <c r="M5418" s="19"/>
      <c r="N5418" s="19"/>
    </row>
    <row r="5419" spans="1:14" ht="15" x14ac:dyDescent="0.25">
      <c r="A5419" s="54" t="s">
        <v>65</v>
      </c>
      <c r="B5419" s="36">
        <v>17.347806487461629</v>
      </c>
      <c r="C5419" s="37">
        <v>0</v>
      </c>
      <c r="D5419" s="37">
        <v>0</v>
      </c>
      <c r="E5419" s="38">
        <v>0</v>
      </c>
      <c r="F5419" s="37">
        <v>0</v>
      </c>
      <c r="G5419" s="39">
        <v>0</v>
      </c>
      <c r="H5419" s="40">
        <v>17.347806487461629</v>
      </c>
      <c r="J5419" s="17">
        <v>46</v>
      </c>
      <c r="K5419" s="17" t="str">
        <f t="shared" si="158"/>
        <v>355-Archaeology &amp; Historic Preservation</v>
      </c>
      <c r="L5419" s="18" t="str">
        <f t="shared" si="159"/>
        <v>355</v>
      </c>
      <c r="M5419" s="19"/>
      <c r="N5419" s="19"/>
    </row>
    <row r="5420" spans="1:14" ht="15" x14ac:dyDescent="0.25">
      <c r="A5420" s="54" t="s">
        <v>66</v>
      </c>
      <c r="B5420" s="36">
        <v>17.496296976074316</v>
      </c>
      <c r="C5420" s="37">
        <v>0</v>
      </c>
      <c r="D5420" s="37">
        <v>0</v>
      </c>
      <c r="E5420" s="38">
        <v>0</v>
      </c>
      <c r="F5420" s="37">
        <v>0</v>
      </c>
      <c r="G5420" s="39">
        <v>0</v>
      </c>
      <c r="H5420" s="40">
        <v>17.496296976074316</v>
      </c>
      <c r="J5420" s="17">
        <v>47</v>
      </c>
      <c r="K5420" s="17" t="str">
        <f t="shared" si="158"/>
        <v>355-Archaeology &amp; Historic Preservation</v>
      </c>
      <c r="L5420" s="18" t="str">
        <f t="shared" si="159"/>
        <v>355</v>
      </c>
      <c r="M5420" s="19"/>
      <c r="N5420" s="19"/>
    </row>
    <row r="5421" spans="1:14" ht="15" x14ac:dyDescent="0.25">
      <c r="A5421" s="54" t="s">
        <v>67</v>
      </c>
      <c r="B5421" s="36">
        <v>470.70212327666036</v>
      </c>
      <c r="C5421" s="37">
        <v>1</v>
      </c>
      <c r="D5421" s="37">
        <v>4</v>
      </c>
      <c r="E5421" s="38">
        <v>0</v>
      </c>
      <c r="F5421" s="37">
        <v>2</v>
      </c>
      <c r="G5421" s="39">
        <v>7</v>
      </c>
      <c r="H5421" s="40">
        <v>477.70212327666036</v>
      </c>
      <c r="J5421" s="17">
        <v>48</v>
      </c>
      <c r="K5421" s="17" t="str">
        <f t="shared" si="158"/>
        <v>355-Archaeology &amp; Historic Preservation</v>
      </c>
      <c r="L5421" s="18" t="str">
        <f t="shared" si="159"/>
        <v>355</v>
      </c>
      <c r="M5421" s="19"/>
      <c r="N5421" s="19"/>
    </row>
    <row r="5422" spans="1:14" ht="15" x14ac:dyDescent="0.25">
      <c r="A5422" s="54" t="s">
        <v>68</v>
      </c>
      <c r="B5422" s="36">
        <v>0.40890348197923032</v>
      </c>
      <c r="C5422" s="37">
        <v>0</v>
      </c>
      <c r="D5422" s="37">
        <v>0</v>
      </c>
      <c r="E5422" s="38">
        <v>0</v>
      </c>
      <c r="F5422" s="37">
        <v>0</v>
      </c>
      <c r="G5422" s="39">
        <v>0</v>
      </c>
      <c r="H5422" s="40">
        <v>0.40890348197923032</v>
      </c>
      <c r="J5422" s="17">
        <v>49</v>
      </c>
      <c r="K5422" s="17" t="str">
        <f t="shared" si="158"/>
        <v>355-Archaeology &amp; Historic Preservation</v>
      </c>
      <c r="L5422" s="18" t="str">
        <f t="shared" si="159"/>
        <v>355</v>
      </c>
      <c r="M5422" s="19"/>
      <c r="N5422" s="19"/>
    </row>
    <row r="5423" spans="1:14" ht="15" x14ac:dyDescent="0.25">
      <c r="A5423" s="54" t="s">
        <v>69</v>
      </c>
      <c r="B5423" s="36">
        <v>44.34812825632509</v>
      </c>
      <c r="C5423" s="37">
        <v>0</v>
      </c>
      <c r="D5423" s="37">
        <v>0</v>
      </c>
      <c r="E5423" s="38">
        <v>0</v>
      </c>
      <c r="F5423" s="37">
        <v>0</v>
      </c>
      <c r="G5423" s="39">
        <v>0</v>
      </c>
      <c r="H5423" s="40">
        <v>44.34812825632509</v>
      </c>
      <c r="J5423" s="17">
        <v>50</v>
      </c>
      <c r="K5423" s="17" t="str">
        <f t="shared" si="158"/>
        <v>355-Archaeology &amp; Historic Preservation</v>
      </c>
      <c r="L5423" s="18" t="str">
        <f t="shared" si="159"/>
        <v>355</v>
      </c>
      <c r="M5423" s="19"/>
      <c r="N5423" s="19"/>
    </row>
    <row r="5424" spans="1:14" ht="15" x14ac:dyDescent="0.25">
      <c r="A5424" s="54" t="s">
        <v>70</v>
      </c>
      <c r="B5424" s="36">
        <v>1.7874251539558075</v>
      </c>
      <c r="C5424" s="37">
        <v>0</v>
      </c>
      <c r="D5424" s="37">
        <v>0</v>
      </c>
      <c r="E5424" s="38">
        <v>0</v>
      </c>
      <c r="F5424" s="37">
        <v>0</v>
      </c>
      <c r="G5424" s="39">
        <v>0</v>
      </c>
      <c r="H5424" s="40">
        <v>1.7874251539558075</v>
      </c>
      <c r="J5424" s="17">
        <v>51</v>
      </c>
      <c r="K5424" s="17" t="str">
        <f t="shared" si="158"/>
        <v>355-Archaeology &amp; Historic Preservation</v>
      </c>
      <c r="L5424" s="18" t="str">
        <f t="shared" si="159"/>
        <v>355</v>
      </c>
      <c r="M5424" s="19"/>
      <c r="N5424" s="19"/>
    </row>
    <row r="5425" spans="1:14" ht="15" x14ac:dyDescent="0.25">
      <c r="A5425" s="54" t="s">
        <v>71</v>
      </c>
      <c r="B5425" s="36">
        <v>0</v>
      </c>
      <c r="C5425" s="37">
        <v>0</v>
      </c>
      <c r="D5425" s="37">
        <v>0</v>
      </c>
      <c r="E5425" s="38">
        <v>0</v>
      </c>
      <c r="F5425" s="37">
        <v>0</v>
      </c>
      <c r="G5425" s="39">
        <v>0</v>
      </c>
      <c r="H5425" s="40">
        <v>0</v>
      </c>
      <c r="J5425" s="17">
        <v>52</v>
      </c>
      <c r="K5425" s="17" t="str">
        <f t="shared" si="158"/>
        <v>355-Archaeology &amp; Historic Preservation</v>
      </c>
      <c r="L5425" s="18" t="str">
        <f t="shared" si="159"/>
        <v>355</v>
      </c>
      <c r="M5425" s="19"/>
      <c r="N5425" s="19"/>
    </row>
    <row r="5426" spans="1:14" ht="15" x14ac:dyDescent="0.25">
      <c r="A5426" s="54" t="s">
        <v>72</v>
      </c>
      <c r="B5426" s="36">
        <v>0.4586133170433721</v>
      </c>
      <c r="C5426" s="37">
        <v>0</v>
      </c>
      <c r="D5426" s="37">
        <v>0</v>
      </c>
      <c r="E5426" s="38">
        <v>0</v>
      </c>
      <c r="F5426" s="37">
        <v>0</v>
      </c>
      <c r="G5426" s="39">
        <v>0</v>
      </c>
      <c r="H5426" s="40">
        <v>0.4586133170433721</v>
      </c>
      <c r="J5426" s="17">
        <v>53</v>
      </c>
      <c r="K5426" s="17" t="str">
        <f t="shared" si="158"/>
        <v>355-Archaeology &amp; Historic Preservation</v>
      </c>
      <c r="L5426" s="18" t="str">
        <f t="shared" si="159"/>
        <v>355</v>
      </c>
      <c r="M5426" s="19"/>
      <c r="N5426" s="19"/>
    </row>
    <row r="5427" spans="1:14" ht="15" x14ac:dyDescent="0.25">
      <c r="A5427" s="54" t="s">
        <v>73</v>
      </c>
      <c r="B5427" s="36">
        <v>2.5528116659290978</v>
      </c>
      <c r="C5427" s="37">
        <v>0</v>
      </c>
      <c r="D5427" s="37">
        <v>0</v>
      </c>
      <c r="E5427" s="38">
        <v>0</v>
      </c>
      <c r="F5427" s="37">
        <v>0</v>
      </c>
      <c r="G5427" s="39">
        <v>0</v>
      </c>
      <c r="H5427" s="40">
        <v>2.5528116659290978</v>
      </c>
      <c r="J5427" s="17">
        <v>54</v>
      </c>
      <c r="K5427" s="17" t="str">
        <f t="shared" si="158"/>
        <v>355-Archaeology &amp; Historic Preservation</v>
      </c>
      <c r="L5427" s="18" t="str">
        <f t="shared" si="159"/>
        <v>355</v>
      </c>
      <c r="M5427" s="19"/>
      <c r="N5427" s="19"/>
    </row>
    <row r="5428" spans="1:14" ht="15" x14ac:dyDescent="0.25">
      <c r="A5428" s="54" t="s">
        <v>74</v>
      </c>
      <c r="B5428" s="36">
        <v>8.2197617593158228</v>
      </c>
      <c r="C5428" s="37">
        <v>0</v>
      </c>
      <c r="D5428" s="37">
        <v>0</v>
      </c>
      <c r="E5428" s="38">
        <v>0</v>
      </c>
      <c r="F5428" s="37">
        <v>0</v>
      </c>
      <c r="G5428" s="39">
        <v>0</v>
      </c>
      <c r="H5428" s="40">
        <v>8.2197617593158228</v>
      </c>
      <c r="J5428" s="17">
        <v>55</v>
      </c>
      <c r="K5428" s="17" t="str">
        <f t="shared" si="158"/>
        <v>355-Archaeology &amp; Historic Preservation</v>
      </c>
      <c r="L5428" s="18" t="str">
        <f t="shared" si="159"/>
        <v>355</v>
      </c>
      <c r="M5428" s="19"/>
      <c r="N5428" s="19"/>
    </row>
    <row r="5429" spans="1:14" ht="15" x14ac:dyDescent="0.25">
      <c r="A5429" s="54" t="s">
        <v>75</v>
      </c>
      <c r="B5429" s="36">
        <v>0</v>
      </c>
      <c r="C5429" s="37">
        <v>0</v>
      </c>
      <c r="D5429" s="37">
        <v>0</v>
      </c>
      <c r="E5429" s="38">
        <v>0</v>
      </c>
      <c r="F5429" s="37">
        <v>0</v>
      </c>
      <c r="G5429" s="39">
        <v>0</v>
      </c>
      <c r="H5429" s="40">
        <v>0</v>
      </c>
      <c r="J5429" s="17">
        <v>56</v>
      </c>
      <c r="K5429" s="17" t="str">
        <f t="shared" si="158"/>
        <v>355-Archaeology &amp; Historic Preservation</v>
      </c>
      <c r="L5429" s="18" t="str">
        <f t="shared" si="159"/>
        <v>355</v>
      </c>
      <c r="M5429" s="19"/>
      <c r="N5429" s="19"/>
    </row>
    <row r="5430" spans="1:14" ht="15" x14ac:dyDescent="0.25">
      <c r="A5430" s="54" t="s">
        <v>76</v>
      </c>
      <c r="B5430" s="36">
        <v>2.0846266949844794</v>
      </c>
      <c r="C5430" s="37">
        <v>0</v>
      </c>
      <c r="D5430" s="37">
        <v>0</v>
      </c>
      <c r="E5430" s="38">
        <v>0</v>
      </c>
      <c r="F5430" s="37">
        <v>0</v>
      </c>
      <c r="G5430" s="39">
        <v>0</v>
      </c>
      <c r="H5430" s="40">
        <v>2.0846266949844794</v>
      </c>
      <c r="J5430" s="17">
        <v>57</v>
      </c>
      <c r="K5430" s="17" t="str">
        <f t="shared" si="158"/>
        <v>355-Archaeology &amp; Historic Preservation</v>
      </c>
      <c r="L5430" s="18" t="str">
        <f t="shared" si="159"/>
        <v>355</v>
      </c>
      <c r="M5430" s="19"/>
      <c r="N5430" s="19"/>
    </row>
    <row r="5431" spans="1:14" ht="15" x14ac:dyDescent="0.25">
      <c r="A5431" s="54" t="s">
        <v>77</v>
      </c>
      <c r="B5431" s="36">
        <v>34.172980658642707</v>
      </c>
      <c r="C5431" s="37">
        <v>0</v>
      </c>
      <c r="D5431" s="37">
        <v>0</v>
      </c>
      <c r="E5431" s="38">
        <v>0</v>
      </c>
      <c r="F5431" s="37">
        <v>0</v>
      </c>
      <c r="G5431" s="39">
        <v>0</v>
      </c>
      <c r="H5431" s="40">
        <v>34.172980658642707</v>
      </c>
      <c r="J5431" s="17">
        <v>58</v>
      </c>
      <c r="K5431" s="17" t="str">
        <f t="shared" si="158"/>
        <v>355-Archaeology &amp; Historic Preservation</v>
      </c>
      <c r="L5431" s="18" t="str">
        <f t="shared" si="159"/>
        <v>355</v>
      </c>
      <c r="M5431" s="19"/>
      <c r="N5431" s="19"/>
    </row>
    <row r="5432" spans="1:14" ht="15" x14ac:dyDescent="0.25">
      <c r="A5432" s="54" t="s">
        <v>78</v>
      </c>
      <c r="B5432" s="36">
        <v>289.56764723094375</v>
      </c>
      <c r="C5432" s="37">
        <v>-1</v>
      </c>
      <c r="D5432" s="37">
        <v>-1</v>
      </c>
      <c r="E5432" s="38">
        <v>0</v>
      </c>
      <c r="F5432" s="37">
        <v>1</v>
      </c>
      <c r="G5432" s="39">
        <v>-1</v>
      </c>
      <c r="H5432" s="40">
        <v>288.56764723094375</v>
      </c>
      <c r="J5432" s="17">
        <v>59</v>
      </c>
      <c r="K5432" s="17" t="str">
        <f t="shared" si="158"/>
        <v>355-Archaeology &amp; Historic Preservation</v>
      </c>
      <c r="L5432" s="18" t="str">
        <f t="shared" si="159"/>
        <v>355</v>
      </c>
      <c r="M5432" s="19"/>
      <c r="N5432" s="19"/>
    </row>
    <row r="5433" spans="1:14" ht="15" x14ac:dyDescent="0.25">
      <c r="A5433" s="54" t="s">
        <v>79</v>
      </c>
      <c r="B5433" s="36">
        <v>118.22116474053932</v>
      </c>
      <c r="C5433" s="37">
        <v>3</v>
      </c>
      <c r="D5433" s="37">
        <v>2</v>
      </c>
      <c r="E5433" s="38">
        <v>0</v>
      </c>
      <c r="F5433" s="37">
        <v>1</v>
      </c>
      <c r="G5433" s="39">
        <v>6</v>
      </c>
      <c r="H5433" s="40">
        <v>124.22116474053932</v>
      </c>
      <c r="J5433" s="17">
        <v>60</v>
      </c>
      <c r="K5433" s="17" t="str">
        <f t="shared" si="158"/>
        <v>355-Archaeology &amp; Historic Preservation</v>
      </c>
      <c r="L5433" s="18" t="str">
        <f t="shared" si="159"/>
        <v>355</v>
      </c>
      <c r="M5433" s="19"/>
      <c r="N5433" s="19"/>
    </row>
    <row r="5434" spans="1:14" ht="15" x14ac:dyDescent="0.25">
      <c r="A5434" s="54"/>
      <c r="B5434" s="36"/>
      <c r="C5434" s="37"/>
      <c r="D5434" s="37"/>
      <c r="E5434" s="38"/>
      <c r="F5434" s="37"/>
      <c r="G5434" s="39"/>
      <c r="H5434" s="40"/>
      <c r="J5434" s="17">
        <v>61</v>
      </c>
      <c r="K5434" s="17" t="str">
        <f t="shared" si="158"/>
        <v>355-Archaeology &amp; Historic Preservation</v>
      </c>
      <c r="L5434" s="18" t="str">
        <f t="shared" si="159"/>
        <v>355</v>
      </c>
      <c r="M5434" s="19"/>
      <c r="N5434" s="19"/>
    </row>
    <row r="5435" spans="1:14" x14ac:dyDescent="0.2">
      <c r="A5435" s="44" t="s">
        <v>80</v>
      </c>
      <c r="B5435" s="45">
        <v>1007.368289699855</v>
      </c>
      <c r="C5435" s="46">
        <v>3</v>
      </c>
      <c r="D5435" s="46">
        <v>5</v>
      </c>
      <c r="E5435" s="47">
        <v>0</v>
      </c>
      <c r="F5435" s="46">
        <v>4</v>
      </c>
      <c r="G5435" s="48">
        <v>12</v>
      </c>
      <c r="H5435" s="49">
        <v>1019.368289699855</v>
      </c>
      <c r="J5435" s="17">
        <v>62</v>
      </c>
      <c r="K5435" s="17" t="str">
        <f t="shared" si="158"/>
        <v>355-Archaeology &amp; Historic Preservation</v>
      </c>
      <c r="L5435" s="18" t="str">
        <f t="shared" si="159"/>
        <v>355</v>
      </c>
      <c r="M5435" s="19"/>
      <c r="N5435" s="19"/>
    </row>
    <row r="5436" spans="1:14" ht="15" x14ac:dyDescent="0.25">
      <c r="A5436" s="54"/>
      <c r="B5436" s="36"/>
      <c r="C5436" s="37"/>
      <c r="D5436" s="37"/>
      <c r="E5436" s="38"/>
      <c r="F5436" s="37"/>
      <c r="G5436" s="39"/>
      <c r="H5436" s="40"/>
      <c r="J5436" s="17">
        <v>63</v>
      </c>
      <c r="K5436" s="17" t="str">
        <f t="shared" si="158"/>
        <v>355-Archaeology &amp; Historic Preservation</v>
      </c>
      <c r="L5436" s="18" t="str">
        <f t="shared" si="159"/>
        <v>355</v>
      </c>
      <c r="M5436" s="19"/>
      <c r="N5436" s="19"/>
    </row>
    <row r="5437" spans="1:14" ht="15" x14ac:dyDescent="0.25">
      <c r="A5437" s="54" t="s">
        <v>81</v>
      </c>
      <c r="B5437" s="36">
        <v>5.4452446024863157</v>
      </c>
      <c r="C5437" s="37">
        <v>0</v>
      </c>
      <c r="D5437" s="37">
        <v>0</v>
      </c>
      <c r="E5437" s="38">
        <v>0</v>
      </c>
      <c r="F5437" s="37">
        <v>0</v>
      </c>
      <c r="G5437" s="39">
        <v>0</v>
      </c>
      <c r="H5437" s="40">
        <v>5.4452446024863157</v>
      </c>
      <c r="J5437" s="17">
        <v>64</v>
      </c>
      <c r="K5437" s="17" t="str">
        <f t="shared" si="158"/>
        <v>355-Archaeology &amp; Historic Preservation</v>
      </c>
      <c r="L5437" s="18" t="str">
        <f t="shared" si="159"/>
        <v>355</v>
      </c>
      <c r="M5437" s="19"/>
      <c r="N5437" s="19"/>
    </row>
    <row r="5438" spans="1:14" ht="15" customHeight="1" x14ac:dyDescent="0.2">
      <c r="A5438" s="44" t="s">
        <v>82</v>
      </c>
      <c r="B5438" s="45">
        <v>5.4452446024863157</v>
      </c>
      <c r="C5438" s="46">
        <v>0</v>
      </c>
      <c r="D5438" s="46">
        <v>0</v>
      </c>
      <c r="E5438" s="47">
        <v>0</v>
      </c>
      <c r="F5438" s="46">
        <v>0</v>
      </c>
      <c r="G5438" s="48">
        <v>0</v>
      </c>
      <c r="H5438" s="49">
        <v>5.4452446024863157</v>
      </c>
      <c r="J5438" s="17">
        <v>65</v>
      </c>
      <c r="K5438" s="17" t="str">
        <f t="shared" si="158"/>
        <v>355-Archaeology &amp; Historic Preservation</v>
      </c>
      <c r="L5438" s="18" t="str">
        <f t="shared" si="159"/>
        <v>355</v>
      </c>
      <c r="M5438" s="19"/>
      <c r="N5438" s="19"/>
    </row>
    <row r="5439" spans="1:14" ht="15" x14ac:dyDescent="0.25">
      <c r="A5439" s="54"/>
      <c r="B5439" s="54"/>
      <c r="C5439" s="54"/>
      <c r="D5439" s="54"/>
      <c r="E5439" s="54"/>
      <c r="F5439" s="54"/>
      <c r="G5439" s="54"/>
      <c r="H5439" s="54"/>
      <c r="J5439" s="17">
        <v>66</v>
      </c>
      <c r="K5439" s="17" t="str">
        <f t="shared" si="158"/>
        <v>355-Archaeology &amp; Historic Preservation</v>
      </c>
      <c r="L5439" s="18" t="str">
        <f t="shared" si="159"/>
        <v>355</v>
      </c>
      <c r="M5439" s="19"/>
      <c r="N5439" s="19"/>
    </row>
    <row r="5440" spans="1:14" x14ac:dyDescent="0.2">
      <c r="A5440" s="58"/>
      <c r="B5440" s="39"/>
      <c r="C5440" s="51"/>
      <c r="D5440" s="51"/>
      <c r="E5440" s="52"/>
      <c r="F5440" s="51"/>
      <c r="G5440" s="39"/>
      <c r="H5440" s="53"/>
      <c r="J5440" s="17">
        <v>67</v>
      </c>
      <c r="K5440" s="17" t="str">
        <f t="shared" si="158"/>
        <v>355-Archaeology &amp; Historic Preservation</v>
      </c>
      <c r="L5440" s="18" t="str">
        <f t="shared" si="159"/>
        <v>355</v>
      </c>
      <c r="M5440" s="19"/>
      <c r="N5440" s="19"/>
    </row>
    <row r="5441" spans="1:14" x14ac:dyDescent="0.2">
      <c r="A5441" s="59" t="s">
        <v>83</v>
      </c>
      <c r="B5441" s="60">
        <v>2109.4593464655918</v>
      </c>
      <c r="C5441" s="61">
        <v>4</v>
      </c>
      <c r="D5441" s="61">
        <v>5</v>
      </c>
      <c r="E5441" s="62">
        <v>1</v>
      </c>
      <c r="F5441" s="61">
        <v>179</v>
      </c>
      <c r="G5441" s="60">
        <v>189</v>
      </c>
      <c r="H5441" s="63">
        <v>2298.4593464655918</v>
      </c>
      <c r="J5441" s="17">
        <v>68</v>
      </c>
      <c r="K5441" s="17" t="str">
        <f t="shared" si="158"/>
        <v>355-Archaeology &amp; Historic Preservation</v>
      </c>
      <c r="L5441" s="18" t="str">
        <f t="shared" si="159"/>
        <v>355</v>
      </c>
      <c r="M5441" s="19"/>
      <c r="N5441" s="19"/>
    </row>
    <row r="5442" spans="1:14" ht="15" customHeight="1" x14ac:dyDescent="0.2">
      <c r="A5442" s="64"/>
      <c r="B5442" s="65"/>
      <c r="C5442" s="65"/>
      <c r="D5442" s="65"/>
      <c r="E5442" s="65"/>
      <c r="F5442" s="65"/>
      <c r="G5442" s="65"/>
      <c r="H5442" s="65"/>
      <c r="J5442" s="17">
        <v>1</v>
      </c>
      <c r="K5442" s="17" t="str">
        <f>IF(J5442=7,A4722,IF(J5442&gt;7,K5432,""))</f>
        <v/>
      </c>
      <c r="L5442" s="18" t="str">
        <f t="shared" si="159"/>
        <v/>
      </c>
      <c r="M5442" s="19"/>
      <c r="N5442" s="19"/>
    </row>
    <row r="5443" spans="1:14" x14ac:dyDescent="0.2">
      <c r="A5443" s="64"/>
      <c r="B5443" s="65"/>
      <c r="C5443" s="65"/>
      <c r="D5443" s="65"/>
      <c r="E5443" s="65"/>
      <c r="F5443" s="65"/>
      <c r="G5443" s="65"/>
      <c r="H5443" s="65"/>
      <c r="J5443" s="17">
        <v>2</v>
      </c>
      <c r="K5443" s="17" t="str">
        <f>IF(J5443=7,A4723,IF(J5443&gt;7,K5442,""))</f>
        <v/>
      </c>
      <c r="L5443" s="18" t="str">
        <f t="shared" si="159"/>
        <v/>
      </c>
      <c r="M5443" s="19"/>
      <c r="N5443" s="19"/>
    </row>
    <row r="5444" spans="1:14" ht="15" x14ac:dyDescent="0.25">
      <c r="A5444"/>
      <c r="B5444"/>
      <c r="C5444"/>
      <c r="D5444"/>
      <c r="E5444"/>
      <c r="F5444"/>
      <c r="G5444"/>
      <c r="H5444"/>
      <c r="J5444" s="17">
        <v>3</v>
      </c>
      <c r="K5444" s="17" t="str">
        <f>IF(J5444=7,A4724,IF(J5444&gt;7,K5443,""))</f>
        <v/>
      </c>
      <c r="L5444" s="18" t="str">
        <f t="shared" si="159"/>
        <v/>
      </c>
      <c r="M5444" s="19"/>
      <c r="N5444" s="19"/>
    </row>
    <row r="5445" spans="1:14" ht="15" x14ac:dyDescent="0.25">
      <c r="A5445"/>
      <c r="B5445"/>
      <c r="C5445"/>
      <c r="D5445"/>
      <c r="E5445"/>
      <c r="F5445"/>
      <c r="G5445"/>
      <c r="H5445"/>
      <c r="J5445" s="17">
        <v>4</v>
      </c>
      <c r="K5445" s="17" t="str">
        <f>IF(J5445=7,A4725,IF(J5445&gt;7,K5444,""))</f>
        <v/>
      </c>
      <c r="L5445" s="18" t="str">
        <f t="shared" si="159"/>
        <v/>
      </c>
      <c r="M5445" s="19"/>
      <c r="N5445" s="19"/>
    </row>
    <row r="5446" spans="1:14" ht="15.75" x14ac:dyDescent="0.25">
      <c r="A5446" s="21" t="s">
        <v>7</v>
      </c>
      <c r="B5446" s="22"/>
      <c r="C5446" s="22"/>
      <c r="D5446" s="22"/>
      <c r="E5446" s="22"/>
      <c r="F5446" s="22"/>
      <c r="G5446" s="22"/>
      <c r="H5446" s="22"/>
      <c r="J5446" s="17">
        <v>5</v>
      </c>
      <c r="K5446" s="17" t="str">
        <f>IF(J5446=7,A4726,IF(J5446&gt;7,K5445,""))</f>
        <v/>
      </c>
      <c r="L5446" s="18" t="str">
        <f t="shared" si="159"/>
        <v/>
      </c>
      <c r="M5446" s="19"/>
      <c r="N5446" s="19"/>
    </row>
    <row r="5447" spans="1:14" ht="15" x14ac:dyDescent="0.25">
      <c r="A5447" s="23" t="s">
        <v>8</v>
      </c>
      <c r="B5447" s="24"/>
      <c r="C5447" s="24"/>
      <c r="D5447" s="24"/>
      <c r="E5447" s="24"/>
      <c r="F5447" s="24"/>
      <c r="G5447" s="24"/>
      <c r="H5447" s="24"/>
      <c r="J5447" s="17">
        <v>6</v>
      </c>
      <c r="K5447" s="17" t="str">
        <f>IF(J5447=7,A4727,IF(J5447&gt;7,K5446,""))</f>
        <v/>
      </c>
      <c r="L5447" s="18" t="str">
        <f t="shared" si="159"/>
        <v/>
      </c>
      <c r="M5447" s="19"/>
      <c r="N5447" s="19"/>
    </row>
    <row r="5448" spans="1:14" ht="15" x14ac:dyDescent="0.25">
      <c r="A5448" s="25" t="s">
        <v>163</v>
      </c>
      <c r="B5448" s="22"/>
      <c r="C5448" s="22"/>
      <c r="D5448" s="22"/>
      <c r="E5448" s="22"/>
      <c r="F5448" s="22"/>
      <c r="G5448" s="22"/>
      <c r="H5448" s="22"/>
      <c r="J5448" s="17">
        <v>7</v>
      </c>
      <c r="K5448" s="17" t="str">
        <f>IF(J5448=7,A5448,IF(J5448&gt;7,K5447,""))</f>
        <v>359-Washington Charter School Comm</v>
      </c>
      <c r="L5448" s="18" t="str">
        <f t="shared" si="159"/>
        <v>359</v>
      </c>
      <c r="M5448" s="19"/>
      <c r="N5448" s="19"/>
    </row>
    <row r="5449" spans="1:14" ht="15" x14ac:dyDescent="0.25">
      <c r="A5449" s="25"/>
      <c r="B5449" s="22"/>
      <c r="C5449" s="22"/>
      <c r="D5449" s="22"/>
      <c r="E5449" s="22"/>
      <c r="F5449" s="22"/>
      <c r="G5449" s="22"/>
      <c r="H5449" s="22"/>
      <c r="J5449" s="17">
        <v>8</v>
      </c>
      <c r="K5449" s="17" t="str">
        <f t="shared" ref="K5449:K5509" si="160">IF(J5449=7,A4729,IF(J5449&gt;7,K5448,""))</f>
        <v>359-Washington Charter School Comm</v>
      </c>
      <c r="L5449" s="18" t="str">
        <f t="shared" si="159"/>
        <v>359</v>
      </c>
      <c r="M5449" s="19"/>
      <c r="N5449" s="19"/>
    </row>
    <row r="5450" spans="1:14" ht="15" x14ac:dyDescent="0.25">
      <c r="A5450" s="26"/>
      <c r="B5450" s="27"/>
      <c r="C5450" s="94" t="s">
        <v>10</v>
      </c>
      <c r="D5450" s="95"/>
      <c r="E5450" s="94" t="s">
        <v>11</v>
      </c>
      <c r="F5450" s="95"/>
      <c r="G5450" s="28"/>
      <c r="H5450" s="28"/>
      <c r="J5450" s="17">
        <v>9</v>
      </c>
      <c r="K5450" s="17" t="str">
        <f t="shared" si="160"/>
        <v>359-Washington Charter School Comm</v>
      </c>
      <c r="L5450" s="18" t="str">
        <f t="shared" si="159"/>
        <v>359</v>
      </c>
      <c r="M5450" s="19"/>
      <c r="N5450" s="19"/>
    </row>
    <row r="5451" spans="1:14" ht="24" x14ac:dyDescent="0.2">
      <c r="A5451" s="29" t="s">
        <v>12</v>
      </c>
      <c r="B5451" s="30" t="s">
        <v>13</v>
      </c>
      <c r="C5451" s="31" t="s">
        <v>14</v>
      </c>
      <c r="D5451" s="32" t="s">
        <v>15</v>
      </c>
      <c r="E5451" s="31" t="s">
        <v>14</v>
      </c>
      <c r="F5451" s="32" t="s">
        <v>15</v>
      </c>
      <c r="G5451" s="33" t="s">
        <v>16</v>
      </c>
      <c r="H5451" s="33" t="s">
        <v>17</v>
      </c>
      <c r="J5451" s="17">
        <v>10</v>
      </c>
      <c r="K5451" s="17" t="str">
        <f t="shared" si="160"/>
        <v>359-Washington Charter School Comm</v>
      </c>
      <c r="L5451" s="18" t="str">
        <f t="shared" si="159"/>
        <v>359</v>
      </c>
      <c r="M5451" s="19"/>
      <c r="N5451" s="19"/>
    </row>
    <row r="5452" spans="1:14" ht="15" x14ac:dyDescent="0.25">
      <c r="A5452" s="35" t="s">
        <v>20</v>
      </c>
      <c r="B5452" s="36">
        <v>0</v>
      </c>
      <c r="C5452" s="37">
        <v>0</v>
      </c>
      <c r="D5452" s="37">
        <v>0</v>
      </c>
      <c r="E5452" s="38">
        <v>0</v>
      </c>
      <c r="F5452" s="37">
        <v>0</v>
      </c>
      <c r="G5452" s="39">
        <v>0</v>
      </c>
      <c r="H5452" s="40">
        <v>0</v>
      </c>
      <c r="J5452" s="17">
        <v>11</v>
      </c>
      <c r="K5452" s="17" t="str">
        <f t="shared" si="160"/>
        <v>359-Washington Charter School Comm</v>
      </c>
      <c r="L5452" s="18" t="str">
        <f t="shared" si="159"/>
        <v>359</v>
      </c>
      <c r="M5452" s="19" t="s">
        <v>21</v>
      </c>
      <c r="N5452" s="19"/>
    </row>
    <row r="5453" spans="1:14" ht="15" x14ac:dyDescent="0.25">
      <c r="A5453" s="42" t="s">
        <v>22</v>
      </c>
      <c r="B5453" s="36">
        <v>0.22866514679197883</v>
      </c>
      <c r="C5453" s="37">
        <v>0</v>
      </c>
      <c r="D5453" s="37">
        <v>0</v>
      </c>
      <c r="E5453" s="38">
        <v>0</v>
      </c>
      <c r="F5453" s="37">
        <v>0</v>
      </c>
      <c r="G5453" s="39">
        <v>0</v>
      </c>
      <c r="H5453" s="40">
        <v>0.22866514679197883</v>
      </c>
      <c r="J5453" s="17">
        <v>12</v>
      </c>
      <c r="K5453" s="17" t="str">
        <f t="shared" si="160"/>
        <v>359-Washington Charter School Comm</v>
      </c>
      <c r="L5453" s="18" t="str">
        <f t="shared" si="159"/>
        <v>359</v>
      </c>
      <c r="M5453" s="19"/>
      <c r="N5453" s="19"/>
    </row>
    <row r="5454" spans="1:14" ht="15" x14ac:dyDescent="0.25">
      <c r="A5454" s="42" t="s">
        <v>23</v>
      </c>
      <c r="B5454" s="36">
        <v>28.471653496524272</v>
      </c>
      <c r="C5454" s="37">
        <v>-1</v>
      </c>
      <c r="D5454" s="37">
        <v>0</v>
      </c>
      <c r="E5454" s="38">
        <v>0</v>
      </c>
      <c r="F5454" s="37">
        <v>0</v>
      </c>
      <c r="G5454" s="39">
        <v>-1</v>
      </c>
      <c r="H5454" s="40">
        <v>27.471653496524272</v>
      </c>
      <c r="J5454" s="17">
        <v>13</v>
      </c>
      <c r="K5454" s="17" t="str">
        <f t="shared" si="160"/>
        <v>359-Washington Charter School Comm</v>
      </c>
      <c r="L5454" s="18" t="str">
        <f t="shared" si="159"/>
        <v>359</v>
      </c>
      <c r="M5454" s="19"/>
      <c r="N5454" s="19"/>
    </row>
    <row r="5455" spans="1:14" ht="15" x14ac:dyDescent="0.25">
      <c r="A5455" s="42" t="s">
        <v>24</v>
      </c>
      <c r="B5455" s="36">
        <v>278.80267190000001</v>
      </c>
      <c r="C5455" s="37">
        <v>0</v>
      </c>
      <c r="D5455" s="37">
        <v>0</v>
      </c>
      <c r="E5455" s="38">
        <v>0</v>
      </c>
      <c r="F5455" s="37">
        <v>1</v>
      </c>
      <c r="G5455" s="39">
        <v>1</v>
      </c>
      <c r="H5455" s="40">
        <v>279.80267190000001</v>
      </c>
      <c r="J5455" s="17">
        <v>14</v>
      </c>
      <c r="K5455" s="17" t="str">
        <f t="shared" si="160"/>
        <v>359-Washington Charter School Comm</v>
      </c>
      <c r="L5455" s="18" t="str">
        <f t="shared" si="159"/>
        <v>359</v>
      </c>
      <c r="M5455" s="19"/>
      <c r="N5455" s="19"/>
    </row>
    <row r="5456" spans="1:14" ht="15" x14ac:dyDescent="0.25">
      <c r="A5456" s="42" t="s">
        <v>25</v>
      </c>
      <c r="B5456" s="36">
        <v>0</v>
      </c>
      <c r="C5456" s="37">
        <v>0</v>
      </c>
      <c r="D5456" s="37">
        <v>0</v>
      </c>
      <c r="E5456" s="38">
        <v>0</v>
      </c>
      <c r="F5456" s="37">
        <v>0</v>
      </c>
      <c r="G5456" s="39">
        <v>0</v>
      </c>
      <c r="H5456" s="40">
        <v>0</v>
      </c>
      <c r="J5456" s="17">
        <v>15</v>
      </c>
      <c r="K5456" s="17" t="str">
        <f t="shared" si="160"/>
        <v>359-Washington Charter School Comm</v>
      </c>
      <c r="L5456" s="18" t="str">
        <f t="shared" si="159"/>
        <v>359</v>
      </c>
      <c r="M5456" s="19"/>
      <c r="N5456" s="19"/>
    </row>
    <row r="5457" spans="1:14" ht="15" x14ac:dyDescent="0.25">
      <c r="A5457" s="42" t="s">
        <v>26</v>
      </c>
      <c r="B5457" s="36">
        <v>0</v>
      </c>
      <c r="C5457" s="37">
        <v>0</v>
      </c>
      <c r="D5457" s="37">
        <v>0</v>
      </c>
      <c r="E5457" s="38">
        <v>0</v>
      </c>
      <c r="F5457" s="37">
        <v>0</v>
      </c>
      <c r="G5457" s="39">
        <v>0</v>
      </c>
      <c r="H5457" s="40">
        <v>0</v>
      </c>
      <c r="J5457" s="17">
        <v>16</v>
      </c>
      <c r="K5457" s="17" t="str">
        <f t="shared" si="160"/>
        <v>359-Washington Charter School Comm</v>
      </c>
      <c r="L5457" s="18" t="str">
        <f t="shared" si="159"/>
        <v>359</v>
      </c>
      <c r="M5457" s="19"/>
      <c r="N5457" s="19"/>
    </row>
    <row r="5458" spans="1:14" ht="15" x14ac:dyDescent="0.25">
      <c r="A5458" s="42" t="s">
        <v>27</v>
      </c>
      <c r="B5458" s="36">
        <v>2.0363682494967299</v>
      </c>
      <c r="C5458" s="37">
        <v>0</v>
      </c>
      <c r="D5458" s="37">
        <v>0</v>
      </c>
      <c r="E5458" s="38">
        <v>0</v>
      </c>
      <c r="F5458" s="37">
        <v>0</v>
      </c>
      <c r="G5458" s="39">
        <v>0</v>
      </c>
      <c r="H5458" s="40">
        <v>2.0363682494967299</v>
      </c>
      <c r="J5458" s="17">
        <v>17</v>
      </c>
      <c r="K5458" s="17" t="str">
        <f t="shared" si="160"/>
        <v>359-Washington Charter School Comm</v>
      </c>
      <c r="L5458" s="18" t="str">
        <f t="shared" si="159"/>
        <v>359</v>
      </c>
      <c r="M5458" s="19"/>
      <c r="N5458" s="19"/>
    </row>
    <row r="5459" spans="1:14" x14ac:dyDescent="0.2">
      <c r="A5459" s="43"/>
      <c r="B5459" s="36"/>
      <c r="C5459" s="37"/>
      <c r="D5459" s="37"/>
      <c r="E5459" s="38"/>
      <c r="F5459" s="37"/>
      <c r="G5459" s="39"/>
      <c r="H5459" s="40"/>
      <c r="J5459" s="17">
        <v>18</v>
      </c>
      <c r="K5459" s="17" t="str">
        <f t="shared" si="160"/>
        <v>359-Washington Charter School Comm</v>
      </c>
      <c r="L5459" s="18" t="str">
        <f t="shared" si="159"/>
        <v>359</v>
      </c>
      <c r="M5459" s="19"/>
      <c r="N5459" s="19"/>
    </row>
    <row r="5460" spans="1:14" x14ac:dyDescent="0.2">
      <c r="A5460" s="44"/>
      <c r="B5460" s="45">
        <v>309.539358792813</v>
      </c>
      <c r="C5460" s="46">
        <v>-1</v>
      </c>
      <c r="D5460" s="46">
        <v>0</v>
      </c>
      <c r="E5460" s="47">
        <v>0</v>
      </c>
      <c r="F5460" s="46">
        <v>1</v>
      </c>
      <c r="G5460" s="48">
        <v>0</v>
      </c>
      <c r="H5460" s="49">
        <v>309.539358792813</v>
      </c>
      <c r="J5460" s="17">
        <v>19</v>
      </c>
      <c r="K5460" s="17" t="str">
        <f t="shared" si="160"/>
        <v>359-Washington Charter School Comm</v>
      </c>
      <c r="L5460" s="18" t="str">
        <f t="shared" si="159"/>
        <v>359</v>
      </c>
      <c r="M5460" s="19"/>
      <c r="N5460" s="19"/>
    </row>
    <row r="5461" spans="1:14" x14ac:dyDescent="0.2">
      <c r="A5461" s="50"/>
      <c r="B5461" s="39"/>
      <c r="C5461" s="51"/>
      <c r="D5461" s="51"/>
      <c r="E5461" s="52"/>
      <c r="F5461" s="51"/>
      <c r="G5461" s="39"/>
      <c r="H5461" s="53"/>
      <c r="J5461" s="17">
        <v>20</v>
      </c>
      <c r="K5461" s="17" t="str">
        <f t="shared" si="160"/>
        <v>359-Washington Charter School Comm</v>
      </c>
      <c r="L5461" s="18" t="str">
        <f t="shared" ref="L5461:L5533" si="161">LEFT(K5461,3)</f>
        <v>359</v>
      </c>
      <c r="M5461" s="19"/>
      <c r="N5461" s="19"/>
    </row>
    <row r="5462" spans="1:14" ht="15" customHeight="1" x14ac:dyDescent="0.25">
      <c r="A5462" s="42" t="s">
        <v>28</v>
      </c>
      <c r="B5462" s="36">
        <v>0</v>
      </c>
      <c r="C5462" s="37">
        <v>0</v>
      </c>
      <c r="D5462" s="37">
        <v>0</v>
      </c>
      <c r="E5462" s="38">
        <v>0</v>
      </c>
      <c r="F5462" s="37">
        <v>0</v>
      </c>
      <c r="G5462" s="39">
        <v>0</v>
      </c>
      <c r="H5462" s="40">
        <v>0</v>
      </c>
      <c r="J5462" s="17">
        <v>21</v>
      </c>
      <c r="K5462" s="17" t="str">
        <f t="shared" si="160"/>
        <v>359-Washington Charter School Comm</v>
      </c>
      <c r="L5462" s="18" t="str">
        <f t="shared" si="161"/>
        <v>359</v>
      </c>
      <c r="M5462" s="19"/>
      <c r="N5462" s="19"/>
    </row>
    <row r="5463" spans="1:14" ht="15" x14ac:dyDescent="0.25">
      <c r="A5463" s="42" t="s">
        <v>29</v>
      </c>
      <c r="B5463" s="36">
        <v>0</v>
      </c>
      <c r="C5463" s="37">
        <v>0</v>
      </c>
      <c r="D5463" s="37">
        <v>0</v>
      </c>
      <c r="E5463" s="38">
        <v>0</v>
      </c>
      <c r="F5463" s="37">
        <v>0</v>
      </c>
      <c r="G5463" s="39">
        <v>0</v>
      </c>
      <c r="H5463" s="40">
        <v>0</v>
      </c>
      <c r="J5463" s="17">
        <v>22</v>
      </c>
      <c r="K5463" s="17" t="str">
        <f t="shared" si="160"/>
        <v>359-Washington Charter School Comm</v>
      </c>
      <c r="L5463" s="18" t="str">
        <f t="shared" si="161"/>
        <v>359</v>
      </c>
      <c r="M5463" s="19"/>
      <c r="N5463" s="19"/>
    </row>
    <row r="5464" spans="1:14" ht="15" x14ac:dyDescent="0.25">
      <c r="A5464" s="42" t="s">
        <v>30</v>
      </c>
      <c r="B5464" s="36">
        <v>0</v>
      </c>
      <c r="C5464" s="37">
        <v>0</v>
      </c>
      <c r="D5464" s="37">
        <v>0</v>
      </c>
      <c r="E5464" s="38">
        <v>0</v>
      </c>
      <c r="F5464" s="37">
        <v>0</v>
      </c>
      <c r="G5464" s="39">
        <v>0</v>
      </c>
      <c r="H5464" s="40">
        <v>0</v>
      </c>
      <c r="J5464" s="17">
        <v>23</v>
      </c>
      <c r="K5464" s="17" t="str">
        <f t="shared" si="160"/>
        <v>359-Washington Charter School Comm</v>
      </c>
      <c r="L5464" s="18" t="str">
        <f t="shared" si="161"/>
        <v>359</v>
      </c>
      <c r="M5464" s="19"/>
      <c r="N5464" s="19"/>
    </row>
    <row r="5465" spans="1:14" ht="15" x14ac:dyDescent="0.25">
      <c r="A5465" s="54"/>
      <c r="B5465" s="36"/>
      <c r="C5465" s="37"/>
      <c r="D5465" s="37"/>
      <c r="E5465" s="38"/>
      <c r="F5465" s="37"/>
      <c r="G5465" s="39"/>
      <c r="H5465" s="40"/>
      <c r="J5465" s="17">
        <v>24</v>
      </c>
      <c r="K5465" s="17" t="str">
        <f t="shared" si="160"/>
        <v>359-Washington Charter School Comm</v>
      </c>
      <c r="L5465" s="18" t="str">
        <f t="shared" si="161"/>
        <v>359</v>
      </c>
      <c r="M5465" s="19"/>
      <c r="N5465" s="19"/>
    </row>
    <row r="5466" spans="1:14" x14ac:dyDescent="0.2">
      <c r="A5466" s="44" t="s">
        <v>31</v>
      </c>
      <c r="B5466" s="45">
        <v>0</v>
      </c>
      <c r="C5466" s="46">
        <v>0</v>
      </c>
      <c r="D5466" s="46">
        <v>0</v>
      </c>
      <c r="E5466" s="46">
        <v>0</v>
      </c>
      <c r="F5466" s="46">
        <v>0</v>
      </c>
      <c r="G5466" s="46">
        <v>0</v>
      </c>
      <c r="H5466" s="49">
        <v>0</v>
      </c>
      <c r="J5466" s="17">
        <v>25</v>
      </c>
      <c r="K5466" s="17" t="str">
        <f t="shared" si="160"/>
        <v>359-Washington Charter School Comm</v>
      </c>
      <c r="L5466" s="18" t="str">
        <f t="shared" si="161"/>
        <v>359</v>
      </c>
      <c r="M5466" s="19"/>
      <c r="N5466" s="19"/>
    </row>
    <row r="5467" spans="1:14" ht="15" customHeight="1" x14ac:dyDescent="0.25">
      <c r="A5467" s="54"/>
      <c r="B5467" s="36"/>
      <c r="C5467" s="37"/>
      <c r="D5467" s="37"/>
      <c r="E5467" s="38"/>
      <c r="F5467" s="37"/>
      <c r="G5467" s="39"/>
      <c r="H5467" s="40"/>
      <c r="J5467" s="17">
        <v>26</v>
      </c>
      <c r="K5467" s="17" t="str">
        <f t="shared" si="160"/>
        <v>359-Washington Charter School Comm</v>
      </c>
      <c r="L5467" s="18" t="str">
        <f t="shared" si="161"/>
        <v>359</v>
      </c>
      <c r="M5467" s="19"/>
      <c r="N5467" s="19"/>
    </row>
    <row r="5468" spans="1:14" ht="15" x14ac:dyDescent="0.25">
      <c r="A5468" s="54" t="s">
        <v>32</v>
      </c>
      <c r="B5468" s="36">
        <v>0</v>
      </c>
      <c r="C5468" s="37">
        <v>0</v>
      </c>
      <c r="D5468" s="37">
        <v>0</v>
      </c>
      <c r="E5468" s="38">
        <v>0</v>
      </c>
      <c r="F5468" s="37">
        <v>0</v>
      </c>
      <c r="G5468" s="39">
        <v>0</v>
      </c>
      <c r="H5468" s="40">
        <v>0</v>
      </c>
      <c r="J5468" s="17">
        <v>27</v>
      </c>
      <c r="K5468" s="17" t="str">
        <f t="shared" si="160"/>
        <v>359-Washington Charter School Comm</v>
      </c>
      <c r="L5468" s="18" t="str">
        <f t="shared" si="161"/>
        <v>359</v>
      </c>
      <c r="M5468" s="19" t="s">
        <v>33</v>
      </c>
      <c r="N5468" s="19"/>
    </row>
    <row r="5469" spans="1:14" ht="15" customHeight="1" x14ac:dyDescent="0.25">
      <c r="A5469" s="54" t="s">
        <v>34</v>
      </c>
      <c r="B5469" s="36">
        <v>0</v>
      </c>
      <c r="C5469" s="37">
        <v>0</v>
      </c>
      <c r="D5469" s="37">
        <v>0</v>
      </c>
      <c r="E5469" s="38">
        <v>0</v>
      </c>
      <c r="F5469" s="37">
        <v>0</v>
      </c>
      <c r="G5469" s="39">
        <v>0</v>
      </c>
      <c r="H5469" s="40">
        <v>0</v>
      </c>
      <c r="J5469" s="17">
        <v>28</v>
      </c>
      <c r="K5469" s="17" t="str">
        <f t="shared" si="160"/>
        <v>359-Washington Charter School Comm</v>
      </c>
      <c r="L5469" s="18" t="str">
        <f t="shared" si="161"/>
        <v>359</v>
      </c>
      <c r="M5469" s="19" t="s">
        <v>35</v>
      </c>
      <c r="N5469" s="19"/>
    </row>
    <row r="5470" spans="1:14" ht="15" customHeight="1" x14ac:dyDescent="0.25">
      <c r="A5470" s="54" t="s">
        <v>36</v>
      </c>
      <c r="B5470" s="36">
        <v>0</v>
      </c>
      <c r="C5470" s="37">
        <v>0</v>
      </c>
      <c r="D5470" s="37">
        <v>0</v>
      </c>
      <c r="E5470" s="38">
        <v>0</v>
      </c>
      <c r="F5470" s="37">
        <v>0</v>
      </c>
      <c r="G5470" s="39">
        <v>0</v>
      </c>
      <c r="H5470" s="40">
        <v>0</v>
      </c>
      <c r="J5470" s="17">
        <v>29</v>
      </c>
      <c r="K5470" s="17" t="str">
        <f t="shared" si="160"/>
        <v>359-Washington Charter School Comm</v>
      </c>
      <c r="L5470" s="18" t="str">
        <f t="shared" si="161"/>
        <v>359</v>
      </c>
      <c r="M5470" s="19" t="s">
        <v>37</v>
      </c>
      <c r="N5470" s="19"/>
    </row>
    <row r="5471" spans="1:14" ht="15" x14ac:dyDescent="0.25">
      <c r="A5471" s="54" t="s">
        <v>38</v>
      </c>
      <c r="B5471" s="36">
        <v>0</v>
      </c>
      <c r="C5471" s="37">
        <v>0</v>
      </c>
      <c r="D5471" s="37">
        <v>0</v>
      </c>
      <c r="E5471" s="38">
        <v>0</v>
      </c>
      <c r="F5471" s="37">
        <v>0</v>
      </c>
      <c r="G5471" s="39">
        <v>0</v>
      </c>
      <c r="H5471" s="40">
        <v>0</v>
      </c>
      <c r="J5471" s="17">
        <v>30</v>
      </c>
      <c r="K5471" s="17" t="str">
        <f t="shared" si="160"/>
        <v>359-Washington Charter School Comm</v>
      </c>
      <c r="L5471" s="18" t="str">
        <f t="shared" si="161"/>
        <v>359</v>
      </c>
      <c r="M5471" s="19" t="s">
        <v>39</v>
      </c>
      <c r="N5471" s="19"/>
    </row>
    <row r="5472" spans="1:14" ht="15" x14ac:dyDescent="0.25">
      <c r="A5472" s="54" t="s">
        <v>40</v>
      </c>
      <c r="B5472" s="36">
        <v>0</v>
      </c>
      <c r="C5472" s="37">
        <v>0</v>
      </c>
      <c r="D5472" s="37">
        <v>0</v>
      </c>
      <c r="E5472" s="38">
        <v>0</v>
      </c>
      <c r="F5472" s="37">
        <v>0</v>
      </c>
      <c r="G5472" s="39">
        <v>0</v>
      </c>
      <c r="H5472" s="40">
        <v>0</v>
      </c>
      <c r="J5472" s="17">
        <v>31</v>
      </c>
      <c r="K5472" s="17" t="str">
        <f t="shared" si="160"/>
        <v>359-Washington Charter School Comm</v>
      </c>
      <c r="L5472" s="18" t="str">
        <f t="shared" si="161"/>
        <v>359</v>
      </c>
      <c r="M5472" s="19" t="s">
        <v>41</v>
      </c>
      <c r="N5472" s="19"/>
    </row>
    <row r="5473" spans="1:14" ht="15" x14ac:dyDescent="0.25">
      <c r="A5473" s="54" t="s">
        <v>42</v>
      </c>
      <c r="B5473" s="36">
        <v>0</v>
      </c>
      <c r="C5473" s="37">
        <v>0</v>
      </c>
      <c r="D5473" s="37">
        <v>0</v>
      </c>
      <c r="E5473" s="38">
        <v>0</v>
      </c>
      <c r="F5473" s="37">
        <v>0</v>
      </c>
      <c r="G5473" s="39">
        <v>0</v>
      </c>
      <c r="H5473" s="40">
        <v>0</v>
      </c>
      <c r="J5473" s="17">
        <v>32</v>
      </c>
      <c r="K5473" s="17" t="str">
        <f t="shared" si="160"/>
        <v>359-Washington Charter School Comm</v>
      </c>
      <c r="L5473" s="18" t="str">
        <f t="shared" si="161"/>
        <v>359</v>
      </c>
      <c r="M5473" s="19" t="s">
        <v>43</v>
      </c>
      <c r="N5473" s="19"/>
    </row>
    <row r="5474" spans="1:14" ht="15" x14ac:dyDescent="0.25">
      <c r="A5474" s="54" t="s">
        <v>44</v>
      </c>
      <c r="B5474" s="36">
        <v>0</v>
      </c>
      <c r="C5474" s="37">
        <v>0</v>
      </c>
      <c r="D5474" s="37">
        <v>0</v>
      </c>
      <c r="E5474" s="38">
        <v>0</v>
      </c>
      <c r="F5474" s="37">
        <v>0</v>
      </c>
      <c r="G5474" s="39">
        <v>0</v>
      </c>
      <c r="H5474" s="40">
        <v>0</v>
      </c>
      <c r="J5474" s="17">
        <v>33</v>
      </c>
      <c r="K5474" s="17" t="str">
        <f t="shared" si="160"/>
        <v>359-Washington Charter School Comm</v>
      </c>
      <c r="L5474" s="18" t="str">
        <f t="shared" si="161"/>
        <v>359</v>
      </c>
      <c r="M5474" s="19" t="s">
        <v>45</v>
      </c>
      <c r="N5474" s="19"/>
    </row>
    <row r="5475" spans="1:14" ht="15" x14ac:dyDescent="0.25">
      <c r="A5475" s="54" t="s">
        <v>46</v>
      </c>
      <c r="B5475" s="36">
        <v>0</v>
      </c>
      <c r="C5475" s="37">
        <v>0</v>
      </c>
      <c r="D5475" s="37">
        <v>0</v>
      </c>
      <c r="E5475" s="38">
        <v>0</v>
      </c>
      <c r="F5475" s="37">
        <v>0</v>
      </c>
      <c r="G5475" s="39">
        <v>0</v>
      </c>
      <c r="H5475" s="40">
        <v>0</v>
      </c>
      <c r="J5475" s="17">
        <v>34</v>
      </c>
      <c r="K5475" s="17" t="str">
        <f t="shared" si="160"/>
        <v>359-Washington Charter School Comm</v>
      </c>
      <c r="L5475" s="18" t="str">
        <f t="shared" si="161"/>
        <v>359</v>
      </c>
      <c r="M5475" s="19" t="s">
        <v>47</v>
      </c>
      <c r="N5475" s="19"/>
    </row>
    <row r="5476" spans="1:14" ht="15" x14ac:dyDescent="0.25">
      <c r="A5476" s="54" t="s">
        <v>48</v>
      </c>
      <c r="B5476" s="36">
        <v>0</v>
      </c>
      <c r="C5476" s="37">
        <v>0</v>
      </c>
      <c r="D5476" s="37">
        <v>0</v>
      </c>
      <c r="E5476" s="38">
        <v>0</v>
      </c>
      <c r="F5476" s="37">
        <v>0</v>
      </c>
      <c r="G5476" s="39">
        <v>0</v>
      </c>
      <c r="H5476" s="40">
        <v>0</v>
      </c>
      <c r="J5476" s="17">
        <v>35</v>
      </c>
      <c r="K5476" s="17" t="str">
        <f t="shared" si="160"/>
        <v>359-Washington Charter School Comm</v>
      </c>
      <c r="L5476" s="18" t="str">
        <f t="shared" si="161"/>
        <v>359</v>
      </c>
      <c r="M5476" s="56" t="s">
        <v>49</v>
      </c>
      <c r="N5476" s="19"/>
    </row>
    <row r="5477" spans="1:14" ht="15" x14ac:dyDescent="0.25">
      <c r="A5477" s="54" t="s">
        <v>50</v>
      </c>
      <c r="B5477" s="36">
        <v>0</v>
      </c>
      <c r="C5477" s="37">
        <v>0</v>
      </c>
      <c r="D5477" s="37">
        <v>0</v>
      </c>
      <c r="E5477" s="38">
        <v>0</v>
      </c>
      <c r="F5477" s="37">
        <v>0</v>
      </c>
      <c r="G5477" s="39">
        <v>0</v>
      </c>
      <c r="H5477" s="40">
        <v>0</v>
      </c>
      <c r="J5477" s="17">
        <v>36</v>
      </c>
      <c r="K5477" s="17" t="str">
        <f t="shared" si="160"/>
        <v>359-Washington Charter School Comm</v>
      </c>
      <c r="L5477" s="18" t="str">
        <f t="shared" si="161"/>
        <v>359</v>
      </c>
      <c r="M5477" s="19" t="s">
        <v>51</v>
      </c>
      <c r="N5477" s="19"/>
    </row>
    <row r="5478" spans="1:14" ht="15" x14ac:dyDescent="0.25">
      <c r="A5478" s="54" t="s">
        <v>52</v>
      </c>
      <c r="B5478" s="36">
        <v>0</v>
      </c>
      <c r="C5478" s="37">
        <v>0</v>
      </c>
      <c r="D5478" s="37">
        <v>0</v>
      </c>
      <c r="E5478" s="38">
        <v>0</v>
      </c>
      <c r="F5478" s="37">
        <v>0</v>
      </c>
      <c r="G5478" s="39">
        <v>0</v>
      </c>
      <c r="H5478" s="40">
        <v>0</v>
      </c>
      <c r="J5478" s="17">
        <v>37</v>
      </c>
      <c r="K5478" s="17" t="str">
        <f t="shared" si="160"/>
        <v>359-Washington Charter School Comm</v>
      </c>
      <c r="L5478" s="18" t="str">
        <f t="shared" si="161"/>
        <v>359</v>
      </c>
      <c r="M5478" s="56" t="s">
        <v>53</v>
      </c>
      <c r="N5478" s="19"/>
    </row>
    <row r="5479" spans="1:14" ht="15" x14ac:dyDescent="0.25">
      <c r="A5479" s="54" t="s">
        <v>54</v>
      </c>
      <c r="B5479" s="36">
        <v>0</v>
      </c>
      <c r="C5479" s="37">
        <v>0</v>
      </c>
      <c r="D5479" s="37">
        <v>0</v>
      </c>
      <c r="E5479" s="38">
        <v>0</v>
      </c>
      <c r="F5479" s="37">
        <v>0</v>
      </c>
      <c r="G5479" s="39">
        <v>0</v>
      </c>
      <c r="H5479" s="40">
        <v>0</v>
      </c>
      <c r="J5479" s="17">
        <v>38</v>
      </c>
      <c r="K5479" s="17" t="str">
        <f t="shared" si="160"/>
        <v>359-Washington Charter School Comm</v>
      </c>
      <c r="L5479" s="18" t="str">
        <f t="shared" si="161"/>
        <v>359</v>
      </c>
      <c r="M5479" s="19" t="s">
        <v>55</v>
      </c>
      <c r="N5479" s="19"/>
    </row>
    <row r="5480" spans="1:14" ht="15" x14ac:dyDescent="0.25">
      <c r="A5480" s="54" t="s">
        <v>56</v>
      </c>
      <c r="B5480" s="36">
        <v>0</v>
      </c>
      <c r="C5480" s="37">
        <v>0</v>
      </c>
      <c r="D5480" s="37">
        <v>0</v>
      </c>
      <c r="E5480" s="38">
        <v>0</v>
      </c>
      <c r="F5480" s="37">
        <v>0</v>
      </c>
      <c r="G5480" s="39">
        <v>0</v>
      </c>
      <c r="H5480" s="40">
        <v>0</v>
      </c>
      <c r="J5480" s="17">
        <v>39</v>
      </c>
      <c r="K5480" s="17" t="str">
        <f t="shared" si="160"/>
        <v>359-Washington Charter School Comm</v>
      </c>
      <c r="L5480" s="18" t="str">
        <f t="shared" si="161"/>
        <v>359</v>
      </c>
      <c r="M5480" s="19" t="s">
        <v>57</v>
      </c>
      <c r="N5480" s="19"/>
    </row>
    <row r="5481" spans="1:14" ht="15" x14ac:dyDescent="0.25">
      <c r="A5481" s="54" t="s">
        <v>58</v>
      </c>
      <c r="B5481" s="36">
        <v>0</v>
      </c>
      <c r="C5481" s="37">
        <v>0</v>
      </c>
      <c r="D5481" s="37">
        <v>0</v>
      </c>
      <c r="E5481" s="38">
        <v>0</v>
      </c>
      <c r="F5481" s="37">
        <v>0</v>
      </c>
      <c r="G5481" s="39">
        <v>0</v>
      </c>
      <c r="H5481" s="40">
        <v>0</v>
      </c>
      <c r="J5481" s="17">
        <v>40</v>
      </c>
      <c r="K5481" s="17" t="str">
        <f t="shared" si="160"/>
        <v>359-Washington Charter School Comm</v>
      </c>
      <c r="L5481" s="18" t="str">
        <f t="shared" si="161"/>
        <v>359</v>
      </c>
      <c r="M5481" s="19" t="s">
        <v>59</v>
      </c>
      <c r="N5481" s="19"/>
    </row>
    <row r="5482" spans="1:14" ht="15" x14ac:dyDescent="0.25">
      <c r="A5482" s="54" t="s">
        <v>60</v>
      </c>
      <c r="B5482" s="36">
        <v>0</v>
      </c>
      <c r="C5482" s="37">
        <v>0</v>
      </c>
      <c r="D5482" s="37">
        <v>0</v>
      </c>
      <c r="E5482" s="38">
        <v>0</v>
      </c>
      <c r="F5482" s="37">
        <v>0</v>
      </c>
      <c r="G5482" s="39">
        <v>0</v>
      </c>
      <c r="H5482" s="40">
        <v>0</v>
      </c>
      <c r="J5482" s="17">
        <v>41</v>
      </c>
      <c r="K5482" s="17" t="str">
        <f t="shared" si="160"/>
        <v>359-Washington Charter School Comm</v>
      </c>
      <c r="L5482" s="18" t="str">
        <f t="shared" si="161"/>
        <v>359</v>
      </c>
      <c r="M5482" s="56" t="s">
        <v>61</v>
      </c>
      <c r="N5482" s="19"/>
    </row>
    <row r="5483" spans="1:14" ht="15" x14ac:dyDescent="0.25">
      <c r="A5483" s="54" t="s">
        <v>62</v>
      </c>
      <c r="B5483" s="36">
        <v>0</v>
      </c>
      <c r="C5483" s="37">
        <v>0</v>
      </c>
      <c r="D5483" s="37">
        <v>0</v>
      </c>
      <c r="E5483" s="38">
        <v>0</v>
      </c>
      <c r="F5483" s="37">
        <v>0</v>
      </c>
      <c r="G5483" s="39">
        <v>0</v>
      </c>
      <c r="H5483" s="40">
        <v>0</v>
      </c>
      <c r="J5483" s="17">
        <v>42</v>
      </c>
      <c r="K5483" s="17" t="str">
        <f t="shared" si="160"/>
        <v>359-Washington Charter School Comm</v>
      </c>
      <c r="L5483" s="18" t="str">
        <f t="shared" si="161"/>
        <v>359</v>
      </c>
      <c r="M5483" s="56" t="s">
        <v>63</v>
      </c>
      <c r="N5483" s="19"/>
    </row>
    <row r="5484" spans="1:14" x14ac:dyDescent="0.2">
      <c r="A5484" s="43"/>
      <c r="B5484" s="36"/>
      <c r="C5484" s="37"/>
      <c r="D5484" s="37"/>
      <c r="E5484" s="38"/>
      <c r="F5484" s="37"/>
      <c r="G5484" s="39"/>
      <c r="H5484" s="40"/>
      <c r="J5484" s="17">
        <v>43</v>
      </c>
      <c r="K5484" s="17" t="str">
        <f t="shared" si="160"/>
        <v>359-Washington Charter School Comm</v>
      </c>
      <c r="L5484" s="18" t="str">
        <f t="shared" si="161"/>
        <v>359</v>
      </c>
      <c r="M5484" s="19"/>
      <c r="N5484" s="19"/>
    </row>
    <row r="5485" spans="1:14" x14ac:dyDescent="0.2">
      <c r="A5485" s="44" t="s">
        <v>64</v>
      </c>
      <c r="B5485" s="45">
        <v>0</v>
      </c>
      <c r="C5485" s="46">
        <v>0</v>
      </c>
      <c r="D5485" s="46">
        <v>0</v>
      </c>
      <c r="E5485" s="47">
        <v>0</v>
      </c>
      <c r="F5485" s="46">
        <v>0</v>
      </c>
      <c r="G5485" s="48">
        <v>0</v>
      </c>
      <c r="H5485" s="49">
        <v>0</v>
      </c>
      <c r="J5485" s="17">
        <v>44</v>
      </c>
      <c r="K5485" s="17" t="str">
        <f t="shared" si="160"/>
        <v>359-Washington Charter School Comm</v>
      </c>
      <c r="L5485" s="18" t="str">
        <f t="shared" si="161"/>
        <v>359</v>
      </c>
      <c r="M5485" s="19"/>
      <c r="N5485" s="19"/>
    </row>
    <row r="5486" spans="1:14" x14ac:dyDescent="0.2">
      <c r="A5486" s="57"/>
      <c r="B5486" s="39"/>
      <c r="C5486" s="51"/>
      <c r="D5486" s="51"/>
      <c r="E5486" s="52"/>
      <c r="F5486" s="51"/>
      <c r="G5486" s="39"/>
      <c r="H5486" s="53"/>
      <c r="J5486" s="17">
        <v>45</v>
      </c>
      <c r="K5486" s="17" t="str">
        <f t="shared" si="160"/>
        <v>359-Washington Charter School Comm</v>
      </c>
      <c r="L5486" s="18" t="str">
        <f t="shared" si="161"/>
        <v>359</v>
      </c>
      <c r="M5486" s="19"/>
      <c r="N5486" s="19"/>
    </row>
    <row r="5487" spans="1:14" ht="15" x14ac:dyDescent="0.25">
      <c r="A5487" s="54" t="s">
        <v>65</v>
      </c>
      <c r="B5487" s="36">
        <v>0</v>
      </c>
      <c r="C5487" s="37">
        <v>0</v>
      </c>
      <c r="D5487" s="37">
        <v>0</v>
      </c>
      <c r="E5487" s="38">
        <v>0</v>
      </c>
      <c r="F5487" s="37">
        <v>0</v>
      </c>
      <c r="G5487" s="39">
        <v>0</v>
      </c>
      <c r="H5487" s="40">
        <v>0</v>
      </c>
      <c r="J5487" s="17">
        <v>46</v>
      </c>
      <c r="K5487" s="17" t="str">
        <f t="shared" si="160"/>
        <v>359-Washington Charter School Comm</v>
      </c>
      <c r="L5487" s="18" t="str">
        <f t="shared" si="161"/>
        <v>359</v>
      </c>
      <c r="M5487" s="19"/>
      <c r="N5487" s="19"/>
    </row>
    <row r="5488" spans="1:14" ht="15" x14ac:dyDescent="0.25">
      <c r="A5488" s="54" t="s">
        <v>66</v>
      </c>
      <c r="B5488" s="36">
        <v>0</v>
      </c>
      <c r="C5488" s="37">
        <v>0</v>
      </c>
      <c r="D5488" s="37">
        <v>0</v>
      </c>
      <c r="E5488" s="38">
        <v>0</v>
      </c>
      <c r="F5488" s="37">
        <v>0</v>
      </c>
      <c r="G5488" s="39">
        <v>0</v>
      </c>
      <c r="H5488" s="40">
        <v>0</v>
      </c>
      <c r="J5488" s="17">
        <v>47</v>
      </c>
      <c r="K5488" s="17" t="str">
        <f t="shared" si="160"/>
        <v>359-Washington Charter School Comm</v>
      </c>
      <c r="L5488" s="18" t="str">
        <f t="shared" si="161"/>
        <v>359</v>
      </c>
      <c r="M5488" s="19"/>
      <c r="N5488" s="19"/>
    </row>
    <row r="5489" spans="1:14" ht="15" x14ac:dyDescent="0.25">
      <c r="A5489" s="54" t="s">
        <v>67</v>
      </c>
      <c r="B5489" s="36">
        <v>0</v>
      </c>
      <c r="C5489" s="37">
        <v>0</v>
      </c>
      <c r="D5489" s="37">
        <v>0</v>
      </c>
      <c r="E5489" s="38">
        <v>0</v>
      </c>
      <c r="F5489" s="37">
        <v>0</v>
      </c>
      <c r="G5489" s="39">
        <v>0</v>
      </c>
      <c r="H5489" s="40">
        <v>0</v>
      </c>
      <c r="J5489" s="17">
        <v>48</v>
      </c>
      <c r="K5489" s="17" t="str">
        <f t="shared" si="160"/>
        <v>359-Washington Charter School Comm</v>
      </c>
      <c r="L5489" s="18" t="str">
        <f t="shared" si="161"/>
        <v>359</v>
      </c>
      <c r="M5489" s="19"/>
      <c r="N5489" s="19"/>
    </row>
    <row r="5490" spans="1:14" ht="15" x14ac:dyDescent="0.25">
      <c r="A5490" s="54" t="s">
        <v>68</v>
      </c>
      <c r="B5490" s="36">
        <v>0</v>
      </c>
      <c r="C5490" s="37">
        <v>0</v>
      </c>
      <c r="D5490" s="37">
        <v>0</v>
      </c>
      <c r="E5490" s="38">
        <v>0</v>
      </c>
      <c r="F5490" s="37">
        <v>0</v>
      </c>
      <c r="G5490" s="39">
        <v>0</v>
      </c>
      <c r="H5490" s="40">
        <v>0</v>
      </c>
      <c r="J5490" s="17">
        <v>49</v>
      </c>
      <c r="K5490" s="17" t="str">
        <f t="shared" si="160"/>
        <v>359-Washington Charter School Comm</v>
      </c>
      <c r="L5490" s="18" t="str">
        <f t="shared" si="161"/>
        <v>359</v>
      </c>
      <c r="M5490" s="19"/>
      <c r="N5490" s="19"/>
    </row>
    <row r="5491" spans="1:14" ht="15" x14ac:dyDescent="0.25">
      <c r="A5491" s="54" t="s">
        <v>69</v>
      </c>
      <c r="B5491" s="36">
        <v>0</v>
      </c>
      <c r="C5491" s="37">
        <v>0</v>
      </c>
      <c r="D5491" s="37">
        <v>0</v>
      </c>
      <c r="E5491" s="38">
        <v>0</v>
      </c>
      <c r="F5491" s="37">
        <v>0</v>
      </c>
      <c r="G5491" s="39">
        <v>0</v>
      </c>
      <c r="H5491" s="40">
        <v>0</v>
      </c>
      <c r="J5491" s="17">
        <v>50</v>
      </c>
      <c r="K5491" s="17" t="str">
        <f t="shared" si="160"/>
        <v>359-Washington Charter School Comm</v>
      </c>
      <c r="L5491" s="18" t="str">
        <f t="shared" si="161"/>
        <v>359</v>
      </c>
      <c r="M5491" s="19"/>
      <c r="N5491" s="19"/>
    </row>
    <row r="5492" spans="1:14" ht="15" x14ac:dyDescent="0.25">
      <c r="A5492" s="54" t="s">
        <v>70</v>
      </c>
      <c r="B5492" s="36">
        <v>0</v>
      </c>
      <c r="C5492" s="37">
        <v>0</v>
      </c>
      <c r="D5492" s="37">
        <v>0</v>
      </c>
      <c r="E5492" s="38">
        <v>0</v>
      </c>
      <c r="F5492" s="37">
        <v>0</v>
      </c>
      <c r="G5492" s="39">
        <v>0</v>
      </c>
      <c r="H5492" s="40">
        <v>0</v>
      </c>
      <c r="J5492" s="17">
        <v>51</v>
      </c>
      <c r="K5492" s="17" t="str">
        <f t="shared" si="160"/>
        <v>359-Washington Charter School Comm</v>
      </c>
      <c r="L5492" s="18" t="str">
        <f t="shared" si="161"/>
        <v>359</v>
      </c>
      <c r="M5492" s="19"/>
      <c r="N5492" s="19"/>
    </row>
    <row r="5493" spans="1:14" ht="15" x14ac:dyDescent="0.25">
      <c r="A5493" s="54" t="s">
        <v>71</v>
      </c>
      <c r="B5493" s="36">
        <v>1.4375E-15</v>
      </c>
      <c r="C5493" s="37">
        <v>0</v>
      </c>
      <c r="D5493" s="37">
        <v>0</v>
      </c>
      <c r="E5493" s="38">
        <v>0</v>
      </c>
      <c r="F5493" s="37">
        <v>0</v>
      </c>
      <c r="G5493" s="39">
        <v>0</v>
      </c>
      <c r="H5493" s="40">
        <v>1.4375E-15</v>
      </c>
      <c r="J5493" s="17">
        <v>52</v>
      </c>
      <c r="K5493" s="17" t="str">
        <f t="shared" si="160"/>
        <v>359-Washington Charter School Comm</v>
      </c>
      <c r="L5493" s="18" t="str">
        <f t="shared" si="161"/>
        <v>359</v>
      </c>
      <c r="M5493" s="19"/>
      <c r="N5493" s="19"/>
    </row>
    <row r="5494" spans="1:14" ht="15" x14ac:dyDescent="0.25">
      <c r="A5494" s="54" t="s">
        <v>72</v>
      </c>
      <c r="B5494" s="36">
        <v>0</v>
      </c>
      <c r="C5494" s="37">
        <v>0</v>
      </c>
      <c r="D5494" s="37">
        <v>0</v>
      </c>
      <c r="E5494" s="38">
        <v>0</v>
      </c>
      <c r="F5494" s="37">
        <v>0</v>
      </c>
      <c r="G5494" s="39">
        <v>0</v>
      </c>
      <c r="H5494" s="40">
        <v>0</v>
      </c>
      <c r="J5494" s="17">
        <v>53</v>
      </c>
      <c r="K5494" s="17" t="str">
        <f t="shared" si="160"/>
        <v>359-Washington Charter School Comm</v>
      </c>
      <c r="L5494" s="18" t="str">
        <f t="shared" si="161"/>
        <v>359</v>
      </c>
      <c r="M5494" s="19"/>
      <c r="N5494" s="19"/>
    </row>
    <row r="5495" spans="1:14" ht="15" x14ac:dyDescent="0.25">
      <c r="A5495" s="54" t="s">
        <v>73</v>
      </c>
      <c r="B5495" s="36">
        <v>0</v>
      </c>
      <c r="C5495" s="37">
        <v>0</v>
      </c>
      <c r="D5495" s="37">
        <v>0</v>
      </c>
      <c r="E5495" s="38">
        <v>0</v>
      </c>
      <c r="F5495" s="37">
        <v>0</v>
      </c>
      <c r="G5495" s="39">
        <v>0</v>
      </c>
      <c r="H5495" s="40">
        <v>0</v>
      </c>
      <c r="J5495" s="17">
        <v>54</v>
      </c>
      <c r="K5495" s="17" t="str">
        <f t="shared" si="160"/>
        <v>359-Washington Charter School Comm</v>
      </c>
      <c r="L5495" s="18" t="str">
        <f t="shared" si="161"/>
        <v>359</v>
      </c>
      <c r="M5495" s="19"/>
      <c r="N5495" s="19"/>
    </row>
    <row r="5496" spans="1:14" ht="15" x14ac:dyDescent="0.25">
      <c r="A5496" s="54" t="s">
        <v>74</v>
      </c>
      <c r="B5496" s="36">
        <v>0</v>
      </c>
      <c r="C5496" s="37">
        <v>0</v>
      </c>
      <c r="D5496" s="37">
        <v>0</v>
      </c>
      <c r="E5496" s="38">
        <v>0</v>
      </c>
      <c r="F5496" s="37">
        <v>0</v>
      </c>
      <c r="G5496" s="39">
        <v>0</v>
      </c>
      <c r="H5496" s="40">
        <v>0</v>
      </c>
      <c r="J5496" s="17">
        <v>55</v>
      </c>
      <c r="K5496" s="17" t="str">
        <f t="shared" si="160"/>
        <v>359-Washington Charter School Comm</v>
      </c>
      <c r="L5496" s="18" t="str">
        <f t="shared" si="161"/>
        <v>359</v>
      </c>
      <c r="M5496" s="19"/>
      <c r="N5496" s="19"/>
    </row>
    <row r="5497" spans="1:14" ht="15" customHeight="1" x14ac:dyDescent="0.25">
      <c r="A5497" s="54" t="s">
        <v>75</v>
      </c>
      <c r="B5497" s="36">
        <v>0</v>
      </c>
      <c r="C5497" s="37">
        <v>0</v>
      </c>
      <c r="D5497" s="37">
        <v>0</v>
      </c>
      <c r="E5497" s="38">
        <v>0</v>
      </c>
      <c r="F5497" s="37">
        <v>0</v>
      </c>
      <c r="G5497" s="39">
        <v>0</v>
      </c>
      <c r="H5497" s="40">
        <v>0</v>
      </c>
      <c r="J5497" s="17">
        <v>56</v>
      </c>
      <c r="K5497" s="17" t="str">
        <f t="shared" si="160"/>
        <v>359-Washington Charter School Comm</v>
      </c>
      <c r="L5497" s="18" t="str">
        <f t="shared" si="161"/>
        <v>359</v>
      </c>
      <c r="M5497" s="19"/>
      <c r="N5497" s="19"/>
    </row>
    <row r="5498" spans="1:14" ht="15" customHeight="1" x14ac:dyDescent="0.25">
      <c r="A5498" s="54" t="s">
        <v>76</v>
      </c>
      <c r="B5498" s="36">
        <v>2.0846266949844794</v>
      </c>
      <c r="C5498" s="37">
        <v>0</v>
      </c>
      <c r="D5498" s="37">
        <v>0</v>
      </c>
      <c r="E5498" s="38">
        <v>0</v>
      </c>
      <c r="F5498" s="37">
        <v>0</v>
      </c>
      <c r="G5498" s="39">
        <v>0</v>
      </c>
      <c r="H5498" s="40">
        <v>2.0846266949844794</v>
      </c>
      <c r="J5498" s="17">
        <v>57</v>
      </c>
      <c r="K5498" s="17" t="str">
        <f t="shared" si="160"/>
        <v>359-Washington Charter School Comm</v>
      </c>
      <c r="L5498" s="18" t="str">
        <f t="shared" si="161"/>
        <v>359</v>
      </c>
      <c r="M5498" s="19"/>
      <c r="N5498" s="19"/>
    </row>
    <row r="5499" spans="1:14" ht="15" x14ac:dyDescent="0.25">
      <c r="A5499" s="54" t="s">
        <v>77</v>
      </c>
      <c r="B5499" s="36">
        <v>0</v>
      </c>
      <c r="C5499" s="37">
        <v>0</v>
      </c>
      <c r="D5499" s="37">
        <v>0</v>
      </c>
      <c r="E5499" s="38">
        <v>0</v>
      </c>
      <c r="F5499" s="37">
        <v>0</v>
      </c>
      <c r="G5499" s="39">
        <v>0</v>
      </c>
      <c r="H5499" s="40">
        <v>0</v>
      </c>
      <c r="J5499" s="17">
        <v>58</v>
      </c>
      <c r="K5499" s="17" t="str">
        <f t="shared" si="160"/>
        <v>359-Washington Charter School Comm</v>
      </c>
      <c r="L5499" s="18" t="str">
        <f t="shared" si="161"/>
        <v>359</v>
      </c>
      <c r="M5499" s="19"/>
      <c r="N5499" s="19"/>
    </row>
    <row r="5500" spans="1:14" ht="15" x14ac:dyDescent="0.25">
      <c r="A5500" s="54" t="s">
        <v>78</v>
      </c>
      <c r="B5500" s="36">
        <v>0</v>
      </c>
      <c r="C5500" s="37">
        <v>0</v>
      </c>
      <c r="D5500" s="37">
        <v>0</v>
      </c>
      <c r="E5500" s="38">
        <v>0</v>
      </c>
      <c r="F5500" s="37">
        <v>0</v>
      </c>
      <c r="G5500" s="39">
        <v>0</v>
      </c>
      <c r="H5500" s="40">
        <v>0</v>
      </c>
      <c r="J5500" s="17">
        <v>59</v>
      </c>
      <c r="K5500" s="17" t="str">
        <f t="shared" si="160"/>
        <v>359-Washington Charter School Comm</v>
      </c>
      <c r="L5500" s="18" t="str">
        <f t="shared" si="161"/>
        <v>359</v>
      </c>
      <c r="M5500" s="19"/>
      <c r="N5500" s="19"/>
    </row>
    <row r="5501" spans="1:14" ht="15" x14ac:dyDescent="0.25">
      <c r="A5501" s="54" t="s">
        <v>79</v>
      </c>
      <c r="B5501" s="36">
        <v>0</v>
      </c>
      <c r="C5501" s="37">
        <v>0</v>
      </c>
      <c r="D5501" s="37">
        <v>0</v>
      </c>
      <c r="E5501" s="38">
        <v>0</v>
      </c>
      <c r="F5501" s="37">
        <v>0</v>
      </c>
      <c r="G5501" s="39">
        <v>0</v>
      </c>
      <c r="H5501" s="40">
        <v>0</v>
      </c>
      <c r="J5501" s="17">
        <v>60</v>
      </c>
      <c r="K5501" s="17" t="str">
        <f t="shared" si="160"/>
        <v>359-Washington Charter School Comm</v>
      </c>
      <c r="L5501" s="18" t="str">
        <f t="shared" si="161"/>
        <v>359</v>
      </c>
      <c r="M5501" s="19"/>
      <c r="N5501" s="19"/>
    </row>
    <row r="5502" spans="1:14" ht="15" x14ac:dyDescent="0.25">
      <c r="A5502" s="54"/>
      <c r="B5502" s="36"/>
      <c r="C5502" s="37"/>
      <c r="D5502" s="37"/>
      <c r="E5502" s="38"/>
      <c r="F5502" s="37"/>
      <c r="G5502" s="39"/>
      <c r="H5502" s="40"/>
      <c r="J5502" s="17">
        <v>61</v>
      </c>
      <c r="K5502" s="17" t="str">
        <f t="shared" si="160"/>
        <v>359-Washington Charter School Comm</v>
      </c>
      <c r="L5502" s="18" t="str">
        <f t="shared" si="161"/>
        <v>359</v>
      </c>
      <c r="M5502" s="19"/>
      <c r="N5502" s="19"/>
    </row>
    <row r="5503" spans="1:14" x14ac:dyDescent="0.2">
      <c r="A5503" s="44" t="s">
        <v>80</v>
      </c>
      <c r="B5503" s="45">
        <v>2.0846266949844807</v>
      </c>
      <c r="C5503" s="46">
        <v>0</v>
      </c>
      <c r="D5503" s="46">
        <v>0</v>
      </c>
      <c r="E5503" s="47">
        <v>0</v>
      </c>
      <c r="F5503" s="46">
        <v>0</v>
      </c>
      <c r="G5503" s="48">
        <v>0</v>
      </c>
      <c r="H5503" s="49">
        <v>2.0846266949844807</v>
      </c>
      <c r="J5503" s="17">
        <v>62</v>
      </c>
      <c r="K5503" s="17" t="str">
        <f t="shared" si="160"/>
        <v>359-Washington Charter School Comm</v>
      </c>
      <c r="L5503" s="18" t="str">
        <f t="shared" si="161"/>
        <v>359</v>
      </c>
      <c r="M5503" s="19"/>
      <c r="N5503" s="19"/>
    </row>
    <row r="5504" spans="1:14" ht="15" x14ac:dyDescent="0.25">
      <c r="A5504" s="54"/>
      <c r="B5504" s="36"/>
      <c r="C5504" s="37"/>
      <c r="D5504" s="37"/>
      <c r="E5504" s="38"/>
      <c r="F5504" s="37"/>
      <c r="G5504" s="39"/>
      <c r="H5504" s="40"/>
      <c r="J5504" s="17">
        <v>63</v>
      </c>
      <c r="K5504" s="17" t="str">
        <f t="shared" si="160"/>
        <v>359-Washington Charter School Comm</v>
      </c>
      <c r="L5504" s="18" t="str">
        <f t="shared" si="161"/>
        <v>359</v>
      </c>
      <c r="M5504" s="19"/>
      <c r="N5504" s="19"/>
    </row>
    <row r="5505" spans="1:14" ht="15" x14ac:dyDescent="0.25">
      <c r="A5505" s="54" t="s">
        <v>81</v>
      </c>
      <c r="B5505" s="36">
        <v>0</v>
      </c>
      <c r="C5505" s="37">
        <v>0</v>
      </c>
      <c r="D5505" s="37">
        <v>0</v>
      </c>
      <c r="E5505" s="38">
        <v>0</v>
      </c>
      <c r="F5505" s="37">
        <v>0</v>
      </c>
      <c r="G5505" s="39">
        <v>0</v>
      </c>
      <c r="H5505" s="40">
        <v>0</v>
      </c>
      <c r="J5505" s="17">
        <v>64</v>
      </c>
      <c r="K5505" s="17" t="str">
        <f t="shared" si="160"/>
        <v>359-Washington Charter School Comm</v>
      </c>
      <c r="L5505" s="18" t="str">
        <f t="shared" si="161"/>
        <v>359</v>
      </c>
      <c r="M5505" s="19"/>
      <c r="N5505" s="19"/>
    </row>
    <row r="5506" spans="1:14" x14ac:dyDescent="0.2">
      <c r="A5506" s="44" t="s">
        <v>82</v>
      </c>
      <c r="B5506" s="45">
        <v>0</v>
      </c>
      <c r="C5506" s="46">
        <v>0</v>
      </c>
      <c r="D5506" s="46">
        <v>0</v>
      </c>
      <c r="E5506" s="47">
        <v>0</v>
      </c>
      <c r="F5506" s="46">
        <v>0</v>
      </c>
      <c r="G5506" s="48">
        <v>0</v>
      </c>
      <c r="H5506" s="49">
        <v>0</v>
      </c>
      <c r="J5506" s="17">
        <v>65</v>
      </c>
      <c r="K5506" s="17" t="str">
        <f t="shared" si="160"/>
        <v>359-Washington Charter School Comm</v>
      </c>
      <c r="L5506" s="18" t="str">
        <f t="shared" si="161"/>
        <v>359</v>
      </c>
      <c r="M5506" s="19"/>
      <c r="N5506" s="19"/>
    </row>
    <row r="5507" spans="1:14" ht="15" x14ac:dyDescent="0.25">
      <c r="A5507" s="54"/>
      <c r="B5507" s="54"/>
      <c r="C5507" s="54"/>
      <c r="D5507" s="54"/>
      <c r="E5507" s="54"/>
      <c r="F5507" s="54"/>
      <c r="G5507" s="54"/>
      <c r="H5507" s="54"/>
      <c r="J5507" s="17">
        <v>66</v>
      </c>
      <c r="K5507" s="17" t="str">
        <f t="shared" si="160"/>
        <v>359-Washington Charter School Comm</v>
      </c>
      <c r="L5507" s="18" t="str">
        <f t="shared" si="161"/>
        <v>359</v>
      </c>
      <c r="M5507" s="19"/>
      <c r="N5507" s="19"/>
    </row>
    <row r="5508" spans="1:14" x14ac:dyDescent="0.2">
      <c r="A5508" s="58"/>
      <c r="B5508" s="39"/>
      <c r="C5508" s="51"/>
      <c r="D5508" s="51"/>
      <c r="E5508" s="52"/>
      <c r="F5508" s="51"/>
      <c r="G5508" s="39"/>
      <c r="H5508" s="53"/>
      <c r="J5508" s="17">
        <v>67</v>
      </c>
      <c r="K5508" s="17" t="str">
        <f t="shared" si="160"/>
        <v>359-Washington Charter School Comm</v>
      </c>
      <c r="L5508" s="18" t="str">
        <f t="shared" si="161"/>
        <v>359</v>
      </c>
      <c r="M5508" s="19"/>
      <c r="N5508" s="19"/>
    </row>
    <row r="5509" spans="1:14" x14ac:dyDescent="0.2">
      <c r="A5509" s="59" t="s">
        <v>83</v>
      </c>
      <c r="B5509" s="60">
        <v>311.62398548779748</v>
      </c>
      <c r="C5509" s="61">
        <v>-1</v>
      </c>
      <c r="D5509" s="61">
        <v>0</v>
      </c>
      <c r="E5509" s="62">
        <v>0</v>
      </c>
      <c r="F5509" s="61">
        <v>1</v>
      </c>
      <c r="G5509" s="60">
        <v>0</v>
      </c>
      <c r="H5509" s="63">
        <v>311.62398548779748</v>
      </c>
      <c r="J5509" s="17">
        <v>68</v>
      </c>
      <c r="K5509" s="17" t="str">
        <f t="shared" si="160"/>
        <v>359-Washington Charter School Comm</v>
      </c>
      <c r="L5509" s="18" t="str">
        <f t="shared" si="161"/>
        <v>359</v>
      </c>
      <c r="M5509" s="19"/>
      <c r="N5509" s="19"/>
    </row>
    <row r="5510" spans="1:14" x14ac:dyDescent="0.2">
      <c r="A5510" s="64"/>
      <c r="B5510" s="65"/>
      <c r="C5510" s="65"/>
      <c r="D5510" s="65"/>
      <c r="E5510" s="65"/>
      <c r="F5510" s="65"/>
      <c r="G5510" s="65"/>
      <c r="H5510" s="65"/>
      <c r="J5510" s="17">
        <v>1</v>
      </c>
      <c r="K5510" s="17" t="str">
        <f>IF(J5510=7,A4781,IF(J5510&gt;7,K5500,""))</f>
        <v/>
      </c>
      <c r="L5510" s="18" t="str">
        <f t="shared" si="161"/>
        <v/>
      </c>
      <c r="M5510" s="19"/>
      <c r="N5510" s="19"/>
    </row>
    <row r="5511" spans="1:14" x14ac:dyDescent="0.2">
      <c r="A5511" s="64"/>
      <c r="B5511" s="65"/>
      <c r="C5511" s="65"/>
      <c r="D5511" s="65"/>
      <c r="E5511" s="65"/>
      <c r="F5511" s="65"/>
      <c r="G5511" s="65"/>
      <c r="H5511" s="65"/>
      <c r="J5511" s="17">
        <v>2</v>
      </c>
      <c r="K5511" s="17" t="str">
        <f>IF(J5511=7,A4782,IF(J5511&gt;7,K5510,""))</f>
        <v/>
      </c>
      <c r="L5511" s="18" t="str">
        <f t="shared" si="161"/>
        <v/>
      </c>
      <c r="M5511" s="19"/>
      <c r="N5511" s="19"/>
    </row>
    <row r="5512" spans="1:14" ht="15" x14ac:dyDescent="0.25">
      <c r="A5512"/>
      <c r="B5512"/>
      <c r="C5512"/>
      <c r="D5512"/>
      <c r="E5512"/>
      <c r="F5512"/>
      <c r="G5512"/>
      <c r="H5512"/>
      <c r="J5512" s="17">
        <v>3</v>
      </c>
      <c r="K5512" s="17" t="str">
        <f>IF(J5512=7,A4783,IF(J5512&gt;7,K5511,""))</f>
        <v/>
      </c>
      <c r="L5512" s="18" t="str">
        <f t="shared" si="161"/>
        <v/>
      </c>
      <c r="M5512" s="19"/>
      <c r="N5512" s="19"/>
    </row>
    <row r="5513" spans="1:14" ht="15" x14ac:dyDescent="0.25">
      <c r="A5513"/>
      <c r="B5513"/>
      <c r="C5513"/>
      <c r="D5513"/>
      <c r="E5513"/>
      <c r="F5513"/>
      <c r="G5513"/>
      <c r="H5513"/>
      <c r="J5513" s="17">
        <v>4</v>
      </c>
      <c r="K5513" s="17" t="str">
        <f>IF(J5513=7,A4784,IF(J5513&gt;7,K5512,""))</f>
        <v/>
      </c>
      <c r="L5513" s="18" t="str">
        <f t="shared" si="161"/>
        <v/>
      </c>
      <c r="M5513" s="19"/>
      <c r="N5513" s="19"/>
    </row>
    <row r="5514" spans="1:14" ht="15.75" x14ac:dyDescent="0.25">
      <c r="A5514" s="21" t="s">
        <v>7</v>
      </c>
      <c r="B5514" s="22"/>
      <c r="C5514" s="22"/>
      <c r="D5514" s="22"/>
      <c r="E5514" s="22"/>
      <c r="F5514" s="22"/>
      <c r="G5514" s="22"/>
      <c r="H5514" s="22"/>
      <c r="J5514" s="17">
        <v>5</v>
      </c>
      <c r="K5514" s="17" t="str">
        <f>IF(J5514=7,A4785,IF(J5514&gt;7,K5513,""))</f>
        <v/>
      </c>
      <c r="L5514" s="18" t="str">
        <f t="shared" si="161"/>
        <v/>
      </c>
      <c r="M5514" s="19"/>
      <c r="N5514" s="19"/>
    </row>
    <row r="5515" spans="1:14" ht="15" x14ac:dyDescent="0.25">
      <c r="A5515" s="23" t="s">
        <v>8</v>
      </c>
      <c r="B5515" s="24"/>
      <c r="C5515" s="24"/>
      <c r="D5515" s="24"/>
      <c r="E5515" s="24"/>
      <c r="F5515" s="24"/>
      <c r="G5515" s="24"/>
      <c r="H5515" s="24"/>
      <c r="J5515" s="17">
        <v>6</v>
      </c>
      <c r="K5515" s="17" t="str">
        <f>IF(J5515=7,A4786,IF(J5515&gt;7,K5514,""))</f>
        <v/>
      </c>
      <c r="L5515" s="18" t="str">
        <f t="shared" si="161"/>
        <v/>
      </c>
      <c r="M5515" s="19"/>
      <c r="N5515" s="19"/>
    </row>
    <row r="5516" spans="1:14" ht="15" x14ac:dyDescent="0.25">
      <c r="A5516" s="25" t="s">
        <v>164</v>
      </c>
      <c r="B5516" s="22"/>
      <c r="C5516" s="22"/>
      <c r="D5516" s="22"/>
      <c r="E5516" s="22"/>
      <c r="F5516" s="22"/>
      <c r="G5516" s="22"/>
      <c r="H5516" s="22"/>
      <c r="J5516" s="17">
        <v>7</v>
      </c>
      <c r="K5516" s="17" t="str">
        <f>IF(J5516=7,A5516,IF(J5516&gt;7,K5515,""))</f>
        <v>360-University of Washington</v>
      </c>
      <c r="L5516" s="18" t="str">
        <f t="shared" si="161"/>
        <v>360</v>
      </c>
      <c r="M5516" s="19"/>
      <c r="N5516" s="19"/>
    </row>
    <row r="5517" spans="1:14" ht="15" x14ac:dyDescent="0.25">
      <c r="A5517" s="25"/>
      <c r="B5517" s="22"/>
      <c r="C5517" s="22"/>
      <c r="D5517" s="22"/>
      <c r="E5517" s="22"/>
      <c r="F5517" s="22"/>
      <c r="G5517" s="22"/>
      <c r="H5517" s="22"/>
      <c r="J5517" s="17">
        <v>8</v>
      </c>
      <c r="K5517" s="17" t="str">
        <f t="shared" ref="K5517:K5577" si="162">IF(J5517=7,A4788,IF(J5517&gt;7,K5516,""))</f>
        <v>360-University of Washington</v>
      </c>
      <c r="L5517" s="18" t="str">
        <f t="shared" si="161"/>
        <v>360</v>
      </c>
      <c r="M5517" s="19"/>
      <c r="N5517" s="19"/>
    </row>
    <row r="5518" spans="1:14" ht="15" x14ac:dyDescent="0.25">
      <c r="A5518" s="26"/>
      <c r="B5518" s="27"/>
      <c r="C5518" s="94" t="s">
        <v>10</v>
      </c>
      <c r="D5518" s="95"/>
      <c r="E5518" s="94" t="s">
        <v>11</v>
      </c>
      <c r="F5518" s="95"/>
      <c r="G5518" s="28"/>
      <c r="H5518" s="28"/>
      <c r="J5518" s="17">
        <v>9</v>
      </c>
      <c r="K5518" s="17" t="str">
        <f t="shared" si="162"/>
        <v>360-University of Washington</v>
      </c>
      <c r="L5518" s="18" t="str">
        <f t="shared" si="161"/>
        <v>360</v>
      </c>
      <c r="M5518" s="19"/>
      <c r="N5518" s="19"/>
    </row>
    <row r="5519" spans="1:14" ht="24" x14ac:dyDescent="0.2">
      <c r="A5519" s="29" t="s">
        <v>12</v>
      </c>
      <c r="B5519" s="30" t="s">
        <v>13</v>
      </c>
      <c r="C5519" s="31" t="s">
        <v>14</v>
      </c>
      <c r="D5519" s="32" t="s">
        <v>15</v>
      </c>
      <c r="E5519" s="31" t="s">
        <v>14</v>
      </c>
      <c r="F5519" s="32" t="s">
        <v>15</v>
      </c>
      <c r="G5519" s="33" t="s">
        <v>16</v>
      </c>
      <c r="H5519" s="33" t="s">
        <v>17</v>
      </c>
      <c r="J5519" s="17">
        <v>10</v>
      </c>
      <c r="K5519" s="17" t="str">
        <f t="shared" si="162"/>
        <v>360-University of Washington</v>
      </c>
      <c r="L5519" s="18" t="str">
        <f t="shared" si="161"/>
        <v>360</v>
      </c>
      <c r="M5519" s="19"/>
      <c r="N5519" s="19"/>
    </row>
    <row r="5520" spans="1:14" ht="15" customHeight="1" x14ac:dyDescent="0.25">
      <c r="A5520" s="35" t="s">
        <v>20</v>
      </c>
      <c r="B5520" s="36">
        <v>5550.1203965184477</v>
      </c>
      <c r="C5520" s="37">
        <v>0</v>
      </c>
      <c r="D5520" s="37">
        <v>0</v>
      </c>
      <c r="E5520" s="38">
        <v>0</v>
      </c>
      <c r="F5520" s="37">
        <v>0</v>
      </c>
      <c r="G5520" s="39">
        <v>0</v>
      </c>
      <c r="H5520" s="40">
        <v>5550.1203965184477</v>
      </c>
      <c r="J5520" s="17">
        <v>11</v>
      </c>
      <c r="K5520" s="17" t="str">
        <f t="shared" si="162"/>
        <v>360-University of Washington</v>
      </c>
      <c r="L5520" s="18" t="str">
        <f t="shared" si="161"/>
        <v>360</v>
      </c>
      <c r="M5520" s="19" t="s">
        <v>21</v>
      </c>
      <c r="N5520" s="19"/>
    </row>
    <row r="5521" spans="1:14" ht="15" x14ac:dyDescent="0.25">
      <c r="A5521" s="42" t="s">
        <v>22</v>
      </c>
      <c r="B5521" s="36">
        <v>109.64385733025779</v>
      </c>
      <c r="C5521" s="37">
        <v>0</v>
      </c>
      <c r="D5521" s="37">
        <v>0</v>
      </c>
      <c r="E5521" s="38">
        <v>-1</v>
      </c>
      <c r="F5521" s="37">
        <v>1</v>
      </c>
      <c r="G5521" s="39">
        <v>0</v>
      </c>
      <c r="H5521" s="40">
        <v>109.64385733025779</v>
      </c>
      <c r="J5521" s="17">
        <v>12</v>
      </c>
      <c r="K5521" s="17" t="str">
        <f t="shared" si="162"/>
        <v>360-University of Washington</v>
      </c>
      <c r="L5521" s="18" t="str">
        <f t="shared" si="161"/>
        <v>360</v>
      </c>
      <c r="M5521" s="19"/>
      <c r="N5521" s="19"/>
    </row>
    <row r="5522" spans="1:14" ht="15" customHeight="1" x14ac:dyDescent="0.25">
      <c r="A5522" s="42" t="s">
        <v>23</v>
      </c>
      <c r="B5522" s="36">
        <v>1327.7132790683859</v>
      </c>
      <c r="C5522" s="37">
        <v>120</v>
      </c>
      <c r="D5522" s="37">
        <v>7</v>
      </c>
      <c r="E5522" s="38">
        <v>1</v>
      </c>
      <c r="F5522" s="37">
        <v>6</v>
      </c>
      <c r="G5522" s="39">
        <v>134</v>
      </c>
      <c r="H5522" s="40">
        <v>1461.7132790683859</v>
      </c>
      <c r="J5522" s="17">
        <v>13</v>
      </c>
      <c r="K5522" s="17" t="str">
        <f t="shared" si="162"/>
        <v>360-University of Washington</v>
      </c>
      <c r="L5522" s="18" t="str">
        <f t="shared" si="161"/>
        <v>360</v>
      </c>
      <c r="M5522" s="19"/>
      <c r="N5522" s="19"/>
    </row>
    <row r="5523" spans="1:14" ht="15" x14ac:dyDescent="0.25">
      <c r="A5523" s="42" t="s">
        <v>24</v>
      </c>
      <c r="B5523" s="36">
        <v>9591.3948183499979</v>
      </c>
      <c r="C5523" s="37">
        <v>4</v>
      </c>
      <c r="D5523" s="37">
        <v>3</v>
      </c>
      <c r="E5523" s="38">
        <v>3</v>
      </c>
      <c r="F5523" s="37">
        <v>42</v>
      </c>
      <c r="G5523" s="39">
        <v>52</v>
      </c>
      <c r="H5523" s="40">
        <v>9643.3948183499979</v>
      </c>
      <c r="J5523" s="17">
        <v>14</v>
      </c>
      <c r="K5523" s="17" t="str">
        <f t="shared" si="162"/>
        <v>360-University of Washington</v>
      </c>
      <c r="L5523" s="18" t="str">
        <f t="shared" si="161"/>
        <v>360</v>
      </c>
      <c r="M5523" s="19"/>
      <c r="N5523" s="19"/>
    </row>
    <row r="5524" spans="1:14" ht="15" x14ac:dyDescent="0.25">
      <c r="A5524" s="42" t="s">
        <v>25</v>
      </c>
      <c r="B5524" s="36">
        <v>0</v>
      </c>
      <c r="C5524" s="37">
        <v>0</v>
      </c>
      <c r="D5524" s="37">
        <v>0</v>
      </c>
      <c r="E5524" s="38">
        <v>0</v>
      </c>
      <c r="F5524" s="37">
        <v>0</v>
      </c>
      <c r="G5524" s="39">
        <v>0</v>
      </c>
      <c r="H5524" s="40">
        <v>0</v>
      </c>
      <c r="J5524" s="17">
        <v>15</v>
      </c>
      <c r="K5524" s="17" t="str">
        <f t="shared" si="162"/>
        <v>360-University of Washington</v>
      </c>
      <c r="L5524" s="18" t="str">
        <f t="shared" si="161"/>
        <v>360</v>
      </c>
      <c r="M5524" s="19"/>
      <c r="N5524" s="19"/>
    </row>
    <row r="5525" spans="1:14" ht="15" x14ac:dyDescent="0.25">
      <c r="A5525" s="42" t="s">
        <v>26</v>
      </c>
      <c r="B5525" s="36">
        <v>38818.521638576625</v>
      </c>
      <c r="C5525" s="37">
        <v>3728</v>
      </c>
      <c r="D5525" s="37">
        <v>3726</v>
      </c>
      <c r="E5525" s="38">
        <v>0</v>
      </c>
      <c r="F5525" s="37">
        <v>0</v>
      </c>
      <c r="G5525" s="39">
        <v>7454</v>
      </c>
      <c r="H5525" s="40">
        <v>46272.521638576625</v>
      </c>
      <c r="J5525" s="17">
        <v>16</v>
      </c>
      <c r="K5525" s="17" t="str">
        <f t="shared" si="162"/>
        <v>360-University of Washington</v>
      </c>
      <c r="L5525" s="18" t="str">
        <f t="shared" si="161"/>
        <v>360</v>
      </c>
      <c r="M5525" s="19"/>
      <c r="N5525" s="19"/>
    </row>
    <row r="5526" spans="1:14" ht="15" x14ac:dyDescent="0.25">
      <c r="A5526" s="42" t="s">
        <v>27</v>
      </c>
      <c r="B5526" s="36">
        <v>0</v>
      </c>
      <c r="C5526" s="37">
        <v>0</v>
      </c>
      <c r="D5526" s="37">
        <v>0</v>
      </c>
      <c r="E5526" s="38">
        <v>0</v>
      </c>
      <c r="F5526" s="37">
        <v>0</v>
      </c>
      <c r="G5526" s="39">
        <v>0</v>
      </c>
      <c r="H5526" s="40">
        <v>0</v>
      </c>
      <c r="J5526" s="17">
        <v>17</v>
      </c>
      <c r="K5526" s="17" t="str">
        <f t="shared" si="162"/>
        <v>360-University of Washington</v>
      </c>
      <c r="L5526" s="18" t="str">
        <f t="shared" si="161"/>
        <v>360</v>
      </c>
      <c r="M5526" s="19"/>
      <c r="N5526" s="19"/>
    </row>
    <row r="5527" spans="1:14" x14ac:dyDescent="0.2">
      <c r="A5527" s="43"/>
      <c r="B5527" s="36"/>
      <c r="C5527" s="37"/>
      <c r="D5527" s="37"/>
      <c r="E5527" s="38"/>
      <c r="F5527" s="37"/>
      <c r="G5527" s="39"/>
      <c r="H5527" s="40"/>
      <c r="J5527" s="17">
        <v>18</v>
      </c>
      <c r="K5527" s="17" t="str">
        <f t="shared" si="162"/>
        <v>360-University of Washington</v>
      </c>
      <c r="L5527" s="18" t="str">
        <f t="shared" si="161"/>
        <v>360</v>
      </c>
      <c r="M5527" s="19"/>
      <c r="N5527" s="19"/>
    </row>
    <row r="5528" spans="1:14" x14ac:dyDescent="0.2">
      <c r="A5528" s="44"/>
      <c r="B5528" s="45">
        <v>55397.393989843717</v>
      </c>
      <c r="C5528" s="46">
        <v>3852</v>
      </c>
      <c r="D5528" s="46">
        <v>3736</v>
      </c>
      <c r="E5528" s="47">
        <v>3</v>
      </c>
      <c r="F5528" s="46">
        <v>49</v>
      </c>
      <c r="G5528" s="48">
        <v>7640</v>
      </c>
      <c r="H5528" s="49">
        <v>63037.393989843717</v>
      </c>
      <c r="J5528" s="17">
        <v>19</v>
      </c>
      <c r="K5528" s="17" t="str">
        <f t="shared" si="162"/>
        <v>360-University of Washington</v>
      </c>
      <c r="L5528" s="18" t="str">
        <f t="shared" si="161"/>
        <v>360</v>
      </c>
      <c r="M5528" s="19"/>
      <c r="N5528" s="19"/>
    </row>
    <row r="5529" spans="1:14" x14ac:dyDescent="0.2">
      <c r="A5529" s="50"/>
      <c r="B5529" s="39"/>
      <c r="C5529" s="51"/>
      <c r="D5529" s="51"/>
      <c r="E5529" s="52"/>
      <c r="F5529" s="51"/>
      <c r="G5529" s="39"/>
      <c r="H5529" s="53"/>
      <c r="J5529" s="17">
        <v>20</v>
      </c>
      <c r="K5529" s="17" t="str">
        <f t="shared" si="162"/>
        <v>360-University of Washington</v>
      </c>
      <c r="L5529" s="18" t="str">
        <f t="shared" si="161"/>
        <v>360</v>
      </c>
      <c r="M5529" s="19"/>
      <c r="N5529" s="19"/>
    </row>
    <row r="5530" spans="1:14" ht="15" customHeight="1" x14ac:dyDescent="0.25">
      <c r="A5530" s="42" t="s">
        <v>28</v>
      </c>
      <c r="B5530" s="36">
        <v>510.96547808377073</v>
      </c>
      <c r="C5530" s="37">
        <v>0</v>
      </c>
      <c r="D5530" s="37">
        <v>0</v>
      </c>
      <c r="E5530" s="38">
        <v>-558</v>
      </c>
      <c r="F5530" s="37">
        <v>593</v>
      </c>
      <c r="G5530" s="39">
        <v>35</v>
      </c>
      <c r="H5530" s="40">
        <v>545.96547808377068</v>
      </c>
      <c r="J5530" s="17">
        <v>21</v>
      </c>
      <c r="K5530" s="17" t="str">
        <f t="shared" si="162"/>
        <v>360-University of Washington</v>
      </c>
      <c r="L5530" s="18" t="str">
        <f t="shared" si="161"/>
        <v>360</v>
      </c>
      <c r="M5530" s="19"/>
      <c r="N5530" s="19"/>
    </row>
    <row r="5531" spans="1:14" ht="15" x14ac:dyDescent="0.25">
      <c r="A5531" s="42" t="s">
        <v>29</v>
      </c>
      <c r="B5531" s="36">
        <v>1323.4849355095887</v>
      </c>
      <c r="C5531" s="37">
        <v>0</v>
      </c>
      <c r="D5531" s="37">
        <v>0</v>
      </c>
      <c r="E5531" s="38">
        <v>333</v>
      </c>
      <c r="F5531" s="37">
        <v>1060</v>
      </c>
      <c r="G5531" s="39">
        <v>1393</v>
      </c>
      <c r="H5531" s="40">
        <v>2716.4849355095885</v>
      </c>
      <c r="J5531" s="17">
        <v>22</v>
      </c>
      <c r="K5531" s="17" t="str">
        <f t="shared" si="162"/>
        <v>360-University of Washington</v>
      </c>
      <c r="L5531" s="18" t="str">
        <f t="shared" si="161"/>
        <v>360</v>
      </c>
      <c r="M5531" s="19"/>
      <c r="N5531" s="19"/>
    </row>
    <row r="5532" spans="1:14" ht="15" x14ac:dyDescent="0.25">
      <c r="A5532" s="42" t="s">
        <v>30</v>
      </c>
      <c r="B5532" s="36">
        <v>1182.7907494339911</v>
      </c>
      <c r="C5532" s="37">
        <v>1</v>
      </c>
      <c r="D5532" s="37">
        <v>1</v>
      </c>
      <c r="E5532" s="38">
        <v>0</v>
      </c>
      <c r="F5532" s="37">
        <v>7</v>
      </c>
      <c r="G5532" s="39">
        <v>9</v>
      </c>
      <c r="H5532" s="40">
        <v>1191.7907494339911</v>
      </c>
      <c r="J5532" s="17">
        <v>23</v>
      </c>
      <c r="K5532" s="17" t="str">
        <f t="shared" si="162"/>
        <v>360-University of Washington</v>
      </c>
      <c r="L5532" s="18" t="str">
        <f t="shared" si="161"/>
        <v>360</v>
      </c>
      <c r="M5532" s="19"/>
      <c r="N5532" s="19"/>
    </row>
    <row r="5533" spans="1:14" ht="15" x14ac:dyDescent="0.25">
      <c r="A5533" s="54"/>
      <c r="B5533" s="36"/>
      <c r="C5533" s="37"/>
      <c r="D5533" s="37"/>
      <c r="E5533" s="38"/>
      <c r="F5533" s="37"/>
      <c r="G5533" s="39"/>
      <c r="H5533" s="40"/>
      <c r="J5533" s="17">
        <v>24</v>
      </c>
      <c r="K5533" s="17" t="str">
        <f t="shared" si="162"/>
        <v>360-University of Washington</v>
      </c>
      <c r="L5533" s="18" t="str">
        <f t="shared" si="161"/>
        <v>360</v>
      </c>
      <c r="M5533" s="19"/>
      <c r="N5533" s="19"/>
    </row>
    <row r="5534" spans="1:14" x14ac:dyDescent="0.2">
      <c r="A5534" s="44" t="s">
        <v>31</v>
      </c>
      <c r="B5534" s="45">
        <v>3017.2411630273505</v>
      </c>
      <c r="C5534" s="46">
        <v>1</v>
      </c>
      <c r="D5534" s="46">
        <v>1</v>
      </c>
      <c r="E5534" s="46">
        <v>-225</v>
      </c>
      <c r="F5534" s="46">
        <v>1660</v>
      </c>
      <c r="G5534" s="46">
        <v>1437</v>
      </c>
      <c r="H5534" s="49">
        <v>4454.2411630273509</v>
      </c>
      <c r="J5534" s="17">
        <v>25</v>
      </c>
      <c r="K5534" s="17" t="str">
        <f t="shared" si="162"/>
        <v>360-University of Washington</v>
      </c>
      <c r="L5534" s="18" t="str">
        <f t="shared" ref="L5534:L5606" si="163">LEFT(K5534,3)</f>
        <v>360</v>
      </c>
      <c r="M5534" s="19"/>
      <c r="N5534" s="19"/>
    </row>
    <row r="5535" spans="1:14" ht="15" x14ac:dyDescent="0.25">
      <c r="A5535" s="54"/>
      <c r="B5535" s="36"/>
      <c r="C5535" s="37"/>
      <c r="D5535" s="37"/>
      <c r="E5535" s="38"/>
      <c r="F5535" s="37"/>
      <c r="G5535" s="39"/>
      <c r="H5535" s="40"/>
      <c r="J5535" s="17">
        <v>26</v>
      </c>
      <c r="K5535" s="17" t="str">
        <f t="shared" si="162"/>
        <v>360-University of Washington</v>
      </c>
      <c r="L5535" s="18" t="str">
        <f t="shared" si="163"/>
        <v>360</v>
      </c>
      <c r="M5535" s="19"/>
      <c r="N5535" s="19"/>
    </row>
    <row r="5536" spans="1:14" ht="15" x14ac:dyDescent="0.25">
      <c r="A5536" s="54" t="s">
        <v>32</v>
      </c>
      <c r="B5536" s="36">
        <v>39.146738751952427</v>
      </c>
      <c r="C5536" s="37">
        <v>0</v>
      </c>
      <c r="D5536" s="37">
        <v>0</v>
      </c>
      <c r="E5536" s="38">
        <v>0</v>
      </c>
      <c r="F5536" s="37">
        <v>0</v>
      </c>
      <c r="G5536" s="39">
        <v>0</v>
      </c>
      <c r="H5536" s="40">
        <v>39.146738751952427</v>
      </c>
      <c r="J5536" s="17">
        <v>27</v>
      </c>
      <c r="K5536" s="17" t="str">
        <f t="shared" si="162"/>
        <v>360-University of Washington</v>
      </c>
      <c r="L5536" s="18" t="str">
        <f t="shared" si="163"/>
        <v>360</v>
      </c>
      <c r="M5536" s="19" t="s">
        <v>33</v>
      </c>
      <c r="N5536" s="19"/>
    </row>
    <row r="5537" spans="1:14" ht="15" x14ac:dyDescent="0.25">
      <c r="A5537" s="54" t="s">
        <v>34</v>
      </c>
      <c r="B5537" s="36">
        <v>176.45879470332329</v>
      </c>
      <c r="C5537" s="37">
        <v>0</v>
      </c>
      <c r="D5537" s="37">
        <v>0</v>
      </c>
      <c r="E5537" s="38">
        <v>0</v>
      </c>
      <c r="F5537" s="37">
        <v>0</v>
      </c>
      <c r="G5537" s="39">
        <v>0</v>
      </c>
      <c r="H5537" s="40">
        <v>176.45879470332329</v>
      </c>
      <c r="J5537" s="17">
        <v>28</v>
      </c>
      <c r="K5537" s="17" t="str">
        <f t="shared" si="162"/>
        <v>360-University of Washington</v>
      </c>
      <c r="L5537" s="18" t="str">
        <f t="shared" si="163"/>
        <v>360</v>
      </c>
      <c r="M5537" s="19" t="s">
        <v>35</v>
      </c>
      <c r="N5537" s="19"/>
    </row>
    <row r="5538" spans="1:14" ht="15" x14ac:dyDescent="0.25">
      <c r="A5538" s="54" t="s">
        <v>36</v>
      </c>
      <c r="B5538" s="36">
        <v>62.113244392142811</v>
      </c>
      <c r="C5538" s="37">
        <v>0</v>
      </c>
      <c r="D5538" s="37">
        <v>0</v>
      </c>
      <c r="E5538" s="38">
        <v>0</v>
      </c>
      <c r="F5538" s="37">
        <v>0</v>
      </c>
      <c r="G5538" s="39">
        <v>0</v>
      </c>
      <c r="H5538" s="40">
        <v>62.113244392142811</v>
      </c>
      <c r="J5538" s="17">
        <v>29</v>
      </c>
      <c r="K5538" s="17" t="str">
        <f t="shared" si="162"/>
        <v>360-University of Washington</v>
      </c>
      <c r="L5538" s="18" t="str">
        <f t="shared" si="163"/>
        <v>360</v>
      </c>
      <c r="M5538" s="19" t="s">
        <v>37</v>
      </c>
      <c r="N5538" s="19"/>
    </row>
    <row r="5539" spans="1:14" ht="15" x14ac:dyDescent="0.25">
      <c r="A5539" s="54" t="s">
        <v>38</v>
      </c>
      <c r="B5539" s="36">
        <v>0</v>
      </c>
      <c r="C5539" s="37">
        <v>0</v>
      </c>
      <c r="D5539" s="37">
        <v>0</v>
      </c>
      <c r="E5539" s="38">
        <v>0</v>
      </c>
      <c r="F5539" s="37">
        <v>0</v>
      </c>
      <c r="G5539" s="39">
        <v>0</v>
      </c>
      <c r="H5539" s="40">
        <v>0</v>
      </c>
      <c r="J5539" s="17">
        <v>30</v>
      </c>
      <c r="K5539" s="17" t="str">
        <f t="shared" si="162"/>
        <v>360-University of Washington</v>
      </c>
      <c r="L5539" s="18" t="str">
        <f t="shared" si="163"/>
        <v>360</v>
      </c>
      <c r="M5539" s="19" t="s">
        <v>39</v>
      </c>
      <c r="N5539" s="19"/>
    </row>
    <row r="5540" spans="1:14" ht="15" x14ac:dyDescent="0.25">
      <c r="A5540" s="54" t="s">
        <v>40</v>
      </c>
      <c r="B5540" s="36">
        <v>0</v>
      </c>
      <c r="C5540" s="37">
        <v>0</v>
      </c>
      <c r="D5540" s="37">
        <v>0</v>
      </c>
      <c r="E5540" s="38">
        <v>0</v>
      </c>
      <c r="F5540" s="37">
        <v>0</v>
      </c>
      <c r="G5540" s="39">
        <v>0</v>
      </c>
      <c r="H5540" s="40">
        <v>0</v>
      </c>
      <c r="J5540" s="17">
        <v>31</v>
      </c>
      <c r="K5540" s="17" t="str">
        <f t="shared" si="162"/>
        <v>360-University of Washington</v>
      </c>
      <c r="L5540" s="18" t="str">
        <f t="shared" si="163"/>
        <v>360</v>
      </c>
      <c r="M5540" s="19" t="s">
        <v>41</v>
      </c>
      <c r="N5540" s="19"/>
    </row>
    <row r="5541" spans="1:14" ht="15" x14ac:dyDescent="0.25">
      <c r="A5541" s="54" t="s">
        <v>42</v>
      </c>
      <c r="B5541" s="36">
        <v>231.7386396744792</v>
      </c>
      <c r="C5541" s="37">
        <v>0</v>
      </c>
      <c r="D5541" s="37">
        <v>0</v>
      </c>
      <c r="E5541" s="38">
        <v>-116</v>
      </c>
      <c r="F5541" s="37">
        <v>-116</v>
      </c>
      <c r="G5541" s="39">
        <v>-232</v>
      </c>
      <c r="H5541" s="40">
        <v>-0.26136032552079769</v>
      </c>
      <c r="J5541" s="17">
        <v>32</v>
      </c>
      <c r="K5541" s="17" t="str">
        <f t="shared" si="162"/>
        <v>360-University of Washington</v>
      </c>
      <c r="L5541" s="18" t="str">
        <f t="shared" si="163"/>
        <v>360</v>
      </c>
      <c r="M5541" s="19" t="s">
        <v>43</v>
      </c>
      <c r="N5541" s="19"/>
    </row>
    <row r="5542" spans="1:14" ht="15" x14ac:dyDescent="0.25">
      <c r="A5542" s="54" t="s">
        <v>44</v>
      </c>
      <c r="B5542" s="36">
        <v>272.02588222420405</v>
      </c>
      <c r="C5542" s="37">
        <v>0</v>
      </c>
      <c r="D5542" s="37">
        <v>0</v>
      </c>
      <c r="E5542" s="38">
        <v>-1</v>
      </c>
      <c r="F5542" s="37">
        <v>2</v>
      </c>
      <c r="G5542" s="39">
        <v>1</v>
      </c>
      <c r="H5542" s="40">
        <v>273.02588222420405</v>
      </c>
      <c r="J5542" s="17">
        <v>33</v>
      </c>
      <c r="K5542" s="17" t="str">
        <f t="shared" si="162"/>
        <v>360-University of Washington</v>
      </c>
      <c r="L5542" s="18" t="str">
        <f t="shared" si="163"/>
        <v>360</v>
      </c>
      <c r="M5542" s="19" t="s">
        <v>45</v>
      </c>
      <c r="N5542" s="19"/>
    </row>
    <row r="5543" spans="1:14" ht="15" x14ac:dyDescent="0.25">
      <c r="A5543" s="54" t="s">
        <v>46</v>
      </c>
      <c r="B5543" s="36">
        <v>0</v>
      </c>
      <c r="C5543" s="37">
        <v>0</v>
      </c>
      <c r="D5543" s="37">
        <v>0</v>
      </c>
      <c r="E5543" s="38">
        <v>0</v>
      </c>
      <c r="F5543" s="37">
        <v>0</v>
      </c>
      <c r="G5543" s="39">
        <v>0</v>
      </c>
      <c r="H5543" s="40">
        <v>0</v>
      </c>
      <c r="J5543" s="17">
        <v>34</v>
      </c>
      <c r="K5543" s="17" t="str">
        <f t="shared" si="162"/>
        <v>360-University of Washington</v>
      </c>
      <c r="L5543" s="18" t="str">
        <f t="shared" si="163"/>
        <v>360</v>
      </c>
      <c r="M5543" s="19" t="s">
        <v>47</v>
      </c>
      <c r="N5543" s="19"/>
    </row>
    <row r="5544" spans="1:14" ht="15" x14ac:dyDescent="0.25">
      <c r="A5544" s="54" t="s">
        <v>48</v>
      </c>
      <c r="B5544" s="36">
        <v>0</v>
      </c>
      <c r="C5544" s="37">
        <v>0</v>
      </c>
      <c r="D5544" s="37">
        <v>0</v>
      </c>
      <c r="E5544" s="38">
        <v>8</v>
      </c>
      <c r="F5544" s="37">
        <v>15</v>
      </c>
      <c r="G5544" s="39">
        <v>23</v>
      </c>
      <c r="H5544" s="40">
        <v>23</v>
      </c>
      <c r="J5544" s="17">
        <v>35</v>
      </c>
      <c r="K5544" s="17" t="str">
        <f t="shared" si="162"/>
        <v>360-University of Washington</v>
      </c>
      <c r="L5544" s="18" t="str">
        <f t="shared" si="163"/>
        <v>360</v>
      </c>
      <c r="M5544" s="56" t="s">
        <v>49</v>
      </c>
      <c r="N5544" s="19"/>
    </row>
    <row r="5545" spans="1:14" ht="15" x14ac:dyDescent="0.25">
      <c r="A5545" s="54" t="s">
        <v>50</v>
      </c>
      <c r="B5545" s="36">
        <v>2097.5457304099377</v>
      </c>
      <c r="C5545" s="37">
        <v>0</v>
      </c>
      <c r="D5545" s="37">
        <v>0</v>
      </c>
      <c r="E5545" s="38">
        <v>0</v>
      </c>
      <c r="F5545" s="37">
        <v>0</v>
      </c>
      <c r="G5545" s="39">
        <v>0</v>
      </c>
      <c r="H5545" s="40">
        <v>2097.5457304099377</v>
      </c>
      <c r="J5545" s="17">
        <v>36</v>
      </c>
      <c r="K5545" s="17" t="str">
        <f t="shared" si="162"/>
        <v>360-University of Washington</v>
      </c>
      <c r="L5545" s="18" t="str">
        <f t="shared" si="163"/>
        <v>360</v>
      </c>
      <c r="M5545" s="19" t="s">
        <v>51</v>
      </c>
      <c r="N5545" s="19"/>
    </row>
    <row r="5546" spans="1:14" ht="15" x14ac:dyDescent="0.25">
      <c r="A5546" s="54" t="s">
        <v>52</v>
      </c>
      <c r="B5546" s="36">
        <v>0</v>
      </c>
      <c r="C5546" s="37">
        <v>0</v>
      </c>
      <c r="D5546" s="37">
        <v>0</v>
      </c>
      <c r="E5546" s="38">
        <v>22</v>
      </c>
      <c r="F5546" s="37">
        <v>22</v>
      </c>
      <c r="G5546" s="39">
        <v>44</v>
      </c>
      <c r="H5546" s="40">
        <v>44</v>
      </c>
      <c r="J5546" s="17">
        <v>37</v>
      </c>
      <c r="K5546" s="17" t="str">
        <f t="shared" si="162"/>
        <v>360-University of Washington</v>
      </c>
      <c r="L5546" s="18" t="str">
        <f t="shared" si="163"/>
        <v>360</v>
      </c>
      <c r="M5546" s="56" t="s">
        <v>53</v>
      </c>
      <c r="N5546" s="19"/>
    </row>
    <row r="5547" spans="1:14" ht="15" x14ac:dyDescent="0.25">
      <c r="A5547" s="54" t="s">
        <v>54</v>
      </c>
      <c r="B5547" s="36">
        <v>0</v>
      </c>
      <c r="C5547" s="37">
        <v>0</v>
      </c>
      <c r="D5547" s="37">
        <v>0</v>
      </c>
      <c r="E5547" s="38">
        <v>0</v>
      </c>
      <c r="F5547" s="37">
        <v>0</v>
      </c>
      <c r="G5547" s="39">
        <v>0</v>
      </c>
      <c r="H5547" s="40">
        <v>0</v>
      </c>
      <c r="J5547" s="17">
        <v>38</v>
      </c>
      <c r="K5547" s="17" t="str">
        <f t="shared" si="162"/>
        <v>360-University of Washington</v>
      </c>
      <c r="L5547" s="18" t="str">
        <f t="shared" si="163"/>
        <v>360</v>
      </c>
      <c r="M5547" s="19" t="s">
        <v>55</v>
      </c>
      <c r="N5547" s="19"/>
    </row>
    <row r="5548" spans="1:14" ht="15" x14ac:dyDescent="0.25">
      <c r="A5548" s="54" t="s">
        <v>56</v>
      </c>
      <c r="B5548" s="36">
        <v>0</v>
      </c>
      <c r="C5548" s="37">
        <v>0</v>
      </c>
      <c r="D5548" s="37">
        <v>0</v>
      </c>
      <c r="E5548" s="38">
        <v>0</v>
      </c>
      <c r="F5548" s="37">
        <v>0</v>
      </c>
      <c r="G5548" s="39">
        <v>0</v>
      </c>
      <c r="H5548" s="40">
        <v>0</v>
      </c>
      <c r="J5548" s="17">
        <v>39</v>
      </c>
      <c r="K5548" s="17" t="str">
        <f t="shared" si="162"/>
        <v>360-University of Washington</v>
      </c>
      <c r="L5548" s="18" t="str">
        <f t="shared" si="163"/>
        <v>360</v>
      </c>
      <c r="M5548" s="19" t="s">
        <v>57</v>
      </c>
      <c r="N5548" s="19"/>
    </row>
    <row r="5549" spans="1:14" ht="15" x14ac:dyDescent="0.25">
      <c r="A5549" s="54" t="s">
        <v>58</v>
      </c>
      <c r="B5549" s="36">
        <v>35.036737240183214</v>
      </c>
      <c r="C5549" s="37">
        <v>0</v>
      </c>
      <c r="D5549" s="37">
        <v>0</v>
      </c>
      <c r="E5549" s="38">
        <v>1</v>
      </c>
      <c r="F5549" s="37">
        <v>2</v>
      </c>
      <c r="G5549" s="39">
        <v>3</v>
      </c>
      <c r="H5549" s="40">
        <v>38.036737240183214</v>
      </c>
      <c r="J5549" s="17">
        <v>40</v>
      </c>
      <c r="K5549" s="17" t="str">
        <f t="shared" si="162"/>
        <v>360-University of Washington</v>
      </c>
      <c r="L5549" s="18" t="str">
        <f t="shared" si="163"/>
        <v>360</v>
      </c>
      <c r="M5549" s="19" t="s">
        <v>59</v>
      </c>
      <c r="N5549" s="19"/>
    </row>
    <row r="5550" spans="1:14" ht="15" x14ac:dyDescent="0.25">
      <c r="A5550" s="54" t="s">
        <v>60</v>
      </c>
      <c r="B5550" s="36">
        <v>0</v>
      </c>
      <c r="C5550" s="37">
        <v>0</v>
      </c>
      <c r="D5550" s="37">
        <v>0</v>
      </c>
      <c r="E5550" s="38">
        <v>21</v>
      </c>
      <c r="F5550" s="37">
        <v>22</v>
      </c>
      <c r="G5550" s="39">
        <v>43</v>
      </c>
      <c r="H5550" s="40">
        <v>43</v>
      </c>
      <c r="J5550" s="17">
        <v>41</v>
      </c>
      <c r="K5550" s="17" t="str">
        <f t="shared" si="162"/>
        <v>360-University of Washington</v>
      </c>
      <c r="L5550" s="18" t="str">
        <f t="shared" si="163"/>
        <v>360</v>
      </c>
      <c r="M5550" s="56" t="s">
        <v>61</v>
      </c>
      <c r="N5550" s="19"/>
    </row>
    <row r="5551" spans="1:14" ht="15" x14ac:dyDescent="0.25">
      <c r="A5551" s="54" t="s">
        <v>62</v>
      </c>
      <c r="B5551" s="36">
        <v>0</v>
      </c>
      <c r="C5551" s="37">
        <v>0</v>
      </c>
      <c r="D5551" s="37">
        <v>0</v>
      </c>
      <c r="E5551" s="38">
        <v>80</v>
      </c>
      <c r="F5551" s="37">
        <v>81</v>
      </c>
      <c r="G5551" s="39">
        <v>161</v>
      </c>
      <c r="H5551" s="40">
        <v>161</v>
      </c>
      <c r="J5551" s="17">
        <v>42</v>
      </c>
      <c r="K5551" s="17" t="str">
        <f t="shared" si="162"/>
        <v>360-University of Washington</v>
      </c>
      <c r="L5551" s="18" t="str">
        <f t="shared" si="163"/>
        <v>360</v>
      </c>
      <c r="M5551" s="56" t="s">
        <v>63</v>
      </c>
      <c r="N5551" s="19"/>
    </row>
    <row r="5552" spans="1:14" x14ac:dyDescent="0.2">
      <c r="A5552" s="43"/>
      <c r="B5552" s="36"/>
      <c r="C5552" s="37"/>
      <c r="D5552" s="37"/>
      <c r="E5552" s="38"/>
      <c r="F5552" s="37"/>
      <c r="G5552" s="39"/>
      <c r="H5552" s="40"/>
      <c r="J5552" s="17">
        <v>43</v>
      </c>
      <c r="K5552" s="17" t="str">
        <f t="shared" si="162"/>
        <v>360-University of Washington</v>
      </c>
      <c r="L5552" s="18" t="str">
        <f t="shared" si="163"/>
        <v>360</v>
      </c>
      <c r="M5552" s="19"/>
      <c r="N5552" s="19"/>
    </row>
    <row r="5553" spans="1:14" x14ac:dyDescent="0.2">
      <c r="A5553" s="44" t="s">
        <v>64</v>
      </c>
      <c r="B5553" s="45">
        <v>2914.0657673962228</v>
      </c>
      <c r="C5553" s="46">
        <v>0</v>
      </c>
      <c r="D5553" s="46">
        <v>0</v>
      </c>
      <c r="E5553" s="47">
        <v>15</v>
      </c>
      <c r="F5553" s="46">
        <v>28</v>
      </c>
      <c r="G5553" s="48">
        <v>43</v>
      </c>
      <c r="H5553" s="49">
        <v>2957.0657673962228</v>
      </c>
      <c r="J5553" s="17">
        <v>44</v>
      </c>
      <c r="K5553" s="17" t="str">
        <f t="shared" si="162"/>
        <v>360-University of Washington</v>
      </c>
      <c r="L5553" s="18" t="str">
        <f t="shared" si="163"/>
        <v>360</v>
      </c>
      <c r="M5553" s="19"/>
      <c r="N5553" s="19"/>
    </row>
    <row r="5554" spans="1:14" ht="15" customHeight="1" x14ac:dyDescent="0.2">
      <c r="A5554" s="57"/>
      <c r="B5554" s="39"/>
      <c r="C5554" s="51"/>
      <c r="D5554" s="51"/>
      <c r="E5554" s="52"/>
      <c r="F5554" s="51"/>
      <c r="G5554" s="39"/>
      <c r="H5554" s="53"/>
      <c r="J5554" s="17">
        <v>45</v>
      </c>
      <c r="K5554" s="17" t="str">
        <f t="shared" si="162"/>
        <v>360-University of Washington</v>
      </c>
      <c r="L5554" s="18" t="str">
        <f t="shared" si="163"/>
        <v>360</v>
      </c>
      <c r="M5554" s="19"/>
      <c r="N5554" s="19"/>
    </row>
    <row r="5555" spans="1:14" ht="15" x14ac:dyDescent="0.25">
      <c r="A5555" s="54" t="s">
        <v>65</v>
      </c>
      <c r="B5555" s="36">
        <v>0.80903599363119527</v>
      </c>
      <c r="C5555" s="37">
        <v>0</v>
      </c>
      <c r="D5555" s="37">
        <v>0</v>
      </c>
      <c r="E5555" s="38">
        <v>0</v>
      </c>
      <c r="F5555" s="37">
        <v>0</v>
      </c>
      <c r="G5555" s="39">
        <v>0</v>
      </c>
      <c r="H5555" s="40">
        <v>0.80903599363119527</v>
      </c>
      <c r="J5555" s="17">
        <v>46</v>
      </c>
      <c r="K5555" s="17" t="str">
        <f t="shared" si="162"/>
        <v>360-University of Washington</v>
      </c>
      <c r="L5555" s="18" t="str">
        <f t="shared" si="163"/>
        <v>360</v>
      </c>
      <c r="M5555" s="19"/>
      <c r="N5555" s="19"/>
    </row>
    <row r="5556" spans="1:14" ht="15" customHeight="1" x14ac:dyDescent="0.25">
      <c r="A5556" s="54" t="s">
        <v>66</v>
      </c>
      <c r="B5556" s="36">
        <v>0</v>
      </c>
      <c r="C5556" s="37">
        <v>0</v>
      </c>
      <c r="D5556" s="37">
        <v>0</v>
      </c>
      <c r="E5556" s="38">
        <v>0</v>
      </c>
      <c r="F5556" s="37">
        <v>0</v>
      </c>
      <c r="G5556" s="39">
        <v>0</v>
      </c>
      <c r="H5556" s="40">
        <v>0</v>
      </c>
      <c r="J5556" s="17">
        <v>47</v>
      </c>
      <c r="K5556" s="17" t="str">
        <f t="shared" si="162"/>
        <v>360-University of Washington</v>
      </c>
      <c r="L5556" s="18" t="str">
        <f t="shared" si="163"/>
        <v>360</v>
      </c>
      <c r="M5556" s="19"/>
      <c r="N5556" s="19"/>
    </row>
    <row r="5557" spans="1:14" ht="15" x14ac:dyDescent="0.25">
      <c r="A5557" s="54" t="s">
        <v>67</v>
      </c>
      <c r="B5557" s="36">
        <v>0</v>
      </c>
      <c r="C5557" s="37">
        <v>0</v>
      </c>
      <c r="D5557" s="37">
        <v>0</v>
      </c>
      <c r="E5557" s="38">
        <v>0</v>
      </c>
      <c r="F5557" s="37">
        <v>0</v>
      </c>
      <c r="G5557" s="39">
        <v>0</v>
      </c>
      <c r="H5557" s="40">
        <v>0</v>
      </c>
      <c r="J5557" s="17">
        <v>48</v>
      </c>
      <c r="K5557" s="17" t="str">
        <f t="shared" si="162"/>
        <v>360-University of Washington</v>
      </c>
      <c r="L5557" s="18" t="str">
        <f t="shared" si="163"/>
        <v>360</v>
      </c>
      <c r="M5557" s="19"/>
      <c r="N5557" s="19"/>
    </row>
    <row r="5558" spans="1:14" ht="15" x14ac:dyDescent="0.25">
      <c r="A5558" s="54" t="s">
        <v>68</v>
      </c>
      <c r="B5558" s="36">
        <v>1.9666310323762981</v>
      </c>
      <c r="C5558" s="37">
        <v>0</v>
      </c>
      <c r="D5558" s="37">
        <v>0</v>
      </c>
      <c r="E5558" s="38">
        <v>0</v>
      </c>
      <c r="F5558" s="37">
        <v>0</v>
      </c>
      <c r="G5558" s="39">
        <v>0</v>
      </c>
      <c r="H5558" s="40">
        <v>1.9666310323762981</v>
      </c>
      <c r="J5558" s="17">
        <v>49</v>
      </c>
      <c r="K5558" s="17" t="str">
        <f t="shared" si="162"/>
        <v>360-University of Washington</v>
      </c>
      <c r="L5558" s="18" t="str">
        <f t="shared" si="163"/>
        <v>360</v>
      </c>
      <c r="M5558" s="19"/>
      <c r="N5558" s="19"/>
    </row>
    <row r="5559" spans="1:14" ht="15" x14ac:dyDescent="0.25">
      <c r="A5559" s="54" t="s">
        <v>69</v>
      </c>
      <c r="B5559" s="36">
        <v>0</v>
      </c>
      <c r="C5559" s="37">
        <v>0</v>
      </c>
      <c r="D5559" s="37">
        <v>0</v>
      </c>
      <c r="E5559" s="38">
        <v>0</v>
      </c>
      <c r="F5559" s="37">
        <v>0</v>
      </c>
      <c r="G5559" s="39">
        <v>0</v>
      </c>
      <c r="H5559" s="40">
        <v>0</v>
      </c>
      <c r="J5559" s="17">
        <v>50</v>
      </c>
      <c r="K5559" s="17" t="str">
        <f t="shared" si="162"/>
        <v>360-University of Washington</v>
      </c>
      <c r="L5559" s="18" t="str">
        <f t="shared" si="163"/>
        <v>360</v>
      </c>
      <c r="M5559" s="19"/>
      <c r="N5559" s="19"/>
    </row>
    <row r="5560" spans="1:14" ht="15" x14ac:dyDescent="0.25">
      <c r="A5560" s="54" t="s">
        <v>70</v>
      </c>
      <c r="B5560" s="36">
        <v>97.80401102313634</v>
      </c>
      <c r="C5560" s="37">
        <v>0</v>
      </c>
      <c r="D5560" s="37">
        <v>0</v>
      </c>
      <c r="E5560" s="38">
        <v>0</v>
      </c>
      <c r="F5560" s="37">
        <v>0</v>
      </c>
      <c r="G5560" s="39">
        <v>0</v>
      </c>
      <c r="H5560" s="40">
        <v>97.80401102313634</v>
      </c>
      <c r="J5560" s="17">
        <v>51</v>
      </c>
      <c r="K5560" s="17" t="str">
        <f t="shared" si="162"/>
        <v>360-University of Washington</v>
      </c>
      <c r="L5560" s="18" t="str">
        <f t="shared" si="163"/>
        <v>360</v>
      </c>
      <c r="M5560" s="19"/>
      <c r="N5560" s="19"/>
    </row>
    <row r="5561" spans="1:14" ht="15" x14ac:dyDescent="0.25">
      <c r="A5561" s="54" t="s">
        <v>71</v>
      </c>
      <c r="B5561" s="36">
        <v>1.4375E-15</v>
      </c>
      <c r="C5561" s="37">
        <v>0</v>
      </c>
      <c r="D5561" s="37">
        <v>0</v>
      </c>
      <c r="E5561" s="38">
        <v>0</v>
      </c>
      <c r="F5561" s="37">
        <v>0</v>
      </c>
      <c r="G5561" s="39">
        <v>0</v>
      </c>
      <c r="H5561" s="40">
        <v>1.4375E-15</v>
      </c>
      <c r="J5561" s="17">
        <v>52</v>
      </c>
      <c r="K5561" s="17" t="str">
        <f t="shared" si="162"/>
        <v>360-University of Washington</v>
      </c>
      <c r="L5561" s="18" t="str">
        <f t="shared" si="163"/>
        <v>360</v>
      </c>
      <c r="M5561" s="19"/>
      <c r="N5561" s="19"/>
    </row>
    <row r="5562" spans="1:14" ht="15" x14ac:dyDescent="0.25">
      <c r="A5562" s="54" t="s">
        <v>72</v>
      </c>
      <c r="B5562" s="36">
        <v>2.2057116676847892</v>
      </c>
      <c r="C5562" s="37">
        <v>0</v>
      </c>
      <c r="D5562" s="37">
        <v>0</v>
      </c>
      <c r="E5562" s="38">
        <v>0</v>
      </c>
      <c r="F5562" s="37">
        <v>0</v>
      </c>
      <c r="G5562" s="39">
        <v>0</v>
      </c>
      <c r="H5562" s="40">
        <v>2.2057116676847892</v>
      </c>
      <c r="J5562" s="17">
        <v>53</v>
      </c>
      <c r="K5562" s="17" t="str">
        <f t="shared" si="162"/>
        <v>360-University of Washington</v>
      </c>
      <c r="L5562" s="18" t="str">
        <f t="shared" si="163"/>
        <v>360</v>
      </c>
      <c r="M5562" s="19"/>
      <c r="N5562" s="19"/>
    </row>
    <row r="5563" spans="1:14" ht="15" x14ac:dyDescent="0.25">
      <c r="A5563" s="54" t="s">
        <v>73</v>
      </c>
      <c r="B5563" s="36">
        <v>0</v>
      </c>
      <c r="C5563" s="37">
        <v>0</v>
      </c>
      <c r="D5563" s="37">
        <v>0</v>
      </c>
      <c r="E5563" s="38">
        <v>0</v>
      </c>
      <c r="F5563" s="37">
        <v>0</v>
      </c>
      <c r="G5563" s="39">
        <v>0</v>
      </c>
      <c r="H5563" s="40">
        <v>0</v>
      </c>
      <c r="J5563" s="17">
        <v>54</v>
      </c>
      <c r="K5563" s="17" t="str">
        <f t="shared" si="162"/>
        <v>360-University of Washington</v>
      </c>
      <c r="L5563" s="18" t="str">
        <f t="shared" si="163"/>
        <v>360</v>
      </c>
      <c r="M5563" s="19"/>
      <c r="N5563" s="19"/>
    </row>
    <row r="5564" spans="1:14" ht="15" x14ac:dyDescent="0.25">
      <c r="A5564" s="54" t="s">
        <v>74</v>
      </c>
      <c r="B5564" s="36">
        <v>39.533139890042762</v>
      </c>
      <c r="C5564" s="37">
        <v>-1</v>
      </c>
      <c r="D5564" s="37">
        <v>-1</v>
      </c>
      <c r="E5564" s="38">
        <v>1</v>
      </c>
      <c r="F5564" s="37">
        <v>1</v>
      </c>
      <c r="G5564" s="39">
        <v>0</v>
      </c>
      <c r="H5564" s="40">
        <v>39.533139890042762</v>
      </c>
      <c r="J5564" s="17">
        <v>55</v>
      </c>
      <c r="K5564" s="17" t="str">
        <f t="shared" si="162"/>
        <v>360-University of Washington</v>
      </c>
      <c r="L5564" s="18" t="str">
        <f t="shared" si="163"/>
        <v>360</v>
      </c>
      <c r="M5564" s="19"/>
      <c r="N5564" s="19"/>
    </row>
    <row r="5565" spans="1:14" ht="15" x14ac:dyDescent="0.25">
      <c r="A5565" s="54" t="s">
        <v>75</v>
      </c>
      <c r="B5565" s="36">
        <v>0</v>
      </c>
      <c r="C5565" s="37">
        <v>0</v>
      </c>
      <c r="D5565" s="37">
        <v>0</v>
      </c>
      <c r="E5565" s="38">
        <v>0</v>
      </c>
      <c r="F5565" s="37">
        <v>0</v>
      </c>
      <c r="G5565" s="39">
        <v>0</v>
      </c>
      <c r="H5565" s="40">
        <v>0</v>
      </c>
      <c r="J5565" s="17">
        <v>56</v>
      </c>
      <c r="K5565" s="17" t="str">
        <f t="shared" si="162"/>
        <v>360-University of Washington</v>
      </c>
      <c r="L5565" s="18" t="str">
        <f t="shared" si="163"/>
        <v>360</v>
      </c>
      <c r="M5565" s="19"/>
      <c r="N5565" s="19"/>
    </row>
    <row r="5566" spans="1:14" ht="15" x14ac:dyDescent="0.25">
      <c r="A5566" s="54" t="s">
        <v>76</v>
      </c>
      <c r="B5566" s="36">
        <v>0</v>
      </c>
      <c r="C5566" s="37">
        <v>0</v>
      </c>
      <c r="D5566" s="37">
        <v>0</v>
      </c>
      <c r="E5566" s="38">
        <v>0</v>
      </c>
      <c r="F5566" s="37">
        <v>0</v>
      </c>
      <c r="G5566" s="39">
        <v>0</v>
      </c>
      <c r="H5566" s="40">
        <v>0</v>
      </c>
      <c r="J5566" s="17">
        <v>57</v>
      </c>
      <c r="K5566" s="17" t="str">
        <f t="shared" si="162"/>
        <v>360-University of Washington</v>
      </c>
      <c r="L5566" s="18" t="str">
        <f t="shared" si="163"/>
        <v>360</v>
      </c>
      <c r="M5566" s="19"/>
      <c r="N5566" s="19"/>
    </row>
    <row r="5567" spans="1:14" ht="15" x14ac:dyDescent="0.25">
      <c r="A5567" s="54" t="s">
        <v>77</v>
      </c>
      <c r="B5567" s="36">
        <v>25.50883252257443</v>
      </c>
      <c r="C5567" s="37">
        <v>0</v>
      </c>
      <c r="D5567" s="37">
        <v>0</v>
      </c>
      <c r="E5567" s="38">
        <v>0</v>
      </c>
      <c r="F5567" s="37">
        <v>0</v>
      </c>
      <c r="G5567" s="39">
        <v>0</v>
      </c>
      <c r="H5567" s="40">
        <v>25.50883252257443</v>
      </c>
      <c r="J5567" s="17">
        <v>58</v>
      </c>
      <c r="K5567" s="17" t="str">
        <f t="shared" si="162"/>
        <v>360-University of Washington</v>
      </c>
      <c r="L5567" s="18" t="str">
        <f t="shared" si="163"/>
        <v>360</v>
      </c>
      <c r="M5567" s="19"/>
      <c r="N5567" s="19"/>
    </row>
    <row r="5568" spans="1:14" ht="15" x14ac:dyDescent="0.25">
      <c r="A5568" s="54" t="s">
        <v>78</v>
      </c>
      <c r="B5568" s="36">
        <v>0</v>
      </c>
      <c r="C5568" s="37">
        <v>0</v>
      </c>
      <c r="D5568" s="37">
        <v>0</v>
      </c>
      <c r="E5568" s="38">
        <v>0</v>
      </c>
      <c r="F5568" s="37">
        <v>0</v>
      </c>
      <c r="G5568" s="39">
        <v>0</v>
      </c>
      <c r="H5568" s="40">
        <v>0</v>
      </c>
      <c r="J5568" s="17">
        <v>59</v>
      </c>
      <c r="K5568" s="17" t="str">
        <f t="shared" si="162"/>
        <v>360-University of Washington</v>
      </c>
      <c r="L5568" s="18" t="str">
        <f t="shared" si="163"/>
        <v>360</v>
      </c>
      <c r="M5568" s="19"/>
      <c r="N5568" s="19"/>
    </row>
    <row r="5569" spans="1:14" ht="15" x14ac:dyDescent="0.25">
      <c r="A5569" s="54" t="s">
        <v>79</v>
      </c>
      <c r="B5569" s="36">
        <v>0</v>
      </c>
      <c r="C5569" s="37">
        <v>0</v>
      </c>
      <c r="D5569" s="37">
        <v>0</v>
      </c>
      <c r="E5569" s="38">
        <v>0</v>
      </c>
      <c r="F5569" s="37">
        <v>0</v>
      </c>
      <c r="G5569" s="39">
        <v>0</v>
      </c>
      <c r="H5569" s="40">
        <v>0</v>
      </c>
      <c r="J5569" s="17">
        <v>60</v>
      </c>
      <c r="K5569" s="17" t="str">
        <f t="shared" si="162"/>
        <v>360-University of Washington</v>
      </c>
      <c r="L5569" s="18" t="str">
        <f t="shared" si="163"/>
        <v>360</v>
      </c>
      <c r="M5569" s="19"/>
      <c r="N5569" s="19"/>
    </row>
    <row r="5570" spans="1:14" ht="15" x14ac:dyDescent="0.25">
      <c r="A5570" s="54"/>
      <c r="B5570" s="36"/>
      <c r="C5570" s="37"/>
      <c r="D5570" s="37"/>
      <c r="E5570" s="38"/>
      <c r="F5570" s="37"/>
      <c r="G5570" s="39"/>
      <c r="H5570" s="40"/>
      <c r="J5570" s="17">
        <v>61</v>
      </c>
      <c r="K5570" s="17" t="str">
        <f t="shared" si="162"/>
        <v>360-University of Washington</v>
      </c>
      <c r="L5570" s="18" t="str">
        <f t="shared" si="163"/>
        <v>360</v>
      </c>
      <c r="M5570" s="19"/>
      <c r="N5570" s="19"/>
    </row>
    <row r="5571" spans="1:14" x14ac:dyDescent="0.2">
      <c r="A5571" s="44" t="s">
        <v>80</v>
      </c>
      <c r="B5571" s="45">
        <v>167.82736212944582</v>
      </c>
      <c r="C5571" s="46">
        <v>-1</v>
      </c>
      <c r="D5571" s="46">
        <v>-1</v>
      </c>
      <c r="E5571" s="47">
        <v>1</v>
      </c>
      <c r="F5571" s="46">
        <v>1</v>
      </c>
      <c r="G5571" s="48">
        <v>0</v>
      </c>
      <c r="H5571" s="49">
        <v>167.82736212944582</v>
      </c>
      <c r="J5571" s="17">
        <v>62</v>
      </c>
      <c r="K5571" s="17" t="str">
        <f t="shared" si="162"/>
        <v>360-University of Washington</v>
      </c>
      <c r="L5571" s="18" t="str">
        <f t="shared" si="163"/>
        <v>360</v>
      </c>
      <c r="M5571" s="19"/>
      <c r="N5571" s="19"/>
    </row>
    <row r="5572" spans="1:14" ht="15" x14ac:dyDescent="0.25">
      <c r="A5572" s="54"/>
      <c r="B5572" s="36"/>
      <c r="C5572" s="37"/>
      <c r="D5572" s="37"/>
      <c r="E5572" s="38"/>
      <c r="F5572" s="37"/>
      <c r="G5572" s="39"/>
      <c r="H5572" s="40"/>
      <c r="J5572" s="17">
        <v>63</v>
      </c>
      <c r="K5572" s="17" t="str">
        <f t="shared" si="162"/>
        <v>360-University of Washington</v>
      </c>
      <c r="L5572" s="18" t="str">
        <f t="shared" si="163"/>
        <v>360</v>
      </c>
      <c r="M5572" s="19"/>
      <c r="N5572" s="19"/>
    </row>
    <row r="5573" spans="1:14" ht="15" x14ac:dyDescent="0.25">
      <c r="A5573" s="54" t="s">
        <v>81</v>
      </c>
      <c r="B5573" s="36">
        <v>297.95192371921416</v>
      </c>
      <c r="C5573" s="37">
        <v>0</v>
      </c>
      <c r="D5573" s="37">
        <v>0</v>
      </c>
      <c r="E5573" s="38">
        <v>2</v>
      </c>
      <c r="F5573" s="37">
        <v>7</v>
      </c>
      <c r="G5573" s="39">
        <v>9</v>
      </c>
      <c r="H5573" s="40">
        <v>306.95192371921416</v>
      </c>
      <c r="J5573" s="17">
        <v>64</v>
      </c>
      <c r="K5573" s="17" t="str">
        <f t="shared" si="162"/>
        <v>360-University of Washington</v>
      </c>
      <c r="L5573" s="18" t="str">
        <f t="shared" si="163"/>
        <v>360</v>
      </c>
      <c r="M5573" s="19"/>
      <c r="N5573" s="19"/>
    </row>
    <row r="5574" spans="1:14" x14ac:dyDescent="0.2">
      <c r="A5574" s="44" t="s">
        <v>82</v>
      </c>
      <c r="B5574" s="45">
        <v>297.95192371921416</v>
      </c>
      <c r="C5574" s="46">
        <v>0</v>
      </c>
      <c r="D5574" s="46">
        <v>0</v>
      </c>
      <c r="E5574" s="47">
        <v>2</v>
      </c>
      <c r="F5574" s="46">
        <v>7</v>
      </c>
      <c r="G5574" s="48">
        <v>9</v>
      </c>
      <c r="H5574" s="49">
        <v>306.95192371921416</v>
      </c>
      <c r="J5574" s="17">
        <v>65</v>
      </c>
      <c r="K5574" s="17" t="str">
        <f t="shared" si="162"/>
        <v>360-University of Washington</v>
      </c>
      <c r="L5574" s="18" t="str">
        <f t="shared" si="163"/>
        <v>360</v>
      </c>
      <c r="M5574" s="19"/>
      <c r="N5574" s="19"/>
    </row>
    <row r="5575" spans="1:14" ht="15" customHeight="1" x14ac:dyDescent="0.25">
      <c r="A5575" s="54"/>
      <c r="B5575" s="54"/>
      <c r="C5575" s="54"/>
      <c r="D5575" s="54"/>
      <c r="E5575" s="54"/>
      <c r="F5575" s="54"/>
      <c r="G5575" s="54"/>
      <c r="H5575" s="54"/>
      <c r="J5575" s="17">
        <v>66</v>
      </c>
      <c r="K5575" s="17" t="str">
        <f t="shared" si="162"/>
        <v>360-University of Washington</v>
      </c>
      <c r="L5575" s="18" t="str">
        <f t="shared" si="163"/>
        <v>360</v>
      </c>
      <c r="M5575" s="19"/>
      <c r="N5575" s="19"/>
    </row>
    <row r="5576" spans="1:14" x14ac:dyDescent="0.2">
      <c r="A5576" s="58"/>
      <c r="B5576" s="39"/>
      <c r="C5576" s="51"/>
      <c r="D5576" s="51"/>
      <c r="E5576" s="52"/>
      <c r="F5576" s="51"/>
      <c r="G5576" s="39"/>
      <c r="H5576" s="53"/>
      <c r="J5576" s="17">
        <v>67</v>
      </c>
      <c r="K5576" s="17" t="str">
        <f t="shared" si="162"/>
        <v>360-University of Washington</v>
      </c>
      <c r="L5576" s="18" t="str">
        <f t="shared" si="163"/>
        <v>360</v>
      </c>
      <c r="M5576" s="19"/>
      <c r="N5576" s="19"/>
    </row>
    <row r="5577" spans="1:14" x14ac:dyDescent="0.2">
      <c r="A5577" s="59" t="s">
        <v>83</v>
      </c>
      <c r="B5577" s="60">
        <v>61794.480206115943</v>
      </c>
      <c r="C5577" s="61">
        <v>3852</v>
      </c>
      <c r="D5577" s="61">
        <v>3736</v>
      </c>
      <c r="E5577" s="62">
        <v>-204</v>
      </c>
      <c r="F5577" s="61">
        <v>1745</v>
      </c>
      <c r="G5577" s="60">
        <v>9129</v>
      </c>
      <c r="H5577" s="63">
        <v>70923.480206115957</v>
      </c>
      <c r="J5577" s="17">
        <v>68</v>
      </c>
      <c r="K5577" s="17" t="str">
        <f t="shared" si="162"/>
        <v>360-University of Washington</v>
      </c>
      <c r="L5577" s="18" t="str">
        <f t="shared" si="163"/>
        <v>360</v>
      </c>
      <c r="M5577" s="19"/>
      <c r="N5577" s="19"/>
    </row>
    <row r="5578" spans="1:14" ht="15" customHeight="1" x14ac:dyDescent="0.2">
      <c r="A5578" s="64"/>
      <c r="B5578" s="65"/>
      <c r="C5578" s="65"/>
      <c r="D5578" s="65"/>
      <c r="E5578" s="65"/>
      <c r="F5578" s="65"/>
      <c r="G5578" s="65"/>
      <c r="H5578" s="65"/>
      <c r="J5578" s="17">
        <v>1</v>
      </c>
      <c r="K5578" s="17" t="str">
        <f>IF(J5578=7,A4840,IF(J5578&gt;7,K5568,""))</f>
        <v/>
      </c>
      <c r="L5578" s="18" t="str">
        <f t="shared" si="163"/>
        <v/>
      </c>
      <c r="M5578" s="19"/>
      <c r="N5578" s="19"/>
    </row>
    <row r="5579" spans="1:14" x14ac:dyDescent="0.2">
      <c r="A5579" s="64"/>
      <c r="B5579" s="65"/>
      <c r="C5579" s="65"/>
      <c r="D5579" s="65"/>
      <c r="E5579" s="65"/>
      <c r="F5579" s="65"/>
      <c r="G5579" s="65"/>
      <c r="H5579" s="65"/>
      <c r="J5579" s="17">
        <v>2</v>
      </c>
      <c r="K5579" s="17" t="str">
        <f>IF(J5579=7,A4841,IF(J5579&gt;7,K5578,""))</f>
        <v/>
      </c>
      <c r="L5579" s="18" t="str">
        <f t="shared" si="163"/>
        <v/>
      </c>
      <c r="M5579" s="19"/>
      <c r="N5579" s="19"/>
    </row>
    <row r="5580" spans="1:14" ht="15" x14ac:dyDescent="0.25">
      <c r="A5580"/>
      <c r="B5580"/>
      <c r="C5580"/>
      <c r="D5580"/>
      <c r="E5580"/>
      <c r="F5580"/>
      <c r="G5580"/>
      <c r="H5580"/>
      <c r="J5580" s="17">
        <v>3</v>
      </c>
      <c r="K5580" s="17" t="str">
        <f>IF(J5580=7,A4842,IF(J5580&gt;7,K5579,""))</f>
        <v/>
      </c>
      <c r="L5580" s="18" t="str">
        <f t="shared" si="163"/>
        <v/>
      </c>
      <c r="M5580" s="19"/>
      <c r="N5580" s="19"/>
    </row>
    <row r="5581" spans="1:14" ht="15" x14ac:dyDescent="0.25">
      <c r="A5581"/>
      <c r="B5581"/>
      <c r="C5581"/>
      <c r="D5581"/>
      <c r="E5581"/>
      <c r="F5581"/>
      <c r="G5581"/>
      <c r="H5581"/>
      <c r="J5581" s="17">
        <v>4</v>
      </c>
      <c r="K5581" s="17" t="str">
        <f>IF(J5581=7,A4843,IF(J5581&gt;7,K5580,""))</f>
        <v/>
      </c>
      <c r="L5581" s="18" t="str">
        <f t="shared" si="163"/>
        <v/>
      </c>
      <c r="M5581" s="19"/>
      <c r="N5581" s="19"/>
    </row>
    <row r="5582" spans="1:14" ht="15.75" x14ac:dyDescent="0.25">
      <c r="A5582" s="21" t="s">
        <v>7</v>
      </c>
      <c r="B5582" s="22"/>
      <c r="C5582" s="22"/>
      <c r="D5582" s="22"/>
      <c r="E5582" s="22"/>
      <c r="F5582" s="22"/>
      <c r="G5582" s="22"/>
      <c r="H5582" s="22"/>
      <c r="J5582" s="17">
        <v>5</v>
      </c>
      <c r="K5582" s="17" t="str">
        <f>IF(J5582=7,A4844,IF(J5582&gt;7,K5581,""))</f>
        <v/>
      </c>
      <c r="L5582" s="18" t="str">
        <f t="shared" si="163"/>
        <v/>
      </c>
      <c r="M5582" s="19"/>
      <c r="N5582" s="19"/>
    </row>
    <row r="5583" spans="1:14" ht="15" x14ac:dyDescent="0.25">
      <c r="A5583" s="23" t="s">
        <v>8</v>
      </c>
      <c r="B5583" s="24"/>
      <c r="C5583" s="24"/>
      <c r="D5583" s="24"/>
      <c r="E5583" s="24"/>
      <c r="F5583" s="24"/>
      <c r="G5583" s="24"/>
      <c r="H5583" s="24"/>
      <c r="J5583" s="17">
        <v>6</v>
      </c>
      <c r="K5583" s="17" t="str">
        <f>IF(J5583=7,A4845,IF(J5583&gt;7,K5582,""))</f>
        <v/>
      </c>
      <c r="L5583" s="18" t="str">
        <f t="shared" si="163"/>
        <v/>
      </c>
      <c r="M5583" s="19"/>
      <c r="N5583" s="19"/>
    </row>
    <row r="5584" spans="1:14" ht="15" x14ac:dyDescent="0.25">
      <c r="A5584" s="25" t="s">
        <v>165</v>
      </c>
      <c r="B5584" s="22"/>
      <c r="C5584" s="22"/>
      <c r="D5584" s="22"/>
      <c r="E5584" s="22"/>
      <c r="F5584" s="22"/>
      <c r="G5584" s="22"/>
      <c r="H5584" s="22"/>
      <c r="J5584" s="17">
        <v>7</v>
      </c>
      <c r="K5584" s="17" t="str">
        <f>IF(J5584=7,A5584,IF(J5584&gt;7,K5583,""))</f>
        <v>365-Washington State University</v>
      </c>
      <c r="L5584" s="18" t="str">
        <f t="shared" si="163"/>
        <v>365</v>
      </c>
      <c r="M5584" s="19"/>
      <c r="N5584" s="19"/>
    </row>
    <row r="5585" spans="1:14" ht="15" x14ac:dyDescent="0.25">
      <c r="A5585" s="25"/>
      <c r="B5585" s="22"/>
      <c r="C5585" s="22"/>
      <c r="D5585" s="22"/>
      <c r="E5585" s="22"/>
      <c r="F5585" s="22"/>
      <c r="G5585" s="22"/>
      <c r="H5585" s="22"/>
      <c r="J5585" s="17">
        <v>8</v>
      </c>
      <c r="K5585" s="17" t="str">
        <f t="shared" ref="K5585:K5645" si="164">IF(J5585=7,A4847,IF(J5585&gt;7,K5584,""))</f>
        <v>365-Washington State University</v>
      </c>
      <c r="L5585" s="18" t="str">
        <f t="shared" si="163"/>
        <v>365</v>
      </c>
      <c r="M5585" s="19"/>
      <c r="N5585" s="19"/>
    </row>
    <row r="5586" spans="1:14" ht="15" x14ac:dyDescent="0.25">
      <c r="A5586" s="26"/>
      <c r="B5586" s="27"/>
      <c r="C5586" s="94" t="s">
        <v>10</v>
      </c>
      <c r="D5586" s="95"/>
      <c r="E5586" s="94" t="s">
        <v>11</v>
      </c>
      <c r="F5586" s="95"/>
      <c r="G5586" s="28"/>
      <c r="H5586" s="28"/>
      <c r="J5586" s="17">
        <v>9</v>
      </c>
      <c r="K5586" s="17" t="str">
        <f t="shared" si="164"/>
        <v>365-Washington State University</v>
      </c>
      <c r="L5586" s="18" t="str">
        <f t="shared" si="163"/>
        <v>365</v>
      </c>
      <c r="M5586" s="19"/>
      <c r="N5586" s="19"/>
    </row>
    <row r="5587" spans="1:14" ht="24" x14ac:dyDescent="0.2">
      <c r="A5587" s="29" t="s">
        <v>12</v>
      </c>
      <c r="B5587" s="30" t="s">
        <v>13</v>
      </c>
      <c r="C5587" s="31" t="s">
        <v>14</v>
      </c>
      <c r="D5587" s="32" t="s">
        <v>15</v>
      </c>
      <c r="E5587" s="31" t="s">
        <v>14</v>
      </c>
      <c r="F5587" s="32" t="s">
        <v>15</v>
      </c>
      <c r="G5587" s="33" t="s">
        <v>16</v>
      </c>
      <c r="H5587" s="33" t="s">
        <v>17</v>
      </c>
      <c r="J5587" s="17">
        <v>10</v>
      </c>
      <c r="K5587" s="17" t="str">
        <f t="shared" si="164"/>
        <v>365-Washington State University</v>
      </c>
      <c r="L5587" s="18" t="str">
        <f t="shared" si="163"/>
        <v>365</v>
      </c>
      <c r="M5587" s="19"/>
      <c r="N5587" s="19"/>
    </row>
    <row r="5588" spans="1:14" ht="15" x14ac:dyDescent="0.25">
      <c r="A5588" s="35" t="s">
        <v>20</v>
      </c>
      <c r="B5588" s="36">
        <v>193.71884734891248</v>
      </c>
      <c r="C5588" s="37">
        <v>0</v>
      </c>
      <c r="D5588" s="37">
        <v>0</v>
      </c>
      <c r="E5588" s="38">
        <v>0</v>
      </c>
      <c r="F5588" s="37">
        <v>0</v>
      </c>
      <c r="G5588" s="39">
        <v>0</v>
      </c>
      <c r="H5588" s="40">
        <v>193.71884734891248</v>
      </c>
      <c r="J5588" s="17">
        <v>11</v>
      </c>
      <c r="K5588" s="17" t="str">
        <f t="shared" si="164"/>
        <v>365-Washington State University</v>
      </c>
      <c r="L5588" s="18" t="str">
        <f t="shared" si="163"/>
        <v>365</v>
      </c>
      <c r="M5588" s="19" t="s">
        <v>21</v>
      </c>
      <c r="N5588" s="19"/>
    </row>
    <row r="5589" spans="1:14" ht="15" x14ac:dyDescent="0.25">
      <c r="A5589" s="42" t="s">
        <v>22</v>
      </c>
      <c r="B5589" s="36">
        <v>50.892247981994011</v>
      </c>
      <c r="C5589" s="37">
        <v>0</v>
      </c>
      <c r="D5589" s="37">
        <v>0</v>
      </c>
      <c r="E5589" s="38">
        <v>0</v>
      </c>
      <c r="F5589" s="37">
        <v>0</v>
      </c>
      <c r="G5589" s="39">
        <v>0</v>
      </c>
      <c r="H5589" s="40">
        <v>50.892247981994011</v>
      </c>
      <c r="J5589" s="17">
        <v>12</v>
      </c>
      <c r="K5589" s="17" t="str">
        <f t="shared" si="164"/>
        <v>365-Washington State University</v>
      </c>
      <c r="L5589" s="18" t="str">
        <f t="shared" si="163"/>
        <v>365</v>
      </c>
      <c r="M5589" s="19"/>
      <c r="N5589" s="19"/>
    </row>
    <row r="5590" spans="1:14" ht="15" customHeight="1" x14ac:dyDescent="0.25">
      <c r="A5590" s="42" t="s">
        <v>23</v>
      </c>
      <c r="B5590" s="36">
        <v>521.16471986215902</v>
      </c>
      <c r="C5590" s="37">
        <v>1</v>
      </c>
      <c r="D5590" s="37">
        <v>-34</v>
      </c>
      <c r="E5590" s="38">
        <v>0</v>
      </c>
      <c r="F5590" s="37">
        <v>2</v>
      </c>
      <c r="G5590" s="39">
        <v>-31</v>
      </c>
      <c r="H5590" s="40">
        <v>490.16471986215902</v>
      </c>
      <c r="J5590" s="17">
        <v>13</v>
      </c>
      <c r="K5590" s="17" t="str">
        <f t="shared" si="164"/>
        <v>365-Washington State University</v>
      </c>
      <c r="L5590" s="18" t="str">
        <f t="shared" si="163"/>
        <v>365</v>
      </c>
      <c r="M5590" s="19"/>
      <c r="N5590" s="19"/>
    </row>
    <row r="5591" spans="1:14" ht="15" x14ac:dyDescent="0.25">
      <c r="A5591" s="42" t="s">
        <v>24</v>
      </c>
      <c r="B5591" s="36">
        <v>2996.7131266500005</v>
      </c>
      <c r="C5591" s="37">
        <v>1</v>
      </c>
      <c r="D5591" s="37">
        <v>1</v>
      </c>
      <c r="E5591" s="38">
        <v>1</v>
      </c>
      <c r="F5591" s="37">
        <v>13</v>
      </c>
      <c r="G5591" s="39">
        <v>16</v>
      </c>
      <c r="H5591" s="40">
        <v>3012.7131266500005</v>
      </c>
      <c r="J5591" s="17">
        <v>14</v>
      </c>
      <c r="K5591" s="17" t="str">
        <f t="shared" si="164"/>
        <v>365-Washington State University</v>
      </c>
      <c r="L5591" s="18" t="str">
        <f t="shared" si="163"/>
        <v>365</v>
      </c>
      <c r="M5591" s="19"/>
      <c r="N5591" s="19"/>
    </row>
    <row r="5592" spans="1:14" ht="15" x14ac:dyDescent="0.25">
      <c r="A5592" s="42" t="s">
        <v>25</v>
      </c>
      <c r="B5592" s="36">
        <v>112.18268169504</v>
      </c>
      <c r="C5592" s="37">
        <v>0</v>
      </c>
      <c r="D5592" s="37">
        <v>0</v>
      </c>
      <c r="E5592" s="38">
        <v>0</v>
      </c>
      <c r="F5592" s="37">
        <v>0</v>
      </c>
      <c r="G5592" s="39">
        <v>0</v>
      </c>
      <c r="H5592" s="40">
        <v>112.18268169504</v>
      </c>
      <c r="J5592" s="17">
        <v>15</v>
      </c>
      <c r="K5592" s="17" t="str">
        <f t="shared" si="164"/>
        <v>365-Washington State University</v>
      </c>
      <c r="L5592" s="18" t="str">
        <f t="shared" si="163"/>
        <v>365</v>
      </c>
      <c r="M5592" s="19"/>
      <c r="N5592" s="19"/>
    </row>
    <row r="5593" spans="1:14" ht="15" x14ac:dyDescent="0.25">
      <c r="A5593" s="42" t="s">
        <v>26</v>
      </c>
      <c r="B5593" s="36">
        <v>6883.69180794772</v>
      </c>
      <c r="C5593" s="37">
        <v>441</v>
      </c>
      <c r="D5593" s="37">
        <v>441</v>
      </c>
      <c r="E5593" s="38">
        <v>0</v>
      </c>
      <c r="F5593" s="37">
        <v>0</v>
      </c>
      <c r="G5593" s="39">
        <v>882</v>
      </c>
      <c r="H5593" s="40">
        <v>7765.69180794772</v>
      </c>
      <c r="J5593" s="17">
        <v>16</v>
      </c>
      <c r="K5593" s="17" t="str">
        <f t="shared" si="164"/>
        <v>365-Washington State University</v>
      </c>
      <c r="L5593" s="18" t="str">
        <f t="shared" si="163"/>
        <v>365</v>
      </c>
      <c r="M5593" s="19"/>
      <c r="N5593" s="19"/>
    </row>
    <row r="5594" spans="1:14" ht="15" x14ac:dyDescent="0.25">
      <c r="A5594" s="42" t="s">
        <v>27</v>
      </c>
      <c r="B5594" s="36">
        <v>5899.2831348039199</v>
      </c>
      <c r="C5594" s="37">
        <v>0</v>
      </c>
      <c r="D5594" s="37">
        <v>0</v>
      </c>
      <c r="E5594" s="38">
        <v>0</v>
      </c>
      <c r="F5594" s="37">
        <v>0</v>
      </c>
      <c r="G5594" s="39">
        <v>0</v>
      </c>
      <c r="H5594" s="40">
        <v>5899.2831348039199</v>
      </c>
      <c r="J5594" s="17">
        <v>17</v>
      </c>
      <c r="K5594" s="17" t="str">
        <f t="shared" si="164"/>
        <v>365-Washington State University</v>
      </c>
      <c r="L5594" s="18" t="str">
        <f t="shared" si="163"/>
        <v>365</v>
      </c>
      <c r="M5594" s="19"/>
      <c r="N5594" s="19"/>
    </row>
    <row r="5595" spans="1:14" x14ac:dyDescent="0.2">
      <c r="A5595" s="43"/>
      <c r="B5595" s="36"/>
      <c r="C5595" s="37"/>
      <c r="D5595" s="37"/>
      <c r="E5595" s="38"/>
      <c r="F5595" s="37"/>
      <c r="G5595" s="39"/>
      <c r="H5595" s="40"/>
      <c r="J5595" s="17">
        <v>18</v>
      </c>
      <c r="K5595" s="17" t="str">
        <f t="shared" si="164"/>
        <v>365-Washington State University</v>
      </c>
      <c r="L5595" s="18" t="str">
        <f t="shared" si="163"/>
        <v>365</v>
      </c>
      <c r="M5595" s="19"/>
      <c r="N5595" s="19"/>
    </row>
    <row r="5596" spans="1:14" x14ac:dyDescent="0.2">
      <c r="A5596" s="44"/>
      <c r="B5596" s="45">
        <v>16657.646566289746</v>
      </c>
      <c r="C5596" s="46">
        <v>443</v>
      </c>
      <c r="D5596" s="46">
        <v>408</v>
      </c>
      <c r="E5596" s="47">
        <v>1</v>
      </c>
      <c r="F5596" s="46">
        <v>15</v>
      </c>
      <c r="G5596" s="48">
        <v>867</v>
      </c>
      <c r="H5596" s="49">
        <v>17524.646566289746</v>
      </c>
      <c r="J5596" s="17">
        <v>19</v>
      </c>
      <c r="K5596" s="17" t="str">
        <f t="shared" si="164"/>
        <v>365-Washington State University</v>
      </c>
      <c r="L5596" s="18" t="str">
        <f t="shared" si="163"/>
        <v>365</v>
      </c>
      <c r="M5596" s="19"/>
      <c r="N5596" s="19"/>
    </row>
    <row r="5597" spans="1:14" x14ac:dyDescent="0.2">
      <c r="A5597" s="50"/>
      <c r="B5597" s="39"/>
      <c r="C5597" s="51"/>
      <c r="D5597" s="51"/>
      <c r="E5597" s="52"/>
      <c r="F5597" s="51"/>
      <c r="G5597" s="39"/>
      <c r="H5597" s="53"/>
      <c r="J5597" s="17">
        <v>20</v>
      </c>
      <c r="K5597" s="17" t="str">
        <f t="shared" si="164"/>
        <v>365-Washington State University</v>
      </c>
      <c r="L5597" s="18" t="str">
        <f t="shared" si="163"/>
        <v>365</v>
      </c>
      <c r="M5597" s="19"/>
      <c r="N5597" s="19"/>
    </row>
    <row r="5598" spans="1:14" ht="15" x14ac:dyDescent="0.25">
      <c r="A5598" s="42" t="s">
        <v>28</v>
      </c>
      <c r="B5598" s="36">
        <v>237.10684312780776</v>
      </c>
      <c r="C5598" s="37">
        <v>0</v>
      </c>
      <c r="D5598" s="37">
        <v>0</v>
      </c>
      <c r="E5598" s="38">
        <v>-260</v>
      </c>
      <c r="F5598" s="37">
        <v>276</v>
      </c>
      <c r="G5598" s="39">
        <v>16</v>
      </c>
      <c r="H5598" s="40">
        <v>253.10684312780776</v>
      </c>
      <c r="J5598" s="17">
        <v>21</v>
      </c>
      <c r="K5598" s="17" t="str">
        <f t="shared" si="164"/>
        <v>365-Washington State University</v>
      </c>
      <c r="L5598" s="18" t="str">
        <f t="shared" si="163"/>
        <v>365</v>
      </c>
      <c r="M5598" s="19"/>
      <c r="N5598" s="19"/>
    </row>
    <row r="5599" spans="1:14" ht="15" x14ac:dyDescent="0.25">
      <c r="A5599" s="42" t="s">
        <v>29</v>
      </c>
      <c r="B5599" s="36">
        <v>638.42478090754332</v>
      </c>
      <c r="C5599" s="37">
        <v>0</v>
      </c>
      <c r="D5599" s="37">
        <v>0</v>
      </c>
      <c r="E5599" s="38">
        <v>154</v>
      </c>
      <c r="F5599" s="37">
        <v>492</v>
      </c>
      <c r="G5599" s="39">
        <v>646</v>
      </c>
      <c r="H5599" s="40">
        <v>1284.4247809075432</v>
      </c>
      <c r="J5599" s="17">
        <v>22</v>
      </c>
      <c r="K5599" s="17" t="str">
        <f t="shared" si="164"/>
        <v>365-Washington State University</v>
      </c>
      <c r="L5599" s="18" t="str">
        <f t="shared" si="163"/>
        <v>365</v>
      </c>
      <c r="M5599" s="19"/>
      <c r="N5599" s="19"/>
    </row>
    <row r="5600" spans="1:14" ht="15" x14ac:dyDescent="0.25">
      <c r="A5600" s="42" t="s">
        <v>30</v>
      </c>
      <c r="B5600" s="36">
        <v>548.85856815768932</v>
      </c>
      <c r="C5600" s="37">
        <v>0</v>
      </c>
      <c r="D5600" s="37">
        <v>0</v>
      </c>
      <c r="E5600" s="38">
        <v>1</v>
      </c>
      <c r="F5600" s="37">
        <v>3</v>
      </c>
      <c r="G5600" s="39">
        <v>4</v>
      </c>
      <c r="H5600" s="40">
        <v>552.85856815768932</v>
      </c>
      <c r="J5600" s="17">
        <v>23</v>
      </c>
      <c r="K5600" s="17" t="str">
        <f t="shared" si="164"/>
        <v>365-Washington State University</v>
      </c>
      <c r="L5600" s="18" t="str">
        <f t="shared" si="163"/>
        <v>365</v>
      </c>
      <c r="M5600" s="19"/>
      <c r="N5600" s="19"/>
    </row>
    <row r="5601" spans="1:14" ht="15" x14ac:dyDescent="0.25">
      <c r="A5601" s="54"/>
      <c r="B5601" s="36"/>
      <c r="C5601" s="37"/>
      <c r="D5601" s="37"/>
      <c r="E5601" s="38"/>
      <c r="F5601" s="37"/>
      <c r="G5601" s="39"/>
      <c r="H5601" s="40"/>
      <c r="J5601" s="17">
        <v>24</v>
      </c>
      <c r="K5601" s="17" t="str">
        <f t="shared" si="164"/>
        <v>365-Washington State University</v>
      </c>
      <c r="L5601" s="18" t="str">
        <f t="shared" si="163"/>
        <v>365</v>
      </c>
      <c r="M5601" s="19"/>
      <c r="N5601" s="19"/>
    </row>
    <row r="5602" spans="1:14" x14ac:dyDescent="0.2">
      <c r="A5602" s="44" t="s">
        <v>31</v>
      </c>
      <c r="B5602" s="45">
        <v>1424.3901921930405</v>
      </c>
      <c r="C5602" s="46">
        <v>0</v>
      </c>
      <c r="D5602" s="46">
        <v>0</v>
      </c>
      <c r="E5602" s="46">
        <v>-105</v>
      </c>
      <c r="F5602" s="46">
        <v>771</v>
      </c>
      <c r="G5602" s="46">
        <v>666</v>
      </c>
      <c r="H5602" s="49">
        <v>2090.3901921930401</v>
      </c>
      <c r="J5602" s="17">
        <v>25</v>
      </c>
      <c r="K5602" s="17" t="str">
        <f t="shared" si="164"/>
        <v>365-Washington State University</v>
      </c>
      <c r="L5602" s="18" t="str">
        <f t="shared" si="163"/>
        <v>365</v>
      </c>
      <c r="M5602" s="19"/>
      <c r="N5602" s="19"/>
    </row>
    <row r="5603" spans="1:14" ht="15" x14ac:dyDescent="0.25">
      <c r="A5603" s="54"/>
      <c r="B5603" s="36"/>
      <c r="C5603" s="37"/>
      <c r="D5603" s="37"/>
      <c r="E5603" s="38"/>
      <c r="F5603" s="37"/>
      <c r="G5603" s="39"/>
      <c r="H5603" s="40"/>
      <c r="J5603" s="17">
        <v>26</v>
      </c>
      <c r="K5603" s="17" t="str">
        <f t="shared" si="164"/>
        <v>365-Washington State University</v>
      </c>
      <c r="L5603" s="18" t="str">
        <f t="shared" si="163"/>
        <v>365</v>
      </c>
      <c r="M5603" s="19"/>
      <c r="N5603" s="19"/>
    </row>
    <row r="5604" spans="1:14" ht="15" x14ac:dyDescent="0.25">
      <c r="A5604" s="54" t="s">
        <v>32</v>
      </c>
      <c r="B5604" s="36">
        <v>18.165531806637468</v>
      </c>
      <c r="C5604" s="37">
        <v>0</v>
      </c>
      <c r="D5604" s="37">
        <v>0</v>
      </c>
      <c r="E5604" s="38">
        <v>0</v>
      </c>
      <c r="F5604" s="37">
        <v>0</v>
      </c>
      <c r="G5604" s="39">
        <v>0</v>
      </c>
      <c r="H5604" s="40">
        <v>18.165531806637468</v>
      </c>
      <c r="J5604" s="17">
        <v>27</v>
      </c>
      <c r="K5604" s="17" t="str">
        <f t="shared" si="164"/>
        <v>365-Washington State University</v>
      </c>
      <c r="L5604" s="18" t="str">
        <f t="shared" si="163"/>
        <v>365</v>
      </c>
      <c r="M5604" s="19" t="s">
        <v>33</v>
      </c>
      <c r="N5604" s="19"/>
    </row>
    <row r="5605" spans="1:14" ht="15" x14ac:dyDescent="0.25">
      <c r="A5605" s="54" t="s">
        <v>34</v>
      </c>
      <c r="B5605" s="36">
        <v>81.883394375585354</v>
      </c>
      <c r="C5605" s="37">
        <v>0</v>
      </c>
      <c r="D5605" s="37">
        <v>0</v>
      </c>
      <c r="E5605" s="38">
        <v>0</v>
      </c>
      <c r="F5605" s="37">
        <v>0</v>
      </c>
      <c r="G5605" s="39">
        <v>0</v>
      </c>
      <c r="H5605" s="40">
        <v>81.883394375585354</v>
      </c>
      <c r="J5605" s="17">
        <v>28</v>
      </c>
      <c r="K5605" s="17" t="str">
        <f t="shared" si="164"/>
        <v>365-Washington State University</v>
      </c>
      <c r="L5605" s="18" t="str">
        <f t="shared" si="163"/>
        <v>365</v>
      </c>
      <c r="M5605" s="19" t="s">
        <v>35</v>
      </c>
      <c r="N5605" s="19"/>
    </row>
    <row r="5606" spans="1:14" ht="15" x14ac:dyDescent="0.25">
      <c r="A5606" s="54" t="s">
        <v>36</v>
      </c>
      <c r="B5606" s="36">
        <v>28.822838187578071</v>
      </c>
      <c r="C5606" s="37">
        <v>0</v>
      </c>
      <c r="D5606" s="37">
        <v>0</v>
      </c>
      <c r="E5606" s="38">
        <v>0</v>
      </c>
      <c r="F5606" s="37">
        <v>0</v>
      </c>
      <c r="G5606" s="39">
        <v>0</v>
      </c>
      <c r="H5606" s="40">
        <v>28.822838187578071</v>
      </c>
      <c r="J5606" s="17">
        <v>29</v>
      </c>
      <c r="K5606" s="17" t="str">
        <f t="shared" si="164"/>
        <v>365-Washington State University</v>
      </c>
      <c r="L5606" s="18" t="str">
        <f t="shared" si="163"/>
        <v>365</v>
      </c>
      <c r="M5606" s="19" t="s">
        <v>37</v>
      </c>
      <c r="N5606" s="19"/>
    </row>
    <row r="5607" spans="1:14" ht="15" x14ac:dyDescent="0.25">
      <c r="A5607" s="54" t="s">
        <v>38</v>
      </c>
      <c r="B5607" s="36">
        <v>0</v>
      </c>
      <c r="C5607" s="37">
        <v>0</v>
      </c>
      <c r="D5607" s="37">
        <v>0</v>
      </c>
      <c r="E5607" s="38">
        <v>0</v>
      </c>
      <c r="F5607" s="37">
        <v>0</v>
      </c>
      <c r="G5607" s="39">
        <v>0</v>
      </c>
      <c r="H5607" s="40">
        <v>0</v>
      </c>
      <c r="J5607" s="17">
        <v>30</v>
      </c>
      <c r="K5607" s="17" t="str">
        <f t="shared" si="164"/>
        <v>365-Washington State University</v>
      </c>
      <c r="L5607" s="18" t="str">
        <f t="shared" ref="L5607:L5679" si="165">LEFT(K5607,3)</f>
        <v>365</v>
      </c>
      <c r="M5607" s="19" t="s">
        <v>39</v>
      </c>
      <c r="N5607" s="19"/>
    </row>
    <row r="5608" spans="1:14" ht="15" x14ac:dyDescent="0.25">
      <c r="A5608" s="54" t="s">
        <v>40</v>
      </c>
      <c r="B5608" s="36">
        <v>0</v>
      </c>
      <c r="C5608" s="37">
        <v>0</v>
      </c>
      <c r="D5608" s="37">
        <v>0</v>
      </c>
      <c r="E5608" s="38">
        <v>0</v>
      </c>
      <c r="F5608" s="37">
        <v>0</v>
      </c>
      <c r="G5608" s="39">
        <v>0</v>
      </c>
      <c r="H5608" s="40">
        <v>0</v>
      </c>
      <c r="J5608" s="17">
        <v>31</v>
      </c>
      <c r="K5608" s="17" t="str">
        <f t="shared" si="164"/>
        <v>365-Washington State University</v>
      </c>
      <c r="L5608" s="18" t="str">
        <f t="shared" si="165"/>
        <v>365</v>
      </c>
      <c r="M5608" s="19" t="s">
        <v>41</v>
      </c>
      <c r="N5608" s="19"/>
    </row>
    <row r="5609" spans="1:14" ht="15" x14ac:dyDescent="0.25">
      <c r="A5609" s="54" t="s">
        <v>42</v>
      </c>
      <c r="B5609" s="36">
        <v>107.53528299017492</v>
      </c>
      <c r="C5609" s="37">
        <v>0</v>
      </c>
      <c r="D5609" s="37">
        <v>0</v>
      </c>
      <c r="E5609" s="38">
        <v>-53</v>
      </c>
      <c r="F5609" s="37">
        <v>-54</v>
      </c>
      <c r="G5609" s="39">
        <v>-107</v>
      </c>
      <c r="H5609" s="40">
        <v>0.53528299017492031</v>
      </c>
      <c r="J5609" s="17">
        <v>32</v>
      </c>
      <c r="K5609" s="17" t="str">
        <f t="shared" si="164"/>
        <v>365-Washington State University</v>
      </c>
      <c r="L5609" s="18" t="str">
        <f t="shared" si="165"/>
        <v>365</v>
      </c>
      <c r="M5609" s="19" t="s">
        <v>43</v>
      </c>
      <c r="N5609" s="19"/>
    </row>
    <row r="5610" spans="1:14" ht="15" customHeight="1" x14ac:dyDescent="0.25">
      <c r="A5610" s="54" t="s">
        <v>44</v>
      </c>
      <c r="B5610" s="36">
        <v>160.67444176807601</v>
      </c>
      <c r="C5610" s="37">
        <v>0</v>
      </c>
      <c r="D5610" s="37">
        <v>0</v>
      </c>
      <c r="E5610" s="38">
        <v>0</v>
      </c>
      <c r="F5610" s="37">
        <v>0</v>
      </c>
      <c r="G5610" s="39">
        <v>0</v>
      </c>
      <c r="H5610" s="40">
        <v>160.67444176807601</v>
      </c>
      <c r="J5610" s="17">
        <v>33</v>
      </c>
      <c r="K5610" s="17" t="str">
        <f t="shared" si="164"/>
        <v>365-Washington State University</v>
      </c>
      <c r="L5610" s="18" t="str">
        <f t="shared" si="165"/>
        <v>365</v>
      </c>
      <c r="M5610" s="19" t="s">
        <v>45</v>
      </c>
      <c r="N5610" s="19"/>
    </row>
    <row r="5611" spans="1:14" ht="15" x14ac:dyDescent="0.25">
      <c r="A5611" s="54" t="s">
        <v>46</v>
      </c>
      <c r="B5611" s="36">
        <v>0</v>
      </c>
      <c r="C5611" s="37">
        <v>0</v>
      </c>
      <c r="D5611" s="37">
        <v>0</v>
      </c>
      <c r="E5611" s="38">
        <v>0</v>
      </c>
      <c r="F5611" s="37">
        <v>0</v>
      </c>
      <c r="G5611" s="39">
        <v>0</v>
      </c>
      <c r="H5611" s="40">
        <v>0</v>
      </c>
      <c r="J5611" s="17">
        <v>34</v>
      </c>
      <c r="K5611" s="17" t="str">
        <f t="shared" si="164"/>
        <v>365-Washington State University</v>
      </c>
      <c r="L5611" s="18" t="str">
        <f t="shared" si="165"/>
        <v>365</v>
      </c>
      <c r="M5611" s="19" t="s">
        <v>47</v>
      </c>
      <c r="N5611" s="19"/>
    </row>
    <row r="5612" spans="1:14" ht="15" x14ac:dyDescent="0.25">
      <c r="A5612" s="54" t="s">
        <v>48</v>
      </c>
      <c r="B5612" s="36">
        <v>0</v>
      </c>
      <c r="C5612" s="37">
        <v>0</v>
      </c>
      <c r="D5612" s="37">
        <v>0</v>
      </c>
      <c r="E5612" s="38">
        <v>5</v>
      </c>
      <c r="F5612" s="37">
        <v>6</v>
      </c>
      <c r="G5612" s="39">
        <v>11</v>
      </c>
      <c r="H5612" s="40">
        <v>11</v>
      </c>
      <c r="J5612" s="17">
        <v>35</v>
      </c>
      <c r="K5612" s="17" t="str">
        <f t="shared" si="164"/>
        <v>365-Washington State University</v>
      </c>
      <c r="L5612" s="18" t="str">
        <f t="shared" si="165"/>
        <v>365</v>
      </c>
      <c r="M5612" s="56" t="s">
        <v>49</v>
      </c>
      <c r="N5612" s="19"/>
    </row>
    <row r="5613" spans="1:14" ht="15" x14ac:dyDescent="0.25">
      <c r="A5613" s="54" t="s">
        <v>50</v>
      </c>
      <c r="B5613" s="36">
        <v>73.211770579163741</v>
      </c>
      <c r="C5613" s="37">
        <v>0</v>
      </c>
      <c r="D5613" s="37">
        <v>0</v>
      </c>
      <c r="E5613" s="38">
        <v>0</v>
      </c>
      <c r="F5613" s="37">
        <v>0</v>
      </c>
      <c r="G5613" s="39">
        <v>0</v>
      </c>
      <c r="H5613" s="40">
        <v>73.211770579163741</v>
      </c>
      <c r="J5613" s="17">
        <v>36</v>
      </c>
      <c r="K5613" s="17" t="str">
        <f t="shared" si="164"/>
        <v>365-Washington State University</v>
      </c>
      <c r="L5613" s="18" t="str">
        <f t="shared" si="165"/>
        <v>365</v>
      </c>
      <c r="M5613" s="19" t="s">
        <v>51</v>
      </c>
      <c r="N5613" s="19"/>
    </row>
    <row r="5614" spans="1:14" ht="15" x14ac:dyDescent="0.25">
      <c r="A5614" s="54" t="s">
        <v>52</v>
      </c>
      <c r="B5614" s="36">
        <v>0</v>
      </c>
      <c r="C5614" s="37">
        <v>0</v>
      </c>
      <c r="D5614" s="37">
        <v>0</v>
      </c>
      <c r="E5614" s="38">
        <v>11</v>
      </c>
      <c r="F5614" s="37">
        <v>10</v>
      </c>
      <c r="G5614" s="39">
        <v>21</v>
      </c>
      <c r="H5614" s="40">
        <v>21</v>
      </c>
      <c r="J5614" s="17">
        <v>37</v>
      </c>
      <c r="K5614" s="17" t="str">
        <f t="shared" si="164"/>
        <v>365-Washington State University</v>
      </c>
      <c r="L5614" s="18" t="str">
        <f t="shared" si="165"/>
        <v>365</v>
      </c>
      <c r="M5614" s="56" t="s">
        <v>53</v>
      </c>
      <c r="N5614" s="19"/>
    </row>
    <row r="5615" spans="1:14" ht="15" customHeight="1" x14ac:dyDescent="0.25">
      <c r="A5615" s="54" t="s">
        <v>54</v>
      </c>
      <c r="B5615" s="36">
        <v>0</v>
      </c>
      <c r="C5615" s="37">
        <v>0</v>
      </c>
      <c r="D5615" s="37">
        <v>0</v>
      </c>
      <c r="E5615" s="38">
        <v>0</v>
      </c>
      <c r="F5615" s="37">
        <v>0</v>
      </c>
      <c r="G5615" s="39">
        <v>0</v>
      </c>
      <c r="H5615" s="40">
        <v>0</v>
      </c>
      <c r="J5615" s="17">
        <v>38</v>
      </c>
      <c r="K5615" s="17" t="str">
        <f t="shared" si="164"/>
        <v>365-Washington State University</v>
      </c>
      <c r="L5615" s="18" t="str">
        <f t="shared" si="165"/>
        <v>365</v>
      </c>
      <c r="M5615" s="19" t="s">
        <v>55</v>
      </c>
      <c r="N5615" s="19"/>
    </row>
    <row r="5616" spans="1:14" ht="15" x14ac:dyDescent="0.25">
      <c r="A5616" s="54" t="s">
        <v>56</v>
      </c>
      <c r="B5616" s="36">
        <v>0</v>
      </c>
      <c r="C5616" s="37">
        <v>0</v>
      </c>
      <c r="D5616" s="37">
        <v>0</v>
      </c>
      <c r="E5616" s="38">
        <v>0</v>
      </c>
      <c r="F5616" s="37">
        <v>0</v>
      </c>
      <c r="G5616" s="39">
        <v>0</v>
      </c>
      <c r="H5616" s="40">
        <v>0</v>
      </c>
      <c r="J5616" s="17">
        <v>39</v>
      </c>
      <c r="K5616" s="17" t="str">
        <f t="shared" si="164"/>
        <v>365-Washington State University</v>
      </c>
      <c r="L5616" s="18" t="str">
        <f t="shared" si="165"/>
        <v>365</v>
      </c>
      <c r="M5616" s="19" t="s">
        <v>57</v>
      </c>
      <c r="N5616" s="19"/>
    </row>
    <row r="5617" spans="1:14" ht="15" x14ac:dyDescent="0.25">
      <c r="A5617" s="54" t="s">
        <v>58</v>
      </c>
      <c r="B5617" s="36">
        <v>0</v>
      </c>
      <c r="C5617" s="37">
        <v>0</v>
      </c>
      <c r="D5617" s="37">
        <v>0</v>
      </c>
      <c r="E5617" s="38">
        <v>0</v>
      </c>
      <c r="F5617" s="37">
        <v>0</v>
      </c>
      <c r="G5617" s="39">
        <v>0</v>
      </c>
      <c r="H5617" s="40">
        <v>0</v>
      </c>
      <c r="J5617" s="17">
        <v>40</v>
      </c>
      <c r="K5617" s="17" t="str">
        <f t="shared" si="164"/>
        <v>365-Washington State University</v>
      </c>
      <c r="L5617" s="18" t="str">
        <f t="shared" si="165"/>
        <v>365</v>
      </c>
      <c r="M5617" s="19" t="s">
        <v>59</v>
      </c>
      <c r="N5617" s="19"/>
    </row>
    <row r="5618" spans="1:14" ht="15" x14ac:dyDescent="0.25">
      <c r="A5618" s="54" t="s">
        <v>60</v>
      </c>
      <c r="B5618" s="36">
        <v>0</v>
      </c>
      <c r="C5618" s="37">
        <v>0</v>
      </c>
      <c r="D5618" s="37">
        <v>0</v>
      </c>
      <c r="E5618" s="38">
        <v>10</v>
      </c>
      <c r="F5618" s="37">
        <v>10</v>
      </c>
      <c r="G5618" s="39">
        <v>20</v>
      </c>
      <c r="H5618" s="40">
        <v>20</v>
      </c>
      <c r="J5618" s="17">
        <v>41</v>
      </c>
      <c r="K5618" s="17" t="str">
        <f t="shared" si="164"/>
        <v>365-Washington State University</v>
      </c>
      <c r="L5618" s="18" t="str">
        <f t="shared" si="165"/>
        <v>365</v>
      </c>
      <c r="M5618" s="56" t="s">
        <v>61</v>
      </c>
      <c r="N5618" s="19"/>
    </row>
    <row r="5619" spans="1:14" ht="15" x14ac:dyDescent="0.25">
      <c r="A5619" s="54" t="s">
        <v>62</v>
      </c>
      <c r="B5619" s="36">
        <v>0</v>
      </c>
      <c r="C5619" s="37">
        <v>0</v>
      </c>
      <c r="D5619" s="37">
        <v>0</v>
      </c>
      <c r="E5619" s="38">
        <v>36</v>
      </c>
      <c r="F5619" s="37">
        <v>38</v>
      </c>
      <c r="G5619" s="39">
        <v>74</v>
      </c>
      <c r="H5619" s="40">
        <v>74</v>
      </c>
      <c r="J5619" s="17">
        <v>42</v>
      </c>
      <c r="K5619" s="17" t="str">
        <f t="shared" si="164"/>
        <v>365-Washington State University</v>
      </c>
      <c r="L5619" s="18" t="str">
        <f t="shared" si="165"/>
        <v>365</v>
      </c>
      <c r="M5619" s="56" t="s">
        <v>63</v>
      </c>
      <c r="N5619" s="19"/>
    </row>
    <row r="5620" spans="1:14" x14ac:dyDescent="0.2">
      <c r="A5620" s="43"/>
      <c r="B5620" s="36"/>
      <c r="C5620" s="37"/>
      <c r="D5620" s="37"/>
      <c r="E5620" s="38"/>
      <c r="F5620" s="37"/>
      <c r="G5620" s="39"/>
      <c r="H5620" s="40"/>
      <c r="J5620" s="17">
        <v>43</v>
      </c>
      <c r="K5620" s="17" t="str">
        <f t="shared" si="164"/>
        <v>365-Washington State University</v>
      </c>
      <c r="L5620" s="18" t="str">
        <f t="shared" si="165"/>
        <v>365</v>
      </c>
      <c r="M5620" s="19"/>
      <c r="N5620" s="19"/>
    </row>
    <row r="5621" spans="1:14" x14ac:dyDescent="0.2">
      <c r="A5621" s="44" t="s">
        <v>64</v>
      </c>
      <c r="B5621" s="45">
        <v>470.29325970721555</v>
      </c>
      <c r="C5621" s="46">
        <v>0</v>
      </c>
      <c r="D5621" s="46">
        <v>0</v>
      </c>
      <c r="E5621" s="47">
        <v>9</v>
      </c>
      <c r="F5621" s="46">
        <v>10</v>
      </c>
      <c r="G5621" s="48">
        <v>19</v>
      </c>
      <c r="H5621" s="49">
        <v>489.29325970721555</v>
      </c>
      <c r="J5621" s="17">
        <v>44</v>
      </c>
      <c r="K5621" s="17" t="str">
        <f t="shared" si="164"/>
        <v>365-Washington State University</v>
      </c>
      <c r="L5621" s="18" t="str">
        <f t="shared" si="165"/>
        <v>365</v>
      </c>
      <c r="M5621" s="19"/>
      <c r="N5621" s="19"/>
    </row>
    <row r="5622" spans="1:14" x14ac:dyDescent="0.2">
      <c r="A5622" s="57"/>
      <c r="B5622" s="39"/>
      <c r="C5622" s="51"/>
      <c r="D5622" s="51"/>
      <c r="E5622" s="52"/>
      <c r="F5622" s="51"/>
      <c r="G5622" s="39"/>
      <c r="H5622" s="53"/>
      <c r="J5622" s="17">
        <v>45</v>
      </c>
      <c r="K5622" s="17" t="str">
        <f t="shared" si="164"/>
        <v>365-Washington State University</v>
      </c>
      <c r="L5622" s="18" t="str">
        <f t="shared" si="165"/>
        <v>365</v>
      </c>
      <c r="M5622" s="19"/>
      <c r="N5622" s="19"/>
    </row>
    <row r="5623" spans="1:14" ht="15" x14ac:dyDescent="0.25">
      <c r="A5623" s="54" t="s">
        <v>65</v>
      </c>
      <c r="B5623" s="36">
        <v>0.39250261077157006</v>
      </c>
      <c r="C5623" s="37">
        <v>0</v>
      </c>
      <c r="D5623" s="37">
        <v>0</v>
      </c>
      <c r="E5623" s="38">
        <v>0</v>
      </c>
      <c r="F5623" s="37">
        <v>0</v>
      </c>
      <c r="G5623" s="39">
        <v>0</v>
      </c>
      <c r="H5623" s="40">
        <v>0.39250261077157006</v>
      </c>
      <c r="J5623" s="17">
        <v>46</v>
      </c>
      <c r="K5623" s="17" t="str">
        <f t="shared" si="164"/>
        <v>365-Washington State University</v>
      </c>
      <c r="L5623" s="18" t="str">
        <f t="shared" si="165"/>
        <v>365</v>
      </c>
      <c r="M5623" s="19"/>
      <c r="N5623" s="19"/>
    </row>
    <row r="5624" spans="1:14" ht="15" x14ac:dyDescent="0.25">
      <c r="A5624" s="54" t="s">
        <v>66</v>
      </c>
      <c r="B5624" s="36">
        <v>0</v>
      </c>
      <c r="C5624" s="37">
        <v>0</v>
      </c>
      <c r="D5624" s="37">
        <v>0</v>
      </c>
      <c r="E5624" s="38">
        <v>0</v>
      </c>
      <c r="F5624" s="37">
        <v>0</v>
      </c>
      <c r="G5624" s="39">
        <v>0</v>
      </c>
      <c r="H5624" s="40">
        <v>0</v>
      </c>
      <c r="J5624" s="17">
        <v>47</v>
      </c>
      <c r="K5624" s="17" t="str">
        <f t="shared" si="164"/>
        <v>365-Washington State University</v>
      </c>
      <c r="L5624" s="18" t="str">
        <f t="shared" si="165"/>
        <v>365</v>
      </c>
      <c r="M5624" s="19"/>
      <c r="N5624" s="19"/>
    </row>
    <row r="5625" spans="1:14" ht="15" x14ac:dyDescent="0.25">
      <c r="A5625" s="54" t="s">
        <v>67</v>
      </c>
      <c r="B5625" s="36">
        <v>0</v>
      </c>
      <c r="C5625" s="37">
        <v>0</v>
      </c>
      <c r="D5625" s="37">
        <v>0</v>
      </c>
      <c r="E5625" s="38">
        <v>0</v>
      </c>
      <c r="F5625" s="37">
        <v>0</v>
      </c>
      <c r="G5625" s="39">
        <v>0</v>
      </c>
      <c r="H5625" s="40">
        <v>0</v>
      </c>
      <c r="J5625" s="17">
        <v>48</v>
      </c>
      <c r="K5625" s="17" t="str">
        <f t="shared" si="164"/>
        <v>365-Washington State University</v>
      </c>
      <c r="L5625" s="18" t="str">
        <f t="shared" si="165"/>
        <v>365</v>
      </c>
      <c r="M5625" s="19"/>
      <c r="N5625" s="19"/>
    </row>
    <row r="5626" spans="1:14" ht="15" x14ac:dyDescent="0.25">
      <c r="A5626" s="54" t="s">
        <v>68</v>
      </c>
      <c r="B5626" s="36">
        <v>0.95410812461820416</v>
      </c>
      <c r="C5626" s="37">
        <v>0</v>
      </c>
      <c r="D5626" s="37">
        <v>0</v>
      </c>
      <c r="E5626" s="38">
        <v>0</v>
      </c>
      <c r="F5626" s="37">
        <v>0</v>
      </c>
      <c r="G5626" s="39">
        <v>0</v>
      </c>
      <c r="H5626" s="40">
        <v>0.95410812461820416</v>
      </c>
      <c r="J5626" s="17">
        <v>49</v>
      </c>
      <c r="K5626" s="17" t="str">
        <f t="shared" si="164"/>
        <v>365-Washington State University</v>
      </c>
      <c r="L5626" s="18" t="str">
        <f t="shared" si="165"/>
        <v>365</v>
      </c>
      <c r="M5626" s="19"/>
      <c r="N5626" s="19"/>
    </row>
    <row r="5627" spans="1:14" ht="15" x14ac:dyDescent="0.25">
      <c r="A5627" s="54" t="s">
        <v>69</v>
      </c>
      <c r="B5627" s="36">
        <v>0</v>
      </c>
      <c r="C5627" s="37">
        <v>0</v>
      </c>
      <c r="D5627" s="37">
        <v>0</v>
      </c>
      <c r="E5627" s="38">
        <v>0</v>
      </c>
      <c r="F5627" s="37">
        <v>0</v>
      </c>
      <c r="G5627" s="39">
        <v>0</v>
      </c>
      <c r="H5627" s="40">
        <v>0</v>
      </c>
      <c r="J5627" s="17">
        <v>50</v>
      </c>
      <c r="K5627" s="17" t="str">
        <f t="shared" si="164"/>
        <v>365-Washington State University</v>
      </c>
      <c r="L5627" s="18" t="str">
        <f t="shared" si="165"/>
        <v>365</v>
      </c>
      <c r="M5627" s="19"/>
      <c r="N5627" s="19"/>
    </row>
    <row r="5628" spans="1:14" ht="15" customHeight="1" x14ac:dyDescent="0.25">
      <c r="A5628" s="54" t="s">
        <v>70</v>
      </c>
      <c r="B5628" s="36">
        <v>45.384671359600674</v>
      </c>
      <c r="C5628" s="37">
        <v>0</v>
      </c>
      <c r="D5628" s="37">
        <v>0</v>
      </c>
      <c r="E5628" s="38">
        <v>0</v>
      </c>
      <c r="F5628" s="37">
        <v>0</v>
      </c>
      <c r="G5628" s="39">
        <v>0</v>
      </c>
      <c r="H5628" s="40">
        <v>45.384671359600674</v>
      </c>
      <c r="J5628" s="17">
        <v>51</v>
      </c>
      <c r="K5628" s="17" t="str">
        <f t="shared" si="164"/>
        <v>365-Washington State University</v>
      </c>
      <c r="L5628" s="18" t="str">
        <f t="shared" si="165"/>
        <v>365</v>
      </c>
      <c r="M5628" s="19"/>
      <c r="N5628" s="19"/>
    </row>
    <row r="5629" spans="1:14" ht="15" x14ac:dyDescent="0.25">
      <c r="A5629" s="54" t="s">
        <v>71</v>
      </c>
      <c r="B5629" s="36">
        <v>1.4375E-15</v>
      </c>
      <c r="C5629" s="37">
        <v>0</v>
      </c>
      <c r="D5629" s="37">
        <v>0</v>
      </c>
      <c r="E5629" s="38">
        <v>0</v>
      </c>
      <c r="F5629" s="37">
        <v>0</v>
      </c>
      <c r="G5629" s="39">
        <v>0</v>
      </c>
      <c r="H5629" s="40">
        <v>1.4375E-15</v>
      </c>
      <c r="J5629" s="17">
        <v>52</v>
      </c>
      <c r="K5629" s="17" t="str">
        <f t="shared" si="164"/>
        <v>365-Washington State University</v>
      </c>
      <c r="L5629" s="18" t="str">
        <f t="shared" si="165"/>
        <v>365</v>
      </c>
      <c r="M5629" s="19"/>
      <c r="N5629" s="19"/>
    </row>
    <row r="5630" spans="1:14" ht="15" x14ac:dyDescent="0.25">
      <c r="A5630" s="54" t="s">
        <v>72</v>
      </c>
      <c r="B5630" s="36">
        <v>1.0700977397678682</v>
      </c>
      <c r="C5630" s="37">
        <v>0</v>
      </c>
      <c r="D5630" s="37">
        <v>0</v>
      </c>
      <c r="E5630" s="38">
        <v>0</v>
      </c>
      <c r="F5630" s="37">
        <v>0</v>
      </c>
      <c r="G5630" s="39">
        <v>0</v>
      </c>
      <c r="H5630" s="40">
        <v>1.0700977397678682</v>
      </c>
      <c r="J5630" s="17">
        <v>53</v>
      </c>
      <c r="K5630" s="17" t="str">
        <f t="shared" si="164"/>
        <v>365-Washington State University</v>
      </c>
      <c r="L5630" s="18" t="str">
        <f t="shared" si="165"/>
        <v>365</v>
      </c>
      <c r="M5630" s="19"/>
      <c r="N5630" s="19"/>
    </row>
    <row r="5631" spans="1:14" ht="15" x14ac:dyDescent="0.25">
      <c r="A5631" s="54" t="s">
        <v>73</v>
      </c>
      <c r="B5631" s="36">
        <v>0</v>
      </c>
      <c r="C5631" s="37">
        <v>0</v>
      </c>
      <c r="D5631" s="37">
        <v>0</v>
      </c>
      <c r="E5631" s="38">
        <v>0</v>
      </c>
      <c r="F5631" s="37">
        <v>0</v>
      </c>
      <c r="G5631" s="39">
        <v>0</v>
      </c>
      <c r="H5631" s="40">
        <v>0</v>
      </c>
      <c r="J5631" s="17">
        <v>54</v>
      </c>
      <c r="K5631" s="17" t="str">
        <f t="shared" si="164"/>
        <v>365-Washington State University</v>
      </c>
      <c r="L5631" s="18" t="str">
        <f t="shared" si="165"/>
        <v>365</v>
      </c>
      <c r="M5631" s="19"/>
      <c r="N5631" s="19"/>
    </row>
    <row r="5632" spans="1:14" ht="15" x14ac:dyDescent="0.25">
      <c r="A5632" s="54" t="s">
        <v>74</v>
      </c>
      <c r="B5632" s="36">
        <v>19.17944410507025</v>
      </c>
      <c r="C5632" s="37">
        <v>1</v>
      </c>
      <c r="D5632" s="37">
        <v>-1</v>
      </c>
      <c r="E5632" s="38">
        <v>0</v>
      </c>
      <c r="F5632" s="37">
        <v>0</v>
      </c>
      <c r="G5632" s="39">
        <v>0</v>
      </c>
      <c r="H5632" s="40">
        <v>19.17944410507025</v>
      </c>
      <c r="J5632" s="17">
        <v>55</v>
      </c>
      <c r="K5632" s="17" t="str">
        <f t="shared" si="164"/>
        <v>365-Washington State University</v>
      </c>
      <c r="L5632" s="18" t="str">
        <f t="shared" si="165"/>
        <v>365</v>
      </c>
      <c r="M5632" s="19"/>
      <c r="N5632" s="19"/>
    </row>
    <row r="5633" spans="1:14" ht="15" x14ac:dyDescent="0.25">
      <c r="A5633" s="54" t="s">
        <v>75</v>
      </c>
      <c r="B5633" s="36">
        <v>0</v>
      </c>
      <c r="C5633" s="37">
        <v>0</v>
      </c>
      <c r="D5633" s="37">
        <v>0</v>
      </c>
      <c r="E5633" s="38">
        <v>0</v>
      </c>
      <c r="F5633" s="37">
        <v>0</v>
      </c>
      <c r="G5633" s="39">
        <v>0</v>
      </c>
      <c r="H5633" s="40">
        <v>0</v>
      </c>
      <c r="J5633" s="17">
        <v>56</v>
      </c>
      <c r="K5633" s="17" t="str">
        <f t="shared" si="164"/>
        <v>365-Washington State University</v>
      </c>
      <c r="L5633" s="18" t="str">
        <f t="shared" si="165"/>
        <v>365</v>
      </c>
      <c r="M5633" s="19"/>
      <c r="N5633" s="19"/>
    </row>
    <row r="5634" spans="1:14" ht="15" x14ac:dyDescent="0.25">
      <c r="A5634" s="54" t="s">
        <v>76</v>
      </c>
      <c r="B5634" s="36">
        <v>111.31462939491195</v>
      </c>
      <c r="C5634" s="37">
        <v>0</v>
      </c>
      <c r="D5634" s="37">
        <v>0</v>
      </c>
      <c r="E5634" s="38">
        <v>0</v>
      </c>
      <c r="F5634" s="37">
        <v>0</v>
      </c>
      <c r="G5634" s="39">
        <v>0</v>
      </c>
      <c r="H5634" s="40">
        <v>111.31462939491195</v>
      </c>
      <c r="J5634" s="17">
        <v>57</v>
      </c>
      <c r="K5634" s="17" t="str">
        <f t="shared" si="164"/>
        <v>365-Washington State University</v>
      </c>
      <c r="L5634" s="18" t="str">
        <f t="shared" si="165"/>
        <v>365</v>
      </c>
      <c r="M5634" s="19"/>
      <c r="N5634" s="19"/>
    </row>
    <row r="5635" spans="1:14" ht="15" x14ac:dyDescent="0.25">
      <c r="A5635" s="54" t="s">
        <v>77</v>
      </c>
      <c r="B5635" s="36">
        <v>12.375572213922247</v>
      </c>
      <c r="C5635" s="37">
        <v>0</v>
      </c>
      <c r="D5635" s="37">
        <v>0</v>
      </c>
      <c r="E5635" s="38">
        <v>0</v>
      </c>
      <c r="F5635" s="37">
        <v>0</v>
      </c>
      <c r="G5635" s="39">
        <v>0</v>
      </c>
      <c r="H5635" s="40">
        <v>12.375572213922247</v>
      </c>
      <c r="J5635" s="17">
        <v>58</v>
      </c>
      <c r="K5635" s="17" t="str">
        <f t="shared" si="164"/>
        <v>365-Washington State University</v>
      </c>
      <c r="L5635" s="18" t="str">
        <f t="shared" si="165"/>
        <v>365</v>
      </c>
      <c r="M5635" s="19"/>
      <c r="N5635" s="19"/>
    </row>
    <row r="5636" spans="1:14" ht="15" customHeight="1" x14ac:dyDescent="0.25">
      <c r="A5636" s="54" t="s">
        <v>78</v>
      </c>
      <c r="B5636" s="36">
        <v>0</v>
      </c>
      <c r="C5636" s="37">
        <v>0</v>
      </c>
      <c r="D5636" s="37">
        <v>0</v>
      </c>
      <c r="E5636" s="38">
        <v>0</v>
      </c>
      <c r="F5636" s="37">
        <v>0</v>
      </c>
      <c r="G5636" s="39">
        <v>0</v>
      </c>
      <c r="H5636" s="40">
        <v>0</v>
      </c>
      <c r="J5636" s="17">
        <v>59</v>
      </c>
      <c r="K5636" s="17" t="str">
        <f t="shared" si="164"/>
        <v>365-Washington State University</v>
      </c>
      <c r="L5636" s="18" t="str">
        <f t="shared" si="165"/>
        <v>365</v>
      </c>
      <c r="M5636" s="19"/>
      <c r="N5636" s="19"/>
    </row>
    <row r="5637" spans="1:14" ht="15" x14ac:dyDescent="0.25">
      <c r="A5637" s="54" t="s">
        <v>79</v>
      </c>
      <c r="B5637" s="36">
        <v>0</v>
      </c>
      <c r="C5637" s="37">
        <v>0</v>
      </c>
      <c r="D5637" s="37">
        <v>0</v>
      </c>
      <c r="E5637" s="38">
        <v>0</v>
      </c>
      <c r="F5637" s="37">
        <v>0</v>
      </c>
      <c r="G5637" s="39">
        <v>0</v>
      </c>
      <c r="H5637" s="40">
        <v>0</v>
      </c>
      <c r="J5637" s="17">
        <v>60</v>
      </c>
      <c r="K5637" s="17" t="str">
        <f t="shared" si="164"/>
        <v>365-Washington State University</v>
      </c>
      <c r="L5637" s="18" t="str">
        <f t="shared" si="165"/>
        <v>365</v>
      </c>
      <c r="M5637" s="19"/>
      <c r="N5637" s="19"/>
    </row>
    <row r="5638" spans="1:14" ht="15" x14ac:dyDescent="0.25">
      <c r="A5638" s="54"/>
      <c r="B5638" s="36"/>
      <c r="C5638" s="37"/>
      <c r="D5638" s="37"/>
      <c r="E5638" s="38"/>
      <c r="F5638" s="37"/>
      <c r="G5638" s="39"/>
      <c r="H5638" s="40"/>
      <c r="J5638" s="17">
        <v>61</v>
      </c>
      <c r="K5638" s="17" t="str">
        <f t="shared" si="164"/>
        <v>365-Washington State University</v>
      </c>
      <c r="L5638" s="18" t="str">
        <f t="shared" si="165"/>
        <v>365</v>
      </c>
      <c r="M5638" s="19"/>
      <c r="N5638" s="19"/>
    </row>
    <row r="5639" spans="1:14" x14ac:dyDescent="0.2">
      <c r="A5639" s="44" t="s">
        <v>80</v>
      </c>
      <c r="B5639" s="45">
        <v>190.67102554866275</v>
      </c>
      <c r="C5639" s="46">
        <v>1</v>
      </c>
      <c r="D5639" s="46">
        <v>-1</v>
      </c>
      <c r="E5639" s="47">
        <v>0</v>
      </c>
      <c r="F5639" s="46">
        <v>0</v>
      </c>
      <c r="G5639" s="48">
        <v>0</v>
      </c>
      <c r="H5639" s="49">
        <v>190.67102554866275</v>
      </c>
      <c r="J5639" s="17">
        <v>62</v>
      </c>
      <c r="K5639" s="17" t="str">
        <f t="shared" si="164"/>
        <v>365-Washington State University</v>
      </c>
      <c r="L5639" s="18" t="str">
        <f t="shared" si="165"/>
        <v>365</v>
      </c>
      <c r="M5639" s="19"/>
      <c r="N5639" s="19"/>
    </row>
    <row r="5640" spans="1:14" ht="15" x14ac:dyDescent="0.25">
      <c r="A5640" s="54"/>
      <c r="B5640" s="36"/>
      <c r="C5640" s="37"/>
      <c r="D5640" s="37"/>
      <c r="E5640" s="38"/>
      <c r="F5640" s="37"/>
      <c r="G5640" s="39"/>
      <c r="H5640" s="40"/>
      <c r="J5640" s="17">
        <v>63</v>
      </c>
      <c r="K5640" s="17" t="str">
        <f t="shared" si="164"/>
        <v>365-Washington State University</v>
      </c>
      <c r="L5640" s="18" t="str">
        <f t="shared" si="165"/>
        <v>365</v>
      </c>
      <c r="M5640" s="19"/>
      <c r="N5640" s="19"/>
    </row>
    <row r="5641" spans="1:14" ht="15" x14ac:dyDescent="0.25">
      <c r="A5641" s="54" t="s">
        <v>81</v>
      </c>
      <c r="B5641" s="36">
        <v>138.26069092154609</v>
      </c>
      <c r="C5641" s="37">
        <v>0</v>
      </c>
      <c r="D5641" s="37">
        <v>0</v>
      </c>
      <c r="E5641" s="38">
        <v>1</v>
      </c>
      <c r="F5641" s="37">
        <v>3</v>
      </c>
      <c r="G5641" s="39">
        <v>4</v>
      </c>
      <c r="H5641" s="40">
        <v>142.26069092154609</v>
      </c>
      <c r="J5641" s="17">
        <v>64</v>
      </c>
      <c r="K5641" s="17" t="str">
        <f t="shared" si="164"/>
        <v>365-Washington State University</v>
      </c>
      <c r="L5641" s="18" t="str">
        <f t="shared" si="165"/>
        <v>365</v>
      </c>
      <c r="M5641" s="19"/>
      <c r="N5641" s="19"/>
    </row>
    <row r="5642" spans="1:14" x14ac:dyDescent="0.2">
      <c r="A5642" s="44" t="s">
        <v>82</v>
      </c>
      <c r="B5642" s="45">
        <v>138.26069092154609</v>
      </c>
      <c r="C5642" s="46">
        <v>0</v>
      </c>
      <c r="D5642" s="46">
        <v>0</v>
      </c>
      <c r="E5642" s="47">
        <v>1</v>
      </c>
      <c r="F5642" s="46">
        <v>3</v>
      </c>
      <c r="G5642" s="48">
        <v>4</v>
      </c>
      <c r="H5642" s="49">
        <v>142.26069092154609</v>
      </c>
      <c r="J5642" s="17">
        <v>65</v>
      </c>
      <c r="K5642" s="17" t="str">
        <f t="shared" si="164"/>
        <v>365-Washington State University</v>
      </c>
      <c r="L5642" s="18" t="str">
        <f t="shared" si="165"/>
        <v>365</v>
      </c>
      <c r="M5642" s="19"/>
      <c r="N5642" s="19"/>
    </row>
    <row r="5643" spans="1:14" ht="15" x14ac:dyDescent="0.25">
      <c r="A5643" s="54"/>
      <c r="B5643" s="54"/>
      <c r="C5643" s="54"/>
      <c r="D5643" s="54"/>
      <c r="E5643" s="54"/>
      <c r="F5643" s="54"/>
      <c r="G5643" s="54"/>
      <c r="H5643" s="54"/>
      <c r="J5643" s="17">
        <v>66</v>
      </c>
      <c r="K5643" s="17" t="str">
        <f t="shared" si="164"/>
        <v>365-Washington State University</v>
      </c>
      <c r="L5643" s="18" t="str">
        <f t="shared" si="165"/>
        <v>365</v>
      </c>
      <c r="M5643" s="19"/>
      <c r="N5643" s="19"/>
    </row>
    <row r="5644" spans="1:14" x14ac:dyDescent="0.2">
      <c r="A5644" s="58"/>
      <c r="B5644" s="39"/>
      <c r="C5644" s="51"/>
      <c r="D5644" s="51"/>
      <c r="E5644" s="52"/>
      <c r="F5644" s="51"/>
      <c r="G5644" s="39"/>
      <c r="H5644" s="53"/>
      <c r="J5644" s="17">
        <v>67</v>
      </c>
      <c r="K5644" s="17" t="str">
        <f t="shared" si="164"/>
        <v>365-Washington State University</v>
      </c>
      <c r="L5644" s="18" t="str">
        <f t="shared" si="165"/>
        <v>365</v>
      </c>
      <c r="M5644" s="19"/>
      <c r="N5644" s="19"/>
    </row>
    <row r="5645" spans="1:14" x14ac:dyDescent="0.2">
      <c r="A5645" s="59" t="s">
        <v>83</v>
      </c>
      <c r="B5645" s="60">
        <v>18881.261734660209</v>
      </c>
      <c r="C5645" s="61">
        <v>444</v>
      </c>
      <c r="D5645" s="61">
        <v>407</v>
      </c>
      <c r="E5645" s="62">
        <v>-94</v>
      </c>
      <c r="F5645" s="61">
        <v>799</v>
      </c>
      <c r="G5645" s="60">
        <v>1556</v>
      </c>
      <c r="H5645" s="63">
        <v>20437.261734660209</v>
      </c>
      <c r="J5645" s="17">
        <v>68</v>
      </c>
      <c r="K5645" s="17" t="str">
        <f t="shared" si="164"/>
        <v>365-Washington State University</v>
      </c>
      <c r="L5645" s="18" t="str">
        <f t="shared" si="165"/>
        <v>365</v>
      </c>
      <c r="M5645" s="19"/>
      <c r="N5645" s="19"/>
    </row>
    <row r="5646" spans="1:14" x14ac:dyDescent="0.2">
      <c r="A5646" s="64"/>
      <c r="B5646" s="65"/>
      <c r="C5646" s="65"/>
      <c r="D5646" s="65"/>
      <c r="E5646" s="65"/>
      <c r="F5646" s="65"/>
      <c r="G5646" s="65"/>
      <c r="H5646" s="65"/>
      <c r="J5646" s="17">
        <v>1</v>
      </c>
      <c r="K5646" s="17" t="str">
        <f>IF(J5646=7,A4899,IF(J5646&gt;7,K5636,""))</f>
        <v/>
      </c>
      <c r="L5646" s="18" t="str">
        <f t="shared" si="165"/>
        <v/>
      </c>
      <c r="M5646" s="19"/>
      <c r="N5646" s="19"/>
    </row>
    <row r="5647" spans="1:14" x14ac:dyDescent="0.2">
      <c r="A5647" s="64"/>
      <c r="B5647" s="65"/>
      <c r="C5647" s="65"/>
      <c r="D5647" s="65"/>
      <c r="E5647" s="65"/>
      <c r="F5647" s="65"/>
      <c r="G5647" s="65"/>
      <c r="H5647" s="65"/>
      <c r="J5647" s="17">
        <v>2</v>
      </c>
      <c r="K5647" s="17" t="str">
        <f>IF(J5647=7,A4900,IF(J5647&gt;7,K5646,""))</f>
        <v/>
      </c>
      <c r="L5647" s="18" t="str">
        <f t="shared" si="165"/>
        <v/>
      </c>
      <c r="M5647" s="19"/>
      <c r="N5647" s="19"/>
    </row>
    <row r="5648" spans="1:14" ht="15" x14ac:dyDescent="0.25">
      <c r="A5648"/>
      <c r="B5648"/>
      <c r="C5648"/>
      <c r="D5648"/>
      <c r="E5648"/>
      <c r="F5648"/>
      <c r="G5648"/>
      <c r="H5648"/>
      <c r="J5648" s="17">
        <v>3</v>
      </c>
      <c r="K5648" s="17" t="str">
        <f>IF(J5648=7,A4901,IF(J5648&gt;7,K5647,""))</f>
        <v/>
      </c>
      <c r="L5648" s="18" t="str">
        <f t="shared" si="165"/>
        <v/>
      </c>
      <c r="M5648" s="19"/>
      <c r="N5648" s="19"/>
    </row>
    <row r="5649" spans="1:14" ht="15" x14ac:dyDescent="0.25">
      <c r="A5649"/>
      <c r="B5649"/>
      <c r="C5649"/>
      <c r="D5649"/>
      <c r="E5649"/>
      <c r="F5649"/>
      <c r="G5649"/>
      <c r="H5649"/>
      <c r="J5649" s="17">
        <v>4</v>
      </c>
      <c r="K5649" s="17" t="str">
        <f>IF(J5649=7,A4902,IF(J5649&gt;7,K5648,""))</f>
        <v/>
      </c>
      <c r="L5649" s="18" t="str">
        <f t="shared" si="165"/>
        <v/>
      </c>
      <c r="M5649" s="19"/>
      <c r="N5649" s="19"/>
    </row>
    <row r="5650" spans="1:14" ht="15" customHeight="1" x14ac:dyDescent="0.25">
      <c r="A5650" s="21" t="s">
        <v>7</v>
      </c>
      <c r="B5650" s="22"/>
      <c r="C5650" s="22"/>
      <c r="D5650" s="22"/>
      <c r="E5650" s="22"/>
      <c r="F5650" s="22"/>
      <c r="G5650" s="22"/>
      <c r="H5650" s="22"/>
      <c r="J5650" s="17">
        <v>5</v>
      </c>
      <c r="K5650" s="17" t="str">
        <f>IF(J5650=7,A4903,IF(J5650&gt;7,K5649,""))</f>
        <v/>
      </c>
      <c r="L5650" s="18" t="str">
        <f t="shared" si="165"/>
        <v/>
      </c>
      <c r="M5650" s="19"/>
      <c r="N5650" s="19"/>
    </row>
    <row r="5651" spans="1:14" ht="15" x14ac:dyDescent="0.25">
      <c r="A5651" s="23" t="s">
        <v>8</v>
      </c>
      <c r="B5651" s="24"/>
      <c r="C5651" s="24"/>
      <c r="D5651" s="24"/>
      <c r="E5651" s="24"/>
      <c r="F5651" s="24"/>
      <c r="G5651" s="24"/>
      <c r="H5651" s="24"/>
      <c r="J5651" s="17">
        <v>6</v>
      </c>
      <c r="K5651" s="17" t="str">
        <f>IF(J5651=7,A4904,IF(J5651&gt;7,K5650,""))</f>
        <v/>
      </c>
      <c r="L5651" s="18" t="str">
        <f t="shared" si="165"/>
        <v/>
      </c>
      <c r="M5651" s="19"/>
      <c r="N5651" s="19"/>
    </row>
    <row r="5652" spans="1:14" ht="15" x14ac:dyDescent="0.25">
      <c r="A5652" s="25" t="s">
        <v>166</v>
      </c>
      <c r="B5652" s="22"/>
      <c r="C5652" s="22"/>
      <c r="D5652" s="22"/>
      <c r="E5652" s="22"/>
      <c r="F5652" s="22"/>
      <c r="G5652" s="22"/>
      <c r="H5652" s="22"/>
      <c r="J5652" s="17">
        <v>7</v>
      </c>
      <c r="K5652" s="17" t="str">
        <f>IF(J5652=7,A5652,IF(J5652&gt;7,K5651,""))</f>
        <v>370-Eastern Washington University</v>
      </c>
      <c r="L5652" s="18" t="str">
        <f t="shared" si="165"/>
        <v>370</v>
      </c>
      <c r="M5652" s="19"/>
      <c r="N5652" s="19"/>
    </row>
    <row r="5653" spans="1:14" ht="15" x14ac:dyDescent="0.25">
      <c r="A5653" s="25"/>
      <c r="B5653" s="22"/>
      <c r="C5653" s="22"/>
      <c r="D5653" s="22"/>
      <c r="E5653" s="22"/>
      <c r="F5653" s="22"/>
      <c r="G5653" s="22"/>
      <c r="H5653" s="22"/>
      <c r="J5653" s="17">
        <v>8</v>
      </c>
      <c r="K5653" s="17" t="str">
        <f t="shared" ref="K5653:K5713" si="166">IF(J5653=7,A4906,IF(J5653&gt;7,K5652,""))</f>
        <v>370-Eastern Washington University</v>
      </c>
      <c r="L5653" s="18" t="str">
        <f t="shared" si="165"/>
        <v>370</v>
      </c>
      <c r="M5653" s="19"/>
      <c r="N5653" s="19"/>
    </row>
    <row r="5654" spans="1:14" ht="15" x14ac:dyDescent="0.25">
      <c r="A5654" s="26"/>
      <c r="B5654" s="27"/>
      <c r="C5654" s="94" t="s">
        <v>10</v>
      </c>
      <c r="D5654" s="95"/>
      <c r="E5654" s="94" t="s">
        <v>11</v>
      </c>
      <c r="F5654" s="95"/>
      <c r="G5654" s="28"/>
      <c r="H5654" s="28"/>
      <c r="J5654" s="17">
        <v>9</v>
      </c>
      <c r="K5654" s="17" t="str">
        <f t="shared" si="166"/>
        <v>370-Eastern Washington University</v>
      </c>
      <c r="L5654" s="18" t="str">
        <f t="shared" si="165"/>
        <v>370</v>
      </c>
      <c r="M5654" s="19"/>
      <c r="N5654" s="19"/>
    </row>
    <row r="5655" spans="1:14" ht="24" x14ac:dyDescent="0.2">
      <c r="A5655" s="29" t="s">
        <v>12</v>
      </c>
      <c r="B5655" s="30" t="s">
        <v>13</v>
      </c>
      <c r="C5655" s="31" t="s">
        <v>14</v>
      </c>
      <c r="D5655" s="32" t="s">
        <v>15</v>
      </c>
      <c r="E5655" s="31" t="s">
        <v>14</v>
      </c>
      <c r="F5655" s="32" t="s">
        <v>15</v>
      </c>
      <c r="G5655" s="33" t="s">
        <v>16</v>
      </c>
      <c r="H5655" s="33" t="s">
        <v>17</v>
      </c>
      <c r="J5655" s="17">
        <v>10</v>
      </c>
      <c r="K5655" s="17" t="str">
        <f t="shared" si="166"/>
        <v>370-Eastern Washington University</v>
      </c>
      <c r="L5655" s="18" t="str">
        <f t="shared" si="165"/>
        <v>370</v>
      </c>
      <c r="M5655" s="19"/>
      <c r="N5655" s="19"/>
    </row>
    <row r="5656" spans="1:14" ht="15" x14ac:dyDescent="0.25">
      <c r="A5656" s="35" t="s">
        <v>20</v>
      </c>
      <c r="B5656" s="36">
        <v>103.4262301965796</v>
      </c>
      <c r="C5656" s="37">
        <v>0</v>
      </c>
      <c r="D5656" s="37">
        <v>0</v>
      </c>
      <c r="E5656" s="38">
        <v>0</v>
      </c>
      <c r="F5656" s="37">
        <v>0</v>
      </c>
      <c r="G5656" s="39">
        <v>0</v>
      </c>
      <c r="H5656" s="40">
        <v>103.4262301965796</v>
      </c>
      <c r="J5656" s="17">
        <v>11</v>
      </c>
      <c r="K5656" s="17" t="str">
        <f t="shared" si="166"/>
        <v>370-Eastern Washington University</v>
      </c>
      <c r="L5656" s="18" t="str">
        <f t="shared" si="165"/>
        <v>370</v>
      </c>
      <c r="M5656" s="19" t="s">
        <v>21</v>
      </c>
      <c r="N5656" s="19"/>
    </row>
    <row r="5657" spans="1:14" ht="15" x14ac:dyDescent="0.25">
      <c r="A5657" s="42" t="s">
        <v>22</v>
      </c>
      <c r="B5657" s="36">
        <v>17.402859249731243</v>
      </c>
      <c r="C5657" s="37">
        <v>0</v>
      </c>
      <c r="D5657" s="37">
        <v>0</v>
      </c>
      <c r="E5657" s="38">
        <v>0</v>
      </c>
      <c r="F5657" s="37">
        <v>0</v>
      </c>
      <c r="G5657" s="39">
        <v>0</v>
      </c>
      <c r="H5657" s="40">
        <v>17.402859249731243</v>
      </c>
      <c r="J5657" s="17">
        <v>12</v>
      </c>
      <c r="K5657" s="17" t="str">
        <f t="shared" si="166"/>
        <v>370-Eastern Washington University</v>
      </c>
      <c r="L5657" s="18" t="str">
        <f t="shared" si="165"/>
        <v>370</v>
      </c>
      <c r="M5657" s="19"/>
      <c r="N5657" s="19"/>
    </row>
    <row r="5658" spans="1:14" ht="15" x14ac:dyDescent="0.25">
      <c r="A5658" s="42" t="s">
        <v>23</v>
      </c>
      <c r="B5658" s="36">
        <v>110.32765729903156</v>
      </c>
      <c r="C5658" s="37">
        <v>2</v>
      </c>
      <c r="D5658" s="37">
        <v>-4</v>
      </c>
      <c r="E5658" s="38">
        <v>0</v>
      </c>
      <c r="F5658" s="37">
        <v>0</v>
      </c>
      <c r="G5658" s="39">
        <v>-2</v>
      </c>
      <c r="H5658" s="40">
        <v>108.32765729903156</v>
      </c>
      <c r="J5658" s="17">
        <v>13</v>
      </c>
      <c r="K5658" s="17" t="str">
        <f t="shared" si="166"/>
        <v>370-Eastern Washington University</v>
      </c>
      <c r="L5658" s="18" t="str">
        <f t="shared" si="165"/>
        <v>370</v>
      </c>
      <c r="M5658" s="19"/>
      <c r="N5658" s="19"/>
    </row>
    <row r="5659" spans="1:14" ht="15" x14ac:dyDescent="0.25">
      <c r="A5659" s="42" t="s">
        <v>24</v>
      </c>
      <c r="B5659" s="36">
        <v>866.64844164999988</v>
      </c>
      <c r="C5659" s="37">
        <v>0</v>
      </c>
      <c r="D5659" s="37">
        <v>0</v>
      </c>
      <c r="E5659" s="38">
        <v>0</v>
      </c>
      <c r="F5659" s="37">
        <v>4</v>
      </c>
      <c r="G5659" s="39">
        <v>4</v>
      </c>
      <c r="H5659" s="40">
        <v>870.64844164999988</v>
      </c>
      <c r="J5659" s="17">
        <v>14</v>
      </c>
      <c r="K5659" s="17" t="str">
        <f t="shared" si="166"/>
        <v>370-Eastern Washington University</v>
      </c>
      <c r="L5659" s="18" t="str">
        <f t="shared" si="165"/>
        <v>370</v>
      </c>
      <c r="M5659" s="19"/>
      <c r="N5659" s="19"/>
    </row>
    <row r="5660" spans="1:14" ht="15" x14ac:dyDescent="0.25">
      <c r="A5660" s="42" t="s">
        <v>25</v>
      </c>
      <c r="B5660" s="36">
        <v>0</v>
      </c>
      <c r="C5660" s="37">
        <v>0</v>
      </c>
      <c r="D5660" s="37">
        <v>0</v>
      </c>
      <c r="E5660" s="38">
        <v>0</v>
      </c>
      <c r="F5660" s="37">
        <v>0</v>
      </c>
      <c r="G5660" s="39">
        <v>0</v>
      </c>
      <c r="H5660" s="40">
        <v>0</v>
      </c>
      <c r="J5660" s="17">
        <v>15</v>
      </c>
      <c r="K5660" s="17" t="str">
        <f t="shared" si="166"/>
        <v>370-Eastern Washington University</v>
      </c>
      <c r="L5660" s="18" t="str">
        <f t="shared" si="165"/>
        <v>370</v>
      </c>
      <c r="M5660" s="19"/>
      <c r="N5660" s="19"/>
    </row>
    <row r="5661" spans="1:14" ht="15" x14ac:dyDescent="0.25">
      <c r="A5661" s="42" t="s">
        <v>26</v>
      </c>
      <c r="B5661" s="36">
        <v>1843.8034128567074</v>
      </c>
      <c r="C5661" s="37">
        <v>304</v>
      </c>
      <c r="D5661" s="37">
        <v>303</v>
      </c>
      <c r="E5661" s="38">
        <v>0</v>
      </c>
      <c r="F5661" s="37">
        <v>0</v>
      </c>
      <c r="G5661" s="39">
        <v>607</v>
      </c>
      <c r="H5661" s="40">
        <v>2450.8034128567074</v>
      </c>
      <c r="J5661" s="17">
        <v>16</v>
      </c>
      <c r="K5661" s="17" t="str">
        <f t="shared" si="166"/>
        <v>370-Eastern Washington University</v>
      </c>
      <c r="L5661" s="18" t="str">
        <f t="shared" si="165"/>
        <v>370</v>
      </c>
      <c r="M5661" s="19"/>
      <c r="N5661" s="19"/>
    </row>
    <row r="5662" spans="1:14" ht="15" x14ac:dyDescent="0.25">
      <c r="A5662" s="42" t="s">
        <v>27</v>
      </c>
      <c r="B5662" s="36">
        <v>737.35095911530721</v>
      </c>
      <c r="C5662" s="37">
        <v>0</v>
      </c>
      <c r="D5662" s="37">
        <v>0</v>
      </c>
      <c r="E5662" s="38">
        <v>0</v>
      </c>
      <c r="F5662" s="37">
        <v>0</v>
      </c>
      <c r="G5662" s="39">
        <v>0</v>
      </c>
      <c r="H5662" s="40">
        <v>737.35095911530721</v>
      </c>
      <c r="J5662" s="17">
        <v>17</v>
      </c>
      <c r="K5662" s="17" t="str">
        <f t="shared" si="166"/>
        <v>370-Eastern Washington University</v>
      </c>
      <c r="L5662" s="18" t="str">
        <f t="shared" si="165"/>
        <v>370</v>
      </c>
      <c r="M5662" s="19"/>
      <c r="N5662" s="19"/>
    </row>
    <row r="5663" spans="1:14" x14ac:dyDescent="0.2">
      <c r="A5663" s="43"/>
      <c r="B5663" s="36"/>
      <c r="C5663" s="37"/>
      <c r="D5663" s="37"/>
      <c r="E5663" s="38"/>
      <c r="F5663" s="37"/>
      <c r="G5663" s="39"/>
      <c r="H5663" s="40"/>
      <c r="J5663" s="17">
        <v>18</v>
      </c>
      <c r="K5663" s="17" t="str">
        <f t="shared" si="166"/>
        <v>370-Eastern Washington University</v>
      </c>
      <c r="L5663" s="18" t="str">
        <f t="shared" si="165"/>
        <v>370</v>
      </c>
      <c r="M5663" s="19"/>
      <c r="N5663" s="19"/>
    </row>
    <row r="5664" spans="1:14" x14ac:dyDescent="0.2">
      <c r="A5664" s="44"/>
      <c r="B5664" s="45">
        <v>3678.959560367357</v>
      </c>
      <c r="C5664" s="46">
        <v>306</v>
      </c>
      <c r="D5664" s="46">
        <v>299</v>
      </c>
      <c r="E5664" s="47">
        <v>0</v>
      </c>
      <c r="F5664" s="46">
        <v>4</v>
      </c>
      <c r="G5664" s="48">
        <v>609</v>
      </c>
      <c r="H5664" s="49">
        <v>4287.959560367357</v>
      </c>
      <c r="J5664" s="17">
        <v>19</v>
      </c>
      <c r="K5664" s="17" t="str">
        <f t="shared" si="166"/>
        <v>370-Eastern Washington University</v>
      </c>
      <c r="L5664" s="18" t="str">
        <f t="shared" si="165"/>
        <v>370</v>
      </c>
      <c r="M5664" s="19"/>
      <c r="N5664" s="19"/>
    </row>
    <row r="5665" spans="1:14" x14ac:dyDescent="0.2">
      <c r="A5665" s="50"/>
      <c r="B5665" s="39"/>
      <c r="C5665" s="51"/>
      <c r="D5665" s="51"/>
      <c r="E5665" s="52"/>
      <c r="F5665" s="51"/>
      <c r="G5665" s="39"/>
      <c r="H5665" s="53"/>
      <c r="J5665" s="17">
        <v>20</v>
      </c>
      <c r="K5665" s="17" t="str">
        <f t="shared" si="166"/>
        <v>370-Eastern Washington University</v>
      </c>
      <c r="L5665" s="18" t="str">
        <f t="shared" si="165"/>
        <v>370</v>
      </c>
      <c r="M5665" s="19"/>
      <c r="N5665" s="19"/>
    </row>
    <row r="5666" spans="1:14" ht="15" customHeight="1" x14ac:dyDescent="0.25">
      <c r="A5666" s="42" t="s">
        <v>28</v>
      </c>
      <c r="B5666" s="36">
        <v>54.272457366357251</v>
      </c>
      <c r="C5666" s="37">
        <v>0</v>
      </c>
      <c r="D5666" s="37">
        <v>0</v>
      </c>
      <c r="E5666" s="38">
        <v>-59</v>
      </c>
      <c r="F5666" s="37">
        <v>63</v>
      </c>
      <c r="G5666" s="39">
        <v>4</v>
      </c>
      <c r="H5666" s="40">
        <v>58.272457366357251</v>
      </c>
      <c r="J5666" s="17">
        <v>21</v>
      </c>
      <c r="K5666" s="17" t="str">
        <f t="shared" si="166"/>
        <v>370-Eastern Washington University</v>
      </c>
      <c r="L5666" s="18" t="str">
        <f t="shared" si="165"/>
        <v>370</v>
      </c>
      <c r="M5666" s="19"/>
      <c r="N5666" s="19"/>
    </row>
    <row r="5667" spans="1:14" ht="15" x14ac:dyDescent="0.25">
      <c r="A5667" s="42" t="s">
        <v>29</v>
      </c>
      <c r="B5667" s="36">
        <v>148.45592694870282</v>
      </c>
      <c r="C5667" s="37">
        <v>0</v>
      </c>
      <c r="D5667" s="37">
        <v>0</v>
      </c>
      <c r="E5667" s="38">
        <v>35</v>
      </c>
      <c r="F5667" s="37">
        <v>113</v>
      </c>
      <c r="G5667" s="39">
        <v>148</v>
      </c>
      <c r="H5667" s="40">
        <v>296.45592694870282</v>
      </c>
      <c r="J5667" s="17">
        <v>22</v>
      </c>
      <c r="K5667" s="17" t="str">
        <f t="shared" si="166"/>
        <v>370-Eastern Washington University</v>
      </c>
      <c r="L5667" s="18" t="str">
        <f t="shared" si="165"/>
        <v>370</v>
      </c>
      <c r="M5667" s="19"/>
      <c r="N5667" s="19"/>
    </row>
    <row r="5668" spans="1:14" ht="15" x14ac:dyDescent="0.25">
      <c r="A5668" s="42" t="s">
        <v>30</v>
      </c>
      <c r="B5668" s="36">
        <v>125.63071924685656</v>
      </c>
      <c r="C5668" s="37">
        <v>0</v>
      </c>
      <c r="D5668" s="37">
        <v>0</v>
      </c>
      <c r="E5668" s="38">
        <v>-1</v>
      </c>
      <c r="F5668" s="37">
        <v>1</v>
      </c>
      <c r="G5668" s="39">
        <v>0</v>
      </c>
      <c r="H5668" s="40">
        <v>125.63071924685656</v>
      </c>
      <c r="J5668" s="17">
        <v>23</v>
      </c>
      <c r="K5668" s="17" t="str">
        <f t="shared" si="166"/>
        <v>370-Eastern Washington University</v>
      </c>
      <c r="L5668" s="18" t="str">
        <f t="shared" si="165"/>
        <v>370</v>
      </c>
      <c r="M5668" s="19"/>
      <c r="N5668" s="19"/>
    </row>
    <row r="5669" spans="1:14" ht="15" x14ac:dyDescent="0.25">
      <c r="A5669" s="54"/>
      <c r="B5669" s="36"/>
      <c r="C5669" s="37"/>
      <c r="D5669" s="37"/>
      <c r="E5669" s="38"/>
      <c r="F5669" s="37"/>
      <c r="G5669" s="39"/>
      <c r="H5669" s="40"/>
      <c r="J5669" s="17">
        <v>24</v>
      </c>
      <c r="K5669" s="17" t="str">
        <f t="shared" si="166"/>
        <v>370-Eastern Washington University</v>
      </c>
      <c r="L5669" s="18" t="str">
        <f t="shared" si="165"/>
        <v>370</v>
      </c>
      <c r="M5669" s="19"/>
      <c r="N5669" s="19"/>
    </row>
    <row r="5670" spans="1:14" x14ac:dyDescent="0.2">
      <c r="A5670" s="44" t="s">
        <v>31</v>
      </c>
      <c r="B5670" s="45">
        <v>328.35910356191664</v>
      </c>
      <c r="C5670" s="46">
        <v>0</v>
      </c>
      <c r="D5670" s="46">
        <v>0</v>
      </c>
      <c r="E5670" s="46">
        <v>-25</v>
      </c>
      <c r="F5670" s="46">
        <v>177</v>
      </c>
      <c r="G5670" s="46">
        <v>152</v>
      </c>
      <c r="H5670" s="49">
        <v>480.35910356191664</v>
      </c>
      <c r="J5670" s="17">
        <v>25</v>
      </c>
      <c r="K5670" s="17" t="str">
        <f t="shared" si="166"/>
        <v>370-Eastern Washington University</v>
      </c>
      <c r="L5670" s="18" t="str">
        <f t="shared" si="165"/>
        <v>370</v>
      </c>
      <c r="M5670" s="19"/>
      <c r="N5670" s="19"/>
    </row>
    <row r="5671" spans="1:14" ht="15" x14ac:dyDescent="0.25">
      <c r="A5671" s="54"/>
      <c r="B5671" s="36"/>
      <c r="C5671" s="37"/>
      <c r="D5671" s="37"/>
      <c r="E5671" s="38"/>
      <c r="F5671" s="37"/>
      <c r="G5671" s="39"/>
      <c r="H5671" s="40"/>
      <c r="J5671" s="17">
        <v>26</v>
      </c>
      <c r="K5671" s="17" t="str">
        <f t="shared" si="166"/>
        <v>370-Eastern Washington University</v>
      </c>
      <c r="L5671" s="18" t="str">
        <f t="shared" si="165"/>
        <v>370</v>
      </c>
      <c r="M5671" s="19"/>
      <c r="N5671" s="19"/>
    </row>
    <row r="5672" spans="1:14" ht="15" x14ac:dyDescent="0.25">
      <c r="A5672" s="54" t="s">
        <v>32</v>
      </c>
      <c r="B5672" s="36">
        <v>4.1579907079337861</v>
      </c>
      <c r="C5672" s="37">
        <v>0</v>
      </c>
      <c r="D5672" s="37">
        <v>0</v>
      </c>
      <c r="E5672" s="38">
        <v>0</v>
      </c>
      <c r="F5672" s="37">
        <v>0</v>
      </c>
      <c r="G5672" s="39">
        <v>0</v>
      </c>
      <c r="H5672" s="40">
        <v>4.1579907079337861</v>
      </c>
      <c r="J5672" s="17">
        <v>27</v>
      </c>
      <c r="K5672" s="17" t="str">
        <f t="shared" si="166"/>
        <v>370-Eastern Washington University</v>
      </c>
      <c r="L5672" s="18" t="str">
        <f t="shared" si="165"/>
        <v>370</v>
      </c>
      <c r="M5672" s="19" t="s">
        <v>33</v>
      </c>
      <c r="N5672" s="19"/>
    </row>
    <row r="5673" spans="1:14" ht="15" x14ac:dyDescent="0.25">
      <c r="A5673" s="54" t="s">
        <v>34</v>
      </c>
      <c r="B5673" s="36">
        <v>18.742660362046635</v>
      </c>
      <c r="C5673" s="37">
        <v>0</v>
      </c>
      <c r="D5673" s="37">
        <v>0</v>
      </c>
      <c r="E5673" s="38">
        <v>0</v>
      </c>
      <c r="F5673" s="37">
        <v>0</v>
      </c>
      <c r="G5673" s="39">
        <v>0</v>
      </c>
      <c r="H5673" s="40">
        <v>18.742660362046635</v>
      </c>
      <c r="J5673" s="17">
        <v>28</v>
      </c>
      <c r="K5673" s="17" t="str">
        <f t="shared" si="166"/>
        <v>370-Eastern Washington University</v>
      </c>
      <c r="L5673" s="18" t="str">
        <f t="shared" si="165"/>
        <v>370</v>
      </c>
      <c r="M5673" s="19" t="s">
        <v>35</v>
      </c>
      <c r="N5673" s="19"/>
    </row>
    <row r="5674" spans="1:14" ht="15" customHeight="1" x14ac:dyDescent="0.25">
      <c r="A5674" s="54" t="s">
        <v>36</v>
      </c>
      <c r="B5674" s="36">
        <v>6.597389750870863</v>
      </c>
      <c r="C5674" s="37">
        <v>0</v>
      </c>
      <c r="D5674" s="37">
        <v>0</v>
      </c>
      <c r="E5674" s="38">
        <v>0</v>
      </c>
      <c r="F5674" s="37">
        <v>0</v>
      </c>
      <c r="G5674" s="39">
        <v>0</v>
      </c>
      <c r="H5674" s="40">
        <v>6.597389750870863</v>
      </c>
      <c r="J5674" s="17">
        <v>29</v>
      </c>
      <c r="K5674" s="17" t="str">
        <f t="shared" si="166"/>
        <v>370-Eastern Washington University</v>
      </c>
      <c r="L5674" s="18" t="str">
        <f t="shared" si="165"/>
        <v>370</v>
      </c>
      <c r="M5674" s="19" t="s">
        <v>37</v>
      </c>
      <c r="N5674" s="19"/>
    </row>
    <row r="5675" spans="1:14" ht="15" x14ac:dyDescent="0.25">
      <c r="A5675" s="54" t="s">
        <v>38</v>
      </c>
      <c r="B5675" s="36">
        <v>0</v>
      </c>
      <c r="C5675" s="37">
        <v>0</v>
      </c>
      <c r="D5675" s="37">
        <v>0</v>
      </c>
      <c r="E5675" s="38">
        <v>0</v>
      </c>
      <c r="F5675" s="37">
        <v>0</v>
      </c>
      <c r="G5675" s="39">
        <v>0</v>
      </c>
      <c r="H5675" s="40">
        <v>0</v>
      </c>
      <c r="J5675" s="17">
        <v>30</v>
      </c>
      <c r="K5675" s="17" t="str">
        <f t="shared" si="166"/>
        <v>370-Eastern Washington University</v>
      </c>
      <c r="L5675" s="18" t="str">
        <f t="shared" si="165"/>
        <v>370</v>
      </c>
      <c r="M5675" s="19" t="s">
        <v>39</v>
      </c>
      <c r="N5675" s="19"/>
    </row>
    <row r="5676" spans="1:14" ht="15" x14ac:dyDescent="0.25">
      <c r="A5676" s="54" t="s">
        <v>40</v>
      </c>
      <c r="B5676" s="36">
        <v>0</v>
      </c>
      <c r="C5676" s="37">
        <v>0</v>
      </c>
      <c r="D5676" s="37">
        <v>0</v>
      </c>
      <c r="E5676" s="38">
        <v>0</v>
      </c>
      <c r="F5676" s="37">
        <v>0</v>
      </c>
      <c r="G5676" s="39">
        <v>0</v>
      </c>
      <c r="H5676" s="40">
        <v>0</v>
      </c>
      <c r="J5676" s="17">
        <v>31</v>
      </c>
      <c r="K5676" s="17" t="str">
        <f t="shared" si="166"/>
        <v>370-Eastern Washington University</v>
      </c>
      <c r="L5676" s="18" t="str">
        <f t="shared" si="165"/>
        <v>370</v>
      </c>
      <c r="M5676" s="19" t="s">
        <v>41</v>
      </c>
      <c r="N5676" s="19"/>
    </row>
    <row r="5677" spans="1:14" ht="15" x14ac:dyDescent="0.25">
      <c r="A5677" s="54" t="s">
        <v>42</v>
      </c>
      <c r="B5677" s="36">
        <v>24.614237128185884</v>
      </c>
      <c r="C5677" s="37">
        <v>0</v>
      </c>
      <c r="D5677" s="37">
        <v>0</v>
      </c>
      <c r="E5677" s="38">
        <v>-13</v>
      </c>
      <c r="F5677" s="37">
        <v>-12</v>
      </c>
      <c r="G5677" s="39">
        <v>-25</v>
      </c>
      <c r="H5677" s="40">
        <v>-0.38576287181411573</v>
      </c>
      <c r="J5677" s="17">
        <v>32</v>
      </c>
      <c r="K5677" s="17" t="str">
        <f t="shared" si="166"/>
        <v>370-Eastern Washington University</v>
      </c>
      <c r="L5677" s="18" t="str">
        <f t="shared" si="165"/>
        <v>370</v>
      </c>
      <c r="M5677" s="19" t="s">
        <v>43</v>
      </c>
      <c r="N5677" s="19"/>
    </row>
    <row r="5678" spans="1:14" ht="15" x14ac:dyDescent="0.25">
      <c r="A5678" s="54" t="s">
        <v>44</v>
      </c>
      <c r="B5678" s="36">
        <v>86.333633698530718</v>
      </c>
      <c r="C5678" s="37">
        <v>0</v>
      </c>
      <c r="D5678" s="37">
        <v>0</v>
      </c>
      <c r="E5678" s="38">
        <v>0</v>
      </c>
      <c r="F5678" s="37">
        <v>0</v>
      </c>
      <c r="G5678" s="39">
        <v>0</v>
      </c>
      <c r="H5678" s="40">
        <v>86.333633698530718</v>
      </c>
      <c r="J5678" s="17">
        <v>33</v>
      </c>
      <c r="K5678" s="17" t="str">
        <f t="shared" si="166"/>
        <v>370-Eastern Washington University</v>
      </c>
      <c r="L5678" s="18" t="str">
        <f t="shared" si="165"/>
        <v>370</v>
      </c>
      <c r="M5678" s="19" t="s">
        <v>45</v>
      </c>
      <c r="N5678" s="19"/>
    </row>
    <row r="5679" spans="1:14" ht="15" x14ac:dyDescent="0.25">
      <c r="A5679" s="54" t="s">
        <v>46</v>
      </c>
      <c r="B5679" s="36">
        <v>0</v>
      </c>
      <c r="C5679" s="37">
        <v>0</v>
      </c>
      <c r="D5679" s="37">
        <v>0</v>
      </c>
      <c r="E5679" s="38">
        <v>0</v>
      </c>
      <c r="F5679" s="37">
        <v>0</v>
      </c>
      <c r="G5679" s="39">
        <v>0</v>
      </c>
      <c r="H5679" s="40">
        <v>0</v>
      </c>
      <c r="J5679" s="17">
        <v>34</v>
      </c>
      <c r="K5679" s="17" t="str">
        <f t="shared" si="166"/>
        <v>370-Eastern Washington University</v>
      </c>
      <c r="L5679" s="18" t="str">
        <f t="shared" si="165"/>
        <v>370</v>
      </c>
      <c r="M5679" s="19" t="s">
        <v>47</v>
      </c>
      <c r="N5679" s="19"/>
    </row>
    <row r="5680" spans="1:14" ht="15" x14ac:dyDescent="0.25">
      <c r="A5680" s="54" t="s">
        <v>48</v>
      </c>
      <c r="B5680" s="36">
        <v>0</v>
      </c>
      <c r="C5680" s="37">
        <v>0</v>
      </c>
      <c r="D5680" s="37">
        <v>0</v>
      </c>
      <c r="E5680" s="38">
        <v>1</v>
      </c>
      <c r="F5680" s="37">
        <v>1</v>
      </c>
      <c r="G5680" s="39">
        <v>2</v>
      </c>
      <c r="H5680" s="40">
        <v>2</v>
      </c>
      <c r="J5680" s="17">
        <v>35</v>
      </c>
      <c r="K5680" s="17" t="str">
        <f t="shared" si="166"/>
        <v>370-Eastern Washington University</v>
      </c>
      <c r="L5680" s="18" t="str">
        <f t="shared" ref="L5680:L5752" si="167">LEFT(K5680,3)</f>
        <v>370</v>
      </c>
      <c r="M5680" s="56" t="s">
        <v>49</v>
      </c>
      <c r="N5680" s="19"/>
    </row>
    <row r="5681" spans="1:14" ht="15" customHeight="1" x14ac:dyDescent="0.25">
      <c r="A5681" s="54" t="s">
        <v>50</v>
      </c>
      <c r="B5681" s="36">
        <v>39.087665142780807</v>
      </c>
      <c r="C5681" s="37">
        <v>0</v>
      </c>
      <c r="D5681" s="37">
        <v>0</v>
      </c>
      <c r="E5681" s="38">
        <v>0</v>
      </c>
      <c r="F5681" s="37">
        <v>0</v>
      </c>
      <c r="G5681" s="39">
        <v>0</v>
      </c>
      <c r="H5681" s="40">
        <v>39.087665142780807</v>
      </c>
      <c r="J5681" s="17">
        <v>36</v>
      </c>
      <c r="K5681" s="17" t="str">
        <f t="shared" si="166"/>
        <v>370-Eastern Washington University</v>
      </c>
      <c r="L5681" s="18" t="str">
        <f t="shared" si="167"/>
        <v>370</v>
      </c>
      <c r="M5681" s="19" t="s">
        <v>51</v>
      </c>
      <c r="N5681" s="19"/>
    </row>
    <row r="5682" spans="1:14" ht="15" x14ac:dyDescent="0.25">
      <c r="A5682" s="54" t="s">
        <v>52</v>
      </c>
      <c r="B5682" s="36">
        <v>0</v>
      </c>
      <c r="C5682" s="37">
        <v>0</v>
      </c>
      <c r="D5682" s="37">
        <v>0</v>
      </c>
      <c r="E5682" s="38">
        <v>3</v>
      </c>
      <c r="F5682" s="37">
        <v>2</v>
      </c>
      <c r="G5682" s="39">
        <v>5</v>
      </c>
      <c r="H5682" s="40">
        <v>5</v>
      </c>
      <c r="J5682" s="17">
        <v>37</v>
      </c>
      <c r="K5682" s="17" t="str">
        <f t="shared" si="166"/>
        <v>370-Eastern Washington University</v>
      </c>
      <c r="L5682" s="18" t="str">
        <f t="shared" si="167"/>
        <v>370</v>
      </c>
      <c r="M5682" s="56" t="s">
        <v>53</v>
      </c>
      <c r="N5682" s="19"/>
    </row>
    <row r="5683" spans="1:14" ht="15" x14ac:dyDescent="0.25">
      <c r="A5683" s="54" t="s">
        <v>54</v>
      </c>
      <c r="B5683" s="36">
        <v>0</v>
      </c>
      <c r="C5683" s="37">
        <v>0</v>
      </c>
      <c r="D5683" s="37">
        <v>0</v>
      </c>
      <c r="E5683" s="38">
        <v>0</v>
      </c>
      <c r="F5683" s="37">
        <v>0</v>
      </c>
      <c r="G5683" s="39">
        <v>0</v>
      </c>
      <c r="H5683" s="40">
        <v>0</v>
      </c>
      <c r="J5683" s="17">
        <v>38</v>
      </c>
      <c r="K5683" s="17" t="str">
        <f t="shared" si="166"/>
        <v>370-Eastern Washington University</v>
      </c>
      <c r="L5683" s="18" t="str">
        <f t="shared" si="167"/>
        <v>370</v>
      </c>
      <c r="M5683" s="19" t="s">
        <v>55</v>
      </c>
      <c r="N5683" s="19"/>
    </row>
    <row r="5684" spans="1:14" ht="15" x14ac:dyDescent="0.25">
      <c r="A5684" s="54" t="s">
        <v>56</v>
      </c>
      <c r="B5684" s="36">
        <v>0</v>
      </c>
      <c r="C5684" s="37">
        <v>0</v>
      </c>
      <c r="D5684" s="37">
        <v>0</v>
      </c>
      <c r="E5684" s="38">
        <v>0</v>
      </c>
      <c r="F5684" s="37">
        <v>0</v>
      </c>
      <c r="G5684" s="39">
        <v>0</v>
      </c>
      <c r="H5684" s="40">
        <v>0</v>
      </c>
      <c r="J5684" s="17">
        <v>39</v>
      </c>
      <c r="K5684" s="17" t="str">
        <f t="shared" si="166"/>
        <v>370-Eastern Washington University</v>
      </c>
      <c r="L5684" s="18" t="str">
        <f t="shared" si="167"/>
        <v>370</v>
      </c>
      <c r="M5684" s="19" t="s">
        <v>57</v>
      </c>
      <c r="N5684" s="19"/>
    </row>
    <row r="5685" spans="1:14" ht="15" x14ac:dyDescent="0.25">
      <c r="A5685" s="54" t="s">
        <v>58</v>
      </c>
      <c r="B5685" s="36">
        <v>0</v>
      </c>
      <c r="C5685" s="37">
        <v>0</v>
      </c>
      <c r="D5685" s="37">
        <v>0</v>
      </c>
      <c r="E5685" s="38">
        <v>0</v>
      </c>
      <c r="F5685" s="37">
        <v>0</v>
      </c>
      <c r="G5685" s="39">
        <v>0</v>
      </c>
      <c r="H5685" s="40">
        <v>0</v>
      </c>
      <c r="J5685" s="17">
        <v>40</v>
      </c>
      <c r="K5685" s="17" t="str">
        <f t="shared" si="166"/>
        <v>370-Eastern Washington University</v>
      </c>
      <c r="L5685" s="18" t="str">
        <f t="shared" si="167"/>
        <v>370</v>
      </c>
      <c r="M5685" s="19" t="s">
        <v>59</v>
      </c>
      <c r="N5685" s="19"/>
    </row>
    <row r="5686" spans="1:14" ht="15" x14ac:dyDescent="0.25">
      <c r="A5686" s="54" t="s">
        <v>60</v>
      </c>
      <c r="B5686" s="36">
        <v>0</v>
      </c>
      <c r="C5686" s="37">
        <v>0</v>
      </c>
      <c r="D5686" s="37">
        <v>0</v>
      </c>
      <c r="E5686" s="38">
        <v>3</v>
      </c>
      <c r="F5686" s="37">
        <v>2</v>
      </c>
      <c r="G5686" s="39">
        <v>5</v>
      </c>
      <c r="H5686" s="40">
        <v>5</v>
      </c>
      <c r="J5686" s="17">
        <v>41</v>
      </c>
      <c r="K5686" s="17" t="str">
        <f t="shared" si="166"/>
        <v>370-Eastern Washington University</v>
      </c>
      <c r="L5686" s="18" t="str">
        <f t="shared" si="167"/>
        <v>370</v>
      </c>
      <c r="M5686" s="56" t="s">
        <v>61</v>
      </c>
      <c r="N5686" s="19"/>
    </row>
    <row r="5687" spans="1:14" ht="15" x14ac:dyDescent="0.25">
      <c r="A5687" s="54" t="s">
        <v>62</v>
      </c>
      <c r="B5687" s="36">
        <v>0</v>
      </c>
      <c r="C5687" s="37">
        <v>0</v>
      </c>
      <c r="D5687" s="37">
        <v>0</v>
      </c>
      <c r="E5687" s="38">
        <v>8</v>
      </c>
      <c r="F5687" s="37">
        <v>9</v>
      </c>
      <c r="G5687" s="39">
        <v>17</v>
      </c>
      <c r="H5687" s="40">
        <v>17</v>
      </c>
      <c r="J5687" s="17">
        <v>42</v>
      </c>
      <c r="K5687" s="17" t="str">
        <f t="shared" si="166"/>
        <v>370-Eastern Washington University</v>
      </c>
      <c r="L5687" s="18" t="str">
        <f t="shared" si="167"/>
        <v>370</v>
      </c>
      <c r="M5687" s="56" t="s">
        <v>63</v>
      </c>
      <c r="N5687" s="19"/>
    </row>
    <row r="5688" spans="1:14" x14ac:dyDescent="0.2">
      <c r="A5688" s="43"/>
      <c r="B5688" s="36"/>
      <c r="C5688" s="37"/>
      <c r="D5688" s="37"/>
      <c r="E5688" s="38"/>
      <c r="F5688" s="37"/>
      <c r="G5688" s="39"/>
      <c r="H5688" s="40"/>
      <c r="J5688" s="17">
        <v>43</v>
      </c>
      <c r="K5688" s="17" t="str">
        <f t="shared" si="166"/>
        <v>370-Eastern Washington University</v>
      </c>
      <c r="L5688" s="18" t="str">
        <f t="shared" si="167"/>
        <v>370</v>
      </c>
      <c r="M5688" s="19"/>
      <c r="N5688" s="19"/>
    </row>
    <row r="5689" spans="1:14" x14ac:dyDescent="0.2">
      <c r="A5689" s="44" t="s">
        <v>64</v>
      </c>
      <c r="B5689" s="45">
        <v>179.53357679034866</v>
      </c>
      <c r="C5689" s="46">
        <v>0</v>
      </c>
      <c r="D5689" s="46">
        <v>0</v>
      </c>
      <c r="E5689" s="47">
        <v>2</v>
      </c>
      <c r="F5689" s="46">
        <v>2</v>
      </c>
      <c r="G5689" s="48">
        <v>4</v>
      </c>
      <c r="H5689" s="49">
        <v>183.53357679034869</v>
      </c>
      <c r="J5689" s="17">
        <v>44</v>
      </c>
      <c r="K5689" s="17" t="str">
        <f t="shared" si="166"/>
        <v>370-Eastern Washington University</v>
      </c>
      <c r="L5689" s="18" t="str">
        <f t="shared" si="167"/>
        <v>370</v>
      </c>
      <c r="M5689" s="19"/>
      <c r="N5689" s="19"/>
    </row>
    <row r="5690" spans="1:14" x14ac:dyDescent="0.2">
      <c r="A5690" s="57"/>
      <c r="B5690" s="39"/>
      <c r="C5690" s="51"/>
      <c r="D5690" s="51"/>
      <c r="E5690" s="52"/>
      <c r="F5690" s="51"/>
      <c r="G5690" s="39"/>
      <c r="H5690" s="53"/>
      <c r="J5690" s="17">
        <v>45</v>
      </c>
      <c r="K5690" s="17" t="str">
        <f t="shared" si="166"/>
        <v>370-Eastern Washington University</v>
      </c>
      <c r="L5690" s="18" t="str">
        <f t="shared" si="167"/>
        <v>370</v>
      </c>
      <c r="M5690" s="19"/>
      <c r="N5690" s="19"/>
    </row>
    <row r="5691" spans="1:14" ht="15" x14ac:dyDescent="0.25">
      <c r="A5691" s="54" t="s">
        <v>65</v>
      </c>
      <c r="B5691" s="36">
        <v>0</v>
      </c>
      <c r="C5691" s="37">
        <v>0</v>
      </c>
      <c r="D5691" s="37">
        <v>0</v>
      </c>
      <c r="E5691" s="38">
        <v>0</v>
      </c>
      <c r="F5691" s="37">
        <v>0</v>
      </c>
      <c r="G5691" s="39">
        <v>0</v>
      </c>
      <c r="H5691" s="40">
        <v>0</v>
      </c>
      <c r="J5691" s="17">
        <v>46</v>
      </c>
      <c r="K5691" s="17" t="str">
        <f t="shared" si="166"/>
        <v>370-Eastern Washington University</v>
      </c>
      <c r="L5691" s="18" t="str">
        <f t="shared" si="167"/>
        <v>370</v>
      </c>
      <c r="M5691" s="19"/>
      <c r="N5691" s="19"/>
    </row>
    <row r="5692" spans="1:14" ht="15" x14ac:dyDescent="0.25">
      <c r="A5692" s="54" t="s">
        <v>66</v>
      </c>
      <c r="B5692" s="36">
        <v>0</v>
      </c>
      <c r="C5692" s="37">
        <v>0</v>
      </c>
      <c r="D5692" s="37">
        <v>0</v>
      </c>
      <c r="E5692" s="38">
        <v>0</v>
      </c>
      <c r="F5692" s="37">
        <v>0</v>
      </c>
      <c r="G5692" s="39">
        <v>0</v>
      </c>
      <c r="H5692" s="40">
        <v>0</v>
      </c>
      <c r="J5692" s="17">
        <v>47</v>
      </c>
      <c r="K5692" s="17" t="str">
        <f t="shared" si="166"/>
        <v>370-Eastern Washington University</v>
      </c>
      <c r="L5692" s="18" t="str">
        <f t="shared" si="167"/>
        <v>370</v>
      </c>
      <c r="M5692" s="19"/>
      <c r="N5692" s="19"/>
    </row>
    <row r="5693" spans="1:14" ht="15" x14ac:dyDescent="0.25">
      <c r="A5693" s="54" t="s">
        <v>67</v>
      </c>
      <c r="B5693" s="36">
        <v>0</v>
      </c>
      <c r="C5693" s="37">
        <v>0</v>
      </c>
      <c r="D5693" s="37">
        <v>0</v>
      </c>
      <c r="E5693" s="38">
        <v>0</v>
      </c>
      <c r="F5693" s="37">
        <v>0</v>
      </c>
      <c r="G5693" s="39">
        <v>0</v>
      </c>
      <c r="H5693" s="40">
        <v>0</v>
      </c>
      <c r="J5693" s="17">
        <v>48</v>
      </c>
      <c r="K5693" s="17" t="str">
        <f t="shared" si="166"/>
        <v>370-Eastern Washington University</v>
      </c>
      <c r="L5693" s="18" t="str">
        <f t="shared" si="167"/>
        <v>370</v>
      </c>
      <c r="M5693" s="19"/>
      <c r="N5693" s="19"/>
    </row>
    <row r="5694" spans="1:14" ht="15" customHeight="1" x14ac:dyDescent="0.25">
      <c r="A5694" s="54" t="s">
        <v>68</v>
      </c>
      <c r="B5694" s="36">
        <v>0</v>
      </c>
      <c r="C5694" s="37">
        <v>0</v>
      </c>
      <c r="D5694" s="37">
        <v>0</v>
      </c>
      <c r="E5694" s="38">
        <v>0</v>
      </c>
      <c r="F5694" s="37">
        <v>0</v>
      </c>
      <c r="G5694" s="39">
        <v>0</v>
      </c>
      <c r="H5694" s="40">
        <v>0</v>
      </c>
      <c r="J5694" s="17">
        <v>49</v>
      </c>
      <c r="K5694" s="17" t="str">
        <f t="shared" si="166"/>
        <v>370-Eastern Washington University</v>
      </c>
      <c r="L5694" s="18" t="str">
        <f t="shared" si="167"/>
        <v>370</v>
      </c>
      <c r="M5694" s="19"/>
      <c r="N5694" s="19"/>
    </row>
    <row r="5695" spans="1:14" ht="15" x14ac:dyDescent="0.25">
      <c r="A5695" s="54" t="s">
        <v>69</v>
      </c>
      <c r="B5695" s="36">
        <v>0</v>
      </c>
      <c r="C5695" s="37">
        <v>0</v>
      </c>
      <c r="D5695" s="37">
        <v>0</v>
      </c>
      <c r="E5695" s="38">
        <v>0</v>
      </c>
      <c r="F5695" s="37">
        <v>0</v>
      </c>
      <c r="G5695" s="39">
        <v>0</v>
      </c>
      <c r="H5695" s="40">
        <v>0</v>
      </c>
      <c r="J5695" s="17">
        <v>50</v>
      </c>
      <c r="K5695" s="17" t="str">
        <f t="shared" si="166"/>
        <v>370-Eastern Washington University</v>
      </c>
      <c r="L5695" s="18" t="str">
        <f t="shared" si="167"/>
        <v>370</v>
      </c>
      <c r="M5695" s="19"/>
      <c r="N5695" s="19"/>
    </row>
    <row r="5696" spans="1:14" ht="15" x14ac:dyDescent="0.25">
      <c r="A5696" s="54" t="s">
        <v>70</v>
      </c>
      <c r="B5696" s="36">
        <v>10.388302627446128</v>
      </c>
      <c r="C5696" s="37">
        <v>0</v>
      </c>
      <c r="D5696" s="37">
        <v>0</v>
      </c>
      <c r="E5696" s="38">
        <v>0</v>
      </c>
      <c r="F5696" s="37">
        <v>0</v>
      </c>
      <c r="G5696" s="39">
        <v>0</v>
      </c>
      <c r="H5696" s="40">
        <v>10.388302627446128</v>
      </c>
      <c r="J5696" s="17">
        <v>51</v>
      </c>
      <c r="K5696" s="17" t="str">
        <f t="shared" si="166"/>
        <v>370-Eastern Washington University</v>
      </c>
      <c r="L5696" s="18" t="str">
        <f t="shared" si="167"/>
        <v>370</v>
      </c>
      <c r="M5696" s="19"/>
      <c r="N5696" s="19"/>
    </row>
    <row r="5697" spans="1:14" ht="15" x14ac:dyDescent="0.25">
      <c r="A5697" s="54" t="s">
        <v>71</v>
      </c>
      <c r="B5697" s="36">
        <v>1.4375E-15</v>
      </c>
      <c r="C5697" s="37">
        <v>0</v>
      </c>
      <c r="D5697" s="37">
        <v>0</v>
      </c>
      <c r="E5697" s="38">
        <v>0</v>
      </c>
      <c r="F5697" s="37">
        <v>0</v>
      </c>
      <c r="G5697" s="39">
        <v>0</v>
      </c>
      <c r="H5697" s="40">
        <v>1.4375E-15</v>
      </c>
      <c r="J5697" s="17">
        <v>52</v>
      </c>
      <c r="K5697" s="17" t="str">
        <f t="shared" si="166"/>
        <v>370-Eastern Washington University</v>
      </c>
      <c r="L5697" s="18" t="str">
        <f t="shared" si="167"/>
        <v>370</v>
      </c>
      <c r="M5697" s="19"/>
      <c r="N5697" s="19"/>
    </row>
    <row r="5698" spans="1:14" ht="15" x14ac:dyDescent="0.25">
      <c r="A5698" s="54" t="s">
        <v>72</v>
      </c>
      <c r="B5698" s="36">
        <v>0</v>
      </c>
      <c r="C5698" s="37">
        <v>0</v>
      </c>
      <c r="D5698" s="37">
        <v>0</v>
      </c>
      <c r="E5698" s="38">
        <v>0</v>
      </c>
      <c r="F5698" s="37">
        <v>0</v>
      </c>
      <c r="G5698" s="39">
        <v>0</v>
      </c>
      <c r="H5698" s="40">
        <v>0</v>
      </c>
      <c r="J5698" s="17">
        <v>53</v>
      </c>
      <c r="K5698" s="17" t="str">
        <f t="shared" si="166"/>
        <v>370-Eastern Washington University</v>
      </c>
      <c r="L5698" s="18" t="str">
        <f t="shared" si="167"/>
        <v>370</v>
      </c>
      <c r="M5698" s="19"/>
      <c r="N5698" s="19"/>
    </row>
    <row r="5699" spans="1:14" ht="15" x14ac:dyDescent="0.25">
      <c r="A5699" s="54" t="s">
        <v>73</v>
      </c>
      <c r="B5699" s="36">
        <v>0</v>
      </c>
      <c r="C5699" s="37">
        <v>0</v>
      </c>
      <c r="D5699" s="37">
        <v>0</v>
      </c>
      <c r="E5699" s="38">
        <v>0</v>
      </c>
      <c r="F5699" s="37">
        <v>0</v>
      </c>
      <c r="G5699" s="39">
        <v>0</v>
      </c>
      <c r="H5699" s="40">
        <v>0</v>
      </c>
      <c r="J5699" s="17">
        <v>54</v>
      </c>
      <c r="K5699" s="17" t="str">
        <f t="shared" si="166"/>
        <v>370-Eastern Washington University</v>
      </c>
      <c r="L5699" s="18" t="str">
        <f t="shared" si="167"/>
        <v>370</v>
      </c>
      <c r="M5699" s="19"/>
      <c r="N5699" s="19"/>
    </row>
    <row r="5700" spans="1:14" ht="15" x14ac:dyDescent="0.25">
      <c r="A5700" s="54" t="s">
        <v>74</v>
      </c>
      <c r="B5700" s="36">
        <v>0</v>
      </c>
      <c r="C5700" s="37">
        <v>0</v>
      </c>
      <c r="D5700" s="37">
        <v>0</v>
      </c>
      <c r="E5700" s="38">
        <v>0</v>
      </c>
      <c r="F5700" s="37">
        <v>0</v>
      </c>
      <c r="G5700" s="39">
        <v>0</v>
      </c>
      <c r="H5700" s="40">
        <v>0</v>
      </c>
      <c r="J5700" s="17">
        <v>55</v>
      </c>
      <c r="K5700" s="17" t="str">
        <f t="shared" si="166"/>
        <v>370-Eastern Washington University</v>
      </c>
      <c r="L5700" s="18" t="str">
        <f t="shared" si="167"/>
        <v>370</v>
      </c>
      <c r="M5700" s="19"/>
      <c r="N5700" s="19"/>
    </row>
    <row r="5701" spans="1:14" ht="15" x14ac:dyDescent="0.25">
      <c r="A5701" s="54" t="s">
        <v>75</v>
      </c>
      <c r="B5701" s="36">
        <v>0</v>
      </c>
      <c r="C5701" s="37">
        <v>0</v>
      </c>
      <c r="D5701" s="37">
        <v>0</v>
      </c>
      <c r="E5701" s="38">
        <v>0</v>
      </c>
      <c r="F5701" s="37">
        <v>0</v>
      </c>
      <c r="G5701" s="39">
        <v>0</v>
      </c>
      <c r="H5701" s="40">
        <v>0</v>
      </c>
      <c r="J5701" s="17">
        <v>56</v>
      </c>
      <c r="K5701" s="17" t="str">
        <f t="shared" si="166"/>
        <v>370-Eastern Washington University</v>
      </c>
      <c r="L5701" s="18" t="str">
        <f t="shared" si="167"/>
        <v>370</v>
      </c>
      <c r="M5701" s="19"/>
      <c r="N5701" s="19"/>
    </row>
    <row r="5702" spans="1:14" ht="15" x14ac:dyDescent="0.25">
      <c r="A5702" s="54" t="s">
        <v>76</v>
      </c>
      <c r="B5702" s="36">
        <v>13.913207227445845</v>
      </c>
      <c r="C5702" s="37">
        <v>0</v>
      </c>
      <c r="D5702" s="37">
        <v>0</v>
      </c>
      <c r="E5702" s="38">
        <v>0</v>
      </c>
      <c r="F5702" s="37">
        <v>0</v>
      </c>
      <c r="G5702" s="39">
        <v>0</v>
      </c>
      <c r="H5702" s="40">
        <v>13.913207227445845</v>
      </c>
      <c r="J5702" s="17">
        <v>57</v>
      </c>
      <c r="K5702" s="17" t="str">
        <f t="shared" si="166"/>
        <v>370-Eastern Washington University</v>
      </c>
      <c r="L5702" s="18" t="str">
        <f t="shared" si="167"/>
        <v>370</v>
      </c>
      <c r="M5702" s="19"/>
      <c r="N5702" s="19"/>
    </row>
    <row r="5703" spans="1:14" ht="15" x14ac:dyDescent="0.25">
      <c r="A5703" s="54" t="s">
        <v>77</v>
      </c>
      <c r="B5703" s="36">
        <v>0</v>
      </c>
      <c r="C5703" s="37">
        <v>0</v>
      </c>
      <c r="D5703" s="37">
        <v>0</v>
      </c>
      <c r="E5703" s="38">
        <v>0</v>
      </c>
      <c r="F5703" s="37">
        <v>0</v>
      </c>
      <c r="G5703" s="39">
        <v>0</v>
      </c>
      <c r="H5703" s="40">
        <v>0</v>
      </c>
      <c r="J5703" s="17">
        <v>58</v>
      </c>
      <c r="K5703" s="17" t="str">
        <f t="shared" si="166"/>
        <v>370-Eastern Washington University</v>
      </c>
      <c r="L5703" s="18" t="str">
        <f t="shared" si="167"/>
        <v>370</v>
      </c>
      <c r="M5703" s="19"/>
      <c r="N5703" s="19"/>
    </row>
    <row r="5704" spans="1:14" ht="15" x14ac:dyDescent="0.25">
      <c r="A5704" s="54" t="s">
        <v>78</v>
      </c>
      <c r="B5704" s="36">
        <v>0</v>
      </c>
      <c r="C5704" s="37">
        <v>0</v>
      </c>
      <c r="D5704" s="37">
        <v>0</v>
      </c>
      <c r="E5704" s="38">
        <v>0</v>
      </c>
      <c r="F5704" s="37">
        <v>0</v>
      </c>
      <c r="G5704" s="39">
        <v>0</v>
      </c>
      <c r="H5704" s="40">
        <v>0</v>
      </c>
      <c r="J5704" s="17">
        <v>59</v>
      </c>
      <c r="K5704" s="17" t="str">
        <f t="shared" si="166"/>
        <v>370-Eastern Washington University</v>
      </c>
      <c r="L5704" s="18" t="str">
        <f t="shared" si="167"/>
        <v>370</v>
      </c>
      <c r="M5704" s="19"/>
      <c r="N5704" s="19"/>
    </row>
    <row r="5705" spans="1:14" ht="15" x14ac:dyDescent="0.25">
      <c r="A5705" s="54" t="s">
        <v>79</v>
      </c>
      <c r="B5705" s="36">
        <v>0</v>
      </c>
      <c r="C5705" s="37">
        <v>0</v>
      </c>
      <c r="D5705" s="37">
        <v>0</v>
      </c>
      <c r="E5705" s="38">
        <v>0</v>
      </c>
      <c r="F5705" s="37">
        <v>0</v>
      </c>
      <c r="G5705" s="39">
        <v>0</v>
      </c>
      <c r="H5705" s="40">
        <v>0</v>
      </c>
      <c r="J5705" s="17">
        <v>60</v>
      </c>
      <c r="K5705" s="17" t="str">
        <f t="shared" si="166"/>
        <v>370-Eastern Washington University</v>
      </c>
      <c r="L5705" s="18" t="str">
        <f t="shared" si="167"/>
        <v>370</v>
      </c>
      <c r="M5705" s="19"/>
      <c r="N5705" s="19"/>
    </row>
    <row r="5706" spans="1:14" ht="15" x14ac:dyDescent="0.25">
      <c r="A5706" s="54"/>
      <c r="B5706" s="36"/>
      <c r="C5706" s="37"/>
      <c r="D5706" s="37"/>
      <c r="E5706" s="38"/>
      <c r="F5706" s="37"/>
      <c r="G5706" s="39"/>
      <c r="H5706" s="40"/>
      <c r="J5706" s="17">
        <v>61</v>
      </c>
      <c r="K5706" s="17" t="str">
        <f t="shared" si="166"/>
        <v>370-Eastern Washington University</v>
      </c>
      <c r="L5706" s="18" t="str">
        <f t="shared" si="167"/>
        <v>370</v>
      </c>
      <c r="M5706" s="19"/>
      <c r="N5706" s="19"/>
    </row>
    <row r="5707" spans="1:14" x14ac:dyDescent="0.2">
      <c r="A5707" s="44" t="s">
        <v>80</v>
      </c>
      <c r="B5707" s="45">
        <v>24.301509854891975</v>
      </c>
      <c r="C5707" s="46">
        <v>0</v>
      </c>
      <c r="D5707" s="46">
        <v>0</v>
      </c>
      <c r="E5707" s="47">
        <v>0</v>
      </c>
      <c r="F5707" s="46">
        <v>0</v>
      </c>
      <c r="G5707" s="48">
        <v>0</v>
      </c>
      <c r="H5707" s="49">
        <v>24.301509854891975</v>
      </c>
      <c r="J5707" s="17">
        <v>62</v>
      </c>
      <c r="K5707" s="17" t="str">
        <f t="shared" si="166"/>
        <v>370-Eastern Washington University</v>
      </c>
      <c r="L5707" s="18" t="str">
        <f t="shared" si="167"/>
        <v>370</v>
      </c>
      <c r="M5707" s="19"/>
      <c r="N5707" s="19"/>
    </row>
    <row r="5708" spans="1:14" ht="15" x14ac:dyDescent="0.25">
      <c r="A5708" s="54"/>
      <c r="B5708" s="36"/>
      <c r="C5708" s="37"/>
      <c r="D5708" s="37"/>
      <c r="E5708" s="38"/>
      <c r="F5708" s="37"/>
      <c r="G5708" s="39"/>
      <c r="H5708" s="40"/>
      <c r="J5708" s="17">
        <v>63</v>
      </c>
      <c r="K5708" s="17" t="str">
        <f t="shared" si="166"/>
        <v>370-Eastern Washington University</v>
      </c>
      <c r="L5708" s="18" t="str">
        <f t="shared" si="167"/>
        <v>370</v>
      </c>
      <c r="M5708" s="19"/>
      <c r="N5708" s="19"/>
    </row>
    <row r="5709" spans="1:14" ht="15" x14ac:dyDescent="0.25">
      <c r="A5709" s="54" t="s">
        <v>81</v>
      </c>
      <c r="B5709" s="36">
        <v>31.647114669895714</v>
      </c>
      <c r="C5709" s="37">
        <v>0</v>
      </c>
      <c r="D5709" s="37">
        <v>0</v>
      </c>
      <c r="E5709" s="38">
        <v>0</v>
      </c>
      <c r="F5709" s="37">
        <v>1</v>
      </c>
      <c r="G5709" s="39">
        <v>1</v>
      </c>
      <c r="H5709" s="40">
        <v>32.647114669895714</v>
      </c>
      <c r="J5709" s="17">
        <v>64</v>
      </c>
      <c r="K5709" s="17" t="str">
        <f t="shared" si="166"/>
        <v>370-Eastern Washington University</v>
      </c>
      <c r="L5709" s="18" t="str">
        <f t="shared" si="167"/>
        <v>370</v>
      </c>
      <c r="M5709" s="19"/>
      <c r="N5709" s="19"/>
    </row>
    <row r="5710" spans="1:14" ht="15" customHeight="1" x14ac:dyDescent="0.2">
      <c r="A5710" s="44" t="s">
        <v>82</v>
      </c>
      <c r="B5710" s="45">
        <v>31.647114669895714</v>
      </c>
      <c r="C5710" s="46">
        <v>0</v>
      </c>
      <c r="D5710" s="46">
        <v>0</v>
      </c>
      <c r="E5710" s="47">
        <v>0</v>
      </c>
      <c r="F5710" s="46">
        <v>1</v>
      </c>
      <c r="G5710" s="48">
        <v>1</v>
      </c>
      <c r="H5710" s="49">
        <v>32.647114669895714</v>
      </c>
      <c r="J5710" s="17">
        <v>65</v>
      </c>
      <c r="K5710" s="17" t="str">
        <f t="shared" si="166"/>
        <v>370-Eastern Washington University</v>
      </c>
      <c r="L5710" s="18" t="str">
        <f t="shared" si="167"/>
        <v>370</v>
      </c>
      <c r="M5710" s="19"/>
      <c r="N5710" s="19"/>
    </row>
    <row r="5711" spans="1:14" ht="15" x14ac:dyDescent="0.25">
      <c r="A5711" s="54"/>
      <c r="B5711" s="54"/>
      <c r="C5711" s="54"/>
      <c r="D5711" s="54"/>
      <c r="E5711" s="54"/>
      <c r="F5711" s="54"/>
      <c r="G5711" s="54"/>
      <c r="H5711" s="54"/>
      <c r="J5711" s="17">
        <v>66</v>
      </c>
      <c r="K5711" s="17" t="str">
        <f t="shared" si="166"/>
        <v>370-Eastern Washington University</v>
      </c>
      <c r="L5711" s="18" t="str">
        <f t="shared" si="167"/>
        <v>370</v>
      </c>
      <c r="M5711" s="19"/>
      <c r="N5711" s="19"/>
    </row>
    <row r="5712" spans="1:14" x14ac:dyDescent="0.2">
      <c r="A5712" s="58"/>
      <c r="B5712" s="39"/>
      <c r="C5712" s="51"/>
      <c r="D5712" s="51"/>
      <c r="E5712" s="52"/>
      <c r="F5712" s="51"/>
      <c r="G5712" s="39"/>
      <c r="H5712" s="53"/>
      <c r="J5712" s="17">
        <v>67</v>
      </c>
      <c r="K5712" s="17" t="str">
        <f t="shared" si="166"/>
        <v>370-Eastern Washington University</v>
      </c>
      <c r="L5712" s="18" t="str">
        <f t="shared" si="167"/>
        <v>370</v>
      </c>
      <c r="M5712" s="19"/>
      <c r="N5712" s="19"/>
    </row>
    <row r="5713" spans="1:14" x14ac:dyDescent="0.2">
      <c r="A5713" s="59" t="s">
        <v>83</v>
      </c>
      <c r="B5713" s="60">
        <v>4242.8008652444105</v>
      </c>
      <c r="C5713" s="61">
        <v>306</v>
      </c>
      <c r="D5713" s="61">
        <v>299</v>
      </c>
      <c r="E5713" s="62">
        <v>-23</v>
      </c>
      <c r="F5713" s="61">
        <v>184</v>
      </c>
      <c r="G5713" s="60">
        <v>766</v>
      </c>
      <c r="H5713" s="63">
        <v>5008.8008652444105</v>
      </c>
      <c r="J5713" s="17">
        <v>68</v>
      </c>
      <c r="K5713" s="17" t="str">
        <f t="shared" si="166"/>
        <v>370-Eastern Washington University</v>
      </c>
      <c r="L5713" s="18" t="str">
        <f t="shared" si="167"/>
        <v>370</v>
      </c>
      <c r="M5713" s="19"/>
      <c r="N5713" s="19"/>
    </row>
    <row r="5714" spans="1:14" x14ac:dyDescent="0.2">
      <c r="A5714" s="64"/>
      <c r="B5714" s="65"/>
      <c r="C5714" s="65"/>
      <c r="D5714" s="65"/>
      <c r="E5714" s="65"/>
      <c r="F5714" s="65"/>
      <c r="G5714" s="65"/>
      <c r="H5714" s="65"/>
      <c r="J5714" s="17">
        <v>1</v>
      </c>
      <c r="K5714" s="17" t="str">
        <f>IF(J5714=7,A4958,IF(J5714&gt;7,K5704,""))</f>
        <v/>
      </c>
      <c r="L5714" s="18" t="str">
        <f t="shared" si="167"/>
        <v/>
      </c>
      <c r="M5714" s="19"/>
      <c r="N5714" s="19"/>
    </row>
    <row r="5715" spans="1:14" x14ac:dyDescent="0.2">
      <c r="A5715" s="64"/>
      <c r="B5715" s="65"/>
      <c r="C5715" s="65"/>
      <c r="D5715" s="65"/>
      <c r="E5715" s="65"/>
      <c r="F5715" s="65"/>
      <c r="G5715" s="65"/>
      <c r="H5715" s="65"/>
      <c r="J5715" s="17">
        <v>2</v>
      </c>
      <c r="K5715" s="17" t="str">
        <f>IF(J5715=7,A4959,IF(J5715&gt;7,K5714,""))</f>
        <v/>
      </c>
      <c r="L5715" s="18" t="str">
        <f t="shared" si="167"/>
        <v/>
      </c>
      <c r="M5715" s="19"/>
      <c r="N5715" s="19"/>
    </row>
    <row r="5716" spans="1:14" ht="15" x14ac:dyDescent="0.25">
      <c r="A5716"/>
      <c r="B5716"/>
      <c r="C5716"/>
      <c r="D5716"/>
      <c r="E5716"/>
      <c r="F5716"/>
      <c r="G5716"/>
      <c r="H5716"/>
      <c r="J5716" s="17">
        <v>3</v>
      </c>
      <c r="K5716" s="17" t="str">
        <f>IF(J5716=7,A4960,IF(J5716&gt;7,K5715,""))</f>
        <v/>
      </c>
      <c r="L5716" s="18" t="str">
        <f t="shared" si="167"/>
        <v/>
      </c>
      <c r="M5716" s="19"/>
      <c r="N5716" s="19"/>
    </row>
    <row r="5717" spans="1:14" ht="15" x14ac:dyDescent="0.25">
      <c r="A5717"/>
      <c r="B5717"/>
      <c r="C5717"/>
      <c r="D5717"/>
      <c r="E5717"/>
      <c r="F5717"/>
      <c r="G5717"/>
      <c r="H5717"/>
      <c r="J5717" s="17">
        <v>4</v>
      </c>
      <c r="K5717" s="17" t="str">
        <f>IF(J5717=7,A4961,IF(J5717&gt;7,K5716,""))</f>
        <v/>
      </c>
      <c r="L5717" s="18" t="str">
        <f t="shared" si="167"/>
        <v/>
      </c>
      <c r="M5717" s="19"/>
      <c r="N5717" s="19"/>
    </row>
    <row r="5718" spans="1:14" ht="15.75" x14ac:dyDescent="0.25">
      <c r="A5718" s="21" t="s">
        <v>7</v>
      </c>
      <c r="B5718" s="22"/>
      <c r="C5718" s="22"/>
      <c r="D5718" s="22"/>
      <c r="E5718" s="22"/>
      <c r="F5718" s="22"/>
      <c r="G5718" s="22"/>
      <c r="H5718" s="22"/>
      <c r="J5718" s="17">
        <v>5</v>
      </c>
      <c r="K5718" s="17" t="str">
        <f>IF(J5718=7,A4962,IF(J5718&gt;7,K5717,""))</f>
        <v/>
      </c>
      <c r="L5718" s="18" t="str">
        <f t="shared" si="167"/>
        <v/>
      </c>
      <c r="M5718" s="19"/>
      <c r="N5718" s="19"/>
    </row>
    <row r="5719" spans="1:14" ht="15" x14ac:dyDescent="0.25">
      <c r="A5719" s="23" t="s">
        <v>8</v>
      </c>
      <c r="B5719" s="24"/>
      <c r="C5719" s="24"/>
      <c r="D5719" s="24"/>
      <c r="E5719" s="24"/>
      <c r="F5719" s="24"/>
      <c r="G5719" s="24"/>
      <c r="H5719" s="24"/>
      <c r="J5719" s="17">
        <v>6</v>
      </c>
      <c r="K5719" s="17" t="str">
        <f>IF(J5719=7,A4963,IF(J5719&gt;7,K5718,""))</f>
        <v/>
      </c>
      <c r="L5719" s="18" t="str">
        <f t="shared" si="167"/>
        <v/>
      </c>
      <c r="M5719" s="19"/>
      <c r="N5719" s="19"/>
    </row>
    <row r="5720" spans="1:14" ht="15" x14ac:dyDescent="0.25">
      <c r="A5720" s="25" t="s">
        <v>167</v>
      </c>
      <c r="B5720" s="22"/>
      <c r="C5720" s="22"/>
      <c r="D5720" s="22"/>
      <c r="E5720" s="22"/>
      <c r="F5720" s="22"/>
      <c r="G5720" s="22"/>
      <c r="H5720" s="22"/>
      <c r="J5720" s="17">
        <v>7</v>
      </c>
      <c r="K5720" s="17" t="str">
        <f>IF(J5720=7,A5720,IF(J5720&gt;7,K5719,""))</f>
        <v>375-Central Washington University</v>
      </c>
      <c r="L5720" s="18" t="str">
        <f t="shared" si="167"/>
        <v>375</v>
      </c>
      <c r="M5720" s="19"/>
      <c r="N5720" s="19"/>
    </row>
    <row r="5721" spans="1:14" ht="15" x14ac:dyDescent="0.25">
      <c r="A5721" s="25"/>
      <c r="B5721" s="22"/>
      <c r="C5721" s="22"/>
      <c r="D5721" s="22"/>
      <c r="E5721" s="22"/>
      <c r="F5721" s="22"/>
      <c r="G5721" s="22"/>
      <c r="H5721" s="22"/>
      <c r="J5721" s="17">
        <v>8</v>
      </c>
      <c r="K5721" s="17" t="str">
        <f t="shared" ref="K5721:K5781" si="168">IF(J5721=7,A4965,IF(J5721&gt;7,K5720,""))</f>
        <v>375-Central Washington University</v>
      </c>
      <c r="L5721" s="18" t="str">
        <f t="shared" si="167"/>
        <v>375</v>
      </c>
      <c r="M5721" s="19"/>
      <c r="N5721" s="19"/>
    </row>
    <row r="5722" spans="1:14" ht="15" customHeight="1" x14ac:dyDescent="0.25">
      <c r="A5722" s="26"/>
      <c r="B5722" s="27"/>
      <c r="C5722" s="94" t="s">
        <v>10</v>
      </c>
      <c r="D5722" s="95"/>
      <c r="E5722" s="94" t="s">
        <v>11</v>
      </c>
      <c r="F5722" s="95"/>
      <c r="G5722" s="28"/>
      <c r="H5722" s="28"/>
      <c r="J5722" s="17">
        <v>9</v>
      </c>
      <c r="K5722" s="17" t="str">
        <f t="shared" si="168"/>
        <v>375-Central Washington University</v>
      </c>
      <c r="L5722" s="18" t="str">
        <f t="shared" si="167"/>
        <v>375</v>
      </c>
      <c r="M5722" s="19"/>
      <c r="N5722" s="19"/>
    </row>
    <row r="5723" spans="1:14" ht="24" x14ac:dyDescent="0.2">
      <c r="A5723" s="29" t="s">
        <v>12</v>
      </c>
      <c r="B5723" s="30" t="s">
        <v>13</v>
      </c>
      <c r="C5723" s="31" t="s">
        <v>14</v>
      </c>
      <c r="D5723" s="32" t="s">
        <v>15</v>
      </c>
      <c r="E5723" s="31" t="s">
        <v>14</v>
      </c>
      <c r="F5723" s="32" t="s">
        <v>15</v>
      </c>
      <c r="G5723" s="33" t="s">
        <v>16</v>
      </c>
      <c r="H5723" s="33" t="s">
        <v>17</v>
      </c>
      <c r="J5723" s="17">
        <v>10</v>
      </c>
      <c r="K5723" s="17" t="str">
        <f t="shared" si="168"/>
        <v>375-Central Washington University</v>
      </c>
      <c r="L5723" s="18" t="str">
        <f t="shared" si="167"/>
        <v>375</v>
      </c>
      <c r="M5723" s="19"/>
      <c r="N5723" s="19"/>
    </row>
    <row r="5724" spans="1:14" ht="15" x14ac:dyDescent="0.25">
      <c r="A5724" s="35" t="s">
        <v>20</v>
      </c>
      <c r="B5724" s="36">
        <v>8.2695514193279678</v>
      </c>
      <c r="C5724" s="37">
        <v>0</v>
      </c>
      <c r="D5724" s="37">
        <v>0</v>
      </c>
      <c r="E5724" s="38">
        <v>0</v>
      </c>
      <c r="F5724" s="37">
        <v>0</v>
      </c>
      <c r="G5724" s="39">
        <v>0</v>
      </c>
      <c r="H5724" s="40">
        <v>8.2695514193279678</v>
      </c>
      <c r="J5724" s="17">
        <v>11</v>
      </c>
      <c r="K5724" s="17" t="str">
        <f t="shared" si="168"/>
        <v>375-Central Washington University</v>
      </c>
      <c r="L5724" s="18" t="str">
        <f t="shared" si="167"/>
        <v>375</v>
      </c>
      <c r="M5724" s="19" t="s">
        <v>21</v>
      </c>
      <c r="N5724" s="19"/>
    </row>
    <row r="5725" spans="1:14" ht="15" x14ac:dyDescent="0.25">
      <c r="A5725" s="42" t="s">
        <v>22</v>
      </c>
      <c r="B5725" s="36">
        <v>11.507000316936487</v>
      </c>
      <c r="C5725" s="37">
        <v>0</v>
      </c>
      <c r="D5725" s="37">
        <v>0</v>
      </c>
      <c r="E5725" s="38">
        <v>0</v>
      </c>
      <c r="F5725" s="37">
        <v>0</v>
      </c>
      <c r="G5725" s="39">
        <v>0</v>
      </c>
      <c r="H5725" s="40">
        <v>11.507000316936487</v>
      </c>
      <c r="J5725" s="17">
        <v>12</v>
      </c>
      <c r="K5725" s="17" t="str">
        <f t="shared" si="168"/>
        <v>375-Central Washington University</v>
      </c>
      <c r="L5725" s="18" t="str">
        <f t="shared" si="167"/>
        <v>375</v>
      </c>
      <c r="M5725" s="19"/>
      <c r="N5725" s="19"/>
    </row>
    <row r="5726" spans="1:14" ht="15" x14ac:dyDescent="0.25">
      <c r="A5726" s="42" t="s">
        <v>23</v>
      </c>
      <c r="B5726" s="36">
        <v>118.5021359396352</v>
      </c>
      <c r="C5726" s="37">
        <v>-1</v>
      </c>
      <c r="D5726" s="37">
        <v>-6</v>
      </c>
      <c r="E5726" s="38">
        <v>0</v>
      </c>
      <c r="F5726" s="37">
        <v>0</v>
      </c>
      <c r="G5726" s="39">
        <v>-7</v>
      </c>
      <c r="H5726" s="40">
        <v>111.5021359396352</v>
      </c>
      <c r="J5726" s="17">
        <v>13</v>
      </c>
      <c r="K5726" s="17" t="str">
        <f t="shared" si="168"/>
        <v>375-Central Washington University</v>
      </c>
      <c r="L5726" s="18" t="str">
        <f t="shared" si="167"/>
        <v>375</v>
      </c>
      <c r="M5726" s="19"/>
      <c r="N5726" s="19"/>
    </row>
    <row r="5727" spans="1:14" ht="15" x14ac:dyDescent="0.25">
      <c r="A5727" s="42" t="s">
        <v>24</v>
      </c>
      <c r="B5727" s="36">
        <v>758.66475715000001</v>
      </c>
      <c r="C5727" s="37">
        <v>0</v>
      </c>
      <c r="D5727" s="37">
        <v>0</v>
      </c>
      <c r="E5727" s="38">
        <v>0</v>
      </c>
      <c r="F5727" s="37">
        <v>3</v>
      </c>
      <c r="G5727" s="39">
        <v>3</v>
      </c>
      <c r="H5727" s="40">
        <v>761.66475715000001</v>
      </c>
      <c r="J5727" s="17">
        <v>14</v>
      </c>
      <c r="K5727" s="17" t="str">
        <f t="shared" si="168"/>
        <v>375-Central Washington University</v>
      </c>
      <c r="L5727" s="18" t="str">
        <f t="shared" si="167"/>
        <v>375</v>
      </c>
      <c r="M5727" s="19"/>
      <c r="N5727" s="19"/>
    </row>
    <row r="5728" spans="1:14" ht="15" x14ac:dyDescent="0.25">
      <c r="A5728" s="42" t="s">
        <v>25</v>
      </c>
      <c r="B5728" s="36">
        <v>0</v>
      </c>
      <c r="C5728" s="37">
        <v>0</v>
      </c>
      <c r="D5728" s="37">
        <v>0</v>
      </c>
      <c r="E5728" s="38">
        <v>0</v>
      </c>
      <c r="F5728" s="37">
        <v>0</v>
      </c>
      <c r="G5728" s="39">
        <v>0</v>
      </c>
      <c r="H5728" s="40">
        <v>0</v>
      </c>
      <c r="J5728" s="17">
        <v>15</v>
      </c>
      <c r="K5728" s="17" t="str">
        <f t="shared" si="168"/>
        <v>375-Central Washington University</v>
      </c>
      <c r="L5728" s="18" t="str">
        <f t="shared" si="167"/>
        <v>375</v>
      </c>
      <c r="M5728" s="19"/>
      <c r="N5728" s="19"/>
    </row>
    <row r="5729" spans="1:14" ht="15" x14ac:dyDescent="0.25">
      <c r="A5729" s="42" t="s">
        <v>26</v>
      </c>
      <c r="B5729" s="36">
        <v>1684.4594635984135</v>
      </c>
      <c r="C5729" s="37">
        <v>9</v>
      </c>
      <c r="D5729" s="37">
        <v>8</v>
      </c>
      <c r="E5729" s="38">
        <v>0</v>
      </c>
      <c r="F5729" s="37">
        <v>0</v>
      </c>
      <c r="G5729" s="39">
        <v>17</v>
      </c>
      <c r="H5729" s="40">
        <v>1701.4594635984135</v>
      </c>
      <c r="J5729" s="17">
        <v>16</v>
      </c>
      <c r="K5729" s="17" t="str">
        <f t="shared" si="168"/>
        <v>375-Central Washington University</v>
      </c>
      <c r="L5729" s="18" t="str">
        <f t="shared" si="167"/>
        <v>375</v>
      </c>
      <c r="M5729" s="19"/>
      <c r="N5729" s="19"/>
    </row>
    <row r="5730" spans="1:14" ht="15" x14ac:dyDescent="0.25">
      <c r="A5730" s="42" t="s">
        <v>27</v>
      </c>
      <c r="B5730" s="36">
        <v>667.02730220326998</v>
      </c>
      <c r="C5730" s="37">
        <v>0</v>
      </c>
      <c r="D5730" s="37">
        <v>0</v>
      </c>
      <c r="E5730" s="38">
        <v>0</v>
      </c>
      <c r="F5730" s="37">
        <v>0</v>
      </c>
      <c r="G5730" s="39">
        <v>0</v>
      </c>
      <c r="H5730" s="40">
        <v>667.02730220326998</v>
      </c>
      <c r="J5730" s="17">
        <v>17</v>
      </c>
      <c r="K5730" s="17" t="str">
        <f t="shared" si="168"/>
        <v>375-Central Washington University</v>
      </c>
      <c r="L5730" s="18" t="str">
        <f t="shared" si="167"/>
        <v>375</v>
      </c>
      <c r="M5730" s="19"/>
      <c r="N5730" s="19"/>
    </row>
    <row r="5731" spans="1:14" x14ac:dyDescent="0.2">
      <c r="A5731" s="43"/>
      <c r="B5731" s="36"/>
      <c r="C5731" s="37"/>
      <c r="D5731" s="37"/>
      <c r="E5731" s="38"/>
      <c r="F5731" s="37"/>
      <c r="G5731" s="39"/>
      <c r="H5731" s="40"/>
      <c r="J5731" s="17">
        <v>18</v>
      </c>
      <c r="K5731" s="17" t="str">
        <f t="shared" si="168"/>
        <v>375-Central Washington University</v>
      </c>
      <c r="L5731" s="18" t="str">
        <f t="shared" si="167"/>
        <v>375</v>
      </c>
      <c r="M5731" s="19"/>
      <c r="N5731" s="19"/>
    </row>
    <row r="5732" spans="1:14" x14ac:dyDescent="0.2">
      <c r="A5732" s="44"/>
      <c r="B5732" s="45">
        <v>3248.4302106275827</v>
      </c>
      <c r="C5732" s="46">
        <v>8</v>
      </c>
      <c r="D5732" s="46">
        <v>2</v>
      </c>
      <c r="E5732" s="47">
        <v>0</v>
      </c>
      <c r="F5732" s="46">
        <v>3</v>
      </c>
      <c r="G5732" s="48">
        <v>13</v>
      </c>
      <c r="H5732" s="49">
        <v>3261.4302106275827</v>
      </c>
      <c r="J5732" s="17">
        <v>19</v>
      </c>
      <c r="K5732" s="17" t="str">
        <f t="shared" si="168"/>
        <v>375-Central Washington University</v>
      </c>
      <c r="L5732" s="18" t="str">
        <f t="shared" si="167"/>
        <v>375</v>
      </c>
      <c r="M5732" s="19"/>
      <c r="N5732" s="19"/>
    </row>
    <row r="5733" spans="1:14" ht="15" customHeight="1" x14ac:dyDescent="0.2">
      <c r="A5733" s="50"/>
      <c r="B5733" s="39"/>
      <c r="C5733" s="51"/>
      <c r="D5733" s="51"/>
      <c r="E5733" s="52"/>
      <c r="F5733" s="51"/>
      <c r="G5733" s="39"/>
      <c r="H5733" s="53"/>
      <c r="J5733" s="17">
        <v>20</v>
      </c>
      <c r="K5733" s="17" t="str">
        <f t="shared" si="168"/>
        <v>375-Central Washington University</v>
      </c>
      <c r="L5733" s="18" t="str">
        <f t="shared" si="167"/>
        <v>375</v>
      </c>
      <c r="M5733" s="19"/>
      <c r="N5733" s="19"/>
    </row>
    <row r="5734" spans="1:14" ht="15" customHeight="1" x14ac:dyDescent="0.25">
      <c r="A5734" s="42" t="s">
        <v>28</v>
      </c>
      <c r="B5734" s="36">
        <v>53.625256000829978</v>
      </c>
      <c r="C5734" s="37">
        <v>0</v>
      </c>
      <c r="D5734" s="37">
        <v>0</v>
      </c>
      <c r="E5734" s="38">
        <v>-58</v>
      </c>
      <c r="F5734" s="37">
        <v>62</v>
      </c>
      <c r="G5734" s="39">
        <v>4</v>
      </c>
      <c r="H5734" s="40">
        <v>57.625256000829978</v>
      </c>
      <c r="J5734" s="17">
        <v>21</v>
      </c>
      <c r="K5734" s="17" t="str">
        <f t="shared" si="168"/>
        <v>375-Central Washington University</v>
      </c>
      <c r="L5734" s="18" t="str">
        <f t="shared" si="167"/>
        <v>375</v>
      </c>
      <c r="M5734" s="19"/>
      <c r="N5734" s="19"/>
    </row>
    <row r="5735" spans="1:14" ht="15" x14ac:dyDescent="0.25">
      <c r="A5735" s="42" t="s">
        <v>29</v>
      </c>
      <c r="B5735" s="36">
        <v>208.2572886705716</v>
      </c>
      <c r="C5735" s="37">
        <v>0</v>
      </c>
      <c r="D5735" s="37">
        <v>0</v>
      </c>
      <c r="E5735" s="38">
        <v>35</v>
      </c>
      <c r="F5735" s="37">
        <v>111</v>
      </c>
      <c r="G5735" s="39">
        <v>146</v>
      </c>
      <c r="H5735" s="40">
        <v>354.2572886705716</v>
      </c>
      <c r="J5735" s="17">
        <v>22</v>
      </c>
      <c r="K5735" s="17" t="str">
        <f t="shared" si="168"/>
        <v>375-Central Washington University</v>
      </c>
      <c r="L5735" s="18" t="str">
        <f t="shared" si="167"/>
        <v>375</v>
      </c>
      <c r="M5735" s="19"/>
      <c r="N5735" s="19"/>
    </row>
    <row r="5736" spans="1:14" ht="15" x14ac:dyDescent="0.25">
      <c r="A5736" s="42" t="s">
        <v>30</v>
      </c>
      <c r="B5736" s="36">
        <v>124.13256756929606</v>
      </c>
      <c r="C5736" s="37">
        <v>0</v>
      </c>
      <c r="D5736" s="37">
        <v>0</v>
      </c>
      <c r="E5736" s="38">
        <v>-1</v>
      </c>
      <c r="F5736" s="37">
        <v>1</v>
      </c>
      <c r="G5736" s="39">
        <v>0</v>
      </c>
      <c r="H5736" s="40">
        <v>124.13256756929606</v>
      </c>
      <c r="J5736" s="17">
        <v>23</v>
      </c>
      <c r="K5736" s="17" t="str">
        <f t="shared" si="168"/>
        <v>375-Central Washington University</v>
      </c>
      <c r="L5736" s="18" t="str">
        <f t="shared" si="167"/>
        <v>375</v>
      </c>
      <c r="M5736" s="19"/>
      <c r="N5736" s="19"/>
    </row>
    <row r="5737" spans="1:14" ht="15" x14ac:dyDescent="0.25">
      <c r="A5737" s="54"/>
      <c r="B5737" s="36"/>
      <c r="C5737" s="37"/>
      <c r="D5737" s="37"/>
      <c r="E5737" s="38"/>
      <c r="F5737" s="37"/>
      <c r="G5737" s="39"/>
      <c r="H5737" s="40"/>
      <c r="J5737" s="17">
        <v>24</v>
      </c>
      <c r="K5737" s="17" t="str">
        <f t="shared" si="168"/>
        <v>375-Central Washington University</v>
      </c>
      <c r="L5737" s="18" t="str">
        <f t="shared" si="167"/>
        <v>375</v>
      </c>
      <c r="M5737" s="19"/>
      <c r="N5737" s="19"/>
    </row>
    <row r="5738" spans="1:14" x14ac:dyDescent="0.2">
      <c r="A5738" s="44" t="s">
        <v>31</v>
      </c>
      <c r="B5738" s="45">
        <v>386.01511224069759</v>
      </c>
      <c r="C5738" s="46">
        <v>0</v>
      </c>
      <c r="D5738" s="46">
        <v>0</v>
      </c>
      <c r="E5738" s="46">
        <v>-24</v>
      </c>
      <c r="F5738" s="46">
        <v>174</v>
      </c>
      <c r="G5738" s="46">
        <v>150</v>
      </c>
      <c r="H5738" s="49">
        <v>536.01511224069759</v>
      </c>
      <c r="J5738" s="17">
        <v>25</v>
      </c>
      <c r="K5738" s="17" t="str">
        <f t="shared" si="168"/>
        <v>375-Central Washington University</v>
      </c>
      <c r="L5738" s="18" t="str">
        <f t="shared" si="167"/>
        <v>375</v>
      </c>
      <c r="M5738" s="19"/>
      <c r="N5738" s="19"/>
    </row>
    <row r="5739" spans="1:14" ht="15" x14ac:dyDescent="0.25">
      <c r="A5739" s="54"/>
      <c r="B5739" s="36"/>
      <c r="C5739" s="37"/>
      <c r="D5739" s="37"/>
      <c r="E5739" s="38"/>
      <c r="F5739" s="37"/>
      <c r="G5739" s="39"/>
      <c r="H5739" s="40"/>
      <c r="J5739" s="17">
        <v>26</v>
      </c>
      <c r="K5739" s="17" t="str">
        <f t="shared" si="168"/>
        <v>375-Central Washington University</v>
      </c>
      <c r="L5739" s="18" t="str">
        <f t="shared" si="167"/>
        <v>375</v>
      </c>
      <c r="M5739" s="19"/>
      <c r="N5739" s="19"/>
    </row>
    <row r="5740" spans="1:14" ht="15" x14ac:dyDescent="0.25">
      <c r="A5740" s="54" t="s">
        <v>32</v>
      </c>
      <c r="B5740" s="36">
        <v>4.1084064916551881</v>
      </c>
      <c r="C5740" s="37">
        <v>0</v>
      </c>
      <c r="D5740" s="37">
        <v>0</v>
      </c>
      <c r="E5740" s="38">
        <v>0</v>
      </c>
      <c r="F5740" s="37">
        <v>0</v>
      </c>
      <c r="G5740" s="39">
        <v>0</v>
      </c>
      <c r="H5740" s="40">
        <v>4.1084064916551881</v>
      </c>
      <c r="J5740" s="17">
        <v>27</v>
      </c>
      <c r="K5740" s="17" t="str">
        <f t="shared" si="168"/>
        <v>375-Central Washington University</v>
      </c>
      <c r="L5740" s="18" t="str">
        <f t="shared" si="167"/>
        <v>375</v>
      </c>
      <c r="M5740" s="19" t="s">
        <v>33</v>
      </c>
      <c r="N5740" s="19"/>
    </row>
    <row r="5741" spans="1:14" ht="15" x14ac:dyDescent="0.25">
      <c r="A5741" s="54" t="s">
        <v>34</v>
      </c>
      <c r="B5741" s="36">
        <v>18.519153338989859</v>
      </c>
      <c r="C5741" s="37">
        <v>0</v>
      </c>
      <c r="D5741" s="37">
        <v>0</v>
      </c>
      <c r="E5741" s="38">
        <v>0</v>
      </c>
      <c r="F5741" s="37">
        <v>0</v>
      </c>
      <c r="G5741" s="39">
        <v>0</v>
      </c>
      <c r="H5741" s="40">
        <v>18.519153338989859</v>
      </c>
      <c r="J5741" s="17">
        <v>28</v>
      </c>
      <c r="K5741" s="17" t="str">
        <f t="shared" si="168"/>
        <v>375-Central Washington University</v>
      </c>
      <c r="L5741" s="18" t="str">
        <f t="shared" si="167"/>
        <v>375</v>
      </c>
      <c r="M5741" s="19" t="s">
        <v>35</v>
      </c>
      <c r="N5741" s="19"/>
    </row>
    <row r="5742" spans="1:14" ht="15" x14ac:dyDescent="0.25">
      <c r="A5742" s="54" t="s">
        <v>36</v>
      </c>
      <c r="B5742" s="36">
        <v>6.5187155971126067</v>
      </c>
      <c r="C5742" s="37">
        <v>0</v>
      </c>
      <c r="D5742" s="37">
        <v>0</v>
      </c>
      <c r="E5742" s="38">
        <v>0</v>
      </c>
      <c r="F5742" s="37">
        <v>0</v>
      </c>
      <c r="G5742" s="39">
        <v>0</v>
      </c>
      <c r="H5742" s="40">
        <v>6.5187155971126067</v>
      </c>
      <c r="J5742" s="17">
        <v>29</v>
      </c>
      <c r="K5742" s="17" t="str">
        <f t="shared" si="168"/>
        <v>375-Central Washington University</v>
      </c>
      <c r="L5742" s="18" t="str">
        <f t="shared" si="167"/>
        <v>375</v>
      </c>
      <c r="M5742" s="19" t="s">
        <v>37</v>
      </c>
      <c r="N5742" s="19"/>
    </row>
    <row r="5743" spans="1:14" ht="15" x14ac:dyDescent="0.25">
      <c r="A5743" s="54" t="s">
        <v>38</v>
      </c>
      <c r="B5743" s="36">
        <v>0</v>
      </c>
      <c r="C5743" s="37">
        <v>0</v>
      </c>
      <c r="D5743" s="37">
        <v>0</v>
      </c>
      <c r="E5743" s="38">
        <v>0</v>
      </c>
      <c r="F5743" s="37">
        <v>0</v>
      </c>
      <c r="G5743" s="39">
        <v>0</v>
      </c>
      <c r="H5743" s="40">
        <v>0</v>
      </c>
      <c r="J5743" s="17">
        <v>30</v>
      </c>
      <c r="K5743" s="17" t="str">
        <f t="shared" si="168"/>
        <v>375-Central Washington University</v>
      </c>
      <c r="L5743" s="18" t="str">
        <f t="shared" si="167"/>
        <v>375</v>
      </c>
      <c r="M5743" s="19" t="s">
        <v>39</v>
      </c>
      <c r="N5743" s="19"/>
    </row>
    <row r="5744" spans="1:14" ht="15" x14ac:dyDescent="0.25">
      <c r="A5744" s="54" t="s">
        <v>40</v>
      </c>
      <c r="B5744" s="36">
        <v>0</v>
      </c>
      <c r="C5744" s="37">
        <v>0</v>
      </c>
      <c r="D5744" s="37">
        <v>0</v>
      </c>
      <c r="E5744" s="38">
        <v>0</v>
      </c>
      <c r="F5744" s="37">
        <v>0</v>
      </c>
      <c r="G5744" s="39">
        <v>0</v>
      </c>
      <c r="H5744" s="40">
        <v>0</v>
      </c>
      <c r="J5744" s="17">
        <v>31</v>
      </c>
      <c r="K5744" s="17" t="str">
        <f t="shared" si="168"/>
        <v>375-Central Washington University</v>
      </c>
      <c r="L5744" s="18" t="str">
        <f t="shared" si="167"/>
        <v>375</v>
      </c>
      <c r="M5744" s="19" t="s">
        <v>41</v>
      </c>
      <c r="N5744" s="19"/>
    </row>
    <row r="5745" spans="1:14" ht="15" x14ac:dyDescent="0.25">
      <c r="A5745" s="54" t="s">
        <v>42</v>
      </c>
      <c r="B5745" s="36">
        <v>24.320711302125741</v>
      </c>
      <c r="C5745" s="37">
        <v>0</v>
      </c>
      <c r="D5745" s="37">
        <v>0</v>
      </c>
      <c r="E5745" s="38">
        <v>-12</v>
      </c>
      <c r="F5745" s="37">
        <v>-12</v>
      </c>
      <c r="G5745" s="39">
        <v>-24</v>
      </c>
      <c r="H5745" s="40">
        <v>0.32071130212574062</v>
      </c>
      <c r="J5745" s="17">
        <v>32</v>
      </c>
      <c r="K5745" s="17" t="str">
        <f t="shared" si="168"/>
        <v>375-Central Washington University</v>
      </c>
      <c r="L5745" s="18" t="str">
        <f t="shared" si="167"/>
        <v>375</v>
      </c>
      <c r="M5745" s="19" t="s">
        <v>43</v>
      </c>
      <c r="N5745" s="19"/>
    </row>
    <row r="5746" spans="1:14" ht="15" x14ac:dyDescent="0.25">
      <c r="A5746" s="54" t="s">
        <v>44</v>
      </c>
      <c r="B5746" s="36">
        <v>86.070480395629673</v>
      </c>
      <c r="C5746" s="37">
        <v>0</v>
      </c>
      <c r="D5746" s="37">
        <v>0</v>
      </c>
      <c r="E5746" s="38">
        <v>0</v>
      </c>
      <c r="F5746" s="37">
        <v>0</v>
      </c>
      <c r="G5746" s="39">
        <v>0</v>
      </c>
      <c r="H5746" s="40">
        <v>86.070480395629673</v>
      </c>
      <c r="J5746" s="17">
        <v>33</v>
      </c>
      <c r="K5746" s="17" t="str">
        <f t="shared" si="168"/>
        <v>375-Central Washington University</v>
      </c>
      <c r="L5746" s="18" t="str">
        <f t="shared" si="167"/>
        <v>375</v>
      </c>
      <c r="M5746" s="19" t="s">
        <v>45</v>
      </c>
      <c r="N5746" s="19"/>
    </row>
    <row r="5747" spans="1:14" ht="15" x14ac:dyDescent="0.25">
      <c r="A5747" s="54" t="s">
        <v>46</v>
      </c>
      <c r="B5747" s="36">
        <v>0</v>
      </c>
      <c r="C5747" s="37">
        <v>0</v>
      </c>
      <c r="D5747" s="37">
        <v>0</v>
      </c>
      <c r="E5747" s="38">
        <v>0</v>
      </c>
      <c r="F5747" s="37">
        <v>0</v>
      </c>
      <c r="G5747" s="39">
        <v>0</v>
      </c>
      <c r="H5747" s="40">
        <v>0</v>
      </c>
      <c r="J5747" s="17">
        <v>34</v>
      </c>
      <c r="K5747" s="17" t="str">
        <f t="shared" si="168"/>
        <v>375-Central Washington University</v>
      </c>
      <c r="L5747" s="18" t="str">
        <f t="shared" si="167"/>
        <v>375</v>
      </c>
      <c r="M5747" s="19" t="s">
        <v>47</v>
      </c>
      <c r="N5747" s="19"/>
    </row>
    <row r="5748" spans="1:14" ht="15" x14ac:dyDescent="0.25">
      <c r="A5748" s="54" t="s">
        <v>48</v>
      </c>
      <c r="B5748" s="36">
        <v>0</v>
      </c>
      <c r="C5748" s="37">
        <v>0</v>
      </c>
      <c r="D5748" s="37">
        <v>0</v>
      </c>
      <c r="E5748" s="38">
        <v>1</v>
      </c>
      <c r="F5748" s="37">
        <v>1</v>
      </c>
      <c r="G5748" s="39">
        <v>2</v>
      </c>
      <c r="H5748" s="40">
        <v>2</v>
      </c>
      <c r="J5748" s="17">
        <v>35</v>
      </c>
      <c r="K5748" s="17" t="str">
        <f t="shared" si="168"/>
        <v>375-Central Washington University</v>
      </c>
      <c r="L5748" s="18" t="str">
        <f t="shared" si="167"/>
        <v>375</v>
      </c>
      <c r="M5748" s="56" t="s">
        <v>49</v>
      </c>
      <c r="N5748" s="19"/>
    </row>
    <row r="5749" spans="1:14" ht="15" x14ac:dyDescent="0.25">
      <c r="A5749" s="54" t="s">
        <v>50</v>
      </c>
      <c r="B5749" s="36">
        <v>3.1252947743075445</v>
      </c>
      <c r="C5749" s="37">
        <v>0</v>
      </c>
      <c r="D5749" s="37">
        <v>0</v>
      </c>
      <c r="E5749" s="38">
        <v>0</v>
      </c>
      <c r="F5749" s="37">
        <v>0</v>
      </c>
      <c r="G5749" s="39">
        <v>0</v>
      </c>
      <c r="H5749" s="40">
        <v>3.1252947743075445</v>
      </c>
      <c r="J5749" s="17">
        <v>36</v>
      </c>
      <c r="K5749" s="17" t="str">
        <f t="shared" si="168"/>
        <v>375-Central Washington University</v>
      </c>
      <c r="L5749" s="18" t="str">
        <f t="shared" si="167"/>
        <v>375</v>
      </c>
      <c r="M5749" s="19" t="s">
        <v>51</v>
      </c>
      <c r="N5749" s="19"/>
    </row>
    <row r="5750" spans="1:14" ht="15" x14ac:dyDescent="0.25">
      <c r="A5750" s="54" t="s">
        <v>52</v>
      </c>
      <c r="B5750" s="36">
        <v>0</v>
      </c>
      <c r="C5750" s="37">
        <v>0</v>
      </c>
      <c r="D5750" s="37">
        <v>0</v>
      </c>
      <c r="E5750" s="38">
        <v>3</v>
      </c>
      <c r="F5750" s="37">
        <v>2</v>
      </c>
      <c r="G5750" s="39">
        <v>5</v>
      </c>
      <c r="H5750" s="40">
        <v>5</v>
      </c>
      <c r="J5750" s="17">
        <v>37</v>
      </c>
      <c r="K5750" s="17" t="str">
        <f t="shared" si="168"/>
        <v>375-Central Washington University</v>
      </c>
      <c r="L5750" s="18" t="str">
        <f t="shared" si="167"/>
        <v>375</v>
      </c>
      <c r="M5750" s="56" t="s">
        <v>53</v>
      </c>
      <c r="N5750" s="19"/>
    </row>
    <row r="5751" spans="1:14" ht="15" x14ac:dyDescent="0.25">
      <c r="A5751" s="54" t="s">
        <v>54</v>
      </c>
      <c r="B5751" s="36">
        <v>0</v>
      </c>
      <c r="C5751" s="37">
        <v>0</v>
      </c>
      <c r="D5751" s="37">
        <v>0</v>
      </c>
      <c r="E5751" s="38">
        <v>0</v>
      </c>
      <c r="F5751" s="37">
        <v>0</v>
      </c>
      <c r="G5751" s="39">
        <v>0</v>
      </c>
      <c r="H5751" s="40">
        <v>0</v>
      </c>
      <c r="J5751" s="17">
        <v>38</v>
      </c>
      <c r="K5751" s="17" t="str">
        <f t="shared" si="168"/>
        <v>375-Central Washington University</v>
      </c>
      <c r="L5751" s="18" t="str">
        <f t="shared" si="167"/>
        <v>375</v>
      </c>
      <c r="M5751" s="19" t="s">
        <v>55</v>
      </c>
      <c r="N5751" s="19"/>
    </row>
    <row r="5752" spans="1:14" ht="15" customHeight="1" x14ac:dyDescent="0.25">
      <c r="A5752" s="54" t="s">
        <v>56</v>
      </c>
      <c r="B5752" s="36">
        <v>0</v>
      </c>
      <c r="C5752" s="37">
        <v>0</v>
      </c>
      <c r="D5752" s="37">
        <v>0</v>
      </c>
      <c r="E5752" s="38">
        <v>0</v>
      </c>
      <c r="F5752" s="37">
        <v>0</v>
      </c>
      <c r="G5752" s="39">
        <v>0</v>
      </c>
      <c r="H5752" s="40">
        <v>0</v>
      </c>
      <c r="J5752" s="17">
        <v>39</v>
      </c>
      <c r="K5752" s="17" t="str">
        <f t="shared" si="168"/>
        <v>375-Central Washington University</v>
      </c>
      <c r="L5752" s="18" t="str">
        <f t="shared" si="167"/>
        <v>375</v>
      </c>
      <c r="M5752" s="19" t="s">
        <v>57</v>
      </c>
      <c r="N5752" s="19"/>
    </row>
    <row r="5753" spans="1:14" ht="15" x14ac:dyDescent="0.25">
      <c r="A5753" s="54" t="s">
        <v>58</v>
      </c>
      <c r="B5753" s="36">
        <v>0</v>
      </c>
      <c r="C5753" s="37">
        <v>0</v>
      </c>
      <c r="D5753" s="37">
        <v>0</v>
      </c>
      <c r="E5753" s="38">
        <v>0</v>
      </c>
      <c r="F5753" s="37">
        <v>0</v>
      </c>
      <c r="G5753" s="39">
        <v>0</v>
      </c>
      <c r="H5753" s="40">
        <v>0</v>
      </c>
      <c r="J5753" s="17">
        <v>40</v>
      </c>
      <c r="K5753" s="17" t="str">
        <f t="shared" si="168"/>
        <v>375-Central Washington University</v>
      </c>
      <c r="L5753" s="18" t="str">
        <f t="shared" ref="L5753:L5825" si="169">LEFT(K5753,3)</f>
        <v>375</v>
      </c>
      <c r="M5753" s="19" t="s">
        <v>59</v>
      </c>
      <c r="N5753" s="19"/>
    </row>
    <row r="5754" spans="1:14" ht="15" x14ac:dyDescent="0.25">
      <c r="A5754" s="54" t="s">
        <v>60</v>
      </c>
      <c r="B5754" s="36">
        <v>0</v>
      </c>
      <c r="C5754" s="37">
        <v>0</v>
      </c>
      <c r="D5754" s="37">
        <v>0</v>
      </c>
      <c r="E5754" s="38">
        <v>3</v>
      </c>
      <c r="F5754" s="37">
        <v>2</v>
      </c>
      <c r="G5754" s="39">
        <v>5</v>
      </c>
      <c r="H5754" s="40">
        <v>5</v>
      </c>
      <c r="J5754" s="17">
        <v>41</v>
      </c>
      <c r="K5754" s="17" t="str">
        <f t="shared" si="168"/>
        <v>375-Central Washington University</v>
      </c>
      <c r="L5754" s="18" t="str">
        <f t="shared" si="169"/>
        <v>375</v>
      </c>
      <c r="M5754" s="56" t="s">
        <v>61</v>
      </c>
      <c r="N5754" s="19"/>
    </row>
    <row r="5755" spans="1:14" ht="15" x14ac:dyDescent="0.25">
      <c r="A5755" s="54" t="s">
        <v>62</v>
      </c>
      <c r="B5755" s="36">
        <v>0</v>
      </c>
      <c r="C5755" s="37">
        <v>0</v>
      </c>
      <c r="D5755" s="37">
        <v>0</v>
      </c>
      <c r="E5755" s="38">
        <v>9</v>
      </c>
      <c r="F5755" s="37">
        <v>8</v>
      </c>
      <c r="G5755" s="39">
        <v>17</v>
      </c>
      <c r="H5755" s="40">
        <v>17</v>
      </c>
      <c r="J5755" s="17">
        <v>42</v>
      </c>
      <c r="K5755" s="17" t="str">
        <f t="shared" si="168"/>
        <v>375-Central Washington University</v>
      </c>
      <c r="L5755" s="18" t="str">
        <f t="shared" si="169"/>
        <v>375</v>
      </c>
      <c r="M5755" s="56" t="s">
        <v>63</v>
      </c>
      <c r="N5755" s="19"/>
    </row>
    <row r="5756" spans="1:14" x14ac:dyDescent="0.2">
      <c r="A5756" s="43"/>
      <c r="B5756" s="36"/>
      <c r="C5756" s="37"/>
      <c r="D5756" s="37"/>
      <c r="E5756" s="38"/>
      <c r="F5756" s="37"/>
      <c r="G5756" s="39"/>
      <c r="H5756" s="40"/>
      <c r="J5756" s="17">
        <v>43</v>
      </c>
      <c r="K5756" s="17" t="str">
        <f t="shared" si="168"/>
        <v>375-Central Washington University</v>
      </c>
      <c r="L5756" s="18" t="str">
        <f t="shared" si="169"/>
        <v>375</v>
      </c>
      <c r="M5756" s="19"/>
      <c r="N5756" s="19"/>
    </row>
    <row r="5757" spans="1:14" x14ac:dyDescent="0.2">
      <c r="A5757" s="44" t="s">
        <v>64</v>
      </c>
      <c r="B5757" s="45">
        <v>142.66276189982062</v>
      </c>
      <c r="C5757" s="46">
        <v>0</v>
      </c>
      <c r="D5757" s="46">
        <v>0</v>
      </c>
      <c r="E5757" s="47">
        <v>4</v>
      </c>
      <c r="F5757" s="46">
        <v>1</v>
      </c>
      <c r="G5757" s="48">
        <v>5</v>
      </c>
      <c r="H5757" s="49">
        <v>147.66276189982062</v>
      </c>
      <c r="J5757" s="17">
        <v>44</v>
      </c>
      <c r="K5757" s="17" t="str">
        <f t="shared" si="168"/>
        <v>375-Central Washington University</v>
      </c>
      <c r="L5757" s="18" t="str">
        <f t="shared" si="169"/>
        <v>375</v>
      </c>
      <c r="M5757" s="19"/>
      <c r="N5757" s="19"/>
    </row>
    <row r="5758" spans="1:14" x14ac:dyDescent="0.2">
      <c r="A5758" s="57"/>
      <c r="B5758" s="39"/>
      <c r="C5758" s="51"/>
      <c r="D5758" s="51"/>
      <c r="E5758" s="52"/>
      <c r="F5758" s="51"/>
      <c r="G5758" s="39"/>
      <c r="H5758" s="53"/>
      <c r="J5758" s="17">
        <v>45</v>
      </c>
      <c r="K5758" s="17" t="str">
        <f t="shared" si="168"/>
        <v>375-Central Washington University</v>
      </c>
      <c r="L5758" s="18" t="str">
        <f t="shared" si="169"/>
        <v>375</v>
      </c>
      <c r="M5758" s="19"/>
      <c r="N5758" s="19"/>
    </row>
    <row r="5759" spans="1:14" ht="15" x14ac:dyDescent="0.25">
      <c r="A5759" s="54" t="s">
        <v>65</v>
      </c>
      <c r="B5759" s="36">
        <v>0</v>
      </c>
      <c r="C5759" s="37">
        <v>0</v>
      </c>
      <c r="D5759" s="37">
        <v>0</v>
      </c>
      <c r="E5759" s="38">
        <v>0</v>
      </c>
      <c r="F5759" s="37">
        <v>0</v>
      </c>
      <c r="G5759" s="39">
        <v>0</v>
      </c>
      <c r="H5759" s="40">
        <v>0</v>
      </c>
      <c r="J5759" s="17">
        <v>46</v>
      </c>
      <c r="K5759" s="17" t="str">
        <f t="shared" si="168"/>
        <v>375-Central Washington University</v>
      </c>
      <c r="L5759" s="18" t="str">
        <f t="shared" si="169"/>
        <v>375</v>
      </c>
      <c r="M5759" s="19"/>
      <c r="N5759" s="19"/>
    </row>
    <row r="5760" spans="1:14" ht="15" x14ac:dyDescent="0.25">
      <c r="A5760" s="54" t="s">
        <v>66</v>
      </c>
      <c r="B5760" s="36">
        <v>0</v>
      </c>
      <c r="C5760" s="37">
        <v>0</v>
      </c>
      <c r="D5760" s="37">
        <v>0</v>
      </c>
      <c r="E5760" s="38">
        <v>0</v>
      </c>
      <c r="F5760" s="37">
        <v>0</v>
      </c>
      <c r="G5760" s="39">
        <v>0</v>
      </c>
      <c r="H5760" s="40">
        <v>0</v>
      </c>
      <c r="J5760" s="17">
        <v>47</v>
      </c>
      <c r="K5760" s="17" t="str">
        <f t="shared" si="168"/>
        <v>375-Central Washington University</v>
      </c>
      <c r="L5760" s="18" t="str">
        <f t="shared" si="169"/>
        <v>375</v>
      </c>
      <c r="M5760" s="19"/>
      <c r="N5760" s="19"/>
    </row>
    <row r="5761" spans="1:14" ht="15" x14ac:dyDescent="0.25">
      <c r="A5761" s="54" t="s">
        <v>67</v>
      </c>
      <c r="B5761" s="36">
        <v>0</v>
      </c>
      <c r="C5761" s="37">
        <v>0</v>
      </c>
      <c r="D5761" s="37">
        <v>0</v>
      </c>
      <c r="E5761" s="38">
        <v>0</v>
      </c>
      <c r="F5761" s="37">
        <v>0</v>
      </c>
      <c r="G5761" s="39">
        <v>0</v>
      </c>
      <c r="H5761" s="40">
        <v>0</v>
      </c>
      <c r="J5761" s="17">
        <v>48</v>
      </c>
      <c r="K5761" s="17" t="str">
        <f t="shared" si="168"/>
        <v>375-Central Washington University</v>
      </c>
      <c r="L5761" s="18" t="str">
        <f t="shared" si="169"/>
        <v>375</v>
      </c>
      <c r="M5761" s="19"/>
      <c r="N5761" s="19"/>
    </row>
    <row r="5762" spans="1:14" ht="15" x14ac:dyDescent="0.25">
      <c r="A5762" s="54" t="s">
        <v>68</v>
      </c>
      <c r="B5762" s="36">
        <v>0</v>
      </c>
      <c r="C5762" s="37">
        <v>0</v>
      </c>
      <c r="D5762" s="37">
        <v>0</v>
      </c>
      <c r="E5762" s="38">
        <v>0</v>
      </c>
      <c r="F5762" s="37">
        <v>0</v>
      </c>
      <c r="G5762" s="39">
        <v>0</v>
      </c>
      <c r="H5762" s="40">
        <v>0</v>
      </c>
      <c r="J5762" s="17">
        <v>49</v>
      </c>
      <c r="K5762" s="17" t="str">
        <f t="shared" si="168"/>
        <v>375-Central Washington University</v>
      </c>
      <c r="L5762" s="18" t="str">
        <f t="shared" si="169"/>
        <v>375</v>
      </c>
      <c r="M5762" s="19"/>
      <c r="N5762" s="19"/>
    </row>
    <row r="5763" spans="1:14" ht="15" x14ac:dyDescent="0.25">
      <c r="A5763" s="54" t="s">
        <v>69</v>
      </c>
      <c r="B5763" s="36">
        <v>0</v>
      </c>
      <c r="C5763" s="37">
        <v>0</v>
      </c>
      <c r="D5763" s="37">
        <v>0</v>
      </c>
      <c r="E5763" s="38">
        <v>0</v>
      </c>
      <c r="F5763" s="37">
        <v>0</v>
      </c>
      <c r="G5763" s="39">
        <v>0</v>
      </c>
      <c r="H5763" s="40">
        <v>0</v>
      </c>
      <c r="J5763" s="17">
        <v>50</v>
      </c>
      <c r="K5763" s="17" t="str">
        <f t="shared" si="168"/>
        <v>375-Central Washington University</v>
      </c>
      <c r="L5763" s="18" t="str">
        <f t="shared" si="169"/>
        <v>375</v>
      </c>
      <c r="M5763" s="19"/>
      <c r="N5763" s="19"/>
    </row>
    <row r="5764" spans="1:14" ht="15" x14ac:dyDescent="0.25">
      <c r="A5764" s="54" t="s">
        <v>70</v>
      </c>
      <c r="B5764" s="36">
        <v>10.264421676181865</v>
      </c>
      <c r="C5764" s="37">
        <v>0</v>
      </c>
      <c r="D5764" s="37">
        <v>0</v>
      </c>
      <c r="E5764" s="38">
        <v>0</v>
      </c>
      <c r="F5764" s="37">
        <v>0</v>
      </c>
      <c r="G5764" s="39">
        <v>0</v>
      </c>
      <c r="H5764" s="40">
        <v>10.264421676181865</v>
      </c>
      <c r="J5764" s="17">
        <v>51</v>
      </c>
      <c r="K5764" s="17" t="str">
        <f t="shared" si="168"/>
        <v>375-Central Washington University</v>
      </c>
      <c r="L5764" s="18" t="str">
        <f t="shared" si="169"/>
        <v>375</v>
      </c>
      <c r="M5764" s="19"/>
      <c r="N5764" s="19"/>
    </row>
    <row r="5765" spans="1:14" ht="15" x14ac:dyDescent="0.25">
      <c r="A5765" s="54" t="s">
        <v>71</v>
      </c>
      <c r="B5765" s="36">
        <v>1.4375E-15</v>
      </c>
      <c r="C5765" s="37">
        <v>0</v>
      </c>
      <c r="D5765" s="37">
        <v>0</v>
      </c>
      <c r="E5765" s="38">
        <v>0</v>
      </c>
      <c r="F5765" s="37">
        <v>0</v>
      </c>
      <c r="G5765" s="39">
        <v>0</v>
      </c>
      <c r="H5765" s="40">
        <v>1.4375E-15</v>
      </c>
      <c r="J5765" s="17">
        <v>52</v>
      </c>
      <c r="K5765" s="17" t="str">
        <f t="shared" si="168"/>
        <v>375-Central Washington University</v>
      </c>
      <c r="L5765" s="18" t="str">
        <f t="shared" si="169"/>
        <v>375</v>
      </c>
      <c r="M5765" s="19"/>
      <c r="N5765" s="19"/>
    </row>
    <row r="5766" spans="1:14" ht="15" x14ac:dyDescent="0.25">
      <c r="A5766" s="54" t="s">
        <v>72</v>
      </c>
      <c r="B5766" s="36">
        <v>0</v>
      </c>
      <c r="C5766" s="37">
        <v>0</v>
      </c>
      <c r="D5766" s="37">
        <v>0</v>
      </c>
      <c r="E5766" s="38">
        <v>0</v>
      </c>
      <c r="F5766" s="37">
        <v>0</v>
      </c>
      <c r="G5766" s="39">
        <v>0</v>
      </c>
      <c r="H5766" s="40">
        <v>0</v>
      </c>
      <c r="J5766" s="17">
        <v>53</v>
      </c>
      <c r="K5766" s="17" t="str">
        <f t="shared" si="168"/>
        <v>375-Central Washington University</v>
      </c>
      <c r="L5766" s="18" t="str">
        <f t="shared" si="169"/>
        <v>375</v>
      </c>
      <c r="M5766" s="19"/>
      <c r="N5766" s="19"/>
    </row>
    <row r="5767" spans="1:14" ht="15" x14ac:dyDescent="0.25">
      <c r="A5767" s="54" t="s">
        <v>73</v>
      </c>
      <c r="B5767" s="36">
        <v>0</v>
      </c>
      <c r="C5767" s="37">
        <v>0</v>
      </c>
      <c r="D5767" s="37">
        <v>0</v>
      </c>
      <c r="E5767" s="38">
        <v>0</v>
      </c>
      <c r="F5767" s="37">
        <v>0</v>
      </c>
      <c r="G5767" s="39">
        <v>0</v>
      </c>
      <c r="H5767" s="40">
        <v>0</v>
      </c>
      <c r="J5767" s="17">
        <v>54</v>
      </c>
      <c r="K5767" s="17" t="str">
        <f t="shared" si="168"/>
        <v>375-Central Washington University</v>
      </c>
      <c r="L5767" s="18" t="str">
        <f t="shared" si="169"/>
        <v>375</v>
      </c>
      <c r="M5767" s="19"/>
      <c r="N5767" s="19"/>
    </row>
    <row r="5768" spans="1:14" ht="15" x14ac:dyDescent="0.25">
      <c r="A5768" s="54" t="s">
        <v>74</v>
      </c>
      <c r="B5768" s="36">
        <v>0</v>
      </c>
      <c r="C5768" s="37">
        <v>0</v>
      </c>
      <c r="D5768" s="37">
        <v>0</v>
      </c>
      <c r="E5768" s="38">
        <v>0</v>
      </c>
      <c r="F5768" s="37">
        <v>0</v>
      </c>
      <c r="G5768" s="39">
        <v>0</v>
      </c>
      <c r="H5768" s="40">
        <v>0</v>
      </c>
      <c r="J5768" s="17">
        <v>55</v>
      </c>
      <c r="K5768" s="17" t="str">
        <f t="shared" si="168"/>
        <v>375-Central Washington University</v>
      </c>
      <c r="L5768" s="18" t="str">
        <f t="shared" si="169"/>
        <v>375</v>
      </c>
      <c r="M5768" s="19"/>
      <c r="N5768" s="19"/>
    </row>
    <row r="5769" spans="1:14" ht="15" x14ac:dyDescent="0.25">
      <c r="A5769" s="54" t="s">
        <v>75</v>
      </c>
      <c r="B5769" s="36">
        <v>1</v>
      </c>
      <c r="C5769" s="37">
        <v>0</v>
      </c>
      <c r="D5769" s="37">
        <v>0</v>
      </c>
      <c r="E5769" s="38">
        <v>0</v>
      </c>
      <c r="F5769" s="37">
        <v>-1</v>
      </c>
      <c r="G5769" s="39">
        <v>-1</v>
      </c>
      <c r="H5769" s="40">
        <v>0</v>
      </c>
      <c r="J5769" s="17">
        <v>56</v>
      </c>
      <c r="K5769" s="17" t="str">
        <f t="shared" si="168"/>
        <v>375-Central Washington University</v>
      </c>
      <c r="L5769" s="18" t="str">
        <f t="shared" si="169"/>
        <v>375</v>
      </c>
      <c r="M5769" s="19"/>
      <c r="N5769" s="19"/>
    </row>
    <row r="5770" spans="1:14" ht="15" customHeight="1" x14ac:dyDescent="0.25">
      <c r="A5770" s="54" t="s">
        <v>76</v>
      </c>
      <c r="B5770" s="36">
        <v>12.586257557802883</v>
      </c>
      <c r="C5770" s="37">
        <v>0</v>
      </c>
      <c r="D5770" s="37">
        <v>0</v>
      </c>
      <c r="E5770" s="38">
        <v>0</v>
      </c>
      <c r="F5770" s="37">
        <v>0</v>
      </c>
      <c r="G5770" s="39">
        <v>0</v>
      </c>
      <c r="H5770" s="40">
        <v>12.586257557802883</v>
      </c>
      <c r="J5770" s="17">
        <v>57</v>
      </c>
      <c r="K5770" s="17" t="str">
        <f t="shared" si="168"/>
        <v>375-Central Washington University</v>
      </c>
      <c r="L5770" s="18" t="str">
        <f t="shared" si="169"/>
        <v>375</v>
      </c>
      <c r="M5770" s="19"/>
      <c r="N5770" s="19"/>
    </row>
    <row r="5771" spans="1:14" ht="15" x14ac:dyDescent="0.25">
      <c r="A5771" s="54" t="s">
        <v>77</v>
      </c>
      <c r="B5771" s="36">
        <v>0</v>
      </c>
      <c r="C5771" s="37">
        <v>0</v>
      </c>
      <c r="D5771" s="37">
        <v>0</v>
      </c>
      <c r="E5771" s="38">
        <v>0</v>
      </c>
      <c r="F5771" s="37">
        <v>0</v>
      </c>
      <c r="G5771" s="39">
        <v>0</v>
      </c>
      <c r="H5771" s="40">
        <v>0</v>
      </c>
      <c r="J5771" s="17">
        <v>58</v>
      </c>
      <c r="K5771" s="17" t="str">
        <f t="shared" si="168"/>
        <v>375-Central Washington University</v>
      </c>
      <c r="L5771" s="18" t="str">
        <f t="shared" si="169"/>
        <v>375</v>
      </c>
      <c r="M5771" s="19"/>
      <c r="N5771" s="19"/>
    </row>
    <row r="5772" spans="1:14" ht="15" x14ac:dyDescent="0.25">
      <c r="A5772" s="54" t="s">
        <v>78</v>
      </c>
      <c r="B5772" s="36">
        <v>0</v>
      </c>
      <c r="C5772" s="37">
        <v>0</v>
      </c>
      <c r="D5772" s="37">
        <v>0</v>
      </c>
      <c r="E5772" s="38">
        <v>0</v>
      </c>
      <c r="F5772" s="37">
        <v>0</v>
      </c>
      <c r="G5772" s="39">
        <v>0</v>
      </c>
      <c r="H5772" s="40">
        <v>0</v>
      </c>
      <c r="J5772" s="17">
        <v>59</v>
      </c>
      <c r="K5772" s="17" t="str">
        <f t="shared" si="168"/>
        <v>375-Central Washington University</v>
      </c>
      <c r="L5772" s="18" t="str">
        <f t="shared" si="169"/>
        <v>375</v>
      </c>
      <c r="M5772" s="19"/>
      <c r="N5772" s="19"/>
    </row>
    <row r="5773" spans="1:14" ht="15" x14ac:dyDescent="0.25">
      <c r="A5773" s="54" t="s">
        <v>79</v>
      </c>
      <c r="B5773" s="36">
        <v>0</v>
      </c>
      <c r="C5773" s="37">
        <v>0</v>
      </c>
      <c r="D5773" s="37">
        <v>0</v>
      </c>
      <c r="E5773" s="38">
        <v>0</v>
      </c>
      <c r="F5773" s="37">
        <v>0</v>
      </c>
      <c r="G5773" s="39">
        <v>0</v>
      </c>
      <c r="H5773" s="40">
        <v>0</v>
      </c>
      <c r="J5773" s="17">
        <v>60</v>
      </c>
      <c r="K5773" s="17" t="str">
        <f t="shared" si="168"/>
        <v>375-Central Washington University</v>
      </c>
      <c r="L5773" s="18" t="str">
        <f t="shared" si="169"/>
        <v>375</v>
      </c>
      <c r="M5773" s="19"/>
      <c r="N5773" s="19"/>
    </row>
    <row r="5774" spans="1:14" ht="15" x14ac:dyDescent="0.25">
      <c r="A5774" s="54"/>
      <c r="B5774" s="36"/>
      <c r="C5774" s="37"/>
      <c r="D5774" s="37"/>
      <c r="E5774" s="38"/>
      <c r="F5774" s="37"/>
      <c r="G5774" s="39"/>
      <c r="H5774" s="40"/>
      <c r="J5774" s="17">
        <v>61</v>
      </c>
      <c r="K5774" s="17" t="str">
        <f t="shared" si="168"/>
        <v>375-Central Washington University</v>
      </c>
      <c r="L5774" s="18" t="str">
        <f t="shared" si="169"/>
        <v>375</v>
      </c>
      <c r="M5774" s="19"/>
      <c r="N5774" s="19"/>
    </row>
    <row r="5775" spans="1:14" x14ac:dyDescent="0.2">
      <c r="A5775" s="44" t="s">
        <v>80</v>
      </c>
      <c r="B5775" s="45">
        <v>23.850679233984749</v>
      </c>
      <c r="C5775" s="46">
        <v>0</v>
      </c>
      <c r="D5775" s="46">
        <v>0</v>
      </c>
      <c r="E5775" s="47">
        <v>0</v>
      </c>
      <c r="F5775" s="46">
        <v>-1</v>
      </c>
      <c r="G5775" s="48">
        <v>-1</v>
      </c>
      <c r="H5775" s="49">
        <v>22.850679233984749</v>
      </c>
      <c r="J5775" s="17">
        <v>62</v>
      </c>
      <c r="K5775" s="17" t="str">
        <f t="shared" si="168"/>
        <v>375-Central Washington University</v>
      </c>
      <c r="L5775" s="18" t="str">
        <f t="shared" si="169"/>
        <v>375</v>
      </c>
      <c r="M5775" s="19"/>
      <c r="N5775" s="19"/>
    </row>
    <row r="5776" spans="1:14" ht="15" x14ac:dyDescent="0.25">
      <c r="A5776" s="54"/>
      <c r="B5776" s="36"/>
      <c r="C5776" s="37"/>
      <c r="D5776" s="37"/>
      <c r="E5776" s="38"/>
      <c r="F5776" s="37"/>
      <c r="G5776" s="39"/>
      <c r="H5776" s="40"/>
      <c r="J5776" s="17">
        <v>63</v>
      </c>
      <c r="K5776" s="17" t="str">
        <f t="shared" si="168"/>
        <v>375-Central Washington University</v>
      </c>
      <c r="L5776" s="18" t="str">
        <f t="shared" si="169"/>
        <v>375</v>
      </c>
      <c r="M5776" s="19"/>
      <c r="N5776" s="19"/>
    </row>
    <row r="5777" spans="1:14" ht="15" x14ac:dyDescent="0.25">
      <c r="A5777" s="54" t="s">
        <v>81</v>
      </c>
      <c r="B5777" s="36">
        <v>31.269721479624387</v>
      </c>
      <c r="C5777" s="37">
        <v>0</v>
      </c>
      <c r="D5777" s="37">
        <v>0</v>
      </c>
      <c r="E5777" s="38">
        <v>0</v>
      </c>
      <c r="F5777" s="37">
        <v>1</v>
      </c>
      <c r="G5777" s="39">
        <v>1</v>
      </c>
      <c r="H5777" s="40">
        <v>32.269721479624387</v>
      </c>
      <c r="J5777" s="17">
        <v>64</v>
      </c>
      <c r="K5777" s="17" t="str">
        <f t="shared" si="168"/>
        <v>375-Central Washington University</v>
      </c>
      <c r="L5777" s="18" t="str">
        <f t="shared" si="169"/>
        <v>375</v>
      </c>
      <c r="M5777" s="19"/>
      <c r="N5777" s="19"/>
    </row>
    <row r="5778" spans="1:14" ht="15" customHeight="1" x14ac:dyDescent="0.2">
      <c r="A5778" s="44" t="s">
        <v>82</v>
      </c>
      <c r="B5778" s="45">
        <v>31.269721479624387</v>
      </c>
      <c r="C5778" s="46">
        <v>0</v>
      </c>
      <c r="D5778" s="46">
        <v>0</v>
      </c>
      <c r="E5778" s="47">
        <v>0</v>
      </c>
      <c r="F5778" s="46">
        <v>1</v>
      </c>
      <c r="G5778" s="48">
        <v>1</v>
      </c>
      <c r="H5778" s="49">
        <v>32.269721479624387</v>
      </c>
      <c r="J5778" s="17">
        <v>65</v>
      </c>
      <c r="K5778" s="17" t="str">
        <f t="shared" si="168"/>
        <v>375-Central Washington University</v>
      </c>
      <c r="L5778" s="18" t="str">
        <f t="shared" si="169"/>
        <v>375</v>
      </c>
      <c r="M5778" s="19"/>
      <c r="N5778" s="19"/>
    </row>
    <row r="5779" spans="1:14" ht="15" x14ac:dyDescent="0.25">
      <c r="A5779" s="54"/>
      <c r="B5779" s="54"/>
      <c r="C5779" s="54"/>
      <c r="D5779" s="54"/>
      <c r="E5779" s="54"/>
      <c r="F5779" s="54"/>
      <c r="G5779" s="54"/>
      <c r="H5779" s="54"/>
      <c r="J5779" s="17">
        <v>66</v>
      </c>
      <c r="K5779" s="17" t="str">
        <f t="shared" si="168"/>
        <v>375-Central Washington University</v>
      </c>
      <c r="L5779" s="18" t="str">
        <f t="shared" si="169"/>
        <v>375</v>
      </c>
      <c r="M5779" s="19"/>
      <c r="N5779" s="19"/>
    </row>
    <row r="5780" spans="1:14" x14ac:dyDescent="0.2">
      <c r="A5780" s="58"/>
      <c r="B5780" s="39"/>
      <c r="C5780" s="51"/>
      <c r="D5780" s="51"/>
      <c r="E5780" s="52"/>
      <c r="F5780" s="51"/>
      <c r="G5780" s="39"/>
      <c r="H5780" s="53"/>
      <c r="J5780" s="17">
        <v>67</v>
      </c>
      <c r="K5780" s="17" t="str">
        <f t="shared" si="168"/>
        <v>375-Central Washington University</v>
      </c>
      <c r="L5780" s="18" t="str">
        <f t="shared" si="169"/>
        <v>375</v>
      </c>
      <c r="M5780" s="19"/>
      <c r="N5780" s="19"/>
    </row>
    <row r="5781" spans="1:14" x14ac:dyDescent="0.2">
      <c r="A5781" s="59" t="s">
        <v>83</v>
      </c>
      <c r="B5781" s="60">
        <v>3832.2284854817103</v>
      </c>
      <c r="C5781" s="61">
        <v>8</v>
      </c>
      <c r="D5781" s="61">
        <v>2</v>
      </c>
      <c r="E5781" s="62">
        <v>-20</v>
      </c>
      <c r="F5781" s="61">
        <v>178</v>
      </c>
      <c r="G5781" s="60">
        <v>168</v>
      </c>
      <c r="H5781" s="63">
        <v>4000.2284854817103</v>
      </c>
      <c r="J5781" s="17">
        <v>68</v>
      </c>
      <c r="K5781" s="17" t="str">
        <f t="shared" si="168"/>
        <v>375-Central Washington University</v>
      </c>
      <c r="L5781" s="18" t="str">
        <f t="shared" si="169"/>
        <v>375</v>
      </c>
      <c r="M5781" s="19"/>
      <c r="N5781" s="19"/>
    </row>
    <row r="5782" spans="1:14" x14ac:dyDescent="0.2">
      <c r="A5782" s="64"/>
      <c r="B5782" s="65"/>
      <c r="C5782" s="65"/>
      <c r="D5782" s="65"/>
      <c r="E5782" s="65"/>
      <c r="F5782" s="65"/>
      <c r="G5782" s="65"/>
      <c r="H5782" s="65"/>
      <c r="J5782" s="17">
        <v>1</v>
      </c>
      <c r="K5782" s="17" t="str">
        <f>IF(J5782=7,A5017,IF(J5782&gt;7,K5772,""))</f>
        <v/>
      </c>
      <c r="L5782" s="18" t="str">
        <f t="shared" si="169"/>
        <v/>
      </c>
      <c r="M5782" s="19"/>
      <c r="N5782" s="19"/>
    </row>
    <row r="5783" spans="1:14" x14ac:dyDescent="0.2">
      <c r="A5783" s="64"/>
      <c r="B5783" s="65"/>
      <c r="C5783" s="65"/>
      <c r="D5783" s="65"/>
      <c r="E5783" s="65"/>
      <c r="F5783" s="65"/>
      <c r="G5783" s="65"/>
      <c r="H5783" s="65"/>
      <c r="J5783" s="17">
        <v>2</v>
      </c>
      <c r="K5783" s="17" t="str">
        <f>IF(J5783=7,A5018,IF(J5783&gt;7,K5782,""))</f>
        <v/>
      </c>
      <c r="L5783" s="18" t="str">
        <f t="shared" si="169"/>
        <v/>
      </c>
      <c r="M5783" s="19"/>
      <c r="N5783" s="19"/>
    </row>
    <row r="5784" spans="1:14" ht="15" x14ac:dyDescent="0.25">
      <c r="A5784"/>
      <c r="B5784"/>
      <c r="C5784"/>
      <c r="D5784"/>
      <c r="E5784"/>
      <c r="F5784"/>
      <c r="G5784"/>
      <c r="H5784"/>
      <c r="J5784" s="17">
        <v>3</v>
      </c>
      <c r="K5784" s="17" t="str">
        <f>IF(J5784=7,A5019,IF(J5784&gt;7,K5783,""))</f>
        <v/>
      </c>
      <c r="L5784" s="18" t="str">
        <f t="shared" si="169"/>
        <v/>
      </c>
      <c r="M5784" s="19"/>
      <c r="N5784" s="19"/>
    </row>
    <row r="5785" spans="1:14" ht="15" x14ac:dyDescent="0.25">
      <c r="A5785"/>
      <c r="B5785"/>
      <c r="C5785"/>
      <c r="D5785"/>
      <c r="E5785"/>
      <c r="F5785"/>
      <c r="G5785"/>
      <c r="H5785"/>
      <c r="J5785" s="17">
        <v>4</v>
      </c>
      <c r="K5785" s="17" t="str">
        <f>IF(J5785=7,A5020,IF(J5785&gt;7,K5784,""))</f>
        <v/>
      </c>
      <c r="L5785" s="18" t="str">
        <f t="shared" si="169"/>
        <v/>
      </c>
      <c r="M5785" s="19"/>
      <c r="N5785" s="19"/>
    </row>
    <row r="5786" spans="1:14" ht="15.75" x14ac:dyDescent="0.25">
      <c r="A5786" s="21" t="s">
        <v>7</v>
      </c>
      <c r="B5786" s="22"/>
      <c r="C5786" s="22"/>
      <c r="D5786" s="22"/>
      <c r="E5786" s="22"/>
      <c r="F5786" s="22"/>
      <c r="G5786" s="22"/>
      <c r="H5786" s="22"/>
      <c r="J5786" s="17">
        <v>5</v>
      </c>
      <c r="K5786" s="17" t="str">
        <f>IF(J5786=7,A5021,IF(J5786&gt;7,K5785,""))</f>
        <v/>
      </c>
      <c r="L5786" s="18" t="str">
        <f t="shared" si="169"/>
        <v/>
      </c>
      <c r="M5786" s="19"/>
      <c r="N5786" s="19"/>
    </row>
    <row r="5787" spans="1:14" ht="15" customHeight="1" x14ac:dyDescent="0.25">
      <c r="A5787" s="23" t="s">
        <v>8</v>
      </c>
      <c r="B5787" s="24"/>
      <c r="C5787" s="24"/>
      <c r="D5787" s="24"/>
      <c r="E5787" s="24"/>
      <c r="F5787" s="24"/>
      <c r="G5787" s="24"/>
      <c r="H5787" s="24"/>
      <c r="J5787" s="17">
        <v>6</v>
      </c>
      <c r="K5787" s="17" t="str">
        <f>IF(J5787=7,A5022,IF(J5787&gt;7,K5786,""))</f>
        <v/>
      </c>
      <c r="L5787" s="18" t="str">
        <f t="shared" si="169"/>
        <v/>
      </c>
      <c r="M5787" s="19"/>
      <c r="N5787" s="19"/>
    </row>
    <row r="5788" spans="1:14" ht="15" x14ac:dyDescent="0.25">
      <c r="A5788" s="25" t="s">
        <v>168</v>
      </c>
      <c r="B5788" s="22"/>
      <c r="C5788" s="22"/>
      <c r="D5788" s="22"/>
      <c r="E5788" s="22"/>
      <c r="F5788" s="22"/>
      <c r="G5788" s="22"/>
      <c r="H5788" s="22"/>
      <c r="J5788" s="17">
        <v>7</v>
      </c>
      <c r="K5788" s="17" t="str">
        <f>IF(J5788=7,A5788,IF(J5788&gt;7,K5787,""))</f>
        <v>376-The Evergreen State College</v>
      </c>
      <c r="L5788" s="18" t="str">
        <f t="shared" si="169"/>
        <v>376</v>
      </c>
      <c r="M5788" s="19"/>
      <c r="N5788" s="19"/>
    </row>
    <row r="5789" spans="1:14" ht="15" x14ac:dyDescent="0.25">
      <c r="A5789" s="25"/>
      <c r="B5789" s="22"/>
      <c r="C5789" s="22"/>
      <c r="D5789" s="22"/>
      <c r="E5789" s="22"/>
      <c r="F5789" s="22"/>
      <c r="G5789" s="22"/>
      <c r="H5789" s="22"/>
      <c r="J5789" s="17">
        <v>8</v>
      </c>
      <c r="K5789" s="17" t="str">
        <f t="shared" ref="K5789:K5849" si="170">IF(J5789=7,A5024,IF(J5789&gt;7,K5788,""))</f>
        <v>376-The Evergreen State College</v>
      </c>
      <c r="L5789" s="18" t="str">
        <f t="shared" si="169"/>
        <v>376</v>
      </c>
      <c r="M5789" s="19"/>
      <c r="N5789" s="19"/>
    </row>
    <row r="5790" spans="1:14" ht="15" x14ac:dyDescent="0.25">
      <c r="A5790" s="26"/>
      <c r="B5790" s="27"/>
      <c r="C5790" s="94" t="s">
        <v>10</v>
      </c>
      <c r="D5790" s="95"/>
      <c r="E5790" s="94" t="s">
        <v>11</v>
      </c>
      <c r="F5790" s="95"/>
      <c r="G5790" s="28"/>
      <c r="H5790" s="28"/>
      <c r="J5790" s="17">
        <v>9</v>
      </c>
      <c r="K5790" s="17" t="str">
        <f t="shared" si="170"/>
        <v>376-The Evergreen State College</v>
      </c>
      <c r="L5790" s="18" t="str">
        <f t="shared" si="169"/>
        <v>376</v>
      </c>
      <c r="M5790" s="19"/>
      <c r="N5790" s="19"/>
    </row>
    <row r="5791" spans="1:14" ht="24" x14ac:dyDescent="0.2">
      <c r="A5791" s="29" t="s">
        <v>12</v>
      </c>
      <c r="B5791" s="30" t="s">
        <v>13</v>
      </c>
      <c r="C5791" s="31" t="s">
        <v>14</v>
      </c>
      <c r="D5791" s="32" t="s">
        <v>15</v>
      </c>
      <c r="E5791" s="31" t="s">
        <v>14</v>
      </c>
      <c r="F5791" s="32" t="s">
        <v>15</v>
      </c>
      <c r="G5791" s="33" t="s">
        <v>16</v>
      </c>
      <c r="H5791" s="33" t="s">
        <v>17</v>
      </c>
      <c r="J5791" s="17">
        <v>10</v>
      </c>
      <c r="K5791" s="17" t="str">
        <f t="shared" si="170"/>
        <v>376-The Evergreen State College</v>
      </c>
      <c r="L5791" s="18" t="str">
        <f t="shared" si="169"/>
        <v>376</v>
      </c>
      <c r="M5791" s="19"/>
      <c r="N5791" s="19"/>
    </row>
    <row r="5792" spans="1:14" ht="15" customHeight="1" x14ac:dyDescent="0.25">
      <c r="A5792" s="35" t="s">
        <v>20</v>
      </c>
      <c r="B5792" s="36">
        <v>48.721564606056575</v>
      </c>
      <c r="C5792" s="37">
        <v>0</v>
      </c>
      <c r="D5792" s="37">
        <v>0</v>
      </c>
      <c r="E5792" s="38">
        <v>0</v>
      </c>
      <c r="F5792" s="37">
        <v>0</v>
      </c>
      <c r="G5792" s="39">
        <v>0</v>
      </c>
      <c r="H5792" s="40">
        <v>48.721564606056575</v>
      </c>
      <c r="J5792" s="17">
        <v>11</v>
      </c>
      <c r="K5792" s="17" t="str">
        <f t="shared" si="170"/>
        <v>376-The Evergreen State College</v>
      </c>
      <c r="L5792" s="18" t="str">
        <f t="shared" si="169"/>
        <v>376</v>
      </c>
      <c r="M5792" s="19" t="s">
        <v>21</v>
      </c>
      <c r="N5792" s="19"/>
    </row>
    <row r="5793" spans="1:14" ht="15" x14ac:dyDescent="0.25">
      <c r="A5793" s="42" t="s">
        <v>22</v>
      </c>
      <c r="B5793" s="36">
        <v>9.3231272093107247</v>
      </c>
      <c r="C5793" s="37">
        <v>0</v>
      </c>
      <c r="D5793" s="37">
        <v>0</v>
      </c>
      <c r="E5793" s="38">
        <v>0</v>
      </c>
      <c r="F5793" s="37">
        <v>0</v>
      </c>
      <c r="G5793" s="39">
        <v>0</v>
      </c>
      <c r="H5793" s="40">
        <v>9.3231272093107247</v>
      </c>
      <c r="J5793" s="17">
        <v>12</v>
      </c>
      <c r="K5793" s="17" t="str">
        <f t="shared" si="170"/>
        <v>376-The Evergreen State College</v>
      </c>
      <c r="L5793" s="18" t="str">
        <f t="shared" si="169"/>
        <v>376</v>
      </c>
      <c r="M5793" s="19"/>
      <c r="N5793" s="19"/>
    </row>
    <row r="5794" spans="1:14" ht="15" x14ac:dyDescent="0.25">
      <c r="A5794" s="42" t="s">
        <v>23</v>
      </c>
      <c r="B5794" s="36">
        <v>123.45131008258569</v>
      </c>
      <c r="C5794" s="37">
        <v>-18</v>
      </c>
      <c r="D5794" s="37">
        <v>-16</v>
      </c>
      <c r="E5794" s="38">
        <v>0</v>
      </c>
      <c r="F5794" s="37">
        <v>0</v>
      </c>
      <c r="G5794" s="39">
        <v>-34</v>
      </c>
      <c r="H5794" s="40">
        <v>89.451310082585692</v>
      </c>
      <c r="J5794" s="17">
        <v>13</v>
      </c>
      <c r="K5794" s="17" t="str">
        <f t="shared" si="170"/>
        <v>376-The Evergreen State College</v>
      </c>
      <c r="L5794" s="18" t="str">
        <f t="shared" si="169"/>
        <v>376</v>
      </c>
      <c r="M5794" s="19"/>
      <c r="N5794" s="19"/>
    </row>
    <row r="5795" spans="1:14" ht="15" x14ac:dyDescent="0.25">
      <c r="A5795" s="42" t="s">
        <v>24</v>
      </c>
      <c r="B5795" s="36">
        <v>807.3911908</v>
      </c>
      <c r="C5795" s="37">
        <v>0</v>
      </c>
      <c r="D5795" s="37">
        <v>0</v>
      </c>
      <c r="E5795" s="38">
        <v>0</v>
      </c>
      <c r="F5795" s="37">
        <v>4</v>
      </c>
      <c r="G5795" s="39">
        <v>4</v>
      </c>
      <c r="H5795" s="40">
        <v>811.3911908</v>
      </c>
      <c r="J5795" s="17">
        <v>14</v>
      </c>
      <c r="K5795" s="17" t="str">
        <f t="shared" si="170"/>
        <v>376-The Evergreen State College</v>
      </c>
      <c r="L5795" s="18" t="str">
        <f t="shared" si="169"/>
        <v>376</v>
      </c>
      <c r="M5795" s="19"/>
      <c r="N5795" s="19"/>
    </row>
    <row r="5796" spans="1:14" ht="15" x14ac:dyDescent="0.25">
      <c r="A5796" s="42" t="s">
        <v>25</v>
      </c>
      <c r="B5796" s="36">
        <v>0</v>
      </c>
      <c r="C5796" s="37">
        <v>0</v>
      </c>
      <c r="D5796" s="37">
        <v>0</v>
      </c>
      <c r="E5796" s="38">
        <v>0</v>
      </c>
      <c r="F5796" s="37">
        <v>0</v>
      </c>
      <c r="G5796" s="39">
        <v>0</v>
      </c>
      <c r="H5796" s="40">
        <v>0</v>
      </c>
      <c r="J5796" s="17">
        <v>15</v>
      </c>
      <c r="K5796" s="17" t="str">
        <f t="shared" si="170"/>
        <v>376-The Evergreen State College</v>
      </c>
      <c r="L5796" s="18" t="str">
        <f t="shared" si="169"/>
        <v>376</v>
      </c>
      <c r="M5796" s="19"/>
      <c r="N5796" s="19"/>
    </row>
    <row r="5797" spans="1:14" ht="15" x14ac:dyDescent="0.25">
      <c r="A5797" s="42" t="s">
        <v>26</v>
      </c>
      <c r="B5797" s="36">
        <v>505.9478388852749</v>
      </c>
      <c r="C5797" s="37">
        <v>17</v>
      </c>
      <c r="D5797" s="37">
        <v>17</v>
      </c>
      <c r="E5797" s="38">
        <v>0</v>
      </c>
      <c r="F5797" s="37">
        <v>0</v>
      </c>
      <c r="G5797" s="39">
        <v>34</v>
      </c>
      <c r="H5797" s="40">
        <v>539.9478388852749</v>
      </c>
      <c r="J5797" s="17">
        <v>16</v>
      </c>
      <c r="K5797" s="17" t="str">
        <f t="shared" si="170"/>
        <v>376-The Evergreen State College</v>
      </c>
      <c r="L5797" s="18" t="str">
        <f t="shared" si="169"/>
        <v>376</v>
      </c>
      <c r="M5797" s="19"/>
      <c r="N5797" s="19"/>
    </row>
    <row r="5798" spans="1:14" ht="15" x14ac:dyDescent="0.25">
      <c r="A5798" s="42" t="s">
        <v>27</v>
      </c>
      <c r="B5798" s="36">
        <v>656.66873523021081</v>
      </c>
      <c r="C5798" s="37">
        <v>0</v>
      </c>
      <c r="D5798" s="37">
        <v>0</v>
      </c>
      <c r="E5798" s="38">
        <v>0</v>
      </c>
      <c r="F5798" s="37">
        <v>0</v>
      </c>
      <c r="G5798" s="39">
        <v>0</v>
      </c>
      <c r="H5798" s="40">
        <v>656.66873523021081</v>
      </c>
      <c r="J5798" s="17">
        <v>17</v>
      </c>
      <c r="K5798" s="17" t="str">
        <f t="shared" si="170"/>
        <v>376-The Evergreen State College</v>
      </c>
      <c r="L5798" s="18" t="str">
        <f t="shared" si="169"/>
        <v>376</v>
      </c>
      <c r="M5798" s="19"/>
      <c r="N5798" s="19"/>
    </row>
    <row r="5799" spans="1:14" x14ac:dyDescent="0.2">
      <c r="A5799" s="43"/>
      <c r="B5799" s="36"/>
      <c r="C5799" s="37"/>
      <c r="D5799" s="37"/>
      <c r="E5799" s="38"/>
      <c r="F5799" s="37"/>
      <c r="G5799" s="39"/>
      <c r="H5799" s="40"/>
      <c r="J5799" s="17">
        <v>18</v>
      </c>
      <c r="K5799" s="17" t="str">
        <f t="shared" si="170"/>
        <v>376-The Evergreen State College</v>
      </c>
      <c r="L5799" s="18" t="str">
        <f t="shared" si="169"/>
        <v>376</v>
      </c>
      <c r="M5799" s="19"/>
      <c r="N5799" s="19"/>
    </row>
    <row r="5800" spans="1:14" x14ac:dyDescent="0.2">
      <c r="A5800" s="44"/>
      <c r="B5800" s="45">
        <v>2151.5037668134387</v>
      </c>
      <c r="C5800" s="46">
        <v>-1</v>
      </c>
      <c r="D5800" s="46">
        <v>1</v>
      </c>
      <c r="E5800" s="47">
        <v>0</v>
      </c>
      <c r="F5800" s="46">
        <v>4</v>
      </c>
      <c r="G5800" s="48">
        <v>4</v>
      </c>
      <c r="H5800" s="49">
        <v>2155.5037668134387</v>
      </c>
      <c r="J5800" s="17">
        <v>19</v>
      </c>
      <c r="K5800" s="17" t="str">
        <f t="shared" si="170"/>
        <v>376-The Evergreen State College</v>
      </c>
      <c r="L5800" s="18" t="str">
        <f t="shared" si="169"/>
        <v>376</v>
      </c>
      <c r="M5800" s="19"/>
      <c r="N5800" s="19"/>
    </row>
    <row r="5801" spans="1:14" x14ac:dyDescent="0.2">
      <c r="A5801" s="50"/>
      <c r="B5801" s="39"/>
      <c r="C5801" s="51"/>
      <c r="D5801" s="51"/>
      <c r="E5801" s="52"/>
      <c r="F5801" s="51"/>
      <c r="G5801" s="39"/>
      <c r="H5801" s="53"/>
      <c r="J5801" s="17">
        <v>20</v>
      </c>
      <c r="K5801" s="17" t="str">
        <f t="shared" si="170"/>
        <v>376-The Evergreen State College</v>
      </c>
      <c r="L5801" s="18" t="str">
        <f t="shared" si="169"/>
        <v>376</v>
      </c>
      <c r="M5801" s="19"/>
      <c r="N5801" s="19"/>
    </row>
    <row r="5802" spans="1:14" ht="15" x14ac:dyDescent="0.25">
      <c r="A5802" s="42" t="s">
        <v>28</v>
      </c>
      <c r="B5802" s="36">
        <v>42.946433469630222</v>
      </c>
      <c r="C5802" s="37">
        <v>0</v>
      </c>
      <c r="D5802" s="37">
        <v>0</v>
      </c>
      <c r="E5802" s="38">
        <v>-49</v>
      </c>
      <c r="F5802" s="37">
        <v>51</v>
      </c>
      <c r="G5802" s="39">
        <v>2</v>
      </c>
      <c r="H5802" s="40">
        <v>44.946433469630222</v>
      </c>
      <c r="J5802" s="17">
        <v>21</v>
      </c>
      <c r="K5802" s="17" t="str">
        <f t="shared" si="170"/>
        <v>376-The Evergreen State College</v>
      </c>
      <c r="L5802" s="18" t="str">
        <f t="shared" si="169"/>
        <v>376</v>
      </c>
      <c r="M5802" s="19"/>
      <c r="N5802" s="19"/>
    </row>
    <row r="5803" spans="1:14" ht="15" x14ac:dyDescent="0.25">
      <c r="A5803" s="42" t="s">
        <v>29</v>
      </c>
      <c r="B5803" s="36">
        <v>116.35434218215056</v>
      </c>
      <c r="C5803" s="37">
        <v>0</v>
      </c>
      <c r="D5803" s="37">
        <v>0</v>
      </c>
      <c r="E5803" s="38">
        <v>29</v>
      </c>
      <c r="F5803" s="37">
        <v>89</v>
      </c>
      <c r="G5803" s="39">
        <v>118</v>
      </c>
      <c r="H5803" s="40">
        <v>234.35434218215056</v>
      </c>
      <c r="J5803" s="17">
        <v>22</v>
      </c>
      <c r="K5803" s="17" t="str">
        <f t="shared" si="170"/>
        <v>376-The Evergreen State College</v>
      </c>
      <c r="L5803" s="18" t="str">
        <f t="shared" si="169"/>
        <v>376</v>
      </c>
      <c r="M5803" s="19"/>
      <c r="N5803" s="19"/>
    </row>
    <row r="5804" spans="1:14" ht="15" x14ac:dyDescent="0.25">
      <c r="A5804" s="42" t="s">
        <v>30</v>
      </c>
      <c r="B5804" s="36">
        <v>99.413064889548309</v>
      </c>
      <c r="C5804" s="37">
        <v>0</v>
      </c>
      <c r="D5804" s="37">
        <v>0</v>
      </c>
      <c r="E5804" s="38">
        <v>0</v>
      </c>
      <c r="F5804" s="37">
        <v>1</v>
      </c>
      <c r="G5804" s="39">
        <v>1</v>
      </c>
      <c r="H5804" s="40">
        <v>100.41306488954831</v>
      </c>
      <c r="J5804" s="17">
        <v>23</v>
      </c>
      <c r="K5804" s="17" t="str">
        <f t="shared" si="170"/>
        <v>376-The Evergreen State College</v>
      </c>
      <c r="L5804" s="18" t="str">
        <f t="shared" si="169"/>
        <v>376</v>
      </c>
      <c r="M5804" s="19"/>
      <c r="N5804" s="19"/>
    </row>
    <row r="5805" spans="1:14" ht="15" x14ac:dyDescent="0.25">
      <c r="A5805" s="54"/>
      <c r="B5805" s="36"/>
      <c r="C5805" s="37"/>
      <c r="D5805" s="37"/>
      <c r="E5805" s="38"/>
      <c r="F5805" s="37"/>
      <c r="G5805" s="39"/>
      <c r="H5805" s="40"/>
      <c r="J5805" s="17">
        <v>24</v>
      </c>
      <c r="K5805" s="17" t="str">
        <f t="shared" si="170"/>
        <v>376-The Evergreen State College</v>
      </c>
      <c r="L5805" s="18" t="str">
        <f t="shared" si="169"/>
        <v>376</v>
      </c>
      <c r="M5805" s="19"/>
      <c r="N5805" s="19"/>
    </row>
    <row r="5806" spans="1:14" x14ac:dyDescent="0.2">
      <c r="A5806" s="44" t="s">
        <v>31</v>
      </c>
      <c r="B5806" s="45">
        <v>258.71384054132909</v>
      </c>
      <c r="C5806" s="46">
        <v>0</v>
      </c>
      <c r="D5806" s="46">
        <v>0</v>
      </c>
      <c r="E5806" s="46">
        <v>-20</v>
      </c>
      <c r="F5806" s="46">
        <v>141</v>
      </c>
      <c r="G5806" s="46">
        <v>121</v>
      </c>
      <c r="H5806" s="49">
        <v>379.71384054132909</v>
      </c>
      <c r="J5806" s="17">
        <v>25</v>
      </c>
      <c r="K5806" s="17" t="str">
        <f t="shared" si="170"/>
        <v>376-The Evergreen State College</v>
      </c>
      <c r="L5806" s="18" t="str">
        <f t="shared" si="169"/>
        <v>376</v>
      </c>
      <c r="M5806" s="19"/>
      <c r="N5806" s="19"/>
    </row>
    <row r="5807" spans="1:14" ht="15" x14ac:dyDescent="0.25">
      <c r="A5807" s="54"/>
      <c r="B5807" s="36"/>
      <c r="C5807" s="37"/>
      <c r="D5807" s="37"/>
      <c r="E5807" s="38"/>
      <c r="F5807" s="37"/>
      <c r="G5807" s="39"/>
      <c r="H5807" s="40"/>
      <c r="J5807" s="17">
        <v>26</v>
      </c>
      <c r="K5807" s="17" t="str">
        <f t="shared" si="170"/>
        <v>376-The Evergreen State College</v>
      </c>
      <c r="L5807" s="18" t="str">
        <f t="shared" si="169"/>
        <v>376</v>
      </c>
      <c r="M5807" s="19"/>
      <c r="N5807" s="19"/>
    </row>
    <row r="5808" spans="1:14" ht="15" x14ac:dyDescent="0.25">
      <c r="A5808" s="54" t="s">
        <v>32</v>
      </c>
      <c r="B5808" s="36">
        <v>3.2902669230583363</v>
      </c>
      <c r="C5808" s="37">
        <v>0</v>
      </c>
      <c r="D5808" s="37">
        <v>0</v>
      </c>
      <c r="E5808" s="38">
        <v>0</v>
      </c>
      <c r="F5808" s="37">
        <v>0</v>
      </c>
      <c r="G5808" s="39">
        <v>0</v>
      </c>
      <c r="H5808" s="40">
        <v>3.2902669230583363</v>
      </c>
      <c r="J5808" s="17">
        <v>27</v>
      </c>
      <c r="K5808" s="17" t="str">
        <f t="shared" si="170"/>
        <v>376-The Evergreen State College</v>
      </c>
      <c r="L5808" s="18" t="str">
        <f t="shared" si="169"/>
        <v>376</v>
      </c>
      <c r="M5808" s="19" t="s">
        <v>33</v>
      </c>
      <c r="N5808" s="19"/>
    </row>
    <row r="5809" spans="1:14" ht="15" x14ac:dyDescent="0.25">
      <c r="A5809" s="54" t="s">
        <v>34</v>
      </c>
      <c r="B5809" s="36">
        <v>14.831287458553088</v>
      </c>
      <c r="C5809" s="37">
        <v>0</v>
      </c>
      <c r="D5809" s="37">
        <v>0</v>
      </c>
      <c r="E5809" s="38">
        <v>0</v>
      </c>
      <c r="F5809" s="37">
        <v>0</v>
      </c>
      <c r="G5809" s="39">
        <v>0</v>
      </c>
      <c r="H5809" s="40">
        <v>14.831287458553088</v>
      </c>
      <c r="J5809" s="17">
        <v>28</v>
      </c>
      <c r="K5809" s="17" t="str">
        <f t="shared" si="170"/>
        <v>376-The Evergreen State College</v>
      </c>
      <c r="L5809" s="18" t="str">
        <f t="shared" si="169"/>
        <v>376</v>
      </c>
      <c r="M5809" s="19" t="s">
        <v>35</v>
      </c>
      <c r="N5809" s="19"/>
    </row>
    <row r="5810" spans="1:14" ht="15" customHeight="1" x14ac:dyDescent="0.25">
      <c r="A5810" s="54" t="s">
        <v>36</v>
      </c>
      <c r="B5810" s="36">
        <v>5.2205920601013895</v>
      </c>
      <c r="C5810" s="37">
        <v>0</v>
      </c>
      <c r="D5810" s="37">
        <v>0</v>
      </c>
      <c r="E5810" s="38">
        <v>0</v>
      </c>
      <c r="F5810" s="37">
        <v>0</v>
      </c>
      <c r="G5810" s="39">
        <v>0</v>
      </c>
      <c r="H5810" s="40">
        <v>5.2205920601013895</v>
      </c>
      <c r="J5810" s="17">
        <v>29</v>
      </c>
      <c r="K5810" s="17" t="str">
        <f t="shared" si="170"/>
        <v>376-The Evergreen State College</v>
      </c>
      <c r="L5810" s="18" t="str">
        <f t="shared" si="169"/>
        <v>376</v>
      </c>
      <c r="M5810" s="19" t="s">
        <v>37</v>
      </c>
      <c r="N5810" s="19"/>
    </row>
    <row r="5811" spans="1:14" ht="15" x14ac:dyDescent="0.25">
      <c r="A5811" s="54" t="s">
        <v>38</v>
      </c>
      <c r="B5811" s="36">
        <v>0</v>
      </c>
      <c r="C5811" s="37">
        <v>0</v>
      </c>
      <c r="D5811" s="37">
        <v>0</v>
      </c>
      <c r="E5811" s="38">
        <v>0</v>
      </c>
      <c r="F5811" s="37">
        <v>0</v>
      </c>
      <c r="G5811" s="39">
        <v>0</v>
      </c>
      <c r="H5811" s="40">
        <v>0</v>
      </c>
      <c r="J5811" s="17">
        <v>30</v>
      </c>
      <c r="K5811" s="17" t="str">
        <f t="shared" si="170"/>
        <v>376-The Evergreen State College</v>
      </c>
      <c r="L5811" s="18" t="str">
        <f t="shared" si="169"/>
        <v>376</v>
      </c>
      <c r="M5811" s="19" t="s">
        <v>39</v>
      </c>
      <c r="N5811" s="19"/>
    </row>
    <row r="5812" spans="1:14" ht="15" x14ac:dyDescent="0.25">
      <c r="A5812" s="54" t="s">
        <v>40</v>
      </c>
      <c r="B5812" s="36">
        <v>0</v>
      </c>
      <c r="C5812" s="37">
        <v>0</v>
      </c>
      <c r="D5812" s="37">
        <v>0</v>
      </c>
      <c r="E5812" s="38">
        <v>0</v>
      </c>
      <c r="F5812" s="37">
        <v>0</v>
      </c>
      <c r="G5812" s="39">
        <v>0</v>
      </c>
      <c r="H5812" s="40">
        <v>0</v>
      </c>
      <c r="J5812" s="17">
        <v>31</v>
      </c>
      <c r="K5812" s="17" t="str">
        <f t="shared" si="170"/>
        <v>376-The Evergreen State College</v>
      </c>
      <c r="L5812" s="18" t="str">
        <f t="shared" si="169"/>
        <v>376</v>
      </c>
      <c r="M5812" s="19" t="s">
        <v>41</v>
      </c>
      <c r="N5812" s="19"/>
    </row>
    <row r="5813" spans="1:14" ht="15" x14ac:dyDescent="0.25">
      <c r="A5813" s="54" t="s">
        <v>42</v>
      </c>
      <c r="B5813" s="36">
        <v>19.477535172133461</v>
      </c>
      <c r="C5813" s="37">
        <v>0</v>
      </c>
      <c r="D5813" s="37">
        <v>0</v>
      </c>
      <c r="E5813" s="38">
        <v>-9</v>
      </c>
      <c r="F5813" s="37">
        <v>-11</v>
      </c>
      <c r="G5813" s="39">
        <v>-20</v>
      </c>
      <c r="H5813" s="40">
        <v>-0.52246482786653914</v>
      </c>
      <c r="J5813" s="17">
        <v>32</v>
      </c>
      <c r="K5813" s="17" t="str">
        <f t="shared" si="170"/>
        <v>376-The Evergreen State College</v>
      </c>
      <c r="L5813" s="18" t="str">
        <f t="shared" si="169"/>
        <v>376</v>
      </c>
      <c r="M5813" s="19" t="s">
        <v>43</v>
      </c>
      <c r="N5813" s="19"/>
    </row>
    <row r="5814" spans="1:14" ht="15" x14ac:dyDescent="0.25">
      <c r="A5814" s="54" t="s">
        <v>44</v>
      </c>
      <c r="B5814" s="36">
        <v>81.728450897762414</v>
      </c>
      <c r="C5814" s="37">
        <v>0</v>
      </c>
      <c r="D5814" s="37">
        <v>0</v>
      </c>
      <c r="E5814" s="38">
        <v>0</v>
      </c>
      <c r="F5814" s="37">
        <v>0</v>
      </c>
      <c r="G5814" s="39">
        <v>0</v>
      </c>
      <c r="H5814" s="40">
        <v>81.728450897762414</v>
      </c>
      <c r="J5814" s="17">
        <v>33</v>
      </c>
      <c r="K5814" s="17" t="str">
        <f t="shared" si="170"/>
        <v>376-The Evergreen State College</v>
      </c>
      <c r="L5814" s="18" t="str">
        <f t="shared" si="169"/>
        <v>376</v>
      </c>
      <c r="M5814" s="19" t="s">
        <v>45</v>
      </c>
      <c r="N5814" s="19"/>
    </row>
    <row r="5815" spans="1:14" ht="15" x14ac:dyDescent="0.25">
      <c r="A5815" s="54" t="s">
        <v>46</v>
      </c>
      <c r="B5815" s="36">
        <v>0</v>
      </c>
      <c r="C5815" s="37">
        <v>0</v>
      </c>
      <c r="D5815" s="37">
        <v>0</v>
      </c>
      <c r="E5815" s="38">
        <v>0</v>
      </c>
      <c r="F5815" s="37">
        <v>0</v>
      </c>
      <c r="G5815" s="39">
        <v>0</v>
      </c>
      <c r="H5815" s="40">
        <v>0</v>
      </c>
      <c r="J5815" s="17">
        <v>34</v>
      </c>
      <c r="K5815" s="17" t="str">
        <f t="shared" si="170"/>
        <v>376-The Evergreen State College</v>
      </c>
      <c r="L5815" s="18" t="str">
        <f t="shared" si="169"/>
        <v>376</v>
      </c>
      <c r="M5815" s="19" t="s">
        <v>47</v>
      </c>
      <c r="N5815" s="19"/>
    </row>
    <row r="5816" spans="1:14" ht="15" x14ac:dyDescent="0.25">
      <c r="A5816" s="54" t="s">
        <v>48</v>
      </c>
      <c r="B5816" s="36">
        <v>0</v>
      </c>
      <c r="C5816" s="37">
        <v>0</v>
      </c>
      <c r="D5816" s="37">
        <v>0</v>
      </c>
      <c r="E5816" s="38">
        <v>1</v>
      </c>
      <c r="F5816" s="37">
        <v>1</v>
      </c>
      <c r="G5816" s="39">
        <v>2</v>
      </c>
      <c r="H5816" s="40">
        <v>2</v>
      </c>
      <c r="J5816" s="17">
        <v>35</v>
      </c>
      <c r="K5816" s="17" t="str">
        <f t="shared" si="170"/>
        <v>376-The Evergreen State College</v>
      </c>
      <c r="L5816" s="18" t="str">
        <f t="shared" si="169"/>
        <v>376</v>
      </c>
      <c r="M5816" s="56" t="s">
        <v>49</v>
      </c>
      <c r="N5816" s="19"/>
    </row>
    <row r="5817" spans="1:14" ht="15" x14ac:dyDescent="0.25">
      <c r="A5817" s="54" t="s">
        <v>50</v>
      </c>
      <c r="B5817" s="36">
        <v>18.413241969026938</v>
      </c>
      <c r="C5817" s="37">
        <v>0</v>
      </c>
      <c r="D5817" s="37">
        <v>0</v>
      </c>
      <c r="E5817" s="38">
        <v>0</v>
      </c>
      <c r="F5817" s="37">
        <v>0</v>
      </c>
      <c r="G5817" s="39">
        <v>0</v>
      </c>
      <c r="H5817" s="40">
        <v>18.413241969026938</v>
      </c>
      <c r="J5817" s="17">
        <v>36</v>
      </c>
      <c r="K5817" s="17" t="str">
        <f t="shared" si="170"/>
        <v>376-The Evergreen State College</v>
      </c>
      <c r="L5817" s="18" t="str">
        <f t="shared" si="169"/>
        <v>376</v>
      </c>
      <c r="M5817" s="19" t="s">
        <v>51</v>
      </c>
      <c r="N5817" s="19"/>
    </row>
    <row r="5818" spans="1:14" ht="15" x14ac:dyDescent="0.25">
      <c r="A5818" s="54" t="s">
        <v>52</v>
      </c>
      <c r="B5818" s="36">
        <v>0</v>
      </c>
      <c r="C5818" s="37">
        <v>0</v>
      </c>
      <c r="D5818" s="37">
        <v>0</v>
      </c>
      <c r="E5818" s="38">
        <v>2</v>
      </c>
      <c r="F5818" s="37">
        <v>2</v>
      </c>
      <c r="G5818" s="39">
        <v>4</v>
      </c>
      <c r="H5818" s="40">
        <v>4</v>
      </c>
      <c r="J5818" s="17">
        <v>37</v>
      </c>
      <c r="K5818" s="17" t="str">
        <f t="shared" si="170"/>
        <v>376-The Evergreen State College</v>
      </c>
      <c r="L5818" s="18" t="str">
        <f t="shared" si="169"/>
        <v>376</v>
      </c>
      <c r="M5818" s="56" t="s">
        <v>53</v>
      </c>
      <c r="N5818" s="19"/>
    </row>
    <row r="5819" spans="1:14" ht="15" x14ac:dyDescent="0.25">
      <c r="A5819" s="54" t="s">
        <v>54</v>
      </c>
      <c r="B5819" s="36">
        <v>0</v>
      </c>
      <c r="C5819" s="37">
        <v>0</v>
      </c>
      <c r="D5819" s="37">
        <v>0</v>
      </c>
      <c r="E5819" s="38">
        <v>0</v>
      </c>
      <c r="F5819" s="37">
        <v>0</v>
      </c>
      <c r="G5819" s="39">
        <v>0</v>
      </c>
      <c r="H5819" s="40">
        <v>0</v>
      </c>
      <c r="J5819" s="17">
        <v>38</v>
      </c>
      <c r="K5819" s="17" t="str">
        <f t="shared" si="170"/>
        <v>376-The Evergreen State College</v>
      </c>
      <c r="L5819" s="18" t="str">
        <f t="shared" si="169"/>
        <v>376</v>
      </c>
      <c r="M5819" s="19" t="s">
        <v>55</v>
      </c>
      <c r="N5819" s="19"/>
    </row>
    <row r="5820" spans="1:14" ht="15" x14ac:dyDescent="0.25">
      <c r="A5820" s="54" t="s">
        <v>56</v>
      </c>
      <c r="B5820" s="36">
        <v>0</v>
      </c>
      <c r="C5820" s="37">
        <v>0</v>
      </c>
      <c r="D5820" s="37">
        <v>0</v>
      </c>
      <c r="E5820" s="38">
        <v>0</v>
      </c>
      <c r="F5820" s="37">
        <v>0</v>
      </c>
      <c r="G5820" s="39">
        <v>0</v>
      </c>
      <c r="H5820" s="40">
        <v>0</v>
      </c>
      <c r="J5820" s="17">
        <v>39</v>
      </c>
      <c r="K5820" s="17" t="str">
        <f t="shared" si="170"/>
        <v>376-The Evergreen State College</v>
      </c>
      <c r="L5820" s="18" t="str">
        <f t="shared" si="169"/>
        <v>376</v>
      </c>
      <c r="M5820" s="19" t="s">
        <v>57</v>
      </c>
      <c r="N5820" s="19"/>
    </row>
    <row r="5821" spans="1:14" ht="15" x14ac:dyDescent="0.25">
      <c r="A5821" s="54" t="s">
        <v>58</v>
      </c>
      <c r="B5821" s="36">
        <v>73.120147283860618</v>
      </c>
      <c r="C5821" s="37">
        <v>0</v>
      </c>
      <c r="D5821" s="37">
        <v>0</v>
      </c>
      <c r="E5821" s="38">
        <v>2</v>
      </c>
      <c r="F5821" s="37">
        <v>4</v>
      </c>
      <c r="G5821" s="39">
        <v>6</v>
      </c>
      <c r="H5821" s="40">
        <v>79.120147283860618</v>
      </c>
      <c r="J5821" s="17">
        <v>40</v>
      </c>
      <c r="K5821" s="17" t="str">
        <f t="shared" si="170"/>
        <v>376-The Evergreen State College</v>
      </c>
      <c r="L5821" s="18" t="str">
        <f t="shared" si="169"/>
        <v>376</v>
      </c>
      <c r="M5821" s="19" t="s">
        <v>59</v>
      </c>
      <c r="N5821" s="19"/>
    </row>
    <row r="5822" spans="1:14" ht="15" x14ac:dyDescent="0.25">
      <c r="A5822" s="54" t="s">
        <v>60</v>
      </c>
      <c r="B5822" s="36">
        <v>0</v>
      </c>
      <c r="C5822" s="37">
        <v>0</v>
      </c>
      <c r="D5822" s="37">
        <v>0</v>
      </c>
      <c r="E5822" s="38">
        <v>2</v>
      </c>
      <c r="F5822" s="37">
        <v>2</v>
      </c>
      <c r="G5822" s="39">
        <v>4</v>
      </c>
      <c r="H5822" s="40">
        <v>4</v>
      </c>
      <c r="J5822" s="17">
        <v>41</v>
      </c>
      <c r="K5822" s="17" t="str">
        <f t="shared" si="170"/>
        <v>376-The Evergreen State College</v>
      </c>
      <c r="L5822" s="18" t="str">
        <f t="shared" si="169"/>
        <v>376</v>
      </c>
      <c r="M5822" s="56" t="s">
        <v>61</v>
      </c>
      <c r="N5822" s="19"/>
    </row>
    <row r="5823" spans="1:14" ht="15" x14ac:dyDescent="0.25">
      <c r="A5823" s="54" t="s">
        <v>62</v>
      </c>
      <c r="B5823" s="36">
        <v>0</v>
      </c>
      <c r="C5823" s="37">
        <v>0</v>
      </c>
      <c r="D5823" s="37">
        <v>0</v>
      </c>
      <c r="E5823" s="38">
        <v>6</v>
      </c>
      <c r="F5823" s="37">
        <v>7</v>
      </c>
      <c r="G5823" s="39">
        <v>13</v>
      </c>
      <c r="H5823" s="40">
        <v>13</v>
      </c>
      <c r="J5823" s="17">
        <v>42</v>
      </c>
      <c r="K5823" s="17" t="str">
        <f t="shared" si="170"/>
        <v>376-The Evergreen State College</v>
      </c>
      <c r="L5823" s="18" t="str">
        <f t="shared" si="169"/>
        <v>376</v>
      </c>
      <c r="M5823" s="56" t="s">
        <v>63</v>
      </c>
      <c r="N5823" s="19"/>
    </row>
    <row r="5824" spans="1:14" x14ac:dyDescent="0.2">
      <c r="A5824" s="43"/>
      <c r="B5824" s="36"/>
      <c r="C5824" s="37"/>
      <c r="D5824" s="37"/>
      <c r="E5824" s="38"/>
      <c r="F5824" s="37"/>
      <c r="G5824" s="39"/>
      <c r="H5824" s="40"/>
      <c r="J5824" s="17">
        <v>43</v>
      </c>
      <c r="K5824" s="17" t="str">
        <f t="shared" si="170"/>
        <v>376-The Evergreen State College</v>
      </c>
      <c r="L5824" s="18" t="str">
        <f t="shared" si="169"/>
        <v>376</v>
      </c>
      <c r="M5824" s="19"/>
      <c r="N5824" s="19"/>
    </row>
    <row r="5825" spans="1:14" x14ac:dyDescent="0.2">
      <c r="A5825" s="44" t="s">
        <v>64</v>
      </c>
      <c r="B5825" s="45">
        <v>216.08152176449624</v>
      </c>
      <c r="C5825" s="46">
        <v>0</v>
      </c>
      <c r="D5825" s="46">
        <v>0</v>
      </c>
      <c r="E5825" s="47">
        <v>4</v>
      </c>
      <c r="F5825" s="46">
        <v>5</v>
      </c>
      <c r="G5825" s="48">
        <v>9</v>
      </c>
      <c r="H5825" s="49">
        <v>225.08152176449624</v>
      </c>
      <c r="J5825" s="17">
        <v>44</v>
      </c>
      <c r="K5825" s="17" t="str">
        <f t="shared" si="170"/>
        <v>376-The Evergreen State College</v>
      </c>
      <c r="L5825" s="18" t="str">
        <f t="shared" si="169"/>
        <v>376</v>
      </c>
      <c r="M5825" s="19"/>
      <c r="N5825" s="19"/>
    </row>
    <row r="5826" spans="1:14" x14ac:dyDescent="0.2">
      <c r="A5826" s="57"/>
      <c r="B5826" s="39"/>
      <c r="C5826" s="51"/>
      <c r="D5826" s="51"/>
      <c r="E5826" s="52"/>
      <c r="F5826" s="51"/>
      <c r="G5826" s="39"/>
      <c r="H5826" s="53"/>
      <c r="J5826" s="17">
        <v>45</v>
      </c>
      <c r="K5826" s="17" t="str">
        <f t="shared" si="170"/>
        <v>376-The Evergreen State College</v>
      </c>
      <c r="L5826" s="18" t="str">
        <f t="shared" ref="L5826:L5898" si="171">LEFT(K5826,3)</f>
        <v>376</v>
      </c>
      <c r="M5826" s="19"/>
      <c r="N5826" s="19"/>
    </row>
    <row r="5827" spans="1:14" ht="15" x14ac:dyDescent="0.25">
      <c r="A5827" s="54" t="s">
        <v>65</v>
      </c>
      <c r="B5827" s="36">
        <v>4.3736005200260664</v>
      </c>
      <c r="C5827" s="37">
        <v>0</v>
      </c>
      <c r="D5827" s="37">
        <v>0</v>
      </c>
      <c r="E5827" s="38">
        <v>0</v>
      </c>
      <c r="F5827" s="37">
        <v>0</v>
      </c>
      <c r="G5827" s="39">
        <v>0</v>
      </c>
      <c r="H5827" s="40">
        <v>4.3736005200260664</v>
      </c>
      <c r="J5827" s="17">
        <v>46</v>
      </c>
      <c r="K5827" s="17" t="str">
        <f t="shared" si="170"/>
        <v>376-The Evergreen State College</v>
      </c>
      <c r="L5827" s="18" t="str">
        <f t="shared" si="171"/>
        <v>376</v>
      </c>
      <c r="M5827" s="19"/>
      <c r="N5827" s="19"/>
    </row>
    <row r="5828" spans="1:14" ht="15" x14ac:dyDescent="0.25">
      <c r="A5828" s="54" t="s">
        <v>66</v>
      </c>
      <c r="B5828" s="36">
        <v>0</v>
      </c>
      <c r="C5828" s="37">
        <v>0</v>
      </c>
      <c r="D5828" s="37">
        <v>0</v>
      </c>
      <c r="E5828" s="38">
        <v>0</v>
      </c>
      <c r="F5828" s="37">
        <v>0</v>
      </c>
      <c r="G5828" s="39">
        <v>0</v>
      </c>
      <c r="H5828" s="40">
        <v>0</v>
      </c>
      <c r="J5828" s="17">
        <v>47</v>
      </c>
      <c r="K5828" s="17" t="str">
        <f t="shared" si="170"/>
        <v>376-The Evergreen State College</v>
      </c>
      <c r="L5828" s="18" t="str">
        <f t="shared" si="171"/>
        <v>376</v>
      </c>
      <c r="M5828" s="19"/>
      <c r="N5828" s="19"/>
    </row>
    <row r="5829" spans="1:14" ht="15" x14ac:dyDescent="0.25">
      <c r="A5829" s="54" t="s">
        <v>67</v>
      </c>
      <c r="B5829" s="36">
        <v>0</v>
      </c>
      <c r="C5829" s="37">
        <v>0</v>
      </c>
      <c r="D5829" s="37">
        <v>0</v>
      </c>
      <c r="E5829" s="38">
        <v>0</v>
      </c>
      <c r="F5829" s="37">
        <v>0</v>
      </c>
      <c r="G5829" s="39">
        <v>0</v>
      </c>
      <c r="H5829" s="40">
        <v>0</v>
      </c>
      <c r="J5829" s="17">
        <v>48</v>
      </c>
      <c r="K5829" s="17" t="str">
        <f t="shared" si="170"/>
        <v>376-The Evergreen State College</v>
      </c>
      <c r="L5829" s="18" t="str">
        <f t="shared" si="171"/>
        <v>376</v>
      </c>
      <c r="M5829" s="19"/>
      <c r="N5829" s="19"/>
    </row>
    <row r="5830" spans="1:14" ht="15" customHeight="1" x14ac:dyDescent="0.25">
      <c r="A5830" s="54" t="s">
        <v>68</v>
      </c>
      <c r="B5830" s="36">
        <v>10.631490531459987</v>
      </c>
      <c r="C5830" s="37">
        <v>0</v>
      </c>
      <c r="D5830" s="37">
        <v>0</v>
      </c>
      <c r="E5830" s="38">
        <v>0</v>
      </c>
      <c r="F5830" s="37">
        <v>0</v>
      </c>
      <c r="G5830" s="39">
        <v>0</v>
      </c>
      <c r="H5830" s="40">
        <v>10.631490531459987</v>
      </c>
      <c r="J5830" s="17">
        <v>49</v>
      </c>
      <c r="K5830" s="17" t="str">
        <f t="shared" si="170"/>
        <v>376-The Evergreen State College</v>
      </c>
      <c r="L5830" s="18" t="str">
        <f t="shared" si="171"/>
        <v>376</v>
      </c>
      <c r="M5830" s="19"/>
      <c r="N5830" s="19"/>
    </row>
    <row r="5831" spans="1:14" ht="15" x14ac:dyDescent="0.25">
      <c r="A5831" s="54" t="s">
        <v>69</v>
      </c>
      <c r="B5831" s="36">
        <v>0</v>
      </c>
      <c r="C5831" s="37">
        <v>0</v>
      </c>
      <c r="D5831" s="37">
        <v>0</v>
      </c>
      <c r="E5831" s="38">
        <v>0</v>
      </c>
      <c r="F5831" s="37">
        <v>0</v>
      </c>
      <c r="G5831" s="39">
        <v>0</v>
      </c>
      <c r="H5831" s="40">
        <v>0</v>
      </c>
      <c r="J5831" s="17">
        <v>50</v>
      </c>
      <c r="K5831" s="17" t="str">
        <f t="shared" si="170"/>
        <v>376-The Evergreen State College</v>
      </c>
      <c r="L5831" s="18" t="str">
        <f t="shared" si="171"/>
        <v>376</v>
      </c>
      <c r="M5831" s="19"/>
      <c r="N5831" s="19"/>
    </row>
    <row r="5832" spans="1:14" ht="15" x14ac:dyDescent="0.25">
      <c r="A5832" s="54" t="s">
        <v>70</v>
      </c>
      <c r="B5832" s="36">
        <v>8.2203859803215096</v>
      </c>
      <c r="C5832" s="37">
        <v>0</v>
      </c>
      <c r="D5832" s="37">
        <v>0</v>
      </c>
      <c r="E5832" s="38">
        <v>0</v>
      </c>
      <c r="F5832" s="37">
        <v>0</v>
      </c>
      <c r="G5832" s="39">
        <v>0</v>
      </c>
      <c r="H5832" s="40">
        <v>8.2203859803215096</v>
      </c>
      <c r="J5832" s="17">
        <v>51</v>
      </c>
      <c r="K5832" s="17" t="str">
        <f t="shared" si="170"/>
        <v>376-The Evergreen State College</v>
      </c>
      <c r="L5832" s="18" t="str">
        <f t="shared" si="171"/>
        <v>376</v>
      </c>
      <c r="M5832" s="19"/>
      <c r="N5832" s="19"/>
    </row>
    <row r="5833" spans="1:14" ht="15" x14ac:dyDescent="0.25">
      <c r="A5833" s="54" t="s">
        <v>71</v>
      </c>
      <c r="B5833" s="36">
        <v>1.4375E-15</v>
      </c>
      <c r="C5833" s="37">
        <v>0</v>
      </c>
      <c r="D5833" s="37">
        <v>0</v>
      </c>
      <c r="E5833" s="38">
        <v>0</v>
      </c>
      <c r="F5833" s="37">
        <v>0</v>
      </c>
      <c r="G5833" s="39">
        <v>0</v>
      </c>
      <c r="H5833" s="40">
        <v>1.4375E-15</v>
      </c>
      <c r="J5833" s="17">
        <v>52</v>
      </c>
      <c r="K5833" s="17" t="str">
        <f t="shared" si="170"/>
        <v>376-The Evergreen State College</v>
      </c>
      <c r="L5833" s="18" t="str">
        <f t="shared" si="171"/>
        <v>376</v>
      </c>
      <c r="M5833" s="19"/>
      <c r="N5833" s="19"/>
    </row>
    <row r="5834" spans="1:14" ht="15" customHeight="1" x14ac:dyDescent="0.25">
      <c r="A5834" s="54" t="s">
        <v>72</v>
      </c>
      <c r="B5834" s="36">
        <v>11.923946243127672</v>
      </c>
      <c r="C5834" s="37">
        <v>0</v>
      </c>
      <c r="D5834" s="37">
        <v>0</v>
      </c>
      <c r="E5834" s="38">
        <v>0</v>
      </c>
      <c r="F5834" s="37">
        <v>0</v>
      </c>
      <c r="G5834" s="39">
        <v>0</v>
      </c>
      <c r="H5834" s="40">
        <v>11.923946243127672</v>
      </c>
      <c r="J5834" s="17">
        <v>53</v>
      </c>
      <c r="K5834" s="17" t="str">
        <f t="shared" si="170"/>
        <v>376-The Evergreen State College</v>
      </c>
      <c r="L5834" s="18" t="str">
        <f t="shared" si="171"/>
        <v>376</v>
      </c>
      <c r="M5834" s="19"/>
      <c r="N5834" s="19"/>
    </row>
    <row r="5835" spans="1:14" ht="15" x14ac:dyDescent="0.25">
      <c r="A5835" s="54" t="s">
        <v>73</v>
      </c>
      <c r="B5835" s="36">
        <v>0</v>
      </c>
      <c r="C5835" s="37">
        <v>0</v>
      </c>
      <c r="D5835" s="37">
        <v>0</v>
      </c>
      <c r="E5835" s="38">
        <v>0</v>
      </c>
      <c r="F5835" s="37">
        <v>0</v>
      </c>
      <c r="G5835" s="39">
        <v>0</v>
      </c>
      <c r="H5835" s="40">
        <v>0</v>
      </c>
      <c r="J5835" s="17">
        <v>54</v>
      </c>
      <c r="K5835" s="17" t="str">
        <f t="shared" si="170"/>
        <v>376-The Evergreen State College</v>
      </c>
      <c r="L5835" s="18" t="str">
        <f t="shared" si="171"/>
        <v>376</v>
      </c>
      <c r="M5835" s="19"/>
      <c r="N5835" s="19"/>
    </row>
    <row r="5836" spans="1:14" ht="15" x14ac:dyDescent="0.25">
      <c r="A5836" s="54" t="s">
        <v>74</v>
      </c>
      <c r="B5836" s="36">
        <v>213.71380574221132</v>
      </c>
      <c r="C5836" s="37">
        <v>0</v>
      </c>
      <c r="D5836" s="37">
        <v>-8</v>
      </c>
      <c r="E5836" s="38">
        <v>3</v>
      </c>
      <c r="F5836" s="37">
        <v>5</v>
      </c>
      <c r="G5836" s="39">
        <v>0</v>
      </c>
      <c r="H5836" s="40">
        <v>213.71380574221132</v>
      </c>
      <c r="J5836" s="17">
        <v>55</v>
      </c>
      <c r="K5836" s="17" t="str">
        <f t="shared" si="170"/>
        <v>376-The Evergreen State College</v>
      </c>
      <c r="L5836" s="18" t="str">
        <f t="shared" si="171"/>
        <v>376</v>
      </c>
      <c r="M5836" s="19"/>
      <c r="N5836" s="19"/>
    </row>
    <row r="5837" spans="1:14" ht="15" x14ac:dyDescent="0.25">
      <c r="A5837" s="54" t="s">
        <v>75</v>
      </c>
      <c r="B5837" s="36">
        <v>17.943623153160438</v>
      </c>
      <c r="C5837" s="37">
        <v>0</v>
      </c>
      <c r="D5837" s="37">
        <v>0</v>
      </c>
      <c r="E5837" s="38">
        <v>-6</v>
      </c>
      <c r="F5837" s="37">
        <v>-5</v>
      </c>
      <c r="G5837" s="39">
        <v>-11</v>
      </c>
      <c r="H5837" s="40">
        <v>6.9436231531604378</v>
      </c>
      <c r="J5837" s="17">
        <v>56</v>
      </c>
      <c r="K5837" s="17" t="str">
        <f t="shared" si="170"/>
        <v>376-The Evergreen State College</v>
      </c>
      <c r="L5837" s="18" t="str">
        <f t="shared" si="171"/>
        <v>376</v>
      </c>
      <c r="M5837" s="19"/>
      <c r="N5837" s="19"/>
    </row>
    <row r="5838" spans="1:14" ht="15" x14ac:dyDescent="0.25">
      <c r="A5838" s="54" t="s">
        <v>76</v>
      </c>
      <c r="B5838" s="36">
        <v>12.390799903487951</v>
      </c>
      <c r="C5838" s="37">
        <v>0</v>
      </c>
      <c r="D5838" s="37">
        <v>0</v>
      </c>
      <c r="E5838" s="38">
        <v>0</v>
      </c>
      <c r="F5838" s="37">
        <v>0</v>
      </c>
      <c r="G5838" s="39">
        <v>0</v>
      </c>
      <c r="H5838" s="40">
        <v>12.390799903487951</v>
      </c>
      <c r="J5838" s="17">
        <v>57</v>
      </c>
      <c r="K5838" s="17" t="str">
        <f t="shared" si="170"/>
        <v>376-The Evergreen State College</v>
      </c>
      <c r="L5838" s="18" t="str">
        <f t="shared" si="171"/>
        <v>376</v>
      </c>
      <c r="M5838" s="19"/>
      <c r="N5838" s="19"/>
    </row>
    <row r="5839" spans="1:14" ht="15" x14ac:dyDescent="0.25">
      <c r="A5839" s="54" t="s">
        <v>77</v>
      </c>
      <c r="B5839" s="36">
        <v>137.89923324084791</v>
      </c>
      <c r="C5839" s="37">
        <v>0</v>
      </c>
      <c r="D5839" s="37">
        <v>0</v>
      </c>
      <c r="E5839" s="38">
        <v>0</v>
      </c>
      <c r="F5839" s="37">
        <v>0</v>
      </c>
      <c r="G5839" s="39">
        <v>0</v>
      </c>
      <c r="H5839" s="40">
        <v>137.89923324084791</v>
      </c>
      <c r="J5839" s="17">
        <v>58</v>
      </c>
      <c r="K5839" s="17" t="str">
        <f t="shared" si="170"/>
        <v>376-The Evergreen State College</v>
      </c>
      <c r="L5839" s="18" t="str">
        <f t="shared" si="171"/>
        <v>376</v>
      </c>
      <c r="M5839" s="19"/>
      <c r="N5839" s="19"/>
    </row>
    <row r="5840" spans="1:14" ht="15" x14ac:dyDescent="0.25">
      <c r="A5840" s="54" t="s">
        <v>78</v>
      </c>
      <c r="B5840" s="36">
        <v>0</v>
      </c>
      <c r="C5840" s="37">
        <v>0</v>
      </c>
      <c r="D5840" s="37">
        <v>0</v>
      </c>
      <c r="E5840" s="38">
        <v>0</v>
      </c>
      <c r="F5840" s="37">
        <v>0</v>
      </c>
      <c r="G5840" s="39">
        <v>0</v>
      </c>
      <c r="H5840" s="40">
        <v>0</v>
      </c>
      <c r="J5840" s="17">
        <v>59</v>
      </c>
      <c r="K5840" s="17" t="str">
        <f t="shared" si="170"/>
        <v>376-The Evergreen State College</v>
      </c>
      <c r="L5840" s="18" t="str">
        <f t="shared" si="171"/>
        <v>376</v>
      </c>
      <c r="M5840" s="19"/>
      <c r="N5840" s="19"/>
    </row>
    <row r="5841" spans="1:14" ht="15" x14ac:dyDescent="0.25">
      <c r="A5841" s="54" t="s">
        <v>79</v>
      </c>
      <c r="B5841" s="36">
        <v>0</v>
      </c>
      <c r="C5841" s="37">
        <v>0</v>
      </c>
      <c r="D5841" s="37">
        <v>0</v>
      </c>
      <c r="E5841" s="38">
        <v>0</v>
      </c>
      <c r="F5841" s="37">
        <v>0</v>
      </c>
      <c r="G5841" s="39">
        <v>0</v>
      </c>
      <c r="H5841" s="40">
        <v>0</v>
      </c>
      <c r="J5841" s="17">
        <v>60</v>
      </c>
      <c r="K5841" s="17" t="str">
        <f t="shared" si="170"/>
        <v>376-The Evergreen State College</v>
      </c>
      <c r="L5841" s="18" t="str">
        <f t="shared" si="171"/>
        <v>376</v>
      </c>
      <c r="M5841" s="19"/>
      <c r="N5841" s="19"/>
    </row>
    <row r="5842" spans="1:14" ht="15" x14ac:dyDescent="0.25">
      <c r="A5842" s="54"/>
      <c r="B5842" s="36"/>
      <c r="C5842" s="37"/>
      <c r="D5842" s="37"/>
      <c r="E5842" s="38"/>
      <c r="F5842" s="37"/>
      <c r="G5842" s="39"/>
      <c r="H5842" s="40"/>
      <c r="J5842" s="17">
        <v>61</v>
      </c>
      <c r="K5842" s="17" t="str">
        <f t="shared" si="170"/>
        <v>376-The Evergreen State College</v>
      </c>
      <c r="L5842" s="18" t="str">
        <f t="shared" si="171"/>
        <v>376</v>
      </c>
      <c r="M5842" s="19"/>
      <c r="N5842" s="19"/>
    </row>
    <row r="5843" spans="1:14" x14ac:dyDescent="0.2">
      <c r="A5843" s="44" t="s">
        <v>80</v>
      </c>
      <c r="B5843" s="45">
        <v>417.0968853146428</v>
      </c>
      <c r="C5843" s="46">
        <v>0</v>
      </c>
      <c r="D5843" s="46">
        <v>-8</v>
      </c>
      <c r="E5843" s="47">
        <v>-3</v>
      </c>
      <c r="F5843" s="46">
        <v>0</v>
      </c>
      <c r="G5843" s="48">
        <v>-11</v>
      </c>
      <c r="H5843" s="49">
        <v>406.0968853146428</v>
      </c>
      <c r="J5843" s="17">
        <v>62</v>
      </c>
      <c r="K5843" s="17" t="str">
        <f t="shared" si="170"/>
        <v>376-The Evergreen State College</v>
      </c>
      <c r="L5843" s="18" t="str">
        <f t="shared" si="171"/>
        <v>376</v>
      </c>
      <c r="M5843" s="19"/>
      <c r="N5843" s="19"/>
    </row>
    <row r="5844" spans="1:14" ht="15" x14ac:dyDescent="0.25">
      <c r="A5844" s="54"/>
      <c r="B5844" s="36"/>
      <c r="C5844" s="37"/>
      <c r="D5844" s="37"/>
      <c r="E5844" s="38"/>
      <c r="F5844" s="37"/>
      <c r="G5844" s="39"/>
      <c r="H5844" s="40"/>
      <c r="J5844" s="17">
        <v>63</v>
      </c>
      <c r="K5844" s="17" t="str">
        <f t="shared" si="170"/>
        <v>376-The Evergreen State College</v>
      </c>
      <c r="L5844" s="18" t="str">
        <f t="shared" si="171"/>
        <v>376</v>
      </c>
      <c r="M5844" s="19"/>
      <c r="N5844" s="19"/>
    </row>
    <row r="5845" spans="1:14" ht="15" x14ac:dyDescent="0.25">
      <c r="A5845" s="54" t="s">
        <v>81</v>
      </c>
      <c r="B5845" s="36">
        <v>25.042733840147463</v>
      </c>
      <c r="C5845" s="37">
        <v>0</v>
      </c>
      <c r="D5845" s="37">
        <v>0</v>
      </c>
      <c r="E5845" s="38">
        <v>0</v>
      </c>
      <c r="F5845" s="37">
        <v>1</v>
      </c>
      <c r="G5845" s="39">
        <v>1</v>
      </c>
      <c r="H5845" s="40">
        <v>26.042733840147463</v>
      </c>
      <c r="J5845" s="17">
        <v>64</v>
      </c>
      <c r="K5845" s="17" t="str">
        <f t="shared" si="170"/>
        <v>376-The Evergreen State College</v>
      </c>
      <c r="L5845" s="18" t="str">
        <f t="shared" si="171"/>
        <v>376</v>
      </c>
      <c r="M5845" s="19"/>
      <c r="N5845" s="19"/>
    </row>
    <row r="5846" spans="1:14" x14ac:dyDescent="0.2">
      <c r="A5846" s="44" t="s">
        <v>82</v>
      </c>
      <c r="B5846" s="45">
        <v>25.042733840147463</v>
      </c>
      <c r="C5846" s="46">
        <v>0</v>
      </c>
      <c r="D5846" s="46">
        <v>0</v>
      </c>
      <c r="E5846" s="47">
        <v>0</v>
      </c>
      <c r="F5846" s="46">
        <v>1</v>
      </c>
      <c r="G5846" s="48">
        <v>1</v>
      </c>
      <c r="H5846" s="49">
        <v>26.042733840147463</v>
      </c>
      <c r="J5846" s="17">
        <v>65</v>
      </c>
      <c r="K5846" s="17" t="str">
        <f t="shared" si="170"/>
        <v>376-The Evergreen State College</v>
      </c>
      <c r="L5846" s="18" t="str">
        <f t="shared" si="171"/>
        <v>376</v>
      </c>
      <c r="M5846" s="19"/>
      <c r="N5846" s="19"/>
    </row>
    <row r="5847" spans="1:14" ht="15" x14ac:dyDescent="0.25">
      <c r="A5847" s="54"/>
      <c r="B5847" s="54"/>
      <c r="C5847" s="54"/>
      <c r="D5847" s="54"/>
      <c r="E5847" s="54"/>
      <c r="F5847" s="54"/>
      <c r="G5847" s="54"/>
      <c r="H5847" s="54"/>
      <c r="J5847" s="17">
        <v>66</v>
      </c>
      <c r="K5847" s="17" t="str">
        <f t="shared" si="170"/>
        <v>376-The Evergreen State College</v>
      </c>
      <c r="L5847" s="18" t="str">
        <f t="shared" si="171"/>
        <v>376</v>
      </c>
      <c r="M5847" s="19"/>
      <c r="N5847" s="19"/>
    </row>
    <row r="5848" spans="1:14" x14ac:dyDescent="0.2">
      <c r="A5848" s="58"/>
      <c r="B5848" s="39"/>
      <c r="C5848" s="51"/>
      <c r="D5848" s="51"/>
      <c r="E5848" s="52"/>
      <c r="F5848" s="51"/>
      <c r="G5848" s="39"/>
      <c r="H5848" s="53"/>
      <c r="J5848" s="17">
        <v>67</v>
      </c>
      <c r="K5848" s="17" t="str">
        <f t="shared" si="170"/>
        <v>376-The Evergreen State College</v>
      </c>
      <c r="L5848" s="18" t="str">
        <f t="shared" si="171"/>
        <v>376</v>
      </c>
      <c r="M5848" s="19"/>
      <c r="N5848" s="19"/>
    </row>
    <row r="5849" spans="1:14" x14ac:dyDescent="0.2">
      <c r="A5849" s="59" t="s">
        <v>83</v>
      </c>
      <c r="B5849" s="60">
        <v>3068.4387482740544</v>
      </c>
      <c r="C5849" s="61">
        <v>-1</v>
      </c>
      <c r="D5849" s="61">
        <v>-7</v>
      </c>
      <c r="E5849" s="62">
        <v>-19</v>
      </c>
      <c r="F5849" s="61">
        <v>151</v>
      </c>
      <c r="G5849" s="60">
        <v>124</v>
      </c>
      <c r="H5849" s="63">
        <v>3192.4387482740544</v>
      </c>
      <c r="J5849" s="17">
        <v>68</v>
      </c>
      <c r="K5849" s="17" t="str">
        <f t="shared" si="170"/>
        <v>376-The Evergreen State College</v>
      </c>
      <c r="L5849" s="18" t="str">
        <f t="shared" si="171"/>
        <v>376</v>
      </c>
      <c r="M5849" s="19"/>
      <c r="N5849" s="19"/>
    </row>
    <row r="5850" spans="1:14" x14ac:dyDescent="0.2">
      <c r="A5850" s="64"/>
      <c r="B5850" s="65"/>
      <c r="C5850" s="65"/>
      <c r="D5850" s="65"/>
      <c r="E5850" s="65"/>
      <c r="F5850" s="65"/>
      <c r="G5850" s="65"/>
      <c r="H5850" s="65"/>
      <c r="J5850" s="17">
        <v>1</v>
      </c>
      <c r="K5850" s="17" t="str">
        <f>IF(J5850=7,A5076,IF(J5850&gt;7,K5840,""))</f>
        <v/>
      </c>
      <c r="L5850" s="18" t="str">
        <f t="shared" si="171"/>
        <v/>
      </c>
      <c r="M5850" s="19"/>
      <c r="N5850" s="19"/>
    </row>
    <row r="5851" spans="1:14" ht="15" customHeight="1" x14ac:dyDescent="0.2">
      <c r="A5851" s="64"/>
      <c r="B5851" s="65"/>
      <c r="C5851" s="65"/>
      <c r="D5851" s="65"/>
      <c r="E5851" s="65"/>
      <c r="F5851" s="65"/>
      <c r="G5851" s="65"/>
      <c r="H5851" s="65"/>
      <c r="J5851" s="17">
        <v>2</v>
      </c>
      <c r="K5851" s="17" t="str">
        <f>IF(J5851=7,A5077,IF(J5851&gt;7,K5850,""))</f>
        <v/>
      </c>
      <c r="L5851" s="18" t="str">
        <f t="shared" si="171"/>
        <v/>
      </c>
      <c r="M5851" s="19"/>
      <c r="N5851" s="19"/>
    </row>
    <row r="5852" spans="1:14" ht="15" x14ac:dyDescent="0.25">
      <c r="A5852"/>
      <c r="B5852"/>
      <c r="C5852"/>
      <c r="D5852"/>
      <c r="E5852"/>
      <c r="F5852"/>
      <c r="G5852"/>
      <c r="H5852"/>
      <c r="J5852" s="17">
        <v>3</v>
      </c>
      <c r="K5852" s="17" t="str">
        <f>IF(J5852=7,A5078,IF(J5852&gt;7,K5851,""))</f>
        <v/>
      </c>
      <c r="L5852" s="18" t="str">
        <f t="shared" si="171"/>
        <v/>
      </c>
      <c r="M5852" s="19"/>
      <c r="N5852" s="19"/>
    </row>
    <row r="5853" spans="1:14" ht="15" x14ac:dyDescent="0.25">
      <c r="A5853"/>
      <c r="B5853"/>
      <c r="C5853"/>
      <c r="D5853"/>
      <c r="E5853"/>
      <c r="F5853"/>
      <c r="G5853"/>
      <c r="H5853"/>
      <c r="J5853" s="17">
        <v>4</v>
      </c>
      <c r="K5853" s="17" t="str">
        <f>IF(J5853=7,A5079,IF(J5853&gt;7,K5852,""))</f>
        <v/>
      </c>
      <c r="L5853" s="18" t="str">
        <f t="shared" si="171"/>
        <v/>
      </c>
      <c r="M5853" s="19"/>
      <c r="N5853" s="19"/>
    </row>
    <row r="5854" spans="1:14" ht="15.75" x14ac:dyDescent="0.25">
      <c r="A5854" s="21" t="s">
        <v>7</v>
      </c>
      <c r="B5854" s="22"/>
      <c r="C5854" s="22"/>
      <c r="D5854" s="22"/>
      <c r="E5854" s="22"/>
      <c r="F5854" s="22"/>
      <c r="G5854" s="22"/>
      <c r="H5854" s="22"/>
      <c r="J5854" s="17">
        <v>5</v>
      </c>
      <c r="K5854" s="17" t="str">
        <f>IF(J5854=7,A5080,IF(J5854&gt;7,K5853,""))</f>
        <v/>
      </c>
      <c r="L5854" s="18" t="str">
        <f t="shared" si="171"/>
        <v/>
      </c>
      <c r="M5854" s="19"/>
      <c r="N5854" s="19"/>
    </row>
    <row r="5855" spans="1:14" ht="15" x14ac:dyDescent="0.25">
      <c r="A5855" s="23" t="s">
        <v>8</v>
      </c>
      <c r="B5855" s="24"/>
      <c r="C5855" s="24"/>
      <c r="D5855" s="24"/>
      <c r="E5855" s="24"/>
      <c r="F5855" s="24"/>
      <c r="G5855" s="24"/>
      <c r="H5855" s="24"/>
      <c r="J5855" s="17">
        <v>6</v>
      </c>
      <c r="K5855" s="17" t="str">
        <f>IF(J5855=7,A5081,IF(J5855&gt;7,K5854,""))</f>
        <v/>
      </c>
      <c r="L5855" s="18" t="str">
        <f t="shared" si="171"/>
        <v/>
      </c>
      <c r="M5855" s="19"/>
      <c r="N5855" s="19"/>
    </row>
    <row r="5856" spans="1:14" ht="15" x14ac:dyDescent="0.25">
      <c r="A5856" s="25" t="s">
        <v>169</v>
      </c>
      <c r="B5856" s="22"/>
      <c r="C5856" s="22"/>
      <c r="D5856" s="22"/>
      <c r="E5856" s="22"/>
      <c r="F5856" s="22"/>
      <c r="G5856" s="22"/>
      <c r="H5856" s="22"/>
      <c r="J5856" s="17">
        <v>7</v>
      </c>
      <c r="K5856" s="17" t="str">
        <f>IF(J5856=7,A5856,IF(J5856&gt;7,K5855,""))</f>
        <v>380-Western Washington University</v>
      </c>
      <c r="L5856" s="18" t="str">
        <f t="shared" si="171"/>
        <v>380</v>
      </c>
      <c r="M5856" s="19"/>
      <c r="N5856" s="19"/>
    </row>
    <row r="5857" spans="1:14" ht="15" x14ac:dyDescent="0.25">
      <c r="A5857" s="25"/>
      <c r="B5857" s="22"/>
      <c r="C5857" s="22"/>
      <c r="D5857" s="22"/>
      <c r="E5857" s="22"/>
      <c r="F5857" s="22"/>
      <c r="G5857" s="22"/>
      <c r="H5857" s="22"/>
      <c r="J5857" s="17">
        <v>8</v>
      </c>
      <c r="K5857" s="17" t="str">
        <f t="shared" ref="K5857:K5917" si="172">IF(J5857=7,A5083,IF(J5857&gt;7,K5856,""))</f>
        <v>380-Western Washington University</v>
      </c>
      <c r="L5857" s="18" t="str">
        <f t="shared" si="171"/>
        <v>380</v>
      </c>
      <c r="M5857" s="19"/>
      <c r="N5857" s="19"/>
    </row>
    <row r="5858" spans="1:14" ht="15" x14ac:dyDescent="0.25">
      <c r="A5858" s="26"/>
      <c r="B5858" s="27"/>
      <c r="C5858" s="94" t="s">
        <v>10</v>
      </c>
      <c r="D5858" s="95"/>
      <c r="E5858" s="94" t="s">
        <v>11</v>
      </c>
      <c r="F5858" s="95"/>
      <c r="G5858" s="28"/>
      <c r="H5858" s="28"/>
      <c r="J5858" s="17">
        <v>9</v>
      </c>
      <c r="K5858" s="17" t="str">
        <f t="shared" si="172"/>
        <v>380-Western Washington University</v>
      </c>
      <c r="L5858" s="18" t="str">
        <f t="shared" si="171"/>
        <v>380</v>
      </c>
      <c r="M5858" s="19"/>
      <c r="N5858" s="19"/>
    </row>
    <row r="5859" spans="1:14" ht="24" x14ac:dyDescent="0.2">
      <c r="A5859" s="29" t="s">
        <v>12</v>
      </c>
      <c r="B5859" s="30" t="s">
        <v>13</v>
      </c>
      <c r="C5859" s="31" t="s">
        <v>14</v>
      </c>
      <c r="D5859" s="32" t="s">
        <v>15</v>
      </c>
      <c r="E5859" s="31" t="s">
        <v>14</v>
      </c>
      <c r="F5859" s="32" t="s">
        <v>15</v>
      </c>
      <c r="G5859" s="33" t="s">
        <v>16</v>
      </c>
      <c r="H5859" s="33" t="s">
        <v>17</v>
      </c>
      <c r="J5859" s="17">
        <v>10</v>
      </c>
      <c r="K5859" s="17" t="str">
        <f t="shared" si="172"/>
        <v>380-Western Washington University</v>
      </c>
      <c r="L5859" s="18" t="str">
        <f t="shared" si="171"/>
        <v>380</v>
      </c>
      <c r="M5859" s="19"/>
      <c r="N5859" s="19"/>
    </row>
    <row r="5860" spans="1:14" ht="15" x14ac:dyDescent="0.25">
      <c r="A5860" s="35" t="s">
        <v>20</v>
      </c>
      <c r="B5860" s="36">
        <v>236.61888304645782</v>
      </c>
      <c r="C5860" s="37">
        <v>0</v>
      </c>
      <c r="D5860" s="37">
        <v>0</v>
      </c>
      <c r="E5860" s="38">
        <v>0</v>
      </c>
      <c r="F5860" s="37">
        <v>0</v>
      </c>
      <c r="G5860" s="39">
        <v>0</v>
      </c>
      <c r="H5860" s="40">
        <v>236.61888304645782</v>
      </c>
      <c r="J5860" s="17">
        <v>11</v>
      </c>
      <c r="K5860" s="17" t="str">
        <f t="shared" si="172"/>
        <v>380-Western Washington University</v>
      </c>
      <c r="L5860" s="18" t="str">
        <f t="shared" si="171"/>
        <v>380</v>
      </c>
      <c r="M5860" s="19" t="s">
        <v>21</v>
      </c>
      <c r="N5860" s="19"/>
    </row>
    <row r="5861" spans="1:14" ht="15" x14ac:dyDescent="0.25">
      <c r="A5861" s="42" t="s">
        <v>22</v>
      </c>
      <c r="B5861" s="36">
        <v>21.83354111860104</v>
      </c>
      <c r="C5861" s="37">
        <v>0</v>
      </c>
      <c r="D5861" s="37">
        <v>0</v>
      </c>
      <c r="E5861" s="38">
        <v>0</v>
      </c>
      <c r="F5861" s="37">
        <v>0</v>
      </c>
      <c r="G5861" s="39">
        <v>0</v>
      </c>
      <c r="H5861" s="40">
        <v>21.83354111860104</v>
      </c>
      <c r="J5861" s="17">
        <v>12</v>
      </c>
      <c r="K5861" s="17" t="str">
        <f t="shared" si="172"/>
        <v>380-Western Washington University</v>
      </c>
      <c r="L5861" s="18" t="str">
        <f t="shared" si="171"/>
        <v>380</v>
      </c>
      <c r="M5861" s="19"/>
      <c r="N5861" s="19"/>
    </row>
    <row r="5862" spans="1:14" ht="15" x14ac:dyDescent="0.25">
      <c r="A5862" s="42" t="s">
        <v>23</v>
      </c>
      <c r="B5862" s="36">
        <v>107.6584397837324</v>
      </c>
      <c r="C5862" s="37">
        <v>2</v>
      </c>
      <c r="D5862" s="37">
        <v>0</v>
      </c>
      <c r="E5862" s="38">
        <v>0</v>
      </c>
      <c r="F5862" s="37">
        <v>0</v>
      </c>
      <c r="G5862" s="39">
        <v>2</v>
      </c>
      <c r="H5862" s="40">
        <v>109.6584397837324</v>
      </c>
      <c r="J5862" s="17">
        <v>13</v>
      </c>
      <c r="K5862" s="17" t="str">
        <f t="shared" si="172"/>
        <v>380-Western Washington University</v>
      </c>
      <c r="L5862" s="18" t="str">
        <f t="shared" si="171"/>
        <v>380</v>
      </c>
      <c r="M5862" s="19"/>
      <c r="N5862" s="19"/>
    </row>
    <row r="5863" spans="1:14" ht="15" x14ac:dyDescent="0.25">
      <c r="A5863" s="42" t="s">
        <v>24</v>
      </c>
      <c r="B5863" s="36">
        <v>1587.4065376999999</v>
      </c>
      <c r="C5863" s="37">
        <v>1</v>
      </c>
      <c r="D5863" s="37">
        <v>1</v>
      </c>
      <c r="E5863" s="38">
        <v>1</v>
      </c>
      <c r="F5863" s="37">
        <v>7</v>
      </c>
      <c r="G5863" s="39">
        <v>10</v>
      </c>
      <c r="H5863" s="40">
        <v>1597.4065376999999</v>
      </c>
      <c r="J5863" s="17">
        <v>14</v>
      </c>
      <c r="K5863" s="17" t="str">
        <f t="shared" si="172"/>
        <v>380-Western Washington University</v>
      </c>
      <c r="L5863" s="18" t="str">
        <f t="shared" si="171"/>
        <v>380</v>
      </c>
      <c r="M5863" s="19"/>
      <c r="N5863" s="19"/>
    </row>
    <row r="5864" spans="1:14" ht="15" x14ac:dyDescent="0.25">
      <c r="A5864" s="42" t="s">
        <v>25</v>
      </c>
      <c r="B5864" s="36">
        <v>0</v>
      </c>
      <c r="C5864" s="37">
        <v>0</v>
      </c>
      <c r="D5864" s="37">
        <v>0</v>
      </c>
      <c r="E5864" s="38">
        <v>0</v>
      </c>
      <c r="F5864" s="37">
        <v>0</v>
      </c>
      <c r="G5864" s="39">
        <v>0</v>
      </c>
      <c r="H5864" s="40">
        <v>0</v>
      </c>
      <c r="J5864" s="17">
        <v>15</v>
      </c>
      <c r="K5864" s="17" t="str">
        <f t="shared" si="172"/>
        <v>380-Western Washington University</v>
      </c>
      <c r="L5864" s="18" t="str">
        <f t="shared" si="171"/>
        <v>380</v>
      </c>
      <c r="M5864" s="19"/>
      <c r="N5864" s="19"/>
    </row>
    <row r="5865" spans="1:14" ht="15" x14ac:dyDescent="0.25">
      <c r="A5865" s="42" t="s">
        <v>26</v>
      </c>
      <c r="B5865" s="36">
        <v>1894.8213966104704</v>
      </c>
      <c r="C5865" s="37">
        <v>139</v>
      </c>
      <c r="D5865" s="37">
        <v>140</v>
      </c>
      <c r="E5865" s="38">
        <v>0</v>
      </c>
      <c r="F5865" s="37">
        <v>0</v>
      </c>
      <c r="G5865" s="39">
        <v>279</v>
      </c>
      <c r="H5865" s="40">
        <v>2173.8213966104704</v>
      </c>
      <c r="J5865" s="17">
        <v>16</v>
      </c>
      <c r="K5865" s="17" t="str">
        <f t="shared" si="172"/>
        <v>380-Western Washington University</v>
      </c>
      <c r="L5865" s="18" t="str">
        <f t="shared" si="171"/>
        <v>380</v>
      </c>
      <c r="M5865" s="19"/>
      <c r="N5865" s="19"/>
    </row>
    <row r="5866" spans="1:14" ht="15" x14ac:dyDescent="0.25">
      <c r="A5866" s="42" t="s">
        <v>27</v>
      </c>
      <c r="B5866" s="36">
        <v>487.71213651948619</v>
      </c>
      <c r="C5866" s="37">
        <v>0</v>
      </c>
      <c r="D5866" s="37">
        <v>0</v>
      </c>
      <c r="E5866" s="38">
        <v>0</v>
      </c>
      <c r="F5866" s="37">
        <v>0</v>
      </c>
      <c r="G5866" s="39">
        <v>0</v>
      </c>
      <c r="H5866" s="40">
        <v>487.71213651948619</v>
      </c>
      <c r="J5866" s="17">
        <v>17</v>
      </c>
      <c r="K5866" s="17" t="str">
        <f t="shared" si="172"/>
        <v>380-Western Washington University</v>
      </c>
      <c r="L5866" s="18" t="str">
        <f t="shared" si="171"/>
        <v>380</v>
      </c>
      <c r="M5866" s="19"/>
      <c r="N5866" s="19"/>
    </row>
    <row r="5867" spans="1:14" x14ac:dyDescent="0.2">
      <c r="A5867" s="43"/>
      <c r="B5867" s="36"/>
      <c r="C5867" s="37"/>
      <c r="D5867" s="37"/>
      <c r="E5867" s="38"/>
      <c r="F5867" s="37"/>
      <c r="G5867" s="39"/>
      <c r="H5867" s="40"/>
      <c r="J5867" s="17">
        <v>18</v>
      </c>
      <c r="K5867" s="17" t="str">
        <f t="shared" si="172"/>
        <v>380-Western Washington University</v>
      </c>
      <c r="L5867" s="18" t="str">
        <f t="shared" si="171"/>
        <v>380</v>
      </c>
      <c r="M5867" s="19"/>
      <c r="N5867" s="19"/>
    </row>
    <row r="5868" spans="1:14" ht="15" customHeight="1" x14ac:dyDescent="0.2">
      <c r="A5868" s="44"/>
      <c r="B5868" s="45">
        <v>4336.0509347787483</v>
      </c>
      <c r="C5868" s="46">
        <v>142</v>
      </c>
      <c r="D5868" s="46">
        <v>141</v>
      </c>
      <c r="E5868" s="47">
        <v>1</v>
      </c>
      <c r="F5868" s="46">
        <v>7</v>
      </c>
      <c r="G5868" s="48">
        <v>291</v>
      </c>
      <c r="H5868" s="49">
        <v>4627.0509347787474</v>
      </c>
      <c r="J5868" s="17">
        <v>19</v>
      </c>
      <c r="K5868" s="17" t="str">
        <f t="shared" si="172"/>
        <v>380-Western Washington University</v>
      </c>
      <c r="L5868" s="18" t="str">
        <f t="shared" si="171"/>
        <v>380</v>
      </c>
      <c r="M5868" s="19"/>
      <c r="N5868" s="19"/>
    </row>
    <row r="5869" spans="1:14" x14ac:dyDescent="0.2">
      <c r="A5869" s="50"/>
      <c r="B5869" s="39"/>
      <c r="C5869" s="51"/>
      <c r="D5869" s="51"/>
      <c r="E5869" s="52"/>
      <c r="F5869" s="51"/>
      <c r="G5869" s="39"/>
      <c r="H5869" s="53"/>
      <c r="J5869" s="17">
        <v>20</v>
      </c>
      <c r="K5869" s="17" t="str">
        <f t="shared" si="172"/>
        <v>380-Western Washington University</v>
      </c>
      <c r="L5869" s="18" t="str">
        <f t="shared" si="171"/>
        <v>380</v>
      </c>
      <c r="M5869" s="19"/>
      <c r="N5869" s="19"/>
    </row>
    <row r="5870" spans="1:14" ht="15" x14ac:dyDescent="0.25">
      <c r="A5870" s="42" t="s">
        <v>28</v>
      </c>
      <c r="B5870" s="36">
        <v>101.74930039467829</v>
      </c>
      <c r="C5870" s="37">
        <v>0</v>
      </c>
      <c r="D5870" s="37">
        <v>0</v>
      </c>
      <c r="E5870" s="38">
        <v>-111</v>
      </c>
      <c r="F5870" s="37">
        <v>118</v>
      </c>
      <c r="G5870" s="39">
        <v>7</v>
      </c>
      <c r="H5870" s="40">
        <v>108.74930039467829</v>
      </c>
      <c r="J5870" s="17">
        <v>21</v>
      </c>
      <c r="K5870" s="17" t="str">
        <f t="shared" si="172"/>
        <v>380-Western Washington University</v>
      </c>
      <c r="L5870" s="18" t="str">
        <f t="shared" si="171"/>
        <v>380</v>
      </c>
      <c r="M5870" s="19"/>
      <c r="N5870" s="19"/>
    </row>
    <row r="5871" spans="1:14" ht="15" x14ac:dyDescent="0.25">
      <c r="A5871" s="42" t="s">
        <v>29</v>
      </c>
      <c r="B5871" s="36">
        <v>261.96908189466831</v>
      </c>
      <c r="C5871" s="37">
        <v>0</v>
      </c>
      <c r="D5871" s="37">
        <v>0</v>
      </c>
      <c r="E5871" s="38">
        <v>67</v>
      </c>
      <c r="F5871" s="37">
        <v>211</v>
      </c>
      <c r="G5871" s="39">
        <v>278</v>
      </c>
      <c r="H5871" s="40">
        <v>539.96908189466831</v>
      </c>
      <c r="J5871" s="17">
        <v>22</v>
      </c>
      <c r="K5871" s="17" t="str">
        <f t="shared" si="172"/>
        <v>380-Western Washington University</v>
      </c>
      <c r="L5871" s="18" t="str">
        <f t="shared" si="171"/>
        <v>380</v>
      </c>
      <c r="M5871" s="19"/>
      <c r="N5871" s="19"/>
    </row>
    <row r="5872" spans="1:14" ht="15" x14ac:dyDescent="0.25">
      <c r="A5872" s="42" t="s">
        <v>30</v>
      </c>
      <c r="B5872" s="36">
        <v>235.53084587932813</v>
      </c>
      <c r="C5872" s="37">
        <v>0</v>
      </c>
      <c r="D5872" s="37">
        <v>0</v>
      </c>
      <c r="E5872" s="38">
        <v>1</v>
      </c>
      <c r="F5872" s="37">
        <v>1</v>
      </c>
      <c r="G5872" s="39">
        <v>2</v>
      </c>
      <c r="H5872" s="40">
        <v>237.53084587932813</v>
      </c>
      <c r="J5872" s="17">
        <v>23</v>
      </c>
      <c r="K5872" s="17" t="str">
        <f t="shared" si="172"/>
        <v>380-Western Washington University</v>
      </c>
      <c r="L5872" s="18" t="str">
        <f t="shared" si="171"/>
        <v>380</v>
      </c>
      <c r="M5872" s="19"/>
      <c r="N5872" s="19"/>
    </row>
    <row r="5873" spans="1:14" ht="15" x14ac:dyDescent="0.25">
      <c r="A5873" s="54"/>
      <c r="B5873" s="36"/>
      <c r="C5873" s="37"/>
      <c r="D5873" s="37"/>
      <c r="E5873" s="38"/>
      <c r="F5873" s="37"/>
      <c r="G5873" s="39"/>
      <c r="H5873" s="40"/>
      <c r="J5873" s="17">
        <v>24</v>
      </c>
      <c r="K5873" s="17" t="str">
        <f t="shared" si="172"/>
        <v>380-Western Washington University</v>
      </c>
      <c r="L5873" s="18" t="str">
        <f t="shared" si="171"/>
        <v>380</v>
      </c>
      <c r="M5873" s="19"/>
      <c r="N5873" s="19"/>
    </row>
    <row r="5874" spans="1:14" x14ac:dyDescent="0.2">
      <c r="A5874" s="44" t="s">
        <v>31</v>
      </c>
      <c r="B5874" s="45">
        <v>599.24922816867479</v>
      </c>
      <c r="C5874" s="46">
        <v>0</v>
      </c>
      <c r="D5874" s="46">
        <v>0</v>
      </c>
      <c r="E5874" s="46">
        <v>-43</v>
      </c>
      <c r="F5874" s="46">
        <v>330</v>
      </c>
      <c r="G5874" s="46">
        <v>287</v>
      </c>
      <c r="H5874" s="49">
        <v>886.24922816867468</v>
      </c>
      <c r="J5874" s="17">
        <v>25</v>
      </c>
      <c r="K5874" s="17" t="str">
        <f t="shared" si="172"/>
        <v>380-Western Washington University</v>
      </c>
      <c r="L5874" s="18" t="str">
        <f t="shared" si="171"/>
        <v>380</v>
      </c>
      <c r="M5874" s="19"/>
      <c r="N5874" s="19"/>
    </row>
    <row r="5875" spans="1:14" ht="15" x14ac:dyDescent="0.25">
      <c r="A5875" s="54"/>
      <c r="B5875" s="36"/>
      <c r="C5875" s="37"/>
      <c r="D5875" s="37"/>
      <c r="E5875" s="38"/>
      <c r="F5875" s="37"/>
      <c r="G5875" s="39"/>
      <c r="H5875" s="40"/>
      <c r="J5875" s="17">
        <v>26</v>
      </c>
      <c r="K5875" s="17" t="str">
        <f t="shared" si="172"/>
        <v>380-Western Washington University</v>
      </c>
      <c r="L5875" s="18" t="str">
        <f t="shared" si="171"/>
        <v>380</v>
      </c>
      <c r="M5875" s="19"/>
      <c r="N5875" s="19"/>
    </row>
    <row r="5876" spans="1:14" ht="15" x14ac:dyDescent="0.25">
      <c r="A5876" s="54" t="s">
        <v>32</v>
      </c>
      <c r="B5876" s="36">
        <v>7.7953471449423013</v>
      </c>
      <c r="C5876" s="37">
        <v>0</v>
      </c>
      <c r="D5876" s="37">
        <v>0</v>
      </c>
      <c r="E5876" s="38">
        <v>0</v>
      </c>
      <c r="F5876" s="37">
        <v>0</v>
      </c>
      <c r="G5876" s="39">
        <v>0</v>
      </c>
      <c r="H5876" s="40">
        <v>7.7953471449423013</v>
      </c>
      <c r="J5876" s="17">
        <v>27</v>
      </c>
      <c r="K5876" s="17" t="str">
        <f t="shared" si="172"/>
        <v>380-Western Washington University</v>
      </c>
      <c r="L5876" s="18" t="str">
        <f t="shared" si="171"/>
        <v>380</v>
      </c>
      <c r="M5876" s="19" t="s">
        <v>33</v>
      </c>
      <c r="N5876" s="19"/>
    </row>
    <row r="5877" spans="1:14" ht="15" x14ac:dyDescent="0.25">
      <c r="A5877" s="54" t="s">
        <v>34</v>
      </c>
      <c r="B5877" s="36">
        <v>35.138496981997136</v>
      </c>
      <c r="C5877" s="37">
        <v>0</v>
      </c>
      <c r="D5877" s="37">
        <v>0</v>
      </c>
      <c r="E5877" s="38">
        <v>0</v>
      </c>
      <c r="F5877" s="37">
        <v>0</v>
      </c>
      <c r="G5877" s="39">
        <v>0</v>
      </c>
      <c r="H5877" s="40">
        <v>35.138496981997136</v>
      </c>
      <c r="J5877" s="17">
        <v>28</v>
      </c>
      <c r="K5877" s="17" t="str">
        <f t="shared" si="172"/>
        <v>380-Western Washington University</v>
      </c>
      <c r="L5877" s="18" t="str">
        <f t="shared" si="171"/>
        <v>380</v>
      </c>
      <c r="M5877" s="19" t="s">
        <v>35</v>
      </c>
      <c r="N5877" s="19"/>
    </row>
    <row r="5878" spans="1:14" ht="15" x14ac:dyDescent="0.25">
      <c r="A5878" s="54" t="s">
        <v>36</v>
      </c>
      <c r="B5878" s="36">
        <v>12.368700887280042</v>
      </c>
      <c r="C5878" s="37">
        <v>0</v>
      </c>
      <c r="D5878" s="37">
        <v>0</v>
      </c>
      <c r="E5878" s="38">
        <v>0</v>
      </c>
      <c r="F5878" s="37">
        <v>0</v>
      </c>
      <c r="G5878" s="39">
        <v>0</v>
      </c>
      <c r="H5878" s="40">
        <v>12.368700887280042</v>
      </c>
      <c r="J5878" s="17">
        <v>29</v>
      </c>
      <c r="K5878" s="17" t="str">
        <f t="shared" si="172"/>
        <v>380-Western Washington University</v>
      </c>
      <c r="L5878" s="18" t="str">
        <f t="shared" si="171"/>
        <v>380</v>
      </c>
      <c r="M5878" s="19" t="s">
        <v>37</v>
      </c>
      <c r="N5878" s="19"/>
    </row>
    <row r="5879" spans="1:14" ht="15" x14ac:dyDescent="0.25">
      <c r="A5879" s="54" t="s">
        <v>38</v>
      </c>
      <c r="B5879" s="36">
        <v>0</v>
      </c>
      <c r="C5879" s="37">
        <v>0</v>
      </c>
      <c r="D5879" s="37">
        <v>0</v>
      </c>
      <c r="E5879" s="38">
        <v>0</v>
      </c>
      <c r="F5879" s="37">
        <v>0</v>
      </c>
      <c r="G5879" s="39">
        <v>0</v>
      </c>
      <c r="H5879" s="40">
        <v>0</v>
      </c>
      <c r="J5879" s="17">
        <v>30</v>
      </c>
      <c r="K5879" s="17" t="str">
        <f t="shared" si="172"/>
        <v>380-Western Washington University</v>
      </c>
      <c r="L5879" s="18" t="str">
        <f t="shared" si="171"/>
        <v>380</v>
      </c>
      <c r="M5879" s="19" t="s">
        <v>39</v>
      </c>
      <c r="N5879" s="19"/>
    </row>
    <row r="5880" spans="1:14" ht="15" x14ac:dyDescent="0.25">
      <c r="A5880" s="54" t="s">
        <v>40</v>
      </c>
      <c r="B5880" s="36">
        <v>0</v>
      </c>
      <c r="C5880" s="37">
        <v>0</v>
      </c>
      <c r="D5880" s="37">
        <v>0</v>
      </c>
      <c r="E5880" s="38">
        <v>0</v>
      </c>
      <c r="F5880" s="37">
        <v>0</v>
      </c>
      <c r="G5880" s="39">
        <v>0</v>
      </c>
      <c r="H5880" s="40">
        <v>0</v>
      </c>
      <c r="J5880" s="17">
        <v>31</v>
      </c>
      <c r="K5880" s="17" t="str">
        <f t="shared" si="172"/>
        <v>380-Western Washington University</v>
      </c>
      <c r="L5880" s="18" t="str">
        <f t="shared" si="171"/>
        <v>380</v>
      </c>
      <c r="M5880" s="19" t="s">
        <v>41</v>
      </c>
      <c r="N5880" s="19"/>
    </row>
    <row r="5881" spans="1:14" ht="15" x14ac:dyDescent="0.25">
      <c r="A5881" s="54" t="s">
        <v>42</v>
      </c>
      <c r="B5881" s="36">
        <v>46.146453082740301</v>
      </c>
      <c r="C5881" s="37">
        <v>0</v>
      </c>
      <c r="D5881" s="37">
        <v>0</v>
      </c>
      <c r="E5881" s="38">
        <v>-24</v>
      </c>
      <c r="F5881" s="37">
        <v>-23</v>
      </c>
      <c r="G5881" s="39">
        <v>-47</v>
      </c>
      <c r="H5881" s="40">
        <v>-0.853546917259699</v>
      </c>
      <c r="J5881" s="17">
        <v>32</v>
      </c>
      <c r="K5881" s="17" t="str">
        <f t="shared" si="172"/>
        <v>380-Western Washington University</v>
      </c>
      <c r="L5881" s="18" t="str">
        <f t="shared" si="171"/>
        <v>380</v>
      </c>
      <c r="M5881" s="19" t="s">
        <v>43</v>
      </c>
      <c r="N5881" s="19"/>
    </row>
    <row r="5882" spans="1:14" ht="15" x14ac:dyDescent="0.25">
      <c r="A5882" s="54" t="s">
        <v>44</v>
      </c>
      <c r="B5882" s="36">
        <v>105.63780813277168</v>
      </c>
      <c r="C5882" s="37">
        <v>0</v>
      </c>
      <c r="D5882" s="37">
        <v>0</v>
      </c>
      <c r="E5882" s="38">
        <v>0</v>
      </c>
      <c r="F5882" s="37">
        <v>0</v>
      </c>
      <c r="G5882" s="39">
        <v>0</v>
      </c>
      <c r="H5882" s="40">
        <v>105.63780813277168</v>
      </c>
      <c r="J5882" s="17">
        <v>33</v>
      </c>
      <c r="K5882" s="17" t="str">
        <f t="shared" si="172"/>
        <v>380-Western Washington University</v>
      </c>
      <c r="L5882" s="18" t="str">
        <f t="shared" si="171"/>
        <v>380</v>
      </c>
      <c r="M5882" s="19" t="s">
        <v>45</v>
      </c>
      <c r="N5882" s="19"/>
    </row>
    <row r="5883" spans="1:14" ht="15" x14ac:dyDescent="0.25">
      <c r="A5883" s="54" t="s">
        <v>46</v>
      </c>
      <c r="B5883" s="36">
        <v>0</v>
      </c>
      <c r="C5883" s="37">
        <v>0</v>
      </c>
      <c r="D5883" s="37">
        <v>0</v>
      </c>
      <c r="E5883" s="38">
        <v>0</v>
      </c>
      <c r="F5883" s="37">
        <v>0</v>
      </c>
      <c r="G5883" s="39">
        <v>0</v>
      </c>
      <c r="H5883" s="40">
        <v>0</v>
      </c>
      <c r="J5883" s="17">
        <v>34</v>
      </c>
      <c r="K5883" s="17" t="str">
        <f t="shared" si="172"/>
        <v>380-Western Washington University</v>
      </c>
      <c r="L5883" s="18" t="str">
        <f t="shared" si="171"/>
        <v>380</v>
      </c>
      <c r="M5883" s="19" t="s">
        <v>47</v>
      </c>
      <c r="N5883" s="19"/>
    </row>
    <row r="5884" spans="1:14" ht="15" x14ac:dyDescent="0.25">
      <c r="A5884" s="54" t="s">
        <v>48</v>
      </c>
      <c r="B5884" s="36">
        <v>0</v>
      </c>
      <c r="C5884" s="37">
        <v>0</v>
      </c>
      <c r="D5884" s="37">
        <v>0</v>
      </c>
      <c r="E5884" s="38">
        <v>1</v>
      </c>
      <c r="F5884" s="37">
        <v>3</v>
      </c>
      <c r="G5884" s="39">
        <v>4</v>
      </c>
      <c r="H5884" s="40">
        <v>4</v>
      </c>
      <c r="J5884" s="17">
        <v>35</v>
      </c>
      <c r="K5884" s="17" t="str">
        <f t="shared" si="172"/>
        <v>380-Western Washington University</v>
      </c>
      <c r="L5884" s="18" t="str">
        <f t="shared" si="171"/>
        <v>380</v>
      </c>
      <c r="M5884" s="56" t="s">
        <v>49</v>
      </c>
      <c r="N5884" s="19"/>
    </row>
    <row r="5885" spans="1:14" ht="15" x14ac:dyDescent="0.25">
      <c r="A5885" s="54" t="s">
        <v>50</v>
      </c>
      <c r="B5885" s="36">
        <v>89.424893950012944</v>
      </c>
      <c r="C5885" s="37">
        <v>0</v>
      </c>
      <c r="D5885" s="37">
        <v>0</v>
      </c>
      <c r="E5885" s="38">
        <v>0</v>
      </c>
      <c r="F5885" s="37">
        <v>0</v>
      </c>
      <c r="G5885" s="39">
        <v>0</v>
      </c>
      <c r="H5885" s="40">
        <v>89.424893950012944</v>
      </c>
      <c r="J5885" s="17">
        <v>36</v>
      </c>
      <c r="K5885" s="17" t="str">
        <f t="shared" si="172"/>
        <v>380-Western Washington University</v>
      </c>
      <c r="L5885" s="18" t="str">
        <f t="shared" si="171"/>
        <v>380</v>
      </c>
      <c r="M5885" s="19" t="s">
        <v>51</v>
      </c>
      <c r="N5885" s="19"/>
    </row>
    <row r="5886" spans="1:14" ht="15" x14ac:dyDescent="0.25">
      <c r="A5886" s="54" t="s">
        <v>52</v>
      </c>
      <c r="B5886" s="36">
        <v>0</v>
      </c>
      <c r="C5886" s="37">
        <v>0</v>
      </c>
      <c r="D5886" s="37">
        <v>0</v>
      </c>
      <c r="E5886" s="38">
        <v>5</v>
      </c>
      <c r="F5886" s="37">
        <v>4</v>
      </c>
      <c r="G5886" s="39">
        <v>9</v>
      </c>
      <c r="H5886" s="40">
        <v>9</v>
      </c>
      <c r="J5886" s="17">
        <v>37</v>
      </c>
      <c r="K5886" s="17" t="str">
        <f t="shared" si="172"/>
        <v>380-Western Washington University</v>
      </c>
      <c r="L5886" s="18" t="str">
        <f t="shared" si="171"/>
        <v>380</v>
      </c>
      <c r="M5886" s="56" t="s">
        <v>53</v>
      </c>
      <c r="N5886" s="19"/>
    </row>
    <row r="5887" spans="1:14" ht="15" x14ac:dyDescent="0.25">
      <c r="A5887" s="54" t="s">
        <v>54</v>
      </c>
      <c r="B5887" s="36">
        <v>0</v>
      </c>
      <c r="C5887" s="37">
        <v>0</v>
      </c>
      <c r="D5887" s="37">
        <v>0</v>
      </c>
      <c r="E5887" s="38">
        <v>0</v>
      </c>
      <c r="F5887" s="37">
        <v>0</v>
      </c>
      <c r="G5887" s="39">
        <v>0</v>
      </c>
      <c r="H5887" s="40">
        <v>0</v>
      </c>
      <c r="J5887" s="17">
        <v>38</v>
      </c>
      <c r="K5887" s="17" t="str">
        <f t="shared" si="172"/>
        <v>380-Western Washington University</v>
      </c>
      <c r="L5887" s="18" t="str">
        <f t="shared" si="171"/>
        <v>380</v>
      </c>
      <c r="M5887" s="19" t="s">
        <v>55</v>
      </c>
      <c r="N5887" s="19"/>
    </row>
    <row r="5888" spans="1:14" ht="15" x14ac:dyDescent="0.25">
      <c r="A5888" s="54" t="s">
        <v>56</v>
      </c>
      <c r="B5888" s="36">
        <v>0</v>
      </c>
      <c r="C5888" s="37">
        <v>0</v>
      </c>
      <c r="D5888" s="37">
        <v>0</v>
      </c>
      <c r="E5888" s="38">
        <v>0</v>
      </c>
      <c r="F5888" s="37">
        <v>0</v>
      </c>
      <c r="G5888" s="39">
        <v>0</v>
      </c>
      <c r="H5888" s="40">
        <v>0</v>
      </c>
      <c r="J5888" s="17">
        <v>39</v>
      </c>
      <c r="K5888" s="17" t="str">
        <f t="shared" si="172"/>
        <v>380-Western Washington University</v>
      </c>
      <c r="L5888" s="18" t="str">
        <f t="shared" si="171"/>
        <v>380</v>
      </c>
      <c r="M5888" s="19" t="s">
        <v>57</v>
      </c>
      <c r="N5888" s="19"/>
    </row>
    <row r="5889" spans="1:14" ht="15" x14ac:dyDescent="0.25">
      <c r="A5889" s="54" t="s">
        <v>58</v>
      </c>
      <c r="B5889" s="36">
        <v>0</v>
      </c>
      <c r="C5889" s="37">
        <v>0</v>
      </c>
      <c r="D5889" s="37">
        <v>0</v>
      </c>
      <c r="E5889" s="38">
        <v>0</v>
      </c>
      <c r="F5889" s="37">
        <v>0</v>
      </c>
      <c r="G5889" s="39">
        <v>0</v>
      </c>
      <c r="H5889" s="40">
        <v>0</v>
      </c>
      <c r="J5889" s="17">
        <v>40</v>
      </c>
      <c r="K5889" s="17" t="str">
        <f t="shared" si="172"/>
        <v>380-Western Washington University</v>
      </c>
      <c r="L5889" s="18" t="str">
        <f t="shared" si="171"/>
        <v>380</v>
      </c>
      <c r="M5889" s="19" t="s">
        <v>59</v>
      </c>
      <c r="N5889" s="19"/>
    </row>
    <row r="5890" spans="1:14" ht="15" customHeight="1" x14ac:dyDescent="0.25">
      <c r="A5890" s="54" t="s">
        <v>60</v>
      </c>
      <c r="B5890" s="36">
        <v>0</v>
      </c>
      <c r="C5890" s="37">
        <v>0</v>
      </c>
      <c r="D5890" s="37">
        <v>0</v>
      </c>
      <c r="E5890" s="38">
        <v>4</v>
      </c>
      <c r="F5890" s="37">
        <v>4</v>
      </c>
      <c r="G5890" s="39">
        <v>8</v>
      </c>
      <c r="H5890" s="40">
        <v>8</v>
      </c>
      <c r="J5890" s="17">
        <v>41</v>
      </c>
      <c r="K5890" s="17" t="str">
        <f t="shared" si="172"/>
        <v>380-Western Washington University</v>
      </c>
      <c r="L5890" s="18" t="str">
        <f t="shared" si="171"/>
        <v>380</v>
      </c>
      <c r="M5890" s="56" t="s">
        <v>61</v>
      </c>
      <c r="N5890" s="19"/>
    </row>
    <row r="5891" spans="1:14" ht="15" x14ac:dyDescent="0.25">
      <c r="A5891" s="54" t="s">
        <v>62</v>
      </c>
      <c r="B5891" s="36">
        <v>0</v>
      </c>
      <c r="C5891" s="37">
        <v>0</v>
      </c>
      <c r="D5891" s="37">
        <v>0</v>
      </c>
      <c r="E5891" s="38">
        <v>16</v>
      </c>
      <c r="F5891" s="37">
        <v>16</v>
      </c>
      <c r="G5891" s="39">
        <v>32</v>
      </c>
      <c r="H5891" s="40">
        <v>32</v>
      </c>
      <c r="J5891" s="17">
        <v>42</v>
      </c>
      <c r="K5891" s="17" t="str">
        <f t="shared" si="172"/>
        <v>380-Western Washington University</v>
      </c>
      <c r="L5891" s="18" t="str">
        <f t="shared" si="171"/>
        <v>380</v>
      </c>
      <c r="M5891" s="56" t="s">
        <v>63</v>
      </c>
      <c r="N5891" s="19"/>
    </row>
    <row r="5892" spans="1:14" x14ac:dyDescent="0.2">
      <c r="A5892" s="43"/>
      <c r="B5892" s="36"/>
      <c r="C5892" s="37"/>
      <c r="D5892" s="37"/>
      <c r="E5892" s="38"/>
      <c r="F5892" s="37"/>
      <c r="G5892" s="39"/>
      <c r="H5892" s="40"/>
      <c r="J5892" s="17">
        <v>43</v>
      </c>
      <c r="K5892" s="17" t="str">
        <f t="shared" si="172"/>
        <v>380-Western Washington University</v>
      </c>
      <c r="L5892" s="18" t="str">
        <f t="shared" si="171"/>
        <v>380</v>
      </c>
      <c r="M5892" s="19"/>
      <c r="N5892" s="19"/>
    </row>
    <row r="5893" spans="1:14" x14ac:dyDescent="0.2">
      <c r="A5893" s="44" t="s">
        <v>64</v>
      </c>
      <c r="B5893" s="45">
        <v>296.51170017974437</v>
      </c>
      <c r="C5893" s="46">
        <v>0</v>
      </c>
      <c r="D5893" s="46">
        <v>0</v>
      </c>
      <c r="E5893" s="47">
        <v>2</v>
      </c>
      <c r="F5893" s="46">
        <v>4</v>
      </c>
      <c r="G5893" s="48">
        <v>6</v>
      </c>
      <c r="H5893" s="49">
        <v>302.51170017974437</v>
      </c>
      <c r="J5893" s="17">
        <v>44</v>
      </c>
      <c r="K5893" s="17" t="str">
        <f t="shared" si="172"/>
        <v>380-Western Washington University</v>
      </c>
      <c r="L5893" s="18" t="str">
        <f t="shared" si="171"/>
        <v>380</v>
      </c>
      <c r="M5893" s="19"/>
      <c r="N5893" s="19"/>
    </row>
    <row r="5894" spans="1:14" x14ac:dyDescent="0.2">
      <c r="A5894" s="57"/>
      <c r="B5894" s="39"/>
      <c r="C5894" s="51"/>
      <c r="D5894" s="51"/>
      <c r="E5894" s="52"/>
      <c r="F5894" s="51"/>
      <c r="G5894" s="39"/>
      <c r="H5894" s="53"/>
      <c r="J5894" s="17">
        <v>45</v>
      </c>
      <c r="K5894" s="17" t="str">
        <f t="shared" si="172"/>
        <v>380-Western Washington University</v>
      </c>
      <c r="L5894" s="18" t="str">
        <f t="shared" si="171"/>
        <v>380</v>
      </c>
      <c r="M5894" s="19"/>
      <c r="N5894" s="19"/>
    </row>
    <row r="5895" spans="1:14" ht="15" x14ac:dyDescent="0.25">
      <c r="A5895" s="54" t="s">
        <v>65</v>
      </c>
      <c r="B5895" s="36">
        <v>0</v>
      </c>
      <c r="C5895" s="37">
        <v>0</v>
      </c>
      <c r="D5895" s="37">
        <v>0</v>
      </c>
      <c r="E5895" s="38">
        <v>0</v>
      </c>
      <c r="F5895" s="37">
        <v>0</v>
      </c>
      <c r="G5895" s="39">
        <v>0</v>
      </c>
      <c r="H5895" s="40">
        <v>0</v>
      </c>
      <c r="J5895" s="17">
        <v>46</v>
      </c>
      <c r="K5895" s="17" t="str">
        <f t="shared" si="172"/>
        <v>380-Western Washington University</v>
      </c>
      <c r="L5895" s="18" t="str">
        <f t="shared" si="171"/>
        <v>380</v>
      </c>
      <c r="M5895" s="19"/>
      <c r="N5895" s="19"/>
    </row>
    <row r="5896" spans="1:14" ht="15" x14ac:dyDescent="0.25">
      <c r="A5896" s="54" t="s">
        <v>66</v>
      </c>
      <c r="B5896" s="36">
        <v>0</v>
      </c>
      <c r="C5896" s="37">
        <v>0</v>
      </c>
      <c r="D5896" s="37">
        <v>0</v>
      </c>
      <c r="E5896" s="38">
        <v>0</v>
      </c>
      <c r="F5896" s="37">
        <v>0</v>
      </c>
      <c r="G5896" s="39">
        <v>0</v>
      </c>
      <c r="H5896" s="40">
        <v>0</v>
      </c>
      <c r="J5896" s="17">
        <v>47</v>
      </c>
      <c r="K5896" s="17" t="str">
        <f t="shared" si="172"/>
        <v>380-Western Washington University</v>
      </c>
      <c r="L5896" s="18" t="str">
        <f t="shared" si="171"/>
        <v>380</v>
      </c>
      <c r="M5896" s="19"/>
      <c r="N5896" s="19"/>
    </row>
    <row r="5897" spans="1:14" ht="15" x14ac:dyDescent="0.25">
      <c r="A5897" s="54" t="s">
        <v>67</v>
      </c>
      <c r="B5897" s="36">
        <v>0</v>
      </c>
      <c r="C5897" s="37">
        <v>0</v>
      </c>
      <c r="D5897" s="37">
        <v>0</v>
      </c>
      <c r="E5897" s="38">
        <v>0</v>
      </c>
      <c r="F5897" s="37">
        <v>0</v>
      </c>
      <c r="G5897" s="39">
        <v>0</v>
      </c>
      <c r="H5897" s="40">
        <v>0</v>
      </c>
      <c r="J5897" s="17">
        <v>48</v>
      </c>
      <c r="K5897" s="17" t="str">
        <f t="shared" si="172"/>
        <v>380-Western Washington University</v>
      </c>
      <c r="L5897" s="18" t="str">
        <f t="shared" si="171"/>
        <v>380</v>
      </c>
      <c r="M5897" s="19"/>
      <c r="N5897" s="19"/>
    </row>
    <row r="5898" spans="1:14" ht="15" x14ac:dyDescent="0.25">
      <c r="A5898" s="54" t="s">
        <v>68</v>
      </c>
      <c r="B5898" s="36">
        <v>0</v>
      </c>
      <c r="C5898" s="37">
        <v>0</v>
      </c>
      <c r="D5898" s="37">
        <v>0</v>
      </c>
      <c r="E5898" s="38">
        <v>0</v>
      </c>
      <c r="F5898" s="37">
        <v>0</v>
      </c>
      <c r="G5898" s="39">
        <v>0</v>
      </c>
      <c r="H5898" s="40">
        <v>0</v>
      </c>
      <c r="J5898" s="17">
        <v>49</v>
      </c>
      <c r="K5898" s="17" t="str">
        <f t="shared" si="172"/>
        <v>380-Western Washington University</v>
      </c>
      <c r="L5898" s="18" t="str">
        <f t="shared" si="171"/>
        <v>380</v>
      </c>
      <c r="M5898" s="19"/>
      <c r="N5898" s="19"/>
    </row>
    <row r="5899" spans="1:14" ht="15" x14ac:dyDescent="0.25">
      <c r="A5899" s="54" t="s">
        <v>69</v>
      </c>
      <c r="B5899" s="36">
        <v>0</v>
      </c>
      <c r="C5899" s="37">
        <v>0</v>
      </c>
      <c r="D5899" s="37">
        <v>0</v>
      </c>
      <c r="E5899" s="38">
        <v>0</v>
      </c>
      <c r="F5899" s="37">
        <v>0</v>
      </c>
      <c r="G5899" s="39">
        <v>0</v>
      </c>
      <c r="H5899" s="40">
        <v>0</v>
      </c>
      <c r="J5899" s="17">
        <v>50</v>
      </c>
      <c r="K5899" s="17" t="str">
        <f t="shared" si="172"/>
        <v>380-Western Washington University</v>
      </c>
      <c r="L5899" s="18" t="str">
        <f t="shared" ref="L5899:L5971" si="173">LEFT(K5899,3)</f>
        <v>380</v>
      </c>
      <c r="M5899" s="19"/>
      <c r="N5899" s="19"/>
    </row>
    <row r="5900" spans="1:14" ht="15" x14ac:dyDescent="0.25">
      <c r="A5900" s="54" t="s">
        <v>70</v>
      </c>
      <c r="B5900" s="36">
        <v>19.475855266617483</v>
      </c>
      <c r="C5900" s="37">
        <v>0</v>
      </c>
      <c r="D5900" s="37">
        <v>0</v>
      </c>
      <c r="E5900" s="38">
        <v>0</v>
      </c>
      <c r="F5900" s="37">
        <v>0</v>
      </c>
      <c r="G5900" s="39">
        <v>0</v>
      </c>
      <c r="H5900" s="40">
        <v>19.475855266617483</v>
      </c>
      <c r="J5900" s="17">
        <v>51</v>
      </c>
      <c r="K5900" s="17" t="str">
        <f t="shared" si="172"/>
        <v>380-Western Washington University</v>
      </c>
      <c r="L5900" s="18" t="str">
        <f t="shared" si="173"/>
        <v>380</v>
      </c>
      <c r="M5900" s="19"/>
      <c r="N5900" s="19"/>
    </row>
    <row r="5901" spans="1:14" ht="15" x14ac:dyDescent="0.25">
      <c r="A5901" s="54" t="s">
        <v>71</v>
      </c>
      <c r="B5901" s="36">
        <v>1.4375E-15</v>
      </c>
      <c r="C5901" s="37">
        <v>0</v>
      </c>
      <c r="D5901" s="37">
        <v>0</v>
      </c>
      <c r="E5901" s="38">
        <v>0</v>
      </c>
      <c r="F5901" s="37">
        <v>0</v>
      </c>
      <c r="G5901" s="39">
        <v>0</v>
      </c>
      <c r="H5901" s="40">
        <v>1.4375E-15</v>
      </c>
      <c r="J5901" s="17">
        <v>52</v>
      </c>
      <c r="K5901" s="17" t="str">
        <f t="shared" si="172"/>
        <v>380-Western Washington University</v>
      </c>
      <c r="L5901" s="18" t="str">
        <f t="shared" si="173"/>
        <v>380</v>
      </c>
      <c r="M5901" s="19"/>
      <c r="N5901" s="19"/>
    </row>
    <row r="5902" spans="1:14" ht="15" x14ac:dyDescent="0.25">
      <c r="A5902" s="54" t="s">
        <v>72</v>
      </c>
      <c r="B5902" s="36">
        <v>0</v>
      </c>
      <c r="C5902" s="37">
        <v>0</v>
      </c>
      <c r="D5902" s="37">
        <v>0</v>
      </c>
      <c r="E5902" s="38">
        <v>0</v>
      </c>
      <c r="F5902" s="37">
        <v>0</v>
      </c>
      <c r="G5902" s="39">
        <v>0</v>
      </c>
      <c r="H5902" s="40">
        <v>0</v>
      </c>
      <c r="J5902" s="17">
        <v>53</v>
      </c>
      <c r="K5902" s="17" t="str">
        <f t="shared" si="172"/>
        <v>380-Western Washington University</v>
      </c>
      <c r="L5902" s="18" t="str">
        <f t="shared" si="173"/>
        <v>380</v>
      </c>
      <c r="M5902" s="19"/>
      <c r="N5902" s="19"/>
    </row>
    <row r="5903" spans="1:14" ht="15" x14ac:dyDescent="0.25">
      <c r="A5903" s="54" t="s">
        <v>73</v>
      </c>
      <c r="B5903" s="36">
        <v>0</v>
      </c>
      <c r="C5903" s="37">
        <v>0</v>
      </c>
      <c r="D5903" s="37">
        <v>0</v>
      </c>
      <c r="E5903" s="38">
        <v>0</v>
      </c>
      <c r="F5903" s="37">
        <v>0</v>
      </c>
      <c r="G5903" s="39">
        <v>0</v>
      </c>
      <c r="H5903" s="40">
        <v>0</v>
      </c>
      <c r="J5903" s="17">
        <v>54</v>
      </c>
      <c r="K5903" s="17" t="str">
        <f t="shared" si="172"/>
        <v>380-Western Washington University</v>
      </c>
      <c r="L5903" s="18" t="str">
        <f t="shared" si="173"/>
        <v>380</v>
      </c>
      <c r="M5903" s="19"/>
      <c r="N5903" s="19"/>
    </row>
    <row r="5904" spans="1:14" ht="15" x14ac:dyDescent="0.25">
      <c r="A5904" s="54" t="s">
        <v>74</v>
      </c>
      <c r="B5904" s="36">
        <v>0</v>
      </c>
      <c r="C5904" s="37">
        <v>0</v>
      </c>
      <c r="D5904" s="37">
        <v>0</v>
      </c>
      <c r="E5904" s="38">
        <v>0</v>
      </c>
      <c r="F5904" s="37">
        <v>0</v>
      </c>
      <c r="G5904" s="39">
        <v>0</v>
      </c>
      <c r="H5904" s="40">
        <v>0</v>
      </c>
      <c r="J5904" s="17">
        <v>55</v>
      </c>
      <c r="K5904" s="17" t="str">
        <f t="shared" si="172"/>
        <v>380-Western Washington University</v>
      </c>
      <c r="L5904" s="18" t="str">
        <f t="shared" si="173"/>
        <v>380</v>
      </c>
      <c r="M5904" s="19"/>
      <c r="N5904" s="19"/>
    </row>
    <row r="5905" spans="1:14" ht="15" x14ac:dyDescent="0.25">
      <c r="A5905" s="54" t="s">
        <v>75</v>
      </c>
      <c r="B5905" s="36">
        <v>0</v>
      </c>
      <c r="C5905" s="37">
        <v>0</v>
      </c>
      <c r="D5905" s="37">
        <v>0</v>
      </c>
      <c r="E5905" s="38">
        <v>0</v>
      </c>
      <c r="F5905" s="37">
        <v>0</v>
      </c>
      <c r="G5905" s="39">
        <v>0</v>
      </c>
      <c r="H5905" s="40">
        <v>0</v>
      </c>
      <c r="J5905" s="17">
        <v>56</v>
      </c>
      <c r="K5905" s="17" t="str">
        <f t="shared" si="172"/>
        <v>380-Western Washington University</v>
      </c>
      <c r="L5905" s="18" t="str">
        <f t="shared" si="173"/>
        <v>380</v>
      </c>
      <c r="M5905" s="19"/>
      <c r="N5905" s="19"/>
    </row>
    <row r="5906" spans="1:14" ht="15" x14ac:dyDescent="0.25">
      <c r="A5906" s="54" t="s">
        <v>76</v>
      </c>
      <c r="B5906" s="36">
        <v>9.2027276005412091</v>
      </c>
      <c r="C5906" s="37">
        <v>0</v>
      </c>
      <c r="D5906" s="37">
        <v>0</v>
      </c>
      <c r="E5906" s="38">
        <v>0</v>
      </c>
      <c r="F5906" s="37">
        <v>0</v>
      </c>
      <c r="G5906" s="39">
        <v>0</v>
      </c>
      <c r="H5906" s="40">
        <v>9.2027276005412091</v>
      </c>
      <c r="J5906" s="17">
        <v>57</v>
      </c>
      <c r="K5906" s="17" t="str">
        <f t="shared" si="172"/>
        <v>380-Western Washington University</v>
      </c>
      <c r="L5906" s="18" t="str">
        <f t="shared" si="173"/>
        <v>380</v>
      </c>
      <c r="M5906" s="19"/>
      <c r="N5906" s="19"/>
    </row>
    <row r="5907" spans="1:14" ht="15" x14ac:dyDescent="0.25">
      <c r="A5907" s="54" t="s">
        <v>77</v>
      </c>
      <c r="B5907" s="36">
        <v>0</v>
      </c>
      <c r="C5907" s="37">
        <v>0</v>
      </c>
      <c r="D5907" s="37">
        <v>0</v>
      </c>
      <c r="E5907" s="38">
        <v>0</v>
      </c>
      <c r="F5907" s="37">
        <v>0</v>
      </c>
      <c r="G5907" s="39">
        <v>0</v>
      </c>
      <c r="H5907" s="40">
        <v>0</v>
      </c>
      <c r="J5907" s="17">
        <v>58</v>
      </c>
      <c r="K5907" s="17" t="str">
        <f t="shared" si="172"/>
        <v>380-Western Washington University</v>
      </c>
      <c r="L5907" s="18" t="str">
        <f t="shared" si="173"/>
        <v>380</v>
      </c>
      <c r="M5907" s="19"/>
      <c r="N5907" s="19"/>
    </row>
    <row r="5908" spans="1:14" ht="15" x14ac:dyDescent="0.25">
      <c r="A5908" s="54" t="s">
        <v>78</v>
      </c>
      <c r="B5908" s="36">
        <v>0</v>
      </c>
      <c r="C5908" s="37">
        <v>0</v>
      </c>
      <c r="D5908" s="37">
        <v>0</v>
      </c>
      <c r="E5908" s="38">
        <v>0</v>
      </c>
      <c r="F5908" s="37">
        <v>0</v>
      </c>
      <c r="G5908" s="39">
        <v>0</v>
      </c>
      <c r="H5908" s="40">
        <v>0</v>
      </c>
      <c r="J5908" s="17">
        <v>59</v>
      </c>
      <c r="K5908" s="17" t="str">
        <f t="shared" si="172"/>
        <v>380-Western Washington University</v>
      </c>
      <c r="L5908" s="18" t="str">
        <f t="shared" si="173"/>
        <v>380</v>
      </c>
      <c r="M5908" s="19"/>
      <c r="N5908" s="19"/>
    </row>
    <row r="5909" spans="1:14" ht="15" x14ac:dyDescent="0.25">
      <c r="A5909" s="54" t="s">
        <v>79</v>
      </c>
      <c r="B5909" s="36">
        <v>0</v>
      </c>
      <c r="C5909" s="37">
        <v>0</v>
      </c>
      <c r="D5909" s="37">
        <v>0</v>
      </c>
      <c r="E5909" s="38">
        <v>0</v>
      </c>
      <c r="F5909" s="37">
        <v>0</v>
      </c>
      <c r="G5909" s="39">
        <v>0</v>
      </c>
      <c r="H5909" s="40">
        <v>0</v>
      </c>
      <c r="J5909" s="17">
        <v>60</v>
      </c>
      <c r="K5909" s="17" t="str">
        <f t="shared" si="172"/>
        <v>380-Western Washington University</v>
      </c>
      <c r="L5909" s="18" t="str">
        <f t="shared" si="173"/>
        <v>380</v>
      </c>
      <c r="M5909" s="19"/>
      <c r="N5909" s="19"/>
    </row>
    <row r="5910" spans="1:14" ht="15" customHeight="1" x14ac:dyDescent="0.25">
      <c r="A5910" s="54"/>
      <c r="B5910" s="36"/>
      <c r="C5910" s="37"/>
      <c r="D5910" s="37"/>
      <c r="E5910" s="38"/>
      <c r="F5910" s="37"/>
      <c r="G5910" s="39"/>
      <c r="H5910" s="40"/>
      <c r="J5910" s="17">
        <v>61</v>
      </c>
      <c r="K5910" s="17" t="str">
        <f t="shared" si="172"/>
        <v>380-Western Washington University</v>
      </c>
      <c r="L5910" s="18" t="str">
        <f t="shared" si="173"/>
        <v>380</v>
      </c>
      <c r="M5910" s="19"/>
      <c r="N5910" s="19"/>
    </row>
    <row r="5911" spans="1:14" x14ac:dyDescent="0.2">
      <c r="A5911" s="44" t="s">
        <v>80</v>
      </c>
      <c r="B5911" s="45">
        <v>28.678582867158692</v>
      </c>
      <c r="C5911" s="46">
        <v>0</v>
      </c>
      <c r="D5911" s="46">
        <v>0</v>
      </c>
      <c r="E5911" s="47">
        <v>0</v>
      </c>
      <c r="F5911" s="46">
        <v>0</v>
      </c>
      <c r="G5911" s="48">
        <v>0</v>
      </c>
      <c r="H5911" s="49">
        <v>28.678582867158692</v>
      </c>
      <c r="J5911" s="17">
        <v>62</v>
      </c>
      <c r="K5911" s="17" t="str">
        <f t="shared" si="172"/>
        <v>380-Western Washington University</v>
      </c>
      <c r="L5911" s="18" t="str">
        <f t="shared" si="173"/>
        <v>380</v>
      </c>
      <c r="M5911" s="19"/>
      <c r="N5911" s="19"/>
    </row>
    <row r="5912" spans="1:14" ht="15" x14ac:dyDescent="0.25">
      <c r="A5912" s="54"/>
      <c r="B5912" s="36"/>
      <c r="C5912" s="37"/>
      <c r="D5912" s="37"/>
      <c r="E5912" s="38"/>
      <c r="F5912" s="37"/>
      <c r="G5912" s="39"/>
      <c r="H5912" s="40"/>
      <c r="J5912" s="17">
        <v>63</v>
      </c>
      <c r="K5912" s="17" t="str">
        <f t="shared" si="172"/>
        <v>380-Western Washington University</v>
      </c>
      <c r="L5912" s="18" t="str">
        <f t="shared" si="173"/>
        <v>380</v>
      </c>
      <c r="M5912" s="19"/>
      <c r="N5912" s="19"/>
    </row>
    <row r="5913" spans="1:14" ht="15" x14ac:dyDescent="0.25">
      <c r="A5913" s="54" t="s">
        <v>81</v>
      </c>
      <c r="B5913" s="36">
        <v>59.331600841942475</v>
      </c>
      <c r="C5913" s="37">
        <v>0</v>
      </c>
      <c r="D5913" s="37">
        <v>0</v>
      </c>
      <c r="E5913" s="38">
        <v>1</v>
      </c>
      <c r="F5913" s="37">
        <v>1</v>
      </c>
      <c r="G5913" s="39">
        <v>2</v>
      </c>
      <c r="H5913" s="40">
        <v>61.331600841942475</v>
      </c>
      <c r="J5913" s="17">
        <v>64</v>
      </c>
      <c r="K5913" s="17" t="str">
        <f t="shared" si="172"/>
        <v>380-Western Washington University</v>
      </c>
      <c r="L5913" s="18" t="str">
        <f t="shared" si="173"/>
        <v>380</v>
      </c>
      <c r="M5913" s="19"/>
      <c r="N5913" s="19"/>
    </row>
    <row r="5914" spans="1:14" x14ac:dyDescent="0.2">
      <c r="A5914" s="44" t="s">
        <v>82</v>
      </c>
      <c r="B5914" s="45">
        <v>59.331600841942475</v>
      </c>
      <c r="C5914" s="46">
        <v>0</v>
      </c>
      <c r="D5914" s="46">
        <v>0</v>
      </c>
      <c r="E5914" s="47">
        <v>1</v>
      </c>
      <c r="F5914" s="46">
        <v>1</v>
      </c>
      <c r="G5914" s="48">
        <v>2</v>
      </c>
      <c r="H5914" s="49">
        <v>61.331600841942475</v>
      </c>
      <c r="J5914" s="17">
        <v>65</v>
      </c>
      <c r="K5914" s="17" t="str">
        <f t="shared" si="172"/>
        <v>380-Western Washington University</v>
      </c>
      <c r="L5914" s="18" t="str">
        <f t="shared" si="173"/>
        <v>380</v>
      </c>
      <c r="M5914" s="19"/>
      <c r="N5914" s="19"/>
    </row>
    <row r="5915" spans="1:14" ht="15" x14ac:dyDescent="0.25">
      <c r="A5915" s="54"/>
      <c r="B5915" s="54"/>
      <c r="C5915" s="54"/>
      <c r="D5915" s="54"/>
      <c r="E5915" s="54"/>
      <c r="F5915" s="54"/>
      <c r="G5915" s="54"/>
      <c r="H5915" s="54"/>
      <c r="J5915" s="17">
        <v>66</v>
      </c>
      <c r="K5915" s="17" t="str">
        <f t="shared" si="172"/>
        <v>380-Western Washington University</v>
      </c>
      <c r="L5915" s="18" t="str">
        <f t="shared" si="173"/>
        <v>380</v>
      </c>
      <c r="M5915" s="19"/>
      <c r="N5915" s="19"/>
    </row>
    <row r="5916" spans="1:14" x14ac:dyDescent="0.2">
      <c r="A5916" s="58"/>
      <c r="B5916" s="39"/>
      <c r="C5916" s="51"/>
      <c r="D5916" s="51"/>
      <c r="E5916" s="52"/>
      <c r="F5916" s="51"/>
      <c r="G5916" s="39"/>
      <c r="H5916" s="53"/>
      <c r="J5916" s="17">
        <v>67</v>
      </c>
      <c r="K5916" s="17" t="str">
        <f t="shared" si="172"/>
        <v>380-Western Washington University</v>
      </c>
      <c r="L5916" s="18" t="str">
        <f t="shared" si="173"/>
        <v>380</v>
      </c>
      <c r="M5916" s="19"/>
      <c r="N5916" s="19"/>
    </row>
    <row r="5917" spans="1:14" x14ac:dyDescent="0.2">
      <c r="A5917" s="59" t="s">
        <v>83</v>
      </c>
      <c r="B5917" s="60">
        <v>5319.8220468362688</v>
      </c>
      <c r="C5917" s="61">
        <v>142</v>
      </c>
      <c r="D5917" s="61">
        <v>141</v>
      </c>
      <c r="E5917" s="62">
        <v>-39</v>
      </c>
      <c r="F5917" s="61">
        <v>342</v>
      </c>
      <c r="G5917" s="60">
        <v>586</v>
      </c>
      <c r="H5917" s="63">
        <v>5905.8220468362679</v>
      </c>
      <c r="J5917" s="17">
        <v>68</v>
      </c>
      <c r="K5917" s="17" t="str">
        <f t="shared" si="172"/>
        <v>380-Western Washington University</v>
      </c>
      <c r="L5917" s="18" t="str">
        <f t="shared" si="173"/>
        <v>380</v>
      </c>
      <c r="M5917" s="19"/>
      <c r="N5917" s="19"/>
    </row>
    <row r="5918" spans="1:14" x14ac:dyDescent="0.2">
      <c r="A5918" s="64"/>
      <c r="B5918" s="65"/>
      <c r="C5918" s="65"/>
      <c r="D5918" s="65"/>
      <c r="E5918" s="65"/>
      <c r="F5918" s="65"/>
      <c r="G5918" s="65"/>
      <c r="H5918" s="65"/>
      <c r="J5918" s="17">
        <v>1</v>
      </c>
      <c r="K5918" s="17" t="str">
        <f>IF(J5918=7,A5135,IF(J5918&gt;7,K5908,""))</f>
        <v/>
      </c>
      <c r="L5918" s="18" t="str">
        <f t="shared" si="173"/>
        <v/>
      </c>
      <c r="M5918" s="19"/>
      <c r="N5918" s="19"/>
    </row>
    <row r="5919" spans="1:14" x14ac:dyDescent="0.2">
      <c r="A5919" s="64"/>
      <c r="B5919" s="65"/>
      <c r="C5919" s="65"/>
      <c r="D5919" s="65"/>
      <c r="E5919" s="65"/>
      <c r="F5919" s="65"/>
      <c r="G5919" s="65"/>
      <c r="H5919" s="65"/>
      <c r="J5919" s="17">
        <v>2</v>
      </c>
      <c r="K5919" s="17" t="str">
        <f>IF(J5919=7,A5136,IF(J5919&gt;7,K5918,""))</f>
        <v/>
      </c>
      <c r="L5919" s="18" t="str">
        <f t="shared" si="173"/>
        <v/>
      </c>
      <c r="M5919" s="19"/>
      <c r="N5919" s="19"/>
    </row>
    <row r="5920" spans="1:14" ht="15" x14ac:dyDescent="0.25">
      <c r="A5920"/>
      <c r="B5920"/>
      <c r="C5920"/>
      <c r="D5920"/>
      <c r="E5920"/>
      <c r="F5920"/>
      <c r="G5920"/>
      <c r="H5920"/>
      <c r="J5920" s="17">
        <v>3</v>
      </c>
      <c r="K5920" s="17" t="str">
        <f>IF(J5920=7,A5137,IF(J5920&gt;7,K5919,""))</f>
        <v/>
      </c>
      <c r="L5920" s="18" t="str">
        <f t="shared" si="173"/>
        <v/>
      </c>
      <c r="M5920" s="19"/>
      <c r="N5920" s="19"/>
    </row>
    <row r="5921" spans="1:14" ht="15" x14ac:dyDescent="0.25">
      <c r="A5921"/>
      <c r="B5921"/>
      <c r="C5921"/>
      <c r="D5921"/>
      <c r="E5921"/>
      <c r="F5921"/>
      <c r="G5921"/>
      <c r="H5921"/>
      <c r="J5921" s="17">
        <v>4</v>
      </c>
      <c r="K5921" s="17" t="str">
        <f>IF(J5921=7,A5138,IF(J5921&gt;7,K5920,""))</f>
        <v/>
      </c>
      <c r="L5921" s="18" t="str">
        <f t="shared" si="173"/>
        <v/>
      </c>
      <c r="M5921" s="19"/>
      <c r="N5921" s="19"/>
    </row>
    <row r="5922" spans="1:14" ht="15.75" x14ac:dyDescent="0.25">
      <c r="A5922" s="21" t="s">
        <v>7</v>
      </c>
      <c r="B5922" s="22"/>
      <c r="C5922" s="22"/>
      <c r="D5922" s="22"/>
      <c r="E5922" s="22"/>
      <c r="F5922" s="22"/>
      <c r="G5922" s="22"/>
      <c r="H5922" s="22"/>
      <c r="J5922" s="17">
        <v>5</v>
      </c>
      <c r="K5922" s="17" t="str">
        <f>IF(J5922=7,A5139,IF(J5922&gt;7,K5921,""))</f>
        <v/>
      </c>
      <c r="L5922" s="18" t="str">
        <f t="shared" si="173"/>
        <v/>
      </c>
      <c r="M5922" s="19"/>
      <c r="N5922" s="19"/>
    </row>
    <row r="5923" spans="1:14" ht="15" x14ac:dyDescent="0.25">
      <c r="A5923" s="23" t="s">
        <v>8</v>
      </c>
      <c r="B5923" s="24"/>
      <c r="C5923" s="24"/>
      <c r="D5923" s="24"/>
      <c r="E5923" s="24"/>
      <c r="F5923" s="24"/>
      <c r="G5923" s="24"/>
      <c r="H5923" s="24"/>
      <c r="J5923" s="17">
        <v>6</v>
      </c>
      <c r="K5923" s="17" t="str">
        <f>IF(J5923=7,A5140,IF(J5923&gt;7,K5922,""))</f>
        <v/>
      </c>
      <c r="L5923" s="18" t="str">
        <f t="shared" si="173"/>
        <v/>
      </c>
      <c r="M5923" s="19"/>
      <c r="N5923" s="19"/>
    </row>
    <row r="5924" spans="1:14" ht="15" x14ac:dyDescent="0.25">
      <c r="A5924" s="25" t="s">
        <v>170</v>
      </c>
      <c r="B5924" s="22"/>
      <c r="C5924" s="22"/>
      <c r="D5924" s="22"/>
      <c r="E5924" s="22"/>
      <c r="F5924" s="22"/>
      <c r="G5924" s="22"/>
      <c r="H5924" s="22"/>
      <c r="J5924" s="17">
        <v>7</v>
      </c>
      <c r="K5924" s="17" t="str">
        <f>IF(J5924=7,A5924,IF(J5924&gt;7,K5923,""))</f>
        <v>387-Washington State Arts Commission</v>
      </c>
      <c r="L5924" s="18" t="str">
        <f t="shared" si="173"/>
        <v>387</v>
      </c>
      <c r="M5924" s="19"/>
      <c r="N5924" s="19"/>
    </row>
    <row r="5925" spans="1:14" ht="15" x14ac:dyDescent="0.25">
      <c r="A5925" s="25"/>
      <c r="B5925" s="22"/>
      <c r="C5925" s="22"/>
      <c r="D5925" s="22"/>
      <c r="E5925" s="22"/>
      <c r="F5925" s="22"/>
      <c r="G5925" s="22"/>
      <c r="H5925" s="22"/>
      <c r="J5925" s="17">
        <v>8</v>
      </c>
      <c r="K5925" s="17" t="str">
        <f t="shared" ref="K5925:K5985" si="174">IF(J5925=7,A5142,IF(J5925&gt;7,K5924,""))</f>
        <v>387-Washington State Arts Commission</v>
      </c>
      <c r="L5925" s="18" t="str">
        <f t="shared" si="173"/>
        <v>387</v>
      </c>
      <c r="M5925" s="19"/>
      <c r="N5925" s="19"/>
    </row>
    <row r="5926" spans="1:14" ht="15" customHeight="1" x14ac:dyDescent="0.25">
      <c r="A5926" s="26"/>
      <c r="B5926" s="27"/>
      <c r="C5926" s="94" t="s">
        <v>10</v>
      </c>
      <c r="D5926" s="95"/>
      <c r="E5926" s="94" t="s">
        <v>11</v>
      </c>
      <c r="F5926" s="95"/>
      <c r="G5926" s="28"/>
      <c r="H5926" s="28"/>
      <c r="J5926" s="17">
        <v>9</v>
      </c>
      <c r="K5926" s="17" t="str">
        <f t="shared" si="174"/>
        <v>387-Washington State Arts Commission</v>
      </c>
      <c r="L5926" s="18" t="str">
        <f t="shared" si="173"/>
        <v>387</v>
      </c>
      <c r="M5926" s="19"/>
      <c r="N5926" s="19"/>
    </row>
    <row r="5927" spans="1:14" ht="24" x14ac:dyDescent="0.2">
      <c r="A5927" s="29" t="s">
        <v>12</v>
      </c>
      <c r="B5927" s="30" t="s">
        <v>13</v>
      </c>
      <c r="C5927" s="31" t="s">
        <v>14</v>
      </c>
      <c r="D5927" s="32" t="s">
        <v>15</v>
      </c>
      <c r="E5927" s="31" t="s">
        <v>14</v>
      </c>
      <c r="F5927" s="32" t="s">
        <v>15</v>
      </c>
      <c r="G5927" s="33" t="s">
        <v>16</v>
      </c>
      <c r="H5927" s="33" t="s">
        <v>17</v>
      </c>
      <c r="J5927" s="17">
        <v>10</v>
      </c>
      <c r="K5927" s="17" t="str">
        <f t="shared" si="174"/>
        <v>387-Washington State Arts Commission</v>
      </c>
      <c r="L5927" s="18" t="str">
        <f t="shared" si="173"/>
        <v>387</v>
      </c>
      <c r="M5927" s="19"/>
      <c r="N5927" s="19"/>
    </row>
    <row r="5928" spans="1:14" ht="15" x14ac:dyDescent="0.25">
      <c r="A5928" s="35" t="s">
        <v>20</v>
      </c>
      <c r="B5928" s="36">
        <v>5.035345733570427</v>
      </c>
      <c r="C5928" s="37">
        <v>0</v>
      </c>
      <c r="D5928" s="37">
        <v>0</v>
      </c>
      <c r="E5928" s="38">
        <v>0</v>
      </c>
      <c r="F5928" s="37">
        <v>0</v>
      </c>
      <c r="G5928" s="39">
        <v>0</v>
      </c>
      <c r="H5928" s="40">
        <v>5.035345733570427</v>
      </c>
      <c r="J5928" s="17">
        <v>11</v>
      </c>
      <c r="K5928" s="17" t="str">
        <f t="shared" si="174"/>
        <v>387-Washington State Arts Commission</v>
      </c>
      <c r="L5928" s="18" t="str">
        <f t="shared" si="173"/>
        <v>387</v>
      </c>
      <c r="M5928" s="19" t="s">
        <v>21</v>
      </c>
      <c r="N5928" s="19"/>
    </row>
    <row r="5929" spans="1:14" ht="15" x14ac:dyDescent="0.25">
      <c r="A5929" s="42" t="s">
        <v>22</v>
      </c>
      <c r="B5929" s="36">
        <v>2.892401649822868</v>
      </c>
      <c r="C5929" s="37">
        <v>0</v>
      </c>
      <c r="D5929" s="37">
        <v>0</v>
      </c>
      <c r="E5929" s="38">
        <v>0</v>
      </c>
      <c r="F5929" s="37">
        <v>0</v>
      </c>
      <c r="G5929" s="39">
        <v>0</v>
      </c>
      <c r="H5929" s="40">
        <v>2.892401649822868</v>
      </c>
      <c r="J5929" s="17">
        <v>12</v>
      </c>
      <c r="K5929" s="17" t="str">
        <f t="shared" si="174"/>
        <v>387-Washington State Arts Commission</v>
      </c>
      <c r="L5929" s="18" t="str">
        <f t="shared" si="173"/>
        <v>387</v>
      </c>
      <c r="M5929" s="19"/>
      <c r="N5929" s="19"/>
    </row>
    <row r="5930" spans="1:14" ht="15" x14ac:dyDescent="0.25">
      <c r="A5930" s="42" t="s">
        <v>23</v>
      </c>
      <c r="B5930" s="36">
        <v>0</v>
      </c>
      <c r="C5930" s="37">
        <v>0</v>
      </c>
      <c r="D5930" s="37">
        <v>0</v>
      </c>
      <c r="E5930" s="38">
        <v>0</v>
      </c>
      <c r="F5930" s="37">
        <v>0</v>
      </c>
      <c r="G5930" s="39">
        <v>0</v>
      </c>
      <c r="H5930" s="40">
        <v>0</v>
      </c>
      <c r="J5930" s="17">
        <v>13</v>
      </c>
      <c r="K5930" s="17" t="str">
        <f t="shared" si="174"/>
        <v>387-Washington State Arts Commission</v>
      </c>
      <c r="L5930" s="18" t="str">
        <f t="shared" si="173"/>
        <v>387</v>
      </c>
      <c r="M5930" s="19"/>
      <c r="N5930" s="19"/>
    </row>
    <row r="5931" spans="1:14" ht="15" x14ac:dyDescent="0.25">
      <c r="A5931" s="42" t="s">
        <v>24</v>
      </c>
      <c r="B5931" s="36">
        <v>7.6234269499999998</v>
      </c>
      <c r="C5931" s="37">
        <v>0</v>
      </c>
      <c r="D5931" s="37">
        <v>0</v>
      </c>
      <c r="E5931" s="38">
        <v>0</v>
      </c>
      <c r="F5931" s="37">
        <v>0</v>
      </c>
      <c r="G5931" s="39">
        <v>0</v>
      </c>
      <c r="H5931" s="40">
        <v>7.6234269499999998</v>
      </c>
      <c r="J5931" s="17">
        <v>14</v>
      </c>
      <c r="K5931" s="17" t="str">
        <f t="shared" si="174"/>
        <v>387-Washington State Arts Commission</v>
      </c>
      <c r="L5931" s="18" t="str">
        <f t="shared" si="173"/>
        <v>387</v>
      </c>
      <c r="M5931" s="19"/>
      <c r="N5931" s="19"/>
    </row>
    <row r="5932" spans="1:14" ht="15" x14ac:dyDescent="0.25">
      <c r="A5932" s="42" t="s">
        <v>25</v>
      </c>
      <c r="B5932" s="36">
        <v>0</v>
      </c>
      <c r="C5932" s="37">
        <v>0</v>
      </c>
      <c r="D5932" s="37">
        <v>0</v>
      </c>
      <c r="E5932" s="38">
        <v>0</v>
      </c>
      <c r="F5932" s="37">
        <v>0</v>
      </c>
      <c r="G5932" s="39">
        <v>0</v>
      </c>
      <c r="H5932" s="40">
        <v>0</v>
      </c>
      <c r="J5932" s="17">
        <v>15</v>
      </c>
      <c r="K5932" s="17" t="str">
        <f t="shared" si="174"/>
        <v>387-Washington State Arts Commission</v>
      </c>
      <c r="L5932" s="18" t="str">
        <f t="shared" si="173"/>
        <v>387</v>
      </c>
      <c r="M5932" s="19"/>
      <c r="N5932" s="19"/>
    </row>
    <row r="5933" spans="1:14" ht="15" x14ac:dyDescent="0.25">
      <c r="A5933" s="42" t="s">
        <v>26</v>
      </c>
      <c r="B5933" s="36">
        <v>24.087992329386623</v>
      </c>
      <c r="C5933" s="37">
        <v>5</v>
      </c>
      <c r="D5933" s="37">
        <v>4</v>
      </c>
      <c r="E5933" s="38">
        <v>0</v>
      </c>
      <c r="F5933" s="37">
        <v>0</v>
      </c>
      <c r="G5933" s="39">
        <v>9</v>
      </c>
      <c r="H5933" s="40">
        <v>33.087992329386623</v>
      </c>
      <c r="J5933" s="17">
        <v>16</v>
      </c>
      <c r="K5933" s="17" t="str">
        <f t="shared" si="174"/>
        <v>387-Washington State Arts Commission</v>
      </c>
      <c r="L5933" s="18" t="str">
        <f t="shared" si="173"/>
        <v>387</v>
      </c>
      <c r="M5933" s="19"/>
      <c r="N5933" s="19"/>
    </row>
    <row r="5934" spans="1:14" ht="15" x14ac:dyDescent="0.25">
      <c r="A5934" s="42" t="s">
        <v>27</v>
      </c>
      <c r="B5934" s="36">
        <v>2.0363682494967299</v>
      </c>
      <c r="C5934" s="37">
        <v>0</v>
      </c>
      <c r="D5934" s="37">
        <v>0</v>
      </c>
      <c r="E5934" s="38">
        <v>0</v>
      </c>
      <c r="F5934" s="37">
        <v>0</v>
      </c>
      <c r="G5934" s="39">
        <v>0</v>
      </c>
      <c r="H5934" s="40">
        <v>2.0363682494967299</v>
      </c>
      <c r="J5934" s="17">
        <v>17</v>
      </c>
      <c r="K5934" s="17" t="str">
        <f t="shared" si="174"/>
        <v>387-Washington State Arts Commission</v>
      </c>
      <c r="L5934" s="18" t="str">
        <f t="shared" si="173"/>
        <v>387</v>
      </c>
      <c r="M5934" s="19"/>
      <c r="N5934" s="19"/>
    </row>
    <row r="5935" spans="1:14" x14ac:dyDescent="0.2">
      <c r="A5935" s="43"/>
      <c r="B5935" s="36"/>
      <c r="C5935" s="37"/>
      <c r="D5935" s="37"/>
      <c r="E5935" s="38"/>
      <c r="F5935" s="37"/>
      <c r="G5935" s="39"/>
      <c r="H5935" s="40"/>
      <c r="J5935" s="17">
        <v>18</v>
      </c>
      <c r="K5935" s="17" t="str">
        <f t="shared" si="174"/>
        <v>387-Washington State Arts Commission</v>
      </c>
      <c r="L5935" s="18" t="str">
        <f t="shared" si="173"/>
        <v>387</v>
      </c>
      <c r="M5935" s="19"/>
      <c r="N5935" s="19"/>
    </row>
    <row r="5936" spans="1:14" x14ac:dyDescent="0.2">
      <c r="A5936" s="44"/>
      <c r="B5936" s="45">
        <v>41.675534912276646</v>
      </c>
      <c r="C5936" s="46">
        <v>5</v>
      </c>
      <c r="D5936" s="46">
        <v>4</v>
      </c>
      <c r="E5936" s="47">
        <v>0</v>
      </c>
      <c r="F5936" s="46">
        <v>0</v>
      </c>
      <c r="G5936" s="48">
        <v>9</v>
      </c>
      <c r="H5936" s="49">
        <v>50.675534912276646</v>
      </c>
      <c r="J5936" s="17">
        <v>19</v>
      </c>
      <c r="K5936" s="17" t="str">
        <f t="shared" si="174"/>
        <v>387-Washington State Arts Commission</v>
      </c>
      <c r="L5936" s="18" t="str">
        <f t="shared" si="173"/>
        <v>387</v>
      </c>
      <c r="M5936" s="19"/>
      <c r="N5936" s="19"/>
    </row>
    <row r="5937" spans="1:14" x14ac:dyDescent="0.2">
      <c r="A5937" s="50"/>
      <c r="B5937" s="39"/>
      <c r="C5937" s="51"/>
      <c r="D5937" s="51"/>
      <c r="E5937" s="52"/>
      <c r="F5937" s="51"/>
      <c r="G5937" s="39"/>
      <c r="H5937" s="53"/>
      <c r="J5937" s="17">
        <v>20</v>
      </c>
      <c r="K5937" s="17" t="str">
        <f t="shared" si="174"/>
        <v>387-Washington State Arts Commission</v>
      </c>
      <c r="L5937" s="18" t="str">
        <f t="shared" si="173"/>
        <v>387</v>
      </c>
      <c r="M5937" s="19"/>
      <c r="N5937" s="19"/>
    </row>
    <row r="5938" spans="1:14" ht="15" x14ac:dyDescent="0.25">
      <c r="A5938" s="42" t="s">
        <v>28</v>
      </c>
      <c r="B5938" s="36">
        <v>10.031621165672506</v>
      </c>
      <c r="C5938" s="37">
        <v>0</v>
      </c>
      <c r="D5938" s="37">
        <v>0</v>
      </c>
      <c r="E5938" s="38">
        <v>-11</v>
      </c>
      <c r="F5938" s="37">
        <v>12</v>
      </c>
      <c r="G5938" s="39">
        <v>1</v>
      </c>
      <c r="H5938" s="40">
        <v>11.031621165672506</v>
      </c>
      <c r="J5938" s="17">
        <v>21</v>
      </c>
      <c r="K5938" s="17" t="str">
        <f t="shared" si="174"/>
        <v>387-Washington State Arts Commission</v>
      </c>
      <c r="L5938" s="18" t="str">
        <f t="shared" si="173"/>
        <v>387</v>
      </c>
      <c r="M5938" s="19"/>
      <c r="N5938" s="19"/>
    </row>
    <row r="5939" spans="1:14" ht="15" x14ac:dyDescent="0.25">
      <c r="A5939" s="42" t="s">
        <v>29</v>
      </c>
      <c r="B5939" s="36">
        <v>23.833052259705905</v>
      </c>
      <c r="C5939" s="37">
        <v>0</v>
      </c>
      <c r="D5939" s="37">
        <v>0</v>
      </c>
      <c r="E5939" s="38">
        <v>6</v>
      </c>
      <c r="F5939" s="37">
        <v>21</v>
      </c>
      <c r="G5939" s="39">
        <v>27</v>
      </c>
      <c r="H5939" s="40">
        <v>50.833052259705909</v>
      </c>
      <c r="J5939" s="17">
        <v>22</v>
      </c>
      <c r="K5939" s="17" t="str">
        <f t="shared" si="174"/>
        <v>387-Washington State Arts Commission</v>
      </c>
      <c r="L5939" s="18" t="str">
        <f t="shared" si="173"/>
        <v>387</v>
      </c>
      <c r="M5939" s="19"/>
      <c r="N5939" s="19"/>
    </row>
    <row r="5940" spans="1:14" ht="15" x14ac:dyDescent="0.25">
      <c r="A5940" s="42" t="s">
        <v>30</v>
      </c>
      <c r="B5940" s="36">
        <v>23.221351002187284</v>
      </c>
      <c r="C5940" s="37">
        <v>0</v>
      </c>
      <c r="D5940" s="37">
        <v>0</v>
      </c>
      <c r="E5940" s="38">
        <v>0</v>
      </c>
      <c r="F5940" s="37">
        <v>0</v>
      </c>
      <c r="G5940" s="39">
        <v>0</v>
      </c>
      <c r="H5940" s="40">
        <v>23.221351002187284</v>
      </c>
      <c r="J5940" s="17">
        <v>23</v>
      </c>
      <c r="K5940" s="17" t="str">
        <f t="shared" si="174"/>
        <v>387-Washington State Arts Commission</v>
      </c>
      <c r="L5940" s="18" t="str">
        <f t="shared" si="173"/>
        <v>387</v>
      </c>
      <c r="M5940" s="19"/>
      <c r="N5940" s="19"/>
    </row>
    <row r="5941" spans="1:14" ht="15" x14ac:dyDescent="0.25">
      <c r="A5941" s="54"/>
      <c r="B5941" s="36"/>
      <c r="C5941" s="37"/>
      <c r="D5941" s="37"/>
      <c r="E5941" s="38"/>
      <c r="F5941" s="37"/>
      <c r="G5941" s="39"/>
      <c r="H5941" s="40"/>
      <c r="J5941" s="17">
        <v>24</v>
      </c>
      <c r="K5941" s="17" t="str">
        <f t="shared" si="174"/>
        <v>387-Washington State Arts Commission</v>
      </c>
      <c r="L5941" s="18" t="str">
        <f t="shared" si="173"/>
        <v>387</v>
      </c>
      <c r="M5941" s="19"/>
      <c r="N5941" s="19"/>
    </row>
    <row r="5942" spans="1:14" x14ac:dyDescent="0.2">
      <c r="A5942" s="44" t="s">
        <v>31</v>
      </c>
      <c r="B5942" s="45">
        <v>57.086024427565697</v>
      </c>
      <c r="C5942" s="46">
        <v>0</v>
      </c>
      <c r="D5942" s="46">
        <v>0</v>
      </c>
      <c r="E5942" s="46">
        <v>-5</v>
      </c>
      <c r="F5942" s="46">
        <v>33</v>
      </c>
      <c r="G5942" s="46">
        <v>28</v>
      </c>
      <c r="H5942" s="49">
        <v>85.08602442756569</v>
      </c>
      <c r="J5942" s="17">
        <v>25</v>
      </c>
      <c r="K5942" s="17" t="str">
        <f t="shared" si="174"/>
        <v>387-Washington State Arts Commission</v>
      </c>
      <c r="L5942" s="18" t="str">
        <f t="shared" si="173"/>
        <v>387</v>
      </c>
      <c r="M5942" s="19"/>
      <c r="N5942" s="19"/>
    </row>
    <row r="5943" spans="1:14" ht="15" x14ac:dyDescent="0.25">
      <c r="A5943" s="54"/>
      <c r="B5943" s="36"/>
      <c r="C5943" s="37"/>
      <c r="D5943" s="37"/>
      <c r="E5943" s="38"/>
      <c r="F5943" s="37"/>
      <c r="G5943" s="39"/>
      <c r="H5943" s="40"/>
      <c r="J5943" s="17">
        <v>26</v>
      </c>
      <c r="K5943" s="17" t="str">
        <f t="shared" si="174"/>
        <v>387-Washington State Arts Commission</v>
      </c>
      <c r="L5943" s="18" t="str">
        <f t="shared" si="173"/>
        <v>387</v>
      </c>
      <c r="M5943" s="19"/>
      <c r="N5943" s="19"/>
    </row>
    <row r="5944" spans="1:14" ht="15" x14ac:dyDescent="0.25">
      <c r="A5944" s="54" t="s">
        <v>32</v>
      </c>
      <c r="B5944" s="36">
        <v>0.76855535231825511</v>
      </c>
      <c r="C5944" s="37">
        <v>0</v>
      </c>
      <c r="D5944" s="37">
        <v>0</v>
      </c>
      <c r="E5944" s="38">
        <v>0</v>
      </c>
      <c r="F5944" s="37">
        <v>0</v>
      </c>
      <c r="G5944" s="39">
        <v>0</v>
      </c>
      <c r="H5944" s="40">
        <v>0.76855535231825511</v>
      </c>
      <c r="J5944" s="17">
        <v>27</v>
      </c>
      <c r="K5944" s="17" t="str">
        <f t="shared" si="174"/>
        <v>387-Washington State Arts Commission</v>
      </c>
      <c r="L5944" s="18" t="str">
        <f t="shared" si="173"/>
        <v>387</v>
      </c>
      <c r="M5944" s="19" t="s">
        <v>33</v>
      </c>
      <c r="N5944" s="19"/>
    </row>
    <row r="5945" spans="1:14" ht="15" x14ac:dyDescent="0.25">
      <c r="A5945" s="54" t="s">
        <v>34</v>
      </c>
      <c r="B5945" s="36">
        <v>3.4643588573799997</v>
      </c>
      <c r="C5945" s="37">
        <v>0</v>
      </c>
      <c r="D5945" s="37">
        <v>0</v>
      </c>
      <c r="E5945" s="38">
        <v>0</v>
      </c>
      <c r="F5945" s="37">
        <v>0</v>
      </c>
      <c r="G5945" s="39">
        <v>0</v>
      </c>
      <c r="H5945" s="40">
        <v>3.4643588573799997</v>
      </c>
      <c r="J5945" s="17">
        <v>28</v>
      </c>
      <c r="K5945" s="17" t="str">
        <f t="shared" si="174"/>
        <v>387-Washington State Arts Commission</v>
      </c>
      <c r="L5945" s="18" t="str">
        <f t="shared" si="173"/>
        <v>387</v>
      </c>
      <c r="M5945" s="19" t="s">
        <v>35</v>
      </c>
      <c r="N5945" s="19"/>
    </row>
    <row r="5946" spans="1:14" ht="15" customHeight="1" x14ac:dyDescent="0.25">
      <c r="A5946" s="54" t="s">
        <v>36</v>
      </c>
      <c r="B5946" s="36">
        <v>1.2194493832529618</v>
      </c>
      <c r="C5946" s="37">
        <v>0</v>
      </c>
      <c r="D5946" s="37">
        <v>0</v>
      </c>
      <c r="E5946" s="38">
        <v>0</v>
      </c>
      <c r="F5946" s="37">
        <v>0</v>
      </c>
      <c r="G5946" s="39">
        <v>0</v>
      </c>
      <c r="H5946" s="40">
        <v>1.2194493832529618</v>
      </c>
      <c r="J5946" s="17">
        <v>29</v>
      </c>
      <c r="K5946" s="17" t="str">
        <f t="shared" si="174"/>
        <v>387-Washington State Arts Commission</v>
      </c>
      <c r="L5946" s="18" t="str">
        <f t="shared" si="173"/>
        <v>387</v>
      </c>
      <c r="M5946" s="19" t="s">
        <v>37</v>
      </c>
      <c r="N5946" s="19"/>
    </row>
    <row r="5947" spans="1:14" ht="15" x14ac:dyDescent="0.25">
      <c r="A5947" s="54" t="s">
        <v>38</v>
      </c>
      <c r="B5947" s="36">
        <v>0</v>
      </c>
      <c r="C5947" s="37">
        <v>0</v>
      </c>
      <c r="D5947" s="37">
        <v>0</v>
      </c>
      <c r="E5947" s="38">
        <v>0</v>
      </c>
      <c r="F5947" s="37">
        <v>0</v>
      </c>
      <c r="G5947" s="39">
        <v>0</v>
      </c>
      <c r="H5947" s="40">
        <v>0</v>
      </c>
      <c r="J5947" s="17">
        <v>30</v>
      </c>
      <c r="K5947" s="17" t="str">
        <f t="shared" si="174"/>
        <v>387-Washington State Arts Commission</v>
      </c>
      <c r="L5947" s="18" t="str">
        <f t="shared" si="173"/>
        <v>387</v>
      </c>
      <c r="M5947" s="19" t="s">
        <v>39</v>
      </c>
      <c r="N5947" s="19"/>
    </row>
    <row r="5948" spans="1:14" ht="15" x14ac:dyDescent="0.25">
      <c r="A5948" s="54" t="s">
        <v>40</v>
      </c>
      <c r="B5948" s="36">
        <v>0</v>
      </c>
      <c r="C5948" s="37">
        <v>0</v>
      </c>
      <c r="D5948" s="37">
        <v>0</v>
      </c>
      <c r="E5948" s="38">
        <v>0</v>
      </c>
      <c r="F5948" s="37">
        <v>0</v>
      </c>
      <c r="G5948" s="39">
        <v>0</v>
      </c>
      <c r="H5948" s="40">
        <v>0</v>
      </c>
      <c r="J5948" s="17">
        <v>31</v>
      </c>
      <c r="K5948" s="17" t="str">
        <f t="shared" si="174"/>
        <v>387-Washington State Arts Commission</v>
      </c>
      <c r="L5948" s="18" t="str">
        <f t="shared" si="173"/>
        <v>387</v>
      </c>
      <c r="M5948" s="19" t="s">
        <v>41</v>
      </c>
      <c r="N5948" s="19"/>
    </row>
    <row r="5949" spans="1:14" ht="15" x14ac:dyDescent="0.25">
      <c r="A5949" s="54" t="s">
        <v>42</v>
      </c>
      <c r="B5949" s="36">
        <v>4.5496503039321432</v>
      </c>
      <c r="C5949" s="37">
        <v>0</v>
      </c>
      <c r="D5949" s="37">
        <v>0</v>
      </c>
      <c r="E5949" s="38">
        <v>-3</v>
      </c>
      <c r="F5949" s="37">
        <v>-2</v>
      </c>
      <c r="G5949" s="39">
        <v>-5</v>
      </c>
      <c r="H5949" s="40">
        <v>-0.4503496960678568</v>
      </c>
      <c r="J5949" s="17">
        <v>32</v>
      </c>
      <c r="K5949" s="17" t="str">
        <f t="shared" si="174"/>
        <v>387-Washington State Arts Commission</v>
      </c>
      <c r="L5949" s="18" t="str">
        <f t="shared" si="173"/>
        <v>387</v>
      </c>
      <c r="M5949" s="19" t="s">
        <v>43</v>
      </c>
      <c r="N5949" s="19"/>
    </row>
    <row r="5950" spans="1:14" ht="15" customHeight="1" x14ac:dyDescent="0.25">
      <c r="A5950" s="54" t="s">
        <v>44</v>
      </c>
      <c r="B5950" s="36">
        <v>4.0788761949662016</v>
      </c>
      <c r="C5950" s="37">
        <v>0</v>
      </c>
      <c r="D5950" s="37">
        <v>0</v>
      </c>
      <c r="E5950" s="38">
        <v>0</v>
      </c>
      <c r="F5950" s="37">
        <v>0</v>
      </c>
      <c r="G5950" s="39">
        <v>0</v>
      </c>
      <c r="H5950" s="40">
        <v>4.0788761949662016</v>
      </c>
      <c r="J5950" s="17">
        <v>33</v>
      </c>
      <c r="K5950" s="17" t="str">
        <f t="shared" si="174"/>
        <v>387-Washington State Arts Commission</v>
      </c>
      <c r="L5950" s="18" t="str">
        <f t="shared" si="173"/>
        <v>387</v>
      </c>
      <c r="M5950" s="19" t="s">
        <v>45</v>
      </c>
      <c r="N5950" s="19"/>
    </row>
    <row r="5951" spans="1:14" ht="15" x14ac:dyDescent="0.25">
      <c r="A5951" s="54" t="s">
        <v>46</v>
      </c>
      <c r="B5951" s="36">
        <v>0</v>
      </c>
      <c r="C5951" s="37">
        <v>0</v>
      </c>
      <c r="D5951" s="37">
        <v>0</v>
      </c>
      <c r="E5951" s="38">
        <v>0</v>
      </c>
      <c r="F5951" s="37">
        <v>0</v>
      </c>
      <c r="G5951" s="39">
        <v>0</v>
      </c>
      <c r="H5951" s="40">
        <v>0</v>
      </c>
      <c r="J5951" s="17">
        <v>34</v>
      </c>
      <c r="K5951" s="17" t="str">
        <f t="shared" si="174"/>
        <v>387-Washington State Arts Commission</v>
      </c>
      <c r="L5951" s="18" t="str">
        <f t="shared" si="173"/>
        <v>387</v>
      </c>
      <c r="M5951" s="19" t="s">
        <v>47</v>
      </c>
      <c r="N5951" s="19"/>
    </row>
    <row r="5952" spans="1:14" ht="15" x14ac:dyDescent="0.25">
      <c r="A5952" s="54" t="s">
        <v>48</v>
      </c>
      <c r="B5952" s="36">
        <v>0</v>
      </c>
      <c r="C5952" s="37">
        <v>0</v>
      </c>
      <c r="D5952" s="37">
        <v>0</v>
      </c>
      <c r="E5952" s="38">
        <v>0</v>
      </c>
      <c r="F5952" s="37">
        <v>0</v>
      </c>
      <c r="G5952" s="39">
        <v>0</v>
      </c>
      <c r="H5952" s="40">
        <v>0</v>
      </c>
      <c r="J5952" s="17">
        <v>35</v>
      </c>
      <c r="K5952" s="17" t="str">
        <f t="shared" si="174"/>
        <v>387-Washington State Arts Commission</v>
      </c>
      <c r="L5952" s="18" t="str">
        <f t="shared" si="173"/>
        <v>387</v>
      </c>
      <c r="M5952" s="56" t="s">
        <v>49</v>
      </c>
      <c r="N5952" s="19"/>
    </row>
    <row r="5953" spans="1:14" ht="15" x14ac:dyDescent="0.25">
      <c r="A5953" s="54" t="s">
        <v>50</v>
      </c>
      <c r="B5953" s="36">
        <v>1.9029979874335576</v>
      </c>
      <c r="C5953" s="37">
        <v>0</v>
      </c>
      <c r="D5953" s="37">
        <v>0</v>
      </c>
      <c r="E5953" s="38">
        <v>0</v>
      </c>
      <c r="F5953" s="37">
        <v>0</v>
      </c>
      <c r="G5953" s="39">
        <v>0</v>
      </c>
      <c r="H5953" s="40">
        <v>1.9029979874335576</v>
      </c>
      <c r="J5953" s="17">
        <v>36</v>
      </c>
      <c r="K5953" s="17" t="str">
        <f t="shared" si="174"/>
        <v>387-Washington State Arts Commission</v>
      </c>
      <c r="L5953" s="18" t="str">
        <f t="shared" si="173"/>
        <v>387</v>
      </c>
      <c r="M5953" s="19" t="s">
        <v>51</v>
      </c>
      <c r="N5953" s="19"/>
    </row>
    <row r="5954" spans="1:14" ht="15" x14ac:dyDescent="0.25">
      <c r="A5954" s="54" t="s">
        <v>52</v>
      </c>
      <c r="B5954" s="36">
        <v>0</v>
      </c>
      <c r="C5954" s="37">
        <v>0</v>
      </c>
      <c r="D5954" s="37">
        <v>0</v>
      </c>
      <c r="E5954" s="38">
        <v>1</v>
      </c>
      <c r="F5954" s="37">
        <v>0</v>
      </c>
      <c r="G5954" s="39">
        <v>1</v>
      </c>
      <c r="H5954" s="40">
        <v>1</v>
      </c>
      <c r="J5954" s="17">
        <v>37</v>
      </c>
      <c r="K5954" s="17" t="str">
        <f t="shared" si="174"/>
        <v>387-Washington State Arts Commission</v>
      </c>
      <c r="L5954" s="18" t="str">
        <f t="shared" si="173"/>
        <v>387</v>
      </c>
      <c r="M5954" s="56" t="s">
        <v>53</v>
      </c>
      <c r="N5954" s="19"/>
    </row>
    <row r="5955" spans="1:14" ht="15" x14ac:dyDescent="0.25">
      <c r="A5955" s="54" t="s">
        <v>54</v>
      </c>
      <c r="B5955" s="36">
        <v>102.33078613632097</v>
      </c>
      <c r="C5955" s="37">
        <v>0</v>
      </c>
      <c r="D5955" s="37">
        <v>0</v>
      </c>
      <c r="E5955" s="38">
        <v>0</v>
      </c>
      <c r="F5955" s="37">
        <v>0</v>
      </c>
      <c r="G5955" s="39">
        <v>0</v>
      </c>
      <c r="H5955" s="40">
        <v>102.33078613632097</v>
      </c>
      <c r="J5955" s="17">
        <v>38</v>
      </c>
      <c r="K5955" s="17" t="str">
        <f t="shared" si="174"/>
        <v>387-Washington State Arts Commission</v>
      </c>
      <c r="L5955" s="18" t="str">
        <f t="shared" si="173"/>
        <v>387</v>
      </c>
      <c r="M5955" s="19" t="s">
        <v>55</v>
      </c>
      <c r="N5955" s="19"/>
    </row>
    <row r="5956" spans="1:14" ht="15" x14ac:dyDescent="0.25">
      <c r="A5956" s="54" t="s">
        <v>56</v>
      </c>
      <c r="B5956" s="36">
        <v>660.97027027027025</v>
      </c>
      <c r="C5956" s="37">
        <v>0</v>
      </c>
      <c r="D5956" s="37">
        <v>0</v>
      </c>
      <c r="E5956" s="38">
        <v>0</v>
      </c>
      <c r="F5956" s="37">
        <v>114</v>
      </c>
      <c r="G5956" s="39">
        <v>114</v>
      </c>
      <c r="H5956" s="40">
        <v>774.97027027027025</v>
      </c>
      <c r="J5956" s="17">
        <v>39</v>
      </c>
      <c r="K5956" s="17" t="str">
        <f t="shared" si="174"/>
        <v>387-Washington State Arts Commission</v>
      </c>
      <c r="L5956" s="18" t="str">
        <f t="shared" si="173"/>
        <v>387</v>
      </c>
      <c r="M5956" s="19" t="s">
        <v>57</v>
      </c>
      <c r="N5956" s="19"/>
    </row>
    <row r="5957" spans="1:14" ht="15" x14ac:dyDescent="0.25">
      <c r="A5957" s="54" t="s">
        <v>58</v>
      </c>
      <c r="B5957" s="36">
        <v>70.840044585896919</v>
      </c>
      <c r="C5957" s="37">
        <v>0</v>
      </c>
      <c r="D5957" s="37">
        <v>0</v>
      </c>
      <c r="E5957" s="38">
        <v>2</v>
      </c>
      <c r="F5957" s="37">
        <v>4</v>
      </c>
      <c r="G5957" s="39">
        <v>6</v>
      </c>
      <c r="H5957" s="40">
        <v>76.840044585896919</v>
      </c>
      <c r="J5957" s="17">
        <v>40</v>
      </c>
      <c r="K5957" s="17" t="str">
        <f t="shared" si="174"/>
        <v>387-Washington State Arts Commission</v>
      </c>
      <c r="L5957" s="18" t="str">
        <f t="shared" si="173"/>
        <v>387</v>
      </c>
      <c r="M5957" s="19" t="s">
        <v>59</v>
      </c>
      <c r="N5957" s="19"/>
    </row>
    <row r="5958" spans="1:14" ht="15" x14ac:dyDescent="0.25">
      <c r="A5958" s="54" t="s">
        <v>60</v>
      </c>
      <c r="B5958" s="36">
        <v>0</v>
      </c>
      <c r="C5958" s="37">
        <v>0</v>
      </c>
      <c r="D5958" s="37">
        <v>0</v>
      </c>
      <c r="E5958" s="38">
        <v>1</v>
      </c>
      <c r="F5958" s="37">
        <v>0</v>
      </c>
      <c r="G5958" s="39">
        <v>1</v>
      </c>
      <c r="H5958" s="40">
        <v>1</v>
      </c>
      <c r="J5958" s="17">
        <v>41</v>
      </c>
      <c r="K5958" s="17" t="str">
        <f t="shared" si="174"/>
        <v>387-Washington State Arts Commission</v>
      </c>
      <c r="L5958" s="18" t="str">
        <f t="shared" si="173"/>
        <v>387</v>
      </c>
      <c r="M5958" s="56" t="s">
        <v>61</v>
      </c>
      <c r="N5958" s="19"/>
    </row>
    <row r="5959" spans="1:14" ht="15" x14ac:dyDescent="0.25">
      <c r="A5959" s="54" t="s">
        <v>62</v>
      </c>
      <c r="B5959" s="36">
        <v>0</v>
      </c>
      <c r="C5959" s="37">
        <v>0</v>
      </c>
      <c r="D5959" s="37">
        <v>0</v>
      </c>
      <c r="E5959" s="38">
        <v>1</v>
      </c>
      <c r="F5959" s="37">
        <v>2</v>
      </c>
      <c r="G5959" s="39">
        <v>3</v>
      </c>
      <c r="H5959" s="40">
        <v>3</v>
      </c>
      <c r="J5959" s="17">
        <v>42</v>
      </c>
      <c r="K5959" s="17" t="str">
        <f t="shared" si="174"/>
        <v>387-Washington State Arts Commission</v>
      </c>
      <c r="L5959" s="18" t="str">
        <f t="shared" si="173"/>
        <v>387</v>
      </c>
      <c r="M5959" s="56" t="s">
        <v>63</v>
      </c>
      <c r="N5959" s="19"/>
    </row>
    <row r="5960" spans="1:14" x14ac:dyDescent="0.2">
      <c r="A5960" s="43"/>
      <c r="B5960" s="36"/>
      <c r="C5960" s="37"/>
      <c r="D5960" s="37"/>
      <c r="E5960" s="38"/>
      <c r="F5960" s="37"/>
      <c r="G5960" s="39"/>
      <c r="H5960" s="40"/>
      <c r="J5960" s="17">
        <v>43</v>
      </c>
      <c r="K5960" s="17" t="str">
        <f t="shared" si="174"/>
        <v>387-Washington State Arts Commission</v>
      </c>
      <c r="L5960" s="18" t="str">
        <f t="shared" si="173"/>
        <v>387</v>
      </c>
      <c r="M5960" s="19"/>
      <c r="N5960" s="19"/>
    </row>
    <row r="5961" spans="1:14" x14ac:dyDescent="0.2">
      <c r="A5961" s="44" t="s">
        <v>64</v>
      </c>
      <c r="B5961" s="45">
        <v>850.12498907177132</v>
      </c>
      <c r="C5961" s="46">
        <v>0</v>
      </c>
      <c r="D5961" s="46">
        <v>0</v>
      </c>
      <c r="E5961" s="47">
        <v>2</v>
      </c>
      <c r="F5961" s="46">
        <v>118</v>
      </c>
      <c r="G5961" s="48">
        <v>120</v>
      </c>
      <c r="H5961" s="49">
        <v>970.12498907177132</v>
      </c>
      <c r="J5961" s="17">
        <v>44</v>
      </c>
      <c r="K5961" s="17" t="str">
        <f t="shared" si="174"/>
        <v>387-Washington State Arts Commission</v>
      </c>
      <c r="L5961" s="18" t="str">
        <f t="shared" si="173"/>
        <v>387</v>
      </c>
      <c r="M5961" s="19"/>
      <c r="N5961" s="19"/>
    </row>
    <row r="5962" spans="1:14" x14ac:dyDescent="0.2">
      <c r="A5962" s="57"/>
      <c r="B5962" s="39"/>
      <c r="C5962" s="51"/>
      <c r="D5962" s="51"/>
      <c r="E5962" s="52"/>
      <c r="F5962" s="51"/>
      <c r="G5962" s="39"/>
      <c r="H5962" s="53"/>
      <c r="J5962" s="17">
        <v>45</v>
      </c>
      <c r="K5962" s="17" t="str">
        <f t="shared" si="174"/>
        <v>387-Washington State Arts Commission</v>
      </c>
      <c r="L5962" s="18" t="str">
        <f t="shared" si="173"/>
        <v>387</v>
      </c>
      <c r="M5962" s="19"/>
      <c r="N5962" s="19"/>
    </row>
    <row r="5963" spans="1:14" ht="15" x14ac:dyDescent="0.25">
      <c r="A5963" s="54" t="s">
        <v>65</v>
      </c>
      <c r="B5963" s="36">
        <v>0.20826669142981269</v>
      </c>
      <c r="C5963" s="37">
        <v>0</v>
      </c>
      <c r="D5963" s="37">
        <v>0</v>
      </c>
      <c r="E5963" s="38">
        <v>0</v>
      </c>
      <c r="F5963" s="37">
        <v>0</v>
      </c>
      <c r="G5963" s="39">
        <v>0</v>
      </c>
      <c r="H5963" s="40">
        <v>0.20826669142981269</v>
      </c>
      <c r="J5963" s="17">
        <v>46</v>
      </c>
      <c r="K5963" s="17" t="str">
        <f t="shared" si="174"/>
        <v>387-Washington State Arts Commission</v>
      </c>
      <c r="L5963" s="18" t="str">
        <f t="shared" si="173"/>
        <v>387</v>
      </c>
      <c r="M5963" s="19"/>
      <c r="N5963" s="19"/>
    </row>
    <row r="5964" spans="1:14" ht="15" x14ac:dyDescent="0.25">
      <c r="A5964" s="54" t="s">
        <v>66</v>
      </c>
      <c r="B5964" s="36">
        <v>0</v>
      </c>
      <c r="C5964" s="37">
        <v>0</v>
      </c>
      <c r="D5964" s="37">
        <v>0</v>
      </c>
      <c r="E5964" s="38">
        <v>0</v>
      </c>
      <c r="F5964" s="37">
        <v>0</v>
      </c>
      <c r="G5964" s="39">
        <v>0</v>
      </c>
      <c r="H5964" s="40">
        <v>0</v>
      </c>
      <c r="J5964" s="17">
        <v>47</v>
      </c>
      <c r="K5964" s="17" t="str">
        <f t="shared" si="174"/>
        <v>387-Washington State Arts Commission</v>
      </c>
      <c r="L5964" s="18" t="str">
        <f t="shared" si="173"/>
        <v>387</v>
      </c>
      <c r="M5964" s="19"/>
      <c r="N5964" s="19"/>
    </row>
    <row r="5965" spans="1:14" ht="15" x14ac:dyDescent="0.25">
      <c r="A5965" s="54" t="s">
        <v>67</v>
      </c>
      <c r="B5965" s="36">
        <v>0</v>
      </c>
      <c r="C5965" s="37">
        <v>0</v>
      </c>
      <c r="D5965" s="37">
        <v>0</v>
      </c>
      <c r="E5965" s="38">
        <v>0</v>
      </c>
      <c r="F5965" s="37">
        <v>0</v>
      </c>
      <c r="G5965" s="39">
        <v>0</v>
      </c>
      <c r="H5965" s="40">
        <v>0</v>
      </c>
      <c r="J5965" s="17">
        <v>48</v>
      </c>
      <c r="K5965" s="17" t="str">
        <f t="shared" si="174"/>
        <v>387-Washington State Arts Commission</v>
      </c>
      <c r="L5965" s="18" t="str">
        <f t="shared" si="173"/>
        <v>387</v>
      </c>
      <c r="M5965" s="19"/>
      <c r="N5965" s="19"/>
    </row>
    <row r="5966" spans="1:14" ht="15" x14ac:dyDescent="0.25">
      <c r="A5966" s="54" t="s">
        <v>68</v>
      </c>
      <c r="B5966" s="36">
        <v>0</v>
      </c>
      <c r="C5966" s="37">
        <v>0</v>
      </c>
      <c r="D5966" s="37">
        <v>0</v>
      </c>
      <c r="E5966" s="38">
        <v>0</v>
      </c>
      <c r="F5966" s="37">
        <v>0</v>
      </c>
      <c r="G5966" s="39">
        <v>0</v>
      </c>
      <c r="H5966" s="40">
        <v>0</v>
      </c>
      <c r="J5966" s="17">
        <v>49</v>
      </c>
      <c r="K5966" s="17" t="str">
        <f t="shared" si="174"/>
        <v>387-Washington State Arts Commission</v>
      </c>
      <c r="L5966" s="18" t="str">
        <f t="shared" si="173"/>
        <v>387</v>
      </c>
      <c r="M5966" s="19"/>
      <c r="N5966" s="19"/>
    </row>
    <row r="5967" spans="1:14" ht="15" x14ac:dyDescent="0.25">
      <c r="A5967" s="54" t="s">
        <v>69</v>
      </c>
      <c r="B5967" s="36">
        <v>0</v>
      </c>
      <c r="C5967" s="37">
        <v>0</v>
      </c>
      <c r="D5967" s="37">
        <v>0</v>
      </c>
      <c r="E5967" s="38">
        <v>0</v>
      </c>
      <c r="F5967" s="37">
        <v>0</v>
      </c>
      <c r="G5967" s="39">
        <v>0</v>
      </c>
      <c r="H5967" s="40">
        <v>0</v>
      </c>
      <c r="J5967" s="17">
        <v>50</v>
      </c>
      <c r="K5967" s="17" t="str">
        <f t="shared" si="174"/>
        <v>387-Washington State Arts Commission</v>
      </c>
      <c r="L5967" s="18" t="str">
        <f t="shared" si="173"/>
        <v>387</v>
      </c>
      <c r="M5967" s="19"/>
      <c r="N5967" s="19"/>
    </row>
    <row r="5968" spans="1:14" ht="15" x14ac:dyDescent="0.25">
      <c r="A5968" s="54" t="s">
        <v>70</v>
      </c>
      <c r="B5968" s="36">
        <v>1.92015474459609</v>
      </c>
      <c r="C5968" s="37">
        <v>0</v>
      </c>
      <c r="D5968" s="37">
        <v>0</v>
      </c>
      <c r="E5968" s="38">
        <v>0</v>
      </c>
      <c r="F5968" s="37">
        <v>0</v>
      </c>
      <c r="G5968" s="39">
        <v>0</v>
      </c>
      <c r="H5968" s="40">
        <v>1.92015474459609</v>
      </c>
      <c r="J5968" s="17">
        <v>51</v>
      </c>
      <c r="K5968" s="17" t="str">
        <f t="shared" si="174"/>
        <v>387-Washington State Arts Commission</v>
      </c>
      <c r="L5968" s="18" t="str">
        <f t="shared" si="173"/>
        <v>387</v>
      </c>
      <c r="M5968" s="19"/>
      <c r="N5968" s="19"/>
    </row>
    <row r="5969" spans="1:14" ht="15" customHeight="1" x14ac:dyDescent="0.25">
      <c r="A5969" s="54" t="s">
        <v>71</v>
      </c>
      <c r="B5969" s="36">
        <v>1.4375E-15</v>
      </c>
      <c r="C5969" s="37">
        <v>0</v>
      </c>
      <c r="D5969" s="37">
        <v>0</v>
      </c>
      <c r="E5969" s="38">
        <v>0</v>
      </c>
      <c r="F5969" s="37">
        <v>0</v>
      </c>
      <c r="G5969" s="39">
        <v>0</v>
      </c>
      <c r="H5969" s="40">
        <v>1.4375E-15</v>
      </c>
      <c r="J5969" s="17">
        <v>52</v>
      </c>
      <c r="K5969" s="17" t="str">
        <f t="shared" si="174"/>
        <v>387-Washington State Arts Commission</v>
      </c>
      <c r="L5969" s="18" t="str">
        <f t="shared" si="173"/>
        <v>387</v>
      </c>
      <c r="M5969" s="19"/>
      <c r="N5969" s="19"/>
    </row>
    <row r="5970" spans="1:14" ht="15" x14ac:dyDescent="0.25">
      <c r="A5970" s="54" t="s">
        <v>72</v>
      </c>
      <c r="B5970" s="36">
        <v>0</v>
      </c>
      <c r="C5970" s="37">
        <v>0</v>
      </c>
      <c r="D5970" s="37">
        <v>0</v>
      </c>
      <c r="E5970" s="38">
        <v>0</v>
      </c>
      <c r="F5970" s="37">
        <v>0</v>
      </c>
      <c r="G5970" s="39">
        <v>0</v>
      </c>
      <c r="H5970" s="40">
        <v>0</v>
      </c>
      <c r="J5970" s="17">
        <v>53</v>
      </c>
      <c r="K5970" s="17" t="str">
        <f t="shared" si="174"/>
        <v>387-Washington State Arts Commission</v>
      </c>
      <c r="L5970" s="18" t="str">
        <f t="shared" si="173"/>
        <v>387</v>
      </c>
      <c r="M5970" s="19"/>
      <c r="N5970" s="19"/>
    </row>
    <row r="5971" spans="1:14" ht="15" x14ac:dyDescent="0.25">
      <c r="A5971" s="54" t="s">
        <v>73</v>
      </c>
      <c r="B5971" s="36">
        <v>2.7423768886466053</v>
      </c>
      <c r="C5971" s="37">
        <v>0</v>
      </c>
      <c r="D5971" s="37">
        <v>0</v>
      </c>
      <c r="E5971" s="38">
        <v>0</v>
      </c>
      <c r="F5971" s="37">
        <v>0</v>
      </c>
      <c r="G5971" s="39">
        <v>0</v>
      </c>
      <c r="H5971" s="40">
        <v>2.7423768886466053</v>
      </c>
      <c r="J5971" s="17">
        <v>54</v>
      </c>
      <c r="K5971" s="17" t="str">
        <f t="shared" si="174"/>
        <v>387-Washington State Arts Commission</v>
      </c>
      <c r="L5971" s="18" t="str">
        <f t="shared" si="173"/>
        <v>387</v>
      </c>
      <c r="M5971" s="19"/>
      <c r="N5971" s="19"/>
    </row>
    <row r="5972" spans="1:14" ht="15" x14ac:dyDescent="0.25">
      <c r="A5972" s="54" t="s">
        <v>74</v>
      </c>
      <c r="B5972" s="36">
        <v>0</v>
      </c>
      <c r="C5972" s="37">
        <v>0</v>
      </c>
      <c r="D5972" s="37">
        <v>0</v>
      </c>
      <c r="E5972" s="38">
        <v>0</v>
      </c>
      <c r="F5972" s="37">
        <v>0</v>
      </c>
      <c r="G5972" s="39">
        <v>0</v>
      </c>
      <c r="H5972" s="40">
        <v>0</v>
      </c>
      <c r="J5972" s="17">
        <v>55</v>
      </c>
      <c r="K5972" s="17" t="str">
        <f t="shared" si="174"/>
        <v>387-Washington State Arts Commission</v>
      </c>
      <c r="L5972" s="18" t="str">
        <f t="shared" ref="L5972:L6044" si="175">LEFT(K5972,3)</f>
        <v>387</v>
      </c>
      <c r="M5972" s="19"/>
      <c r="N5972" s="19"/>
    </row>
    <row r="5973" spans="1:14" ht="15" x14ac:dyDescent="0.25">
      <c r="A5973" s="54" t="s">
        <v>75</v>
      </c>
      <c r="B5973" s="36">
        <v>11.812592819739759</v>
      </c>
      <c r="C5973" s="37">
        <v>0</v>
      </c>
      <c r="D5973" s="37">
        <v>0</v>
      </c>
      <c r="E5973" s="38">
        <v>1</v>
      </c>
      <c r="F5973" s="37">
        <v>1</v>
      </c>
      <c r="G5973" s="39">
        <v>2</v>
      </c>
      <c r="H5973" s="40">
        <v>13.812592819739759</v>
      </c>
      <c r="J5973" s="17">
        <v>56</v>
      </c>
      <c r="K5973" s="17" t="str">
        <f t="shared" si="174"/>
        <v>387-Washington State Arts Commission</v>
      </c>
      <c r="L5973" s="18" t="str">
        <f t="shared" si="175"/>
        <v>387</v>
      </c>
      <c r="M5973" s="19"/>
      <c r="N5973" s="19"/>
    </row>
    <row r="5974" spans="1:14" ht="15" x14ac:dyDescent="0.25">
      <c r="A5974" s="54" t="s">
        <v>76</v>
      </c>
      <c r="B5974" s="36">
        <v>2.0846266949844794</v>
      </c>
      <c r="C5974" s="37">
        <v>0</v>
      </c>
      <c r="D5974" s="37">
        <v>0</v>
      </c>
      <c r="E5974" s="38">
        <v>0</v>
      </c>
      <c r="F5974" s="37">
        <v>0</v>
      </c>
      <c r="G5974" s="39">
        <v>0</v>
      </c>
      <c r="H5974" s="40">
        <v>2.0846266949844794</v>
      </c>
      <c r="J5974" s="17">
        <v>57</v>
      </c>
      <c r="K5974" s="17" t="str">
        <f t="shared" si="174"/>
        <v>387-Washington State Arts Commission</v>
      </c>
      <c r="L5974" s="18" t="str">
        <f t="shared" si="175"/>
        <v>387</v>
      </c>
      <c r="M5974" s="19"/>
      <c r="N5974" s="19"/>
    </row>
    <row r="5975" spans="1:14" ht="15" x14ac:dyDescent="0.25">
      <c r="A5975" s="54" t="s">
        <v>77</v>
      </c>
      <c r="B5975" s="36">
        <v>6.5666301543260897</v>
      </c>
      <c r="C5975" s="37">
        <v>0</v>
      </c>
      <c r="D5975" s="37">
        <v>0</v>
      </c>
      <c r="E5975" s="38">
        <v>0</v>
      </c>
      <c r="F5975" s="37">
        <v>0</v>
      </c>
      <c r="G5975" s="39">
        <v>0</v>
      </c>
      <c r="H5975" s="40">
        <v>6.5666301543260897</v>
      </c>
      <c r="J5975" s="17">
        <v>58</v>
      </c>
      <c r="K5975" s="17" t="str">
        <f t="shared" si="174"/>
        <v>387-Washington State Arts Commission</v>
      </c>
      <c r="L5975" s="18" t="str">
        <f t="shared" si="175"/>
        <v>387</v>
      </c>
      <c r="M5975" s="19"/>
      <c r="N5975" s="19"/>
    </row>
    <row r="5976" spans="1:14" ht="15" x14ac:dyDescent="0.25">
      <c r="A5976" s="54" t="s">
        <v>78</v>
      </c>
      <c r="B5976" s="36">
        <v>255.49613019860422</v>
      </c>
      <c r="C5976" s="37">
        <v>-1</v>
      </c>
      <c r="D5976" s="37">
        <v>-1</v>
      </c>
      <c r="E5976" s="38">
        <v>0</v>
      </c>
      <c r="F5976" s="37">
        <v>1</v>
      </c>
      <c r="G5976" s="39">
        <v>-1</v>
      </c>
      <c r="H5976" s="40">
        <v>254.49613019860422</v>
      </c>
      <c r="J5976" s="17">
        <v>59</v>
      </c>
      <c r="K5976" s="17" t="str">
        <f t="shared" si="174"/>
        <v>387-Washington State Arts Commission</v>
      </c>
      <c r="L5976" s="18" t="str">
        <f t="shared" si="175"/>
        <v>387</v>
      </c>
      <c r="M5976" s="19"/>
      <c r="N5976" s="19"/>
    </row>
    <row r="5977" spans="1:14" ht="15" x14ac:dyDescent="0.25">
      <c r="A5977" s="54" t="s">
        <v>79</v>
      </c>
      <c r="B5977" s="36">
        <v>93.610922275096314</v>
      </c>
      <c r="C5977" s="37">
        <v>2</v>
      </c>
      <c r="D5977" s="37">
        <v>2</v>
      </c>
      <c r="E5977" s="38">
        <v>0</v>
      </c>
      <c r="F5977" s="37">
        <v>1</v>
      </c>
      <c r="G5977" s="39">
        <v>5</v>
      </c>
      <c r="H5977" s="40">
        <v>98.610922275096314</v>
      </c>
      <c r="J5977" s="17">
        <v>60</v>
      </c>
      <c r="K5977" s="17" t="str">
        <f t="shared" si="174"/>
        <v>387-Washington State Arts Commission</v>
      </c>
      <c r="L5977" s="18" t="str">
        <f t="shared" si="175"/>
        <v>387</v>
      </c>
      <c r="M5977" s="19"/>
      <c r="N5977" s="19"/>
    </row>
    <row r="5978" spans="1:14" ht="15" x14ac:dyDescent="0.25">
      <c r="A5978" s="54"/>
      <c r="B5978" s="36"/>
      <c r="C5978" s="37"/>
      <c r="D5978" s="37"/>
      <c r="E5978" s="38"/>
      <c r="F5978" s="37"/>
      <c r="G5978" s="39"/>
      <c r="H5978" s="40"/>
      <c r="J5978" s="17">
        <v>61</v>
      </c>
      <c r="K5978" s="17" t="str">
        <f t="shared" si="174"/>
        <v>387-Washington State Arts Commission</v>
      </c>
      <c r="L5978" s="18" t="str">
        <f t="shared" si="175"/>
        <v>387</v>
      </c>
      <c r="M5978" s="19"/>
      <c r="N5978" s="19"/>
    </row>
    <row r="5979" spans="1:14" x14ac:dyDescent="0.2">
      <c r="A5979" s="44" t="s">
        <v>80</v>
      </c>
      <c r="B5979" s="45">
        <v>374.44170046742335</v>
      </c>
      <c r="C5979" s="46">
        <v>1</v>
      </c>
      <c r="D5979" s="46">
        <v>1</v>
      </c>
      <c r="E5979" s="47">
        <v>1</v>
      </c>
      <c r="F5979" s="46">
        <v>3</v>
      </c>
      <c r="G5979" s="48">
        <v>6</v>
      </c>
      <c r="H5979" s="49">
        <v>380.44170046742335</v>
      </c>
      <c r="J5979" s="17">
        <v>62</v>
      </c>
      <c r="K5979" s="17" t="str">
        <f t="shared" si="174"/>
        <v>387-Washington State Arts Commission</v>
      </c>
      <c r="L5979" s="18" t="str">
        <f t="shared" si="175"/>
        <v>387</v>
      </c>
      <c r="M5979" s="19"/>
      <c r="N5979" s="19"/>
    </row>
    <row r="5980" spans="1:14" ht="15" x14ac:dyDescent="0.25">
      <c r="A5980" s="54"/>
      <c r="B5980" s="36"/>
      <c r="C5980" s="37"/>
      <c r="D5980" s="37"/>
      <c r="E5980" s="38"/>
      <c r="F5980" s="37"/>
      <c r="G5980" s="39"/>
      <c r="H5980" s="40"/>
      <c r="J5980" s="17">
        <v>63</v>
      </c>
      <c r="K5980" s="17" t="str">
        <f t="shared" si="174"/>
        <v>387-Washington State Arts Commission</v>
      </c>
      <c r="L5980" s="18" t="str">
        <f t="shared" si="175"/>
        <v>387</v>
      </c>
      <c r="M5980" s="19"/>
      <c r="N5980" s="19"/>
    </row>
    <row r="5981" spans="1:14" ht="15" x14ac:dyDescent="0.25">
      <c r="A5981" s="54" t="s">
        <v>81</v>
      </c>
      <c r="B5981" s="36">
        <v>5.8495944492055969</v>
      </c>
      <c r="C5981" s="37">
        <v>0</v>
      </c>
      <c r="D5981" s="37">
        <v>0</v>
      </c>
      <c r="E5981" s="38">
        <v>0</v>
      </c>
      <c r="F5981" s="37">
        <v>0</v>
      </c>
      <c r="G5981" s="39">
        <v>0</v>
      </c>
      <c r="H5981" s="40">
        <v>5.8495944492055969</v>
      </c>
      <c r="J5981" s="17">
        <v>64</v>
      </c>
      <c r="K5981" s="17" t="str">
        <f t="shared" si="174"/>
        <v>387-Washington State Arts Commission</v>
      </c>
      <c r="L5981" s="18" t="str">
        <f t="shared" si="175"/>
        <v>387</v>
      </c>
      <c r="M5981" s="19"/>
      <c r="N5981" s="19"/>
    </row>
    <row r="5982" spans="1:14" x14ac:dyDescent="0.2">
      <c r="A5982" s="44" t="s">
        <v>82</v>
      </c>
      <c r="B5982" s="45">
        <v>5.8495944492055969</v>
      </c>
      <c r="C5982" s="46">
        <v>0</v>
      </c>
      <c r="D5982" s="46">
        <v>0</v>
      </c>
      <c r="E5982" s="47">
        <v>0</v>
      </c>
      <c r="F5982" s="46">
        <v>0</v>
      </c>
      <c r="G5982" s="48">
        <v>0</v>
      </c>
      <c r="H5982" s="49">
        <v>5.8495944492055969</v>
      </c>
      <c r="J5982" s="17">
        <v>65</v>
      </c>
      <c r="K5982" s="17" t="str">
        <f t="shared" si="174"/>
        <v>387-Washington State Arts Commission</v>
      </c>
      <c r="L5982" s="18" t="str">
        <f t="shared" si="175"/>
        <v>387</v>
      </c>
      <c r="M5982" s="19"/>
      <c r="N5982" s="19"/>
    </row>
    <row r="5983" spans="1:14" ht="15" x14ac:dyDescent="0.25">
      <c r="A5983" s="54"/>
      <c r="B5983" s="54"/>
      <c r="C5983" s="54"/>
      <c r="D5983" s="54"/>
      <c r="E5983" s="54"/>
      <c r="F5983" s="54"/>
      <c r="G5983" s="54"/>
      <c r="H5983" s="54"/>
      <c r="J5983" s="17">
        <v>66</v>
      </c>
      <c r="K5983" s="17" t="str">
        <f t="shared" si="174"/>
        <v>387-Washington State Arts Commission</v>
      </c>
      <c r="L5983" s="18" t="str">
        <f t="shared" si="175"/>
        <v>387</v>
      </c>
      <c r="M5983" s="19"/>
      <c r="N5983" s="19"/>
    </row>
    <row r="5984" spans="1:14" ht="15" customHeight="1" x14ac:dyDescent="0.2">
      <c r="A5984" s="58"/>
      <c r="B5984" s="39"/>
      <c r="C5984" s="51"/>
      <c r="D5984" s="51"/>
      <c r="E5984" s="52"/>
      <c r="F5984" s="51"/>
      <c r="G5984" s="39"/>
      <c r="H5984" s="53"/>
      <c r="J5984" s="17">
        <v>67</v>
      </c>
      <c r="K5984" s="17" t="str">
        <f t="shared" si="174"/>
        <v>387-Washington State Arts Commission</v>
      </c>
      <c r="L5984" s="18" t="str">
        <f t="shared" si="175"/>
        <v>387</v>
      </c>
      <c r="M5984" s="19"/>
      <c r="N5984" s="19"/>
    </row>
    <row r="5985" spans="1:14" x14ac:dyDescent="0.2">
      <c r="A5985" s="59" t="s">
        <v>83</v>
      </c>
      <c r="B5985" s="60">
        <v>1329.1778433282425</v>
      </c>
      <c r="C5985" s="61">
        <v>6</v>
      </c>
      <c r="D5985" s="61">
        <v>5</v>
      </c>
      <c r="E5985" s="62">
        <v>-2</v>
      </c>
      <c r="F5985" s="61">
        <v>154</v>
      </c>
      <c r="G5985" s="60">
        <v>163</v>
      </c>
      <c r="H5985" s="63">
        <v>1492.1778433282425</v>
      </c>
      <c r="J5985" s="17">
        <v>68</v>
      </c>
      <c r="K5985" s="17" t="str">
        <f t="shared" si="174"/>
        <v>387-Washington State Arts Commission</v>
      </c>
      <c r="L5985" s="18" t="str">
        <f t="shared" si="175"/>
        <v>387</v>
      </c>
      <c r="M5985" s="19"/>
      <c r="N5985" s="19"/>
    </row>
    <row r="5986" spans="1:14" x14ac:dyDescent="0.2">
      <c r="A5986" s="64"/>
      <c r="B5986" s="65"/>
      <c r="C5986" s="65"/>
      <c r="D5986" s="65"/>
      <c r="E5986" s="65"/>
      <c r="F5986" s="65"/>
      <c r="G5986" s="65"/>
      <c r="H5986" s="65"/>
      <c r="J5986" s="17">
        <v>1</v>
      </c>
      <c r="K5986" s="17" t="str">
        <f>IF(J5986=7,A5194,IF(J5986&gt;7,K5976,""))</f>
        <v/>
      </c>
      <c r="L5986" s="18" t="str">
        <f t="shared" si="175"/>
        <v/>
      </c>
      <c r="M5986" s="19"/>
      <c r="N5986" s="19"/>
    </row>
    <row r="5987" spans="1:14" x14ac:dyDescent="0.2">
      <c r="A5987" s="64"/>
      <c r="B5987" s="65"/>
      <c r="C5987" s="65"/>
      <c r="D5987" s="65"/>
      <c r="E5987" s="65"/>
      <c r="F5987" s="65"/>
      <c r="G5987" s="65"/>
      <c r="H5987" s="65"/>
      <c r="J5987" s="17">
        <v>2</v>
      </c>
      <c r="K5987" s="17" t="str">
        <f>IF(J5987=7,A5195,IF(J5987&gt;7,K5986,""))</f>
        <v/>
      </c>
      <c r="L5987" s="18" t="str">
        <f t="shared" si="175"/>
        <v/>
      </c>
      <c r="M5987" s="19"/>
      <c r="N5987" s="19"/>
    </row>
    <row r="5988" spans="1:14" ht="15" x14ac:dyDescent="0.25">
      <c r="A5988"/>
      <c r="B5988"/>
      <c r="C5988"/>
      <c r="D5988"/>
      <c r="E5988"/>
      <c r="F5988"/>
      <c r="G5988"/>
      <c r="H5988"/>
      <c r="J5988" s="17">
        <v>3</v>
      </c>
      <c r="K5988" s="17" t="str">
        <f>IF(J5988=7,A5196,IF(J5988&gt;7,K5987,""))</f>
        <v/>
      </c>
      <c r="L5988" s="18" t="str">
        <f t="shared" si="175"/>
        <v/>
      </c>
      <c r="M5988" s="19"/>
      <c r="N5988" s="19"/>
    </row>
    <row r="5989" spans="1:14" ht="15" x14ac:dyDescent="0.25">
      <c r="A5989"/>
      <c r="B5989"/>
      <c r="C5989"/>
      <c r="D5989"/>
      <c r="E5989"/>
      <c r="F5989"/>
      <c r="G5989"/>
      <c r="H5989"/>
      <c r="J5989" s="17">
        <v>4</v>
      </c>
      <c r="K5989" s="17" t="str">
        <f>IF(J5989=7,A5197,IF(J5989&gt;7,K5988,""))</f>
        <v/>
      </c>
      <c r="L5989" s="18" t="str">
        <f t="shared" si="175"/>
        <v/>
      </c>
      <c r="M5989" s="19"/>
      <c r="N5989" s="19"/>
    </row>
    <row r="5990" spans="1:14" ht="15.75" x14ac:dyDescent="0.25">
      <c r="A5990" s="21" t="s">
        <v>7</v>
      </c>
      <c r="B5990" s="22"/>
      <c r="C5990" s="22"/>
      <c r="D5990" s="22"/>
      <c r="E5990" s="22"/>
      <c r="F5990" s="22"/>
      <c r="G5990" s="22"/>
      <c r="H5990" s="22"/>
      <c r="J5990" s="17">
        <v>5</v>
      </c>
      <c r="K5990" s="17" t="str">
        <f>IF(J5990=7,A5198,IF(J5990&gt;7,K5989,""))</f>
        <v/>
      </c>
      <c r="L5990" s="18" t="str">
        <f t="shared" si="175"/>
        <v/>
      </c>
      <c r="M5990" s="19"/>
      <c r="N5990" s="19"/>
    </row>
    <row r="5991" spans="1:14" ht="15" x14ac:dyDescent="0.25">
      <c r="A5991" s="23" t="s">
        <v>8</v>
      </c>
      <c r="B5991" s="24"/>
      <c r="C5991" s="24"/>
      <c r="D5991" s="24"/>
      <c r="E5991" s="24"/>
      <c r="F5991" s="24"/>
      <c r="G5991" s="24"/>
      <c r="H5991" s="24"/>
      <c r="J5991" s="17">
        <v>6</v>
      </c>
      <c r="K5991" s="17" t="str">
        <f>IF(J5991=7,A5199,IF(J5991&gt;7,K5990,""))</f>
        <v/>
      </c>
      <c r="L5991" s="18" t="str">
        <f t="shared" si="175"/>
        <v/>
      </c>
      <c r="M5991" s="19"/>
      <c r="N5991" s="19"/>
    </row>
    <row r="5992" spans="1:14" ht="15" x14ac:dyDescent="0.25">
      <c r="A5992" s="25" t="s">
        <v>171</v>
      </c>
      <c r="B5992" s="22"/>
      <c r="C5992" s="22"/>
      <c r="D5992" s="22"/>
      <c r="E5992" s="22"/>
      <c r="F5992" s="22"/>
      <c r="G5992" s="22"/>
      <c r="H5992" s="22"/>
      <c r="J5992" s="17">
        <v>7</v>
      </c>
      <c r="K5992" s="17" t="str">
        <f>IF(J5992=7,A5992,IF(J5992&gt;7,K5991,""))</f>
        <v>390-Washington State Historical Society</v>
      </c>
      <c r="L5992" s="18" t="str">
        <f t="shared" si="175"/>
        <v>390</v>
      </c>
      <c r="M5992" s="19"/>
      <c r="N5992" s="19"/>
    </row>
    <row r="5993" spans="1:14" ht="15" x14ac:dyDescent="0.25">
      <c r="A5993" s="25"/>
      <c r="B5993" s="22"/>
      <c r="C5993" s="22"/>
      <c r="D5993" s="22"/>
      <c r="E5993" s="22"/>
      <c r="F5993" s="22"/>
      <c r="G5993" s="22"/>
      <c r="H5993" s="22"/>
      <c r="J5993" s="17">
        <v>8</v>
      </c>
      <c r="K5993" s="17" t="str">
        <f t="shared" ref="K5993:K6053" si="176">IF(J5993=7,A5201,IF(J5993&gt;7,K5992,""))</f>
        <v>390-Washington State Historical Society</v>
      </c>
      <c r="L5993" s="18" t="str">
        <f t="shared" si="175"/>
        <v>390</v>
      </c>
      <c r="M5993" s="19"/>
      <c r="N5993" s="19"/>
    </row>
    <row r="5994" spans="1:14" ht="15" x14ac:dyDescent="0.25">
      <c r="A5994" s="26"/>
      <c r="B5994" s="27"/>
      <c r="C5994" s="94" t="s">
        <v>10</v>
      </c>
      <c r="D5994" s="95"/>
      <c r="E5994" s="94" t="s">
        <v>11</v>
      </c>
      <c r="F5994" s="95"/>
      <c r="G5994" s="28"/>
      <c r="H5994" s="28"/>
      <c r="J5994" s="17">
        <v>9</v>
      </c>
      <c r="K5994" s="17" t="str">
        <f t="shared" si="176"/>
        <v>390-Washington State Historical Society</v>
      </c>
      <c r="L5994" s="18" t="str">
        <f t="shared" si="175"/>
        <v>390</v>
      </c>
      <c r="M5994" s="19"/>
      <c r="N5994" s="19"/>
    </row>
    <row r="5995" spans="1:14" ht="24" x14ac:dyDescent="0.2">
      <c r="A5995" s="29" t="s">
        <v>12</v>
      </c>
      <c r="B5995" s="30" t="s">
        <v>13</v>
      </c>
      <c r="C5995" s="31" t="s">
        <v>14</v>
      </c>
      <c r="D5995" s="32" t="s">
        <v>15</v>
      </c>
      <c r="E5995" s="31" t="s">
        <v>14</v>
      </c>
      <c r="F5995" s="32" t="s">
        <v>15</v>
      </c>
      <c r="G5995" s="33" t="s">
        <v>16</v>
      </c>
      <c r="H5995" s="33" t="s">
        <v>17</v>
      </c>
      <c r="J5995" s="17">
        <v>10</v>
      </c>
      <c r="K5995" s="17" t="str">
        <f t="shared" si="176"/>
        <v>390-Washington State Historical Society</v>
      </c>
      <c r="L5995" s="18" t="str">
        <f t="shared" si="175"/>
        <v>390</v>
      </c>
      <c r="M5995" s="19"/>
      <c r="N5995" s="19"/>
    </row>
    <row r="5996" spans="1:14" ht="15" x14ac:dyDescent="0.25">
      <c r="A5996" s="35" t="s">
        <v>20</v>
      </c>
      <c r="B5996" s="36">
        <v>5.4008602047107672</v>
      </c>
      <c r="C5996" s="37">
        <v>0</v>
      </c>
      <c r="D5996" s="37">
        <v>0</v>
      </c>
      <c r="E5996" s="38">
        <v>0</v>
      </c>
      <c r="F5996" s="37">
        <v>0</v>
      </c>
      <c r="G5996" s="39">
        <v>0</v>
      </c>
      <c r="H5996" s="40">
        <v>5.4008602047107672</v>
      </c>
      <c r="J5996" s="17">
        <v>11</v>
      </c>
      <c r="K5996" s="17" t="str">
        <f t="shared" si="176"/>
        <v>390-Washington State Historical Society</v>
      </c>
      <c r="L5996" s="18" t="str">
        <f t="shared" si="175"/>
        <v>390</v>
      </c>
      <c r="M5996" s="19" t="s">
        <v>21</v>
      </c>
      <c r="N5996" s="19"/>
    </row>
    <row r="5997" spans="1:14" ht="15" x14ac:dyDescent="0.25">
      <c r="A5997" s="42" t="s">
        <v>22</v>
      </c>
      <c r="B5997" s="36">
        <v>3.5016992343780862</v>
      </c>
      <c r="C5997" s="37">
        <v>0</v>
      </c>
      <c r="D5997" s="37">
        <v>0</v>
      </c>
      <c r="E5997" s="38">
        <v>0</v>
      </c>
      <c r="F5997" s="37">
        <v>0</v>
      </c>
      <c r="G5997" s="39">
        <v>0</v>
      </c>
      <c r="H5997" s="40">
        <v>3.5016992343780862</v>
      </c>
      <c r="J5997" s="17">
        <v>12</v>
      </c>
      <c r="K5997" s="17" t="str">
        <f t="shared" si="176"/>
        <v>390-Washington State Historical Society</v>
      </c>
      <c r="L5997" s="18" t="str">
        <f t="shared" si="175"/>
        <v>390</v>
      </c>
      <c r="M5997" s="19"/>
      <c r="N5997" s="19"/>
    </row>
    <row r="5998" spans="1:14" ht="15" x14ac:dyDescent="0.25">
      <c r="A5998" s="42" t="s">
        <v>23</v>
      </c>
      <c r="B5998" s="36">
        <v>28.471653496524272</v>
      </c>
      <c r="C5998" s="37">
        <v>-2</v>
      </c>
      <c r="D5998" s="37">
        <v>1</v>
      </c>
      <c r="E5998" s="38">
        <v>0</v>
      </c>
      <c r="F5998" s="37">
        <v>0</v>
      </c>
      <c r="G5998" s="39">
        <v>-1</v>
      </c>
      <c r="H5998" s="40">
        <v>27.471653496524272</v>
      </c>
      <c r="J5998" s="17">
        <v>13</v>
      </c>
      <c r="K5998" s="17" t="str">
        <f t="shared" si="176"/>
        <v>390-Washington State Historical Society</v>
      </c>
      <c r="L5998" s="18" t="str">
        <f t="shared" si="175"/>
        <v>390</v>
      </c>
      <c r="M5998" s="19"/>
      <c r="N5998" s="19"/>
    </row>
    <row r="5999" spans="1:14" ht="15" x14ac:dyDescent="0.25">
      <c r="A5999" s="42" t="s">
        <v>24</v>
      </c>
      <c r="B5999" s="36">
        <v>41.177921050000002</v>
      </c>
      <c r="C5999" s="37">
        <v>0</v>
      </c>
      <c r="D5999" s="37">
        <v>0</v>
      </c>
      <c r="E5999" s="38">
        <v>0</v>
      </c>
      <c r="F5999" s="37">
        <v>0</v>
      </c>
      <c r="G5999" s="39">
        <v>0</v>
      </c>
      <c r="H5999" s="40">
        <v>41.177921050000002</v>
      </c>
      <c r="J5999" s="17">
        <v>14</v>
      </c>
      <c r="K5999" s="17" t="str">
        <f t="shared" si="176"/>
        <v>390-Washington State Historical Society</v>
      </c>
      <c r="L5999" s="18" t="str">
        <f t="shared" si="175"/>
        <v>390</v>
      </c>
      <c r="M5999" s="19"/>
      <c r="N5999" s="19"/>
    </row>
    <row r="6000" spans="1:14" ht="15" x14ac:dyDescent="0.25">
      <c r="A6000" s="42" t="s">
        <v>25</v>
      </c>
      <c r="B6000" s="36">
        <v>0</v>
      </c>
      <c r="C6000" s="37">
        <v>0</v>
      </c>
      <c r="D6000" s="37">
        <v>0</v>
      </c>
      <c r="E6000" s="38">
        <v>0</v>
      </c>
      <c r="F6000" s="37">
        <v>0</v>
      </c>
      <c r="G6000" s="39">
        <v>0</v>
      </c>
      <c r="H6000" s="40">
        <v>0</v>
      </c>
      <c r="J6000" s="17">
        <v>15</v>
      </c>
      <c r="K6000" s="17" t="str">
        <f t="shared" si="176"/>
        <v>390-Washington State Historical Society</v>
      </c>
      <c r="L6000" s="18" t="str">
        <f t="shared" si="175"/>
        <v>390</v>
      </c>
      <c r="M6000" s="19"/>
      <c r="N6000" s="19"/>
    </row>
    <row r="6001" spans="1:14" ht="15" x14ac:dyDescent="0.25">
      <c r="A6001" s="42" t="s">
        <v>26</v>
      </c>
      <c r="B6001" s="36">
        <v>58.879981250177863</v>
      </c>
      <c r="C6001" s="37">
        <v>1</v>
      </c>
      <c r="D6001" s="37">
        <v>1</v>
      </c>
      <c r="E6001" s="38">
        <v>0</v>
      </c>
      <c r="F6001" s="37">
        <v>0</v>
      </c>
      <c r="G6001" s="39">
        <v>2</v>
      </c>
      <c r="H6001" s="40">
        <v>60.879981250177863</v>
      </c>
      <c r="J6001" s="17">
        <v>16</v>
      </c>
      <c r="K6001" s="17" t="str">
        <f t="shared" si="176"/>
        <v>390-Washington State Historical Society</v>
      </c>
      <c r="L6001" s="18" t="str">
        <f t="shared" si="175"/>
        <v>390</v>
      </c>
      <c r="M6001" s="19"/>
      <c r="N6001" s="19"/>
    </row>
    <row r="6002" spans="1:14" ht="15" customHeight="1" x14ac:dyDescent="0.25">
      <c r="A6002" s="42" t="s">
        <v>27</v>
      </c>
      <c r="B6002" s="36">
        <v>2.0363682494967299</v>
      </c>
      <c r="C6002" s="37">
        <v>0</v>
      </c>
      <c r="D6002" s="37">
        <v>0</v>
      </c>
      <c r="E6002" s="38">
        <v>0</v>
      </c>
      <c r="F6002" s="37">
        <v>0</v>
      </c>
      <c r="G6002" s="39">
        <v>0</v>
      </c>
      <c r="H6002" s="40">
        <v>2.0363682494967299</v>
      </c>
      <c r="J6002" s="17">
        <v>17</v>
      </c>
      <c r="K6002" s="17" t="str">
        <f t="shared" si="176"/>
        <v>390-Washington State Historical Society</v>
      </c>
      <c r="L6002" s="18" t="str">
        <f t="shared" si="175"/>
        <v>390</v>
      </c>
      <c r="M6002" s="19"/>
      <c r="N6002" s="19"/>
    </row>
    <row r="6003" spans="1:14" x14ac:dyDescent="0.2">
      <c r="A6003" s="43"/>
      <c r="B6003" s="36"/>
      <c r="C6003" s="37"/>
      <c r="D6003" s="37"/>
      <c r="E6003" s="38"/>
      <c r="F6003" s="37"/>
      <c r="G6003" s="39"/>
      <c r="H6003" s="40"/>
      <c r="J6003" s="17">
        <v>18</v>
      </c>
      <c r="K6003" s="17" t="str">
        <f t="shared" si="176"/>
        <v>390-Washington State Historical Society</v>
      </c>
      <c r="L6003" s="18" t="str">
        <f t="shared" si="175"/>
        <v>390</v>
      </c>
      <c r="M6003" s="19"/>
      <c r="N6003" s="19"/>
    </row>
    <row r="6004" spans="1:14" x14ac:dyDescent="0.2">
      <c r="A6004" s="44"/>
      <c r="B6004" s="45">
        <v>139.46848348528772</v>
      </c>
      <c r="C6004" s="46">
        <v>-1</v>
      </c>
      <c r="D6004" s="46">
        <v>2</v>
      </c>
      <c r="E6004" s="47">
        <v>0</v>
      </c>
      <c r="F6004" s="46">
        <v>0</v>
      </c>
      <c r="G6004" s="48">
        <v>1</v>
      </c>
      <c r="H6004" s="49">
        <v>140.46848348528772</v>
      </c>
      <c r="J6004" s="17">
        <v>19</v>
      </c>
      <c r="K6004" s="17" t="str">
        <f t="shared" si="176"/>
        <v>390-Washington State Historical Society</v>
      </c>
      <c r="L6004" s="18" t="str">
        <f t="shared" si="175"/>
        <v>390</v>
      </c>
      <c r="M6004" s="19"/>
      <c r="N6004" s="19"/>
    </row>
    <row r="6005" spans="1:14" x14ac:dyDescent="0.2">
      <c r="A6005" s="50"/>
      <c r="B6005" s="39"/>
      <c r="C6005" s="51"/>
      <c r="D6005" s="51"/>
      <c r="E6005" s="52"/>
      <c r="F6005" s="51"/>
      <c r="G6005" s="39"/>
      <c r="H6005" s="53"/>
      <c r="J6005" s="17">
        <v>20</v>
      </c>
      <c r="K6005" s="17" t="str">
        <f t="shared" si="176"/>
        <v>390-Washington State Historical Society</v>
      </c>
      <c r="L6005" s="18" t="str">
        <f t="shared" si="175"/>
        <v>390</v>
      </c>
      <c r="M6005" s="19"/>
      <c r="N6005" s="19"/>
    </row>
    <row r="6006" spans="1:14" ht="15" x14ac:dyDescent="0.25">
      <c r="A6006" s="42" t="s">
        <v>28</v>
      </c>
      <c r="B6006" s="36">
        <v>16.31872014508016</v>
      </c>
      <c r="C6006" s="37">
        <v>0</v>
      </c>
      <c r="D6006" s="37">
        <v>0</v>
      </c>
      <c r="E6006" s="38">
        <v>-18</v>
      </c>
      <c r="F6006" s="37">
        <v>19</v>
      </c>
      <c r="G6006" s="39">
        <v>1</v>
      </c>
      <c r="H6006" s="40">
        <v>17.31872014508016</v>
      </c>
      <c r="J6006" s="17">
        <v>21</v>
      </c>
      <c r="K6006" s="17" t="str">
        <f t="shared" si="176"/>
        <v>390-Washington State Historical Society</v>
      </c>
      <c r="L6006" s="18" t="str">
        <f t="shared" si="175"/>
        <v>390</v>
      </c>
      <c r="M6006" s="19"/>
      <c r="N6006" s="19"/>
    </row>
    <row r="6007" spans="1:14" ht="15" x14ac:dyDescent="0.25">
      <c r="A6007" s="42" t="s">
        <v>29</v>
      </c>
      <c r="B6007" s="36">
        <v>41.856086415762299</v>
      </c>
      <c r="C6007" s="37">
        <v>0</v>
      </c>
      <c r="D6007" s="37">
        <v>0</v>
      </c>
      <c r="E6007" s="38">
        <v>11</v>
      </c>
      <c r="F6007" s="37">
        <v>34</v>
      </c>
      <c r="G6007" s="39">
        <v>45</v>
      </c>
      <c r="H6007" s="40">
        <v>86.856086415762292</v>
      </c>
      <c r="J6007" s="17">
        <v>22</v>
      </c>
      <c r="K6007" s="17" t="str">
        <f t="shared" si="176"/>
        <v>390-Washington State Historical Society</v>
      </c>
      <c r="L6007" s="18" t="str">
        <f t="shared" si="175"/>
        <v>390</v>
      </c>
      <c r="M6007" s="19"/>
      <c r="N6007" s="19"/>
    </row>
    <row r="6008" spans="1:14" ht="15" x14ac:dyDescent="0.25">
      <c r="A6008" s="42" t="s">
        <v>30</v>
      </c>
      <c r="B6008" s="36">
        <v>37.774824441346134</v>
      </c>
      <c r="C6008" s="37">
        <v>0</v>
      </c>
      <c r="D6008" s="37">
        <v>0</v>
      </c>
      <c r="E6008" s="38">
        <v>0</v>
      </c>
      <c r="F6008" s="37">
        <v>0</v>
      </c>
      <c r="G6008" s="39">
        <v>0</v>
      </c>
      <c r="H6008" s="40">
        <v>37.774824441346134</v>
      </c>
      <c r="J6008" s="17">
        <v>23</v>
      </c>
      <c r="K6008" s="17" t="str">
        <f t="shared" si="176"/>
        <v>390-Washington State Historical Society</v>
      </c>
      <c r="L6008" s="18" t="str">
        <f t="shared" si="175"/>
        <v>390</v>
      </c>
      <c r="M6008" s="19"/>
      <c r="N6008" s="19"/>
    </row>
    <row r="6009" spans="1:14" ht="15" x14ac:dyDescent="0.25">
      <c r="A6009" s="54"/>
      <c r="B6009" s="36"/>
      <c r="C6009" s="37"/>
      <c r="D6009" s="37"/>
      <c r="E6009" s="38"/>
      <c r="F6009" s="37"/>
      <c r="G6009" s="39"/>
      <c r="H6009" s="40"/>
      <c r="J6009" s="17">
        <v>24</v>
      </c>
      <c r="K6009" s="17" t="str">
        <f t="shared" si="176"/>
        <v>390-Washington State Historical Society</v>
      </c>
      <c r="L6009" s="18" t="str">
        <f t="shared" si="175"/>
        <v>390</v>
      </c>
      <c r="M6009" s="19"/>
      <c r="N6009" s="19"/>
    </row>
    <row r="6010" spans="1:14" ht="15" customHeight="1" x14ac:dyDescent="0.2">
      <c r="A6010" s="44" t="s">
        <v>31</v>
      </c>
      <c r="B6010" s="45">
        <v>95.949631002188596</v>
      </c>
      <c r="C6010" s="46">
        <v>0</v>
      </c>
      <c r="D6010" s="46">
        <v>0</v>
      </c>
      <c r="E6010" s="46">
        <v>-7</v>
      </c>
      <c r="F6010" s="46">
        <v>53</v>
      </c>
      <c r="G6010" s="46">
        <v>46</v>
      </c>
      <c r="H6010" s="49">
        <v>141.9496310021886</v>
      </c>
      <c r="J6010" s="17">
        <v>25</v>
      </c>
      <c r="K6010" s="17" t="str">
        <f t="shared" si="176"/>
        <v>390-Washington State Historical Society</v>
      </c>
      <c r="L6010" s="18" t="str">
        <f t="shared" si="175"/>
        <v>390</v>
      </c>
      <c r="M6010" s="19"/>
      <c r="N6010" s="19"/>
    </row>
    <row r="6011" spans="1:14" ht="15" x14ac:dyDescent="0.25">
      <c r="A6011" s="54"/>
      <c r="B6011" s="36"/>
      <c r="C6011" s="37"/>
      <c r="D6011" s="37"/>
      <c r="E6011" s="38"/>
      <c r="F6011" s="37"/>
      <c r="G6011" s="39"/>
      <c r="H6011" s="40"/>
      <c r="J6011" s="17">
        <v>26</v>
      </c>
      <c r="K6011" s="17" t="str">
        <f t="shared" si="176"/>
        <v>390-Washington State Historical Society</v>
      </c>
      <c r="L6011" s="18" t="str">
        <f t="shared" si="175"/>
        <v>390</v>
      </c>
      <c r="M6011" s="19"/>
      <c r="N6011" s="19"/>
    </row>
    <row r="6012" spans="1:14" ht="15" x14ac:dyDescent="0.25">
      <c r="A6012" s="54" t="s">
        <v>32</v>
      </c>
      <c r="B6012" s="36">
        <v>1.2502305961674842</v>
      </c>
      <c r="C6012" s="37">
        <v>0</v>
      </c>
      <c r="D6012" s="37">
        <v>0</v>
      </c>
      <c r="E6012" s="38">
        <v>0</v>
      </c>
      <c r="F6012" s="37">
        <v>0</v>
      </c>
      <c r="G6012" s="39">
        <v>0</v>
      </c>
      <c r="H6012" s="40">
        <v>1.2502305961674842</v>
      </c>
      <c r="J6012" s="17">
        <v>27</v>
      </c>
      <c r="K6012" s="17" t="str">
        <f t="shared" si="176"/>
        <v>390-Washington State Historical Society</v>
      </c>
      <c r="L6012" s="18" t="str">
        <f t="shared" si="175"/>
        <v>390</v>
      </c>
      <c r="M6012" s="19" t="s">
        <v>33</v>
      </c>
      <c r="N6012" s="19"/>
    </row>
    <row r="6013" spans="1:14" ht="15" x14ac:dyDescent="0.25">
      <c r="A6013" s="54" t="s">
        <v>34</v>
      </c>
      <c r="B6013" s="36">
        <v>5.6355699385029494</v>
      </c>
      <c r="C6013" s="37">
        <v>0</v>
      </c>
      <c r="D6013" s="37">
        <v>0</v>
      </c>
      <c r="E6013" s="38">
        <v>0</v>
      </c>
      <c r="F6013" s="37">
        <v>0</v>
      </c>
      <c r="G6013" s="39">
        <v>0</v>
      </c>
      <c r="H6013" s="40">
        <v>5.6355699385029494</v>
      </c>
      <c r="J6013" s="17">
        <v>28</v>
      </c>
      <c r="K6013" s="17" t="str">
        <f t="shared" si="176"/>
        <v>390-Washington State Historical Society</v>
      </c>
      <c r="L6013" s="18" t="str">
        <f t="shared" si="175"/>
        <v>390</v>
      </c>
      <c r="M6013" s="19" t="s">
        <v>35</v>
      </c>
      <c r="N6013" s="19"/>
    </row>
    <row r="6014" spans="1:14" ht="15" x14ac:dyDescent="0.25">
      <c r="A6014" s="54" t="s">
        <v>36</v>
      </c>
      <c r="B6014" s="36">
        <v>1.983712591190302</v>
      </c>
      <c r="C6014" s="37">
        <v>0</v>
      </c>
      <c r="D6014" s="37">
        <v>0</v>
      </c>
      <c r="E6014" s="38">
        <v>0</v>
      </c>
      <c r="F6014" s="37">
        <v>0</v>
      </c>
      <c r="G6014" s="39">
        <v>0</v>
      </c>
      <c r="H6014" s="40">
        <v>1.983712591190302</v>
      </c>
      <c r="J6014" s="17">
        <v>29</v>
      </c>
      <c r="K6014" s="17" t="str">
        <f t="shared" si="176"/>
        <v>390-Washington State Historical Society</v>
      </c>
      <c r="L6014" s="18" t="str">
        <f t="shared" si="175"/>
        <v>390</v>
      </c>
      <c r="M6014" s="19" t="s">
        <v>37</v>
      </c>
      <c r="N6014" s="19"/>
    </row>
    <row r="6015" spans="1:14" ht="15" x14ac:dyDescent="0.25">
      <c r="A6015" s="54" t="s">
        <v>38</v>
      </c>
      <c r="B6015" s="36">
        <v>0</v>
      </c>
      <c r="C6015" s="37">
        <v>0</v>
      </c>
      <c r="D6015" s="37">
        <v>0</v>
      </c>
      <c r="E6015" s="38">
        <v>0</v>
      </c>
      <c r="F6015" s="37">
        <v>0</v>
      </c>
      <c r="G6015" s="39">
        <v>0</v>
      </c>
      <c r="H6015" s="40">
        <v>0</v>
      </c>
      <c r="J6015" s="17">
        <v>30</v>
      </c>
      <c r="K6015" s="17" t="str">
        <f t="shared" si="176"/>
        <v>390-Washington State Historical Society</v>
      </c>
      <c r="L6015" s="18" t="str">
        <f t="shared" si="175"/>
        <v>390</v>
      </c>
      <c r="M6015" s="19" t="s">
        <v>39</v>
      </c>
      <c r="N6015" s="19"/>
    </row>
    <row r="6016" spans="1:14" ht="15" x14ac:dyDescent="0.25">
      <c r="A6016" s="54" t="s">
        <v>40</v>
      </c>
      <c r="B6016" s="36">
        <v>0</v>
      </c>
      <c r="C6016" s="37">
        <v>0</v>
      </c>
      <c r="D6016" s="37">
        <v>0</v>
      </c>
      <c r="E6016" s="38">
        <v>0</v>
      </c>
      <c r="F6016" s="37">
        <v>0</v>
      </c>
      <c r="G6016" s="39">
        <v>0</v>
      </c>
      <c r="H6016" s="40">
        <v>0</v>
      </c>
      <c r="J6016" s="17">
        <v>31</v>
      </c>
      <c r="K6016" s="17" t="str">
        <f t="shared" si="176"/>
        <v>390-Washington State Historical Society</v>
      </c>
      <c r="L6016" s="18" t="str">
        <f t="shared" si="175"/>
        <v>390</v>
      </c>
      <c r="M6016" s="19" t="s">
        <v>41</v>
      </c>
      <c r="N6016" s="19"/>
    </row>
    <row r="6017" spans="1:14" ht="15" x14ac:dyDescent="0.25">
      <c r="A6017" s="54" t="s">
        <v>42</v>
      </c>
      <c r="B6017" s="36">
        <v>7.4010440428020576</v>
      </c>
      <c r="C6017" s="37">
        <v>0</v>
      </c>
      <c r="D6017" s="37">
        <v>0</v>
      </c>
      <c r="E6017" s="38">
        <v>-3</v>
      </c>
      <c r="F6017" s="37">
        <v>-4</v>
      </c>
      <c r="G6017" s="39">
        <v>-7</v>
      </c>
      <c r="H6017" s="40">
        <v>0.40104404280205763</v>
      </c>
      <c r="J6017" s="17">
        <v>32</v>
      </c>
      <c r="K6017" s="17" t="str">
        <f t="shared" si="176"/>
        <v>390-Washington State Historical Society</v>
      </c>
      <c r="L6017" s="18" t="str">
        <f t="shared" si="175"/>
        <v>390</v>
      </c>
      <c r="M6017" s="19" t="s">
        <v>43</v>
      </c>
      <c r="N6017" s="19"/>
    </row>
    <row r="6018" spans="1:14" ht="15" x14ac:dyDescent="0.25">
      <c r="A6018" s="54" t="s">
        <v>44</v>
      </c>
      <c r="B6018" s="36">
        <v>6.6352225660049271</v>
      </c>
      <c r="C6018" s="37">
        <v>0</v>
      </c>
      <c r="D6018" s="37">
        <v>0</v>
      </c>
      <c r="E6018" s="38">
        <v>0</v>
      </c>
      <c r="F6018" s="37">
        <v>0</v>
      </c>
      <c r="G6018" s="39">
        <v>0</v>
      </c>
      <c r="H6018" s="40">
        <v>6.6352225660049271</v>
      </c>
      <c r="J6018" s="17">
        <v>33</v>
      </c>
      <c r="K6018" s="17" t="str">
        <f t="shared" si="176"/>
        <v>390-Washington State Historical Society</v>
      </c>
      <c r="L6018" s="18" t="str">
        <f t="shared" si="175"/>
        <v>390</v>
      </c>
      <c r="M6018" s="19" t="s">
        <v>45</v>
      </c>
      <c r="N6018" s="19"/>
    </row>
    <row r="6019" spans="1:14" ht="15" x14ac:dyDescent="0.25">
      <c r="A6019" s="54" t="s">
        <v>46</v>
      </c>
      <c r="B6019" s="36">
        <v>0</v>
      </c>
      <c r="C6019" s="37">
        <v>0</v>
      </c>
      <c r="D6019" s="37">
        <v>0</v>
      </c>
      <c r="E6019" s="38">
        <v>0</v>
      </c>
      <c r="F6019" s="37">
        <v>0</v>
      </c>
      <c r="G6019" s="39">
        <v>0</v>
      </c>
      <c r="H6019" s="40">
        <v>0</v>
      </c>
      <c r="J6019" s="17">
        <v>34</v>
      </c>
      <c r="K6019" s="17" t="str">
        <f t="shared" si="176"/>
        <v>390-Washington State Historical Society</v>
      </c>
      <c r="L6019" s="18" t="str">
        <f t="shared" si="175"/>
        <v>390</v>
      </c>
      <c r="M6019" s="19" t="s">
        <v>47</v>
      </c>
      <c r="N6019" s="19"/>
    </row>
    <row r="6020" spans="1:14" ht="15" x14ac:dyDescent="0.25">
      <c r="A6020" s="54" t="s">
        <v>48</v>
      </c>
      <c r="B6020" s="36">
        <v>0</v>
      </c>
      <c r="C6020" s="37">
        <v>0</v>
      </c>
      <c r="D6020" s="37">
        <v>0</v>
      </c>
      <c r="E6020" s="38">
        <v>1</v>
      </c>
      <c r="F6020" s="37">
        <v>0</v>
      </c>
      <c r="G6020" s="39">
        <v>1</v>
      </c>
      <c r="H6020" s="40">
        <v>1</v>
      </c>
      <c r="J6020" s="17">
        <v>35</v>
      </c>
      <c r="K6020" s="17" t="str">
        <f t="shared" si="176"/>
        <v>390-Washington State Historical Society</v>
      </c>
      <c r="L6020" s="18" t="str">
        <f t="shared" si="175"/>
        <v>390</v>
      </c>
      <c r="M6020" s="56" t="s">
        <v>49</v>
      </c>
      <c r="N6020" s="19"/>
    </row>
    <row r="6021" spans="1:14" ht="15" x14ac:dyDescent="0.25">
      <c r="A6021" s="54" t="s">
        <v>50</v>
      </c>
      <c r="B6021" s="36">
        <v>2.0411361292339416</v>
      </c>
      <c r="C6021" s="37">
        <v>0</v>
      </c>
      <c r="D6021" s="37">
        <v>0</v>
      </c>
      <c r="E6021" s="38">
        <v>0</v>
      </c>
      <c r="F6021" s="37">
        <v>0</v>
      </c>
      <c r="G6021" s="39">
        <v>0</v>
      </c>
      <c r="H6021" s="40">
        <v>2.0411361292339416</v>
      </c>
      <c r="J6021" s="17">
        <v>36</v>
      </c>
      <c r="K6021" s="17" t="str">
        <f t="shared" si="176"/>
        <v>390-Washington State Historical Society</v>
      </c>
      <c r="L6021" s="18" t="str">
        <f t="shared" si="175"/>
        <v>390</v>
      </c>
      <c r="M6021" s="19" t="s">
        <v>51</v>
      </c>
      <c r="N6021" s="19"/>
    </row>
    <row r="6022" spans="1:14" ht="15" x14ac:dyDescent="0.25">
      <c r="A6022" s="54" t="s">
        <v>52</v>
      </c>
      <c r="B6022" s="36">
        <v>0</v>
      </c>
      <c r="C6022" s="37">
        <v>0</v>
      </c>
      <c r="D6022" s="37">
        <v>0</v>
      </c>
      <c r="E6022" s="38">
        <v>0</v>
      </c>
      <c r="F6022" s="37">
        <v>1</v>
      </c>
      <c r="G6022" s="39">
        <v>1</v>
      </c>
      <c r="H6022" s="40">
        <v>1</v>
      </c>
      <c r="J6022" s="17">
        <v>37</v>
      </c>
      <c r="K6022" s="17" t="str">
        <f t="shared" si="176"/>
        <v>390-Washington State Historical Society</v>
      </c>
      <c r="L6022" s="18" t="str">
        <f t="shared" si="175"/>
        <v>390</v>
      </c>
      <c r="M6022" s="56" t="s">
        <v>53</v>
      </c>
      <c r="N6022" s="19"/>
    </row>
    <row r="6023" spans="1:14" ht="15" x14ac:dyDescent="0.25">
      <c r="A6023" s="54" t="s">
        <v>54</v>
      </c>
      <c r="B6023" s="36">
        <v>5.5986021281133187</v>
      </c>
      <c r="C6023" s="37">
        <v>0</v>
      </c>
      <c r="D6023" s="37">
        <v>0</v>
      </c>
      <c r="E6023" s="38">
        <v>0</v>
      </c>
      <c r="F6023" s="37">
        <v>0</v>
      </c>
      <c r="G6023" s="39">
        <v>0</v>
      </c>
      <c r="H6023" s="40">
        <v>5.5986021281133187</v>
      </c>
      <c r="J6023" s="17">
        <v>38</v>
      </c>
      <c r="K6023" s="17" t="str">
        <f t="shared" si="176"/>
        <v>390-Washington State Historical Society</v>
      </c>
      <c r="L6023" s="18" t="str">
        <f t="shared" si="175"/>
        <v>390</v>
      </c>
      <c r="M6023" s="19" t="s">
        <v>55</v>
      </c>
      <c r="N6023" s="19"/>
    </row>
    <row r="6024" spans="1:14" ht="15" x14ac:dyDescent="0.25">
      <c r="A6024" s="54" t="s">
        <v>56</v>
      </c>
      <c r="B6024" s="36">
        <v>0</v>
      </c>
      <c r="C6024" s="37">
        <v>0</v>
      </c>
      <c r="D6024" s="37">
        <v>0</v>
      </c>
      <c r="E6024" s="38">
        <v>0</v>
      </c>
      <c r="F6024" s="37">
        <v>0</v>
      </c>
      <c r="G6024" s="39">
        <v>0</v>
      </c>
      <c r="H6024" s="40">
        <v>0</v>
      </c>
      <c r="J6024" s="17">
        <v>39</v>
      </c>
      <c r="K6024" s="17" t="str">
        <f t="shared" si="176"/>
        <v>390-Washington State Historical Society</v>
      </c>
      <c r="L6024" s="18" t="str">
        <f t="shared" si="175"/>
        <v>390</v>
      </c>
      <c r="M6024" s="19" t="s">
        <v>57</v>
      </c>
      <c r="N6024" s="19"/>
    </row>
    <row r="6025" spans="1:14" ht="15" x14ac:dyDescent="0.25">
      <c r="A6025" s="54" t="s">
        <v>58</v>
      </c>
      <c r="B6025" s="36">
        <v>0</v>
      </c>
      <c r="C6025" s="37">
        <v>0</v>
      </c>
      <c r="D6025" s="37">
        <v>0</v>
      </c>
      <c r="E6025" s="38">
        <v>0</v>
      </c>
      <c r="F6025" s="37">
        <v>0</v>
      </c>
      <c r="G6025" s="39">
        <v>0</v>
      </c>
      <c r="H6025" s="40">
        <v>0</v>
      </c>
      <c r="J6025" s="17">
        <v>40</v>
      </c>
      <c r="K6025" s="17" t="str">
        <f t="shared" si="176"/>
        <v>390-Washington State Historical Society</v>
      </c>
      <c r="L6025" s="18" t="str">
        <f t="shared" si="175"/>
        <v>390</v>
      </c>
      <c r="M6025" s="19" t="s">
        <v>59</v>
      </c>
      <c r="N6025" s="19"/>
    </row>
    <row r="6026" spans="1:14" ht="15" x14ac:dyDescent="0.25">
      <c r="A6026" s="54" t="s">
        <v>60</v>
      </c>
      <c r="B6026" s="36">
        <v>0</v>
      </c>
      <c r="C6026" s="37">
        <v>0</v>
      </c>
      <c r="D6026" s="37">
        <v>0</v>
      </c>
      <c r="E6026" s="38">
        <v>0</v>
      </c>
      <c r="F6026" s="37">
        <v>1</v>
      </c>
      <c r="G6026" s="39">
        <v>1</v>
      </c>
      <c r="H6026" s="40">
        <v>1</v>
      </c>
      <c r="J6026" s="17">
        <v>41</v>
      </c>
      <c r="K6026" s="17" t="str">
        <f t="shared" si="176"/>
        <v>390-Washington State Historical Society</v>
      </c>
      <c r="L6026" s="18" t="str">
        <f t="shared" si="175"/>
        <v>390</v>
      </c>
      <c r="M6026" s="56" t="s">
        <v>61</v>
      </c>
      <c r="N6026" s="19"/>
    </row>
    <row r="6027" spans="1:14" ht="15" x14ac:dyDescent="0.25">
      <c r="A6027" s="54" t="s">
        <v>62</v>
      </c>
      <c r="B6027" s="36">
        <v>0</v>
      </c>
      <c r="C6027" s="37">
        <v>0</v>
      </c>
      <c r="D6027" s="37">
        <v>0</v>
      </c>
      <c r="E6027" s="38">
        <v>2</v>
      </c>
      <c r="F6027" s="37">
        <v>3</v>
      </c>
      <c r="G6027" s="39">
        <v>5</v>
      </c>
      <c r="H6027" s="40">
        <v>5</v>
      </c>
      <c r="J6027" s="17">
        <v>42</v>
      </c>
      <c r="K6027" s="17" t="str">
        <f t="shared" si="176"/>
        <v>390-Washington State Historical Society</v>
      </c>
      <c r="L6027" s="18" t="str">
        <f t="shared" si="175"/>
        <v>390</v>
      </c>
      <c r="M6027" s="56" t="s">
        <v>63</v>
      </c>
      <c r="N6027" s="19"/>
    </row>
    <row r="6028" spans="1:14" ht="15" customHeight="1" x14ac:dyDescent="0.2">
      <c r="A6028" s="43"/>
      <c r="B6028" s="36"/>
      <c r="C6028" s="37"/>
      <c r="D6028" s="37"/>
      <c r="E6028" s="38"/>
      <c r="F6028" s="37"/>
      <c r="G6028" s="39"/>
      <c r="H6028" s="40"/>
      <c r="J6028" s="17">
        <v>43</v>
      </c>
      <c r="K6028" s="17" t="str">
        <f t="shared" si="176"/>
        <v>390-Washington State Historical Society</v>
      </c>
      <c r="L6028" s="18" t="str">
        <f t="shared" si="175"/>
        <v>390</v>
      </c>
      <c r="M6028" s="19"/>
      <c r="N6028" s="19"/>
    </row>
    <row r="6029" spans="1:14" x14ac:dyDescent="0.2">
      <c r="A6029" s="44" t="s">
        <v>64</v>
      </c>
      <c r="B6029" s="45">
        <v>30.545517992014979</v>
      </c>
      <c r="C6029" s="46">
        <v>0</v>
      </c>
      <c r="D6029" s="46">
        <v>0</v>
      </c>
      <c r="E6029" s="47">
        <v>0</v>
      </c>
      <c r="F6029" s="46">
        <v>1</v>
      </c>
      <c r="G6029" s="48">
        <v>1</v>
      </c>
      <c r="H6029" s="49">
        <v>31.545517992014979</v>
      </c>
      <c r="J6029" s="17">
        <v>44</v>
      </c>
      <c r="K6029" s="17" t="str">
        <f t="shared" si="176"/>
        <v>390-Washington State Historical Society</v>
      </c>
      <c r="L6029" s="18" t="str">
        <f t="shared" si="175"/>
        <v>390</v>
      </c>
      <c r="M6029" s="19"/>
      <c r="N6029" s="19"/>
    </row>
    <row r="6030" spans="1:14" x14ac:dyDescent="0.2">
      <c r="A6030" s="57"/>
      <c r="B6030" s="39"/>
      <c r="C6030" s="51"/>
      <c r="D6030" s="51"/>
      <c r="E6030" s="52"/>
      <c r="F6030" s="51"/>
      <c r="G6030" s="39"/>
      <c r="H6030" s="53"/>
      <c r="J6030" s="17">
        <v>45</v>
      </c>
      <c r="K6030" s="17" t="str">
        <f t="shared" si="176"/>
        <v>390-Washington State Historical Society</v>
      </c>
      <c r="L6030" s="18" t="str">
        <f t="shared" si="175"/>
        <v>390</v>
      </c>
      <c r="M6030" s="19"/>
      <c r="N6030" s="19"/>
    </row>
    <row r="6031" spans="1:14" ht="15" x14ac:dyDescent="0.25">
      <c r="A6031" s="54" t="s">
        <v>65</v>
      </c>
      <c r="B6031" s="36">
        <v>0</v>
      </c>
      <c r="C6031" s="37">
        <v>0</v>
      </c>
      <c r="D6031" s="37">
        <v>0</v>
      </c>
      <c r="E6031" s="38">
        <v>0</v>
      </c>
      <c r="F6031" s="37">
        <v>0</v>
      </c>
      <c r="G6031" s="39">
        <v>0</v>
      </c>
      <c r="H6031" s="40">
        <v>0</v>
      </c>
      <c r="J6031" s="17">
        <v>46</v>
      </c>
      <c r="K6031" s="17" t="str">
        <f t="shared" si="176"/>
        <v>390-Washington State Historical Society</v>
      </c>
      <c r="L6031" s="18" t="str">
        <f t="shared" si="175"/>
        <v>390</v>
      </c>
      <c r="M6031" s="19"/>
      <c r="N6031" s="19"/>
    </row>
    <row r="6032" spans="1:14" ht="15" x14ac:dyDescent="0.25">
      <c r="A6032" s="54" t="s">
        <v>66</v>
      </c>
      <c r="B6032" s="36">
        <v>0</v>
      </c>
      <c r="C6032" s="37">
        <v>0</v>
      </c>
      <c r="D6032" s="37">
        <v>0</v>
      </c>
      <c r="E6032" s="38">
        <v>0</v>
      </c>
      <c r="F6032" s="37">
        <v>0</v>
      </c>
      <c r="G6032" s="39">
        <v>0</v>
      </c>
      <c r="H6032" s="40">
        <v>0</v>
      </c>
      <c r="J6032" s="17">
        <v>47</v>
      </c>
      <c r="K6032" s="17" t="str">
        <f t="shared" si="176"/>
        <v>390-Washington State Historical Society</v>
      </c>
      <c r="L6032" s="18" t="str">
        <f t="shared" si="175"/>
        <v>390</v>
      </c>
      <c r="M6032" s="19"/>
      <c r="N6032" s="19"/>
    </row>
    <row r="6033" spans="1:14" ht="15" x14ac:dyDescent="0.25">
      <c r="A6033" s="54" t="s">
        <v>67</v>
      </c>
      <c r="B6033" s="36">
        <v>0</v>
      </c>
      <c r="C6033" s="37">
        <v>0</v>
      </c>
      <c r="D6033" s="37">
        <v>0</v>
      </c>
      <c r="E6033" s="38">
        <v>0</v>
      </c>
      <c r="F6033" s="37">
        <v>0</v>
      </c>
      <c r="G6033" s="39">
        <v>0</v>
      </c>
      <c r="H6033" s="40">
        <v>0</v>
      </c>
      <c r="J6033" s="17">
        <v>48</v>
      </c>
      <c r="K6033" s="17" t="str">
        <f t="shared" si="176"/>
        <v>390-Washington State Historical Society</v>
      </c>
      <c r="L6033" s="18" t="str">
        <f t="shared" si="175"/>
        <v>390</v>
      </c>
      <c r="M6033" s="19"/>
      <c r="N6033" s="19"/>
    </row>
    <row r="6034" spans="1:14" ht="15" x14ac:dyDescent="0.25">
      <c r="A6034" s="54" t="s">
        <v>68</v>
      </c>
      <c r="B6034" s="36">
        <v>0.50626145387904709</v>
      </c>
      <c r="C6034" s="37">
        <v>0</v>
      </c>
      <c r="D6034" s="37">
        <v>0</v>
      </c>
      <c r="E6034" s="38">
        <v>0</v>
      </c>
      <c r="F6034" s="37">
        <v>0</v>
      </c>
      <c r="G6034" s="39">
        <v>0</v>
      </c>
      <c r="H6034" s="40">
        <v>0.50626145387904709</v>
      </c>
      <c r="J6034" s="17">
        <v>49</v>
      </c>
      <c r="K6034" s="17" t="str">
        <f t="shared" si="176"/>
        <v>390-Washington State Historical Society</v>
      </c>
      <c r="L6034" s="18" t="str">
        <f t="shared" si="175"/>
        <v>390</v>
      </c>
      <c r="M6034" s="19"/>
      <c r="N6034" s="19"/>
    </row>
    <row r="6035" spans="1:14" ht="15" x14ac:dyDescent="0.25">
      <c r="A6035" s="54" t="s">
        <v>69</v>
      </c>
      <c r="B6035" s="36">
        <v>0</v>
      </c>
      <c r="C6035" s="37">
        <v>0</v>
      </c>
      <c r="D6035" s="37">
        <v>0</v>
      </c>
      <c r="E6035" s="38">
        <v>0</v>
      </c>
      <c r="F6035" s="37">
        <v>0</v>
      </c>
      <c r="G6035" s="39">
        <v>0</v>
      </c>
      <c r="H6035" s="40">
        <v>0</v>
      </c>
      <c r="J6035" s="17">
        <v>50</v>
      </c>
      <c r="K6035" s="17" t="str">
        <f t="shared" si="176"/>
        <v>390-Washington State Historical Society</v>
      </c>
      <c r="L6035" s="18" t="str">
        <f t="shared" si="175"/>
        <v>390</v>
      </c>
      <c r="M6035" s="19"/>
      <c r="N6035" s="19"/>
    </row>
    <row r="6036" spans="1:14" ht="15" x14ac:dyDescent="0.25">
      <c r="A6036" s="54" t="s">
        <v>70</v>
      </c>
      <c r="B6036" s="36">
        <v>3.1235696997346536</v>
      </c>
      <c r="C6036" s="37">
        <v>0</v>
      </c>
      <c r="D6036" s="37">
        <v>0</v>
      </c>
      <c r="E6036" s="38">
        <v>0</v>
      </c>
      <c r="F6036" s="37">
        <v>0</v>
      </c>
      <c r="G6036" s="39">
        <v>0</v>
      </c>
      <c r="H6036" s="40">
        <v>3.1235696997346536</v>
      </c>
      <c r="J6036" s="17">
        <v>51</v>
      </c>
      <c r="K6036" s="17" t="str">
        <f t="shared" si="176"/>
        <v>390-Washington State Historical Society</v>
      </c>
      <c r="L6036" s="18" t="str">
        <f t="shared" si="175"/>
        <v>390</v>
      </c>
      <c r="M6036" s="19"/>
      <c r="N6036" s="19"/>
    </row>
    <row r="6037" spans="1:14" ht="15" x14ac:dyDescent="0.25">
      <c r="A6037" s="54" t="s">
        <v>71</v>
      </c>
      <c r="B6037" s="36">
        <v>1.4375E-15</v>
      </c>
      <c r="C6037" s="37">
        <v>0</v>
      </c>
      <c r="D6037" s="37">
        <v>0</v>
      </c>
      <c r="E6037" s="38">
        <v>0</v>
      </c>
      <c r="F6037" s="37">
        <v>0</v>
      </c>
      <c r="G6037" s="39">
        <v>0</v>
      </c>
      <c r="H6037" s="40">
        <v>1.4375E-15</v>
      </c>
      <c r="J6037" s="17">
        <v>52</v>
      </c>
      <c r="K6037" s="17" t="str">
        <f t="shared" si="176"/>
        <v>390-Washington State Historical Society</v>
      </c>
      <c r="L6037" s="18" t="str">
        <f t="shared" si="175"/>
        <v>390</v>
      </c>
      <c r="M6037" s="19"/>
      <c r="N6037" s="19"/>
    </row>
    <row r="6038" spans="1:14" ht="15" x14ac:dyDescent="0.25">
      <c r="A6038" s="54" t="s">
        <v>72</v>
      </c>
      <c r="B6038" s="36">
        <v>0.56780696395846075</v>
      </c>
      <c r="C6038" s="37">
        <v>0</v>
      </c>
      <c r="D6038" s="37">
        <v>0</v>
      </c>
      <c r="E6038" s="38">
        <v>0</v>
      </c>
      <c r="F6038" s="37">
        <v>0</v>
      </c>
      <c r="G6038" s="39">
        <v>0</v>
      </c>
      <c r="H6038" s="40">
        <v>0.56780696395846075</v>
      </c>
      <c r="J6038" s="17">
        <v>53</v>
      </c>
      <c r="K6038" s="17" t="str">
        <f t="shared" si="176"/>
        <v>390-Washington State Historical Society</v>
      </c>
      <c r="L6038" s="18" t="str">
        <f t="shared" si="175"/>
        <v>390</v>
      </c>
      <c r="M6038" s="19"/>
      <c r="N6038" s="19"/>
    </row>
    <row r="6039" spans="1:14" ht="15" x14ac:dyDescent="0.25">
      <c r="A6039" s="54" t="s">
        <v>73</v>
      </c>
      <c r="B6039" s="36">
        <v>4.4611015746186711</v>
      </c>
      <c r="C6039" s="37">
        <v>0</v>
      </c>
      <c r="D6039" s="37">
        <v>0</v>
      </c>
      <c r="E6039" s="38">
        <v>0</v>
      </c>
      <c r="F6039" s="37">
        <v>0</v>
      </c>
      <c r="G6039" s="39">
        <v>0</v>
      </c>
      <c r="H6039" s="40">
        <v>4.4611015746186711</v>
      </c>
      <c r="J6039" s="17">
        <v>54</v>
      </c>
      <c r="K6039" s="17" t="str">
        <f t="shared" si="176"/>
        <v>390-Washington State Historical Society</v>
      </c>
      <c r="L6039" s="18" t="str">
        <f t="shared" si="175"/>
        <v>390</v>
      </c>
      <c r="M6039" s="19"/>
      <c r="N6039" s="19"/>
    </row>
    <row r="6040" spans="1:14" ht="15" x14ac:dyDescent="0.25">
      <c r="A6040" s="54" t="s">
        <v>74</v>
      </c>
      <c r="B6040" s="36">
        <v>10.176847892486258</v>
      </c>
      <c r="C6040" s="37">
        <v>0</v>
      </c>
      <c r="D6040" s="37">
        <v>0</v>
      </c>
      <c r="E6040" s="38">
        <v>0</v>
      </c>
      <c r="F6040" s="37">
        <v>0</v>
      </c>
      <c r="G6040" s="39">
        <v>0</v>
      </c>
      <c r="H6040" s="40">
        <v>10.176847892486258</v>
      </c>
      <c r="J6040" s="17">
        <v>55</v>
      </c>
      <c r="K6040" s="17" t="str">
        <f t="shared" si="176"/>
        <v>390-Washington State Historical Society</v>
      </c>
      <c r="L6040" s="18" t="str">
        <f t="shared" si="175"/>
        <v>390</v>
      </c>
      <c r="M6040" s="19"/>
      <c r="N6040" s="19"/>
    </row>
    <row r="6041" spans="1:14" ht="15" x14ac:dyDescent="0.25">
      <c r="A6041" s="54" t="s">
        <v>75</v>
      </c>
      <c r="B6041" s="36">
        <v>0</v>
      </c>
      <c r="C6041" s="37">
        <v>0</v>
      </c>
      <c r="D6041" s="37">
        <v>0</v>
      </c>
      <c r="E6041" s="38">
        <v>0</v>
      </c>
      <c r="F6041" s="37">
        <v>0</v>
      </c>
      <c r="G6041" s="39">
        <v>0</v>
      </c>
      <c r="H6041" s="40">
        <v>0</v>
      </c>
      <c r="J6041" s="17">
        <v>56</v>
      </c>
      <c r="K6041" s="17" t="str">
        <f t="shared" si="176"/>
        <v>390-Washington State Historical Society</v>
      </c>
      <c r="L6041" s="18" t="str">
        <f t="shared" si="175"/>
        <v>390</v>
      </c>
      <c r="M6041" s="19"/>
      <c r="N6041" s="19"/>
    </row>
    <row r="6042" spans="1:14" ht="15" customHeight="1" x14ac:dyDescent="0.25">
      <c r="A6042" s="54" t="s">
        <v>76</v>
      </c>
      <c r="B6042" s="36">
        <v>2.0846266949844794</v>
      </c>
      <c r="C6042" s="37">
        <v>0</v>
      </c>
      <c r="D6042" s="37">
        <v>0</v>
      </c>
      <c r="E6042" s="38">
        <v>0</v>
      </c>
      <c r="F6042" s="37">
        <v>0</v>
      </c>
      <c r="G6042" s="39">
        <v>0</v>
      </c>
      <c r="H6042" s="40">
        <v>2.0846266949844794</v>
      </c>
      <c r="J6042" s="17">
        <v>57</v>
      </c>
      <c r="K6042" s="17" t="str">
        <f t="shared" si="176"/>
        <v>390-Washington State Historical Society</v>
      </c>
      <c r="L6042" s="18" t="str">
        <f t="shared" si="175"/>
        <v>390</v>
      </c>
      <c r="M6042" s="19"/>
      <c r="N6042" s="19"/>
    </row>
    <row r="6043" spans="1:14" ht="15" x14ac:dyDescent="0.25">
      <c r="A6043" s="54" t="s">
        <v>77</v>
      </c>
      <c r="B6043" s="36">
        <v>0</v>
      </c>
      <c r="C6043" s="37">
        <v>0</v>
      </c>
      <c r="D6043" s="37">
        <v>0</v>
      </c>
      <c r="E6043" s="38">
        <v>0</v>
      </c>
      <c r="F6043" s="37">
        <v>0</v>
      </c>
      <c r="G6043" s="39">
        <v>0</v>
      </c>
      <c r="H6043" s="40">
        <v>0</v>
      </c>
      <c r="J6043" s="17">
        <v>58</v>
      </c>
      <c r="K6043" s="17" t="str">
        <f t="shared" si="176"/>
        <v>390-Washington State Historical Society</v>
      </c>
      <c r="L6043" s="18" t="str">
        <f t="shared" si="175"/>
        <v>390</v>
      </c>
      <c r="M6043" s="19"/>
      <c r="N6043" s="19"/>
    </row>
    <row r="6044" spans="1:14" ht="15" x14ac:dyDescent="0.25">
      <c r="A6044" s="54" t="s">
        <v>78</v>
      </c>
      <c r="B6044" s="36">
        <v>0</v>
      </c>
      <c r="C6044" s="37">
        <v>0</v>
      </c>
      <c r="D6044" s="37">
        <v>0</v>
      </c>
      <c r="E6044" s="38">
        <v>0</v>
      </c>
      <c r="F6044" s="37">
        <v>0</v>
      </c>
      <c r="G6044" s="39">
        <v>0</v>
      </c>
      <c r="H6044" s="40">
        <v>0</v>
      </c>
      <c r="J6044" s="17">
        <v>59</v>
      </c>
      <c r="K6044" s="17" t="str">
        <f t="shared" si="176"/>
        <v>390-Washington State Historical Society</v>
      </c>
      <c r="L6044" s="18" t="str">
        <f t="shared" si="175"/>
        <v>390</v>
      </c>
      <c r="M6044" s="19"/>
      <c r="N6044" s="19"/>
    </row>
    <row r="6045" spans="1:14" ht="15" x14ac:dyDescent="0.25">
      <c r="A6045" s="54" t="s">
        <v>79</v>
      </c>
      <c r="B6045" s="36">
        <v>198.72195785180153</v>
      </c>
      <c r="C6045" s="37">
        <v>4</v>
      </c>
      <c r="D6045" s="37">
        <v>3</v>
      </c>
      <c r="E6045" s="38">
        <v>0</v>
      </c>
      <c r="F6045" s="37">
        <v>2</v>
      </c>
      <c r="G6045" s="39">
        <v>9</v>
      </c>
      <c r="H6045" s="40">
        <v>207.72195785180153</v>
      </c>
      <c r="J6045" s="17">
        <v>60</v>
      </c>
      <c r="K6045" s="17" t="str">
        <f t="shared" si="176"/>
        <v>390-Washington State Historical Society</v>
      </c>
      <c r="L6045" s="18" t="str">
        <f t="shared" ref="L6045:L6108" si="177">LEFT(K6045,3)</f>
        <v>390</v>
      </c>
      <c r="M6045" s="19"/>
      <c r="N6045" s="19"/>
    </row>
    <row r="6046" spans="1:14" ht="15" x14ac:dyDescent="0.25">
      <c r="A6046" s="54"/>
      <c r="B6046" s="36"/>
      <c r="C6046" s="37"/>
      <c r="D6046" s="37"/>
      <c r="E6046" s="38"/>
      <c r="F6046" s="37"/>
      <c r="G6046" s="39"/>
      <c r="H6046" s="40"/>
      <c r="J6046" s="17">
        <v>61</v>
      </c>
      <c r="K6046" s="17" t="str">
        <f t="shared" si="176"/>
        <v>390-Washington State Historical Society</v>
      </c>
      <c r="L6046" s="18" t="str">
        <f t="shared" si="177"/>
        <v>390</v>
      </c>
      <c r="M6046" s="19"/>
      <c r="N6046" s="19"/>
    </row>
    <row r="6047" spans="1:14" x14ac:dyDescent="0.2">
      <c r="A6047" s="44" t="s">
        <v>80</v>
      </c>
      <c r="B6047" s="45">
        <v>219.6421721314631</v>
      </c>
      <c r="C6047" s="46">
        <v>4</v>
      </c>
      <c r="D6047" s="46">
        <v>3</v>
      </c>
      <c r="E6047" s="47">
        <v>0</v>
      </c>
      <c r="F6047" s="46">
        <v>2</v>
      </c>
      <c r="G6047" s="48">
        <v>9</v>
      </c>
      <c r="H6047" s="49">
        <v>228.6421721314631</v>
      </c>
      <c r="J6047" s="17">
        <v>62</v>
      </c>
      <c r="K6047" s="17" t="str">
        <f t="shared" si="176"/>
        <v>390-Washington State Historical Society</v>
      </c>
      <c r="L6047" s="18" t="str">
        <f t="shared" si="177"/>
        <v>390</v>
      </c>
      <c r="M6047" s="19"/>
      <c r="N6047" s="19"/>
    </row>
    <row r="6048" spans="1:14" ht="15" x14ac:dyDescent="0.25">
      <c r="A6048" s="54"/>
      <c r="B6048" s="36"/>
      <c r="C6048" s="37"/>
      <c r="D6048" s="37"/>
      <c r="E6048" s="38"/>
      <c r="F6048" s="37"/>
      <c r="G6048" s="39"/>
      <c r="H6048" s="40"/>
      <c r="J6048" s="17">
        <v>63</v>
      </c>
      <c r="K6048" s="17" t="str">
        <f t="shared" si="176"/>
        <v>390-Washington State Historical Society</v>
      </c>
      <c r="L6048" s="18" t="str">
        <f t="shared" si="177"/>
        <v>390</v>
      </c>
      <c r="M6048" s="19"/>
      <c r="N6048" s="19"/>
    </row>
    <row r="6049" spans="1:14" ht="15" x14ac:dyDescent="0.25">
      <c r="A6049" s="54" t="s">
        <v>81</v>
      </c>
      <c r="B6049" s="36">
        <v>9.5156997261270746</v>
      </c>
      <c r="C6049" s="37">
        <v>0</v>
      </c>
      <c r="D6049" s="37">
        <v>0</v>
      </c>
      <c r="E6049" s="38">
        <v>0</v>
      </c>
      <c r="F6049" s="37">
        <v>0</v>
      </c>
      <c r="G6049" s="39">
        <v>0</v>
      </c>
      <c r="H6049" s="40">
        <v>9.5156997261270746</v>
      </c>
      <c r="J6049" s="17">
        <v>64</v>
      </c>
      <c r="K6049" s="17" t="str">
        <f t="shared" si="176"/>
        <v>390-Washington State Historical Society</v>
      </c>
      <c r="L6049" s="18" t="str">
        <f t="shared" si="177"/>
        <v>390</v>
      </c>
      <c r="M6049" s="19"/>
      <c r="N6049" s="19"/>
    </row>
    <row r="6050" spans="1:14" x14ac:dyDescent="0.2">
      <c r="A6050" s="44" t="s">
        <v>82</v>
      </c>
      <c r="B6050" s="45">
        <v>9.5156997261270746</v>
      </c>
      <c r="C6050" s="46">
        <v>0</v>
      </c>
      <c r="D6050" s="46">
        <v>0</v>
      </c>
      <c r="E6050" s="47">
        <v>0</v>
      </c>
      <c r="F6050" s="46">
        <v>0</v>
      </c>
      <c r="G6050" s="48">
        <v>0</v>
      </c>
      <c r="H6050" s="49">
        <v>9.5156997261270746</v>
      </c>
      <c r="J6050" s="17">
        <v>65</v>
      </c>
      <c r="K6050" s="17" t="str">
        <f t="shared" si="176"/>
        <v>390-Washington State Historical Society</v>
      </c>
      <c r="L6050" s="18" t="str">
        <f t="shared" si="177"/>
        <v>390</v>
      </c>
      <c r="M6050" s="19"/>
      <c r="N6050" s="19"/>
    </row>
    <row r="6051" spans="1:14" ht="15" x14ac:dyDescent="0.25">
      <c r="A6051" s="54"/>
      <c r="B6051" s="54"/>
      <c r="C6051" s="54"/>
      <c r="D6051" s="54"/>
      <c r="E6051" s="54"/>
      <c r="F6051" s="54"/>
      <c r="G6051" s="54"/>
      <c r="H6051" s="54"/>
      <c r="J6051" s="17">
        <v>66</v>
      </c>
      <c r="K6051" s="17" t="str">
        <f t="shared" si="176"/>
        <v>390-Washington State Historical Society</v>
      </c>
      <c r="L6051" s="18" t="str">
        <f t="shared" si="177"/>
        <v>390</v>
      </c>
      <c r="M6051" s="19"/>
      <c r="N6051" s="19"/>
    </row>
    <row r="6052" spans="1:14" x14ac:dyDescent="0.2">
      <c r="A6052" s="58"/>
      <c r="B6052" s="39"/>
      <c r="C6052" s="51"/>
      <c r="D6052" s="51"/>
      <c r="E6052" s="52"/>
      <c r="F6052" s="51"/>
      <c r="G6052" s="39"/>
      <c r="H6052" s="53"/>
      <c r="J6052" s="17">
        <v>67</v>
      </c>
      <c r="K6052" s="17" t="str">
        <f t="shared" si="176"/>
        <v>390-Washington State Historical Society</v>
      </c>
      <c r="L6052" s="18" t="str">
        <f t="shared" si="177"/>
        <v>390</v>
      </c>
      <c r="M6052" s="19"/>
      <c r="N6052" s="19"/>
    </row>
    <row r="6053" spans="1:14" x14ac:dyDescent="0.2">
      <c r="A6053" s="59" t="s">
        <v>83</v>
      </c>
      <c r="B6053" s="60">
        <v>495.12150433708149</v>
      </c>
      <c r="C6053" s="61">
        <v>3</v>
      </c>
      <c r="D6053" s="61">
        <v>5</v>
      </c>
      <c r="E6053" s="62">
        <v>-7</v>
      </c>
      <c r="F6053" s="61">
        <v>56</v>
      </c>
      <c r="G6053" s="60">
        <v>57</v>
      </c>
      <c r="H6053" s="63">
        <v>552.12150433708155</v>
      </c>
      <c r="J6053" s="17">
        <v>68</v>
      </c>
      <c r="K6053" s="17" t="str">
        <f t="shared" si="176"/>
        <v>390-Washington State Historical Society</v>
      </c>
      <c r="L6053" s="18" t="str">
        <f t="shared" si="177"/>
        <v>390</v>
      </c>
      <c r="M6053" s="19"/>
      <c r="N6053" s="19"/>
    </row>
    <row r="6054" spans="1:14" x14ac:dyDescent="0.2">
      <c r="A6054" s="64"/>
      <c r="B6054" s="65"/>
      <c r="C6054" s="65"/>
      <c r="D6054" s="65"/>
      <c r="E6054" s="65"/>
      <c r="F6054" s="65"/>
      <c r="G6054" s="65"/>
      <c r="H6054" s="65"/>
      <c r="J6054" s="17">
        <v>1</v>
      </c>
      <c r="K6054" s="17" t="str">
        <f>IF(J6054=7,A5253,IF(J6054&gt;7,K6044,""))</f>
        <v/>
      </c>
      <c r="L6054" s="18" t="str">
        <f t="shared" si="177"/>
        <v/>
      </c>
      <c r="M6054" s="19"/>
      <c r="N6054" s="19"/>
    </row>
    <row r="6055" spans="1:14" x14ac:dyDescent="0.2">
      <c r="A6055" s="64"/>
      <c r="B6055" s="65"/>
      <c r="C6055" s="65"/>
      <c r="D6055" s="65"/>
      <c r="E6055" s="65"/>
      <c r="F6055" s="65"/>
      <c r="G6055" s="65"/>
      <c r="H6055" s="65"/>
      <c r="J6055" s="17">
        <v>2</v>
      </c>
      <c r="K6055" s="17" t="str">
        <f>IF(J6055=7,A5254,IF(J6055&gt;7,K6054,""))</f>
        <v/>
      </c>
      <c r="L6055" s="18" t="str">
        <f t="shared" si="177"/>
        <v/>
      </c>
      <c r="M6055" s="19"/>
      <c r="N6055" s="19"/>
    </row>
    <row r="6056" spans="1:14" ht="15" x14ac:dyDescent="0.25">
      <c r="A6056"/>
      <c r="B6056"/>
      <c r="C6056"/>
      <c r="D6056"/>
      <c r="E6056"/>
      <c r="F6056"/>
      <c r="G6056"/>
      <c r="H6056"/>
      <c r="J6056" s="17">
        <v>3</v>
      </c>
      <c r="K6056" s="17" t="str">
        <f>IF(J6056=7,A5255,IF(J6056&gt;7,K6055,""))</f>
        <v/>
      </c>
      <c r="L6056" s="18" t="str">
        <f t="shared" si="177"/>
        <v/>
      </c>
      <c r="M6056" s="19"/>
      <c r="N6056" s="19"/>
    </row>
    <row r="6057" spans="1:14" ht="15" x14ac:dyDescent="0.25">
      <c r="A6057"/>
      <c r="B6057"/>
      <c r="C6057"/>
      <c r="D6057"/>
      <c r="E6057"/>
      <c r="F6057"/>
      <c r="G6057"/>
      <c r="H6057"/>
      <c r="J6057" s="17">
        <v>4</v>
      </c>
      <c r="K6057" s="17" t="str">
        <f>IF(J6057=7,A5256,IF(J6057&gt;7,K6056,""))</f>
        <v/>
      </c>
      <c r="L6057" s="18" t="str">
        <f t="shared" si="177"/>
        <v/>
      </c>
      <c r="M6057" s="19"/>
      <c r="N6057" s="19"/>
    </row>
    <row r="6058" spans="1:14" ht="15" customHeight="1" x14ac:dyDescent="0.25">
      <c r="A6058" s="21" t="s">
        <v>7</v>
      </c>
      <c r="B6058" s="22"/>
      <c r="C6058" s="22"/>
      <c r="D6058" s="22"/>
      <c r="E6058" s="22"/>
      <c r="F6058" s="22"/>
      <c r="G6058" s="22"/>
      <c r="H6058" s="22"/>
      <c r="J6058" s="17">
        <v>5</v>
      </c>
      <c r="K6058" s="17" t="str">
        <f>IF(J6058=7,A5257,IF(J6058&gt;7,K6057,""))</f>
        <v/>
      </c>
      <c r="L6058" s="18" t="str">
        <f t="shared" si="177"/>
        <v/>
      </c>
      <c r="M6058" s="19"/>
      <c r="N6058" s="19"/>
    </row>
    <row r="6059" spans="1:14" ht="15" x14ac:dyDescent="0.25">
      <c r="A6059" s="23" t="s">
        <v>8</v>
      </c>
      <c r="B6059" s="24"/>
      <c r="C6059" s="24"/>
      <c r="D6059" s="24"/>
      <c r="E6059" s="24"/>
      <c r="F6059" s="24"/>
      <c r="G6059" s="24"/>
      <c r="H6059" s="24"/>
      <c r="J6059" s="17">
        <v>6</v>
      </c>
      <c r="K6059" s="17" t="str">
        <f>IF(J6059=7,A5258,IF(J6059&gt;7,K6058,""))</f>
        <v/>
      </c>
      <c r="L6059" s="18" t="str">
        <f t="shared" si="177"/>
        <v/>
      </c>
      <c r="M6059" s="19"/>
      <c r="N6059" s="19"/>
    </row>
    <row r="6060" spans="1:14" ht="15" x14ac:dyDescent="0.25">
      <c r="A6060" s="25" t="s">
        <v>172</v>
      </c>
      <c r="B6060" s="22"/>
      <c r="C6060" s="22"/>
      <c r="D6060" s="22"/>
      <c r="E6060" s="22"/>
      <c r="F6060" s="22"/>
      <c r="G6060" s="22"/>
      <c r="H6060" s="22"/>
      <c r="J6060" s="17">
        <v>7</v>
      </c>
      <c r="K6060" s="17" t="str">
        <f>IF(J6060=7,A6060,IF(J6060&gt;7,K6059,""))</f>
        <v>395-East Wash State Historical Society</v>
      </c>
      <c r="L6060" s="18" t="str">
        <f t="shared" si="177"/>
        <v>395</v>
      </c>
      <c r="M6060" s="19"/>
      <c r="N6060" s="19"/>
    </row>
    <row r="6061" spans="1:14" ht="15" x14ac:dyDescent="0.25">
      <c r="A6061" s="25"/>
      <c r="B6061" s="22"/>
      <c r="C6061" s="22"/>
      <c r="D6061" s="22"/>
      <c r="E6061" s="22"/>
      <c r="F6061" s="22"/>
      <c r="G6061" s="22"/>
      <c r="H6061" s="22"/>
      <c r="J6061" s="17">
        <v>8</v>
      </c>
      <c r="K6061" s="17" t="str">
        <f t="shared" ref="K6061:K6121" si="178">IF(J6061=7,A5260,IF(J6061&gt;7,K6060,""))</f>
        <v>395-East Wash State Historical Society</v>
      </c>
      <c r="L6061" s="18" t="str">
        <f t="shared" si="177"/>
        <v>395</v>
      </c>
      <c r="M6061" s="19"/>
      <c r="N6061" s="19"/>
    </row>
    <row r="6062" spans="1:14" ht="15" x14ac:dyDescent="0.25">
      <c r="A6062" s="26"/>
      <c r="B6062" s="27"/>
      <c r="C6062" s="94" t="s">
        <v>10</v>
      </c>
      <c r="D6062" s="95"/>
      <c r="E6062" s="94" t="s">
        <v>11</v>
      </c>
      <c r="F6062" s="95"/>
      <c r="G6062" s="28"/>
      <c r="H6062" s="28"/>
      <c r="J6062" s="17">
        <v>9</v>
      </c>
      <c r="K6062" s="17" t="str">
        <f t="shared" si="178"/>
        <v>395-East Wash State Historical Society</v>
      </c>
      <c r="L6062" s="18" t="str">
        <f t="shared" si="177"/>
        <v>395</v>
      </c>
      <c r="M6062" s="19"/>
      <c r="N6062" s="19"/>
    </row>
    <row r="6063" spans="1:14" ht="24" x14ac:dyDescent="0.2">
      <c r="A6063" s="29" t="s">
        <v>12</v>
      </c>
      <c r="B6063" s="30" t="s">
        <v>13</v>
      </c>
      <c r="C6063" s="31" t="s">
        <v>14</v>
      </c>
      <c r="D6063" s="32" t="s">
        <v>15</v>
      </c>
      <c r="E6063" s="31" t="s">
        <v>14</v>
      </c>
      <c r="F6063" s="32" t="s">
        <v>15</v>
      </c>
      <c r="G6063" s="33" t="s">
        <v>16</v>
      </c>
      <c r="H6063" s="33" t="s">
        <v>17</v>
      </c>
      <c r="J6063" s="17">
        <v>10</v>
      </c>
      <c r="K6063" s="17" t="str">
        <f t="shared" si="178"/>
        <v>395-East Wash State Historical Society</v>
      </c>
      <c r="L6063" s="18" t="str">
        <f t="shared" si="177"/>
        <v>395</v>
      </c>
      <c r="M6063" s="19"/>
      <c r="N6063" s="19"/>
    </row>
    <row r="6064" spans="1:14" ht="15" x14ac:dyDescent="0.25">
      <c r="A6064" s="35" t="s">
        <v>20</v>
      </c>
      <c r="B6064" s="36">
        <v>4.3718564299218841</v>
      </c>
      <c r="C6064" s="37">
        <v>0</v>
      </c>
      <c r="D6064" s="37">
        <v>0</v>
      </c>
      <c r="E6064" s="38">
        <v>0</v>
      </c>
      <c r="F6064" s="37">
        <v>0</v>
      </c>
      <c r="G6064" s="39">
        <v>0</v>
      </c>
      <c r="H6064" s="40">
        <v>4.3718564299218841</v>
      </c>
      <c r="J6064" s="17">
        <v>11</v>
      </c>
      <c r="K6064" s="17" t="str">
        <f t="shared" si="178"/>
        <v>395-East Wash State Historical Society</v>
      </c>
      <c r="L6064" s="18" t="str">
        <f t="shared" si="177"/>
        <v>395</v>
      </c>
      <c r="M6064" s="19" t="s">
        <v>21</v>
      </c>
      <c r="N6064" s="19"/>
    </row>
    <row r="6065" spans="1:14" ht="15" x14ac:dyDescent="0.25">
      <c r="A6065" s="42" t="s">
        <v>22</v>
      </c>
      <c r="B6065" s="36">
        <v>2.9561087021095465</v>
      </c>
      <c r="C6065" s="37">
        <v>0</v>
      </c>
      <c r="D6065" s="37">
        <v>0</v>
      </c>
      <c r="E6065" s="38">
        <v>0</v>
      </c>
      <c r="F6065" s="37">
        <v>0</v>
      </c>
      <c r="G6065" s="39">
        <v>0</v>
      </c>
      <c r="H6065" s="40">
        <v>2.9561087021095465</v>
      </c>
      <c r="J6065" s="17">
        <v>12</v>
      </c>
      <c r="K6065" s="17" t="str">
        <f t="shared" si="178"/>
        <v>395-East Wash State Historical Society</v>
      </c>
      <c r="L6065" s="18" t="str">
        <f t="shared" si="177"/>
        <v>395</v>
      </c>
      <c r="M6065" s="19"/>
      <c r="N6065" s="19"/>
    </row>
    <row r="6066" spans="1:14" ht="15" x14ac:dyDescent="0.25">
      <c r="A6066" s="42" t="s">
        <v>23</v>
      </c>
      <c r="B6066" s="36">
        <v>28.471653496524272</v>
      </c>
      <c r="C6066" s="37">
        <v>-2</v>
      </c>
      <c r="D6066" s="37">
        <v>1</v>
      </c>
      <c r="E6066" s="38">
        <v>0</v>
      </c>
      <c r="F6066" s="37">
        <v>0</v>
      </c>
      <c r="G6066" s="39">
        <v>-1</v>
      </c>
      <c r="H6066" s="40">
        <v>27.471653496524272</v>
      </c>
      <c r="J6066" s="17">
        <v>13</v>
      </c>
      <c r="K6066" s="17" t="str">
        <f t="shared" si="178"/>
        <v>395-East Wash State Historical Society</v>
      </c>
      <c r="L6066" s="18" t="str">
        <f t="shared" si="177"/>
        <v>395</v>
      </c>
      <c r="M6066" s="19"/>
      <c r="N6066" s="19"/>
    </row>
    <row r="6067" spans="1:14" ht="15" x14ac:dyDescent="0.25">
      <c r="A6067" s="42" t="s">
        <v>24</v>
      </c>
      <c r="B6067" s="36">
        <v>84.935036150000002</v>
      </c>
      <c r="C6067" s="37">
        <v>0</v>
      </c>
      <c r="D6067" s="37">
        <v>0</v>
      </c>
      <c r="E6067" s="38">
        <v>0</v>
      </c>
      <c r="F6067" s="37">
        <v>0</v>
      </c>
      <c r="G6067" s="39">
        <v>0</v>
      </c>
      <c r="H6067" s="40">
        <v>84.935036150000002</v>
      </c>
      <c r="J6067" s="17">
        <v>14</v>
      </c>
      <c r="K6067" s="17" t="str">
        <f t="shared" si="178"/>
        <v>395-East Wash State Historical Society</v>
      </c>
      <c r="L6067" s="18" t="str">
        <f t="shared" si="177"/>
        <v>395</v>
      </c>
      <c r="M6067" s="19"/>
      <c r="N6067" s="19"/>
    </row>
    <row r="6068" spans="1:14" ht="15" x14ac:dyDescent="0.25">
      <c r="A6068" s="42" t="s">
        <v>25</v>
      </c>
      <c r="B6068" s="36">
        <v>0</v>
      </c>
      <c r="C6068" s="37">
        <v>0</v>
      </c>
      <c r="D6068" s="37">
        <v>0</v>
      </c>
      <c r="E6068" s="38">
        <v>0</v>
      </c>
      <c r="F6068" s="37">
        <v>0</v>
      </c>
      <c r="G6068" s="39">
        <v>0</v>
      </c>
      <c r="H6068" s="40">
        <v>0</v>
      </c>
      <c r="J6068" s="17">
        <v>15</v>
      </c>
      <c r="K6068" s="17" t="str">
        <f t="shared" si="178"/>
        <v>395-East Wash State Historical Society</v>
      </c>
      <c r="L6068" s="18" t="str">
        <f t="shared" si="177"/>
        <v>395</v>
      </c>
      <c r="M6068" s="19"/>
      <c r="N6068" s="19"/>
    </row>
    <row r="6069" spans="1:14" ht="15" x14ac:dyDescent="0.25">
      <c r="A6069" s="42" t="s">
        <v>26</v>
      </c>
      <c r="B6069" s="36">
        <v>36.021988529108469</v>
      </c>
      <c r="C6069" s="37">
        <v>6</v>
      </c>
      <c r="D6069" s="37">
        <v>5</v>
      </c>
      <c r="E6069" s="38">
        <v>0</v>
      </c>
      <c r="F6069" s="37">
        <v>0</v>
      </c>
      <c r="G6069" s="39">
        <v>11</v>
      </c>
      <c r="H6069" s="40">
        <v>47.021988529108469</v>
      </c>
      <c r="J6069" s="17">
        <v>16</v>
      </c>
      <c r="K6069" s="17" t="str">
        <f t="shared" si="178"/>
        <v>395-East Wash State Historical Society</v>
      </c>
      <c r="L6069" s="18" t="str">
        <f t="shared" si="177"/>
        <v>395</v>
      </c>
      <c r="M6069" s="19"/>
      <c r="N6069" s="19"/>
    </row>
    <row r="6070" spans="1:14" ht="15" customHeight="1" x14ac:dyDescent="0.25">
      <c r="A6070" s="42" t="s">
        <v>27</v>
      </c>
      <c r="B6070" s="36">
        <v>10.022289445785159</v>
      </c>
      <c r="C6070" s="37">
        <v>0</v>
      </c>
      <c r="D6070" s="37">
        <v>0</v>
      </c>
      <c r="E6070" s="38">
        <v>0</v>
      </c>
      <c r="F6070" s="37">
        <v>0</v>
      </c>
      <c r="G6070" s="39">
        <v>0</v>
      </c>
      <c r="H6070" s="40">
        <v>10.022289445785159</v>
      </c>
      <c r="J6070" s="17">
        <v>17</v>
      </c>
      <c r="K6070" s="17" t="str">
        <f t="shared" si="178"/>
        <v>395-East Wash State Historical Society</v>
      </c>
      <c r="L6070" s="18" t="str">
        <f t="shared" si="177"/>
        <v>395</v>
      </c>
      <c r="M6070" s="19"/>
      <c r="N6070" s="19"/>
    </row>
    <row r="6071" spans="1:14" x14ac:dyDescent="0.2">
      <c r="A6071" s="43"/>
      <c r="B6071" s="36"/>
      <c r="C6071" s="37"/>
      <c r="D6071" s="37"/>
      <c r="E6071" s="38"/>
      <c r="F6071" s="37"/>
      <c r="G6071" s="39"/>
      <c r="H6071" s="40"/>
      <c r="J6071" s="17">
        <v>18</v>
      </c>
      <c r="K6071" s="17" t="str">
        <f t="shared" si="178"/>
        <v>395-East Wash State Historical Society</v>
      </c>
      <c r="L6071" s="18" t="str">
        <f t="shared" si="177"/>
        <v>395</v>
      </c>
      <c r="M6071" s="19"/>
      <c r="N6071" s="19"/>
    </row>
    <row r="6072" spans="1:14" x14ac:dyDescent="0.2">
      <c r="A6072" s="44"/>
      <c r="B6072" s="45">
        <v>166.77893275344934</v>
      </c>
      <c r="C6072" s="46">
        <v>4</v>
      </c>
      <c r="D6072" s="46">
        <v>6</v>
      </c>
      <c r="E6072" s="47">
        <v>0</v>
      </c>
      <c r="F6072" s="46">
        <v>0</v>
      </c>
      <c r="G6072" s="48">
        <v>10</v>
      </c>
      <c r="H6072" s="49">
        <v>176.77893275344934</v>
      </c>
      <c r="J6072" s="17">
        <v>19</v>
      </c>
      <c r="K6072" s="17" t="str">
        <f t="shared" si="178"/>
        <v>395-East Wash State Historical Society</v>
      </c>
      <c r="L6072" s="18" t="str">
        <f t="shared" si="177"/>
        <v>395</v>
      </c>
      <c r="M6072" s="19"/>
      <c r="N6072" s="19"/>
    </row>
    <row r="6073" spans="1:14" x14ac:dyDescent="0.2">
      <c r="A6073" s="50"/>
      <c r="B6073" s="39"/>
      <c r="C6073" s="51"/>
      <c r="D6073" s="51"/>
      <c r="E6073" s="52"/>
      <c r="F6073" s="51"/>
      <c r="G6073" s="39"/>
      <c r="H6073" s="53"/>
      <c r="J6073" s="17">
        <v>20</v>
      </c>
      <c r="K6073" s="17" t="str">
        <f t="shared" si="178"/>
        <v>395-East Wash State Historical Society</v>
      </c>
      <c r="L6073" s="18" t="str">
        <f t="shared" si="177"/>
        <v>395</v>
      </c>
      <c r="M6073" s="19"/>
      <c r="N6073" s="19"/>
    </row>
    <row r="6074" spans="1:14" ht="15" x14ac:dyDescent="0.25">
      <c r="A6074" s="42" t="s">
        <v>28</v>
      </c>
      <c r="B6074" s="36">
        <v>13.776143351937359</v>
      </c>
      <c r="C6074" s="37">
        <v>0</v>
      </c>
      <c r="D6074" s="37">
        <v>0</v>
      </c>
      <c r="E6074" s="38">
        <v>-15</v>
      </c>
      <c r="F6074" s="37">
        <v>16</v>
      </c>
      <c r="G6074" s="39">
        <v>1</v>
      </c>
      <c r="H6074" s="40">
        <v>14.776143351937359</v>
      </c>
      <c r="J6074" s="17">
        <v>21</v>
      </c>
      <c r="K6074" s="17" t="str">
        <f t="shared" si="178"/>
        <v>395-East Wash State Historical Society</v>
      </c>
      <c r="L6074" s="18" t="str">
        <f t="shared" si="177"/>
        <v>395</v>
      </c>
      <c r="M6074" s="19"/>
      <c r="N6074" s="19"/>
    </row>
    <row r="6075" spans="1:14" ht="15" x14ac:dyDescent="0.25">
      <c r="A6075" s="42" t="s">
        <v>29</v>
      </c>
      <c r="B6075" s="36">
        <v>34.229864607936612</v>
      </c>
      <c r="C6075" s="37">
        <v>0</v>
      </c>
      <c r="D6075" s="37">
        <v>0</v>
      </c>
      <c r="E6075" s="38">
        <v>9</v>
      </c>
      <c r="F6075" s="37">
        <v>29</v>
      </c>
      <c r="G6075" s="39">
        <v>38</v>
      </c>
      <c r="H6075" s="40">
        <v>72.229864607936605</v>
      </c>
      <c r="J6075" s="17">
        <v>22</v>
      </c>
      <c r="K6075" s="17" t="str">
        <f t="shared" si="178"/>
        <v>395-East Wash State Historical Society</v>
      </c>
      <c r="L6075" s="18" t="str">
        <f t="shared" si="177"/>
        <v>395</v>
      </c>
      <c r="M6075" s="19"/>
      <c r="N6075" s="19"/>
    </row>
    <row r="6076" spans="1:14" ht="15" x14ac:dyDescent="0.25">
      <c r="A6076" s="42" t="s">
        <v>30</v>
      </c>
      <c r="B6076" s="36">
        <v>31.88922856521571</v>
      </c>
      <c r="C6076" s="37">
        <v>0</v>
      </c>
      <c r="D6076" s="37">
        <v>0</v>
      </c>
      <c r="E6076" s="38">
        <v>0</v>
      </c>
      <c r="F6076" s="37">
        <v>0</v>
      </c>
      <c r="G6076" s="39">
        <v>0</v>
      </c>
      <c r="H6076" s="40">
        <v>31.88922856521571</v>
      </c>
      <c r="J6076" s="17">
        <v>23</v>
      </c>
      <c r="K6076" s="17" t="str">
        <f t="shared" si="178"/>
        <v>395-East Wash State Historical Society</v>
      </c>
      <c r="L6076" s="18" t="str">
        <f t="shared" si="177"/>
        <v>395</v>
      </c>
      <c r="M6076" s="19"/>
      <c r="N6076" s="19"/>
    </row>
    <row r="6077" spans="1:14" ht="15" x14ac:dyDescent="0.25">
      <c r="A6077" s="54"/>
      <c r="B6077" s="36"/>
      <c r="C6077" s="37"/>
      <c r="D6077" s="37"/>
      <c r="E6077" s="38"/>
      <c r="F6077" s="37"/>
      <c r="G6077" s="39"/>
      <c r="H6077" s="40"/>
      <c r="J6077" s="17">
        <v>24</v>
      </c>
      <c r="K6077" s="17" t="str">
        <f t="shared" si="178"/>
        <v>395-East Wash State Historical Society</v>
      </c>
      <c r="L6077" s="18" t="str">
        <f t="shared" si="177"/>
        <v>395</v>
      </c>
      <c r="M6077" s="19"/>
      <c r="N6077" s="19"/>
    </row>
    <row r="6078" spans="1:14" x14ac:dyDescent="0.2">
      <c r="A6078" s="44" t="s">
        <v>31</v>
      </c>
      <c r="B6078" s="45">
        <v>79.895236525089672</v>
      </c>
      <c r="C6078" s="46">
        <v>0</v>
      </c>
      <c r="D6078" s="46">
        <v>0</v>
      </c>
      <c r="E6078" s="46">
        <v>-6</v>
      </c>
      <c r="F6078" s="46">
        <v>45</v>
      </c>
      <c r="G6078" s="46">
        <v>39</v>
      </c>
      <c r="H6078" s="49">
        <v>118.89523652508967</v>
      </c>
      <c r="J6078" s="17">
        <v>25</v>
      </c>
      <c r="K6078" s="17" t="str">
        <f t="shared" si="178"/>
        <v>395-East Wash State Historical Society</v>
      </c>
      <c r="L6078" s="18" t="str">
        <f t="shared" si="177"/>
        <v>395</v>
      </c>
      <c r="M6078" s="19"/>
      <c r="N6078" s="19"/>
    </row>
    <row r="6079" spans="1:14" ht="15" x14ac:dyDescent="0.25">
      <c r="A6079" s="54"/>
      <c r="B6079" s="36"/>
      <c r="C6079" s="37"/>
      <c r="D6079" s="37"/>
      <c r="E6079" s="38"/>
      <c r="F6079" s="37"/>
      <c r="G6079" s="39"/>
      <c r="H6079" s="40"/>
      <c r="J6079" s="17">
        <v>26</v>
      </c>
      <c r="K6079" s="17" t="str">
        <f t="shared" si="178"/>
        <v>395-East Wash State Historical Society</v>
      </c>
      <c r="L6079" s="18" t="str">
        <f t="shared" si="177"/>
        <v>395</v>
      </c>
      <c r="M6079" s="19"/>
      <c r="N6079" s="19"/>
    </row>
    <row r="6080" spans="1:14" ht="15" x14ac:dyDescent="0.25">
      <c r="A6080" s="54" t="s">
        <v>32</v>
      </c>
      <c r="B6080" s="36">
        <v>1.0554354607872811</v>
      </c>
      <c r="C6080" s="37">
        <v>0</v>
      </c>
      <c r="D6080" s="37">
        <v>0</v>
      </c>
      <c r="E6080" s="38">
        <v>0</v>
      </c>
      <c r="F6080" s="37">
        <v>0</v>
      </c>
      <c r="G6080" s="39">
        <v>0</v>
      </c>
      <c r="H6080" s="40">
        <v>1.0554354607872811</v>
      </c>
      <c r="J6080" s="17">
        <v>27</v>
      </c>
      <c r="K6080" s="17" t="str">
        <f t="shared" si="178"/>
        <v>395-East Wash State Historical Society</v>
      </c>
      <c r="L6080" s="18" t="str">
        <f t="shared" si="177"/>
        <v>395</v>
      </c>
      <c r="M6080" s="19" t="s">
        <v>33</v>
      </c>
      <c r="N6080" s="19"/>
    </row>
    <row r="6081" spans="1:14" ht="15" x14ac:dyDescent="0.25">
      <c r="A6081" s="54" t="s">
        <v>34</v>
      </c>
      <c r="B6081" s="36">
        <v>4.7575066336370497</v>
      </c>
      <c r="C6081" s="37">
        <v>0</v>
      </c>
      <c r="D6081" s="37">
        <v>0</v>
      </c>
      <c r="E6081" s="38">
        <v>0</v>
      </c>
      <c r="F6081" s="37">
        <v>0</v>
      </c>
      <c r="G6081" s="39">
        <v>0</v>
      </c>
      <c r="H6081" s="40">
        <v>4.7575066336370497</v>
      </c>
      <c r="J6081" s="17">
        <v>28</v>
      </c>
      <c r="K6081" s="17" t="str">
        <f t="shared" si="178"/>
        <v>395-East Wash State Historical Society</v>
      </c>
      <c r="L6081" s="18" t="str">
        <f t="shared" si="177"/>
        <v>395</v>
      </c>
      <c r="M6081" s="19" t="s">
        <v>35</v>
      </c>
      <c r="N6081" s="19"/>
    </row>
    <row r="6082" spans="1:14" ht="15" x14ac:dyDescent="0.25">
      <c r="A6082" s="54" t="s">
        <v>36</v>
      </c>
      <c r="B6082" s="36">
        <v>1.6746355585685833</v>
      </c>
      <c r="C6082" s="37">
        <v>0</v>
      </c>
      <c r="D6082" s="37">
        <v>0</v>
      </c>
      <c r="E6082" s="38">
        <v>0</v>
      </c>
      <c r="F6082" s="37">
        <v>0</v>
      </c>
      <c r="G6082" s="39">
        <v>0</v>
      </c>
      <c r="H6082" s="40">
        <v>1.6746355585685833</v>
      </c>
      <c r="J6082" s="17">
        <v>29</v>
      </c>
      <c r="K6082" s="17" t="str">
        <f t="shared" si="178"/>
        <v>395-East Wash State Historical Society</v>
      </c>
      <c r="L6082" s="18" t="str">
        <f t="shared" si="177"/>
        <v>395</v>
      </c>
      <c r="M6082" s="19" t="s">
        <v>37</v>
      </c>
      <c r="N6082" s="19"/>
    </row>
    <row r="6083" spans="1:14" ht="15" x14ac:dyDescent="0.25">
      <c r="A6083" s="54" t="s">
        <v>38</v>
      </c>
      <c r="B6083" s="36">
        <v>0</v>
      </c>
      <c r="C6083" s="37">
        <v>0</v>
      </c>
      <c r="D6083" s="37">
        <v>0</v>
      </c>
      <c r="E6083" s="38">
        <v>0</v>
      </c>
      <c r="F6083" s="37">
        <v>0</v>
      </c>
      <c r="G6083" s="39">
        <v>0</v>
      </c>
      <c r="H6083" s="40">
        <v>0</v>
      </c>
      <c r="J6083" s="17">
        <v>30</v>
      </c>
      <c r="K6083" s="17" t="str">
        <f t="shared" si="178"/>
        <v>395-East Wash State Historical Society</v>
      </c>
      <c r="L6083" s="18" t="str">
        <f t="shared" si="177"/>
        <v>395</v>
      </c>
      <c r="M6083" s="19" t="s">
        <v>39</v>
      </c>
      <c r="N6083" s="19"/>
    </row>
    <row r="6084" spans="1:14" ht="15" x14ac:dyDescent="0.25">
      <c r="A6084" s="54" t="s">
        <v>40</v>
      </c>
      <c r="B6084" s="36">
        <v>0</v>
      </c>
      <c r="C6084" s="37">
        <v>0</v>
      </c>
      <c r="D6084" s="37">
        <v>0</v>
      </c>
      <c r="E6084" s="38">
        <v>0</v>
      </c>
      <c r="F6084" s="37">
        <v>0</v>
      </c>
      <c r="G6084" s="39">
        <v>0</v>
      </c>
      <c r="H6084" s="40">
        <v>0</v>
      </c>
      <c r="J6084" s="17">
        <v>31</v>
      </c>
      <c r="K6084" s="17" t="str">
        <f t="shared" si="178"/>
        <v>395-East Wash State Historical Society</v>
      </c>
      <c r="L6084" s="18" t="str">
        <f t="shared" si="177"/>
        <v>395</v>
      </c>
      <c r="M6084" s="19" t="s">
        <v>41</v>
      </c>
      <c r="N6084" s="19"/>
    </row>
    <row r="6085" spans="1:14" ht="15" x14ac:dyDescent="0.25">
      <c r="A6085" s="54" t="s">
        <v>42</v>
      </c>
      <c r="B6085" s="36">
        <v>6.247906868994372</v>
      </c>
      <c r="C6085" s="37">
        <v>0</v>
      </c>
      <c r="D6085" s="37">
        <v>0</v>
      </c>
      <c r="E6085" s="38">
        <v>-3</v>
      </c>
      <c r="F6085" s="37">
        <v>-3</v>
      </c>
      <c r="G6085" s="39">
        <v>-6</v>
      </c>
      <c r="H6085" s="40">
        <v>0.24790686899437198</v>
      </c>
      <c r="J6085" s="17">
        <v>32</v>
      </c>
      <c r="K6085" s="17" t="str">
        <f t="shared" si="178"/>
        <v>395-East Wash State Historical Society</v>
      </c>
      <c r="L6085" s="18" t="str">
        <f t="shared" si="177"/>
        <v>395</v>
      </c>
      <c r="M6085" s="19" t="s">
        <v>43</v>
      </c>
      <c r="N6085" s="19"/>
    </row>
    <row r="6086" spans="1:14" ht="15" x14ac:dyDescent="0.25">
      <c r="A6086" s="54" t="s">
        <v>44</v>
      </c>
      <c r="B6086" s="36">
        <v>5.6014060188936758</v>
      </c>
      <c r="C6086" s="37">
        <v>0</v>
      </c>
      <c r="D6086" s="37">
        <v>0</v>
      </c>
      <c r="E6086" s="38">
        <v>0</v>
      </c>
      <c r="F6086" s="37">
        <v>0</v>
      </c>
      <c r="G6086" s="39">
        <v>0</v>
      </c>
      <c r="H6086" s="40">
        <v>5.6014060188936758</v>
      </c>
      <c r="J6086" s="17">
        <v>33</v>
      </c>
      <c r="K6086" s="17" t="str">
        <f t="shared" si="178"/>
        <v>395-East Wash State Historical Society</v>
      </c>
      <c r="L6086" s="18" t="str">
        <f t="shared" si="177"/>
        <v>395</v>
      </c>
      <c r="M6086" s="19" t="s">
        <v>45</v>
      </c>
      <c r="N6086" s="19"/>
    </row>
    <row r="6087" spans="1:14" ht="15" customHeight="1" x14ac:dyDescent="0.25">
      <c r="A6087" s="54" t="s">
        <v>46</v>
      </c>
      <c r="B6087" s="36">
        <v>0</v>
      </c>
      <c r="C6087" s="37">
        <v>0</v>
      </c>
      <c r="D6087" s="37">
        <v>0</v>
      </c>
      <c r="E6087" s="38">
        <v>0</v>
      </c>
      <c r="F6087" s="37">
        <v>0</v>
      </c>
      <c r="G6087" s="39">
        <v>0</v>
      </c>
      <c r="H6087" s="40">
        <v>0</v>
      </c>
      <c r="J6087" s="17">
        <v>34</v>
      </c>
      <c r="K6087" s="17" t="str">
        <f t="shared" si="178"/>
        <v>395-East Wash State Historical Society</v>
      </c>
      <c r="L6087" s="18" t="str">
        <f t="shared" si="177"/>
        <v>395</v>
      </c>
      <c r="M6087" s="19" t="s">
        <v>47</v>
      </c>
      <c r="N6087" s="19"/>
    </row>
    <row r="6088" spans="1:14" ht="15" x14ac:dyDescent="0.25">
      <c r="A6088" s="54" t="s">
        <v>48</v>
      </c>
      <c r="B6088" s="36">
        <v>0</v>
      </c>
      <c r="C6088" s="37">
        <v>0</v>
      </c>
      <c r="D6088" s="37">
        <v>0</v>
      </c>
      <c r="E6088" s="38">
        <v>1</v>
      </c>
      <c r="F6088" s="37">
        <v>0</v>
      </c>
      <c r="G6088" s="39">
        <v>1</v>
      </c>
      <c r="H6088" s="40">
        <v>1</v>
      </c>
      <c r="J6088" s="17">
        <v>35</v>
      </c>
      <c r="K6088" s="17" t="str">
        <f t="shared" si="178"/>
        <v>395-East Wash State Historical Society</v>
      </c>
      <c r="L6088" s="18" t="str">
        <f t="shared" si="177"/>
        <v>395</v>
      </c>
      <c r="M6088" s="56" t="s">
        <v>49</v>
      </c>
      <c r="N6088" s="19"/>
    </row>
    <row r="6089" spans="1:14" ht="15" x14ac:dyDescent="0.25">
      <c r="A6089" s="54" t="s">
        <v>50</v>
      </c>
      <c r="B6089" s="36">
        <v>1.6522468223032181</v>
      </c>
      <c r="C6089" s="37">
        <v>0</v>
      </c>
      <c r="D6089" s="37">
        <v>0</v>
      </c>
      <c r="E6089" s="38">
        <v>0</v>
      </c>
      <c r="F6089" s="37">
        <v>0</v>
      </c>
      <c r="G6089" s="39">
        <v>0</v>
      </c>
      <c r="H6089" s="40">
        <v>1.6522468223032181</v>
      </c>
      <c r="J6089" s="17">
        <v>36</v>
      </c>
      <c r="K6089" s="17" t="str">
        <f t="shared" si="178"/>
        <v>395-East Wash State Historical Society</v>
      </c>
      <c r="L6089" s="18" t="str">
        <f t="shared" si="177"/>
        <v>395</v>
      </c>
      <c r="M6089" s="19" t="s">
        <v>51</v>
      </c>
      <c r="N6089" s="19"/>
    </row>
    <row r="6090" spans="1:14" ht="15" x14ac:dyDescent="0.25">
      <c r="A6090" s="54" t="s">
        <v>52</v>
      </c>
      <c r="B6090" s="36">
        <v>0</v>
      </c>
      <c r="C6090" s="37">
        <v>0</v>
      </c>
      <c r="D6090" s="37">
        <v>0</v>
      </c>
      <c r="E6090" s="38">
        <v>0</v>
      </c>
      <c r="F6090" s="37">
        <v>1</v>
      </c>
      <c r="G6090" s="39">
        <v>1</v>
      </c>
      <c r="H6090" s="40">
        <v>1</v>
      </c>
      <c r="J6090" s="17">
        <v>37</v>
      </c>
      <c r="K6090" s="17" t="str">
        <f t="shared" si="178"/>
        <v>395-East Wash State Historical Society</v>
      </c>
      <c r="L6090" s="18" t="str">
        <f t="shared" si="177"/>
        <v>395</v>
      </c>
      <c r="M6090" s="56" t="s">
        <v>53</v>
      </c>
      <c r="N6090" s="19"/>
    </row>
    <row r="6091" spans="1:14" ht="15" x14ac:dyDescent="0.25">
      <c r="A6091" s="54" t="s">
        <v>54</v>
      </c>
      <c r="B6091" s="36">
        <v>4.7262986803902791</v>
      </c>
      <c r="C6091" s="37">
        <v>0</v>
      </c>
      <c r="D6091" s="37">
        <v>0</v>
      </c>
      <c r="E6091" s="38">
        <v>0</v>
      </c>
      <c r="F6091" s="37">
        <v>0</v>
      </c>
      <c r="G6091" s="39">
        <v>0</v>
      </c>
      <c r="H6091" s="40">
        <v>4.7262986803902791</v>
      </c>
      <c r="J6091" s="17">
        <v>38</v>
      </c>
      <c r="K6091" s="17" t="str">
        <f t="shared" si="178"/>
        <v>395-East Wash State Historical Society</v>
      </c>
      <c r="L6091" s="18" t="str">
        <f t="shared" si="177"/>
        <v>395</v>
      </c>
      <c r="M6091" s="19" t="s">
        <v>55</v>
      </c>
      <c r="N6091" s="19"/>
    </row>
    <row r="6092" spans="1:14" ht="15" x14ac:dyDescent="0.25">
      <c r="A6092" s="54" t="s">
        <v>56</v>
      </c>
      <c r="B6092" s="36">
        <v>0</v>
      </c>
      <c r="C6092" s="37">
        <v>0</v>
      </c>
      <c r="D6092" s="37">
        <v>0</v>
      </c>
      <c r="E6092" s="38">
        <v>0</v>
      </c>
      <c r="F6092" s="37">
        <v>0</v>
      </c>
      <c r="G6092" s="39">
        <v>0</v>
      </c>
      <c r="H6092" s="40">
        <v>0</v>
      </c>
      <c r="J6092" s="17">
        <v>39</v>
      </c>
      <c r="K6092" s="17" t="str">
        <f t="shared" si="178"/>
        <v>395-East Wash State Historical Society</v>
      </c>
      <c r="L6092" s="18" t="str">
        <f t="shared" si="177"/>
        <v>395</v>
      </c>
      <c r="M6092" s="19" t="s">
        <v>57</v>
      </c>
      <c r="N6092" s="19"/>
    </row>
    <row r="6093" spans="1:14" ht="15" x14ac:dyDescent="0.25">
      <c r="A6093" s="54" t="s">
        <v>58</v>
      </c>
      <c r="B6093" s="36">
        <v>0</v>
      </c>
      <c r="C6093" s="37">
        <v>0</v>
      </c>
      <c r="D6093" s="37">
        <v>0</v>
      </c>
      <c r="E6093" s="38">
        <v>0</v>
      </c>
      <c r="F6093" s="37">
        <v>0</v>
      </c>
      <c r="G6093" s="39">
        <v>0</v>
      </c>
      <c r="H6093" s="40">
        <v>0</v>
      </c>
      <c r="J6093" s="17">
        <v>40</v>
      </c>
      <c r="K6093" s="17" t="str">
        <f t="shared" si="178"/>
        <v>395-East Wash State Historical Society</v>
      </c>
      <c r="L6093" s="18" t="str">
        <f t="shared" si="177"/>
        <v>395</v>
      </c>
      <c r="M6093" s="19" t="s">
        <v>59</v>
      </c>
      <c r="N6093" s="19"/>
    </row>
    <row r="6094" spans="1:14" ht="15" x14ac:dyDescent="0.25">
      <c r="A6094" s="54" t="s">
        <v>60</v>
      </c>
      <c r="B6094" s="36">
        <v>0</v>
      </c>
      <c r="C6094" s="37">
        <v>0</v>
      </c>
      <c r="D6094" s="37">
        <v>0</v>
      </c>
      <c r="E6094" s="38">
        <v>0</v>
      </c>
      <c r="F6094" s="37">
        <v>1</v>
      </c>
      <c r="G6094" s="39">
        <v>1</v>
      </c>
      <c r="H6094" s="40">
        <v>1</v>
      </c>
      <c r="J6094" s="17">
        <v>41</v>
      </c>
      <c r="K6094" s="17" t="str">
        <f t="shared" si="178"/>
        <v>395-East Wash State Historical Society</v>
      </c>
      <c r="L6094" s="18" t="str">
        <f t="shared" si="177"/>
        <v>395</v>
      </c>
      <c r="M6094" s="56" t="s">
        <v>61</v>
      </c>
      <c r="N6094" s="19"/>
    </row>
    <row r="6095" spans="1:14" ht="15" x14ac:dyDescent="0.25">
      <c r="A6095" s="54" t="s">
        <v>62</v>
      </c>
      <c r="B6095" s="36">
        <v>0</v>
      </c>
      <c r="C6095" s="37">
        <v>0</v>
      </c>
      <c r="D6095" s="37">
        <v>0</v>
      </c>
      <c r="E6095" s="38">
        <v>2</v>
      </c>
      <c r="F6095" s="37">
        <v>2</v>
      </c>
      <c r="G6095" s="39">
        <v>4</v>
      </c>
      <c r="H6095" s="40">
        <v>4</v>
      </c>
      <c r="J6095" s="17">
        <v>42</v>
      </c>
      <c r="K6095" s="17" t="str">
        <f t="shared" si="178"/>
        <v>395-East Wash State Historical Society</v>
      </c>
      <c r="L6095" s="18" t="str">
        <f t="shared" si="177"/>
        <v>395</v>
      </c>
      <c r="M6095" s="56" t="s">
        <v>63</v>
      </c>
      <c r="N6095" s="19"/>
    </row>
    <row r="6096" spans="1:14" x14ac:dyDescent="0.2">
      <c r="A6096" s="43"/>
      <c r="B6096" s="36"/>
      <c r="C6096" s="37"/>
      <c r="D6096" s="37"/>
      <c r="E6096" s="38"/>
      <c r="F6096" s="37"/>
      <c r="G6096" s="39"/>
      <c r="H6096" s="40"/>
      <c r="J6096" s="17">
        <v>43</v>
      </c>
      <c r="K6096" s="17" t="str">
        <f t="shared" si="178"/>
        <v>395-East Wash State Historical Society</v>
      </c>
      <c r="L6096" s="18" t="str">
        <f t="shared" si="177"/>
        <v>395</v>
      </c>
      <c r="M6096" s="19"/>
      <c r="N6096" s="19"/>
    </row>
    <row r="6097" spans="1:14" x14ac:dyDescent="0.2">
      <c r="A6097" s="44" t="s">
        <v>64</v>
      </c>
      <c r="B6097" s="45">
        <v>25.71543604357446</v>
      </c>
      <c r="C6097" s="46">
        <v>0</v>
      </c>
      <c r="D6097" s="46">
        <v>0</v>
      </c>
      <c r="E6097" s="47">
        <v>0</v>
      </c>
      <c r="F6097" s="46">
        <v>1</v>
      </c>
      <c r="G6097" s="48">
        <v>1</v>
      </c>
      <c r="H6097" s="49">
        <v>26.715436043574456</v>
      </c>
      <c r="J6097" s="17">
        <v>44</v>
      </c>
      <c r="K6097" s="17" t="str">
        <f t="shared" si="178"/>
        <v>395-East Wash State Historical Society</v>
      </c>
      <c r="L6097" s="18" t="str">
        <f t="shared" si="177"/>
        <v>395</v>
      </c>
      <c r="M6097" s="19"/>
      <c r="N6097" s="19"/>
    </row>
    <row r="6098" spans="1:14" x14ac:dyDescent="0.2">
      <c r="A6098" s="57"/>
      <c r="B6098" s="39"/>
      <c r="C6098" s="51"/>
      <c r="D6098" s="51"/>
      <c r="E6098" s="52"/>
      <c r="F6098" s="51"/>
      <c r="G6098" s="39"/>
      <c r="H6098" s="53"/>
      <c r="J6098" s="17">
        <v>45</v>
      </c>
      <c r="K6098" s="17" t="str">
        <f t="shared" si="178"/>
        <v>395-East Wash State Historical Society</v>
      </c>
      <c r="L6098" s="18" t="str">
        <f t="shared" si="177"/>
        <v>395</v>
      </c>
      <c r="M6098" s="19"/>
      <c r="N6098" s="19"/>
    </row>
    <row r="6099" spans="1:14" ht="15" x14ac:dyDescent="0.25">
      <c r="A6099" s="54" t="s">
        <v>65</v>
      </c>
      <c r="B6099" s="36">
        <v>0</v>
      </c>
      <c r="C6099" s="37">
        <v>0</v>
      </c>
      <c r="D6099" s="37">
        <v>0</v>
      </c>
      <c r="E6099" s="38">
        <v>0</v>
      </c>
      <c r="F6099" s="37">
        <v>0</v>
      </c>
      <c r="G6099" s="39">
        <v>0</v>
      </c>
      <c r="H6099" s="40">
        <v>0</v>
      </c>
      <c r="J6099" s="17">
        <v>46</v>
      </c>
      <c r="K6099" s="17" t="str">
        <f t="shared" si="178"/>
        <v>395-East Wash State Historical Society</v>
      </c>
      <c r="L6099" s="18" t="str">
        <f t="shared" si="177"/>
        <v>395</v>
      </c>
      <c r="M6099" s="19"/>
      <c r="N6099" s="19"/>
    </row>
    <row r="6100" spans="1:14" ht="15" customHeight="1" x14ac:dyDescent="0.25">
      <c r="A6100" s="54" t="s">
        <v>66</v>
      </c>
      <c r="B6100" s="36">
        <v>0</v>
      </c>
      <c r="C6100" s="37">
        <v>0</v>
      </c>
      <c r="D6100" s="37">
        <v>0</v>
      </c>
      <c r="E6100" s="38">
        <v>0</v>
      </c>
      <c r="F6100" s="37">
        <v>0</v>
      </c>
      <c r="G6100" s="39">
        <v>0</v>
      </c>
      <c r="H6100" s="40">
        <v>0</v>
      </c>
      <c r="J6100" s="17">
        <v>47</v>
      </c>
      <c r="K6100" s="17" t="str">
        <f t="shared" si="178"/>
        <v>395-East Wash State Historical Society</v>
      </c>
      <c r="L6100" s="18" t="str">
        <f t="shared" si="177"/>
        <v>395</v>
      </c>
      <c r="M6100" s="19"/>
      <c r="N6100" s="19"/>
    </row>
    <row r="6101" spans="1:14" ht="15" x14ac:dyDescent="0.25">
      <c r="A6101" s="54" t="s">
        <v>67</v>
      </c>
      <c r="B6101" s="36">
        <v>0</v>
      </c>
      <c r="C6101" s="37">
        <v>0</v>
      </c>
      <c r="D6101" s="37">
        <v>0</v>
      </c>
      <c r="E6101" s="38">
        <v>0</v>
      </c>
      <c r="F6101" s="37">
        <v>0</v>
      </c>
      <c r="G6101" s="39">
        <v>0</v>
      </c>
      <c r="H6101" s="40">
        <v>0</v>
      </c>
      <c r="J6101" s="17">
        <v>48</v>
      </c>
      <c r="K6101" s="17" t="str">
        <f t="shared" si="178"/>
        <v>395-East Wash State Historical Society</v>
      </c>
      <c r="L6101" s="18" t="str">
        <f t="shared" si="177"/>
        <v>395</v>
      </c>
      <c r="M6101" s="19"/>
      <c r="N6101" s="19"/>
    </row>
    <row r="6102" spans="1:14" ht="15" x14ac:dyDescent="0.25">
      <c r="A6102" s="54" t="s">
        <v>68</v>
      </c>
      <c r="B6102" s="36">
        <v>0</v>
      </c>
      <c r="C6102" s="37">
        <v>0</v>
      </c>
      <c r="D6102" s="37">
        <v>0</v>
      </c>
      <c r="E6102" s="38">
        <v>0</v>
      </c>
      <c r="F6102" s="37">
        <v>0</v>
      </c>
      <c r="G6102" s="39">
        <v>0</v>
      </c>
      <c r="H6102" s="40">
        <v>0</v>
      </c>
      <c r="J6102" s="17">
        <v>49</v>
      </c>
      <c r="K6102" s="17" t="str">
        <f t="shared" si="178"/>
        <v>395-East Wash State Historical Society</v>
      </c>
      <c r="L6102" s="18" t="str">
        <f t="shared" si="177"/>
        <v>395</v>
      </c>
      <c r="M6102" s="19"/>
      <c r="N6102" s="19"/>
    </row>
    <row r="6103" spans="1:14" ht="15" x14ac:dyDescent="0.25">
      <c r="A6103" s="54" t="s">
        <v>69</v>
      </c>
      <c r="B6103" s="36">
        <v>0</v>
      </c>
      <c r="C6103" s="37">
        <v>0</v>
      </c>
      <c r="D6103" s="37">
        <v>0</v>
      </c>
      <c r="E6103" s="38">
        <v>0</v>
      </c>
      <c r="F6103" s="37">
        <v>0</v>
      </c>
      <c r="G6103" s="39">
        <v>0</v>
      </c>
      <c r="H6103" s="40">
        <v>0</v>
      </c>
      <c r="J6103" s="17">
        <v>50</v>
      </c>
      <c r="K6103" s="17" t="str">
        <f t="shared" si="178"/>
        <v>395-East Wash State Historical Society</v>
      </c>
      <c r="L6103" s="18" t="str">
        <f t="shared" si="177"/>
        <v>395</v>
      </c>
      <c r="M6103" s="19"/>
      <c r="N6103" s="19"/>
    </row>
    <row r="6104" spans="1:14" ht="15" x14ac:dyDescent="0.25">
      <c r="A6104" s="54" t="s">
        <v>70</v>
      </c>
      <c r="B6104" s="36">
        <v>2.6368945340536167</v>
      </c>
      <c r="C6104" s="37">
        <v>0</v>
      </c>
      <c r="D6104" s="37">
        <v>0</v>
      </c>
      <c r="E6104" s="38">
        <v>0</v>
      </c>
      <c r="F6104" s="37">
        <v>0</v>
      </c>
      <c r="G6104" s="39">
        <v>0</v>
      </c>
      <c r="H6104" s="40">
        <v>2.6368945340536167</v>
      </c>
      <c r="J6104" s="17">
        <v>51</v>
      </c>
      <c r="K6104" s="17" t="str">
        <f t="shared" si="178"/>
        <v>395-East Wash State Historical Society</v>
      </c>
      <c r="L6104" s="18" t="str">
        <f t="shared" si="177"/>
        <v>395</v>
      </c>
      <c r="M6104" s="19"/>
      <c r="N6104" s="19"/>
    </row>
    <row r="6105" spans="1:14" ht="15" x14ac:dyDescent="0.25">
      <c r="A6105" s="54" t="s">
        <v>71</v>
      </c>
      <c r="B6105" s="36">
        <v>1.4375E-15</v>
      </c>
      <c r="C6105" s="37">
        <v>0</v>
      </c>
      <c r="D6105" s="37">
        <v>0</v>
      </c>
      <c r="E6105" s="38">
        <v>0</v>
      </c>
      <c r="F6105" s="37">
        <v>0</v>
      </c>
      <c r="G6105" s="39">
        <v>0</v>
      </c>
      <c r="H6105" s="40">
        <v>1.4375E-15</v>
      </c>
      <c r="J6105" s="17">
        <v>52</v>
      </c>
      <c r="K6105" s="17" t="str">
        <f t="shared" si="178"/>
        <v>395-East Wash State Historical Society</v>
      </c>
      <c r="L6105" s="18" t="str">
        <f t="shared" si="177"/>
        <v>395</v>
      </c>
      <c r="M6105" s="19"/>
      <c r="N6105" s="19"/>
    </row>
    <row r="6106" spans="1:14" ht="15" x14ac:dyDescent="0.25">
      <c r="A6106" s="54" t="s">
        <v>72</v>
      </c>
      <c r="B6106" s="36">
        <v>0</v>
      </c>
      <c r="C6106" s="37">
        <v>0</v>
      </c>
      <c r="D6106" s="37">
        <v>0</v>
      </c>
      <c r="E6106" s="38">
        <v>0</v>
      </c>
      <c r="F6106" s="37">
        <v>0</v>
      </c>
      <c r="G6106" s="39">
        <v>0</v>
      </c>
      <c r="H6106" s="40">
        <v>0</v>
      </c>
      <c r="J6106" s="17">
        <v>53</v>
      </c>
      <c r="K6106" s="17" t="str">
        <f t="shared" si="178"/>
        <v>395-East Wash State Historical Society</v>
      </c>
      <c r="L6106" s="18" t="str">
        <f t="shared" si="177"/>
        <v>395</v>
      </c>
      <c r="M6106" s="19"/>
      <c r="N6106" s="19"/>
    </row>
    <row r="6107" spans="1:14" ht="15" x14ac:dyDescent="0.25">
      <c r="A6107" s="54" t="s">
        <v>73</v>
      </c>
      <c r="B6107" s="36">
        <v>3.7660290913211445</v>
      </c>
      <c r="C6107" s="37">
        <v>0</v>
      </c>
      <c r="D6107" s="37">
        <v>0</v>
      </c>
      <c r="E6107" s="38">
        <v>0</v>
      </c>
      <c r="F6107" s="37">
        <v>0</v>
      </c>
      <c r="G6107" s="39">
        <v>0</v>
      </c>
      <c r="H6107" s="40">
        <v>3.7660290913211445</v>
      </c>
      <c r="J6107" s="17">
        <v>54</v>
      </c>
      <c r="K6107" s="17" t="str">
        <f t="shared" si="178"/>
        <v>395-East Wash State Historical Society</v>
      </c>
      <c r="L6107" s="18" t="str">
        <f t="shared" si="177"/>
        <v>395</v>
      </c>
      <c r="M6107" s="19"/>
      <c r="N6107" s="19"/>
    </row>
    <row r="6108" spans="1:14" ht="15" x14ac:dyDescent="0.25">
      <c r="A6108" s="54" t="s">
        <v>74</v>
      </c>
      <c r="B6108" s="36">
        <v>0</v>
      </c>
      <c r="C6108" s="37">
        <v>0</v>
      </c>
      <c r="D6108" s="37">
        <v>0</v>
      </c>
      <c r="E6108" s="38">
        <v>0</v>
      </c>
      <c r="F6108" s="37">
        <v>0</v>
      </c>
      <c r="G6108" s="39">
        <v>0</v>
      </c>
      <c r="H6108" s="40">
        <v>0</v>
      </c>
      <c r="J6108" s="17">
        <v>55</v>
      </c>
      <c r="K6108" s="17" t="str">
        <f t="shared" si="178"/>
        <v>395-East Wash State Historical Society</v>
      </c>
      <c r="L6108" s="18" t="str">
        <f t="shared" si="177"/>
        <v>395</v>
      </c>
      <c r="M6108" s="19"/>
      <c r="N6108" s="19"/>
    </row>
    <row r="6109" spans="1:14" ht="15" x14ac:dyDescent="0.25">
      <c r="A6109" s="54" t="s">
        <v>75</v>
      </c>
      <c r="B6109" s="36">
        <v>0</v>
      </c>
      <c r="C6109" s="37">
        <v>0</v>
      </c>
      <c r="D6109" s="37">
        <v>0</v>
      </c>
      <c r="E6109" s="38">
        <v>0</v>
      </c>
      <c r="F6109" s="37">
        <v>0</v>
      </c>
      <c r="G6109" s="39">
        <v>0</v>
      </c>
      <c r="H6109" s="40">
        <v>0</v>
      </c>
      <c r="J6109" s="17">
        <v>56</v>
      </c>
      <c r="K6109" s="17" t="str">
        <f t="shared" si="178"/>
        <v>395-East Wash State Historical Society</v>
      </c>
      <c r="L6109" s="18" t="str">
        <f t="shared" ref="L6109:L6190" si="179">LEFT(K6109,3)</f>
        <v>395</v>
      </c>
      <c r="M6109" s="19"/>
      <c r="N6109" s="19"/>
    </row>
    <row r="6110" spans="1:14" ht="15" x14ac:dyDescent="0.25">
      <c r="A6110" s="54" t="s">
        <v>76</v>
      </c>
      <c r="B6110" s="36">
        <v>2.0846266949844794</v>
      </c>
      <c r="C6110" s="37">
        <v>0</v>
      </c>
      <c r="D6110" s="37">
        <v>0</v>
      </c>
      <c r="E6110" s="38">
        <v>0</v>
      </c>
      <c r="F6110" s="37">
        <v>0</v>
      </c>
      <c r="G6110" s="39">
        <v>0</v>
      </c>
      <c r="H6110" s="40">
        <v>2.0846266949844794</v>
      </c>
      <c r="J6110" s="17">
        <v>57</v>
      </c>
      <c r="K6110" s="17" t="str">
        <f t="shared" si="178"/>
        <v>395-East Wash State Historical Society</v>
      </c>
      <c r="L6110" s="18" t="str">
        <f t="shared" si="179"/>
        <v>395</v>
      </c>
      <c r="M6110" s="19"/>
      <c r="N6110" s="19"/>
    </row>
    <row r="6111" spans="1:14" ht="15" x14ac:dyDescent="0.25">
      <c r="A6111" s="54" t="s">
        <v>77</v>
      </c>
      <c r="B6111" s="36">
        <v>0</v>
      </c>
      <c r="C6111" s="37">
        <v>0</v>
      </c>
      <c r="D6111" s="37">
        <v>0</v>
      </c>
      <c r="E6111" s="38">
        <v>0</v>
      </c>
      <c r="F6111" s="37">
        <v>0</v>
      </c>
      <c r="G6111" s="39">
        <v>0</v>
      </c>
      <c r="H6111" s="40">
        <v>0</v>
      </c>
      <c r="J6111" s="17">
        <v>58</v>
      </c>
      <c r="K6111" s="17" t="str">
        <f t="shared" si="178"/>
        <v>395-East Wash State Historical Society</v>
      </c>
      <c r="L6111" s="18" t="str">
        <f t="shared" si="179"/>
        <v>395</v>
      </c>
      <c r="M6111" s="19"/>
      <c r="N6111" s="19"/>
    </row>
    <row r="6112" spans="1:14" ht="15" x14ac:dyDescent="0.25">
      <c r="A6112" s="54" t="s">
        <v>78</v>
      </c>
      <c r="B6112" s="36">
        <v>495.2965029745024</v>
      </c>
      <c r="C6112" s="37">
        <v>-1</v>
      </c>
      <c r="D6112" s="37">
        <v>-2</v>
      </c>
      <c r="E6112" s="38">
        <v>0</v>
      </c>
      <c r="F6112" s="37">
        <v>3</v>
      </c>
      <c r="G6112" s="39">
        <v>0</v>
      </c>
      <c r="H6112" s="40">
        <v>495.2965029745024</v>
      </c>
      <c r="J6112" s="17">
        <v>59</v>
      </c>
      <c r="K6112" s="17" t="str">
        <f t="shared" si="178"/>
        <v>395-East Wash State Historical Society</v>
      </c>
      <c r="L6112" s="18" t="str">
        <f t="shared" si="179"/>
        <v>395</v>
      </c>
      <c r="M6112" s="19"/>
      <c r="N6112" s="19"/>
    </row>
    <row r="6113" spans="1:14" ht="15" x14ac:dyDescent="0.25">
      <c r="A6113" s="54" t="s">
        <v>79</v>
      </c>
      <c r="B6113" s="36">
        <v>177.56174937684116</v>
      </c>
      <c r="C6113" s="37">
        <v>4</v>
      </c>
      <c r="D6113" s="37">
        <v>3</v>
      </c>
      <c r="E6113" s="38">
        <v>1</v>
      </c>
      <c r="F6113" s="37">
        <v>1</v>
      </c>
      <c r="G6113" s="39">
        <v>9</v>
      </c>
      <c r="H6113" s="40">
        <v>186.56174937684116</v>
      </c>
      <c r="J6113" s="17">
        <v>60</v>
      </c>
      <c r="K6113" s="17" t="str">
        <f t="shared" si="178"/>
        <v>395-East Wash State Historical Society</v>
      </c>
      <c r="L6113" s="18" t="str">
        <f t="shared" si="179"/>
        <v>395</v>
      </c>
      <c r="M6113" s="19"/>
      <c r="N6113" s="19"/>
    </row>
    <row r="6114" spans="1:14" ht="15" customHeight="1" x14ac:dyDescent="0.25">
      <c r="A6114" s="54"/>
      <c r="B6114" s="36"/>
      <c r="C6114" s="37"/>
      <c r="D6114" s="37"/>
      <c r="E6114" s="38"/>
      <c r="F6114" s="37"/>
      <c r="G6114" s="39"/>
      <c r="H6114" s="40"/>
      <c r="J6114" s="17">
        <v>61</v>
      </c>
      <c r="K6114" s="17" t="str">
        <f t="shared" si="178"/>
        <v>395-East Wash State Historical Society</v>
      </c>
      <c r="L6114" s="18" t="str">
        <f t="shared" si="179"/>
        <v>395</v>
      </c>
      <c r="M6114" s="19"/>
      <c r="N6114" s="19"/>
    </row>
    <row r="6115" spans="1:14" x14ac:dyDescent="0.2">
      <c r="A6115" s="44" t="s">
        <v>80</v>
      </c>
      <c r="B6115" s="45">
        <v>681.34580267170281</v>
      </c>
      <c r="C6115" s="46">
        <v>3</v>
      </c>
      <c r="D6115" s="46">
        <v>1</v>
      </c>
      <c r="E6115" s="47">
        <v>1</v>
      </c>
      <c r="F6115" s="46">
        <v>4</v>
      </c>
      <c r="G6115" s="48">
        <v>9</v>
      </c>
      <c r="H6115" s="49">
        <v>690.34580267170281</v>
      </c>
      <c r="J6115" s="17">
        <v>62</v>
      </c>
      <c r="K6115" s="17" t="str">
        <f t="shared" si="178"/>
        <v>395-East Wash State Historical Society</v>
      </c>
      <c r="L6115" s="18" t="str">
        <f t="shared" si="179"/>
        <v>395</v>
      </c>
      <c r="M6115" s="19"/>
      <c r="N6115" s="19"/>
    </row>
    <row r="6116" spans="1:14" ht="15" x14ac:dyDescent="0.25">
      <c r="A6116" s="54"/>
      <c r="B6116" s="36"/>
      <c r="C6116" s="37"/>
      <c r="D6116" s="37"/>
      <c r="E6116" s="38"/>
      <c r="F6116" s="37"/>
      <c r="G6116" s="39"/>
      <c r="H6116" s="40"/>
      <c r="J6116" s="17">
        <v>63</v>
      </c>
      <c r="K6116" s="17" t="str">
        <f t="shared" si="178"/>
        <v>395-East Wash State Historical Society</v>
      </c>
      <c r="L6116" s="18" t="str">
        <f t="shared" si="179"/>
        <v>395</v>
      </c>
      <c r="M6116" s="19"/>
      <c r="N6116" s="19"/>
    </row>
    <row r="6117" spans="1:14" ht="15" x14ac:dyDescent="0.25">
      <c r="A6117" s="54" t="s">
        <v>81</v>
      </c>
      <c r="B6117" s="36">
        <v>8.0330836214897126</v>
      </c>
      <c r="C6117" s="37">
        <v>0</v>
      </c>
      <c r="D6117" s="37">
        <v>0</v>
      </c>
      <c r="E6117" s="38">
        <v>0</v>
      </c>
      <c r="F6117" s="37">
        <v>0</v>
      </c>
      <c r="G6117" s="39">
        <v>0</v>
      </c>
      <c r="H6117" s="40">
        <v>8.0330836214897126</v>
      </c>
      <c r="J6117" s="17">
        <v>64</v>
      </c>
      <c r="K6117" s="17" t="str">
        <f t="shared" si="178"/>
        <v>395-East Wash State Historical Society</v>
      </c>
      <c r="L6117" s="18" t="str">
        <f t="shared" si="179"/>
        <v>395</v>
      </c>
      <c r="M6117" s="19"/>
      <c r="N6117" s="19"/>
    </row>
    <row r="6118" spans="1:14" x14ac:dyDescent="0.2">
      <c r="A6118" s="44" t="s">
        <v>82</v>
      </c>
      <c r="B6118" s="45">
        <v>8.0330836214897126</v>
      </c>
      <c r="C6118" s="46">
        <v>0</v>
      </c>
      <c r="D6118" s="46">
        <v>0</v>
      </c>
      <c r="E6118" s="47">
        <v>0</v>
      </c>
      <c r="F6118" s="46">
        <v>0</v>
      </c>
      <c r="G6118" s="48">
        <v>0</v>
      </c>
      <c r="H6118" s="49">
        <v>8.0330836214897126</v>
      </c>
      <c r="J6118" s="17">
        <v>65</v>
      </c>
      <c r="K6118" s="17" t="str">
        <f t="shared" si="178"/>
        <v>395-East Wash State Historical Society</v>
      </c>
      <c r="L6118" s="18" t="str">
        <f t="shared" si="179"/>
        <v>395</v>
      </c>
      <c r="M6118" s="19"/>
      <c r="N6118" s="19"/>
    </row>
    <row r="6119" spans="1:14" ht="15" x14ac:dyDescent="0.25">
      <c r="A6119" s="54"/>
      <c r="B6119" s="54"/>
      <c r="C6119" s="54"/>
      <c r="D6119" s="54"/>
      <c r="E6119" s="54"/>
      <c r="F6119" s="54"/>
      <c r="G6119" s="54"/>
      <c r="H6119" s="54"/>
      <c r="J6119" s="17">
        <v>66</v>
      </c>
      <c r="K6119" s="17" t="str">
        <f t="shared" si="178"/>
        <v>395-East Wash State Historical Society</v>
      </c>
      <c r="L6119" s="18" t="str">
        <f t="shared" si="179"/>
        <v>395</v>
      </c>
      <c r="M6119" s="19"/>
      <c r="N6119" s="19"/>
    </row>
    <row r="6120" spans="1:14" x14ac:dyDescent="0.2">
      <c r="A6120" s="58"/>
      <c r="B6120" s="39"/>
      <c r="C6120" s="51"/>
      <c r="D6120" s="51"/>
      <c r="E6120" s="52"/>
      <c r="F6120" s="51"/>
      <c r="G6120" s="39"/>
      <c r="H6120" s="53"/>
      <c r="J6120" s="17">
        <v>67</v>
      </c>
      <c r="K6120" s="17" t="str">
        <f t="shared" si="178"/>
        <v>395-East Wash State Historical Society</v>
      </c>
      <c r="L6120" s="18" t="str">
        <f t="shared" si="179"/>
        <v>395</v>
      </c>
      <c r="M6120" s="19"/>
      <c r="N6120" s="19"/>
    </row>
    <row r="6121" spans="1:14" x14ac:dyDescent="0.2">
      <c r="A6121" s="59" t="s">
        <v>83</v>
      </c>
      <c r="B6121" s="60">
        <v>961.76849161530606</v>
      </c>
      <c r="C6121" s="61">
        <v>7</v>
      </c>
      <c r="D6121" s="61">
        <v>7</v>
      </c>
      <c r="E6121" s="62">
        <v>-5</v>
      </c>
      <c r="F6121" s="61">
        <v>50</v>
      </c>
      <c r="G6121" s="60">
        <v>59</v>
      </c>
      <c r="H6121" s="63">
        <v>1020.7684916153061</v>
      </c>
      <c r="J6121" s="17">
        <v>68</v>
      </c>
      <c r="K6121" s="17" t="str">
        <f t="shared" si="178"/>
        <v>395-East Wash State Historical Society</v>
      </c>
      <c r="L6121" s="18" t="str">
        <f t="shared" si="179"/>
        <v>395</v>
      </c>
      <c r="M6121" s="19"/>
      <c r="N6121" s="19"/>
    </row>
    <row r="6122" spans="1:14" x14ac:dyDescent="0.2">
      <c r="A6122" s="64"/>
      <c r="B6122" s="65"/>
      <c r="C6122" s="65"/>
      <c r="D6122" s="65"/>
      <c r="E6122" s="65"/>
      <c r="F6122" s="65"/>
      <c r="G6122" s="65"/>
      <c r="H6122" s="65"/>
      <c r="J6122" s="17">
        <v>1</v>
      </c>
      <c r="K6122" s="17" t="str">
        <f>IF(J6122=7,A5312,IF(J6122&gt;7,K6112,""))</f>
        <v/>
      </c>
      <c r="L6122" s="18" t="str">
        <f t="shared" si="179"/>
        <v/>
      </c>
      <c r="M6122" s="19"/>
      <c r="N6122" s="19"/>
    </row>
    <row r="6123" spans="1:14" x14ac:dyDescent="0.2">
      <c r="A6123" s="64"/>
      <c r="B6123" s="65"/>
      <c r="C6123" s="65"/>
      <c r="D6123" s="65"/>
      <c r="E6123" s="65"/>
      <c r="F6123" s="65"/>
      <c r="G6123" s="65"/>
      <c r="H6123" s="65"/>
      <c r="J6123" s="17">
        <v>2</v>
      </c>
      <c r="K6123" s="17" t="str">
        <f>IF(J6123=7,A5313,IF(J6123&gt;7,K6122,""))</f>
        <v/>
      </c>
      <c r="L6123" s="18" t="str">
        <f t="shared" si="179"/>
        <v/>
      </c>
      <c r="M6123" s="19"/>
      <c r="N6123" s="19"/>
    </row>
    <row r="6124" spans="1:14" ht="15" x14ac:dyDescent="0.25">
      <c r="A6124"/>
      <c r="B6124"/>
      <c r="C6124"/>
      <c r="D6124"/>
      <c r="E6124"/>
      <c r="F6124"/>
      <c r="G6124"/>
      <c r="H6124"/>
      <c r="J6124" s="17">
        <v>3</v>
      </c>
      <c r="K6124" s="17" t="str">
        <f>IF(J6124=7,A5314,IF(J6124&gt;7,K6123,""))</f>
        <v/>
      </c>
      <c r="L6124" s="18" t="str">
        <f t="shared" si="179"/>
        <v/>
      </c>
      <c r="M6124" s="19"/>
      <c r="N6124" s="19"/>
    </row>
    <row r="6125" spans="1:14" ht="15" x14ac:dyDescent="0.25">
      <c r="A6125"/>
      <c r="B6125"/>
      <c r="C6125"/>
      <c r="D6125"/>
      <c r="E6125"/>
      <c r="F6125"/>
      <c r="G6125"/>
      <c r="H6125"/>
      <c r="J6125" s="17">
        <v>4</v>
      </c>
      <c r="K6125" s="17" t="str">
        <f>IF(J6125=7,A5315,IF(J6125&gt;7,K6124,""))</f>
        <v/>
      </c>
      <c r="L6125" s="18" t="str">
        <f t="shared" si="179"/>
        <v/>
      </c>
      <c r="M6125" s="19"/>
      <c r="N6125" s="19"/>
    </row>
    <row r="6126" spans="1:14" ht="15.75" x14ac:dyDescent="0.25">
      <c r="A6126" s="21" t="s">
        <v>7</v>
      </c>
      <c r="B6126" s="22"/>
      <c r="C6126" s="22"/>
      <c r="D6126" s="22"/>
      <c r="E6126" s="22"/>
      <c r="F6126" s="22"/>
      <c r="G6126" s="22"/>
      <c r="H6126" s="22"/>
      <c r="J6126" s="17">
        <v>5</v>
      </c>
      <c r="K6126" s="17" t="str">
        <f>IF(J6126=7,A5316,IF(J6126&gt;7,K6125,""))</f>
        <v/>
      </c>
      <c r="L6126" s="18" t="str">
        <f t="shared" si="179"/>
        <v/>
      </c>
      <c r="M6126" s="19"/>
      <c r="N6126" s="19"/>
    </row>
    <row r="6127" spans="1:14" ht="15" x14ac:dyDescent="0.25">
      <c r="A6127" s="23" t="s">
        <v>8</v>
      </c>
      <c r="B6127" s="24"/>
      <c r="C6127" s="24"/>
      <c r="D6127" s="24"/>
      <c r="E6127" s="24"/>
      <c r="F6127" s="24"/>
      <c r="G6127" s="24"/>
      <c r="H6127" s="24"/>
      <c r="J6127" s="17">
        <v>6</v>
      </c>
      <c r="K6127" s="17" t="str">
        <f>IF(J6127=7,A5317,IF(J6127&gt;7,K6126,""))</f>
        <v/>
      </c>
      <c r="L6127" s="18" t="str">
        <f t="shared" si="179"/>
        <v/>
      </c>
      <c r="M6127" s="19"/>
      <c r="N6127" s="19"/>
    </row>
    <row r="6128" spans="1:14" ht="15" x14ac:dyDescent="0.25">
      <c r="A6128" s="25" t="s">
        <v>173</v>
      </c>
      <c r="B6128" s="22"/>
      <c r="C6128" s="22"/>
      <c r="D6128" s="22"/>
      <c r="E6128" s="22"/>
      <c r="F6128" s="22"/>
      <c r="G6128" s="22"/>
      <c r="H6128" s="22"/>
      <c r="J6128" s="17">
        <v>7</v>
      </c>
      <c r="K6128" s="17" t="str">
        <f>IF(J6128=7,A6128,IF(J6128&gt;7,K6127,""))</f>
        <v>405-Department of Transportation</v>
      </c>
      <c r="L6128" s="18" t="str">
        <f t="shared" si="179"/>
        <v>405</v>
      </c>
      <c r="M6128" s="19"/>
      <c r="N6128" s="19"/>
    </row>
    <row r="6129" spans="1:14" ht="15" x14ac:dyDescent="0.25">
      <c r="A6129" s="25"/>
      <c r="B6129" s="22"/>
      <c r="C6129" s="22"/>
      <c r="D6129" s="22"/>
      <c r="E6129" s="22"/>
      <c r="F6129" s="22"/>
      <c r="G6129" s="22"/>
      <c r="H6129" s="22"/>
      <c r="J6129" s="17">
        <v>8</v>
      </c>
      <c r="K6129" s="17" t="str">
        <f t="shared" ref="K6129:K6189" si="180">IF(J6129=7,A5319,IF(J6129&gt;7,K6128,""))</f>
        <v>405-Department of Transportation</v>
      </c>
      <c r="L6129" s="18" t="str">
        <f t="shared" si="179"/>
        <v>405</v>
      </c>
      <c r="M6129" s="19"/>
      <c r="N6129" s="19"/>
    </row>
    <row r="6130" spans="1:14" ht="15" customHeight="1" x14ac:dyDescent="0.25">
      <c r="A6130" s="26"/>
      <c r="B6130" s="27"/>
      <c r="C6130" s="94" t="s">
        <v>10</v>
      </c>
      <c r="D6130" s="95"/>
      <c r="E6130" s="94" t="s">
        <v>11</v>
      </c>
      <c r="F6130" s="95"/>
      <c r="G6130" s="28"/>
      <c r="H6130" s="28"/>
      <c r="J6130" s="17">
        <v>9</v>
      </c>
      <c r="K6130" s="17" t="str">
        <f t="shared" si="180"/>
        <v>405-Department of Transportation</v>
      </c>
      <c r="L6130" s="18" t="str">
        <f t="shared" si="179"/>
        <v>405</v>
      </c>
      <c r="M6130" s="19"/>
      <c r="N6130" s="19"/>
    </row>
    <row r="6131" spans="1:14" ht="24" x14ac:dyDescent="0.2">
      <c r="A6131" s="29" t="s">
        <v>12</v>
      </c>
      <c r="B6131" s="30" t="s">
        <v>13</v>
      </c>
      <c r="C6131" s="31" t="s">
        <v>14</v>
      </c>
      <c r="D6131" s="32" t="s">
        <v>15</v>
      </c>
      <c r="E6131" s="31" t="s">
        <v>14</v>
      </c>
      <c r="F6131" s="32" t="s">
        <v>15</v>
      </c>
      <c r="G6131" s="33" t="s">
        <v>16</v>
      </c>
      <c r="H6131" s="33" t="s">
        <v>17</v>
      </c>
      <c r="J6131" s="17">
        <v>10</v>
      </c>
      <c r="K6131" s="17" t="str">
        <f t="shared" si="180"/>
        <v>405-Department of Transportation</v>
      </c>
      <c r="L6131" s="18" t="str">
        <f t="shared" si="179"/>
        <v>405</v>
      </c>
      <c r="M6131" s="19"/>
      <c r="N6131" s="19"/>
    </row>
    <row r="6132" spans="1:14" ht="15" x14ac:dyDescent="0.25">
      <c r="A6132" s="35" t="s">
        <v>20</v>
      </c>
      <c r="B6132" s="36">
        <v>881.43976050980189</v>
      </c>
      <c r="C6132" s="37">
        <v>0</v>
      </c>
      <c r="D6132" s="37">
        <v>0</v>
      </c>
      <c r="E6132" s="38">
        <v>0</v>
      </c>
      <c r="F6132" s="37">
        <v>0</v>
      </c>
      <c r="G6132" s="39">
        <v>0</v>
      </c>
      <c r="H6132" s="40">
        <v>881.43976050980189</v>
      </c>
      <c r="J6132" s="17">
        <v>11</v>
      </c>
      <c r="K6132" s="17" t="str">
        <f t="shared" si="180"/>
        <v>405-Department of Transportation</v>
      </c>
      <c r="L6132" s="18" t="str">
        <f t="shared" si="179"/>
        <v>405</v>
      </c>
      <c r="M6132" s="19" t="s">
        <v>21</v>
      </c>
      <c r="N6132" s="19"/>
    </row>
    <row r="6133" spans="1:14" ht="15" x14ac:dyDescent="0.25">
      <c r="A6133" s="42" t="s">
        <v>22</v>
      </c>
      <c r="B6133" s="36">
        <v>1082.3166839874266</v>
      </c>
      <c r="C6133" s="37">
        <v>0</v>
      </c>
      <c r="D6133" s="37">
        <v>2</v>
      </c>
      <c r="E6133" s="38">
        <v>1</v>
      </c>
      <c r="F6133" s="37">
        <v>8</v>
      </c>
      <c r="G6133" s="39">
        <v>11</v>
      </c>
      <c r="H6133" s="40">
        <v>1093.3166839874266</v>
      </c>
      <c r="J6133" s="17">
        <v>12</v>
      </c>
      <c r="K6133" s="17" t="str">
        <f t="shared" si="180"/>
        <v>405-Department of Transportation</v>
      </c>
      <c r="L6133" s="18" t="str">
        <f t="shared" si="179"/>
        <v>405</v>
      </c>
      <c r="M6133" s="19"/>
      <c r="N6133" s="19"/>
    </row>
    <row r="6134" spans="1:14" ht="15" x14ac:dyDescent="0.25">
      <c r="A6134" s="42" t="s">
        <v>23</v>
      </c>
      <c r="B6134" s="36">
        <v>853.25986572396164</v>
      </c>
      <c r="C6134" s="37">
        <v>69</v>
      </c>
      <c r="D6134" s="37">
        <v>18</v>
      </c>
      <c r="E6134" s="38">
        <v>0</v>
      </c>
      <c r="F6134" s="37">
        <v>4</v>
      </c>
      <c r="G6134" s="39">
        <v>91</v>
      </c>
      <c r="H6134" s="40">
        <v>944.25986572396164</v>
      </c>
      <c r="J6134" s="17">
        <v>13</v>
      </c>
      <c r="K6134" s="17" t="str">
        <f t="shared" si="180"/>
        <v>405-Department of Transportation</v>
      </c>
      <c r="L6134" s="18" t="str">
        <f t="shared" si="179"/>
        <v>405</v>
      </c>
      <c r="M6134" s="19"/>
      <c r="N6134" s="19"/>
    </row>
    <row r="6135" spans="1:14" ht="15" x14ac:dyDescent="0.25">
      <c r="A6135" s="42" t="s">
        <v>24</v>
      </c>
      <c r="B6135" s="36">
        <v>8038.0778772499998</v>
      </c>
      <c r="C6135" s="37">
        <v>2</v>
      </c>
      <c r="D6135" s="37">
        <v>3</v>
      </c>
      <c r="E6135" s="38">
        <v>2</v>
      </c>
      <c r="F6135" s="37">
        <v>36</v>
      </c>
      <c r="G6135" s="39">
        <v>43</v>
      </c>
      <c r="H6135" s="40">
        <v>8081.0778772499998</v>
      </c>
      <c r="J6135" s="17">
        <v>14</v>
      </c>
      <c r="K6135" s="17" t="str">
        <f t="shared" si="180"/>
        <v>405-Department of Transportation</v>
      </c>
      <c r="L6135" s="18" t="str">
        <f t="shared" si="179"/>
        <v>405</v>
      </c>
      <c r="M6135" s="19"/>
      <c r="N6135" s="19"/>
    </row>
    <row r="6136" spans="1:14" ht="15" x14ac:dyDescent="0.25">
      <c r="A6136" s="42" t="s">
        <v>25</v>
      </c>
      <c r="B6136" s="36">
        <v>280.45670423759998</v>
      </c>
      <c r="C6136" s="37">
        <v>0</v>
      </c>
      <c r="D6136" s="37">
        <v>0</v>
      </c>
      <c r="E6136" s="38">
        <v>0</v>
      </c>
      <c r="F6136" s="37">
        <v>1</v>
      </c>
      <c r="G6136" s="39">
        <v>1</v>
      </c>
      <c r="H6136" s="40">
        <v>281.45670423759998</v>
      </c>
      <c r="J6136" s="17">
        <v>15</v>
      </c>
      <c r="K6136" s="17" t="str">
        <f t="shared" si="180"/>
        <v>405-Department of Transportation</v>
      </c>
      <c r="L6136" s="18" t="str">
        <f t="shared" si="179"/>
        <v>405</v>
      </c>
      <c r="M6136" s="19"/>
      <c r="N6136" s="19"/>
    </row>
    <row r="6137" spans="1:14" ht="15" x14ac:dyDescent="0.25">
      <c r="A6137" s="42" t="s">
        <v>26</v>
      </c>
      <c r="B6137" s="36">
        <v>19635.561747224732</v>
      </c>
      <c r="C6137" s="37">
        <v>554</v>
      </c>
      <c r="D6137" s="37">
        <v>553</v>
      </c>
      <c r="E6137" s="38">
        <v>0</v>
      </c>
      <c r="F6137" s="37">
        <v>0</v>
      </c>
      <c r="G6137" s="39">
        <v>1107</v>
      </c>
      <c r="H6137" s="40">
        <v>20742.561747224732</v>
      </c>
      <c r="J6137" s="17">
        <v>16</v>
      </c>
      <c r="K6137" s="17" t="str">
        <f t="shared" si="180"/>
        <v>405-Department of Transportation</v>
      </c>
      <c r="L6137" s="18" t="str">
        <f t="shared" si="179"/>
        <v>405</v>
      </c>
      <c r="M6137" s="19"/>
      <c r="N6137" s="19"/>
    </row>
    <row r="6138" spans="1:14" ht="15" x14ac:dyDescent="0.25">
      <c r="A6138" s="42" t="s">
        <v>27</v>
      </c>
      <c r="B6138" s="36">
        <v>44495.17160367631</v>
      </c>
      <c r="C6138" s="37">
        <v>0</v>
      </c>
      <c r="D6138" s="37">
        <v>0</v>
      </c>
      <c r="E6138" s="38">
        <v>0</v>
      </c>
      <c r="F6138" s="37">
        <v>0</v>
      </c>
      <c r="G6138" s="39">
        <v>0</v>
      </c>
      <c r="H6138" s="40">
        <v>44495.17160367631</v>
      </c>
      <c r="J6138" s="17">
        <v>17</v>
      </c>
      <c r="K6138" s="17" t="str">
        <f t="shared" si="180"/>
        <v>405-Department of Transportation</v>
      </c>
      <c r="L6138" s="18" t="str">
        <f t="shared" si="179"/>
        <v>405</v>
      </c>
      <c r="M6138" s="19"/>
      <c r="N6138" s="19"/>
    </row>
    <row r="6139" spans="1:14" x14ac:dyDescent="0.2">
      <c r="A6139" s="43"/>
      <c r="B6139" s="36"/>
      <c r="C6139" s="37"/>
      <c r="D6139" s="37"/>
      <c r="E6139" s="38"/>
      <c r="F6139" s="37"/>
      <c r="G6139" s="39"/>
      <c r="H6139" s="40"/>
      <c r="J6139" s="17">
        <v>18</v>
      </c>
      <c r="K6139" s="17" t="str">
        <f t="shared" si="180"/>
        <v>405-Department of Transportation</v>
      </c>
      <c r="L6139" s="18" t="str">
        <f t="shared" si="179"/>
        <v>405</v>
      </c>
      <c r="M6139" s="19"/>
      <c r="N6139" s="19"/>
    </row>
    <row r="6140" spans="1:14" x14ac:dyDescent="0.2">
      <c r="A6140" s="44"/>
      <c r="B6140" s="45">
        <v>75266.284242609836</v>
      </c>
      <c r="C6140" s="46">
        <v>625</v>
      </c>
      <c r="D6140" s="46">
        <v>576</v>
      </c>
      <c r="E6140" s="47">
        <v>3</v>
      </c>
      <c r="F6140" s="46">
        <v>49</v>
      </c>
      <c r="G6140" s="48">
        <v>1253</v>
      </c>
      <c r="H6140" s="49">
        <v>76519.284242609836</v>
      </c>
      <c r="J6140" s="17">
        <v>19</v>
      </c>
      <c r="K6140" s="17" t="str">
        <f t="shared" si="180"/>
        <v>405-Department of Transportation</v>
      </c>
      <c r="L6140" s="18" t="str">
        <f t="shared" si="179"/>
        <v>405</v>
      </c>
      <c r="M6140" s="19"/>
      <c r="N6140" s="19"/>
    </row>
    <row r="6141" spans="1:14" x14ac:dyDescent="0.2">
      <c r="A6141" s="50"/>
      <c r="B6141" s="39"/>
      <c r="C6141" s="51"/>
      <c r="D6141" s="51"/>
      <c r="E6141" s="52"/>
      <c r="F6141" s="51"/>
      <c r="G6141" s="39"/>
      <c r="H6141" s="53"/>
      <c r="J6141" s="17">
        <v>20</v>
      </c>
      <c r="K6141" s="17" t="str">
        <f t="shared" si="180"/>
        <v>405-Department of Transportation</v>
      </c>
      <c r="L6141" s="18" t="str">
        <f t="shared" si="179"/>
        <v>405</v>
      </c>
      <c r="M6141" s="19"/>
      <c r="N6141" s="19"/>
    </row>
    <row r="6142" spans="1:14" ht="15" x14ac:dyDescent="0.25">
      <c r="A6142" s="42" t="s">
        <v>28</v>
      </c>
      <c r="B6142" s="36">
        <v>3047.1627149092305</v>
      </c>
      <c r="C6142" s="37">
        <v>2</v>
      </c>
      <c r="D6142" s="37">
        <v>3</v>
      </c>
      <c r="E6142" s="38">
        <v>-3326</v>
      </c>
      <c r="F6142" s="37">
        <v>3535</v>
      </c>
      <c r="G6142" s="39">
        <v>214</v>
      </c>
      <c r="H6142" s="40">
        <v>3261.1627149092305</v>
      </c>
      <c r="J6142" s="17">
        <v>21</v>
      </c>
      <c r="K6142" s="17" t="str">
        <f t="shared" si="180"/>
        <v>405-Department of Transportation</v>
      </c>
      <c r="L6142" s="18" t="str">
        <f t="shared" si="179"/>
        <v>405</v>
      </c>
      <c r="M6142" s="19"/>
      <c r="N6142" s="19"/>
    </row>
    <row r="6143" spans="1:14" ht="15" x14ac:dyDescent="0.25">
      <c r="A6143" s="42" t="s">
        <v>29</v>
      </c>
      <c r="B6143" s="36">
        <v>7985.0623089359869</v>
      </c>
      <c r="C6143" s="37">
        <v>0</v>
      </c>
      <c r="D6143" s="37">
        <v>0</v>
      </c>
      <c r="E6143" s="38">
        <v>1992</v>
      </c>
      <c r="F6143" s="37">
        <v>6320</v>
      </c>
      <c r="G6143" s="39">
        <v>8312</v>
      </c>
      <c r="H6143" s="40">
        <v>16297.062308935987</v>
      </c>
      <c r="J6143" s="17">
        <v>22</v>
      </c>
      <c r="K6143" s="17" t="str">
        <f t="shared" si="180"/>
        <v>405-Department of Transportation</v>
      </c>
      <c r="L6143" s="18" t="str">
        <f t="shared" si="179"/>
        <v>405</v>
      </c>
      <c r="M6143" s="19"/>
      <c r="N6143" s="19"/>
    </row>
    <row r="6144" spans="1:14" ht="15" x14ac:dyDescent="0.25">
      <c r="A6144" s="42" t="s">
        <v>30</v>
      </c>
      <c r="B6144" s="36">
        <v>7053.6191304570239</v>
      </c>
      <c r="C6144" s="37">
        <v>4</v>
      </c>
      <c r="D6144" s="37">
        <v>6</v>
      </c>
      <c r="E6144" s="38">
        <v>1</v>
      </c>
      <c r="F6144" s="37">
        <v>42</v>
      </c>
      <c r="G6144" s="39">
        <v>53</v>
      </c>
      <c r="H6144" s="40">
        <v>7106.6191304570239</v>
      </c>
      <c r="J6144" s="17">
        <v>23</v>
      </c>
      <c r="K6144" s="17" t="str">
        <f t="shared" si="180"/>
        <v>405-Department of Transportation</v>
      </c>
      <c r="L6144" s="18" t="str">
        <f t="shared" si="179"/>
        <v>405</v>
      </c>
      <c r="M6144" s="19"/>
      <c r="N6144" s="19"/>
    </row>
    <row r="6145" spans="1:14" ht="15" x14ac:dyDescent="0.25">
      <c r="A6145" s="54"/>
      <c r="B6145" s="36"/>
      <c r="C6145" s="37"/>
      <c r="D6145" s="37"/>
      <c r="E6145" s="38"/>
      <c r="F6145" s="37"/>
      <c r="G6145" s="39"/>
      <c r="H6145" s="40"/>
      <c r="J6145" s="17">
        <v>24</v>
      </c>
      <c r="K6145" s="17" t="str">
        <f t="shared" si="180"/>
        <v>405-Department of Transportation</v>
      </c>
      <c r="L6145" s="18" t="str">
        <f t="shared" si="179"/>
        <v>405</v>
      </c>
      <c r="M6145" s="19"/>
      <c r="N6145" s="19"/>
    </row>
    <row r="6146" spans="1:14" ht="15" customHeight="1" x14ac:dyDescent="0.2">
      <c r="A6146" s="44" t="s">
        <v>31</v>
      </c>
      <c r="B6146" s="45">
        <v>18085.844154302242</v>
      </c>
      <c r="C6146" s="46">
        <v>6</v>
      </c>
      <c r="D6146" s="46">
        <v>9</v>
      </c>
      <c r="E6146" s="46">
        <v>-1333</v>
      </c>
      <c r="F6146" s="46">
        <v>9897</v>
      </c>
      <c r="G6146" s="46">
        <v>8579</v>
      </c>
      <c r="H6146" s="49">
        <v>26664.844154302242</v>
      </c>
      <c r="J6146" s="17">
        <v>25</v>
      </c>
      <c r="K6146" s="17" t="str">
        <f t="shared" si="180"/>
        <v>405-Department of Transportation</v>
      </c>
      <c r="L6146" s="18" t="str">
        <f t="shared" si="179"/>
        <v>405</v>
      </c>
      <c r="M6146" s="19"/>
      <c r="N6146" s="19"/>
    </row>
    <row r="6147" spans="1:14" ht="15" x14ac:dyDescent="0.25">
      <c r="A6147" s="54"/>
      <c r="B6147" s="36"/>
      <c r="C6147" s="37"/>
      <c r="D6147" s="37"/>
      <c r="E6147" s="38"/>
      <c r="F6147" s="37"/>
      <c r="G6147" s="39"/>
      <c r="H6147" s="40"/>
      <c r="J6147" s="17">
        <v>26</v>
      </c>
      <c r="K6147" s="17" t="str">
        <f t="shared" si="180"/>
        <v>405-Department of Transportation</v>
      </c>
      <c r="L6147" s="18" t="str">
        <f t="shared" si="179"/>
        <v>405</v>
      </c>
      <c r="M6147" s="19"/>
      <c r="N6147" s="19"/>
    </row>
    <row r="6148" spans="1:14" ht="15" x14ac:dyDescent="0.25">
      <c r="A6148" s="54" t="s">
        <v>32</v>
      </c>
      <c r="B6148" s="36">
        <v>233.45311542883769</v>
      </c>
      <c r="C6148" s="37">
        <v>0</v>
      </c>
      <c r="D6148" s="37">
        <v>0</v>
      </c>
      <c r="E6148" s="38">
        <v>0</v>
      </c>
      <c r="F6148" s="37">
        <v>0</v>
      </c>
      <c r="G6148" s="39">
        <v>0</v>
      </c>
      <c r="H6148" s="40">
        <v>233.45311542883769</v>
      </c>
      <c r="J6148" s="17">
        <v>27</v>
      </c>
      <c r="K6148" s="17" t="str">
        <f t="shared" si="180"/>
        <v>405-Department of Transportation</v>
      </c>
      <c r="L6148" s="18" t="str">
        <f t="shared" si="179"/>
        <v>405</v>
      </c>
      <c r="M6148" s="19" t="s">
        <v>33</v>
      </c>
      <c r="N6148" s="19"/>
    </row>
    <row r="6149" spans="1:14" ht="15" x14ac:dyDescent="0.25">
      <c r="A6149" s="54" t="s">
        <v>34</v>
      </c>
      <c r="B6149" s="36">
        <v>1052.3189589133763</v>
      </c>
      <c r="C6149" s="37">
        <v>0</v>
      </c>
      <c r="D6149" s="37">
        <v>0</v>
      </c>
      <c r="E6149" s="38">
        <v>0</v>
      </c>
      <c r="F6149" s="37">
        <v>0</v>
      </c>
      <c r="G6149" s="39">
        <v>0</v>
      </c>
      <c r="H6149" s="40">
        <v>1052.3189589133763</v>
      </c>
      <c r="J6149" s="17">
        <v>28</v>
      </c>
      <c r="K6149" s="17" t="str">
        <f t="shared" si="180"/>
        <v>405-Department of Transportation</v>
      </c>
      <c r="L6149" s="18" t="str">
        <f t="shared" si="179"/>
        <v>405</v>
      </c>
      <c r="M6149" s="19" t="s">
        <v>35</v>
      </c>
      <c r="N6149" s="19"/>
    </row>
    <row r="6150" spans="1:14" ht="15" x14ac:dyDescent="0.25">
      <c r="A6150" s="54" t="s">
        <v>36</v>
      </c>
      <c r="B6150" s="36">
        <v>370.41477464110119</v>
      </c>
      <c r="C6150" s="37">
        <v>0</v>
      </c>
      <c r="D6150" s="37">
        <v>0</v>
      </c>
      <c r="E6150" s="38">
        <v>0</v>
      </c>
      <c r="F6150" s="37">
        <v>0</v>
      </c>
      <c r="G6150" s="39">
        <v>0</v>
      </c>
      <c r="H6150" s="40">
        <v>370.41477464110119</v>
      </c>
      <c r="J6150" s="17">
        <v>29</v>
      </c>
      <c r="K6150" s="17" t="str">
        <f t="shared" si="180"/>
        <v>405-Department of Transportation</v>
      </c>
      <c r="L6150" s="18" t="str">
        <f t="shared" si="179"/>
        <v>405</v>
      </c>
      <c r="M6150" s="19" t="s">
        <v>37</v>
      </c>
      <c r="N6150" s="19"/>
    </row>
    <row r="6151" spans="1:14" ht="15" x14ac:dyDescent="0.25">
      <c r="A6151" s="54" t="s">
        <v>38</v>
      </c>
      <c r="B6151" s="36">
        <v>63.360733066580373</v>
      </c>
      <c r="C6151" s="37">
        <v>0</v>
      </c>
      <c r="D6151" s="37">
        <v>0</v>
      </c>
      <c r="E6151" s="38">
        <v>44</v>
      </c>
      <c r="F6151" s="37">
        <v>45</v>
      </c>
      <c r="G6151" s="39">
        <v>89</v>
      </c>
      <c r="H6151" s="40">
        <v>152.36073306658037</v>
      </c>
      <c r="J6151" s="17">
        <v>30</v>
      </c>
      <c r="K6151" s="17" t="str">
        <f t="shared" si="180"/>
        <v>405-Department of Transportation</v>
      </c>
      <c r="L6151" s="18" t="str">
        <f t="shared" si="179"/>
        <v>405</v>
      </c>
      <c r="M6151" s="19" t="s">
        <v>39</v>
      </c>
      <c r="N6151" s="19"/>
    </row>
    <row r="6152" spans="1:14" ht="15" x14ac:dyDescent="0.25">
      <c r="A6152" s="54" t="s">
        <v>40</v>
      </c>
      <c r="B6152" s="36">
        <v>0</v>
      </c>
      <c r="C6152" s="37">
        <v>0</v>
      </c>
      <c r="D6152" s="37">
        <v>0</v>
      </c>
      <c r="E6152" s="38">
        <v>0</v>
      </c>
      <c r="F6152" s="37">
        <v>0</v>
      </c>
      <c r="G6152" s="39">
        <v>0</v>
      </c>
      <c r="H6152" s="40">
        <v>0</v>
      </c>
      <c r="J6152" s="17">
        <v>31</v>
      </c>
      <c r="K6152" s="17" t="str">
        <f t="shared" si="180"/>
        <v>405-Department of Transportation</v>
      </c>
      <c r="L6152" s="18" t="str">
        <f t="shared" si="179"/>
        <v>405</v>
      </c>
      <c r="M6152" s="19" t="s">
        <v>41</v>
      </c>
      <c r="N6152" s="19"/>
    </row>
    <row r="6153" spans="1:14" ht="15" x14ac:dyDescent="0.25">
      <c r="A6153" s="54" t="s">
        <v>42</v>
      </c>
      <c r="B6153" s="36">
        <v>1381.9824874824292</v>
      </c>
      <c r="C6153" s="37">
        <v>0</v>
      </c>
      <c r="D6153" s="37">
        <v>0</v>
      </c>
      <c r="E6153" s="38">
        <v>-688</v>
      </c>
      <c r="F6153" s="37">
        <v>-695</v>
      </c>
      <c r="G6153" s="39">
        <v>-1383</v>
      </c>
      <c r="H6153" s="40">
        <v>-1.0175125175708217</v>
      </c>
      <c r="J6153" s="17">
        <v>32</v>
      </c>
      <c r="K6153" s="17" t="str">
        <f t="shared" si="180"/>
        <v>405-Department of Transportation</v>
      </c>
      <c r="L6153" s="18" t="str">
        <f t="shared" si="179"/>
        <v>405</v>
      </c>
      <c r="M6153" s="19" t="s">
        <v>43</v>
      </c>
      <c r="N6153" s="19"/>
    </row>
    <row r="6154" spans="1:14" ht="15" x14ac:dyDescent="0.25">
      <c r="A6154" s="54" t="s">
        <v>44</v>
      </c>
      <c r="B6154" s="36">
        <v>1303.2484896354285</v>
      </c>
      <c r="C6154" s="37">
        <v>0</v>
      </c>
      <c r="D6154" s="37">
        <v>2</v>
      </c>
      <c r="E6154" s="38">
        <v>0</v>
      </c>
      <c r="F6154" s="37">
        <v>4</v>
      </c>
      <c r="G6154" s="39">
        <v>6</v>
      </c>
      <c r="H6154" s="40">
        <v>1309.2484896354285</v>
      </c>
      <c r="J6154" s="17">
        <v>33</v>
      </c>
      <c r="K6154" s="17" t="str">
        <f t="shared" si="180"/>
        <v>405-Department of Transportation</v>
      </c>
      <c r="L6154" s="18" t="str">
        <f t="shared" si="179"/>
        <v>405</v>
      </c>
      <c r="M6154" s="19" t="s">
        <v>45</v>
      </c>
      <c r="N6154" s="19"/>
    </row>
    <row r="6155" spans="1:14" ht="15" x14ac:dyDescent="0.25">
      <c r="A6155" s="54" t="s">
        <v>46</v>
      </c>
      <c r="B6155" s="36">
        <v>0</v>
      </c>
      <c r="C6155" s="37">
        <v>0</v>
      </c>
      <c r="D6155" s="37">
        <v>0</v>
      </c>
      <c r="E6155" s="38">
        <v>0</v>
      </c>
      <c r="F6155" s="37">
        <v>0</v>
      </c>
      <c r="G6155" s="39">
        <v>0</v>
      </c>
      <c r="H6155" s="40">
        <v>0</v>
      </c>
      <c r="J6155" s="17">
        <v>34</v>
      </c>
      <c r="K6155" s="17" t="str">
        <f t="shared" si="180"/>
        <v>405-Department of Transportation</v>
      </c>
      <c r="L6155" s="18" t="str">
        <f t="shared" si="179"/>
        <v>405</v>
      </c>
      <c r="M6155" s="19" t="s">
        <v>47</v>
      </c>
      <c r="N6155" s="19"/>
    </row>
    <row r="6156" spans="1:14" ht="15" x14ac:dyDescent="0.25">
      <c r="A6156" s="54" t="s">
        <v>48</v>
      </c>
      <c r="B6156" s="36">
        <v>0</v>
      </c>
      <c r="C6156" s="37">
        <v>0</v>
      </c>
      <c r="D6156" s="37">
        <v>0</v>
      </c>
      <c r="E6156" s="38">
        <v>55</v>
      </c>
      <c r="F6156" s="37">
        <v>82</v>
      </c>
      <c r="G6156" s="39">
        <v>137</v>
      </c>
      <c r="H6156" s="40">
        <v>137</v>
      </c>
      <c r="J6156" s="17">
        <v>35</v>
      </c>
      <c r="K6156" s="17" t="str">
        <f t="shared" si="180"/>
        <v>405-Department of Transportation</v>
      </c>
      <c r="L6156" s="18" t="str">
        <f t="shared" si="179"/>
        <v>405</v>
      </c>
      <c r="M6156" s="56" t="s">
        <v>49</v>
      </c>
      <c r="N6156" s="19"/>
    </row>
    <row r="6157" spans="1:14" ht="15" x14ac:dyDescent="0.25">
      <c r="A6157" s="54" t="s">
        <v>50</v>
      </c>
      <c r="B6157" s="36">
        <v>597.60440983835224</v>
      </c>
      <c r="C6157" s="37">
        <v>0</v>
      </c>
      <c r="D6157" s="37">
        <v>0</v>
      </c>
      <c r="E6157" s="38">
        <v>0</v>
      </c>
      <c r="F6157" s="37">
        <v>0</v>
      </c>
      <c r="G6157" s="39">
        <v>0</v>
      </c>
      <c r="H6157" s="40">
        <v>597.60440983835224</v>
      </c>
      <c r="J6157" s="17">
        <v>36</v>
      </c>
      <c r="K6157" s="17" t="str">
        <f t="shared" si="180"/>
        <v>405-Department of Transportation</v>
      </c>
      <c r="L6157" s="18" t="str">
        <f t="shared" si="179"/>
        <v>405</v>
      </c>
      <c r="M6157" s="19" t="s">
        <v>51</v>
      </c>
      <c r="N6157" s="19"/>
    </row>
    <row r="6158" spans="1:14" ht="15" customHeight="1" x14ac:dyDescent="0.25">
      <c r="A6158" s="54" t="s">
        <v>52</v>
      </c>
      <c r="B6158" s="36">
        <v>0</v>
      </c>
      <c r="C6158" s="37">
        <v>0</v>
      </c>
      <c r="D6158" s="37">
        <v>0</v>
      </c>
      <c r="E6158" s="38">
        <v>133</v>
      </c>
      <c r="F6158" s="37">
        <v>134</v>
      </c>
      <c r="G6158" s="39">
        <v>267</v>
      </c>
      <c r="H6158" s="40">
        <v>267</v>
      </c>
      <c r="J6158" s="17">
        <v>37</v>
      </c>
      <c r="K6158" s="17" t="str">
        <f t="shared" si="180"/>
        <v>405-Department of Transportation</v>
      </c>
      <c r="L6158" s="18" t="str">
        <f t="shared" si="179"/>
        <v>405</v>
      </c>
      <c r="M6158" s="56" t="s">
        <v>53</v>
      </c>
      <c r="N6158" s="19"/>
    </row>
    <row r="6159" spans="1:14" ht="15" x14ac:dyDescent="0.25">
      <c r="A6159" s="54" t="s">
        <v>54</v>
      </c>
      <c r="B6159" s="36">
        <v>1227.6077878997494</v>
      </c>
      <c r="C6159" s="37">
        <v>0</v>
      </c>
      <c r="D6159" s="37">
        <v>0</v>
      </c>
      <c r="E6159" s="38">
        <v>1</v>
      </c>
      <c r="F6159" s="37">
        <v>0</v>
      </c>
      <c r="G6159" s="39">
        <v>1</v>
      </c>
      <c r="H6159" s="40">
        <v>1228.6077878997494</v>
      </c>
      <c r="J6159" s="17">
        <v>38</v>
      </c>
      <c r="K6159" s="17" t="str">
        <f t="shared" si="180"/>
        <v>405-Department of Transportation</v>
      </c>
      <c r="L6159" s="18" t="str">
        <f t="shared" si="179"/>
        <v>405</v>
      </c>
      <c r="M6159" s="19" t="s">
        <v>55</v>
      </c>
      <c r="N6159" s="19"/>
    </row>
    <row r="6160" spans="1:14" ht="15" x14ac:dyDescent="0.25">
      <c r="A6160" s="54" t="s">
        <v>56</v>
      </c>
      <c r="B6160" s="36">
        <v>0</v>
      </c>
      <c r="C6160" s="37">
        <v>0</v>
      </c>
      <c r="D6160" s="37">
        <v>0</v>
      </c>
      <c r="E6160" s="38">
        <v>0</v>
      </c>
      <c r="F6160" s="37">
        <v>0</v>
      </c>
      <c r="G6160" s="39">
        <v>0</v>
      </c>
      <c r="H6160" s="40">
        <v>0</v>
      </c>
      <c r="J6160" s="17">
        <v>39</v>
      </c>
      <c r="K6160" s="17" t="str">
        <f t="shared" si="180"/>
        <v>405-Department of Transportation</v>
      </c>
      <c r="L6160" s="18" t="str">
        <f t="shared" si="179"/>
        <v>405</v>
      </c>
      <c r="M6160" s="19" t="s">
        <v>57</v>
      </c>
      <c r="N6160" s="19"/>
    </row>
    <row r="6161" spans="1:14" ht="15" x14ac:dyDescent="0.25">
      <c r="A6161" s="54" t="s">
        <v>58</v>
      </c>
      <c r="B6161" s="36">
        <v>2685.0847328900536</v>
      </c>
      <c r="C6161" s="37">
        <v>1</v>
      </c>
      <c r="D6161" s="37">
        <v>0</v>
      </c>
      <c r="E6161" s="38">
        <v>83</v>
      </c>
      <c r="F6161" s="37">
        <v>139</v>
      </c>
      <c r="G6161" s="39">
        <v>223</v>
      </c>
      <c r="H6161" s="40">
        <v>2908.0847328900536</v>
      </c>
      <c r="J6161" s="17">
        <v>40</v>
      </c>
      <c r="K6161" s="17" t="str">
        <f t="shared" si="180"/>
        <v>405-Department of Transportation</v>
      </c>
      <c r="L6161" s="18" t="str">
        <f t="shared" si="179"/>
        <v>405</v>
      </c>
      <c r="M6161" s="19" t="s">
        <v>59</v>
      </c>
      <c r="N6161" s="19"/>
    </row>
    <row r="6162" spans="1:14" ht="15" x14ac:dyDescent="0.25">
      <c r="A6162" s="54" t="s">
        <v>60</v>
      </c>
      <c r="B6162" s="36">
        <v>0</v>
      </c>
      <c r="C6162" s="37">
        <v>0</v>
      </c>
      <c r="D6162" s="37">
        <v>0</v>
      </c>
      <c r="E6162" s="38">
        <v>127</v>
      </c>
      <c r="F6162" s="37">
        <v>131</v>
      </c>
      <c r="G6162" s="39">
        <v>258</v>
      </c>
      <c r="H6162" s="40">
        <v>258</v>
      </c>
      <c r="J6162" s="17">
        <v>41</v>
      </c>
      <c r="K6162" s="17" t="str">
        <f t="shared" si="180"/>
        <v>405-Department of Transportation</v>
      </c>
      <c r="L6162" s="18" t="str">
        <f t="shared" si="179"/>
        <v>405</v>
      </c>
      <c r="M6162" s="56" t="s">
        <v>61</v>
      </c>
      <c r="N6162" s="19"/>
    </row>
    <row r="6163" spans="1:14" ht="15" x14ac:dyDescent="0.25">
      <c r="A6163" s="54" t="s">
        <v>62</v>
      </c>
      <c r="B6163" s="36">
        <v>0</v>
      </c>
      <c r="C6163" s="37">
        <v>0</v>
      </c>
      <c r="D6163" s="37">
        <v>0</v>
      </c>
      <c r="E6163" s="38">
        <v>477</v>
      </c>
      <c r="F6163" s="37">
        <v>483</v>
      </c>
      <c r="G6163" s="39">
        <v>960</v>
      </c>
      <c r="H6163" s="40">
        <v>960</v>
      </c>
      <c r="J6163" s="17">
        <v>42</v>
      </c>
      <c r="K6163" s="17" t="str">
        <f t="shared" si="180"/>
        <v>405-Department of Transportation</v>
      </c>
      <c r="L6163" s="18" t="str">
        <f t="shared" si="179"/>
        <v>405</v>
      </c>
      <c r="M6163" s="56" t="s">
        <v>63</v>
      </c>
      <c r="N6163" s="19"/>
    </row>
    <row r="6164" spans="1:14" x14ac:dyDescent="0.2">
      <c r="A6164" s="43"/>
      <c r="B6164" s="36"/>
      <c r="C6164" s="37"/>
      <c r="D6164" s="37"/>
      <c r="E6164" s="38"/>
      <c r="F6164" s="37"/>
      <c r="G6164" s="39"/>
      <c r="H6164" s="40"/>
      <c r="J6164" s="17">
        <v>43</v>
      </c>
      <c r="K6164" s="17" t="str">
        <f t="shared" si="180"/>
        <v>405-Department of Transportation</v>
      </c>
      <c r="L6164" s="18" t="str">
        <f t="shared" si="179"/>
        <v>405</v>
      </c>
      <c r="M6164" s="19"/>
      <c r="N6164" s="19"/>
    </row>
    <row r="6165" spans="1:14" x14ac:dyDescent="0.2">
      <c r="A6165" s="44" t="s">
        <v>64</v>
      </c>
      <c r="B6165" s="45">
        <v>8915.0754897959087</v>
      </c>
      <c r="C6165" s="46">
        <v>1</v>
      </c>
      <c r="D6165" s="46">
        <v>2</v>
      </c>
      <c r="E6165" s="47">
        <v>232</v>
      </c>
      <c r="F6165" s="46">
        <v>323</v>
      </c>
      <c r="G6165" s="48">
        <v>558</v>
      </c>
      <c r="H6165" s="49">
        <v>9473.0754897959087</v>
      </c>
      <c r="J6165" s="17">
        <v>44</v>
      </c>
      <c r="K6165" s="17" t="str">
        <f t="shared" si="180"/>
        <v>405-Department of Transportation</v>
      </c>
      <c r="L6165" s="18" t="str">
        <f t="shared" si="179"/>
        <v>405</v>
      </c>
      <c r="M6165" s="19"/>
      <c r="N6165" s="19"/>
    </row>
    <row r="6166" spans="1:14" x14ac:dyDescent="0.2">
      <c r="A6166" s="57"/>
      <c r="B6166" s="39"/>
      <c r="C6166" s="51"/>
      <c r="D6166" s="51"/>
      <c r="E6166" s="52"/>
      <c r="F6166" s="51"/>
      <c r="G6166" s="39"/>
      <c r="H6166" s="53"/>
      <c r="J6166" s="17">
        <v>45</v>
      </c>
      <c r="K6166" s="17" t="str">
        <f t="shared" si="180"/>
        <v>405-Department of Transportation</v>
      </c>
      <c r="L6166" s="18" t="str">
        <f t="shared" si="179"/>
        <v>405</v>
      </c>
      <c r="M6166" s="19"/>
      <c r="N6166" s="19"/>
    </row>
    <row r="6167" spans="1:14" ht="15" x14ac:dyDescent="0.25">
      <c r="A6167" s="54" t="s">
        <v>65</v>
      </c>
      <c r="B6167" s="36">
        <v>270.09790153122771</v>
      </c>
      <c r="C6167" s="37">
        <v>0</v>
      </c>
      <c r="D6167" s="37">
        <v>0</v>
      </c>
      <c r="E6167" s="38">
        <v>0</v>
      </c>
      <c r="F6167" s="37">
        <v>0</v>
      </c>
      <c r="G6167" s="39">
        <v>0</v>
      </c>
      <c r="H6167" s="40">
        <v>270.09790153122771</v>
      </c>
      <c r="J6167" s="17">
        <v>46</v>
      </c>
      <c r="K6167" s="17" t="str">
        <f t="shared" si="180"/>
        <v>405-Department of Transportation</v>
      </c>
      <c r="L6167" s="18" t="str">
        <f t="shared" si="179"/>
        <v>405</v>
      </c>
      <c r="M6167" s="19"/>
      <c r="N6167" s="19"/>
    </row>
    <row r="6168" spans="1:14" ht="15" x14ac:dyDescent="0.25">
      <c r="A6168" s="54" t="s">
        <v>66</v>
      </c>
      <c r="B6168" s="36">
        <v>342.9412888327729</v>
      </c>
      <c r="C6168" s="37">
        <v>0</v>
      </c>
      <c r="D6168" s="37">
        <v>0</v>
      </c>
      <c r="E6168" s="38">
        <v>0</v>
      </c>
      <c r="F6168" s="37">
        <v>0</v>
      </c>
      <c r="G6168" s="39">
        <v>0</v>
      </c>
      <c r="H6168" s="40">
        <v>342.9412888327729</v>
      </c>
      <c r="J6168" s="17">
        <v>47</v>
      </c>
      <c r="K6168" s="17" t="str">
        <f t="shared" si="180"/>
        <v>405-Department of Transportation</v>
      </c>
      <c r="L6168" s="18" t="str">
        <f t="shared" si="179"/>
        <v>405</v>
      </c>
      <c r="M6168" s="19"/>
      <c r="N6168" s="19"/>
    </row>
    <row r="6169" spans="1:14" ht="15" x14ac:dyDescent="0.25">
      <c r="A6169" s="54" t="s">
        <v>67</v>
      </c>
      <c r="B6169" s="36">
        <v>3881.4161003894615</v>
      </c>
      <c r="C6169" s="37">
        <v>6</v>
      </c>
      <c r="D6169" s="37">
        <v>35</v>
      </c>
      <c r="E6169" s="38">
        <v>1</v>
      </c>
      <c r="F6169" s="37">
        <v>16</v>
      </c>
      <c r="G6169" s="39">
        <v>58</v>
      </c>
      <c r="H6169" s="40">
        <v>3939.4161003894615</v>
      </c>
      <c r="J6169" s="17">
        <v>48</v>
      </c>
      <c r="K6169" s="17" t="str">
        <f t="shared" si="180"/>
        <v>405-Department of Transportation</v>
      </c>
      <c r="L6169" s="18" t="str">
        <f t="shared" si="179"/>
        <v>405</v>
      </c>
      <c r="M6169" s="19"/>
      <c r="N6169" s="19"/>
    </row>
    <row r="6170" spans="1:14" ht="15" customHeight="1" x14ac:dyDescent="0.25">
      <c r="A6170" s="54" t="s">
        <v>68</v>
      </c>
      <c r="B6170" s="36">
        <v>31.076664630421504</v>
      </c>
      <c r="C6170" s="37">
        <v>0</v>
      </c>
      <c r="D6170" s="37">
        <v>0</v>
      </c>
      <c r="E6170" s="38">
        <v>0</v>
      </c>
      <c r="F6170" s="37">
        <v>0</v>
      </c>
      <c r="G6170" s="39">
        <v>0</v>
      </c>
      <c r="H6170" s="40">
        <v>31.076664630421504</v>
      </c>
      <c r="J6170" s="17">
        <v>49</v>
      </c>
      <c r="K6170" s="17" t="str">
        <f t="shared" si="180"/>
        <v>405-Department of Transportation</v>
      </c>
      <c r="L6170" s="18" t="str">
        <f t="shared" si="179"/>
        <v>405</v>
      </c>
      <c r="M6170" s="19"/>
      <c r="N6170" s="19"/>
    </row>
    <row r="6171" spans="1:14" ht="15" x14ac:dyDescent="0.25">
      <c r="A6171" s="54" t="s">
        <v>69</v>
      </c>
      <c r="B6171" s="36">
        <v>740.67421558751357</v>
      </c>
      <c r="C6171" s="37">
        <v>0</v>
      </c>
      <c r="D6171" s="37">
        <v>0</v>
      </c>
      <c r="E6171" s="38">
        <v>0</v>
      </c>
      <c r="F6171" s="37">
        <v>0</v>
      </c>
      <c r="G6171" s="39">
        <v>0</v>
      </c>
      <c r="H6171" s="40">
        <v>740.67421558751357</v>
      </c>
      <c r="J6171" s="17">
        <v>50</v>
      </c>
      <c r="K6171" s="17" t="str">
        <f t="shared" si="180"/>
        <v>405-Department of Transportation</v>
      </c>
      <c r="L6171" s="18" t="str">
        <f t="shared" si="179"/>
        <v>405</v>
      </c>
      <c r="M6171" s="19"/>
      <c r="N6171" s="19"/>
    </row>
    <row r="6172" spans="1:14" ht="15" x14ac:dyDescent="0.25">
      <c r="A6172" s="54" t="s">
        <v>70</v>
      </c>
      <c r="B6172" s="36">
        <v>583.25806447028208</v>
      </c>
      <c r="C6172" s="37">
        <v>0</v>
      </c>
      <c r="D6172" s="37">
        <v>2</v>
      </c>
      <c r="E6172" s="38">
        <v>0</v>
      </c>
      <c r="F6172" s="37">
        <v>2</v>
      </c>
      <c r="G6172" s="39">
        <v>4</v>
      </c>
      <c r="H6172" s="40">
        <v>587.25806447028208</v>
      </c>
      <c r="J6172" s="17">
        <v>51</v>
      </c>
      <c r="K6172" s="17" t="str">
        <f t="shared" si="180"/>
        <v>405-Department of Transportation</v>
      </c>
      <c r="L6172" s="18" t="str">
        <f t="shared" si="179"/>
        <v>405</v>
      </c>
      <c r="M6172" s="19"/>
      <c r="N6172" s="19"/>
    </row>
    <row r="6173" spans="1:14" ht="15" x14ac:dyDescent="0.25">
      <c r="A6173" s="54" t="s">
        <v>71</v>
      </c>
      <c r="B6173" s="36">
        <v>1.4375E-15</v>
      </c>
      <c r="C6173" s="37">
        <v>0</v>
      </c>
      <c r="D6173" s="37">
        <v>0</v>
      </c>
      <c r="E6173" s="38">
        <v>0</v>
      </c>
      <c r="F6173" s="37">
        <v>0</v>
      </c>
      <c r="G6173" s="39">
        <v>0</v>
      </c>
      <c r="H6173" s="40">
        <v>1.4375E-15</v>
      </c>
      <c r="J6173" s="17">
        <v>52</v>
      </c>
      <c r="K6173" s="17" t="str">
        <f t="shared" si="180"/>
        <v>405-Department of Transportation</v>
      </c>
      <c r="L6173" s="18" t="str">
        <f t="shared" si="179"/>
        <v>405</v>
      </c>
      <c r="M6173" s="19"/>
      <c r="N6173" s="19"/>
    </row>
    <row r="6174" spans="1:14" ht="15" x14ac:dyDescent="0.25">
      <c r="A6174" s="54" t="s">
        <v>72</v>
      </c>
      <c r="B6174" s="36">
        <v>34.854612095296268</v>
      </c>
      <c r="C6174" s="37">
        <v>0</v>
      </c>
      <c r="D6174" s="37">
        <v>0</v>
      </c>
      <c r="E6174" s="38">
        <v>0</v>
      </c>
      <c r="F6174" s="37">
        <v>0</v>
      </c>
      <c r="G6174" s="39">
        <v>0</v>
      </c>
      <c r="H6174" s="40">
        <v>34.854612095296268</v>
      </c>
      <c r="J6174" s="17">
        <v>53</v>
      </c>
      <c r="K6174" s="17" t="str">
        <f t="shared" si="180"/>
        <v>405-Department of Transportation</v>
      </c>
      <c r="L6174" s="18" t="str">
        <f t="shared" si="179"/>
        <v>405</v>
      </c>
      <c r="M6174" s="19"/>
      <c r="N6174" s="19"/>
    </row>
    <row r="6175" spans="1:14" ht="15" x14ac:dyDescent="0.25">
      <c r="A6175" s="54" t="s">
        <v>73</v>
      </c>
      <c r="B6175" s="36">
        <v>833.0127770282993</v>
      </c>
      <c r="C6175" s="37">
        <v>1</v>
      </c>
      <c r="D6175" s="37">
        <v>2</v>
      </c>
      <c r="E6175" s="38">
        <v>0</v>
      </c>
      <c r="F6175" s="37">
        <v>4</v>
      </c>
      <c r="G6175" s="39">
        <v>7</v>
      </c>
      <c r="H6175" s="40">
        <v>840.0127770282993</v>
      </c>
      <c r="J6175" s="17">
        <v>54</v>
      </c>
      <c r="K6175" s="17" t="str">
        <f t="shared" si="180"/>
        <v>405-Department of Transportation</v>
      </c>
      <c r="L6175" s="18" t="str">
        <f t="shared" si="179"/>
        <v>405</v>
      </c>
      <c r="M6175" s="19"/>
      <c r="N6175" s="19"/>
    </row>
    <row r="6176" spans="1:14" ht="15" x14ac:dyDescent="0.25">
      <c r="A6176" s="54" t="s">
        <v>74</v>
      </c>
      <c r="B6176" s="36">
        <v>624.70189370800233</v>
      </c>
      <c r="C6176" s="37">
        <v>0</v>
      </c>
      <c r="D6176" s="37">
        <v>-24</v>
      </c>
      <c r="E6176" s="38">
        <v>11</v>
      </c>
      <c r="F6176" s="37">
        <v>15</v>
      </c>
      <c r="G6176" s="39">
        <v>2</v>
      </c>
      <c r="H6176" s="40">
        <v>626.70189370800233</v>
      </c>
      <c r="J6176" s="17">
        <v>55</v>
      </c>
      <c r="K6176" s="17" t="str">
        <f t="shared" si="180"/>
        <v>405-Department of Transportation</v>
      </c>
      <c r="L6176" s="18" t="str">
        <f t="shared" si="179"/>
        <v>405</v>
      </c>
      <c r="M6176" s="19"/>
      <c r="N6176" s="19"/>
    </row>
    <row r="6177" spans="1:14" ht="15" x14ac:dyDescent="0.25">
      <c r="A6177" s="54" t="s">
        <v>75</v>
      </c>
      <c r="B6177" s="36">
        <v>135.48771689616055</v>
      </c>
      <c r="C6177" s="37">
        <v>0</v>
      </c>
      <c r="D6177" s="37">
        <v>0</v>
      </c>
      <c r="E6177" s="38">
        <v>9</v>
      </c>
      <c r="F6177" s="37">
        <v>9</v>
      </c>
      <c r="G6177" s="39">
        <v>18</v>
      </c>
      <c r="H6177" s="40">
        <v>153.48771689616055</v>
      </c>
      <c r="J6177" s="17">
        <v>56</v>
      </c>
      <c r="K6177" s="17" t="str">
        <f t="shared" si="180"/>
        <v>405-Department of Transportation</v>
      </c>
      <c r="L6177" s="18" t="str">
        <f t="shared" si="179"/>
        <v>405</v>
      </c>
      <c r="M6177" s="19"/>
      <c r="N6177" s="19"/>
    </row>
    <row r="6178" spans="1:14" ht="15" x14ac:dyDescent="0.25">
      <c r="A6178" s="54" t="s">
        <v>76</v>
      </c>
      <c r="B6178" s="36">
        <v>839.58735726809005</v>
      </c>
      <c r="C6178" s="37">
        <v>0</v>
      </c>
      <c r="D6178" s="37">
        <v>1</v>
      </c>
      <c r="E6178" s="38">
        <v>0</v>
      </c>
      <c r="F6178" s="37">
        <v>0</v>
      </c>
      <c r="G6178" s="39">
        <v>1</v>
      </c>
      <c r="H6178" s="40">
        <v>840.58735726809005</v>
      </c>
      <c r="J6178" s="17">
        <v>57</v>
      </c>
      <c r="K6178" s="17" t="str">
        <f t="shared" si="180"/>
        <v>405-Department of Transportation</v>
      </c>
      <c r="L6178" s="18" t="str">
        <f t="shared" si="179"/>
        <v>405</v>
      </c>
      <c r="M6178" s="19"/>
      <c r="N6178" s="19"/>
    </row>
    <row r="6179" spans="1:14" ht="15" x14ac:dyDescent="0.25">
      <c r="A6179" s="54" t="s">
        <v>77</v>
      </c>
      <c r="B6179" s="36">
        <v>968.94856329377546</v>
      </c>
      <c r="C6179" s="37">
        <v>0</v>
      </c>
      <c r="D6179" s="37">
        <v>0</v>
      </c>
      <c r="E6179" s="38">
        <v>0</v>
      </c>
      <c r="F6179" s="37">
        <v>0</v>
      </c>
      <c r="G6179" s="39">
        <v>0</v>
      </c>
      <c r="H6179" s="40">
        <v>968.94856329377546</v>
      </c>
      <c r="J6179" s="17">
        <v>58</v>
      </c>
      <c r="K6179" s="17" t="str">
        <f t="shared" si="180"/>
        <v>405-Department of Transportation</v>
      </c>
      <c r="L6179" s="18" t="str">
        <f t="shared" si="179"/>
        <v>405</v>
      </c>
      <c r="M6179" s="19"/>
      <c r="N6179" s="19"/>
    </row>
    <row r="6180" spans="1:14" ht="15" x14ac:dyDescent="0.25">
      <c r="A6180" s="54" t="s">
        <v>78</v>
      </c>
      <c r="B6180" s="36">
        <v>0</v>
      </c>
      <c r="C6180" s="37">
        <v>0</v>
      </c>
      <c r="D6180" s="37">
        <v>0</v>
      </c>
      <c r="E6180" s="38">
        <v>0</v>
      </c>
      <c r="F6180" s="37">
        <v>0</v>
      </c>
      <c r="G6180" s="39">
        <v>0</v>
      </c>
      <c r="H6180" s="40">
        <v>0</v>
      </c>
      <c r="J6180" s="17">
        <v>59</v>
      </c>
      <c r="K6180" s="17" t="str">
        <f t="shared" si="180"/>
        <v>405-Department of Transportation</v>
      </c>
      <c r="L6180" s="18" t="str">
        <f t="shared" si="179"/>
        <v>405</v>
      </c>
      <c r="M6180" s="19"/>
      <c r="N6180" s="19"/>
    </row>
    <row r="6181" spans="1:14" ht="15" x14ac:dyDescent="0.25">
      <c r="A6181" s="54" t="s">
        <v>79</v>
      </c>
      <c r="B6181" s="36">
        <v>0</v>
      </c>
      <c r="C6181" s="37">
        <v>0</v>
      </c>
      <c r="D6181" s="37">
        <v>0</v>
      </c>
      <c r="E6181" s="38">
        <v>0</v>
      </c>
      <c r="F6181" s="37">
        <v>0</v>
      </c>
      <c r="G6181" s="39">
        <v>0</v>
      </c>
      <c r="H6181" s="40">
        <v>0</v>
      </c>
      <c r="J6181" s="17">
        <v>60</v>
      </c>
      <c r="K6181" s="17" t="str">
        <f t="shared" si="180"/>
        <v>405-Department of Transportation</v>
      </c>
      <c r="L6181" s="18" t="str">
        <f t="shared" si="179"/>
        <v>405</v>
      </c>
      <c r="M6181" s="19"/>
      <c r="N6181" s="19"/>
    </row>
    <row r="6182" spans="1:14" ht="15" x14ac:dyDescent="0.25">
      <c r="A6182" s="54"/>
      <c r="B6182" s="36"/>
      <c r="C6182" s="37"/>
      <c r="D6182" s="37"/>
      <c r="E6182" s="38"/>
      <c r="F6182" s="37"/>
      <c r="G6182" s="39"/>
      <c r="H6182" s="40"/>
      <c r="J6182" s="17">
        <v>61</v>
      </c>
      <c r="K6182" s="17" t="str">
        <f t="shared" si="180"/>
        <v>405-Department of Transportation</v>
      </c>
      <c r="L6182" s="18" t="str">
        <f t="shared" si="179"/>
        <v>405</v>
      </c>
      <c r="M6182" s="19"/>
      <c r="N6182" s="19"/>
    </row>
    <row r="6183" spans="1:14" x14ac:dyDescent="0.2">
      <c r="A6183" s="44" t="s">
        <v>80</v>
      </c>
      <c r="B6183" s="45">
        <v>9286.0571557313033</v>
      </c>
      <c r="C6183" s="46">
        <v>7</v>
      </c>
      <c r="D6183" s="46">
        <v>16</v>
      </c>
      <c r="E6183" s="47">
        <v>21</v>
      </c>
      <c r="F6183" s="46">
        <v>46</v>
      </c>
      <c r="G6183" s="48">
        <v>90</v>
      </c>
      <c r="H6183" s="49">
        <v>9376.0571557313033</v>
      </c>
      <c r="J6183" s="17">
        <v>62</v>
      </c>
      <c r="K6183" s="17" t="str">
        <f t="shared" si="180"/>
        <v>405-Department of Transportation</v>
      </c>
      <c r="L6183" s="18" t="str">
        <f t="shared" si="179"/>
        <v>405</v>
      </c>
      <c r="M6183" s="19"/>
      <c r="N6183" s="19"/>
    </row>
    <row r="6184" spans="1:14" ht="15" x14ac:dyDescent="0.25">
      <c r="A6184" s="54"/>
      <c r="B6184" s="36"/>
      <c r="C6184" s="37"/>
      <c r="D6184" s="37"/>
      <c r="E6184" s="38"/>
      <c r="F6184" s="37"/>
      <c r="G6184" s="39"/>
      <c r="H6184" s="40"/>
      <c r="J6184" s="17">
        <v>63</v>
      </c>
      <c r="K6184" s="17" t="str">
        <f t="shared" si="180"/>
        <v>405-Department of Transportation</v>
      </c>
      <c r="L6184" s="18" t="str">
        <f t="shared" si="179"/>
        <v>405</v>
      </c>
      <c r="M6184" s="19"/>
      <c r="N6184" s="19"/>
    </row>
    <row r="6185" spans="1:14" ht="15" x14ac:dyDescent="0.25">
      <c r="A6185" s="54" t="s">
        <v>81</v>
      </c>
      <c r="B6185" s="36">
        <v>1776.8480097667593</v>
      </c>
      <c r="C6185" s="37">
        <v>0</v>
      </c>
      <c r="D6185" s="37">
        <v>0</v>
      </c>
      <c r="E6185" s="38">
        <v>14</v>
      </c>
      <c r="F6185" s="37">
        <v>40</v>
      </c>
      <c r="G6185" s="39">
        <v>54</v>
      </c>
      <c r="H6185" s="40">
        <v>1830.8480097667593</v>
      </c>
      <c r="J6185" s="17">
        <v>64</v>
      </c>
      <c r="K6185" s="17" t="str">
        <f t="shared" si="180"/>
        <v>405-Department of Transportation</v>
      </c>
      <c r="L6185" s="18" t="str">
        <f t="shared" si="179"/>
        <v>405</v>
      </c>
      <c r="M6185" s="19"/>
      <c r="N6185" s="19"/>
    </row>
    <row r="6186" spans="1:14" x14ac:dyDescent="0.2">
      <c r="A6186" s="44" t="s">
        <v>82</v>
      </c>
      <c r="B6186" s="45">
        <v>1776.8480097667593</v>
      </c>
      <c r="C6186" s="46">
        <v>0</v>
      </c>
      <c r="D6186" s="46">
        <v>0</v>
      </c>
      <c r="E6186" s="47">
        <v>14</v>
      </c>
      <c r="F6186" s="46">
        <v>40</v>
      </c>
      <c r="G6186" s="48">
        <v>54</v>
      </c>
      <c r="H6186" s="49">
        <v>1830.8480097667593</v>
      </c>
      <c r="J6186" s="17">
        <v>65</v>
      </c>
      <c r="K6186" s="17" t="str">
        <f t="shared" si="180"/>
        <v>405-Department of Transportation</v>
      </c>
      <c r="L6186" s="18" t="str">
        <f t="shared" si="179"/>
        <v>405</v>
      </c>
      <c r="M6186" s="19"/>
      <c r="N6186" s="19"/>
    </row>
    <row r="6187" spans="1:14" ht="15" x14ac:dyDescent="0.25">
      <c r="A6187" s="54"/>
      <c r="B6187" s="54"/>
      <c r="C6187" s="54"/>
      <c r="D6187" s="54"/>
      <c r="E6187" s="54"/>
      <c r="F6187" s="54"/>
      <c r="G6187" s="54"/>
      <c r="H6187" s="54"/>
      <c r="J6187" s="17">
        <v>66</v>
      </c>
      <c r="K6187" s="17" t="str">
        <f t="shared" si="180"/>
        <v>405-Department of Transportation</v>
      </c>
      <c r="L6187" s="18" t="str">
        <f t="shared" si="179"/>
        <v>405</v>
      </c>
      <c r="M6187" s="19"/>
      <c r="N6187" s="19"/>
    </row>
    <row r="6188" spans="1:14" x14ac:dyDescent="0.2">
      <c r="A6188" s="58"/>
      <c r="B6188" s="39"/>
      <c r="C6188" s="51"/>
      <c r="D6188" s="51"/>
      <c r="E6188" s="52"/>
      <c r="F6188" s="51"/>
      <c r="G6188" s="39"/>
      <c r="H6188" s="53"/>
      <c r="J6188" s="17">
        <v>67</v>
      </c>
      <c r="K6188" s="17" t="str">
        <f t="shared" si="180"/>
        <v>405-Department of Transportation</v>
      </c>
      <c r="L6188" s="18" t="str">
        <f t="shared" si="179"/>
        <v>405</v>
      </c>
      <c r="M6188" s="19"/>
      <c r="N6188" s="19"/>
    </row>
    <row r="6189" spans="1:14" x14ac:dyDescent="0.2">
      <c r="A6189" s="59" t="s">
        <v>83</v>
      </c>
      <c r="B6189" s="60">
        <v>113330.10905220605</v>
      </c>
      <c r="C6189" s="61">
        <v>639</v>
      </c>
      <c r="D6189" s="61">
        <v>603</v>
      </c>
      <c r="E6189" s="62">
        <v>-1063</v>
      </c>
      <c r="F6189" s="61">
        <v>10355</v>
      </c>
      <c r="G6189" s="60">
        <v>10534</v>
      </c>
      <c r="H6189" s="63">
        <v>123864.10905220605</v>
      </c>
      <c r="J6189" s="17">
        <v>68</v>
      </c>
      <c r="K6189" s="17" t="str">
        <f t="shared" si="180"/>
        <v>405-Department of Transportation</v>
      </c>
      <c r="L6189" s="18" t="str">
        <f t="shared" si="179"/>
        <v>405</v>
      </c>
      <c r="M6189" s="19"/>
      <c r="N6189" s="19"/>
    </row>
    <row r="6190" spans="1:14" ht="15" customHeight="1" x14ac:dyDescent="0.2">
      <c r="A6190" s="64"/>
      <c r="B6190" s="65"/>
      <c r="C6190" s="65"/>
      <c r="D6190" s="65"/>
      <c r="E6190" s="65"/>
      <c r="F6190" s="65"/>
      <c r="G6190" s="65"/>
      <c r="H6190" s="65"/>
      <c r="J6190" s="17">
        <v>1</v>
      </c>
      <c r="K6190" s="17" t="str">
        <f>IF(J6190=7,A5371,IF(J6190&gt;7,K6180,""))</f>
        <v/>
      </c>
      <c r="L6190" s="18" t="str">
        <f t="shared" si="179"/>
        <v/>
      </c>
      <c r="M6190" s="19"/>
      <c r="N6190" s="19"/>
    </row>
    <row r="6191" spans="1:14" x14ac:dyDescent="0.2">
      <c r="A6191" s="64"/>
      <c r="B6191" s="65"/>
      <c r="C6191" s="65"/>
      <c r="D6191" s="65"/>
      <c r="E6191" s="65"/>
      <c r="F6191" s="65"/>
      <c r="G6191" s="65"/>
      <c r="H6191" s="65"/>
      <c r="J6191" s="17">
        <v>2</v>
      </c>
      <c r="K6191" s="17" t="str">
        <f>IF(J6191=7,A5372,IF(J6191&gt;7,K6190,""))</f>
        <v/>
      </c>
      <c r="L6191" s="18" t="str">
        <f t="shared" ref="L6191:L6263" si="181">LEFT(K6191,3)</f>
        <v/>
      </c>
      <c r="M6191" s="19"/>
      <c r="N6191" s="19"/>
    </row>
    <row r="6192" spans="1:14" ht="15" x14ac:dyDescent="0.25">
      <c r="A6192"/>
      <c r="B6192"/>
      <c r="C6192"/>
      <c r="D6192"/>
      <c r="E6192"/>
      <c r="F6192"/>
      <c r="G6192"/>
      <c r="H6192"/>
      <c r="J6192" s="17">
        <v>3</v>
      </c>
      <c r="K6192" s="17" t="str">
        <f>IF(J6192=7,A5373,IF(J6192&gt;7,K6191,""))</f>
        <v/>
      </c>
      <c r="L6192" s="18" t="str">
        <f t="shared" si="181"/>
        <v/>
      </c>
      <c r="M6192" s="19"/>
      <c r="N6192" s="19"/>
    </row>
    <row r="6193" spans="1:14" ht="15" x14ac:dyDescent="0.25">
      <c r="A6193"/>
      <c r="B6193"/>
      <c r="C6193"/>
      <c r="D6193"/>
      <c r="E6193"/>
      <c r="F6193"/>
      <c r="G6193"/>
      <c r="H6193"/>
      <c r="J6193" s="17">
        <v>4</v>
      </c>
      <c r="K6193" s="17" t="str">
        <f>IF(J6193=7,A5374,IF(J6193&gt;7,K6192,""))</f>
        <v/>
      </c>
      <c r="L6193" s="18" t="str">
        <f t="shared" si="181"/>
        <v/>
      </c>
      <c r="M6193" s="19"/>
      <c r="N6193" s="19"/>
    </row>
    <row r="6194" spans="1:14" ht="15.75" x14ac:dyDescent="0.25">
      <c r="A6194" s="21" t="s">
        <v>7</v>
      </c>
      <c r="B6194" s="22"/>
      <c r="C6194" s="22"/>
      <c r="D6194" s="22"/>
      <c r="E6194" s="22"/>
      <c r="F6194" s="22"/>
      <c r="G6194" s="22"/>
      <c r="H6194" s="22"/>
      <c r="J6194" s="17">
        <v>5</v>
      </c>
      <c r="K6194" s="17" t="str">
        <f>IF(J6194=7,A5375,IF(J6194&gt;7,K6193,""))</f>
        <v/>
      </c>
      <c r="L6194" s="18" t="str">
        <f t="shared" si="181"/>
        <v/>
      </c>
      <c r="M6194" s="19"/>
      <c r="N6194" s="19"/>
    </row>
    <row r="6195" spans="1:14" ht="15" x14ac:dyDescent="0.25">
      <c r="A6195" s="23" t="s">
        <v>8</v>
      </c>
      <c r="B6195" s="24"/>
      <c r="C6195" s="24"/>
      <c r="D6195" s="24"/>
      <c r="E6195" s="24"/>
      <c r="F6195" s="24"/>
      <c r="G6195" s="24"/>
      <c r="H6195" s="24"/>
      <c r="J6195" s="17">
        <v>6</v>
      </c>
      <c r="K6195" s="17" t="str">
        <f>IF(J6195=7,A5376,IF(J6195&gt;7,K6194,""))</f>
        <v/>
      </c>
      <c r="L6195" s="18" t="str">
        <f t="shared" si="181"/>
        <v/>
      </c>
      <c r="M6195" s="19"/>
      <c r="N6195" s="19"/>
    </row>
    <row r="6196" spans="1:14" ht="15" x14ac:dyDescent="0.25">
      <c r="A6196" s="25" t="s">
        <v>174</v>
      </c>
      <c r="B6196" s="22"/>
      <c r="C6196" s="22"/>
      <c r="D6196" s="22"/>
      <c r="E6196" s="22"/>
      <c r="F6196" s="22"/>
      <c r="G6196" s="22"/>
      <c r="H6196" s="22"/>
      <c r="J6196" s="17">
        <v>7</v>
      </c>
      <c r="K6196" s="17" t="str">
        <f>IF(J6196=7,A6196,IF(J6196&gt;7,K6195,""))</f>
        <v>406-County Road Administration Board</v>
      </c>
      <c r="L6196" s="18" t="str">
        <f t="shared" si="181"/>
        <v>406</v>
      </c>
      <c r="M6196" s="19"/>
      <c r="N6196" s="19"/>
    </row>
    <row r="6197" spans="1:14" ht="15" x14ac:dyDescent="0.25">
      <c r="A6197" s="25"/>
      <c r="B6197" s="22"/>
      <c r="C6197" s="22"/>
      <c r="D6197" s="22"/>
      <c r="E6197" s="22"/>
      <c r="F6197" s="22"/>
      <c r="G6197" s="22"/>
      <c r="H6197" s="22"/>
      <c r="J6197" s="17">
        <v>8</v>
      </c>
      <c r="K6197" s="17" t="str">
        <f t="shared" ref="K6197:K6257" si="182">IF(J6197=7,A5378,IF(J6197&gt;7,K6196,""))</f>
        <v>406-County Road Administration Board</v>
      </c>
      <c r="L6197" s="18" t="str">
        <f t="shared" si="181"/>
        <v>406</v>
      </c>
      <c r="M6197" s="19"/>
      <c r="N6197" s="19"/>
    </row>
    <row r="6198" spans="1:14" ht="15" x14ac:dyDescent="0.25">
      <c r="A6198" s="26"/>
      <c r="B6198" s="27"/>
      <c r="C6198" s="94" t="s">
        <v>10</v>
      </c>
      <c r="D6198" s="95"/>
      <c r="E6198" s="94" t="s">
        <v>11</v>
      </c>
      <c r="F6198" s="95"/>
      <c r="G6198" s="28"/>
      <c r="H6198" s="28"/>
      <c r="J6198" s="17">
        <v>9</v>
      </c>
      <c r="K6198" s="17" t="str">
        <f t="shared" si="182"/>
        <v>406-County Road Administration Board</v>
      </c>
      <c r="L6198" s="18" t="str">
        <f t="shared" si="181"/>
        <v>406</v>
      </c>
      <c r="M6198" s="19"/>
      <c r="N6198" s="19"/>
    </row>
    <row r="6199" spans="1:14" ht="24" x14ac:dyDescent="0.2">
      <c r="A6199" s="29" t="s">
        <v>12</v>
      </c>
      <c r="B6199" s="30" t="s">
        <v>13</v>
      </c>
      <c r="C6199" s="31" t="s">
        <v>14</v>
      </c>
      <c r="D6199" s="32" t="s">
        <v>15</v>
      </c>
      <c r="E6199" s="31" t="s">
        <v>14</v>
      </c>
      <c r="F6199" s="32" t="s">
        <v>15</v>
      </c>
      <c r="G6199" s="33" t="s">
        <v>16</v>
      </c>
      <c r="H6199" s="33" t="s">
        <v>17</v>
      </c>
      <c r="J6199" s="17">
        <v>10</v>
      </c>
      <c r="K6199" s="17" t="str">
        <f t="shared" si="182"/>
        <v>406-County Road Administration Board</v>
      </c>
      <c r="L6199" s="18" t="str">
        <f t="shared" si="181"/>
        <v>406</v>
      </c>
      <c r="M6199" s="19"/>
      <c r="N6199" s="19"/>
    </row>
    <row r="6200" spans="1:14" ht="15" x14ac:dyDescent="0.25">
      <c r="A6200" s="35" t="s">
        <v>20</v>
      </c>
      <c r="B6200" s="36">
        <v>6.1824323567693931</v>
      </c>
      <c r="C6200" s="37">
        <v>0</v>
      </c>
      <c r="D6200" s="37">
        <v>0</v>
      </c>
      <c r="E6200" s="38">
        <v>0</v>
      </c>
      <c r="F6200" s="37">
        <v>0</v>
      </c>
      <c r="G6200" s="39">
        <v>0</v>
      </c>
      <c r="H6200" s="40">
        <v>6.1824323567693931</v>
      </c>
      <c r="J6200" s="17">
        <v>11</v>
      </c>
      <c r="K6200" s="17" t="str">
        <f t="shared" si="182"/>
        <v>406-County Road Administration Board</v>
      </c>
      <c r="L6200" s="18" t="str">
        <f t="shared" si="181"/>
        <v>406</v>
      </c>
      <c r="M6200" s="19" t="s">
        <v>21</v>
      </c>
      <c r="N6200" s="19"/>
    </row>
    <row r="6201" spans="1:14" ht="15" x14ac:dyDescent="0.25">
      <c r="A6201" s="42" t="s">
        <v>22</v>
      </c>
      <c r="B6201" s="36">
        <v>1.507813834633057</v>
      </c>
      <c r="C6201" s="37">
        <v>0</v>
      </c>
      <c r="D6201" s="37">
        <v>0</v>
      </c>
      <c r="E6201" s="38">
        <v>0</v>
      </c>
      <c r="F6201" s="37">
        <v>0</v>
      </c>
      <c r="G6201" s="39">
        <v>0</v>
      </c>
      <c r="H6201" s="40">
        <v>1.507813834633057</v>
      </c>
      <c r="J6201" s="17">
        <v>12</v>
      </c>
      <c r="K6201" s="17" t="str">
        <f t="shared" si="182"/>
        <v>406-County Road Administration Board</v>
      </c>
      <c r="L6201" s="18" t="str">
        <f t="shared" si="181"/>
        <v>406</v>
      </c>
      <c r="M6201" s="19"/>
      <c r="N6201" s="19"/>
    </row>
    <row r="6202" spans="1:14" ht="15" x14ac:dyDescent="0.25">
      <c r="A6202" s="42" t="s">
        <v>23</v>
      </c>
      <c r="B6202" s="36">
        <v>28.471653496524272</v>
      </c>
      <c r="C6202" s="37">
        <v>0</v>
      </c>
      <c r="D6202" s="37">
        <v>-1</v>
      </c>
      <c r="E6202" s="38">
        <v>0</v>
      </c>
      <c r="F6202" s="37">
        <v>0</v>
      </c>
      <c r="G6202" s="39">
        <v>-1</v>
      </c>
      <c r="H6202" s="40">
        <v>27.471653496524272</v>
      </c>
      <c r="J6202" s="17">
        <v>13</v>
      </c>
      <c r="K6202" s="17" t="str">
        <f t="shared" si="182"/>
        <v>406-County Road Administration Board</v>
      </c>
      <c r="L6202" s="18" t="str">
        <f t="shared" si="181"/>
        <v>406</v>
      </c>
      <c r="M6202" s="19"/>
      <c r="N6202" s="19"/>
    </row>
    <row r="6203" spans="1:14" ht="15" x14ac:dyDescent="0.25">
      <c r="A6203" s="42" t="s">
        <v>24</v>
      </c>
      <c r="B6203" s="36">
        <v>5.9931479999999997</v>
      </c>
      <c r="C6203" s="37">
        <v>0</v>
      </c>
      <c r="D6203" s="37">
        <v>0</v>
      </c>
      <c r="E6203" s="38">
        <v>0</v>
      </c>
      <c r="F6203" s="37">
        <v>0</v>
      </c>
      <c r="G6203" s="39">
        <v>0</v>
      </c>
      <c r="H6203" s="40">
        <v>5.9931479999999997</v>
      </c>
      <c r="J6203" s="17">
        <v>14</v>
      </c>
      <c r="K6203" s="17" t="str">
        <f t="shared" si="182"/>
        <v>406-County Road Administration Board</v>
      </c>
      <c r="L6203" s="18" t="str">
        <f t="shared" si="181"/>
        <v>406</v>
      </c>
      <c r="M6203" s="19"/>
      <c r="N6203" s="19"/>
    </row>
    <row r="6204" spans="1:14" ht="15" x14ac:dyDescent="0.25">
      <c r="A6204" s="42" t="s">
        <v>25</v>
      </c>
      <c r="B6204" s="36">
        <v>0</v>
      </c>
      <c r="C6204" s="37">
        <v>0</v>
      </c>
      <c r="D6204" s="37">
        <v>0</v>
      </c>
      <c r="E6204" s="38">
        <v>0</v>
      </c>
      <c r="F6204" s="37">
        <v>0</v>
      </c>
      <c r="G6204" s="39">
        <v>0</v>
      </c>
      <c r="H6204" s="40">
        <v>0</v>
      </c>
      <c r="J6204" s="17">
        <v>15</v>
      </c>
      <c r="K6204" s="17" t="str">
        <f t="shared" si="182"/>
        <v>406-County Road Administration Board</v>
      </c>
      <c r="L6204" s="18" t="str">
        <f t="shared" si="181"/>
        <v>406</v>
      </c>
      <c r="M6204" s="19"/>
      <c r="N6204" s="19"/>
    </row>
    <row r="6205" spans="1:14" ht="15" x14ac:dyDescent="0.25">
      <c r="A6205" s="42" t="s">
        <v>26</v>
      </c>
      <c r="B6205" s="36">
        <v>11.905996208638207</v>
      </c>
      <c r="C6205" s="37">
        <v>0</v>
      </c>
      <c r="D6205" s="37">
        <v>0</v>
      </c>
      <c r="E6205" s="38">
        <v>0</v>
      </c>
      <c r="F6205" s="37">
        <v>0</v>
      </c>
      <c r="G6205" s="39">
        <v>0</v>
      </c>
      <c r="H6205" s="40">
        <v>11.905996208638207</v>
      </c>
      <c r="J6205" s="17">
        <v>16</v>
      </c>
      <c r="K6205" s="17" t="str">
        <f t="shared" si="182"/>
        <v>406-County Road Administration Board</v>
      </c>
      <c r="L6205" s="18" t="str">
        <f t="shared" si="181"/>
        <v>406</v>
      </c>
      <c r="M6205" s="19"/>
      <c r="N6205" s="19"/>
    </row>
    <row r="6206" spans="1:14" ht="15" x14ac:dyDescent="0.25">
      <c r="A6206" s="42" t="s">
        <v>27</v>
      </c>
      <c r="B6206" s="36">
        <v>2.0363682494967299</v>
      </c>
      <c r="C6206" s="37">
        <v>0</v>
      </c>
      <c r="D6206" s="37">
        <v>0</v>
      </c>
      <c r="E6206" s="38">
        <v>0</v>
      </c>
      <c r="F6206" s="37">
        <v>0</v>
      </c>
      <c r="G6206" s="39">
        <v>0</v>
      </c>
      <c r="H6206" s="40">
        <v>2.0363682494967299</v>
      </c>
      <c r="J6206" s="17">
        <v>17</v>
      </c>
      <c r="K6206" s="17" t="str">
        <f t="shared" si="182"/>
        <v>406-County Road Administration Board</v>
      </c>
      <c r="L6206" s="18" t="str">
        <f t="shared" si="181"/>
        <v>406</v>
      </c>
      <c r="M6206" s="19"/>
      <c r="N6206" s="19"/>
    </row>
    <row r="6207" spans="1:14" x14ac:dyDescent="0.2">
      <c r="A6207" s="43"/>
      <c r="B6207" s="36"/>
      <c r="C6207" s="37"/>
      <c r="D6207" s="37"/>
      <c r="E6207" s="38"/>
      <c r="F6207" s="37"/>
      <c r="G6207" s="39"/>
      <c r="H6207" s="40"/>
      <c r="J6207" s="17">
        <v>18</v>
      </c>
      <c r="K6207" s="17" t="str">
        <f t="shared" si="182"/>
        <v>406-County Road Administration Board</v>
      </c>
      <c r="L6207" s="18" t="str">
        <f t="shared" si="181"/>
        <v>406</v>
      </c>
      <c r="M6207" s="19"/>
      <c r="N6207" s="19"/>
    </row>
    <row r="6208" spans="1:14" x14ac:dyDescent="0.2">
      <c r="A6208" s="44"/>
      <c r="B6208" s="45">
        <v>56.097412146061657</v>
      </c>
      <c r="C6208" s="46">
        <v>0</v>
      </c>
      <c r="D6208" s="46">
        <v>-1</v>
      </c>
      <c r="E6208" s="47">
        <v>0</v>
      </c>
      <c r="F6208" s="46">
        <v>0</v>
      </c>
      <c r="G6208" s="48">
        <v>-1</v>
      </c>
      <c r="H6208" s="49">
        <v>55.097412146061657</v>
      </c>
      <c r="J6208" s="17">
        <v>19</v>
      </c>
      <c r="K6208" s="17" t="str">
        <f t="shared" si="182"/>
        <v>406-County Road Administration Board</v>
      </c>
      <c r="L6208" s="18" t="str">
        <f t="shared" si="181"/>
        <v>406</v>
      </c>
      <c r="M6208" s="19"/>
      <c r="N6208" s="19"/>
    </row>
    <row r="6209" spans="1:14" x14ac:dyDescent="0.2">
      <c r="A6209" s="50"/>
      <c r="B6209" s="39"/>
      <c r="C6209" s="51"/>
      <c r="D6209" s="51"/>
      <c r="E6209" s="52"/>
      <c r="F6209" s="51"/>
      <c r="G6209" s="39"/>
      <c r="H6209" s="53"/>
      <c r="J6209" s="17">
        <v>20</v>
      </c>
      <c r="K6209" s="17" t="str">
        <f t="shared" si="182"/>
        <v>406-County Road Administration Board</v>
      </c>
      <c r="L6209" s="18" t="str">
        <f t="shared" si="181"/>
        <v>406</v>
      </c>
      <c r="M6209" s="19"/>
      <c r="N6209" s="19"/>
    </row>
    <row r="6210" spans="1:14" ht="15" x14ac:dyDescent="0.25">
      <c r="A6210" s="42" t="s">
        <v>28</v>
      </c>
      <c r="B6210" s="36">
        <v>7.0267576828673777</v>
      </c>
      <c r="C6210" s="37">
        <v>0</v>
      </c>
      <c r="D6210" s="37">
        <v>0</v>
      </c>
      <c r="E6210" s="38">
        <v>-8</v>
      </c>
      <c r="F6210" s="37">
        <v>8</v>
      </c>
      <c r="G6210" s="39">
        <v>0</v>
      </c>
      <c r="H6210" s="40">
        <v>7.0267576828673777</v>
      </c>
      <c r="J6210" s="17">
        <v>21</v>
      </c>
      <c r="K6210" s="17" t="str">
        <f t="shared" si="182"/>
        <v>406-County Road Administration Board</v>
      </c>
      <c r="L6210" s="18" t="str">
        <f t="shared" si="181"/>
        <v>406</v>
      </c>
      <c r="M6210" s="19"/>
      <c r="N6210" s="19"/>
    </row>
    <row r="6211" spans="1:14" ht="15" x14ac:dyDescent="0.25">
      <c r="A6211" s="42" t="s">
        <v>29</v>
      </c>
      <c r="B6211" s="36">
        <v>18.306645222529248</v>
      </c>
      <c r="C6211" s="37">
        <v>0</v>
      </c>
      <c r="D6211" s="37">
        <v>0</v>
      </c>
      <c r="E6211" s="38">
        <v>4</v>
      </c>
      <c r="F6211" s="37">
        <v>15</v>
      </c>
      <c r="G6211" s="39">
        <v>19</v>
      </c>
      <c r="H6211" s="40">
        <v>37.306645222529248</v>
      </c>
      <c r="J6211" s="17">
        <v>22</v>
      </c>
      <c r="K6211" s="17" t="str">
        <f t="shared" si="182"/>
        <v>406-County Road Administration Board</v>
      </c>
      <c r="L6211" s="18" t="str">
        <f t="shared" si="181"/>
        <v>406</v>
      </c>
      <c r="M6211" s="19"/>
      <c r="N6211" s="19"/>
    </row>
    <row r="6212" spans="1:14" ht="15" x14ac:dyDescent="0.25">
      <c r="A6212" s="42" t="s">
        <v>30</v>
      </c>
      <c r="B6212" s="36">
        <v>16.265646784942241</v>
      </c>
      <c r="C6212" s="37">
        <v>0</v>
      </c>
      <c r="D6212" s="37">
        <v>0</v>
      </c>
      <c r="E6212" s="38">
        <v>0</v>
      </c>
      <c r="F6212" s="37">
        <v>0</v>
      </c>
      <c r="G6212" s="39">
        <v>0</v>
      </c>
      <c r="H6212" s="40">
        <v>16.265646784942241</v>
      </c>
      <c r="J6212" s="17">
        <v>23</v>
      </c>
      <c r="K6212" s="17" t="str">
        <f t="shared" si="182"/>
        <v>406-County Road Administration Board</v>
      </c>
      <c r="L6212" s="18" t="str">
        <f t="shared" si="181"/>
        <v>406</v>
      </c>
      <c r="M6212" s="19"/>
      <c r="N6212" s="19"/>
    </row>
    <row r="6213" spans="1:14" ht="15" x14ac:dyDescent="0.25">
      <c r="A6213" s="54"/>
      <c r="B6213" s="36"/>
      <c r="C6213" s="37"/>
      <c r="D6213" s="37"/>
      <c r="E6213" s="38"/>
      <c r="F6213" s="37"/>
      <c r="G6213" s="39"/>
      <c r="H6213" s="40"/>
      <c r="J6213" s="17">
        <v>24</v>
      </c>
      <c r="K6213" s="17" t="str">
        <f t="shared" si="182"/>
        <v>406-County Road Administration Board</v>
      </c>
      <c r="L6213" s="18" t="str">
        <f t="shared" si="181"/>
        <v>406</v>
      </c>
      <c r="M6213" s="19"/>
      <c r="N6213" s="19"/>
    </row>
    <row r="6214" spans="1:14" x14ac:dyDescent="0.2">
      <c r="A6214" s="44" t="s">
        <v>31</v>
      </c>
      <c r="B6214" s="45">
        <v>41.599049690338866</v>
      </c>
      <c r="C6214" s="46">
        <v>0</v>
      </c>
      <c r="D6214" s="46">
        <v>0</v>
      </c>
      <c r="E6214" s="46">
        <v>-4</v>
      </c>
      <c r="F6214" s="46">
        <v>23</v>
      </c>
      <c r="G6214" s="46">
        <v>19</v>
      </c>
      <c r="H6214" s="49">
        <v>60.599049690338866</v>
      </c>
      <c r="J6214" s="17">
        <v>25</v>
      </c>
      <c r="K6214" s="17" t="str">
        <f t="shared" si="182"/>
        <v>406-County Road Administration Board</v>
      </c>
      <c r="L6214" s="18" t="str">
        <f t="shared" si="181"/>
        <v>406</v>
      </c>
      <c r="M6214" s="19"/>
      <c r="N6214" s="19"/>
    </row>
    <row r="6215" spans="1:14" ht="15" x14ac:dyDescent="0.25">
      <c r="A6215" s="54"/>
      <c r="B6215" s="36"/>
      <c r="C6215" s="37"/>
      <c r="D6215" s="37"/>
      <c r="E6215" s="38"/>
      <c r="F6215" s="37"/>
      <c r="G6215" s="39"/>
      <c r="H6215" s="40"/>
      <c r="J6215" s="17">
        <v>26</v>
      </c>
      <c r="K6215" s="17" t="str">
        <f t="shared" si="182"/>
        <v>406-County Road Administration Board</v>
      </c>
      <c r="L6215" s="18" t="str">
        <f t="shared" si="181"/>
        <v>406</v>
      </c>
      <c r="M6215" s="19"/>
      <c r="N6215" s="19"/>
    </row>
    <row r="6216" spans="1:14" ht="15" customHeight="1" x14ac:dyDescent="0.25">
      <c r="A6216" s="54" t="s">
        <v>32</v>
      </c>
      <c r="B6216" s="36">
        <v>0.53834291959619707</v>
      </c>
      <c r="C6216" s="37">
        <v>0</v>
      </c>
      <c r="D6216" s="37">
        <v>0</v>
      </c>
      <c r="E6216" s="38">
        <v>0</v>
      </c>
      <c r="F6216" s="37">
        <v>0</v>
      </c>
      <c r="G6216" s="39">
        <v>0</v>
      </c>
      <c r="H6216" s="40">
        <v>0.53834291959619707</v>
      </c>
      <c r="J6216" s="17">
        <v>27</v>
      </c>
      <c r="K6216" s="17" t="str">
        <f t="shared" si="182"/>
        <v>406-County Road Administration Board</v>
      </c>
      <c r="L6216" s="18" t="str">
        <f t="shared" si="181"/>
        <v>406</v>
      </c>
      <c r="M6216" s="19" t="s">
        <v>33</v>
      </c>
      <c r="N6216" s="19"/>
    </row>
    <row r="6217" spans="1:14" ht="15" x14ac:dyDescent="0.25">
      <c r="A6217" s="54" t="s">
        <v>34</v>
      </c>
      <c r="B6217" s="36">
        <v>2.4266476789021203</v>
      </c>
      <c r="C6217" s="37">
        <v>0</v>
      </c>
      <c r="D6217" s="37">
        <v>0</v>
      </c>
      <c r="E6217" s="38">
        <v>0</v>
      </c>
      <c r="F6217" s="37">
        <v>0</v>
      </c>
      <c r="G6217" s="39">
        <v>0</v>
      </c>
      <c r="H6217" s="40">
        <v>2.4266476789021203</v>
      </c>
      <c r="J6217" s="17">
        <v>28</v>
      </c>
      <c r="K6217" s="17" t="str">
        <f t="shared" si="182"/>
        <v>406-County Road Administration Board</v>
      </c>
      <c r="L6217" s="18" t="str">
        <f t="shared" si="181"/>
        <v>406</v>
      </c>
      <c r="M6217" s="19" t="s">
        <v>35</v>
      </c>
      <c r="N6217" s="19"/>
    </row>
    <row r="6218" spans="1:14" ht="15" x14ac:dyDescent="0.25">
      <c r="A6218" s="54" t="s">
        <v>36</v>
      </c>
      <c r="B6218" s="36">
        <v>0.85417652651820375</v>
      </c>
      <c r="C6218" s="37">
        <v>0</v>
      </c>
      <c r="D6218" s="37">
        <v>0</v>
      </c>
      <c r="E6218" s="38">
        <v>0</v>
      </c>
      <c r="F6218" s="37">
        <v>0</v>
      </c>
      <c r="G6218" s="39">
        <v>0</v>
      </c>
      <c r="H6218" s="40">
        <v>0.85417652651820375</v>
      </c>
      <c r="J6218" s="17">
        <v>29</v>
      </c>
      <c r="K6218" s="17" t="str">
        <f t="shared" si="182"/>
        <v>406-County Road Administration Board</v>
      </c>
      <c r="L6218" s="18" t="str">
        <f t="shared" si="181"/>
        <v>406</v>
      </c>
      <c r="M6218" s="19" t="s">
        <v>37</v>
      </c>
      <c r="N6218" s="19"/>
    </row>
    <row r="6219" spans="1:14" ht="15" x14ac:dyDescent="0.25">
      <c r="A6219" s="54" t="s">
        <v>38</v>
      </c>
      <c r="B6219" s="36">
        <v>0.43914465165493505</v>
      </c>
      <c r="C6219" s="37">
        <v>0</v>
      </c>
      <c r="D6219" s="37">
        <v>0</v>
      </c>
      <c r="E6219" s="38">
        <v>1</v>
      </c>
      <c r="F6219" s="37">
        <v>0</v>
      </c>
      <c r="G6219" s="39">
        <v>1</v>
      </c>
      <c r="H6219" s="40">
        <v>1.4391446516549351</v>
      </c>
      <c r="J6219" s="17">
        <v>30</v>
      </c>
      <c r="K6219" s="17" t="str">
        <f t="shared" si="182"/>
        <v>406-County Road Administration Board</v>
      </c>
      <c r="L6219" s="18" t="str">
        <f t="shared" si="181"/>
        <v>406</v>
      </c>
      <c r="M6219" s="19" t="s">
        <v>39</v>
      </c>
      <c r="N6219" s="19"/>
    </row>
    <row r="6220" spans="1:14" ht="15" x14ac:dyDescent="0.25">
      <c r="A6220" s="54" t="s">
        <v>40</v>
      </c>
      <c r="B6220" s="36">
        <v>19.776254308693986</v>
      </c>
      <c r="C6220" s="37">
        <v>1</v>
      </c>
      <c r="D6220" s="37">
        <v>1</v>
      </c>
      <c r="E6220" s="38">
        <v>0</v>
      </c>
      <c r="F6220" s="37">
        <v>0</v>
      </c>
      <c r="G6220" s="39">
        <v>2</v>
      </c>
      <c r="H6220" s="40">
        <v>21.776254308693986</v>
      </c>
      <c r="J6220" s="17">
        <v>31</v>
      </c>
      <c r="K6220" s="17" t="str">
        <f t="shared" si="182"/>
        <v>406-County Road Administration Board</v>
      </c>
      <c r="L6220" s="18" t="str">
        <f t="shared" si="181"/>
        <v>406</v>
      </c>
      <c r="M6220" s="19" t="s">
        <v>41</v>
      </c>
      <c r="N6220" s="19"/>
    </row>
    <row r="6221" spans="1:14" ht="15" x14ac:dyDescent="0.25">
      <c r="A6221" s="54" t="s">
        <v>42</v>
      </c>
      <c r="B6221" s="36">
        <v>3.1868518257957867</v>
      </c>
      <c r="C6221" s="37">
        <v>0</v>
      </c>
      <c r="D6221" s="37">
        <v>0</v>
      </c>
      <c r="E6221" s="38">
        <v>-1</v>
      </c>
      <c r="F6221" s="37">
        <v>-2</v>
      </c>
      <c r="G6221" s="39">
        <v>-3</v>
      </c>
      <c r="H6221" s="40">
        <v>0.18685182579578674</v>
      </c>
      <c r="J6221" s="17">
        <v>32</v>
      </c>
      <c r="K6221" s="17" t="str">
        <f t="shared" si="182"/>
        <v>406-County Road Administration Board</v>
      </c>
      <c r="L6221" s="18" t="str">
        <f t="shared" si="181"/>
        <v>406</v>
      </c>
      <c r="M6221" s="19" t="s">
        <v>43</v>
      </c>
      <c r="N6221" s="19"/>
    </row>
    <row r="6222" spans="1:14" ht="15" x14ac:dyDescent="0.25">
      <c r="A6222" s="54" t="s">
        <v>44</v>
      </c>
      <c r="B6222" s="36">
        <v>2.8570930029256338</v>
      </c>
      <c r="C6222" s="37">
        <v>0</v>
      </c>
      <c r="D6222" s="37">
        <v>0</v>
      </c>
      <c r="E6222" s="38">
        <v>0</v>
      </c>
      <c r="F6222" s="37">
        <v>0</v>
      </c>
      <c r="G6222" s="39">
        <v>0</v>
      </c>
      <c r="H6222" s="40">
        <v>2.8570930029256338</v>
      </c>
      <c r="J6222" s="17">
        <v>33</v>
      </c>
      <c r="K6222" s="17" t="str">
        <f t="shared" si="182"/>
        <v>406-County Road Administration Board</v>
      </c>
      <c r="L6222" s="18" t="str">
        <f t="shared" si="181"/>
        <v>406</v>
      </c>
      <c r="M6222" s="19" t="s">
        <v>45</v>
      </c>
      <c r="N6222" s="19"/>
    </row>
    <row r="6223" spans="1:14" ht="15" x14ac:dyDescent="0.25">
      <c r="A6223" s="54" t="s">
        <v>46</v>
      </c>
      <c r="B6223" s="36">
        <v>0</v>
      </c>
      <c r="C6223" s="37">
        <v>0</v>
      </c>
      <c r="D6223" s="37">
        <v>0</v>
      </c>
      <c r="E6223" s="38">
        <v>0</v>
      </c>
      <c r="F6223" s="37">
        <v>0</v>
      </c>
      <c r="G6223" s="39">
        <v>0</v>
      </c>
      <c r="H6223" s="40">
        <v>0</v>
      </c>
      <c r="J6223" s="17">
        <v>34</v>
      </c>
      <c r="K6223" s="17" t="str">
        <f t="shared" si="182"/>
        <v>406-County Road Administration Board</v>
      </c>
      <c r="L6223" s="18" t="str">
        <f t="shared" si="181"/>
        <v>406</v>
      </c>
      <c r="M6223" s="19" t="s">
        <v>47</v>
      </c>
      <c r="N6223" s="19"/>
    </row>
    <row r="6224" spans="1:14" ht="15" x14ac:dyDescent="0.25">
      <c r="A6224" s="54" t="s">
        <v>48</v>
      </c>
      <c r="B6224" s="36">
        <v>0</v>
      </c>
      <c r="C6224" s="37">
        <v>0</v>
      </c>
      <c r="D6224" s="37">
        <v>0</v>
      </c>
      <c r="E6224" s="38">
        <v>0</v>
      </c>
      <c r="F6224" s="37">
        <v>0</v>
      </c>
      <c r="G6224" s="39">
        <v>0</v>
      </c>
      <c r="H6224" s="40">
        <v>0</v>
      </c>
      <c r="J6224" s="17">
        <v>35</v>
      </c>
      <c r="K6224" s="17" t="str">
        <f t="shared" si="182"/>
        <v>406-County Road Administration Board</v>
      </c>
      <c r="L6224" s="18" t="str">
        <f t="shared" si="181"/>
        <v>406</v>
      </c>
      <c r="M6224" s="56" t="s">
        <v>49</v>
      </c>
      <c r="N6224" s="19"/>
    </row>
    <row r="6225" spans="1:14" ht="15" x14ac:dyDescent="0.25">
      <c r="A6225" s="54" t="s">
        <v>50</v>
      </c>
      <c r="B6225" s="36">
        <v>5.4899732615406194</v>
      </c>
      <c r="C6225" s="37">
        <v>0</v>
      </c>
      <c r="D6225" s="37">
        <v>0</v>
      </c>
      <c r="E6225" s="38">
        <v>0</v>
      </c>
      <c r="F6225" s="37">
        <v>0</v>
      </c>
      <c r="G6225" s="39">
        <v>0</v>
      </c>
      <c r="H6225" s="40">
        <v>5.4899732615406194</v>
      </c>
      <c r="J6225" s="17">
        <v>36</v>
      </c>
      <c r="K6225" s="17" t="str">
        <f t="shared" si="182"/>
        <v>406-County Road Administration Board</v>
      </c>
      <c r="L6225" s="18" t="str">
        <f t="shared" si="181"/>
        <v>406</v>
      </c>
      <c r="M6225" s="19" t="s">
        <v>51</v>
      </c>
      <c r="N6225" s="19"/>
    </row>
    <row r="6226" spans="1:14" ht="15" customHeight="1" x14ac:dyDescent="0.25">
      <c r="A6226" s="54" t="s">
        <v>52</v>
      </c>
      <c r="B6226" s="36">
        <v>0</v>
      </c>
      <c r="C6226" s="37">
        <v>0</v>
      </c>
      <c r="D6226" s="37">
        <v>0</v>
      </c>
      <c r="E6226" s="38">
        <v>1</v>
      </c>
      <c r="F6226" s="37">
        <v>0</v>
      </c>
      <c r="G6226" s="39">
        <v>1</v>
      </c>
      <c r="H6226" s="40">
        <v>1</v>
      </c>
      <c r="J6226" s="17">
        <v>37</v>
      </c>
      <c r="K6226" s="17" t="str">
        <f t="shared" si="182"/>
        <v>406-County Road Administration Board</v>
      </c>
      <c r="L6226" s="18" t="str">
        <f t="shared" si="181"/>
        <v>406</v>
      </c>
      <c r="M6226" s="56" t="s">
        <v>53</v>
      </c>
      <c r="N6226" s="19"/>
    </row>
    <row r="6227" spans="1:14" ht="15" x14ac:dyDescent="0.25">
      <c r="A6227" s="54" t="s">
        <v>54</v>
      </c>
      <c r="B6227" s="36">
        <v>2.4107295282527601</v>
      </c>
      <c r="C6227" s="37">
        <v>0</v>
      </c>
      <c r="D6227" s="37">
        <v>0</v>
      </c>
      <c r="E6227" s="38">
        <v>0</v>
      </c>
      <c r="F6227" s="37">
        <v>0</v>
      </c>
      <c r="G6227" s="39">
        <v>0</v>
      </c>
      <c r="H6227" s="40">
        <v>2.4107295282527601</v>
      </c>
      <c r="J6227" s="17">
        <v>38</v>
      </c>
      <c r="K6227" s="17" t="str">
        <f t="shared" si="182"/>
        <v>406-County Road Administration Board</v>
      </c>
      <c r="L6227" s="18" t="str">
        <f t="shared" si="181"/>
        <v>406</v>
      </c>
      <c r="M6227" s="19" t="s">
        <v>55</v>
      </c>
      <c r="N6227" s="19"/>
    </row>
    <row r="6228" spans="1:14" ht="15" x14ac:dyDescent="0.25">
      <c r="A6228" s="54" t="s">
        <v>56</v>
      </c>
      <c r="B6228" s="36">
        <v>0</v>
      </c>
      <c r="C6228" s="37">
        <v>0</v>
      </c>
      <c r="D6228" s="37">
        <v>0</v>
      </c>
      <c r="E6228" s="38">
        <v>0</v>
      </c>
      <c r="F6228" s="37">
        <v>0</v>
      </c>
      <c r="G6228" s="39">
        <v>0</v>
      </c>
      <c r="H6228" s="40">
        <v>0</v>
      </c>
      <c r="J6228" s="17">
        <v>39</v>
      </c>
      <c r="K6228" s="17" t="str">
        <f t="shared" si="182"/>
        <v>406-County Road Administration Board</v>
      </c>
      <c r="L6228" s="18" t="str">
        <f t="shared" si="181"/>
        <v>406</v>
      </c>
      <c r="M6228" s="19" t="s">
        <v>57</v>
      </c>
      <c r="N6228" s="19"/>
    </row>
    <row r="6229" spans="1:14" ht="15" x14ac:dyDescent="0.25">
      <c r="A6229" s="54" t="s">
        <v>58</v>
      </c>
      <c r="B6229" s="36">
        <v>68.328932201439358</v>
      </c>
      <c r="C6229" s="37">
        <v>0</v>
      </c>
      <c r="D6229" s="37">
        <v>0</v>
      </c>
      <c r="E6229" s="38">
        <v>2</v>
      </c>
      <c r="F6229" s="37">
        <v>4</v>
      </c>
      <c r="G6229" s="39">
        <v>6</v>
      </c>
      <c r="H6229" s="40">
        <v>74.328932201439358</v>
      </c>
      <c r="J6229" s="17">
        <v>40</v>
      </c>
      <c r="K6229" s="17" t="str">
        <f t="shared" si="182"/>
        <v>406-County Road Administration Board</v>
      </c>
      <c r="L6229" s="18" t="str">
        <f t="shared" si="181"/>
        <v>406</v>
      </c>
      <c r="M6229" s="19" t="s">
        <v>59</v>
      </c>
      <c r="N6229" s="19"/>
    </row>
    <row r="6230" spans="1:14" ht="15" x14ac:dyDescent="0.25">
      <c r="A6230" s="54" t="s">
        <v>60</v>
      </c>
      <c r="B6230" s="36">
        <v>0</v>
      </c>
      <c r="C6230" s="37">
        <v>0</v>
      </c>
      <c r="D6230" s="37">
        <v>0</v>
      </c>
      <c r="E6230" s="38">
        <v>1</v>
      </c>
      <c r="F6230" s="37">
        <v>0</v>
      </c>
      <c r="G6230" s="39">
        <v>1</v>
      </c>
      <c r="H6230" s="40">
        <v>1</v>
      </c>
      <c r="J6230" s="17">
        <v>41</v>
      </c>
      <c r="K6230" s="17" t="str">
        <f t="shared" si="182"/>
        <v>406-County Road Administration Board</v>
      </c>
      <c r="L6230" s="18" t="str">
        <f t="shared" si="181"/>
        <v>406</v>
      </c>
      <c r="M6230" s="56" t="s">
        <v>61</v>
      </c>
      <c r="N6230" s="19"/>
    </row>
    <row r="6231" spans="1:14" ht="15" x14ac:dyDescent="0.25">
      <c r="A6231" s="54" t="s">
        <v>62</v>
      </c>
      <c r="B6231" s="36">
        <v>0</v>
      </c>
      <c r="C6231" s="37">
        <v>0</v>
      </c>
      <c r="D6231" s="37">
        <v>0</v>
      </c>
      <c r="E6231" s="38">
        <v>1</v>
      </c>
      <c r="F6231" s="37">
        <v>1</v>
      </c>
      <c r="G6231" s="39">
        <v>2</v>
      </c>
      <c r="H6231" s="40">
        <v>2</v>
      </c>
      <c r="J6231" s="17">
        <v>42</v>
      </c>
      <c r="K6231" s="17" t="str">
        <f t="shared" si="182"/>
        <v>406-County Road Administration Board</v>
      </c>
      <c r="L6231" s="18" t="str">
        <f t="shared" si="181"/>
        <v>406</v>
      </c>
      <c r="M6231" s="56" t="s">
        <v>63</v>
      </c>
      <c r="N6231" s="19"/>
    </row>
    <row r="6232" spans="1:14" x14ac:dyDescent="0.2">
      <c r="A6232" s="43"/>
      <c r="B6232" s="36"/>
      <c r="C6232" s="37"/>
      <c r="D6232" s="37"/>
      <c r="E6232" s="38"/>
      <c r="F6232" s="37"/>
      <c r="G6232" s="39"/>
      <c r="H6232" s="40"/>
      <c r="J6232" s="17">
        <v>43</v>
      </c>
      <c r="K6232" s="17" t="str">
        <f t="shared" si="182"/>
        <v>406-County Road Administration Board</v>
      </c>
      <c r="L6232" s="18" t="str">
        <f t="shared" si="181"/>
        <v>406</v>
      </c>
      <c r="M6232" s="19"/>
      <c r="N6232" s="19"/>
    </row>
    <row r="6233" spans="1:14" x14ac:dyDescent="0.2">
      <c r="A6233" s="44" t="s">
        <v>64</v>
      </c>
      <c r="B6233" s="45">
        <v>106.30814590531961</v>
      </c>
      <c r="C6233" s="46">
        <v>1</v>
      </c>
      <c r="D6233" s="46">
        <v>1</v>
      </c>
      <c r="E6233" s="47">
        <v>5</v>
      </c>
      <c r="F6233" s="46">
        <v>3</v>
      </c>
      <c r="G6233" s="48">
        <v>10</v>
      </c>
      <c r="H6233" s="49">
        <v>116.30814590531961</v>
      </c>
      <c r="J6233" s="17">
        <v>44</v>
      </c>
      <c r="K6233" s="17" t="str">
        <f t="shared" si="182"/>
        <v>406-County Road Administration Board</v>
      </c>
      <c r="L6233" s="18" t="str">
        <f t="shared" si="181"/>
        <v>406</v>
      </c>
      <c r="M6233" s="19"/>
      <c r="N6233" s="19"/>
    </row>
    <row r="6234" spans="1:14" x14ac:dyDescent="0.2">
      <c r="A6234" s="57"/>
      <c r="B6234" s="39"/>
      <c r="C6234" s="51"/>
      <c r="D6234" s="51"/>
      <c r="E6234" s="52"/>
      <c r="F6234" s="51"/>
      <c r="G6234" s="39"/>
      <c r="H6234" s="53"/>
      <c r="J6234" s="17">
        <v>45</v>
      </c>
      <c r="K6234" s="17" t="str">
        <f t="shared" si="182"/>
        <v>406-County Road Administration Board</v>
      </c>
      <c r="L6234" s="18" t="str">
        <f t="shared" si="181"/>
        <v>406</v>
      </c>
      <c r="M6234" s="19"/>
      <c r="N6234" s="19"/>
    </row>
    <row r="6235" spans="1:14" ht="15" x14ac:dyDescent="0.25">
      <c r="A6235" s="54" t="s">
        <v>65</v>
      </c>
      <c r="B6235" s="36">
        <v>0.12015386044027654</v>
      </c>
      <c r="C6235" s="37">
        <v>0</v>
      </c>
      <c r="D6235" s="37">
        <v>0</v>
      </c>
      <c r="E6235" s="38">
        <v>0</v>
      </c>
      <c r="F6235" s="37">
        <v>0</v>
      </c>
      <c r="G6235" s="39">
        <v>0</v>
      </c>
      <c r="H6235" s="40">
        <v>0.12015386044027654</v>
      </c>
      <c r="J6235" s="17">
        <v>46</v>
      </c>
      <c r="K6235" s="17" t="str">
        <f t="shared" si="182"/>
        <v>406-County Road Administration Board</v>
      </c>
      <c r="L6235" s="18" t="str">
        <f t="shared" si="181"/>
        <v>406</v>
      </c>
      <c r="M6235" s="19"/>
      <c r="N6235" s="19"/>
    </row>
    <row r="6236" spans="1:14" ht="15" x14ac:dyDescent="0.25">
      <c r="A6236" s="54" t="s">
        <v>66</v>
      </c>
      <c r="B6236" s="36">
        <v>0</v>
      </c>
      <c r="C6236" s="37">
        <v>0</v>
      </c>
      <c r="D6236" s="37">
        <v>0</v>
      </c>
      <c r="E6236" s="38">
        <v>0</v>
      </c>
      <c r="F6236" s="37">
        <v>0</v>
      </c>
      <c r="G6236" s="39">
        <v>0</v>
      </c>
      <c r="H6236" s="40">
        <v>0</v>
      </c>
      <c r="J6236" s="17">
        <v>47</v>
      </c>
      <c r="K6236" s="17" t="str">
        <f t="shared" si="182"/>
        <v>406-County Road Administration Board</v>
      </c>
      <c r="L6236" s="18" t="str">
        <f t="shared" si="181"/>
        <v>406</v>
      </c>
      <c r="M6236" s="19"/>
      <c r="N6236" s="19"/>
    </row>
    <row r="6237" spans="1:14" ht="15" x14ac:dyDescent="0.25">
      <c r="A6237" s="54" t="s">
        <v>67</v>
      </c>
      <c r="B6237" s="36">
        <v>0</v>
      </c>
      <c r="C6237" s="37">
        <v>0</v>
      </c>
      <c r="D6237" s="37">
        <v>0</v>
      </c>
      <c r="E6237" s="38">
        <v>0</v>
      </c>
      <c r="F6237" s="37">
        <v>0</v>
      </c>
      <c r="G6237" s="39">
        <v>0</v>
      </c>
      <c r="H6237" s="40">
        <v>0</v>
      </c>
      <c r="J6237" s="17">
        <v>48</v>
      </c>
      <c r="K6237" s="17" t="str">
        <f t="shared" si="182"/>
        <v>406-County Road Administration Board</v>
      </c>
      <c r="L6237" s="18" t="str">
        <f t="shared" si="181"/>
        <v>406</v>
      </c>
      <c r="M6237" s="19"/>
      <c r="N6237" s="19"/>
    </row>
    <row r="6238" spans="1:14" ht="15" x14ac:dyDescent="0.25">
      <c r="A6238" s="54" t="s">
        <v>68</v>
      </c>
      <c r="B6238" s="36">
        <v>0.29207391569945018</v>
      </c>
      <c r="C6238" s="37">
        <v>0</v>
      </c>
      <c r="D6238" s="37">
        <v>0</v>
      </c>
      <c r="E6238" s="38">
        <v>0</v>
      </c>
      <c r="F6238" s="37">
        <v>0</v>
      </c>
      <c r="G6238" s="39">
        <v>0</v>
      </c>
      <c r="H6238" s="40">
        <v>0.29207391569945018</v>
      </c>
      <c r="J6238" s="17">
        <v>49</v>
      </c>
      <c r="K6238" s="17" t="str">
        <f t="shared" si="182"/>
        <v>406-County Road Administration Board</v>
      </c>
      <c r="L6238" s="18" t="str">
        <f t="shared" si="181"/>
        <v>406</v>
      </c>
      <c r="M6238" s="19"/>
      <c r="N6238" s="19"/>
    </row>
    <row r="6239" spans="1:14" ht="15" x14ac:dyDescent="0.25">
      <c r="A6239" s="54" t="s">
        <v>69</v>
      </c>
      <c r="B6239" s="36">
        <v>0</v>
      </c>
      <c r="C6239" s="37">
        <v>0</v>
      </c>
      <c r="D6239" s="37">
        <v>0</v>
      </c>
      <c r="E6239" s="38">
        <v>0</v>
      </c>
      <c r="F6239" s="37">
        <v>0</v>
      </c>
      <c r="G6239" s="39">
        <v>0</v>
      </c>
      <c r="H6239" s="40">
        <v>0</v>
      </c>
      <c r="J6239" s="17">
        <v>50</v>
      </c>
      <c r="K6239" s="17" t="str">
        <f t="shared" si="182"/>
        <v>406-County Road Administration Board</v>
      </c>
      <c r="L6239" s="18" t="str">
        <f t="shared" si="181"/>
        <v>406</v>
      </c>
      <c r="M6239" s="19"/>
      <c r="N6239" s="19"/>
    </row>
    <row r="6240" spans="1:14" ht="15" x14ac:dyDescent="0.25">
      <c r="A6240" s="54" t="s">
        <v>70</v>
      </c>
      <c r="B6240" s="36">
        <v>1.3449931851548649</v>
      </c>
      <c r="C6240" s="37">
        <v>0</v>
      </c>
      <c r="D6240" s="37">
        <v>0</v>
      </c>
      <c r="E6240" s="38">
        <v>0</v>
      </c>
      <c r="F6240" s="37">
        <v>0</v>
      </c>
      <c r="G6240" s="39">
        <v>0</v>
      </c>
      <c r="H6240" s="40">
        <v>1.3449931851548649</v>
      </c>
      <c r="J6240" s="17">
        <v>51</v>
      </c>
      <c r="K6240" s="17" t="str">
        <f t="shared" si="182"/>
        <v>406-County Road Administration Board</v>
      </c>
      <c r="L6240" s="18" t="str">
        <f t="shared" si="181"/>
        <v>406</v>
      </c>
      <c r="M6240" s="19"/>
      <c r="N6240" s="19"/>
    </row>
    <row r="6241" spans="1:14" ht="15" x14ac:dyDescent="0.25">
      <c r="A6241" s="54" t="s">
        <v>71</v>
      </c>
      <c r="B6241" s="36">
        <v>1.4375E-15</v>
      </c>
      <c r="C6241" s="37">
        <v>0</v>
      </c>
      <c r="D6241" s="37">
        <v>0</v>
      </c>
      <c r="E6241" s="38">
        <v>0</v>
      </c>
      <c r="F6241" s="37">
        <v>0</v>
      </c>
      <c r="G6241" s="39">
        <v>0</v>
      </c>
      <c r="H6241" s="40">
        <v>1.4375E-15</v>
      </c>
      <c r="J6241" s="17">
        <v>52</v>
      </c>
      <c r="K6241" s="17" t="str">
        <f t="shared" si="182"/>
        <v>406-County Road Administration Board</v>
      </c>
      <c r="L6241" s="18" t="str">
        <f t="shared" si="181"/>
        <v>406</v>
      </c>
      <c r="M6241" s="19"/>
      <c r="N6241" s="19"/>
    </row>
    <row r="6242" spans="1:14" ht="15" x14ac:dyDescent="0.25">
      <c r="A6242" s="54" t="s">
        <v>72</v>
      </c>
      <c r="B6242" s="36">
        <v>0.32758094074526567</v>
      </c>
      <c r="C6242" s="37">
        <v>0</v>
      </c>
      <c r="D6242" s="37">
        <v>0</v>
      </c>
      <c r="E6242" s="38">
        <v>0</v>
      </c>
      <c r="F6242" s="37">
        <v>0</v>
      </c>
      <c r="G6242" s="39">
        <v>0</v>
      </c>
      <c r="H6242" s="40">
        <v>0.32758094074526567</v>
      </c>
      <c r="J6242" s="17">
        <v>53</v>
      </c>
      <c r="K6242" s="17" t="str">
        <f t="shared" si="182"/>
        <v>406-County Road Administration Board</v>
      </c>
      <c r="L6242" s="18" t="str">
        <f t="shared" si="181"/>
        <v>406</v>
      </c>
      <c r="M6242" s="19"/>
      <c r="N6242" s="19"/>
    </row>
    <row r="6243" spans="1:14" ht="15" x14ac:dyDescent="0.25">
      <c r="A6243" s="54" t="s">
        <v>73</v>
      </c>
      <c r="B6243" s="36">
        <v>1.9209275902040741</v>
      </c>
      <c r="C6243" s="37">
        <v>0</v>
      </c>
      <c r="D6243" s="37">
        <v>0</v>
      </c>
      <c r="E6243" s="38">
        <v>0</v>
      </c>
      <c r="F6243" s="37">
        <v>0</v>
      </c>
      <c r="G6243" s="39">
        <v>0</v>
      </c>
      <c r="H6243" s="40">
        <v>1.9209275902040741</v>
      </c>
      <c r="J6243" s="17">
        <v>54</v>
      </c>
      <c r="K6243" s="17" t="str">
        <f t="shared" si="182"/>
        <v>406-County Road Administration Board</v>
      </c>
      <c r="L6243" s="18" t="str">
        <f t="shared" si="181"/>
        <v>406</v>
      </c>
      <c r="M6243" s="19"/>
      <c r="N6243" s="19"/>
    </row>
    <row r="6244" spans="1:14" ht="15" x14ac:dyDescent="0.25">
      <c r="A6244" s="54" t="s">
        <v>74</v>
      </c>
      <c r="B6244" s="36">
        <v>5.8712583995113015</v>
      </c>
      <c r="C6244" s="37">
        <v>0</v>
      </c>
      <c r="D6244" s="37">
        <v>0</v>
      </c>
      <c r="E6244" s="38">
        <v>0</v>
      </c>
      <c r="F6244" s="37">
        <v>0</v>
      </c>
      <c r="G6244" s="39">
        <v>0</v>
      </c>
      <c r="H6244" s="40">
        <v>5.8712583995113015</v>
      </c>
      <c r="J6244" s="17">
        <v>55</v>
      </c>
      <c r="K6244" s="17" t="str">
        <f t="shared" si="182"/>
        <v>406-County Road Administration Board</v>
      </c>
      <c r="L6244" s="18" t="str">
        <f t="shared" si="181"/>
        <v>406</v>
      </c>
      <c r="M6244" s="19"/>
      <c r="N6244" s="19"/>
    </row>
    <row r="6245" spans="1:14" ht="15" x14ac:dyDescent="0.25">
      <c r="A6245" s="54" t="s">
        <v>75</v>
      </c>
      <c r="B6245" s="36">
        <v>3.8980174287579197</v>
      </c>
      <c r="C6245" s="37">
        <v>0</v>
      </c>
      <c r="D6245" s="37">
        <v>0</v>
      </c>
      <c r="E6245" s="38">
        <v>1</v>
      </c>
      <c r="F6245" s="37">
        <v>1</v>
      </c>
      <c r="G6245" s="39">
        <v>2</v>
      </c>
      <c r="H6245" s="40">
        <v>5.8980174287579192</v>
      </c>
      <c r="J6245" s="17">
        <v>56</v>
      </c>
      <c r="K6245" s="17" t="str">
        <f t="shared" si="182"/>
        <v>406-County Road Administration Board</v>
      </c>
      <c r="L6245" s="18" t="str">
        <f t="shared" si="181"/>
        <v>406</v>
      </c>
      <c r="M6245" s="19"/>
      <c r="N6245" s="19"/>
    </row>
    <row r="6246" spans="1:14" ht="15" x14ac:dyDescent="0.25">
      <c r="A6246" s="54" t="s">
        <v>76</v>
      </c>
      <c r="B6246" s="36">
        <v>2.0846266949844794</v>
      </c>
      <c r="C6246" s="37">
        <v>0</v>
      </c>
      <c r="D6246" s="37">
        <v>0</v>
      </c>
      <c r="E6246" s="38">
        <v>0</v>
      </c>
      <c r="F6246" s="37">
        <v>0</v>
      </c>
      <c r="G6246" s="39">
        <v>0</v>
      </c>
      <c r="H6246" s="40">
        <v>2.0846266949844794</v>
      </c>
      <c r="J6246" s="17">
        <v>57</v>
      </c>
      <c r="K6246" s="17" t="str">
        <f t="shared" si="182"/>
        <v>406-County Road Administration Board</v>
      </c>
      <c r="L6246" s="18" t="str">
        <f t="shared" si="181"/>
        <v>406</v>
      </c>
      <c r="M6246" s="19"/>
      <c r="N6246" s="19"/>
    </row>
    <row r="6247" spans="1:14" ht="15" x14ac:dyDescent="0.25">
      <c r="A6247" s="54" t="s">
        <v>77</v>
      </c>
      <c r="B6247" s="36">
        <v>3.7884404736496675</v>
      </c>
      <c r="C6247" s="37">
        <v>0</v>
      </c>
      <c r="D6247" s="37">
        <v>0</v>
      </c>
      <c r="E6247" s="38">
        <v>0</v>
      </c>
      <c r="F6247" s="37">
        <v>0</v>
      </c>
      <c r="G6247" s="39">
        <v>0</v>
      </c>
      <c r="H6247" s="40">
        <v>3.7884404736496675</v>
      </c>
      <c r="J6247" s="17">
        <v>58</v>
      </c>
      <c r="K6247" s="17" t="str">
        <f t="shared" si="182"/>
        <v>406-County Road Administration Board</v>
      </c>
      <c r="L6247" s="18" t="str">
        <f t="shared" si="181"/>
        <v>406</v>
      </c>
      <c r="M6247" s="19"/>
      <c r="N6247" s="19"/>
    </row>
    <row r="6248" spans="1:14" ht="15" x14ac:dyDescent="0.25">
      <c r="A6248" s="54" t="s">
        <v>78</v>
      </c>
      <c r="B6248" s="36">
        <v>135.34491474783877</v>
      </c>
      <c r="C6248" s="37">
        <v>-1</v>
      </c>
      <c r="D6248" s="37">
        <v>-1</v>
      </c>
      <c r="E6248" s="38">
        <v>1</v>
      </c>
      <c r="F6248" s="37">
        <v>0</v>
      </c>
      <c r="G6248" s="39">
        <v>-1</v>
      </c>
      <c r="H6248" s="40">
        <v>134.34491474783877</v>
      </c>
      <c r="J6248" s="17">
        <v>59</v>
      </c>
      <c r="K6248" s="17" t="str">
        <f t="shared" si="182"/>
        <v>406-County Road Administration Board</v>
      </c>
      <c r="L6248" s="18" t="str">
        <f t="shared" si="181"/>
        <v>406</v>
      </c>
      <c r="M6248" s="19"/>
      <c r="N6248" s="19"/>
    </row>
    <row r="6249" spans="1:14" ht="15" x14ac:dyDescent="0.25">
      <c r="A6249" s="54" t="s">
        <v>79</v>
      </c>
      <c r="B6249" s="36">
        <v>79.120779515069103</v>
      </c>
      <c r="C6249" s="37">
        <v>1</v>
      </c>
      <c r="D6249" s="37">
        <v>2</v>
      </c>
      <c r="E6249" s="38">
        <v>0</v>
      </c>
      <c r="F6249" s="37">
        <v>1</v>
      </c>
      <c r="G6249" s="39">
        <v>4</v>
      </c>
      <c r="H6249" s="40">
        <v>83.120779515069103</v>
      </c>
      <c r="J6249" s="17">
        <v>60</v>
      </c>
      <c r="K6249" s="17" t="str">
        <f t="shared" si="182"/>
        <v>406-County Road Administration Board</v>
      </c>
      <c r="L6249" s="18" t="str">
        <f t="shared" si="181"/>
        <v>406</v>
      </c>
      <c r="M6249" s="19"/>
      <c r="N6249" s="19"/>
    </row>
    <row r="6250" spans="1:14" ht="15" customHeight="1" x14ac:dyDescent="0.25">
      <c r="A6250" s="54"/>
      <c r="B6250" s="36"/>
      <c r="C6250" s="37"/>
      <c r="D6250" s="37"/>
      <c r="E6250" s="38"/>
      <c r="F6250" s="37"/>
      <c r="G6250" s="39"/>
      <c r="H6250" s="40"/>
      <c r="J6250" s="17">
        <v>61</v>
      </c>
      <c r="K6250" s="17" t="str">
        <f t="shared" si="182"/>
        <v>406-County Road Administration Board</v>
      </c>
      <c r="L6250" s="18" t="str">
        <f t="shared" si="181"/>
        <v>406</v>
      </c>
      <c r="M6250" s="19"/>
      <c r="N6250" s="19"/>
    </row>
    <row r="6251" spans="1:14" x14ac:dyDescent="0.2">
      <c r="A6251" s="44" t="s">
        <v>80</v>
      </c>
      <c r="B6251" s="45">
        <v>234.11376675205517</v>
      </c>
      <c r="C6251" s="46">
        <v>0</v>
      </c>
      <c r="D6251" s="46">
        <v>1</v>
      </c>
      <c r="E6251" s="47">
        <v>2</v>
      </c>
      <c r="F6251" s="46">
        <v>2</v>
      </c>
      <c r="G6251" s="48">
        <v>5</v>
      </c>
      <c r="H6251" s="49">
        <v>239.11376675205517</v>
      </c>
      <c r="J6251" s="17">
        <v>62</v>
      </c>
      <c r="K6251" s="17" t="str">
        <f t="shared" si="182"/>
        <v>406-County Road Administration Board</v>
      </c>
      <c r="L6251" s="18" t="str">
        <f t="shared" si="181"/>
        <v>406</v>
      </c>
      <c r="M6251" s="19"/>
      <c r="N6251" s="19"/>
    </row>
    <row r="6252" spans="1:14" ht="15" x14ac:dyDescent="0.25">
      <c r="A6252" s="54"/>
      <c r="B6252" s="36"/>
      <c r="C6252" s="37"/>
      <c r="D6252" s="37"/>
      <c r="E6252" s="38"/>
      <c r="F6252" s="37"/>
      <c r="G6252" s="39"/>
      <c r="H6252" s="40"/>
      <c r="J6252" s="17">
        <v>63</v>
      </c>
      <c r="K6252" s="17" t="str">
        <f t="shared" si="182"/>
        <v>406-County Road Administration Board</v>
      </c>
      <c r="L6252" s="18" t="str">
        <f t="shared" si="181"/>
        <v>406</v>
      </c>
      <c r="M6252" s="19"/>
      <c r="N6252" s="19"/>
    </row>
    <row r="6253" spans="1:14" ht="15" x14ac:dyDescent="0.25">
      <c r="A6253" s="54" t="s">
        <v>81</v>
      </c>
      <c r="B6253" s="36">
        <v>4.0974117800887129</v>
      </c>
      <c r="C6253" s="37">
        <v>0</v>
      </c>
      <c r="D6253" s="37">
        <v>0</v>
      </c>
      <c r="E6253" s="38">
        <v>0</v>
      </c>
      <c r="F6253" s="37">
        <v>0</v>
      </c>
      <c r="G6253" s="39">
        <v>0</v>
      </c>
      <c r="H6253" s="40">
        <v>4.0974117800887129</v>
      </c>
      <c r="J6253" s="17">
        <v>64</v>
      </c>
      <c r="K6253" s="17" t="str">
        <f t="shared" si="182"/>
        <v>406-County Road Administration Board</v>
      </c>
      <c r="L6253" s="18" t="str">
        <f t="shared" si="181"/>
        <v>406</v>
      </c>
      <c r="M6253" s="19"/>
      <c r="N6253" s="19"/>
    </row>
    <row r="6254" spans="1:14" x14ac:dyDescent="0.2">
      <c r="A6254" s="44" t="s">
        <v>82</v>
      </c>
      <c r="B6254" s="45">
        <v>4.0974117800887129</v>
      </c>
      <c r="C6254" s="46">
        <v>0</v>
      </c>
      <c r="D6254" s="46">
        <v>0</v>
      </c>
      <c r="E6254" s="47">
        <v>0</v>
      </c>
      <c r="F6254" s="46">
        <v>0</v>
      </c>
      <c r="G6254" s="48">
        <v>0</v>
      </c>
      <c r="H6254" s="49">
        <v>4.0974117800887129</v>
      </c>
      <c r="J6254" s="17">
        <v>65</v>
      </c>
      <c r="K6254" s="17" t="str">
        <f t="shared" si="182"/>
        <v>406-County Road Administration Board</v>
      </c>
      <c r="L6254" s="18" t="str">
        <f t="shared" si="181"/>
        <v>406</v>
      </c>
      <c r="M6254" s="19"/>
      <c r="N6254" s="19"/>
    </row>
    <row r="6255" spans="1:14" ht="15" x14ac:dyDescent="0.25">
      <c r="A6255" s="54"/>
      <c r="B6255" s="54"/>
      <c r="C6255" s="54"/>
      <c r="D6255" s="54"/>
      <c r="E6255" s="54"/>
      <c r="F6255" s="54"/>
      <c r="G6255" s="54"/>
      <c r="H6255" s="54"/>
      <c r="J6255" s="17">
        <v>66</v>
      </c>
      <c r="K6255" s="17" t="str">
        <f t="shared" si="182"/>
        <v>406-County Road Administration Board</v>
      </c>
      <c r="L6255" s="18" t="str">
        <f t="shared" si="181"/>
        <v>406</v>
      </c>
      <c r="M6255" s="19"/>
      <c r="N6255" s="19"/>
    </row>
    <row r="6256" spans="1:14" x14ac:dyDescent="0.2">
      <c r="A6256" s="58"/>
      <c r="B6256" s="39"/>
      <c r="C6256" s="51"/>
      <c r="D6256" s="51"/>
      <c r="E6256" s="52"/>
      <c r="F6256" s="51"/>
      <c r="G6256" s="39"/>
      <c r="H6256" s="53"/>
      <c r="J6256" s="17">
        <v>67</v>
      </c>
      <c r="K6256" s="17" t="str">
        <f t="shared" si="182"/>
        <v>406-County Road Administration Board</v>
      </c>
      <c r="L6256" s="18" t="str">
        <f t="shared" si="181"/>
        <v>406</v>
      </c>
      <c r="M6256" s="19"/>
      <c r="N6256" s="19"/>
    </row>
    <row r="6257" spans="1:14" x14ac:dyDescent="0.2">
      <c r="A6257" s="59" t="s">
        <v>83</v>
      </c>
      <c r="B6257" s="60">
        <v>442.21578627386396</v>
      </c>
      <c r="C6257" s="61">
        <v>1</v>
      </c>
      <c r="D6257" s="61">
        <v>1</v>
      </c>
      <c r="E6257" s="62">
        <v>3</v>
      </c>
      <c r="F6257" s="61">
        <v>28</v>
      </c>
      <c r="G6257" s="60">
        <v>33</v>
      </c>
      <c r="H6257" s="63">
        <v>475.21578627386396</v>
      </c>
      <c r="J6257" s="17">
        <v>68</v>
      </c>
      <c r="K6257" s="17" t="str">
        <f t="shared" si="182"/>
        <v>406-County Road Administration Board</v>
      </c>
      <c r="L6257" s="18" t="str">
        <f t="shared" si="181"/>
        <v>406</v>
      </c>
      <c r="M6257" s="19"/>
      <c r="N6257" s="19"/>
    </row>
    <row r="6258" spans="1:14" x14ac:dyDescent="0.2">
      <c r="A6258" s="64"/>
      <c r="B6258" s="65"/>
      <c r="C6258" s="65"/>
      <c r="D6258" s="65"/>
      <c r="E6258" s="65"/>
      <c r="F6258" s="65"/>
      <c r="G6258" s="65"/>
      <c r="H6258" s="65"/>
      <c r="J6258" s="17">
        <v>1</v>
      </c>
      <c r="K6258" s="17" t="str">
        <f>IF(J6258=7,A5430,IF(J6258&gt;7,K6248,""))</f>
        <v/>
      </c>
      <c r="L6258" s="18" t="str">
        <f t="shared" si="181"/>
        <v/>
      </c>
      <c r="M6258" s="19"/>
      <c r="N6258" s="19"/>
    </row>
    <row r="6259" spans="1:14" x14ac:dyDescent="0.2">
      <c r="A6259" s="64"/>
      <c r="B6259" s="65"/>
      <c r="C6259" s="65"/>
      <c r="D6259" s="65"/>
      <c r="E6259" s="65"/>
      <c r="F6259" s="65"/>
      <c r="G6259" s="65"/>
      <c r="H6259" s="65"/>
      <c r="J6259" s="17">
        <v>2</v>
      </c>
      <c r="K6259" s="17" t="str">
        <f>IF(J6259=7,A5431,IF(J6259&gt;7,K6258,""))</f>
        <v/>
      </c>
      <c r="L6259" s="18" t="str">
        <f t="shared" si="181"/>
        <v/>
      </c>
      <c r="M6259" s="19"/>
      <c r="N6259" s="19"/>
    </row>
    <row r="6260" spans="1:14" ht="15" x14ac:dyDescent="0.25">
      <c r="A6260"/>
      <c r="B6260"/>
      <c r="C6260"/>
      <c r="D6260"/>
      <c r="E6260"/>
      <c r="F6260"/>
      <c r="G6260"/>
      <c r="H6260"/>
      <c r="J6260" s="17">
        <v>3</v>
      </c>
      <c r="K6260" s="17" t="str">
        <f>IF(J6260=7,A5432,IF(J6260&gt;7,K6259,""))</f>
        <v/>
      </c>
      <c r="L6260" s="18" t="str">
        <f t="shared" si="181"/>
        <v/>
      </c>
      <c r="M6260" s="19"/>
      <c r="N6260" s="19"/>
    </row>
    <row r="6261" spans="1:14" ht="15" x14ac:dyDescent="0.25">
      <c r="A6261"/>
      <c r="B6261"/>
      <c r="C6261"/>
      <c r="D6261"/>
      <c r="E6261"/>
      <c r="F6261"/>
      <c r="G6261"/>
      <c r="H6261"/>
      <c r="J6261" s="17">
        <v>4</v>
      </c>
      <c r="K6261" s="17" t="str">
        <f>IF(J6261=7,A5433,IF(J6261&gt;7,K6260,""))</f>
        <v/>
      </c>
      <c r="L6261" s="18" t="str">
        <f t="shared" si="181"/>
        <v/>
      </c>
      <c r="M6261" s="19"/>
      <c r="N6261" s="19"/>
    </row>
    <row r="6262" spans="1:14" ht="15.75" x14ac:dyDescent="0.25">
      <c r="A6262" s="21" t="s">
        <v>7</v>
      </c>
      <c r="B6262" s="22"/>
      <c r="C6262" s="22"/>
      <c r="D6262" s="22"/>
      <c r="E6262" s="22"/>
      <c r="F6262" s="22"/>
      <c r="G6262" s="22"/>
      <c r="H6262" s="22"/>
      <c r="J6262" s="17">
        <v>5</v>
      </c>
      <c r="K6262" s="17" t="str">
        <f>IF(J6262=7,A5434,IF(J6262&gt;7,K6261,""))</f>
        <v/>
      </c>
      <c r="L6262" s="18" t="str">
        <f t="shared" si="181"/>
        <v/>
      </c>
      <c r="M6262" s="19"/>
      <c r="N6262" s="19"/>
    </row>
    <row r="6263" spans="1:14" ht="15" x14ac:dyDescent="0.25">
      <c r="A6263" s="23" t="s">
        <v>8</v>
      </c>
      <c r="B6263" s="24"/>
      <c r="C6263" s="24"/>
      <c r="D6263" s="24"/>
      <c r="E6263" s="24"/>
      <c r="F6263" s="24"/>
      <c r="G6263" s="24"/>
      <c r="H6263" s="24"/>
      <c r="J6263" s="17">
        <v>6</v>
      </c>
      <c r="K6263" s="17" t="str">
        <f>IF(J6263=7,A5435,IF(J6263&gt;7,K6262,""))</f>
        <v/>
      </c>
      <c r="L6263" s="18" t="str">
        <f t="shared" si="181"/>
        <v/>
      </c>
      <c r="M6263" s="19"/>
      <c r="N6263" s="19"/>
    </row>
    <row r="6264" spans="1:14" ht="15" x14ac:dyDescent="0.25">
      <c r="A6264" s="25" t="s">
        <v>175</v>
      </c>
      <c r="B6264" s="22"/>
      <c r="C6264" s="22"/>
      <c r="D6264" s="22"/>
      <c r="E6264" s="22"/>
      <c r="F6264" s="22"/>
      <c r="G6264" s="22"/>
      <c r="H6264" s="22"/>
      <c r="J6264" s="17">
        <v>7</v>
      </c>
      <c r="K6264" s="17" t="str">
        <f>IF(J6264=7,A6264,IF(J6264&gt;7,K6263,""))</f>
        <v>407-Transportation Improvement Board</v>
      </c>
      <c r="L6264" s="18" t="str">
        <f t="shared" ref="L6264:L6336" si="183">LEFT(K6264,3)</f>
        <v>407</v>
      </c>
      <c r="M6264" s="19"/>
      <c r="N6264" s="19"/>
    </row>
    <row r="6265" spans="1:14" ht="15" x14ac:dyDescent="0.25">
      <c r="A6265" s="25"/>
      <c r="B6265" s="22"/>
      <c r="C6265" s="22"/>
      <c r="D6265" s="22"/>
      <c r="E6265" s="22"/>
      <c r="F6265" s="22"/>
      <c r="G6265" s="22"/>
      <c r="H6265" s="22"/>
      <c r="J6265" s="17">
        <v>8</v>
      </c>
      <c r="K6265" s="17" t="str">
        <f t="shared" ref="K6265:K6325" si="184">IF(J6265=7,A5437,IF(J6265&gt;7,K6264,""))</f>
        <v>407-Transportation Improvement Board</v>
      </c>
      <c r="L6265" s="18" t="str">
        <f t="shared" si="183"/>
        <v>407</v>
      </c>
      <c r="M6265" s="19"/>
      <c r="N6265" s="19"/>
    </row>
    <row r="6266" spans="1:14" ht="15" x14ac:dyDescent="0.25">
      <c r="A6266" s="26"/>
      <c r="B6266" s="27"/>
      <c r="C6266" s="94" t="s">
        <v>10</v>
      </c>
      <c r="D6266" s="95"/>
      <c r="E6266" s="94" t="s">
        <v>11</v>
      </c>
      <c r="F6266" s="95"/>
      <c r="G6266" s="28"/>
      <c r="H6266" s="28"/>
      <c r="J6266" s="17">
        <v>9</v>
      </c>
      <c r="K6266" s="17" t="str">
        <f t="shared" si="184"/>
        <v>407-Transportation Improvement Board</v>
      </c>
      <c r="L6266" s="18" t="str">
        <f t="shared" si="183"/>
        <v>407</v>
      </c>
      <c r="M6266" s="19"/>
      <c r="N6266" s="19"/>
    </row>
    <row r="6267" spans="1:14" ht="24" x14ac:dyDescent="0.2">
      <c r="A6267" s="29" t="s">
        <v>12</v>
      </c>
      <c r="B6267" s="30" t="s">
        <v>13</v>
      </c>
      <c r="C6267" s="31" t="s">
        <v>14</v>
      </c>
      <c r="D6267" s="32" t="s">
        <v>15</v>
      </c>
      <c r="E6267" s="31" t="s">
        <v>14</v>
      </c>
      <c r="F6267" s="32" t="s">
        <v>15</v>
      </c>
      <c r="G6267" s="33" t="s">
        <v>16</v>
      </c>
      <c r="H6267" s="33" t="s">
        <v>17</v>
      </c>
      <c r="J6267" s="17">
        <v>10</v>
      </c>
      <c r="K6267" s="17" t="str">
        <f t="shared" si="184"/>
        <v>407-Transportation Improvement Board</v>
      </c>
      <c r="L6267" s="18" t="str">
        <f t="shared" si="183"/>
        <v>407</v>
      </c>
      <c r="M6267" s="19"/>
      <c r="N6267" s="19"/>
    </row>
    <row r="6268" spans="1:14" ht="15" x14ac:dyDescent="0.25">
      <c r="A6268" s="35" t="s">
        <v>20</v>
      </c>
      <c r="B6268" s="36">
        <v>2.0594564700950801</v>
      </c>
      <c r="C6268" s="37">
        <v>0</v>
      </c>
      <c r="D6268" s="37">
        <v>0</v>
      </c>
      <c r="E6268" s="38">
        <v>0</v>
      </c>
      <c r="F6268" s="37">
        <v>0</v>
      </c>
      <c r="G6268" s="39">
        <v>0</v>
      </c>
      <c r="H6268" s="40">
        <v>2.0594564700950801</v>
      </c>
      <c r="J6268" s="17">
        <v>11</v>
      </c>
      <c r="K6268" s="17" t="str">
        <f t="shared" si="184"/>
        <v>407-Transportation Improvement Board</v>
      </c>
      <c r="L6268" s="18" t="str">
        <f t="shared" si="183"/>
        <v>407</v>
      </c>
      <c r="M6268" s="19" t="s">
        <v>21</v>
      </c>
      <c r="N6268" s="19"/>
    </row>
    <row r="6269" spans="1:14" ht="15" x14ac:dyDescent="0.25">
      <c r="A6269" s="42" t="s">
        <v>22</v>
      </c>
      <c r="B6269" s="36">
        <v>1.5342228501072528</v>
      </c>
      <c r="C6269" s="37">
        <v>0</v>
      </c>
      <c r="D6269" s="37">
        <v>0</v>
      </c>
      <c r="E6269" s="38">
        <v>0</v>
      </c>
      <c r="F6269" s="37">
        <v>0</v>
      </c>
      <c r="G6269" s="39">
        <v>0</v>
      </c>
      <c r="H6269" s="40">
        <v>1.5342228501072528</v>
      </c>
      <c r="J6269" s="17">
        <v>12</v>
      </c>
      <c r="K6269" s="17" t="str">
        <f t="shared" si="184"/>
        <v>407-Transportation Improvement Board</v>
      </c>
      <c r="L6269" s="18" t="str">
        <f t="shared" si="183"/>
        <v>407</v>
      </c>
      <c r="M6269" s="19"/>
      <c r="N6269" s="19"/>
    </row>
    <row r="6270" spans="1:14" ht="15" x14ac:dyDescent="0.25">
      <c r="A6270" s="42" t="s">
        <v>23</v>
      </c>
      <c r="B6270" s="36">
        <v>0</v>
      </c>
      <c r="C6270" s="37">
        <v>0</v>
      </c>
      <c r="D6270" s="37">
        <v>0</v>
      </c>
      <c r="E6270" s="38">
        <v>0</v>
      </c>
      <c r="F6270" s="37">
        <v>0</v>
      </c>
      <c r="G6270" s="39">
        <v>0</v>
      </c>
      <c r="H6270" s="40">
        <v>0</v>
      </c>
      <c r="J6270" s="17">
        <v>13</v>
      </c>
      <c r="K6270" s="17" t="str">
        <f t="shared" si="184"/>
        <v>407-Transportation Improvement Board</v>
      </c>
      <c r="L6270" s="18" t="str">
        <f t="shared" si="183"/>
        <v>407</v>
      </c>
      <c r="M6270" s="19"/>
      <c r="N6270" s="19"/>
    </row>
    <row r="6271" spans="1:14" ht="15" x14ac:dyDescent="0.25">
      <c r="A6271" s="42" t="s">
        <v>24</v>
      </c>
      <c r="B6271" s="36">
        <v>1.1415520000000001</v>
      </c>
      <c r="C6271" s="37">
        <v>0</v>
      </c>
      <c r="D6271" s="37">
        <v>0</v>
      </c>
      <c r="E6271" s="38">
        <v>0</v>
      </c>
      <c r="F6271" s="37">
        <v>0</v>
      </c>
      <c r="G6271" s="39">
        <v>0</v>
      </c>
      <c r="H6271" s="40">
        <v>1.1415520000000001</v>
      </c>
      <c r="J6271" s="17">
        <v>14</v>
      </c>
      <c r="K6271" s="17" t="str">
        <f t="shared" si="184"/>
        <v>407-Transportation Improvement Board</v>
      </c>
      <c r="L6271" s="18" t="str">
        <f t="shared" si="183"/>
        <v>407</v>
      </c>
      <c r="M6271" s="19"/>
      <c r="N6271" s="19"/>
    </row>
    <row r="6272" spans="1:14" ht="15" x14ac:dyDescent="0.25">
      <c r="A6272" s="42" t="s">
        <v>25</v>
      </c>
      <c r="B6272" s="36">
        <v>0</v>
      </c>
      <c r="C6272" s="37">
        <v>0</v>
      </c>
      <c r="D6272" s="37">
        <v>0</v>
      </c>
      <c r="E6272" s="38">
        <v>0</v>
      </c>
      <c r="F6272" s="37">
        <v>0</v>
      </c>
      <c r="G6272" s="39">
        <v>0</v>
      </c>
      <c r="H6272" s="40">
        <v>0</v>
      </c>
      <c r="J6272" s="17">
        <v>15</v>
      </c>
      <c r="K6272" s="17" t="str">
        <f t="shared" si="184"/>
        <v>407-Transportation Improvement Board</v>
      </c>
      <c r="L6272" s="18" t="str">
        <f t="shared" si="183"/>
        <v>407</v>
      </c>
      <c r="M6272" s="19"/>
      <c r="N6272" s="19"/>
    </row>
    <row r="6273" spans="1:14" ht="15" x14ac:dyDescent="0.25">
      <c r="A6273" s="42" t="s">
        <v>26</v>
      </c>
      <c r="B6273" s="36">
        <v>7.9439974703025289</v>
      </c>
      <c r="C6273" s="37">
        <v>0</v>
      </c>
      <c r="D6273" s="37">
        <v>0</v>
      </c>
      <c r="E6273" s="38">
        <v>0</v>
      </c>
      <c r="F6273" s="37">
        <v>0</v>
      </c>
      <c r="G6273" s="39">
        <v>0</v>
      </c>
      <c r="H6273" s="40">
        <v>7.9439974703025289</v>
      </c>
      <c r="J6273" s="17">
        <v>16</v>
      </c>
      <c r="K6273" s="17" t="str">
        <f t="shared" si="184"/>
        <v>407-Transportation Improvement Board</v>
      </c>
      <c r="L6273" s="18" t="str">
        <f t="shared" si="183"/>
        <v>407</v>
      </c>
      <c r="M6273" s="19"/>
      <c r="N6273" s="19"/>
    </row>
    <row r="6274" spans="1:14" ht="15" customHeight="1" x14ac:dyDescent="0.25">
      <c r="A6274" s="42" t="s">
        <v>27</v>
      </c>
      <c r="B6274" s="36">
        <v>2.0363682494967299</v>
      </c>
      <c r="C6274" s="37">
        <v>0</v>
      </c>
      <c r="D6274" s="37">
        <v>0</v>
      </c>
      <c r="E6274" s="38">
        <v>0</v>
      </c>
      <c r="F6274" s="37">
        <v>0</v>
      </c>
      <c r="G6274" s="39">
        <v>0</v>
      </c>
      <c r="H6274" s="40">
        <v>2.0363682494967299</v>
      </c>
      <c r="J6274" s="17">
        <v>17</v>
      </c>
      <c r="K6274" s="17" t="str">
        <f t="shared" si="184"/>
        <v>407-Transportation Improvement Board</v>
      </c>
      <c r="L6274" s="18" t="str">
        <f t="shared" si="183"/>
        <v>407</v>
      </c>
      <c r="M6274" s="19"/>
      <c r="N6274" s="19"/>
    </row>
    <row r="6275" spans="1:14" x14ac:dyDescent="0.2">
      <c r="A6275" s="43"/>
      <c r="B6275" s="36"/>
      <c r="C6275" s="37"/>
      <c r="D6275" s="37"/>
      <c r="E6275" s="38"/>
      <c r="F6275" s="37"/>
      <c r="G6275" s="39"/>
      <c r="H6275" s="40"/>
      <c r="J6275" s="17">
        <v>18</v>
      </c>
      <c r="K6275" s="17" t="str">
        <f t="shared" si="184"/>
        <v>407-Transportation Improvement Board</v>
      </c>
      <c r="L6275" s="18" t="str">
        <f t="shared" si="183"/>
        <v>407</v>
      </c>
      <c r="M6275" s="19"/>
      <c r="N6275" s="19"/>
    </row>
    <row r="6276" spans="1:14" x14ac:dyDescent="0.2">
      <c r="A6276" s="44"/>
      <c r="B6276" s="45">
        <v>14.715597040001592</v>
      </c>
      <c r="C6276" s="46">
        <v>0</v>
      </c>
      <c r="D6276" s="46">
        <v>0</v>
      </c>
      <c r="E6276" s="47">
        <v>0</v>
      </c>
      <c r="F6276" s="46">
        <v>0</v>
      </c>
      <c r="G6276" s="48">
        <v>0</v>
      </c>
      <c r="H6276" s="49">
        <v>14.715597040001592</v>
      </c>
      <c r="J6276" s="17">
        <v>19</v>
      </c>
      <c r="K6276" s="17" t="str">
        <f t="shared" si="184"/>
        <v>407-Transportation Improvement Board</v>
      </c>
      <c r="L6276" s="18" t="str">
        <f t="shared" si="183"/>
        <v>407</v>
      </c>
      <c r="M6276" s="19"/>
      <c r="N6276" s="19"/>
    </row>
    <row r="6277" spans="1:14" x14ac:dyDescent="0.2">
      <c r="A6277" s="50"/>
      <c r="B6277" s="39"/>
      <c r="C6277" s="51"/>
      <c r="D6277" s="51"/>
      <c r="E6277" s="52"/>
      <c r="F6277" s="51"/>
      <c r="G6277" s="39"/>
      <c r="H6277" s="53"/>
      <c r="J6277" s="17">
        <v>20</v>
      </c>
      <c r="K6277" s="17" t="str">
        <f t="shared" si="184"/>
        <v>407-Transportation Improvement Board</v>
      </c>
      <c r="L6277" s="18" t="str">
        <f t="shared" si="183"/>
        <v>407</v>
      </c>
      <c r="M6277" s="19"/>
      <c r="N6277" s="19"/>
    </row>
    <row r="6278" spans="1:14" ht="15" x14ac:dyDescent="0.25">
      <c r="A6278" s="42" t="s">
        <v>28</v>
      </c>
      <c r="B6278" s="36">
        <v>4.3917235517921114</v>
      </c>
      <c r="C6278" s="37">
        <v>0</v>
      </c>
      <c r="D6278" s="37">
        <v>0</v>
      </c>
      <c r="E6278" s="38">
        <v>-5</v>
      </c>
      <c r="F6278" s="37">
        <v>5</v>
      </c>
      <c r="G6278" s="39">
        <v>0</v>
      </c>
      <c r="H6278" s="40">
        <v>4.3917235517921114</v>
      </c>
      <c r="J6278" s="17">
        <v>21</v>
      </c>
      <c r="K6278" s="17" t="str">
        <f t="shared" si="184"/>
        <v>407-Transportation Improvement Board</v>
      </c>
      <c r="L6278" s="18" t="str">
        <f t="shared" si="183"/>
        <v>407</v>
      </c>
      <c r="M6278" s="19"/>
      <c r="N6278" s="19"/>
    </row>
    <row r="6279" spans="1:14" ht="15" x14ac:dyDescent="0.25">
      <c r="A6279" s="42" t="s">
        <v>29</v>
      </c>
      <c r="B6279" s="36">
        <v>11.46189680359984</v>
      </c>
      <c r="C6279" s="37">
        <v>0</v>
      </c>
      <c r="D6279" s="37">
        <v>0</v>
      </c>
      <c r="E6279" s="38">
        <v>3</v>
      </c>
      <c r="F6279" s="37">
        <v>9</v>
      </c>
      <c r="G6279" s="39">
        <v>12</v>
      </c>
      <c r="H6279" s="40">
        <v>23.461896803599842</v>
      </c>
      <c r="J6279" s="17">
        <v>22</v>
      </c>
      <c r="K6279" s="17" t="str">
        <f t="shared" si="184"/>
        <v>407-Transportation Improvement Board</v>
      </c>
      <c r="L6279" s="18" t="str">
        <f t="shared" si="183"/>
        <v>407</v>
      </c>
      <c r="M6279" s="19"/>
      <c r="N6279" s="19"/>
    </row>
    <row r="6280" spans="1:14" ht="15" x14ac:dyDescent="0.25">
      <c r="A6280" s="42" t="s">
        <v>30</v>
      </c>
      <c r="B6280" s="36">
        <v>10.166029240588902</v>
      </c>
      <c r="C6280" s="37">
        <v>0</v>
      </c>
      <c r="D6280" s="37">
        <v>0</v>
      </c>
      <c r="E6280" s="38">
        <v>0</v>
      </c>
      <c r="F6280" s="37">
        <v>0</v>
      </c>
      <c r="G6280" s="39">
        <v>0</v>
      </c>
      <c r="H6280" s="40">
        <v>10.166029240588902</v>
      </c>
      <c r="J6280" s="17">
        <v>23</v>
      </c>
      <c r="K6280" s="17" t="str">
        <f t="shared" si="184"/>
        <v>407-Transportation Improvement Board</v>
      </c>
      <c r="L6280" s="18" t="str">
        <f t="shared" si="183"/>
        <v>407</v>
      </c>
      <c r="M6280" s="19"/>
      <c r="N6280" s="19"/>
    </row>
    <row r="6281" spans="1:14" ht="15" x14ac:dyDescent="0.25">
      <c r="A6281" s="54"/>
      <c r="B6281" s="36"/>
      <c r="C6281" s="37"/>
      <c r="D6281" s="37"/>
      <c r="E6281" s="38"/>
      <c r="F6281" s="37"/>
      <c r="G6281" s="39"/>
      <c r="H6281" s="40"/>
      <c r="J6281" s="17">
        <v>24</v>
      </c>
      <c r="K6281" s="17" t="str">
        <f t="shared" si="184"/>
        <v>407-Transportation Improvement Board</v>
      </c>
      <c r="L6281" s="18" t="str">
        <f t="shared" si="183"/>
        <v>407</v>
      </c>
      <c r="M6281" s="19"/>
      <c r="N6281" s="19"/>
    </row>
    <row r="6282" spans="1:14" x14ac:dyDescent="0.2">
      <c r="A6282" s="44" t="s">
        <v>31</v>
      </c>
      <c r="B6282" s="45">
        <v>26.019649595980852</v>
      </c>
      <c r="C6282" s="46">
        <v>0</v>
      </c>
      <c r="D6282" s="46">
        <v>0</v>
      </c>
      <c r="E6282" s="46">
        <v>-2</v>
      </c>
      <c r="F6282" s="46">
        <v>14</v>
      </c>
      <c r="G6282" s="46">
        <v>12</v>
      </c>
      <c r="H6282" s="49">
        <v>38.019649595980852</v>
      </c>
      <c r="J6282" s="17">
        <v>25</v>
      </c>
      <c r="K6282" s="17" t="str">
        <f t="shared" si="184"/>
        <v>407-Transportation Improvement Board</v>
      </c>
      <c r="L6282" s="18" t="str">
        <f t="shared" si="183"/>
        <v>407</v>
      </c>
      <c r="M6282" s="19"/>
      <c r="N6282" s="19"/>
    </row>
    <row r="6283" spans="1:14" ht="15" x14ac:dyDescent="0.25">
      <c r="A6283" s="54"/>
      <c r="B6283" s="36"/>
      <c r="C6283" s="37"/>
      <c r="D6283" s="37"/>
      <c r="E6283" s="38"/>
      <c r="F6283" s="37"/>
      <c r="G6283" s="39"/>
      <c r="H6283" s="40"/>
      <c r="J6283" s="17">
        <v>26</v>
      </c>
      <c r="K6283" s="17" t="str">
        <f t="shared" si="184"/>
        <v>407-Transportation Improvement Board</v>
      </c>
      <c r="L6283" s="18" t="str">
        <f t="shared" si="183"/>
        <v>407</v>
      </c>
      <c r="M6283" s="19"/>
      <c r="N6283" s="19"/>
    </row>
    <row r="6284" spans="1:14" ht="15" x14ac:dyDescent="0.25">
      <c r="A6284" s="54" t="s">
        <v>32</v>
      </c>
      <c r="B6284" s="36">
        <v>0.33646432474762322</v>
      </c>
      <c r="C6284" s="37">
        <v>0</v>
      </c>
      <c r="D6284" s="37">
        <v>0</v>
      </c>
      <c r="E6284" s="38">
        <v>0</v>
      </c>
      <c r="F6284" s="37">
        <v>0</v>
      </c>
      <c r="G6284" s="39">
        <v>0</v>
      </c>
      <c r="H6284" s="40">
        <v>0.33646432474762322</v>
      </c>
      <c r="J6284" s="17">
        <v>27</v>
      </c>
      <c r="K6284" s="17" t="str">
        <f t="shared" si="184"/>
        <v>407-Transportation Improvement Board</v>
      </c>
      <c r="L6284" s="18" t="str">
        <f t="shared" si="183"/>
        <v>407</v>
      </c>
      <c r="M6284" s="19" t="s">
        <v>33</v>
      </c>
      <c r="N6284" s="19"/>
    </row>
    <row r="6285" spans="1:14" ht="15" x14ac:dyDescent="0.25">
      <c r="A6285" s="54" t="s">
        <v>34</v>
      </c>
      <c r="B6285" s="36">
        <v>1.5166547993138251</v>
      </c>
      <c r="C6285" s="37">
        <v>0</v>
      </c>
      <c r="D6285" s="37">
        <v>0</v>
      </c>
      <c r="E6285" s="38">
        <v>0</v>
      </c>
      <c r="F6285" s="37">
        <v>0</v>
      </c>
      <c r="G6285" s="39">
        <v>0</v>
      </c>
      <c r="H6285" s="40">
        <v>1.5166547993138251</v>
      </c>
      <c r="J6285" s="17">
        <v>28</v>
      </c>
      <c r="K6285" s="17" t="str">
        <f t="shared" si="184"/>
        <v>407-Transportation Improvement Board</v>
      </c>
      <c r="L6285" s="18" t="str">
        <f t="shared" si="183"/>
        <v>407</v>
      </c>
      <c r="M6285" s="19" t="s">
        <v>35</v>
      </c>
      <c r="N6285" s="19"/>
    </row>
    <row r="6286" spans="1:14" ht="15" x14ac:dyDescent="0.25">
      <c r="A6286" s="54" t="s">
        <v>36</v>
      </c>
      <c r="B6286" s="36">
        <v>0.53386032907387737</v>
      </c>
      <c r="C6286" s="37">
        <v>0</v>
      </c>
      <c r="D6286" s="37">
        <v>0</v>
      </c>
      <c r="E6286" s="38">
        <v>0</v>
      </c>
      <c r="F6286" s="37">
        <v>0</v>
      </c>
      <c r="G6286" s="39">
        <v>0</v>
      </c>
      <c r="H6286" s="40">
        <v>0.53386032907387737</v>
      </c>
      <c r="J6286" s="17">
        <v>29</v>
      </c>
      <c r="K6286" s="17" t="str">
        <f t="shared" si="184"/>
        <v>407-Transportation Improvement Board</v>
      </c>
      <c r="L6286" s="18" t="str">
        <f t="shared" si="183"/>
        <v>407</v>
      </c>
      <c r="M6286" s="19" t="s">
        <v>37</v>
      </c>
      <c r="N6286" s="19"/>
    </row>
    <row r="6287" spans="1:14" ht="15" x14ac:dyDescent="0.25">
      <c r="A6287" s="54" t="s">
        <v>38</v>
      </c>
      <c r="B6287" s="36">
        <v>0</v>
      </c>
      <c r="C6287" s="37">
        <v>0</v>
      </c>
      <c r="D6287" s="37">
        <v>0</v>
      </c>
      <c r="E6287" s="38">
        <v>0</v>
      </c>
      <c r="F6287" s="37">
        <v>0</v>
      </c>
      <c r="G6287" s="39">
        <v>0</v>
      </c>
      <c r="H6287" s="40">
        <v>0</v>
      </c>
      <c r="J6287" s="17">
        <v>30</v>
      </c>
      <c r="K6287" s="17" t="str">
        <f t="shared" si="184"/>
        <v>407-Transportation Improvement Board</v>
      </c>
      <c r="L6287" s="18" t="str">
        <f t="shared" si="183"/>
        <v>407</v>
      </c>
      <c r="M6287" s="19" t="s">
        <v>39</v>
      </c>
      <c r="N6287" s="19"/>
    </row>
    <row r="6288" spans="1:14" ht="15" x14ac:dyDescent="0.25">
      <c r="A6288" s="54" t="s">
        <v>40</v>
      </c>
      <c r="B6288" s="36">
        <v>12.796399846801991</v>
      </c>
      <c r="C6288" s="37">
        <v>0</v>
      </c>
      <c r="D6288" s="37">
        <v>1</v>
      </c>
      <c r="E6288" s="38">
        <v>0</v>
      </c>
      <c r="F6288" s="37">
        <v>0</v>
      </c>
      <c r="G6288" s="39">
        <v>1</v>
      </c>
      <c r="H6288" s="40">
        <v>13.796399846801991</v>
      </c>
      <c r="J6288" s="17">
        <v>31</v>
      </c>
      <c r="K6288" s="17" t="str">
        <f t="shared" si="184"/>
        <v>407-Transportation Improvement Board</v>
      </c>
      <c r="L6288" s="18" t="str">
        <f t="shared" si="183"/>
        <v>407</v>
      </c>
      <c r="M6288" s="19" t="s">
        <v>41</v>
      </c>
      <c r="N6288" s="19"/>
    </row>
    <row r="6289" spans="1:14" ht="15" x14ac:dyDescent="0.25">
      <c r="A6289" s="54" t="s">
        <v>42</v>
      </c>
      <c r="B6289" s="36">
        <v>1.9917823911223669</v>
      </c>
      <c r="C6289" s="37">
        <v>0</v>
      </c>
      <c r="D6289" s="37">
        <v>0</v>
      </c>
      <c r="E6289" s="38">
        <v>-1</v>
      </c>
      <c r="F6289" s="37">
        <v>-1</v>
      </c>
      <c r="G6289" s="39">
        <v>-2</v>
      </c>
      <c r="H6289" s="40">
        <v>-8.2176088776331202E-3</v>
      </c>
      <c r="J6289" s="17">
        <v>32</v>
      </c>
      <c r="K6289" s="17" t="str">
        <f t="shared" si="184"/>
        <v>407-Transportation Improvement Board</v>
      </c>
      <c r="L6289" s="18" t="str">
        <f t="shared" si="183"/>
        <v>407</v>
      </c>
      <c r="M6289" s="19" t="s">
        <v>43</v>
      </c>
      <c r="N6289" s="19"/>
    </row>
    <row r="6290" spans="1:14" ht="15" x14ac:dyDescent="0.25">
      <c r="A6290" s="54" t="s">
        <v>44</v>
      </c>
      <c r="B6290" s="36">
        <v>1.7856831268285216</v>
      </c>
      <c r="C6290" s="37">
        <v>0</v>
      </c>
      <c r="D6290" s="37">
        <v>0</v>
      </c>
      <c r="E6290" s="38">
        <v>0</v>
      </c>
      <c r="F6290" s="37">
        <v>0</v>
      </c>
      <c r="G6290" s="39">
        <v>0</v>
      </c>
      <c r="H6290" s="40">
        <v>1.7856831268285216</v>
      </c>
      <c r="J6290" s="17">
        <v>33</v>
      </c>
      <c r="K6290" s="17" t="str">
        <f t="shared" si="184"/>
        <v>407-Transportation Improvement Board</v>
      </c>
      <c r="L6290" s="18" t="str">
        <f t="shared" si="183"/>
        <v>407</v>
      </c>
      <c r="M6290" s="19" t="s">
        <v>45</v>
      </c>
      <c r="N6290" s="19"/>
    </row>
    <row r="6291" spans="1:14" ht="15" x14ac:dyDescent="0.25">
      <c r="A6291" s="54" t="s">
        <v>46</v>
      </c>
      <c r="B6291" s="36">
        <v>0</v>
      </c>
      <c r="C6291" s="37">
        <v>0</v>
      </c>
      <c r="D6291" s="37">
        <v>0</v>
      </c>
      <c r="E6291" s="38">
        <v>0</v>
      </c>
      <c r="F6291" s="37">
        <v>0</v>
      </c>
      <c r="G6291" s="39">
        <v>0</v>
      </c>
      <c r="H6291" s="40">
        <v>0</v>
      </c>
      <c r="J6291" s="17">
        <v>34</v>
      </c>
      <c r="K6291" s="17" t="str">
        <f t="shared" si="184"/>
        <v>407-Transportation Improvement Board</v>
      </c>
      <c r="L6291" s="18" t="str">
        <f t="shared" si="183"/>
        <v>407</v>
      </c>
      <c r="M6291" s="19" t="s">
        <v>47</v>
      </c>
      <c r="N6291" s="19"/>
    </row>
    <row r="6292" spans="1:14" ht="15" x14ac:dyDescent="0.25">
      <c r="A6292" s="54" t="s">
        <v>48</v>
      </c>
      <c r="B6292" s="36">
        <v>0</v>
      </c>
      <c r="C6292" s="37">
        <v>0</v>
      </c>
      <c r="D6292" s="37">
        <v>0</v>
      </c>
      <c r="E6292" s="38">
        <v>0</v>
      </c>
      <c r="F6292" s="37">
        <v>0</v>
      </c>
      <c r="G6292" s="39">
        <v>0</v>
      </c>
      <c r="H6292" s="40">
        <v>0</v>
      </c>
      <c r="J6292" s="17">
        <v>35</v>
      </c>
      <c r="K6292" s="17" t="str">
        <f t="shared" si="184"/>
        <v>407-Transportation Improvement Board</v>
      </c>
      <c r="L6292" s="18" t="str">
        <f t="shared" si="183"/>
        <v>407</v>
      </c>
      <c r="M6292" s="56" t="s">
        <v>49</v>
      </c>
      <c r="N6292" s="19"/>
    </row>
    <row r="6293" spans="1:14" ht="15" x14ac:dyDescent="0.25">
      <c r="A6293" s="54" t="s">
        <v>50</v>
      </c>
      <c r="B6293" s="36">
        <v>1.2869486459785791</v>
      </c>
      <c r="C6293" s="37">
        <v>0</v>
      </c>
      <c r="D6293" s="37">
        <v>0</v>
      </c>
      <c r="E6293" s="38">
        <v>0</v>
      </c>
      <c r="F6293" s="37">
        <v>0</v>
      </c>
      <c r="G6293" s="39">
        <v>0</v>
      </c>
      <c r="H6293" s="40">
        <v>1.2869486459785791</v>
      </c>
      <c r="J6293" s="17">
        <v>36</v>
      </c>
      <c r="K6293" s="17" t="str">
        <f t="shared" si="184"/>
        <v>407-Transportation Improvement Board</v>
      </c>
      <c r="L6293" s="18" t="str">
        <f t="shared" si="183"/>
        <v>407</v>
      </c>
      <c r="M6293" s="19" t="s">
        <v>51</v>
      </c>
      <c r="N6293" s="19"/>
    </row>
    <row r="6294" spans="1:14" ht="15" x14ac:dyDescent="0.25">
      <c r="A6294" s="54" t="s">
        <v>52</v>
      </c>
      <c r="B6294" s="36">
        <v>0</v>
      </c>
      <c r="C6294" s="37">
        <v>0</v>
      </c>
      <c r="D6294" s="37">
        <v>0</v>
      </c>
      <c r="E6294" s="38">
        <v>0</v>
      </c>
      <c r="F6294" s="37">
        <v>0</v>
      </c>
      <c r="G6294" s="39">
        <v>0</v>
      </c>
      <c r="H6294" s="40">
        <v>0</v>
      </c>
      <c r="J6294" s="17">
        <v>37</v>
      </c>
      <c r="K6294" s="17" t="str">
        <f t="shared" si="184"/>
        <v>407-Transportation Improvement Board</v>
      </c>
      <c r="L6294" s="18" t="str">
        <f t="shared" si="183"/>
        <v>407</v>
      </c>
      <c r="M6294" s="56" t="s">
        <v>53</v>
      </c>
      <c r="N6294" s="19"/>
    </row>
    <row r="6295" spans="1:14" ht="15" x14ac:dyDescent="0.25">
      <c r="A6295" s="54" t="s">
        <v>54</v>
      </c>
      <c r="B6295" s="36">
        <v>1.5067059551579747</v>
      </c>
      <c r="C6295" s="37">
        <v>0</v>
      </c>
      <c r="D6295" s="37">
        <v>0</v>
      </c>
      <c r="E6295" s="38">
        <v>0</v>
      </c>
      <c r="F6295" s="37">
        <v>0</v>
      </c>
      <c r="G6295" s="39">
        <v>0</v>
      </c>
      <c r="H6295" s="40">
        <v>1.5067059551579747</v>
      </c>
      <c r="J6295" s="17">
        <v>38</v>
      </c>
      <c r="K6295" s="17" t="str">
        <f t="shared" si="184"/>
        <v>407-Transportation Improvement Board</v>
      </c>
      <c r="L6295" s="18" t="str">
        <f t="shared" si="183"/>
        <v>407</v>
      </c>
      <c r="M6295" s="19" t="s">
        <v>55</v>
      </c>
      <c r="N6295" s="19"/>
    </row>
    <row r="6296" spans="1:14" ht="15" x14ac:dyDescent="0.25">
      <c r="A6296" s="54" t="s">
        <v>56</v>
      </c>
      <c r="B6296" s="36">
        <v>0</v>
      </c>
      <c r="C6296" s="37">
        <v>0</v>
      </c>
      <c r="D6296" s="37">
        <v>0</v>
      </c>
      <c r="E6296" s="38">
        <v>0</v>
      </c>
      <c r="F6296" s="37">
        <v>0</v>
      </c>
      <c r="G6296" s="39">
        <v>0</v>
      </c>
      <c r="H6296" s="40">
        <v>0</v>
      </c>
      <c r="J6296" s="17">
        <v>39</v>
      </c>
      <c r="K6296" s="17" t="str">
        <f t="shared" si="184"/>
        <v>407-Transportation Improvement Board</v>
      </c>
      <c r="L6296" s="18" t="str">
        <f t="shared" si="183"/>
        <v>407</v>
      </c>
      <c r="M6296" s="19" t="s">
        <v>57</v>
      </c>
      <c r="N6296" s="19"/>
    </row>
    <row r="6297" spans="1:14" ht="15" x14ac:dyDescent="0.25">
      <c r="A6297" s="54" t="s">
        <v>58</v>
      </c>
      <c r="B6297" s="36">
        <v>66.126879802761195</v>
      </c>
      <c r="C6297" s="37">
        <v>0</v>
      </c>
      <c r="D6297" s="37">
        <v>0</v>
      </c>
      <c r="E6297" s="38">
        <v>2</v>
      </c>
      <c r="F6297" s="37">
        <v>3</v>
      </c>
      <c r="G6297" s="39">
        <v>5</v>
      </c>
      <c r="H6297" s="40">
        <v>71.126879802761195</v>
      </c>
      <c r="J6297" s="17">
        <v>40</v>
      </c>
      <c r="K6297" s="17" t="str">
        <f t="shared" si="184"/>
        <v>407-Transportation Improvement Board</v>
      </c>
      <c r="L6297" s="18" t="str">
        <f t="shared" si="183"/>
        <v>407</v>
      </c>
      <c r="M6297" s="19" t="s">
        <v>59</v>
      </c>
      <c r="N6297" s="19"/>
    </row>
    <row r="6298" spans="1:14" ht="15" x14ac:dyDescent="0.25">
      <c r="A6298" s="54" t="s">
        <v>60</v>
      </c>
      <c r="B6298" s="36">
        <v>0</v>
      </c>
      <c r="C6298" s="37">
        <v>0</v>
      </c>
      <c r="D6298" s="37">
        <v>0</v>
      </c>
      <c r="E6298" s="38">
        <v>0</v>
      </c>
      <c r="F6298" s="37">
        <v>0</v>
      </c>
      <c r="G6298" s="39">
        <v>0</v>
      </c>
      <c r="H6298" s="40">
        <v>0</v>
      </c>
      <c r="J6298" s="17">
        <v>41</v>
      </c>
      <c r="K6298" s="17" t="str">
        <f t="shared" si="184"/>
        <v>407-Transportation Improvement Board</v>
      </c>
      <c r="L6298" s="18" t="str">
        <f t="shared" si="183"/>
        <v>407</v>
      </c>
      <c r="M6298" s="56" t="s">
        <v>61</v>
      </c>
      <c r="N6298" s="19"/>
    </row>
    <row r="6299" spans="1:14" ht="15" x14ac:dyDescent="0.25">
      <c r="A6299" s="54" t="s">
        <v>62</v>
      </c>
      <c r="B6299" s="36">
        <v>0</v>
      </c>
      <c r="C6299" s="37">
        <v>0</v>
      </c>
      <c r="D6299" s="37">
        <v>0</v>
      </c>
      <c r="E6299" s="38">
        <v>0</v>
      </c>
      <c r="F6299" s="37">
        <v>1</v>
      </c>
      <c r="G6299" s="39">
        <v>1</v>
      </c>
      <c r="H6299" s="40">
        <v>1</v>
      </c>
      <c r="J6299" s="17">
        <v>42</v>
      </c>
      <c r="K6299" s="17" t="str">
        <f t="shared" si="184"/>
        <v>407-Transportation Improvement Board</v>
      </c>
      <c r="L6299" s="18" t="str">
        <f t="shared" si="183"/>
        <v>407</v>
      </c>
      <c r="M6299" s="56" t="s">
        <v>63</v>
      </c>
      <c r="N6299" s="19"/>
    </row>
    <row r="6300" spans="1:14" x14ac:dyDescent="0.2">
      <c r="A6300" s="43"/>
      <c r="B6300" s="36"/>
      <c r="C6300" s="37"/>
      <c r="D6300" s="37"/>
      <c r="E6300" s="38"/>
      <c r="F6300" s="37"/>
      <c r="G6300" s="39"/>
      <c r="H6300" s="40"/>
      <c r="J6300" s="17">
        <v>43</v>
      </c>
      <c r="K6300" s="17" t="str">
        <f t="shared" si="184"/>
        <v>407-Transportation Improvement Board</v>
      </c>
      <c r="L6300" s="18" t="str">
        <f t="shared" si="183"/>
        <v>407</v>
      </c>
      <c r="M6300" s="19"/>
      <c r="N6300" s="19"/>
    </row>
    <row r="6301" spans="1:14" x14ac:dyDescent="0.2">
      <c r="A6301" s="44" t="s">
        <v>64</v>
      </c>
      <c r="B6301" s="45">
        <v>87.881379221785949</v>
      </c>
      <c r="C6301" s="46">
        <v>0</v>
      </c>
      <c r="D6301" s="46">
        <v>1</v>
      </c>
      <c r="E6301" s="47">
        <v>1</v>
      </c>
      <c r="F6301" s="46">
        <v>3</v>
      </c>
      <c r="G6301" s="48">
        <v>5</v>
      </c>
      <c r="H6301" s="49">
        <v>92.881379221785963</v>
      </c>
      <c r="J6301" s="17">
        <v>44</v>
      </c>
      <c r="K6301" s="17" t="str">
        <f t="shared" si="184"/>
        <v>407-Transportation Improvement Board</v>
      </c>
      <c r="L6301" s="18" t="str">
        <f t="shared" si="183"/>
        <v>407</v>
      </c>
      <c r="M6301" s="19"/>
      <c r="N6301" s="19"/>
    </row>
    <row r="6302" spans="1:14" x14ac:dyDescent="0.2">
      <c r="A6302" s="57"/>
      <c r="B6302" s="39"/>
      <c r="C6302" s="51"/>
      <c r="D6302" s="51"/>
      <c r="E6302" s="52"/>
      <c r="F6302" s="51"/>
      <c r="G6302" s="39"/>
      <c r="H6302" s="53"/>
      <c r="J6302" s="17">
        <v>45</v>
      </c>
      <c r="K6302" s="17" t="str">
        <f t="shared" si="184"/>
        <v>407-Transportation Improvement Board</v>
      </c>
      <c r="L6302" s="18" t="str">
        <f t="shared" si="183"/>
        <v>407</v>
      </c>
      <c r="M6302" s="19"/>
      <c r="N6302" s="19"/>
    </row>
    <row r="6303" spans="1:14" ht="15" x14ac:dyDescent="0.25">
      <c r="A6303" s="54" t="s">
        <v>65</v>
      </c>
      <c r="B6303" s="36">
        <v>8.0102573626851026E-2</v>
      </c>
      <c r="C6303" s="37">
        <v>0</v>
      </c>
      <c r="D6303" s="37">
        <v>0</v>
      </c>
      <c r="E6303" s="38">
        <v>0</v>
      </c>
      <c r="F6303" s="37">
        <v>0</v>
      </c>
      <c r="G6303" s="39">
        <v>0</v>
      </c>
      <c r="H6303" s="40">
        <v>8.0102573626851026E-2</v>
      </c>
      <c r="J6303" s="17">
        <v>46</v>
      </c>
      <c r="K6303" s="17" t="str">
        <f t="shared" si="184"/>
        <v>407-Transportation Improvement Board</v>
      </c>
      <c r="L6303" s="18" t="str">
        <f t="shared" si="183"/>
        <v>407</v>
      </c>
      <c r="M6303" s="19"/>
      <c r="N6303" s="19"/>
    </row>
    <row r="6304" spans="1:14" ht="15" x14ac:dyDescent="0.25">
      <c r="A6304" s="54" t="s">
        <v>66</v>
      </c>
      <c r="B6304" s="36">
        <v>0</v>
      </c>
      <c r="C6304" s="37">
        <v>0</v>
      </c>
      <c r="D6304" s="37">
        <v>0</v>
      </c>
      <c r="E6304" s="38">
        <v>0</v>
      </c>
      <c r="F6304" s="37">
        <v>0</v>
      </c>
      <c r="G6304" s="39">
        <v>0</v>
      </c>
      <c r="H6304" s="40">
        <v>0</v>
      </c>
      <c r="J6304" s="17">
        <v>47</v>
      </c>
      <c r="K6304" s="17" t="str">
        <f t="shared" si="184"/>
        <v>407-Transportation Improvement Board</v>
      </c>
      <c r="L6304" s="18" t="str">
        <f t="shared" si="183"/>
        <v>407</v>
      </c>
      <c r="M6304" s="19"/>
      <c r="N6304" s="19"/>
    </row>
    <row r="6305" spans="1:14" ht="15" x14ac:dyDescent="0.25">
      <c r="A6305" s="54" t="s">
        <v>67</v>
      </c>
      <c r="B6305" s="36">
        <v>0</v>
      </c>
      <c r="C6305" s="37">
        <v>0</v>
      </c>
      <c r="D6305" s="37">
        <v>0</v>
      </c>
      <c r="E6305" s="38">
        <v>0</v>
      </c>
      <c r="F6305" s="37">
        <v>0</v>
      </c>
      <c r="G6305" s="39">
        <v>0</v>
      </c>
      <c r="H6305" s="40">
        <v>0</v>
      </c>
      <c r="J6305" s="17">
        <v>48</v>
      </c>
      <c r="K6305" s="17" t="str">
        <f t="shared" si="184"/>
        <v>407-Transportation Improvement Board</v>
      </c>
      <c r="L6305" s="18" t="str">
        <f t="shared" si="183"/>
        <v>407</v>
      </c>
      <c r="M6305" s="19"/>
      <c r="N6305" s="19"/>
    </row>
    <row r="6306" spans="1:14" ht="15" x14ac:dyDescent="0.25">
      <c r="A6306" s="54" t="s">
        <v>68</v>
      </c>
      <c r="B6306" s="36">
        <v>0.19471594379963347</v>
      </c>
      <c r="C6306" s="37">
        <v>0</v>
      </c>
      <c r="D6306" s="37">
        <v>0</v>
      </c>
      <c r="E6306" s="38">
        <v>0</v>
      </c>
      <c r="F6306" s="37">
        <v>0</v>
      </c>
      <c r="G6306" s="39">
        <v>0</v>
      </c>
      <c r="H6306" s="40">
        <v>0.19471594379963347</v>
      </c>
      <c r="J6306" s="17">
        <v>49</v>
      </c>
      <c r="K6306" s="17" t="str">
        <f t="shared" si="184"/>
        <v>407-Transportation Improvement Board</v>
      </c>
      <c r="L6306" s="18" t="str">
        <f t="shared" si="183"/>
        <v>407</v>
      </c>
      <c r="M6306" s="19"/>
      <c r="N6306" s="19"/>
    </row>
    <row r="6307" spans="1:14" ht="15" x14ac:dyDescent="0.25">
      <c r="A6307" s="54" t="s">
        <v>69</v>
      </c>
      <c r="B6307" s="36">
        <v>0</v>
      </c>
      <c r="C6307" s="37">
        <v>0</v>
      </c>
      <c r="D6307" s="37">
        <v>0</v>
      </c>
      <c r="E6307" s="38">
        <v>0</v>
      </c>
      <c r="F6307" s="37">
        <v>0</v>
      </c>
      <c r="G6307" s="39">
        <v>0</v>
      </c>
      <c r="H6307" s="40">
        <v>0</v>
      </c>
      <c r="J6307" s="17">
        <v>50</v>
      </c>
      <c r="K6307" s="17" t="str">
        <f t="shared" si="184"/>
        <v>407-Transportation Improvement Board</v>
      </c>
      <c r="L6307" s="18" t="str">
        <f t="shared" si="183"/>
        <v>407</v>
      </c>
      <c r="M6307" s="19"/>
      <c r="N6307" s="19"/>
    </row>
    <row r="6308" spans="1:14" ht="15" x14ac:dyDescent="0.25">
      <c r="A6308" s="54" t="s">
        <v>70</v>
      </c>
      <c r="B6308" s="36">
        <v>0.8406207407217906</v>
      </c>
      <c r="C6308" s="37">
        <v>0</v>
      </c>
      <c r="D6308" s="37">
        <v>0</v>
      </c>
      <c r="E6308" s="38">
        <v>0</v>
      </c>
      <c r="F6308" s="37">
        <v>0</v>
      </c>
      <c r="G6308" s="39">
        <v>0</v>
      </c>
      <c r="H6308" s="40">
        <v>0.8406207407217906</v>
      </c>
      <c r="J6308" s="17">
        <v>51</v>
      </c>
      <c r="K6308" s="17" t="str">
        <f t="shared" si="184"/>
        <v>407-Transportation Improvement Board</v>
      </c>
      <c r="L6308" s="18" t="str">
        <f t="shared" si="183"/>
        <v>407</v>
      </c>
      <c r="M6308" s="19"/>
      <c r="N6308" s="19"/>
    </row>
    <row r="6309" spans="1:14" ht="15" x14ac:dyDescent="0.25">
      <c r="A6309" s="54" t="s">
        <v>71</v>
      </c>
      <c r="B6309" s="36">
        <v>1.4375E-15</v>
      </c>
      <c r="C6309" s="37">
        <v>0</v>
      </c>
      <c r="D6309" s="37">
        <v>0</v>
      </c>
      <c r="E6309" s="38">
        <v>0</v>
      </c>
      <c r="F6309" s="37">
        <v>0</v>
      </c>
      <c r="G6309" s="39">
        <v>0</v>
      </c>
      <c r="H6309" s="40">
        <v>1.4375E-15</v>
      </c>
      <c r="J6309" s="17">
        <v>52</v>
      </c>
      <c r="K6309" s="17" t="str">
        <f t="shared" si="184"/>
        <v>407-Transportation Improvement Board</v>
      </c>
      <c r="L6309" s="18" t="str">
        <f t="shared" si="183"/>
        <v>407</v>
      </c>
      <c r="M6309" s="19"/>
      <c r="N6309" s="19"/>
    </row>
    <row r="6310" spans="1:14" ht="15" x14ac:dyDescent="0.25">
      <c r="A6310" s="54" t="s">
        <v>72</v>
      </c>
      <c r="B6310" s="36">
        <v>0.21838729383017716</v>
      </c>
      <c r="C6310" s="37">
        <v>0</v>
      </c>
      <c r="D6310" s="37">
        <v>0</v>
      </c>
      <c r="E6310" s="38">
        <v>0</v>
      </c>
      <c r="F6310" s="37">
        <v>0</v>
      </c>
      <c r="G6310" s="39">
        <v>0</v>
      </c>
      <c r="H6310" s="40">
        <v>0.21838729383017716</v>
      </c>
      <c r="J6310" s="17">
        <v>53</v>
      </c>
      <c r="K6310" s="17" t="str">
        <f t="shared" si="184"/>
        <v>407-Transportation Improvement Board</v>
      </c>
      <c r="L6310" s="18" t="str">
        <f t="shared" si="183"/>
        <v>407</v>
      </c>
      <c r="M6310" s="19"/>
      <c r="N6310" s="19"/>
    </row>
    <row r="6311" spans="1:14" ht="15" x14ac:dyDescent="0.25">
      <c r="A6311" s="54" t="s">
        <v>73</v>
      </c>
      <c r="B6311" s="36">
        <v>1.2005797438775463</v>
      </c>
      <c r="C6311" s="37">
        <v>0</v>
      </c>
      <c r="D6311" s="37">
        <v>0</v>
      </c>
      <c r="E6311" s="38">
        <v>0</v>
      </c>
      <c r="F6311" s="37">
        <v>0</v>
      </c>
      <c r="G6311" s="39">
        <v>0</v>
      </c>
      <c r="H6311" s="40">
        <v>1.2005797438775463</v>
      </c>
      <c r="J6311" s="17">
        <v>54</v>
      </c>
      <c r="K6311" s="17" t="str">
        <f t="shared" si="184"/>
        <v>407-Transportation Improvement Board</v>
      </c>
      <c r="L6311" s="18" t="str">
        <f t="shared" si="183"/>
        <v>407</v>
      </c>
      <c r="M6311" s="19"/>
      <c r="N6311" s="19"/>
    </row>
    <row r="6312" spans="1:14" ht="15" x14ac:dyDescent="0.25">
      <c r="A6312" s="54" t="s">
        <v>74</v>
      </c>
      <c r="B6312" s="36">
        <v>3.9141722663408682</v>
      </c>
      <c r="C6312" s="37">
        <v>0</v>
      </c>
      <c r="D6312" s="37">
        <v>0</v>
      </c>
      <c r="E6312" s="38">
        <v>0</v>
      </c>
      <c r="F6312" s="37">
        <v>0</v>
      </c>
      <c r="G6312" s="39">
        <v>0</v>
      </c>
      <c r="H6312" s="40">
        <v>3.9141722663408682</v>
      </c>
      <c r="J6312" s="17">
        <v>55</v>
      </c>
      <c r="K6312" s="17" t="str">
        <f t="shared" si="184"/>
        <v>407-Transportation Improvement Board</v>
      </c>
      <c r="L6312" s="18" t="str">
        <f t="shared" si="183"/>
        <v>407</v>
      </c>
      <c r="M6312" s="19"/>
      <c r="N6312" s="19"/>
    </row>
    <row r="6313" spans="1:14" ht="15" x14ac:dyDescent="0.25">
      <c r="A6313" s="54" t="s">
        <v>75</v>
      </c>
      <c r="B6313" s="36">
        <v>3.650781026769045</v>
      </c>
      <c r="C6313" s="37">
        <v>0</v>
      </c>
      <c r="D6313" s="37">
        <v>0</v>
      </c>
      <c r="E6313" s="38">
        <v>1</v>
      </c>
      <c r="F6313" s="37">
        <v>1</v>
      </c>
      <c r="G6313" s="39">
        <v>2</v>
      </c>
      <c r="H6313" s="40">
        <v>5.650781026769045</v>
      </c>
      <c r="J6313" s="17">
        <v>56</v>
      </c>
      <c r="K6313" s="17" t="str">
        <f t="shared" si="184"/>
        <v>407-Transportation Improvement Board</v>
      </c>
      <c r="L6313" s="18" t="str">
        <f t="shared" si="183"/>
        <v>407</v>
      </c>
      <c r="M6313" s="19"/>
      <c r="N6313" s="19"/>
    </row>
    <row r="6314" spans="1:14" ht="15" x14ac:dyDescent="0.25">
      <c r="A6314" s="54" t="s">
        <v>76</v>
      </c>
      <c r="B6314" s="36">
        <v>2.0846266949844794</v>
      </c>
      <c r="C6314" s="37">
        <v>0</v>
      </c>
      <c r="D6314" s="37">
        <v>0</v>
      </c>
      <c r="E6314" s="38">
        <v>0</v>
      </c>
      <c r="F6314" s="37">
        <v>0</v>
      </c>
      <c r="G6314" s="39">
        <v>0</v>
      </c>
      <c r="H6314" s="40">
        <v>2.0846266949844794</v>
      </c>
      <c r="J6314" s="17">
        <v>57</v>
      </c>
      <c r="K6314" s="17" t="str">
        <f t="shared" si="184"/>
        <v>407-Transportation Improvement Board</v>
      </c>
      <c r="L6314" s="18" t="str">
        <f t="shared" si="183"/>
        <v>407</v>
      </c>
      <c r="M6314" s="19"/>
      <c r="N6314" s="19"/>
    </row>
    <row r="6315" spans="1:14" ht="15" x14ac:dyDescent="0.25">
      <c r="A6315" s="54" t="s">
        <v>77</v>
      </c>
      <c r="B6315" s="36">
        <v>2.5256269824331117</v>
      </c>
      <c r="C6315" s="37">
        <v>0</v>
      </c>
      <c r="D6315" s="37">
        <v>0</v>
      </c>
      <c r="E6315" s="38">
        <v>0</v>
      </c>
      <c r="F6315" s="37">
        <v>0</v>
      </c>
      <c r="G6315" s="39">
        <v>0</v>
      </c>
      <c r="H6315" s="40">
        <v>2.5256269824331117</v>
      </c>
      <c r="J6315" s="17">
        <v>58</v>
      </c>
      <c r="K6315" s="17" t="str">
        <f t="shared" si="184"/>
        <v>407-Transportation Improvement Board</v>
      </c>
      <c r="L6315" s="18" t="str">
        <f t="shared" si="183"/>
        <v>407</v>
      </c>
      <c r="M6315" s="19"/>
      <c r="N6315" s="19"/>
    </row>
    <row r="6316" spans="1:14" ht="15" x14ac:dyDescent="0.25">
      <c r="A6316" s="54" t="s">
        <v>78</v>
      </c>
      <c r="B6316" s="36">
        <v>100.33907210083066</v>
      </c>
      <c r="C6316" s="37">
        <v>-1</v>
      </c>
      <c r="D6316" s="37">
        <v>-1</v>
      </c>
      <c r="E6316" s="38">
        <v>0</v>
      </c>
      <c r="F6316" s="37">
        <v>0</v>
      </c>
      <c r="G6316" s="39">
        <v>-2</v>
      </c>
      <c r="H6316" s="40">
        <v>98.339072100830663</v>
      </c>
      <c r="J6316" s="17">
        <v>59</v>
      </c>
      <c r="K6316" s="17" t="str">
        <f t="shared" si="184"/>
        <v>407-Transportation Improvement Board</v>
      </c>
      <c r="L6316" s="18" t="str">
        <f t="shared" si="183"/>
        <v>407</v>
      </c>
      <c r="M6316" s="19"/>
      <c r="N6316" s="19"/>
    </row>
    <row r="6317" spans="1:14" ht="15" x14ac:dyDescent="0.25">
      <c r="A6317" s="54" t="s">
        <v>79</v>
      </c>
      <c r="B6317" s="36">
        <v>73.140720598232491</v>
      </c>
      <c r="C6317" s="37">
        <v>2</v>
      </c>
      <c r="D6317" s="37">
        <v>1</v>
      </c>
      <c r="E6317" s="38">
        <v>0</v>
      </c>
      <c r="F6317" s="37">
        <v>1</v>
      </c>
      <c r="G6317" s="39">
        <v>4</v>
      </c>
      <c r="H6317" s="40">
        <v>77.140720598232491</v>
      </c>
      <c r="J6317" s="17">
        <v>60</v>
      </c>
      <c r="K6317" s="17" t="str">
        <f t="shared" si="184"/>
        <v>407-Transportation Improvement Board</v>
      </c>
      <c r="L6317" s="18" t="str">
        <f t="shared" si="183"/>
        <v>407</v>
      </c>
      <c r="M6317" s="19"/>
      <c r="N6317" s="19"/>
    </row>
    <row r="6318" spans="1:14" ht="15" x14ac:dyDescent="0.25">
      <c r="A6318" s="54"/>
      <c r="B6318" s="36"/>
      <c r="C6318" s="37"/>
      <c r="D6318" s="37"/>
      <c r="E6318" s="38"/>
      <c r="F6318" s="37"/>
      <c r="G6318" s="39"/>
      <c r="H6318" s="40"/>
      <c r="J6318" s="17">
        <v>61</v>
      </c>
      <c r="K6318" s="17" t="str">
        <f t="shared" si="184"/>
        <v>407-Transportation Improvement Board</v>
      </c>
      <c r="L6318" s="18" t="str">
        <f t="shared" si="183"/>
        <v>407</v>
      </c>
      <c r="M6318" s="19"/>
      <c r="N6318" s="19"/>
    </row>
    <row r="6319" spans="1:14" x14ac:dyDescent="0.2">
      <c r="A6319" s="44" t="s">
        <v>80</v>
      </c>
      <c r="B6319" s="45">
        <v>188.18940596544667</v>
      </c>
      <c r="C6319" s="46">
        <v>1</v>
      </c>
      <c r="D6319" s="46">
        <v>0</v>
      </c>
      <c r="E6319" s="47">
        <v>1</v>
      </c>
      <c r="F6319" s="46">
        <v>2</v>
      </c>
      <c r="G6319" s="48">
        <v>4</v>
      </c>
      <c r="H6319" s="49">
        <v>192.18940596544667</v>
      </c>
      <c r="J6319" s="17">
        <v>62</v>
      </c>
      <c r="K6319" s="17" t="str">
        <f t="shared" si="184"/>
        <v>407-Transportation Improvement Board</v>
      </c>
      <c r="L6319" s="18" t="str">
        <f t="shared" si="183"/>
        <v>407</v>
      </c>
      <c r="M6319" s="19"/>
      <c r="N6319" s="19"/>
    </row>
    <row r="6320" spans="1:14" ht="15" x14ac:dyDescent="0.25">
      <c r="A6320" s="54"/>
      <c r="B6320" s="36"/>
      <c r="C6320" s="37"/>
      <c r="D6320" s="37"/>
      <c r="E6320" s="38"/>
      <c r="F6320" s="37"/>
      <c r="G6320" s="39"/>
      <c r="H6320" s="40"/>
      <c r="J6320" s="17">
        <v>63</v>
      </c>
      <c r="K6320" s="17" t="str">
        <f t="shared" si="184"/>
        <v>407-Transportation Improvement Board</v>
      </c>
      <c r="L6320" s="18" t="str">
        <f t="shared" si="183"/>
        <v>407</v>
      </c>
      <c r="M6320" s="19"/>
      <c r="N6320" s="19"/>
    </row>
    <row r="6321" spans="1:14" ht="15" x14ac:dyDescent="0.25">
      <c r="A6321" s="54" t="s">
        <v>81</v>
      </c>
      <c r="B6321" s="36">
        <v>2.5608823625554455</v>
      </c>
      <c r="C6321" s="37">
        <v>0</v>
      </c>
      <c r="D6321" s="37">
        <v>0</v>
      </c>
      <c r="E6321" s="38">
        <v>0</v>
      </c>
      <c r="F6321" s="37">
        <v>0</v>
      </c>
      <c r="G6321" s="39">
        <v>0</v>
      </c>
      <c r="H6321" s="40">
        <v>2.5608823625554455</v>
      </c>
      <c r="J6321" s="17">
        <v>64</v>
      </c>
      <c r="K6321" s="17" t="str">
        <f t="shared" si="184"/>
        <v>407-Transportation Improvement Board</v>
      </c>
      <c r="L6321" s="18" t="str">
        <f t="shared" si="183"/>
        <v>407</v>
      </c>
      <c r="M6321" s="19"/>
      <c r="N6321" s="19"/>
    </row>
    <row r="6322" spans="1:14" x14ac:dyDescent="0.2">
      <c r="A6322" s="44" t="s">
        <v>82</v>
      </c>
      <c r="B6322" s="45">
        <v>2.5608823625554455</v>
      </c>
      <c r="C6322" s="46">
        <v>0</v>
      </c>
      <c r="D6322" s="46">
        <v>0</v>
      </c>
      <c r="E6322" s="47">
        <v>0</v>
      </c>
      <c r="F6322" s="46">
        <v>0</v>
      </c>
      <c r="G6322" s="48">
        <v>0</v>
      </c>
      <c r="H6322" s="49">
        <v>2.5608823625554455</v>
      </c>
      <c r="J6322" s="17">
        <v>65</v>
      </c>
      <c r="K6322" s="17" t="str">
        <f t="shared" si="184"/>
        <v>407-Transportation Improvement Board</v>
      </c>
      <c r="L6322" s="18" t="str">
        <f t="shared" si="183"/>
        <v>407</v>
      </c>
      <c r="M6322" s="19"/>
      <c r="N6322" s="19"/>
    </row>
    <row r="6323" spans="1:14" ht="15" x14ac:dyDescent="0.25">
      <c r="A6323" s="54"/>
      <c r="B6323" s="54"/>
      <c r="C6323" s="54"/>
      <c r="D6323" s="54"/>
      <c r="E6323" s="54"/>
      <c r="F6323" s="54"/>
      <c r="G6323" s="54"/>
      <c r="H6323" s="54"/>
      <c r="J6323" s="17">
        <v>66</v>
      </c>
      <c r="K6323" s="17" t="str">
        <f t="shared" si="184"/>
        <v>407-Transportation Improvement Board</v>
      </c>
      <c r="L6323" s="18" t="str">
        <f t="shared" si="183"/>
        <v>407</v>
      </c>
      <c r="M6323" s="19"/>
      <c r="N6323" s="19"/>
    </row>
    <row r="6324" spans="1:14" x14ac:dyDescent="0.2">
      <c r="A6324" s="58"/>
      <c r="B6324" s="39"/>
      <c r="C6324" s="51"/>
      <c r="D6324" s="51"/>
      <c r="E6324" s="52"/>
      <c r="F6324" s="51"/>
      <c r="G6324" s="39"/>
      <c r="H6324" s="53"/>
      <c r="J6324" s="17">
        <v>67</v>
      </c>
      <c r="K6324" s="17" t="str">
        <f t="shared" si="184"/>
        <v>407-Transportation Improvement Board</v>
      </c>
      <c r="L6324" s="18" t="str">
        <f t="shared" si="183"/>
        <v>407</v>
      </c>
      <c r="M6324" s="19"/>
      <c r="N6324" s="19"/>
    </row>
    <row r="6325" spans="1:14" x14ac:dyDescent="0.2">
      <c r="A6325" s="59" t="s">
        <v>83</v>
      </c>
      <c r="B6325" s="60">
        <v>319.3669141857705</v>
      </c>
      <c r="C6325" s="61">
        <v>1</v>
      </c>
      <c r="D6325" s="61">
        <v>1</v>
      </c>
      <c r="E6325" s="62">
        <v>0</v>
      </c>
      <c r="F6325" s="61">
        <v>19</v>
      </c>
      <c r="G6325" s="60">
        <v>21</v>
      </c>
      <c r="H6325" s="63">
        <v>340.36691418577055</v>
      </c>
      <c r="J6325" s="17">
        <v>68</v>
      </c>
      <c r="K6325" s="17" t="str">
        <f t="shared" si="184"/>
        <v>407-Transportation Improvement Board</v>
      </c>
      <c r="L6325" s="18" t="str">
        <f t="shared" si="183"/>
        <v>407</v>
      </c>
      <c r="M6325" s="19"/>
      <c r="N6325" s="19"/>
    </row>
    <row r="6326" spans="1:14" x14ac:dyDescent="0.2">
      <c r="A6326" s="64"/>
      <c r="B6326" s="65"/>
      <c r="C6326" s="65"/>
      <c r="D6326" s="65"/>
      <c r="E6326" s="65"/>
      <c r="F6326" s="65"/>
      <c r="G6326" s="65"/>
      <c r="H6326" s="65"/>
      <c r="J6326" s="17">
        <v>1</v>
      </c>
      <c r="K6326" s="17" t="str">
        <f>IF(J6326=7,A5489,IF(J6326&gt;7,K6316,""))</f>
        <v/>
      </c>
      <c r="L6326" s="18" t="str">
        <f t="shared" si="183"/>
        <v/>
      </c>
      <c r="M6326" s="19"/>
      <c r="N6326" s="19"/>
    </row>
    <row r="6327" spans="1:14" x14ac:dyDescent="0.2">
      <c r="A6327" s="64"/>
      <c r="B6327" s="65"/>
      <c r="C6327" s="65"/>
      <c r="D6327" s="65"/>
      <c r="E6327" s="65"/>
      <c r="F6327" s="65"/>
      <c r="G6327" s="65"/>
      <c r="H6327" s="65"/>
      <c r="J6327" s="17">
        <v>2</v>
      </c>
      <c r="K6327" s="17" t="str">
        <f>IF(J6327=7,A5490,IF(J6327&gt;7,K6326,""))</f>
        <v/>
      </c>
      <c r="L6327" s="18" t="str">
        <f t="shared" si="183"/>
        <v/>
      </c>
      <c r="M6327" s="19"/>
      <c r="N6327" s="19"/>
    </row>
    <row r="6328" spans="1:14" ht="15" x14ac:dyDescent="0.25">
      <c r="A6328"/>
      <c r="B6328"/>
      <c r="C6328"/>
      <c r="D6328"/>
      <c r="E6328"/>
      <c r="F6328"/>
      <c r="G6328"/>
      <c r="H6328"/>
      <c r="J6328" s="17">
        <v>3</v>
      </c>
      <c r="K6328" s="17" t="str">
        <f>IF(J6328=7,A5491,IF(J6328&gt;7,K6327,""))</f>
        <v/>
      </c>
      <c r="L6328" s="18" t="str">
        <f t="shared" si="183"/>
        <v/>
      </c>
      <c r="M6328" s="19"/>
      <c r="N6328" s="19"/>
    </row>
    <row r="6329" spans="1:14" ht="15" x14ac:dyDescent="0.25">
      <c r="A6329"/>
      <c r="B6329"/>
      <c r="C6329"/>
      <c r="D6329"/>
      <c r="E6329"/>
      <c r="F6329"/>
      <c r="G6329"/>
      <c r="H6329"/>
      <c r="J6329" s="17">
        <v>4</v>
      </c>
      <c r="K6329" s="17" t="str">
        <f>IF(J6329=7,A5492,IF(J6329&gt;7,K6328,""))</f>
        <v/>
      </c>
      <c r="L6329" s="18" t="str">
        <f t="shared" si="183"/>
        <v/>
      </c>
      <c r="M6329" s="19"/>
      <c r="N6329" s="19"/>
    </row>
    <row r="6330" spans="1:14" ht="15.75" x14ac:dyDescent="0.25">
      <c r="A6330" s="21" t="s">
        <v>7</v>
      </c>
      <c r="B6330" s="22"/>
      <c r="C6330" s="22"/>
      <c r="D6330" s="22"/>
      <c r="E6330" s="22"/>
      <c r="F6330" s="22"/>
      <c r="G6330" s="22"/>
      <c r="H6330" s="22"/>
      <c r="J6330" s="17">
        <v>5</v>
      </c>
      <c r="K6330" s="17" t="str">
        <f>IF(J6330=7,A5493,IF(J6330&gt;7,K6329,""))</f>
        <v/>
      </c>
      <c r="L6330" s="18" t="str">
        <f t="shared" si="183"/>
        <v/>
      </c>
      <c r="M6330" s="19"/>
      <c r="N6330" s="19"/>
    </row>
    <row r="6331" spans="1:14" ht="15" x14ac:dyDescent="0.25">
      <c r="A6331" s="23" t="s">
        <v>8</v>
      </c>
      <c r="B6331" s="24"/>
      <c r="C6331" s="24"/>
      <c r="D6331" s="24"/>
      <c r="E6331" s="24"/>
      <c r="F6331" s="24"/>
      <c r="G6331" s="24"/>
      <c r="H6331" s="24"/>
      <c r="J6331" s="17">
        <v>6</v>
      </c>
      <c r="K6331" s="17" t="str">
        <f>IF(J6331=7,A5494,IF(J6331&gt;7,K6330,""))</f>
        <v/>
      </c>
      <c r="L6331" s="18" t="str">
        <f t="shared" si="183"/>
        <v/>
      </c>
      <c r="M6331" s="19"/>
      <c r="N6331" s="19"/>
    </row>
    <row r="6332" spans="1:14" ht="15" customHeight="1" x14ac:dyDescent="0.25">
      <c r="A6332" s="25" t="s">
        <v>176</v>
      </c>
      <c r="B6332" s="22"/>
      <c r="C6332" s="22"/>
      <c r="D6332" s="22"/>
      <c r="E6332" s="22"/>
      <c r="F6332" s="22"/>
      <c r="G6332" s="22"/>
      <c r="H6332" s="22"/>
      <c r="J6332" s="17">
        <v>7</v>
      </c>
      <c r="K6332" s="17" t="str">
        <f>IF(J6332=7,A6332,IF(J6332&gt;7,K6331,""))</f>
        <v>410-Transportation Commission</v>
      </c>
      <c r="L6332" s="18" t="str">
        <f t="shared" si="183"/>
        <v>410</v>
      </c>
      <c r="M6332" s="19"/>
      <c r="N6332" s="19"/>
    </row>
    <row r="6333" spans="1:14" ht="15" x14ac:dyDescent="0.25">
      <c r="A6333" s="25"/>
      <c r="B6333" s="22"/>
      <c r="C6333" s="22"/>
      <c r="D6333" s="22"/>
      <c r="E6333" s="22"/>
      <c r="F6333" s="22"/>
      <c r="G6333" s="22"/>
      <c r="H6333" s="22"/>
      <c r="J6333" s="17">
        <v>8</v>
      </c>
      <c r="K6333" s="17" t="str">
        <f t="shared" ref="K6333:K6393" si="185">IF(J6333=7,A5496,IF(J6333&gt;7,K6332,""))</f>
        <v>410-Transportation Commission</v>
      </c>
      <c r="L6333" s="18" t="str">
        <f t="shared" si="183"/>
        <v>410</v>
      </c>
      <c r="M6333" s="19"/>
      <c r="N6333" s="19"/>
    </row>
    <row r="6334" spans="1:14" ht="15" x14ac:dyDescent="0.25">
      <c r="A6334" s="26"/>
      <c r="B6334" s="27"/>
      <c r="C6334" s="94" t="s">
        <v>10</v>
      </c>
      <c r="D6334" s="95"/>
      <c r="E6334" s="94" t="s">
        <v>11</v>
      </c>
      <c r="F6334" s="95"/>
      <c r="G6334" s="28"/>
      <c r="H6334" s="28"/>
      <c r="J6334" s="17">
        <v>9</v>
      </c>
      <c r="K6334" s="17" t="str">
        <f t="shared" si="185"/>
        <v>410-Transportation Commission</v>
      </c>
      <c r="L6334" s="18" t="str">
        <f t="shared" si="183"/>
        <v>410</v>
      </c>
      <c r="M6334" s="19"/>
      <c r="N6334" s="19"/>
    </row>
    <row r="6335" spans="1:14" ht="24" x14ac:dyDescent="0.2">
      <c r="A6335" s="29" t="s">
        <v>12</v>
      </c>
      <c r="B6335" s="30" t="s">
        <v>13</v>
      </c>
      <c r="C6335" s="31" t="s">
        <v>14</v>
      </c>
      <c r="D6335" s="32" t="s">
        <v>15</v>
      </c>
      <c r="E6335" s="31" t="s">
        <v>14</v>
      </c>
      <c r="F6335" s="32" t="s">
        <v>15</v>
      </c>
      <c r="G6335" s="33" t="s">
        <v>16</v>
      </c>
      <c r="H6335" s="33" t="s">
        <v>17</v>
      </c>
      <c r="J6335" s="17">
        <v>10</v>
      </c>
      <c r="K6335" s="17" t="str">
        <f t="shared" si="185"/>
        <v>410-Transportation Commission</v>
      </c>
      <c r="L6335" s="18" t="str">
        <f t="shared" si="183"/>
        <v>410</v>
      </c>
      <c r="M6335" s="19"/>
      <c r="N6335" s="19"/>
    </row>
    <row r="6336" spans="1:14" ht="15" x14ac:dyDescent="0.25">
      <c r="A6336" s="35" t="s">
        <v>20</v>
      </c>
      <c r="B6336" s="36">
        <v>0.22269728822646398</v>
      </c>
      <c r="C6336" s="37">
        <v>0</v>
      </c>
      <c r="D6336" s="37">
        <v>0</v>
      </c>
      <c r="E6336" s="38">
        <v>0</v>
      </c>
      <c r="F6336" s="37">
        <v>0</v>
      </c>
      <c r="G6336" s="39">
        <v>0</v>
      </c>
      <c r="H6336" s="40">
        <v>0.22269728822646398</v>
      </c>
      <c r="J6336" s="17">
        <v>11</v>
      </c>
      <c r="K6336" s="17" t="str">
        <f t="shared" si="185"/>
        <v>410-Transportation Commission</v>
      </c>
      <c r="L6336" s="18" t="str">
        <f t="shared" si="183"/>
        <v>410</v>
      </c>
      <c r="M6336" s="19" t="s">
        <v>21</v>
      </c>
      <c r="N6336" s="19"/>
    </row>
    <row r="6337" spans="1:14" ht="15" x14ac:dyDescent="0.25">
      <c r="A6337" s="42" t="s">
        <v>22</v>
      </c>
      <c r="B6337" s="36">
        <v>0.78366640089481265</v>
      </c>
      <c r="C6337" s="37">
        <v>0</v>
      </c>
      <c r="D6337" s="37">
        <v>0</v>
      </c>
      <c r="E6337" s="38">
        <v>0</v>
      </c>
      <c r="F6337" s="37">
        <v>0</v>
      </c>
      <c r="G6337" s="39">
        <v>0</v>
      </c>
      <c r="H6337" s="40">
        <v>0.78366640089481265</v>
      </c>
      <c r="J6337" s="17">
        <v>12</v>
      </c>
      <c r="K6337" s="17" t="str">
        <f t="shared" si="185"/>
        <v>410-Transportation Commission</v>
      </c>
      <c r="L6337" s="18" t="str">
        <f t="shared" ref="L6337:L6409" si="186">LEFT(K6337,3)</f>
        <v>410</v>
      </c>
      <c r="M6337" s="19"/>
      <c r="N6337" s="19"/>
    </row>
    <row r="6338" spans="1:14" ht="15" x14ac:dyDescent="0.25">
      <c r="A6338" s="42" t="s">
        <v>23</v>
      </c>
      <c r="B6338" s="36">
        <v>0</v>
      </c>
      <c r="C6338" s="37">
        <v>0</v>
      </c>
      <c r="D6338" s="37">
        <v>0</v>
      </c>
      <c r="E6338" s="38">
        <v>0</v>
      </c>
      <c r="F6338" s="37">
        <v>0</v>
      </c>
      <c r="G6338" s="39">
        <v>0</v>
      </c>
      <c r="H6338" s="40">
        <v>0</v>
      </c>
      <c r="J6338" s="17">
        <v>13</v>
      </c>
      <c r="K6338" s="17" t="str">
        <f t="shared" si="185"/>
        <v>410-Transportation Commission</v>
      </c>
      <c r="L6338" s="18" t="str">
        <f t="shared" si="186"/>
        <v>410</v>
      </c>
      <c r="M6338" s="19"/>
      <c r="N6338" s="19"/>
    </row>
    <row r="6339" spans="1:14" ht="15" x14ac:dyDescent="0.25">
      <c r="A6339" s="42" t="s">
        <v>24</v>
      </c>
      <c r="B6339" s="36">
        <v>50.560051550000004</v>
      </c>
      <c r="C6339" s="37">
        <v>0</v>
      </c>
      <c r="D6339" s="37">
        <v>0</v>
      </c>
      <c r="E6339" s="38">
        <v>0</v>
      </c>
      <c r="F6339" s="37">
        <v>0</v>
      </c>
      <c r="G6339" s="39">
        <v>0</v>
      </c>
      <c r="H6339" s="40">
        <v>50.560051550000004</v>
      </c>
      <c r="J6339" s="17">
        <v>14</v>
      </c>
      <c r="K6339" s="17" t="str">
        <f t="shared" si="185"/>
        <v>410-Transportation Commission</v>
      </c>
      <c r="L6339" s="18" t="str">
        <f t="shared" si="186"/>
        <v>410</v>
      </c>
      <c r="M6339" s="19"/>
      <c r="N6339" s="19"/>
    </row>
    <row r="6340" spans="1:14" ht="15" x14ac:dyDescent="0.25">
      <c r="A6340" s="42" t="s">
        <v>25</v>
      </c>
      <c r="B6340" s="36">
        <v>0</v>
      </c>
      <c r="C6340" s="37">
        <v>0</v>
      </c>
      <c r="D6340" s="37">
        <v>0</v>
      </c>
      <c r="E6340" s="38">
        <v>0</v>
      </c>
      <c r="F6340" s="37">
        <v>0</v>
      </c>
      <c r="G6340" s="39">
        <v>0</v>
      </c>
      <c r="H6340" s="40">
        <v>0</v>
      </c>
      <c r="J6340" s="17">
        <v>15</v>
      </c>
      <c r="K6340" s="17" t="str">
        <f t="shared" si="185"/>
        <v>410-Transportation Commission</v>
      </c>
      <c r="L6340" s="18" t="str">
        <f t="shared" si="186"/>
        <v>410</v>
      </c>
      <c r="M6340" s="19"/>
      <c r="N6340" s="19"/>
    </row>
    <row r="6341" spans="1:14" ht="15" x14ac:dyDescent="0.25">
      <c r="A6341" s="42" t="s">
        <v>26</v>
      </c>
      <c r="B6341" s="36">
        <v>0</v>
      </c>
      <c r="C6341" s="37">
        <v>3</v>
      </c>
      <c r="D6341" s="37">
        <v>3</v>
      </c>
      <c r="E6341" s="38">
        <v>0</v>
      </c>
      <c r="F6341" s="37">
        <v>0</v>
      </c>
      <c r="G6341" s="39">
        <v>6</v>
      </c>
      <c r="H6341" s="40">
        <v>6</v>
      </c>
      <c r="J6341" s="17">
        <v>16</v>
      </c>
      <c r="K6341" s="17" t="str">
        <f t="shared" si="185"/>
        <v>410-Transportation Commission</v>
      </c>
      <c r="L6341" s="18" t="str">
        <f t="shared" si="186"/>
        <v>410</v>
      </c>
      <c r="M6341" s="19"/>
      <c r="N6341" s="19"/>
    </row>
    <row r="6342" spans="1:14" ht="15" x14ac:dyDescent="0.25">
      <c r="A6342" s="42" t="s">
        <v>27</v>
      </c>
      <c r="B6342" s="36">
        <v>2.0363682494967299</v>
      </c>
      <c r="C6342" s="37">
        <v>0</v>
      </c>
      <c r="D6342" s="37">
        <v>0</v>
      </c>
      <c r="E6342" s="38">
        <v>0</v>
      </c>
      <c r="F6342" s="37">
        <v>0</v>
      </c>
      <c r="G6342" s="39">
        <v>0</v>
      </c>
      <c r="H6342" s="40">
        <v>2.0363682494967299</v>
      </c>
      <c r="J6342" s="17">
        <v>17</v>
      </c>
      <c r="K6342" s="17" t="str">
        <f t="shared" si="185"/>
        <v>410-Transportation Commission</v>
      </c>
      <c r="L6342" s="18" t="str">
        <f t="shared" si="186"/>
        <v>410</v>
      </c>
      <c r="M6342" s="19"/>
      <c r="N6342" s="19"/>
    </row>
    <row r="6343" spans="1:14" x14ac:dyDescent="0.2">
      <c r="A6343" s="43"/>
      <c r="B6343" s="36"/>
      <c r="C6343" s="37"/>
      <c r="D6343" s="37"/>
      <c r="E6343" s="38"/>
      <c r="F6343" s="37"/>
      <c r="G6343" s="39"/>
      <c r="H6343" s="40"/>
      <c r="J6343" s="17">
        <v>18</v>
      </c>
      <c r="K6343" s="17" t="str">
        <f t="shared" si="185"/>
        <v>410-Transportation Commission</v>
      </c>
      <c r="L6343" s="18" t="str">
        <f t="shared" si="186"/>
        <v>410</v>
      </c>
      <c r="M6343" s="19"/>
      <c r="N6343" s="19"/>
    </row>
    <row r="6344" spans="1:14" x14ac:dyDescent="0.2">
      <c r="A6344" s="44"/>
      <c r="B6344" s="45">
        <v>53.602783488618016</v>
      </c>
      <c r="C6344" s="46">
        <v>3</v>
      </c>
      <c r="D6344" s="46">
        <v>3</v>
      </c>
      <c r="E6344" s="47">
        <v>0</v>
      </c>
      <c r="F6344" s="46">
        <v>0</v>
      </c>
      <c r="G6344" s="48">
        <v>6</v>
      </c>
      <c r="H6344" s="49">
        <v>59.602783488618016</v>
      </c>
      <c r="J6344" s="17">
        <v>19</v>
      </c>
      <c r="K6344" s="17" t="str">
        <f t="shared" si="185"/>
        <v>410-Transportation Commission</v>
      </c>
      <c r="L6344" s="18" t="str">
        <f t="shared" si="186"/>
        <v>410</v>
      </c>
      <c r="M6344" s="19"/>
      <c r="N6344" s="19"/>
    </row>
    <row r="6345" spans="1:14" x14ac:dyDescent="0.2">
      <c r="A6345" s="50"/>
      <c r="B6345" s="39"/>
      <c r="C6345" s="51"/>
      <c r="D6345" s="51"/>
      <c r="E6345" s="52"/>
      <c r="F6345" s="51"/>
      <c r="G6345" s="39"/>
      <c r="H6345" s="53"/>
      <c r="J6345" s="17">
        <v>20</v>
      </c>
      <c r="K6345" s="17" t="str">
        <f t="shared" si="185"/>
        <v>410-Transportation Commission</v>
      </c>
      <c r="L6345" s="18" t="str">
        <f t="shared" si="186"/>
        <v>410</v>
      </c>
      <c r="M6345" s="19"/>
      <c r="N6345" s="19"/>
    </row>
    <row r="6346" spans="1:14" ht="15" x14ac:dyDescent="0.25">
      <c r="A6346" s="42" t="s">
        <v>28</v>
      </c>
      <c r="B6346" s="36">
        <v>3.6520648483323872</v>
      </c>
      <c r="C6346" s="37">
        <v>0</v>
      </c>
      <c r="D6346" s="37">
        <v>0</v>
      </c>
      <c r="E6346" s="38">
        <v>-4</v>
      </c>
      <c r="F6346" s="37">
        <v>4</v>
      </c>
      <c r="G6346" s="39">
        <v>0</v>
      </c>
      <c r="H6346" s="40">
        <v>3.6520648483323872</v>
      </c>
      <c r="J6346" s="17">
        <v>21</v>
      </c>
      <c r="K6346" s="17" t="str">
        <f t="shared" si="185"/>
        <v>410-Transportation Commission</v>
      </c>
      <c r="L6346" s="18" t="str">
        <f t="shared" si="186"/>
        <v>410</v>
      </c>
      <c r="M6346" s="19"/>
      <c r="N6346" s="19"/>
    </row>
    <row r="6347" spans="1:14" ht="15" x14ac:dyDescent="0.25">
      <c r="A6347" s="42" t="s">
        <v>29</v>
      </c>
      <c r="B6347" s="36">
        <v>8.2475436286873531</v>
      </c>
      <c r="C6347" s="37">
        <v>0</v>
      </c>
      <c r="D6347" s="37">
        <v>0</v>
      </c>
      <c r="E6347" s="38">
        <v>2</v>
      </c>
      <c r="F6347" s="37">
        <v>8</v>
      </c>
      <c r="G6347" s="39">
        <v>10</v>
      </c>
      <c r="H6347" s="40">
        <v>18.247543628687353</v>
      </c>
      <c r="J6347" s="17">
        <v>22</v>
      </c>
      <c r="K6347" s="17" t="str">
        <f t="shared" si="185"/>
        <v>410-Transportation Commission</v>
      </c>
      <c r="L6347" s="18" t="str">
        <f t="shared" si="186"/>
        <v>410</v>
      </c>
      <c r="M6347" s="19"/>
      <c r="N6347" s="19"/>
    </row>
    <row r="6348" spans="1:14" ht="15" x14ac:dyDescent="0.25">
      <c r="A6348" s="42" t="s">
        <v>30</v>
      </c>
      <c r="B6348" s="36">
        <v>8.4538558948055087</v>
      </c>
      <c r="C6348" s="37">
        <v>0</v>
      </c>
      <c r="D6348" s="37">
        <v>0</v>
      </c>
      <c r="E6348" s="38">
        <v>0</v>
      </c>
      <c r="F6348" s="37">
        <v>0</v>
      </c>
      <c r="G6348" s="39">
        <v>0</v>
      </c>
      <c r="H6348" s="40">
        <v>8.4538558948055087</v>
      </c>
      <c r="J6348" s="17">
        <v>23</v>
      </c>
      <c r="K6348" s="17" t="str">
        <f t="shared" si="185"/>
        <v>410-Transportation Commission</v>
      </c>
      <c r="L6348" s="18" t="str">
        <f t="shared" si="186"/>
        <v>410</v>
      </c>
      <c r="M6348" s="19"/>
      <c r="N6348" s="19"/>
    </row>
    <row r="6349" spans="1:14" ht="15" x14ac:dyDescent="0.25">
      <c r="A6349" s="54"/>
      <c r="B6349" s="36"/>
      <c r="C6349" s="37"/>
      <c r="D6349" s="37"/>
      <c r="E6349" s="38"/>
      <c r="F6349" s="37"/>
      <c r="G6349" s="39"/>
      <c r="H6349" s="40"/>
      <c r="J6349" s="17">
        <v>24</v>
      </c>
      <c r="K6349" s="17" t="str">
        <f t="shared" si="185"/>
        <v>410-Transportation Commission</v>
      </c>
      <c r="L6349" s="18" t="str">
        <f t="shared" si="186"/>
        <v>410</v>
      </c>
      <c r="M6349" s="19"/>
      <c r="N6349" s="19"/>
    </row>
    <row r="6350" spans="1:14" x14ac:dyDescent="0.2">
      <c r="A6350" s="44" t="s">
        <v>31</v>
      </c>
      <c r="B6350" s="45">
        <v>20.353464371825247</v>
      </c>
      <c r="C6350" s="46">
        <v>0</v>
      </c>
      <c r="D6350" s="46">
        <v>0</v>
      </c>
      <c r="E6350" s="46">
        <v>-2</v>
      </c>
      <c r="F6350" s="46">
        <v>12</v>
      </c>
      <c r="G6350" s="46">
        <v>10</v>
      </c>
      <c r="H6350" s="49">
        <v>30.353464371825247</v>
      </c>
      <c r="J6350" s="17">
        <v>25</v>
      </c>
      <c r="K6350" s="17" t="str">
        <f t="shared" si="185"/>
        <v>410-Transportation Commission</v>
      </c>
      <c r="L6350" s="18" t="str">
        <f t="shared" si="186"/>
        <v>410</v>
      </c>
      <c r="M6350" s="19"/>
      <c r="N6350" s="19"/>
    </row>
    <row r="6351" spans="1:14" ht="15" x14ac:dyDescent="0.25">
      <c r="A6351" s="54"/>
      <c r="B6351" s="36"/>
      <c r="C6351" s="37"/>
      <c r="D6351" s="37"/>
      <c r="E6351" s="38"/>
      <c r="F6351" s="37"/>
      <c r="G6351" s="39"/>
      <c r="H6351" s="40"/>
      <c r="J6351" s="17">
        <v>26</v>
      </c>
      <c r="K6351" s="17" t="str">
        <f t="shared" si="185"/>
        <v>410-Transportation Commission</v>
      </c>
      <c r="L6351" s="18" t="str">
        <f t="shared" si="186"/>
        <v>410</v>
      </c>
      <c r="M6351" s="19"/>
      <c r="N6351" s="19"/>
    </row>
    <row r="6352" spans="1:14" ht="15" x14ac:dyDescent="0.25">
      <c r="A6352" s="54" t="s">
        <v>32</v>
      </c>
      <c r="B6352" s="36">
        <v>0.27979664900065515</v>
      </c>
      <c r="C6352" s="37">
        <v>0</v>
      </c>
      <c r="D6352" s="37">
        <v>0</v>
      </c>
      <c r="E6352" s="38">
        <v>0</v>
      </c>
      <c r="F6352" s="37">
        <v>0</v>
      </c>
      <c r="G6352" s="39">
        <v>0</v>
      </c>
      <c r="H6352" s="40">
        <v>0.27979664900065515</v>
      </c>
      <c r="J6352" s="17">
        <v>27</v>
      </c>
      <c r="K6352" s="17" t="str">
        <f t="shared" si="185"/>
        <v>410-Transportation Commission</v>
      </c>
      <c r="L6352" s="18" t="str">
        <f t="shared" si="186"/>
        <v>410</v>
      </c>
      <c r="M6352" s="19" t="s">
        <v>33</v>
      </c>
      <c r="N6352" s="19"/>
    </row>
    <row r="6353" spans="1:14" ht="15" x14ac:dyDescent="0.25">
      <c r="A6353" s="54" t="s">
        <v>34</v>
      </c>
      <c r="B6353" s="36">
        <v>1.2612182015346545</v>
      </c>
      <c r="C6353" s="37">
        <v>0</v>
      </c>
      <c r="D6353" s="37">
        <v>0</v>
      </c>
      <c r="E6353" s="38">
        <v>0</v>
      </c>
      <c r="F6353" s="37">
        <v>0</v>
      </c>
      <c r="G6353" s="39">
        <v>0</v>
      </c>
      <c r="H6353" s="40">
        <v>1.2612182015346545</v>
      </c>
      <c r="J6353" s="17">
        <v>28</v>
      </c>
      <c r="K6353" s="17" t="str">
        <f t="shared" si="185"/>
        <v>410-Transportation Commission</v>
      </c>
      <c r="L6353" s="18" t="str">
        <f t="shared" si="186"/>
        <v>410</v>
      </c>
      <c r="M6353" s="19" t="s">
        <v>35</v>
      </c>
      <c r="N6353" s="19"/>
    </row>
    <row r="6354" spans="1:14" ht="15" x14ac:dyDescent="0.25">
      <c r="A6354" s="54" t="s">
        <v>36</v>
      </c>
      <c r="B6354" s="36">
        <v>0.44394701049301377</v>
      </c>
      <c r="C6354" s="37">
        <v>0</v>
      </c>
      <c r="D6354" s="37">
        <v>0</v>
      </c>
      <c r="E6354" s="38">
        <v>0</v>
      </c>
      <c r="F6354" s="37">
        <v>0</v>
      </c>
      <c r="G6354" s="39">
        <v>0</v>
      </c>
      <c r="H6354" s="40">
        <v>0.44394701049301377</v>
      </c>
      <c r="J6354" s="17">
        <v>29</v>
      </c>
      <c r="K6354" s="17" t="str">
        <f t="shared" si="185"/>
        <v>410-Transportation Commission</v>
      </c>
      <c r="L6354" s="18" t="str">
        <f t="shared" si="186"/>
        <v>410</v>
      </c>
      <c r="M6354" s="19" t="s">
        <v>37</v>
      </c>
      <c r="N6354" s="19"/>
    </row>
    <row r="6355" spans="1:14" ht="15" x14ac:dyDescent="0.25">
      <c r="A6355" s="54" t="s">
        <v>38</v>
      </c>
      <c r="B6355" s="36">
        <v>0</v>
      </c>
      <c r="C6355" s="37">
        <v>0</v>
      </c>
      <c r="D6355" s="37">
        <v>0</v>
      </c>
      <c r="E6355" s="38">
        <v>0</v>
      </c>
      <c r="F6355" s="37">
        <v>0</v>
      </c>
      <c r="G6355" s="39">
        <v>0</v>
      </c>
      <c r="H6355" s="40">
        <v>0</v>
      </c>
      <c r="J6355" s="17">
        <v>30</v>
      </c>
      <c r="K6355" s="17" t="str">
        <f t="shared" si="185"/>
        <v>410-Transportation Commission</v>
      </c>
      <c r="L6355" s="18" t="str">
        <f t="shared" si="186"/>
        <v>410</v>
      </c>
      <c r="M6355" s="19" t="s">
        <v>39</v>
      </c>
      <c r="N6355" s="19"/>
    </row>
    <row r="6356" spans="1:14" ht="15" x14ac:dyDescent="0.25">
      <c r="A6356" s="54" t="s">
        <v>40</v>
      </c>
      <c r="B6356" s="36">
        <v>0</v>
      </c>
      <c r="C6356" s="37">
        <v>0</v>
      </c>
      <c r="D6356" s="37">
        <v>0</v>
      </c>
      <c r="E6356" s="38">
        <v>0</v>
      </c>
      <c r="F6356" s="37">
        <v>0</v>
      </c>
      <c r="G6356" s="39">
        <v>0</v>
      </c>
      <c r="H6356" s="40">
        <v>0</v>
      </c>
      <c r="J6356" s="17">
        <v>31</v>
      </c>
      <c r="K6356" s="17" t="str">
        <f t="shared" si="185"/>
        <v>410-Transportation Commission</v>
      </c>
      <c r="L6356" s="18" t="str">
        <f t="shared" si="186"/>
        <v>410</v>
      </c>
      <c r="M6356" s="19" t="s">
        <v>41</v>
      </c>
      <c r="N6356" s="19"/>
    </row>
    <row r="6357" spans="1:14" ht="15" x14ac:dyDescent="0.25">
      <c r="A6357" s="54" t="s">
        <v>42</v>
      </c>
      <c r="B6357" s="36">
        <v>1.6563243041964948</v>
      </c>
      <c r="C6357" s="37">
        <v>0</v>
      </c>
      <c r="D6357" s="37">
        <v>0</v>
      </c>
      <c r="E6357" s="38">
        <v>-1</v>
      </c>
      <c r="F6357" s="37">
        <v>-1</v>
      </c>
      <c r="G6357" s="39">
        <v>-2</v>
      </c>
      <c r="H6357" s="40">
        <v>-0.34367569580350521</v>
      </c>
      <c r="J6357" s="17">
        <v>32</v>
      </c>
      <c r="K6357" s="17" t="str">
        <f t="shared" si="185"/>
        <v>410-Transportation Commission</v>
      </c>
      <c r="L6357" s="18" t="str">
        <f t="shared" si="186"/>
        <v>410</v>
      </c>
      <c r="M6357" s="19" t="s">
        <v>43</v>
      </c>
      <c r="N6357" s="19"/>
    </row>
    <row r="6358" spans="1:14" ht="15" x14ac:dyDescent="0.25">
      <c r="A6358" s="54" t="s">
        <v>44</v>
      </c>
      <c r="B6358" s="36">
        <v>1.4849364949416128</v>
      </c>
      <c r="C6358" s="37">
        <v>0</v>
      </c>
      <c r="D6358" s="37">
        <v>0</v>
      </c>
      <c r="E6358" s="38">
        <v>0</v>
      </c>
      <c r="F6358" s="37">
        <v>0</v>
      </c>
      <c r="G6358" s="39">
        <v>0</v>
      </c>
      <c r="H6358" s="40">
        <v>1.4849364949416128</v>
      </c>
      <c r="J6358" s="17">
        <v>33</v>
      </c>
      <c r="K6358" s="17" t="str">
        <f t="shared" si="185"/>
        <v>410-Transportation Commission</v>
      </c>
      <c r="L6358" s="18" t="str">
        <f t="shared" si="186"/>
        <v>410</v>
      </c>
      <c r="M6358" s="19" t="s">
        <v>45</v>
      </c>
      <c r="N6358" s="19"/>
    </row>
    <row r="6359" spans="1:14" ht="15" x14ac:dyDescent="0.25">
      <c r="A6359" s="54" t="s">
        <v>46</v>
      </c>
      <c r="B6359" s="36">
        <v>0</v>
      </c>
      <c r="C6359" s="37">
        <v>0</v>
      </c>
      <c r="D6359" s="37">
        <v>0</v>
      </c>
      <c r="E6359" s="38">
        <v>0</v>
      </c>
      <c r="F6359" s="37">
        <v>0</v>
      </c>
      <c r="G6359" s="39">
        <v>0</v>
      </c>
      <c r="H6359" s="40">
        <v>0</v>
      </c>
      <c r="J6359" s="17">
        <v>34</v>
      </c>
      <c r="K6359" s="17" t="str">
        <f t="shared" si="185"/>
        <v>410-Transportation Commission</v>
      </c>
      <c r="L6359" s="18" t="str">
        <f t="shared" si="186"/>
        <v>410</v>
      </c>
      <c r="M6359" s="19" t="s">
        <v>47</v>
      </c>
      <c r="N6359" s="19"/>
    </row>
    <row r="6360" spans="1:14" ht="15" x14ac:dyDescent="0.25">
      <c r="A6360" s="54" t="s">
        <v>48</v>
      </c>
      <c r="B6360" s="36">
        <v>0</v>
      </c>
      <c r="C6360" s="37">
        <v>0</v>
      </c>
      <c r="D6360" s="37">
        <v>0</v>
      </c>
      <c r="E6360" s="38">
        <v>0</v>
      </c>
      <c r="F6360" s="37">
        <v>0</v>
      </c>
      <c r="G6360" s="39">
        <v>0</v>
      </c>
      <c r="H6360" s="40">
        <v>0</v>
      </c>
      <c r="J6360" s="17">
        <v>35</v>
      </c>
      <c r="K6360" s="17" t="str">
        <f t="shared" si="185"/>
        <v>410-Transportation Commission</v>
      </c>
      <c r="L6360" s="18" t="str">
        <f t="shared" si="186"/>
        <v>410</v>
      </c>
      <c r="M6360" s="56" t="s">
        <v>49</v>
      </c>
      <c r="N6360" s="19"/>
    </row>
    <row r="6361" spans="1:14" ht="15" x14ac:dyDescent="0.25">
      <c r="A6361" s="54" t="s">
        <v>50</v>
      </c>
      <c r="B6361" s="36">
        <v>8.4163533891320752E-2</v>
      </c>
      <c r="C6361" s="37">
        <v>0</v>
      </c>
      <c r="D6361" s="37">
        <v>0</v>
      </c>
      <c r="E6361" s="38">
        <v>0</v>
      </c>
      <c r="F6361" s="37">
        <v>0</v>
      </c>
      <c r="G6361" s="39">
        <v>0</v>
      </c>
      <c r="H6361" s="40">
        <v>8.4163533891320752E-2</v>
      </c>
      <c r="J6361" s="17">
        <v>36</v>
      </c>
      <c r="K6361" s="17" t="str">
        <f t="shared" si="185"/>
        <v>410-Transportation Commission</v>
      </c>
      <c r="L6361" s="18" t="str">
        <f t="shared" si="186"/>
        <v>410</v>
      </c>
      <c r="M6361" s="19" t="s">
        <v>51</v>
      </c>
      <c r="N6361" s="19"/>
    </row>
    <row r="6362" spans="1:14" ht="15" x14ac:dyDescent="0.25">
      <c r="A6362" s="54" t="s">
        <v>52</v>
      </c>
      <c r="B6362" s="36">
        <v>0</v>
      </c>
      <c r="C6362" s="37">
        <v>0</v>
      </c>
      <c r="D6362" s="37">
        <v>0</v>
      </c>
      <c r="E6362" s="38">
        <v>0</v>
      </c>
      <c r="F6362" s="37">
        <v>0</v>
      </c>
      <c r="G6362" s="39">
        <v>0</v>
      </c>
      <c r="H6362" s="40">
        <v>0</v>
      </c>
      <c r="J6362" s="17">
        <v>37</v>
      </c>
      <c r="K6362" s="17" t="str">
        <f t="shared" si="185"/>
        <v>410-Transportation Commission</v>
      </c>
      <c r="L6362" s="18" t="str">
        <f t="shared" si="186"/>
        <v>410</v>
      </c>
      <c r="M6362" s="56" t="s">
        <v>53</v>
      </c>
      <c r="N6362" s="19"/>
    </row>
    <row r="6363" spans="1:14" ht="15" x14ac:dyDescent="0.25">
      <c r="A6363" s="54" t="s">
        <v>54</v>
      </c>
      <c r="B6363" s="36">
        <v>1.2529449521840004</v>
      </c>
      <c r="C6363" s="37">
        <v>0</v>
      </c>
      <c r="D6363" s="37">
        <v>0</v>
      </c>
      <c r="E6363" s="38">
        <v>0</v>
      </c>
      <c r="F6363" s="37">
        <v>0</v>
      </c>
      <c r="G6363" s="39">
        <v>0</v>
      </c>
      <c r="H6363" s="40">
        <v>1.2529449521840004</v>
      </c>
      <c r="J6363" s="17">
        <v>38</v>
      </c>
      <c r="K6363" s="17" t="str">
        <f t="shared" si="185"/>
        <v>410-Transportation Commission</v>
      </c>
      <c r="L6363" s="18" t="str">
        <f t="shared" si="186"/>
        <v>410</v>
      </c>
      <c r="M6363" s="19" t="s">
        <v>55</v>
      </c>
      <c r="N6363" s="19"/>
    </row>
    <row r="6364" spans="1:14" ht="15" x14ac:dyDescent="0.25">
      <c r="A6364" s="54" t="s">
        <v>56</v>
      </c>
      <c r="B6364" s="36">
        <v>0</v>
      </c>
      <c r="C6364" s="37">
        <v>0</v>
      </c>
      <c r="D6364" s="37">
        <v>0</v>
      </c>
      <c r="E6364" s="38">
        <v>0</v>
      </c>
      <c r="F6364" s="37">
        <v>0</v>
      </c>
      <c r="G6364" s="39">
        <v>0</v>
      </c>
      <c r="H6364" s="40">
        <v>0</v>
      </c>
      <c r="J6364" s="17">
        <v>39</v>
      </c>
      <c r="K6364" s="17" t="str">
        <f t="shared" si="185"/>
        <v>410-Transportation Commission</v>
      </c>
      <c r="L6364" s="18" t="str">
        <f t="shared" si="186"/>
        <v>410</v>
      </c>
      <c r="M6364" s="19" t="s">
        <v>57</v>
      </c>
      <c r="N6364" s="19"/>
    </row>
    <row r="6365" spans="1:14" ht="15" x14ac:dyDescent="0.25">
      <c r="A6365" s="54" t="s">
        <v>58</v>
      </c>
      <c r="B6365" s="36">
        <v>0</v>
      </c>
      <c r="C6365" s="37">
        <v>0</v>
      </c>
      <c r="D6365" s="37">
        <v>0</v>
      </c>
      <c r="E6365" s="38">
        <v>0</v>
      </c>
      <c r="F6365" s="37">
        <v>0</v>
      </c>
      <c r="G6365" s="39">
        <v>0</v>
      </c>
      <c r="H6365" s="40">
        <v>0</v>
      </c>
      <c r="J6365" s="17">
        <v>40</v>
      </c>
      <c r="K6365" s="17" t="str">
        <f t="shared" si="185"/>
        <v>410-Transportation Commission</v>
      </c>
      <c r="L6365" s="18" t="str">
        <f t="shared" si="186"/>
        <v>410</v>
      </c>
      <c r="M6365" s="19" t="s">
        <v>59</v>
      </c>
      <c r="N6365" s="19"/>
    </row>
    <row r="6366" spans="1:14" ht="15" x14ac:dyDescent="0.25">
      <c r="A6366" s="54" t="s">
        <v>60</v>
      </c>
      <c r="B6366" s="36">
        <v>0</v>
      </c>
      <c r="C6366" s="37">
        <v>0</v>
      </c>
      <c r="D6366" s="37">
        <v>0</v>
      </c>
      <c r="E6366" s="38">
        <v>0</v>
      </c>
      <c r="F6366" s="37">
        <v>0</v>
      </c>
      <c r="G6366" s="39">
        <v>0</v>
      </c>
      <c r="H6366" s="40">
        <v>0</v>
      </c>
      <c r="J6366" s="17">
        <v>41</v>
      </c>
      <c r="K6366" s="17" t="str">
        <f t="shared" si="185"/>
        <v>410-Transportation Commission</v>
      </c>
      <c r="L6366" s="18" t="str">
        <f t="shared" si="186"/>
        <v>410</v>
      </c>
      <c r="M6366" s="56" t="s">
        <v>61</v>
      </c>
      <c r="N6366" s="19"/>
    </row>
    <row r="6367" spans="1:14" ht="15" x14ac:dyDescent="0.25">
      <c r="A6367" s="54" t="s">
        <v>62</v>
      </c>
      <c r="B6367" s="36">
        <v>0</v>
      </c>
      <c r="C6367" s="37">
        <v>0</v>
      </c>
      <c r="D6367" s="37">
        <v>0</v>
      </c>
      <c r="E6367" s="38">
        <v>0</v>
      </c>
      <c r="F6367" s="37">
        <v>1</v>
      </c>
      <c r="G6367" s="39">
        <v>1</v>
      </c>
      <c r="H6367" s="40">
        <v>1</v>
      </c>
      <c r="J6367" s="17">
        <v>42</v>
      </c>
      <c r="K6367" s="17" t="str">
        <f t="shared" si="185"/>
        <v>410-Transportation Commission</v>
      </c>
      <c r="L6367" s="18" t="str">
        <f t="shared" si="186"/>
        <v>410</v>
      </c>
      <c r="M6367" s="56" t="s">
        <v>63</v>
      </c>
      <c r="N6367" s="19"/>
    </row>
    <row r="6368" spans="1:14" x14ac:dyDescent="0.2">
      <c r="A6368" s="43"/>
      <c r="B6368" s="36"/>
      <c r="C6368" s="37"/>
      <c r="D6368" s="37"/>
      <c r="E6368" s="38"/>
      <c r="F6368" s="37"/>
      <c r="G6368" s="39"/>
      <c r="H6368" s="40"/>
      <c r="J6368" s="17">
        <v>43</v>
      </c>
      <c r="K6368" s="17" t="str">
        <f t="shared" si="185"/>
        <v>410-Transportation Commission</v>
      </c>
      <c r="L6368" s="18" t="str">
        <f t="shared" si="186"/>
        <v>410</v>
      </c>
      <c r="M6368" s="19"/>
      <c r="N6368" s="19"/>
    </row>
    <row r="6369" spans="1:14" x14ac:dyDescent="0.2">
      <c r="A6369" s="44" t="s">
        <v>64</v>
      </c>
      <c r="B6369" s="45">
        <v>6.4633311462417522</v>
      </c>
      <c r="C6369" s="46">
        <v>0</v>
      </c>
      <c r="D6369" s="46">
        <v>0</v>
      </c>
      <c r="E6369" s="47">
        <v>-1</v>
      </c>
      <c r="F6369" s="46">
        <v>0</v>
      </c>
      <c r="G6369" s="48">
        <v>-1</v>
      </c>
      <c r="H6369" s="49">
        <v>5.4633311462417522</v>
      </c>
      <c r="J6369" s="17">
        <v>44</v>
      </c>
      <c r="K6369" s="17" t="str">
        <f t="shared" si="185"/>
        <v>410-Transportation Commission</v>
      </c>
      <c r="L6369" s="18" t="str">
        <f t="shared" si="186"/>
        <v>410</v>
      </c>
      <c r="M6369" s="19"/>
      <c r="N6369" s="19"/>
    </row>
    <row r="6370" spans="1:14" x14ac:dyDescent="0.2">
      <c r="A6370" s="57"/>
      <c r="B6370" s="39"/>
      <c r="C6370" s="51"/>
      <c r="D6370" s="51"/>
      <c r="E6370" s="52"/>
      <c r="F6370" s="51"/>
      <c r="G6370" s="39"/>
      <c r="H6370" s="53"/>
      <c r="J6370" s="17">
        <v>45</v>
      </c>
      <c r="K6370" s="17" t="str">
        <f t="shared" si="185"/>
        <v>410-Transportation Commission</v>
      </c>
      <c r="L6370" s="18" t="str">
        <f t="shared" si="186"/>
        <v>410</v>
      </c>
      <c r="M6370" s="19"/>
      <c r="N6370" s="19"/>
    </row>
    <row r="6371" spans="1:14" ht="15" x14ac:dyDescent="0.25">
      <c r="A6371" s="54" t="s">
        <v>65</v>
      </c>
      <c r="B6371" s="36">
        <v>4.806154417611061E-2</v>
      </c>
      <c r="C6371" s="37">
        <v>0</v>
      </c>
      <c r="D6371" s="37">
        <v>0</v>
      </c>
      <c r="E6371" s="38">
        <v>0</v>
      </c>
      <c r="F6371" s="37">
        <v>0</v>
      </c>
      <c r="G6371" s="39">
        <v>0</v>
      </c>
      <c r="H6371" s="40">
        <v>4.806154417611061E-2</v>
      </c>
      <c r="J6371" s="17">
        <v>46</v>
      </c>
      <c r="K6371" s="17" t="str">
        <f t="shared" si="185"/>
        <v>410-Transportation Commission</v>
      </c>
      <c r="L6371" s="18" t="str">
        <f t="shared" si="186"/>
        <v>410</v>
      </c>
      <c r="M6371" s="19"/>
      <c r="N6371" s="19"/>
    </row>
    <row r="6372" spans="1:14" ht="15" x14ac:dyDescent="0.25">
      <c r="A6372" s="54" t="s">
        <v>66</v>
      </c>
      <c r="B6372" s="36">
        <v>0</v>
      </c>
      <c r="C6372" s="37">
        <v>0</v>
      </c>
      <c r="D6372" s="37">
        <v>0</v>
      </c>
      <c r="E6372" s="38">
        <v>0</v>
      </c>
      <c r="F6372" s="37">
        <v>0</v>
      </c>
      <c r="G6372" s="39">
        <v>0</v>
      </c>
      <c r="H6372" s="40">
        <v>0</v>
      </c>
      <c r="J6372" s="17">
        <v>47</v>
      </c>
      <c r="K6372" s="17" t="str">
        <f t="shared" si="185"/>
        <v>410-Transportation Commission</v>
      </c>
      <c r="L6372" s="18" t="str">
        <f t="shared" si="186"/>
        <v>410</v>
      </c>
      <c r="M6372" s="19"/>
      <c r="N6372" s="19"/>
    </row>
    <row r="6373" spans="1:14" ht="15" x14ac:dyDescent="0.25">
      <c r="A6373" s="54" t="s">
        <v>67</v>
      </c>
      <c r="B6373" s="36">
        <v>0</v>
      </c>
      <c r="C6373" s="37">
        <v>0</v>
      </c>
      <c r="D6373" s="37">
        <v>0</v>
      </c>
      <c r="E6373" s="38">
        <v>0</v>
      </c>
      <c r="F6373" s="37">
        <v>0</v>
      </c>
      <c r="G6373" s="39">
        <v>0</v>
      </c>
      <c r="H6373" s="40">
        <v>0</v>
      </c>
      <c r="J6373" s="17">
        <v>48</v>
      </c>
      <c r="K6373" s="17" t="str">
        <f t="shared" si="185"/>
        <v>410-Transportation Commission</v>
      </c>
      <c r="L6373" s="18" t="str">
        <f t="shared" si="186"/>
        <v>410</v>
      </c>
      <c r="M6373" s="19"/>
      <c r="N6373" s="19"/>
    </row>
    <row r="6374" spans="1:14" ht="15" x14ac:dyDescent="0.25">
      <c r="A6374" s="54" t="s">
        <v>68</v>
      </c>
      <c r="B6374" s="36">
        <v>0.11682956627978008</v>
      </c>
      <c r="C6374" s="37">
        <v>0</v>
      </c>
      <c r="D6374" s="37">
        <v>0</v>
      </c>
      <c r="E6374" s="38">
        <v>0</v>
      </c>
      <c r="F6374" s="37">
        <v>0</v>
      </c>
      <c r="G6374" s="39">
        <v>0</v>
      </c>
      <c r="H6374" s="40">
        <v>0.11682956627978008</v>
      </c>
      <c r="J6374" s="17">
        <v>49</v>
      </c>
      <c r="K6374" s="17" t="str">
        <f t="shared" si="185"/>
        <v>410-Transportation Commission</v>
      </c>
      <c r="L6374" s="18" t="str">
        <f t="shared" si="186"/>
        <v>410</v>
      </c>
      <c r="M6374" s="19"/>
      <c r="N6374" s="19"/>
    </row>
    <row r="6375" spans="1:14" ht="15" x14ac:dyDescent="0.25">
      <c r="A6375" s="54" t="s">
        <v>69</v>
      </c>
      <c r="B6375" s="36">
        <v>0</v>
      </c>
      <c r="C6375" s="37">
        <v>0</v>
      </c>
      <c r="D6375" s="37">
        <v>0</v>
      </c>
      <c r="E6375" s="38">
        <v>0</v>
      </c>
      <c r="F6375" s="37">
        <v>0</v>
      </c>
      <c r="G6375" s="39">
        <v>0</v>
      </c>
      <c r="H6375" s="40">
        <v>0</v>
      </c>
      <c r="J6375" s="17">
        <v>50</v>
      </c>
      <c r="K6375" s="17" t="str">
        <f t="shared" si="185"/>
        <v>410-Transportation Commission</v>
      </c>
      <c r="L6375" s="18" t="str">
        <f t="shared" si="186"/>
        <v>410</v>
      </c>
      <c r="M6375" s="19"/>
      <c r="N6375" s="19"/>
    </row>
    <row r="6376" spans="1:14" ht="15" x14ac:dyDescent="0.25">
      <c r="A6376" s="54" t="s">
        <v>70</v>
      </c>
      <c r="B6376" s="36">
        <v>0.69904251070548917</v>
      </c>
      <c r="C6376" s="37">
        <v>0</v>
      </c>
      <c r="D6376" s="37">
        <v>0</v>
      </c>
      <c r="E6376" s="38">
        <v>0</v>
      </c>
      <c r="F6376" s="37">
        <v>0</v>
      </c>
      <c r="G6376" s="39">
        <v>0</v>
      </c>
      <c r="H6376" s="40">
        <v>0.69904251070548917</v>
      </c>
      <c r="J6376" s="17">
        <v>51</v>
      </c>
      <c r="K6376" s="17" t="str">
        <f t="shared" si="185"/>
        <v>410-Transportation Commission</v>
      </c>
      <c r="L6376" s="18" t="str">
        <f t="shared" si="186"/>
        <v>410</v>
      </c>
      <c r="M6376" s="19"/>
      <c r="N6376" s="19"/>
    </row>
    <row r="6377" spans="1:14" ht="15" x14ac:dyDescent="0.25">
      <c r="A6377" s="54" t="s">
        <v>71</v>
      </c>
      <c r="B6377" s="36">
        <v>1.4375E-15</v>
      </c>
      <c r="C6377" s="37">
        <v>0</v>
      </c>
      <c r="D6377" s="37">
        <v>0</v>
      </c>
      <c r="E6377" s="38">
        <v>0</v>
      </c>
      <c r="F6377" s="37">
        <v>0</v>
      </c>
      <c r="G6377" s="39">
        <v>0</v>
      </c>
      <c r="H6377" s="40">
        <v>1.4375E-15</v>
      </c>
      <c r="J6377" s="17">
        <v>52</v>
      </c>
      <c r="K6377" s="17" t="str">
        <f t="shared" si="185"/>
        <v>410-Transportation Commission</v>
      </c>
      <c r="L6377" s="18" t="str">
        <f t="shared" si="186"/>
        <v>410</v>
      </c>
      <c r="M6377" s="19"/>
      <c r="N6377" s="19"/>
    </row>
    <row r="6378" spans="1:14" ht="15" x14ac:dyDescent="0.25">
      <c r="A6378" s="54" t="s">
        <v>72</v>
      </c>
      <c r="B6378" s="36">
        <v>0.13103237629810627</v>
      </c>
      <c r="C6378" s="37">
        <v>0</v>
      </c>
      <c r="D6378" s="37">
        <v>0</v>
      </c>
      <c r="E6378" s="38">
        <v>0</v>
      </c>
      <c r="F6378" s="37">
        <v>0</v>
      </c>
      <c r="G6378" s="39">
        <v>0</v>
      </c>
      <c r="H6378" s="40">
        <v>0.13103237629810627</v>
      </c>
      <c r="J6378" s="17">
        <v>53</v>
      </c>
      <c r="K6378" s="17" t="str">
        <f t="shared" si="185"/>
        <v>410-Transportation Commission</v>
      </c>
      <c r="L6378" s="18" t="str">
        <f t="shared" si="186"/>
        <v>410</v>
      </c>
      <c r="M6378" s="19"/>
      <c r="N6378" s="19"/>
    </row>
    <row r="6379" spans="1:14" ht="15" x14ac:dyDescent="0.25">
      <c r="A6379" s="54" t="s">
        <v>73</v>
      </c>
      <c r="B6379" s="36">
        <v>0.99837683964553858</v>
      </c>
      <c r="C6379" s="37">
        <v>0</v>
      </c>
      <c r="D6379" s="37">
        <v>0</v>
      </c>
      <c r="E6379" s="38">
        <v>0</v>
      </c>
      <c r="F6379" s="37">
        <v>0</v>
      </c>
      <c r="G6379" s="39">
        <v>0</v>
      </c>
      <c r="H6379" s="40">
        <v>0.99837683964553858</v>
      </c>
      <c r="J6379" s="17">
        <v>54</v>
      </c>
      <c r="K6379" s="17" t="str">
        <f t="shared" si="185"/>
        <v>410-Transportation Commission</v>
      </c>
      <c r="L6379" s="18" t="str">
        <f t="shared" si="186"/>
        <v>410</v>
      </c>
      <c r="M6379" s="19"/>
      <c r="N6379" s="19"/>
    </row>
    <row r="6380" spans="1:14" ht="15" x14ac:dyDescent="0.25">
      <c r="A6380" s="54" t="s">
        <v>74</v>
      </c>
      <c r="B6380" s="36">
        <v>2.3485033598045209</v>
      </c>
      <c r="C6380" s="37">
        <v>0</v>
      </c>
      <c r="D6380" s="37">
        <v>0</v>
      </c>
      <c r="E6380" s="38">
        <v>0</v>
      </c>
      <c r="F6380" s="37">
        <v>0</v>
      </c>
      <c r="G6380" s="39">
        <v>0</v>
      </c>
      <c r="H6380" s="40">
        <v>2.3485033598045209</v>
      </c>
      <c r="J6380" s="17">
        <v>55</v>
      </c>
      <c r="K6380" s="17" t="str">
        <f t="shared" si="185"/>
        <v>410-Transportation Commission</v>
      </c>
      <c r="L6380" s="18" t="str">
        <f t="shared" si="186"/>
        <v>410</v>
      </c>
      <c r="M6380" s="19"/>
      <c r="N6380" s="19"/>
    </row>
    <row r="6381" spans="1:14" ht="15" x14ac:dyDescent="0.25">
      <c r="A6381" s="54" t="s">
        <v>75</v>
      </c>
      <c r="B6381" s="36">
        <v>9.3211611032589072</v>
      </c>
      <c r="C6381" s="37">
        <v>0</v>
      </c>
      <c r="D6381" s="37">
        <v>0</v>
      </c>
      <c r="E6381" s="38">
        <v>-3</v>
      </c>
      <c r="F6381" s="37">
        <v>-2</v>
      </c>
      <c r="G6381" s="39">
        <v>-5</v>
      </c>
      <c r="H6381" s="40">
        <v>4.3211611032589072</v>
      </c>
      <c r="J6381" s="17">
        <v>56</v>
      </c>
      <c r="K6381" s="17" t="str">
        <f t="shared" si="185"/>
        <v>410-Transportation Commission</v>
      </c>
      <c r="L6381" s="18" t="str">
        <f t="shared" si="186"/>
        <v>410</v>
      </c>
      <c r="M6381" s="19"/>
      <c r="N6381" s="19"/>
    </row>
    <row r="6382" spans="1:14" ht="15" x14ac:dyDescent="0.25">
      <c r="A6382" s="54" t="s">
        <v>76</v>
      </c>
      <c r="B6382" s="36">
        <v>2.0846266949844794</v>
      </c>
      <c r="C6382" s="37">
        <v>0</v>
      </c>
      <c r="D6382" s="37">
        <v>0</v>
      </c>
      <c r="E6382" s="38">
        <v>0</v>
      </c>
      <c r="F6382" s="37">
        <v>0</v>
      </c>
      <c r="G6382" s="39">
        <v>0</v>
      </c>
      <c r="H6382" s="40">
        <v>2.0846266949844794</v>
      </c>
      <c r="J6382" s="17">
        <v>57</v>
      </c>
      <c r="K6382" s="17" t="str">
        <f t="shared" si="185"/>
        <v>410-Transportation Commission</v>
      </c>
      <c r="L6382" s="18" t="str">
        <f t="shared" si="186"/>
        <v>410</v>
      </c>
      <c r="M6382" s="19"/>
      <c r="N6382" s="19"/>
    </row>
    <row r="6383" spans="1:14" ht="15" x14ac:dyDescent="0.25">
      <c r="A6383" s="54" t="s">
        <v>77</v>
      </c>
      <c r="B6383" s="36">
        <v>1.5153761894598667</v>
      </c>
      <c r="C6383" s="37">
        <v>0</v>
      </c>
      <c r="D6383" s="37">
        <v>0</v>
      </c>
      <c r="E6383" s="38">
        <v>0</v>
      </c>
      <c r="F6383" s="37">
        <v>0</v>
      </c>
      <c r="G6383" s="39">
        <v>0</v>
      </c>
      <c r="H6383" s="40">
        <v>1.5153761894598667</v>
      </c>
      <c r="J6383" s="17">
        <v>58</v>
      </c>
      <c r="K6383" s="17" t="str">
        <f t="shared" si="185"/>
        <v>410-Transportation Commission</v>
      </c>
      <c r="L6383" s="18" t="str">
        <f t="shared" si="186"/>
        <v>410</v>
      </c>
      <c r="M6383" s="19"/>
      <c r="N6383" s="19"/>
    </row>
    <row r="6384" spans="1:14" ht="15" x14ac:dyDescent="0.25">
      <c r="A6384" s="54" t="s">
        <v>78</v>
      </c>
      <c r="B6384" s="36">
        <v>0</v>
      </c>
      <c r="C6384" s="37">
        <v>0</v>
      </c>
      <c r="D6384" s="37">
        <v>0</v>
      </c>
      <c r="E6384" s="38">
        <v>0</v>
      </c>
      <c r="F6384" s="37">
        <v>0</v>
      </c>
      <c r="G6384" s="39">
        <v>0</v>
      </c>
      <c r="H6384" s="40">
        <v>0</v>
      </c>
      <c r="J6384" s="17">
        <v>59</v>
      </c>
      <c r="K6384" s="17" t="str">
        <f t="shared" si="185"/>
        <v>410-Transportation Commission</v>
      </c>
      <c r="L6384" s="18" t="str">
        <f t="shared" si="186"/>
        <v>410</v>
      </c>
      <c r="M6384" s="19"/>
      <c r="N6384" s="19"/>
    </row>
    <row r="6385" spans="1:14" ht="15" x14ac:dyDescent="0.25">
      <c r="A6385" s="54" t="s">
        <v>79</v>
      </c>
      <c r="B6385" s="36">
        <v>0</v>
      </c>
      <c r="C6385" s="37">
        <v>0</v>
      </c>
      <c r="D6385" s="37">
        <v>0</v>
      </c>
      <c r="E6385" s="38">
        <v>0</v>
      </c>
      <c r="F6385" s="37">
        <v>0</v>
      </c>
      <c r="G6385" s="39">
        <v>0</v>
      </c>
      <c r="H6385" s="40">
        <v>0</v>
      </c>
      <c r="J6385" s="17">
        <v>60</v>
      </c>
      <c r="K6385" s="17" t="str">
        <f t="shared" si="185"/>
        <v>410-Transportation Commission</v>
      </c>
      <c r="L6385" s="18" t="str">
        <f t="shared" si="186"/>
        <v>410</v>
      </c>
      <c r="M6385" s="19"/>
      <c r="N6385" s="19"/>
    </row>
    <row r="6386" spans="1:14" ht="15" x14ac:dyDescent="0.25">
      <c r="A6386" s="54"/>
      <c r="B6386" s="36"/>
      <c r="C6386" s="37"/>
      <c r="D6386" s="37"/>
      <c r="E6386" s="38"/>
      <c r="F6386" s="37"/>
      <c r="G6386" s="39"/>
      <c r="H6386" s="40"/>
      <c r="J6386" s="17">
        <v>61</v>
      </c>
      <c r="K6386" s="17" t="str">
        <f t="shared" si="185"/>
        <v>410-Transportation Commission</v>
      </c>
      <c r="L6386" s="18" t="str">
        <f t="shared" si="186"/>
        <v>410</v>
      </c>
      <c r="M6386" s="19"/>
      <c r="N6386" s="19"/>
    </row>
    <row r="6387" spans="1:14" x14ac:dyDescent="0.2">
      <c r="A6387" s="44" t="s">
        <v>80</v>
      </c>
      <c r="B6387" s="45">
        <v>17.263010184612799</v>
      </c>
      <c r="C6387" s="46">
        <v>0</v>
      </c>
      <c r="D6387" s="46">
        <v>0</v>
      </c>
      <c r="E6387" s="47">
        <v>-3</v>
      </c>
      <c r="F6387" s="46">
        <v>-2</v>
      </c>
      <c r="G6387" s="48">
        <v>-5</v>
      </c>
      <c r="H6387" s="49">
        <v>12.263010184612799</v>
      </c>
      <c r="J6387" s="17">
        <v>62</v>
      </c>
      <c r="K6387" s="17" t="str">
        <f t="shared" si="185"/>
        <v>410-Transportation Commission</v>
      </c>
      <c r="L6387" s="18" t="str">
        <f t="shared" si="186"/>
        <v>410</v>
      </c>
      <c r="M6387" s="19"/>
      <c r="N6387" s="19"/>
    </row>
    <row r="6388" spans="1:14" ht="15" x14ac:dyDescent="0.25">
      <c r="A6388" s="54"/>
      <c r="B6388" s="36"/>
      <c r="C6388" s="37"/>
      <c r="D6388" s="37"/>
      <c r="E6388" s="38"/>
      <c r="F6388" s="37"/>
      <c r="G6388" s="39"/>
      <c r="H6388" s="40"/>
      <c r="J6388" s="17">
        <v>63</v>
      </c>
      <c r="K6388" s="17" t="str">
        <f t="shared" si="185"/>
        <v>410-Transportation Commission</v>
      </c>
      <c r="L6388" s="18" t="str">
        <f t="shared" si="186"/>
        <v>410</v>
      </c>
      <c r="M6388" s="19"/>
      <c r="N6388" s="19"/>
    </row>
    <row r="6389" spans="1:14" ht="15" x14ac:dyDescent="0.25">
      <c r="A6389" s="54" t="s">
        <v>81</v>
      </c>
      <c r="B6389" s="36">
        <v>2.1295758593882126</v>
      </c>
      <c r="C6389" s="37">
        <v>0</v>
      </c>
      <c r="D6389" s="37">
        <v>0</v>
      </c>
      <c r="E6389" s="38">
        <v>0</v>
      </c>
      <c r="F6389" s="37">
        <v>0</v>
      </c>
      <c r="G6389" s="39">
        <v>0</v>
      </c>
      <c r="H6389" s="40">
        <v>2.1295758593882126</v>
      </c>
      <c r="J6389" s="17">
        <v>64</v>
      </c>
      <c r="K6389" s="17" t="str">
        <f t="shared" si="185"/>
        <v>410-Transportation Commission</v>
      </c>
      <c r="L6389" s="18" t="str">
        <f t="shared" si="186"/>
        <v>410</v>
      </c>
      <c r="M6389" s="19"/>
      <c r="N6389" s="19"/>
    </row>
    <row r="6390" spans="1:14" ht="15" customHeight="1" x14ac:dyDescent="0.2">
      <c r="A6390" s="44" t="s">
        <v>82</v>
      </c>
      <c r="B6390" s="45">
        <v>2.1295758593882126</v>
      </c>
      <c r="C6390" s="46">
        <v>0</v>
      </c>
      <c r="D6390" s="46">
        <v>0</v>
      </c>
      <c r="E6390" s="47">
        <v>0</v>
      </c>
      <c r="F6390" s="46">
        <v>0</v>
      </c>
      <c r="G6390" s="48">
        <v>0</v>
      </c>
      <c r="H6390" s="49">
        <v>2.1295758593882126</v>
      </c>
      <c r="J6390" s="17">
        <v>65</v>
      </c>
      <c r="K6390" s="17" t="str">
        <f t="shared" si="185"/>
        <v>410-Transportation Commission</v>
      </c>
      <c r="L6390" s="18" t="str">
        <f t="shared" si="186"/>
        <v>410</v>
      </c>
      <c r="M6390" s="19"/>
      <c r="N6390" s="19"/>
    </row>
    <row r="6391" spans="1:14" ht="15" x14ac:dyDescent="0.25">
      <c r="A6391" s="54"/>
      <c r="B6391" s="54"/>
      <c r="C6391" s="54"/>
      <c r="D6391" s="54"/>
      <c r="E6391" s="54"/>
      <c r="F6391" s="54"/>
      <c r="G6391" s="54"/>
      <c r="H6391" s="54"/>
      <c r="J6391" s="17">
        <v>66</v>
      </c>
      <c r="K6391" s="17" t="str">
        <f t="shared" si="185"/>
        <v>410-Transportation Commission</v>
      </c>
      <c r="L6391" s="18" t="str">
        <f t="shared" si="186"/>
        <v>410</v>
      </c>
      <c r="M6391" s="19"/>
      <c r="N6391" s="19"/>
    </row>
    <row r="6392" spans="1:14" x14ac:dyDescent="0.2">
      <c r="A6392" s="58"/>
      <c r="B6392" s="39"/>
      <c r="C6392" s="51"/>
      <c r="D6392" s="51"/>
      <c r="E6392" s="52"/>
      <c r="F6392" s="51"/>
      <c r="G6392" s="39"/>
      <c r="H6392" s="53"/>
      <c r="J6392" s="17">
        <v>67</v>
      </c>
      <c r="K6392" s="17" t="str">
        <f t="shared" si="185"/>
        <v>410-Transportation Commission</v>
      </c>
      <c r="L6392" s="18" t="str">
        <f t="shared" si="186"/>
        <v>410</v>
      </c>
      <c r="M6392" s="19"/>
      <c r="N6392" s="19"/>
    </row>
    <row r="6393" spans="1:14" x14ac:dyDescent="0.2">
      <c r="A6393" s="59" t="s">
        <v>83</v>
      </c>
      <c r="B6393" s="60">
        <v>99.812165050686019</v>
      </c>
      <c r="C6393" s="61">
        <v>3</v>
      </c>
      <c r="D6393" s="61">
        <v>3</v>
      </c>
      <c r="E6393" s="62">
        <v>-6</v>
      </c>
      <c r="F6393" s="61">
        <v>10</v>
      </c>
      <c r="G6393" s="60">
        <v>10</v>
      </c>
      <c r="H6393" s="63">
        <v>109.81216505068602</v>
      </c>
      <c r="J6393" s="17">
        <v>68</v>
      </c>
      <c r="K6393" s="17" t="str">
        <f t="shared" si="185"/>
        <v>410-Transportation Commission</v>
      </c>
      <c r="L6393" s="18" t="str">
        <f t="shared" si="186"/>
        <v>410</v>
      </c>
      <c r="M6393" s="19"/>
      <c r="N6393" s="19"/>
    </row>
    <row r="6394" spans="1:14" x14ac:dyDescent="0.2">
      <c r="A6394" s="64"/>
      <c r="B6394" s="65"/>
      <c r="C6394" s="65"/>
      <c r="D6394" s="65"/>
      <c r="E6394" s="65"/>
      <c r="F6394" s="65"/>
      <c r="G6394" s="65"/>
      <c r="H6394" s="65"/>
      <c r="J6394" s="17">
        <v>1</v>
      </c>
      <c r="K6394" s="17" t="str">
        <f>IF(J6394=7,A5548,IF(J6394&gt;7,K6384,""))</f>
        <v/>
      </c>
      <c r="L6394" s="18" t="str">
        <f t="shared" si="186"/>
        <v/>
      </c>
      <c r="M6394" s="19"/>
      <c r="N6394" s="19"/>
    </row>
    <row r="6395" spans="1:14" x14ac:dyDescent="0.2">
      <c r="A6395" s="64"/>
      <c r="B6395" s="65"/>
      <c r="C6395" s="65"/>
      <c r="D6395" s="65"/>
      <c r="E6395" s="65"/>
      <c r="F6395" s="65"/>
      <c r="G6395" s="65"/>
      <c r="H6395" s="65"/>
      <c r="J6395" s="17">
        <v>2</v>
      </c>
      <c r="K6395" s="17" t="str">
        <f>IF(J6395=7,A5549,IF(J6395&gt;7,K6394,""))</f>
        <v/>
      </c>
      <c r="L6395" s="18" t="str">
        <f t="shared" si="186"/>
        <v/>
      </c>
      <c r="M6395" s="19"/>
      <c r="N6395" s="19"/>
    </row>
    <row r="6396" spans="1:14" ht="15" x14ac:dyDescent="0.25">
      <c r="A6396"/>
      <c r="B6396"/>
      <c r="C6396"/>
      <c r="D6396"/>
      <c r="E6396"/>
      <c r="F6396"/>
      <c r="G6396"/>
      <c r="H6396"/>
      <c r="J6396" s="17">
        <v>3</v>
      </c>
      <c r="K6396" s="17" t="str">
        <f>IF(J6396=7,A5550,IF(J6396&gt;7,K6395,""))</f>
        <v/>
      </c>
      <c r="L6396" s="18" t="str">
        <f t="shared" si="186"/>
        <v/>
      </c>
      <c r="M6396" s="19"/>
      <c r="N6396" s="19"/>
    </row>
    <row r="6397" spans="1:14" ht="15" x14ac:dyDescent="0.25">
      <c r="A6397"/>
      <c r="B6397"/>
      <c r="C6397"/>
      <c r="D6397"/>
      <c r="E6397"/>
      <c r="F6397"/>
      <c r="G6397"/>
      <c r="H6397"/>
      <c r="J6397" s="17">
        <v>4</v>
      </c>
      <c r="K6397" s="17" t="str">
        <f>IF(J6397=7,A5551,IF(J6397&gt;7,K6396,""))</f>
        <v/>
      </c>
      <c r="L6397" s="18" t="str">
        <f t="shared" si="186"/>
        <v/>
      </c>
      <c r="M6397" s="19"/>
      <c r="N6397" s="19"/>
    </row>
    <row r="6398" spans="1:14" ht="15.75" x14ac:dyDescent="0.25">
      <c r="A6398" s="21" t="s">
        <v>7</v>
      </c>
      <c r="B6398" s="22"/>
      <c r="C6398" s="22"/>
      <c r="D6398" s="22"/>
      <c r="E6398" s="22"/>
      <c r="F6398" s="22"/>
      <c r="G6398" s="22"/>
      <c r="H6398" s="22"/>
      <c r="J6398" s="17">
        <v>5</v>
      </c>
      <c r="K6398" s="17" t="str">
        <f>IF(J6398=7,A5552,IF(J6398&gt;7,K6397,""))</f>
        <v/>
      </c>
      <c r="L6398" s="18" t="str">
        <f t="shared" si="186"/>
        <v/>
      </c>
      <c r="M6398" s="19"/>
      <c r="N6398" s="19"/>
    </row>
    <row r="6399" spans="1:14" ht="15" x14ac:dyDescent="0.25">
      <c r="A6399" s="23" t="s">
        <v>8</v>
      </c>
      <c r="B6399" s="24"/>
      <c r="C6399" s="24"/>
      <c r="D6399" s="24"/>
      <c r="E6399" s="24"/>
      <c r="F6399" s="24"/>
      <c r="G6399" s="24"/>
      <c r="H6399" s="24"/>
      <c r="J6399" s="17">
        <v>6</v>
      </c>
      <c r="K6399" s="17" t="str">
        <f>IF(J6399=7,A5553,IF(J6399&gt;7,K6398,""))</f>
        <v/>
      </c>
      <c r="L6399" s="18" t="str">
        <f t="shared" si="186"/>
        <v/>
      </c>
      <c r="M6399" s="19"/>
      <c r="N6399" s="19"/>
    </row>
    <row r="6400" spans="1:14" ht="15" x14ac:dyDescent="0.25">
      <c r="A6400" s="25" t="s">
        <v>177</v>
      </c>
      <c r="B6400" s="22"/>
      <c r="C6400" s="22"/>
      <c r="D6400" s="22"/>
      <c r="E6400" s="22"/>
      <c r="F6400" s="22"/>
      <c r="G6400" s="22"/>
      <c r="H6400" s="22"/>
      <c r="J6400" s="17">
        <v>7</v>
      </c>
      <c r="K6400" s="17" t="str">
        <f>IF(J6400=7,A6400,IF(J6400&gt;7,K6399,""))</f>
        <v>411-Freight Mobility Strategic Invest</v>
      </c>
      <c r="L6400" s="18" t="str">
        <f t="shared" si="186"/>
        <v>411</v>
      </c>
      <c r="M6400" s="19"/>
      <c r="N6400" s="19"/>
    </row>
    <row r="6401" spans="1:14" ht="15" x14ac:dyDescent="0.25">
      <c r="A6401" s="25"/>
      <c r="B6401" s="22"/>
      <c r="C6401" s="22"/>
      <c r="D6401" s="22"/>
      <c r="E6401" s="22"/>
      <c r="F6401" s="22"/>
      <c r="G6401" s="22"/>
      <c r="H6401" s="22"/>
      <c r="J6401" s="17">
        <v>8</v>
      </c>
      <c r="K6401" s="17" t="str">
        <f t="shared" ref="K6401:K6461" si="187">IF(J6401=7,A5555,IF(J6401&gt;7,K6400,""))</f>
        <v>411-Freight Mobility Strategic Invest</v>
      </c>
      <c r="L6401" s="18" t="str">
        <f t="shared" si="186"/>
        <v>411</v>
      </c>
      <c r="M6401" s="19"/>
      <c r="N6401" s="19"/>
    </row>
    <row r="6402" spans="1:14" ht="15" x14ac:dyDescent="0.25">
      <c r="A6402" s="26"/>
      <c r="B6402" s="27"/>
      <c r="C6402" s="94" t="s">
        <v>10</v>
      </c>
      <c r="D6402" s="95"/>
      <c r="E6402" s="94" t="s">
        <v>11</v>
      </c>
      <c r="F6402" s="95"/>
      <c r="G6402" s="28"/>
      <c r="H6402" s="28"/>
      <c r="J6402" s="17">
        <v>9</v>
      </c>
      <c r="K6402" s="17" t="str">
        <f t="shared" si="187"/>
        <v>411-Freight Mobility Strategic Invest</v>
      </c>
      <c r="L6402" s="18" t="str">
        <f t="shared" si="186"/>
        <v>411</v>
      </c>
      <c r="M6402" s="19"/>
      <c r="N6402" s="19"/>
    </row>
    <row r="6403" spans="1:14" ht="24" x14ac:dyDescent="0.2">
      <c r="A6403" s="29" t="s">
        <v>12</v>
      </c>
      <c r="B6403" s="30" t="s">
        <v>13</v>
      </c>
      <c r="C6403" s="31" t="s">
        <v>14</v>
      </c>
      <c r="D6403" s="32" t="s">
        <v>15</v>
      </c>
      <c r="E6403" s="31" t="s">
        <v>14</v>
      </c>
      <c r="F6403" s="32" t="s">
        <v>15</v>
      </c>
      <c r="G6403" s="33" t="s">
        <v>16</v>
      </c>
      <c r="H6403" s="33" t="s">
        <v>17</v>
      </c>
      <c r="J6403" s="17">
        <v>10</v>
      </c>
      <c r="K6403" s="17" t="str">
        <f t="shared" si="187"/>
        <v>411-Freight Mobility Strategic Invest</v>
      </c>
      <c r="L6403" s="18" t="str">
        <f t="shared" si="186"/>
        <v>411</v>
      </c>
      <c r="M6403" s="19"/>
      <c r="N6403" s="19"/>
    </row>
    <row r="6404" spans="1:14" ht="15" x14ac:dyDescent="0.25">
      <c r="A6404" s="35" t="s">
        <v>20</v>
      </c>
      <c r="B6404" s="36">
        <v>0.12980068292126676</v>
      </c>
      <c r="C6404" s="37">
        <v>0</v>
      </c>
      <c r="D6404" s="37">
        <v>0</v>
      </c>
      <c r="E6404" s="38">
        <v>0</v>
      </c>
      <c r="F6404" s="37">
        <v>0</v>
      </c>
      <c r="G6404" s="39">
        <v>0</v>
      </c>
      <c r="H6404" s="40">
        <v>0.12980068292126676</v>
      </c>
      <c r="J6404" s="17">
        <v>11</v>
      </c>
      <c r="K6404" s="17" t="str">
        <f t="shared" si="187"/>
        <v>411-Freight Mobility Strategic Invest</v>
      </c>
      <c r="L6404" s="18" t="str">
        <f t="shared" si="186"/>
        <v>411</v>
      </c>
      <c r="M6404" s="19" t="s">
        <v>21</v>
      </c>
      <c r="N6404" s="19"/>
    </row>
    <row r="6405" spans="1:14" ht="15" x14ac:dyDescent="0.25">
      <c r="A6405" s="42" t="s">
        <v>22</v>
      </c>
      <c r="B6405" s="36">
        <v>0.32735431936112419</v>
      </c>
      <c r="C6405" s="37">
        <v>0</v>
      </c>
      <c r="D6405" s="37">
        <v>0</v>
      </c>
      <c r="E6405" s="38">
        <v>0</v>
      </c>
      <c r="F6405" s="37">
        <v>0</v>
      </c>
      <c r="G6405" s="39">
        <v>0</v>
      </c>
      <c r="H6405" s="40">
        <v>0.32735431936112419</v>
      </c>
      <c r="J6405" s="17">
        <v>12</v>
      </c>
      <c r="K6405" s="17" t="str">
        <f t="shared" si="187"/>
        <v>411-Freight Mobility Strategic Invest</v>
      </c>
      <c r="L6405" s="18" t="str">
        <f t="shared" si="186"/>
        <v>411</v>
      </c>
      <c r="M6405" s="19"/>
      <c r="N6405" s="19"/>
    </row>
    <row r="6406" spans="1:14" ht="15" x14ac:dyDescent="0.25">
      <c r="A6406" s="42" t="s">
        <v>23</v>
      </c>
      <c r="B6406" s="36">
        <v>0</v>
      </c>
      <c r="C6406" s="37">
        <v>0</v>
      </c>
      <c r="D6406" s="37">
        <v>0</v>
      </c>
      <c r="E6406" s="38">
        <v>0</v>
      </c>
      <c r="F6406" s="37">
        <v>0</v>
      </c>
      <c r="G6406" s="39">
        <v>0</v>
      </c>
      <c r="H6406" s="40">
        <v>0</v>
      </c>
      <c r="J6406" s="17">
        <v>13</v>
      </c>
      <c r="K6406" s="17" t="str">
        <f t="shared" si="187"/>
        <v>411-Freight Mobility Strategic Invest</v>
      </c>
      <c r="L6406" s="18" t="str">
        <f t="shared" si="186"/>
        <v>411</v>
      </c>
      <c r="M6406" s="19"/>
      <c r="N6406" s="19"/>
    </row>
    <row r="6407" spans="1:14" ht="15" x14ac:dyDescent="0.25">
      <c r="A6407" s="42" t="s">
        <v>24</v>
      </c>
      <c r="B6407" s="36">
        <v>0</v>
      </c>
      <c r="C6407" s="37">
        <v>0</v>
      </c>
      <c r="D6407" s="37">
        <v>0</v>
      </c>
      <c r="E6407" s="38">
        <v>0</v>
      </c>
      <c r="F6407" s="37">
        <v>0</v>
      </c>
      <c r="G6407" s="39">
        <v>0</v>
      </c>
      <c r="H6407" s="40">
        <v>0</v>
      </c>
      <c r="J6407" s="17">
        <v>14</v>
      </c>
      <c r="K6407" s="17" t="str">
        <f t="shared" si="187"/>
        <v>411-Freight Mobility Strategic Invest</v>
      </c>
      <c r="L6407" s="18" t="str">
        <f t="shared" si="186"/>
        <v>411</v>
      </c>
      <c r="M6407" s="19"/>
      <c r="N6407" s="19"/>
    </row>
    <row r="6408" spans="1:14" ht="15" x14ac:dyDescent="0.25">
      <c r="A6408" s="42" t="s">
        <v>25</v>
      </c>
      <c r="B6408" s="36">
        <v>0</v>
      </c>
      <c r="C6408" s="37">
        <v>0</v>
      </c>
      <c r="D6408" s="37">
        <v>0</v>
      </c>
      <c r="E6408" s="38">
        <v>0</v>
      </c>
      <c r="F6408" s="37">
        <v>0</v>
      </c>
      <c r="G6408" s="39">
        <v>0</v>
      </c>
      <c r="H6408" s="40">
        <v>0</v>
      </c>
      <c r="J6408" s="17">
        <v>15</v>
      </c>
      <c r="K6408" s="17" t="str">
        <f t="shared" si="187"/>
        <v>411-Freight Mobility Strategic Invest</v>
      </c>
      <c r="L6408" s="18" t="str">
        <f t="shared" si="186"/>
        <v>411</v>
      </c>
      <c r="M6408" s="19"/>
      <c r="N6408" s="19"/>
    </row>
    <row r="6409" spans="1:14" ht="15" x14ac:dyDescent="0.25">
      <c r="A6409" s="42" t="s">
        <v>26</v>
      </c>
      <c r="B6409" s="36">
        <v>0</v>
      </c>
      <c r="C6409" s="37">
        <v>0</v>
      </c>
      <c r="D6409" s="37">
        <v>1</v>
      </c>
      <c r="E6409" s="38">
        <v>0</v>
      </c>
      <c r="F6409" s="37">
        <v>0</v>
      </c>
      <c r="G6409" s="39">
        <v>1</v>
      </c>
      <c r="H6409" s="40">
        <v>1</v>
      </c>
      <c r="J6409" s="17">
        <v>16</v>
      </c>
      <c r="K6409" s="17" t="str">
        <f t="shared" si="187"/>
        <v>411-Freight Mobility Strategic Invest</v>
      </c>
      <c r="L6409" s="18" t="str">
        <f t="shared" si="186"/>
        <v>411</v>
      </c>
      <c r="M6409" s="19"/>
      <c r="N6409" s="19"/>
    </row>
    <row r="6410" spans="1:14" ht="15" x14ac:dyDescent="0.25">
      <c r="A6410" s="42" t="s">
        <v>27</v>
      </c>
      <c r="B6410" s="36">
        <v>2.0363682494967299</v>
      </c>
      <c r="C6410" s="37">
        <v>0</v>
      </c>
      <c r="D6410" s="37">
        <v>0</v>
      </c>
      <c r="E6410" s="38">
        <v>0</v>
      </c>
      <c r="F6410" s="37">
        <v>0</v>
      </c>
      <c r="G6410" s="39">
        <v>0</v>
      </c>
      <c r="H6410" s="40">
        <v>2.0363682494967299</v>
      </c>
      <c r="J6410" s="17">
        <v>17</v>
      </c>
      <c r="K6410" s="17" t="str">
        <f t="shared" si="187"/>
        <v>411-Freight Mobility Strategic Invest</v>
      </c>
      <c r="L6410" s="18" t="str">
        <f t="shared" ref="L6410:L6482" si="188">LEFT(K6410,3)</f>
        <v>411</v>
      </c>
      <c r="M6410" s="19"/>
      <c r="N6410" s="19"/>
    </row>
    <row r="6411" spans="1:14" x14ac:dyDescent="0.2">
      <c r="A6411" s="43"/>
      <c r="B6411" s="36"/>
      <c r="C6411" s="37"/>
      <c r="D6411" s="37"/>
      <c r="E6411" s="38"/>
      <c r="F6411" s="37"/>
      <c r="G6411" s="39"/>
      <c r="H6411" s="40"/>
      <c r="J6411" s="17">
        <v>18</v>
      </c>
      <c r="K6411" s="17" t="str">
        <f t="shared" si="187"/>
        <v>411-Freight Mobility Strategic Invest</v>
      </c>
      <c r="L6411" s="18" t="str">
        <f t="shared" si="188"/>
        <v>411</v>
      </c>
      <c r="M6411" s="19"/>
      <c r="N6411" s="19"/>
    </row>
    <row r="6412" spans="1:14" x14ac:dyDescent="0.2">
      <c r="A6412" s="44"/>
      <c r="B6412" s="45">
        <v>2.4935232517791208</v>
      </c>
      <c r="C6412" s="46">
        <v>0</v>
      </c>
      <c r="D6412" s="46">
        <v>1</v>
      </c>
      <c r="E6412" s="47">
        <v>0</v>
      </c>
      <c r="F6412" s="46">
        <v>0</v>
      </c>
      <c r="G6412" s="48">
        <v>1</v>
      </c>
      <c r="H6412" s="49">
        <v>3.4935232517791208</v>
      </c>
      <c r="J6412" s="17">
        <v>19</v>
      </c>
      <c r="K6412" s="17" t="str">
        <f t="shared" si="187"/>
        <v>411-Freight Mobility Strategic Invest</v>
      </c>
      <c r="L6412" s="18" t="str">
        <f t="shared" si="188"/>
        <v>411</v>
      </c>
      <c r="M6412" s="19"/>
      <c r="N6412" s="19"/>
    </row>
    <row r="6413" spans="1:14" x14ac:dyDescent="0.2">
      <c r="A6413" s="50"/>
      <c r="B6413" s="39"/>
      <c r="C6413" s="51"/>
      <c r="D6413" s="51"/>
      <c r="E6413" s="52"/>
      <c r="F6413" s="51"/>
      <c r="G6413" s="39"/>
      <c r="H6413" s="53"/>
      <c r="J6413" s="17">
        <v>20</v>
      </c>
      <c r="K6413" s="17" t="str">
        <f t="shared" si="187"/>
        <v>411-Freight Mobility Strategic Invest</v>
      </c>
      <c r="L6413" s="18" t="str">
        <f t="shared" si="188"/>
        <v>411</v>
      </c>
      <c r="M6413" s="19"/>
      <c r="N6413" s="19"/>
    </row>
    <row r="6414" spans="1:14" ht="15" x14ac:dyDescent="0.25">
      <c r="A6414" s="42" t="s">
        <v>28</v>
      </c>
      <c r="B6414" s="36">
        <v>1.5255460758856807</v>
      </c>
      <c r="C6414" s="37">
        <v>0</v>
      </c>
      <c r="D6414" s="37">
        <v>0</v>
      </c>
      <c r="E6414" s="38">
        <v>-2</v>
      </c>
      <c r="F6414" s="37">
        <v>2</v>
      </c>
      <c r="G6414" s="39">
        <v>0</v>
      </c>
      <c r="H6414" s="40">
        <v>1.5255460758856807</v>
      </c>
      <c r="J6414" s="17">
        <v>21</v>
      </c>
      <c r="K6414" s="17" t="str">
        <f t="shared" si="187"/>
        <v>411-Freight Mobility Strategic Invest</v>
      </c>
      <c r="L6414" s="18" t="str">
        <f t="shared" si="188"/>
        <v>411</v>
      </c>
      <c r="M6414" s="19"/>
      <c r="N6414" s="19"/>
    </row>
    <row r="6415" spans="1:14" ht="15" x14ac:dyDescent="0.25">
      <c r="A6415" s="42" t="s">
        <v>29</v>
      </c>
      <c r="B6415" s="36">
        <v>3.0523740850144971</v>
      </c>
      <c r="C6415" s="37">
        <v>0</v>
      </c>
      <c r="D6415" s="37">
        <v>0</v>
      </c>
      <c r="E6415" s="38">
        <v>1</v>
      </c>
      <c r="F6415" s="37">
        <v>3</v>
      </c>
      <c r="G6415" s="39">
        <v>4</v>
      </c>
      <c r="H6415" s="40">
        <v>7.0523740850144971</v>
      </c>
      <c r="J6415" s="17">
        <v>22</v>
      </c>
      <c r="K6415" s="17" t="str">
        <f t="shared" si="187"/>
        <v>411-Freight Mobility Strategic Invest</v>
      </c>
      <c r="L6415" s="18" t="str">
        <f t="shared" si="188"/>
        <v>411</v>
      </c>
      <c r="M6415" s="19"/>
      <c r="N6415" s="19"/>
    </row>
    <row r="6416" spans="1:14" ht="15" x14ac:dyDescent="0.25">
      <c r="A6416" s="42" t="s">
        <v>30</v>
      </c>
      <c r="B6416" s="36">
        <v>3.5313575256782501</v>
      </c>
      <c r="C6416" s="37">
        <v>0</v>
      </c>
      <c r="D6416" s="37">
        <v>0</v>
      </c>
      <c r="E6416" s="38">
        <v>0</v>
      </c>
      <c r="F6416" s="37">
        <v>0</v>
      </c>
      <c r="G6416" s="39">
        <v>0</v>
      </c>
      <c r="H6416" s="40">
        <v>3.5313575256782501</v>
      </c>
      <c r="J6416" s="17">
        <v>23</v>
      </c>
      <c r="K6416" s="17" t="str">
        <f t="shared" si="187"/>
        <v>411-Freight Mobility Strategic Invest</v>
      </c>
      <c r="L6416" s="18" t="str">
        <f t="shared" si="188"/>
        <v>411</v>
      </c>
      <c r="M6416" s="19"/>
      <c r="N6416" s="19"/>
    </row>
    <row r="6417" spans="1:14" ht="15" x14ac:dyDescent="0.25">
      <c r="A6417" s="54"/>
      <c r="B6417" s="36"/>
      <c r="C6417" s="37"/>
      <c r="D6417" s="37"/>
      <c r="E6417" s="38"/>
      <c r="F6417" s="37"/>
      <c r="G6417" s="39"/>
      <c r="H6417" s="40"/>
      <c r="J6417" s="17">
        <v>24</v>
      </c>
      <c r="K6417" s="17" t="str">
        <f t="shared" si="187"/>
        <v>411-Freight Mobility Strategic Invest</v>
      </c>
      <c r="L6417" s="18" t="str">
        <f t="shared" si="188"/>
        <v>411</v>
      </c>
      <c r="M6417" s="19"/>
      <c r="N6417" s="19"/>
    </row>
    <row r="6418" spans="1:14" x14ac:dyDescent="0.2">
      <c r="A6418" s="44" t="s">
        <v>31</v>
      </c>
      <c r="B6418" s="45">
        <v>8.1092776865784266</v>
      </c>
      <c r="C6418" s="46">
        <v>0</v>
      </c>
      <c r="D6418" s="46">
        <v>0</v>
      </c>
      <c r="E6418" s="46">
        <v>-1</v>
      </c>
      <c r="F6418" s="46">
        <v>5</v>
      </c>
      <c r="G6418" s="46">
        <v>4</v>
      </c>
      <c r="H6418" s="49">
        <v>12.109277686578427</v>
      </c>
      <c r="J6418" s="17">
        <v>25</v>
      </c>
      <c r="K6418" s="17" t="str">
        <f t="shared" si="187"/>
        <v>411-Freight Mobility Strategic Invest</v>
      </c>
      <c r="L6418" s="18" t="str">
        <f t="shared" si="188"/>
        <v>411</v>
      </c>
      <c r="M6418" s="19"/>
      <c r="N6418" s="19"/>
    </row>
    <row r="6419" spans="1:14" ht="15" x14ac:dyDescent="0.25">
      <c r="A6419" s="54"/>
      <c r="B6419" s="36"/>
      <c r="C6419" s="37"/>
      <c r="D6419" s="37"/>
      <c r="E6419" s="38"/>
      <c r="F6419" s="37"/>
      <c r="G6419" s="39"/>
      <c r="H6419" s="40"/>
      <c r="J6419" s="17">
        <v>26</v>
      </c>
      <c r="K6419" s="17" t="str">
        <f t="shared" si="187"/>
        <v>411-Freight Mobility Strategic Invest</v>
      </c>
      <c r="L6419" s="18" t="str">
        <f t="shared" si="188"/>
        <v>411</v>
      </c>
      <c r="M6419" s="19"/>
      <c r="N6419" s="19"/>
    </row>
    <row r="6420" spans="1:14" ht="15" x14ac:dyDescent="0.25">
      <c r="A6420" s="54" t="s">
        <v>32</v>
      </c>
      <c r="B6420" s="36">
        <v>0.11687708122812177</v>
      </c>
      <c r="C6420" s="37">
        <v>0</v>
      </c>
      <c r="D6420" s="37">
        <v>0</v>
      </c>
      <c r="E6420" s="38">
        <v>0</v>
      </c>
      <c r="F6420" s="37">
        <v>0</v>
      </c>
      <c r="G6420" s="39">
        <v>0</v>
      </c>
      <c r="H6420" s="40">
        <v>0.11687708122812177</v>
      </c>
      <c r="J6420" s="17">
        <v>27</v>
      </c>
      <c r="K6420" s="17" t="str">
        <f t="shared" si="187"/>
        <v>411-Freight Mobility Strategic Invest</v>
      </c>
      <c r="L6420" s="18" t="str">
        <f t="shared" si="188"/>
        <v>411</v>
      </c>
      <c r="M6420" s="19" t="s">
        <v>33</v>
      </c>
      <c r="N6420" s="19"/>
    </row>
    <row r="6421" spans="1:14" ht="15" x14ac:dyDescent="0.25">
      <c r="A6421" s="54" t="s">
        <v>34</v>
      </c>
      <c r="B6421" s="36">
        <v>0.52683798291953921</v>
      </c>
      <c r="C6421" s="37">
        <v>0</v>
      </c>
      <c r="D6421" s="37">
        <v>0</v>
      </c>
      <c r="E6421" s="38">
        <v>0</v>
      </c>
      <c r="F6421" s="37">
        <v>0</v>
      </c>
      <c r="G6421" s="39">
        <v>0</v>
      </c>
      <c r="H6421" s="40">
        <v>0.52683798291953921</v>
      </c>
      <c r="J6421" s="17">
        <v>28</v>
      </c>
      <c r="K6421" s="17" t="str">
        <f t="shared" si="187"/>
        <v>411-Freight Mobility Strategic Invest</v>
      </c>
      <c r="L6421" s="18" t="str">
        <f t="shared" si="188"/>
        <v>411</v>
      </c>
      <c r="M6421" s="19" t="s">
        <v>35</v>
      </c>
      <c r="N6421" s="19"/>
    </row>
    <row r="6422" spans="1:14" ht="15" x14ac:dyDescent="0.25">
      <c r="A6422" s="54" t="s">
        <v>36</v>
      </c>
      <c r="B6422" s="36">
        <v>0.18544621957303109</v>
      </c>
      <c r="C6422" s="37">
        <v>0</v>
      </c>
      <c r="D6422" s="37">
        <v>0</v>
      </c>
      <c r="E6422" s="38">
        <v>0</v>
      </c>
      <c r="F6422" s="37">
        <v>0</v>
      </c>
      <c r="G6422" s="39">
        <v>0</v>
      </c>
      <c r="H6422" s="40">
        <v>0.18544621957303109</v>
      </c>
      <c r="J6422" s="17">
        <v>29</v>
      </c>
      <c r="K6422" s="17" t="str">
        <f t="shared" si="187"/>
        <v>411-Freight Mobility Strategic Invest</v>
      </c>
      <c r="L6422" s="18" t="str">
        <f t="shared" si="188"/>
        <v>411</v>
      </c>
      <c r="M6422" s="19" t="s">
        <v>37</v>
      </c>
      <c r="N6422" s="19"/>
    </row>
    <row r="6423" spans="1:14" ht="15" x14ac:dyDescent="0.25">
      <c r="A6423" s="54" t="s">
        <v>38</v>
      </c>
      <c r="B6423" s="36">
        <v>0</v>
      </c>
      <c r="C6423" s="37">
        <v>0</v>
      </c>
      <c r="D6423" s="37">
        <v>0</v>
      </c>
      <c r="E6423" s="38">
        <v>0</v>
      </c>
      <c r="F6423" s="37">
        <v>0</v>
      </c>
      <c r="G6423" s="39">
        <v>0</v>
      </c>
      <c r="H6423" s="40">
        <v>0</v>
      </c>
      <c r="J6423" s="17">
        <v>30</v>
      </c>
      <c r="K6423" s="17" t="str">
        <f t="shared" si="187"/>
        <v>411-Freight Mobility Strategic Invest</v>
      </c>
      <c r="L6423" s="18" t="str">
        <f t="shared" si="188"/>
        <v>411</v>
      </c>
      <c r="M6423" s="19" t="s">
        <v>39</v>
      </c>
      <c r="N6423" s="19"/>
    </row>
    <row r="6424" spans="1:14" ht="15" x14ac:dyDescent="0.25">
      <c r="A6424" s="54" t="s">
        <v>40</v>
      </c>
      <c r="B6424" s="36">
        <v>0</v>
      </c>
      <c r="C6424" s="37">
        <v>0</v>
      </c>
      <c r="D6424" s="37">
        <v>0</v>
      </c>
      <c r="E6424" s="38">
        <v>0</v>
      </c>
      <c r="F6424" s="37">
        <v>0</v>
      </c>
      <c r="G6424" s="39">
        <v>0</v>
      </c>
      <c r="H6424" s="40">
        <v>0</v>
      </c>
      <c r="J6424" s="17">
        <v>31</v>
      </c>
      <c r="K6424" s="17" t="str">
        <f t="shared" si="187"/>
        <v>411-Freight Mobility Strategic Invest</v>
      </c>
      <c r="L6424" s="18" t="str">
        <f t="shared" si="188"/>
        <v>411</v>
      </c>
      <c r="M6424" s="19" t="s">
        <v>41</v>
      </c>
      <c r="N6424" s="19"/>
    </row>
    <row r="6425" spans="1:14" ht="15" x14ac:dyDescent="0.25">
      <c r="A6425" s="54" t="s">
        <v>42</v>
      </c>
      <c r="B6425" s="36">
        <v>0.69188230428461162</v>
      </c>
      <c r="C6425" s="37">
        <v>0</v>
      </c>
      <c r="D6425" s="37">
        <v>0</v>
      </c>
      <c r="E6425" s="38">
        <v>-1</v>
      </c>
      <c r="F6425" s="37">
        <v>0</v>
      </c>
      <c r="G6425" s="39">
        <v>-1</v>
      </c>
      <c r="H6425" s="40">
        <v>-0.30811769571538838</v>
      </c>
      <c r="J6425" s="17">
        <v>32</v>
      </c>
      <c r="K6425" s="17" t="str">
        <f t="shared" si="187"/>
        <v>411-Freight Mobility Strategic Invest</v>
      </c>
      <c r="L6425" s="18" t="str">
        <f t="shared" si="188"/>
        <v>411</v>
      </c>
      <c r="M6425" s="19" t="s">
        <v>43</v>
      </c>
      <c r="N6425" s="19"/>
    </row>
    <row r="6426" spans="1:14" ht="15" x14ac:dyDescent="0.25">
      <c r="A6426" s="54" t="s">
        <v>44</v>
      </c>
      <c r="B6426" s="36">
        <v>0.62028992826674967</v>
      </c>
      <c r="C6426" s="37">
        <v>0</v>
      </c>
      <c r="D6426" s="37">
        <v>0</v>
      </c>
      <c r="E6426" s="38">
        <v>0</v>
      </c>
      <c r="F6426" s="37">
        <v>0</v>
      </c>
      <c r="G6426" s="39">
        <v>0</v>
      </c>
      <c r="H6426" s="40">
        <v>0.62028992826674967</v>
      </c>
      <c r="J6426" s="17">
        <v>33</v>
      </c>
      <c r="K6426" s="17" t="str">
        <f t="shared" si="187"/>
        <v>411-Freight Mobility Strategic Invest</v>
      </c>
      <c r="L6426" s="18" t="str">
        <f t="shared" si="188"/>
        <v>411</v>
      </c>
      <c r="M6426" s="19" t="s">
        <v>45</v>
      </c>
      <c r="N6426" s="19"/>
    </row>
    <row r="6427" spans="1:14" ht="15" x14ac:dyDescent="0.25">
      <c r="A6427" s="54" t="s">
        <v>46</v>
      </c>
      <c r="B6427" s="36">
        <v>0</v>
      </c>
      <c r="C6427" s="37">
        <v>0</v>
      </c>
      <c r="D6427" s="37">
        <v>0</v>
      </c>
      <c r="E6427" s="38">
        <v>0</v>
      </c>
      <c r="F6427" s="37">
        <v>0</v>
      </c>
      <c r="G6427" s="39">
        <v>0</v>
      </c>
      <c r="H6427" s="40">
        <v>0</v>
      </c>
      <c r="J6427" s="17">
        <v>34</v>
      </c>
      <c r="K6427" s="17" t="str">
        <f t="shared" si="187"/>
        <v>411-Freight Mobility Strategic Invest</v>
      </c>
      <c r="L6427" s="18" t="str">
        <f t="shared" si="188"/>
        <v>411</v>
      </c>
      <c r="M6427" s="19" t="s">
        <v>47</v>
      </c>
      <c r="N6427" s="19"/>
    </row>
    <row r="6428" spans="1:14" ht="15" x14ac:dyDescent="0.25">
      <c r="A6428" s="54" t="s">
        <v>48</v>
      </c>
      <c r="B6428" s="36">
        <v>0</v>
      </c>
      <c r="C6428" s="37">
        <v>0</v>
      </c>
      <c r="D6428" s="37">
        <v>0</v>
      </c>
      <c r="E6428" s="38">
        <v>0</v>
      </c>
      <c r="F6428" s="37">
        <v>0</v>
      </c>
      <c r="G6428" s="39">
        <v>0</v>
      </c>
      <c r="H6428" s="40">
        <v>0</v>
      </c>
      <c r="J6428" s="17">
        <v>35</v>
      </c>
      <c r="K6428" s="17" t="str">
        <f t="shared" si="187"/>
        <v>411-Freight Mobility Strategic Invest</v>
      </c>
      <c r="L6428" s="18" t="str">
        <f t="shared" si="188"/>
        <v>411</v>
      </c>
      <c r="M6428" s="56" t="s">
        <v>49</v>
      </c>
      <c r="N6428" s="19"/>
    </row>
    <row r="6429" spans="1:14" ht="15" x14ac:dyDescent="0.25">
      <c r="A6429" s="54" t="s">
        <v>50</v>
      </c>
      <c r="B6429" s="36">
        <v>4.905530850044007E-2</v>
      </c>
      <c r="C6429" s="37">
        <v>0</v>
      </c>
      <c r="D6429" s="37">
        <v>0</v>
      </c>
      <c r="E6429" s="38">
        <v>0</v>
      </c>
      <c r="F6429" s="37">
        <v>0</v>
      </c>
      <c r="G6429" s="39">
        <v>0</v>
      </c>
      <c r="H6429" s="40">
        <v>4.905530850044007E-2</v>
      </c>
      <c r="J6429" s="17">
        <v>36</v>
      </c>
      <c r="K6429" s="17" t="str">
        <f t="shared" si="187"/>
        <v>411-Freight Mobility Strategic Invest</v>
      </c>
      <c r="L6429" s="18" t="str">
        <f t="shared" si="188"/>
        <v>411</v>
      </c>
      <c r="M6429" s="19" t="s">
        <v>51</v>
      </c>
      <c r="N6429" s="19"/>
    </row>
    <row r="6430" spans="1:14" ht="15" x14ac:dyDescent="0.25">
      <c r="A6430" s="54" t="s">
        <v>52</v>
      </c>
      <c r="B6430" s="36">
        <v>0</v>
      </c>
      <c r="C6430" s="37">
        <v>0</v>
      </c>
      <c r="D6430" s="37">
        <v>0</v>
      </c>
      <c r="E6430" s="38">
        <v>0</v>
      </c>
      <c r="F6430" s="37">
        <v>0</v>
      </c>
      <c r="G6430" s="39">
        <v>0</v>
      </c>
      <c r="H6430" s="40">
        <v>0</v>
      </c>
      <c r="J6430" s="17">
        <v>37</v>
      </c>
      <c r="K6430" s="17" t="str">
        <f t="shared" si="187"/>
        <v>411-Freight Mobility Strategic Invest</v>
      </c>
      <c r="L6430" s="18" t="str">
        <f t="shared" si="188"/>
        <v>411</v>
      </c>
      <c r="M6430" s="56" t="s">
        <v>53</v>
      </c>
      <c r="N6430" s="19"/>
    </row>
    <row r="6431" spans="1:14" ht="15" x14ac:dyDescent="0.25">
      <c r="A6431" s="54" t="s">
        <v>54</v>
      </c>
      <c r="B6431" s="36">
        <v>0.52338206863382308</v>
      </c>
      <c r="C6431" s="37">
        <v>0</v>
      </c>
      <c r="D6431" s="37">
        <v>0</v>
      </c>
      <c r="E6431" s="38">
        <v>0</v>
      </c>
      <c r="F6431" s="37">
        <v>0</v>
      </c>
      <c r="G6431" s="39">
        <v>0</v>
      </c>
      <c r="H6431" s="40">
        <v>0.52338206863382308</v>
      </c>
      <c r="J6431" s="17">
        <v>38</v>
      </c>
      <c r="K6431" s="17" t="str">
        <f t="shared" si="187"/>
        <v>411-Freight Mobility Strategic Invest</v>
      </c>
      <c r="L6431" s="18" t="str">
        <f t="shared" si="188"/>
        <v>411</v>
      </c>
      <c r="M6431" s="19" t="s">
        <v>55</v>
      </c>
      <c r="N6431" s="19"/>
    </row>
    <row r="6432" spans="1:14" ht="15" x14ac:dyDescent="0.25">
      <c r="A6432" s="54" t="s">
        <v>56</v>
      </c>
      <c r="B6432" s="36">
        <v>0</v>
      </c>
      <c r="C6432" s="37">
        <v>0</v>
      </c>
      <c r="D6432" s="37">
        <v>0</v>
      </c>
      <c r="E6432" s="38">
        <v>0</v>
      </c>
      <c r="F6432" s="37">
        <v>0</v>
      </c>
      <c r="G6432" s="39">
        <v>0</v>
      </c>
      <c r="H6432" s="40">
        <v>0</v>
      </c>
      <c r="J6432" s="17">
        <v>39</v>
      </c>
      <c r="K6432" s="17" t="str">
        <f t="shared" si="187"/>
        <v>411-Freight Mobility Strategic Invest</v>
      </c>
      <c r="L6432" s="18" t="str">
        <f t="shared" si="188"/>
        <v>411</v>
      </c>
      <c r="M6432" s="19" t="s">
        <v>57</v>
      </c>
      <c r="N6432" s="19"/>
    </row>
    <row r="6433" spans="1:14" ht="15" x14ac:dyDescent="0.25">
      <c r="A6433" s="54" t="s">
        <v>58</v>
      </c>
      <c r="B6433" s="36">
        <v>0</v>
      </c>
      <c r="C6433" s="37">
        <v>0</v>
      </c>
      <c r="D6433" s="37">
        <v>0</v>
      </c>
      <c r="E6433" s="38">
        <v>0</v>
      </c>
      <c r="F6433" s="37">
        <v>0</v>
      </c>
      <c r="G6433" s="39">
        <v>0</v>
      </c>
      <c r="H6433" s="40">
        <v>0</v>
      </c>
      <c r="J6433" s="17">
        <v>40</v>
      </c>
      <c r="K6433" s="17" t="str">
        <f t="shared" si="187"/>
        <v>411-Freight Mobility Strategic Invest</v>
      </c>
      <c r="L6433" s="18" t="str">
        <f t="shared" si="188"/>
        <v>411</v>
      </c>
      <c r="M6433" s="19" t="s">
        <v>59</v>
      </c>
      <c r="N6433" s="19"/>
    </row>
    <row r="6434" spans="1:14" ht="15" x14ac:dyDescent="0.25">
      <c r="A6434" s="54" t="s">
        <v>60</v>
      </c>
      <c r="B6434" s="36">
        <v>0</v>
      </c>
      <c r="C6434" s="37">
        <v>0</v>
      </c>
      <c r="D6434" s="37">
        <v>0</v>
      </c>
      <c r="E6434" s="38">
        <v>0</v>
      </c>
      <c r="F6434" s="37">
        <v>0</v>
      </c>
      <c r="G6434" s="39">
        <v>0</v>
      </c>
      <c r="H6434" s="40">
        <v>0</v>
      </c>
      <c r="J6434" s="17">
        <v>41</v>
      </c>
      <c r="K6434" s="17" t="str">
        <f t="shared" si="187"/>
        <v>411-Freight Mobility Strategic Invest</v>
      </c>
      <c r="L6434" s="18" t="str">
        <f t="shared" si="188"/>
        <v>411</v>
      </c>
      <c r="M6434" s="56" t="s">
        <v>61</v>
      </c>
      <c r="N6434" s="19"/>
    </row>
    <row r="6435" spans="1:14" ht="15" x14ac:dyDescent="0.25">
      <c r="A6435" s="54" t="s">
        <v>62</v>
      </c>
      <c r="B6435" s="36">
        <v>0</v>
      </c>
      <c r="C6435" s="37">
        <v>0</v>
      </c>
      <c r="D6435" s="37">
        <v>0</v>
      </c>
      <c r="E6435" s="38">
        <v>0</v>
      </c>
      <c r="F6435" s="37">
        <v>0</v>
      </c>
      <c r="G6435" s="39">
        <v>0</v>
      </c>
      <c r="H6435" s="40">
        <v>0</v>
      </c>
      <c r="J6435" s="17">
        <v>42</v>
      </c>
      <c r="K6435" s="17" t="str">
        <f t="shared" si="187"/>
        <v>411-Freight Mobility Strategic Invest</v>
      </c>
      <c r="L6435" s="18" t="str">
        <f t="shared" si="188"/>
        <v>411</v>
      </c>
      <c r="M6435" s="56" t="s">
        <v>63</v>
      </c>
      <c r="N6435" s="19"/>
    </row>
    <row r="6436" spans="1:14" x14ac:dyDescent="0.2">
      <c r="A6436" s="43"/>
      <c r="B6436" s="36"/>
      <c r="C6436" s="37"/>
      <c r="D6436" s="37"/>
      <c r="E6436" s="38"/>
      <c r="F6436" s="37"/>
      <c r="G6436" s="39"/>
      <c r="H6436" s="40"/>
      <c r="J6436" s="17">
        <v>43</v>
      </c>
      <c r="K6436" s="17" t="str">
        <f t="shared" si="187"/>
        <v>411-Freight Mobility Strategic Invest</v>
      </c>
      <c r="L6436" s="18" t="str">
        <f t="shared" si="188"/>
        <v>411</v>
      </c>
      <c r="M6436" s="19"/>
      <c r="N6436" s="19"/>
    </row>
    <row r="6437" spans="1:14" x14ac:dyDescent="0.2">
      <c r="A6437" s="44" t="s">
        <v>64</v>
      </c>
      <c r="B6437" s="45">
        <v>2.7137708934063163</v>
      </c>
      <c r="C6437" s="46">
        <v>0</v>
      </c>
      <c r="D6437" s="46">
        <v>0</v>
      </c>
      <c r="E6437" s="47">
        <v>-1</v>
      </c>
      <c r="F6437" s="46">
        <v>0</v>
      </c>
      <c r="G6437" s="48">
        <v>-1</v>
      </c>
      <c r="H6437" s="49">
        <v>1.7137708934063167</v>
      </c>
      <c r="J6437" s="17">
        <v>44</v>
      </c>
      <c r="K6437" s="17" t="str">
        <f t="shared" si="187"/>
        <v>411-Freight Mobility Strategic Invest</v>
      </c>
      <c r="L6437" s="18" t="str">
        <f t="shared" si="188"/>
        <v>411</v>
      </c>
      <c r="M6437" s="19"/>
      <c r="N6437" s="19"/>
    </row>
    <row r="6438" spans="1:14" x14ac:dyDescent="0.2">
      <c r="A6438" s="57"/>
      <c r="B6438" s="39"/>
      <c r="C6438" s="51"/>
      <c r="D6438" s="51"/>
      <c r="E6438" s="52"/>
      <c r="F6438" s="51"/>
      <c r="G6438" s="39"/>
      <c r="H6438" s="53"/>
      <c r="J6438" s="17">
        <v>45</v>
      </c>
      <c r="K6438" s="17" t="str">
        <f t="shared" si="187"/>
        <v>411-Freight Mobility Strategic Invest</v>
      </c>
      <c r="L6438" s="18" t="str">
        <f t="shared" si="188"/>
        <v>411</v>
      </c>
      <c r="M6438" s="19"/>
      <c r="N6438" s="19"/>
    </row>
    <row r="6439" spans="1:14" ht="15" x14ac:dyDescent="0.25">
      <c r="A6439" s="54" t="s">
        <v>65</v>
      </c>
      <c r="B6439" s="36">
        <v>1.6020514725370208E-2</v>
      </c>
      <c r="C6439" s="37">
        <v>0</v>
      </c>
      <c r="D6439" s="37">
        <v>0</v>
      </c>
      <c r="E6439" s="38">
        <v>0</v>
      </c>
      <c r="F6439" s="37">
        <v>0</v>
      </c>
      <c r="G6439" s="39">
        <v>0</v>
      </c>
      <c r="H6439" s="40">
        <v>1.6020514725370208E-2</v>
      </c>
      <c r="J6439" s="17">
        <v>46</v>
      </c>
      <c r="K6439" s="17" t="str">
        <f t="shared" si="187"/>
        <v>411-Freight Mobility Strategic Invest</v>
      </c>
      <c r="L6439" s="18" t="str">
        <f t="shared" si="188"/>
        <v>411</v>
      </c>
      <c r="M6439" s="19"/>
      <c r="N6439" s="19"/>
    </row>
    <row r="6440" spans="1:14" ht="15" x14ac:dyDescent="0.25">
      <c r="A6440" s="54" t="s">
        <v>66</v>
      </c>
      <c r="B6440" s="36">
        <v>0</v>
      </c>
      <c r="C6440" s="37">
        <v>0</v>
      </c>
      <c r="D6440" s="37">
        <v>0</v>
      </c>
      <c r="E6440" s="38">
        <v>0</v>
      </c>
      <c r="F6440" s="37">
        <v>0</v>
      </c>
      <c r="G6440" s="39">
        <v>0</v>
      </c>
      <c r="H6440" s="40">
        <v>0</v>
      </c>
      <c r="J6440" s="17">
        <v>47</v>
      </c>
      <c r="K6440" s="17" t="str">
        <f t="shared" si="187"/>
        <v>411-Freight Mobility Strategic Invest</v>
      </c>
      <c r="L6440" s="18" t="str">
        <f t="shared" si="188"/>
        <v>411</v>
      </c>
      <c r="M6440" s="19"/>
      <c r="N6440" s="19"/>
    </row>
    <row r="6441" spans="1:14" ht="15" x14ac:dyDescent="0.25">
      <c r="A6441" s="54" t="s">
        <v>67</v>
      </c>
      <c r="B6441" s="36">
        <v>0</v>
      </c>
      <c r="C6441" s="37">
        <v>0</v>
      </c>
      <c r="D6441" s="37">
        <v>0</v>
      </c>
      <c r="E6441" s="38">
        <v>0</v>
      </c>
      <c r="F6441" s="37">
        <v>0</v>
      </c>
      <c r="G6441" s="39">
        <v>0</v>
      </c>
      <c r="H6441" s="40">
        <v>0</v>
      </c>
      <c r="J6441" s="17">
        <v>48</v>
      </c>
      <c r="K6441" s="17" t="str">
        <f t="shared" si="187"/>
        <v>411-Freight Mobility Strategic Invest</v>
      </c>
      <c r="L6441" s="18" t="str">
        <f t="shared" si="188"/>
        <v>411</v>
      </c>
      <c r="M6441" s="19"/>
      <c r="N6441" s="19"/>
    </row>
    <row r="6442" spans="1:14" ht="15" x14ac:dyDescent="0.25">
      <c r="A6442" s="54" t="s">
        <v>68</v>
      </c>
      <c r="B6442" s="36">
        <v>3.8943188759926695E-2</v>
      </c>
      <c r="C6442" s="37">
        <v>0</v>
      </c>
      <c r="D6442" s="37">
        <v>0</v>
      </c>
      <c r="E6442" s="38">
        <v>0</v>
      </c>
      <c r="F6442" s="37">
        <v>0</v>
      </c>
      <c r="G6442" s="39">
        <v>0</v>
      </c>
      <c r="H6442" s="40">
        <v>3.8943188759926695E-2</v>
      </c>
      <c r="J6442" s="17">
        <v>49</v>
      </c>
      <c r="K6442" s="17" t="str">
        <f t="shared" si="187"/>
        <v>411-Freight Mobility Strategic Invest</v>
      </c>
      <c r="L6442" s="18" t="str">
        <f t="shared" si="188"/>
        <v>411</v>
      </c>
      <c r="M6442" s="19"/>
      <c r="N6442" s="19"/>
    </row>
    <row r="6443" spans="1:14" ht="15" x14ac:dyDescent="0.25">
      <c r="A6443" s="54" t="s">
        <v>69</v>
      </c>
      <c r="B6443" s="36">
        <v>0</v>
      </c>
      <c r="C6443" s="37">
        <v>0</v>
      </c>
      <c r="D6443" s="37">
        <v>0</v>
      </c>
      <c r="E6443" s="38">
        <v>0</v>
      </c>
      <c r="F6443" s="37">
        <v>0</v>
      </c>
      <c r="G6443" s="39">
        <v>0</v>
      </c>
      <c r="H6443" s="40">
        <v>0</v>
      </c>
      <c r="J6443" s="17">
        <v>50</v>
      </c>
      <c r="K6443" s="17" t="str">
        <f t="shared" si="187"/>
        <v>411-Freight Mobility Strategic Invest</v>
      </c>
      <c r="L6443" s="18" t="str">
        <f t="shared" si="188"/>
        <v>411</v>
      </c>
      <c r="M6443" s="19"/>
      <c r="N6443" s="19"/>
    </row>
    <row r="6444" spans="1:14" ht="15" x14ac:dyDescent="0.25">
      <c r="A6444" s="54" t="s">
        <v>70</v>
      </c>
      <c r="B6444" s="36">
        <v>0.29200509940862202</v>
      </c>
      <c r="C6444" s="37">
        <v>0</v>
      </c>
      <c r="D6444" s="37">
        <v>0</v>
      </c>
      <c r="E6444" s="38">
        <v>0</v>
      </c>
      <c r="F6444" s="37">
        <v>0</v>
      </c>
      <c r="G6444" s="39">
        <v>0</v>
      </c>
      <c r="H6444" s="40">
        <v>0.29200509940862202</v>
      </c>
      <c r="J6444" s="17">
        <v>51</v>
      </c>
      <c r="K6444" s="17" t="str">
        <f t="shared" si="187"/>
        <v>411-Freight Mobility Strategic Invest</v>
      </c>
      <c r="L6444" s="18" t="str">
        <f t="shared" si="188"/>
        <v>411</v>
      </c>
      <c r="M6444" s="19"/>
      <c r="N6444" s="19"/>
    </row>
    <row r="6445" spans="1:14" ht="15" x14ac:dyDescent="0.25">
      <c r="A6445" s="54" t="s">
        <v>71</v>
      </c>
      <c r="B6445" s="36">
        <v>1.4375E-15</v>
      </c>
      <c r="C6445" s="37">
        <v>0</v>
      </c>
      <c r="D6445" s="37">
        <v>0</v>
      </c>
      <c r="E6445" s="38">
        <v>0</v>
      </c>
      <c r="F6445" s="37">
        <v>0</v>
      </c>
      <c r="G6445" s="39">
        <v>0</v>
      </c>
      <c r="H6445" s="40">
        <v>1.4375E-15</v>
      </c>
      <c r="J6445" s="17">
        <v>52</v>
      </c>
      <c r="K6445" s="17" t="str">
        <f t="shared" si="187"/>
        <v>411-Freight Mobility Strategic Invest</v>
      </c>
      <c r="L6445" s="18" t="str">
        <f t="shared" si="188"/>
        <v>411</v>
      </c>
      <c r="M6445" s="19"/>
      <c r="N6445" s="19"/>
    </row>
    <row r="6446" spans="1:14" ht="15" x14ac:dyDescent="0.25">
      <c r="A6446" s="54" t="s">
        <v>72</v>
      </c>
      <c r="B6446" s="36">
        <v>4.3677458766035432E-2</v>
      </c>
      <c r="C6446" s="37">
        <v>0</v>
      </c>
      <c r="D6446" s="37">
        <v>0</v>
      </c>
      <c r="E6446" s="38">
        <v>0</v>
      </c>
      <c r="F6446" s="37">
        <v>0</v>
      </c>
      <c r="G6446" s="39">
        <v>0</v>
      </c>
      <c r="H6446" s="40">
        <v>4.3677458766035432E-2</v>
      </c>
      <c r="J6446" s="17">
        <v>53</v>
      </c>
      <c r="K6446" s="17" t="str">
        <f t="shared" si="187"/>
        <v>411-Freight Mobility Strategic Invest</v>
      </c>
      <c r="L6446" s="18" t="str">
        <f t="shared" si="188"/>
        <v>411</v>
      </c>
      <c r="M6446" s="19"/>
      <c r="N6446" s="19"/>
    </row>
    <row r="6447" spans="1:14" ht="15" x14ac:dyDescent="0.25">
      <c r="A6447" s="54" t="s">
        <v>73</v>
      </c>
      <c r="B6447" s="36">
        <v>0.41704348997851615</v>
      </c>
      <c r="C6447" s="37">
        <v>0</v>
      </c>
      <c r="D6447" s="37">
        <v>0</v>
      </c>
      <c r="E6447" s="38">
        <v>0</v>
      </c>
      <c r="F6447" s="37">
        <v>0</v>
      </c>
      <c r="G6447" s="39">
        <v>0</v>
      </c>
      <c r="H6447" s="40">
        <v>0.41704348997851615</v>
      </c>
      <c r="J6447" s="17">
        <v>54</v>
      </c>
      <c r="K6447" s="17" t="str">
        <f t="shared" si="187"/>
        <v>411-Freight Mobility Strategic Invest</v>
      </c>
      <c r="L6447" s="18" t="str">
        <f t="shared" si="188"/>
        <v>411</v>
      </c>
      <c r="M6447" s="19"/>
      <c r="N6447" s="19"/>
    </row>
    <row r="6448" spans="1:14" ht="15" customHeight="1" x14ac:dyDescent="0.25">
      <c r="A6448" s="54" t="s">
        <v>74</v>
      </c>
      <c r="B6448" s="36">
        <v>0.78283445326817358</v>
      </c>
      <c r="C6448" s="37">
        <v>0</v>
      </c>
      <c r="D6448" s="37">
        <v>0</v>
      </c>
      <c r="E6448" s="38">
        <v>0</v>
      </c>
      <c r="F6448" s="37">
        <v>0</v>
      </c>
      <c r="G6448" s="39">
        <v>0</v>
      </c>
      <c r="H6448" s="40">
        <v>0.78283445326817358</v>
      </c>
      <c r="J6448" s="17">
        <v>55</v>
      </c>
      <c r="K6448" s="17" t="str">
        <f t="shared" si="187"/>
        <v>411-Freight Mobility Strategic Invest</v>
      </c>
      <c r="L6448" s="18" t="str">
        <f t="shared" si="188"/>
        <v>411</v>
      </c>
      <c r="M6448" s="19"/>
      <c r="N6448" s="19"/>
    </row>
    <row r="6449" spans="1:14" ht="15" x14ac:dyDescent="0.25">
      <c r="A6449" s="54" t="s">
        <v>75</v>
      </c>
      <c r="B6449" s="36">
        <v>2.5125282558871982</v>
      </c>
      <c r="C6449" s="37">
        <v>0</v>
      </c>
      <c r="D6449" s="37">
        <v>0</v>
      </c>
      <c r="E6449" s="38">
        <v>0</v>
      </c>
      <c r="F6449" s="37">
        <v>1</v>
      </c>
      <c r="G6449" s="39">
        <v>1</v>
      </c>
      <c r="H6449" s="40">
        <v>3.5125282558871982</v>
      </c>
      <c r="J6449" s="17">
        <v>56</v>
      </c>
      <c r="K6449" s="17" t="str">
        <f t="shared" si="187"/>
        <v>411-Freight Mobility Strategic Invest</v>
      </c>
      <c r="L6449" s="18" t="str">
        <f t="shared" si="188"/>
        <v>411</v>
      </c>
      <c r="M6449" s="19"/>
      <c r="N6449" s="19"/>
    </row>
    <row r="6450" spans="1:14" ht="15" x14ac:dyDescent="0.25">
      <c r="A6450" s="54" t="s">
        <v>76</v>
      </c>
      <c r="B6450" s="36">
        <v>2.0846266949844794</v>
      </c>
      <c r="C6450" s="37">
        <v>0</v>
      </c>
      <c r="D6450" s="37">
        <v>0</v>
      </c>
      <c r="E6450" s="38">
        <v>0</v>
      </c>
      <c r="F6450" s="37">
        <v>0</v>
      </c>
      <c r="G6450" s="39">
        <v>0</v>
      </c>
      <c r="H6450" s="40">
        <v>2.0846266949844794</v>
      </c>
      <c r="J6450" s="17">
        <v>57</v>
      </c>
      <c r="K6450" s="17" t="str">
        <f t="shared" si="187"/>
        <v>411-Freight Mobility Strategic Invest</v>
      </c>
      <c r="L6450" s="18" t="str">
        <f t="shared" si="188"/>
        <v>411</v>
      </c>
      <c r="M6450" s="19"/>
      <c r="N6450" s="19"/>
    </row>
    <row r="6451" spans="1:14" ht="15" x14ac:dyDescent="0.25">
      <c r="A6451" s="54" t="s">
        <v>77</v>
      </c>
      <c r="B6451" s="36">
        <v>0.50512539648662236</v>
      </c>
      <c r="C6451" s="37">
        <v>0</v>
      </c>
      <c r="D6451" s="37">
        <v>0</v>
      </c>
      <c r="E6451" s="38">
        <v>0</v>
      </c>
      <c r="F6451" s="37">
        <v>0</v>
      </c>
      <c r="G6451" s="39">
        <v>0</v>
      </c>
      <c r="H6451" s="40">
        <v>0.50512539648662236</v>
      </c>
      <c r="J6451" s="17">
        <v>58</v>
      </c>
      <c r="K6451" s="17" t="str">
        <f t="shared" si="187"/>
        <v>411-Freight Mobility Strategic Invest</v>
      </c>
      <c r="L6451" s="18" t="str">
        <f t="shared" si="188"/>
        <v>411</v>
      </c>
      <c r="M6451" s="19"/>
      <c r="N6451" s="19"/>
    </row>
    <row r="6452" spans="1:14" ht="15" x14ac:dyDescent="0.25">
      <c r="A6452" s="54" t="s">
        <v>78</v>
      </c>
      <c r="B6452" s="36">
        <v>0</v>
      </c>
      <c r="C6452" s="37">
        <v>0</v>
      </c>
      <c r="D6452" s="37">
        <v>0</v>
      </c>
      <c r="E6452" s="38">
        <v>0</v>
      </c>
      <c r="F6452" s="37">
        <v>0</v>
      </c>
      <c r="G6452" s="39">
        <v>0</v>
      </c>
      <c r="H6452" s="40">
        <v>0</v>
      </c>
      <c r="J6452" s="17">
        <v>59</v>
      </c>
      <c r="K6452" s="17" t="str">
        <f t="shared" si="187"/>
        <v>411-Freight Mobility Strategic Invest</v>
      </c>
      <c r="L6452" s="18" t="str">
        <f t="shared" si="188"/>
        <v>411</v>
      </c>
      <c r="M6452" s="19"/>
      <c r="N6452" s="19"/>
    </row>
    <row r="6453" spans="1:14" ht="15" x14ac:dyDescent="0.25">
      <c r="A6453" s="54" t="s">
        <v>79</v>
      </c>
      <c r="B6453" s="36">
        <v>0</v>
      </c>
      <c r="C6453" s="37">
        <v>0</v>
      </c>
      <c r="D6453" s="37">
        <v>0</v>
      </c>
      <c r="E6453" s="38">
        <v>0</v>
      </c>
      <c r="F6453" s="37">
        <v>0</v>
      </c>
      <c r="G6453" s="39">
        <v>0</v>
      </c>
      <c r="H6453" s="40">
        <v>0</v>
      </c>
      <c r="J6453" s="17">
        <v>60</v>
      </c>
      <c r="K6453" s="17" t="str">
        <f t="shared" si="187"/>
        <v>411-Freight Mobility Strategic Invest</v>
      </c>
      <c r="L6453" s="18" t="str">
        <f t="shared" si="188"/>
        <v>411</v>
      </c>
      <c r="M6453" s="19"/>
      <c r="N6453" s="19"/>
    </row>
    <row r="6454" spans="1:14" ht="15" x14ac:dyDescent="0.25">
      <c r="A6454" s="54"/>
      <c r="B6454" s="36"/>
      <c r="C6454" s="37"/>
      <c r="D6454" s="37"/>
      <c r="E6454" s="38"/>
      <c r="F6454" s="37"/>
      <c r="G6454" s="39"/>
      <c r="H6454" s="40"/>
      <c r="J6454" s="17">
        <v>61</v>
      </c>
      <c r="K6454" s="17" t="str">
        <f t="shared" si="187"/>
        <v>411-Freight Mobility Strategic Invest</v>
      </c>
      <c r="L6454" s="18" t="str">
        <f t="shared" si="188"/>
        <v>411</v>
      </c>
      <c r="M6454" s="19"/>
      <c r="N6454" s="19"/>
    </row>
    <row r="6455" spans="1:14" x14ac:dyDescent="0.2">
      <c r="A6455" s="44" t="s">
        <v>80</v>
      </c>
      <c r="B6455" s="45">
        <v>6.6928045522649455</v>
      </c>
      <c r="C6455" s="46">
        <v>0</v>
      </c>
      <c r="D6455" s="46">
        <v>0</v>
      </c>
      <c r="E6455" s="47">
        <v>0</v>
      </c>
      <c r="F6455" s="46">
        <v>1</v>
      </c>
      <c r="G6455" s="48">
        <v>1</v>
      </c>
      <c r="H6455" s="49">
        <v>7.6928045522649455</v>
      </c>
      <c r="J6455" s="17">
        <v>62</v>
      </c>
      <c r="K6455" s="17" t="str">
        <f t="shared" si="187"/>
        <v>411-Freight Mobility Strategic Invest</v>
      </c>
      <c r="L6455" s="18" t="str">
        <f t="shared" si="188"/>
        <v>411</v>
      </c>
      <c r="M6455" s="19"/>
      <c r="N6455" s="19"/>
    </row>
    <row r="6456" spans="1:14" ht="15" x14ac:dyDescent="0.25">
      <c r="A6456" s="54"/>
      <c r="B6456" s="36"/>
      <c r="C6456" s="37"/>
      <c r="D6456" s="37"/>
      <c r="E6456" s="38"/>
      <c r="F6456" s="37"/>
      <c r="G6456" s="39"/>
      <c r="H6456" s="40"/>
      <c r="J6456" s="17">
        <v>63</v>
      </c>
      <c r="K6456" s="17" t="str">
        <f t="shared" si="187"/>
        <v>411-Freight Mobility Strategic Invest</v>
      </c>
      <c r="L6456" s="18" t="str">
        <f t="shared" si="188"/>
        <v>411</v>
      </c>
      <c r="M6456" s="19"/>
      <c r="N6456" s="19"/>
    </row>
    <row r="6457" spans="1:14" ht="15" x14ac:dyDescent="0.25">
      <c r="A6457" s="54" t="s">
        <v>81</v>
      </c>
      <c r="B6457" s="36">
        <v>0.88956966278241789</v>
      </c>
      <c r="C6457" s="37">
        <v>0</v>
      </c>
      <c r="D6457" s="37">
        <v>0</v>
      </c>
      <c r="E6457" s="38">
        <v>0</v>
      </c>
      <c r="F6457" s="37">
        <v>0</v>
      </c>
      <c r="G6457" s="39">
        <v>0</v>
      </c>
      <c r="H6457" s="40">
        <v>0.88956966278241789</v>
      </c>
      <c r="J6457" s="17">
        <v>64</v>
      </c>
      <c r="K6457" s="17" t="str">
        <f t="shared" si="187"/>
        <v>411-Freight Mobility Strategic Invest</v>
      </c>
      <c r="L6457" s="18" t="str">
        <f t="shared" si="188"/>
        <v>411</v>
      </c>
      <c r="M6457" s="19"/>
      <c r="N6457" s="19"/>
    </row>
    <row r="6458" spans="1:14" x14ac:dyDescent="0.2">
      <c r="A6458" s="44" t="s">
        <v>82</v>
      </c>
      <c r="B6458" s="45">
        <v>0.88956966278241789</v>
      </c>
      <c r="C6458" s="46">
        <v>0</v>
      </c>
      <c r="D6458" s="46">
        <v>0</v>
      </c>
      <c r="E6458" s="47">
        <v>0</v>
      </c>
      <c r="F6458" s="46">
        <v>0</v>
      </c>
      <c r="G6458" s="48">
        <v>0</v>
      </c>
      <c r="H6458" s="49">
        <v>0.88956966278241789</v>
      </c>
      <c r="J6458" s="17">
        <v>65</v>
      </c>
      <c r="K6458" s="17" t="str">
        <f t="shared" si="187"/>
        <v>411-Freight Mobility Strategic Invest</v>
      </c>
      <c r="L6458" s="18" t="str">
        <f t="shared" si="188"/>
        <v>411</v>
      </c>
      <c r="M6458" s="19"/>
      <c r="N6458" s="19"/>
    </row>
    <row r="6459" spans="1:14" ht="15" x14ac:dyDescent="0.25">
      <c r="A6459" s="54"/>
      <c r="B6459" s="54"/>
      <c r="C6459" s="54"/>
      <c r="D6459" s="54"/>
      <c r="E6459" s="54"/>
      <c r="F6459" s="54"/>
      <c r="G6459" s="54"/>
      <c r="H6459" s="54"/>
      <c r="J6459" s="17">
        <v>66</v>
      </c>
      <c r="K6459" s="17" t="str">
        <f t="shared" si="187"/>
        <v>411-Freight Mobility Strategic Invest</v>
      </c>
      <c r="L6459" s="18" t="str">
        <f t="shared" si="188"/>
        <v>411</v>
      </c>
      <c r="M6459" s="19"/>
      <c r="N6459" s="19"/>
    </row>
    <row r="6460" spans="1:14" x14ac:dyDescent="0.2">
      <c r="A6460" s="58"/>
      <c r="B6460" s="39"/>
      <c r="C6460" s="51"/>
      <c r="D6460" s="51"/>
      <c r="E6460" s="52"/>
      <c r="F6460" s="51"/>
      <c r="G6460" s="39"/>
      <c r="H6460" s="53"/>
      <c r="J6460" s="17">
        <v>67</v>
      </c>
      <c r="K6460" s="17" t="str">
        <f t="shared" si="187"/>
        <v>411-Freight Mobility Strategic Invest</v>
      </c>
      <c r="L6460" s="18" t="str">
        <f t="shared" si="188"/>
        <v>411</v>
      </c>
      <c r="M6460" s="19"/>
      <c r="N6460" s="19"/>
    </row>
    <row r="6461" spans="1:14" x14ac:dyDescent="0.2">
      <c r="A6461" s="59" t="s">
        <v>83</v>
      </c>
      <c r="B6461" s="60">
        <v>20.898946046811226</v>
      </c>
      <c r="C6461" s="61">
        <v>0</v>
      </c>
      <c r="D6461" s="61">
        <v>1</v>
      </c>
      <c r="E6461" s="62">
        <v>-2</v>
      </c>
      <c r="F6461" s="61">
        <v>6</v>
      </c>
      <c r="G6461" s="60">
        <v>5</v>
      </c>
      <c r="H6461" s="63">
        <v>25.898946046811226</v>
      </c>
      <c r="J6461" s="17">
        <v>68</v>
      </c>
      <c r="K6461" s="17" t="str">
        <f t="shared" si="187"/>
        <v>411-Freight Mobility Strategic Invest</v>
      </c>
      <c r="L6461" s="18" t="str">
        <f t="shared" si="188"/>
        <v>411</v>
      </c>
      <c r="M6461" s="19"/>
      <c r="N6461" s="19"/>
    </row>
    <row r="6462" spans="1:14" x14ac:dyDescent="0.2">
      <c r="A6462" s="64"/>
      <c r="B6462" s="65"/>
      <c r="C6462" s="65"/>
      <c r="D6462" s="65"/>
      <c r="E6462" s="65"/>
      <c r="F6462" s="65"/>
      <c r="G6462" s="65"/>
      <c r="H6462" s="65"/>
      <c r="J6462" s="17">
        <v>1</v>
      </c>
      <c r="K6462" s="17" t="str">
        <f>IF(J6462=7,A5607,IF(J6462&gt;7,K6452,""))</f>
        <v/>
      </c>
      <c r="L6462" s="18" t="str">
        <f t="shared" si="188"/>
        <v/>
      </c>
      <c r="M6462" s="19"/>
      <c r="N6462" s="19"/>
    </row>
    <row r="6463" spans="1:14" x14ac:dyDescent="0.2">
      <c r="A6463" s="64"/>
      <c r="B6463" s="65"/>
      <c r="C6463" s="65"/>
      <c r="D6463" s="65"/>
      <c r="E6463" s="65"/>
      <c r="F6463" s="65"/>
      <c r="G6463" s="65"/>
      <c r="H6463" s="65"/>
      <c r="J6463" s="17">
        <v>2</v>
      </c>
      <c r="K6463" s="17" t="str">
        <f>IF(J6463=7,A5608,IF(J6463&gt;7,K6462,""))</f>
        <v/>
      </c>
      <c r="L6463" s="18" t="str">
        <f t="shared" si="188"/>
        <v/>
      </c>
      <c r="M6463" s="19"/>
      <c r="N6463" s="19"/>
    </row>
    <row r="6464" spans="1:14" ht="15" x14ac:dyDescent="0.25">
      <c r="A6464"/>
      <c r="B6464"/>
      <c r="C6464"/>
      <c r="D6464"/>
      <c r="E6464"/>
      <c r="F6464"/>
      <c r="G6464"/>
      <c r="H6464"/>
      <c r="J6464" s="17">
        <v>3</v>
      </c>
      <c r="K6464" s="17" t="str">
        <f>IF(J6464=7,A5609,IF(J6464&gt;7,K6463,""))</f>
        <v/>
      </c>
      <c r="L6464" s="18" t="str">
        <f t="shared" si="188"/>
        <v/>
      </c>
      <c r="M6464" s="19"/>
      <c r="N6464" s="19"/>
    </row>
    <row r="6465" spans="1:14" ht="15" x14ac:dyDescent="0.25">
      <c r="A6465"/>
      <c r="B6465"/>
      <c r="C6465"/>
      <c r="D6465"/>
      <c r="E6465"/>
      <c r="F6465"/>
      <c r="G6465"/>
      <c r="H6465"/>
      <c r="J6465" s="17">
        <v>4</v>
      </c>
      <c r="K6465" s="17" t="str">
        <f>IF(J6465=7,A5610,IF(J6465&gt;7,K6464,""))</f>
        <v/>
      </c>
      <c r="L6465" s="18" t="str">
        <f t="shared" si="188"/>
        <v/>
      </c>
      <c r="M6465" s="19"/>
      <c r="N6465" s="19"/>
    </row>
    <row r="6466" spans="1:14" ht="15.75" x14ac:dyDescent="0.25">
      <c r="A6466" s="21" t="s">
        <v>7</v>
      </c>
      <c r="B6466" s="22"/>
      <c r="C6466" s="22"/>
      <c r="D6466" s="22"/>
      <c r="E6466" s="22"/>
      <c r="F6466" s="22"/>
      <c r="G6466" s="22"/>
      <c r="H6466" s="22"/>
      <c r="J6466" s="17">
        <v>5</v>
      </c>
      <c r="K6466" s="17" t="str">
        <f>IF(J6466=7,A5611,IF(J6466&gt;7,K6465,""))</f>
        <v/>
      </c>
      <c r="L6466" s="18" t="str">
        <f t="shared" si="188"/>
        <v/>
      </c>
      <c r="M6466" s="19"/>
      <c r="N6466" s="19"/>
    </row>
    <row r="6467" spans="1:14" ht="15" x14ac:dyDescent="0.25">
      <c r="A6467" s="23" t="s">
        <v>8</v>
      </c>
      <c r="B6467" s="24"/>
      <c r="C6467" s="24"/>
      <c r="D6467" s="24"/>
      <c r="E6467" s="24"/>
      <c r="F6467" s="24"/>
      <c r="G6467" s="24"/>
      <c r="H6467" s="24"/>
      <c r="J6467" s="17">
        <v>6</v>
      </c>
      <c r="K6467" s="17" t="str">
        <f>IF(J6467=7,A5612,IF(J6467&gt;7,K6466,""))</f>
        <v/>
      </c>
      <c r="L6467" s="18" t="str">
        <f t="shared" si="188"/>
        <v/>
      </c>
      <c r="M6467" s="19"/>
      <c r="N6467" s="19"/>
    </row>
    <row r="6468" spans="1:14" ht="15" x14ac:dyDescent="0.25">
      <c r="A6468" s="25" t="s">
        <v>178</v>
      </c>
      <c r="B6468" s="22"/>
      <c r="C6468" s="22"/>
      <c r="D6468" s="22"/>
      <c r="E6468" s="22"/>
      <c r="F6468" s="22"/>
      <c r="G6468" s="22"/>
      <c r="H6468" s="22"/>
      <c r="J6468" s="17">
        <v>7</v>
      </c>
      <c r="K6468" s="17" t="str">
        <f>IF(J6468=7,A6468,IF(J6468&gt;7,K6467,""))</f>
        <v>460-Columbia River Gorge Commission</v>
      </c>
      <c r="L6468" s="18" t="str">
        <f t="shared" si="188"/>
        <v>460</v>
      </c>
      <c r="M6468" s="19"/>
      <c r="N6468" s="19"/>
    </row>
    <row r="6469" spans="1:14" ht="15" x14ac:dyDescent="0.25">
      <c r="A6469" s="25"/>
      <c r="B6469" s="22"/>
      <c r="C6469" s="22"/>
      <c r="D6469" s="22"/>
      <c r="E6469" s="22"/>
      <c r="F6469" s="22"/>
      <c r="G6469" s="22"/>
      <c r="H6469" s="22"/>
      <c r="J6469" s="17">
        <v>8</v>
      </c>
      <c r="K6469" s="17" t="str">
        <f t="shared" ref="K6469:K6529" si="189">IF(J6469=7,A5614,IF(J6469&gt;7,K6468,""))</f>
        <v>460-Columbia River Gorge Commission</v>
      </c>
      <c r="L6469" s="18" t="str">
        <f t="shared" si="188"/>
        <v>460</v>
      </c>
      <c r="M6469" s="19"/>
      <c r="N6469" s="19"/>
    </row>
    <row r="6470" spans="1:14" ht="15" x14ac:dyDescent="0.25">
      <c r="A6470" s="26"/>
      <c r="B6470" s="27"/>
      <c r="C6470" s="94" t="s">
        <v>10</v>
      </c>
      <c r="D6470" s="95"/>
      <c r="E6470" s="94" t="s">
        <v>11</v>
      </c>
      <c r="F6470" s="95"/>
      <c r="G6470" s="28"/>
      <c r="H6470" s="28"/>
      <c r="J6470" s="17">
        <v>9</v>
      </c>
      <c r="K6470" s="17" t="str">
        <f t="shared" si="189"/>
        <v>460-Columbia River Gorge Commission</v>
      </c>
      <c r="L6470" s="18" t="str">
        <f t="shared" si="188"/>
        <v>460</v>
      </c>
      <c r="M6470" s="19"/>
      <c r="N6470" s="19"/>
    </row>
    <row r="6471" spans="1:14" ht="24" x14ac:dyDescent="0.2">
      <c r="A6471" s="29" t="s">
        <v>12</v>
      </c>
      <c r="B6471" s="30" t="s">
        <v>13</v>
      </c>
      <c r="C6471" s="31" t="s">
        <v>14</v>
      </c>
      <c r="D6471" s="32" t="s">
        <v>15</v>
      </c>
      <c r="E6471" s="31" t="s">
        <v>14</v>
      </c>
      <c r="F6471" s="32" t="s">
        <v>15</v>
      </c>
      <c r="G6471" s="33" t="s">
        <v>16</v>
      </c>
      <c r="H6471" s="33" t="s">
        <v>17</v>
      </c>
      <c r="J6471" s="17">
        <v>10</v>
      </c>
      <c r="K6471" s="17" t="str">
        <f t="shared" si="189"/>
        <v>460-Columbia River Gorge Commission</v>
      </c>
      <c r="L6471" s="18" t="str">
        <f t="shared" si="188"/>
        <v>460</v>
      </c>
      <c r="M6471" s="19"/>
      <c r="N6471" s="19"/>
    </row>
    <row r="6472" spans="1:14" ht="15" x14ac:dyDescent="0.25">
      <c r="A6472" s="35" t="s">
        <v>20</v>
      </c>
      <c r="B6472" s="36">
        <v>2.5071987528964397</v>
      </c>
      <c r="C6472" s="37">
        <v>0</v>
      </c>
      <c r="D6472" s="37">
        <v>0</v>
      </c>
      <c r="E6472" s="38">
        <v>0</v>
      </c>
      <c r="F6472" s="37">
        <v>0</v>
      </c>
      <c r="G6472" s="39">
        <v>0</v>
      </c>
      <c r="H6472" s="40">
        <v>2.5071987528964397</v>
      </c>
      <c r="J6472" s="17">
        <v>11</v>
      </c>
      <c r="K6472" s="17" t="str">
        <f t="shared" si="189"/>
        <v>460-Columbia River Gorge Commission</v>
      </c>
      <c r="L6472" s="18" t="str">
        <f t="shared" si="188"/>
        <v>460</v>
      </c>
      <c r="M6472" s="19" t="s">
        <v>21</v>
      </c>
      <c r="N6472" s="19"/>
    </row>
    <row r="6473" spans="1:14" ht="15" x14ac:dyDescent="0.25">
      <c r="A6473" s="42" t="s">
        <v>22</v>
      </c>
      <c r="B6473" s="36">
        <v>0.81342588447309627</v>
      </c>
      <c r="C6473" s="37">
        <v>0</v>
      </c>
      <c r="D6473" s="37">
        <v>0</v>
      </c>
      <c r="E6473" s="38">
        <v>0</v>
      </c>
      <c r="F6473" s="37">
        <v>0</v>
      </c>
      <c r="G6473" s="39">
        <v>0</v>
      </c>
      <c r="H6473" s="40">
        <v>0.81342588447309627</v>
      </c>
      <c r="J6473" s="17">
        <v>12</v>
      </c>
      <c r="K6473" s="17" t="str">
        <f t="shared" si="189"/>
        <v>460-Columbia River Gorge Commission</v>
      </c>
      <c r="L6473" s="18" t="str">
        <f t="shared" si="188"/>
        <v>460</v>
      </c>
      <c r="M6473" s="19"/>
      <c r="N6473" s="19"/>
    </row>
    <row r="6474" spans="1:14" ht="15" x14ac:dyDescent="0.25">
      <c r="A6474" s="42" t="s">
        <v>23</v>
      </c>
      <c r="B6474" s="36">
        <v>0</v>
      </c>
      <c r="C6474" s="37">
        <v>0</v>
      </c>
      <c r="D6474" s="37">
        <v>28</v>
      </c>
      <c r="E6474" s="38">
        <v>0</v>
      </c>
      <c r="F6474" s="37">
        <v>0</v>
      </c>
      <c r="G6474" s="39">
        <v>28</v>
      </c>
      <c r="H6474" s="40">
        <v>28</v>
      </c>
      <c r="J6474" s="17">
        <v>13</v>
      </c>
      <c r="K6474" s="17" t="str">
        <f t="shared" si="189"/>
        <v>460-Columbia River Gorge Commission</v>
      </c>
      <c r="L6474" s="18" t="str">
        <f t="shared" si="188"/>
        <v>460</v>
      </c>
      <c r="M6474" s="19"/>
      <c r="N6474" s="19"/>
    </row>
    <row r="6475" spans="1:14" ht="15" x14ac:dyDescent="0.25">
      <c r="A6475" s="42" t="s">
        <v>24</v>
      </c>
      <c r="B6475" s="36">
        <v>1.1986296000000001</v>
      </c>
      <c r="C6475" s="37">
        <v>0</v>
      </c>
      <c r="D6475" s="37">
        <v>0</v>
      </c>
      <c r="E6475" s="38">
        <v>0</v>
      </c>
      <c r="F6475" s="37">
        <v>0</v>
      </c>
      <c r="G6475" s="39">
        <v>0</v>
      </c>
      <c r="H6475" s="40">
        <v>1.1986296000000001</v>
      </c>
      <c r="J6475" s="17">
        <v>14</v>
      </c>
      <c r="K6475" s="17" t="str">
        <f t="shared" si="189"/>
        <v>460-Columbia River Gorge Commission</v>
      </c>
      <c r="L6475" s="18" t="str">
        <f t="shared" si="188"/>
        <v>460</v>
      </c>
      <c r="M6475" s="19"/>
      <c r="N6475" s="19"/>
    </row>
    <row r="6476" spans="1:14" ht="15" x14ac:dyDescent="0.25">
      <c r="A6476" s="42" t="s">
        <v>25</v>
      </c>
      <c r="B6476" s="36">
        <v>0</v>
      </c>
      <c r="C6476" s="37">
        <v>0</v>
      </c>
      <c r="D6476" s="37">
        <v>0</v>
      </c>
      <c r="E6476" s="38">
        <v>0</v>
      </c>
      <c r="F6476" s="37">
        <v>0</v>
      </c>
      <c r="G6476" s="39">
        <v>0</v>
      </c>
      <c r="H6476" s="40">
        <v>0</v>
      </c>
      <c r="J6476" s="17">
        <v>15</v>
      </c>
      <c r="K6476" s="17" t="str">
        <f t="shared" si="189"/>
        <v>460-Columbia River Gorge Commission</v>
      </c>
      <c r="L6476" s="18" t="str">
        <f t="shared" si="188"/>
        <v>460</v>
      </c>
      <c r="M6476" s="19"/>
      <c r="N6476" s="19"/>
    </row>
    <row r="6477" spans="1:14" ht="15" x14ac:dyDescent="0.25">
      <c r="A6477" s="42" t="s">
        <v>26</v>
      </c>
      <c r="B6477" s="36">
        <v>7.2959976766524743</v>
      </c>
      <c r="C6477" s="37">
        <v>0</v>
      </c>
      <c r="D6477" s="37">
        <v>0</v>
      </c>
      <c r="E6477" s="38">
        <v>0</v>
      </c>
      <c r="F6477" s="37">
        <v>0</v>
      </c>
      <c r="G6477" s="39">
        <v>0</v>
      </c>
      <c r="H6477" s="40">
        <v>7.2959976766524743</v>
      </c>
      <c r="J6477" s="17">
        <v>16</v>
      </c>
      <c r="K6477" s="17" t="str">
        <f t="shared" si="189"/>
        <v>460-Columbia River Gorge Commission</v>
      </c>
      <c r="L6477" s="18" t="str">
        <f t="shared" si="188"/>
        <v>460</v>
      </c>
      <c r="M6477" s="19"/>
      <c r="N6477" s="19"/>
    </row>
    <row r="6478" spans="1:14" ht="15" x14ac:dyDescent="0.25">
      <c r="A6478" s="42" t="s">
        <v>27</v>
      </c>
      <c r="B6478" s="36">
        <v>2.0363682494967299</v>
      </c>
      <c r="C6478" s="37">
        <v>0</v>
      </c>
      <c r="D6478" s="37">
        <v>0</v>
      </c>
      <c r="E6478" s="38">
        <v>0</v>
      </c>
      <c r="F6478" s="37">
        <v>0</v>
      </c>
      <c r="G6478" s="39">
        <v>0</v>
      </c>
      <c r="H6478" s="40">
        <v>2.0363682494967299</v>
      </c>
      <c r="J6478" s="17">
        <v>17</v>
      </c>
      <c r="K6478" s="17" t="str">
        <f t="shared" si="189"/>
        <v>460-Columbia River Gorge Commission</v>
      </c>
      <c r="L6478" s="18" t="str">
        <f t="shared" si="188"/>
        <v>460</v>
      </c>
      <c r="M6478" s="19"/>
      <c r="N6478" s="19"/>
    </row>
    <row r="6479" spans="1:14" x14ac:dyDescent="0.2">
      <c r="A6479" s="43"/>
      <c r="B6479" s="36"/>
      <c r="C6479" s="37"/>
      <c r="D6479" s="37"/>
      <c r="E6479" s="38"/>
      <c r="F6479" s="37"/>
      <c r="G6479" s="39"/>
      <c r="H6479" s="40"/>
      <c r="J6479" s="17">
        <v>18</v>
      </c>
      <c r="K6479" s="17" t="str">
        <f t="shared" si="189"/>
        <v>460-Columbia River Gorge Commission</v>
      </c>
      <c r="L6479" s="18" t="str">
        <f t="shared" si="188"/>
        <v>460</v>
      </c>
      <c r="M6479" s="19"/>
      <c r="N6479" s="19"/>
    </row>
    <row r="6480" spans="1:14" x14ac:dyDescent="0.2">
      <c r="A6480" s="44"/>
      <c r="B6480" s="45">
        <v>13.85162016351874</v>
      </c>
      <c r="C6480" s="46">
        <v>0</v>
      </c>
      <c r="D6480" s="46">
        <v>28</v>
      </c>
      <c r="E6480" s="47">
        <v>0</v>
      </c>
      <c r="F6480" s="46">
        <v>0</v>
      </c>
      <c r="G6480" s="48">
        <v>28</v>
      </c>
      <c r="H6480" s="49">
        <v>41.851620163518746</v>
      </c>
      <c r="J6480" s="17">
        <v>19</v>
      </c>
      <c r="K6480" s="17" t="str">
        <f t="shared" si="189"/>
        <v>460-Columbia River Gorge Commission</v>
      </c>
      <c r="L6480" s="18" t="str">
        <f t="shared" si="188"/>
        <v>460</v>
      </c>
      <c r="M6480" s="19"/>
      <c r="N6480" s="19"/>
    </row>
    <row r="6481" spans="1:14" x14ac:dyDescent="0.2">
      <c r="A6481" s="50"/>
      <c r="B6481" s="39"/>
      <c r="C6481" s="51"/>
      <c r="D6481" s="51"/>
      <c r="E6481" s="52"/>
      <c r="F6481" s="51"/>
      <c r="G6481" s="39"/>
      <c r="H6481" s="53"/>
      <c r="J6481" s="17">
        <v>20</v>
      </c>
      <c r="K6481" s="17" t="str">
        <f t="shared" si="189"/>
        <v>460-Columbia River Gorge Commission</v>
      </c>
      <c r="L6481" s="18" t="str">
        <f t="shared" si="188"/>
        <v>460</v>
      </c>
      <c r="M6481" s="19"/>
      <c r="N6481" s="19"/>
    </row>
    <row r="6482" spans="1:14" ht="15" x14ac:dyDescent="0.25">
      <c r="A6482" s="42" t="s">
        <v>28</v>
      </c>
      <c r="B6482" s="36">
        <v>3.7907508552310842</v>
      </c>
      <c r="C6482" s="37">
        <v>0</v>
      </c>
      <c r="D6482" s="37">
        <v>0</v>
      </c>
      <c r="E6482" s="38">
        <v>-4</v>
      </c>
      <c r="F6482" s="37">
        <v>4</v>
      </c>
      <c r="G6482" s="39">
        <v>0</v>
      </c>
      <c r="H6482" s="40">
        <v>3.7907508552310842</v>
      </c>
      <c r="J6482" s="17">
        <v>21</v>
      </c>
      <c r="K6482" s="17" t="str">
        <f t="shared" si="189"/>
        <v>460-Columbia River Gorge Commission</v>
      </c>
      <c r="L6482" s="18" t="str">
        <f t="shared" si="188"/>
        <v>460</v>
      </c>
      <c r="M6482" s="19"/>
      <c r="N6482" s="19"/>
    </row>
    <row r="6483" spans="1:14" ht="15" x14ac:dyDescent="0.25">
      <c r="A6483" s="42" t="s">
        <v>29</v>
      </c>
      <c r="B6483" s="36">
        <v>9.2564116741727176</v>
      </c>
      <c r="C6483" s="37">
        <v>0</v>
      </c>
      <c r="D6483" s="37">
        <v>0</v>
      </c>
      <c r="E6483" s="38">
        <v>2</v>
      </c>
      <c r="F6483" s="37">
        <v>8</v>
      </c>
      <c r="G6483" s="39">
        <v>10</v>
      </c>
      <c r="H6483" s="40">
        <v>19.256411674172718</v>
      </c>
      <c r="J6483" s="17">
        <v>22</v>
      </c>
      <c r="K6483" s="17" t="str">
        <f t="shared" si="189"/>
        <v>460-Columbia River Gorge Commission</v>
      </c>
      <c r="L6483" s="18" t="str">
        <f t="shared" ref="L6483:L6555" si="190">LEFT(K6483,3)</f>
        <v>460</v>
      </c>
      <c r="M6483" s="19"/>
      <c r="N6483" s="19"/>
    </row>
    <row r="6484" spans="1:14" ht="15" x14ac:dyDescent="0.25">
      <c r="A6484" s="42" t="s">
        <v>30</v>
      </c>
      <c r="B6484" s="36">
        <v>8.7748883971398914</v>
      </c>
      <c r="C6484" s="37">
        <v>0</v>
      </c>
      <c r="D6484" s="37">
        <v>0</v>
      </c>
      <c r="E6484" s="38">
        <v>0</v>
      </c>
      <c r="F6484" s="37">
        <v>0</v>
      </c>
      <c r="G6484" s="39">
        <v>0</v>
      </c>
      <c r="H6484" s="40">
        <v>8.7748883971398914</v>
      </c>
      <c r="J6484" s="17">
        <v>23</v>
      </c>
      <c r="K6484" s="17" t="str">
        <f t="shared" si="189"/>
        <v>460-Columbia River Gorge Commission</v>
      </c>
      <c r="L6484" s="18" t="str">
        <f t="shared" si="190"/>
        <v>460</v>
      </c>
      <c r="M6484" s="19"/>
      <c r="N6484" s="19"/>
    </row>
    <row r="6485" spans="1:14" ht="15" x14ac:dyDescent="0.25">
      <c r="A6485" s="54"/>
      <c r="B6485" s="36"/>
      <c r="C6485" s="37"/>
      <c r="D6485" s="37"/>
      <c r="E6485" s="38"/>
      <c r="F6485" s="37"/>
      <c r="G6485" s="39"/>
      <c r="H6485" s="40"/>
      <c r="J6485" s="17">
        <v>24</v>
      </c>
      <c r="K6485" s="17" t="str">
        <f t="shared" si="189"/>
        <v>460-Columbia River Gorge Commission</v>
      </c>
      <c r="L6485" s="18" t="str">
        <f t="shared" si="190"/>
        <v>460</v>
      </c>
      <c r="M6485" s="19"/>
      <c r="N6485" s="19"/>
    </row>
    <row r="6486" spans="1:14" x14ac:dyDescent="0.2">
      <c r="A6486" s="44" t="s">
        <v>31</v>
      </c>
      <c r="B6486" s="45">
        <v>21.822050926543696</v>
      </c>
      <c r="C6486" s="46">
        <v>0</v>
      </c>
      <c r="D6486" s="46">
        <v>0</v>
      </c>
      <c r="E6486" s="46">
        <v>-2</v>
      </c>
      <c r="F6486" s="46">
        <v>12</v>
      </c>
      <c r="G6486" s="46">
        <v>10</v>
      </c>
      <c r="H6486" s="49">
        <v>31.822050926543696</v>
      </c>
      <c r="J6486" s="17">
        <v>25</v>
      </c>
      <c r="K6486" s="17" t="str">
        <f t="shared" si="189"/>
        <v>460-Columbia River Gorge Commission</v>
      </c>
      <c r="L6486" s="18" t="str">
        <f t="shared" si="190"/>
        <v>460</v>
      </c>
      <c r="M6486" s="19"/>
      <c r="N6486" s="19"/>
    </row>
    <row r="6487" spans="1:14" ht="15" x14ac:dyDescent="0.25">
      <c r="A6487" s="54"/>
      <c r="B6487" s="36"/>
      <c r="C6487" s="37"/>
      <c r="D6487" s="37"/>
      <c r="E6487" s="38"/>
      <c r="F6487" s="37"/>
      <c r="G6487" s="39"/>
      <c r="H6487" s="40"/>
      <c r="J6487" s="17">
        <v>26</v>
      </c>
      <c r="K6487" s="17" t="str">
        <f t="shared" si="189"/>
        <v>460-Columbia River Gorge Commission</v>
      </c>
      <c r="L6487" s="18" t="str">
        <f t="shared" si="190"/>
        <v>460</v>
      </c>
      <c r="M6487" s="19"/>
      <c r="N6487" s="19"/>
    </row>
    <row r="6488" spans="1:14" ht="15" x14ac:dyDescent="0.25">
      <c r="A6488" s="54" t="s">
        <v>32</v>
      </c>
      <c r="B6488" s="36">
        <v>0.2904218382032116</v>
      </c>
      <c r="C6488" s="37">
        <v>0</v>
      </c>
      <c r="D6488" s="37">
        <v>0</v>
      </c>
      <c r="E6488" s="38">
        <v>0</v>
      </c>
      <c r="F6488" s="37">
        <v>0</v>
      </c>
      <c r="G6488" s="39">
        <v>0</v>
      </c>
      <c r="H6488" s="40">
        <v>0.2904218382032116</v>
      </c>
      <c r="J6488" s="17">
        <v>27</v>
      </c>
      <c r="K6488" s="17" t="str">
        <f t="shared" si="189"/>
        <v>460-Columbia River Gorge Commission</v>
      </c>
      <c r="L6488" s="18" t="str">
        <f t="shared" si="190"/>
        <v>460</v>
      </c>
      <c r="M6488" s="19" t="s">
        <v>33</v>
      </c>
      <c r="N6488" s="19"/>
    </row>
    <row r="6489" spans="1:14" ht="15" x14ac:dyDescent="0.25">
      <c r="A6489" s="54" t="s">
        <v>34</v>
      </c>
      <c r="B6489" s="36">
        <v>1.3091125636182488</v>
      </c>
      <c r="C6489" s="37">
        <v>0</v>
      </c>
      <c r="D6489" s="37">
        <v>0</v>
      </c>
      <c r="E6489" s="38">
        <v>0</v>
      </c>
      <c r="F6489" s="37">
        <v>0</v>
      </c>
      <c r="G6489" s="39">
        <v>0</v>
      </c>
      <c r="H6489" s="40">
        <v>1.3091125636182488</v>
      </c>
      <c r="J6489" s="17">
        <v>28</v>
      </c>
      <c r="K6489" s="17" t="str">
        <f t="shared" si="189"/>
        <v>460-Columbia River Gorge Commission</v>
      </c>
      <c r="L6489" s="18" t="str">
        <f t="shared" si="190"/>
        <v>460</v>
      </c>
      <c r="M6489" s="19" t="s">
        <v>35</v>
      </c>
      <c r="N6489" s="19"/>
    </row>
    <row r="6490" spans="1:14" ht="15" x14ac:dyDescent="0.25">
      <c r="A6490" s="54" t="s">
        <v>36</v>
      </c>
      <c r="B6490" s="36">
        <v>0.46080575772692567</v>
      </c>
      <c r="C6490" s="37">
        <v>0</v>
      </c>
      <c r="D6490" s="37">
        <v>0</v>
      </c>
      <c r="E6490" s="38">
        <v>0</v>
      </c>
      <c r="F6490" s="37">
        <v>0</v>
      </c>
      <c r="G6490" s="39">
        <v>0</v>
      </c>
      <c r="H6490" s="40">
        <v>0.46080575772692567</v>
      </c>
      <c r="J6490" s="17">
        <v>29</v>
      </c>
      <c r="K6490" s="17" t="str">
        <f t="shared" si="189"/>
        <v>460-Columbia River Gorge Commission</v>
      </c>
      <c r="L6490" s="18" t="str">
        <f t="shared" si="190"/>
        <v>460</v>
      </c>
      <c r="M6490" s="19" t="s">
        <v>37</v>
      </c>
      <c r="N6490" s="19"/>
    </row>
    <row r="6491" spans="1:14" ht="15" x14ac:dyDescent="0.25">
      <c r="A6491" s="54" t="s">
        <v>38</v>
      </c>
      <c r="B6491" s="36">
        <v>0</v>
      </c>
      <c r="C6491" s="37">
        <v>0</v>
      </c>
      <c r="D6491" s="37">
        <v>0</v>
      </c>
      <c r="E6491" s="38">
        <v>0</v>
      </c>
      <c r="F6491" s="37">
        <v>0</v>
      </c>
      <c r="G6491" s="39">
        <v>0</v>
      </c>
      <c r="H6491" s="40">
        <v>0</v>
      </c>
      <c r="J6491" s="17">
        <v>30</v>
      </c>
      <c r="K6491" s="17" t="str">
        <f t="shared" si="189"/>
        <v>460-Columbia River Gorge Commission</v>
      </c>
      <c r="L6491" s="18" t="str">
        <f t="shared" si="190"/>
        <v>460</v>
      </c>
      <c r="M6491" s="19" t="s">
        <v>39</v>
      </c>
      <c r="N6491" s="19"/>
    </row>
    <row r="6492" spans="1:14" ht="15" x14ac:dyDescent="0.25">
      <c r="A6492" s="54" t="s">
        <v>40</v>
      </c>
      <c r="B6492" s="36">
        <v>0</v>
      </c>
      <c r="C6492" s="37">
        <v>0</v>
      </c>
      <c r="D6492" s="37">
        <v>0</v>
      </c>
      <c r="E6492" s="38">
        <v>0</v>
      </c>
      <c r="F6492" s="37">
        <v>0</v>
      </c>
      <c r="G6492" s="39">
        <v>0</v>
      </c>
      <c r="H6492" s="40">
        <v>0</v>
      </c>
      <c r="J6492" s="17">
        <v>31</v>
      </c>
      <c r="K6492" s="17" t="str">
        <f t="shared" si="189"/>
        <v>460-Columbia River Gorge Commission</v>
      </c>
      <c r="L6492" s="18" t="str">
        <f t="shared" si="190"/>
        <v>460</v>
      </c>
      <c r="M6492" s="19" t="s">
        <v>41</v>
      </c>
      <c r="N6492" s="19"/>
    </row>
    <row r="6493" spans="1:14" ht="15" x14ac:dyDescent="0.25">
      <c r="A6493" s="54" t="s">
        <v>42</v>
      </c>
      <c r="B6493" s="36">
        <v>1.7192226954950955</v>
      </c>
      <c r="C6493" s="37">
        <v>0</v>
      </c>
      <c r="D6493" s="37">
        <v>0</v>
      </c>
      <c r="E6493" s="38">
        <v>0</v>
      </c>
      <c r="F6493" s="37">
        <v>-2</v>
      </c>
      <c r="G6493" s="39">
        <v>-2</v>
      </c>
      <c r="H6493" s="40">
        <v>-0.28077730450490446</v>
      </c>
      <c r="J6493" s="17">
        <v>32</v>
      </c>
      <c r="K6493" s="17" t="str">
        <f t="shared" si="189"/>
        <v>460-Columbia River Gorge Commission</v>
      </c>
      <c r="L6493" s="18" t="str">
        <f t="shared" si="190"/>
        <v>460</v>
      </c>
      <c r="M6493" s="19" t="s">
        <v>43</v>
      </c>
      <c r="N6493" s="19"/>
    </row>
    <row r="6494" spans="1:14" ht="15" x14ac:dyDescent="0.25">
      <c r="A6494" s="54" t="s">
        <v>44</v>
      </c>
      <c r="B6494" s="36">
        <v>1.5413264884204081</v>
      </c>
      <c r="C6494" s="37">
        <v>0</v>
      </c>
      <c r="D6494" s="37">
        <v>0</v>
      </c>
      <c r="E6494" s="38">
        <v>0</v>
      </c>
      <c r="F6494" s="37">
        <v>0</v>
      </c>
      <c r="G6494" s="39">
        <v>0</v>
      </c>
      <c r="H6494" s="40">
        <v>1.5413264884204081</v>
      </c>
      <c r="J6494" s="17">
        <v>33</v>
      </c>
      <c r="K6494" s="17" t="str">
        <f t="shared" si="189"/>
        <v>460-Columbia River Gorge Commission</v>
      </c>
      <c r="L6494" s="18" t="str">
        <f t="shared" si="190"/>
        <v>460</v>
      </c>
      <c r="M6494" s="19" t="s">
        <v>45</v>
      </c>
      <c r="N6494" s="19"/>
    </row>
    <row r="6495" spans="1:14" ht="15" x14ac:dyDescent="0.25">
      <c r="A6495" s="54" t="s">
        <v>46</v>
      </c>
      <c r="B6495" s="36">
        <v>0</v>
      </c>
      <c r="C6495" s="37">
        <v>0</v>
      </c>
      <c r="D6495" s="37">
        <v>0</v>
      </c>
      <c r="E6495" s="38">
        <v>0</v>
      </c>
      <c r="F6495" s="37">
        <v>0</v>
      </c>
      <c r="G6495" s="39">
        <v>0</v>
      </c>
      <c r="H6495" s="40">
        <v>0</v>
      </c>
      <c r="J6495" s="17">
        <v>34</v>
      </c>
      <c r="K6495" s="17" t="str">
        <f t="shared" si="189"/>
        <v>460-Columbia River Gorge Commission</v>
      </c>
      <c r="L6495" s="18" t="str">
        <f t="shared" si="190"/>
        <v>460</v>
      </c>
      <c r="M6495" s="19" t="s">
        <v>47</v>
      </c>
      <c r="N6495" s="19"/>
    </row>
    <row r="6496" spans="1:14" ht="15" x14ac:dyDescent="0.25">
      <c r="A6496" s="54" t="s">
        <v>48</v>
      </c>
      <c r="B6496" s="36">
        <v>0</v>
      </c>
      <c r="C6496" s="37">
        <v>0</v>
      </c>
      <c r="D6496" s="37">
        <v>0</v>
      </c>
      <c r="E6496" s="38">
        <v>0</v>
      </c>
      <c r="F6496" s="37">
        <v>0</v>
      </c>
      <c r="G6496" s="39">
        <v>0</v>
      </c>
      <c r="H6496" s="40">
        <v>0</v>
      </c>
      <c r="J6496" s="17">
        <v>35</v>
      </c>
      <c r="K6496" s="17" t="str">
        <f t="shared" si="189"/>
        <v>460-Columbia River Gorge Commission</v>
      </c>
      <c r="L6496" s="18" t="str">
        <f t="shared" si="190"/>
        <v>460</v>
      </c>
      <c r="M6496" s="56" t="s">
        <v>49</v>
      </c>
      <c r="N6496" s="19"/>
    </row>
    <row r="6497" spans="1:14" ht="15" x14ac:dyDescent="0.25">
      <c r="A6497" s="54" t="s">
        <v>50</v>
      </c>
      <c r="B6497" s="36">
        <v>1.4561629776538196</v>
      </c>
      <c r="C6497" s="37">
        <v>0</v>
      </c>
      <c r="D6497" s="37">
        <v>0</v>
      </c>
      <c r="E6497" s="38">
        <v>0</v>
      </c>
      <c r="F6497" s="37">
        <v>0</v>
      </c>
      <c r="G6497" s="39">
        <v>0</v>
      </c>
      <c r="H6497" s="40">
        <v>1.4561629776538196</v>
      </c>
      <c r="J6497" s="17">
        <v>36</v>
      </c>
      <c r="K6497" s="17" t="str">
        <f t="shared" si="189"/>
        <v>460-Columbia River Gorge Commission</v>
      </c>
      <c r="L6497" s="18" t="str">
        <f t="shared" si="190"/>
        <v>460</v>
      </c>
      <c r="M6497" s="19" t="s">
        <v>51</v>
      </c>
      <c r="N6497" s="19"/>
    </row>
    <row r="6498" spans="1:14" ht="15" x14ac:dyDescent="0.25">
      <c r="A6498" s="54" t="s">
        <v>52</v>
      </c>
      <c r="B6498" s="36">
        <v>0</v>
      </c>
      <c r="C6498" s="37">
        <v>0</v>
      </c>
      <c r="D6498" s="37">
        <v>0</v>
      </c>
      <c r="E6498" s="38">
        <v>0</v>
      </c>
      <c r="F6498" s="37">
        <v>0</v>
      </c>
      <c r="G6498" s="39">
        <v>0</v>
      </c>
      <c r="H6498" s="40">
        <v>0</v>
      </c>
      <c r="J6498" s="17">
        <v>37</v>
      </c>
      <c r="K6498" s="17" t="str">
        <f t="shared" si="189"/>
        <v>460-Columbia River Gorge Commission</v>
      </c>
      <c r="L6498" s="18" t="str">
        <f t="shared" si="190"/>
        <v>460</v>
      </c>
      <c r="M6498" s="56" t="s">
        <v>53</v>
      </c>
      <c r="N6498" s="19"/>
    </row>
    <row r="6499" spans="1:14" ht="15" x14ac:dyDescent="0.25">
      <c r="A6499" s="54" t="s">
        <v>54</v>
      </c>
      <c r="B6499" s="36">
        <v>1.3005251402416207</v>
      </c>
      <c r="C6499" s="37">
        <v>0</v>
      </c>
      <c r="D6499" s="37">
        <v>0</v>
      </c>
      <c r="E6499" s="38">
        <v>0</v>
      </c>
      <c r="F6499" s="37">
        <v>0</v>
      </c>
      <c r="G6499" s="39">
        <v>0</v>
      </c>
      <c r="H6499" s="40">
        <v>1.3005251402416207</v>
      </c>
      <c r="J6499" s="17">
        <v>38</v>
      </c>
      <c r="K6499" s="17" t="str">
        <f t="shared" si="189"/>
        <v>460-Columbia River Gorge Commission</v>
      </c>
      <c r="L6499" s="18" t="str">
        <f t="shared" si="190"/>
        <v>460</v>
      </c>
      <c r="M6499" s="19" t="s">
        <v>55</v>
      </c>
      <c r="N6499" s="19"/>
    </row>
    <row r="6500" spans="1:14" ht="15" x14ac:dyDescent="0.25">
      <c r="A6500" s="54" t="s">
        <v>56</v>
      </c>
      <c r="B6500" s="36">
        <v>0</v>
      </c>
      <c r="C6500" s="37">
        <v>0</v>
      </c>
      <c r="D6500" s="37">
        <v>0</v>
      </c>
      <c r="E6500" s="38">
        <v>0</v>
      </c>
      <c r="F6500" s="37">
        <v>0</v>
      </c>
      <c r="G6500" s="39">
        <v>0</v>
      </c>
      <c r="H6500" s="40">
        <v>0</v>
      </c>
      <c r="J6500" s="17">
        <v>39</v>
      </c>
      <c r="K6500" s="17" t="str">
        <f t="shared" si="189"/>
        <v>460-Columbia River Gorge Commission</v>
      </c>
      <c r="L6500" s="18" t="str">
        <f t="shared" si="190"/>
        <v>460</v>
      </c>
      <c r="M6500" s="19" t="s">
        <v>57</v>
      </c>
      <c r="N6500" s="19"/>
    </row>
    <row r="6501" spans="1:14" ht="15" x14ac:dyDescent="0.25">
      <c r="A6501" s="54" t="s">
        <v>58</v>
      </c>
      <c r="B6501" s="36">
        <v>0</v>
      </c>
      <c r="C6501" s="37">
        <v>0</v>
      </c>
      <c r="D6501" s="37">
        <v>0</v>
      </c>
      <c r="E6501" s="38">
        <v>0</v>
      </c>
      <c r="F6501" s="37">
        <v>0</v>
      </c>
      <c r="G6501" s="39">
        <v>0</v>
      </c>
      <c r="H6501" s="40">
        <v>0</v>
      </c>
      <c r="J6501" s="17">
        <v>40</v>
      </c>
      <c r="K6501" s="17" t="str">
        <f t="shared" si="189"/>
        <v>460-Columbia River Gorge Commission</v>
      </c>
      <c r="L6501" s="18" t="str">
        <f t="shared" si="190"/>
        <v>460</v>
      </c>
      <c r="M6501" s="19" t="s">
        <v>59</v>
      </c>
      <c r="N6501" s="19"/>
    </row>
    <row r="6502" spans="1:14" ht="15" x14ac:dyDescent="0.25">
      <c r="A6502" s="54" t="s">
        <v>60</v>
      </c>
      <c r="B6502" s="36">
        <v>0</v>
      </c>
      <c r="C6502" s="37">
        <v>0</v>
      </c>
      <c r="D6502" s="37">
        <v>0</v>
      </c>
      <c r="E6502" s="38">
        <v>0</v>
      </c>
      <c r="F6502" s="37">
        <v>0</v>
      </c>
      <c r="G6502" s="39">
        <v>0</v>
      </c>
      <c r="H6502" s="40">
        <v>0</v>
      </c>
      <c r="J6502" s="17">
        <v>41</v>
      </c>
      <c r="K6502" s="17" t="str">
        <f t="shared" si="189"/>
        <v>460-Columbia River Gorge Commission</v>
      </c>
      <c r="L6502" s="18" t="str">
        <f t="shared" si="190"/>
        <v>460</v>
      </c>
      <c r="M6502" s="56" t="s">
        <v>61</v>
      </c>
      <c r="N6502" s="19"/>
    </row>
    <row r="6503" spans="1:14" ht="15" x14ac:dyDescent="0.25">
      <c r="A6503" s="54" t="s">
        <v>62</v>
      </c>
      <c r="B6503" s="36">
        <v>0</v>
      </c>
      <c r="C6503" s="37">
        <v>0</v>
      </c>
      <c r="D6503" s="37">
        <v>0</v>
      </c>
      <c r="E6503" s="38">
        <v>0</v>
      </c>
      <c r="F6503" s="37">
        <v>2</v>
      </c>
      <c r="G6503" s="39">
        <v>2</v>
      </c>
      <c r="H6503" s="40">
        <v>2</v>
      </c>
      <c r="J6503" s="17">
        <v>42</v>
      </c>
      <c r="K6503" s="17" t="str">
        <f t="shared" si="189"/>
        <v>460-Columbia River Gorge Commission</v>
      </c>
      <c r="L6503" s="18" t="str">
        <f t="shared" si="190"/>
        <v>460</v>
      </c>
      <c r="M6503" s="56" t="s">
        <v>63</v>
      </c>
      <c r="N6503" s="19"/>
    </row>
    <row r="6504" spans="1:14" x14ac:dyDescent="0.2">
      <c r="A6504" s="43"/>
      <c r="B6504" s="36"/>
      <c r="C6504" s="37"/>
      <c r="D6504" s="37"/>
      <c r="E6504" s="38"/>
      <c r="F6504" s="37"/>
      <c r="G6504" s="39"/>
      <c r="H6504" s="40"/>
      <c r="J6504" s="17">
        <v>43</v>
      </c>
      <c r="K6504" s="17" t="str">
        <f t="shared" si="189"/>
        <v>460-Columbia River Gorge Commission</v>
      </c>
      <c r="L6504" s="18" t="str">
        <f t="shared" si="190"/>
        <v>460</v>
      </c>
      <c r="M6504" s="19"/>
      <c r="N6504" s="19"/>
    </row>
    <row r="6505" spans="1:14" x14ac:dyDescent="0.2">
      <c r="A6505" s="44" t="s">
        <v>64</v>
      </c>
      <c r="B6505" s="45">
        <v>8.077577461359331</v>
      </c>
      <c r="C6505" s="46">
        <v>0</v>
      </c>
      <c r="D6505" s="46">
        <v>0</v>
      </c>
      <c r="E6505" s="47">
        <v>0</v>
      </c>
      <c r="F6505" s="46">
        <v>0</v>
      </c>
      <c r="G6505" s="48">
        <v>0</v>
      </c>
      <c r="H6505" s="49">
        <v>8.0775774613593292</v>
      </c>
      <c r="J6505" s="17">
        <v>44</v>
      </c>
      <c r="K6505" s="17" t="str">
        <f t="shared" si="189"/>
        <v>460-Columbia River Gorge Commission</v>
      </c>
      <c r="L6505" s="18" t="str">
        <f t="shared" si="190"/>
        <v>460</v>
      </c>
      <c r="M6505" s="19"/>
      <c r="N6505" s="19"/>
    </row>
    <row r="6506" spans="1:14" ht="15" customHeight="1" x14ac:dyDescent="0.2">
      <c r="A6506" s="57"/>
      <c r="B6506" s="39"/>
      <c r="C6506" s="51"/>
      <c r="D6506" s="51"/>
      <c r="E6506" s="52"/>
      <c r="F6506" s="51"/>
      <c r="G6506" s="39"/>
      <c r="H6506" s="53"/>
      <c r="J6506" s="17">
        <v>45</v>
      </c>
      <c r="K6506" s="17" t="str">
        <f t="shared" si="189"/>
        <v>460-Columbia River Gorge Commission</v>
      </c>
      <c r="L6506" s="18" t="str">
        <f t="shared" si="190"/>
        <v>460</v>
      </c>
      <c r="M6506" s="19"/>
      <c r="N6506" s="19"/>
    </row>
    <row r="6507" spans="1:14" ht="15" x14ac:dyDescent="0.25">
      <c r="A6507" s="54" t="s">
        <v>65</v>
      </c>
      <c r="B6507" s="36">
        <v>0</v>
      </c>
      <c r="C6507" s="37">
        <v>0</v>
      </c>
      <c r="D6507" s="37">
        <v>0</v>
      </c>
      <c r="E6507" s="38">
        <v>0</v>
      </c>
      <c r="F6507" s="37">
        <v>0</v>
      </c>
      <c r="G6507" s="39">
        <v>0</v>
      </c>
      <c r="H6507" s="40">
        <v>0</v>
      </c>
      <c r="J6507" s="17">
        <v>46</v>
      </c>
      <c r="K6507" s="17" t="str">
        <f t="shared" si="189"/>
        <v>460-Columbia River Gorge Commission</v>
      </c>
      <c r="L6507" s="18" t="str">
        <f t="shared" si="190"/>
        <v>460</v>
      </c>
      <c r="M6507" s="19"/>
      <c r="N6507" s="19"/>
    </row>
    <row r="6508" spans="1:14" ht="15" x14ac:dyDescent="0.25">
      <c r="A6508" s="54" t="s">
        <v>66</v>
      </c>
      <c r="B6508" s="36">
        <v>0</v>
      </c>
      <c r="C6508" s="37">
        <v>0</v>
      </c>
      <c r="D6508" s="37">
        <v>0</v>
      </c>
      <c r="E6508" s="38">
        <v>0</v>
      </c>
      <c r="F6508" s="37">
        <v>0</v>
      </c>
      <c r="G6508" s="39">
        <v>0</v>
      </c>
      <c r="H6508" s="40">
        <v>0</v>
      </c>
      <c r="J6508" s="17">
        <v>47</v>
      </c>
      <c r="K6508" s="17" t="str">
        <f t="shared" si="189"/>
        <v>460-Columbia River Gorge Commission</v>
      </c>
      <c r="L6508" s="18" t="str">
        <f t="shared" si="190"/>
        <v>460</v>
      </c>
      <c r="M6508" s="19"/>
      <c r="N6508" s="19"/>
    </row>
    <row r="6509" spans="1:14" ht="15" x14ac:dyDescent="0.25">
      <c r="A6509" s="54" t="s">
        <v>67</v>
      </c>
      <c r="B6509" s="36">
        <v>0</v>
      </c>
      <c r="C6509" s="37">
        <v>0</v>
      </c>
      <c r="D6509" s="37">
        <v>0</v>
      </c>
      <c r="E6509" s="38">
        <v>0</v>
      </c>
      <c r="F6509" s="37">
        <v>0</v>
      </c>
      <c r="G6509" s="39">
        <v>0</v>
      </c>
      <c r="H6509" s="40">
        <v>0</v>
      </c>
      <c r="J6509" s="17">
        <v>48</v>
      </c>
      <c r="K6509" s="17" t="str">
        <f t="shared" si="189"/>
        <v>460-Columbia River Gorge Commission</v>
      </c>
      <c r="L6509" s="18" t="str">
        <f t="shared" si="190"/>
        <v>460</v>
      </c>
      <c r="M6509" s="19"/>
      <c r="N6509" s="19"/>
    </row>
    <row r="6510" spans="1:14" ht="15" x14ac:dyDescent="0.25">
      <c r="A6510" s="54" t="s">
        <v>68</v>
      </c>
      <c r="B6510" s="36">
        <v>0</v>
      </c>
      <c r="C6510" s="37">
        <v>0</v>
      </c>
      <c r="D6510" s="37">
        <v>0</v>
      </c>
      <c r="E6510" s="38">
        <v>0</v>
      </c>
      <c r="F6510" s="37">
        <v>0</v>
      </c>
      <c r="G6510" s="39">
        <v>0</v>
      </c>
      <c r="H6510" s="40">
        <v>0</v>
      </c>
      <c r="J6510" s="17">
        <v>49</v>
      </c>
      <c r="K6510" s="17" t="str">
        <f t="shared" si="189"/>
        <v>460-Columbia River Gorge Commission</v>
      </c>
      <c r="L6510" s="18" t="str">
        <f t="shared" si="190"/>
        <v>460</v>
      </c>
      <c r="M6510" s="19"/>
      <c r="N6510" s="19"/>
    </row>
    <row r="6511" spans="1:14" ht="15" x14ac:dyDescent="0.25">
      <c r="A6511" s="54" t="s">
        <v>69</v>
      </c>
      <c r="B6511" s="36">
        <v>0</v>
      </c>
      <c r="C6511" s="37">
        <v>0</v>
      </c>
      <c r="D6511" s="37">
        <v>0</v>
      </c>
      <c r="E6511" s="38">
        <v>0</v>
      </c>
      <c r="F6511" s="37">
        <v>0</v>
      </c>
      <c r="G6511" s="39">
        <v>0</v>
      </c>
      <c r="H6511" s="40">
        <v>0</v>
      </c>
      <c r="J6511" s="17">
        <v>50</v>
      </c>
      <c r="K6511" s="17" t="str">
        <f t="shared" si="189"/>
        <v>460-Columbia River Gorge Commission</v>
      </c>
      <c r="L6511" s="18" t="str">
        <f t="shared" si="190"/>
        <v>460</v>
      </c>
      <c r="M6511" s="19"/>
      <c r="N6511" s="19"/>
    </row>
    <row r="6512" spans="1:14" ht="15" x14ac:dyDescent="0.25">
      <c r="A6512" s="54" t="s">
        <v>70</v>
      </c>
      <c r="B6512" s="36">
        <v>0.72558842883354546</v>
      </c>
      <c r="C6512" s="37">
        <v>0</v>
      </c>
      <c r="D6512" s="37">
        <v>0</v>
      </c>
      <c r="E6512" s="38">
        <v>0</v>
      </c>
      <c r="F6512" s="37">
        <v>0</v>
      </c>
      <c r="G6512" s="39">
        <v>0</v>
      </c>
      <c r="H6512" s="40">
        <v>0.72558842883354546</v>
      </c>
      <c r="J6512" s="17">
        <v>51</v>
      </c>
      <c r="K6512" s="17" t="str">
        <f t="shared" si="189"/>
        <v>460-Columbia River Gorge Commission</v>
      </c>
      <c r="L6512" s="18" t="str">
        <f t="shared" si="190"/>
        <v>460</v>
      </c>
      <c r="M6512" s="19"/>
      <c r="N6512" s="19"/>
    </row>
    <row r="6513" spans="1:14" ht="15" x14ac:dyDescent="0.25">
      <c r="A6513" s="54" t="s">
        <v>71</v>
      </c>
      <c r="B6513" s="36">
        <v>1.4375E-15</v>
      </c>
      <c r="C6513" s="37">
        <v>0</v>
      </c>
      <c r="D6513" s="37">
        <v>0</v>
      </c>
      <c r="E6513" s="38">
        <v>0</v>
      </c>
      <c r="F6513" s="37">
        <v>0</v>
      </c>
      <c r="G6513" s="39">
        <v>0</v>
      </c>
      <c r="H6513" s="40">
        <v>1.4375E-15</v>
      </c>
      <c r="J6513" s="17">
        <v>52</v>
      </c>
      <c r="K6513" s="17" t="str">
        <f t="shared" si="189"/>
        <v>460-Columbia River Gorge Commission</v>
      </c>
      <c r="L6513" s="18" t="str">
        <f t="shared" si="190"/>
        <v>460</v>
      </c>
      <c r="M6513" s="19"/>
      <c r="N6513" s="19"/>
    </row>
    <row r="6514" spans="1:14" ht="15" x14ac:dyDescent="0.25">
      <c r="A6514" s="54" t="s">
        <v>72</v>
      </c>
      <c r="B6514" s="36">
        <v>0</v>
      </c>
      <c r="C6514" s="37">
        <v>0</v>
      </c>
      <c r="D6514" s="37">
        <v>0</v>
      </c>
      <c r="E6514" s="38">
        <v>0</v>
      </c>
      <c r="F6514" s="37">
        <v>0</v>
      </c>
      <c r="G6514" s="39">
        <v>0</v>
      </c>
      <c r="H6514" s="40">
        <v>0</v>
      </c>
      <c r="J6514" s="17">
        <v>53</v>
      </c>
      <c r="K6514" s="17" t="str">
        <f t="shared" si="189"/>
        <v>460-Columbia River Gorge Commission</v>
      </c>
      <c r="L6514" s="18" t="str">
        <f t="shared" si="190"/>
        <v>460</v>
      </c>
      <c r="M6514" s="19"/>
      <c r="N6514" s="19"/>
    </row>
    <row r="6515" spans="1:14" ht="15" x14ac:dyDescent="0.25">
      <c r="A6515" s="54" t="s">
        <v>73</v>
      </c>
      <c r="B6515" s="36">
        <v>1.0362898841890398</v>
      </c>
      <c r="C6515" s="37">
        <v>0</v>
      </c>
      <c r="D6515" s="37">
        <v>0</v>
      </c>
      <c r="E6515" s="38">
        <v>0</v>
      </c>
      <c r="F6515" s="37">
        <v>0</v>
      </c>
      <c r="G6515" s="39">
        <v>0</v>
      </c>
      <c r="H6515" s="40">
        <v>1.0362898841890398</v>
      </c>
      <c r="J6515" s="17">
        <v>54</v>
      </c>
      <c r="K6515" s="17" t="str">
        <f t="shared" si="189"/>
        <v>460-Columbia River Gorge Commission</v>
      </c>
      <c r="L6515" s="18" t="str">
        <f t="shared" si="190"/>
        <v>460</v>
      </c>
      <c r="M6515" s="19"/>
      <c r="N6515" s="19"/>
    </row>
    <row r="6516" spans="1:14" ht="15" x14ac:dyDescent="0.25">
      <c r="A6516" s="54" t="s">
        <v>74</v>
      </c>
      <c r="B6516" s="36">
        <v>0</v>
      </c>
      <c r="C6516" s="37">
        <v>0</v>
      </c>
      <c r="D6516" s="37">
        <v>0</v>
      </c>
      <c r="E6516" s="38">
        <v>0</v>
      </c>
      <c r="F6516" s="37">
        <v>0</v>
      </c>
      <c r="G6516" s="39">
        <v>0</v>
      </c>
      <c r="H6516" s="40">
        <v>0</v>
      </c>
      <c r="J6516" s="17">
        <v>55</v>
      </c>
      <c r="K6516" s="17" t="str">
        <f t="shared" si="189"/>
        <v>460-Columbia River Gorge Commission</v>
      </c>
      <c r="L6516" s="18" t="str">
        <f t="shared" si="190"/>
        <v>460</v>
      </c>
      <c r="M6516" s="19"/>
      <c r="N6516" s="19"/>
    </row>
    <row r="6517" spans="1:14" ht="15" x14ac:dyDescent="0.25">
      <c r="A6517" s="54" t="s">
        <v>75</v>
      </c>
      <c r="B6517" s="36">
        <v>0</v>
      </c>
      <c r="C6517" s="37">
        <v>0</v>
      </c>
      <c r="D6517" s="37">
        <v>0</v>
      </c>
      <c r="E6517" s="38">
        <v>0</v>
      </c>
      <c r="F6517" s="37">
        <v>0</v>
      </c>
      <c r="G6517" s="39">
        <v>0</v>
      </c>
      <c r="H6517" s="40">
        <v>0</v>
      </c>
      <c r="J6517" s="17">
        <v>56</v>
      </c>
      <c r="K6517" s="17" t="str">
        <f t="shared" si="189"/>
        <v>460-Columbia River Gorge Commission</v>
      </c>
      <c r="L6517" s="18" t="str">
        <f t="shared" si="190"/>
        <v>460</v>
      </c>
      <c r="M6517" s="19"/>
      <c r="N6517" s="19"/>
    </row>
    <row r="6518" spans="1:14" ht="15" x14ac:dyDescent="0.25">
      <c r="A6518" s="54" t="s">
        <v>76</v>
      </c>
      <c r="B6518" s="36">
        <v>2.0846266949844794</v>
      </c>
      <c r="C6518" s="37">
        <v>0</v>
      </c>
      <c r="D6518" s="37">
        <v>0</v>
      </c>
      <c r="E6518" s="38">
        <v>0</v>
      </c>
      <c r="F6518" s="37">
        <v>0</v>
      </c>
      <c r="G6518" s="39">
        <v>0</v>
      </c>
      <c r="H6518" s="40">
        <v>2.0846266949844794</v>
      </c>
      <c r="J6518" s="17">
        <v>57</v>
      </c>
      <c r="K6518" s="17" t="str">
        <f t="shared" si="189"/>
        <v>460-Columbia River Gorge Commission</v>
      </c>
      <c r="L6518" s="18" t="str">
        <f t="shared" si="190"/>
        <v>460</v>
      </c>
      <c r="M6518" s="19"/>
      <c r="N6518" s="19"/>
    </row>
    <row r="6519" spans="1:14" ht="15" x14ac:dyDescent="0.25">
      <c r="A6519" s="54" t="s">
        <v>77</v>
      </c>
      <c r="B6519" s="36">
        <v>0</v>
      </c>
      <c r="C6519" s="37">
        <v>0</v>
      </c>
      <c r="D6519" s="37">
        <v>0</v>
      </c>
      <c r="E6519" s="38">
        <v>0</v>
      </c>
      <c r="F6519" s="37">
        <v>0</v>
      </c>
      <c r="G6519" s="39">
        <v>0</v>
      </c>
      <c r="H6519" s="40">
        <v>0</v>
      </c>
      <c r="J6519" s="17">
        <v>58</v>
      </c>
      <c r="K6519" s="17" t="str">
        <f t="shared" si="189"/>
        <v>460-Columbia River Gorge Commission</v>
      </c>
      <c r="L6519" s="18" t="str">
        <f t="shared" si="190"/>
        <v>460</v>
      </c>
      <c r="M6519" s="19"/>
      <c r="N6519" s="19"/>
    </row>
    <row r="6520" spans="1:14" ht="15" x14ac:dyDescent="0.25">
      <c r="A6520" s="54" t="s">
        <v>78</v>
      </c>
      <c r="B6520" s="36">
        <v>112.21615426681406</v>
      </c>
      <c r="C6520" s="37">
        <v>0</v>
      </c>
      <c r="D6520" s="37">
        <v>0</v>
      </c>
      <c r="E6520" s="38">
        <v>0</v>
      </c>
      <c r="F6520" s="37">
        <v>0</v>
      </c>
      <c r="G6520" s="39">
        <v>0</v>
      </c>
      <c r="H6520" s="40">
        <v>112.21615426681406</v>
      </c>
      <c r="J6520" s="17">
        <v>59</v>
      </c>
      <c r="K6520" s="17" t="str">
        <f t="shared" si="189"/>
        <v>460-Columbia River Gorge Commission</v>
      </c>
      <c r="L6520" s="18" t="str">
        <f t="shared" si="190"/>
        <v>460</v>
      </c>
      <c r="M6520" s="19"/>
      <c r="N6520" s="19"/>
    </row>
    <row r="6521" spans="1:14" ht="15" x14ac:dyDescent="0.25">
      <c r="A6521" s="54" t="s">
        <v>79</v>
      </c>
      <c r="B6521" s="36">
        <v>36.570360299116246</v>
      </c>
      <c r="C6521" s="37">
        <v>0</v>
      </c>
      <c r="D6521" s="37">
        <v>2</v>
      </c>
      <c r="E6521" s="38">
        <v>0</v>
      </c>
      <c r="F6521" s="37">
        <v>0</v>
      </c>
      <c r="G6521" s="39">
        <v>2</v>
      </c>
      <c r="H6521" s="40">
        <v>38.570360299116246</v>
      </c>
      <c r="J6521" s="17">
        <v>60</v>
      </c>
      <c r="K6521" s="17" t="str">
        <f t="shared" si="189"/>
        <v>460-Columbia River Gorge Commission</v>
      </c>
      <c r="L6521" s="18" t="str">
        <f t="shared" si="190"/>
        <v>460</v>
      </c>
      <c r="M6521" s="19"/>
      <c r="N6521" s="19"/>
    </row>
    <row r="6522" spans="1:14" ht="15" x14ac:dyDescent="0.25">
      <c r="A6522" s="54"/>
      <c r="B6522" s="36"/>
      <c r="C6522" s="37"/>
      <c r="D6522" s="37"/>
      <c r="E6522" s="38"/>
      <c r="F6522" s="37"/>
      <c r="G6522" s="39"/>
      <c r="H6522" s="40"/>
      <c r="J6522" s="17">
        <v>61</v>
      </c>
      <c r="K6522" s="17" t="str">
        <f t="shared" si="189"/>
        <v>460-Columbia River Gorge Commission</v>
      </c>
      <c r="L6522" s="18" t="str">
        <f t="shared" si="190"/>
        <v>460</v>
      </c>
      <c r="M6522" s="19"/>
      <c r="N6522" s="19"/>
    </row>
    <row r="6523" spans="1:14" x14ac:dyDescent="0.2">
      <c r="A6523" s="44" t="s">
        <v>80</v>
      </c>
      <c r="B6523" s="45">
        <v>152.63301957393736</v>
      </c>
      <c r="C6523" s="46">
        <v>0</v>
      </c>
      <c r="D6523" s="46">
        <v>2</v>
      </c>
      <c r="E6523" s="47">
        <v>0</v>
      </c>
      <c r="F6523" s="46">
        <v>0</v>
      </c>
      <c r="G6523" s="48">
        <v>2</v>
      </c>
      <c r="H6523" s="49">
        <v>154.63301957393736</v>
      </c>
      <c r="J6523" s="17">
        <v>62</v>
      </c>
      <c r="K6523" s="17" t="str">
        <f t="shared" si="189"/>
        <v>460-Columbia River Gorge Commission</v>
      </c>
      <c r="L6523" s="18" t="str">
        <f t="shared" si="190"/>
        <v>460</v>
      </c>
      <c r="M6523" s="19"/>
      <c r="N6523" s="19"/>
    </row>
    <row r="6524" spans="1:14" ht="15" x14ac:dyDescent="0.25">
      <c r="A6524" s="54"/>
      <c r="B6524" s="36"/>
      <c r="C6524" s="37"/>
      <c r="D6524" s="37"/>
      <c r="E6524" s="38"/>
      <c r="F6524" s="37"/>
      <c r="G6524" s="39"/>
      <c r="H6524" s="40"/>
      <c r="J6524" s="17">
        <v>63</v>
      </c>
      <c r="K6524" s="17" t="str">
        <f t="shared" si="189"/>
        <v>460-Columbia River Gorge Commission</v>
      </c>
      <c r="L6524" s="18" t="str">
        <f t="shared" si="190"/>
        <v>460</v>
      </c>
      <c r="M6524" s="19"/>
      <c r="N6524" s="19"/>
    </row>
    <row r="6525" spans="1:14" ht="15" x14ac:dyDescent="0.25">
      <c r="A6525" s="54" t="s">
        <v>81</v>
      </c>
      <c r="B6525" s="36">
        <v>2.2104458287320687</v>
      </c>
      <c r="C6525" s="37">
        <v>0</v>
      </c>
      <c r="D6525" s="37">
        <v>0</v>
      </c>
      <c r="E6525" s="38">
        <v>0</v>
      </c>
      <c r="F6525" s="37">
        <v>0</v>
      </c>
      <c r="G6525" s="39">
        <v>0</v>
      </c>
      <c r="H6525" s="40">
        <v>2.2104458287320687</v>
      </c>
      <c r="J6525" s="17">
        <v>64</v>
      </c>
      <c r="K6525" s="17" t="str">
        <f t="shared" si="189"/>
        <v>460-Columbia River Gorge Commission</v>
      </c>
      <c r="L6525" s="18" t="str">
        <f t="shared" si="190"/>
        <v>460</v>
      </c>
      <c r="M6525" s="19"/>
      <c r="N6525" s="19"/>
    </row>
    <row r="6526" spans="1:14" x14ac:dyDescent="0.2">
      <c r="A6526" s="44" t="s">
        <v>82</v>
      </c>
      <c r="B6526" s="45">
        <v>2.2104458287320687</v>
      </c>
      <c r="C6526" s="46">
        <v>0</v>
      </c>
      <c r="D6526" s="46">
        <v>0</v>
      </c>
      <c r="E6526" s="47">
        <v>0</v>
      </c>
      <c r="F6526" s="46">
        <v>0</v>
      </c>
      <c r="G6526" s="48">
        <v>0</v>
      </c>
      <c r="H6526" s="49">
        <v>2.2104458287320687</v>
      </c>
      <c r="J6526" s="17">
        <v>65</v>
      </c>
      <c r="K6526" s="17" t="str">
        <f t="shared" si="189"/>
        <v>460-Columbia River Gorge Commission</v>
      </c>
      <c r="L6526" s="18" t="str">
        <f t="shared" si="190"/>
        <v>460</v>
      </c>
      <c r="M6526" s="19"/>
      <c r="N6526" s="19"/>
    </row>
    <row r="6527" spans="1:14" ht="15" x14ac:dyDescent="0.25">
      <c r="A6527" s="54"/>
      <c r="B6527" s="54"/>
      <c r="C6527" s="54"/>
      <c r="D6527" s="54"/>
      <c r="E6527" s="54"/>
      <c r="F6527" s="54"/>
      <c r="G6527" s="54"/>
      <c r="H6527" s="54"/>
      <c r="J6527" s="17">
        <v>66</v>
      </c>
      <c r="K6527" s="17" t="str">
        <f t="shared" si="189"/>
        <v>460-Columbia River Gorge Commission</v>
      </c>
      <c r="L6527" s="18" t="str">
        <f t="shared" si="190"/>
        <v>460</v>
      </c>
      <c r="M6527" s="19"/>
      <c r="N6527" s="19"/>
    </row>
    <row r="6528" spans="1:14" x14ac:dyDescent="0.2">
      <c r="A6528" s="58"/>
      <c r="B6528" s="39"/>
      <c r="C6528" s="51"/>
      <c r="D6528" s="51"/>
      <c r="E6528" s="52"/>
      <c r="F6528" s="51"/>
      <c r="G6528" s="39"/>
      <c r="H6528" s="53"/>
      <c r="J6528" s="17">
        <v>67</v>
      </c>
      <c r="K6528" s="17" t="str">
        <f t="shared" si="189"/>
        <v>460-Columbia River Gorge Commission</v>
      </c>
      <c r="L6528" s="18" t="str">
        <f t="shared" si="190"/>
        <v>460</v>
      </c>
      <c r="M6528" s="19"/>
      <c r="N6528" s="19"/>
    </row>
    <row r="6529" spans="1:14" x14ac:dyDescent="0.2">
      <c r="A6529" s="59" t="s">
        <v>83</v>
      </c>
      <c r="B6529" s="60">
        <v>198.59471395409122</v>
      </c>
      <c r="C6529" s="61">
        <v>0</v>
      </c>
      <c r="D6529" s="61">
        <v>30</v>
      </c>
      <c r="E6529" s="62">
        <v>-2</v>
      </c>
      <c r="F6529" s="61">
        <v>12</v>
      </c>
      <c r="G6529" s="60">
        <v>40</v>
      </c>
      <c r="H6529" s="63">
        <v>238.59471395409122</v>
      </c>
      <c r="J6529" s="17">
        <v>68</v>
      </c>
      <c r="K6529" s="17" t="str">
        <f t="shared" si="189"/>
        <v>460-Columbia River Gorge Commission</v>
      </c>
      <c r="L6529" s="18" t="str">
        <f t="shared" si="190"/>
        <v>460</v>
      </c>
      <c r="M6529" s="19"/>
      <c r="N6529" s="19"/>
    </row>
    <row r="6530" spans="1:14" x14ac:dyDescent="0.2">
      <c r="A6530" s="64"/>
      <c r="B6530" s="65"/>
      <c r="C6530" s="65"/>
      <c r="D6530" s="65"/>
      <c r="E6530" s="65"/>
      <c r="F6530" s="65"/>
      <c r="G6530" s="65"/>
      <c r="H6530" s="65"/>
      <c r="J6530" s="17">
        <v>1</v>
      </c>
      <c r="K6530" s="17" t="str">
        <f>IF(J6530=7,A5666,IF(J6530&gt;7,K6520,""))</f>
        <v/>
      </c>
      <c r="L6530" s="18" t="str">
        <f t="shared" si="190"/>
        <v/>
      </c>
      <c r="M6530" s="19"/>
      <c r="N6530" s="19"/>
    </row>
    <row r="6531" spans="1:14" x14ac:dyDescent="0.2">
      <c r="A6531" s="64"/>
      <c r="B6531" s="65"/>
      <c r="C6531" s="65"/>
      <c r="D6531" s="65"/>
      <c r="E6531" s="65"/>
      <c r="F6531" s="65"/>
      <c r="G6531" s="65"/>
      <c r="H6531" s="65"/>
      <c r="J6531" s="17">
        <v>2</v>
      </c>
      <c r="K6531" s="17" t="str">
        <f>IF(J6531=7,A5667,IF(J6531&gt;7,K6530,""))</f>
        <v/>
      </c>
      <c r="L6531" s="18" t="str">
        <f t="shared" si="190"/>
        <v/>
      </c>
      <c r="M6531" s="19"/>
      <c r="N6531" s="19"/>
    </row>
    <row r="6532" spans="1:14" ht="15" x14ac:dyDescent="0.25">
      <c r="A6532"/>
      <c r="B6532"/>
      <c r="C6532"/>
      <c r="D6532"/>
      <c r="E6532"/>
      <c r="F6532"/>
      <c r="G6532"/>
      <c r="H6532"/>
      <c r="J6532" s="17">
        <v>3</v>
      </c>
      <c r="K6532" s="17" t="str">
        <f>IF(J6532=7,A5668,IF(J6532&gt;7,K6531,""))</f>
        <v/>
      </c>
      <c r="L6532" s="18" t="str">
        <f t="shared" si="190"/>
        <v/>
      </c>
      <c r="M6532" s="19"/>
      <c r="N6532" s="19"/>
    </row>
    <row r="6533" spans="1:14" ht="15" x14ac:dyDescent="0.25">
      <c r="A6533"/>
      <c r="B6533"/>
      <c r="C6533"/>
      <c r="D6533"/>
      <c r="E6533"/>
      <c r="F6533"/>
      <c r="G6533"/>
      <c r="H6533"/>
      <c r="J6533" s="17">
        <v>4</v>
      </c>
      <c r="K6533" s="17" t="str">
        <f>IF(J6533=7,A5669,IF(J6533&gt;7,K6532,""))</f>
        <v/>
      </c>
      <c r="L6533" s="18" t="str">
        <f t="shared" si="190"/>
        <v/>
      </c>
      <c r="M6533" s="19"/>
      <c r="N6533" s="19"/>
    </row>
    <row r="6534" spans="1:14" ht="15.75" x14ac:dyDescent="0.25">
      <c r="A6534" s="21" t="s">
        <v>7</v>
      </c>
      <c r="B6534" s="22"/>
      <c r="C6534" s="22"/>
      <c r="D6534" s="22"/>
      <c r="E6534" s="22"/>
      <c r="F6534" s="22"/>
      <c r="G6534" s="22"/>
      <c r="H6534" s="22"/>
      <c r="J6534" s="17">
        <v>5</v>
      </c>
      <c r="K6534" s="17" t="str">
        <f>IF(J6534=7,A5670,IF(J6534&gt;7,K6533,""))</f>
        <v/>
      </c>
      <c r="L6534" s="18" t="str">
        <f t="shared" si="190"/>
        <v/>
      </c>
      <c r="M6534" s="19"/>
      <c r="N6534" s="19"/>
    </row>
    <row r="6535" spans="1:14" ht="15" x14ac:dyDescent="0.25">
      <c r="A6535" s="23" t="s">
        <v>8</v>
      </c>
      <c r="B6535" s="24"/>
      <c r="C6535" s="24"/>
      <c r="D6535" s="24"/>
      <c r="E6535" s="24"/>
      <c r="F6535" s="24"/>
      <c r="G6535" s="24"/>
      <c r="H6535" s="24"/>
      <c r="J6535" s="17">
        <v>6</v>
      </c>
      <c r="K6535" s="17" t="str">
        <f>IF(J6535=7,A5671,IF(J6535&gt;7,K6534,""))</f>
        <v/>
      </c>
      <c r="L6535" s="18" t="str">
        <f t="shared" si="190"/>
        <v/>
      </c>
      <c r="M6535" s="19"/>
      <c r="N6535" s="19"/>
    </row>
    <row r="6536" spans="1:14" ht="15" x14ac:dyDescent="0.25">
      <c r="A6536" s="25" t="s">
        <v>179</v>
      </c>
      <c r="B6536" s="22"/>
      <c r="C6536" s="22"/>
      <c r="D6536" s="22"/>
      <c r="E6536" s="22"/>
      <c r="F6536" s="22"/>
      <c r="G6536" s="22"/>
      <c r="H6536" s="22"/>
      <c r="J6536" s="17">
        <v>7</v>
      </c>
      <c r="K6536" s="17" t="str">
        <f>IF(J6536=7,A6536,IF(J6536&gt;7,K6535,""))</f>
        <v>461-Department of Ecology</v>
      </c>
      <c r="L6536" s="18" t="str">
        <f t="shared" si="190"/>
        <v>461</v>
      </c>
      <c r="M6536" s="19"/>
      <c r="N6536" s="19"/>
    </row>
    <row r="6537" spans="1:14" ht="15" x14ac:dyDescent="0.25">
      <c r="A6537" s="25"/>
      <c r="B6537" s="22"/>
      <c r="C6537" s="22"/>
      <c r="D6537" s="22"/>
      <c r="E6537" s="22"/>
      <c r="F6537" s="22"/>
      <c r="G6537" s="22"/>
      <c r="H6537" s="22"/>
      <c r="J6537" s="17">
        <v>8</v>
      </c>
      <c r="K6537" s="17" t="str">
        <f t="shared" ref="K6537:K6597" si="191">IF(J6537=7,A5673,IF(J6537&gt;7,K6536,""))</f>
        <v>461-Department of Ecology</v>
      </c>
      <c r="L6537" s="18" t="str">
        <f t="shared" si="190"/>
        <v>461</v>
      </c>
      <c r="M6537" s="19"/>
      <c r="N6537" s="19"/>
    </row>
    <row r="6538" spans="1:14" ht="15" x14ac:dyDescent="0.25">
      <c r="A6538" s="26"/>
      <c r="B6538" s="27"/>
      <c r="C6538" s="94" t="s">
        <v>10</v>
      </c>
      <c r="D6538" s="95"/>
      <c r="E6538" s="94" t="s">
        <v>11</v>
      </c>
      <c r="F6538" s="95"/>
      <c r="G6538" s="28"/>
      <c r="H6538" s="28"/>
      <c r="J6538" s="17">
        <v>9</v>
      </c>
      <c r="K6538" s="17" t="str">
        <f t="shared" si="191"/>
        <v>461-Department of Ecology</v>
      </c>
      <c r="L6538" s="18" t="str">
        <f t="shared" si="190"/>
        <v>461</v>
      </c>
      <c r="M6538" s="19"/>
      <c r="N6538" s="19"/>
    </row>
    <row r="6539" spans="1:14" ht="24" x14ac:dyDescent="0.2">
      <c r="A6539" s="29" t="s">
        <v>12</v>
      </c>
      <c r="B6539" s="30" t="s">
        <v>13</v>
      </c>
      <c r="C6539" s="31" t="s">
        <v>14</v>
      </c>
      <c r="D6539" s="32" t="s">
        <v>15</v>
      </c>
      <c r="E6539" s="31" t="s">
        <v>14</v>
      </c>
      <c r="F6539" s="32" t="s">
        <v>15</v>
      </c>
      <c r="G6539" s="33" t="s">
        <v>16</v>
      </c>
      <c r="H6539" s="33" t="s">
        <v>17</v>
      </c>
      <c r="J6539" s="17">
        <v>10</v>
      </c>
      <c r="K6539" s="17" t="str">
        <f t="shared" si="191"/>
        <v>461-Department of Ecology</v>
      </c>
      <c r="L6539" s="18" t="str">
        <f t="shared" si="190"/>
        <v>461</v>
      </c>
      <c r="M6539" s="19"/>
      <c r="N6539" s="19"/>
    </row>
    <row r="6540" spans="1:14" ht="15" x14ac:dyDescent="0.25">
      <c r="A6540" s="35" t="s">
        <v>20</v>
      </c>
      <c r="B6540" s="36">
        <v>276.14068560189196</v>
      </c>
      <c r="C6540" s="37">
        <v>0</v>
      </c>
      <c r="D6540" s="37">
        <v>0</v>
      </c>
      <c r="E6540" s="38">
        <v>0</v>
      </c>
      <c r="F6540" s="37">
        <v>0</v>
      </c>
      <c r="G6540" s="39">
        <v>0</v>
      </c>
      <c r="H6540" s="40">
        <v>276.14068560189196</v>
      </c>
      <c r="J6540" s="17">
        <v>11</v>
      </c>
      <c r="K6540" s="17" t="str">
        <f t="shared" si="191"/>
        <v>461-Department of Ecology</v>
      </c>
      <c r="L6540" s="18" t="str">
        <f t="shared" si="190"/>
        <v>461</v>
      </c>
      <c r="M6540" s="19" t="s">
        <v>21</v>
      </c>
      <c r="N6540" s="19"/>
    </row>
    <row r="6541" spans="1:14" ht="15" x14ac:dyDescent="0.25">
      <c r="A6541" s="42" t="s">
        <v>22</v>
      </c>
      <c r="B6541" s="36">
        <v>260.69281900923727</v>
      </c>
      <c r="C6541" s="37">
        <v>0</v>
      </c>
      <c r="D6541" s="37">
        <v>0</v>
      </c>
      <c r="E6541" s="38">
        <v>0</v>
      </c>
      <c r="F6541" s="37">
        <v>1</v>
      </c>
      <c r="G6541" s="39">
        <v>1</v>
      </c>
      <c r="H6541" s="40">
        <v>261.69281900923727</v>
      </c>
      <c r="J6541" s="17">
        <v>12</v>
      </c>
      <c r="K6541" s="17" t="str">
        <f t="shared" si="191"/>
        <v>461-Department of Ecology</v>
      </c>
      <c r="L6541" s="18" t="str">
        <f t="shared" si="190"/>
        <v>461</v>
      </c>
      <c r="M6541" s="19"/>
      <c r="N6541" s="19"/>
    </row>
    <row r="6542" spans="1:14" ht="15" x14ac:dyDescent="0.25">
      <c r="A6542" s="42" t="s">
        <v>23</v>
      </c>
      <c r="B6542" s="36">
        <v>269.59096904521425</v>
      </c>
      <c r="C6542" s="37">
        <v>8</v>
      </c>
      <c r="D6542" s="37">
        <v>-6</v>
      </c>
      <c r="E6542" s="38">
        <v>-1</v>
      </c>
      <c r="F6542" s="37">
        <v>1</v>
      </c>
      <c r="G6542" s="39">
        <v>2</v>
      </c>
      <c r="H6542" s="40">
        <v>271.59096904521425</v>
      </c>
      <c r="J6542" s="17">
        <v>13</v>
      </c>
      <c r="K6542" s="17" t="str">
        <f t="shared" si="191"/>
        <v>461-Department of Ecology</v>
      </c>
      <c r="L6542" s="18" t="str">
        <f t="shared" si="190"/>
        <v>461</v>
      </c>
      <c r="M6542" s="19"/>
      <c r="N6542" s="19"/>
    </row>
    <row r="6543" spans="1:14" ht="15" x14ac:dyDescent="0.25">
      <c r="A6543" s="42" t="s">
        <v>24</v>
      </c>
      <c r="B6543" s="36">
        <v>14790.62907585</v>
      </c>
      <c r="C6543" s="37">
        <v>5</v>
      </c>
      <c r="D6543" s="37">
        <v>4</v>
      </c>
      <c r="E6543" s="38">
        <v>5</v>
      </c>
      <c r="F6543" s="37">
        <v>437</v>
      </c>
      <c r="G6543" s="39">
        <v>451</v>
      </c>
      <c r="H6543" s="40">
        <v>15241.62907585</v>
      </c>
      <c r="J6543" s="17">
        <v>14</v>
      </c>
      <c r="K6543" s="17" t="str">
        <f t="shared" si="191"/>
        <v>461-Department of Ecology</v>
      </c>
      <c r="L6543" s="18" t="str">
        <f t="shared" si="190"/>
        <v>461</v>
      </c>
      <c r="M6543" s="19"/>
      <c r="N6543" s="19"/>
    </row>
    <row r="6544" spans="1:14" ht="15" x14ac:dyDescent="0.25">
      <c r="A6544" s="42" t="s">
        <v>25</v>
      </c>
      <c r="B6544" s="36">
        <v>0</v>
      </c>
      <c r="C6544" s="37">
        <v>0</v>
      </c>
      <c r="D6544" s="37">
        <v>0</v>
      </c>
      <c r="E6544" s="38">
        <v>0</v>
      </c>
      <c r="F6544" s="37">
        <v>0</v>
      </c>
      <c r="G6544" s="39">
        <v>0</v>
      </c>
      <c r="H6544" s="40">
        <v>0</v>
      </c>
      <c r="J6544" s="17">
        <v>15</v>
      </c>
      <c r="K6544" s="17" t="str">
        <f t="shared" si="191"/>
        <v>461-Department of Ecology</v>
      </c>
      <c r="L6544" s="18" t="str">
        <f t="shared" si="190"/>
        <v>461</v>
      </c>
      <c r="M6544" s="19"/>
      <c r="N6544" s="19"/>
    </row>
    <row r="6545" spans="1:14" ht="15" x14ac:dyDescent="0.25">
      <c r="A6545" s="42" t="s">
        <v>26</v>
      </c>
      <c r="B6545" s="36">
        <v>1930.1533853593037</v>
      </c>
      <c r="C6545" s="37">
        <v>113</v>
      </c>
      <c r="D6545" s="37">
        <v>118</v>
      </c>
      <c r="E6545" s="38">
        <v>0</v>
      </c>
      <c r="F6545" s="37">
        <v>0</v>
      </c>
      <c r="G6545" s="39">
        <v>231</v>
      </c>
      <c r="H6545" s="40">
        <v>2161.1533853593037</v>
      </c>
      <c r="J6545" s="17">
        <v>16</v>
      </c>
      <c r="K6545" s="17" t="str">
        <f t="shared" si="191"/>
        <v>461-Department of Ecology</v>
      </c>
      <c r="L6545" s="18" t="str">
        <f t="shared" si="190"/>
        <v>461</v>
      </c>
      <c r="M6545" s="19"/>
      <c r="N6545" s="19"/>
    </row>
    <row r="6546" spans="1:14" ht="15" x14ac:dyDescent="0.25">
      <c r="A6546" s="42" t="s">
        <v>27</v>
      </c>
      <c r="B6546" s="36">
        <v>206.12999666523871</v>
      </c>
      <c r="C6546" s="37">
        <v>0</v>
      </c>
      <c r="D6546" s="37">
        <v>0</v>
      </c>
      <c r="E6546" s="38">
        <v>0</v>
      </c>
      <c r="F6546" s="37">
        <v>0</v>
      </c>
      <c r="G6546" s="39">
        <v>0</v>
      </c>
      <c r="H6546" s="40">
        <v>206.12999666523871</v>
      </c>
      <c r="J6546" s="17">
        <v>17</v>
      </c>
      <c r="K6546" s="17" t="str">
        <f t="shared" si="191"/>
        <v>461-Department of Ecology</v>
      </c>
      <c r="L6546" s="18" t="str">
        <f t="shared" si="190"/>
        <v>461</v>
      </c>
      <c r="M6546" s="19"/>
      <c r="N6546" s="19"/>
    </row>
    <row r="6547" spans="1:14" x14ac:dyDescent="0.2">
      <c r="A6547" s="43"/>
      <c r="B6547" s="36"/>
      <c r="C6547" s="37"/>
      <c r="D6547" s="37"/>
      <c r="E6547" s="38"/>
      <c r="F6547" s="37"/>
      <c r="G6547" s="39"/>
      <c r="H6547" s="40"/>
      <c r="J6547" s="17">
        <v>18</v>
      </c>
      <c r="K6547" s="17" t="str">
        <f t="shared" si="191"/>
        <v>461-Department of Ecology</v>
      </c>
      <c r="L6547" s="18" t="str">
        <f t="shared" si="190"/>
        <v>461</v>
      </c>
      <c r="M6547" s="19"/>
      <c r="N6547" s="19"/>
    </row>
    <row r="6548" spans="1:14" x14ac:dyDescent="0.2">
      <c r="A6548" s="44"/>
      <c r="B6548" s="45">
        <v>17733.336931530888</v>
      </c>
      <c r="C6548" s="46">
        <v>126</v>
      </c>
      <c r="D6548" s="46">
        <v>116</v>
      </c>
      <c r="E6548" s="47">
        <v>4</v>
      </c>
      <c r="F6548" s="46">
        <v>439</v>
      </c>
      <c r="G6548" s="48">
        <v>685</v>
      </c>
      <c r="H6548" s="49">
        <v>18418.336931530888</v>
      </c>
      <c r="J6548" s="17">
        <v>19</v>
      </c>
      <c r="K6548" s="17" t="str">
        <f t="shared" si="191"/>
        <v>461-Department of Ecology</v>
      </c>
      <c r="L6548" s="18" t="str">
        <f t="shared" si="190"/>
        <v>461</v>
      </c>
      <c r="M6548" s="19"/>
      <c r="N6548" s="19"/>
    </row>
    <row r="6549" spans="1:14" x14ac:dyDescent="0.2">
      <c r="A6549" s="50"/>
      <c r="B6549" s="39"/>
      <c r="C6549" s="51"/>
      <c r="D6549" s="51"/>
      <c r="E6549" s="52"/>
      <c r="F6549" s="51"/>
      <c r="G6549" s="39"/>
      <c r="H6549" s="53"/>
      <c r="J6549" s="17">
        <v>20</v>
      </c>
      <c r="K6549" s="17" t="str">
        <f t="shared" si="191"/>
        <v>461-Department of Ecology</v>
      </c>
      <c r="L6549" s="18" t="str">
        <f t="shared" si="190"/>
        <v>461</v>
      </c>
      <c r="M6549" s="19"/>
      <c r="N6549" s="19"/>
    </row>
    <row r="6550" spans="1:14" ht="15" x14ac:dyDescent="0.25">
      <c r="A6550" s="42" t="s">
        <v>28</v>
      </c>
      <c r="B6550" s="36">
        <v>740.30590482525145</v>
      </c>
      <c r="C6550" s="37">
        <v>1</v>
      </c>
      <c r="D6550" s="37">
        <v>0</v>
      </c>
      <c r="E6550" s="38">
        <v>-806</v>
      </c>
      <c r="F6550" s="37">
        <v>857</v>
      </c>
      <c r="G6550" s="39">
        <v>52</v>
      </c>
      <c r="H6550" s="40">
        <v>792.30590482525145</v>
      </c>
      <c r="J6550" s="17">
        <v>21</v>
      </c>
      <c r="K6550" s="17" t="str">
        <f t="shared" si="191"/>
        <v>461-Department of Ecology</v>
      </c>
      <c r="L6550" s="18" t="str">
        <f t="shared" si="190"/>
        <v>461</v>
      </c>
      <c r="M6550" s="19"/>
      <c r="N6550" s="19"/>
    </row>
    <row r="6551" spans="1:14" ht="15" x14ac:dyDescent="0.25">
      <c r="A6551" s="42" t="s">
        <v>29</v>
      </c>
      <c r="B6551" s="36">
        <v>1895.9469655838657</v>
      </c>
      <c r="C6551" s="37">
        <v>0</v>
      </c>
      <c r="D6551" s="37">
        <v>0</v>
      </c>
      <c r="E6551" s="38">
        <v>483</v>
      </c>
      <c r="F6551" s="37">
        <v>1534</v>
      </c>
      <c r="G6551" s="39">
        <v>2017</v>
      </c>
      <c r="H6551" s="40">
        <v>3912.9469655838657</v>
      </c>
      <c r="J6551" s="17">
        <v>22</v>
      </c>
      <c r="K6551" s="17" t="str">
        <f t="shared" si="191"/>
        <v>461-Department of Ecology</v>
      </c>
      <c r="L6551" s="18" t="str">
        <f t="shared" si="190"/>
        <v>461</v>
      </c>
      <c r="M6551" s="19"/>
      <c r="N6551" s="19"/>
    </row>
    <row r="6552" spans="1:14" ht="15" x14ac:dyDescent="0.25">
      <c r="A6552" s="42" t="s">
        <v>30</v>
      </c>
      <c r="B6552" s="36">
        <v>1713.6714974609549</v>
      </c>
      <c r="C6552" s="37">
        <v>0</v>
      </c>
      <c r="D6552" s="37">
        <v>1</v>
      </c>
      <c r="E6552" s="38">
        <v>2</v>
      </c>
      <c r="F6552" s="37">
        <v>7</v>
      </c>
      <c r="G6552" s="39">
        <v>10</v>
      </c>
      <c r="H6552" s="40">
        <v>1723.6714974609549</v>
      </c>
      <c r="J6552" s="17">
        <v>23</v>
      </c>
      <c r="K6552" s="17" t="str">
        <f t="shared" si="191"/>
        <v>461-Department of Ecology</v>
      </c>
      <c r="L6552" s="18" t="str">
        <f t="shared" si="190"/>
        <v>461</v>
      </c>
      <c r="M6552" s="19"/>
      <c r="N6552" s="19"/>
    </row>
    <row r="6553" spans="1:14" ht="15" x14ac:dyDescent="0.25">
      <c r="A6553" s="54"/>
      <c r="B6553" s="36"/>
      <c r="C6553" s="37"/>
      <c r="D6553" s="37"/>
      <c r="E6553" s="38"/>
      <c r="F6553" s="37"/>
      <c r="G6553" s="39"/>
      <c r="H6553" s="40"/>
      <c r="J6553" s="17">
        <v>24</v>
      </c>
      <c r="K6553" s="17" t="str">
        <f t="shared" si="191"/>
        <v>461-Department of Ecology</v>
      </c>
      <c r="L6553" s="18" t="str">
        <f t="shared" si="190"/>
        <v>461</v>
      </c>
      <c r="M6553" s="19"/>
      <c r="N6553" s="19"/>
    </row>
    <row r="6554" spans="1:14" x14ac:dyDescent="0.2">
      <c r="A6554" s="44" t="s">
        <v>31</v>
      </c>
      <c r="B6554" s="45">
        <v>4349.9243678700723</v>
      </c>
      <c r="C6554" s="46">
        <v>1</v>
      </c>
      <c r="D6554" s="46">
        <v>1</v>
      </c>
      <c r="E6554" s="46">
        <v>-321</v>
      </c>
      <c r="F6554" s="46">
        <v>2398</v>
      </c>
      <c r="G6554" s="46">
        <v>2079</v>
      </c>
      <c r="H6554" s="49">
        <v>6428.9243678700723</v>
      </c>
      <c r="J6554" s="17">
        <v>25</v>
      </c>
      <c r="K6554" s="17" t="str">
        <f t="shared" si="191"/>
        <v>461-Department of Ecology</v>
      </c>
      <c r="L6554" s="18" t="str">
        <f t="shared" si="190"/>
        <v>461</v>
      </c>
      <c r="M6554" s="19"/>
      <c r="N6554" s="19"/>
    </row>
    <row r="6555" spans="1:14" ht="15" x14ac:dyDescent="0.25">
      <c r="A6555" s="54"/>
      <c r="B6555" s="36"/>
      <c r="C6555" s="37"/>
      <c r="D6555" s="37"/>
      <c r="E6555" s="38"/>
      <c r="F6555" s="37"/>
      <c r="G6555" s="39"/>
      <c r="H6555" s="40"/>
      <c r="J6555" s="17">
        <v>26</v>
      </c>
      <c r="K6555" s="17" t="str">
        <f t="shared" si="191"/>
        <v>461-Department of Ecology</v>
      </c>
      <c r="L6555" s="18" t="str">
        <f t="shared" si="190"/>
        <v>461</v>
      </c>
      <c r="M6555" s="19"/>
      <c r="N6555" s="19"/>
    </row>
    <row r="6556" spans="1:14" ht="15" x14ac:dyDescent="0.25">
      <c r="A6556" s="54" t="s">
        <v>32</v>
      </c>
      <c r="B6556" s="36">
        <v>56.717259963246732</v>
      </c>
      <c r="C6556" s="37">
        <v>0</v>
      </c>
      <c r="D6556" s="37">
        <v>0</v>
      </c>
      <c r="E6556" s="38">
        <v>0</v>
      </c>
      <c r="F6556" s="37">
        <v>0</v>
      </c>
      <c r="G6556" s="39">
        <v>0</v>
      </c>
      <c r="H6556" s="40">
        <v>56.717259963246732</v>
      </c>
      <c r="J6556" s="17">
        <v>27</v>
      </c>
      <c r="K6556" s="17" t="str">
        <f t="shared" si="191"/>
        <v>461-Department of Ecology</v>
      </c>
      <c r="L6556" s="18" t="str">
        <f t="shared" ref="L6556:L6628" si="192">LEFT(K6556,3)</f>
        <v>461</v>
      </c>
      <c r="M6556" s="19" t="s">
        <v>33</v>
      </c>
      <c r="N6556" s="19"/>
    </row>
    <row r="6557" spans="1:14" ht="15" x14ac:dyDescent="0.25">
      <c r="A6557" s="54" t="s">
        <v>34</v>
      </c>
      <c r="B6557" s="36">
        <v>255.66010480222729</v>
      </c>
      <c r="C6557" s="37">
        <v>0</v>
      </c>
      <c r="D6557" s="37">
        <v>0</v>
      </c>
      <c r="E6557" s="38">
        <v>0</v>
      </c>
      <c r="F6557" s="37">
        <v>0</v>
      </c>
      <c r="G6557" s="39">
        <v>0</v>
      </c>
      <c r="H6557" s="40">
        <v>255.66010480222729</v>
      </c>
      <c r="J6557" s="17">
        <v>28</v>
      </c>
      <c r="K6557" s="17" t="str">
        <f t="shared" si="191"/>
        <v>461-Department of Ecology</v>
      </c>
      <c r="L6557" s="18" t="str">
        <f t="shared" si="192"/>
        <v>461</v>
      </c>
      <c r="M6557" s="19" t="s">
        <v>35</v>
      </c>
      <c r="N6557" s="19"/>
    </row>
    <row r="6558" spans="1:14" ht="15" x14ac:dyDescent="0.25">
      <c r="A6558" s="54" t="s">
        <v>36</v>
      </c>
      <c r="B6558" s="36">
        <v>89.991992734621817</v>
      </c>
      <c r="C6558" s="37">
        <v>0</v>
      </c>
      <c r="D6558" s="37">
        <v>0</v>
      </c>
      <c r="E6558" s="38">
        <v>0</v>
      </c>
      <c r="F6558" s="37">
        <v>0</v>
      </c>
      <c r="G6558" s="39">
        <v>0</v>
      </c>
      <c r="H6558" s="40">
        <v>89.991992734621817</v>
      </c>
      <c r="J6558" s="17">
        <v>29</v>
      </c>
      <c r="K6558" s="17" t="str">
        <f t="shared" si="191"/>
        <v>461-Department of Ecology</v>
      </c>
      <c r="L6558" s="18" t="str">
        <f t="shared" si="192"/>
        <v>461</v>
      </c>
      <c r="M6558" s="19" t="s">
        <v>37</v>
      </c>
      <c r="N6558" s="19"/>
    </row>
    <row r="6559" spans="1:14" ht="15" x14ac:dyDescent="0.25">
      <c r="A6559" s="54" t="s">
        <v>38</v>
      </c>
      <c r="B6559" s="36">
        <v>44.226587063777728</v>
      </c>
      <c r="C6559" s="37">
        <v>0</v>
      </c>
      <c r="D6559" s="37">
        <v>0</v>
      </c>
      <c r="E6559" s="38">
        <v>32</v>
      </c>
      <c r="F6559" s="37">
        <v>29</v>
      </c>
      <c r="G6559" s="39">
        <v>61</v>
      </c>
      <c r="H6559" s="40">
        <v>105.22658706377773</v>
      </c>
      <c r="J6559" s="17">
        <v>30</v>
      </c>
      <c r="K6559" s="17" t="str">
        <f t="shared" si="191"/>
        <v>461-Department of Ecology</v>
      </c>
      <c r="L6559" s="18" t="str">
        <f t="shared" si="192"/>
        <v>461</v>
      </c>
      <c r="M6559" s="19" t="s">
        <v>39</v>
      </c>
      <c r="N6559" s="19"/>
    </row>
    <row r="6560" spans="1:14" ht="15" x14ac:dyDescent="0.25">
      <c r="A6560" s="54" t="s">
        <v>40</v>
      </c>
      <c r="B6560" s="36">
        <v>2171.8980467253923</v>
      </c>
      <c r="C6560" s="37">
        <v>102</v>
      </c>
      <c r="D6560" s="37">
        <v>106</v>
      </c>
      <c r="E6560" s="38">
        <v>0</v>
      </c>
      <c r="F6560" s="37">
        <v>0</v>
      </c>
      <c r="G6560" s="39">
        <v>208</v>
      </c>
      <c r="H6560" s="40">
        <v>2379.8980467253923</v>
      </c>
      <c r="J6560" s="17">
        <v>31</v>
      </c>
      <c r="K6560" s="17" t="str">
        <f t="shared" si="191"/>
        <v>461-Department of Ecology</v>
      </c>
      <c r="L6560" s="18" t="str">
        <f t="shared" si="192"/>
        <v>461</v>
      </c>
      <c r="M6560" s="19" t="s">
        <v>41</v>
      </c>
      <c r="N6560" s="19"/>
    </row>
    <row r="6561" spans="1:14" ht="15" x14ac:dyDescent="0.25">
      <c r="A6561" s="54" t="s">
        <v>42</v>
      </c>
      <c r="B6561" s="36">
        <v>335.75161275193244</v>
      </c>
      <c r="C6561" s="37">
        <v>0</v>
      </c>
      <c r="D6561" s="37">
        <v>0</v>
      </c>
      <c r="E6561" s="38">
        <v>-164</v>
      </c>
      <c r="F6561" s="37">
        <v>-169</v>
      </c>
      <c r="G6561" s="39">
        <v>-333</v>
      </c>
      <c r="H6561" s="40">
        <v>2.7516127519324414</v>
      </c>
      <c r="J6561" s="17">
        <v>32</v>
      </c>
      <c r="K6561" s="17" t="str">
        <f t="shared" si="191"/>
        <v>461-Department of Ecology</v>
      </c>
      <c r="L6561" s="18" t="str">
        <f t="shared" si="192"/>
        <v>461</v>
      </c>
      <c r="M6561" s="19" t="s">
        <v>43</v>
      </c>
      <c r="N6561" s="19"/>
    </row>
    <row r="6562" spans="1:14" ht="15" x14ac:dyDescent="0.25">
      <c r="A6562" s="54" t="s">
        <v>44</v>
      </c>
      <c r="B6562" s="36">
        <v>365.27613477363872</v>
      </c>
      <c r="C6562" s="37">
        <v>0</v>
      </c>
      <c r="D6562" s="37">
        <v>0</v>
      </c>
      <c r="E6562" s="38">
        <v>-1</v>
      </c>
      <c r="F6562" s="37">
        <v>2</v>
      </c>
      <c r="G6562" s="39">
        <v>1</v>
      </c>
      <c r="H6562" s="40">
        <v>366.27613477363872</v>
      </c>
      <c r="J6562" s="17">
        <v>33</v>
      </c>
      <c r="K6562" s="17" t="str">
        <f t="shared" si="191"/>
        <v>461-Department of Ecology</v>
      </c>
      <c r="L6562" s="18" t="str">
        <f t="shared" si="192"/>
        <v>461</v>
      </c>
      <c r="M6562" s="19" t="s">
        <v>45</v>
      </c>
      <c r="N6562" s="19"/>
    </row>
    <row r="6563" spans="1:14" ht="15" x14ac:dyDescent="0.25">
      <c r="A6563" s="54" t="s">
        <v>46</v>
      </c>
      <c r="B6563" s="36">
        <v>0</v>
      </c>
      <c r="C6563" s="37">
        <v>0</v>
      </c>
      <c r="D6563" s="37">
        <v>0</v>
      </c>
      <c r="E6563" s="38">
        <v>0</v>
      </c>
      <c r="F6563" s="37">
        <v>0</v>
      </c>
      <c r="G6563" s="39">
        <v>0</v>
      </c>
      <c r="H6563" s="40">
        <v>0</v>
      </c>
      <c r="J6563" s="17">
        <v>34</v>
      </c>
      <c r="K6563" s="17" t="str">
        <f t="shared" si="191"/>
        <v>461-Department of Ecology</v>
      </c>
      <c r="L6563" s="18" t="str">
        <f t="shared" si="192"/>
        <v>461</v>
      </c>
      <c r="M6563" s="19" t="s">
        <v>47</v>
      </c>
      <c r="N6563" s="19"/>
    </row>
    <row r="6564" spans="1:14" ht="15" customHeight="1" x14ac:dyDescent="0.25">
      <c r="A6564" s="54" t="s">
        <v>48</v>
      </c>
      <c r="B6564" s="36">
        <v>0</v>
      </c>
      <c r="C6564" s="37">
        <v>0</v>
      </c>
      <c r="D6564" s="37">
        <v>0</v>
      </c>
      <c r="E6564" s="38">
        <v>12</v>
      </c>
      <c r="F6564" s="37">
        <v>20</v>
      </c>
      <c r="G6564" s="39">
        <v>32</v>
      </c>
      <c r="H6564" s="40">
        <v>32</v>
      </c>
      <c r="J6564" s="17">
        <v>35</v>
      </c>
      <c r="K6564" s="17" t="str">
        <f t="shared" si="191"/>
        <v>461-Department of Ecology</v>
      </c>
      <c r="L6564" s="18" t="str">
        <f t="shared" si="192"/>
        <v>461</v>
      </c>
      <c r="M6564" s="56" t="s">
        <v>49</v>
      </c>
      <c r="N6564" s="19"/>
    </row>
    <row r="6565" spans="1:14" ht="15" x14ac:dyDescent="0.25">
      <c r="A6565" s="54" t="s">
        <v>50</v>
      </c>
      <c r="B6565" s="36">
        <v>216.05477734834463</v>
      </c>
      <c r="C6565" s="37">
        <v>0</v>
      </c>
      <c r="D6565" s="37">
        <v>0</v>
      </c>
      <c r="E6565" s="38">
        <v>0</v>
      </c>
      <c r="F6565" s="37">
        <v>0</v>
      </c>
      <c r="G6565" s="39">
        <v>0</v>
      </c>
      <c r="H6565" s="40">
        <v>216.05477734834463</v>
      </c>
      <c r="J6565" s="17">
        <v>36</v>
      </c>
      <c r="K6565" s="17" t="str">
        <f t="shared" si="191"/>
        <v>461-Department of Ecology</v>
      </c>
      <c r="L6565" s="18" t="str">
        <f t="shared" si="192"/>
        <v>461</v>
      </c>
      <c r="M6565" s="19" t="s">
        <v>51</v>
      </c>
      <c r="N6565" s="19"/>
    </row>
    <row r="6566" spans="1:14" ht="15" x14ac:dyDescent="0.25">
      <c r="A6566" s="54" t="s">
        <v>52</v>
      </c>
      <c r="B6566" s="36">
        <v>0</v>
      </c>
      <c r="C6566" s="37">
        <v>0</v>
      </c>
      <c r="D6566" s="37">
        <v>0</v>
      </c>
      <c r="E6566" s="38">
        <v>31</v>
      </c>
      <c r="F6566" s="37">
        <v>32</v>
      </c>
      <c r="G6566" s="39">
        <v>63</v>
      </c>
      <c r="H6566" s="40">
        <v>63</v>
      </c>
      <c r="J6566" s="17">
        <v>37</v>
      </c>
      <c r="K6566" s="17" t="str">
        <f t="shared" si="191"/>
        <v>461-Department of Ecology</v>
      </c>
      <c r="L6566" s="18" t="str">
        <f t="shared" si="192"/>
        <v>461</v>
      </c>
      <c r="M6566" s="56" t="s">
        <v>53</v>
      </c>
      <c r="N6566" s="19"/>
    </row>
    <row r="6567" spans="1:14" ht="15" x14ac:dyDescent="0.25">
      <c r="A6567" s="54" t="s">
        <v>54</v>
      </c>
      <c r="B6567" s="36">
        <v>1381.1155906875174</v>
      </c>
      <c r="C6567" s="37">
        <v>0</v>
      </c>
      <c r="D6567" s="37">
        <v>0</v>
      </c>
      <c r="E6567" s="38">
        <v>-1</v>
      </c>
      <c r="F6567" s="37">
        <v>2</v>
      </c>
      <c r="G6567" s="39">
        <v>1</v>
      </c>
      <c r="H6567" s="40">
        <v>1382.1155906875174</v>
      </c>
      <c r="J6567" s="17">
        <v>38</v>
      </c>
      <c r="K6567" s="17" t="str">
        <f t="shared" si="191"/>
        <v>461-Department of Ecology</v>
      </c>
      <c r="L6567" s="18" t="str">
        <f t="shared" si="192"/>
        <v>461</v>
      </c>
      <c r="M6567" s="19" t="s">
        <v>55</v>
      </c>
      <c r="N6567" s="19"/>
    </row>
    <row r="6568" spans="1:14" ht="15" x14ac:dyDescent="0.25">
      <c r="A6568" s="54" t="s">
        <v>56</v>
      </c>
      <c r="B6568" s="36">
        <v>0</v>
      </c>
      <c r="C6568" s="37">
        <v>0</v>
      </c>
      <c r="D6568" s="37">
        <v>0</v>
      </c>
      <c r="E6568" s="38">
        <v>0</v>
      </c>
      <c r="F6568" s="37">
        <v>0</v>
      </c>
      <c r="G6568" s="39">
        <v>0</v>
      </c>
      <c r="H6568" s="40">
        <v>0</v>
      </c>
      <c r="J6568" s="17">
        <v>39</v>
      </c>
      <c r="K6568" s="17" t="str">
        <f t="shared" si="191"/>
        <v>461-Department of Ecology</v>
      </c>
      <c r="L6568" s="18" t="str">
        <f t="shared" si="192"/>
        <v>461</v>
      </c>
      <c r="M6568" s="19" t="s">
        <v>57</v>
      </c>
      <c r="N6568" s="19"/>
    </row>
    <row r="6569" spans="1:14" ht="15" x14ac:dyDescent="0.25">
      <c r="A6569" s="54" t="s">
        <v>58</v>
      </c>
      <c r="B6569" s="36">
        <v>1182.2952951803213</v>
      </c>
      <c r="C6569" s="37">
        <v>0</v>
      </c>
      <c r="D6569" s="37">
        <v>0</v>
      </c>
      <c r="E6569" s="38">
        <v>36</v>
      </c>
      <c r="F6569" s="37">
        <v>60</v>
      </c>
      <c r="G6569" s="39">
        <v>96</v>
      </c>
      <c r="H6569" s="40">
        <v>1278.2952951803213</v>
      </c>
      <c r="J6569" s="17">
        <v>40</v>
      </c>
      <c r="K6569" s="17" t="str">
        <f t="shared" si="191"/>
        <v>461-Department of Ecology</v>
      </c>
      <c r="L6569" s="18" t="str">
        <f t="shared" si="192"/>
        <v>461</v>
      </c>
      <c r="M6569" s="19" t="s">
        <v>59</v>
      </c>
      <c r="N6569" s="19"/>
    </row>
    <row r="6570" spans="1:14" ht="15" x14ac:dyDescent="0.25">
      <c r="A6570" s="54" t="s">
        <v>60</v>
      </c>
      <c r="B6570" s="36">
        <v>0</v>
      </c>
      <c r="C6570" s="37">
        <v>0</v>
      </c>
      <c r="D6570" s="37">
        <v>0</v>
      </c>
      <c r="E6570" s="38">
        <v>30</v>
      </c>
      <c r="F6570" s="37">
        <v>31</v>
      </c>
      <c r="G6570" s="39">
        <v>61</v>
      </c>
      <c r="H6570" s="40">
        <v>61</v>
      </c>
      <c r="J6570" s="17">
        <v>41</v>
      </c>
      <c r="K6570" s="17" t="str">
        <f t="shared" si="191"/>
        <v>461-Department of Ecology</v>
      </c>
      <c r="L6570" s="18" t="str">
        <f t="shared" si="192"/>
        <v>461</v>
      </c>
      <c r="M6570" s="56" t="s">
        <v>61</v>
      </c>
      <c r="N6570" s="19"/>
    </row>
    <row r="6571" spans="1:14" ht="15" x14ac:dyDescent="0.25">
      <c r="A6571" s="54" t="s">
        <v>62</v>
      </c>
      <c r="B6571" s="36">
        <v>0</v>
      </c>
      <c r="C6571" s="37">
        <v>0</v>
      </c>
      <c r="D6571" s="37">
        <v>0</v>
      </c>
      <c r="E6571" s="38">
        <v>112</v>
      </c>
      <c r="F6571" s="37">
        <v>119</v>
      </c>
      <c r="G6571" s="39">
        <v>231</v>
      </c>
      <c r="H6571" s="40">
        <v>231</v>
      </c>
      <c r="J6571" s="17">
        <v>42</v>
      </c>
      <c r="K6571" s="17" t="str">
        <f t="shared" si="191"/>
        <v>461-Department of Ecology</v>
      </c>
      <c r="L6571" s="18" t="str">
        <f t="shared" si="192"/>
        <v>461</v>
      </c>
      <c r="M6571" s="56" t="s">
        <v>63</v>
      </c>
      <c r="N6571" s="19"/>
    </row>
    <row r="6572" spans="1:14" x14ac:dyDescent="0.2">
      <c r="A6572" s="43"/>
      <c r="B6572" s="36"/>
      <c r="C6572" s="37"/>
      <c r="D6572" s="37"/>
      <c r="E6572" s="38"/>
      <c r="F6572" s="37"/>
      <c r="G6572" s="39"/>
      <c r="H6572" s="40"/>
      <c r="J6572" s="17">
        <v>43</v>
      </c>
      <c r="K6572" s="17" t="str">
        <f t="shared" si="191"/>
        <v>461-Department of Ecology</v>
      </c>
      <c r="L6572" s="18" t="str">
        <f t="shared" si="192"/>
        <v>461</v>
      </c>
      <c r="M6572" s="19"/>
      <c r="N6572" s="19"/>
    </row>
    <row r="6573" spans="1:14" x14ac:dyDescent="0.2">
      <c r="A6573" s="44" t="s">
        <v>64</v>
      </c>
      <c r="B6573" s="45">
        <v>6098.9874020310199</v>
      </c>
      <c r="C6573" s="46">
        <v>102</v>
      </c>
      <c r="D6573" s="46">
        <v>106</v>
      </c>
      <c r="E6573" s="47">
        <v>87</v>
      </c>
      <c r="F6573" s="46">
        <v>126</v>
      </c>
      <c r="G6573" s="48">
        <v>421</v>
      </c>
      <c r="H6573" s="49">
        <v>6519.9874020310199</v>
      </c>
      <c r="J6573" s="17">
        <v>44</v>
      </c>
      <c r="K6573" s="17" t="str">
        <f t="shared" si="191"/>
        <v>461-Department of Ecology</v>
      </c>
      <c r="L6573" s="18" t="str">
        <f t="shared" si="192"/>
        <v>461</v>
      </c>
      <c r="M6573" s="19"/>
      <c r="N6573" s="19"/>
    </row>
    <row r="6574" spans="1:14" x14ac:dyDescent="0.2">
      <c r="A6574" s="57"/>
      <c r="B6574" s="39"/>
      <c r="C6574" s="51"/>
      <c r="D6574" s="51"/>
      <c r="E6574" s="52"/>
      <c r="F6574" s="51"/>
      <c r="G6574" s="39"/>
      <c r="H6574" s="53"/>
      <c r="J6574" s="17">
        <v>45</v>
      </c>
      <c r="K6574" s="17" t="str">
        <f t="shared" si="191"/>
        <v>461-Department of Ecology</v>
      </c>
      <c r="L6574" s="18" t="str">
        <f t="shared" si="192"/>
        <v>461</v>
      </c>
      <c r="M6574" s="19"/>
      <c r="N6574" s="19"/>
    </row>
    <row r="6575" spans="1:14" ht="15" x14ac:dyDescent="0.25">
      <c r="A6575" s="54" t="s">
        <v>65</v>
      </c>
      <c r="B6575" s="36">
        <v>8.1384214804880646</v>
      </c>
      <c r="C6575" s="37">
        <v>0</v>
      </c>
      <c r="D6575" s="37">
        <v>0</v>
      </c>
      <c r="E6575" s="38">
        <v>0</v>
      </c>
      <c r="F6575" s="37">
        <v>0</v>
      </c>
      <c r="G6575" s="39">
        <v>0</v>
      </c>
      <c r="H6575" s="40">
        <v>8.1384214804880646</v>
      </c>
      <c r="J6575" s="17">
        <v>46</v>
      </c>
      <c r="K6575" s="17" t="str">
        <f t="shared" si="191"/>
        <v>461-Department of Ecology</v>
      </c>
      <c r="L6575" s="18" t="str">
        <f t="shared" si="192"/>
        <v>461</v>
      </c>
      <c r="M6575" s="19"/>
      <c r="N6575" s="19"/>
    </row>
    <row r="6576" spans="1:14" ht="15" x14ac:dyDescent="0.25">
      <c r="A6576" s="54" t="s">
        <v>66</v>
      </c>
      <c r="B6576" s="36">
        <v>0</v>
      </c>
      <c r="C6576" s="37">
        <v>0</v>
      </c>
      <c r="D6576" s="37">
        <v>0</v>
      </c>
      <c r="E6576" s="38">
        <v>0</v>
      </c>
      <c r="F6576" s="37">
        <v>0</v>
      </c>
      <c r="G6576" s="39">
        <v>0</v>
      </c>
      <c r="H6576" s="40">
        <v>0</v>
      </c>
      <c r="J6576" s="17">
        <v>47</v>
      </c>
      <c r="K6576" s="17" t="str">
        <f t="shared" si="191"/>
        <v>461-Department of Ecology</v>
      </c>
      <c r="L6576" s="18" t="str">
        <f t="shared" si="192"/>
        <v>461</v>
      </c>
      <c r="M6576" s="19"/>
      <c r="N6576" s="19"/>
    </row>
    <row r="6577" spans="1:14" ht="15" x14ac:dyDescent="0.25">
      <c r="A6577" s="54" t="s">
        <v>67</v>
      </c>
      <c r="B6577" s="36">
        <v>0</v>
      </c>
      <c r="C6577" s="37">
        <v>0</v>
      </c>
      <c r="D6577" s="37">
        <v>0</v>
      </c>
      <c r="E6577" s="38">
        <v>0</v>
      </c>
      <c r="F6577" s="37">
        <v>0</v>
      </c>
      <c r="G6577" s="39">
        <v>0</v>
      </c>
      <c r="H6577" s="40">
        <v>0</v>
      </c>
      <c r="J6577" s="17">
        <v>48</v>
      </c>
      <c r="K6577" s="17" t="str">
        <f t="shared" si="191"/>
        <v>461-Department of Ecology</v>
      </c>
      <c r="L6577" s="18" t="str">
        <f t="shared" si="192"/>
        <v>461</v>
      </c>
      <c r="M6577" s="19"/>
      <c r="N6577" s="19"/>
    </row>
    <row r="6578" spans="1:14" ht="15" x14ac:dyDescent="0.25">
      <c r="A6578" s="54" t="s">
        <v>68</v>
      </c>
      <c r="B6578" s="36">
        <v>19.783139890042762</v>
      </c>
      <c r="C6578" s="37">
        <v>0</v>
      </c>
      <c r="D6578" s="37">
        <v>0</v>
      </c>
      <c r="E6578" s="38">
        <v>0</v>
      </c>
      <c r="F6578" s="37">
        <v>0</v>
      </c>
      <c r="G6578" s="39">
        <v>0</v>
      </c>
      <c r="H6578" s="40">
        <v>19.783139890042762</v>
      </c>
      <c r="J6578" s="17">
        <v>49</v>
      </c>
      <c r="K6578" s="17" t="str">
        <f t="shared" si="191"/>
        <v>461-Department of Ecology</v>
      </c>
      <c r="L6578" s="18" t="str">
        <f t="shared" si="192"/>
        <v>461</v>
      </c>
      <c r="M6578" s="19"/>
      <c r="N6578" s="19"/>
    </row>
    <row r="6579" spans="1:14" ht="15" x14ac:dyDescent="0.25">
      <c r="A6579" s="54" t="s">
        <v>69</v>
      </c>
      <c r="B6579" s="36">
        <v>0</v>
      </c>
      <c r="C6579" s="37">
        <v>0</v>
      </c>
      <c r="D6579" s="37">
        <v>0</v>
      </c>
      <c r="E6579" s="38">
        <v>0</v>
      </c>
      <c r="F6579" s="37">
        <v>0</v>
      </c>
      <c r="G6579" s="39">
        <v>0</v>
      </c>
      <c r="H6579" s="40">
        <v>0</v>
      </c>
      <c r="J6579" s="17">
        <v>50</v>
      </c>
      <c r="K6579" s="17" t="str">
        <f t="shared" si="191"/>
        <v>461-Department of Ecology</v>
      </c>
      <c r="L6579" s="18" t="str">
        <f t="shared" si="192"/>
        <v>461</v>
      </c>
      <c r="M6579" s="19"/>
      <c r="N6579" s="19"/>
    </row>
    <row r="6580" spans="1:14" ht="15" x14ac:dyDescent="0.25">
      <c r="A6580" s="54" t="s">
        <v>70</v>
      </c>
      <c r="B6580" s="36">
        <v>141.70211096756589</v>
      </c>
      <c r="C6580" s="37">
        <v>0</v>
      </c>
      <c r="D6580" s="37">
        <v>0</v>
      </c>
      <c r="E6580" s="38">
        <v>0</v>
      </c>
      <c r="F6580" s="37">
        <v>0</v>
      </c>
      <c r="G6580" s="39">
        <v>0</v>
      </c>
      <c r="H6580" s="40">
        <v>141.70211096756589</v>
      </c>
      <c r="J6580" s="17">
        <v>51</v>
      </c>
      <c r="K6580" s="17" t="str">
        <f t="shared" si="191"/>
        <v>461-Department of Ecology</v>
      </c>
      <c r="L6580" s="18" t="str">
        <f t="shared" si="192"/>
        <v>461</v>
      </c>
      <c r="M6580" s="19"/>
      <c r="N6580" s="19"/>
    </row>
    <row r="6581" spans="1:14" ht="15" x14ac:dyDescent="0.25">
      <c r="A6581" s="54" t="s">
        <v>71</v>
      </c>
      <c r="B6581" s="36">
        <v>1.4375E-15</v>
      </c>
      <c r="C6581" s="37">
        <v>0</v>
      </c>
      <c r="D6581" s="37">
        <v>0</v>
      </c>
      <c r="E6581" s="38">
        <v>0</v>
      </c>
      <c r="F6581" s="37">
        <v>0</v>
      </c>
      <c r="G6581" s="39">
        <v>0</v>
      </c>
      <c r="H6581" s="40">
        <v>1.4375E-15</v>
      </c>
      <c r="J6581" s="17">
        <v>52</v>
      </c>
      <c r="K6581" s="17" t="str">
        <f t="shared" si="191"/>
        <v>461-Department of Ecology</v>
      </c>
      <c r="L6581" s="18" t="str">
        <f t="shared" si="192"/>
        <v>461</v>
      </c>
      <c r="M6581" s="19"/>
      <c r="N6581" s="19"/>
    </row>
    <row r="6582" spans="1:14" ht="15" x14ac:dyDescent="0.25">
      <c r="A6582" s="54" t="s">
        <v>72</v>
      </c>
      <c r="B6582" s="36">
        <v>22.188149053145995</v>
      </c>
      <c r="C6582" s="37">
        <v>0</v>
      </c>
      <c r="D6582" s="37">
        <v>0</v>
      </c>
      <c r="E6582" s="38">
        <v>0</v>
      </c>
      <c r="F6582" s="37">
        <v>0</v>
      </c>
      <c r="G6582" s="39">
        <v>0</v>
      </c>
      <c r="H6582" s="40">
        <v>22.188149053145995</v>
      </c>
      <c r="J6582" s="17">
        <v>53</v>
      </c>
      <c r="K6582" s="17" t="str">
        <f t="shared" si="191"/>
        <v>461-Department of Ecology</v>
      </c>
      <c r="L6582" s="18" t="str">
        <f t="shared" si="192"/>
        <v>461</v>
      </c>
      <c r="M6582" s="19"/>
      <c r="N6582" s="19"/>
    </row>
    <row r="6583" spans="1:14" ht="15" x14ac:dyDescent="0.25">
      <c r="A6583" s="54" t="s">
        <v>73</v>
      </c>
      <c r="B6583" s="36">
        <v>202.37983177321081</v>
      </c>
      <c r="C6583" s="37">
        <v>0</v>
      </c>
      <c r="D6583" s="37">
        <v>0</v>
      </c>
      <c r="E6583" s="38">
        <v>-1</v>
      </c>
      <c r="F6583" s="37">
        <v>1</v>
      </c>
      <c r="G6583" s="39">
        <v>0</v>
      </c>
      <c r="H6583" s="40">
        <v>202.37983177321081</v>
      </c>
      <c r="J6583" s="17">
        <v>54</v>
      </c>
      <c r="K6583" s="17" t="str">
        <f t="shared" si="191"/>
        <v>461-Department of Ecology</v>
      </c>
      <c r="L6583" s="18" t="str">
        <f t="shared" si="192"/>
        <v>461</v>
      </c>
      <c r="M6583" s="19"/>
      <c r="N6583" s="19"/>
    </row>
    <row r="6584" spans="1:14" ht="15" x14ac:dyDescent="0.25">
      <c r="A6584" s="54" t="s">
        <v>74</v>
      </c>
      <c r="B6584" s="36">
        <v>397.67990226023204</v>
      </c>
      <c r="C6584" s="37">
        <v>2</v>
      </c>
      <c r="D6584" s="37">
        <v>-15</v>
      </c>
      <c r="E6584" s="38">
        <v>9</v>
      </c>
      <c r="F6584" s="37">
        <v>8</v>
      </c>
      <c r="G6584" s="39">
        <v>4</v>
      </c>
      <c r="H6584" s="40">
        <v>401.67990226023204</v>
      </c>
      <c r="J6584" s="17">
        <v>55</v>
      </c>
      <c r="K6584" s="17" t="str">
        <f t="shared" si="191"/>
        <v>461-Department of Ecology</v>
      </c>
      <c r="L6584" s="18" t="str">
        <f t="shared" si="192"/>
        <v>461</v>
      </c>
      <c r="M6584" s="19"/>
      <c r="N6584" s="19"/>
    </row>
    <row r="6585" spans="1:14" ht="15" x14ac:dyDescent="0.25">
      <c r="A6585" s="54" t="s">
        <v>75</v>
      </c>
      <c r="B6585" s="36">
        <v>83.752570635651921</v>
      </c>
      <c r="C6585" s="37">
        <v>0</v>
      </c>
      <c r="D6585" s="37">
        <v>0</v>
      </c>
      <c r="E6585" s="38">
        <v>18</v>
      </c>
      <c r="F6585" s="37">
        <v>19</v>
      </c>
      <c r="G6585" s="39">
        <v>37</v>
      </c>
      <c r="H6585" s="40">
        <v>120.75257063565192</v>
      </c>
      <c r="J6585" s="17">
        <v>56</v>
      </c>
      <c r="K6585" s="17" t="str">
        <f t="shared" si="191"/>
        <v>461-Department of Ecology</v>
      </c>
      <c r="L6585" s="18" t="str">
        <f t="shared" si="192"/>
        <v>461</v>
      </c>
      <c r="M6585" s="19"/>
      <c r="N6585" s="19"/>
    </row>
    <row r="6586" spans="1:14" ht="15" x14ac:dyDescent="0.25">
      <c r="A6586" s="54" t="s">
        <v>76</v>
      </c>
      <c r="B6586" s="36">
        <v>3.8895038026901099</v>
      </c>
      <c r="C6586" s="37">
        <v>0</v>
      </c>
      <c r="D6586" s="37">
        <v>0</v>
      </c>
      <c r="E6586" s="38">
        <v>0</v>
      </c>
      <c r="F6586" s="37">
        <v>0</v>
      </c>
      <c r="G6586" s="39">
        <v>0</v>
      </c>
      <c r="H6586" s="40">
        <v>3.8895038026901099</v>
      </c>
      <c r="J6586" s="17">
        <v>57</v>
      </c>
      <c r="K6586" s="17" t="str">
        <f t="shared" si="191"/>
        <v>461-Department of Ecology</v>
      </c>
      <c r="L6586" s="18" t="str">
        <f t="shared" si="192"/>
        <v>461</v>
      </c>
      <c r="M6586" s="19"/>
      <c r="N6586" s="19"/>
    </row>
    <row r="6587" spans="1:14" ht="15" x14ac:dyDescent="0.25">
      <c r="A6587" s="54" t="s">
        <v>77</v>
      </c>
      <c r="B6587" s="36">
        <v>256.60370141520417</v>
      </c>
      <c r="C6587" s="37">
        <v>0</v>
      </c>
      <c r="D6587" s="37">
        <v>0</v>
      </c>
      <c r="E6587" s="38">
        <v>0</v>
      </c>
      <c r="F6587" s="37">
        <v>0</v>
      </c>
      <c r="G6587" s="39">
        <v>0</v>
      </c>
      <c r="H6587" s="40">
        <v>256.60370141520417</v>
      </c>
      <c r="J6587" s="17">
        <v>58</v>
      </c>
      <c r="K6587" s="17" t="str">
        <f t="shared" si="191"/>
        <v>461-Department of Ecology</v>
      </c>
      <c r="L6587" s="18" t="str">
        <f t="shared" si="192"/>
        <v>461</v>
      </c>
      <c r="M6587" s="19"/>
      <c r="N6587" s="19"/>
    </row>
    <row r="6588" spans="1:14" ht="15" x14ac:dyDescent="0.25">
      <c r="A6588" s="54" t="s">
        <v>78</v>
      </c>
      <c r="B6588" s="36">
        <v>0</v>
      </c>
      <c r="C6588" s="37">
        <v>0</v>
      </c>
      <c r="D6588" s="37">
        <v>0</v>
      </c>
      <c r="E6588" s="38">
        <v>0</v>
      </c>
      <c r="F6588" s="37">
        <v>0</v>
      </c>
      <c r="G6588" s="39">
        <v>0</v>
      </c>
      <c r="H6588" s="40">
        <v>0</v>
      </c>
      <c r="J6588" s="17">
        <v>59</v>
      </c>
      <c r="K6588" s="17" t="str">
        <f t="shared" si="191"/>
        <v>461-Department of Ecology</v>
      </c>
      <c r="L6588" s="18" t="str">
        <f t="shared" si="192"/>
        <v>461</v>
      </c>
      <c r="M6588" s="19"/>
      <c r="N6588" s="19"/>
    </row>
    <row r="6589" spans="1:14" ht="15" x14ac:dyDescent="0.25">
      <c r="A6589" s="54" t="s">
        <v>79</v>
      </c>
      <c r="B6589" s="36">
        <v>0</v>
      </c>
      <c r="C6589" s="37">
        <v>0</v>
      </c>
      <c r="D6589" s="37">
        <v>0</v>
      </c>
      <c r="E6589" s="38">
        <v>0</v>
      </c>
      <c r="F6589" s="37">
        <v>0</v>
      </c>
      <c r="G6589" s="39">
        <v>0</v>
      </c>
      <c r="H6589" s="40">
        <v>0</v>
      </c>
      <c r="J6589" s="17">
        <v>60</v>
      </c>
      <c r="K6589" s="17" t="str">
        <f t="shared" si="191"/>
        <v>461-Department of Ecology</v>
      </c>
      <c r="L6589" s="18" t="str">
        <f t="shared" si="192"/>
        <v>461</v>
      </c>
      <c r="M6589" s="19"/>
      <c r="N6589" s="19"/>
    </row>
    <row r="6590" spans="1:14" ht="15" x14ac:dyDescent="0.25">
      <c r="A6590" s="54"/>
      <c r="B6590" s="36"/>
      <c r="C6590" s="37"/>
      <c r="D6590" s="37"/>
      <c r="E6590" s="38"/>
      <c r="F6590" s="37"/>
      <c r="G6590" s="39"/>
      <c r="H6590" s="40"/>
      <c r="J6590" s="17">
        <v>61</v>
      </c>
      <c r="K6590" s="17" t="str">
        <f t="shared" si="191"/>
        <v>461-Department of Ecology</v>
      </c>
      <c r="L6590" s="18" t="str">
        <f t="shared" si="192"/>
        <v>461</v>
      </c>
      <c r="M6590" s="19"/>
      <c r="N6590" s="19"/>
    </row>
    <row r="6591" spans="1:14" x14ac:dyDescent="0.2">
      <c r="A6591" s="44" t="s">
        <v>80</v>
      </c>
      <c r="B6591" s="45">
        <v>1136.1173312782316</v>
      </c>
      <c r="C6591" s="46">
        <v>2</v>
      </c>
      <c r="D6591" s="46">
        <v>-15</v>
      </c>
      <c r="E6591" s="47">
        <v>26</v>
      </c>
      <c r="F6591" s="46">
        <v>28</v>
      </c>
      <c r="G6591" s="48">
        <v>41</v>
      </c>
      <c r="H6591" s="49">
        <v>1177.1173312782316</v>
      </c>
      <c r="J6591" s="17">
        <v>62</v>
      </c>
      <c r="K6591" s="17" t="str">
        <f t="shared" si="191"/>
        <v>461-Department of Ecology</v>
      </c>
      <c r="L6591" s="18" t="str">
        <f t="shared" si="192"/>
        <v>461</v>
      </c>
      <c r="M6591" s="19"/>
      <c r="N6591" s="19"/>
    </row>
    <row r="6592" spans="1:14" ht="15" x14ac:dyDescent="0.25">
      <c r="A6592" s="54"/>
      <c r="B6592" s="36"/>
      <c r="C6592" s="37"/>
      <c r="D6592" s="37"/>
      <c r="E6592" s="38"/>
      <c r="F6592" s="37"/>
      <c r="G6592" s="39"/>
      <c r="H6592" s="40"/>
      <c r="J6592" s="17">
        <v>63</v>
      </c>
      <c r="K6592" s="17" t="str">
        <f t="shared" si="191"/>
        <v>461-Department of Ecology</v>
      </c>
      <c r="L6592" s="18" t="str">
        <f t="shared" si="192"/>
        <v>461</v>
      </c>
      <c r="M6592" s="19"/>
      <c r="N6592" s="19"/>
    </row>
    <row r="6593" spans="1:14" ht="15" x14ac:dyDescent="0.25">
      <c r="A6593" s="54" t="s">
        <v>81</v>
      </c>
      <c r="B6593" s="36">
        <v>431.6838963575043</v>
      </c>
      <c r="C6593" s="37">
        <v>0</v>
      </c>
      <c r="D6593" s="37">
        <v>0</v>
      </c>
      <c r="E6593" s="38">
        <v>4</v>
      </c>
      <c r="F6593" s="37">
        <v>7</v>
      </c>
      <c r="G6593" s="39">
        <v>11</v>
      </c>
      <c r="H6593" s="40">
        <v>442.6838963575043</v>
      </c>
      <c r="J6593" s="17">
        <v>64</v>
      </c>
      <c r="K6593" s="17" t="str">
        <f t="shared" si="191"/>
        <v>461-Department of Ecology</v>
      </c>
      <c r="L6593" s="18" t="str">
        <f t="shared" si="192"/>
        <v>461</v>
      </c>
      <c r="M6593" s="19"/>
      <c r="N6593" s="19"/>
    </row>
    <row r="6594" spans="1:14" x14ac:dyDescent="0.2">
      <c r="A6594" s="44" t="s">
        <v>82</v>
      </c>
      <c r="B6594" s="45">
        <v>431.6838963575043</v>
      </c>
      <c r="C6594" s="46">
        <v>0</v>
      </c>
      <c r="D6594" s="46">
        <v>0</v>
      </c>
      <c r="E6594" s="47">
        <v>4</v>
      </c>
      <c r="F6594" s="46">
        <v>7</v>
      </c>
      <c r="G6594" s="48">
        <v>11</v>
      </c>
      <c r="H6594" s="49">
        <v>442.6838963575043</v>
      </c>
      <c r="J6594" s="17">
        <v>65</v>
      </c>
      <c r="K6594" s="17" t="str">
        <f t="shared" si="191"/>
        <v>461-Department of Ecology</v>
      </c>
      <c r="L6594" s="18" t="str">
        <f t="shared" si="192"/>
        <v>461</v>
      </c>
      <c r="M6594" s="19"/>
      <c r="N6594" s="19"/>
    </row>
    <row r="6595" spans="1:14" ht="15" x14ac:dyDescent="0.25">
      <c r="A6595" s="54"/>
      <c r="B6595" s="54"/>
      <c r="C6595" s="54"/>
      <c r="D6595" s="54"/>
      <c r="E6595" s="54"/>
      <c r="F6595" s="54"/>
      <c r="G6595" s="54"/>
      <c r="H6595" s="54"/>
      <c r="J6595" s="17">
        <v>66</v>
      </c>
      <c r="K6595" s="17" t="str">
        <f t="shared" si="191"/>
        <v>461-Department of Ecology</v>
      </c>
      <c r="L6595" s="18" t="str">
        <f t="shared" si="192"/>
        <v>461</v>
      </c>
      <c r="M6595" s="19"/>
      <c r="N6595" s="19"/>
    </row>
    <row r="6596" spans="1:14" x14ac:dyDescent="0.2">
      <c r="A6596" s="58"/>
      <c r="B6596" s="39"/>
      <c r="C6596" s="51"/>
      <c r="D6596" s="51"/>
      <c r="E6596" s="52"/>
      <c r="F6596" s="51"/>
      <c r="G6596" s="39"/>
      <c r="H6596" s="53"/>
      <c r="J6596" s="17">
        <v>67</v>
      </c>
      <c r="K6596" s="17" t="str">
        <f t="shared" si="191"/>
        <v>461-Department of Ecology</v>
      </c>
      <c r="L6596" s="18" t="str">
        <f t="shared" si="192"/>
        <v>461</v>
      </c>
      <c r="M6596" s="19"/>
      <c r="N6596" s="19"/>
    </row>
    <row r="6597" spans="1:14" x14ac:dyDescent="0.2">
      <c r="A6597" s="59" t="s">
        <v>83</v>
      </c>
      <c r="B6597" s="60">
        <v>29750.049929067714</v>
      </c>
      <c r="C6597" s="61">
        <v>231</v>
      </c>
      <c r="D6597" s="61">
        <v>208</v>
      </c>
      <c r="E6597" s="62">
        <v>-200</v>
      </c>
      <c r="F6597" s="61">
        <v>2998</v>
      </c>
      <c r="G6597" s="60">
        <v>3237</v>
      </c>
      <c r="H6597" s="63">
        <v>32987.049929067718</v>
      </c>
      <c r="J6597" s="17">
        <v>68</v>
      </c>
      <c r="K6597" s="17" t="str">
        <f t="shared" si="191"/>
        <v>461-Department of Ecology</v>
      </c>
      <c r="L6597" s="18" t="str">
        <f t="shared" si="192"/>
        <v>461</v>
      </c>
      <c r="M6597" s="19"/>
      <c r="N6597" s="19"/>
    </row>
    <row r="6598" spans="1:14" x14ac:dyDescent="0.2">
      <c r="A6598" s="64"/>
      <c r="B6598" s="65"/>
      <c r="C6598" s="65"/>
      <c r="D6598" s="65"/>
      <c r="E6598" s="65"/>
      <c r="F6598" s="65"/>
      <c r="G6598" s="65"/>
      <c r="H6598" s="65"/>
      <c r="J6598" s="17">
        <v>1</v>
      </c>
      <c r="K6598" s="17" t="str">
        <f>IF(J6598=7,A5725,IF(J6598&gt;7,K6588,""))</f>
        <v/>
      </c>
      <c r="L6598" s="18" t="str">
        <f t="shared" si="192"/>
        <v/>
      </c>
      <c r="M6598" s="19"/>
      <c r="N6598" s="19"/>
    </row>
    <row r="6599" spans="1:14" x14ac:dyDescent="0.2">
      <c r="A6599" s="64"/>
      <c r="B6599" s="65"/>
      <c r="C6599" s="65"/>
      <c r="D6599" s="65"/>
      <c r="E6599" s="65"/>
      <c r="F6599" s="65"/>
      <c r="G6599" s="65"/>
      <c r="H6599" s="65"/>
      <c r="J6599" s="17">
        <v>2</v>
      </c>
      <c r="K6599" s="17" t="str">
        <f>IF(J6599=7,A5726,IF(J6599&gt;7,K6598,""))</f>
        <v/>
      </c>
      <c r="L6599" s="18" t="str">
        <f t="shared" si="192"/>
        <v/>
      </c>
      <c r="M6599" s="19"/>
      <c r="N6599" s="19"/>
    </row>
    <row r="6600" spans="1:14" ht="15" x14ac:dyDescent="0.25">
      <c r="A6600"/>
      <c r="B6600"/>
      <c r="C6600"/>
      <c r="D6600"/>
      <c r="E6600"/>
      <c r="F6600"/>
      <c r="G6600"/>
      <c r="H6600"/>
      <c r="J6600" s="17">
        <v>3</v>
      </c>
      <c r="K6600" s="17" t="str">
        <f>IF(J6600=7,A5727,IF(J6600&gt;7,K6599,""))</f>
        <v/>
      </c>
      <c r="L6600" s="18" t="str">
        <f t="shared" si="192"/>
        <v/>
      </c>
      <c r="M6600" s="19"/>
      <c r="N6600" s="19"/>
    </row>
    <row r="6601" spans="1:14" ht="15" x14ac:dyDescent="0.25">
      <c r="A6601"/>
      <c r="B6601"/>
      <c r="C6601"/>
      <c r="D6601"/>
      <c r="E6601"/>
      <c r="F6601"/>
      <c r="G6601"/>
      <c r="H6601"/>
      <c r="J6601" s="17">
        <v>4</v>
      </c>
      <c r="K6601" s="17" t="str">
        <f>IF(J6601=7,A5728,IF(J6601&gt;7,K6600,""))</f>
        <v/>
      </c>
      <c r="L6601" s="18" t="str">
        <f t="shared" si="192"/>
        <v/>
      </c>
      <c r="M6601" s="19"/>
      <c r="N6601" s="19"/>
    </row>
    <row r="6602" spans="1:14" ht="15.75" x14ac:dyDescent="0.25">
      <c r="A6602" s="21" t="s">
        <v>7</v>
      </c>
      <c r="B6602" s="22"/>
      <c r="C6602" s="22"/>
      <c r="D6602" s="22"/>
      <c r="E6602" s="22"/>
      <c r="F6602" s="22"/>
      <c r="G6602" s="22"/>
      <c r="H6602" s="22"/>
      <c r="J6602" s="17">
        <v>5</v>
      </c>
      <c r="K6602" s="17" t="str">
        <f>IF(J6602=7,A5729,IF(J6602&gt;7,K6601,""))</f>
        <v/>
      </c>
      <c r="L6602" s="18" t="str">
        <f t="shared" si="192"/>
        <v/>
      </c>
      <c r="M6602" s="19"/>
      <c r="N6602" s="19"/>
    </row>
    <row r="6603" spans="1:14" ht="15" x14ac:dyDescent="0.25">
      <c r="A6603" s="23" t="s">
        <v>8</v>
      </c>
      <c r="B6603" s="24"/>
      <c r="C6603" s="24"/>
      <c r="D6603" s="24"/>
      <c r="E6603" s="24"/>
      <c r="F6603" s="24"/>
      <c r="G6603" s="24"/>
      <c r="H6603" s="24"/>
      <c r="J6603" s="17">
        <v>6</v>
      </c>
      <c r="K6603" s="17" t="str">
        <f>IF(J6603=7,A5730,IF(J6603&gt;7,K6602,""))</f>
        <v/>
      </c>
      <c r="L6603" s="18" t="str">
        <f t="shared" si="192"/>
        <v/>
      </c>
      <c r="M6603" s="19"/>
      <c r="N6603" s="19"/>
    </row>
    <row r="6604" spans="1:14" ht="15" x14ac:dyDescent="0.25">
      <c r="A6604" s="25" t="s">
        <v>180</v>
      </c>
      <c r="B6604" s="22"/>
      <c r="C6604" s="22"/>
      <c r="D6604" s="22"/>
      <c r="E6604" s="22"/>
      <c r="F6604" s="22"/>
      <c r="G6604" s="22"/>
      <c r="H6604" s="22"/>
      <c r="J6604" s="17">
        <v>7</v>
      </c>
      <c r="K6604" s="17" t="str">
        <f>IF(J6604=7,A6604,IF(J6604&gt;7,K6603,""))</f>
        <v>462-WA Pollution Liab Insurance Program</v>
      </c>
      <c r="L6604" s="18" t="str">
        <f t="shared" si="192"/>
        <v>462</v>
      </c>
      <c r="M6604" s="19"/>
      <c r="N6604" s="19"/>
    </row>
    <row r="6605" spans="1:14" ht="15" x14ac:dyDescent="0.25">
      <c r="A6605" s="25"/>
      <c r="B6605" s="22"/>
      <c r="C6605" s="22"/>
      <c r="D6605" s="22"/>
      <c r="E6605" s="22"/>
      <c r="F6605" s="22"/>
      <c r="G6605" s="22"/>
      <c r="H6605" s="22"/>
      <c r="J6605" s="17">
        <v>8</v>
      </c>
      <c r="K6605" s="17" t="str">
        <f t="shared" ref="K6605:K6665" si="193">IF(J6605=7,A5732,IF(J6605&gt;7,K6604,""))</f>
        <v>462-WA Pollution Liab Insurance Program</v>
      </c>
      <c r="L6605" s="18" t="str">
        <f t="shared" si="192"/>
        <v>462</v>
      </c>
      <c r="M6605" s="19"/>
      <c r="N6605" s="19"/>
    </row>
    <row r="6606" spans="1:14" ht="15" x14ac:dyDescent="0.25">
      <c r="A6606" s="26"/>
      <c r="B6606" s="27"/>
      <c r="C6606" s="94" t="s">
        <v>10</v>
      </c>
      <c r="D6606" s="95"/>
      <c r="E6606" s="94" t="s">
        <v>11</v>
      </c>
      <c r="F6606" s="95"/>
      <c r="G6606" s="28"/>
      <c r="H6606" s="28"/>
      <c r="J6606" s="17">
        <v>9</v>
      </c>
      <c r="K6606" s="17" t="str">
        <f t="shared" si="193"/>
        <v>462-WA Pollution Liab Insurance Program</v>
      </c>
      <c r="L6606" s="18" t="str">
        <f t="shared" si="192"/>
        <v>462</v>
      </c>
      <c r="M6606" s="19"/>
      <c r="N6606" s="19"/>
    </row>
    <row r="6607" spans="1:14" ht="24" x14ac:dyDescent="0.2">
      <c r="A6607" s="29" t="s">
        <v>12</v>
      </c>
      <c r="B6607" s="30" t="s">
        <v>13</v>
      </c>
      <c r="C6607" s="31" t="s">
        <v>14</v>
      </c>
      <c r="D6607" s="32" t="s">
        <v>15</v>
      </c>
      <c r="E6607" s="31" t="s">
        <v>14</v>
      </c>
      <c r="F6607" s="32" t="s">
        <v>15</v>
      </c>
      <c r="G6607" s="33" t="s">
        <v>16</v>
      </c>
      <c r="H6607" s="33" t="s">
        <v>17</v>
      </c>
      <c r="J6607" s="17">
        <v>10</v>
      </c>
      <c r="K6607" s="17" t="str">
        <f t="shared" si="193"/>
        <v>462-WA Pollution Liab Insurance Program</v>
      </c>
      <c r="L6607" s="18" t="str">
        <f t="shared" si="192"/>
        <v>462</v>
      </c>
      <c r="M6607" s="19"/>
      <c r="N6607" s="19"/>
    </row>
    <row r="6608" spans="1:14" ht="15" x14ac:dyDescent="0.25">
      <c r="A6608" s="35" t="s">
        <v>20</v>
      </c>
      <c r="B6608" s="36">
        <v>9.1393004075850026</v>
      </c>
      <c r="C6608" s="37">
        <v>0</v>
      </c>
      <c r="D6608" s="37">
        <v>0</v>
      </c>
      <c r="E6608" s="38">
        <v>0</v>
      </c>
      <c r="F6608" s="37">
        <v>0</v>
      </c>
      <c r="G6608" s="39">
        <v>0</v>
      </c>
      <c r="H6608" s="40">
        <v>9.1393004075850026</v>
      </c>
      <c r="J6608" s="17">
        <v>11</v>
      </c>
      <c r="K6608" s="17" t="str">
        <f t="shared" si="193"/>
        <v>462-WA Pollution Liab Insurance Program</v>
      </c>
      <c r="L6608" s="18" t="str">
        <f t="shared" si="192"/>
        <v>462</v>
      </c>
      <c r="M6608" s="19" t="s">
        <v>21</v>
      </c>
      <c r="N6608" s="19"/>
    </row>
    <row r="6609" spans="1:14" ht="15" x14ac:dyDescent="0.25">
      <c r="A6609" s="42" t="s">
        <v>22</v>
      </c>
      <c r="B6609" s="36">
        <v>4.1339237898505763</v>
      </c>
      <c r="C6609" s="37">
        <v>0</v>
      </c>
      <c r="D6609" s="37">
        <v>0</v>
      </c>
      <c r="E6609" s="38">
        <v>0</v>
      </c>
      <c r="F6609" s="37">
        <v>0</v>
      </c>
      <c r="G6609" s="39">
        <v>0</v>
      </c>
      <c r="H6609" s="40">
        <v>4.1339237898505763</v>
      </c>
      <c r="J6609" s="17">
        <v>12</v>
      </c>
      <c r="K6609" s="17" t="str">
        <f t="shared" si="193"/>
        <v>462-WA Pollution Liab Insurance Program</v>
      </c>
      <c r="L6609" s="18" t="str">
        <f t="shared" si="192"/>
        <v>462</v>
      </c>
      <c r="M6609" s="19"/>
      <c r="N6609" s="19"/>
    </row>
    <row r="6610" spans="1:14" ht="15" x14ac:dyDescent="0.25">
      <c r="A6610" s="42" t="s">
        <v>23</v>
      </c>
      <c r="B6610" s="36">
        <v>28.471653496524272</v>
      </c>
      <c r="C6610" s="37">
        <v>12</v>
      </c>
      <c r="D6610" s="37">
        <v>1</v>
      </c>
      <c r="E6610" s="38">
        <v>0</v>
      </c>
      <c r="F6610" s="37">
        <v>0</v>
      </c>
      <c r="G6610" s="39">
        <v>13</v>
      </c>
      <c r="H6610" s="40">
        <v>41.471653496524269</v>
      </c>
      <c r="J6610" s="17">
        <v>13</v>
      </c>
      <c r="K6610" s="17" t="str">
        <f t="shared" si="193"/>
        <v>462-WA Pollution Liab Insurance Program</v>
      </c>
      <c r="L6610" s="18" t="str">
        <f t="shared" si="192"/>
        <v>462</v>
      </c>
      <c r="M6610" s="19"/>
      <c r="N6610" s="19"/>
    </row>
    <row r="6611" spans="1:14" ht="15" x14ac:dyDescent="0.25">
      <c r="A6611" s="42" t="s">
        <v>24</v>
      </c>
      <c r="B6611" s="36">
        <v>449.72583464999997</v>
      </c>
      <c r="C6611" s="37">
        <v>0</v>
      </c>
      <c r="D6611" s="37">
        <v>0</v>
      </c>
      <c r="E6611" s="38">
        <v>0</v>
      </c>
      <c r="F6611" s="37">
        <v>0</v>
      </c>
      <c r="G6611" s="39">
        <v>0</v>
      </c>
      <c r="H6611" s="40">
        <v>449.72583464999997</v>
      </c>
      <c r="J6611" s="17">
        <v>14</v>
      </c>
      <c r="K6611" s="17" t="str">
        <f t="shared" si="193"/>
        <v>462-WA Pollution Liab Insurance Program</v>
      </c>
      <c r="L6611" s="18" t="str">
        <f t="shared" si="192"/>
        <v>462</v>
      </c>
      <c r="M6611" s="19"/>
      <c r="N6611" s="19"/>
    </row>
    <row r="6612" spans="1:14" ht="15" x14ac:dyDescent="0.25">
      <c r="A6612" s="42" t="s">
        <v>25</v>
      </c>
      <c r="B6612" s="36">
        <v>0</v>
      </c>
      <c r="C6612" s="37">
        <v>0</v>
      </c>
      <c r="D6612" s="37">
        <v>0</v>
      </c>
      <c r="E6612" s="38">
        <v>0</v>
      </c>
      <c r="F6612" s="37">
        <v>0</v>
      </c>
      <c r="G6612" s="39">
        <v>0</v>
      </c>
      <c r="H6612" s="40">
        <v>0</v>
      </c>
      <c r="J6612" s="17">
        <v>15</v>
      </c>
      <c r="K6612" s="17" t="str">
        <f t="shared" si="193"/>
        <v>462-WA Pollution Liab Insurance Program</v>
      </c>
      <c r="L6612" s="18" t="str">
        <f t="shared" si="192"/>
        <v>462</v>
      </c>
      <c r="M6612" s="19"/>
      <c r="N6612" s="19"/>
    </row>
    <row r="6613" spans="1:14" ht="15" x14ac:dyDescent="0.25">
      <c r="A6613" s="42" t="s">
        <v>26</v>
      </c>
      <c r="B6613" s="36">
        <v>15.879994943152589</v>
      </c>
      <c r="C6613" s="37">
        <v>1</v>
      </c>
      <c r="D6613" s="37">
        <v>0</v>
      </c>
      <c r="E6613" s="38">
        <v>0</v>
      </c>
      <c r="F6613" s="37">
        <v>0</v>
      </c>
      <c r="G6613" s="39">
        <v>1</v>
      </c>
      <c r="H6613" s="40">
        <v>16.879994943152589</v>
      </c>
      <c r="J6613" s="17">
        <v>16</v>
      </c>
      <c r="K6613" s="17" t="str">
        <f t="shared" si="193"/>
        <v>462-WA Pollution Liab Insurance Program</v>
      </c>
      <c r="L6613" s="18" t="str">
        <f t="shared" si="192"/>
        <v>462</v>
      </c>
      <c r="M6613" s="19"/>
      <c r="N6613" s="19"/>
    </row>
    <row r="6614" spans="1:14" ht="15" x14ac:dyDescent="0.25">
      <c r="A6614" s="42" t="s">
        <v>27</v>
      </c>
      <c r="B6614" s="36">
        <v>2.0363682494967303</v>
      </c>
      <c r="C6614" s="37">
        <v>0</v>
      </c>
      <c r="D6614" s="37">
        <v>0</v>
      </c>
      <c r="E6614" s="38">
        <v>0</v>
      </c>
      <c r="F6614" s="37">
        <v>0</v>
      </c>
      <c r="G6614" s="39">
        <v>0</v>
      </c>
      <c r="H6614" s="40">
        <v>2.0363682494967303</v>
      </c>
      <c r="J6614" s="17">
        <v>17</v>
      </c>
      <c r="K6614" s="17" t="str">
        <f t="shared" si="193"/>
        <v>462-WA Pollution Liab Insurance Program</v>
      </c>
      <c r="L6614" s="18" t="str">
        <f t="shared" si="192"/>
        <v>462</v>
      </c>
      <c r="M6614" s="19"/>
      <c r="N6614" s="19"/>
    </row>
    <row r="6615" spans="1:14" x14ac:dyDescent="0.2">
      <c r="A6615" s="43"/>
      <c r="B6615" s="36"/>
      <c r="C6615" s="37"/>
      <c r="D6615" s="37"/>
      <c r="E6615" s="38"/>
      <c r="F6615" s="37"/>
      <c r="G6615" s="39"/>
      <c r="H6615" s="40"/>
      <c r="J6615" s="17">
        <v>18</v>
      </c>
      <c r="K6615" s="17" t="str">
        <f t="shared" si="193"/>
        <v>462-WA Pollution Liab Insurance Program</v>
      </c>
      <c r="L6615" s="18" t="str">
        <f t="shared" si="192"/>
        <v>462</v>
      </c>
      <c r="M6615" s="19"/>
      <c r="N6615" s="19"/>
    </row>
    <row r="6616" spans="1:14" x14ac:dyDescent="0.2">
      <c r="A6616" s="44"/>
      <c r="B6616" s="45">
        <v>509.38707553660913</v>
      </c>
      <c r="C6616" s="46">
        <v>13</v>
      </c>
      <c r="D6616" s="46">
        <v>1</v>
      </c>
      <c r="E6616" s="47">
        <v>0</v>
      </c>
      <c r="F6616" s="46">
        <v>0</v>
      </c>
      <c r="G6616" s="48">
        <v>14</v>
      </c>
      <c r="H6616" s="49">
        <v>523.38707553660913</v>
      </c>
      <c r="J6616" s="17">
        <v>19</v>
      </c>
      <c r="K6616" s="17" t="str">
        <f t="shared" si="193"/>
        <v>462-WA Pollution Liab Insurance Program</v>
      </c>
      <c r="L6616" s="18" t="str">
        <f t="shared" si="192"/>
        <v>462</v>
      </c>
      <c r="M6616" s="19"/>
      <c r="N6616" s="19"/>
    </row>
    <row r="6617" spans="1:14" x14ac:dyDescent="0.2">
      <c r="A6617" s="50"/>
      <c r="B6617" s="39"/>
      <c r="C6617" s="51"/>
      <c r="D6617" s="51"/>
      <c r="E6617" s="52"/>
      <c r="F6617" s="51"/>
      <c r="G6617" s="39"/>
      <c r="H6617" s="53"/>
      <c r="J6617" s="17">
        <v>20</v>
      </c>
      <c r="K6617" s="17" t="str">
        <f t="shared" si="193"/>
        <v>462-WA Pollution Liab Insurance Program</v>
      </c>
      <c r="L6617" s="18" t="str">
        <f t="shared" si="192"/>
        <v>462</v>
      </c>
      <c r="M6617" s="19"/>
      <c r="N6617" s="19"/>
    </row>
    <row r="6618" spans="1:14" ht="15" x14ac:dyDescent="0.25">
      <c r="A6618" s="42" t="s">
        <v>28</v>
      </c>
      <c r="B6618" s="36">
        <v>8.9221331104829193</v>
      </c>
      <c r="C6618" s="37">
        <v>0</v>
      </c>
      <c r="D6618" s="37">
        <v>0</v>
      </c>
      <c r="E6618" s="38">
        <v>-10</v>
      </c>
      <c r="F6618" s="37">
        <v>10</v>
      </c>
      <c r="G6618" s="39">
        <v>0</v>
      </c>
      <c r="H6618" s="40">
        <v>8.9221331104829193</v>
      </c>
      <c r="J6618" s="17">
        <v>21</v>
      </c>
      <c r="K6618" s="17" t="str">
        <f t="shared" si="193"/>
        <v>462-WA Pollution Liab Insurance Program</v>
      </c>
      <c r="L6618" s="18" t="str">
        <f t="shared" si="192"/>
        <v>462</v>
      </c>
      <c r="M6618" s="19"/>
      <c r="N6618" s="19"/>
    </row>
    <row r="6619" spans="1:14" ht="15" x14ac:dyDescent="0.25">
      <c r="A6619" s="42" t="s">
        <v>29</v>
      </c>
      <c r="B6619" s="36">
        <v>21.404178265011627</v>
      </c>
      <c r="C6619" s="37">
        <v>0</v>
      </c>
      <c r="D6619" s="37">
        <v>0</v>
      </c>
      <c r="E6619" s="38">
        <v>5</v>
      </c>
      <c r="F6619" s="37">
        <v>19</v>
      </c>
      <c r="G6619" s="39">
        <v>24</v>
      </c>
      <c r="H6619" s="40">
        <v>45.404178265011623</v>
      </c>
      <c r="J6619" s="17">
        <v>22</v>
      </c>
      <c r="K6619" s="17" t="str">
        <f t="shared" si="193"/>
        <v>462-WA Pollution Liab Insurance Program</v>
      </c>
      <c r="L6619" s="18" t="str">
        <f t="shared" si="192"/>
        <v>462</v>
      </c>
      <c r="M6619" s="19"/>
      <c r="N6619" s="19"/>
    </row>
    <row r="6620" spans="1:14" ht="15" x14ac:dyDescent="0.25">
      <c r="A6620" s="42" t="s">
        <v>30</v>
      </c>
      <c r="B6620" s="36">
        <v>20.65309098351219</v>
      </c>
      <c r="C6620" s="37">
        <v>0</v>
      </c>
      <c r="D6620" s="37">
        <v>0</v>
      </c>
      <c r="E6620" s="38">
        <v>0</v>
      </c>
      <c r="F6620" s="37">
        <v>0</v>
      </c>
      <c r="G6620" s="39">
        <v>0</v>
      </c>
      <c r="H6620" s="40">
        <v>20.65309098351219</v>
      </c>
      <c r="J6620" s="17">
        <v>23</v>
      </c>
      <c r="K6620" s="17" t="str">
        <f t="shared" si="193"/>
        <v>462-WA Pollution Liab Insurance Program</v>
      </c>
      <c r="L6620" s="18" t="str">
        <f t="shared" si="192"/>
        <v>462</v>
      </c>
      <c r="M6620" s="19"/>
      <c r="N6620" s="19"/>
    </row>
    <row r="6621" spans="1:14" ht="15" x14ac:dyDescent="0.25">
      <c r="A6621" s="54"/>
      <c r="B6621" s="36"/>
      <c r="C6621" s="37"/>
      <c r="D6621" s="37"/>
      <c r="E6621" s="38"/>
      <c r="F6621" s="37"/>
      <c r="G6621" s="39"/>
      <c r="H6621" s="40"/>
      <c r="J6621" s="17">
        <v>24</v>
      </c>
      <c r="K6621" s="17" t="str">
        <f t="shared" si="193"/>
        <v>462-WA Pollution Liab Insurance Program</v>
      </c>
      <c r="L6621" s="18" t="str">
        <f t="shared" si="192"/>
        <v>462</v>
      </c>
      <c r="M6621" s="19"/>
      <c r="N6621" s="19"/>
    </row>
    <row r="6622" spans="1:14" ht="15" customHeight="1" x14ac:dyDescent="0.2">
      <c r="A6622" s="44" t="s">
        <v>31</v>
      </c>
      <c r="B6622" s="45">
        <v>50.979402359006741</v>
      </c>
      <c r="C6622" s="46">
        <v>0</v>
      </c>
      <c r="D6622" s="46">
        <v>0</v>
      </c>
      <c r="E6622" s="46">
        <v>-5</v>
      </c>
      <c r="F6622" s="46">
        <v>29</v>
      </c>
      <c r="G6622" s="46">
        <v>24</v>
      </c>
      <c r="H6622" s="49">
        <v>74.979402359006727</v>
      </c>
      <c r="J6622" s="17">
        <v>25</v>
      </c>
      <c r="K6622" s="17" t="str">
        <f t="shared" si="193"/>
        <v>462-WA Pollution Liab Insurance Program</v>
      </c>
      <c r="L6622" s="18" t="str">
        <f t="shared" si="192"/>
        <v>462</v>
      </c>
      <c r="M6622" s="19"/>
      <c r="N6622" s="19"/>
    </row>
    <row r="6623" spans="1:14" ht="15" x14ac:dyDescent="0.25">
      <c r="A6623" s="54"/>
      <c r="B6623" s="36"/>
      <c r="C6623" s="37"/>
      <c r="D6623" s="37"/>
      <c r="E6623" s="38"/>
      <c r="F6623" s="37"/>
      <c r="G6623" s="39"/>
      <c r="H6623" s="40"/>
      <c r="J6623" s="17">
        <v>26</v>
      </c>
      <c r="K6623" s="17" t="str">
        <f t="shared" si="193"/>
        <v>462-WA Pollution Liab Insurance Program</v>
      </c>
      <c r="L6623" s="18" t="str">
        <f t="shared" si="192"/>
        <v>462</v>
      </c>
      <c r="M6623" s="19"/>
      <c r="N6623" s="19"/>
    </row>
    <row r="6624" spans="1:14" ht="15" x14ac:dyDescent="0.25">
      <c r="A6624" s="54" t="s">
        <v>32</v>
      </c>
      <c r="B6624" s="36">
        <v>0.68355383869780284</v>
      </c>
      <c r="C6624" s="37">
        <v>0</v>
      </c>
      <c r="D6624" s="37">
        <v>0</v>
      </c>
      <c r="E6624" s="38">
        <v>0</v>
      </c>
      <c r="F6624" s="37">
        <v>0</v>
      </c>
      <c r="G6624" s="39">
        <v>0</v>
      </c>
      <c r="H6624" s="40">
        <v>0.68355383869780284</v>
      </c>
      <c r="J6624" s="17">
        <v>27</v>
      </c>
      <c r="K6624" s="17" t="str">
        <f t="shared" si="193"/>
        <v>462-WA Pollution Liab Insurance Program</v>
      </c>
      <c r="L6624" s="18" t="str">
        <f t="shared" si="192"/>
        <v>462</v>
      </c>
      <c r="M6624" s="19" t="s">
        <v>33</v>
      </c>
      <c r="N6624" s="19"/>
    </row>
    <row r="6625" spans="1:14" ht="15" x14ac:dyDescent="0.25">
      <c r="A6625" s="54" t="s">
        <v>34</v>
      </c>
      <c r="B6625" s="36">
        <v>3.0812039607112442</v>
      </c>
      <c r="C6625" s="37">
        <v>0</v>
      </c>
      <c r="D6625" s="37">
        <v>0</v>
      </c>
      <c r="E6625" s="38">
        <v>0</v>
      </c>
      <c r="F6625" s="37">
        <v>0</v>
      </c>
      <c r="G6625" s="39">
        <v>0</v>
      </c>
      <c r="H6625" s="40">
        <v>3.0812039607112442</v>
      </c>
      <c r="J6625" s="17">
        <v>28</v>
      </c>
      <c r="K6625" s="17" t="str">
        <f t="shared" si="193"/>
        <v>462-WA Pollution Liab Insurance Program</v>
      </c>
      <c r="L6625" s="18" t="str">
        <f t="shared" si="192"/>
        <v>462</v>
      </c>
      <c r="M6625" s="19" t="s">
        <v>35</v>
      </c>
      <c r="N6625" s="19"/>
    </row>
    <row r="6626" spans="1:14" ht="15" x14ac:dyDescent="0.25">
      <c r="A6626" s="54" t="s">
        <v>36</v>
      </c>
      <c r="B6626" s="36">
        <v>1.0845794053816664</v>
      </c>
      <c r="C6626" s="37">
        <v>0</v>
      </c>
      <c r="D6626" s="37">
        <v>0</v>
      </c>
      <c r="E6626" s="38">
        <v>0</v>
      </c>
      <c r="F6626" s="37">
        <v>0</v>
      </c>
      <c r="G6626" s="39">
        <v>0</v>
      </c>
      <c r="H6626" s="40">
        <v>1.0845794053816664</v>
      </c>
      <c r="J6626" s="17">
        <v>29</v>
      </c>
      <c r="K6626" s="17" t="str">
        <f t="shared" si="193"/>
        <v>462-WA Pollution Liab Insurance Program</v>
      </c>
      <c r="L6626" s="18" t="str">
        <f t="shared" si="192"/>
        <v>462</v>
      </c>
      <c r="M6626" s="19" t="s">
        <v>37</v>
      </c>
      <c r="N6626" s="19"/>
    </row>
    <row r="6627" spans="1:14" ht="15" x14ac:dyDescent="0.25">
      <c r="A6627" s="54" t="s">
        <v>38</v>
      </c>
      <c r="B6627" s="36">
        <v>0</v>
      </c>
      <c r="C6627" s="37">
        <v>0</v>
      </c>
      <c r="D6627" s="37">
        <v>0</v>
      </c>
      <c r="E6627" s="38">
        <v>0</v>
      </c>
      <c r="F6627" s="37">
        <v>0</v>
      </c>
      <c r="G6627" s="39">
        <v>0</v>
      </c>
      <c r="H6627" s="40">
        <v>0</v>
      </c>
      <c r="J6627" s="17">
        <v>30</v>
      </c>
      <c r="K6627" s="17" t="str">
        <f t="shared" si="193"/>
        <v>462-WA Pollution Liab Insurance Program</v>
      </c>
      <c r="L6627" s="18" t="str">
        <f t="shared" si="192"/>
        <v>462</v>
      </c>
      <c r="M6627" s="19" t="s">
        <v>39</v>
      </c>
      <c r="N6627" s="19"/>
    </row>
    <row r="6628" spans="1:14" ht="15" x14ac:dyDescent="0.25">
      <c r="A6628" s="54" t="s">
        <v>40</v>
      </c>
      <c r="B6628" s="36">
        <v>26.756108770585982</v>
      </c>
      <c r="C6628" s="37">
        <v>2</v>
      </c>
      <c r="D6628" s="37">
        <v>1</v>
      </c>
      <c r="E6628" s="38">
        <v>0</v>
      </c>
      <c r="F6628" s="37">
        <v>0</v>
      </c>
      <c r="G6628" s="39">
        <v>3</v>
      </c>
      <c r="H6628" s="40">
        <v>29.756108770585982</v>
      </c>
      <c r="J6628" s="17">
        <v>31</v>
      </c>
      <c r="K6628" s="17" t="str">
        <f t="shared" si="193"/>
        <v>462-WA Pollution Liab Insurance Program</v>
      </c>
      <c r="L6628" s="18" t="str">
        <f t="shared" si="192"/>
        <v>462</v>
      </c>
      <c r="M6628" s="19" t="s">
        <v>41</v>
      </c>
      <c r="N6628" s="19"/>
    </row>
    <row r="6629" spans="1:14" ht="15" x14ac:dyDescent="0.25">
      <c r="A6629" s="54" t="s">
        <v>42</v>
      </c>
      <c r="B6629" s="36">
        <v>4.0464631735433345</v>
      </c>
      <c r="C6629" s="37">
        <v>0</v>
      </c>
      <c r="D6629" s="37">
        <v>0</v>
      </c>
      <c r="E6629" s="38">
        <v>-2</v>
      </c>
      <c r="F6629" s="37">
        <v>-2</v>
      </c>
      <c r="G6629" s="39">
        <v>-4</v>
      </c>
      <c r="H6629" s="40">
        <v>4.6463173543334513E-2</v>
      </c>
      <c r="J6629" s="17">
        <v>32</v>
      </c>
      <c r="K6629" s="17" t="str">
        <f t="shared" si="193"/>
        <v>462-WA Pollution Liab Insurance Program</v>
      </c>
      <c r="L6629" s="18" t="str">
        <f t="shared" ref="L6629:L6701" si="194">LEFT(K6629,3)</f>
        <v>462</v>
      </c>
      <c r="M6629" s="19" t="s">
        <v>43</v>
      </c>
      <c r="N6629" s="19"/>
    </row>
    <row r="6630" spans="1:14" ht="15" x14ac:dyDescent="0.25">
      <c r="A6630" s="54" t="s">
        <v>44</v>
      </c>
      <c r="B6630" s="36">
        <v>3.6277562471358378</v>
      </c>
      <c r="C6630" s="37">
        <v>0</v>
      </c>
      <c r="D6630" s="37">
        <v>0</v>
      </c>
      <c r="E6630" s="38">
        <v>0</v>
      </c>
      <c r="F6630" s="37">
        <v>0</v>
      </c>
      <c r="G6630" s="39">
        <v>0</v>
      </c>
      <c r="H6630" s="40">
        <v>3.6277562471358378</v>
      </c>
      <c r="J6630" s="17">
        <v>33</v>
      </c>
      <c r="K6630" s="17" t="str">
        <f t="shared" si="193"/>
        <v>462-WA Pollution Liab Insurance Program</v>
      </c>
      <c r="L6630" s="18" t="str">
        <f t="shared" si="194"/>
        <v>462</v>
      </c>
      <c r="M6630" s="19" t="s">
        <v>45</v>
      </c>
      <c r="N6630" s="19"/>
    </row>
    <row r="6631" spans="1:14" ht="15" x14ac:dyDescent="0.25">
      <c r="A6631" s="54" t="s">
        <v>46</v>
      </c>
      <c r="B6631" s="36">
        <v>0</v>
      </c>
      <c r="C6631" s="37">
        <v>0</v>
      </c>
      <c r="D6631" s="37">
        <v>0</v>
      </c>
      <c r="E6631" s="38">
        <v>0</v>
      </c>
      <c r="F6631" s="37">
        <v>0</v>
      </c>
      <c r="G6631" s="39">
        <v>0</v>
      </c>
      <c r="H6631" s="40">
        <v>0</v>
      </c>
      <c r="J6631" s="17">
        <v>34</v>
      </c>
      <c r="K6631" s="17" t="str">
        <f t="shared" si="193"/>
        <v>462-WA Pollution Liab Insurance Program</v>
      </c>
      <c r="L6631" s="18" t="str">
        <f t="shared" si="194"/>
        <v>462</v>
      </c>
      <c r="M6631" s="19" t="s">
        <v>47</v>
      </c>
      <c r="N6631" s="19"/>
    </row>
    <row r="6632" spans="1:14" ht="15" x14ac:dyDescent="0.25">
      <c r="A6632" s="54" t="s">
        <v>48</v>
      </c>
      <c r="B6632" s="36">
        <v>0</v>
      </c>
      <c r="C6632" s="37">
        <v>0</v>
      </c>
      <c r="D6632" s="37">
        <v>0</v>
      </c>
      <c r="E6632" s="38">
        <v>0</v>
      </c>
      <c r="F6632" s="37">
        <v>0</v>
      </c>
      <c r="G6632" s="39">
        <v>0</v>
      </c>
      <c r="H6632" s="40">
        <v>0</v>
      </c>
      <c r="J6632" s="17">
        <v>35</v>
      </c>
      <c r="K6632" s="17" t="str">
        <f t="shared" si="193"/>
        <v>462-WA Pollution Liab Insurance Program</v>
      </c>
      <c r="L6632" s="18" t="str">
        <f t="shared" si="194"/>
        <v>462</v>
      </c>
      <c r="M6632" s="56" t="s">
        <v>49</v>
      </c>
      <c r="N6632" s="19"/>
    </row>
    <row r="6633" spans="1:14" ht="15" x14ac:dyDescent="0.25">
      <c r="A6633" s="54" t="s">
        <v>50</v>
      </c>
      <c r="B6633" s="36">
        <v>3.4539972431749413</v>
      </c>
      <c r="C6633" s="37">
        <v>0</v>
      </c>
      <c r="D6633" s="37">
        <v>0</v>
      </c>
      <c r="E6633" s="38">
        <v>0</v>
      </c>
      <c r="F6633" s="37">
        <v>0</v>
      </c>
      <c r="G6633" s="39">
        <v>0</v>
      </c>
      <c r="H6633" s="40">
        <v>3.4539972431749413</v>
      </c>
      <c r="J6633" s="17">
        <v>36</v>
      </c>
      <c r="K6633" s="17" t="str">
        <f t="shared" si="193"/>
        <v>462-WA Pollution Liab Insurance Program</v>
      </c>
      <c r="L6633" s="18" t="str">
        <f t="shared" si="194"/>
        <v>462</v>
      </c>
      <c r="M6633" s="19" t="s">
        <v>51</v>
      </c>
      <c r="N6633" s="19"/>
    </row>
    <row r="6634" spans="1:14" ht="15" x14ac:dyDescent="0.25">
      <c r="A6634" s="54" t="s">
        <v>52</v>
      </c>
      <c r="B6634" s="36">
        <v>0</v>
      </c>
      <c r="C6634" s="37">
        <v>0</v>
      </c>
      <c r="D6634" s="37">
        <v>0</v>
      </c>
      <c r="E6634" s="38">
        <v>1</v>
      </c>
      <c r="F6634" s="37">
        <v>0</v>
      </c>
      <c r="G6634" s="39">
        <v>1</v>
      </c>
      <c r="H6634" s="40">
        <v>1</v>
      </c>
      <c r="J6634" s="17">
        <v>37</v>
      </c>
      <c r="K6634" s="17" t="str">
        <f t="shared" si="193"/>
        <v>462-WA Pollution Liab Insurance Program</v>
      </c>
      <c r="L6634" s="18" t="str">
        <f t="shared" si="194"/>
        <v>462</v>
      </c>
      <c r="M6634" s="56" t="s">
        <v>53</v>
      </c>
      <c r="N6634" s="19"/>
    </row>
    <row r="6635" spans="1:14" ht="15" x14ac:dyDescent="0.25">
      <c r="A6635" s="54" t="s">
        <v>54</v>
      </c>
      <c r="B6635" s="36">
        <v>3.0609920983735694</v>
      </c>
      <c r="C6635" s="37">
        <v>0</v>
      </c>
      <c r="D6635" s="37">
        <v>0</v>
      </c>
      <c r="E6635" s="38">
        <v>0</v>
      </c>
      <c r="F6635" s="37">
        <v>0</v>
      </c>
      <c r="G6635" s="39">
        <v>0</v>
      </c>
      <c r="H6635" s="40">
        <v>3.0609920983735694</v>
      </c>
      <c r="J6635" s="17">
        <v>38</v>
      </c>
      <c r="K6635" s="17" t="str">
        <f t="shared" si="193"/>
        <v>462-WA Pollution Liab Insurance Program</v>
      </c>
      <c r="L6635" s="18" t="str">
        <f t="shared" si="194"/>
        <v>462</v>
      </c>
      <c r="M6635" s="19" t="s">
        <v>55</v>
      </c>
      <c r="N6635" s="19"/>
    </row>
    <row r="6636" spans="1:14" ht="15" x14ac:dyDescent="0.25">
      <c r="A6636" s="54" t="s">
        <v>56</v>
      </c>
      <c r="B6636" s="36">
        <v>0</v>
      </c>
      <c r="C6636" s="37">
        <v>0</v>
      </c>
      <c r="D6636" s="37">
        <v>0</v>
      </c>
      <c r="E6636" s="38">
        <v>0</v>
      </c>
      <c r="F6636" s="37">
        <v>0</v>
      </c>
      <c r="G6636" s="39">
        <v>0</v>
      </c>
      <c r="H6636" s="40">
        <v>0</v>
      </c>
      <c r="J6636" s="17">
        <v>39</v>
      </c>
      <c r="K6636" s="17" t="str">
        <f t="shared" si="193"/>
        <v>462-WA Pollution Liab Insurance Program</v>
      </c>
      <c r="L6636" s="18" t="str">
        <f t="shared" si="194"/>
        <v>462</v>
      </c>
      <c r="M6636" s="19" t="s">
        <v>57</v>
      </c>
      <c r="N6636" s="19"/>
    </row>
    <row r="6637" spans="1:14" ht="15" x14ac:dyDescent="0.25">
      <c r="A6637" s="54" t="s">
        <v>58</v>
      </c>
      <c r="B6637" s="36">
        <v>54.679500611087782</v>
      </c>
      <c r="C6637" s="37">
        <v>0</v>
      </c>
      <c r="D6637" s="37">
        <v>0</v>
      </c>
      <c r="E6637" s="38">
        <v>1</v>
      </c>
      <c r="F6637" s="37">
        <v>3</v>
      </c>
      <c r="G6637" s="39">
        <v>4</v>
      </c>
      <c r="H6637" s="40">
        <v>58.679500611087782</v>
      </c>
      <c r="J6637" s="17">
        <v>40</v>
      </c>
      <c r="K6637" s="17" t="str">
        <f t="shared" si="193"/>
        <v>462-WA Pollution Liab Insurance Program</v>
      </c>
      <c r="L6637" s="18" t="str">
        <f t="shared" si="194"/>
        <v>462</v>
      </c>
      <c r="M6637" s="19" t="s">
        <v>59</v>
      </c>
      <c r="N6637" s="19"/>
    </row>
    <row r="6638" spans="1:14" ht="15" x14ac:dyDescent="0.25">
      <c r="A6638" s="54" t="s">
        <v>60</v>
      </c>
      <c r="B6638" s="36">
        <v>0</v>
      </c>
      <c r="C6638" s="37">
        <v>0</v>
      </c>
      <c r="D6638" s="37">
        <v>0</v>
      </c>
      <c r="E6638" s="38">
        <v>1</v>
      </c>
      <c r="F6638" s="37">
        <v>0</v>
      </c>
      <c r="G6638" s="39">
        <v>1</v>
      </c>
      <c r="H6638" s="40">
        <v>1</v>
      </c>
      <c r="J6638" s="17">
        <v>41</v>
      </c>
      <c r="K6638" s="17" t="str">
        <f t="shared" si="193"/>
        <v>462-WA Pollution Liab Insurance Program</v>
      </c>
      <c r="L6638" s="18" t="str">
        <f t="shared" si="194"/>
        <v>462</v>
      </c>
      <c r="M6638" s="56" t="s">
        <v>61</v>
      </c>
      <c r="N6638" s="19"/>
    </row>
    <row r="6639" spans="1:14" ht="15" x14ac:dyDescent="0.25">
      <c r="A6639" s="54" t="s">
        <v>62</v>
      </c>
      <c r="B6639" s="36">
        <v>0</v>
      </c>
      <c r="C6639" s="37">
        <v>0</v>
      </c>
      <c r="D6639" s="37">
        <v>0</v>
      </c>
      <c r="E6639" s="38">
        <v>2</v>
      </c>
      <c r="F6639" s="37">
        <v>1</v>
      </c>
      <c r="G6639" s="39">
        <v>3</v>
      </c>
      <c r="H6639" s="40">
        <v>3</v>
      </c>
      <c r="J6639" s="17">
        <v>42</v>
      </c>
      <c r="K6639" s="17" t="str">
        <f t="shared" si="193"/>
        <v>462-WA Pollution Liab Insurance Program</v>
      </c>
      <c r="L6639" s="18" t="str">
        <f t="shared" si="194"/>
        <v>462</v>
      </c>
      <c r="M6639" s="56" t="s">
        <v>63</v>
      </c>
      <c r="N6639" s="19"/>
    </row>
    <row r="6640" spans="1:14" x14ac:dyDescent="0.2">
      <c r="A6640" s="43"/>
      <c r="B6640" s="36"/>
      <c r="C6640" s="37"/>
      <c r="D6640" s="37"/>
      <c r="E6640" s="38"/>
      <c r="F6640" s="37"/>
      <c r="G6640" s="39"/>
      <c r="H6640" s="40"/>
      <c r="J6640" s="17">
        <v>43</v>
      </c>
      <c r="K6640" s="17" t="str">
        <f t="shared" si="193"/>
        <v>462-WA Pollution Liab Insurance Program</v>
      </c>
      <c r="L6640" s="18" t="str">
        <f t="shared" si="194"/>
        <v>462</v>
      </c>
      <c r="M6640" s="19"/>
      <c r="N6640" s="19"/>
    </row>
    <row r="6641" spans="1:14" x14ac:dyDescent="0.2">
      <c r="A6641" s="44" t="s">
        <v>64</v>
      </c>
      <c r="B6641" s="45">
        <v>100.47415534869216</v>
      </c>
      <c r="C6641" s="46">
        <v>2</v>
      </c>
      <c r="D6641" s="46">
        <v>1</v>
      </c>
      <c r="E6641" s="47">
        <v>3</v>
      </c>
      <c r="F6641" s="46">
        <v>2</v>
      </c>
      <c r="G6641" s="48">
        <v>8</v>
      </c>
      <c r="H6641" s="49">
        <v>108.47415534869216</v>
      </c>
      <c r="J6641" s="17">
        <v>44</v>
      </c>
      <c r="K6641" s="17" t="str">
        <f t="shared" si="193"/>
        <v>462-WA Pollution Liab Insurance Program</v>
      </c>
      <c r="L6641" s="18" t="str">
        <f t="shared" si="194"/>
        <v>462</v>
      </c>
      <c r="M6641" s="19"/>
      <c r="N6641" s="19"/>
    </row>
    <row r="6642" spans="1:14" x14ac:dyDescent="0.2">
      <c r="A6642" s="57"/>
      <c r="B6642" s="39"/>
      <c r="C6642" s="51"/>
      <c r="D6642" s="51"/>
      <c r="E6642" s="52"/>
      <c r="F6642" s="51"/>
      <c r="G6642" s="39"/>
      <c r="H6642" s="53"/>
      <c r="J6642" s="17">
        <v>45</v>
      </c>
      <c r="K6642" s="17" t="str">
        <f t="shared" si="193"/>
        <v>462-WA Pollution Liab Insurance Program</v>
      </c>
      <c r="L6642" s="18" t="str">
        <f t="shared" si="194"/>
        <v>462</v>
      </c>
      <c r="M6642" s="19"/>
      <c r="N6642" s="19"/>
    </row>
    <row r="6643" spans="1:14" ht="15" x14ac:dyDescent="0.25">
      <c r="A6643" s="54" t="s">
        <v>65</v>
      </c>
      <c r="B6643" s="36">
        <v>0.16821540461638718</v>
      </c>
      <c r="C6643" s="37">
        <v>0</v>
      </c>
      <c r="D6643" s="37">
        <v>0</v>
      </c>
      <c r="E6643" s="38">
        <v>0</v>
      </c>
      <c r="F6643" s="37">
        <v>0</v>
      </c>
      <c r="G6643" s="39">
        <v>0</v>
      </c>
      <c r="H6643" s="40">
        <v>0.16821540461638718</v>
      </c>
      <c r="J6643" s="17">
        <v>46</v>
      </c>
      <c r="K6643" s="17" t="str">
        <f t="shared" si="193"/>
        <v>462-WA Pollution Liab Insurance Program</v>
      </c>
      <c r="L6643" s="18" t="str">
        <f t="shared" si="194"/>
        <v>462</v>
      </c>
      <c r="M6643" s="19"/>
      <c r="N6643" s="19"/>
    </row>
    <row r="6644" spans="1:14" ht="15" x14ac:dyDescent="0.25">
      <c r="A6644" s="54" t="s">
        <v>66</v>
      </c>
      <c r="B6644" s="36">
        <v>0</v>
      </c>
      <c r="C6644" s="37">
        <v>0</v>
      </c>
      <c r="D6644" s="37">
        <v>0</v>
      </c>
      <c r="E6644" s="38">
        <v>0</v>
      </c>
      <c r="F6644" s="37">
        <v>0</v>
      </c>
      <c r="G6644" s="39">
        <v>0</v>
      </c>
      <c r="H6644" s="40">
        <v>0</v>
      </c>
      <c r="J6644" s="17">
        <v>47</v>
      </c>
      <c r="K6644" s="17" t="str">
        <f t="shared" si="193"/>
        <v>462-WA Pollution Liab Insurance Program</v>
      </c>
      <c r="L6644" s="18" t="str">
        <f t="shared" si="194"/>
        <v>462</v>
      </c>
      <c r="M6644" s="19"/>
      <c r="N6644" s="19"/>
    </row>
    <row r="6645" spans="1:14" ht="15" x14ac:dyDescent="0.25">
      <c r="A6645" s="54" t="s">
        <v>67</v>
      </c>
      <c r="B6645" s="36">
        <v>0</v>
      </c>
      <c r="C6645" s="37">
        <v>0</v>
      </c>
      <c r="D6645" s="37">
        <v>0</v>
      </c>
      <c r="E6645" s="38">
        <v>0</v>
      </c>
      <c r="F6645" s="37">
        <v>0</v>
      </c>
      <c r="G6645" s="39">
        <v>0</v>
      </c>
      <c r="H6645" s="40">
        <v>0</v>
      </c>
      <c r="J6645" s="17">
        <v>48</v>
      </c>
      <c r="K6645" s="17" t="str">
        <f t="shared" si="193"/>
        <v>462-WA Pollution Liab Insurance Program</v>
      </c>
      <c r="L6645" s="18" t="str">
        <f t="shared" si="194"/>
        <v>462</v>
      </c>
      <c r="M6645" s="19"/>
      <c r="N6645" s="19"/>
    </row>
    <row r="6646" spans="1:14" ht="15" x14ac:dyDescent="0.25">
      <c r="A6646" s="54" t="s">
        <v>68</v>
      </c>
      <c r="B6646" s="36">
        <v>0.40890348197923032</v>
      </c>
      <c r="C6646" s="37">
        <v>0</v>
      </c>
      <c r="D6646" s="37">
        <v>0</v>
      </c>
      <c r="E6646" s="38">
        <v>0</v>
      </c>
      <c r="F6646" s="37">
        <v>0</v>
      </c>
      <c r="G6646" s="39">
        <v>0</v>
      </c>
      <c r="H6646" s="40">
        <v>0.40890348197923032</v>
      </c>
      <c r="J6646" s="17">
        <v>49</v>
      </c>
      <c r="K6646" s="17" t="str">
        <f t="shared" si="193"/>
        <v>462-WA Pollution Liab Insurance Program</v>
      </c>
      <c r="L6646" s="18" t="str">
        <f t="shared" si="194"/>
        <v>462</v>
      </c>
      <c r="M6646" s="19"/>
      <c r="N6646" s="19"/>
    </row>
    <row r="6647" spans="1:14" ht="15" x14ac:dyDescent="0.25">
      <c r="A6647" s="54" t="s">
        <v>69</v>
      </c>
      <c r="B6647" s="36">
        <v>0</v>
      </c>
      <c r="C6647" s="37">
        <v>0</v>
      </c>
      <c r="D6647" s="37">
        <v>0</v>
      </c>
      <c r="E6647" s="38">
        <v>0</v>
      </c>
      <c r="F6647" s="37">
        <v>0</v>
      </c>
      <c r="G6647" s="39">
        <v>0</v>
      </c>
      <c r="H6647" s="40">
        <v>0</v>
      </c>
      <c r="J6647" s="17">
        <v>50</v>
      </c>
      <c r="K6647" s="17" t="str">
        <f t="shared" si="193"/>
        <v>462-WA Pollution Liab Insurance Program</v>
      </c>
      <c r="L6647" s="18" t="str">
        <f t="shared" si="194"/>
        <v>462</v>
      </c>
      <c r="M6647" s="19"/>
      <c r="N6647" s="19"/>
    </row>
    <row r="6648" spans="1:14" ht="15" x14ac:dyDescent="0.25">
      <c r="A6648" s="54" t="s">
        <v>70</v>
      </c>
      <c r="B6648" s="36">
        <v>1.7077873995716377</v>
      </c>
      <c r="C6648" s="37">
        <v>0</v>
      </c>
      <c r="D6648" s="37">
        <v>0</v>
      </c>
      <c r="E6648" s="38">
        <v>0</v>
      </c>
      <c r="F6648" s="37">
        <v>0</v>
      </c>
      <c r="G6648" s="39">
        <v>0</v>
      </c>
      <c r="H6648" s="40">
        <v>1.7077873995716377</v>
      </c>
      <c r="J6648" s="17">
        <v>51</v>
      </c>
      <c r="K6648" s="17" t="str">
        <f t="shared" si="193"/>
        <v>462-WA Pollution Liab Insurance Program</v>
      </c>
      <c r="L6648" s="18" t="str">
        <f t="shared" si="194"/>
        <v>462</v>
      </c>
      <c r="M6648" s="19"/>
      <c r="N6648" s="19"/>
    </row>
    <row r="6649" spans="1:14" ht="15" x14ac:dyDescent="0.25">
      <c r="A6649" s="54" t="s">
        <v>71</v>
      </c>
      <c r="B6649" s="36">
        <v>1.4375E-15</v>
      </c>
      <c r="C6649" s="37">
        <v>0</v>
      </c>
      <c r="D6649" s="37">
        <v>0</v>
      </c>
      <c r="E6649" s="38">
        <v>0</v>
      </c>
      <c r="F6649" s="37">
        <v>0</v>
      </c>
      <c r="G6649" s="39">
        <v>0</v>
      </c>
      <c r="H6649" s="40">
        <v>1.4375E-15</v>
      </c>
      <c r="J6649" s="17">
        <v>52</v>
      </c>
      <c r="K6649" s="17" t="str">
        <f t="shared" si="193"/>
        <v>462-WA Pollution Liab Insurance Program</v>
      </c>
      <c r="L6649" s="18" t="str">
        <f t="shared" si="194"/>
        <v>462</v>
      </c>
      <c r="M6649" s="19"/>
      <c r="N6649" s="19"/>
    </row>
    <row r="6650" spans="1:14" ht="15" x14ac:dyDescent="0.25">
      <c r="A6650" s="54" t="s">
        <v>72</v>
      </c>
      <c r="B6650" s="36">
        <v>0.4586133170433721</v>
      </c>
      <c r="C6650" s="37">
        <v>0</v>
      </c>
      <c r="D6650" s="37">
        <v>0</v>
      </c>
      <c r="E6650" s="38">
        <v>0</v>
      </c>
      <c r="F6650" s="37">
        <v>0</v>
      </c>
      <c r="G6650" s="39">
        <v>0</v>
      </c>
      <c r="H6650" s="40">
        <v>0.4586133170433721</v>
      </c>
      <c r="J6650" s="17">
        <v>53</v>
      </c>
      <c r="K6650" s="17" t="str">
        <f t="shared" si="193"/>
        <v>462-WA Pollution Liab Insurance Program</v>
      </c>
      <c r="L6650" s="18" t="str">
        <f t="shared" si="194"/>
        <v>462</v>
      </c>
      <c r="M6650" s="19"/>
      <c r="N6650" s="19"/>
    </row>
    <row r="6651" spans="1:14" ht="15" x14ac:dyDescent="0.25">
      <c r="A6651" s="54" t="s">
        <v>73</v>
      </c>
      <c r="B6651" s="36">
        <v>2.4390725322985936</v>
      </c>
      <c r="C6651" s="37">
        <v>0</v>
      </c>
      <c r="D6651" s="37">
        <v>0</v>
      </c>
      <c r="E6651" s="38">
        <v>0</v>
      </c>
      <c r="F6651" s="37">
        <v>0</v>
      </c>
      <c r="G6651" s="39">
        <v>0</v>
      </c>
      <c r="H6651" s="40">
        <v>2.4390725322985936</v>
      </c>
      <c r="J6651" s="17">
        <v>54</v>
      </c>
      <c r="K6651" s="17" t="str">
        <f t="shared" si="193"/>
        <v>462-WA Pollution Liab Insurance Program</v>
      </c>
      <c r="L6651" s="18" t="str">
        <f t="shared" si="194"/>
        <v>462</v>
      </c>
      <c r="M6651" s="19"/>
      <c r="N6651" s="19"/>
    </row>
    <row r="6652" spans="1:14" ht="15" x14ac:dyDescent="0.25">
      <c r="A6652" s="54" t="s">
        <v>74</v>
      </c>
      <c r="B6652" s="36">
        <v>8.2197617593158228</v>
      </c>
      <c r="C6652" s="37">
        <v>0</v>
      </c>
      <c r="D6652" s="37">
        <v>0</v>
      </c>
      <c r="E6652" s="38">
        <v>0</v>
      </c>
      <c r="F6652" s="37">
        <v>0</v>
      </c>
      <c r="G6652" s="39">
        <v>0</v>
      </c>
      <c r="H6652" s="40">
        <v>8.2197617593158228</v>
      </c>
      <c r="J6652" s="17">
        <v>55</v>
      </c>
      <c r="K6652" s="17" t="str">
        <f t="shared" si="193"/>
        <v>462-WA Pollution Liab Insurance Program</v>
      </c>
      <c r="L6652" s="18" t="str">
        <f t="shared" si="194"/>
        <v>462</v>
      </c>
      <c r="M6652" s="19"/>
      <c r="N6652" s="19"/>
    </row>
    <row r="6653" spans="1:14" ht="15" x14ac:dyDescent="0.25">
      <c r="A6653" s="54" t="s">
        <v>75</v>
      </c>
      <c r="B6653" s="36">
        <v>4.1945357407302089</v>
      </c>
      <c r="C6653" s="37">
        <v>0</v>
      </c>
      <c r="D6653" s="37">
        <v>0</v>
      </c>
      <c r="E6653" s="38">
        <v>2</v>
      </c>
      <c r="F6653" s="37">
        <v>1</v>
      </c>
      <c r="G6653" s="39">
        <v>3</v>
      </c>
      <c r="H6653" s="40">
        <v>7.1945357407302089</v>
      </c>
      <c r="J6653" s="17">
        <v>56</v>
      </c>
      <c r="K6653" s="17" t="str">
        <f t="shared" si="193"/>
        <v>462-WA Pollution Liab Insurance Program</v>
      </c>
      <c r="L6653" s="18" t="str">
        <f t="shared" si="194"/>
        <v>462</v>
      </c>
      <c r="M6653" s="19"/>
      <c r="N6653" s="19"/>
    </row>
    <row r="6654" spans="1:14" ht="15" x14ac:dyDescent="0.25">
      <c r="A6654" s="54" t="s">
        <v>76</v>
      </c>
      <c r="B6654" s="36">
        <v>2.0846266949844794</v>
      </c>
      <c r="C6654" s="37">
        <v>0</v>
      </c>
      <c r="D6654" s="37">
        <v>0</v>
      </c>
      <c r="E6654" s="38">
        <v>0</v>
      </c>
      <c r="F6654" s="37">
        <v>0</v>
      </c>
      <c r="G6654" s="39">
        <v>0</v>
      </c>
      <c r="H6654" s="40">
        <v>2.0846266949844794</v>
      </c>
      <c r="J6654" s="17">
        <v>57</v>
      </c>
      <c r="K6654" s="17" t="str">
        <f t="shared" si="193"/>
        <v>462-WA Pollution Liab Insurance Program</v>
      </c>
      <c r="L6654" s="18" t="str">
        <f t="shared" si="194"/>
        <v>462</v>
      </c>
      <c r="M6654" s="19"/>
      <c r="N6654" s="19"/>
    </row>
    <row r="6655" spans="1:14" ht="15" x14ac:dyDescent="0.25">
      <c r="A6655" s="54" t="s">
        <v>77</v>
      </c>
      <c r="B6655" s="36">
        <v>5.3038166631095347</v>
      </c>
      <c r="C6655" s="37">
        <v>0</v>
      </c>
      <c r="D6655" s="37">
        <v>0</v>
      </c>
      <c r="E6655" s="38">
        <v>0</v>
      </c>
      <c r="F6655" s="37">
        <v>0</v>
      </c>
      <c r="G6655" s="39">
        <v>0</v>
      </c>
      <c r="H6655" s="40">
        <v>5.3038166631095347</v>
      </c>
      <c r="J6655" s="17">
        <v>58</v>
      </c>
      <c r="K6655" s="17" t="str">
        <f t="shared" si="193"/>
        <v>462-WA Pollution Liab Insurance Program</v>
      </c>
      <c r="L6655" s="18" t="str">
        <f t="shared" si="194"/>
        <v>462</v>
      </c>
      <c r="M6655" s="19"/>
      <c r="N6655" s="19"/>
    </row>
    <row r="6656" spans="1:14" ht="15" x14ac:dyDescent="0.25">
      <c r="A6656" s="54" t="s">
        <v>78</v>
      </c>
      <c r="B6656" s="36">
        <v>233.70458549613653</v>
      </c>
      <c r="C6656" s="37">
        <v>-1</v>
      </c>
      <c r="D6656" s="37">
        <v>-1</v>
      </c>
      <c r="E6656" s="38">
        <v>0</v>
      </c>
      <c r="F6656" s="37">
        <v>1</v>
      </c>
      <c r="G6656" s="39">
        <v>-1</v>
      </c>
      <c r="H6656" s="40">
        <v>232.70458549613653</v>
      </c>
      <c r="J6656" s="17">
        <v>59</v>
      </c>
      <c r="K6656" s="17" t="str">
        <f t="shared" si="193"/>
        <v>462-WA Pollution Liab Insurance Program</v>
      </c>
      <c r="L6656" s="18" t="str">
        <f t="shared" si="194"/>
        <v>462</v>
      </c>
      <c r="M6656" s="19"/>
      <c r="N6656" s="19"/>
    </row>
    <row r="6657" spans="1:14" ht="15" x14ac:dyDescent="0.25">
      <c r="A6657" s="54" t="s">
        <v>79</v>
      </c>
      <c r="B6657" s="36">
        <v>93.840924541128459</v>
      </c>
      <c r="C6657" s="37">
        <v>2</v>
      </c>
      <c r="D6657" s="37">
        <v>2</v>
      </c>
      <c r="E6657" s="38">
        <v>0</v>
      </c>
      <c r="F6657" s="37">
        <v>1</v>
      </c>
      <c r="G6657" s="39">
        <v>5</v>
      </c>
      <c r="H6657" s="40">
        <v>98.840924541128459</v>
      </c>
      <c r="J6657" s="17">
        <v>60</v>
      </c>
      <c r="K6657" s="17" t="str">
        <f t="shared" si="193"/>
        <v>462-WA Pollution Liab Insurance Program</v>
      </c>
      <c r="L6657" s="18" t="str">
        <f t="shared" si="194"/>
        <v>462</v>
      </c>
      <c r="M6657" s="19"/>
      <c r="N6657" s="19"/>
    </row>
    <row r="6658" spans="1:14" ht="15" x14ac:dyDescent="0.25">
      <c r="A6658" s="54"/>
      <c r="B6658" s="36"/>
      <c r="C6658" s="37"/>
      <c r="D6658" s="37"/>
      <c r="E6658" s="38"/>
      <c r="F6658" s="37"/>
      <c r="G6658" s="39"/>
      <c r="H6658" s="40"/>
      <c r="J6658" s="17">
        <v>61</v>
      </c>
      <c r="K6658" s="17" t="str">
        <f t="shared" si="193"/>
        <v>462-WA Pollution Liab Insurance Program</v>
      </c>
      <c r="L6658" s="18" t="str">
        <f t="shared" si="194"/>
        <v>462</v>
      </c>
      <c r="M6658" s="19"/>
      <c r="N6658" s="19"/>
    </row>
    <row r="6659" spans="1:14" x14ac:dyDescent="0.2">
      <c r="A6659" s="44" t="s">
        <v>80</v>
      </c>
      <c r="B6659" s="45">
        <v>352.53084303091424</v>
      </c>
      <c r="C6659" s="46">
        <v>1</v>
      </c>
      <c r="D6659" s="46">
        <v>1</v>
      </c>
      <c r="E6659" s="47">
        <v>2</v>
      </c>
      <c r="F6659" s="46">
        <v>3</v>
      </c>
      <c r="G6659" s="48">
        <v>7</v>
      </c>
      <c r="H6659" s="49">
        <v>359.53084303091424</v>
      </c>
      <c r="J6659" s="17">
        <v>62</v>
      </c>
      <c r="K6659" s="17" t="str">
        <f t="shared" si="193"/>
        <v>462-WA Pollution Liab Insurance Program</v>
      </c>
      <c r="L6659" s="18" t="str">
        <f t="shared" si="194"/>
        <v>462</v>
      </c>
      <c r="M6659" s="19"/>
      <c r="N6659" s="19"/>
    </row>
    <row r="6660" spans="1:14" ht="15" x14ac:dyDescent="0.25">
      <c r="A6660" s="54"/>
      <c r="B6660" s="36"/>
      <c r="C6660" s="37"/>
      <c r="D6660" s="37"/>
      <c r="E6660" s="38"/>
      <c r="F6660" s="37"/>
      <c r="G6660" s="39"/>
      <c r="H6660" s="40"/>
      <c r="J6660" s="17">
        <v>63</v>
      </c>
      <c r="K6660" s="17" t="str">
        <f t="shared" si="193"/>
        <v>462-WA Pollution Liab Insurance Program</v>
      </c>
      <c r="L6660" s="18" t="str">
        <f t="shared" si="194"/>
        <v>462</v>
      </c>
      <c r="M6660" s="19"/>
      <c r="N6660" s="19"/>
    </row>
    <row r="6661" spans="1:14" ht="15" x14ac:dyDescent="0.25">
      <c r="A6661" s="54" t="s">
        <v>81</v>
      </c>
      <c r="B6661" s="36">
        <v>5.2026346944547468</v>
      </c>
      <c r="C6661" s="37">
        <v>0</v>
      </c>
      <c r="D6661" s="37">
        <v>0</v>
      </c>
      <c r="E6661" s="38">
        <v>0</v>
      </c>
      <c r="F6661" s="37">
        <v>0</v>
      </c>
      <c r="G6661" s="39">
        <v>0</v>
      </c>
      <c r="H6661" s="40">
        <v>5.2026346944547468</v>
      </c>
      <c r="J6661" s="17">
        <v>64</v>
      </c>
      <c r="K6661" s="17" t="str">
        <f t="shared" si="193"/>
        <v>462-WA Pollution Liab Insurance Program</v>
      </c>
      <c r="L6661" s="18" t="str">
        <f t="shared" si="194"/>
        <v>462</v>
      </c>
      <c r="M6661" s="19"/>
      <c r="N6661" s="19"/>
    </row>
    <row r="6662" spans="1:14" x14ac:dyDescent="0.2">
      <c r="A6662" s="44" t="s">
        <v>82</v>
      </c>
      <c r="B6662" s="45">
        <v>5.2026346944547468</v>
      </c>
      <c r="C6662" s="46">
        <v>0</v>
      </c>
      <c r="D6662" s="46">
        <v>0</v>
      </c>
      <c r="E6662" s="47">
        <v>0</v>
      </c>
      <c r="F6662" s="46">
        <v>0</v>
      </c>
      <c r="G6662" s="48">
        <v>0</v>
      </c>
      <c r="H6662" s="49">
        <v>5.2026346944547468</v>
      </c>
      <c r="J6662" s="17">
        <v>65</v>
      </c>
      <c r="K6662" s="17" t="str">
        <f t="shared" si="193"/>
        <v>462-WA Pollution Liab Insurance Program</v>
      </c>
      <c r="L6662" s="18" t="str">
        <f t="shared" si="194"/>
        <v>462</v>
      </c>
      <c r="M6662" s="19"/>
      <c r="N6662" s="19"/>
    </row>
    <row r="6663" spans="1:14" ht="15" x14ac:dyDescent="0.25">
      <c r="A6663" s="54"/>
      <c r="B6663" s="54"/>
      <c r="C6663" s="54"/>
      <c r="D6663" s="54"/>
      <c r="E6663" s="54"/>
      <c r="F6663" s="54"/>
      <c r="G6663" s="54"/>
      <c r="H6663" s="54"/>
      <c r="J6663" s="17">
        <v>66</v>
      </c>
      <c r="K6663" s="17" t="str">
        <f t="shared" si="193"/>
        <v>462-WA Pollution Liab Insurance Program</v>
      </c>
      <c r="L6663" s="18" t="str">
        <f t="shared" si="194"/>
        <v>462</v>
      </c>
      <c r="M6663" s="19"/>
      <c r="N6663" s="19"/>
    </row>
    <row r="6664" spans="1:14" x14ac:dyDescent="0.2">
      <c r="A6664" s="58"/>
      <c r="B6664" s="39"/>
      <c r="C6664" s="51"/>
      <c r="D6664" s="51"/>
      <c r="E6664" s="52"/>
      <c r="F6664" s="51"/>
      <c r="G6664" s="39"/>
      <c r="H6664" s="53"/>
      <c r="J6664" s="17">
        <v>67</v>
      </c>
      <c r="K6664" s="17" t="str">
        <f t="shared" si="193"/>
        <v>462-WA Pollution Liab Insurance Program</v>
      </c>
      <c r="L6664" s="18" t="str">
        <f t="shared" si="194"/>
        <v>462</v>
      </c>
      <c r="M6664" s="19"/>
      <c r="N6664" s="19"/>
    </row>
    <row r="6665" spans="1:14" x14ac:dyDescent="0.2">
      <c r="A6665" s="59" t="s">
        <v>83</v>
      </c>
      <c r="B6665" s="60">
        <v>1018.574110969677</v>
      </c>
      <c r="C6665" s="61">
        <v>16</v>
      </c>
      <c r="D6665" s="61">
        <v>3</v>
      </c>
      <c r="E6665" s="62">
        <v>0</v>
      </c>
      <c r="F6665" s="61">
        <v>34</v>
      </c>
      <c r="G6665" s="60">
        <v>53</v>
      </c>
      <c r="H6665" s="63">
        <v>1071.5741109696769</v>
      </c>
      <c r="J6665" s="17">
        <v>68</v>
      </c>
      <c r="K6665" s="17" t="str">
        <f t="shared" si="193"/>
        <v>462-WA Pollution Liab Insurance Program</v>
      </c>
      <c r="L6665" s="18" t="str">
        <f t="shared" si="194"/>
        <v>462</v>
      </c>
      <c r="M6665" s="19"/>
      <c r="N6665" s="19"/>
    </row>
    <row r="6666" spans="1:14" x14ac:dyDescent="0.2">
      <c r="A6666" s="64"/>
      <c r="B6666" s="65"/>
      <c r="C6666" s="65"/>
      <c r="D6666" s="65"/>
      <c r="E6666" s="65"/>
      <c r="F6666" s="65"/>
      <c r="G6666" s="65"/>
      <c r="H6666" s="65"/>
      <c r="J6666" s="17">
        <v>1</v>
      </c>
      <c r="K6666" s="17" t="str">
        <f>IF(J6666=7,A5784,IF(J6666&gt;7,K6656,""))</f>
        <v/>
      </c>
      <c r="L6666" s="18" t="str">
        <f t="shared" si="194"/>
        <v/>
      </c>
      <c r="M6666" s="19"/>
      <c r="N6666" s="19"/>
    </row>
    <row r="6667" spans="1:14" x14ac:dyDescent="0.2">
      <c r="A6667" s="64"/>
      <c r="B6667" s="65"/>
      <c r="C6667" s="65"/>
      <c r="D6667" s="65"/>
      <c r="E6667" s="65"/>
      <c r="F6667" s="65"/>
      <c r="G6667" s="65"/>
      <c r="H6667" s="65"/>
      <c r="J6667" s="17">
        <v>2</v>
      </c>
      <c r="K6667" s="17" t="str">
        <f>IF(J6667=7,A5785,IF(J6667&gt;7,K6666,""))</f>
        <v/>
      </c>
      <c r="L6667" s="18" t="str">
        <f t="shared" si="194"/>
        <v/>
      </c>
      <c r="M6667" s="19"/>
      <c r="N6667" s="19"/>
    </row>
    <row r="6668" spans="1:14" ht="15" x14ac:dyDescent="0.25">
      <c r="A6668"/>
      <c r="B6668"/>
      <c r="C6668"/>
      <c r="D6668"/>
      <c r="E6668"/>
      <c r="F6668"/>
      <c r="G6668"/>
      <c r="H6668"/>
      <c r="J6668" s="17">
        <v>3</v>
      </c>
      <c r="K6668" s="17" t="str">
        <f>IF(J6668=7,A5786,IF(J6668&gt;7,K6667,""))</f>
        <v/>
      </c>
      <c r="L6668" s="18" t="str">
        <f t="shared" si="194"/>
        <v/>
      </c>
      <c r="M6668" s="19"/>
      <c r="N6668" s="19"/>
    </row>
    <row r="6669" spans="1:14" ht="15" x14ac:dyDescent="0.25">
      <c r="A6669"/>
      <c r="B6669"/>
      <c r="C6669"/>
      <c r="D6669"/>
      <c r="E6669"/>
      <c r="F6669"/>
      <c r="G6669"/>
      <c r="H6669"/>
      <c r="J6669" s="17">
        <v>4</v>
      </c>
      <c r="K6669" s="17" t="str">
        <f>IF(J6669=7,A5787,IF(J6669&gt;7,K6668,""))</f>
        <v/>
      </c>
      <c r="L6669" s="18" t="str">
        <f t="shared" si="194"/>
        <v/>
      </c>
      <c r="M6669" s="19"/>
      <c r="N6669" s="19"/>
    </row>
    <row r="6670" spans="1:14" ht="15.75" x14ac:dyDescent="0.25">
      <c r="A6670" s="21" t="s">
        <v>7</v>
      </c>
      <c r="B6670" s="22"/>
      <c r="C6670" s="22"/>
      <c r="D6670" s="22"/>
      <c r="E6670" s="22"/>
      <c r="F6670" s="22"/>
      <c r="G6670" s="22"/>
      <c r="H6670" s="22"/>
      <c r="J6670" s="17">
        <v>5</v>
      </c>
      <c r="K6670" s="17" t="str">
        <f>IF(J6670=7,A5788,IF(J6670&gt;7,K6669,""))</f>
        <v/>
      </c>
      <c r="L6670" s="18" t="str">
        <f t="shared" si="194"/>
        <v/>
      </c>
      <c r="M6670" s="19"/>
      <c r="N6670" s="19"/>
    </row>
    <row r="6671" spans="1:14" ht="15" x14ac:dyDescent="0.25">
      <c r="A6671" s="23" t="s">
        <v>8</v>
      </c>
      <c r="B6671" s="24"/>
      <c r="C6671" s="24"/>
      <c r="D6671" s="24"/>
      <c r="E6671" s="24"/>
      <c r="F6671" s="24"/>
      <c r="G6671" s="24"/>
      <c r="H6671" s="24"/>
      <c r="J6671" s="17">
        <v>6</v>
      </c>
      <c r="K6671" s="17" t="str">
        <f>IF(J6671=7,A5789,IF(J6671&gt;7,K6670,""))</f>
        <v/>
      </c>
      <c r="L6671" s="18" t="str">
        <f t="shared" si="194"/>
        <v/>
      </c>
      <c r="M6671" s="19"/>
      <c r="N6671" s="19"/>
    </row>
    <row r="6672" spans="1:14" ht="15" x14ac:dyDescent="0.25">
      <c r="A6672" s="25" t="s">
        <v>181</v>
      </c>
      <c r="B6672" s="22"/>
      <c r="C6672" s="22"/>
      <c r="D6672" s="22"/>
      <c r="E6672" s="22"/>
      <c r="F6672" s="22"/>
      <c r="G6672" s="22"/>
      <c r="H6672" s="22"/>
      <c r="J6672" s="17">
        <v>7</v>
      </c>
      <c r="K6672" s="17" t="str">
        <f>IF(J6672=7,A6672,IF(J6672&gt;7,K6671,""))</f>
        <v>463-Energy Fac Site Eval</v>
      </c>
      <c r="L6672" s="18" t="str">
        <f t="shared" si="194"/>
        <v>463</v>
      </c>
      <c r="M6672" s="19"/>
      <c r="N6672" s="19"/>
    </row>
    <row r="6673" spans="1:14" ht="15" x14ac:dyDescent="0.25">
      <c r="A6673" s="25"/>
      <c r="B6673" s="22"/>
      <c r="C6673" s="22"/>
      <c r="D6673" s="22"/>
      <c r="E6673" s="22"/>
      <c r="F6673" s="22"/>
      <c r="G6673" s="22"/>
      <c r="H6673" s="22"/>
      <c r="J6673" s="17">
        <v>8</v>
      </c>
      <c r="K6673" s="17" t="str">
        <f t="shared" ref="K6673:K6733" si="195">IF(J6673=7,A5791,IF(J6673&gt;7,K6672,""))</f>
        <v>463-Energy Fac Site Eval</v>
      </c>
      <c r="L6673" s="18" t="str">
        <f t="shared" si="194"/>
        <v>463</v>
      </c>
      <c r="M6673" s="19"/>
      <c r="N6673" s="19"/>
    </row>
    <row r="6674" spans="1:14" ht="15" x14ac:dyDescent="0.25">
      <c r="A6674" s="26"/>
      <c r="B6674" s="27"/>
      <c r="C6674" s="94" t="s">
        <v>10</v>
      </c>
      <c r="D6674" s="95"/>
      <c r="E6674" s="94" t="s">
        <v>11</v>
      </c>
      <c r="F6674" s="95"/>
      <c r="G6674" s="28"/>
      <c r="H6674" s="28"/>
      <c r="J6674" s="17">
        <v>9</v>
      </c>
      <c r="K6674" s="17" t="str">
        <f t="shared" si="195"/>
        <v>463-Energy Fac Site Eval</v>
      </c>
      <c r="L6674" s="18" t="str">
        <f t="shared" si="194"/>
        <v>463</v>
      </c>
      <c r="M6674" s="19"/>
      <c r="N6674" s="19"/>
    </row>
    <row r="6675" spans="1:14" ht="24" x14ac:dyDescent="0.2">
      <c r="A6675" s="29" t="s">
        <v>12</v>
      </c>
      <c r="B6675" s="30" t="s">
        <v>13</v>
      </c>
      <c r="C6675" s="31" t="s">
        <v>14</v>
      </c>
      <c r="D6675" s="32" t="s">
        <v>15</v>
      </c>
      <c r="E6675" s="31" t="s">
        <v>14</v>
      </c>
      <c r="F6675" s="32" t="s">
        <v>15</v>
      </c>
      <c r="G6675" s="33" t="s">
        <v>16</v>
      </c>
      <c r="H6675" s="33" t="s">
        <v>17</v>
      </c>
      <c r="J6675" s="17">
        <v>10</v>
      </c>
      <c r="K6675" s="17" t="str">
        <f t="shared" si="195"/>
        <v>463-Energy Fac Site Eval</v>
      </c>
      <c r="L6675" s="18" t="str">
        <f t="shared" si="194"/>
        <v>463</v>
      </c>
      <c r="M6675" s="19"/>
      <c r="N6675" s="19"/>
    </row>
    <row r="6676" spans="1:14" ht="15" x14ac:dyDescent="0.25">
      <c r="A6676" s="35" t="s">
        <v>20</v>
      </c>
      <c r="B6676" s="36">
        <v>0</v>
      </c>
      <c r="C6676" s="37">
        <v>0</v>
      </c>
      <c r="D6676" s="37">
        <v>0</v>
      </c>
      <c r="E6676" s="38">
        <v>0</v>
      </c>
      <c r="F6676" s="37">
        <v>0</v>
      </c>
      <c r="G6676" s="39">
        <v>0</v>
      </c>
      <c r="H6676" s="40">
        <v>0</v>
      </c>
      <c r="J6676" s="17">
        <v>11</v>
      </c>
      <c r="K6676" s="17" t="str">
        <f t="shared" si="195"/>
        <v>463-Energy Fac Site Eval</v>
      </c>
      <c r="L6676" s="18" t="str">
        <f t="shared" si="194"/>
        <v>463</v>
      </c>
      <c r="M6676" s="19" t="s">
        <v>21</v>
      </c>
      <c r="N6676" s="19"/>
    </row>
    <row r="6677" spans="1:14" ht="15" x14ac:dyDescent="0.25">
      <c r="A6677" s="42" t="s">
        <v>22</v>
      </c>
      <c r="B6677" s="36">
        <v>0</v>
      </c>
      <c r="C6677" s="37">
        <v>0</v>
      </c>
      <c r="D6677" s="37">
        <v>0</v>
      </c>
      <c r="E6677" s="38">
        <v>0</v>
      </c>
      <c r="F6677" s="37">
        <v>0</v>
      </c>
      <c r="G6677" s="39">
        <v>0</v>
      </c>
      <c r="H6677" s="40">
        <v>0</v>
      </c>
      <c r="J6677" s="17">
        <v>12</v>
      </c>
      <c r="K6677" s="17" t="str">
        <f t="shared" si="195"/>
        <v>463-Energy Fac Site Eval</v>
      </c>
      <c r="L6677" s="18" t="str">
        <f t="shared" si="194"/>
        <v>463</v>
      </c>
      <c r="M6677" s="19"/>
      <c r="N6677" s="19"/>
    </row>
    <row r="6678" spans="1:14" ht="15" x14ac:dyDescent="0.25">
      <c r="A6678" s="42" t="s">
        <v>23</v>
      </c>
      <c r="B6678" s="36">
        <v>0</v>
      </c>
      <c r="C6678" s="37">
        <v>0</v>
      </c>
      <c r="D6678" s="37">
        <v>0</v>
      </c>
      <c r="E6678" s="38">
        <v>0</v>
      </c>
      <c r="F6678" s="37">
        <v>0</v>
      </c>
      <c r="G6678" s="39">
        <v>0</v>
      </c>
      <c r="H6678" s="40">
        <v>0</v>
      </c>
      <c r="J6678" s="17">
        <v>13</v>
      </c>
      <c r="K6678" s="17" t="str">
        <f t="shared" si="195"/>
        <v>463-Energy Fac Site Eval</v>
      </c>
      <c r="L6678" s="18" t="str">
        <f t="shared" si="194"/>
        <v>463</v>
      </c>
      <c r="M6678" s="19"/>
      <c r="N6678" s="19"/>
    </row>
    <row r="6679" spans="1:14" ht="15" x14ac:dyDescent="0.25">
      <c r="A6679" s="42" t="s">
        <v>24</v>
      </c>
      <c r="B6679" s="36">
        <v>0</v>
      </c>
      <c r="C6679" s="37">
        <v>0</v>
      </c>
      <c r="D6679" s="37">
        <v>0</v>
      </c>
      <c r="E6679" s="38">
        <v>202</v>
      </c>
      <c r="F6679" s="37">
        <v>209</v>
      </c>
      <c r="G6679" s="39">
        <v>411</v>
      </c>
      <c r="H6679" s="40">
        <v>411</v>
      </c>
      <c r="J6679" s="17">
        <v>14</v>
      </c>
      <c r="K6679" s="17" t="str">
        <f t="shared" si="195"/>
        <v>463-Energy Fac Site Eval</v>
      </c>
      <c r="L6679" s="18" t="str">
        <f t="shared" si="194"/>
        <v>463</v>
      </c>
      <c r="M6679" s="19"/>
      <c r="N6679" s="19"/>
    </row>
    <row r="6680" spans="1:14" ht="15" customHeight="1" x14ac:dyDescent="0.25">
      <c r="A6680" s="42" t="s">
        <v>25</v>
      </c>
      <c r="B6680" s="36">
        <v>16.827402254256</v>
      </c>
      <c r="C6680" s="37">
        <v>0</v>
      </c>
      <c r="D6680" s="37">
        <v>0</v>
      </c>
      <c r="E6680" s="38">
        <v>0</v>
      </c>
      <c r="F6680" s="37">
        <v>0</v>
      </c>
      <c r="G6680" s="39">
        <v>0</v>
      </c>
      <c r="H6680" s="40">
        <v>16.827402254256</v>
      </c>
      <c r="J6680" s="17">
        <v>15</v>
      </c>
      <c r="K6680" s="17" t="str">
        <f t="shared" si="195"/>
        <v>463-Energy Fac Site Eval</v>
      </c>
      <c r="L6680" s="18" t="str">
        <f t="shared" si="194"/>
        <v>463</v>
      </c>
      <c r="M6680" s="19"/>
      <c r="N6680" s="19"/>
    </row>
    <row r="6681" spans="1:14" ht="15" x14ac:dyDescent="0.25">
      <c r="A6681" s="42" t="s">
        <v>26</v>
      </c>
      <c r="B6681" s="36">
        <v>0</v>
      </c>
      <c r="C6681" s="37">
        <v>10</v>
      </c>
      <c r="D6681" s="37">
        <v>9</v>
      </c>
      <c r="E6681" s="38">
        <v>0</v>
      </c>
      <c r="F6681" s="37">
        <v>0</v>
      </c>
      <c r="G6681" s="39">
        <v>19</v>
      </c>
      <c r="H6681" s="40">
        <v>19</v>
      </c>
      <c r="J6681" s="17">
        <v>16</v>
      </c>
      <c r="K6681" s="17" t="str">
        <f t="shared" si="195"/>
        <v>463-Energy Fac Site Eval</v>
      </c>
      <c r="L6681" s="18" t="str">
        <f t="shared" si="194"/>
        <v>463</v>
      </c>
      <c r="M6681" s="19"/>
      <c r="N6681" s="19"/>
    </row>
    <row r="6682" spans="1:14" ht="15" x14ac:dyDescent="0.25">
      <c r="A6682" s="42" t="s">
        <v>27</v>
      </c>
      <c r="B6682" s="36">
        <v>2.0363682494967299</v>
      </c>
      <c r="C6682" s="37">
        <v>0</v>
      </c>
      <c r="D6682" s="37">
        <v>0</v>
      </c>
      <c r="E6682" s="38">
        <v>0</v>
      </c>
      <c r="F6682" s="37">
        <v>0</v>
      </c>
      <c r="G6682" s="39">
        <v>0</v>
      </c>
      <c r="H6682" s="40">
        <v>2.0363682494967299</v>
      </c>
      <c r="J6682" s="17">
        <v>17</v>
      </c>
      <c r="K6682" s="17" t="str">
        <f t="shared" si="195"/>
        <v>463-Energy Fac Site Eval</v>
      </c>
      <c r="L6682" s="18" t="str">
        <f t="shared" si="194"/>
        <v>463</v>
      </c>
      <c r="M6682" s="19"/>
      <c r="N6682" s="19"/>
    </row>
    <row r="6683" spans="1:14" x14ac:dyDescent="0.2">
      <c r="A6683" s="43"/>
      <c r="B6683" s="36"/>
      <c r="C6683" s="37"/>
      <c r="D6683" s="37"/>
      <c r="E6683" s="38"/>
      <c r="F6683" s="37"/>
      <c r="G6683" s="39"/>
      <c r="H6683" s="40"/>
      <c r="J6683" s="17">
        <v>18</v>
      </c>
      <c r="K6683" s="17" t="str">
        <f t="shared" si="195"/>
        <v>463-Energy Fac Site Eval</v>
      </c>
      <c r="L6683" s="18" t="str">
        <f t="shared" si="194"/>
        <v>463</v>
      </c>
      <c r="M6683" s="19"/>
      <c r="N6683" s="19"/>
    </row>
    <row r="6684" spans="1:14" x14ac:dyDescent="0.2">
      <c r="A6684" s="44"/>
      <c r="B6684" s="45">
        <v>18.863770503752729</v>
      </c>
      <c r="C6684" s="46">
        <v>10</v>
      </c>
      <c r="D6684" s="46">
        <v>9</v>
      </c>
      <c r="E6684" s="47">
        <v>202</v>
      </c>
      <c r="F6684" s="46">
        <v>209</v>
      </c>
      <c r="G6684" s="48">
        <v>430</v>
      </c>
      <c r="H6684" s="49">
        <v>448.86377050375273</v>
      </c>
      <c r="J6684" s="17">
        <v>19</v>
      </c>
      <c r="K6684" s="17" t="str">
        <f t="shared" si="195"/>
        <v>463-Energy Fac Site Eval</v>
      </c>
      <c r="L6684" s="18" t="str">
        <f t="shared" si="194"/>
        <v>463</v>
      </c>
      <c r="M6684" s="19"/>
      <c r="N6684" s="19"/>
    </row>
    <row r="6685" spans="1:14" x14ac:dyDescent="0.2">
      <c r="A6685" s="50"/>
      <c r="B6685" s="39"/>
      <c r="C6685" s="51"/>
      <c r="D6685" s="51"/>
      <c r="E6685" s="52"/>
      <c r="F6685" s="51"/>
      <c r="G6685" s="39"/>
      <c r="H6685" s="53"/>
      <c r="J6685" s="17">
        <v>20</v>
      </c>
      <c r="K6685" s="17" t="str">
        <f t="shared" si="195"/>
        <v>463-Energy Fac Site Eval</v>
      </c>
      <c r="L6685" s="18" t="str">
        <f t="shared" si="194"/>
        <v>463</v>
      </c>
      <c r="M6685" s="19"/>
      <c r="N6685" s="19"/>
    </row>
    <row r="6686" spans="1:14" ht="15" x14ac:dyDescent="0.25">
      <c r="A6686" s="42" t="s">
        <v>28</v>
      </c>
      <c r="B6686" s="36">
        <v>0</v>
      </c>
      <c r="C6686" s="37">
        <v>0</v>
      </c>
      <c r="D6686" s="37">
        <v>0</v>
      </c>
      <c r="E6686" s="38">
        <v>0</v>
      </c>
      <c r="F6686" s="37">
        <v>0</v>
      </c>
      <c r="G6686" s="39">
        <v>0</v>
      </c>
      <c r="H6686" s="40">
        <v>0</v>
      </c>
      <c r="J6686" s="17">
        <v>21</v>
      </c>
      <c r="K6686" s="17" t="str">
        <f t="shared" si="195"/>
        <v>463-Energy Fac Site Eval</v>
      </c>
      <c r="L6686" s="18" t="str">
        <f t="shared" si="194"/>
        <v>463</v>
      </c>
      <c r="M6686" s="19"/>
      <c r="N6686" s="19"/>
    </row>
    <row r="6687" spans="1:14" ht="15" x14ac:dyDescent="0.25">
      <c r="A6687" s="42" t="s">
        <v>29</v>
      </c>
      <c r="B6687" s="36">
        <v>0</v>
      </c>
      <c r="C6687" s="37">
        <v>0</v>
      </c>
      <c r="D6687" s="37">
        <v>0</v>
      </c>
      <c r="E6687" s="38">
        <v>0</v>
      </c>
      <c r="F6687" s="37">
        <v>0</v>
      </c>
      <c r="G6687" s="39">
        <v>0</v>
      </c>
      <c r="H6687" s="40">
        <v>0</v>
      </c>
      <c r="J6687" s="17">
        <v>22</v>
      </c>
      <c r="K6687" s="17" t="str">
        <f t="shared" si="195"/>
        <v>463-Energy Fac Site Eval</v>
      </c>
      <c r="L6687" s="18" t="str">
        <f t="shared" si="194"/>
        <v>463</v>
      </c>
      <c r="M6687" s="19"/>
      <c r="N6687" s="19"/>
    </row>
    <row r="6688" spans="1:14" ht="15" x14ac:dyDescent="0.25">
      <c r="A6688" s="42" t="s">
        <v>30</v>
      </c>
      <c r="B6688" s="36">
        <v>0</v>
      </c>
      <c r="C6688" s="37">
        <v>0</v>
      </c>
      <c r="D6688" s="37">
        <v>0</v>
      </c>
      <c r="E6688" s="38">
        <v>0</v>
      </c>
      <c r="F6688" s="37">
        <v>0</v>
      </c>
      <c r="G6688" s="39">
        <v>0</v>
      </c>
      <c r="H6688" s="40">
        <v>0</v>
      </c>
      <c r="J6688" s="17">
        <v>23</v>
      </c>
      <c r="K6688" s="17" t="str">
        <f t="shared" si="195"/>
        <v>463-Energy Fac Site Eval</v>
      </c>
      <c r="L6688" s="18" t="str">
        <f t="shared" si="194"/>
        <v>463</v>
      </c>
      <c r="M6688" s="19"/>
      <c r="N6688" s="19"/>
    </row>
    <row r="6689" spans="1:14" ht="15" x14ac:dyDescent="0.25">
      <c r="A6689" s="54"/>
      <c r="B6689" s="36"/>
      <c r="C6689" s="37"/>
      <c r="D6689" s="37"/>
      <c r="E6689" s="38"/>
      <c r="F6689" s="37"/>
      <c r="G6689" s="39"/>
      <c r="H6689" s="40"/>
      <c r="J6689" s="17">
        <v>24</v>
      </c>
      <c r="K6689" s="17" t="str">
        <f t="shared" si="195"/>
        <v>463-Energy Fac Site Eval</v>
      </c>
      <c r="L6689" s="18" t="str">
        <f t="shared" si="194"/>
        <v>463</v>
      </c>
      <c r="M6689" s="19"/>
      <c r="N6689" s="19"/>
    </row>
    <row r="6690" spans="1:14" x14ac:dyDescent="0.2">
      <c r="A6690" s="44" t="s">
        <v>31</v>
      </c>
      <c r="B6690" s="45">
        <v>0</v>
      </c>
      <c r="C6690" s="46">
        <v>0</v>
      </c>
      <c r="D6690" s="46">
        <v>0</v>
      </c>
      <c r="E6690" s="46">
        <v>0</v>
      </c>
      <c r="F6690" s="46">
        <v>0</v>
      </c>
      <c r="G6690" s="46">
        <v>0</v>
      </c>
      <c r="H6690" s="49">
        <v>0</v>
      </c>
      <c r="J6690" s="17">
        <v>25</v>
      </c>
      <c r="K6690" s="17" t="str">
        <f t="shared" si="195"/>
        <v>463-Energy Fac Site Eval</v>
      </c>
      <c r="L6690" s="18" t="str">
        <f t="shared" si="194"/>
        <v>463</v>
      </c>
      <c r="M6690" s="19"/>
      <c r="N6690" s="19"/>
    </row>
    <row r="6691" spans="1:14" ht="15" x14ac:dyDescent="0.25">
      <c r="A6691" s="54"/>
      <c r="B6691" s="36"/>
      <c r="C6691" s="37"/>
      <c r="D6691" s="37"/>
      <c r="E6691" s="38"/>
      <c r="F6691" s="37"/>
      <c r="G6691" s="39"/>
      <c r="H6691" s="40"/>
      <c r="J6691" s="17">
        <v>26</v>
      </c>
      <c r="K6691" s="17" t="str">
        <f t="shared" si="195"/>
        <v>463-Energy Fac Site Eval</v>
      </c>
      <c r="L6691" s="18" t="str">
        <f t="shared" si="194"/>
        <v>463</v>
      </c>
      <c r="M6691" s="19"/>
      <c r="N6691" s="19"/>
    </row>
    <row r="6692" spans="1:14" ht="15" x14ac:dyDescent="0.25">
      <c r="A6692" s="54" t="s">
        <v>32</v>
      </c>
      <c r="B6692" s="36">
        <v>0</v>
      </c>
      <c r="C6692" s="37">
        <v>0</v>
      </c>
      <c r="D6692" s="37">
        <v>0</v>
      </c>
      <c r="E6692" s="38">
        <v>0</v>
      </c>
      <c r="F6692" s="37">
        <v>0</v>
      </c>
      <c r="G6692" s="39">
        <v>0</v>
      </c>
      <c r="H6692" s="40">
        <v>0</v>
      </c>
      <c r="J6692" s="17">
        <v>27</v>
      </c>
      <c r="K6692" s="17" t="str">
        <f t="shared" si="195"/>
        <v>463-Energy Fac Site Eval</v>
      </c>
      <c r="L6692" s="18" t="str">
        <f t="shared" si="194"/>
        <v>463</v>
      </c>
      <c r="M6692" s="19" t="s">
        <v>33</v>
      </c>
      <c r="N6692" s="19"/>
    </row>
    <row r="6693" spans="1:14" ht="15" x14ac:dyDescent="0.25">
      <c r="A6693" s="54" t="s">
        <v>34</v>
      </c>
      <c r="B6693" s="36">
        <v>0</v>
      </c>
      <c r="C6693" s="37">
        <v>0</v>
      </c>
      <c r="D6693" s="37">
        <v>0</v>
      </c>
      <c r="E6693" s="38">
        <v>0</v>
      </c>
      <c r="F6693" s="37">
        <v>0</v>
      </c>
      <c r="G6693" s="39">
        <v>0</v>
      </c>
      <c r="H6693" s="40">
        <v>0</v>
      </c>
      <c r="J6693" s="17">
        <v>28</v>
      </c>
      <c r="K6693" s="17" t="str">
        <f t="shared" si="195"/>
        <v>463-Energy Fac Site Eval</v>
      </c>
      <c r="L6693" s="18" t="str">
        <f t="shared" si="194"/>
        <v>463</v>
      </c>
      <c r="M6693" s="19" t="s">
        <v>35</v>
      </c>
      <c r="N6693" s="19"/>
    </row>
    <row r="6694" spans="1:14" ht="15" x14ac:dyDescent="0.25">
      <c r="A6694" s="54" t="s">
        <v>36</v>
      </c>
      <c r="B6694" s="36">
        <v>0</v>
      </c>
      <c r="C6694" s="37">
        <v>0</v>
      </c>
      <c r="D6694" s="37">
        <v>0</v>
      </c>
      <c r="E6694" s="38">
        <v>0</v>
      </c>
      <c r="F6694" s="37">
        <v>0</v>
      </c>
      <c r="G6694" s="39">
        <v>0</v>
      </c>
      <c r="H6694" s="40">
        <v>0</v>
      </c>
      <c r="J6694" s="17">
        <v>29</v>
      </c>
      <c r="K6694" s="17" t="str">
        <f t="shared" si="195"/>
        <v>463-Energy Fac Site Eval</v>
      </c>
      <c r="L6694" s="18" t="str">
        <f t="shared" si="194"/>
        <v>463</v>
      </c>
      <c r="M6694" s="19" t="s">
        <v>37</v>
      </c>
      <c r="N6694" s="19"/>
    </row>
    <row r="6695" spans="1:14" ht="15" x14ac:dyDescent="0.25">
      <c r="A6695" s="54" t="s">
        <v>38</v>
      </c>
      <c r="B6695" s="36">
        <v>0</v>
      </c>
      <c r="C6695" s="37">
        <v>0</v>
      </c>
      <c r="D6695" s="37">
        <v>0</v>
      </c>
      <c r="E6695" s="38">
        <v>0</v>
      </c>
      <c r="F6695" s="37">
        <v>0</v>
      </c>
      <c r="G6695" s="39">
        <v>0</v>
      </c>
      <c r="H6695" s="40">
        <v>0</v>
      </c>
      <c r="J6695" s="17">
        <v>30</v>
      </c>
      <c r="K6695" s="17" t="str">
        <f t="shared" si="195"/>
        <v>463-Energy Fac Site Eval</v>
      </c>
      <c r="L6695" s="18" t="str">
        <f t="shared" si="194"/>
        <v>463</v>
      </c>
      <c r="M6695" s="19" t="s">
        <v>39</v>
      </c>
      <c r="N6695" s="19"/>
    </row>
    <row r="6696" spans="1:14" ht="15" x14ac:dyDescent="0.25">
      <c r="A6696" s="54" t="s">
        <v>40</v>
      </c>
      <c r="B6696" s="36">
        <v>0</v>
      </c>
      <c r="C6696" s="37">
        <v>0</v>
      </c>
      <c r="D6696" s="37">
        <v>0</v>
      </c>
      <c r="E6696" s="38">
        <v>0</v>
      </c>
      <c r="F6696" s="37">
        <v>0</v>
      </c>
      <c r="G6696" s="39">
        <v>0</v>
      </c>
      <c r="H6696" s="40">
        <v>0</v>
      </c>
      <c r="J6696" s="17">
        <v>31</v>
      </c>
      <c r="K6696" s="17" t="str">
        <f t="shared" si="195"/>
        <v>463-Energy Fac Site Eval</v>
      </c>
      <c r="L6696" s="18" t="str">
        <f t="shared" si="194"/>
        <v>463</v>
      </c>
      <c r="M6696" s="19" t="s">
        <v>41</v>
      </c>
      <c r="N6696" s="19"/>
    </row>
    <row r="6697" spans="1:14" ht="15" x14ac:dyDescent="0.25">
      <c r="A6697" s="54" t="s">
        <v>42</v>
      </c>
      <c r="B6697" s="36">
        <v>0</v>
      </c>
      <c r="C6697" s="37">
        <v>0</v>
      </c>
      <c r="D6697" s="37">
        <v>0</v>
      </c>
      <c r="E6697" s="38">
        <v>0</v>
      </c>
      <c r="F6697" s="37">
        <v>0</v>
      </c>
      <c r="G6697" s="39">
        <v>0</v>
      </c>
      <c r="H6697" s="40">
        <v>0</v>
      </c>
      <c r="J6697" s="17">
        <v>32</v>
      </c>
      <c r="K6697" s="17" t="str">
        <f t="shared" si="195"/>
        <v>463-Energy Fac Site Eval</v>
      </c>
      <c r="L6697" s="18" t="str">
        <f t="shared" si="194"/>
        <v>463</v>
      </c>
      <c r="M6697" s="19" t="s">
        <v>43</v>
      </c>
      <c r="N6697" s="19"/>
    </row>
    <row r="6698" spans="1:14" ht="15" x14ac:dyDescent="0.25">
      <c r="A6698" s="54" t="s">
        <v>44</v>
      </c>
      <c r="B6698" s="36">
        <v>0</v>
      </c>
      <c r="C6698" s="37">
        <v>0</v>
      </c>
      <c r="D6698" s="37">
        <v>0</v>
      </c>
      <c r="E6698" s="38">
        <v>0</v>
      </c>
      <c r="F6698" s="37">
        <v>0</v>
      </c>
      <c r="G6698" s="39">
        <v>0</v>
      </c>
      <c r="H6698" s="40">
        <v>0</v>
      </c>
      <c r="J6698" s="17">
        <v>33</v>
      </c>
      <c r="K6698" s="17" t="str">
        <f t="shared" si="195"/>
        <v>463-Energy Fac Site Eval</v>
      </c>
      <c r="L6698" s="18" t="str">
        <f t="shared" si="194"/>
        <v>463</v>
      </c>
      <c r="M6698" s="19" t="s">
        <v>45</v>
      </c>
      <c r="N6698" s="19"/>
    </row>
    <row r="6699" spans="1:14" ht="15" x14ac:dyDescent="0.25">
      <c r="A6699" s="54" t="s">
        <v>46</v>
      </c>
      <c r="B6699" s="36">
        <v>0</v>
      </c>
      <c r="C6699" s="37">
        <v>0</v>
      </c>
      <c r="D6699" s="37">
        <v>0</v>
      </c>
      <c r="E6699" s="38">
        <v>0</v>
      </c>
      <c r="F6699" s="37">
        <v>0</v>
      </c>
      <c r="G6699" s="39">
        <v>0</v>
      </c>
      <c r="H6699" s="40">
        <v>0</v>
      </c>
      <c r="J6699" s="17">
        <v>34</v>
      </c>
      <c r="K6699" s="17" t="str">
        <f t="shared" si="195"/>
        <v>463-Energy Fac Site Eval</v>
      </c>
      <c r="L6699" s="18" t="str">
        <f t="shared" si="194"/>
        <v>463</v>
      </c>
      <c r="M6699" s="19" t="s">
        <v>47</v>
      </c>
      <c r="N6699" s="19"/>
    </row>
    <row r="6700" spans="1:14" ht="15" x14ac:dyDescent="0.25">
      <c r="A6700" s="54" t="s">
        <v>48</v>
      </c>
      <c r="B6700" s="36">
        <v>0</v>
      </c>
      <c r="C6700" s="37">
        <v>0</v>
      </c>
      <c r="D6700" s="37">
        <v>0</v>
      </c>
      <c r="E6700" s="38">
        <v>0</v>
      </c>
      <c r="F6700" s="37">
        <v>0</v>
      </c>
      <c r="G6700" s="39">
        <v>0</v>
      </c>
      <c r="H6700" s="40">
        <v>0</v>
      </c>
      <c r="J6700" s="17">
        <v>35</v>
      </c>
      <c r="K6700" s="17" t="str">
        <f t="shared" si="195"/>
        <v>463-Energy Fac Site Eval</v>
      </c>
      <c r="L6700" s="18" t="str">
        <f t="shared" si="194"/>
        <v>463</v>
      </c>
      <c r="M6700" s="56" t="s">
        <v>49</v>
      </c>
      <c r="N6700" s="19"/>
    </row>
    <row r="6701" spans="1:14" ht="15" x14ac:dyDescent="0.25">
      <c r="A6701" s="54" t="s">
        <v>50</v>
      </c>
      <c r="B6701" s="36">
        <v>0</v>
      </c>
      <c r="C6701" s="37">
        <v>0</v>
      </c>
      <c r="D6701" s="37">
        <v>0</v>
      </c>
      <c r="E6701" s="38">
        <v>0</v>
      </c>
      <c r="F6701" s="37">
        <v>0</v>
      </c>
      <c r="G6701" s="39">
        <v>0</v>
      </c>
      <c r="H6701" s="40">
        <v>0</v>
      </c>
      <c r="J6701" s="17">
        <v>36</v>
      </c>
      <c r="K6701" s="17" t="str">
        <f t="shared" si="195"/>
        <v>463-Energy Fac Site Eval</v>
      </c>
      <c r="L6701" s="18" t="str">
        <f t="shared" si="194"/>
        <v>463</v>
      </c>
      <c r="M6701" s="19" t="s">
        <v>51</v>
      </c>
      <c r="N6701" s="19"/>
    </row>
    <row r="6702" spans="1:14" ht="15" x14ac:dyDescent="0.25">
      <c r="A6702" s="54" t="s">
        <v>52</v>
      </c>
      <c r="B6702" s="36">
        <v>0</v>
      </c>
      <c r="C6702" s="37">
        <v>0</v>
      </c>
      <c r="D6702" s="37">
        <v>0</v>
      </c>
      <c r="E6702" s="38">
        <v>0</v>
      </c>
      <c r="F6702" s="37">
        <v>0</v>
      </c>
      <c r="G6702" s="39">
        <v>0</v>
      </c>
      <c r="H6702" s="40">
        <v>0</v>
      </c>
      <c r="J6702" s="17">
        <v>37</v>
      </c>
      <c r="K6702" s="17" t="str">
        <f t="shared" si="195"/>
        <v>463-Energy Fac Site Eval</v>
      </c>
      <c r="L6702" s="18" t="str">
        <f t="shared" ref="L6702:L6774" si="196">LEFT(K6702,3)</f>
        <v>463</v>
      </c>
      <c r="M6702" s="56" t="s">
        <v>53</v>
      </c>
      <c r="N6702" s="19"/>
    </row>
    <row r="6703" spans="1:14" ht="15" x14ac:dyDescent="0.25">
      <c r="A6703" s="54" t="s">
        <v>54</v>
      </c>
      <c r="B6703" s="36">
        <v>0</v>
      </c>
      <c r="C6703" s="37">
        <v>0</v>
      </c>
      <c r="D6703" s="37">
        <v>0</v>
      </c>
      <c r="E6703" s="38">
        <v>0</v>
      </c>
      <c r="F6703" s="37">
        <v>0</v>
      </c>
      <c r="G6703" s="39">
        <v>0</v>
      </c>
      <c r="H6703" s="40">
        <v>0</v>
      </c>
      <c r="J6703" s="17">
        <v>38</v>
      </c>
      <c r="K6703" s="17" t="str">
        <f t="shared" si="195"/>
        <v>463-Energy Fac Site Eval</v>
      </c>
      <c r="L6703" s="18" t="str">
        <f t="shared" si="196"/>
        <v>463</v>
      </c>
      <c r="M6703" s="19" t="s">
        <v>55</v>
      </c>
      <c r="N6703" s="19"/>
    </row>
    <row r="6704" spans="1:14" ht="15" x14ac:dyDescent="0.25">
      <c r="A6704" s="54" t="s">
        <v>56</v>
      </c>
      <c r="B6704" s="36">
        <v>0</v>
      </c>
      <c r="C6704" s="37">
        <v>0</v>
      </c>
      <c r="D6704" s="37">
        <v>0</v>
      </c>
      <c r="E6704" s="38">
        <v>14</v>
      </c>
      <c r="F6704" s="37">
        <v>425</v>
      </c>
      <c r="G6704" s="39">
        <v>439</v>
      </c>
      <c r="H6704" s="40">
        <v>439</v>
      </c>
      <c r="J6704" s="17">
        <v>39</v>
      </c>
      <c r="K6704" s="17" t="str">
        <f t="shared" si="195"/>
        <v>463-Energy Fac Site Eval</v>
      </c>
      <c r="L6704" s="18" t="str">
        <f t="shared" si="196"/>
        <v>463</v>
      </c>
      <c r="M6704" s="19" t="s">
        <v>57</v>
      </c>
      <c r="N6704" s="19"/>
    </row>
    <row r="6705" spans="1:14" ht="15" x14ac:dyDescent="0.25">
      <c r="A6705" s="54" t="s">
        <v>58</v>
      </c>
      <c r="B6705" s="36">
        <v>0</v>
      </c>
      <c r="C6705" s="37">
        <v>0</v>
      </c>
      <c r="D6705" s="37">
        <v>0</v>
      </c>
      <c r="E6705" s="38">
        <v>0</v>
      </c>
      <c r="F6705" s="37">
        <v>0</v>
      </c>
      <c r="G6705" s="39">
        <v>0</v>
      </c>
      <c r="H6705" s="40">
        <v>0</v>
      </c>
      <c r="J6705" s="17">
        <v>40</v>
      </c>
      <c r="K6705" s="17" t="str">
        <f t="shared" si="195"/>
        <v>463-Energy Fac Site Eval</v>
      </c>
      <c r="L6705" s="18" t="str">
        <f t="shared" si="196"/>
        <v>463</v>
      </c>
      <c r="M6705" s="19" t="s">
        <v>59</v>
      </c>
      <c r="N6705" s="19"/>
    </row>
    <row r="6706" spans="1:14" ht="15" x14ac:dyDescent="0.25">
      <c r="A6706" s="54" t="s">
        <v>60</v>
      </c>
      <c r="B6706" s="36">
        <v>0</v>
      </c>
      <c r="C6706" s="37">
        <v>0</v>
      </c>
      <c r="D6706" s="37">
        <v>0</v>
      </c>
      <c r="E6706" s="38">
        <v>0</v>
      </c>
      <c r="F6706" s="37">
        <v>0</v>
      </c>
      <c r="G6706" s="39">
        <v>0</v>
      </c>
      <c r="H6706" s="40">
        <v>0</v>
      </c>
      <c r="J6706" s="17">
        <v>41</v>
      </c>
      <c r="K6706" s="17" t="str">
        <f t="shared" si="195"/>
        <v>463-Energy Fac Site Eval</v>
      </c>
      <c r="L6706" s="18" t="str">
        <f t="shared" si="196"/>
        <v>463</v>
      </c>
      <c r="M6706" s="56" t="s">
        <v>61</v>
      </c>
      <c r="N6706" s="19"/>
    </row>
    <row r="6707" spans="1:14" ht="15" x14ac:dyDescent="0.25">
      <c r="A6707" s="54" t="s">
        <v>62</v>
      </c>
      <c r="B6707" s="36">
        <v>0</v>
      </c>
      <c r="C6707" s="37">
        <v>0</v>
      </c>
      <c r="D6707" s="37">
        <v>0</v>
      </c>
      <c r="E6707" s="38">
        <v>0</v>
      </c>
      <c r="F6707" s="37">
        <v>0</v>
      </c>
      <c r="G6707" s="39">
        <v>0</v>
      </c>
      <c r="H6707" s="40">
        <v>0</v>
      </c>
      <c r="J6707" s="17">
        <v>42</v>
      </c>
      <c r="K6707" s="17" t="str">
        <f t="shared" si="195"/>
        <v>463-Energy Fac Site Eval</v>
      </c>
      <c r="L6707" s="18" t="str">
        <f t="shared" si="196"/>
        <v>463</v>
      </c>
      <c r="M6707" s="56" t="s">
        <v>63</v>
      </c>
      <c r="N6707" s="19"/>
    </row>
    <row r="6708" spans="1:14" x14ac:dyDescent="0.2">
      <c r="A6708" s="43"/>
      <c r="B6708" s="36"/>
      <c r="C6708" s="37"/>
      <c r="D6708" s="37"/>
      <c r="E6708" s="38"/>
      <c r="F6708" s="37"/>
      <c r="G6708" s="39"/>
      <c r="H6708" s="40"/>
      <c r="J6708" s="17">
        <v>43</v>
      </c>
      <c r="K6708" s="17" t="str">
        <f t="shared" si="195"/>
        <v>463-Energy Fac Site Eval</v>
      </c>
      <c r="L6708" s="18" t="str">
        <f t="shared" si="196"/>
        <v>463</v>
      </c>
      <c r="M6708" s="19"/>
      <c r="N6708" s="19"/>
    </row>
    <row r="6709" spans="1:14" x14ac:dyDescent="0.2">
      <c r="A6709" s="44" t="s">
        <v>64</v>
      </c>
      <c r="B6709" s="45">
        <v>0</v>
      </c>
      <c r="C6709" s="46">
        <v>0</v>
      </c>
      <c r="D6709" s="46">
        <v>0</v>
      </c>
      <c r="E6709" s="47">
        <v>14</v>
      </c>
      <c r="F6709" s="46">
        <v>425</v>
      </c>
      <c r="G6709" s="48">
        <v>439</v>
      </c>
      <c r="H6709" s="49">
        <v>439</v>
      </c>
      <c r="J6709" s="17">
        <v>44</v>
      </c>
      <c r="K6709" s="17" t="str">
        <f t="shared" si="195"/>
        <v>463-Energy Fac Site Eval</v>
      </c>
      <c r="L6709" s="18" t="str">
        <f t="shared" si="196"/>
        <v>463</v>
      </c>
      <c r="M6709" s="19"/>
      <c r="N6709" s="19"/>
    </row>
    <row r="6710" spans="1:14" x14ac:dyDescent="0.2">
      <c r="A6710" s="57"/>
      <c r="B6710" s="39"/>
      <c r="C6710" s="51"/>
      <c r="D6710" s="51"/>
      <c r="E6710" s="52"/>
      <c r="F6710" s="51"/>
      <c r="G6710" s="39"/>
      <c r="H6710" s="53"/>
      <c r="J6710" s="17">
        <v>45</v>
      </c>
      <c r="K6710" s="17" t="str">
        <f t="shared" si="195"/>
        <v>463-Energy Fac Site Eval</v>
      </c>
      <c r="L6710" s="18" t="str">
        <f t="shared" si="196"/>
        <v>463</v>
      </c>
      <c r="M6710" s="19"/>
      <c r="N6710" s="19"/>
    </row>
    <row r="6711" spans="1:14" ht="15" x14ac:dyDescent="0.25">
      <c r="A6711" s="54" t="s">
        <v>65</v>
      </c>
      <c r="B6711" s="36">
        <v>0</v>
      </c>
      <c r="C6711" s="37">
        <v>0</v>
      </c>
      <c r="D6711" s="37">
        <v>0</v>
      </c>
      <c r="E6711" s="38">
        <v>0</v>
      </c>
      <c r="F6711" s="37">
        <v>0</v>
      </c>
      <c r="G6711" s="39">
        <v>0</v>
      </c>
      <c r="H6711" s="40">
        <v>0</v>
      </c>
      <c r="J6711" s="17">
        <v>46</v>
      </c>
      <c r="K6711" s="17" t="str">
        <f t="shared" si="195"/>
        <v>463-Energy Fac Site Eval</v>
      </c>
      <c r="L6711" s="18" t="str">
        <f t="shared" si="196"/>
        <v>463</v>
      </c>
      <c r="M6711" s="19"/>
      <c r="N6711" s="19"/>
    </row>
    <row r="6712" spans="1:14" ht="15" x14ac:dyDescent="0.25">
      <c r="A6712" s="54" t="s">
        <v>66</v>
      </c>
      <c r="B6712" s="36">
        <v>0</v>
      </c>
      <c r="C6712" s="37">
        <v>0</v>
      </c>
      <c r="D6712" s="37">
        <v>0</v>
      </c>
      <c r="E6712" s="38">
        <v>0</v>
      </c>
      <c r="F6712" s="37">
        <v>0</v>
      </c>
      <c r="G6712" s="39">
        <v>0</v>
      </c>
      <c r="H6712" s="40">
        <v>0</v>
      </c>
      <c r="J6712" s="17">
        <v>47</v>
      </c>
      <c r="K6712" s="17" t="str">
        <f t="shared" si="195"/>
        <v>463-Energy Fac Site Eval</v>
      </c>
      <c r="L6712" s="18" t="str">
        <f t="shared" si="196"/>
        <v>463</v>
      </c>
      <c r="M6712" s="19"/>
      <c r="N6712" s="19"/>
    </row>
    <row r="6713" spans="1:14" ht="15" x14ac:dyDescent="0.25">
      <c r="A6713" s="54" t="s">
        <v>67</v>
      </c>
      <c r="B6713" s="36">
        <v>0</v>
      </c>
      <c r="C6713" s="37">
        <v>0</v>
      </c>
      <c r="D6713" s="37">
        <v>0</v>
      </c>
      <c r="E6713" s="38">
        <v>0</v>
      </c>
      <c r="F6713" s="37">
        <v>0</v>
      </c>
      <c r="G6713" s="39">
        <v>0</v>
      </c>
      <c r="H6713" s="40">
        <v>0</v>
      </c>
      <c r="J6713" s="17">
        <v>48</v>
      </c>
      <c r="K6713" s="17" t="str">
        <f t="shared" si="195"/>
        <v>463-Energy Fac Site Eval</v>
      </c>
      <c r="L6713" s="18" t="str">
        <f t="shared" si="196"/>
        <v>463</v>
      </c>
      <c r="M6713" s="19"/>
      <c r="N6713" s="19"/>
    </row>
    <row r="6714" spans="1:14" ht="15" x14ac:dyDescent="0.25">
      <c r="A6714" s="54" t="s">
        <v>68</v>
      </c>
      <c r="B6714" s="36">
        <v>0.19471594379963347</v>
      </c>
      <c r="C6714" s="37">
        <v>0</v>
      </c>
      <c r="D6714" s="37">
        <v>0</v>
      </c>
      <c r="E6714" s="38">
        <v>0</v>
      </c>
      <c r="F6714" s="37">
        <v>0</v>
      </c>
      <c r="G6714" s="39">
        <v>0</v>
      </c>
      <c r="H6714" s="40">
        <v>0.19471594379963347</v>
      </c>
      <c r="J6714" s="17">
        <v>49</v>
      </c>
      <c r="K6714" s="17" t="str">
        <f t="shared" si="195"/>
        <v>463-Energy Fac Site Eval</v>
      </c>
      <c r="L6714" s="18" t="str">
        <f t="shared" si="196"/>
        <v>463</v>
      </c>
      <c r="M6714" s="19"/>
      <c r="N6714" s="19"/>
    </row>
    <row r="6715" spans="1:14" ht="15" x14ac:dyDescent="0.25">
      <c r="A6715" s="54" t="s">
        <v>69</v>
      </c>
      <c r="B6715" s="36">
        <v>0</v>
      </c>
      <c r="C6715" s="37">
        <v>0</v>
      </c>
      <c r="D6715" s="37">
        <v>0</v>
      </c>
      <c r="E6715" s="38">
        <v>0</v>
      </c>
      <c r="F6715" s="37">
        <v>0</v>
      </c>
      <c r="G6715" s="39">
        <v>0</v>
      </c>
      <c r="H6715" s="40">
        <v>0</v>
      </c>
      <c r="J6715" s="17">
        <v>50</v>
      </c>
      <c r="K6715" s="17" t="str">
        <f t="shared" si="195"/>
        <v>463-Energy Fac Site Eval</v>
      </c>
      <c r="L6715" s="18" t="str">
        <f t="shared" si="196"/>
        <v>463</v>
      </c>
      <c r="M6715" s="19"/>
      <c r="N6715" s="19"/>
    </row>
    <row r="6716" spans="1:14" ht="15" x14ac:dyDescent="0.25">
      <c r="A6716" s="54" t="s">
        <v>70</v>
      </c>
      <c r="B6716" s="36">
        <v>0</v>
      </c>
      <c r="C6716" s="37">
        <v>0</v>
      </c>
      <c r="D6716" s="37">
        <v>0</v>
      </c>
      <c r="E6716" s="38">
        <v>0</v>
      </c>
      <c r="F6716" s="37">
        <v>0</v>
      </c>
      <c r="G6716" s="39">
        <v>0</v>
      </c>
      <c r="H6716" s="40">
        <v>0</v>
      </c>
      <c r="J6716" s="17">
        <v>51</v>
      </c>
      <c r="K6716" s="17" t="str">
        <f t="shared" si="195"/>
        <v>463-Energy Fac Site Eval</v>
      </c>
      <c r="L6716" s="18" t="str">
        <f t="shared" si="196"/>
        <v>463</v>
      </c>
      <c r="M6716" s="19"/>
      <c r="N6716" s="19"/>
    </row>
    <row r="6717" spans="1:14" ht="15" x14ac:dyDescent="0.25">
      <c r="A6717" s="54" t="s">
        <v>71</v>
      </c>
      <c r="B6717" s="36">
        <v>0</v>
      </c>
      <c r="C6717" s="37">
        <v>0</v>
      </c>
      <c r="D6717" s="37">
        <v>0</v>
      </c>
      <c r="E6717" s="38">
        <v>0</v>
      </c>
      <c r="F6717" s="37">
        <v>0</v>
      </c>
      <c r="G6717" s="39">
        <v>0</v>
      </c>
      <c r="H6717" s="40">
        <v>0</v>
      </c>
      <c r="J6717" s="17">
        <v>52</v>
      </c>
      <c r="K6717" s="17" t="str">
        <f t="shared" si="195"/>
        <v>463-Energy Fac Site Eval</v>
      </c>
      <c r="L6717" s="18" t="str">
        <f t="shared" si="196"/>
        <v>463</v>
      </c>
      <c r="M6717" s="19"/>
      <c r="N6717" s="19"/>
    </row>
    <row r="6718" spans="1:14" ht="15" x14ac:dyDescent="0.25">
      <c r="A6718" s="54" t="s">
        <v>72</v>
      </c>
      <c r="B6718" s="36">
        <v>0.21838729383017716</v>
      </c>
      <c r="C6718" s="37">
        <v>0</v>
      </c>
      <c r="D6718" s="37">
        <v>0</v>
      </c>
      <c r="E6718" s="38">
        <v>0</v>
      </c>
      <c r="F6718" s="37">
        <v>0</v>
      </c>
      <c r="G6718" s="39">
        <v>0</v>
      </c>
      <c r="H6718" s="40">
        <v>0.21838729383017716</v>
      </c>
      <c r="J6718" s="17">
        <v>53</v>
      </c>
      <c r="K6718" s="17" t="str">
        <f t="shared" si="195"/>
        <v>463-Energy Fac Site Eval</v>
      </c>
      <c r="L6718" s="18" t="str">
        <f t="shared" si="196"/>
        <v>463</v>
      </c>
      <c r="M6718" s="19"/>
      <c r="N6718" s="19"/>
    </row>
    <row r="6719" spans="1:14" ht="15" x14ac:dyDescent="0.25">
      <c r="A6719" s="54" t="s">
        <v>73</v>
      </c>
      <c r="B6719" s="36">
        <v>0</v>
      </c>
      <c r="C6719" s="37">
        <v>0</v>
      </c>
      <c r="D6719" s="37">
        <v>0</v>
      </c>
      <c r="E6719" s="38">
        <v>0</v>
      </c>
      <c r="F6719" s="37">
        <v>0</v>
      </c>
      <c r="G6719" s="39">
        <v>0</v>
      </c>
      <c r="H6719" s="40">
        <v>0</v>
      </c>
      <c r="J6719" s="17">
        <v>54</v>
      </c>
      <c r="K6719" s="17" t="str">
        <f t="shared" si="195"/>
        <v>463-Energy Fac Site Eval</v>
      </c>
      <c r="L6719" s="18" t="str">
        <f t="shared" si="196"/>
        <v>463</v>
      </c>
      <c r="M6719" s="19"/>
      <c r="N6719" s="19"/>
    </row>
    <row r="6720" spans="1:14" ht="15" x14ac:dyDescent="0.25">
      <c r="A6720" s="54" t="s">
        <v>74</v>
      </c>
      <c r="B6720" s="36">
        <v>3.9141722663408678</v>
      </c>
      <c r="C6720" s="37">
        <v>0</v>
      </c>
      <c r="D6720" s="37">
        <v>0</v>
      </c>
      <c r="E6720" s="38">
        <v>0</v>
      </c>
      <c r="F6720" s="37">
        <v>0</v>
      </c>
      <c r="G6720" s="39">
        <v>0</v>
      </c>
      <c r="H6720" s="40">
        <v>3.9141722663408678</v>
      </c>
      <c r="J6720" s="17">
        <v>55</v>
      </c>
      <c r="K6720" s="17" t="str">
        <f t="shared" si="195"/>
        <v>463-Energy Fac Site Eval</v>
      </c>
      <c r="L6720" s="18" t="str">
        <f t="shared" si="196"/>
        <v>463</v>
      </c>
      <c r="M6720" s="19"/>
      <c r="N6720" s="19"/>
    </row>
    <row r="6721" spans="1:14" ht="15" x14ac:dyDescent="0.25">
      <c r="A6721" s="54" t="s">
        <v>75</v>
      </c>
      <c r="B6721" s="36">
        <v>3.9429915416955259</v>
      </c>
      <c r="C6721" s="37">
        <v>0</v>
      </c>
      <c r="D6721" s="37">
        <v>0</v>
      </c>
      <c r="E6721" s="38">
        <v>0</v>
      </c>
      <c r="F6721" s="37">
        <v>1</v>
      </c>
      <c r="G6721" s="39">
        <v>1</v>
      </c>
      <c r="H6721" s="40">
        <v>4.9429915416955259</v>
      </c>
      <c r="J6721" s="17">
        <v>56</v>
      </c>
      <c r="K6721" s="17" t="str">
        <f t="shared" si="195"/>
        <v>463-Energy Fac Site Eval</v>
      </c>
      <c r="L6721" s="18" t="str">
        <f t="shared" si="196"/>
        <v>463</v>
      </c>
      <c r="M6721" s="19"/>
      <c r="N6721" s="19"/>
    </row>
    <row r="6722" spans="1:14" ht="15" x14ac:dyDescent="0.25">
      <c r="A6722" s="54" t="s">
        <v>76</v>
      </c>
      <c r="B6722" s="36">
        <v>2.0846266949844794</v>
      </c>
      <c r="C6722" s="37">
        <v>0</v>
      </c>
      <c r="D6722" s="37">
        <v>0</v>
      </c>
      <c r="E6722" s="38">
        <v>0</v>
      </c>
      <c r="F6722" s="37">
        <v>0</v>
      </c>
      <c r="G6722" s="39">
        <v>0</v>
      </c>
      <c r="H6722" s="40">
        <v>2.0846266949844794</v>
      </c>
      <c r="J6722" s="17">
        <v>57</v>
      </c>
      <c r="K6722" s="17" t="str">
        <f t="shared" si="195"/>
        <v>463-Energy Fac Site Eval</v>
      </c>
      <c r="L6722" s="18" t="str">
        <f t="shared" si="196"/>
        <v>463</v>
      </c>
      <c r="M6722" s="19"/>
      <c r="N6722" s="19"/>
    </row>
    <row r="6723" spans="1:14" ht="15" x14ac:dyDescent="0.25">
      <c r="A6723" s="54" t="s">
        <v>77</v>
      </c>
      <c r="B6723" s="36">
        <v>0</v>
      </c>
      <c r="C6723" s="37">
        <v>0</v>
      </c>
      <c r="D6723" s="37">
        <v>0</v>
      </c>
      <c r="E6723" s="38">
        <v>0</v>
      </c>
      <c r="F6723" s="37">
        <v>0</v>
      </c>
      <c r="G6723" s="39">
        <v>0</v>
      </c>
      <c r="H6723" s="40">
        <v>0</v>
      </c>
      <c r="J6723" s="17">
        <v>58</v>
      </c>
      <c r="K6723" s="17" t="str">
        <f t="shared" si="195"/>
        <v>463-Energy Fac Site Eval</v>
      </c>
      <c r="L6723" s="18" t="str">
        <f t="shared" si="196"/>
        <v>463</v>
      </c>
      <c r="M6723" s="19"/>
      <c r="N6723" s="19"/>
    </row>
    <row r="6724" spans="1:14" ht="15" x14ac:dyDescent="0.25">
      <c r="A6724" s="54" t="s">
        <v>78</v>
      </c>
      <c r="B6724" s="36">
        <v>343.21924015229877</v>
      </c>
      <c r="C6724" s="37">
        <v>-1</v>
      </c>
      <c r="D6724" s="37">
        <v>-1</v>
      </c>
      <c r="E6724" s="38">
        <v>0</v>
      </c>
      <c r="F6724" s="37">
        <v>1</v>
      </c>
      <c r="G6724" s="39">
        <v>-1</v>
      </c>
      <c r="H6724" s="40">
        <v>342.21924015229877</v>
      </c>
      <c r="J6724" s="17">
        <v>59</v>
      </c>
      <c r="K6724" s="17" t="str">
        <f t="shared" si="195"/>
        <v>463-Energy Fac Site Eval</v>
      </c>
      <c r="L6724" s="18" t="str">
        <f t="shared" si="196"/>
        <v>463</v>
      </c>
      <c r="M6724" s="19"/>
      <c r="N6724" s="19"/>
    </row>
    <row r="6725" spans="1:14" ht="15" x14ac:dyDescent="0.25">
      <c r="A6725" s="54" t="s">
        <v>79</v>
      </c>
      <c r="B6725" s="36">
        <v>103.96102424654431</v>
      </c>
      <c r="C6725" s="37">
        <v>2</v>
      </c>
      <c r="D6725" s="37">
        <v>2</v>
      </c>
      <c r="E6725" s="38">
        <v>0</v>
      </c>
      <c r="F6725" s="37">
        <v>1</v>
      </c>
      <c r="G6725" s="39">
        <v>5</v>
      </c>
      <c r="H6725" s="40">
        <v>108.96102424654431</v>
      </c>
      <c r="J6725" s="17">
        <v>60</v>
      </c>
      <c r="K6725" s="17" t="str">
        <f t="shared" si="195"/>
        <v>463-Energy Fac Site Eval</v>
      </c>
      <c r="L6725" s="18" t="str">
        <f t="shared" si="196"/>
        <v>463</v>
      </c>
      <c r="M6725" s="19"/>
      <c r="N6725" s="19"/>
    </row>
    <row r="6726" spans="1:14" ht="15" x14ac:dyDescent="0.25">
      <c r="A6726" s="54"/>
      <c r="B6726" s="36"/>
      <c r="C6726" s="37"/>
      <c r="D6726" s="37"/>
      <c r="E6726" s="38"/>
      <c r="F6726" s="37"/>
      <c r="G6726" s="39"/>
      <c r="H6726" s="40"/>
      <c r="J6726" s="17">
        <v>61</v>
      </c>
      <c r="K6726" s="17" t="str">
        <f t="shared" si="195"/>
        <v>463-Energy Fac Site Eval</v>
      </c>
      <c r="L6726" s="18" t="str">
        <f t="shared" si="196"/>
        <v>463</v>
      </c>
      <c r="M6726" s="19"/>
      <c r="N6726" s="19"/>
    </row>
    <row r="6727" spans="1:14" x14ac:dyDescent="0.2">
      <c r="A6727" s="44" t="s">
        <v>80</v>
      </c>
      <c r="B6727" s="45">
        <v>457.53515813949377</v>
      </c>
      <c r="C6727" s="46">
        <v>1</v>
      </c>
      <c r="D6727" s="46">
        <v>1</v>
      </c>
      <c r="E6727" s="47">
        <v>0</v>
      </c>
      <c r="F6727" s="46">
        <v>3</v>
      </c>
      <c r="G6727" s="48">
        <v>5</v>
      </c>
      <c r="H6727" s="49">
        <v>462.53515813949377</v>
      </c>
      <c r="J6727" s="17">
        <v>62</v>
      </c>
      <c r="K6727" s="17" t="str">
        <f t="shared" si="195"/>
        <v>463-Energy Fac Site Eval</v>
      </c>
      <c r="L6727" s="18" t="str">
        <f t="shared" si="196"/>
        <v>463</v>
      </c>
      <c r="M6727" s="19"/>
      <c r="N6727" s="19"/>
    </row>
    <row r="6728" spans="1:14" ht="15" x14ac:dyDescent="0.25">
      <c r="A6728" s="54"/>
      <c r="B6728" s="36"/>
      <c r="C6728" s="37"/>
      <c r="D6728" s="37"/>
      <c r="E6728" s="38"/>
      <c r="F6728" s="37"/>
      <c r="G6728" s="39"/>
      <c r="H6728" s="40"/>
      <c r="J6728" s="17">
        <v>63</v>
      </c>
      <c r="K6728" s="17" t="str">
        <f t="shared" si="195"/>
        <v>463-Energy Fac Site Eval</v>
      </c>
      <c r="L6728" s="18" t="str">
        <f t="shared" si="196"/>
        <v>463</v>
      </c>
      <c r="M6728" s="19"/>
      <c r="N6728" s="19"/>
    </row>
    <row r="6729" spans="1:14" ht="15" x14ac:dyDescent="0.25">
      <c r="A6729" s="54" t="s">
        <v>81</v>
      </c>
      <c r="B6729" s="36">
        <v>0</v>
      </c>
      <c r="C6729" s="37">
        <v>0</v>
      </c>
      <c r="D6729" s="37">
        <v>0</v>
      </c>
      <c r="E6729" s="38">
        <v>0</v>
      </c>
      <c r="F6729" s="37">
        <v>0</v>
      </c>
      <c r="G6729" s="39">
        <v>0</v>
      </c>
      <c r="H6729" s="40">
        <v>0</v>
      </c>
      <c r="J6729" s="17">
        <v>64</v>
      </c>
      <c r="K6729" s="17" t="str">
        <f t="shared" si="195"/>
        <v>463-Energy Fac Site Eval</v>
      </c>
      <c r="L6729" s="18" t="str">
        <f t="shared" si="196"/>
        <v>463</v>
      </c>
      <c r="M6729" s="19"/>
      <c r="N6729" s="19"/>
    </row>
    <row r="6730" spans="1:14" x14ac:dyDescent="0.2">
      <c r="A6730" s="44" t="s">
        <v>82</v>
      </c>
      <c r="B6730" s="45">
        <v>0</v>
      </c>
      <c r="C6730" s="46">
        <v>0</v>
      </c>
      <c r="D6730" s="46">
        <v>0</v>
      </c>
      <c r="E6730" s="47">
        <v>0</v>
      </c>
      <c r="F6730" s="46">
        <v>0</v>
      </c>
      <c r="G6730" s="48">
        <v>0</v>
      </c>
      <c r="H6730" s="49">
        <v>0</v>
      </c>
      <c r="J6730" s="17">
        <v>65</v>
      </c>
      <c r="K6730" s="17" t="str">
        <f t="shared" si="195"/>
        <v>463-Energy Fac Site Eval</v>
      </c>
      <c r="L6730" s="18" t="str">
        <f t="shared" si="196"/>
        <v>463</v>
      </c>
      <c r="M6730" s="19"/>
      <c r="N6730" s="19"/>
    </row>
    <row r="6731" spans="1:14" ht="15" x14ac:dyDescent="0.25">
      <c r="A6731" s="54"/>
      <c r="B6731" s="54"/>
      <c r="C6731" s="54"/>
      <c r="D6731" s="54"/>
      <c r="E6731" s="54"/>
      <c r="F6731" s="54"/>
      <c r="G6731" s="54"/>
      <c r="H6731" s="54"/>
      <c r="J6731" s="17">
        <v>66</v>
      </c>
      <c r="K6731" s="17" t="str">
        <f t="shared" si="195"/>
        <v>463-Energy Fac Site Eval</v>
      </c>
      <c r="L6731" s="18" t="str">
        <f t="shared" si="196"/>
        <v>463</v>
      </c>
      <c r="M6731" s="19"/>
      <c r="N6731" s="19"/>
    </row>
    <row r="6732" spans="1:14" x14ac:dyDescent="0.2">
      <c r="A6732" s="58"/>
      <c r="B6732" s="39"/>
      <c r="C6732" s="51"/>
      <c r="D6732" s="51"/>
      <c r="E6732" s="52"/>
      <c r="F6732" s="51"/>
      <c r="G6732" s="39"/>
      <c r="H6732" s="53"/>
      <c r="J6732" s="17">
        <v>67</v>
      </c>
      <c r="K6732" s="17" t="str">
        <f t="shared" si="195"/>
        <v>463-Energy Fac Site Eval</v>
      </c>
      <c r="L6732" s="18" t="str">
        <f t="shared" si="196"/>
        <v>463</v>
      </c>
      <c r="M6732" s="19"/>
      <c r="N6732" s="19"/>
    </row>
    <row r="6733" spans="1:14" x14ac:dyDescent="0.2">
      <c r="A6733" s="59" t="s">
        <v>83</v>
      </c>
      <c r="B6733" s="60">
        <v>476.39892864324651</v>
      </c>
      <c r="C6733" s="61">
        <v>11</v>
      </c>
      <c r="D6733" s="61">
        <v>10</v>
      </c>
      <c r="E6733" s="62">
        <v>216</v>
      </c>
      <c r="F6733" s="61">
        <v>637</v>
      </c>
      <c r="G6733" s="60">
        <v>874</v>
      </c>
      <c r="H6733" s="63">
        <v>1350.3989286432466</v>
      </c>
      <c r="J6733" s="17">
        <v>68</v>
      </c>
      <c r="K6733" s="17" t="str">
        <f t="shared" si="195"/>
        <v>463-Energy Fac Site Eval</v>
      </c>
      <c r="L6733" s="18" t="str">
        <f t="shared" si="196"/>
        <v>463</v>
      </c>
      <c r="M6733" s="19"/>
      <c r="N6733" s="19"/>
    </row>
    <row r="6734" spans="1:14" x14ac:dyDescent="0.2">
      <c r="A6734" s="64"/>
      <c r="B6734" s="65"/>
      <c r="C6734" s="65"/>
      <c r="D6734" s="65"/>
      <c r="E6734" s="65"/>
      <c r="F6734" s="65"/>
      <c r="G6734" s="65"/>
      <c r="H6734" s="65"/>
      <c r="J6734" s="17">
        <v>1</v>
      </c>
      <c r="K6734" s="17" t="str">
        <f>IF(J6734=7,A5843,IF(J6734&gt;7,K6724,""))</f>
        <v/>
      </c>
      <c r="L6734" s="18" t="str">
        <f t="shared" si="196"/>
        <v/>
      </c>
      <c r="M6734" s="19"/>
      <c r="N6734" s="19"/>
    </row>
    <row r="6735" spans="1:14" x14ac:dyDescent="0.2">
      <c r="A6735" s="64"/>
      <c r="B6735" s="65"/>
      <c r="C6735" s="65"/>
      <c r="D6735" s="65"/>
      <c r="E6735" s="65"/>
      <c r="F6735" s="65"/>
      <c r="G6735" s="65"/>
      <c r="H6735" s="65"/>
      <c r="J6735" s="17">
        <v>2</v>
      </c>
      <c r="K6735" s="17" t="str">
        <f>IF(J6735=7,A5844,IF(J6735&gt;7,K6734,""))</f>
        <v/>
      </c>
      <c r="L6735" s="18" t="str">
        <f t="shared" si="196"/>
        <v/>
      </c>
      <c r="M6735" s="19"/>
      <c r="N6735" s="19"/>
    </row>
    <row r="6736" spans="1:14" ht="15" x14ac:dyDescent="0.25">
      <c r="A6736"/>
      <c r="B6736"/>
      <c r="C6736"/>
      <c r="D6736"/>
      <c r="E6736"/>
      <c r="F6736"/>
      <c r="G6736"/>
      <c r="H6736"/>
      <c r="J6736" s="17">
        <v>3</v>
      </c>
      <c r="K6736" s="17" t="str">
        <f>IF(J6736=7,A5845,IF(J6736&gt;7,K6735,""))</f>
        <v/>
      </c>
      <c r="L6736" s="18" t="str">
        <f t="shared" si="196"/>
        <v/>
      </c>
      <c r="M6736" s="19"/>
      <c r="N6736" s="19"/>
    </row>
    <row r="6737" spans="1:14" ht="15" x14ac:dyDescent="0.25">
      <c r="A6737"/>
      <c r="B6737"/>
      <c r="C6737"/>
      <c r="D6737"/>
      <c r="E6737"/>
      <c r="F6737"/>
      <c r="G6737"/>
      <c r="H6737"/>
      <c r="J6737" s="17">
        <v>4</v>
      </c>
      <c r="K6737" s="17" t="str">
        <f>IF(J6737=7,A5846,IF(J6737&gt;7,K6736,""))</f>
        <v/>
      </c>
      <c r="L6737" s="18" t="str">
        <f t="shared" si="196"/>
        <v/>
      </c>
      <c r="M6737" s="19"/>
      <c r="N6737" s="19"/>
    </row>
    <row r="6738" spans="1:14" ht="15" customHeight="1" x14ac:dyDescent="0.25">
      <c r="A6738" s="21" t="s">
        <v>7</v>
      </c>
      <c r="B6738" s="22"/>
      <c r="C6738" s="22"/>
      <c r="D6738" s="22"/>
      <c r="E6738" s="22"/>
      <c r="F6738" s="22"/>
      <c r="G6738" s="22"/>
      <c r="H6738" s="22"/>
      <c r="J6738" s="17">
        <v>5</v>
      </c>
      <c r="K6738" s="17" t="str">
        <f>IF(J6738=7,A5847,IF(J6738&gt;7,K6737,""))</f>
        <v/>
      </c>
      <c r="L6738" s="18" t="str">
        <f t="shared" si="196"/>
        <v/>
      </c>
      <c r="M6738" s="19"/>
      <c r="N6738" s="19"/>
    </row>
    <row r="6739" spans="1:14" ht="15" x14ac:dyDescent="0.25">
      <c r="A6739" s="23" t="s">
        <v>8</v>
      </c>
      <c r="B6739" s="24"/>
      <c r="C6739" s="24"/>
      <c r="D6739" s="24"/>
      <c r="E6739" s="24"/>
      <c r="F6739" s="24"/>
      <c r="G6739" s="24"/>
      <c r="H6739" s="24"/>
      <c r="J6739" s="17">
        <v>6</v>
      </c>
      <c r="K6739" s="17" t="str">
        <f>IF(J6739=7,A5848,IF(J6739&gt;7,K6738,""))</f>
        <v/>
      </c>
      <c r="L6739" s="18" t="str">
        <f t="shared" si="196"/>
        <v/>
      </c>
      <c r="M6739" s="19"/>
      <c r="N6739" s="19"/>
    </row>
    <row r="6740" spans="1:14" ht="15" x14ac:dyDescent="0.25">
      <c r="A6740" s="25" t="s">
        <v>182</v>
      </c>
      <c r="B6740" s="22"/>
      <c r="C6740" s="22"/>
      <c r="D6740" s="22"/>
      <c r="E6740" s="22"/>
      <c r="F6740" s="22"/>
      <c r="G6740" s="22"/>
      <c r="H6740" s="22"/>
      <c r="J6740" s="17">
        <v>7</v>
      </c>
      <c r="K6740" s="17" t="str">
        <f>IF(J6740=7,A6740,IF(J6740&gt;7,K6739,""))</f>
        <v>465-State Parks and Recreation Comm</v>
      </c>
      <c r="L6740" s="18" t="str">
        <f t="shared" si="196"/>
        <v>465</v>
      </c>
      <c r="M6740" s="19"/>
      <c r="N6740" s="19"/>
    </row>
    <row r="6741" spans="1:14" ht="15" x14ac:dyDescent="0.25">
      <c r="A6741" s="25"/>
      <c r="B6741" s="22"/>
      <c r="C6741" s="22"/>
      <c r="D6741" s="22"/>
      <c r="E6741" s="22"/>
      <c r="F6741" s="22"/>
      <c r="G6741" s="22"/>
      <c r="H6741" s="22"/>
      <c r="J6741" s="17">
        <v>8</v>
      </c>
      <c r="K6741" s="17" t="str">
        <f t="shared" ref="K6741:K6801" si="197">IF(J6741=7,A5850,IF(J6741&gt;7,K6740,""))</f>
        <v>465-State Parks and Recreation Comm</v>
      </c>
      <c r="L6741" s="18" t="str">
        <f t="shared" si="196"/>
        <v>465</v>
      </c>
      <c r="M6741" s="19"/>
      <c r="N6741" s="19"/>
    </row>
    <row r="6742" spans="1:14" ht="15" x14ac:dyDescent="0.25">
      <c r="A6742" s="26"/>
      <c r="B6742" s="27"/>
      <c r="C6742" s="94" t="s">
        <v>10</v>
      </c>
      <c r="D6742" s="95"/>
      <c r="E6742" s="94" t="s">
        <v>11</v>
      </c>
      <c r="F6742" s="95"/>
      <c r="G6742" s="28"/>
      <c r="H6742" s="28"/>
      <c r="J6742" s="17">
        <v>9</v>
      </c>
      <c r="K6742" s="17" t="str">
        <f t="shared" si="197"/>
        <v>465-State Parks and Recreation Comm</v>
      </c>
      <c r="L6742" s="18" t="str">
        <f t="shared" si="196"/>
        <v>465</v>
      </c>
      <c r="M6742" s="19"/>
      <c r="N6742" s="19"/>
    </row>
    <row r="6743" spans="1:14" ht="24" x14ac:dyDescent="0.2">
      <c r="A6743" s="29" t="s">
        <v>12</v>
      </c>
      <c r="B6743" s="30" t="s">
        <v>13</v>
      </c>
      <c r="C6743" s="31" t="s">
        <v>14</v>
      </c>
      <c r="D6743" s="32" t="s">
        <v>15</v>
      </c>
      <c r="E6743" s="31" t="s">
        <v>14</v>
      </c>
      <c r="F6743" s="32" t="s">
        <v>15</v>
      </c>
      <c r="G6743" s="33" t="s">
        <v>16</v>
      </c>
      <c r="H6743" s="33" t="s">
        <v>17</v>
      </c>
      <c r="J6743" s="17">
        <v>10</v>
      </c>
      <c r="K6743" s="17" t="str">
        <f t="shared" si="197"/>
        <v>465-State Parks and Recreation Comm</v>
      </c>
      <c r="L6743" s="18" t="str">
        <f t="shared" si="196"/>
        <v>465</v>
      </c>
      <c r="M6743" s="19"/>
      <c r="N6743" s="19"/>
    </row>
    <row r="6744" spans="1:14" ht="15" x14ac:dyDescent="0.25">
      <c r="A6744" s="35" t="s">
        <v>20</v>
      </c>
      <c r="B6744" s="36">
        <v>69.337081079614535</v>
      </c>
      <c r="C6744" s="37">
        <v>0</v>
      </c>
      <c r="D6744" s="37">
        <v>0</v>
      </c>
      <c r="E6744" s="38">
        <v>0</v>
      </c>
      <c r="F6744" s="37">
        <v>0</v>
      </c>
      <c r="G6744" s="39">
        <v>0</v>
      </c>
      <c r="H6744" s="40">
        <v>69.337081079614535</v>
      </c>
      <c r="J6744" s="17">
        <v>11</v>
      </c>
      <c r="K6744" s="17" t="str">
        <f t="shared" si="197"/>
        <v>465-State Parks and Recreation Comm</v>
      </c>
      <c r="L6744" s="18" t="str">
        <f t="shared" si="196"/>
        <v>465</v>
      </c>
      <c r="M6744" s="19" t="s">
        <v>21</v>
      </c>
      <c r="N6744" s="19"/>
    </row>
    <row r="6745" spans="1:14" ht="15" x14ac:dyDescent="0.25">
      <c r="A6745" s="42" t="s">
        <v>22</v>
      </c>
      <c r="B6745" s="36">
        <v>106.38198831538978</v>
      </c>
      <c r="C6745" s="37">
        <v>0</v>
      </c>
      <c r="D6745" s="37">
        <v>0</v>
      </c>
      <c r="E6745" s="38">
        <v>-1</v>
      </c>
      <c r="F6745" s="37">
        <v>1</v>
      </c>
      <c r="G6745" s="39">
        <v>0</v>
      </c>
      <c r="H6745" s="40">
        <v>106.38198831538978</v>
      </c>
      <c r="J6745" s="17">
        <v>12</v>
      </c>
      <c r="K6745" s="17" t="str">
        <f t="shared" si="197"/>
        <v>465-State Parks and Recreation Comm</v>
      </c>
      <c r="L6745" s="18" t="str">
        <f t="shared" si="196"/>
        <v>465</v>
      </c>
      <c r="M6745" s="19"/>
      <c r="N6745" s="19"/>
    </row>
    <row r="6746" spans="1:14" ht="15" x14ac:dyDescent="0.25">
      <c r="A6746" s="42" t="s">
        <v>23</v>
      </c>
      <c r="B6746" s="36">
        <v>106.32383102608281</v>
      </c>
      <c r="C6746" s="37">
        <v>7</v>
      </c>
      <c r="D6746" s="37">
        <v>3</v>
      </c>
      <c r="E6746" s="38">
        <v>0</v>
      </c>
      <c r="F6746" s="37">
        <v>0</v>
      </c>
      <c r="G6746" s="39">
        <v>10</v>
      </c>
      <c r="H6746" s="40">
        <v>116.32383102608281</v>
      </c>
      <c r="J6746" s="17">
        <v>13</v>
      </c>
      <c r="K6746" s="17" t="str">
        <f t="shared" si="197"/>
        <v>465-State Parks and Recreation Comm</v>
      </c>
      <c r="L6746" s="18" t="str">
        <f t="shared" si="196"/>
        <v>465</v>
      </c>
      <c r="M6746" s="19"/>
      <c r="N6746" s="19"/>
    </row>
    <row r="6747" spans="1:14" ht="15" x14ac:dyDescent="0.25">
      <c r="A6747" s="42" t="s">
        <v>24</v>
      </c>
      <c r="B6747" s="36">
        <v>838.55912775000013</v>
      </c>
      <c r="C6747" s="37">
        <v>0</v>
      </c>
      <c r="D6747" s="37">
        <v>0</v>
      </c>
      <c r="E6747" s="38">
        <v>0</v>
      </c>
      <c r="F6747" s="37">
        <v>4</v>
      </c>
      <c r="G6747" s="39">
        <v>4</v>
      </c>
      <c r="H6747" s="40">
        <v>842.55912775000013</v>
      </c>
      <c r="J6747" s="17">
        <v>14</v>
      </c>
      <c r="K6747" s="17" t="str">
        <f t="shared" si="197"/>
        <v>465-State Parks and Recreation Comm</v>
      </c>
      <c r="L6747" s="18" t="str">
        <f t="shared" si="196"/>
        <v>465</v>
      </c>
      <c r="M6747" s="19"/>
      <c r="N6747" s="19"/>
    </row>
    <row r="6748" spans="1:14" ht="15" x14ac:dyDescent="0.25">
      <c r="A6748" s="42" t="s">
        <v>25</v>
      </c>
      <c r="B6748" s="36">
        <v>0</v>
      </c>
      <c r="C6748" s="37">
        <v>0</v>
      </c>
      <c r="D6748" s="37">
        <v>0</v>
      </c>
      <c r="E6748" s="38">
        <v>0</v>
      </c>
      <c r="F6748" s="37">
        <v>0</v>
      </c>
      <c r="G6748" s="39">
        <v>0</v>
      </c>
      <c r="H6748" s="40">
        <v>0</v>
      </c>
      <c r="J6748" s="17">
        <v>15</v>
      </c>
      <c r="K6748" s="17" t="str">
        <f t="shared" si="197"/>
        <v>465-State Parks and Recreation Comm</v>
      </c>
      <c r="L6748" s="18" t="str">
        <f t="shared" si="196"/>
        <v>465</v>
      </c>
      <c r="M6748" s="19"/>
      <c r="N6748" s="19"/>
    </row>
    <row r="6749" spans="1:14" ht="15" x14ac:dyDescent="0.25">
      <c r="A6749" s="42" t="s">
        <v>26</v>
      </c>
      <c r="B6749" s="36">
        <v>3192.0809835093442</v>
      </c>
      <c r="C6749" s="37">
        <v>147</v>
      </c>
      <c r="D6749" s="37">
        <v>147</v>
      </c>
      <c r="E6749" s="38">
        <v>0</v>
      </c>
      <c r="F6749" s="37">
        <v>0</v>
      </c>
      <c r="G6749" s="39">
        <v>294</v>
      </c>
      <c r="H6749" s="40">
        <v>3486.0809835093442</v>
      </c>
      <c r="J6749" s="17">
        <v>16</v>
      </c>
      <c r="K6749" s="17" t="str">
        <f t="shared" si="197"/>
        <v>465-State Parks and Recreation Comm</v>
      </c>
      <c r="L6749" s="18" t="str">
        <f t="shared" si="196"/>
        <v>465</v>
      </c>
      <c r="M6749" s="19"/>
      <c r="N6749" s="19"/>
    </row>
    <row r="6750" spans="1:14" ht="15" x14ac:dyDescent="0.25">
      <c r="A6750" s="42" t="s">
        <v>27</v>
      </c>
      <c r="B6750" s="36">
        <v>1315.7787843517774</v>
      </c>
      <c r="C6750" s="37">
        <v>0</v>
      </c>
      <c r="D6750" s="37">
        <v>0</v>
      </c>
      <c r="E6750" s="38">
        <v>0</v>
      </c>
      <c r="F6750" s="37">
        <v>0</v>
      </c>
      <c r="G6750" s="39">
        <v>0</v>
      </c>
      <c r="H6750" s="40">
        <v>1315.7787843517774</v>
      </c>
      <c r="J6750" s="17">
        <v>17</v>
      </c>
      <c r="K6750" s="17" t="str">
        <f t="shared" si="197"/>
        <v>465-State Parks and Recreation Comm</v>
      </c>
      <c r="L6750" s="18" t="str">
        <f t="shared" si="196"/>
        <v>465</v>
      </c>
      <c r="M6750" s="19"/>
      <c r="N6750" s="19"/>
    </row>
    <row r="6751" spans="1:14" x14ac:dyDescent="0.2">
      <c r="A6751" s="43"/>
      <c r="B6751" s="36"/>
      <c r="C6751" s="37"/>
      <c r="D6751" s="37"/>
      <c r="E6751" s="38"/>
      <c r="F6751" s="37"/>
      <c r="G6751" s="39"/>
      <c r="H6751" s="40"/>
      <c r="J6751" s="17">
        <v>18</v>
      </c>
      <c r="K6751" s="17" t="str">
        <f t="shared" si="197"/>
        <v>465-State Parks and Recreation Comm</v>
      </c>
      <c r="L6751" s="18" t="str">
        <f t="shared" si="196"/>
        <v>465</v>
      </c>
      <c r="M6751" s="19"/>
      <c r="N6751" s="19"/>
    </row>
    <row r="6752" spans="1:14" x14ac:dyDescent="0.2">
      <c r="A6752" s="44"/>
      <c r="B6752" s="45">
        <v>5628.4617960322084</v>
      </c>
      <c r="C6752" s="46">
        <v>154</v>
      </c>
      <c r="D6752" s="46">
        <v>150</v>
      </c>
      <c r="E6752" s="47">
        <v>-1</v>
      </c>
      <c r="F6752" s="46">
        <v>5</v>
      </c>
      <c r="G6752" s="48">
        <v>308</v>
      </c>
      <c r="H6752" s="49">
        <v>5936.4617960322084</v>
      </c>
      <c r="J6752" s="17">
        <v>19</v>
      </c>
      <c r="K6752" s="17" t="str">
        <f t="shared" si="197"/>
        <v>465-State Parks and Recreation Comm</v>
      </c>
      <c r="L6752" s="18" t="str">
        <f t="shared" si="196"/>
        <v>465</v>
      </c>
      <c r="M6752" s="19"/>
      <c r="N6752" s="19"/>
    </row>
    <row r="6753" spans="1:14" x14ac:dyDescent="0.2">
      <c r="A6753" s="50"/>
      <c r="B6753" s="39"/>
      <c r="C6753" s="51"/>
      <c r="D6753" s="51"/>
      <c r="E6753" s="52"/>
      <c r="F6753" s="51"/>
      <c r="G6753" s="39"/>
      <c r="H6753" s="53"/>
      <c r="J6753" s="17">
        <v>20</v>
      </c>
      <c r="K6753" s="17" t="str">
        <f t="shared" si="197"/>
        <v>465-State Parks and Recreation Comm</v>
      </c>
      <c r="L6753" s="18" t="str">
        <f t="shared" si="196"/>
        <v>465</v>
      </c>
      <c r="M6753" s="19"/>
      <c r="N6753" s="19"/>
    </row>
    <row r="6754" spans="1:14" ht="15" x14ac:dyDescent="0.25">
      <c r="A6754" s="42" t="s">
        <v>28</v>
      </c>
      <c r="B6754" s="36">
        <v>365.06779882634004</v>
      </c>
      <c r="C6754" s="37">
        <v>0</v>
      </c>
      <c r="D6754" s="37">
        <v>0</v>
      </c>
      <c r="E6754" s="38">
        <v>-398</v>
      </c>
      <c r="F6754" s="37">
        <v>423</v>
      </c>
      <c r="G6754" s="39">
        <v>25</v>
      </c>
      <c r="H6754" s="40">
        <v>390.06779882634004</v>
      </c>
      <c r="J6754" s="17">
        <v>21</v>
      </c>
      <c r="K6754" s="17" t="str">
        <f t="shared" si="197"/>
        <v>465-State Parks and Recreation Comm</v>
      </c>
      <c r="L6754" s="18" t="str">
        <f t="shared" si="196"/>
        <v>465</v>
      </c>
      <c r="M6754" s="19"/>
      <c r="N6754" s="19"/>
    </row>
    <row r="6755" spans="1:14" ht="15" x14ac:dyDescent="0.25">
      <c r="A6755" s="42" t="s">
        <v>29</v>
      </c>
      <c r="B6755" s="36">
        <v>883.52532004049579</v>
      </c>
      <c r="C6755" s="37">
        <v>0</v>
      </c>
      <c r="D6755" s="37">
        <v>0</v>
      </c>
      <c r="E6755" s="38">
        <v>238</v>
      </c>
      <c r="F6755" s="37">
        <v>757</v>
      </c>
      <c r="G6755" s="39">
        <v>995</v>
      </c>
      <c r="H6755" s="40">
        <v>1878.5253200404959</v>
      </c>
      <c r="J6755" s="17">
        <v>22</v>
      </c>
      <c r="K6755" s="17" t="str">
        <f t="shared" si="197"/>
        <v>465-State Parks and Recreation Comm</v>
      </c>
      <c r="L6755" s="18" t="str">
        <f t="shared" si="196"/>
        <v>465</v>
      </c>
      <c r="M6755" s="19"/>
      <c r="N6755" s="19"/>
    </row>
    <row r="6756" spans="1:14" ht="15" x14ac:dyDescent="0.25">
      <c r="A6756" s="42" t="s">
        <v>30</v>
      </c>
      <c r="B6756" s="36">
        <v>845.06455697821627</v>
      </c>
      <c r="C6756" s="37">
        <v>0</v>
      </c>
      <c r="D6756" s="37">
        <v>1</v>
      </c>
      <c r="E6756" s="38">
        <v>0</v>
      </c>
      <c r="F6756" s="37">
        <v>5</v>
      </c>
      <c r="G6756" s="39">
        <v>6</v>
      </c>
      <c r="H6756" s="40">
        <v>851.06455697821627</v>
      </c>
      <c r="J6756" s="17">
        <v>23</v>
      </c>
      <c r="K6756" s="17" t="str">
        <f t="shared" si="197"/>
        <v>465-State Parks and Recreation Comm</v>
      </c>
      <c r="L6756" s="18" t="str">
        <f t="shared" si="196"/>
        <v>465</v>
      </c>
      <c r="M6756" s="19"/>
      <c r="N6756" s="19"/>
    </row>
    <row r="6757" spans="1:14" ht="15" x14ac:dyDescent="0.25">
      <c r="A6757" s="54"/>
      <c r="B6757" s="36"/>
      <c r="C6757" s="37"/>
      <c r="D6757" s="37"/>
      <c r="E6757" s="38"/>
      <c r="F6757" s="37"/>
      <c r="G6757" s="39"/>
      <c r="H6757" s="40"/>
      <c r="J6757" s="17">
        <v>24</v>
      </c>
      <c r="K6757" s="17" t="str">
        <f t="shared" si="197"/>
        <v>465-State Parks and Recreation Comm</v>
      </c>
      <c r="L6757" s="18" t="str">
        <f t="shared" si="196"/>
        <v>465</v>
      </c>
      <c r="M6757" s="19"/>
      <c r="N6757" s="19"/>
    </row>
    <row r="6758" spans="1:14" x14ac:dyDescent="0.2">
      <c r="A6758" s="44" t="s">
        <v>31</v>
      </c>
      <c r="B6758" s="45">
        <v>2093.6576758450519</v>
      </c>
      <c r="C6758" s="46">
        <v>0</v>
      </c>
      <c r="D6758" s="46">
        <v>1</v>
      </c>
      <c r="E6758" s="46">
        <v>-160</v>
      </c>
      <c r="F6758" s="46">
        <v>1185</v>
      </c>
      <c r="G6758" s="46">
        <v>1026</v>
      </c>
      <c r="H6758" s="49">
        <v>3119.6576758450524</v>
      </c>
      <c r="J6758" s="17">
        <v>25</v>
      </c>
      <c r="K6758" s="17" t="str">
        <f t="shared" si="197"/>
        <v>465-State Parks and Recreation Comm</v>
      </c>
      <c r="L6758" s="18" t="str">
        <f t="shared" si="196"/>
        <v>465</v>
      </c>
      <c r="M6758" s="19"/>
      <c r="N6758" s="19"/>
    </row>
    <row r="6759" spans="1:14" ht="15" x14ac:dyDescent="0.25">
      <c r="A6759" s="54"/>
      <c r="B6759" s="36"/>
      <c r="C6759" s="37"/>
      <c r="D6759" s="37"/>
      <c r="E6759" s="38"/>
      <c r="F6759" s="37"/>
      <c r="G6759" s="39"/>
      <c r="H6759" s="40"/>
      <c r="J6759" s="17">
        <v>26</v>
      </c>
      <c r="K6759" s="17" t="str">
        <f t="shared" si="197"/>
        <v>465-State Parks and Recreation Comm</v>
      </c>
      <c r="L6759" s="18" t="str">
        <f t="shared" si="196"/>
        <v>465</v>
      </c>
      <c r="M6759" s="19"/>
      <c r="N6759" s="19"/>
    </row>
    <row r="6760" spans="1:14" ht="15" x14ac:dyDescent="0.25">
      <c r="A6760" s="54" t="s">
        <v>32</v>
      </c>
      <c r="B6760" s="36">
        <v>27.969039710862951</v>
      </c>
      <c r="C6760" s="37">
        <v>0</v>
      </c>
      <c r="D6760" s="37">
        <v>0</v>
      </c>
      <c r="E6760" s="38">
        <v>0</v>
      </c>
      <c r="F6760" s="37">
        <v>0</v>
      </c>
      <c r="G6760" s="39">
        <v>0</v>
      </c>
      <c r="H6760" s="40">
        <v>27.969039710862951</v>
      </c>
      <c r="J6760" s="17">
        <v>27</v>
      </c>
      <c r="K6760" s="17" t="str">
        <f t="shared" si="197"/>
        <v>465-State Parks and Recreation Comm</v>
      </c>
      <c r="L6760" s="18" t="str">
        <f t="shared" si="196"/>
        <v>465</v>
      </c>
      <c r="M6760" s="19" t="s">
        <v>33</v>
      </c>
      <c r="N6760" s="19"/>
    </row>
    <row r="6761" spans="1:14" ht="15" x14ac:dyDescent="0.25">
      <c r="A6761" s="54" t="s">
        <v>34</v>
      </c>
      <c r="B6761" s="36">
        <v>126.07392579138185</v>
      </c>
      <c r="C6761" s="37">
        <v>0</v>
      </c>
      <c r="D6761" s="37">
        <v>0</v>
      </c>
      <c r="E6761" s="38">
        <v>0</v>
      </c>
      <c r="F6761" s="37">
        <v>0</v>
      </c>
      <c r="G6761" s="39">
        <v>0</v>
      </c>
      <c r="H6761" s="40">
        <v>126.07392579138185</v>
      </c>
      <c r="J6761" s="17">
        <v>28</v>
      </c>
      <c r="K6761" s="17" t="str">
        <f t="shared" si="197"/>
        <v>465-State Parks and Recreation Comm</v>
      </c>
      <c r="L6761" s="18" t="str">
        <f t="shared" si="196"/>
        <v>465</v>
      </c>
      <c r="M6761" s="19" t="s">
        <v>35</v>
      </c>
      <c r="N6761" s="19"/>
    </row>
    <row r="6762" spans="1:14" ht="15" x14ac:dyDescent="0.25">
      <c r="A6762" s="54" t="s">
        <v>36</v>
      </c>
      <c r="B6762" s="36">
        <v>44.377842302067464</v>
      </c>
      <c r="C6762" s="37">
        <v>0</v>
      </c>
      <c r="D6762" s="37">
        <v>0</v>
      </c>
      <c r="E6762" s="38">
        <v>0</v>
      </c>
      <c r="F6762" s="37">
        <v>0</v>
      </c>
      <c r="G6762" s="39">
        <v>0</v>
      </c>
      <c r="H6762" s="40">
        <v>44.377842302067464</v>
      </c>
      <c r="J6762" s="17">
        <v>29</v>
      </c>
      <c r="K6762" s="17" t="str">
        <f t="shared" si="197"/>
        <v>465-State Parks and Recreation Comm</v>
      </c>
      <c r="L6762" s="18" t="str">
        <f t="shared" si="196"/>
        <v>465</v>
      </c>
      <c r="M6762" s="19" t="s">
        <v>37</v>
      </c>
      <c r="N6762" s="19"/>
    </row>
    <row r="6763" spans="1:14" ht="15" x14ac:dyDescent="0.25">
      <c r="A6763" s="54" t="s">
        <v>38</v>
      </c>
      <c r="B6763" s="36">
        <v>3.4089039909809302</v>
      </c>
      <c r="C6763" s="37">
        <v>0</v>
      </c>
      <c r="D6763" s="37">
        <v>0</v>
      </c>
      <c r="E6763" s="38">
        <v>3</v>
      </c>
      <c r="F6763" s="37">
        <v>2</v>
      </c>
      <c r="G6763" s="39">
        <v>5</v>
      </c>
      <c r="H6763" s="40">
        <v>8.4089039909809298</v>
      </c>
      <c r="J6763" s="17">
        <v>30</v>
      </c>
      <c r="K6763" s="17" t="str">
        <f t="shared" si="197"/>
        <v>465-State Parks and Recreation Comm</v>
      </c>
      <c r="L6763" s="18" t="str">
        <f t="shared" si="196"/>
        <v>465</v>
      </c>
      <c r="M6763" s="19" t="s">
        <v>39</v>
      </c>
      <c r="N6763" s="19"/>
    </row>
    <row r="6764" spans="1:14" ht="15" x14ac:dyDescent="0.25">
      <c r="A6764" s="54" t="s">
        <v>40</v>
      </c>
      <c r="B6764" s="36">
        <v>1347.1119111451553</v>
      </c>
      <c r="C6764" s="37">
        <v>58</v>
      </c>
      <c r="D6764" s="37">
        <v>58</v>
      </c>
      <c r="E6764" s="38">
        <v>0</v>
      </c>
      <c r="F6764" s="37">
        <v>0</v>
      </c>
      <c r="G6764" s="39">
        <v>116</v>
      </c>
      <c r="H6764" s="40">
        <v>1463.1119111451553</v>
      </c>
      <c r="J6764" s="17">
        <v>31</v>
      </c>
      <c r="K6764" s="17" t="str">
        <f t="shared" si="197"/>
        <v>465-State Parks and Recreation Comm</v>
      </c>
      <c r="L6764" s="18" t="str">
        <f t="shared" si="196"/>
        <v>465</v>
      </c>
      <c r="M6764" s="19" t="s">
        <v>41</v>
      </c>
      <c r="N6764" s="19"/>
    </row>
    <row r="6765" spans="1:14" ht="15" x14ac:dyDescent="0.25">
      <c r="A6765" s="54" t="s">
        <v>42</v>
      </c>
      <c r="B6765" s="36">
        <v>165.56953202835084</v>
      </c>
      <c r="C6765" s="37">
        <v>0</v>
      </c>
      <c r="D6765" s="37">
        <v>0</v>
      </c>
      <c r="E6765" s="38">
        <v>-83</v>
      </c>
      <c r="F6765" s="37">
        <v>-83</v>
      </c>
      <c r="G6765" s="39">
        <v>-166</v>
      </c>
      <c r="H6765" s="40">
        <v>-0.43046797164916484</v>
      </c>
      <c r="J6765" s="17">
        <v>32</v>
      </c>
      <c r="K6765" s="17" t="str">
        <f t="shared" si="197"/>
        <v>465-State Parks and Recreation Comm</v>
      </c>
      <c r="L6765" s="18" t="str">
        <f t="shared" si="196"/>
        <v>465</v>
      </c>
      <c r="M6765" s="19" t="s">
        <v>43</v>
      </c>
      <c r="N6765" s="19"/>
    </row>
    <row r="6766" spans="1:14" ht="15" x14ac:dyDescent="0.25">
      <c r="A6766" s="54" t="s">
        <v>44</v>
      </c>
      <c r="B6766" s="36">
        <v>212.70360908451121</v>
      </c>
      <c r="C6766" s="37">
        <v>0</v>
      </c>
      <c r="D6766" s="37">
        <v>0</v>
      </c>
      <c r="E6766" s="38">
        <v>0</v>
      </c>
      <c r="F6766" s="37">
        <v>0</v>
      </c>
      <c r="G6766" s="39">
        <v>0</v>
      </c>
      <c r="H6766" s="40">
        <v>212.70360908451121</v>
      </c>
      <c r="J6766" s="17">
        <v>33</v>
      </c>
      <c r="K6766" s="17" t="str">
        <f t="shared" si="197"/>
        <v>465-State Parks and Recreation Comm</v>
      </c>
      <c r="L6766" s="18" t="str">
        <f t="shared" si="196"/>
        <v>465</v>
      </c>
      <c r="M6766" s="19" t="s">
        <v>45</v>
      </c>
      <c r="N6766" s="19"/>
    </row>
    <row r="6767" spans="1:14" ht="15" x14ac:dyDescent="0.25">
      <c r="A6767" s="54" t="s">
        <v>46</v>
      </c>
      <c r="B6767" s="36">
        <v>0</v>
      </c>
      <c r="C6767" s="37">
        <v>0</v>
      </c>
      <c r="D6767" s="37">
        <v>0</v>
      </c>
      <c r="E6767" s="38">
        <v>0</v>
      </c>
      <c r="F6767" s="37">
        <v>0</v>
      </c>
      <c r="G6767" s="39">
        <v>0</v>
      </c>
      <c r="H6767" s="40">
        <v>0</v>
      </c>
      <c r="J6767" s="17">
        <v>34</v>
      </c>
      <c r="K6767" s="17" t="str">
        <f t="shared" si="197"/>
        <v>465-State Parks and Recreation Comm</v>
      </c>
      <c r="L6767" s="18" t="str">
        <f t="shared" si="196"/>
        <v>465</v>
      </c>
      <c r="M6767" s="19" t="s">
        <v>47</v>
      </c>
      <c r="N6767" s="19"/>
    </row>
    <row r="6768" spans="1:14" ht="15" x14ac:dyDescent="0.25">
      <c r="A6768" s="54" t="s">
        <v>48</v>
      </c>
      <c r="B6768" s="36">
        <v>0</v>
      </c>
      <c r="C6768" s="37">
        <v>0</v>
      </c>
      <c r="D6768" s="37">
        <v>0</v>
      </c>
      <c r="E6768" s="38">
        <v>7</v>
      </c>
      <c r="F6768" s="37">
        <v>10</v>
      </c>
      <c r="G6768" s="39">
        <v>17</v>
      </c>
      <c r="H6768" s="40">
        <v>17</v>
      </c>
      <c r="J6768" s="17">
        <v>35</v>
      </c>
      <c r="K6768" s="17" t="str">
        <f t="shared" si="197"/>
        <v>465-State Parks and Recreation Comm</v>
      </c>
      <c r="L6768" s="18" t="str">
        <f t="shared" si="196"/>
        <v>465</v>
      </c>
      <c r="M6768" s="56" t="s">
        <v>49</v>
      </c>
      <c r="N6768" s="19"/>
    </row>
    <row r="6769" spans="1:14" ht="15" x14ac:dyDescent="0.25">
      <c r="A6769" s="54" t="s">
        <v>50</v>
      </c>
      <c r="B6769" s="36">
        <v>38.309636424178507</v>
      </c>
      <c r="C6769" s="37">
        <v>0</v>
      </c>
      <c r="D6769" s="37">
        <v>0</v>
      </c>
      <c r="E6769" s="38">
        <v>0</v>
      </c>
      <c r="F6769" s="37">
        <v>0</v>
      </c>
      <c r="G6769" s="39">
        <v>0</v>
      </c>
      <c r="H6769" s="40">
        <v>38.309636424178507</v>
      </c>
      <c r="J6769" s="17">
        <v>36</v>
      </c>
      <c r="K6769" s="17" t="str">
        <f t="shared" si="197"/>
        <v>465-State Parks and Recreation Comm</v>
      </c>
      <c r="L6769" s="18" t="str">
        <f t="shared" si="196"/>
        <v>465</v>
      </c>
      <c r="M6769" s="19" t="s">
        <v>51</v>
      </c>
      <c r="N6769" s="19"/>
    </row>
    <row r="6770" spans="1:14" ht="15" x14ac:dyDescent="0.25">
      <c r="A6770" s="54" t="s">
        <v>52</v>
      </c>
      <c r="B6770" s="36">
        <v>0</v>
      </c>
      <c r="C6770" s="37">
        <v>0</v>
      </c>
      <c r="D6770" s="37">
        <v>0</v>
      </c>
      <c r="E6770" s="38">
        <v>16</v>
      </c>
      <c r="F6770" s="37">
        <v>16</v>
      </c>
      <c r="G6770" s="39">
        <v>32</v>
      </c>
      <c r="H6770" s="40">
        <v>32</v>
      </c>
      <c r="J6770" s="17">
        <v>37</v>
      </c>
      <c r="K6770" s="17" t="str">
        <f t="shared" si="197"/>
        <v>465-State Parks and Recreation Comm</v>
      </c>
      <c r="L6770" s="18" t="str">
        <f t="shared" si="196"/>
        <v>465</v>
      </c>
      <c r="M6770" s="56" t="s">
        <v>53</v>
      </c>
      <c r="N6770" s="19"/>
    </row>
    <row r="6771" spans="1:14" ht="15" x14ac:dyDescent="0.25">
      <c r="A6771" s="54" t="s">
        <v>54</v>
      </c>
      <c r="B6771" s="36">
        <v>219.53720207209099</v>
      </c>
      <c r="C6771" s="37">
        <v>0</v>
      </c>
      <c r="D6771" s="37">
        <v>0</v>
      </c>
      <c r="E6771" s="38">
        <v>0</v>
      </c>
      <c r="F6771" s="37">
        <v>0</v>
      </c>
      <c r="G6771" s="39">
        <v>0</v>
      </c>
      <c r="H6771" s="40">
        <v>219.53720207209099</v>
      </c>
      <c r="J6771" s="17">
        <v>38</v>
      </c>
      <c r="K6771" s="17" t="str">
        <f t="shared" si="197"/>
        <v>465-State Parks and Recreation Comm</v>
      </c>
      <c r="L6771" s="18" t="str">
        <f t="shared" si="196"/>
        <v>465</v>
      </c>
      <c r="M6771" s="19" t="s">
        <v>55</v>
      </c>
      <c r="N6771" s="19"/>
    </row>
    <row r="6772" spans="1:14" ht="15" x14ac:dyDescent="0.25">
      <c r="A6772" s="54" t="s">
        <v>56</v>
      </c>
      <c r="B6772" s="36">
        <v>0</v>
      </c>
      <c r="C6772" s="37">
        <v>0</v>
      </c>
      <c r="D6772" s="37">
        <v>0</v>
      </c>
      <c r="E6772" s="38">
        <v>0</v>
      </c>
      <c r="F6772" s="37">
        <v>0</v>
      </c>
      <c r="G6772" s="39">
        <v>0</v>
      </c>
      <c r="H6772" s="40">
        <v>0</v>
      </c>
      <c r="J6772" s="17">
        <v>39</v>
      </c>
      <c r="K6772" s="17" t="str">
        <f t="shared" si="197"/>
        <v>465-State Parks and Recreation Comm</v>
      </c>
      <c r="L6772" s="18" t="str">
        <f t="shared" si="196"/>
        <v>465</v>
      </c>
      <c r="M6772" s="19" t="s">
        <v>57</v>
      </c>
      <c r="N6772" s="19"/>
    </row>
    <row r="6773" spans="1:14" ht="15" x14ac:dyDescent="0.25">
      <c r="A6773" s="54" t="s">
        <v>58</v>
      </c>
      <c r="B6773" s="36">
        <v>609.50438498762082</v>
      </c>
      <c r="C6773" s="37">
        <v>0</v>
      </c>
      <c r="D6773" s="37">
        <v>0</v>
      </c>
      <c r="E6773" s="38">
        <v>19</v>
      </c>
      <c r="F6773" s="37">
        <v>31</v>
      </c>
      <c r="G6773" s="39">
        <v>50</v>
      </c>
      <c r="H6773" s="40">
        <v>659.50438498762082</v>
      </c>
      <c r="J6773" s="17">
        <v>40</v>
      </c>
      <c r="K6773" s="17" t="str">
        <f t="shared" si="197"/>
        <v>465-State Parks and Recreation Comm</v>
      </c>
      <c r="L6773" s="18" t="str">
        <f t="shared" si="196"/>
        <v>465</v>
      </c>
      <c r="M6773" s="19" t="s">
        <v>59</v>
      </c>
      <c r="N6773" s="19"/>
    </row>
    <row r="6774" spans="1:14" ht="15" x14ac:dyDescent="0.25">
      <c r="A6774" s="54" t="s">
        <v>60</v>
      </c>
      <c r="B6774" s="36">
        <v>0</v>
      </c>
      <c r="C6774" s="37">
        <v>0</v>
      </c>
      <c r="D6774" s="37">
        <v>0</v>
      </c>
      <c r="E6774" s="38">
        <v>15</v>
      </c>
      <c r="F6774" s="37">
        <v>16</v>
      </c>
      <c r="G6774" s="39">
        <v>31</v>
      </c>
      <c r="H6774" s="40">
        <v>31</v>
      </c>
      <c r="J6774" s="17">
        <v>41</v>
      </c>
      <c r="K6774" s="17" t="str">
        <f t="shared" si="197"/>
        <v>465-State Parks and Recreation Comm</v>
      </c>
      <c r="L6774" s="18" t="str">
        <f t="shared" si="196"/>
        <v>465</v>
      </c>
      <c r="M6774" s="56" t="s">
        <v>61</v>
      </c>
      <c r="N6774" s="19"/>
    </row>
    <row r="6775" spans="1:14" ht="15" x14ac:dyDescent="0.25">
      <c r="A6775" s="54" t="s">
        <v>62</v>
      </c>
      <c r="B6775" s="36">
        <v>0</v>
      </c>
      <c r="C6775" s="37">
        <v>0</v>
      </c>
      <c r="D6775" s="37">
        <v>0</v>
      </c>
      <c r="E6775" s="38">
        <v>57</v>
      </c>
      <c r="F6775" s="37">
        <v>58</v>
      </c>
      <c r="G6775" s="39">
        <v>115</v>
      </c>
      <c r="H6775" s="40">
        <v>115</v>
      </c>
      <c r="J6775" s="17">
        <v>42</v>
      </c>
      <c r="K6775" s="17" t="str">
        <f t="shared" si="197"/>
        <v>465-State Parks and Recreation Comm</v>
      </c>
      <c r="L6775" s="18" t="str">
        <f t="shared" ref="L6775:L6847" si="198">LEFT(K6775,3)</f>
        <v>465</v>
      </c>
      <c r="M6775" s="56" t="s">
        <v>63</v>
      </c>
      <c r="N6775" s="19"/>
    </row>
    <row r="6776" spans="1:14" x14ac:dyDescent="0.2">
      <c r="A6776" s="43"/>
      <c r="B6776" s="36"/>
      <c r="C6776" s="37"/>
      <c r="D6776" s="37"/>
      <c r="E6776" s="38"/>
      <c r="F6776" s="37"/>
      <c r="G6776" s="39"/>
      <c r="H6776" s="40"/>
      <c r="J6776" s="17">
        <v>43</v>
      </c>
      <c r="K6776" s="17" t="str">
        <f t="shared" si="197"/>
        <v>465-State Parks and Recreation Comm</v>
      </c>
      <c r="L6776" s="18" t="str">
        <f t="shared" si="198"/>
        <v>465</v>
      </c>
      <c r="M6776" s="19"/>
      <c r="N6776" s="19"/>
    </row>
    <row r="6777" spans="1:14" x14ac:dyDescent="0.2">
      <c r="A6777" s="44" t="s">
        <v>64</v>
      </c>
      <c r="B6777" s="45">
        <v>2794.5659875372012</v>
      </c>
      <c r="C6777" s="46">
        <v>58</v>
      </c>
      <c r="D6777" s="46">
        <v>58</v>
      </c>
      <c r="E6777" s="47">
        <v>34</v>
      </c>
      <c r="F6777" s="46">
        <v>50</v>
      </c>
      <c r="G6777" s="48">
        <v>200</v>
      </c>
      <c r="H6777" s="49">
        <v>2994.5659875372012</v>
      </c>
      <c r="J6777" s="17">
        <v>44</v>
      </c>
      <c r="K6777" s="17" t="str">
        <f t="shared" si="197"/>
        <v>465-State Parks and Recreation Comm</v>
      </c>
      <c r="L6777" s="18" t="str">
        <f t="shared" si="198"/>
        <v>465</v>
      </c>
      <c r="M6777" s="19"/>
      <c r="N6777" s="19"/>
    </row>
    <row r="6778" spans="1:14" x14ac:dyDescent="0.2">
      <c r="A6778" s="57"/>
      <c r="B6778" s="39"/>
      <c r="C6778" s="51"/>
      <c r="D6778" s="51"/>
      <c r="E6778" s="52"/>
      <c r="F6778" s="51"/>
      <c r="G6778" s="39"/>
      <c r="H6778" s="53"/>
      <c r="J6778" s="17">
        <v>45</v>
      </c>
      <c r="K6778" s="17" t="str">
        <f t="shared" si="197"/>
        <v>465-State Parks and Recreation Comm</v>
      </c>
      <c r="L6778" s="18" t="str">
        <f t="shared" si="198"/>
        <v>465</v>
      </c>
      <c r="M6778" s="19"/>
      <c r="N6778" s="19"/>
    </row>
    <row r="6779" spans="1:14" ht="15" x14ac:dyDescent="0.25">
      <c r="A6779" s="54" t="s">
        <v>65</v>
      </c>
      <c r="B6779" s="36">
        <v>1.650113016713131</v>
      </c>
      <c r="C6779" s="37">
        <v>0</v>
      </c>
      <c r="D6779" s="37">
        <v>0</v>
      </c>
      <c r="E6779" s="38">
        <v>0</v>
      </c>
      <c r="F6779" s="37">
        <v>0</v>
      </c>
      <c r="G6779" s="39">
        <v>0</v>
      </c>
      <c r="H6779" s="40">
        <v>1.650113016713131</v>
      </c>
      <c r="J6779" s="17">
        <v>46</v>
      </c>
      <c r="K6779" s="17" t="str">
        <f t="shared" si="197"/>
        <v>465-State Parks and Recreation Comm</v>
      </c>
      <c r="L6779" s="18" t="str">
        <f t="shared" si="198"/>
        <v>465</v>
      </c>
      <c r="M6779" s="19"/>
      <c r="N6779" s="19"/>
    </row>
    <row r="6780" spans="1:14" ht="15" x14ac:dyDescent="0.25">
      <c r="A6780" s="54" t="s">
        <v>66</v>
      </c>
      <c r="B6780" s="36">
        <v>0</v>
      </c>
      <c r="C6780" s="37">
        <v>0</v>
      </c>
      <c r="D6780" s="37">
        <v>0</v>
      </c>
      <c r="E6780" s="38">
        <v>0</v>
      </c>
      <c r="F6780" s="37">
        <v>0</v>
      </c>
      <c r="G6780" s="39">
        <v>0</v>
      </c>
      <c r="H6780" s="40">
        <v>0</v>
      </c>
      <c r="J6780" s="17">
        <v>47</v>
      </c>
      <c r="K6780" s="17" t="str">
        <f t="shared" si="197"/>
        <v>465-State Parks and Recreation Comm</v>
      </c>
      <c r="L6780" s="18" t="str">
        <f t="shared" si="198"/>
        <v>465</v>
      </c>
      <c r="M6780" s="19"/>
      <c r="N6780" s="19"/>
    </row>
    <row r="6781" spans="1:14" ht="15" x14ac:dyDescent="0.25">
      <c r="A6781" s="54" t="s">
        <v>67</v>
      </c>
      <c r="B6781" s="36">
        <v>0</v>
      </c>
      <c r="C6781" s="37">
        <v>0</v>
      </c>
      <c r="D6781" s="37">
        <v>0</v>
      </c>
      <c r="E6781" s="38">
        <v>0</v>
      </c>
      <c r="F6781" s="37">
        <v>0</v>
      </c>
      <c r="G6781" s="39">
        <v>0</v>
      </c>
      <c r="H6781" s="40">
        <v>0</v>
      </c>
      <c r="J6781" s="17">
        <v>48</v>
      </c>
      <c r="K6781" s="17" t="str">
        <f t="shared" si="197"/>
        <v>465-State Parks and Recreation Comm</v>
      </c>
      <c r="L6781" s="18" t="str">
        <f t="shared" si="198"/>
        <v>465</v>
      </c>
      <c r="M6781" s="19"/>
      <c r="N6781" s="19"/>
    </row>
    <row r="6782" spans="1:14" ht="15" x14ac:dyDescent="0.25">
      <c r="A6782" s="54" t="s">
        <v>68</v>
      </c>
      <c r="B6782" s="36">
        <v>4.0111484422724493</v>
      </c>
      <c r="C6782" s="37">
        <v>0</v>
      </c>
      <c r="D6782" s="37">
        <v>0</v>
      </c>
      <c r="E6782" s="38">
        <v>0</v>
      </c>
      <c r="F6782" s="37">
        <v>0</v>
      </c>
      <c r="G6782" s="39">
        <v>0</v>
      </c>
      <c r="H6782" s="40">
        <v>4.0111484422724493</v>
      </c>
      <c r="J6782" s="17">
        <v>49</v>
      </c>
      <c r="K6782" s="17" t="str">
        <f t="shared" si="197"/>
        <v>465-State Parks and Recreation Comm</v>
      </c>
      <c r="L6782" s="18" t="str">
        <f t="shared" si="198"/>
        <v>465</v>
      </c>
      <c r="M6782" s="19"/>
      <c r="N6782" s="19"/>
    </row>
    <row r="6783" spans="1:14" ht="15" x14ac:dyDescent="0.25">
      <c r="A6783" s="54" t="s">
        <v>69</v>
      </c>
      <c r="B6783" s="36">
        <v>0</v>
      </c>
      <c r="C6783" s="37">
        <v>0</v>
      </c>
      <c r="D6783" s="37">
        <v>0</v>
      </c>
      <c r="E6783" s="38">
        <v>0</v>
      </c>
      <c r="F6783" s="37">
        <v>0</v>
      </c>
      <c r="G6783" s="39">
        <v>0</v>
      </c>
      <c r="H6783" s="40">
        <v>0</v>
      </c>
      <c r="J6783" s="17">
        <v>50</v>
      </c>
      <c r="K6783" s="17" t="str">
        <f t="shared" si="197"/>
        <v>465-State Parks and Recreation Comm</v>
      </c>
      <c r="L6783" s="18" t="str">
        <f t="shared" si="198"/>
        <v>465</v>
      </c>
      <c r="M6783" s="19"/>
      <c r="N6783" s="19"/>
    </row>
    <row r="6784" spans="1:14" ht="15" x14ac:dyDescent="0.25">
      <c r="A6784" s="54" t="s">
        <v>70</v>
      </c>
      <c r="B6784" s="36">
        <v>69.877705152420859</v>
      </c>
      <c r="C6784" s="37">
        <v>0</v>
      </c>
      <c r="D6784" s="37">
        <v>0</v>
      </c>
      <c r="E6784" s="38">
        <v>0</v>
      </c>
      <c r="F6784" s="37">
        <v>0</v>
      </c>
      <c r="G6784" s="39">
        <v>0</v>
      </c>
      <c r="H6784" s="40">
        <v>69.877705152420859</v>
      </c>
      <c r="J6784" s="17">
        <v>51</v>
      </c>
      <c r="K6784" s="17" t="str">
        <f t="shared" si="197"/>
        <v>465-State Parks and Recreation Comm</v>
      </c>
      <c r="L6784" s="18" t="str">
        <f t="shared" si="198"/>
        <v>465</v>
      </c>
      <c r="M6784" s="19"/>
      <c r="N6784" s="19"/>
    </row>
    <row r="6785" spans="1:14" ht="15" x14ac:dyDescent="0.25">
      <c r="A6785" s="54" t="s">
        <v>71</v>
      </c>
      <c r="B6785" s="36">
        <v>1.4375E-15</v>
      </c>
      <c r="C6785" s="37">
        <v>0</v>
      </c>
      <c r="D6785" s="37">
        <v>0</v>
      </c>
      <c r="E6785" s="38">
        <v>0</v>
      </c>
      <c r="F6785" s="37">
        <v>0</v>
      </c>
      <c r="G6785" s="39">
        <v>0</v>
      </c>
      <c r="H6785" s="40">
        <v>1.4375E-15</v>
      </c>
      <c r="J6785" s="17">
        <v>52</v>
      </c>
      <c r="K6785" s="17" t="str">
        <f t="shared" si="197"/>
        <v>465-State Parks and Recreation Comm</v>
      </c>
      <c r="L6785" s="18" t="str">
        <f t="shared" si="198"/>
        <v>465</v>
      </c>
      <c r="M6785" s="19"/>
      <c r="N6785" s="19"/>
    </row>
    <row r="6786" spans="1:14" ht="15" x14ac:dyDescent="0.25">
      <c r="A6786" s="54" t="s">
        <v>72</v>
      </c>
      <c r="B6786" s="36">
        <v>4.4987782529016487</v>
      </c>
      <c r="C6786" s="37">
        <v>0</v>
      </c>
      <c r="D6786" s="37">
        <v>0</v>
      </c>
      <c r="E6786" s="38">
        <v>0</v>
      </c>
      <c r="F6786" s="37">
        <v>0</v>
      </c>
      <c r="G6786" s="39">
        <v>0</v>
      </c>
      <c r="H6786" s="40">
        <v>4.4987782529016487</v>
      </c>
      <c r="J6786" s="17">
        <v>53</v>
      </c>
      <c r="K6786" s="17" t="str">
        <f t="shared" si="197"/>
        <v>465-State Parks and Recreation Comm</v>
      </c>
      <c r="L6786" s="18" t="str">
        <f t="shared" si="198"/>
        <v>465</v>
      </c>
      <c r="M6786" s="19"/>
      <c r="N6786" s="19"/>
    </row>
    <row r="6787" spans="1:14" ht="15" x14ac:dyDescent="0.25">
      <c r="A6787" s="54" t="s">
        <v>73</v>
      </c>
      <c r="B6787" s="36">
        <v>99.799770920010346</v>
      </c>
      <c r="C6787" s="37">
        <v>0</v>
      </c>
      <c r="D6787" s="37">
        <v>0</v>
      </c>
      <c r="E6787" s="38">
        <v>0</v>
      </c>
      <c r="F6787" s="37">
        <v>0</v>
      </c>
      <c r="G6787" s="39">
        <v>0</v>
      </c>
      <c r="H6787" s="40">
        <v>99.799770920010346</v>
      </c>
      <c r="J6787" s="17">
        <v>54</v>
      </c>
      <c r="K6787" s="17" t="str">
        <f t="shared" si="197"/>
        <v>465-State Parks and Recreation Comm</v>
      </c>
      <c r="L6787" s="18" t="str">
        <f t="shared" si="198"/>
        <v>465</v>
      </c>
      <c r="M6787" s="19"/>
      <c r="N6787" s="19"/>
    </row>
    <row r="6788" spans="1:14" ht="15" x14ac:dyDescent="0.25">
      <c r="A6788" s="54" t="s">
        <v>74</v>
      </c>
      <c r="B6788" s="36">
        <v>80.631948686621868</v>
      </c>
      <c r="C6788" s="37">
        <v>0</v>
      </c>
      <c r="D6788" s="37">
        <v>-3</v>
      </c>
      <c r="E6788" s="38">
        <v>1</v>
      </c>
      <c r="F6788" s="37">
        <v>2</v>
      </c>
      <c r="G6788" s="39">
        <v>0</v>
      </c>
      <c r="H6788" s="40">
        <v>80.631948686621868</v>
      </c>
      <c r="J6788" s="17">
        <v>55</v>
      </c>
      <c r="K6788" s="17" t="str">
        <f t="shared" si="197"/>
        <v>465-State Parks and Recreation Comm</v>
      </c>
      <c r="L6788" s="18" t="str">
        <f t="shared" si="198"/>
        <v>465</v>
      </c>
      <c r="M6788" s="19"/>
      <c r="N6788" s="19"/>
    </row>
    <row r="6789" spans="1:14" ht="15" x14ac:dyDescent="0.25">
      <c r="A6789" s="54" t="s">
        <v>75</v>
      </c>
      <c r="B6789" s="36">
        <v>39.267577961085401</v>
      </c>
      <c r="C6789" s="37">
        <v>0</v>
      </c>
      <c r="D6789" s="37">
        <v>0</v>
      </c>
      <c r="E6789" s="38">
        <v>9</v>
      </c>
      <c r="F6789" s="37">
        <v>9</v>
      </c>
      <c r="G6789" s="39">
        <v>18</v>
      </c>
      <c r="H6789" s="40">
        <v>57.267577961085401</v>
      </c>
      <c r="J6789" s="17">
        <v>56</v>
      </c>
      <c r="K6789" s="17" t="str">
        <f t="shared" si="197"/>
        <v>465-State Parks and Recreation Comm</v>
      </c>
      <c r="L6789" s="18" t="str">
        <f t="shared" si="198"/>
        <v>465</v>
      </c>
      <c r="M6789" s="19"/>
      <c r="N6789" s="19"/>
    </row>
    <row r="6790" spans="1:14" ht="15" x14ac:dyDescent="0.25">
      <c r="A6790" s="54" t="s">
        <v>76</v>
      </c>
      <c r="B6790" s="36">
        <v>24.827665395767465</v>
      </c>
      <c r="C6790" s="37">
        <v>0</v>
      </c>
      <c r="D6790" s="37">
        <v>0</v>
      </c>
      <c r="E6790" s="38">
        <v>0</v>
      </c>
      <c r="F6790" s="37">
        <v>0</v>
      </c>
      <c r="G6790" s="39">
        <v>0</v>
      </c>
      <c r="H6790" s="40">
        <v>24.827665395767465</v>
      </c>
      <c r="J6790" s="17">
        <v>57</v>
      </c>
      <c r="K6790" s="17" t="str">
        <f t="shared" si="197"/>
        <v>465-State Parks and Recreation Comm</v>
      </c>
      <c r="L6790" s="18" t="str">
        <f t="shared" si="198"/>
        <v>465</v>
      </c>
      <c r="M6790" s="19"/>
      <c r="N6790" s="19"/>
    </row>
    <row r="6791" spans="1:14" ht="15" x14ac:dyDescent="0.25">
      <c r="A6791" s="54" t="s">
        <v>77</v>
      </c>
      <c r="B6791" s="36">
        <v>52.027915838122112</v>
      </c>
      <c r="C6791" s="37">
        <v>0</v>
      </c>
      <c r="D6791" s="37">
        <v>0</v>
      </c>
      <c r="E6791" s="38">
        <v>0</v>
      </c>
      <c r="F6791" s="37">
        <v>0</v>
      </c>
      <c r="G6791" s="39">
        <v>0</v>
      </c>
      <c r="H6791" s="40">
        <v>52.027915838122112</v>
      </c>
      <c r="J6791" s="17">
        <v>58</v>
      </c>
      <c r="K6791" s="17" t="str">
        <f t="shared" si="197"/>
        <v>465-State Parks and Recreation Comm</v>
      </c>
      <c r="L6791" s="18" t="str">
        <f t="shared" si="198"/>
        <v>465</v>
      </c>
      <c r="M6791" s="19"/>
      <c r="N6791" s="19"/>
    </row>
    <row r="6792" spans="1:14" ht="15" x14ac:dyDescent="0.25">
      <c r="A6792" s="54" t="s">
        <v>78</v>
      </c>
      <c r="B6792" s="36">
        <v>0</v>
      </c>
      <c r="C6792" s="37">
        <v>0</v>
      </c>
      <c r="D6792" s="37">
        <v>0</v>
      </c>
      <c r="E6792" s="38">
        <v>0</v>
      </c>
      <c r="F6792" s="37">
        <v>0</v>
      </c>
      <c r="G6792" s="39">
        <v>0</v>
      </c>
      <c r="H6792" s="40">
        <v>0</v>
      </c>
      <c r="J6792" s="17">
        <v>59</v>
      </c>
      <c r="K6792" s="17" t="str">
        <f t="shared" si="197"/>
        <v>465-State Parks and Recreation Comm</v>
      </c>
      <c r="L6792" s="18" t="str">
        <f t="shared" si="198"/>
        <v>465</v>
      </c>
      <c r="M6792" s="19"/>
      <c r="N6792" s="19"/>
    </row>
    <row r="6793" spans="1:14" ht="15" x14ac:dyDescent="0.25">
      <c r="A6793" s="54" t="s">
        <v>79</v>
      </c>
      <c r="B6793" s="36">
        <v>0</v>
      </c>
      <c r="C6793" s="37">
        <v>0</v>
      </c>
      <c r="D6793" s="37">
        <v>0</v>
      </c>
      <c r="E6793" s="38">
        <v>0</v>
      </c>
      <c r="F6793" s="37">
        <v>0</v>
      </c>
      <c r="G6793" s="39">
        <v>0</v>
      </c>
      <c r="H6793" s="40">
        <v>0</v>
      </c>
      <c r="J6793" s="17">
        <v>60</v>
      </c>
      <c r="K6793" s="17" t="str">
        <f t="shared" si="197"/>
        <v>465-State Parks and Recreation Comm</v>
      </c>
      <c r="L6793" s="18" t="str">
        <f t="shared" si="198"/>
        <v>465</v>
      </c>
      <c r="M6793" s="19"/>
      <c r="N6793" s="19"/>
    </row>
    <row r="6794" spans="1:14" ht="15" x14ac:dyDescent="0.25">
      <c r="A6794" s="54"/>
      <c r="B6794" s="36"/>
      <c r="C6794" s="37"/>
      <c r="D6794" s="37"/>
      <c r="E6794" s="38"/>
      <c r="F6794" s="37"/>
      <c r="G6794" s="39"/>
      <c r="H6794" s="40"/>
      <c r="J6794" s="17">
        <v>61</v>
      </c>
      <c r="K6794" s="17" t="str">
        <f t="shared" si="197"/>
        <v>465-State Parks and Recreation Comm</v>
      </c>
      <c r="L6794" s="18" t="str">
        <f t="shared" si="198"/>
        <v>465</v>
      </c>
      <c r="M6794" s="19"/>
      <c r="N6794" s="19"/>
    </row>
    <row r="6795" spans="1:14" x14ac:dyDescent="0.2">
      <c r="A6795" s="44" t="s">
        <v>80</v>
      </c>
      <c r="B6795" s="45">
        <v>376.59262366591526</v>
      </c>
      <c r="C6795" s="46">
        <v>0</v>
      </c>
      <c r="D6795" s="46">
        <v>-3</v>
      </c>
      <c r="E6795" s="47">
        <v>10</v>
      </c>
      <c r="F6795" s="46">
        <v>11</v>
      </c>
      <c r="G6795" s="48">
        <v>18</v>
      </c>
      <c r="H6795" s="49">
        <v>394.59262366591526</v>
      </c>
      <c r="J6795" s="17">
        <v>62</v>
      </c>
      <c r="K6795" s="17" t="str">
        <f t="shared" si="197"/>
        <v>465-State Parks and Recreation Comm</v>
      </c>
      <c r="L6795" s="18" t="str">
        <f t="shared" si="198"/>
        <v>465</v>
      </c>
      <c r="M6795" s="19"/>
      <c r="N6795" s="19"/>
    </row>
    <row r="6796" spans="1:14" ht="15" x14ac:dyDescent="0.25">
      <c r="A6796" s="54"/>
      <c r="B6796" s="36"/>
      <c r="C6796" s="37"/>
      <c r="D6796" s="37"/>
      <c r="E6796" s="38"/>
      <c r="F6796" s="37"/>
      <c r="G6796" s="39"/>
      <c r="H6796" s="40"/>
      <c r="J6796" s="17">
        <v>63</v>
      </c>
      <c r="K6796" s="17" t="str">
        <f t="shared" si="197"/>
        <v>465-State Parks and Recreation Comm</v>
      </c>
      <c r="L6796" s="18" t="str">
        <f t="shared" si="198"/>
        <v>465</v>
      </c>
      <c r="M6796" s="19"/>
      <c r="N6796" s="19"/>
    </row>
    <row r="6797" spans="1:14" ht="15" x14ac:dyDescent="0.25">
      <c r="A6797" s="54" t="s">
        <v>81</v>
      </c>
      <c r="B6797" s="36">
        <v>212.87671596947737</v>
      </c>
      <c r="C6797" s="37">
        <v>0</v>
      </c>
      <c r="D6797" s="37">
        <v>0</v>
      </c>
      <c r="E6797" s="38">
        <v>1</v>
      </c>
      <c r="F6797" s="37">
        <v>5</v>
      </c>
      <c r="G6797" s="39">
        <v>6</v>
      </c>
      <c r="H6797" s="40">
        <v>218.87671596947737</v>
      </c>
      <c r="J6797" s="17">
        <v>64</v>
      </c>
      <c r="K6797" s="17" t="str">
        <f t="shared" si="197"/>
        <v>465-State Parks and Recreation Comm</v>
      </c>
      <c r="L6797" s="18" t="str">
        <f t="shared" si="198"/>
        <v>465</v>
      </c>
      <c r="M6797" s="19"/>
      <c r="N6797" s="19"/>
    </row>
    <row r="6798" spans="1:14" x14ac:dyDescent="0.2">
      <c r="A6798" s="44" t="s">
        <v>82</v>
      </c>
      <c r="B6798" s="45">
        <v>212.87671596947737</v>
      </c>
      <c r="C6798" s="46">
        <v>0</v>
      </c>
      <c r="D6798" s="46">
        <v>0</v>
      </c>
      <c r="E6798" s="47">
        <v>1</v>
      </c>
      <c r="F6798" s="46">
        <v>5</v>
      </c>
      <c r="G6798" s="48">
        <v>6</v>
      </c>
      <c r="H6798" s="49">
        <v>218.87671596947737</v>
      </c>
      <c r="J6798" s="17">
        <v>65</v>
      </c>
      <c r="K6798" s="17" t="str">
        <f t="shared" si="197"/>
        <v>465-State Parks and Recreation Comm</v>
      </c>
      <c r="L6798" s="18" t="str">
        <f t="shared" si="198"/>
        <v>465</v>
      </c>
      <c r="M6798" s="19"/>
      <c r="N6798" s="19"/>
    </row>
    <row r="6799" spans="1:14" ht="15" x14ac:dyDescent="0.25">
      <c r="A6799" s="54"/>
      <c r="B6799" s="54"/>
      <c r="C6799" s="54"/>
      <c r="D6799" s="54"/>
      <c r="E6799" s="54"/>
      <c r="F6799" s="54"/>
      <c r="G6799" s="54"/>
      <c r="H6799" s="54"/>
      <c r="J6799" s="17">
        <v>66</v>
      </c>
      <c r="K6799" s="17" t="str">
        <f t="shared" si="197"/>
        <v>465-State Parks and Recreation Comm</v>
      </c>
      <c r="L6799" s="18" t="str">
        <f t="shared" si="198"/>
        <v>465</v>
      </c>
      <c r="M6799" s="19"/>
      <c r="N6799" s="19"/>
    </row>
    <row r="6800" spans="1:14" x14ac:dyDescent="0.2">
      <c r="A6800" s="58"/>
      <c r="B6800" s="39"/>
      <c r="C6800" s="51"/>
      <c r="D6800" s="51"/>
      <c r="E6800" s="52"/>
      <c r="F6800" s="51"/>
      <c r="G6800" s="39"/>
      <c r="H6800" s="53"/>
      <c r="J6800" s="17">
        <v>67</v>
      </c>
      <c r="K6800" s="17" t="str">
        <f t="shared" si="197"/>
        <v>465-State Parks and Recreation Comm</v>
      </c>
      <c r="L6800" s="18" t="str">
        <f t="shared" si="198"/>
        <v>465</v>
      </c>
      <c r="M6800" s="19"/>
      <c r="N6800" s="19"/>
    </row>
    <row r="6801" spans="1:14" x14ac:dyDescent="0.2">
      <c r="A6801" s="59" t="s">
        <v>83</v>
      </c>
      <c r="B6801" s="60">
        <v>11106.154799049855</v>
      </c>
      <c r="C6801" s="61">
        <v>212</v>
      </c>
      <c r="D6801" s="61">
        <v>206</v>
      </c>
      <c r="E6801" s="62">
        <v>-116</v>
      </c>
      <c r="F6801" s="61">
        <v>1256</v>
      </c>
      <c r="G6801" s="60">
        <v>1558</v>
      </c>
      <c r="H6801" s="63">
        <v>12664.154799049855</v>
      </c>
      <c r="J6801" s="17">
        <v>68</v>
      </c>
      <c r="K6801" s="17" t="str">
        <f t="shared" si="197"/>
        <v>465-State Parks and Recreation Comm</v>
      </c>
      <c r="L6801" s="18" t="str">
        <f t="shared" si="198"/>
        <v>465</v>
      </c>
      <c r="M6801" s="19"/>
      <c r="N6801" s="19"/>
    </row>
    <row r="6802" spans="1:14" x14ac:dyDescent="0.2">
      <c r="A6802" s="64"/>
      <c r="B6802" s="65"/>
      <c r="C6802" s="65"/>
      <c r="D6802" s="65"/>
      <c r="E6802" s="65"/>
      <c r="F6802" s="65"/>
      <c r="G6802" s="65"/>
      <c r="H6802" s="65"/>
      <c r="J6802" s="17">
        <v>1</v>
      </c>
      <c r="K6802" s="17" t="str">
        <f>IF(J6802=7,A5902,IF(J6802&gt;7,K6792,""))</f>
        <v/>
      </c>
      <c r="L6802" s="18" t="str">
        <f t="shared" si="198"/>
        <v/>
      </c>
      <c r="M6802" s="19"/>
      <c r="N6802" s="19"/>
    </row>
    <row r="6803" spans="1:14" x14ac:dyDescent="0.2">
      <c r="A6803" s="64"/>
      <c r="B6803" s="65"/>
      <c r="C6803" s="65"/>
      <c r="D6803" s="65"/>
      <c r="E6803" s="65"/>
      <c r="F6803" s="65"/>
      <c r="G6803" s="65"/>
      <c r="H6803" s="65"/>
      <c r="J6803" s="17">
        <v>2</v>
      </c>
      <c r="K6803" s="17" t="str">
        <f>IF(J6803=7,A5903,IF(J6803&gt;7,K6802,""))</f>
        <v/>
      </c>
      <c r="L6803" s="18" t="str">
        <f t="shared" si="198"/>
        <v/>
      </c>
      <c r="M6803" s="19"/>
      <c r="N6803" s="19"/>
    </row>
    <row r="6804" spans="1:14" ht="15" x14ac:dyDescent="0.25">
      <c r="A6804"/>
      <c r="B6804"/>
      <c r="C6804"/>
      <c r="D6804"/>
      <c r="E6804"/>
      <c r="F6804"/>
      <c r="G6804"/>
      <c r="H6804"/>
      <c r="J6804" s="17">
        <v>3</v>
      </c>
      <c r="K6804" s="17" t="str">
        <f>IF(J6804=7,A5904,IF(J6804&gt;7,K6803,""))</f>
        <v/>
      </c>
      <c r="L6804" s="18" t="str">
        <f t="shared" si="198"/>
        <v/>
      </c>
      <c r="M6804" s="19"/>
      <c r="N6804" s="19"/>
    </row>
    <row r="6805" spans="1:14" ht="15" x14ac:dyDescent="0.25">
      <c r="A6805"/>
      <c r="B6805"/>
      <c r="C6805"/>
      <c r="D6805"/>
      <c r="E6805"/>
      <c r="F6805"/>
      <c r="G6805"/>
      <c r="H6805"/>
      <c r="J6805" s="17">
        <v>4</v>
      </c>
      <c r="K6805" s="17" t="str">
        <f>IF(J6805=7,A5905,IF(J6805&gt;7,K6804,""))</f>
        <v/>
      </c>
      <c r="L6805" s="18" t="str">
        <f t="shared" si="198"/>
        <v/>
      </c>
      <c r="M6805" s="19"/>
      <c r="N6805" s="19"/>
    </row>
    <row r="6806" spans="1:14" ht="15.75" x14ac:dyDescent="0.25">
      <c r="A6806" s="21" t="s">
        <v>7</v>
      </c>
      <c r="B6806" s="22"/>
      <c r="C6806" s="22"/>
      <c r="D6806" s="22"/>
      <c r="E6806" s="22"/>
      <c r="F6806" s="22"/>
      <c r="G6806" s="22"/>
      <c r="H6806" s="22"/>
      <c r="J6806" s="17">
        <v>5</v>
      </c>
      <c r="K6806" s="17" t="str">
        <f>IF(J6806=7,A5906,IF(J6806&gt;7,K6805,""))</f>
        <v/>
      </c>
      <c r="L6806" s="18" t="str">
        <f t="shared" si="198"/>
        <v/>
      </c>
      <c r="M6806" s="19"/>
      <c r="N6806" s="19"/>
    </row>
    <row r="6807" spans="1:14" ht="15" x14ac:dyDescent="0.25">
      <c r="A6807" s="23" t="s">
        <v>8</v>
      </c>
      <c r="B6807" s="24"/>
      <c r="C6807" s="24"/>
      <c r="D6807" s="24"/>
      <c r="E6807" s="24"/>
      <c r="F6807" s="24"/>
      <c r="G6807" s="24"/>
      <c r="H6807" s="24"/>
      <c r="J6807" s="17">
        <v>6</v>
      </c>
      <c r="K6807" s="17" t="str">
        <f>IF(J6807=7,A5907,IF(J6807&gt;7,K6806,""))</f>
        <v/>
      </c>
      <c r="L6807" s="18" t="str">
        <f t="shared" si="198"/>
        <v/>
      </c>
      <c r="M6807" s="19"/>
      <c r="N6807" s="19"/>
    </row>
    <row r="6808" spans="1:14" ht="15" x14ac:dyDescent="0.25">
      <c r="A6808" s="25" t="s">
        <v>183</v>
      </c>
      <c r="B6808" s="22"/>
      <c r="C6808" s="22"/>
      <c r="D6808" s="22"/>
      <c r="E6808" s="22"/>
      <c r="F6808" s="22"/>
      <c r="G6808" s="22"/>
      <c r="H6808" s="22"/>
      <c r="J6808" s="17">
        <v>7</v>
      </c>
      <c r="K6808" s="17" t="str">
        <f>IF(J6808=7,A6808,IF(J6808&gt;7,K6807,""))</f>
        <v>467-Rec and Conservation Funding Board</v>
      </c>
      <c r="L6808" s="18" t="str">
        <f t="shared" si="198"/>
        <v>467</v>
      </c>
      <c r="M6808" s="19"/>
      <c r="N6808" s="19"/>
    </row>
    <row r="6809" spans="1:14" ht="15" x14ac:dyDescent="0.25">
      <c r="A6809" s="25"/>
      <c r="B6809" s="22"/>
      <c r="C6809" s="22"/>
      <c r="D6809" s="22"/>
      <c r="E6809" s="22"/>
      <c r="F6809" s="22"/>
      <c r="G6809" s="22"/>
      <c r="H6809" s="22"/>
      <c r="J6809" s="17">
        <v>8</v>
      </c>
      <c r="K6809" s="17" t="str">
        <f t="shared" ref="K6809:K6869" si="199">IF(J6809=7,A5909,IF(J6809&gt;7,K6808,""))</f>
        <v>467-Rec and Conservation Funding Board</v>
      </c>
      <c r="L6809" s="18" t="str">
        <f t="shared" si="198"/>
        <v>467</v>
      </c>
      <c r="M6809" s="19"/>
      <c r="N6809" s="19"/>
    </row>
    <row r="6810" spans="1:14" ht="15" x14ac:dyDescent="0.25">
      <c r="A6810" s="26"/>
      <c r="B6810" s="27"/>
      <c r="C6810" s="94" t="s">
        <v>10</v>
      </c>
      <c r="D6810" s="95"/>
      <c r="E6810" s="94" t="s">
        <v>11</v>
      </c>
      <c r="F6810" s="95"/>
      <c r="G6810" s="28"/>
      <c r="H6810" s="28"/>
      <c r="J6810" s="17">
        <v>9</v>
      </c>
      <c r="K6810" s="17" t="str">
        <f t="shared" si="199"/>
        <v>467-Rec and Conservation Funding Board</v>
      </c>
      <c r="L6810" s="18" t="str">
        <f t="shared" si="198"/>
        <v>467</v>
      </c>
      <c r="M6810" s="19"/>
      <c r="N6810" s="19"/>
    </row>
    <row r="6811" spans="1:14" ht="24" x14ac:dyDescent="0.2">
      <c r="A6811" s="29" t="s">
        <v>12</v>
      </c>
      <c r="B6811" s="30" t="s">
        <v>13</v>
      </c>
      <c r="C6811" s="31" t="s">
        <v>14</v>
      </c>
      <c r="D6811" s="32" t="s">
        <v>15</v>
      </c>
      <c r="E6811" s="31" t="s">
        <v>14</v>
      </c>
      <c r="F6811" s="32" t="s">
        <v>15</v>
      </c>
      <c r="G6811" s="33" t="s">
        <v>16</v>
      </c>
      <c r="H6811" s="33" t="s">
        <v>17</v>
      </c>
      <c r="J6811" s="17">
        <v>10</v>
      </c>
      <c r="K6811" s="17" t="str">
        <f t="shared" si="199"/>
        <v>467-Rec and Conservation Funding Board</v>
      </c>
      <c r="L6811" s="18" t="str">
        <f t="shared" si="198"/>
        <v>467</v>
      </c>
      <c r="M6811" s="19"/>
      <c r="N6811" s="19"/>
    </row>
    <row r="6812" spans="1:14" ht="15" x14ac:dyDescent="0.25">
      <c r="A6812" s="35" t="s">
        <v>20</v>
      </c>
      <c r="B6812" s="36">
        <v>24.631823405781333</v>
      </c>
      <c r="C6812" s="37">
        <v>0</v>
      </c>
      <c r="D6812" s="37">
        <v>0</v>
      </c>
      <c r="E6812" s="38">
        <v>0</v>
      </c>
      <c r="F6812" s="37">
        <v>0</v>
      </c>
      <c r="G6812" s="39">
        <v>0</v>
      </c>
      <c r="H6812" s="40">
        <v>24.631823405781333</v>
      </c>
      <c r="J6812" s="17">
        <v>11</v>
      </c>
      <c r="K6812" s="17" t="str">
        <f t="shared" si="199"/>
        <v>467-Rec and Conservation Funding Board</v>
      </c>
      <c r="L6812" s="18" t="str">
        <f t="shared" si="198"/>
        <v>467</v>
      </c>
      <c r="M6812" s="19" t="s">
        <v>21</v>
      </c>
      <c r="N6812" s="19"/>
    </row>
    <row r="6813" spans="1:14" ht="15" x14ac:dyDescent="0.25">
      <c r="A6813" s="42" t="s">
        <v>22</v>
      </c>
      <c r="B6813" s="36">
        <v>20.593347641575871</v>
      </c>
      <c r="C6813" s="37">
        <v>0</v>
      </c>
      <c r="D6813" s="37">
        <v>0</v>
      </c>
      <c r="E6813" s="38">
        <v>0</v>
      </c>
      <c r="F6813" s="37">
        <v>0</v>
      </c>
      <c r="G6813" s="39">
        <v>0</v>
      </c>
      <c r="H6813" s="40">
        <v>20.593347641575871</v>
      </c>
      <c r="J6813" s="17">
        <v>12</v>
      </c>
      <c r="K6813" s="17" t="str">
        <f t="shared" si="199"/>
        <v>467-Rec and Conservation Funding Board</v>
      </c>
      <c r="L6813" s="18" t="str">
        <f t="shared" si="198"/>
        <v>467</v>
      </c>
      <c r="M6813" s="19"/>
      <c r="N6813" s="19"/>
    </row>
    <row r="6814" spans="1:14" ht="15" x14ac:dyDescent="0.25">
      <c r="A6814" s="42" t="s">
        <v>23</v>
      </c>
      <c r="B6814" s="36">
        <v>39.927045333016459</v>
      </c>
      <c r="C6814" s="37">
        <v>8</v>
      </c>
      <c r="D6814" s="37">
        <v>1</v>
      </c>
      <c r="E6814" s="38">
        <v>0</v>
      </c>
      <c r="F6814" s="37">
        <v>0</v>
      </c>
      <c r="G6814" s="39">
        <v>9</v>
      </c>
      <c r="H6814" s="40">
        <v>48.927045333016459</v>
      </c>
      <c r="J6814" s="17">
        <v>13</v>
      </c>
      <c r="K6814" s="17" t="str">
        <f t="shared" si="199"/>
        <v>467-Rec and Conservation Funding Board</v>
      </c>
      <c r="L6814" s="18" t="str">
        <f t="shared" si="198"/>
        <v>467</v>
      </c>
      <c r="M6814" s="19"/>
      <c r="N6814" s="19"/>
    </row>
    <row r="6815" spans="1:14" ht="15" x14ac:dyDescent="0.25">
      <c r="A6815" s="42" t="s">
        <v>24</v>
      </c>
      <c r="B6815" s="36">
        <v>46.83573814999999</v>
      </c>
      <c r="C6815" s="37">
        <v>0</v>
      </c>
      <c r="D6815" s="37">
        <v>0</v>
      </c>
      <c r="E6815" s="38">
        <v>0</v>
      </c>
      <c r="F6815" s="37">
        <v>0</v>
      </c>
      <c r="G6815" s="39">
        <v>0</v>
      </c>
      <c r="H6815" s="40">
        <v>46.83573814999999</v>
      </c>
      <c r="J6815" s="17">
        <v>14</v>
      </c>
      <c r="K6815" s="17" t="str">
        <f t="shared" si="199"/>
        <v>467-Rec and Conservation Funding Board</v>
      </c>
      <c r="L6815" s="18" t="str">
        <f t="shared" si="198"/>
        <v>467</v>
      </c>
      <c r="M6815" s="19"/>
      <c r="N6815" s="19"/>
    </row>
    <row r="6816" spans="1:14" ht="15" x14ac:dyDescent="0.25">
      <c r="A6816" s="42" t="s">
        <v>25</v>
      </c>
      <c r="B6816" s="36">
        <v>0</v>
      </c>
      <c r="C6816" s="37">
        <v>0</v>
      </c>
      <c r="D6816" s="37">
        <v>0</v>
      </c>
      <c r="E6816" s="38">
        <v>0</v>
      </c>
      <c r="F6816" s="37">
        <v>0</v>
      </c>
      <c r="G6816" s="39">
        <v>0</v>
      </c>
      <c r="H6816" s="40">
        <v>0</v>
      </c>
      <c r="J6816" s="17">
        <v>15</v>
      </c>
      <c r="K6816" s="17" t="str">
        <f t="shared" si="199"/>
        <v>467-Rec and Conservation Funding Board</v>
      </c>
      <c r="L6816" s="18" t="str">
        <f t="shared" si="198"/>
        <v>467</v>
      </c>
      <c r="M6816" s="19"/>
      <c r="N6816" s="19"/>
    </row>
    <row r="6817" spans="1:14" ht="15" x14ac:dyDescent="0.25">
      <c r="A6817" s="42" t="s">
        <v>26</v>
      </c>
      <c r="B6817" s="36">
        <v>47.481984879771488</v>
      </c>
      <c r="C6817" s="37">
        <v>5</v>
      </c>
      <c r="D6817" s="37">
        <v>5</v>
      </c>
      <c r="E6817" s="38">
        <v>0</v>
      </c>
      <c r="F6817" s="37">
        <v>0</v>
      </c>
      <c r="G6817" s="39">
        <v>10</v>
      </c>
      <c r="H6817" s="40">
        <v>57.481984879771488</v>
      </c>
      <c r="J6817" s="17">
        <v>16</v>
      </c>
      <c r="K6817" s="17" t="str">
        <f t="shared" si="199"/>
        <v>467-Rec and Conservation Funding Board</v>
      </c>
      <c r="L6817" s="18" t="str">
        <f t="shared" si="198"/>
        <v>467</v>
      </c>
      <c r="M6817" s="19"/>
      <c r="N6817" s="19"/>
    </row>
    <row r="6818" spans="1:14" ht="15" x14ac:dyDescent="0.25">
      <c r="A6818" s="42" t="s">
        <v>27</v>
      </c>
      <c r="B6818" s="36">
        <v>61.044022669989552</v>
      </c>
      <c r="C6818" s="37">
        <v>0</v>
      </c>
      <c r="D6818" s="37">
        <v>0</v>
      </c>
      <c r="E6818" s="38">
        <v>0</v>
      </c>
      <c r="F6818" s="37">
        <v>0</v>
      </c>
      <c r="G6818" s="39">
        <v>0</v>
      </c>
      <c r="H6818" s="40">
        <v>61.044022669989552</v>
      </c>
      <c r="J6818" s="17">
        <v>17</v>
      </c>
      <c r="K6818" s="17" t="str">
        <f t="shared" si="199"/>
        <v>467-Rec and Conservation Funding Board</v>
      </c>
      <c r="L6818" s="18" t="str">
        <f t="shared" si="198"/>
        <v>467</v>
      </c>
      <c r="M6818" s="19"/>
      <c r="N6818" s="19"/>
    </row>
    <row r="6819" spans="1:14" x14ac:dyDescent="0.2">
      <c r="A6819" s="43"/>
      <c r="B6819" s="36"/>
      <c r="C6819" s="37"/>
      <c r="D6819" s="37"/>
      <c r="E6819" s="38"/>
      <c r="F6819" s="37"/>
      <c r="G6819" s="39"/>
      <c r="H6819" s="40"/>
      <c r="J6819" s="17">
        <v>18</v>
      </c>
      <c r="K6819" s="17" t="str">
        <f t="shared" si="199"/>
        <v>467-Rec and Conservation Funding Board</v>
      </c>
      <c r="L6819" s="18" t="str">
        <f t="shared" si="198"/>
        <v>467</v>
      </c>
      <c r="M6819" s="19"/>
      <c r="N6819" s="19"/>
    </row>
    <row r="6820" spans="1:14" x14ac:dyDescent="0.2">
      <c r="A6820" s="44"/>
      <c r="B6820" s="45">
        <v>240.51396208013469</v>
      </c>
      <c r="C6820" s="46">
        <v>13</v>
      </c>
      <c r="D6820" s="46">
        <v>6</v>
      </c>
      <c r="E6820" s="47">
        <v>0</v>
      </c>
      <c r="F6820" s="46">
        <v>0</v>
      </c>
      <c r="G6820" s="48">
        <v>19</v>
      </c>
      <c r="H6820" s="49">
        <v>259.51396208013472</v>
      </c>
      <c r="J6820" s="17">
        <v>19</v>
      </c>
      <c r="K6820" s="17" t="str">
        <f t="shared" si="199"/>
        <v>467-Rec and Conservation Funding Board</v>
      </c>
      <c r="L6820" s="18" t="str">
        <f t="shared" si="198"/>
        <v>467</v>
      </c>
      <c r="M6820" s="19"/>
      <c r="N6820" s="19"/>
    </row>
    <row r="6821" spans="1:14" x14ac:dyDescent="0.2">
      <c r="A6821" s="50"/>
      <c r="B6821" s="39"/>
      <c r="C6821" s="51"/>
      <c r="D6821" s="51"/>
      <c r="E6821" s="52"/>
      <c r="F6821" s="51"/>
      <c r="G6821" s="39"/>
      <c r="H6821" s="53"/>
      <c r="J6821" s="17">
        <v>20</v>
      </c>
      <c r="K6821" s="17" t="str">
        <f t="shared" si="199"/>
        <v>467-Rec and Conservation Funding Board</v>
      </c>
      <c r="L6821" s="18" t="str">
        <f t="shared" si="198"/>
        <v>467</v>
      </c>
      <c r="M6821" s="19"/>
      <c r="N6821" s="19"/>
    </row>
    <row r="6822" spans="1:14" ht="15" x14ac:dyDescent="0.25">
      <c r="A6822" s="42" t="s">
        <v>28</v>
      </c>
      <c r="B6822" s="36">
        <v>30.46469284874739</v>
      </c>
      <c r="C6822" s="37">
        <v>0</v>
      </c>
      <c r="D6822" s="37">
        <v>0</v>
      </c>
      <c r="E6822" s="38">
        <v>-33</v>
      </c>
      <c r="F6822" s="37">
        <v>35</v>
      </c>
      <c r="G6822" s="39">
        <v>2</v>
      </c>
      <c r="H6822" s="40">
        <v>32.46469284874739</v>
      </c>
      <c r="J6822" s="17">
        <v>21</v>
      </c>
      <c r="K6822" s="17" t="str">
        <f t="shared" si="199"/>
        <v>467-Rec and Conservation Funding Board</v>
      </c>
      <c r="L6822" s="18" t="str">
        <f t="shared" si="198"/>
        <v>467</v>
      </c>
      <c r="M6822" s="19"/>
      <c r="N6822" s="19"/>
    </row>
    <row r="6823" spans="1:14" ht="15" x14ac:dyDescent="0.25">
      <c r="A6823" s="42" t="s">
        <v>29</v>
      </c>
      <c r="B6823" s="36">
        <v>75.781092652707926</v>
      </c>
      <c r="C6823" s="37">
        <v>0</v>
      </c>
      <c r="D6823" s="37">
        <v>0</v>
      </c>
      <c r="E6823" s="38">
        <v>20</v>
      </c>
      <c r="F6823" s="37">
        <v>63</v>
      </c>
      <c r="G6823" s="39">
        <v>83</v>
      </c>
      <c r="H6823" s="40">
        <v>158.78109265270791</v>
      </c>
      <c r="J6823" s="17">
        <v>22</v>
      </c>
      <c r="K6823" s="17" t="str">
        <f t="shared" si="199"/>
        <v>467-Rec and Conservation Funding Board</v>
      </c>
      <c r="L6823" s="18" t="str">
        <f t="shared" si="198"/>
        <v>467</v>
      </c>
      <c r="M6823" s="19"/>
      <c r="N6823" s="19"/>
    </row>
    <row r="6824" spans="1:14" ht="15" x14ac:dyDescent="0.25">
      <c r="A6824" s="42" t="s">
        <v>30</v>
      </c>
      <c r="B6824" s="36">
        <v>70.52013967945355</v>
      </c>
      <c r="C6824" s="37">
        <v>0</v>
      </c>
      <c r="D6824" s="37">
        <v>0</v>
      </c>
      <c r="E6824" s="38">
        <v>0</v>
      </c>
      <c r="F6824" s="37">
        <v>0</v>
      </c>
      <c r="G6824" s="39">
        <v>0</v>
      </c>
      <c r="H6824" s="40">
        <v>70.52013967945355</v>
      </c>
      <c r="J6824" s="17">
        <v>23</v>
      </c>
      <c r="K6824" s="17" t="str">
        <f t="shared" si="199"/>
        <v>467-Rec and Conservation Funding Board</v>
      </c>
      <c r="L6824" s="18" t="str">
        <f t="shared" si="198"/>
        <v>467</v>
      </c>
      <c r="M6824" s="19"/>
      <c r="N6824" s="19"/>
    </row>
    <row r="6825" spans="1:14" ht="15" x14ac:dyDescent="0.25">
      <c r="A6825" s="54"/>
      <c r="B6825" s="36"/>
      <c r="C6825" s="37"/>
      <c r="D6825" s="37"/>
      <c r="E6825" s="38"/>
      <c r="F6825" s="37"/>
      <c r="G6825" s="39"/>
      <c r="H6825" s="40"/>
      <c r="J6825" s="17">
        <v>24</v>
      </c>
      <c r="K6825" s="17" t="str">
        <f t="shared" si="199"/>
        <v>467-Rec and Conservation Funding Board</v>
      </c>
      <c r="L6825" s="18" t="str">
        <f t="shared" si="198"/>
        <v>467</v>
      </c>
      <c r="M6825" s="19"/>
      <c r="N6825" s="19"/>
    </row>
    <row r="6826" spans="1:14" x14ac:dyDescent="0.2">
      <c r="A6826" s="44" t="s">
        <v>31</v>
      </c>
      <c r="B6826" s="45">
        <v>176.76592518090888</v>
      </c>
      <c r="C6826" s="46">
        <v>0</v>
      </c>
      <c r="D6826" s="46">
        <v>0</v>
      </c>
      <c r="E6826" s="46">
        <v>-13</v>
      </c>
      <c r="F6826" s="46">
        <v>98</v>
      </c>
      <c r="G6826" s="46">
        <v>85</v>
      </c>
      <c r="H6826" s="49">
        <v>261.76592518090888</v>
      </c>
      <c r="J6826" s="17">
        <v>25</v>
      </c>
      <c r="K6826" s="17" t="str">
        <f t="shared" si="199"/>
        <v>467-Rec and Conservation Funding Board</v>
      </c>
      <c r="L6826" s="18" t="str">
        <f t="shared" si="198"/>
        <v>467</v>
      </c>
      <c r="M6826" s="19"/>
      <c r="N6826" s="19"/>
    </row>
    <row r="6827" spans="1:14" ht="15" x14ac:dyDescent="0.25">
      <c r="A6827" s="54"/>
      <c r="B6827" s="36"/>
      <c r="C6827" s="37"/>
      <c r="D6827" s="37"/>
      <c r="E6827" s="38"/>
      <c r="F6827" s="37"/>
      <c r="G6827" s="39"/>
      <c r="H6827" s="40"/>
      <c r="J6827" s="17">
        <v>26</v>
      </c>
      <c r="K6827" s="17" t="str">
        <f t="shared" si="199"/>
        <v>467-Rec and Conservation Funding Board</v>
      </c>
      <c r="L6827" s="18" t="str">
        <f t="shared" si="198"/>
        <v>467</v>
      </c>
      <c r="M6827" s="19"/>
      <c r="N6827" s="19"/>
    </row>
    <row r="6828" spans="1:14" ht="15" x14ac:dyDescent="0.25">
      <c r="A6828" s="54" t="s">
        <v>32</v>
      </c>
      <c r="B6828" s="36">
        <v>2.3339998948282501</v>
      </c>
      <c r="C6828" s="37">
        <v>0</v>
      </c>
      <c r="D6828" s="37">
        <v>0</v>
      </c>
      <c r="E6828" s="38">
        <v>0</v>
      </c>
      <c r="F6828" s="37">
        <v>0</v>
      </c>
      <c r="G6828" s="39">
        <v>0</v>
      </c>
      <c r="H6828" s="40">
        <v>2.3339998948282501</v>
      </c>
      <c r="J6828" s="17">
        <v>27</v>
      </c>
      <c r="K6828" s="17" t="str">
        <f t="shared" si="199"/>
        <v>467-Rec and Conservation Funding Board</v>
      </c>
      <c r="L6828" s="18" t="str">
        <f t="shared" si="198"/>
        <v>467</v>
      </c>
      <c r="M6828" s="19" t="s">
        <v>33</v>
      </c>
      <c r="N6828" s="19"/>
    </row>
    <row r="6829" spans="1:14" ht="15" x14ac:dyDescent="0.25">
      <c r="A6829" s="54" t="s">
        <v>34</v>
      </c>
      <c r="B6829" s="36">
        <v>10.520794871029587</v>
      </c>
      <c r="C6829" s="37">
        <v>0</v>
      </c>
      <c r="D6829" s="37">
        <v>0</v>
      </c>
      <c r="E6829" s="38">
        <v>0</v>
      </c>
      <c r="F6829" s="37">
        <v>0</v>
      </c>
      <c r="G6829" s="39">
        <v>0</v>
      </c>
      <c r="H6829" s="40">
        <v>10.520794871029587</v>
      </c>
      <c r="J6829" s="17">
        <v>28</v>
      </c>
      <c r="K6829" s="17" t="str">
        <f t="shared" si="199"/>
        <v>467-Rec and Conservation Funding Board</v>
      </c>
      <c r="L6829" s="18" t="str">
        <f t="shared" si="198"/>
        <v>467</v>
      </c>
      <c r="M6829" s="19" t="s">
        <v>35</v>
      </c>
      <c r="N6829" s="19"/>
    </row>
    <row r="6830" spans="1:14" ht="15" x14ac:dyDescent="0.25">
      <c r="A6830" s="54" t="s">
        <v>36</v>
      </c>
      <c r="B6830" s="36">
        <v>3.7033048090493175</v>
      </c>
      <c r="C6830" s="37">
        <v>0</v>
      </c>
      <c r="D6830" s="37">
        <v>0</v>
      </c>
      <c r="E6830" s="38">
        <v>0</v>
      </c>
      <c r="F6830" s="37">
        <v>0</v>
      </c>
      <c r="G6830" s="39">
        <v>0</v>
      </c>
      <c r="H6830" s="40">
        <v>3.7033048090493175</v>
      </c>
      <c r="J6830" s="17">
        <v>29</v>
      </c>
      <c r="K6830" s="17" t="str">
        <f t="shared" si="199"/>
        <v>467-Rec and Conservation Funding Board</v>
      </c>
      <c r="L6830" s="18" t="str">
        <f t="shared" si="198"/>
        <v>467</v>
      </c>
      <c r="M6830" s="19" t="s">
        <v>37</v>
      </c>
      <c r="N6830" s="19"/>
    </row>
    <row r="6831" spans="1:14" ht="15" x14ac:dyDescent="0.25">
      <c r="A6831" s="54" t="s">
        <v>38</v>
      </c>
      <c r="B6831" s="36">
        <v>0.63354981434548119</v>
      </c>
      <c r="C6831" s="37">
        <v>0</v>
      </c>
      <c r="D6831" s="37">
        <v>0</v>
      </c>
      <c r="E6831" s="38">
        <v>1</v>
      </c>
      <c r="F6831" s="37">
        <v>0</v>
      </c>
      <c r="G6831" s="39">
        <v>1</v>
      </c>
      <c r="H6831" s="40">
        <v>1.6335498143454812</v>
      </c>
      <c r="J6831" s="17">
        <v>30</v>
      </c>
      <c r="K6831" s="17" t="str">
        <f t="shared" si="199"/>
        <v>467-Rec and Conservation Funding Board</v>
      </c>
      <c r="L6831" s="18" t="str">
        <f t="shared" si="198"/>
        <v>467</v>
      </c>
      <c r="M6831" s="19" t="s">
        <v>39</v>
      </c>
      <c r="N6831" s="19"/>
    </row>
    <row r="6832" spans="1:14" ht="15" x14ac:dyDescent="0.25">
      <c r="A6832" s="54" t="s">
        <v>40</v>
      </c>
      <c r="B6832" s="36">
        <v>83.758253542703955</v>
      </c>
      <c r="C6832" s="37">
        <v>5</v>
      </c>
      <c r="D6832" s="37">
        <v>5</v>
      </c>
      <c r="E6832" s="38">
        <v>0</v>
      </c>
      <c r="F6832" s="37">
        <v>0</v>
      </c>
      <c r="G6832" s="39">
        <v>10</v>
      </c>
      <c r="H6832" s="40">
        <v>93.758253542703955</v>
      </c>
      <c r="J6832" s="17">
        <v>31</v>
      </c>
      <c r="K6832" s="17" t="str">
        <f t="shared" si="199"/>
        <v>467-Rec and Conservation Funding Board</v>
      </c>
      <c r="L6832" s="18" t="str">
        <f t="shared" si="198"/>
        <v>467</v>
      </c>
      <c r="M6832" s="19" t="s">
        <v>41</v>
      </c>
      <c r="N6832" s="19"/>
    </row>
    <row r="6833" spans="1:14" ht="15" x14ac:dyDescent="0.25">
      <c r="A6833" s="54" t="s">
        <v>42</v>
      </c>
      <c r="B6833" s="36">
        <v>13.816679955259367</v>
      </c>
      <c r="C6833" s="37">
        <v>0</v>
      </c>
      <c r="D6833" s="37">
        <v>0</v>
      </c>
      <c r="E6833" s="38">
        <v>-7</v>
      </c>
      <c r="F6833" s="37">
        <v>-7</v>
      </c>
      <c r="G6833" s="39">
        <v>-14</v>
      </c>
      <c r="H6833" s="40">
        <v>-0.18332004474063268</v>
      </c>
      <c r="J6833" s="17">
        <v>32</v>
      </c>
      <c r="K6833" s="17" t="str">
        <f t="shared" si="199"/>
        <v>467-Rec and Conservation Funding Board</v>
      </c>
      <c r="L6833" s="18" t="str">
        <f t="shared" si="198"/>
        <v>467</v>
      </c>
      <c r="M6833" s="19" t="s">
        <v>43</v>
      </c>
      <c r="N6833" s="19"/>
    </row>
    <row r="6834" spans="1:14" ht="15" x14ac:dyDescent="0.25">
      <c r="A6834" s="54" t="s">
        <v>44</v>
      </c>
      <c r="B6834" s="36">
        <v>76.653351484670836</v>
      </c>
      <c r="C6834" s="37">
        <v>0</v>
      </c>
      <c r="D6834" s="37">
        <v>0</v>
      </c>
      <c r="E6834" s="38">
        <v>0</v>
      </c>
      <c r="F6834" s="37">
        <v>0</v>
      </c>
      <c r="G6834" s="39">
        <v>0</v>
      </c>
      <c r="H6834" s="40">
        <v>76.653351484670836</v>
      </c>
      <c r="J6834" s="17">
        <v>33</v>
      </c>
      <c r="K6834" s="17" t="str">
        <f t="shared" si="199"/>
        <v>467-Rec and Conservation Funding Board</v>
      </c>
      <c r="L6834" s="18" t="str">
        <f t="shared" si="198"/>
        <v>467</v>
      </c>
      <c r="M6834" s="19" t="s">
        <v>45</v>
      </c>
      <c r="N6834" s="19"/>
    </row>
    <row r="6835" spans="1:14" ht="15" x14ac:dyDescent="0.25">
      <c r="A6835" s="54" t="s">
        <v>46</v>
      </c>
      <c r="B6835" s="36">
        <v>0</v>
      </c>
      <c r="C6835" s="37">
        <v>0</v>
      </c>
      <c r="D6835" s="37">
        <v>0</v>
      </c>
      <c r="E6835" s="38">
        <v>0</v>
      </c>
      <c r="F6835" s="37">
        <v>0</v>
      </c>
      <c r="G6835" s="39">
        <v>0</v>
      </c>
      <c r="H6835" s="40">
        <v>0</v>
      </c>
      <c r="J6835" s="17">
        <v>34</v>
      </c>
      <c r="K6835" s="17" t="str">
        <f t="shared" si="199"/>
        <v>467-Rec and Conservation Funding Board</v>
      </c>
      <c r="L6835" s="18" t="str">
        <f t="shared" si="198"/>
        <v>467</v>
      </c>
      <c r="M6835" s="19" t="s">
        <v>47</v>
      </c>
      <c r="N6835" s="19"/>
    </row>
    <row r="6836" spans="1:14" ht="15" x14ac:dyDescent="0.25">
      <c r="A6836" s="54" t="s">
        <v>48</v>
      </c>
      <c r="B6836" s="36">
        <v>0</v>
      </c>
      <c r="C6836" s="37">
        <v>0</v>
      </c>
      <c r="D6836" s="37">
        <v>0</v>
      </c>
      <c r="E6836" s="38">
        <v>1</v>
      </c>
      <c r="F6836" s="37">
        <v>1</v>
      </c>
      <c r="G6836" s="39">
        <v>2</v>
      </c>
      <c r="H6836" s="40">
        <v>2</v>
      </c>
      <c r="J6836" s="17">
        <v>35</v>
      </c>
      <c r="K6836" s="17" t="str">
        <f t="shared" si="199"/>
        <v>467-Rec and Conservation Funding Board</v>
      </c>
      <c r="L6836" s="18" t="str">
        <f t="shared" si="198"/>
        <v>467</v>
      </c>
      <c r="M6836" s="56" t="s">
        <v>49</v>
      </c>
      <c r="N6836" s="19"/>
    </row>
    <row r="6837" spans="1:14" ht="15" x14ac:dyDescent="0.25">
      <c r="A6837" s="54" t="s">
        <v>50</v>
      </c>
      <c r="B6837" s="36">
        <v>20.702197755490808</v>
      </c>
      <c r="C6837" s="37">
        <v>0</v>
      </c>
      <c r="D6837" s="37">
        <v>0</v>
      </c>
      <c r="E6837" s="38">
        <v>0</v>
      </c>
      <c r="F6837" s="37">
        <v>0</v>
      </c>
      <c r="G6837" s="39">
        <v>0</v>
      </c>
      <c r="H6837" s="40">
        <v>20.702197755490808</v>
      </c>
      <c r="J6837" s="17">
        <v>36</v>
      </c>
      <c r="K6837" s="17" t="str">
        <f t="shared" si="199"/>
        <v>467-Rec and Conservation Funding Board</v>
      </c>
      <c r="L6837" s="18" t="str">
        <f t="shared" si="198"/>
        <v>467</v>
      </c>
      <c r="M6837" s="19" t="s">
        <v>51</v>
      </c>
      <c r="N6837" s="19"/>
    </row>
    <row r="6838" spans="1:14" ht="15" x14ac:dyDescent="0.25">
      <c r="A6838" s="54" t="s">
        <v>52</v>
      </c>
      <c r="B6838" s="36">
        <v>0</v>
      </c>
      <c r="C6838" s="37">
        <v>0</v>
      </c>
      <c r="D6838" s="37">
        <v>0</v>
      </c>
      <c r="E6838" s="38">
        <v>2</v>
      </c>
      <c r="F6838" s="37">
        <v>1</v>
      </c>
      <c r="G6838" s="39">
        <v>3</v>
      </c>
      <c r="H6838" s="40">
        <v>3</v>
      </c>
      <c r="J6838" s="17">
        <v>37</v>
      </c>
      <c r="K6838" s="17" t="str">
        <f t="shared" si="199"/>
        <v>467-Rec and Conservation Funding Board</v>
      </c>
      <c r="L6838" s="18" t="str">
        <f t="shared" si="198"/>
        <v>467</v>
      </c>
      <c r="M6838" s="56" t="s">
        <v>53</v>
      </c>
      <c r="N6838" s="19"/>
    </row>
    <row r="6839" spans="1:14" ht="15" x14ac:dyDescent="0.25">
      <c r="A6839" s="54" t="s">
        <v>54</v>
      </c>
      <c r="B6839" s="36">
        <v>82.766701122075489</v>
      </c>
      <c r="C6839" s="37">
        <v>0</v>
      </c>
      <c r="D6839" s="37">
        <v>0</v>
      </c>
      <c r="E6839" s="38">
        <v>0</v>
      </c>
      <c r="F6839" s="37">
        <v>0</v>
      </c>
      <c r="G6839" s="39">
        <v>0</v>
      </c>
      <c r="H6839" s="40">
        <v>82.766701122075489</v>
      </c>
      <c r="J6839" s="17">
        <v>38</v>
      </c>
      <c r="K6839" s="17" t="str">
        <f t="shared" si="199"/>
        <v>467-Rec and Conservation Funding Board</v>
      </c>
      <c r="L6839" s="18" t="str">
        <f t="shared" si="198"/>
        <v>467</v>
      </c>
      <c r="M6839" s="19" t="s">
        <v>55</v>
      </c>
      <c r="N6839" s="19"/>
    </row>
    <row r="6840" spans="1:14" ht="15" x14ac:dyDescent="0.25">
      <c r="A6840" s="54" t="s">
        <v>56</v>
      </c>
      <c r="B6840" s="36">
        <v>0</v>
      </c>
      <c r="C6840" s="37">
        <v>0</v>
      </c>
      <c r="D6840" s="37">
        <v>0</v>
      </c>
      <c r="E6840" s="38">
        <v>0</v>
      </c>
      <c r="F6840" s="37">
        <v>0</v>
      </c>
      <c r="G6840" s="39">
        <v>0</v>
      </c>
      <c r="H6840" s="40">
        <v>0</v>
      </c>
      <c r="J6840" s="17">
        <v>39</v>
      </c>
      <c r="K6840" s="17" t="str">
        <f t="shared" si="199"/>
        <v>467-Rec and Conservation Funding Board</v>
      </c>
      <c r="L6840" s="18" t="str">
        <f t="shared" si="198"/>
        <v>467</v>
      </c>
      <c r="M6840" s="19" t="s">
        <v>57</v>
      </c>
      <c r="N6840" s="19"/>
    </row>
    <row r="6841" spans="1:14" ht="15" x14ac:dyDescent="0.25">
      <c r="A6841" s="54" t="s">
        <v>58</v>
      </c>
      <c r="B6841" s="36">
        <v>164.08242888756305</v>
      </c>
      <c r="C6841" s="37">
        <v>0</v>
      </c>
      <c r="D6841" s="37">
        <v>0</v>
      </c>
      <c r="E6841" s="38">
        <v>5</v>
      </c>
      <c r="F6841" s="37">
        <v>8</v>
      </c>
      <c r="G6841" s="39">
        <v>13</v>
      </c>
      <c r="H6841" s="40">
        <v>177.08242888756305</v>
      </c>
      <c r="J6841" s="17">
        <v>40</v>
      </c>
      <c r="K6841" s="17" t="str">
        <f t="shared" si="199"/>
        <v>467-Rec and Conservation Funding Board</v>
      </c>
      <c r="L6841" s="18" t="str">
        <f t="shared" si="198"/>
        <v>467</v>
      </c>
      <c r="M6841" s="19" t="s">
        <v>59</v>
      </c>
      <c r="N6841" s="19"/>
    </row>
    <row r="6842" spans="1:14" ht="15" x14ac:dyDescent="0.25">
      <c r="A6842" s="54" t="s">
        <v>60</v>
      </c>
      <c r="B6842" s="36">
        <v>0</v>
      </c>
      <c r="C6842" s="37">
        <v>0</v>
      </c>
      <c r="D6842" s="37">
        <v>0</v>
      </c>
      <c r="E6842" s="38">
        <v>2</v>
      </c>
      <c r="F6842" s="37">
        <v>1</v>
      </c>
      <c r="G6842" s="39">
        <v>3</v>
      </c>
      <c r="H6842" s="40">
        <v>3</v>
      </c>
      <c r="J6842" s="17">
        <v>41</v>
      </c>
      <c r="K6842" s="17" t="str">
        <f t="shared" si="199"/>
        <v>467-Rec and Conservation Funding Board</v>
      </c>
      <c r="L6842" s="18" t="str">
        <f t="shared" si="198"/>
        <v>467</v>
      </c>
      <c r="M6842" s="56" t="s">
        <v>61</v>
      </c>
      <c r="N6842" s="19"/>
    </row>
    <row r="6843" spans="1:14" ht="15" x14ac:dyDescent="0.25">
      <c r="A6843" s="54" t="s">
        <v>62</v>
      </c>
      <c r="B6843" s="36">
        <v>0</v>
      </c>
      <c r="C6843" s="37">
        <v>0</v>
      </c>
      <c r="D6843" s="37">
        <v>0</v>
      </c>
      <c r="E6843" s="38">
        <v>5</v>
      </c>
      <c r="F6843" s="37">
        <v>5</v>
      </c>
      <c r="G6843" s="39">
        <v>10</v>
      </c>
      <c r="H6843" s="40">
        <v>10</v>
      </c>
      <c r="J6843" s="17">
        <v>42</v>
      </c>
      <c r="K6843" s="17" t="str">
        <f t="shared" si="199"/>
        <v>467-Rec and Conservation Funding Board</v>
      </c>
      <c r="L6843" s="18" t="str">
        <f t="shared" si="198"/>
        <v>467</v>
      </c>
      <c r="M6843" s="56" t="s">
        <v>63</v>
      </c>
      <c r="N6843" s="19"/>
    </row>
    <row r="6844" spans="1:14" x14ac:dyDescent="0.2">
      <c r="A6844" s="43"/>
      <c r="B6844" s="36"/>
      <c r="C6844" s="37"/>
      <c r="D6844" s="37"/>
      <c r="E6844" s="38"/>
      <c r="F6844" s="37"/>
      <c r="G6844" s="39"/>
      <c r="H6844" s="40"/>
      <c r="J6844" s="17">
        <v>43</v>
      </c>
      <c r="K6844" s="17" t="str">
        <f t="shared" si="199"/>
        <v>467-Rec and Conservation Funding Board</v>
      </c>
      <c r="L6844" s="18" t="str">
        <f t="shared" si="198"/>
        <v>467</v>
      </c>
      <c r="M6844" s="19"/>
      <c r="N6844" s="19"/>
    </row>
    <row r="6845" spans="1:14" x14ac:dyDescent="0.2">
      <c r="A6845" s="44" t="s">
        <v>64</v>
      </c>
      <c r="B6845" s="45">
        <v>458.97126213701608</v>
      </c>
      <c r="C6845" s="46">
        <v>5</v>
      </c>
      <c r="D6845" s="46">
        <v>5</v>
      </c>
      <c r="E6845" s="47">
        <v>9</v>
      </c>
      <c r="F6845" s="46">
        <v>9</v>
      </c>
      <c r="G6845" s="48">
        <v>28</v>
      </c>
      <c r="H6845" s="49">
        <v>486.97126213701608</v>
      </c>
      <c r="J6845" s="17">
        <v>44</v>
      </c>
      <c r="K6845" s="17" t="str">
        <f t="shared" si="199"/>
        <v>467-Rec and Conservation Funding Board</v>
      </c>
      <c r="L6845" s="18" t="str">
        <f t="shared" si="198"/>
        <v>467</v>
      </c>
      <c r="M6845" s="19"/>
      <c r="N6845" s="19"/>
    </row>
    <row r="6846" spans="1:14" x14ac:dyDescent="0.2">
      <c r="A6846" s="57"/>
      <c r="B6846" s="39"/>
      <c r="C6846" s="51"/>
      <c r="D6846" s="51"/>
      <c r="E6846" s="52"/>
      <c r="F6846" s="51"/>
      <c r="G6846" s="39"/>
      <c r="H6846" s="53"/>
      <c r="J6846" s="17">
        <v>45</v>
      </c>
      <c r="K6846" s="17" t="str">
        <f t="shared" si="199"/>
        <v>467-Rec and Conservation Funding Board</v>
      </c>
      <c r="L6846" s="18" t="str">
        <f t="shared" si="198"/>
        <v>467</v>
      </c>
      <c r="M6846" s="19"/>
      <c r="N6846" s="19"/>
    </row>
    <row r="6847" spans="1:14" ht="15" x14ac:dyDescent="0.25">
      <c r="A6847" s="54" t="s">
        <v>65</v>
      </c>
      <c r="B6847" s="36">
        <v>17.195991590740412</v>
      </c>
      <c r="C6847" s="37">
        <v>0</v>
      </c>
      <c r="D6847" s="37">
        <v>0</v>
      </c>
      <c r="E6847" s="38">
        <v>0</v>
      </c>
      <c r="F6847" s="37">
        <v>0</v>
      </c>
      <c r="G6847" s="39">
        <v>0</v>
      </c>
      <c r="H6847" s="40">
        <v>17.195991590740412</v>
      </c>
      <c r="J6847" s="17">
        <v>46</v>
      </c>
      <c r="K6847" s="17" t="str">
        <f t="shared" si="199"/>
        <v>467-Rec and Conservation Funding Board</v>
      </c>
      <c r="L6847" s="18" t="str">
        <f t="shared" si="198"/>
        <v>467</v>
      </c>
      <c r="M6847" s="19"/>
      <c r="N6847" s="19"/>
    </row>
    <row r="6848" spans="1:14" ht="15" x14ac:dyDescent="0.25">
      <c r="A6848" s="54" t="s">
        <v>66</v>
      </c>
      <c r="B6848" s="36">
        <v>22.149607322217477</v>
      </c>
      <c r="C6848" s="37">
        <v>0</v>
      </c>
      <c r="D6848" s="37">
        <v>0</v>
      </c>
      <c r="E6848" s="38">
        <v>0</v>
      </c>
      <c r="F6848" s="37">
        <v>0</v>
      </c>
      <c r="G6848" s="39">
        <v>0</v>
      </c>
      <c r="H6848" s="40">
        <v>22.149607322217477</v>
      </c>
      <c r="J6848" s="17">
        <v>47</v>
      </c>
      <c r="K6848" s="17" t="str">
        <f t="shared" si="199"/>
        <v>467-Rec and Conservation Funding Board</v>
      </c>
      <c r="L6848" s="18" t="str">
        <f t="shared" ref="L6848:L6920" si="200">LEFT(K6848,3)</f>
        <v>467</v>
      </c>
      <c r="M6848" s="19"/>
      <c r="N6848" s="19"/>
    </row>
    <row r="6849" spans="1:14" ht="15" x14ac:dyDescent="0.25">
      <c r="A6849" s="54" t="s">
        <v>67</v>
      </c>
      <c r="B6849" s="36">
        <v>228.43171706790412</v>
      </c>
      <c r="C6849" s="37">
        <v>0</v>
      </c>
      <c r="D6849" s="37">
        <v>2</v>
      </c>
      <c r="E6849" s="38">
        <v>0</v>
      </c>
      <c r="F6849" s="37">
        <v>1</v>
      </c>
      <c r="G6849" s="39">
        <v>3</v>
      </c>
      <c r="H6849" s="40">
        <v>231.43171706790412</v>
      </c>
      <c r="J6849" s="17">
        <v>48</v>
      </c>
      <c r="K6849" s="17" t="str">
        <f t="shared" si="199"/>
        <v>467-Rec and Conservation Funding Board</v>
      </c>
      <c r="L6849" s="18" t="str">
        <f t="shared" si="200"/>
        <v>467</v>
      </c>
      <c r="M6849" s="19"/>
      <c r="N6849" s="19"/>
    </row>
    <row r="6850" spans="1:14" ht="15" x14ac:dyDescent="0.25">
      <c r="A6850" s="54" t="s">
        <v>68</v>
      </c>
      <c r="B6850" s="36">
        <v>1.3240684178375077</v>
      </c>
      <c r="C6850" s="37">
        <v>0</v>
      </c>
      <c r="D6850" s="37">
        <v>0</v>
      </c>
      <c r="E6850" s="38">
        <v>0</v>
      </c>
      <c r="F6850" s="37">
        <v>0</v>
      </c>
      <c r="G6850" s="39">
        <v>0</v>
      </c>
      <c r="H6850" s="40">
        <v>1.3240684178375077</v>
      </c>
      <c r="J6850" s="17">
        <v>49</v>
      </c>
      <c r="K6850" s="17" t="str">
        <f t="shared" si="199"/>
        <v>467-Rec and Conservation Funding Board</v>
      </c>
      <c r="L6850" s="18" t="str">
        <f t="shared" si="200"/>
        <v>467</v>
      </c>
      <c r="M6850" s="19"/>
      <c r="N6850" s="19"/>
    </row>
    <row r="6851" spans="1:14" ht="15" x14ac:dyDescent="0.25">
      <c r="A6851" s="54" t="s">
        <v>69</v>
      </c>
      <c r="B6851" s="36">
        <v>47.886105877671021</v>
      </c>
      <c r="C6851" s="37">
        <v>0</v>
      </c>
      <c r="D6851" s="37">
        <v>0</v>
      </c>
      <c r="E6851" s="38">
        <v>0</v>
      </c>
      <c r="F6851" s="37">
        <v>0</v>
      </c>
      <c r="G6851" s="39">
        <v>0</v>
      </c>
      <c r="H6851" s="40">
        <v>47.886105877671021</v>
      </c>
      <c r="J6851" s="17">
        <v>50</v>
      </c>
      <c r="K6851" s="17" t="str">
        <f t="shared" si="199"/>
        <v>467-Rec and Conservation Funding Board</v>
      </c>
      <c r="L6851" s="18" t="str">
        <f t="shared" si="200"/>
        <v>467</v>
      </c>
      <c r="M6851" s="19"/>
      <c r="N6851" s="19"/>
    </row>
    <row r="6852" spans="1:14" ht="15" x14ac:dyDescent="0.25">
      <c r="A6852" s="54" t="s">
        <v>70</v>
      </c>
      <c r="B6852" s="36">
        <v>5.8312533487964222</v>
      </c>
      <c r="C6852" s="37">
        <v>0</v>
      </c>
      <c r="D6852" s="37">
        <v>0</v>
      </c>
      <c r="E6852" s="38">
        <v>0</v>
      </c>
      <c r="F6852" s="37">
        <v>0</v>
      </c>
      <c r="G6852" s="39">
        <v>0</v>
      </c>
      <c r="H6852" s="40">
        <v>5.8312533487964222</v>
      </c>
      <c r="J6852" s="17">
        <v>51</v>
      </c>
      <c r="K6852" s="17" t="str">
        <f t="shared" si="199"/>
        <v>467-Rec and Conservation Funding Board</v>
      </c>
      <c r="L6852" s="18" t="str">
        <f t="shared" si="200"/>
        <v>467</v>
      </c>
      <c r="M6852" s="19"/>
      <c r="N6852" s="19"/>
    </row>
    <row r="6853" spans="1:14" ht="15" x14ac:dyDescent="0.25">
      <c r="A6853" s="54" t="s">
        <v>71</v>
      </c>
      <c r="B6853" s="36">
        <v>46.774197369291343</v>
      </c>
      <c r="C6853" s="37">
        <v>0</v>
      </c>
      <c r="D6853" s="37">
        <v>0</v>
      </c>
      <c r="E6853" s="38">
        <v>0</v>
      </c>
      <c r="F6853" s="37">
        <v>0</v>
      </c>
      <c r="G6853" s="39">
        <v>0</v>
      </c>
      <c r="H6853" s="40">
        <v>46.774197369291343</v>
      </c>
      <c r="J6853" s="17">
        <v>52</v>
      </c>
      <c r="K6853" s="17" t="str">
        <f t="shared" si="199"/>
        <v>467-Rec and Conservation Funding Board</v>
      </c>
      <c r="L6853" s="18" t="str">
        <f t="shared" si="200"/>
        <v>467</v>
      </c>
      <c r="M6853" s="19"/>
      <c r="N6853" s="19"/>
    </row>
    <row r="6854" spans="1:14" ht="15" x14ac:dyDescent="0.25">
      <c r="A6854" s="54" t="s">
        <v>72</v>
      </c>
      <c r="B6854" s="36">
        <v>1.4850335980452047</v>
      </c>
      <c r="C6854" s="37">
        <v>0</v>
      </c>
      <c r="D6854" s="37">
        <v>0</v>
      </c>
      <c r="E6854" s="38">
        <v>0</v>
      </c>
      <c r="F6854" s="37">
        <v>0</v>
      </c>
      <c r="G6854" s="39">
        <v>0</v>
      </c>
      <c r="H6854" s="40">
        <v>1.4850335980452047</v>
      </c>
      <c r="J6854" s="17">
        <v>53</v>
      </c>
      <c r="K6854" s="17" t="str">
        <f t="shared" si="199"/>
        <v>467-Rec and Conservation Funding Board</v>
      </c>
      <c r="L6854" s="18" t="str">
        <f t="shared" si="200"/>
        <v>467</v>
      </c>
      <c r="M6854" s="19"/>
      <c r="N6854" s="19"/>
    </row>
    <row r="6855" spans="1:14" ht="15" x14ac:dyDescent="0.25">
      <c r="A6855" s="54" t="s">
        <v>73</v>
      </c>
      <c r="B6855" s="36">
        <v>8.328232118055821</v>
      </c>
      <c r="C6855" s="37">
        <v>0</v>
      </c>
      <c r="D6855" s="37">
        <v>0</v>
      </c>
      <c r="E6855" s="38">
        <v>0</v>
      </c>
      <c r="F6855" s="37">
        <v>0</v>
      </c>
      <c r="G6855" s="39">
        <v>0</v>
      </c>
      <c r="H6855" s="40">
        <v>8.328232118055821</v>
      </c>
      <c r="J6855" s="17">
        <v>54</v>
      </c>
      <c r="K6855" s="17" t="str">
        <f t="shared" si="199"/>
        <v>467-Rec and Conservation Funding Board</v>
      </c>
      <c r="L6855" s="18" t="str">
        <f t="shared" si="200"/>
        <v>467</v>
      </c>
      <c r="M6855" s="19"/>
      <c r="N6855" s="19"/>
    </row>
    <row r="6856" spans="1:14" ht="15" x14ac:dyDescent="0.25">
      <c r="A6856" s="54" t="s">
        <v>74</v>
      </c>
      <c r="B6856" s="36">
        <v>26.616371411117903</v>
      </c>
      <c r="C6856" s="37">
        <v>0</v>
      </c>
      <c r="D6856" s="37">
        <v>-1</v>
      </c>
      <c r="E6856" s="38">
        <v>0</v>
      </c>
      <c r="F6856" s="37">
        <v>1</v>
      </c>
      <c r="G6856" s="39">
        <v>0</v>
      </c>
      <c r="H6856" s="40">
        <v>26.616371411117903</v>
      </c>
      <c r="J6856" s="17">
        <v>55</v>
      </c>
      <c r="K6856" s="17" t="str">
        <f t="shared" si="199"/>
        <v>467-Rec and Conservation Funding Board</v>
      </c>
      <c r="L6856" s="18" t="str">
        <f t="shared" si="200"/>
        <v>467</v>
      </c>
      <c r="M6856" s="19"/>
      <c r="N6856" s="19"/>
    </row>
    <row r="6857" spans="1:14" ht="15" x14ac:dyDescent="0.25">
      <c r="A6857" s="54" t="s">
        <v>75</v>
      </c>
      <c r="B6857" s="36">
        <v>0</v>
      </c>
      <c r="C6857" s="37">
        <v>0</v>
      </c>
      <c r="D6857" s="37">
        <v>0</v>
      </c>
      <c r="E6857" s="38">
        <v>0</v>
      </c>
      <c r="F6857" s="37">
        <v>0</v>
      </c>
      <c r="G6857" s="39">
        <v>0</v>
      </c>
      <c r="H6857" s="40">
        <v>0</v>
      </c>
      <c r="J6857" s="17">
        <v>56</v>
      </c>
      <c r="K6857" s="17" t="str">
        <f t="shared" si="199"/>
        <v>467-Rec and Conservation Funding Board</v>
      </c>
      <c r="L6857" s="18" t="str">
        <f t="shared" si="200"/>
        <v>467</v>
      </c>
      <c r="M6857" s="19"/>
      <c r="N6857" s="19"/>
    </row>
    <row r="6858" spans="1:14" ht="15" x14ac:dyDescent="0.25">
      <c r="A6858" s="54" t="s">
        <v>76</v>
      </c>
      <c r="B6858" s="36">
        <v>2.0846266949844794</v>
      </c>
      <c r="C6858" s="37">
        <v>0</v>
      </c>
      <c r="D6858" s="37">
        <v>0</v>
      </c>
      <c r="E6858" s="38">
        <v>0</v>
      </c>
      <c r="F6858" s="37">
        <v>0</v>
      </c>
      <c r="G6858" s="39">
        <v>0</v>
      </c>
      <c r="H6858" s="40">
        <v>2.0846266949844794</v>
      </c>
      <c r="J6858" s="17">
        <v>57</v>
      </c>
      <c r="K6858" s="17" t="str">
        <f t="shared" si="199"/>
        <v>467-Rec and Conservation Funding Board</v>
      </c>
      <c r="L6858" s="18" t="str">
        <f t="shared" si="200"/>
        <v>467</v>
      </c>
      <c r="M6858" s="19"/>
      <c r="N6858" s="19"/>
    </row>
    <row r="6859" spans="1:14" ht="15" x14ac:dyDescent="0.25">
      <c r="A6859" s="54" t="s">
        <v>77</v>
      </c>
      <c r="B6859" s="36">
        <v>53.7214624161928</v>
      </c>
      <c r="C6859" s="37">
        <v>0</v>
      </c>
      <c r="D6859" s="37">
        <v>0</v>
      </c>
      <c r="E6859" s="38">
        <v>0</v>
      </c>
      <c r="F6859" s="37">
        <v>0</v>
      </c>
      <c r="G6859" s="39">
        <v>0</v>
      </c>
      <c r="H6859" s="40">
        <v>53.7214624161928</v>
      </c>
      <c r="J6859" s="17">
        <v>58</v>
      </c>
      <c r="K6859" s="17" t="str">
        <f t="shared" si="199"/>
        <v>467-Rec and Conservation Funding Board</v>
      </c>
      <c r="L6859" s="18" t="str">
        <f t="shared" si="200"/>
        <v>467</v>
      </c>
      <c r="M6859" s="19"/>
      <c r="N6859" s="19"/>
    </row>
    <row r="6860" spans="1:14" ht="15" x14ac:dyDescent="0.25">
      <c r="A6860" s="54" t="s">
        <v>78</v>
      </c>
      <c r="B6860" s="36">
        <v>41.5377079719796</v>
      </c>
      <c r="C6860" s="37">
        <v>-2</v>
      </c>
      <c r="D6860" s="37">
        <v>-1</v>
      </c>
      <c r="E6860" s="38">
        <v>0</v>
      </c>
      <c r="F6860" s="37">
        <v>0</v>
      </c>
      <c r="G6860" s="39">
        <v>-3</v>
      </c>
      <c r="H6860" s="40">
        <v>38.5377079719796</v>
      </c>
      <c r="J6860" s="17">
        <v>59</v>
      </c>
      <c r="K6860" s="17" t="str">
        <f t="shared" si="199"/>
        <v>467-Rec and Conservation Funding Board</v>
      </c>
      <c r="L6860" s="18" t="str">
        <f t="shared" si="200"/>
        <v>467</v>
      </c>
      <c r="M6860" s="19"/>
      <c r="N6860" s="19"/>
    </row>
    <row r="6861" spans="1:14" ht="15" x14ac:dyDescent="0.25">
      <c r="A6861" s="54" t="s">
        <v>79</v>
      </c>
      <c r="B6861" s="36">
        <v>103.27101744844776</v>
      </c>
      <c r="C6861" s="37">
        <v>2</v>
      </c>
      <c r="D6861" s="37">
        <v>2</v>
      </c>
      <c r="E6861" s="38">
        <v>0</v>
      </c>
      <c r="F6861" s="37">
        <v>1</v>
      </c>
      <c r="G6861" s="39">
        <v>5</v>
      </c>
      <c r="H6861" s="40">
        <v>108.27101744844776</v>
      </c>
      <c r="J6861" s="17">
        <v>60</v>
      </c>
      <c r="K6861" s="17" t="str">
        <f t="shared" si="199"/>
        <v>467-Rec and Conservation Funding Board</v>
      </c>
      <c r="L6861" s="18" t="str">
        <f t="shared" si="200"/>
        <v>467</v>
      </c>
      <c r="M6861" s="19"/>
      <c r="N6861" s="19"/>
    </row>
    <row r="6862" spans="1:14" ht="15" x14ac:dyDescent="0.25">
      <c r="A6862" s="54"/>
      <c r="B6862" s="36"/>
      <c r="C6862" s="37"/>
      <c r="D6862" s="37"/>
      <c r="E6862" s="38"/>
      <c r="F6862" s="37"/>
      <c r="G6862" s="39"/>
      <c r="H6862" s="40"/>
      <c r="J6862" s="17">
        <v>61</v>
      </c>
      <c r="K6862" s="17" t="str">
        <f t="shared" si="199"/>
        <v>467-Rec and Conservation Funding Board</v>
      </c>
      <c r="L6862" s="18" t="str">
        <f t="shared" si="200"/>
        <v>467</v>
      </c>
      <c r="M6862" s="19"/>
      <c r="N6862" s="19"/>
    </row>
    <row r="6863" spans="1:14" x14ac:dyDescent="0.2">
      <c r="A6863" s="44" t="s">
        <v>80</v>
      </c>
      <c r="B6863" s="45">
        <v>606.63739265328195</v>
      </c>
      <c r="C6863" s="46">
        <v>0</v>
      </c>
      <c r="D6863" s="46">
        <v>2</v>
      </c>
      <c r="E6863" s="47">
        <v>0</v>
      </c>
      <c r="F6863" s="46">
        <v>3</v>
      </c>
      <c r="G6863" s="48">
        <v>5</v>
      </c>
      <c r="H6863" s="49">
        <v>611.63739265328195</v>
      </c>
      <c r="J6863" s="17">
        <v>62</v>
      </c>
      <c r="K6863" s="17" t="str">
        <f t="shared" si="199"/>
        <v>467-Rec and Conservation Funding Board</v>
      </c>
      <c r="L6863" s="18" t="str">
        <f t="shared" si="200"/>
        <v>467</v>
      </c>
      <c r="M6863" s="19"/>
      <c r="N6863" s="19"/>
    </row>
    <row r="6864" spans="1:14" ht="15" x14ac:dyDescent="0.25">
      <c r="A6864" s="54"/>
      <c r="B6864" s="36"/>
      <c r="C6864" s="37"/>
      <c r="D6864" s="37"/>
      <c r="E6864" s="38"/>
      <c r="F6864" s="37"/>
      <c r="G6864" s="39"/>
      <c r="H6864" s="40"/>
      <c r="J6864" s="17">
        <v>63</v>
      </c>
      <c r="K6864" s="17" t="str">
        <f t="shared" si="199"/>
        <v>467-Rec and Conservation Funding Board</v>
      </c>
      <c r="L6864" s="18" t="str">
        <f t="shared" si="200"/>
        <v>467</v>
      </c>
      <c r="M6864" s="19"/>
      <c r="N6864" s="19"/>
    </row>
    <row r="6865" spans="1:14" ht="15" x14ac:dyDescent="0.25">
      <c r="A6865" s="54" t="s">
        <v>81</v>
      </c>
      <c r="B6865" s="36">
        <v>17.764436599200408</v>
      </c>
      <c r="C6865" s="37">
        <v>0</v>
      </c>
      <c r="D6865" s="37">
        <v>0</v>
      </c>
      <c r="E6865" s="38">
        <v>0</v>
      </c>
      <c r="F6865" s="37">
        <v>0</v>
      </c>
      <c r="G6865" s="39">
        <v>0</v>
      </c>
      <c r="H6865" s="40">
        <v>17.764436599200408</v>
      </c>
      <c r="J6865" s="17">
        <v>64</v>
      </c>
      <c r="K6865" s="17" t="str">
        <f t="shared" si="199"/>
        <v>467-Rec and Conservation Funding Board</v>
      </c>
      <c r="L6865" s="18" t="str">
        <f t="shared" si="200"/>
        <v>467</v>
      </c>
      <c r="M6865" s="19"/>
      <c r="N6865" s="19"/>
    </row>
    <row r="6866" spans="1:14" x14ac:dyDescent="0.2">
      <c r="A6866" s="44" t="s">
        <v>82</v>
      </c>
      <c r="B6866" s="45">
        <v>17.764436599200408</v>
      </c>
      <c r="C6866" s="46">
        <v>0</v>
      </c>
      <c r="D6866" s="46">
        <v>0</v>
      </c>
      <c r="E6866" s="47">
        <v>0</v>
      </c>
      <c r="F6866" s="46">
        <v>0</v>
      </c>
      <c r="G6866" s="48">
        <v>0</v>
      </c>
      <c r="H6866" s="49">
        <v>17.764436599200408</v>
      </c>
      <c r="J6866" s="17">
        <v>65</v>
      </c>
      <c r="K6866" s="17" t="str">
        <f t="shared" si="199"/>
        <v>467-Rec and Conservation Funding Board</v>
      </c>
      <c r="L6866" s="18" t="str">
        <f t="shared" si="200"/>
        <v>467</v>
      </c>
      <c r="M6866" s="19"/>
      <c r="N6866" s="19"/>
    </row>
    <row r="6867" spans="1:14" ht="15" x14ac:dyDescent="0.25">
      <c r="A6867" s="54"/>
      <c r="B6867" s="54"/>
      <c r="C6867" s="54"/>
      <c r="D6867" s="54"/>
      <c r="E6867" s="54"/>
      <c r="F6867" s="54"/>
      <c r="G6867" s="54"/>
      <c r="H6867" s="54"/>
      <c r="J6867" s="17">
        <v>66</v>
      </c>
      <c r="K6867" s="17" t="str">
        <f t="shared" si="199"/>
        <v>467-Rec and Conservation Funding Board</v>
      </c>
      <c r="L6867" s="18" t="str">
        <f t="shared" si="200"/>
        <v>467</v>
      </c>
      <c r="M6867" s="19"/>
      <c r="N6867" s="19"/>
    </row>
    <row r="6868" spans="1:14" x14ac:dyDescent="0.2">
      <c r="A6868" s="58"/>
      <c r="B6868" s="39"/>
      <c r="C6868" s="51"/>
      <c r="D6868" s="51"/>
      <c r="E6868" s="52"/>
      <c r="F6868" s="51"/>
      <c r="G6868" s="39"/>
      <c r="H6868" s="53"/>
      <c r="J6868" s="17">
        <v>67</v>
      </c>
      <c r="K6868" s="17" t="str">
        <f t="shared" si="199"/>
        <v>467-Rec and Conservation Funding Board</v>
      </c>
      <c r="L6868" s="18" t="str">
        <f t="shared" si="200"/>
        <v>467</v>
      </c>
      <c r="M6868" s="19"/>
      <c r="N6868" s="19"/>
    </row>
    <row r="6869" spans="1:14" x14ac:dyDescent="0.2">
      <c r="A6869" s="59" t="s">
        <v>83</v>
      </c>
      <c r="B6869" s="60">
        <v>1500.6529786505421</v>
      </c>
      <c r="C6869" s="61">
        <v>18</v>
      </c>
      <c r="D6869" s="61">
        <v>13</v>
      </c>
      <c r="E6869" s="62">
        <v>-4</v>
      </c>
      <c r="F6869" s="61">
        <v>110</v>
      </c>
      <c r="G6869" s="60">
        <v>137</v>
      </c>
      <c r="H6869" s="63">
        <v>1637.6529786505421</v>
      </c>
      <c r="J6869" s="17">
        <v>68</v>
      </c>
      <c r="K6869" s="17" t="str">
        <f t="shared" si="199"/>
        <v>467-Rec and Conservation Funding Board</v>
      </c>
      <c r="L6869" s="18" t="str">
        <f t="shared" si="200"/>
        <v>467</v>
      </c>
      <c r="M6869" s="19"/>
      <c r="N6869" s="19"/>
    </row>
    <row r="6870" spans="1:14" x14ac:dyDescent="0.2">
      <c r="A6870" s="64"/>
      <c r="B6870" s="65"/>
      <c r="C6870" s="65"/>
      <c r="D6870" s="65"/>
      <c r="E6870" s="65"/>
      <c r="F6870" s="65"/>
      <c r="G6870" s="65"/>
      <c r="H6870" s="65"/>
      <c r="J6870" s="17">
        <v>1</v>
      </c>
      <c r="K6870" s="17" t="str">
        <f>IF(J6870=7,A5961,IF(J6870&gt;7,K6860,""))</f>
        <v/>
      </c>
      <c r="L6870" s="18" t="str">
        <f t="shared" si="200"/>
        <v/>
      </c>
      <c r="M6870" s="19"/>
      <c r="N6870" s="19"/>
    </row>
    <row r="6871" spans="1:14" x14ac:dyDescent="0.2">
      <c r="A6871" s="64"/>
      <c r="B6871" s="65"/>
      <c r="C6871" s="65"/>
      <c r="D6871" s="65"/>
      <c r="E6871" s="65"/>
      <c r="F6871" s="65"/>
      <c r="G6871" s="65"/>
      <c r="H6871" s="65"/>
      <c r="J6871" s="17">
        <v>2</v>
      </c>
      <c r="K6871" s="17" t="str">
        <f>IF(J6871=7,A5962,IF(J6871&gt;7,K6870,""))</f>
        <v/>
      </c>
      <c r="L6871" s="18" t="str">
        <f t="shared" si="200"/>
        <v/>
      </c>
      <c r="M6871" s="19"/>
      <c r="N6871" s="19"/>
    </row>
    <row r="6872" spans="1:14" ht="15" x14ac:dyDescent="0.25">
      <c r="A6872"/>
      <c r="B6872"/>
      <c r="C6872"/>
      <c r="D6872"/>
      <c r="E6872"/>
      <c r="F6872"/>
      <c r="G6872"/>
      <c r="H6872"/>
      <c r="J6872" s="17">
        <v>3</v>
      </c>
      <c r="K6872" s="17" t="str">
        <f>IF(J6872=7,A5963,IF(J6872&gt;7,K6871,""))</f>
        <v/>
      </c>
      <c r="L6872" s="18" t="str">
        <f t="shared" si="200"/>
        <v/>
      </c>
      <c r="M6872" s="19"/>
      <c r="N6872" s="19"/>
    </row>
    <row r="6873" spans="1:14" ht="15" x14ac:dyDescent="0.25">
      <c r="A6873"/>
      <c r="B6873"/>
      <c r="C6873"/>
      <c r="D6873"/>
      <c r="E6873"/>
      <c r="F6873"/>
      <c r="G6873"/>
      <c r="H6873"/>
      <c r="J6873" s="17">
        <v>4</v>
      </c>
      <c r="K6873" s="17" t="str">
        <f>IF(J6873=7,A5964,IF(J6873&gt;7,K6872,""))</f>
        <v/>
      </c>
      <c r="L6873" s="18" t="str">
        <f t="shared" si="200"/>
        <v/>
      </c>
      <c r="M6873" s="19"/>
      <c r="N6873" s="19"/>
    </row>
    <row r="6874" spans="1:14" ht="15.75" x14ac:dyDescent="0.25">
      <c r="A6874" s="21" t="s">
        <v>7</v>
      </c>
      <c r="B6874" s="22"/>
      <c r="C6874" s="22"/>
      <c r="D6874" s="22"/>
      <c r="E6874" s="22"/>
      <c r="F6874" s="22"/>
      <c r="G6874" s="22"/>
      <c r="H6874" s="22"/>
      <c r="J6874" s="17">
        <v>5</v>
      </c>
      <c r="K6874" s="17" t="str">
        <f>IF(J6874=7,A5965,IF(J6874&gt;7,K6873,""))</f>
        <v/>
      </c>
      <c r="L6874" s="18" t="str">
        <f t="shared" si="200"/>
        <v/>
      </c>
      <c r="M6874" s="19"/>
      <c r="N6874" s="19"/>
    </row>
    <row r="6875" spans="1:14" ht="15" x14ac:dyDescent="0.25">
      <c r="A6875" s="23" t="s">
        <v>8</v>
      </c>
      <c r="B6875" s="24"/>
      <c r="C6875" s="24"/>
      <c r="D6875" s="24"/>
      <c r="E6875" s="24"/>
      <c r="F6875" s="24"/>
      <c r="G6875" s="24"/>
      <c r="H6875" s="24"/>
      <c r="J6875" s="17">
        <v>6</v>
      </c>
      <c r="K6875" s="17" t="str">
        <f>IF(J6875=7,A5966,IF(J6875&gt;7,K6874,""))</f>
        <v/>
      </c>
      <c r="L6875" s="18" t="str">
        <f t="shared" si="200"/>
        <v/>
      </c>
      <c r="M6875" s="19"/>
      <c r="N6875" s="19"/>
    </row>
    <row r="6876" spans="1:14" ht="15" x14ac:dyDescent="0.25">
      <c r="A6876" s="25" t="s">
        <v>184</v>
      </c>
      <c r="B6876" s="22"/>
      <c r="C6876" s="22"/>
      <c r="D6876" s="22"/>
      <c r="E6876" s="22"/>
      <c r="F6876" s="22"/>
      <c r="G6876" s="22"/>
      <c r="H6876" s="22"/>
      <c r="J6876" s="17">
        <v>7</v>
      </c>
      <c r="K6876" s="17" t="str">
        <f>IF(J6876=7,A6876,IF(J6876&gt;7,K6875,""))</f>
        <v>468-Environ &amp; Land Use Hearings Office</v>
      </c>
      <c r="L6876" s="18" t="str">
        <f t="shared" si="200"/>
        <v>468</v>
      </c>
      <c r="M6876" s="19"/>
      <c r="N6876" s="19"/>
    </row>
    <row r="6877" spans="1:14" ht="15" x14ac:dyDescent="0.25">
      <c r="A6877" s="25"/>
      <c r="B6877" s="22"/>
      <c r="C6877" s="22"/>
      <c r="D6877" s="22"/>
      <c r="E6877" s="22"/>
      <c r="F6877" s="22"/>
      <c r="G6877" s="22"/>
      <c r="H6877" s="22"/>
      <c r="J6877" s="17">
        <v>8</v>
      </c>
      <c r="K6877" s="17" t="str">
        <f t="shared" ref="K6877:K6937" si="201">IF(J6877=7,A5968,IF(J6877&gt;7,K6876,""))</f>
        <v>468-Environ &amp; Land Use Hearings Office</v>
      </c>
      <c r="L6877" s="18" t="str">
        <f t="shared" si="200"/>
        <v>468</v>
      </c>
      <c r="M6877" s="19"/>
      <c r="N6877" s="19"/>
    </row>
    <row r="6878" spans="1:14" ht="15" x14ac:dyDescent="0.25">
      <c r="A6878" s="26"/>
      <c r="B6878" s="27"/>
      <c r="C6878" s="94" t="s">
        <v>10</v>
      </c>
      <c r="D6878" s="95"/>
      <c r="E6878" s="94" t="s">
        <v>11</v>
      </c>
      <c r="F6878" s="95"/>
      <c r="G6878" s="28"/>
      <c r="H6878" s="28"/>
      <c r="J6878" s="17">
        <v>9</v>
      </c>
      <c r="K6878" s="17" t="str">
        <f t="shared" si="201"/>
        <v>468-Environ &amp; Land Use Hearings Office</v>
      </c>
      <c r="L6878" s="18" t="str">
        <f t="shared" si="200"/>
        <v>468</v>
      </c>
      <c r="M6878" s="19"/>
      <c r="N6878" s="19"/>
    </row>
    <row r="6879" spans="1:14" ht="24" x14ac:dyDescent="0.2">
      <c r="A6879" s="29" t="s">
        <v>12</v>
      </c>
      <c r="B6879" s="30" t="s">
        <v>13</v>
      </c>
      <c r="C6879" s="31" t="s">
        <v>14</v>
      </c>
      <c r="D6879" s="32" t="s">
        <v>15</v>
      </c>
      <c r="E6879" s="31" t="s">
        <v>14</v>
      </c>
      <c r="F6879" s="32" t="s">
        <v>15</v>
      </c>
      <c r="G6879" s="33" t="s">
        <v>16</v>
      </c>
      <c r="H6879" s="33" t="s">
        <v>17</v>
      </c>
      <c r="J6879" s="17">
        <v>10</v>
      </c>
      <c r="K6879" s="17" t="str">
        <f t="shared" si="201"/>
        <v>468-Environ &amp; Land Use Hearings Office</v>
      </c>
      <c r="L6879" s="18" t="str">
        <f t="shared" si="200"/>
        <v>468</v>
      </c>
      <c r="M6879" s="19"/>
      <c r="N6879" s="19"/>
    </row>
    <row r="6880" spans="1:14" ht="15" x14ac:dyDescent="0.25">
      <c r="A6880" s="35" t="s">
        <v>20</v>
      </c>
      <c r="B6880" s="36">
        <v>8.2247198448526291</v>
      </c>
      <c r="C6880" s="37">
        <v>0</v>
      </c>
      <c r="D6880" s="37">
        <v>0</v>
      </c>
      <c r="E6880" s="38">
        <v>0</v>
      </c>
      <c r="F6880" s="37">
        <v>0</v>
      </c>
      <c r="G6880" s="39">
        <v>0</v>
      </c>
      <c r="H6880" s="40">
        <v>8.2247198448526291</v>
      </c>
      <c r="J6880" s="17">
        <v>11</v>
      </c>
      <c r="K6880" s="17" t="str">
        <f t="shared" si="201"/>
        <v>468-Environ &amp; Land Use Hearings Office</v>
      </c>
      <c r="L6880" s="18" t="str">
        <f t="shared" si="200"/>
        <v>468</v>
      </c>
      <c r="M6880" s="19" t="s">
        <v>21</v>
      </c>
      <c r="N6880" s="19"/>
    </row>
    <row r="6881" spans="1:14" ht="15" x14ac:dyDescent="0.25">
      <c r="A6881" s="42" t="s">
        <v>22</v>
      </c>
      <c r="B6881" s="36">
        <v>3.6882048977018944</v>
      </c>
      <c r="C6881" s="37">
        <v>0</v>
      </c>
      <c r="D6881" s="37">
        <v>0</v>
      </c>
      <c r="E6881" s="38">
        <v>0</v>
      </c>
      <c r="F6881" s="37">
        <v>0</v>
      </c>
      <c r="G6881" s="39">
        <v>0</v>
      </c>
      <c r="H6881" s="40">
        <v>3.6882048977018944</v>
      </c>
      <c r="J6881" s="17">
        <v>12</v>
      </c>
      <c r="K6881" s="17" t="str">
        <f t="shared" si="201"/>
        <v>468-Environ &amp; Land Use Hearings Office</v>
      </c>
      <c r="L6881" s="18" t="str">
        <f t="shared" si="200"/>
        <v>468</v>
      </c>
      <c r="M6881" s="19"/>
      <c r="N6881" s="19"/>
    </row>
    <row r="6882" spans="1:14" ht="15" x14ac:dyDescent="0.25">
      <c r="A6882" s="42" t="s">
        <v>23</v>
      </c>
      <c r="B6882" s="36">
        <v>0</v>
      </c>
      <c r="C6882" s="37">
        <v>0</v>
      </c>
      <c r="D6882" s="37">
        <v>0</v>
      </c>
      <c r="E6882" s="38">
        <v>0</v>
      </c>
      <c r="F6882" s="37">
        <v>0</v>
      </c>
      <c r="G6882" s="39">
        <v>0</v>
      </c>
      <c r="H6882" s="40">
        <v>0</v>
      </c>
      <c r="J6882" s="17">
        <v>13</v>
      </c>
      <c r="K6882" s="17" t="str">
        <f t="shared" si="201"/>
        <v>468-Environ &amp; Land Use Hearings Office</v>
      </c>
      <c r="L6882" s="18" t="str">
        <f t="shared" si="200"/>
        <v>468</v>
      </c>
      <c r="M6882" s="19"/>
      <c r="N6882" s="19"/>
    </row>
    <row r="6883" spans="1:14" ht="15" x14ac:dyDescent="0.25">
      <c r="A6883" s="42" t="s">
        <v>24</v>
      </c>
      <c r="B6883" s="36">
        <v>117.76535819999998</v>
      </c>
      <c r="C6883" s="37">
        <v>0</v>
      </c>
      <c r="D6883" s="37">
        <v>0</v>
      </c>
      <c r="E6883" s="38">
        <v>0</v>
      </c>
      <c r="F6883" s="37">
        <v>1</v>
      </c>
      <c r="G6883" s="39">
        <v>1</v>
      </c>
      <c r="H6883" s="40">
        <v>118.76535819999998</v>
      </c>
      <c r="J6883" s="17">
        <v>14</v>
      </c>
      <c r="K6883" s="17" t="str">
        <f t="shared" si="201"/>
        <v>468-Environ &amp; Land Use Hearings Office</v>
      </c>
      <c r="L6883" s="18" t="str">
        <f t="shared" si="200"/>
        <v>468</v>
      </c>
      <c r="M6883" s="19"/>
      <c r="N6883" s="19"/>
    </row>
    <row r="6884" spans="1:14" ht="15" x14ac:dyDescent="0.25">
      <c r="A6884" s="42" t="s">
        <v>25</v>
      </c>
      <c r="B6884" s="36">
        <v>0</v>
      </c>
      <c r="C6884" s="37">
        <v>0</v>
      </c>
      <c r="D6884" s="37">
        <v>0</v>
      </c>
      <c r="E6884" s="38">
        <v>0</v>
      </c>
      <c r="F6884" s="37">
        <v>0</v>
      </c>
      <c r="G6884" s="39">
        <v>0</v>
      </c>
      <c r="H6884" s="40">
        <v>0</v>
      </c>
      <c r="J6884" s="17">
        <v>15</v>
      </c>
      <c r="K6884" s="17" t="str">
        <f t="shared" si="201"/>
        <v>468-Environ &amp; Land Use Hearings Office</v>
      </c>
      <c r="L6884" s="18" t="str">
        <f t="shared" si="200"/>
        <v>468</v>
      </c>
      <c r="M6884" s="19"/>
      <c r="N6884" s="19"/>
    </row>
    <row r="6885" spans="1:14" ht="15" x14ac:dyDescent="0.25">
      <c r="A6885" s="42" t="s">
        <v>26</v>
      </c>
      <c r="B6885" s="36">
        <v>12.091996149408129</v>
      </c>
      <c r="C6885" s="37">
        <v>0</v>
      </c>
      <c r="D6885" s="37">
        <v>1</v>
      </c>
      <c r="E6885" s="38">
        <v>0</v>
      </c>
      <c r="F6885" s="37">
        <v>0</v>
      </c>
      <c r="G6885" s="39">
        <v>1</v>
      </c>
      <c r="H6885" s="40">
        <v>13.091996149408129</v>
      </c>
      <c r="J6885" s="17">
        <v>16</v>
      </c>
      <c r="K6885" s="17" t="str">
        <f t="shared" si="201"/>
        <v>468-Environ &amp; Land Use Hearings Office</v>
      </c>
      <c r="L6885" s="18" t="str">
        <f t="shared" si="200"/>
        <v>468</v>
      </c>
      <c r="M6885" s="19"/>
      <c r="N6885" s="19"/>
    </row>
    <row r="6886" spans="1:14" ht="15" x14ac:dyDescent="0.25">
      <c r="A6886" s="42" t="s">
        <v>27</v>
      </c>
      <c r="B6886" s="36">
        <v>18.697436894093265</v>
      </c>
      <c r="C6886" s="37">
        <v>0</v>
      </c>
      <c r="D6886" s="37">
        <v>0</v>
      </c>
      <c r="E6886" s="38">
        <v>0</v>
      </c>
      <c r="F6886" s="37">
        <v>0</v>
      </c>
      <c r="G6886" s="39">
        <v>0</v>
      </c>
      <c r="H6886" s="40">
        <v>18.697436894093265</v>
      </c>
      <c r="J6886" s="17">
        <v>17</v>
      </c>
      <c r="K6886" s="17" t="str">
        <f t="shared" si="201"/>
        <v>468-Environ &amp; Land Use Hearings Office</v>
      </c>
      <c r="L6886" s="18" t="str">
        <f t="shared" si="200"/>
        <v>468</v>
      </c>
      <c r="M6886" s="19"/>
      <c r="N6886" s="19"/>
    </row>
    <row r="6887" spans="1:14" x14ac:dyDescent="0.2">
      <c r="A6887" s="43"/>
      <c r="B6887" s="36"/>
      <c r="C6887" s="37"/>
      <c r="D6887" s="37"/>
      <c r="E6887" s="38"/>
      <c r="F6887" s="37"/>
      <c r="G6887" s="39"/>
      <c r="H6887" s="40"/>
      <c r="J6887" s="17">
        <v>18</v>
      </c>
      <c r="K6887" s="17" t="str">
        <f t="shared" si="201"/>
        <v>468-Environ &amp; Land Use Hearings Office</v>
      </c>
      <c r="L6887" s="18" t="str">
        <f t="shared" si="200"/>
        <v>468</v>
      </c>
      <c r="M6887" s="19"/>
      <c r="N6887" s="19"/>
    </row>
    <row r="6888" spans="1:14" x14ac:dyDescent="0.2">
      <c r="A6888" s="44"/>
      <c r="B6888" s="45">
        <v>160.46771598605591</v>
      </c>
      <c r="C6888" s="46">
        <v>0</v>
      </c>
      <c r="D6888" s="46">
        <v>1</v>
      </c>
      <c r="E6888" s="47">
        <v>0</v>
      </c>
      <c r="F6888" s="46">
        <v>1</v>
      </c>
      <c r="G6888" s="48">
        <v>2</v>
      </c>
      <c r="H6888" s="49">
        <v>162.46771598605591</v>
      </c>
      <c r="J6888" s="17">
        <v>19</v>
      </c>
      <c r="K6888" s="17" t="str">
        <f t="shared" si="201"/>
        <v>468-Environ &amp; Land Use Hearings Office</v>
      </c>
      <c r="L6888" s="18" t="str">
        <f t="shared" si="200"/>
        <v>468</v>
      </c>
      <c r="M6888" s="19"/>
      <c r="N6888" s="19"/>
    </row>
    <row r="6889" spans="1:14" x14ac:dyDescent="0.2">
      <c r="A6889" s="50"/>
      <c r="B6889" s="39"/>
      <c r="C6889" s="51"/>
      <c r="D6889" s="51"/>
      <c r="E6889" s="52"/>
      <c r="F6889" s="51"/>
      <c r="G6889" s="39"/>
      <c r="H6889" s="53"/>
      <c r="J6889" s="17">
        <v>20</v>
      </c>
      <c r="K6889" s="17" t="str">
        <f t="shared" si="201"/>
        <v>468-Environ &amp; Land Use Hearings Office</v>
      </c>
      <c r="L6889" s="18" t="str">
        <f t="shared" si="200"/>
        <v>468</v>
      </c>
      <c r="M6889" s="19"/>
      <c r="N6889" s="19"/>
    </row>
    <row r="6890" spans="1:14" ht="15" x14ac:dyDescent="0.25">
      <c r="A6890" s="42" t="s">
        <v>28</v>
      </c>
      <c r="B6890" s="36">
        <v>6.6569283311375154</v>
      </c>
      <c r="C6890" s="37">
        <v>0</v>
      </c>
      <c r="D6890" s="37">
        <v>0</v>
      </c>
      <c r="E6890" s="38">
        <v>-8</v>
      </c>
      <c r="F6890" s="37">
        <v>8</v>
      </c>
      <c r="G6890" s="39">
        <v>0</v>
      </c>
      <c r="H6890" s="40">
        <v>6.6569283311375154</v>
      </c>
      <c r="J6890" s="17">
        <v>21</v>
      </c>
      <c r="K6890" s="17" t="str">
        <f t="shared" si="201"/>
        <v>468-Environ &amp; Land Use Hearings Office</v>
      </c>
      <c r="L6890" s="18" t="str">
        <f t="shared" si="200"/>
        <v>468</v>
      </c>
      <c r="M6890" s="19"/>
      <c r="N6890" s="19"/>
    </row>
    <row r="6891" spans="1:14" ht="15" x14ac:dyDescent="0.25">
      <c r="A6891" s="42" t="s">
        <v>29</v>
      </c>
      <c r="B6891" s="36">
        <v>17.148744608915756</v>
      </c>
      <c r="C6891" s="37">
        <v>0</v>
      </c>
      <c r="D6891" s="37">
        <v>0</v>
      </c>
      <c r="E6891" s="38">
        <v>4</v>
      </c>
      <c r="F6891" s="37">
        <v>14</v>
      </c>
      <c r="G6891" s="39">
        <v>18</v>
      </c>
      <c r="H6891" s="40">
        <v>35.148744608915756</v>
      </c>
      <c r="J6891" s="17">
        <v>22</v>
      </c>
      <c r="K6891" s="17" t="str">
        <f t="shared" si="201"/>
        <v>468-Environ &amp; Land Use Hearings Office</v>
      </c>
      <c r="L6891" s="18" t="str">
        <f t="shared" si="200"/>
        <v>468</v>
      </c>
      <c r="M6891" s="19"/>
      <c r="N6891" s="19"/>
    </row>
    <row r="6892" spans="1:14" ht="15" x14ac:dyDescent="0.25">
      <c r="A6892" s="42" t="s">
        <v>30</v>
      </c>
      <c r="B6892" s="36">
        <v>15.409560112050546</v>
      </c>
      <c r="C6892" s="37">
        <v>0</v>
      </c>
      <c r="D6892" s="37">
        <v>0</v>
      </c>
      <c r="E6892" s="38">
        <v>0</v>
      </c>
      <c r="F6892" s="37">
        <v>0</v>
      </c>
      <c r="G6892" s="39">
        <v>0</v>
      </c>
      <c r="H6892" s="40">
        <v>15.409560112050546</v>
      </c>
      <c r="J6892" s="17">
        <v>23</v>
      </c>
      <c r="K6892" s="17" t="str">
        <f t="shared" si="201"/>
        <v>468-Environ &amp; Land Use Hearings Office</v>
      </c>
      <c r="L6892" s="18" t="str">
        <f t="shared" si="200"/>
        <v>468</v>
      </c>
      <c r="M6892" s="19"/>
      <c r="N6892" s="19"/>
    </row>
    <row r="6893" spans="1:14" ht="15" x14ac:dyDescent="0.25">
      <c r="A6893" s="54"/>
      <c r="B6893" s="36"/>
      <c r="C6893" s="37"/>
      <c r="D6893" s="37"/>
      <c r="E6893" s="38"/>
      <c r="F6893" s="37"/>
      <c r="G6893" s="39"/>
      <c r="H6893" s="40"/>
      <c r="J6893" s="17">
        <v>24</v>
      </c>
      <c r="K6893" s="17" t="str">
        <f t="shared" si="201"/>
        <v>468-Environ &amp; Land Use Hearings Office</v>
      </c>
      <c r="L6893" s="18" t="str">
        <f t="shared" si="200"/>
        <v>468</v>
      </c>
      <c r="M6893" s="19"/>
      <c r="N6893" s="19"/>
    </row>
    <row r="6894" spans="1:14" x14ac:dyDescent="0.2">
      <c r="A6894" s="44" t="s">
        <v>31</v>
      </c>
      <c r="B6894" s="45">
        <v>39.215233052103812</v>
      </c>
      <c r="C6894" s="46">
        <v>0</v>
      </c>
      <c r="D6894" s="46">
        <v>0</v>
      </c>
      <c r="E6894" s="46">
        <v>-4</v>
      </c>
      <c r="F6894" s="46">
        <v>22</v>
      </c>
      <c r="G6894" s="46">
        <v>18</v>
      </c>
      <c r="H6894" s="49">
        <v>57.215233052103812</v>
      </c>
      <c r="J6894" s="17">
        <v>25</v>
      </c>
      <c r="K6894" s="17" t="str">
        <f t="shared" si="201"/>
        <v>468-Environ &amp; Land Use Hearings Office</v>
      </c>
      <c r="L6894" s="18" t="str">
        <f t="shared" si="200"/>
        <v>468</v>
      </c>
      <c r="M6894" s="19"/>
      <c r="N6894" s="19"/>
    </row>
    <row r="6895" spans="1:14" ht="15" x14ac:dyDescent="0.25">
      <c r="A6895" s="54"/>
      <c r="B6895" s="36"/>
      <c r="C6895" s="37"/>
      <c r="D6895" s="37"/>
      <c r="E6895" s="38"/>
      <c r="F6895" s="37"/>
      <c r="G6895" s="39"/>
      <c r="H6895" s="40"/>
      <c r="J6895" s="17">
        <v>26</v>
      </c>
      <c r="K6895" s="17" t="str">
        <f t="shared" si="201"/>
        <v>468-Environ &amp; Land Use Hearings Office</v>
      </c>
      <c r="L6895" s="18" t="str">
        <f t="shared" si="200"/>
        <v>468</v>
      </c>
      <c r="M6895" s="19"/>
      <c r="N6895" s="19"/>
    </row>
    <row r="6896" spans="1:14" ht="15" x14ac:dyDescent="0.25">
      <c r="A6896" s="54" t="s">
        <v>32</v>
      </c>
      <c r="B6896" s="36">
        <v>0.51000908172271298</v>
      </c>
      <c r="C6896" s="37">
        <v>0</v>
      </c>
      <c r="D6896" s="37">
        <v>0</v>
      </c>
      <c r="E6896" s="38">
        <v>0</v>
      </c>
      <c r="F6896" s="37">
        <v>0</v>
      </c>
      <c r="G6896" s="39">
        <v>0</v>
      </c>
      <c r="H6896" s="40">
        <v>0.51000908172271298</v>
      </c>
      <c r="J6896" s="17">
        <v>27</v>
      </c>
      <c r="K6896" s="17" t="str">
        <f t="shared" si="201"/>
        <v>468-Environ &amp; Land Use Hearings Office</v>
      </c>
      <c r="L6896" s="18" t="str">
        <f t="shared" si="200"/>
        <v>468</v>
      </c>
      <c r="M6896" s="19" t="s">
        <v>33</v>
      </c>
      <c r="N6896" s="19"/>
    </row>
    <row r="6897" spans="1:14" ht="15" x14ac:dyDescent="0.25">
      <c r="A6897" s="54" t="s">
        <v>34</v>
      </c>
      <c r="B6897" s="36">
        <v>2.2989293800125346</v>
      </c>
      <c r="C6897" s="37">
        <v>0</v>
      </c>
      <c r="D6897" s="37">
        <v>0</v>
      </c>
      <c r="E6897" s="38">
        <v>0</v>
      </c>
      <c r="F6897" s="37">
        <v>0</v>
      </c>
      <c r="G6897" s="39">
        <v>0</v>
      </c>
      <c r="H6897" s="40">
        <v>2.2989293800125346</v>
      </c>
      <c r="J6897" s="17">
        <v>28</v>
      </c>
      <c r="K6897" s="17" t="str">
        <f t="shared" si="201"/>
        <v>468-Environ &amp; Land Use Hearings Office</v>
      </c>
      <c r="L6897" s="18" t="str">
        <f t="shared" si="200"/>
        <v>468</v>
      </c>
      <c r="M6897" s="19" t="s">
        <v>35</v>
      </c>
      <c r="N6897" s="19"/>
    </row>
    <row r="6898" spans="1:14" ht="15" x14ac:dyDescent="0.25">
      <c r="A6898" s="54" t="s">
        <v>36</v>
      </c>
      <c r="B6898" s="36">
        <v>0.80921986722777195</v>
      </c>
      <c r="C6898" s="37">
        <v>0</v>
      </c>
      <c r="D6898" s="37">
        <v>0</v>
      </c>
      <c r="E6898" s="38">
        <v>0</v>
      </c>
      <c r="F6898" s="37">
        <v>0</v>
      </c>
      <c r="G6898" s="39">
        <v>0</v>
      </c>
      <c r="H6898" s="40">
        <v>0.80921986722777195</v>
      </c>
      <c r="J6898" s="17">
        <v>29</v>
      </c>
      <c r="K6898" s="17" t="str">
        <f t="shared" si="201"/>
        <v>468-Environ &amp; Land Use Hearings Office</v>
      </c>
      <c r="L6898" s="18" t="str">
        <f t="shared" si="200"/>
        <v>468</v>
      </c>
      <c r="M6898" s="19" t="s">
        <v>37</v>
      </c>
      <c r="N6898" s="19"/>
    </row>
    <row r="6899" spans="1:14" ht="15" x14ac:dyDescent="0.25">
      <c r="A6899" s="54" t="s">
        <v>38</v>
      </c>
      <c r="B6899" s="36">
        <v>0</v>
      </c>
      <c r="C6899" s="37">
        <v>0</v>
      </c>
      <c r="D6899" s="37">
        <v>0</v>
      </c>
      <c r="E6899" s="38">
        <v>0</v>
      </c>
      <c r="F6899" s="37">
        <v>0</v>
      </c>
      <c r="G6899" s="39">
        <v>0</v>
      </c>
      <c r="H6899" s="40">
        <v>0</v>
      </c>
      <c r="J6899" s="17">
        <v>30</v>
      </c>
      <c r="K6899" s="17" t="str">
        <f t="shared" si="201"/>
        <v>468-Environ &amp; Land Use Hearings Office</v>
      </c>
      <c r="L6899" s="18" t="str">
        <f t="shared" si="200"/>
        <v>468</v>
      </c>
      <c r="M6899" s="19" t="s">
        <v>39</v>
      </c>
      <c r="N6899" s="19"/>
    </row>
    <row r="6900" spans="1:14" ht="15" x14ac:dyDescent="0.25">
      <c r="A6900" s="54" t="s">
        <v>40</v>
      </c>
      <c r="B6900" s="36">
        <v>0</v>
      </c>
      <c r="C6900" s="37">
        <v>0</v>
      </c>
      <c r="D6900" s="37">
        <v>0</v>
      </c>
      <c r="E6900" s="38">
        <v>0</v>
      </c>
      <c r="F6900" s="37">
        <v>0</v>
      </c>
      <c r="G6900" s="39">
        <v>0</v>
      </c>
      <c r="H6900" s="40">
        <v>0</v>
      </c>
      <c r="J6900" s="17">
        <v>31</v>
      </c>
      <c r="K6900" s="17" t="str">
        <f t="shared" si="201"/>
        <v>468-Environ &amp; Land Use Hearings Office</v>
      </c>
      <c r="L6900" s="18" t="str">
        <f t="shared" si="200"/>
        <v>468</v>
      </c>
      <c r="M6900" s="19" t="s">
        <v>41</v>
      </c>
      <c r="N6900" s="19"/>
    </row>
    <row r="6901" spans="1:14" ht="15" x14ac:dyDescent="0.25">
      <c r="A6901" s="54" t="s">
        <v>42</v>
      </c>
      <c r="B6901" s="36">
        <v>3.0191227823328504</v>
      </c>
      <c r="C6901" s="37">
        <v>0</v>
      </c>
      <c r="D6901" s="37">
        <v>0</v>
      </c>
      <c r="E6901" s="38">
        <v>-1</v>
      </c>
      <c r="F6901" s="37">
        <v>-2</v>
      </c>
      <c r="G6901" s="39">
        <v>-3</v>
      </c>
      <c r="H6901" s="40">
        <v>1.9122782332850363E-2</v>
      </c>
      <c r="J6901" s="17">
        <v>32</v>
      </c>
      <c r="K6901" s="17" t="str">
        <f t="shared" si="201"/>
        <v>468-Environ &amp; Land Use Hearings Office</v>
      </c>
      <c r="L6901" s="18" t="str">
        <f t="shared" si="200"/>
        <v>468</v>
      </c>
      <c r="M6901" s="19" t="s">
        <v>43</v>
      </c>
      <c r="N6901" s="19"/>
    </row>
    <row r="6902" spans="1:14" ht="15" x14ac:dyDescent="0.25">
      <c r="A6902" s="54" t="s">
        <v>44</v>
      </c>
      <c r="B6902" s="36">
        <v>2.7067196869821801</v>
      </c>
      <c r="C6902" s="37">
        <v>0</v>
      </c>
      <c r="D6902" s="37">
        <v>0</v>
      </c>
      <c r="E6902" s="38">
        <v>0</v>
      </c>
      <c r="F6902" s="37">
        <v>0</v>
      </c>
      <c r="G6902" s="39">
        <v>0</v>
      </c>
      <c r="H6902" s="40">
        <v>2.7067196869821801</v>
      </c>
      <c r="J6902" s="17">
        <v>33</v>
      </c>
      <c r="K6902" s="17" t="str">
        <f t="shared" si="201"/>
        <v>468-Environ &amp; Land Use Hearings Office</v>
      </c>
      <c r="L6902" s="18" t="str">
        <f t="shared" si="200"/>
        <v>468</v>
      </c>
      <c r="M6902" s="19" t="s">
        <v>45</v>
      </c>
      <c r="N6902" s="19"/>
    </row>
    <row r="6903" spans="1:14" ht="15" x14ac:dyDescent="0.25">
      <c r="A6903" s="54" t="s">
        <v>46</v>
      </c>
      <c r="B6903" s="36">
        <v>0</v>
      </c>
      <c r="C6903" s="37">
        <v>0</v>
      </c>
      <c r="D6903" s="37">
        <v>0</v>
      </c>
      <c r="E6903" s="38">
        <v>0</v>
      </c>
      <c r="F6903" s="37">
        <v>0</v>
      </c>
      <c r="G6903" s="39">
        <v>0</v>
      </c>
      <c r="H6903" s="40">
        <v>0</v>
      </c>
      <c r="J6903" s="17">
        <v>34</v>
      </c>
      <c r="K6903" s="17" t="str">
        <f t="shared" si="201"/>
        <v>468-Environ &amp; Land Use Hearings Office</v>
      </c>
      <c r="L6903" s="18" t="str">
        <f t="shared" si="200"/>
        <v>468</v>
      </c>
      <c r="M6903" s="19" t="s">
        <v>47</v>
      </c>
      <c r="N6903" s="19"/>
    </row>
    <row r="6904" spans="1:14" ht="15" x14ac:dyDescent="0.25">
      <c r="A6904" s="54" t="s">
        <v>48</v>
      </c>
      <c r="B6904" s="36">
        <v>0</v>
      </c>
      <c r="C6904" s="37">
        <v>0</v>
      </c>
      <c r="D6904" s="37">
        <v>0</v>
      </c>
      <c r="E6904" s="38">
        <v>0</v>
      </c>
      <c r="F6904" s="37">
        <v>0</v>
      </c>
      <c r="G6904" s="39">
        <v>0</v>
      </c>
      <c r="H6904" s="40">
        <v>0</v>
      </c>
      <c r="J6904" s="17">
        <v>35</v>
      </c>
      <c r="K6904" s="17" t="str">
        <f t="shared" si="201"/>
        <v>468-Environ &amp; Land Use Hearings Office</v>
      </c>
      <c r="L6904" s="18" t="str">
        <f t="shared" si="200"/>
        <v>468</v>
      </c>
      <c r="M6904" s="56" t="s">
        <v>49</v>
      </c>
      <c r="N6904" s="19"/>
    </row>
    <row r="6905" spans="1:14" ht="15" x14ac:dyDescent="0.25">
      <c r="A6905" s="54" t="s">
        <v>50</v>
      </c>
      <c r="B6905" s="36">
        <v>3.1083516684089245</v>
      </c>
      <c r="C6905" s="37">
        <v>0</v>
      </c>
      <c r="D6905" s="37">
        <v>0</v>
      </c>
      <c r="E6905" s="38">
        <v>0</v>
      </c>
      <c r="F6905" s="37">
        <v>0</v>
      </c>
      <c r="G6905" s="39">
        <v>0</v>
      </c>
      <c r="H6905" s="40">
        <v>3.1083516684089245</v>
      </c>
      <c r="J6905" s="17">
        <v>36</v>
      </c>
      <c r="K6905" s="17" t="str">
        <f t="shared" si="201"/>
        <v>468-Environ &amp; Land Use Hearings Office</v>
      </c>
      <c r="L6905" s="18" t="str">
        <f t="shared" si="200"/>
        <v>468</v>
      </c>
      <c r="M6905" s="19" t="s">
        <v>51</v>
      </c>
      <c r="N6905" s="19"/>
    </row>
    <row r="6906" spans="1:14" ht="15" x14ac:dyDescent="0.25">
      <c r="A6906" s="54" t="s">
        <v>52</v>
      </c>
      <c r="B6906" s="36">
        <v>0</v>
      </c>
      <c r="C6906" s="37">
        <v>0</v>
      </c>
      <c r="D6906" s="37">
        <v>0</v>
      </c>
      <c r="E6906" s="38">
        <v>1</v>
      </c>
      <c r="F6906" s="37">
        <v>0</v>
      </c>
      <c r="G6906" s="39">
        <v>1</v>
      </c>
      <c r="H6906" s="40">
        <v>1</v>
      </c>
      <c r="J6906" s="17">
        <v>37</v>
      </c>
      <c r="K6906" s="17" t="str">
        <f t="shared" si="201"/>
        <v>468-Environ &amp; Land Use Hearings Office</v>
      </c>
      <c r="L6906" s="18" t="str">
        <f t="shared" si="200"/>
        <v>468</v>
      </c>
      <c r="M6906" s="56" t="s">
        <v>53</v>
      </c>
      <c r="N6906" s="19"/>
    </row>
    <row r="6907" spans="1:14" ht="15" x14ac:dyDescent="0.25">
      <c r="A6907" s="54" t="s">
        <v>54</v>
      </c>
      <c r="B6907" s="36">
        <v>2.2838490267657732</v>
      </c>
      <c r="C6907" s="37">
        <v>0</v>
      </c>
      <c r="D6907" s="37">
        <v>0</v>
      </c>
      <c r="E6907" s="38">
        <v>0</v>
      </c>
      <c r="F6907" s="37">
        <v>0</v>
      </c>
      <c r="G6907" s="39">
        <v>0</v>
      </c>
      <c r="H6907" s="40">
        <v>2.2838490267657732</v>
      </c>
      <c r="J6907" s="17">
        <v>38</v>
      </c>
      <c r="K6907" s="17" t="str">
        <f t="shared" si="201"/>
        <v>468-Environ &amp; Land Use Hearings Office</v>
      </c>
      <c r="L6907" s="18" t="str">
        <f t="shared" si="200"/>
        <v>468</v>
      </c>
      <c r="M6907" s="19" t="s">
        <v>55</v>
      </c>
      <c r="N6907" s="19"/>
    </row>
    <row r="6908" spans="1:14" ht="15" x14ac:dyDescent="0.25">
      <c r="A6908" s="54" t="s">
        <v>56</v>
      </c>
      <c r="B6908" s="36">
        <v>438.61621621621629</v>
      </c>
      <c r="C6908" s="37">
        <v>0</v>
      </c>
      <c r="D6908" s="37">
        <v>0</v>
      </c>
      <c r="E6908" s="38">
        <v>0</v>
      </c>
      <c r="F6908" s="37">
        <v>103</v>
      </c>
      <c r="G6908" s="39">
        <v>103</v>
      </c>
      <c r="H6908" s="40">
        <v>541.61621621621634</v>
      </c>
      <c r="J6908" s="17">
        <v>39</v>
      </c>
      <c r="K6908" s="17" t="str">
        <f t="shared" si="201"/>
        <v>468-Environ &amp; Land Use Hearings Office</v>
      </c>
      <c r="L6908" s="18" t="str">
        <f t="shared" si="200"/>
        <v>468</v>
      </c>
      <c r="M6908" s="19" t="s">
        <v>57</v>
      </c>
      <c r="N6908" s="19"/>
    </row>
    <row r="6909" spans="1:14" ht="15" x14ac:dyDescent="0.25">
      <c r="A6909" s="54" t="s">
        <v>58</v>
      </c>
      <c r="B6909" s="36">
        <v>5.5630797440290358</v>
      </c>
      <c r="C6909" s="37">
        <v>0</v>
      </c>
      <c r="D6909" s="37">
        <v>0</v>
      </c>
      <c r="E6909" s="38">
        <v>0</v>
      </c>
      <c r="F6909" s="37">
        <v>0</v>
      </c>
      <c r="G6909" s="39">
        <v>0</v>
      </c>
      <c r="H6909" s="40">
        <v>5.5630797440290358</v>
      </c>
      <c r="J6909" s="17">
        <v>40</v>
      </c>
      <c r="K6909" s="17" t="str">
        <f t="shared" si="201"/>
        <v>468-Environ &amp; Land Use Hearings Office</v>
      </c>
      <c r="L6909" s="18" t="str">
        <f t="shared" si="200"/>
        <v>468</v>
      </c>
      <c r="M6909" s="19" t="s">
        <v>59</v>
      </c>
      <c r="N6909" s="19"/>
    </row>
    <row r="6910" spans="1:14" ht="15" x14ac:dyDescent="0.25">
      <c r="A6910" s="54" t="s">
        <v>60</v>
      </c>
      <c r="B6910" s="36">
        <v>0</v>
      </c>
      <c r="C6910" s="37">
        <v>0</v>
      </c>
      <c r="D6910" s="37">
        <v>0</v>
      </c>
      <c r="E6910" s="38">
        <v>1</v>
      </c>
      <c r="F6910" s="37">
        <v>0</v>
      </c>
      <c r="G6910" s="39">
        <v>1</v>
      </c>
      <c r="H6910" s="40">
        <v>1</v>
      </c>
      <c r="J6910" s="17">
        <v>41</v>
      </c>
      <c r="K6910" s="17" t="str">
        <f t="shared" si="201"/>
        <v>468-Environ &amp; Land Use Hearings Office</v>
      </c>
      <c r="L6910" s="18" t="str">
        <f t="shared" si="200"/>
        <v>468</v>
      </c>
      <c r="M6910" s="56" t="s">
        <v>61</v>
      </c>
      <c r="N6910" s="19"/>
    </row>
    <row r="6911" spans="1:14" ht="15" x14ac:dyDescent="0.25">
      <c r="A6911" s="54" t="s">
        <v>62</v>
      </c>
      <c r="B6911" s="36">
        <v>0</v>
      </c>
      <c r="C6911" s="37">
        <v>0</v>
      </c>
      <c r="D6911" s="37">
        <v>0</v>
      </c>
      <c r="E6911" s="38">
        <v>1</v>
      </c>
      <c r="F6911" s="37">
        <v>1</v>
      </c>
      <c r="G6911" s="39">
        <v>2</v>
      </c>
      <c r="H6911" s="40">
        <v>2</v>
      </c>
      <c r="J6911" s="17">
        <v>42</v>
      </c>
      <c r="K6911" s="17" t="str">
        <f t="shared" si="201"/>
        <v>468-Environ &amp; Land Use Hearings Office</v>
      </c>
      <c r="L6911" s="18" t="str">
        <f t="shared" si="200"/>
        <v>468</v>
      </c>
      <c r="M6911" s="56" t="s">
        <v>63</v>
      </c>
      <c r="N6911" s="19"/>
    </row>
    <row r="6912" spans="1:14" x14ac:dyDescent="0.2">
      <c r="A6912" s="43"/>
      <c r="B6912" s="36"/>
      <c r="C6912" s="37"/>
      <c r="D6912" s="37"/>
      <c r="E6912" s="38"/>
      <c r="F6912" s="37"/>
      <c r="G6912" s="39"/>
      <c r="H6912" s="40"/>
      <c r="J6912" s="17">
        <v>43</v>
      </c>
      <c r="K6912" s="17" t="str">
        <f t="shared" si="201"/>
        <v>468-Environ &amp; Land Use Hearings Office</v>
      </c>
      <c r="L6912" s="18" t="str">
        <f t="shared" si="200"/>
        <v>468</v>
      </c>
      <c r="M6912" s="19"/>
      <c r="N6912" s="19"/>
    </row>
    <row r="6913" spans="1:14" x14ac:dyDescent="0.2">
      <c r="A6913" s="44" t="s">
        <v>64</v>
      </c>
      <c r="B6913" s="45">
        <v>458.91549745369809</v>
      </c>
      <c r="C6913" s="46">
        <v>0</v>
      </c>
      <c r="D6913" s="46">
        <v>0</v>
      </c>
      <c r="E6913" s="47">
        <v>2</v>
      </c>
      <c r="F6913" s="46">
        <v>102</v>
      </c>
      <c r="G6913" s="48">
        <v>104</v>
      </c>
      <c r="H6913" s="49">
        <v>562.91549745369809</v>
      </c>
      <c r="J6913" s="17">
        <v>44</v>
      </c>
      <c r="K6913" s="17" t="str">
        <f t="shared" si="201"/>
        <v>468-Environ &amp; Land Use Hearings Office</v>
      </c>
      <c r="L6913" s="18" t="str">
        <f t="shared" si="200"/>
        <v>468</v>
      </c>
      <c r="M6913" s="19"/>
      <c r="N6913" s="19"/>
    </row>
    <row r="6914" spans="1:14" x14ac:dyDescent="0.2">
      <c r="A6914" s="57"/>
      <c r="B6914" s="39"/>
      <c r="C6914" s="51"/>
      <c r="D6914" s="51"/>
      <c r="E6914" s="52"/>
      <c r="F6914" s="51"/>
      <c r="G6914" s="39"/>
      <c r="H6914" s="53"/>
      <c r="J6914" s="17">
        <v>45</v>
      </c>
      <c r="K6914" s="17" t="str">
        <f t="shared" si="201"/>
        <v>468-Environ &amp; Land Use Hearings Office</v>
      </c>
      <c r="L6914" s="18" t="str">
        <f t="shared" si="200"/>
        <v>468</v>
      </c>
      <c r="M6914" s="19"/>
      <c r="N6914" s="19"/>
    </row>
    <row r="6915" spans="1:14" ht="15" x14ac:dyDescent="0.25">
      <c r="A6915" s="54" t="s">
        <v>65</v>
      </c>
      <c r="B6915" s="36">
        <v>8.0102573626851026E-2</v>
      </c>
      <c r="C6915" s="37">
        <v>0</v>
      </c>
      <c r="D6915" s="37">
        <v>0</v>
      </c>
      <c r="E6915" s="38">
        <v>0</v>
      </c>
      <c r="F6915" s="37">
        <v>0</v>
      </c>
      <c r="G6915" s="39">
        <v>0</v>
      </c>
      <c r="H6915" s="40">
        <v>8.0102573626851026E-2</v>
      </c>
      <c r="J6915" s="17">
        <v>46</v>
      </c>
      <c r="K6915" s="17" t="str">
        <f t="shared" si="201"/>
        <v>468-Environ &amp; Land Use Hearings Office</v>
      </c>
      <c r="L6915" s="18" t="str">
        <f t="shared" si="200"/>
        <v>468</v>
      </c>
      <c r="M6915" s="19"/>
      <c r="N6915" s="19"/>
    </row>
    <row r="6916" spans="1:14" ht="15" x14ac:dyDescent="0.25">
      <c r="A6916" s="54" t="s">
        <v>66</v>
      </c>
      <c r="B6916" s="36">
        <v>0</v>
      </c>
      <c r="C6916" s="37">
        <v>0</v>
      </c>
      <c r="D6916" s="37">
        <v>0</v>
      </c>
      <c r="E6916" s="38">
        <v>0</v>
      </c>
      <c r="F6916" s="37">
        <v>0</v>
      </c>
      <c r="G6916" s="39">
        <v>0</v>
      </c>
      <c r="H6916" s="40">
        <v>0</v>
      </c>
      <c r="J6916" s="17">
        <v>47</v>
      </c>
      <c r="K6916" s="17" t="str">
        <f t="shared" si="201"/>
        <v>468-Environ &amp; Land Use Hearings Office</v>
      </c>
      <c r="L6916" s="18" t="str">
        <f t="shared" si="200"/>
        <v>468</v>
      </c>
      <c r="M6916" s="19"/>
      <c r="N6916" s="19"/>
    </row>
    <row r="6917" spans="1:14" ht="15" x14ac:dyDescent="0.25">
      <c r="A6917" s="54" t="s">
        <v>67</v>
      </c>
      <c r="B6917" s="36">
        <v>0</v>
      </c>
      <c r="C6917" s="37">
        <v>0</v>
      </c>
      <c r="D6917" s="37">
        <v>0</v>
      </c>
      <c r="E6917" s="38">
        <v>0</v>
      </c>
      <c r="F6917" s="37">
        <v>0</v>
      </c>
      <c r="G6917" s="39">
        <v>0</v>
      </c>
      <c r="H6917" s="40">
        <v>0</v>
      </c>
      <c r="J6917" s="17">
        <v>48</v>
      </c>
      <c r="K6917" s="17" t="str">
        <f t="shared" si="201"/>
        <v>468-Environ &amp; Land Use Hearings Office</v>
      </c>
      <c r="L6917" s="18" t="str">
        <f t="shared" si="200"/>
        <v>468</v>
      </c>
      <c r="M6917" s="19"/>
      <c r="N6917" s="19"/>
    </row>
    <row r="6918" spans="1:14" ht="15" x14ac:dyDescent="0.25">
      <c r="A6918" s="54" t="s">
        <v>68</v>
      </c>
      <c r="B6918" s="36">
        <v>0.19471594379963347</v>
      </c>
      <c r="C6918" s="37">
        <v>0</v>
      </c>
      <c r="D6918" s="37">
        <v>0</v>
      </c>
      <c r="E6918" s="38">
        <v>0</v>
      </c>
      <c r="F6918" s="37">
        <v>0</v>
      </c>
      <c r="G6918" s="39">
        <v>0</v>
      </c>
      <c r="H6918" s="40">
        <v>0.19471594379963347</v>
      </c>
      <c r="J6918" s="17">
        <v>49</v>
      </c>
      <c r="K6918" s="17" t="str">
        <f t="shared" si="201"/>
        <v>468-Environ &amp; Land Use Hearings Office</v>
      </c>
      <c r="L6918" s="18" t="str">
        <f t="shared" si="200"/>
        <v>468</v>
      </c>
      <c r="M6918" s="19"/>
      <c r="N6918" s="19"/>
    </row>
    <row r="6919" spans="1:14" ht="15" x14ac:dyDescent="0.25">
      <c r="A6919" s="54" t="s">
        <v>69</v>
      </c>
      <c r="B6919" s="36">
        <v>0</v>
      </c>
      <c r="C6919" s="37">
        <v>0</v>
      </c>
      <c r="D6919" s="37">
        <v>0</v>
      </c>
      <c r="E6919" s="38">
        <v>0</v>
      </c>
      <c r="F6919" s="37">
        <v>0</v>
      </c>
      <c r="G6919" s="39">
        <v>0</v>
      </c>
      <c r="H6919" s="40">
        <v>0</v>
      </c>
      <c r="J6919" s="17">
        <v>50</v>
      </c>
      <c r="K6919" s="17" t="str">
        <f t="shared" si="201"/>
        <v>468-Environ &amp; Land Use Hearings Office</v>
      </c>
      <c r="L6919" s="18" t="str">
        <f t="shared" si="200"/>
        <v>468</v>
      </c>
      <c r="M6919" s="19"/>
      <c r="N6919" s="19"/>
    </row>
    <row r="6920" spans="1:14" ht="15" x14ac:dyDescent="0.25">
      <c r="A6920" s="54" t="s">
        <v>70</v>
      </c>
      <c r="B6920" s="36">
        <v>1.2742040701467143</v>
      </c>
      <c r="C6920" s="37">
        <v>0</v>
      </c>
      <c r="D6920" s="37">
        <v>0</v>
      </c>
      <c r="E6920" s="38">
        <v>0</v>
      </c>
      <c r="F6920" s="37">
        <v>0</v>
      </c>
      <c r="G6920" s="39">
        <v>0</v>
      </c>
      <c r="H6920" s="40">
        <v>1.2742040701467143</v>
      </c>
      <c r="J6920" s="17">
        <v>51</v>
      </c>
      <c r="K6920" s="17" t="str">
        <f t="shared" si="201"/>
        <v>468-Environ &amp; Land Use Hearings Office</v>
      </c>
      <c r="L6920" s="18" t="str">
        <f t="shared" si="200"/>
        <v>468</v>
      </c>
      <c r="M6920" s="19"/>
      <c r="N6920" s="19"/>
    </row>
    <row r="6921" spans="1:14" ht="15" x14ac:dyDescent="0.25">
      <c r="A6921" s="54" t="s">
        <v>71</v>
      </c>
      <c r="B6921" s="36">
        <v>1.4375E-15</v>
      </c>
      <c r="C6921" s="37">
        <v>0</v>
      </c>
      <c r="D6921" s="37">
        <v>0</v>
      </c>
      <c r="E6921" s="38">
        <v>0</v>
      </c>
      <c r="F6921" s="37">
        <v>0</v>
      </c>
      <c r="G6921" s="39">
        <v>0</v>
      </c>
      <c r="H6921" s="40">
        <v>1.4375E-15</v>
      </c>
      <c r="J6921" s="17">
        <v>52</v>
      </c>
      <c r="K6921" s="17" t="str">
        <f t="shared" si="201"/>
        <v>468-Environ &amp; Land Use Hearings Office</v>
      </c>
      <c r="L6921" s="18" t="str">
        <f t="shared" ref="L6921:L6993" si="202">LEFT(K6921,3)</f>
        <v>468</v>
      </c>
      <c r="M6921" s="19"/>
      <c r="N6921" s="19"/>
    </row>
    <row r="6922" spans="1:14" ht="15" x14ac:dyDescent="0.25">
      <c r="A6922" s="54" t="s">
        <v>72</v>
      </c>
      <c r="B6922" s="36">
        <v>0.21838729383017716</v>
      </c>
      <c r="C6922" s="37">
        <v>0</v>
      </c>
      <c r="D6922" s="37">
        <v>0</v>
      </c>
      <c r="E6922" s="38">
        <v>0</v>
      </c>
      <c r="F6922" s="37">
        <v>0</v>
      </c>
      <c r="G6922" s="39">
        <v>0</v>
      </c>
      <c r="H6922" s="40">
        <v>0.21838729383017716</v>
      </c>
      <c r="J6922" s="17">
        <v>53</v>
      </c>
      <c r="K6922" s="17" t="str">
        <f t="shared" si="201"/>
        <v>468-Environ &amp; Land Use Hearings Office</v>
      </c>
      <c r="L6922" s="18" t="str">
        <f t="shared" si="202"/>
        <v>468</v>
      </c>
      <c r="M6922" s="19"/>
      <c r="N6922" s="19"/>
    </row>
    <row r="6923" spans="1:14" ht="15" x14ac:dyDescent="0.25">
      <c r="A6923" s="54" t="s">
        <v>73</v>
      </c>
      <c r="B6923" s="36">
        <v>1.81982613808807</v>
      </c>
      <c r="C6923" s="37">
        <v>0</v>
      </c>
      <c r="D6923" s="37">
        <v>0</v>
      </c>
      <c r="E6923" s="38">
        <v>0</v>
      </c>
      <c r="F6923" s="37">
        <v>0</v>
      </c>
      <c r="G6923" s="39">
        <v>0</v>
      </c>
      <c r="H6923" s="40">
        <v>1.81982613808807</v>
      </c>
      <c r="J6923" s="17">
        <v>54</v>
      </c>
      <c r="K6923" s="17" t="str">
        <f t="shared" si="201"/>
        <v>468-Environ &amp; Land Use Hearings Office</v>
      </c>
      <c r="L6923" s="18" t="str">
        <f t="shared" si="202"/>
        <v>468</v>
      </c>
      <c r="M6923" s="19"/>
      <c r="N6923" s="19"/>
    </row>
    <row r="6924" spans="1:14" ht="15" x14ac:dyDescent="0.25">
      <c r="A6924" s="54" t="s">
        <v>74</v>
      </c>
      <c r="B6924" s="36">
        <v>3.9141722663408678</v>
      </c>
      <c r="C6924" s="37">
        <v>0</v>
      </c>
      <c r="D6924" s="37">
        <v>0</v>
      </c>
      <c r="E6924" s="38">
        <v>0</v>
      </c>
      <c r="F6924" s="37">
        <v>0</v>
      </c>
      <c r="G6924" s="39">
        <v>0</v>
      </c>
      <c r="H6924" s="40">
        <v>3.9141722663408678</v>
      </c>
      <c r="J6924" s="17">
        <v>55</v>
      </c>
      <c r="K6924" s="17" t="str">
        <f t="shared" si="201"/>
        <v>468-Environ &amp; Land Use Hearings Office</v>
      </c>
      <c r="L6924" s="18" t="str">
        <f t="shared" si="202"/>
        <v>468</v>
      </c>
      <c r="M6924" s="19"/>
      <c r="N6924" s="19"/>
    </row>
    <row r="6925" spans="1:14" ht="15" x14ac:dyDescent="0.25">
      <c r="A6925" s="54" t="s">
        <v>75</v>
      </c>
      <c r="B6925" s="36">
        <v>4.3065012683604822</v>
      </c>
      <c r="C6925" s="37">
        <v>0</v>
      </c>
      <c r="D6925" s="37">
        <v>0</v>
      </c>
      <c r="E6925" s="38">
        <v>1</v>
      </c>
      <c r="F6925" s="37">
        <v>1</v>
      </c>
      <c r="G6925" s="39">
        <v>2</v>
      </c>
      <c r="H6925" s="40">
        <v>6.3065012683604822</v>
      </c>
      <c r="J6925" s="17">
        <v>56</v>
      </c>
      <c r="K6925" s="17" t="str">
        <f t="shared" si="201"/>
        <v>468-Environ &amp; Land Use Hearings Office</v>
      </c>
      <c r="L6925" s="18" t="str">
        <f t="shared" si="202"/>
        <v>468</v>
      </c>
      <c r="M6925" s="19"/>
      <c r="N6925" s="19"/>
    </row>
    <row r="6926" spans="1:14" ht="15" x14ac:dyDescent="0.25">
      <c r="A6926" s="54" t="s">
        <v>76</v>
      </c>
      <c r="B6926" s="36">
        <v>2.0846266949844794</v>
      </c>
      <c r="C6926" s="37">
        <v>0</v>
      </c>
      <c r="D6926" s="37">
        <v>0</v>
      </c>
      <c r="E6926" s="38">
        <v>0</v>
      </c>
      <c r="F6926" s="37">
        <v>0</v>
      </c>
      <c r="G6926" s="39">
        <v>0</v>
      </c>
      <c r="H6926" s="40">
        <v>2.0846266949844794</v>
      </c>
      <c r="J6926" s="17">
        <v>57</v>
      </c>
      <c r="K6926" s="17" t="str">
        <f t="shared" si="201"/>
        <v>468-Environ &amp; Land Use Hearings Office</v>
      </c>
      <c r="L6926" s="18" t="str">
        <f t="shared" si="202"/>
        <v>468</v>
      </c>
      <c r="M6926" s="19"/>
      <c r="N6926" s="19"/>
    </row>
    <row r="6927" spans="1:14" ht="15" x14ac:dyDescent="0.25">
      <c r="A6927" s="54" t="s">
        <v>77</v>
      </c>
      <c r="B6927" s="36">
        <v>2.5256269824331117</v>
      </c>
      <c r="C6927" s="37">
        <v>0</v>
      </c>
      <c r="D6927" s="37">
        <v>0</v>
      </c>
      <c r="E6927" s="38">
        <v>0</v>
      </c>
      <c r="F6927" s="37">
        <v>0</v>
      </c>
      <c r="G6927" s="39">
        <v>0</v>
      </c>
      <c r="H6927" s="40">
        <v>2.5256269824331117</v>
      </c>
      <c r="J6927" s="17">
        <v>58</v>
      </c>
      <c r="K6927" s="17" t="str">
        <f t="shared" si="201"/>
        <v>468-Environ &amp; Land Use Hearings Office</v>
      </c>
      <c r="L6927" s="18" t="str">
        <f t="shared" si="202"/>
        <v>468</v>
      </c>
      <c r="M6927" s="19"/>
      <c r="N6927" s="19"/>
    </row>
    <row r="6928" spans="1:14" ht="15" x14ac:dyDescent="0.25">
      <c r="A6928" s="54" t="s">
        <v>78</v>
      </c>
      <c r="B6928" s="36">
        <v>111.02010754252235</v>
      </c>
      <c r="C6928" s="37">
        <v>-1</v>
      </c>
      <c r="D6928" s="37">
        <v>-1</v>
      </c>
      <c r="E6928" s="38">
        <v>0</v>
      </c>
      <c r="F6928" s="37">
        <v>0</v>
      </c>
      <c r="G6928" s="39">
        <v>-2</v>
      </c>
      <c r="H6928" s="40">
        <v>109.02010754252235</v>
      </c>
      <c r="J6928" s="17">
        <v>59</v>
      </c>
      <c r="K6928" s="17" t="str">
        <f t="shared" si="201"/>
        <v>468-Environ &amp; Land Use Hearings Office</v>
      </c>
      <c r="L6928" s="18" t="str">
        <f t="shared" si="202"/>
        <v>468</v>
      </c>
      <c r="M6928" s="19"/>
      <c r="N6928" s="19"/>
    </row>
    <row r="6929" spans="1:14" ht="15" x14ac:dyDescent="0.25">
      <c r="A6929" s="54" t="s">
        <v>79</v>
      </c>
      <c r="B6929" s="36">
        <v>75.900747790618624</v>
      </c>
      <c r="C6929" s="37">
        <v>2</v>
      </c>
      <c r="D6929" s="37">
        <v>1</v>
      </c>
      <c r="E6929" s="38">
        <v>0</v>
      </c>
      <c r="F6929" s="37">
        <v>1</v>
      </c>
      <c r="G6929" s="39">
        <v>4</v>
      </c>
      <c r="H6929" s="40">
        <v>79.900747790618624</v>
      </c>
      <c r="J6929" s="17">
        <v>60</v>
      </c>
      <c r="K6929" s="17" t="str">
        <f t="shared" si="201"/>
        <v>468-Environ &amp; Land Use Hearings Office</v>
      </c>
      <c r="L6929" s="18" t="str">
        <f t="shared" si="202"/>
        <v>468</v>
      </c>
      <c r="M6929" s="19"/>
      <c r="N6929" s="19"/>
    </row>
    <row r="6930" spans="1:14" ht="15" x14ac:dyDescent="0.25">
      <c r="A6930" s="54"/>
      <c r="B6930" s="36"/>
      <c r="C6930" s="37"/>
      <c r="D6930" s="37"/>
      <c r="E6930" s="38"/>
      <c r="F6930" s="37"/>
      <c r="G6930" s="39"/>
      <c r="H6930" s="40"/>
      <c r="J6930" s="17">
        <v>61</v>
      </c>
      <c r="K6930" s="17" t="str">
        <f t="shared" si="201"/>
        <v>468-Environ &amp; Land Use Hearings Office</v>
      </c>
      <c r="L6930" s="18" t="str">
        <f t="shared" si="202"/>
        <v>468</v>
      </c>
      <c r="M6930" s="19"/>
      <c r="N6930" s="19"/>
    </row>
    <row r="6931" spans="1:14" x14ac:dyDescent="0.2">
      <c r="A6931" s="44" t="s">
        <v>80</v>
      </c>
      <c r="B6931" s="45">
        <v>203.33901856475137</v>
      </c>
      <c r="C6931" s="46">
        <v>1</v>
      </c>
      <c r="D6931" s="46">
        <v>0</v>
      </c>
      <c r="E6931" s="47">
        <v>1</v>
      </c>
      <c r="F6931" s="46">
        <v>2</v>
      </c>
      <c r="G6931" s="48">
        <v>4</v>
      </c>
      <c r="H6931" s="49">
        <v>207.33901856475137</v>
      </c>
      <c r="J6931" s="17">
        <v>62</v>
      </c>
      <c r="K6931" s="17" t="str">
        <f t="shared" si="201"/>
        <v>468-Environ &amp; Land Use Hearings Office</v>
      </c>
      <c r="L6931" s="18" t="str">
        <f t="shared" si="202"/>
        <v>468</v>
      </c>
      <c r="M6931" s="19"/>
      <c r="N6931" s="19"/>
    </row>
    <row r="6932" spans="1:14" ht="15" x14ac:dyDescent="0.25">
      <c r="A6932" s="54"/>
      <c r="B6932" s="36"/>
      <c r="C6932" s="37"/>
      <c r="D6932" s="37"/>
      <c r="E6932" s="38"/>
      <c r="F6932" s="37"/>
      <c r="G6932" s="39"/>
      <c r="H6932" s="40"/>
      <c r="J6932" s="17">
        <v>63</v>
      </c>
      <c r="K6932" s="17" t="str">
        <f t="shared" si="201"/>
        <v>468-Environ &amp; Land Use Hearings Office</v>
      </c>
      <c r="L6932" s="18" t="str">
        <f t="shared" si="202"/>
        <v>468</v>
      </c>
      <c r="M6932" s="19"/>
      <c r="N6932" s="19"/>
    </row>
    <row r="6933" spans="1:14" ht="15" x14ac:dyDescent="0.25">
      <c r="A6933" s="54" t="s">
        <v>81</v>
      </c>
      <c r="B6933" s="36">
        <v>3.8817585285050962</v>
      </c>
      <c r="C6933" s="37">
        <v>0</v>
      </c>
      <c r="D6933" s="37">
        <v>0</v>
      </c>
      <c r="E6933" s="38">
        <v>0</v>
      </c>
      <c r="F6933" s="37">
        <v>0</v>
      </c>
      <c r="G6933" s="39">
        <v>0</v>
      </c>
      <c r="H6933" s="40">
        <v>3.8817585285050962</v>
      </c>
      <c r="J6933" s="17">
        <v>64</v>
      </c>
      <c r="K6933" s="17" t="str">
        <f t="shared" si="201"/>
        <v>468-Environ &amp; Land Use Hearings Office</v>
      </c>
      <c r="L6933" s="18" t="str">
        <f t="shared" si="202"/>
        <v>468</v>
      </c>
      <c r="M6933" s="19"/>
      <c r="N6933" s="19"/>
    </row>
    <row r="6934" spans="1:14" x14ac:dyDescent="0.2">
      <c r="A6934" s="44" t="s">
        <v>82</v>
      </c>
      <c r="B6934" s="45">
        <v>3.8817585285050962</v>
      </c>
      <c r="C6934" s="46">
        <v>0</v>
      </c>
      <c r="D6934" s="46">
        <v>0</v>
      </c>
      <c r="E6934" s="47">
        <v>0</v>
      </c>
      <c r="F6934" s="46">
        <v>0</v>
      </c>
      <c r="G6934" s="48">
        <v>0</v>
      </c>
      <c r="H6934" s="49">
        <v>3.8817585285050962</v>
      </c>
      <c r="J6934" s="17">
        <v>65</v>
      </c>
      <c r="K6934" s="17" t="str">
        <f t="shared" si="201"/>
        <v>468-Environ &amp; Land Use Hearings Office</v>
      </c>
      <c r="L6934" s="18" t="str">
        <f t="shared" si="202"/>
        <v>468</v>
      </c>
      <c r="M6934" s="19"/>
      <c r="N6934" s="19"/>
    </row>
    <row r="6935" spans="1:14" ht="15" x14ac:dyDescent="0.25">
      <c r="A6935" s="54"/>
      <c r="B6935" s="54"/>
      <c r="C6935" s="54"/>
      <c r="D6935" s="54"/>
      <c r="E6935" s="54"/>
      <c r="F6935" s="54"/>
      <c r="G6935" s="54"/>
      <c r="H6935" s="54"/>
      <c r="J6935" s="17">
        <v>66</v>
      </c>
      <c r="K6935" s="17" t="str">
        <f t="shared" si="201"/>
        <v>468-Environ &amp; Land Use Hearings Office</v>
      </c>
      <c r="L6935" s="18" t="str">
        <f t="shared" si="202"/>
        <v>468</v>
      </c>
      <c r="M6935" s="19"/>
      <c r="N6935" s="19"/>
    </row>
    <row r="6936" spans="1:14" x14ac:dyDescent="0.2">
      <c r="A6936" s="58"/>
      <c r="B6936" s="39"/>
      <c r="C6936" s="51"/>
      <c r="D6936" s="51"/>
      <c r="E6936" s="52"/>
      <c r="F6936" s="51"/>
      <c r="G6936" s="39"/>
      <c r="H6936" s="53"/>
      <c r="J6936" s="17">
        <v>67</v>
      </c>
      <c r="K6936" s="17" t="str">
        <f t="shared" si="201"/>
        <v>468-Environ &amp; Land Use Hearings Office</v>
      </c>
      <c r="L6936" s="18" t="str">
        <f t="shared" si="202"/>
        <v>468</v>
      </c>
      <c r="M6936" s="19"/>
      <c r="N6936" s="19"/>
    </row>
    <row r="6937" spans="1:14" x14ac:dyDescent="0.2">
      <c r="A6937" s="59" t="s">
        <v>83</v>
      </c>
      <c r="B6937" s="60">
        <v>865.81922358511429</v>
      </c>
      <c r="C6937" s="61">
        <v>1</v>
      </c>
      <c r="D6937" s="61">
        <v>1</v>
      </c>
      <c r="E6937" s="62">
        <v>-1</v>
      </c>
      <c r="F6937" s="61">
        <v>127</v>
      </c>
      <c r="G6937" s="60">
        <v>128</v>
      </c>
      <c r="H6937" s="63">
        <v>993.81922358511429</v>
      </c>
      <c r="J6937" s="17">
        <v>68</v>
      </c>
      <c r="K6937" s="17" t="str">
        <f t="shared" si="201"/>
        <v>468-Environ &amp; Land Use Hearings Office</v>
      </c>
      <c r="L6937" s="18" t="str">
        <f t="shared" si="202"/>
        <v>468</v>
      </c>
      <c r="M6937" s="19"/>
      <c r="N6937" s="19"/>
    </row>
    <row r="6938" spans="1:14" x14ac:dyDescent="0.2">
      <c r="A6938" s="64"/>
      <c r="B6938" s="65"/>
      <c r="C6938" s="65"/>
      <c r="D6938" s="65"/>
      <c r="E6938" s="65"/>
      <c r="F6938" s="65"/>
      <c r="G6938" s="65"/>
      <c r="H6938" s="65"/>
      <c r="J6938" s="17">
        <v>1</v>
      </c>
      <c r="K6938" s="17" t="str">
        <f>IF(J6938=7,A6020,IF(J6938&gt;7,K6928,""))</f>
        <v/>
      </c>
      <c r="L6938" s="18" t="str">
        <f t="shared" si="202"/>
        <v/>
      </c>
      <c r="M6938" s="19"/>
      <c r="N6938" s="19"/>
    </row>
    <row r="6939" spans="1:14" x14ac:dyDescent="0.2">
      <c r="A6939" s="64"/>
      <c r="B6939" s="65"/>
      <c r="C6939" s="65"/>
      <c r="D6939" s="65"/>
      <c r="E6939" s="65"/>
      <c r="F6939" s="65"/>
      <c r="G6939" s="65"/>
      <c r="H6939" s="65"/>
      <c r="J6939" s="17">
        <v>2</v>
      </c>
      <c r="K6939" s="17" t="str">
        <f>IF(J6939=7,A6021,IF(J6939&gt;7,K6938,""))</f>
        <v/>
      </c>
      <c r="L6939" s="18" t="str">
        <f t="shared" si="202"/>
        <v/>
      </c>
      <c r="M6939" s="19"/>
      <c r="N6939" s="19"/>
    </row>
    <row r="6940" spans="1:14" ht="15" x14ac:dyDescent="0.25">
      <c r="A6940"/>
      <c r="B6940"/>
      <c r="C6940"/>
      <c r="D6940"/>
      <c r="E6940"/>
      <c r="F6940"/>
      <c r="G6940"/>
      <c r="H6940"/>
      <c r="J6940" s="17">
        <v>3</v>
      </c>
      <c r="K6940" s="17" t="str">
        <f>IF(J6940=7,A6022,IF(J6940&gt;7,K6939,""))</f>
        <v/>
      </c>
      <c r="L6940" s="18" t="str">
        <f t="shared" si="202"/>
        <v/>
      </c>
      <c r="M6940" s="19"/>
      <c r="N6940" s="19"/>
    </row>
    <row r="6941" spans="1:14" ht="15" x14ac:dyDescent="0.25">
      <c r="A6941"/>
      <c r="B6941"/>
      <c r="C6941"/>
      <c r="D6941"/>
      <c r="E6941"/>
      <c r="F6941"/>
      <c r="G6941"/>
      <c r="H6941"/>
      <c r="J6941" s="17">
        <v>4</v>
      </c>
      <c r="K6941" s="17" t="str">
        <f>IF(J6941=7,A6023,IF(J6941&gt;7,K6940,""))</f>
        <v/>
      </c>
      <c r="L6941" s="18" t="str">
        <f t="shared" si="202"/>
        <v/>
      </c>
      <c r="M6941" s="19"/>
      <c r="N6941" s="19"/>
    </row>
    <row r="6942" spans="1:14" ht="15.75" x14ac:dyDescent="0.25">
      <c r="A6942" s="21" t="s">
        <v>7</v>
      </c>
      <c r="B6942" s="22"/>
      <c r="C6942" s="22"/>
      <c r="D6942" s="22"/>
      <c r="E6942" s="22"/>
      <c r="F6942" s="22"/>
      <c r="G6942" s="22"/>
      <c r="H6942" s="22"/>
      <c r="J6942" s="17">
        <v>5</v>
      </c>
      <c r="K6942" s="17" t="str">
        <f>IF(J6942=7,A6024,IF(J6942&gt;7,K6941,""))</f>
        <v/>
      </c>
      <c r="L6942" s="18" t="str">
        <f t="shared" si="202"/>
        <v/>
      </c>
      <c r="M6942" s="19"/>
      <c r="N6942" s="19"/>
    </row>
    <row r="6943" spans="1:14" ht="15" x14ac:dyDescent="0.25">
      <c r="A6943" s="23" t="s">
        <v>8</v>
      </c>
      <c r="B6943" s="24"/>
      <c r="C6943" s="24"/>
      <c r="D6943" s="24"/>
      <c r="E6943" s="24"/>
      <c r="F6943" s="24"/>
      <c r="G6943" s="24"/>
      <c r="H6943" s="24"/>
      <c r="J6943" s="17">
        <v>6</v>
      </c>
      <c r="K6943" s="17" t="str">
        <f>IF(J6943=7,A6025,IF(J6943&gt;7,K6942,""))</f>
        <v/>
      </c>
      <c r="L6943" s="18" t="str">
        <f t="shared" si="202"/>
        <v/>
      </c>
      <c r="M6943" s="19"/>
      <c r="N6943" s="19"/>
    </row>
    <row r="6944" spans="1:14" ht="15" x14ac:dyDescent="0.25">
      <c r="A6944" s="25" t="s">
        <v>185</v>
      </c>
      <c r="B6944" s="22"/>
      <c r="C6944" s="22"/>
      <c r="D6944" s="22"/>
      <c r="E6944" s="22"/>
      <c r="F6944" s="22"/>
      <c r="G6944" s="22"/>
      <c r="H6944" s="22"/>
      <c r="J6944" s="17">
        <v>7</v>
      </c>
      <c r="K6944" s="17" t="str">
        <f>IF(J6944=7,A6944,IF(J6944&gt;7,K6943,""))</f>
        <v>471-State Conservation Commission</v>
      </c>
      <c r="L6944" s="18" t="str">
        <f t="shared" si="202"/>
        <v>471</v>
      </c>
      <c r="M6944" s="19"/>
      <c r="N6944" s="19"/>
    </row>
    <row r="6945" spans="1:14" ht="15" x14ac:dyDescent="0.25">
      <c r="A6945" s="25"/>
      <c r="B6945" s="22"/>
      <c r="C6945" s="22"/>
      <c r="D6945" s="22"/>
      <c r="E6945" s="22"/>
      <c r="F6945" s="22"/>
      <c r="G6945" s="22"/>
      <c r="H6945" s="22"/>
      <c r="J6945" s="17">
        <v>8</v>
      </c>
      <c r="K6945" s="17" t="str">
        <f t="shared" ref="K6945:K7005" si="203">IF(J6945=7,A6027,IF(J6945&gt;7,K6944,""))</f>
        <v>471-State Conservation Commission</v>
      </c>
      <c r="L6945" s="18" t="str">
        <f t="shared" si="202"/>
        <v>471</v>
      </c>
      <c r="M6945" s="19"/>
      <c r="N6945" s="19"/>
    </row>
    <row r="6946" spans="1:14" ht="15" x14ac:dyDescent="0.25">
      <c r="A6946" s="26"/>
      <c r="B6946" s="27"/>
      <c r="C6946" s="94" t="s">
        <v>10</v>
      </c>
      <c r="D6946" s="95"/>
      <c r="E6946" s="94" t="s">
        <v>11</v>
      </c>
      <c r="F6946" s="95"/>
      <c r="G6946" s="28"/>
      <c r="H6946" s="28"/>
      <c r="J6946" s="17">
        <v>9</v>
      </c>
      <c r="K6946" s="17" t="str">
        <f t="shared" si="203"/>
        <v>471-State Conservation Commission</v>
      </c>
      <c r="L6946" s="18" t="str">
        <f t="shared" si="202"/>
        <v>471</v>
      </c>
      <c r="M6946" s="19"/>
      <c r="N6946" s="19"/>
    </row>
    <row r="6947" spans="1:14" ht="24" x14ac:dyDescent="0.2">
      <c r="A6947" s="29" t="s">
        <v>12</v>
      </c>
      <c r="B6947" s="30" t="s">
        <v>13</v>
      </c>
      <c r="C6947" s="31" t="s">
        <v>14</v>
      </c>
      <c r="D6947" s="32" t="s">
        <v>15</v>
      </c>
      <c r="E6947" s="31" t="s">
        <v>14</v>
      </c>
      <c r="F6947" s="32" t="s">
        <v>15</v>
      </c>
      <c r="G6947" s="33" t="s">
        <v>16</v>
      </c>
      <c r="H6947" s="33" t="s">
        <v>17</v>
      </c>
      <c r="J6947" s="17">
        <v>10</v>
      </c>
      <c r="K6947" s="17" t="str">
        <f t="shared" si="203"/>
        <v>471-State Conservation Commission</v>
      </c>
      <c r="L6947" s="18" t="str">
        <f t="shared" si="202"/>
        <v>471</v>
      </c>
      <c r="M6947" s="19"/>
      <c r="N6947" s="19"/>
    </row>
    <row r="6948" spans="1:14" ht="15" x14ac:dyDescent="0.25">
      <c r="A6948" s="35" t="s">
        <v>20</v>
      </c>
      <c r="B6948" s="36">
        <v>1.8931901249364342</v>
      </c>
      <c r="C6948" s="37">
        <v>0</v>
      </c>
      <c r="D6948" s="37">
        <v>0</v>
      </c>
      <c r="E6948" s="38">
        <v>0</v>
      </c>
      <c r="F6948" s="37">
        <v>0</v>
      </c>
      <c r="G6948" s="39">
        <v>0</v>
      </c>
      <c r="H6948" s="40">
        <v>1.8931901249364342</v>
      </c>
      <c r="J6948" s="17">
        <v>11</v>
      </c>
      <c r="K6948" s="17" t="str">
        <f t="shared" si="203"/>
        <v>471-State Conservation Commission</v>
      </c>
      <c r="L6948" s="18" t="str">
        <f t="shared" si="202"/>
        <v>471</v>
      </c>
      <c r="M6948" s="19" t="s">
        <v>21</v>
      </c>
      <c r="N6948" s="19"/>
    </row>
    <row r="6949" spans="1:14" ht="15" x14ac:dyDescent="0.25">
      <c r="A6949" s="42" t="s">
        <v>22</v>
      </c>
      <c r="B6949" s="36">
        <v>3.8680921826989523</v>
      </c>
      <c r="C6949" s="37">
        <v>0</v>
      </c>
      <c r="D6949" s="37">
        <v>0</v>
      </c>
      <c r="E6949" s="38">
        <v>0</v>
      </c>
      <c r="F6949" s="37">
        <v>0</v>
      </c>
      <c r="G6949" s="39">
        <v>0</v>
      </c>
      <c r="H6949" s="40">
        <v>3.8680921826989523</v>
      </c>
      <c r="J6949" s="17">
        <v>12</v>
      </c>
      <c r="K6949" s="17" t="str">
        <f t="shared" si="203"/>
        <v>471-State Conservation Commission</v>
      </c>
      <c r="L6949" s="18" t="str">
        <f t="shared" si="202"/>
        <v>471</v>
      </c>
      <c r="M6949" s="19"/>
      <c r="N6949" s="19"/>
    </row>
    <row r="6950" spans="1:14" ht="15" x14ac:dyDescent="0.25">
      <c r="A6950" s="42" t="s">
        <v>23</v>
      </c>
      <c r="B6950" s="36">
        <v>0</v>
      </c>
      <c r="C6950" s="37">
        <v>0</v>
      </c>
      <c r="D6950" s="37">
        <v>0</v>
      </c>
      <c r="E6950" s="38">
        <v>0</v>
      </c>
      <c r="F6950" s="37">
        <v>0</v>
      </c>
      <c r="G6950" s="39">
        <v>0</v>
      </c>
      <c r="H6950" s="40">
        <v>0</v>
      </c>
      <c r="J6950" s="17">
        <v>13</v>
      </c>
      <c r="K6950" s="17" t="str">
        <f t="shared" si="203"/>
        <v>471-State Conservation Commission</v>
      </c>
      <c r="L6950" s="18" t="str">
        <f t="shared" si="202"/>
        <v>471</v>
      </c>
      <c r="M6950" s="19"/>
      <c r="N6950" s="19"/>
    </row>
    <row r="6951" spans="1:14" ht="15" x14ac:dyDescent="0.25">
      <c r="A6951" s="42" t="s">
        <v>24</v>
      </c>
      <c r="B6951" s="36">
        <v>80.87539185</v>
      </c>
      <c r="C6951" s="37">
        <v>0</v>
      </c>
      <c r="D6951" s="37">
        <v>0</v>
      </c>
      <c r="E6951" s="38">
        <v>0</v>
      </c>
      <c r="F6951" s="37">
        <v>0</v>
      </c>
      <c r="G6951" s="39">
        <v>0</v>
      </c>
      <c r="H6951" s="40">
        <v>80.87539185</v>
      </c>
      <c r="J6951" s="17">
        <v>14</v>
      </c>
      <c r="K6951" s="17" t="str">
        <f t="shared" si="203"/>
        <v>471-State Conservation Commission</v>
      </c>
      <c r="L6951" s="18" t="str">
        <f t="shared" si="202"/>
        <v>471</v>
      </c>
      <c r="M6951" s="19"/>
      <c r="N6951" s="19"/>
    </row>
    <row r="6952" spans="1:14" ht="15" x14ac:dyDescent="0.25">
      <c r="A6952" s="42" t="s">
        <v>25</v>
      </c>
      <c r="B6952" s="36">
        <v>0</v>
      </c>
      <c r="C6952" s="37">
        <v>0</v>
      </c>
      <c r="D6952" s="37">
        <v>0</v>
      </c>
      <c r="E6952" s="38">
        <v>0</v>
      </c>
      <c r="F6952" s="37">
        <v>0</v>
      </c>
      <c r="G6952" s="39">
        <v>0</v>
      </c>
      <c r="H6952" s="40">
        <v>0</v>
      </c>
      <c r="J6952" s="17">
        <v>15</v>
      </c>
      <c r="K6952" s="17" t="str">
        <f t="shared" si="203"/>
        <v>471-State Conservation Commission</v>
      </c>
      <c r="L6952" s="18" t="str">
        <f t="shared" si="202"/>
        <v>471</v>
      </c>
      <c r="M6952" s="19"/>
      <c r="N6952" s="19"/>
    </row>
    <row r="6953" spans="1:14" ht="15" x14ac:dyDescent="0.25">
      <c r="A6953" s="42" t="s">
        <v>26</v>
      </c>
      <c r="B6953" s="36">
        <v>18.241994190994298</v>
      </c>
      <c r="C6953" s="37">
        <v>2</v>
      </c>
      <c r="D6953" s="37">
        <v>2</v>
      </c>
      <c r="E6953" s="38">
        <v>0</v>
      </c>
      <c r="F6953" s="37">
        <v>0</v>
      </c>
      <c r="G6953" s="39">
        <v>4</v>
      </c>
      <c r="H6953" s="40">
        <v>22.241994190994298</v>
      </c>
      <c r="J6953" s="17">
        <v>16</v>
      </c>
      <c r="K6953" s="17" t="str">
        <f t="shared" si="203"/>
        <v>471-State Conservation Commission</v>
      </c>
      <c r="L6953" s="18" t="str">
        <f t="shared" si="202"/>
        <v>471</v>
      </c>
      <c r="M6953" s="19"/>
      <c r="N6953" s="19"/>
    </row>
    <row r="6954" spans="1:14" ht="15" x14ac:dyDescent="0.25">
      <c r="A6954" s="42" t="s">
        <v>27</v>
      </c>
      <c r="B6954" s="36">
        <v>2.0363682494967299</v>
      </c>
      <c r="C6954" s="37">
        <v>0</v>
      </c>
      <c r="D6954" s="37">
        <v>0</v>
      </c>
      <c r="E6954" s="38">
        <v>0</v>
      </c>
      <c r="F6954" s="37">
        <v>0</v>
      </c>
      <c r="G6954" s="39">
        <v>0</v>
      </c>
      <c r="H6954" s="40">
        <v>2.0363682494967299</v>
      </c>
      <c r="J6954" s="17">
        <v>17</v>
      </c>
      <c r="K6954" s="17" t="str">
        <f t="shared" si="203"/>
        <v>471-State Conservation Commission</v>
      </c>
      <c r="L6954" s="18" t="str">
        <f t="shared" si="202"/>
        <v>471</v>
      </c>
      <c r="M6954" s="19"/>
      <c r="N6954" s="19"/>
    </row>
    <row r="6955" spans="1:14" x14ac:dyDescent="0.2">
      <c r="A6955" s="43"/>
      <c r="B6955" s="36"/>
      <c r="C6955" s="37"/>
      <c r="D6955" s="37"/>
      <c r="E6955" s="38"/>
      <c r="F6955" s="37"/>
      <c r="G6955" s="39"/>
      <c r="H6955" s="40"/>
      <c r="J6955" s="17">
        <v>18</v>
      </c>
      <c r="K6955" s="17" t="str">
        <f t="shared" si="203"/>
        <v>471-State Conservation Commission</v>
      </c>
      <c r="L6955" s="18" t="str">
        <f t="shared" si="202"/>
        <v>471</v>
      </c>
      <c r="M6955" s="19"/>
      <c r="N6955" s="19"/>
    </row>
    <row r="6956" spans="1:14" x14ac:dyDescent="0.2">
      <c r="A6956" s="44"/>
      <c r="B6956" s="45">
        <v>106.91503659812641</v>
      </c>
      <c r="C6956" s="46">
        <v>2</v>
      </c>
      <c r="D6956" s="46">
        <v>2</v>
      </c>
      <c r="E6956" s="47">
        <v>0</v>
      </c>
      <c r="F6956" s="46">
        <v>0</v>
      </c>
      <c r="G6956" s="48">
        <v>4</v>
      </c>
      <c r="H6956" s="49">
        <v>110.91503659812641</v>
      </c>
      <c r="J6956" s="17">
        <v>19</v>
      </c>
      <c r="K6956" s="17" t="str">
        <f t="shared" si="203"/>
        <v>471-State Conservation Commission</v>
      </c>
      <c r="L6956" s="18" t="str">
        <f t="shared" si="202"/>
        <v>471</v>
      </c>
      <c r="M6956" s="19"/>
      <c r="N6956" s="19"/>
    </row>
    <row r="6957" spans="1:14" x14ac:dyDescent="0.2">
      <c r="A6957" s="50"/>
      <c r="B6957" s="39"/>
      <c r="C6957" s="51"/>
      <c r="D6957" s="51"/>
      <c r="E6957" s="52"/>
      <c r="F6957" s="51"/>
      <c r="G6957" s="39"/>
      <c r="H6957" s="53"/>
      <c r="J6957" s="17">
        <v>20</v>
      </c>
      <c r="K6957" s="17" t="str">
        <f t="shared" si="203"/>
        <v>471-State Conservation Commission</v>
      </c>
      <c r="L6957" s="18" t="str">
        <f t="shared" si="202"/>
        <v>471</v>
      </c>
      <c r="M6957" s="19"/>
      <c r="N6957" s="19"/>
    </row>
    <row r="6958" spans="1:14" ht="15" x14ac:dyDescent="0.25">
      <c r="A6958" s="42" t="s">
        <v>28</v>
      </c>
      <c r="B6958" s="36">
        <v>10.817508538098464</v>
      </c>
      <c r="C6958" s="37">
        <v>0</v>
      </c>
      <c r="D6958" s="37">
        <v>0</v>
      </c>
      <c r="E6958" s="38">
        <v>-12</v>
      </c>
      <c r="F6958" s="37">
        <v>13</v>
      </c>
      <c r="G6958" s="39">
        <v>1</v>
      </c>
      <c r="H6958" s="40">
        <v>11.817508538098464</v>
      </c>
      <c r="J6958" s="17">
        <v>21</v>
      </c>
      <c r="K6958" s="17" t="str">
        <f t="shared" si="203"/>
        <v>471-State Conservation Commission</v>
      </c>
      <c r="L6958" s="18" t="str">
        <f t="shared" si="202"/>
        <v>471</v>
      </c>
      <c r="M6958" s="19"/>
      <c r="N6958" s="19"/>
    </row>
    <row r="6959" spans="1:14" ht="15" x14ac:dyDescent="0.25">
      <c r="A6959" s="42" t="s">
        <v>29</v>
      </c>
      <c r="B6959" s="36">
        <v>26.580918721324661</v>
      </c>
      <c r="C6959" s="37">
        <v>0</v>
      </c>
      <c r="D6959" s="37">
        <v>0</v>
      </c>
      <c r="E6959" s="38">
        <v>8</v>
      </c>
      <c r="F6959" s="37">
        <v>22</v>
      </c>
      <c r="G6959" s="39">
        <v>30</v>
      </c>
      <c r="H6959" s="40">
        <v>56.580918721324664</v>
      </c>
      <c r="J6959" s="17">
        <v>22</v>
      </c>
      <c r="K6959" s="17" t="str">
        <f t="shared" si="203"/>
        <v>471-State Conservation Commission</v>
      </c>
      <c r="L6959" s="18" t="str">
        <f t="shared" si="202"/>
        <v>471</v>
      </c>
      <c r="M6959" s="19"/>
      <c r="N6959" s="19"/>
    </row>
    <row r="6960" spans="1:14" ht="15" x14ac:dyDescent="0.25">
      <c r="A6960" s="42" t="s">
        <v>30</v>
      </c>
      <c r="B6960" s="36">
        <v>25.040535182082134</v>
      </c>
      <c r="C6960" s="37">
        <v>0</v>
      </c>
      <c r="D6960" s="37">
        <v>0</v>
      </c>
      <c r="E6960" s="38">
        <v>0</v>
      </c>
      <c r="F6960" s="37">
        <v>0</v>
      </c>
      <c r="G6960" s="39">
        <v>0</v>
      </c>
      <c r="H6960" s="40">
        <v>25.040535182082134</v>
      </c>
      <c r="J6960" s="17">
        <v>23</v>
      </c>
      <c r="K6960" s="17" t="str">
        <f t="shared" si="203"/>
        <v>471-State Conservation Commission</v>
      </c>
      <c r="L6960" s="18" t="str">
        <f t="shared" si="202"/>
        <v>471</v>
      </c>
      <c r="M6960" s="19"/>
      <c r="N6960" s="19"/>
    </row>
    <row r="6961" spans="1:14" ht="15" x14ac:dyDescent="0.25">
      <c r="A6961" s="54"/>
      <c r="B6961" s="36"/>
      <c r="C6961" s="37"/>
      <c r="D6961" s="37"/>
      <c r="E6961" s="38"/>
      <c r="F6961" s="37"/>
      <c r="G6961" s="39"/>
      <c r="H6961" s="40"/>
      <c r="J6961" s="17">
        <v>24</v>
      </c>
      <c r="K6961" s="17" t="str">
        <f t="shared" si="203"/>
        <v>471-State Conservation Commission</v>
      </c>
      <c r="L6961" s="18" t="str">
        <f t="shared" si="202"/>
        <v>471</v>
      </c>
      <c r="M6961" s="19"/>
      <c r="N6961" s="19"/>
    </row>
    <row r="6962" spans="1:14" x14ac:dyDescent="0.2">
      <c r="A6962" s="44" t="s">
        <v>31</v>
      </c>
      <c r="B6962" s="45">
        <v>62.438962441505254</v>
      </c>
      <c r="C6962" s="46">
        <v>0</v>
      </c>
      <c r="D6962" s="46">
        <v>0</v>
      </c>
      <c r="E6962" s="46">
        <v>-4</v>
      </c>
      <c r="F6962" s="46">
        <v>35</v>
      </c>
      <c r="G6962" s="46">
        <v>31</v>
      </c>
      <c r="H6962" s="49">
        <v>93.438962441505268</v>
      </c>
      <c r="J6962" s="17">
        <v>25</v>
      </c>
      <c r="K6962" s="17" t="str">
        <f t="shared" si="203"/>
        <v>471-State Conservation Commission</v>
      </c>
      <c r="L6962" s="18" t="str">
        <f t="shared" si="202"/>
        <v>471</v>
      </c>
      <c r="M6962" s="19"/>
      <c r="N6962" s="19"/>
    </row>
    <row r="6963" spans="1:14" ht="15" x14ac:dyDescent="0.25">
      <c r="A6963" s="54"/>
      <c r="B6963" s="36"/>
      <c r="C6963" s="37"/>
      <c r="D6963" s="37"/>
      <c r="E6963" s="38"/>
      <c r="F6963" s="37"/>
      <c r="G6963" s="39"/>
      <c r="H6963" s="40"/>
      <c r="J6963" s="17">
        <v>26</v>
      </c>
      <c r="K6963" s="17" t="str">
        <f t="shared" si="203"/>
        <v>471-State Conservation Commission</v>
      </c>
      <c r="L6963" s="18" t="str">
        <f t="shared" si="202"/>
        <v>471</v>
      </c>
      <c r="M6963" s="19"/>
      <c r="N6963" s="19"/>
    </row>
    <row r="6964" spans="1:14" ht="15" x14ac:dyDescent="0.25">
      <c r="A6964" s="54" t="s">
        <v>32</v>
      </c>
      <c r="B6964" s="36">
        <v>0.82876475779940884</v>
      </c>
      <c r="C6964" s="37">
        <v>0</v>
      </c>
      <c r="D6964" s="37">
        <v>0</v>
      </c>
      <c r="E6964" s="38">
        <v>0</v>
      </c>
      <c r="F6964" s="37">
        <v>0</v>
      </c>
      <c r="G6964" s="39">
        <v>0</v>
      </c>
      <c r="H6964" s="40">
        <v>0.82876475779940884</v>
      </c>
      <c r="J6964" s="17">
        <v>27</v>
      </c>
      <c r="K6964" s="17" t="str">
        <f t="shared" si="203"/>
        <v>471-State Conservation Commission</v>
      </c>
      <c r="L6964" s="18" t="str">
        <f t="shared" si="202"/>
        <v>471</v>
      </c>
      <c r="M6964" s="19" t="s">
        <v>33</v>
      </c>
      <c r="N6964" s="19"/>
    </row>
    <row r="6965" spans="1:14" ht="15" x14ac:dyDescent="0.25">
      <c r="A6965" s="54" t="s">
        <v>34</v>
      </c>
      <c r="B6965" s="36">
        <v>3.7357602425203691</v>
      </c>
      <c r="C6965" s="37">
        <v>0</v>
      </c>
      <c r="D6965" s="37">
        <v>0</v>
      </c>
      <c r="E6965" s="38">
        <v>0</v>
      </c>
      <c r="F6965" s="37">
        <v>0</v>
      </c>
      <c r="G6965" s="39">
        <v>0</v>
      </c>
      <c r="H6965" s="40">
        <v>3.7357602425203691</v>
      </c>
      <c r="J6965" s="17">
        <v>28</v>
      </c>
      <c r="K6965" s="17" t="str">
        <f t="shared" si="203"/>
        <v>471-State Conservation Commission</v>
      </c>
      <c r="L6965" s="18" t="str">
        <f t="shared" si="202"/>
        <v>471</v>
      </c>
      <c r="M6965" s="19" t="s">
        <v>35</v>
      </c>
      <c r="N6965" s="19"/>
    </row>
    <row r="6966" spans="1:14" ht="15" x14ac:dyDescent="0.25">
      <c r="A6966" s="54" t="s">
        <v>36</v>
      </c>
      <c r="B6966" s="36">
        <v>1.3149822842451293</v>
      </c>
      <c r="C6966" s="37">
        <v>0</v>
      </c>
      <c r="D6966" s="37">
        <v>0</v>
      </c>
      <c r="E6966" s="38">
        <v>0</v>
      </c>
      <c r="F6966" s="37">
        <v>0</v>
      </c>
      <c r="G6966" s="39">
        <v>0</v>
      </c>
      <c r="H6966" s="40">
        <v>1.3149822842451293</v>
      </c>
      <c r="J6966" s="17">
        <v>29</v>
      </c>
      <c r="K6966" s="17" t="str">
        <f t="shared" si="203"/>
        <v>471-State Conservation Commission</v>
      </c>
      <c r="L6966" s="18" t="str">
        <f t="shared" si="202"/>
        <v>471</v>
      </c>
      <c r="M6966" s="19" t="s">
        <v>37</v>
      </c>
      <c r="N6966" s="19"/>
    </row>
    <row r="6967" spans="1:14" ht="15" x14ac:dyDescent="0.25">
      <c r="A6967" s="54" t="s">
        <v>38</v>
      </c>
      <c r="B6967" s="36">
        <v>0.12781160440946096</v>
      </c>
      <c r="C6967" s="37">
        <v>0</v>
      </c>
      <c r="D6967" s="37">
        <v>0</v>
      </c>
      <c r="E6967" s="38">
        <v>0</v>
      </c>
      <c r="F6967" s="37">
        <v>0</v>
      </c>
      <c r="G6967" s="39">
        <v>0</v>
      </c>
      <c r="H6967" s="40">
        <v>0.12781160440946096</v>
      </c>
      <c r="J6967" s="17">
        <v>30</v>
      </c>
      <c r="K6967" s="17" t="str">
        <f t="shared" si="203"/>
        <v>471-State Conservation Commission</v>
      </c>
      <c r="L6967" s="18" t="str">
        <f t="shared" si="202"/>
        <v>471</v>
      </c>
      <c r="M6967" s="19" t="s">
        <v>39</v>
      </c>
      <c r="N6967" s="19"/>
    </row>
    <row r="6968" spans="1:14" ht="15" x14ac:dyDescent="0.25">
      <c r="A6968" s="54" t="s">
        <v>40</v>
      </c>
      <c r="B6968" s="36">
        <v>0</v>
      </c>
      <c r="C6968" s="37">
        <v>0</v>
      </c>
      <c r="D6968" s="37">
        <v>0</v>
      </c>
      <c r="E6968" s="38">
        <v>0</v>
      </c>
      <c r="F6968" s="37">
        <v>0</v>
      </c>
      <c r="G6968" s="39">
        <v>0</v>
      </c>
      <c r="H6968" s="40">
        <v>0</v>
      </c>
      <c r="J6968" s="17">
        <v>31</v>
      </c>
      <c r="K6968" s="17" t="str">
        <f t="shared" si="203"/>
        <v>471-State Conservation Commission</v>
      </c>
      <c r="L6968" s="18" t="str">
        <f t="shared" si="202"/>
        <v>471</v>
      </c>
      <c r="M6968" s="19" t="s">
        <v>41</v>
      </c>
      <c r="N6968" s="19"/>
    </row>
    <row r="6969" spans="1:14" ht="15" x14ac:dyDescent="0.25">
      <c r="A6969" s="54" t="s">
        <v>42</v>
      </c>
      <c r="B6969" s="36">
        <v>4.9060745212908827</v>
      </c>
      <c r="C6969" s="37">
        <v>0</v>
      </c>
      <c r="D6969" s="37">
        <v>0</v>
      </c>
      <c r="E6969" s="38">
        <v>-3</v>
      </c>
      <c r="F6969" s="37">
        <v>-2</v>
      </c>
      <c r="G6969" s="39">
        <v>-5</v>
      </c>
      <c r="H6969" s="40">
        <v>-9.3925478709117272E-2</v>
      </c>
      <c r="J6969" s="17">
        <v>32</v>
      </c>
      <c r="K6969" s="17" t="str">
        <f t="shared" si="203"/>
        <v>471-State Conservation Commission</v>
      </c>
      <c r="L6969" s="18" t="str">
        <f t="shared" si="202"/>
        <v>471</v>
      </c>
      <c r="M6969" s="19" t="s">
        <v>43</v>
      </c>
      <c r="N6969" s="19"/>
    </row>
    <row r="6970" spans="1:14" ht="15" x14ac:dyDescent="0.25">
      <c r="A6970" s="54" t="s">
        <v>44</v>
      </c>
      <c r="B6970" s="36">
        <v>4.3984194913460435</v>
      </c>
      <c r="C6970" s="37">
        <v>0</v>
      </c>
      <c r="D6970" s="37">
        <v>0</v>
      </c>
      <c r="E6970" s="38">
        <v>0</v>
      </c>
      <c r="F6970" s="37">
        <v>0</v>
      </c>
      <c r="G6970" s="39">
        <v>0</v>
      </c>
      <c r="H6970" s="40">
        <v>4.3984194913460435</v>
      </c>
      <c r="J6970" s="17">
        <v>33</v>
      </c>
      <c r="K6970" s="17" t="str">
        <f t="shared" si="203"/>
        <v>471-State Conservation Commission</v>
      </c>
      <c r="L6970" s="18" t="str">
        <f t="shared" si="202"/>
        <v>471</v>
      </c>
      <c r="M6970" s="19" t="s">
        <v>45</v>
      </c>
      <c r="N6970" s="19"/>
    </row>
    <row r="6971" spans="1:14" ht="15" x14ac:dyDescent="0.25">
      <c r="A6971" s="54" t="s">
        <v>46</v>
      </c>
      <c r="B6971" s="36">
        <v>0</v>
      </c>
      <c r="C6971" s="37">
        <v>0</v>
      </c>
      <c r="D6971" s="37">
        <v>0</v>
      </c>
      <c r="E6971" s="38">
        <v>0</v>
      </c>
      <c r="F6971" s="37">
        <v>0</v>
      </c>
      <c r="G6971" s="39">
        <v>0</v>
      </c>
      <c r="H6971" s="40">
        <v>0</v>
      </c>
      <c r="J6971" s="17">
        <v>34</v>
      </c>
      <c r="K6971" s="17" t="str">
        <f t="shared" si="203"/>
        <v>471-State Conservation Commission</v>
      </c>
      <c r="L6971" s="18" t="str">
        <f t="shared" si="202"/>
        <v>471</v>
      </c>
      <c r="M6971" s="19" t="s">
        <v>47</v>
      </c>
      <c r="N6971" s="19"/>
    </row>
    <row r="6972" spans="1:14" ht="15" x14ac:dyDescent="0.25">
      <c r="A6972" s="54" t="s">
        <v>48</v>
      </c>
      <c r="B6972" s="36">
        <v>0</v>
      </c>
      <c r="C6972" s="37">
        <v>0</v>
      </c>
      <c r="D6972" s="37">
        <v>0</v>
      </c>
      <c r="E6972" s="38">
        <v>0</v>
      </c>
      <c r="F6972" s="37">
        <v>0</v>
      </c>
      <c r="G6972" s="39">
        <v>0</v>
      </c>
      <c r="H6972" s="40">
        <v>0</v>
      </c>
      <c r="J6972" s="17">
        <v>35</v>
      </c>
      <c r="K6972" s="17" t="str">
        <f t="shared" si="203"/>
        <v>471-State Conservation Commission</v>
      </c>
      <c r="L6972" s="18" t="str">
        <f t="shared" si="202"/>
        <v>471</v>
      </c>
      <c r="M6972" s="56" t="s">
        <v>49</v>
      </c>
      <c r="N6972" s="19"/>
    </row>
    <row r="6973" spans="1:14" ht="15" x14ac:dyDescent="0.25">
      <c r="A6973" s="54" t="s">
        <v>50</v>
      </c>
      <c r="B6973" s="36">
        <v>0.71548949927386973</v>
      </c>
      <c r="C6973" s="37">
        <v>0</v>
      </c>
      <c r="D6973" s="37">
        <v>0</v>
      </c>
      <c r="E6973" s="38">
        <v>0</v>
      </c>
      <c r="F6973" s="37">
        <v>0</v>
      </c>
      <c r="G6973" s="39">
        <v>0</v>
      </c>
      <c r="H6973" s="40">
        <v>0.71548949927386973</v>
      </c>
      <c r="J6973" s="17">
        <v>36</v>
      </c>
      <c r="K6973" s="17" t="str">
        <f t="shared" si="203"/>
        <v>471-State Conservation Commission</v>
      </c>
      <c r="L6973" s="18" t="str">
        <f t="shared" si="202"/>
        <v>471</v>
      </c>
      <c r="M6973" s="19" t="s">
        <v>51</v>
      </c>
      <c r="N6973" s="19"/>
    </row>
    <row r="6974" spans="1:14" ht="15" x14ac:dyDescent="0.25">
      <c r="A6974" s="54" t="s">
        <v>52</v>
      </c>
      <c r="B6974" s="36">
        <v>0</v>
      </c>
      <c r="C6974" s="37">
        <v>0</v>
      </c>
      <c r="D6974" s="37">
        <v>0</v>
      </c>
      <c r="E6974" s="38">
        <v>1</v>
      </c>
      <c r="F6974" s="37">
        <v>0</v>
      </c>
      <c r="G6974" s="39">
        <v>1</v>
      </c>
      <c r="H6974" s="40">
        <v>1</v>
      </c>
      <c r="J6974" s="17">
        <v>37</v>
      </c>
      <c r="K6974" s="17" t="str">
        <f t="shared" si="203"/>
        <v>471-State Conservation Commission</v>
      </c>
      <c r="L6974" s="18" t="str">
        <f t="shared" si="202"/>
        <v>471</v>
      </c>
      <c r="M6974" s="56" t="s">
        <v>53</v>
      </c>
      <c r="N6974" s="19"/>
    </row>
    <row r="6975" spans="1:14" ht="15" x14ac:dyDescent="0.25">
      <c r="A6975" s="54" t="s">
        <v>54</v>
      </c>
      <c r="B6975" s="36">
        <v>3.7112546684943819</v>
      </c>
      <c r="C6975" s="37">
        <v>0</v>
      </c>
      <c r="D6975" s="37">
        <v>0</v>
      </c>
      <c r="E6975" s="38">
        <v>0</v>
      </c>
      <c r="F6975" s="37">
        <v>0</v>
      </c>
      <c r="G6975" s="39">
        <v>0</v>
      </c>
      <c r="H6975" s="40">
        <v>3.7112546684943819</v>
      </c>
      <c r="J6975" s="17">
        <v>38</v>
      </c>
      <c r="K6975" s="17" t="str">
        <f t="shared" si="203"/>
        <v>471-State Conservation Commission</v>
      </c>
      <c r="L6975" s="18" t="str">
        <f t="shared" si="202"/>
        <v>471</v>
      </c>
      <c r="M6975" s="19" t="s">
        <v>55</v>
      </c>
      <c r="N6975" s="19"/>
    </row>
    <row r="6976" spans="1:14" ht="15" x14ac:dyDescent="0.25">
      <c r="A6976" s="54" t="s">
        <v>56</v>
      </c>
      <c r="B6976" s="36">
        <v>0</v>
      </c>
      <c r="C6976" s="37">
        <v>0</v>
      </c>
      <c r="D6976" s="37">
        <v>0</v>
      </c>
      <c r="E6976" s="38">
        <v>0</v>
      </c>
      <c r="F6976" s="37">
        <v>0</v>
      </c>
      <c r="G6976" s="39">
        <v>0</v>
      </c>
      <c r="H6976" s="40">
        <v>0</v>
      </c>
      <c r="J6976" s="17">
        <v>39</v>
      </c>
      <c r="K6976" s="17" t="str">
        <f t="shared" si="203"/>
        <v>471-State Conservation Commission</v>
      </c>
      <c r="L6976" s="18" t="str">
        <f t="shared" si="202"/>
        <v>471</v>
      </c>
      <c r="M6976" s="19" t="s">
        <v>57</v>
      </c>
      <c r="N6976" s="19"/>
    </row>
    <row r="6977" spans="1:14" ht="15" x14ac:dyDescent="0.25">
      <c r="A6977" s="54" t="s">
        <v>58</v>
      </c>
      <c r="B6977" s="36">
        <v>9.0400045840471854</v>
      </c>
      <c r="C6977" s="37">
        <v>0</v>
      </c>
      <c r="D6977" s="37">
        <v>0</v>
      </c>
      <c r="E6977" s="38">
        <v>1</v>
      </c>
      <c r="F6977" s="37">
        <v>0</v>
      </c>
      <c r="G6977" s="39">
        <v>1</v>
      </c>
      <c r="H6977" s="40">
        <v>10.040004584047185</v>
      </c>
      <c r="J6977" s="17">
        <v>40</v>
      </c>
      <c r="K6977" s="17" t="str">
        <f t="shared" si="203"/>
        <v>471-State Conservation Commission</v>
      </c>
      <c r="L6977" s="18" t="str">
        <f t="shared" si="202"/>
        <v>471</v>
      </c>
      <c r="M6977" s="19" t="s">
        <v>59</v>
      </c>
      <c r="N6977" s="19"/>
    </row>
    <row r="6978" spans="1:14" ht="15" x14ac:dyDescent="0.25">
      <c r="A6978" s="54" t="s">
        <v>60</v>
      </c>
      <c r="B6978" s="36">
        <v>0</v>
      </c>
      <c r="C6978" s="37">
        <v>0</v>
      </c>
      <c r="D6978" s="37">
        <v>0</v>
      </c>
      <c r="E6978" s="38">
        <v>1</v>
      </c>
      <c r="F6978" s="37">
        <v>0</v>
      </c>
      <c r="G6978" s="39">
        <v>1</v>
      </c>
      <c r="H6978" s="40">
        <v>1</v>
      </c>
      <c r="J6978" s="17">
        <v>41</v>
      </c>
      <c r="K6978" s="17" t="str">
        <f t="shared" si="203"/>
        <v>471-State Conservation Commission</v>
      </c>
      <c r="L6978" s="18" t="str">
        <f t="shared" si="202"/>
        <v>471</v>
      </c>
      <c r="M6978" s="56" t="s">
        <v>61</v>
      </c>
      <c r="N6978" s="19"/>
    </row>
    <row r="6979" spans="1:14" ht="15" x14ac:dyDescent="0.25">
      <c r="A6979" s="54" t="s">
        <v>62</v>
      </c>
      <c r="B6979" s="36">
        <v>0</v>
      </c>
      <c r="C6979" s="37">
        <v>0</v>
      </c>
      <c r="D6979" s="37">
        <v>0</v>
      </c>
      <c r="E6979" s="38">
        <v>1</v>
      </c>
      <c r="F6979" s="37">
        <v>2</v>
      </c>
      <c r="G6979" s="39">
        <v>3</v>
      </c>
      <c r="H6979" s="40">
        <v>3</v>
      </c>
      <c r="J6979" s="17">
        <v>42</v>
      </c>
      <c r="K6979" s="17" t="str">
        <f t="shared" si="203"/>
        <v>471-State Conservation Commission</v>
      </c>
      <c r="L6979" s="18" t="str">
        <f t="shared" si="202"/>
        <v>471</v>
      </c>
      <c r="M6979" s="56" t="s">
        <v>63</v>
      </c>
      <c r="N6979" s="19"/>
    </row>
    <row r="6980" spans="1:14" x14ac:dyDescent="0.2">
      <c r="A6980" s="43"/>
      <c r="B6980" s="36"/>
      <c r="C6980" s="37"/>
      <c r="D6980" s="37"/>
      <c r="E6980" s="38"/>
      <c r="F6980" s="37"/>
      <c r="G6980" s="39"/>
      <c r="H6980" s="40"/>
      <c r="J6980" s="17">
        <v>43</v>
      </c>
      <c r="K6980" s="17" t="str">
        <f t="shared" si="203"/>
        <v>471-State Conservation Commission</v>
      </c>
      <c r="L6980" s="18" t="str">
        <f t="shared" si="202"/>
        <v>471</v>
      </c>
      <c r="M6980" s="19"/>
      <c r="N6980" s="19"/>
    </row>
    <row r="6981" spans="1:14" x14ac:dyDescent="0.2">
      <c r="A6981" s="44" t="s">
        <v>64</v>
      </c>
      <c r="B6981" s="45">
        <v>28.778561653426731</v>
      </c>
      <c r="C6981" s="46">
        <v>0</v>
      </c>
      <c r="D6981" s="46">
        <v>0</v>
      </c>
      <c r="E6981" s="47">
        <v>1</v>
      </c>
      <c r="F6981" s="46">
        <v>0</v>
      </c>
      <c r="G6981" s="48">
        <v>1</v>
      </c>
      <c r="H6981" s="49">
        <v>29.778561653426731</v>
      </c>
      <c r="J6981" s="17">
        <v>44</v>
      </c>
      <c r="K6981" s="17" t="str">
        <f t="shared" si="203"/>
        <v>471-State Conservation Commission</v>
      </c>
      <c r="L6981" s="18" t="str">
        <f t="shared" si="202"/>
        <v>471</v>
      </c>
      <c r="M6981" s="19"/>
      <c r="N6981" s="19"/>
    </row>
    <row r="6982" spans="1:14" x14ac:dyDescent="0.2">
      <c r="A6982" s="57"/>
      <c r="B6982" s="39"/>
      <c r="C6982" s="51"/>
      <c r="D6982" s="51"/>
      <c r="E6982" s="52"/>
      <c r="F6982" s="51"/>
      <c r="G6982" s="39"/>
      <c r="H6982" s="53"/>
      <c r="J6982" s="17">
        <v>45</v>
      </c>
      <c r="K6982" s="17" t="str">
        <f t="shared" si="203"/>
        <v>471-State Conservation Commission</v>
      </c>
      <c r="L6982" s="18" t="str">
        <f t="shared" si="202"/>
        <v>471</v>
      </c>
      <c r="M6982" s="19"/>
      <c r="N6982" s="19"/>
    </row>
    <row r="6983" spans="1:14" ht="15" x14ac:dyDescent="0.25">
      <c r="A6983" s="54" t="s">
        <v>65</v>
      </c>
      <c r="B6983" s="36">
        <v>0.12816411780296166</v>
      </c>
      <c r="C6983" s="37">
        <v>0</v>
      </c>
      <c r="D6983" s="37">
        <v>0</v>
      </c>
      <c r="E6983" s="38">
        <v>0</v>
      </c>
      <c r="F6983" s="37">
        <v>0</v>
      </c>
      <c r="G6983" s="39">
        <v>0</v>
      </c>
      <c r="H6983" s="40">
        <v>0.12816411780296166</v>
      </c>
      <c r="J6983" s="17">
        <v>46</v>
      </c>
      <c r="K6983" s="17" t="str">
        <f t="shared" si="203"/>
        <v>471-State Conservation Commission</v>
      </c>
      <c r="L6983" s="18" t="str">
        <f t="shared" si="202"/>
        <v>471</v>
      </c>
      <c r="M6983" s="19"/>
      <c r="N6983" s="19"/>
    </row>
    <row r="6984" spans="1:14" ht="15" x14ac:dyDescent="0.25">
      <c r="A6984" s="54" t="s">
        <v>66</v>
      </c>
      <c r="B6984" s="36">
        <v>0</v>
      </c>
      <c r="C6984" s="37">
        <v>0</v>
      </c>
      <c r="D6984" s="37">
        <v>0</v>
      </c>
      <c r="E6984" s="38">
        <v>0</v>
      </c>
      <c r="F6984" s="37">
        <v>0</v>
      </c>
      <c r="G6984" s="39">
        <v>0</v>
      </c>
      <c r="H6984" s="40">
        <v>0</v>
      </c>
      <c r="J6984" s="17">
        <v>47</v>
      </c>
      <c r="K6984" s="17" t="str">
        <f t="shared" si="203"/>
        <v>471-State Conservation Commission</v>
      </c>
      <c r="L6984" s="18" t="str">
        <f t="shared" si="202"/>
        <v>471</v>
      </c>
      <c r="M6984" s="19"/>
      <c r="N6984" s="19"/>
    </row>
    <row r="6985" spans="1:14" ht="15" x14ac:dyDescent="0.25">
      <c r="A6985" s="54" t="s">
        <v>67</v>
      </c>
      <c r="B6985" s="36">
        <v>0</v>
      </c>
      <c r="C6985" s="37">
        <v>0</v>
      </c>
      <c r="D6985" s="37">
        <v>0</v>
      </c>
      <c r="E6985" s="38">
        <v>0</v>
      </c>
      <c r="F6985" s="37">
        <v>0</v>
      </c>
      <c r="G6985" s="39">
        <v>0</v>
      </c>
      <c r="H6985" s="40">
        <v>0</v>
      </c>
      <c r="J6985" s="17">
        <v>48</v>
      </c>
      <c r="K6985" s="17" t="str">
        <f t="shared" si="203"/>
        <v>471-State Conservation Commission</v>
      </c>
      <c r="L6985" s="18" t="str">
        <f t="shared" si="202"/>
        <v>471</v>
      </c>
      <c r="M6985" s="19"/>
      <c r="N6985" s="19"/>
    </row>
    <row r="6986" spans="1:14" ht="15" x14ac:dyDescent="0.25">
      <c r="A6986" s="54" t="s">
        <v>68</v>
      </c>
      <c r="B6986" s="36">
        <v>0.31154551007941356</v>
      </c>
      <c r="C6986" s="37">
        <v>0</v>
      </c>
      <c r="D6986" s="37">
        <v>0</v>
      </c>
      <c r="E6986" s="38">
        <v>0</v>
      </c>
      <c r="F6986" s="37">
        <v>0</v>
      </c>
      <c r="G6986" s="39">
        <v>0</v>
      </c>
      <c r="H6986" s="40">
        <v>0.31154551007941356</v>
      </c>
      <c r="J6986" s="17">
        <v>49</v>
      </c>
      <c r="K6986" s="17" t="str">
        <f t="shared" si="203"/>
        <v>471-State Conservation Commission</v>
      </c>
      <c r="L6986" s="18" t="str">
        <f t="shared" si="202"/>
        <v>471</v>
      </c>
      <c r="M6986" s="19"/>
      <c r="N6986" s="19"/>
    </row>
    <row r="6987" spans="1:14" ht="15" x14ac:dyDescent="0.25">
      <c r="A6987" s="54" t="s">
        <v>69</v>
      </c>
      <c r="B6987" s="36">
        <v>0</v>
      </c>
      <c r="C6987" s="37">
        <v>0</v>
      </c>
      <c r="D6987" s="37">
        <v>0</v>
      </c>
      <c r="E6987" s="38">
        <v>0</v>
      </c>
      <c r="F6987" s="37">
        <v>0</v>
      </c>
      <c r="G6987" s="39">
        <v>0</v>
      </c>
      <c r="H6987" s="40">
        <v>0</v>
      </c>
      <c r="J6987" s="17">
        <v>50</v>
      </c>
      <c r="K6987" s="17" t="str">
        <f t="shared" si="203"/>
        <v>471-State Conservation Commission</v>
      </c>
      <c r="L6987" s="18" t="str">
        <f t="shared" si="202"/>
        <v>471</v>
      </c>
      <c r="M6987" s="19"/>
      <c r="N6987" s="19"/>
    </row>
    <row r="6988" spans="1:14" ht="15" x14ac:dyDescent="0.25">
      <c r="A6988" s="54" t="s">
        <v>70</v>
      </c>
      <c r="B6988" s="36">
        <v>2.0705816139884106</v>
      </c>
      <c r="C6988" s="37">
        <v>0</v>
      </c>
      <c r="D6988" s="37">
        <v>0</v>
      </c>
      <c r="E6988" s="38">
        <v>0</v>
      </c>
      <c r="F6988" s="37">
        <v>0</v>
      </c>
      <c r="G6988" s="39">
        <v>0</v>
      </c>
      <c r="H6988" s="40">
        <v>2.0705816139884106</v>
      </c>
      <c r="J6988" s="17">
        <v>51</v>
      </c>
      <c r="K6988" s="17" t="str">
        <f t="shared" si="203"/>
        <v>471-State Conservation Commission</v>
      </c>
      <c r="L6988" s="18" t="str">
        <f t="shared" si="202"/>
        <v>471</v>
      </c>
      <c r="M6988" s="19"/>
      <c r="N6988" s="19"/>
    </row>
    <row r="6989" spans="1:14" ht="15" x14ac:dyDescent="0.25">
      <c r="A6989" s="54" t="s">
        <v>71</v>
      </c>
      <c r="B6989" s="36">
        <v>1.4375E-15</v>
      </c>
      <c r="C6989" s="37">
        <v>0</v>
      </c>
      <c r="D6989" s="37">
        <v>0</v>
      </c>
      <c r="E6989" s="38">
        <v>0</v>
      </c>
      <c r="F6989" s="37">
        <v>0</v>
      </c>
      <c r="G6989" s="39">
        <v>0</v>
      </c>
      <c r="H6989" s="40">
        <v>1.4375E-15</v>
      </c>
      <c r="J6989" s="17">
        <v>52</v>
      </c>
      <c r="K6989" s="17" t="str">
        <f t="shared" si="203"/>
        <v>471-State Conservation Commission</v>
      </c>
      <c r="L6989" s="18" t="str">
        <f t="shared" si="202"/>
        <v>471</v>
      </c>
      <c r="M6989" s="19"/>
      <c r="N6989" s="19"/>
    </row>
    <row r="6990" spans="1:14" ht="15" x14ac:dyDescent="0.25">
      <c r="A6990" s="54" t="s">
        <v>72</v>
      </c>
      <c r="B6990" s="36">
        <v>0.34941967012828345</v>
      </c>
      <c r="C6990" s="37">
        <v>0</v>
      </c>
      <c r="D6990" s="37">
        <v>0</v>
      </c>
      <c r="E6990" s="38">
        <v>0</v>
      </c>
      <c r="F6990" s="37">
        <v>0</v>
      </c>
      <c r="G6990" s="39">
        <v>0</v>
      </c>
      <c r="H6990" s="40">
        <v>0.34941967012828345</v>
      </c>
      <c r="J6990" s="17">
        <v>53</v>
      </c>
      <c r="K6990" s="17" t="str">
        <f t="shared" si="203"/>
        <v>471-State Conservation Commission</v>
      </c>
      <c r="L6990" s="18" t="str">
        <f t="shared" si="202"/>
        <v>471</v>
      </c>
      <c r="M6990" s="19"/>
      <c r="N6990" s="19"/>
    </row>
    <row r="6991" spans="1:14" ht="15" x14ac:dyDescent="0.25">
      <c r="A6991" s="54" t="s">
        <v>73</v>
      </c>
      <c r="B6991" s="36">
        <v>2.9572174743931132</v>
      </c>
      <c r="C6991" s="37">
        <v>0</v>
      </c>
      <c r="D6991" s="37">
        <v>0</v>
      </c>
      <c r="E6991" s="38">
        <v>0</v>
      </c>
      <c r="F6991" s="37">
        <v>0</v>
      </c>
      <c r="G6991" s="39">
        <v>0</v>
      </c>
      <c r="H6991" s="40">
        <v>2.9572174743931132</v>
      </c>
      <c r="J6991" s="17">
        <v>54</v>
      </c>
      <c r="K6991" s="17" t="str">
        <f t="shared" si="203"/>
        <v>471-State Conservation Commission</v>
      </c>
      <c r="L6991" s="18" t="str">
        <f t="shared" si="202"/>
        <v>471</v>
      </c>
      <c r="M6991" s="19"/>
      <c r="N6991" s="19"/>
    </row>
    <row r="6992" spans="1:14" ht="15" x14ac:dyDescent="0.25">
      <c r="A6992" s="54" t="s">
        <v>74</v>
      </c>
      <c r="B6992" s="36">
        <v>6.2626756261453886</v>
      </c>
      <c r="C6992" s="37">
        <v>0</v>
      </c>
      <c r="D6992" s="37">
        <v>0</v>
      </c>
      <c r="E6992" s="38">
        <v>0</v>
      </c>
      <c r="F6992" s="37">
        <v>0</v>
      </c>
      <c r="G6992" s="39">
        <v>0</v>
      </c>
      <c r="H6992" s="40">
        <v>6.2626756261453886</v>
      </c>
      <c r="J6992" s="17">
        <v>55</v>
      </c>
      <c r="K6992" s="17" t="str">
        <f t="shared" si="203"/>
        <v>471-State Conservation Commission</v>
      </c>
      <c r="L6992" s="18" t="str">
        <f t="shared" si="202"/>
        <v>471</v>
      </c>
      <c r="M6992" s="19"/>
      <c r="N6992" s="19"/>
    </row>
    <row r="6993" spans="1:14" ht="15" x14ac:dyDescent="0.25">
      <c r="A6993" s="54" t="s">
        <v>75</v>
      </c>
      <c r="B6993" s="36">
        <v>0.8</v>
      </c>
      <c r="C6993" s="37">
        <v>0</v>
      </c>
      <c r="D6993" s="37">
        <v>0</v>
      </c>
      <c r="E6993" s="38">
        <v>-1</v>
      </c>
      <c r="F6993" s="37">
        <v>0</v>
      </c>
      <c r="G6993" s="39">
        <v>-1</v>
      </c>
      <c r="H6993" s="40">
        <v>-0.19999999999999996</v>
      </c>
      <c r="J6993" s="17">
        <v>56</v>
      </c>
      <c r="K6993" s="17" t="str">
        <f t="shared" si="203"/>
        <v>471-State Conservation Commission</v>
      </c>
      <c r="L6993" s="18" t="str">
        <f t="shared" si="202"/>
        <v>471</v>
      </c>
      <c r="M6993" s="19"/>
      <c r="N6993" s="19"/>
    </row>
    <row r="6994" spans="1:14" ht="15" x14ac:dyDescent="0.25">
      <c r="A6994" s="54" t="s">
        <v>76</v>
      </c>
      <c r="B6994" s="36">
        <v>2.0846266949844794</v>
      </c>
      <c r="C6994" s="37">
        <v>0</v>
      </c>
      <c r="D6994" s="37">
        <v>0</v>
      </c>
      <c r="E6994" s="38">
        <v>0</v>
      </c>
      <c r="F6994" s="37">
        <v>0</v>
      </c>
      <c r="G6994" s="39">
        <v>0</v>
      </c>
      <c r="H6994" s="40">
        <v>2.0846266949844794</v>
      </c>
      <c r="J6994" s="17">
        <v>57</v>
      </c>
      <c r="K6994" s="17" t="str">
        <f t="shared" si="203"/>
        <v>471-State Conservation Commission</v>
      </c>
      <c r="L6994" s="18" t="str">
        <f t="shared" ref="L6994:L7066" si="204">LEFT(K6994,3)</f>
        <v>471</v>
      </c>
      <c r="M6994" s="19"/>
      <c r="N6994" s="19"/>
    </row>
    <row r="6995" spans="1:14" ht="15" x14ac:dyDescent="0.25">
      <c r="A6995" s="54" t="s">
        <v>77</v>
      </c>
      <c r="B6995" s="36">
        <v>4.0410031718929789</v>
      </c>
      <c r="C6995" s="37">
        <v>0</v>
      </c>
      <c r="D6995" s="37">
        <v>0</v>
      </c>
      <c r="E6995" s="38">
        <v>0</v>
      </c>
      <c r="F6995" s="37">
        <v>0</v>
      </c>
      <c r="G6995" s="39">
        <v>0</v>
      </c>
      <c r="H6995" s="40">
        <v>4.0410031718929789</v>
      </c>
      <c r="J6995" s="17">
        <v>58</v>
      </c>
      <c r="K6995" s="17" t="str">
        <f t="shared" si="203"/>
        <v>471-State Conservation Commission</v>
      </c>
      <c r="L6995" s="18" t="str">
        <f t="shared" si="204"/>
        <v>471</v>
      </c>
      <c r="M6995" s="19"/>
      <c r="N6995" s="19"/>
    </row>
    <row r="6996" spans="1:14" ht="15" x14ac:dyDescent="0.25">
      <c r="A6996" s="54" t="s">
        <v>78</v>
      </c>
      <c r="B6996" s="36">
        <v>46.255799523362576</v>
      </c>
      <c r="C6996" s="37">
        <v>-2</v>
      </c>
      <c r="D6996" s="37">
        <v>-1</v>
      </c>
      <c r="E6996" s="38">
        <v>0</v>
      </c>
      <c r="F6996" s="37">
        <v>0</v>
      </c>
      <c r="G6996" s="39">
        <v>-3</v>
      </c>
      <c r="H6996" s="40">
        <v>43.255799523362576</v>
      </c>
      <c r="J6996" s="17">
        <v>59</v>
      </c>
      <c r="K6996" s="17" t="str">
        <f t="shared" si="203"/>
        <v>471-State Conservation Commission</v>
      </c>
      <c r="L6996" s="18" t="str">
        <f t="shared" si="204"/>
        <v>471</v>
      </c>
      <c r="M6996" s="19"/>
      <c r="N6996" s="19"/>
    </row>
    <row r="6997" spans="1:14" ht="15" x14ac:dyDescent="0.25">
      <c r="A6997" s="54" t="s">
        <v>79</v>
      </c>
      <c r="B6997" s="36">
        <v>115.0011330160888</v>
      </c>
      <c r="C6997" s="37">
        <v>2</v>
      </c>
      <c r="D6997" s="37">
        <v>2</v>
      </c>
      <c r="E6997" s="38">
        <v>0</v>
      </c>
      <c r="F6997" s="37">
        <v>1</v>
      </c>
      <c r="G6997" s="39">
        <v>5</v>
      </c>
      <c r="H6997" s="40">
        <v>120.0011330160888</v>
      </c>
      <c r="J6997" s="17">
        <v>60</v>
      </c>
      <c r="K6997" s="17" t="str">
        <f t="shared" si="203"/>
        <v>471-State Conservation Commission</v>
      </c>
      <c r="L6997" s="18" t="str">
        <f t="shared" si="204"/>
        <v>471</v>
      </c>
      <c r="M6997" s="19"/>
      <c r="N6997" s="19"/>
    </row>
    <row r="6998" spans="1:14" ht="15" x14ac:dyDescent="0.25">
      <c r="A6998" s="54"/>
      <c r="B6998" s="36"/>
      <c r="C6998" s="37"/>
      <c r="D6998" s="37"/>
      <c r="E6998" s="38"/>
      <c r="F6998" s="37"/>
      <c r="G6998" s="39"/>
      <c r="H6998" s="40"/>
      <c r="J6998" s="17">
        <v>61</v>
      </c>
      <c r="K6998" s="17" t="str">
        <f t="shared" si="203"/>
        <v>471-State Conservation Commission</v>
      </c>
      <c r="L6998" s="18" t="str">
        <f t="shared" si="204"/>
        <v>471</v>
      </c>
      <c r="M6998" s="19"/>
      <c r="N6998" s="19"/>
    </row>
    <row r="6999" spans="1:14" x14ac:dyDescent="0.2">
      <c r="A6999" s="44" t="s">
        <v>80</v>
      </c>
      <c r="B6999" s="45">
        <v>180.2621664188664</v>
      </c>
      <c r="C6999" s="46">
        <v>0</v>
      </c>
      <c r="D6999" s="46">
        <v>1</v>
      </c>
      <c r="E6999" s="47">
        <v>-1</v>
      </c>
      <c r="F6999" s="46">
        <v>1</v>
      </c>
      <c r="G6999" s="48">
        <v>1</v>
      </c>
      <c r="H6999" s="49">
        <v>181.2621664188664</v>
      </c>
      <c r="J6999" s="17">
        <v>62</v>
      </c>
      <c r="K6999" s="17" t="str">
        <f t="shared" si="203"/>
        <v>471-State Conservation Commission</v>
      </c>
      <c r="L6999" s="18" t="str">
        <f t="shared" si="204"/>
        <v>471</v>
      </c>
      <c r="M6999" s="19"/>
      <c r="N6999" s="19"/>
    </row>
    <row r="7000" spans="1:14" ht="15" x14ac:dyDescent="0.25">
      <c r="A7000" s="54"/>
      <c r="B7000" s="36"/>
      <c r="C7000" s="37"/>
      <c r="D7000" s="37"/>
      <c r="E7000" s="38"/>
      <c r="F7000" s="37"/>
      <c r="G7000" s="39"/>
      <c r="H7000" s="40"/>
      <c r="J7000" s="17">
        <v>63</v>
      </c>
      <c r="K7000" s="17" t="str">
        <f t="shared" si="203"/>
        <v>471-State Conservation Commission</v>
      </c>
      <c r="L7000" s="18" t="str">
        <f t="shared" si="204"/>
        <v>471</v>
      </c>
      <c r="M7000" s="19"/>
      <c r="N7000" s="19"/>
    </row>
    <row r="7001" spans="1:14" ht="15" x14ac:dyDescent="0.25">
      <c r="A7001" s="54" t="s">
        <v>81</v>
      </c>
      <c r="B7001" s="36">
        <v>6.3078576088207816</v>
      </c>
      <c r="C7001" s="37">
        <v>0</v>
      </c>
      <c r="D7001" s="37">
        <v>0</v>
      </c>
      <c r="E7001" s="38">
        <v>0</v>
      </c>
      <c r="F7001" s="37">
        <v>0</v>
      </c>
      <c r="G7001" s="39">
        <v>0</v>
      </c>
      <c r="H7001" s="40">
        <v>6.3078576088207816</v>
      </c>
      <c r="J7001" s="17">
        <v>64</v>
      </c>
      <c r="K7001" s="17" t="str">
        <f t="shared" si="203"/>
        <v>471-State Conservation Commission</v>
      </c>
      <c r="L7001" s="18" t="str">
        <f t="shared" si="204"/>
        <v>471</v>
      </c>
      <c r="M7001" s="19"/>
      <c r="N7001" s="19"/>
    </row>
    <row r="7002" spans="1:14" x14ac:dyDescent="0.2">
      <c r="A7002" s="44" t="s">
        <v>82</v>
      </c>
      <c r="B7002" s="45">
        <v>6.3078576088207816</v>
      </c>
      <c r="C7002" s="46">
        <v>0</v>
      </c>
      <c r="D7002" s="46">
        <v>0</v>
      </c>
      <c r="E7002" s="47">
        <v>0</v>
      </c>
      <c r="F7002" s="46">
        <v>0</v>
      </c>
      <c r="G7002" s="48">
        <v>0</v>
      </c>
      <c r="H7002" s="49">
        <v>6.3078576088207816</v>
      </c>
      <c r="J7002" s="17">
        <v>65</v>
      </c>
      <c r="K7002" s="17" t="str">
        <f t="shared" si="203"/>
        <v>471-State Conservation Commission</v>
      </c>
      <c r="L7002" s="18" t="str">
        <f t="shared" si="204"/>
        <v>471</v>
      </c>
      <c r="M7002" s="19"/>
      <c r="N7002" s="19"/>
    </row>
    <row r="7003" spans="1:14" ht="15" x14ac:dyDescent="0.25">
      <c r="A7003" s="54"/>
      <c r="B7003" s="54"/>
      <c r="C7003" s="54"/>
      <c r="D7003" s="54"/>
      <c r="E7003" s="54"/>
      <c r="F7003" s="54"/>
      <c r="G7003" s="54"/>
      <c r="H7003" s="54"/>
      <c r="J7003" s="17">
        <v>66</v>
      </c>
      <c r="K7003" s="17" t="str">
        <f t="shared" si="203"/>
        <v>471-State Conservation Commission</v>
      </c>
      <c r="L7003" s="18" t="str">
        <f t="shared" si="204"/>
        <v>471</v>
      </c>
      <c r="M7003" s="19"/>
      <c r="N7003" s="19"/>
    </row>
    <row r="7004" spans="1:14" x14ac:dyDescent="0.2">
      <c r="A7004" s="58"/>
      <c r="B7004" s="39"/>
      <c r="C7004" s="51"/>
      <c r="D7004" s="51"/>
      <c r="E7004" s="52"/>
      <c r="F7004" s="51"/>
      <c r="G7004" s="39"/>
      <c r="H7004" s="53"/>
      <c r="J7004" s="17">
        <v>67</v>
      </c>
      <c r="K7004" s="17" t="str">
        <f t="shared" si="203"/>
        <v>471-State Conservation Commission</v>
      </c>
      <c r="L7004" s="18" t="str">
        <f t="shared" si="204"/>
        <v>471</v>
      </c>
      <c r="M7004" s="19"/>
      <c r="N7004" s="19"/>
    </row>
    <row r="7005" spans="1:14" x14ac:dyDescent="0.2">
      <c r="A7005" s="59" t="s">
        <v>83</v>
      </c>
      <c r="B7005" s="60">
        <v>384.70258472074556</v>
      </c>
      <c r="C7005" s="61">
        <v>2</v>
      </c>
      <c r="D7005" s="61">
        <v>3</v>
      </c>
      <c r="E7005" s="62">
        <v>-4</v>
      </c>
      <c r="F7005" s="61">
        <v>36</v>
      </c>
      <c r="G7005" s="60">
        <v>37</v>
      </c>
      <c r="H7005" s="63">
        <v>421.70258472074556</v>
      </c>
      <c r="J7005" s="17">
        <v>68</v>
      </c>
      <c r="K7005" s="17" t="str">
        <f t="shared" si="203"/>
        <v>471-State Conservation Commission</v>
      </c>
      <c r="L7005" s="18" t="str">
        <f t="shared" si="204"/>
        <v>471</v>
      </c>
      <c r="M7005" s="19"/>
      <c r="N7005" s="19"/>
    </row>
    <row r="7006" spans="1:14" x14ac:dyDescent="0.2">
      <c r="A7006" s="64"/>
      <c r="B7006" s="65"/>
      <c r="C7006" s="65"/>
      <c r="D7006" s="65"/>
      <c r="E7006" s="65"/>
      <c r="F7006" s="65"/>
      <c r="G7006" s="65"/>
      <c r="H7006" s="65"/>
      <c r="J7006" s="17">
        <v>1</v>
      </c>
      <c r="K7006" s="17" t="str">
        <f>IF(J7006=7,A6079,IF(J7006&gt;7,K6996,""))</f>
        <v/>
      </c>
      <c r="L7006" s="18" t="str">
        <f t="shared" si="204"/>
        <v/>
      </c>
      <c r="M7006" s="19"/>
      <c r="N7006" s="19"/>
    </row>
    <row r="7007" spans="1:14" x14ac:dyDescent="0.2">
      <c r="A7007" s="64"/>
      <c r="B7007" s="65"/>
      <c r="C7007" s="65"/>
      <c r="D7007" s="65"/>
      <c r="E7007" s="65"/>
      <c r="F7007" s="65"/>
      <c r="G7007" s="65"/>
      <c r="H7007" s="65"/>
      <c r="J7007" s="17">
        <v>2</v>
      </c>
      <c r="K7007" s="17" t="str">
        <f>IF(J7007=7,A6080,IF(J7007&gt;7,K7006,""))</f>
        <v/>
      </c>
      <c r="L7007" s="18" t="str">
        <f t="shared" si="204"/>
        <v/>
      </c>
      <c r="M7007" s="19"/>
      <c r="N7007" s="19"/>
    </row>
    <row r="7008" spans="1:14" ht="15" x14ac:dyDescent="0.25">
      <c r="A7008"/>
      <c r="B7008"/>
      <c r="C7008"/>
      <c r="D7008"/>
      <c r="E7008"/>
      <c r="F7008"/>
      <c r="G7008"/>
      <c r="H7008"/>
      <c r="J7008" s="17">
        <v>3</v>
      </c>
      <c r="K7008" s="17" t="str">
        <f>IF(J7008=7,A6081,IF(J7008&gt;7,K7007,""))</f>
        <v/>
      </c>
      <c r="L7008" s="18" t="str">
        <f t="shared" si="204"/>
        <v/>
      </c>
      <c r="M7008" s="19"/>
      <c r="N7008" s="19"/>
    </row>
    <row r="7009" spans="1:14" ht="15" x14ac:dyDescent="0.25">
      <c r="A7009"/>
      <c r="B7009"/>
      <c r="C7009"/>
      <c r="D7009"/>
      <c r="E7009"/>
      <c r="F7009"/>
      <c r="G7009"/>
      <c r="H7009"/>
      <c r="J7009" s="17">
        <v>4</v>
      </c>
      <c r="K7009" s="17" t="str">
        <f>IF(J7009=7,A6082,IF(J7009&gt;7,K7008,""))</f>
        <v/>
      </c>
      <c r="L7009" s="18" t="str">
        <f t="shared" si="204"/>
        <v/>
      </c>
      <c r="M7009" s="19"/>
      <c r="N7009" s="19"/>
    </row>
    <row r="7010" spans="1:14" ht="15.75" x14ac:dyDescent="0.25">
      <c r="A7010" s="21" t="s">
        <v>7</v>
      </c>
      <c r="B7010" s="22"/>
      <c r="C7010" s="22"/>
      <c r="D7010" s="22"/>
      <c r="E7010" s="22"/>
      <c r="F7010" s="22"/>
      <c r="G7010" s="22"/>
      <c r="H7010" s="22"/>
      <c r="J7010" s="17">
        <v>5</v>
      </c>
      <c r="K7010" s="17" t="str">
        <f>IF(J7010=7,A6083,IF(J7010&gt;7,K7009,""))</f>
        <v/>
      </c>
      <c r="L7010" s="18" t="str">
        <f t="shared" si="204"/>
        <v/>
      </c>
      <c r="M7010" s="19"/>
      <c r="N7010" s="19"/>
    </row>
    <row r="7011" spans="1:14" ht="15" x14ac:dyDescent="0.25">
      <c r="A7011" s="23" t="s">
        <v>8</v>
      </c>
      <c r="B7011" s="24"/>
      <c r="C7011" s="24"/>
      <c r="D7011" s="24"/>
      <c r="E7011" s="24"/>
      <c r="F7011" s="24"/>
      <c r="G7011" s="24"/>
      <c r="H7011" s="24"/>
      <c r="J7011" s="17">
        <v>6</v>
      </c>
      <c r="K7011" s="17" t="str">
        <f>IF(J7011=7,A6084,IF(J7011&gt;7,K7010,""))</f>
        <v/>
      </c>
      <c r="L7011" s="18" t="str">
        <f t="shared" si="204"/>
        <v/>
      </c>
      <c r="M7011" s="19"/>
      <c r="N7011" s="19"/>
    </row>
    <row r="7012" spans="1:14" ht="15" x14ac:dyDescent="0.25">
      <c r="A7012" s="25" t="s">
        <v>186</v>
      </c>
      <c r="B7012" s="22"/>
      <c r="C7012" s="22"/>
      <c r="D7012" s="22"/>
      <c r="E7012" s="22"/>
      <c r="F7012" s="22"/>
      <c r="G7012" s="22"/>
      <c r="H7012" s="22"/>
      <c r="J7012" s="17">
        <v>7</v>
      </c>
      <c r="K7012" s="17" t="str">
        <f>IF(J7012=7,A7012,IF(J7012&gt;7,K7011,""))</f>
        <v>477-Dept of Fish and Wildlife</v>
      </c>
      <c r="L7012" s="18" t="str">
        <f t="shared" si="204"/>
        <v>477</v>
      </c>
      <c r="M7012" s="19"/>
      <c r="N7012" s="19"/>
    </row>
    <row r="7013" spans="1:14" ht="15" x14ac:dyDescent="0.25">
      <c r="A7013" s="25"/>
      <c r="B7013" s="22"/>
      <c r="C7013" s="22"/>
      <c r="D7013" s="22"/>
      <c r="E7013" s="22"/>
      <c r="F7013" s="22"/>
      <c r="G7013" s="22"/>
      <c r="H7013" s="22"/>
      <c r="J7013" s="17">
        <v>8</v>
      </c>
      <c r="K7013" s="17" t="str">
        <f t="shared" ref="K7013:K7073" si="205">IF(J7013=7,A6086,IF(J7013&gt;7,K7012,""))</f>
        <v>477-Dept of Fish and Wildlife</v>
      </c>
      <c r="L7013" s="18" t="str">
        <f t="shared" si="204"/>
        <v>477</v>
      </c>
      <c r="M7013" s="19"/>
      <c r="N7013" s="19"/>
    </row>
    <row r="7014" spans="1:14" ht="15" x14ac:dyDescent="0.25">
      <c r="A7014" s="26"/>
      <c r="B7014" s="27"/>
      <c r="C7014" s="94" t="s">
        <v>10</v>
      </c>
      <c r="D7014" s="95"/>
      <c r="E7014" s="94" t="s">
        <v>11</v>
      </c>
      <c r="F7014" s="95"/>
      <c r="G7014" s="28"/>
      <c r="H7014" s="28"/>
      <c r="J7014" s="17">
        <v>9</v>
      </c>
      <c r="K7014" s="17" t="str">
        <f t="shared" si="205"/>
        <v>477-Dept of Fish and Wildlife</v>
      </c>
      <c r="L7014" s="18" t="str">
        <f t="shared" si="204"/>
        <v>477</v>
      </c>
      <c r="M7014" s="19"/>
      <c r="N7014" s="19"/>
    </row>
    <row r="7015" spans="1:14" ht="24" x14ac:dyDescent="0.2">
      <c r="A7015" s="29" t="s">
        <v>12</v>
      </c>
      <c r="B7015" s="30" t="s">
        <v>13</v>
      </c>
      <c r="C7015" s="31" t="s">
        <v>14</v>
      </c>
      <c r="D7015" s="32" t="s">
        <v>15</v>
      </c>
      <c r="E7015" s="31" t="s">
        <v>14</v>
      </c>
      <c r="F7015" s="32" t="s">
        <v>15</v>
      </c>
      <c r="G7015" s="33" t="s">
        <v>16</v>
      </c>
      <c r="H7015" s="33" t="s">
        <v>17</v>
      </c>
      <c r="J7015" s="17">
        <v>10</v>
      </c>
      <c r="K7015" s="17" t="str">
        <f t="shared" si="205"/>
        <v>477-Dept of Fish and Wildlife</v>
      </c>
      <c r="L7015" s="18" t="str">
        <f t="shared" si="204"/>
        <v>477</v>
      </c>
      <c r="M7015" s="19"/>
      <c r="N7015" s="19"/>
    </row>
    <row r="7016" spans="1:14" ht="15" x14ac:dyDescent="0.25">
      <c r="A7016" s="35" t="s">
        <v>20</v>
      </c>
      <c r="B7016" s="36">
        <v>292.90766769792305</v>
      </c>
      <c r="C7016" s="37">
        <v>0</v>
      </c>
      <c r="D7016" s="37">
        <v>0</v>
      </c>
      <c r="E7016" s="38">
        <v>0</v>
      </c>
      <c r="F7016" s="37">
        <v>0</v>
      </c>
      <c r="G7016" s="39">
        <v>0</v>
      </c>
      <c r="H7016" s="40">
        <v>292.90766769792305</v>
      </c>
      <c r="J7016" s="17">
        <v>11</v>
      </c>
      <c r="K7016" s="17" t="str">
        <f t="shared" si="205"/>
        <v>477-Dept of Fish and Wildlife</v>
      </c>
      <c r="L7016" s="18" t="str">
        <f t="shared" si="204"/>
        <v>477</v>
      </c>
      <c r="M7016" s="19" t="s">
        <v>21</v>
      </c>
      <c r="N7016" s="19"/>
    </row>
    <row r="7017" spans="1:14" ht="15" x14ac:dyDescent="0.25">
      <c r="A7017" s="42" t="s">
        <v>22</v>
      </c>
      <c r="B7017" s="36">
        <v>226.16174085716716</v>
      </c>
      <c r="C7017" s="37">
        <v>0</v>
      </c>
      <c r="D7017" s="37">
        <v>0</v>
      </c>
      <c r="E7017" s="38">
        <v>0</v>
      </c>
      <c r="F7017" s="37">
        <v>1</v>
      </c>
      <c r="G7017" s="39">
        <v>1</v>
      </c>
      <c r="H7017" s="40">
        <v>227.16174085716716</v>
      </c>
      <c r="J7017" s="17">
        <v>12</v>
      </c>
      <c r="K7017" s="17" t="str">
        <f t="shared" si="205"/>
        <v>477-Dept of Fish and Wildlife</v>
      </c>
      <c r="L7017" s="18" t="str">
        <f t="shared" si="204"/>
        <v>477</v>
      </c>
      <c r="M7017" s="19"/>
      <c r="N7017" s="19"/>
    </row>
    <row r="7018" spans="1:14" ht="15" x14ac:dyDescent="0.25">
      <c r="A7018" s="42" t="s">
        <v>23</v>
      </c>
      <c r="B7018" s="36">
        <v>267.14418632285663</v>
      </c>
      <c r="C7018" s="37">
        <v>6</v>
      </c>
      <c r="D7018" s="37">
        <v>-3</v>
      </c>
      <c r="E7018" s="38">
        <v>0</v>
      </c>
      <c r="F7018" s="37">
        <v>1</v>
      </c>
      <c r="G7018" s="39">
        <v>4</v>
      </c>
      <c r="H7018" s="40">
        <v>271.14418632285663</v>
      </c>
      <c r="J7018" s="17">
        <v>13</v>
      </c>
      <c r="K7018" s="17" t="str">
        <f t="shared" si="205"/>
        <v>477-Dept of Fish and Wildlife</v>
      </c>
      <c r="L7018" s="18" t="str">
        <f t="shared" si="204"/>
        <v>477</v>
      </c>
      <c r="M7018" s="19"/>
      <c r="N7018" s="19"/>
    </row>
    <row r="7019" spans="1:14" ht="15" x14ac:dyDescent="0.25">
      <c r="A7019" s="42" t="s">
        <v>24</v>
      </c>
      <c r="B7019" s="36">
        <v>5532.5246333000005</v>
      </c>
      <c r="C7019" s="37">
        <v>2</v>
      </c>
      <c r="D7019" s="37">
        <v>2</v>
      </c>
      <c r="E7019" s="38">
        <v>292</v>
      </c>
      <c r="F7019" s="37">
        <v>322</v>
      </c>
      <c r="G7019" s="39">
        <v>618</v>
      </c>
      <c r="H7019" s="40">
        <v>6150.5246333000005</v>
      </c>
      <c r="J7019" s="17">
        <v>14</v>
      </c>
      <c r="K7019" s="17" t="str">
        <f t="shared" si="205"/>
        <v>477-Dept of Fish and Wildlife</v>
      </c>
      <c r="L7019" s="18" t="str">
        <f t="shared" si="204"/>
        <v>477</v>
      </c>
      <c r="M7019" s="19"/>
      <c r="N7019" s="19"/>
    </row>
    <row r="7020" spans="1:14" ht="15" x14ac:dyDescent="0.25">
      <c r="A7020" s="42" t="s">
        <v>25</v>
      </c>
      <c r="B7020" s="36">
        <v>224.36536339008001</v>
      </c>
      <c r="C7020" s="37">
        <v>0</v>
      </c>
      <c r="D7020" s="37">
        <v>0</v>
      </c>
      <c r="E7020" s="38">
        <v>0</v>
      </c>
      <c r="F7020" s="37">
        <v>1</v>
      </c>
      <c r="G7020" s="39">
        <v>1</v>
      </c>
      <c r="H7020" s="40">
        <v>225.36536339008001</v>
      </c>
      <c r="J7020" s="17">
        <v>15</v>
      </c>
      <c r="K7020" s="17" t="str">
        <f t="shared" si="205"/>
        <v>477-Dept of Fish and Wildlife</v>
      </c>
      <c r="L7020" s="18" t="str">
        <f t="shared" si="204"/>
        <v>477</v>
      </c>
      <c r="M7020" s="19"/>
      <c r="N7020" s="19"/>
    </row>
    <row r="7021" spans="1:14" ht="15" x14ac:dyDescent="0.25">
      <c r="A7021" s="42" t="s">
        <v>26</v>
      </c>
      <c r="B7021" s="36">
        <v>5819.2861468985229</v>
      </c>
      <c r="C7021" s="37">
        <v>-36</v>
      </c>
      <c r="D7021" s="37">
        <v>-36</v>
      </c>
      <c r="E7021" s="38">
        <v>0</v>
      </c>
      <c r="F7021" s="37">
        <v>0</v>
      </c>
      <c r="G7021" s="39">
        <v>-72</v>
      </c>
      <c r="H7021" s="40">
        <v>5747.2861468985229</v>
      </c>
      <c r="J7021" s="17">
        <v>16</v>
      </c>
      <c r="K7021" s="17" t="str">
        <f t="shared" si="205"/>
        <v>477-Dept of Fish and Wildlife</v>
      </c>
      <c r="L7021" s="18" t="str">
        <f t="shared" si="204"/>
        <v>477</v>
      </c>
      <c r="M7021" s="19"/>
      <c r="N7021" s="19"/>
    </row>
    <row r="7022" spans="1:14" ht="15" x14ac:dyDescent="0.25">
      <c r="A7022" s="42" t="s">
        <v>27</v>
      </c>
      <c r="B7022" s="36">
        <v>2401.363917926521</v>
      </c>
      <c r="C7022" s="37">
        <v>0</v>
      </c>
      <c r="D7022" s="37">
        <v>0</v>
      </c>
      <c r="E7022" s="38">
        <v>0</v>
      </c>
      <c r="F7022" s="37">
        <v>0</v>
      </c>
      <c r="G7022" s="39">
        <v>0</v>
      </c>
      <c r="H7022" s="40">
        <v>2401.363917926521</v>
      </c>
      <c r="J7022" s="17">
        <v>17</v>
      </c>
      <c r="K7022" s="17" t="str">
        <f t="shared" si="205"/>
        <v>477-Dept of Fish and Wildlife</v>
      </c>
      <c r="L7022" s="18" t="str">
        <f t="shared" si="204"/>
        <v>477</v>
      </c>
      <c r="M7022" s="19"/>
      <c r="N7022" s="19"/>
    </row>
    <row r="7023" spans="1:14" x14ac:dyDescent="0.2">
      <c r="A7023" s="43"/>
      <c r="B7023" s="36"/>
      <c r="C7023" s="37"/>
      <c r="D7023" s="37"/>
      <c r="E7023" s="38"/>
      <c r="F7023" s="37"/>
      <c r="G7023" s="39"/>
      <c r="H7023" s="40"/>
      <c r="J7023" s="17">
        <v>18</v>
      </c>
      <c r="K7023" s="17" t="str">
        <f t="shared" si="205"/>
        <v>477-Dept of Fish and Wildlife</v>
      </c>
      <c r="L7023" s="18" t="str">
        <f t="shared" si="204"/>
        <v>477</v>
      </c>
      <c r="M7023" s="19"/>
      <c r="N7023" s="19"/>
    </row>
    <row r="7024" spans="1:14" x14ac:dyDescent="0.2">
      <c r="A7024" s="44"/>
      <c r="B7024" s="45">
        <v>14763.753656393072</v>
      </c>
      <c r="C7024" s="46">
        <v>-28</v>
      </c>
      <c r="D7024" s="46">
        <v>-37</v>
      </c>
      <c r="E7024" s="47">
        <v>292</v>
      </c>
      <c r="F7024" s="46">
        <v>325</v>
      </c>
      <c r="G7024" s="48">
        <v>552</v>
      </c>
      <c r="H7024" s="49">
        <v>15315.753656393072</v>
      </c>
      <c r="J7024" s="17">
        <v>19</v>
      </c>
      <c r="K7024" s="17" t="str">
        <f t="shared" si="205"/>
        <v>477-Dept of Fish and Wildlife</v>
      </c>
      <c r="L7024" s="18" t="str">
        <f t="shared" si="204"/>
        <v>477</v>
      </c>
      <c r="M7024" s="19"/>
      <c r="N7024" s="19"/>
    </row>
    <row r="7025" spans="1:14" x14ac:dyDescent="0.2">
      <c r="A7025" s="50"/>
      <c r="B7025" s="39"/>
      <c r="C7025" s="51"/>
      <c r="D7025" s="51"/>
      <c r="E7025" s="52"/>
      <c r="F7025" s="51"/>
      <c r="G7025" s="39"/>
      <c r="H7025" s="53"/>
      <c r="J7025" s="17">
        <v>20</v>
      </c>
      <c r="K7025" s="17" t="str">
        <f t="shared" si="205"/>
        <v>477-Dept of Fish and Wildlife</v>
      </c>
      <c r="L7025" s="18" t="str">
        <f t="shared" si="204"/>
        <v>477</v>
      </c>
      <c r="M7025" s="19"/>
      <c r="N7025" s="19"/>
    </row>
    <row r="7026" spans="1:14" ht="15" x14ac:dyDescent="0.25">
      <c r="A7026" s="42" t="s">
        <v>28</v>
      </c>
      <c r="B7026" s="36">
        <v>881.39580251019345</v>
      </c>
      <c r="C7026" s="37">
        <v>0</v>
      </c>
      <c r="D7026" s="37">
        <v>2</v>
      </c>
      <c r="E7026" s="38">
        <v>-962</v>
      </c>
      <c r="F7026" s="37">
        <v>1023</v>
      </c>
      <c r="G7026" s="39">
        <v>63</v>
      </c>
      <c r="H7026" s="40">
        <v>944.39580251019345</v>
      </c>
      <c r="J7026" s="17">
        <v>21</v>
      </c>
      <c r="K7026" s="17" t="str">
        <f t="shared" si="205"/>
        <v>477-Dept of Fish and Wildlife</v>
      </c>
      <c r="L7026" s="18" t="str">
        <f t="shared" si="204"/>
        <v>477</v>
      </c>
      <c r="M7026" s="19"/>
      <c r="N7026" s="19"/>
    </row>
    <row r="7027" spans="1:14" ht="15" x14ac:dyDescent="0.25">
      <c r="A7027" s="42" t="s">
        <v>29</v>
      </c>
      <c r="B7027" s="36">
        <v>2216.7785713213748</v>
      </c>
      <c r="C7027" s="37">
        <v>0</v>
      </c>
      <c r="D7027" s="37">
        <v>0</v>
      </c>
      <c r="E7027" s="38">
        <v>576</v>
      </c>
      <c r="F7027" s="37">
        <v>1829</v>
      </c>
      <c r="G7027" s="39">
        <v>2405</v>
      </c>
      <c r="H7027" s="40">
        <v>4621.7785713213743</v>
      </c>
      <c r="J7027" s="17">
        <v>22</v>
      </c>
      <c r="K7027" s="17" t="str">
        <f t="shared" si="205"/>
        <v>477-Dept of Fish and Wildlife</v>
      </c>
      <c r="L7027" s="18" t="str">
        <f t="shared" si="204"/>
        <v>477</v>
      </c>
      <c r="M7027" s="19"/>
      <c r="N7027" s="19"/>
    </row>
    <row r="7028" spans="1:14" ht="15" x14ac:dyDescent="0.25">
      <c r="A7028" s="42" t="s">
        <v>30</v>
      </c>
      <c r="B7028" s="36">
        <v>2040.2685631691368</v>
      </c>
      <c r="C7028" s="37">
        <v>2</v>
      </c>
      <c r="D7028" s="37">
        <v>1</v>
      </c>
      <c r="E7028" s="38">
        <v>0</v>
      </c>
      <c r="F7028" s="37">
        <v>13</v>
      </c>
      <c r="G7028" s="39">
        <v>16</v>
      </c>
      <c r="H7028" s="40">
        <v>2056.2685631691365</v>
      </c>
      <c r="J7028" s="17">
        <v>23</v>
      </c>
      <c r="K7028" s="17" t="str">
        <f t="shared" si="205"/>
        <v>477-Dept of Fish and Wildlife</v>
      </c>
      <c r="L7028" s="18" t="str">
        <f t="shared" si="204"/>
        <v>477</v>
      </c>
      <c r="M7028" s="19"/>
      <c r="N7028" s="19"/>
    </row>
    <row r="7029" spans="1:14" ht="15" x14ac:dyDescent="0.25">
      <c r="A7029" s="54"/>
      <c r="B7029" s="36"/>
      <c r="C7029" s="37"/>
      <c r="D7029" s="37"/>
      <c r="E7029" s="38"/>
      <c r="F7029" s="37"/>
      <c r="G7029" s="39"/>
      <c r="H7029" s="40"/>
      <c r="J7029" s="17">
        <v>24</v>
      </c>
      <c r="K7029" s="17" t="str">
        <f t="shared" si="205"/>
        <v>477-Dept of Fish and Wildlife</v>
      </c>
      <c r="L7029" s="18" t="str">
        <f t="shared" si="204"/>
        <v>477</v>
      </c>
      <c r="M7029" s="19"/>
      <c r="N7029" s="19"/>
    </row>
    <row r="7030" spans="1:14" x14ac:dyDescent="0.2">
      <c r="A7030" s="44" t="s">
        <v>31</v>
      </c>
      <c r="B7030" s="45">
        <v>5138.4429370007047</v>
      </c>
      <c r="C7030" s="46">
        <v>2</v>
      </c>
      <c r="D7030" s="46">
        <v>3</v>
      </c>
      <c r="E7030" s="46">
        <v>-386</v>
      </c>
      <c r="F7030" s="46">
        <v>2865</v>
      </c>
      <c r="G7030" s="46">
        <v>2484</v>
      </c>
      <c r="H7030" s="49">
        <v>7622.4429370007047</v>
      </c>
      <c r="J7030" s="17">
        <v>25</v>
      </c>
      <c r="K7030" s="17" t="str">
        <f t="shared" si="205"/>
        <v>477-Dept of Fish and Wildlife</v>
      </c>
      <c r="L7030" s="18" t="str">
        <f t="shared" si="204"/>
        <v>477</v>
      </c>
      <c r="M7030" s="19"/>
      <c r="N7030" s="19"/>
    </row>
    <row r="7031" spans="1:14" ht="15" x14ac:dyDescent="0.25">
      <c r="A7031" s="54"/>
      <c r="B7031" s="36"/>
      <c r="C7031" s="37"/>
      <c r="D7031" s="37"/>
      <c r="E7031" s="38"/>
      <c r="F7031" s="37"/>
      <c r="G7031" s="39"/>
      <c r="H7031" s="40"/>
      <c r="J7031" s="17">
        <v>26</v>
      </c>
      <c r="K7031" s="17" t="str">
        <f t="shared" si="205"/>
        <v>477-Dept of Fish and Wildlife</v>
      </c>
      <c r="L7031" s="18" t="str">
        <f t="shared" si="204"/>
        <v>477</v>
      </c>
      <c r="M7031" s="19"/>
      <c r="N7031" s="19"/>
    </row>
    <row r="7032" spans="1:14" ht="15" x14ac:dyDescent="0.25">
      <c r="A7032" s="54" t="s">
        <v>32</v>
      </c>
      <c r="B7032" s="36">
        <v>67.526619111980878</v>
      </c>
      <c r="C7032" s="37">
        <v>0</v>
      </c>
      <c r="D7032" s="37">
        <v>0</v>
      </c>
      <c r="E7032" s="38">
        <v>0</v>
      </c>
      <c r="F7032" s="37">
        <v>0</v>
      </c>
      <c r="G7032" s="39">
        <v>0</v>
      </c>
      <c r="H7032" s="40">
        <v>67.526619111980878</v>
      </c>
      <c r="J7032" s="17">
        <v>27</v>
      </c>
      <c r="K7032" s="17" t="str">
        <f t="shared" si="205"/>
        <v>477-Dept of Fish and Wildlife</v>
      </c>
      <c r="L7032" s="18" t="str">
        <f t="shared" si="204"/>
        <v>477</v>
      </c>
      <c r="M7032" s="19" t="s">
        <v>33</v>
      </c>
      <c r="N7032" s="19"/>
    </row>
    <row r="7033" spans="1:14" ht="15" x14ac:dyDescent="0.25">
      <c r="A7033" s="54" t="s">
        <v>34</v>
      </c>
      <c r="B7033" s="36">
        <v>304.38463582860402</v>
      </c>
      <c r="C7033" s="37">
        <v>0</v>
      </c>
      <c r="D7033" s="37">
        <v>0</v>
      </c>
      <c r="E7033" s="38">
        <v>0</v>
      </c>
      <c r="F7033" s="37">
        <v>0</v>
      </c>
      <c r="G7033" s="39">
        <v>0</v>
      </c>
      <c r="H7033" s="40">
        <v>304.38463582860402</v>
      </c>
      <c r="J7033" s="17">
        <v>28</v>
      </c>
      <c r="K7033" s="17" t="str">
        <f t="shared" si="205"/>
        <v>477-Dept of Fish and Wildlife</v>
      </c>
      <c r="L7033" s="18" t="str">
        <f t="shared" si="204"/>
        <v>477</v>
      </c>
      <c r="M7033" s="19" t="s">
        <v>35</v>
      </c>
      <c r="N7033" s="19"/>
    </row>
    <row r="7034" spans="1:14" ht="15" x14ac:dyDescent="0.25">
      <c r="A7034" s="54" t="s">
        <v>36</v>
      </c>
      <c r="B7034" s="36">
        <v>107.14295825392151</v>
      </c>
      <c r="C7034" s="37">
        <v>0</v>
      </c>
      <c r="D7034" s="37">
        <v>0</v>
      </c>
      <c r="E7034" s="38">
        <v>0</v>
      </c>
      <c r="F7034" s="37">
        <v>0</v>
      </c>
      <c r="G7034" s="39">
        <v>0</v>
      </c>
      <c r="H7034" s="40">
        <v>107.14295825392151</v>
      </c>
      <c r="J7034" s="17">
        <v>29</v>
      </c>
      <c r="K7034" s="17" t="str">
        <f t="shared" si="205"/>
        <v>477-Dept of Fish and Wildlife</v>
      </c>
      <c r="L7034" s="18" t="str">
        <f t="shared" si="204"/>
        <v>477</v>
      </c>
      <c r="M7034" s="19" t="s">
        <v>37</v>
      </c>
      <c r="N7034" s="19"/>
    </row>
    <row r="7035" spans="1:14" ht="15" x14ac:dyDescent="0.25">
      <c r="A7035" s="54" t="s">
        <v>38</v>
      </c>
      <c r="B7035" s="36">
        <v>45.396852461275842</v>
      </c>
      <c r="C7035" s="37">
        <v>0</v>
      </c>
      <c r="D7035" s="37">
        <v>0</v>
      </c>
      <c r="E7035" s="38">
        <v>31</v>
      </c>
      <c r="F7035" s="37">
        <v>33</v>
      </c>
      <c r="G7035" s="39">
        <v>64</v>
      </c>
      <c r="H7035" s="40">
        <v>109.39685246127584</v>
      </c>
      <c r="J7035" s="17">
        <v>30</v>
      </c>
      <c r="K7035" s="17" t="str">
        <f t="shared" si="205"/>
        <v>477-Dept of Fish and Wildlife</v>
      </c>
      <c r="L7035" s="18" t="str">
        <f t="shared" si="204"/>
        <v>477</v>
      </c>
      <c r="M7035" s="19" t="s">
        <v>39</v>
      </c>
      <c r="N7035" s="19"/>
    </row>
    <row r="7036" spans="1:14" ht="15" x14ac:dyDescent="0.25">
      <c r="A7036" s="54" t="s">
        <v>40</v>
      </c>
      <c r="B7036" s="36">
        <v>2803.5748755266177</v>
      </c>
      <c r="C7036" s="37">
        <v>126</v>
      </c>
      <c r="D7036" s="37">
        <v>126</v>
      </c>
      <c r="E7036" s="38">
        <v>0</v>
      </c>
      <c r="F7036" s="37">
        <v>0</v>
      </c>
      <c r="G7036" s="39">
        <v>252</v>
      </c>
      <c r="H7036" s="40">
        <v>3055.5748755266177</v>
      </c>
      <c r="J7036" s="17">
        <v>31</v>
      </c>
      <c r="K7036" s="17" t="str">
        <f t="shared" si="205"/>
        <v>477-Dept of Fish and Wildlife</v>
      </c>
      <c r="L7036" s="18" t="str">
        <f t="shared" si="204"/>
        <v>477</v>
      </c>
      <c r="M7036" s="19" t="s">
        <v>41</v>
      </c>
      <c r="N7036" s="19"/>
    </row>
    <row r="7037" spans="1:14" ht="15" x14ac:dyDescent="0.25">
      <c r="A7037" s="54" t="s">
        <v>42</v>
      </c>
      <c r="B7037" s="36">
        <v>399.74024283304254</v>
      </c>
      <c r="C7037" s="37">
        <v>0</v>
      </c>
      <c r="D7037" s="37">
        <v>0</v>
      </c>
      <c r="E7037" s="38">
        <v>-199</v>
      </c>
      <c r="F7037" s="37">
        <v>-201</v>
      </c>
      <c r="G7037" s="39">
        <v>-400</v>
      </c>
      <c r="H7037" s="40">
        <v>-0.25975716695745632</v>
      </c>
      <c r="J7037" s="17">
        <v>32</v>
      </c>
      <c r="K7037" s="17" t="str">
        <f t="shared" si="205"/>
        <v>477-Dept of Fish and Wildlife</v>
      </c>
      <c r="L7037" s="18" t="str">
        <f t="shared" si="204"/>
        <v>477</v>
      </c>
      <c r="M7037" s="19" t="s">
        <v>43</v>
      </c>
      <c r="N7037" s="19"/>
    </row>
    <row r="7038" spans="1:14" ht="15" x14ac:dyDescent="0.25">
      <c r="A7038" s="54" t="s">
        <v>44</v>
      </c>
      <c r="B7038" s="36">
        <v>422.6435548060665</v>
      </c>
      <c r="C7038" s="37">
        <v>1</v>
      </c>
      <c r="D7038" s="37">
        <v>0</v>
      </c>
      <c r="E7038" s="38">
        <v>0</v>
      </c>
      <c r="F7038" s="37">
        <v>2</v>
      </c>
      <c r="G7038" s="39">
        <v>3</v>
      </c>
      <c r="H7038" s="40">
        <v>425.6435548060665</v>
      </c>
      <c r="J7038" s="17">
        <v>33</v>
      </c>
      <c r="K7038" s="17" t="str">
        <f t="shared" si="205"/>
        <v>477-Dept of Fish and Wildlife</v>
      </c>
      <c r="L7038" s="18" t="str">
        <f t="shared" si="204"/>
        <v>477</v>
      </c>
      <c r="M7038" s="19" t="s">
        <v>45</v>
      </c>
      <c r="N7038" s="19"/>
    </row>
    <row r="7039" spans="1:14" ht="15" x14ac:dyDescent="0.25">
      <c r="A7039" s="54" t="s">
        <v>46</v>
      </c>
      <c r="B7039" s="36">
        <v>0</v>
      </c>
      <c r="C7039" s="37">
        <v>0</v>
      </c>
      <c r="D7039" s="37">
        <v>0</v>
      </c>
      <c r="E7039" s="38">
        <v>0</v>
      </c>
      <c r="F7039" s="37">
        <v>0</v>
      </c>
      <c r="G7039" s="39">
        <v>0</v>
      </c>
      <c r="H7039" s="40">
        <v>0</v>
      </c>
      <c r="J7039" s="17">
        <v>34</v>
      </c>
      <c r="K7039" s="17" t="str">
        <f t="shared" si="205"/>
        <v>477-Dept of Fish and Wildlife</v>
      </c>
      <c r="L7039" s="18" t="str">
        <f t="shared" si="204"/>
        <v>477</v>
      </c>
      <c r="M7039" s="19" t="s">
        <v>47</v>
      </c>
      <c r="N7039" s="19"/>
    </row>
    <row r="7040" spans="1:14" ht="15" x14ac:dyDescent="0.25">
      <c r="A7040" s="54" t="s">
        <v>48</v>
      </c>
      <c r="B7040" s="36">
        <v>0</v>
      </c>
      <c r="C7040" s="37">
        <v>0</v>
      </c>
      <c r="D7040" s="37">
        <v>0</v>
      </c>
      <c r="E7040" s="38">
        <v>16</v>
      </c>
      <c r="F7040" s="37">
        <v>24</v>
      </c>
      <c r="G7040" s="39">
        <v>40</v>
      </c>
      <c r="H7040" s="40">
        <v>40</v>
      </c>
      <c r="J7040" s="17">
        <v>35</v>
      </c>
      <c r="K7040" s="17" t="str">
        <f t="shared" si="205"/>
        <v>477-Dept of Fish and Wildlife</v>
      </c>
      <c r="L7040" s="18" t="str">
        <f t="shared" si="204"/>
        <v>477</v>
      </c>
      <c r="M7040" s="56" t="s">
        <v>49</v>
      </c>
      <c r="N7040" s="19"/>
    </row>
    <row r="7041" spans="1:14" ht="15" x14ac:dyDescent="0.25">
      <c r="A7041" s="54" t="s">
        <v>50</v>
      </c>
      <c r="B7041" s="36">
        <v>185.16032590244504</v>
      </c>
      <c r="C7041" s="37">
        <v>0</v>
      </c>
      <c r="D7041" s="37">
        <v>0</v>
      </c>
      <c r="E7041" s="38">
        <v>0</v>
      </c>
      <c r="F7041" s="37">
        <v>0</v>
      </c>
      <c r="G7041" s="39">
        <v>0</v>
      </c>
      <c r="H7041" s="40">
        <v>185.16032590244504</v>
      </c>
      <c r="J7041" s="17">
        <v>36</v>
      </c>
      <c r="K7041" s="17" t="str">
        <f t="shared" si="205"/>
        <v>477-Dept of Fish and Wildlife</v>
      </c>
      <c r="L7041" s="18" t="str">
        <f t="shared" si="204"/>
        <v>477</v>
      </c>
      <c r="M7041" s="19" t="s">
        <v>51</v>
      </c>
      <c r="N7041" s="19"/>
    </row>
    <row r="7042" spans="1:14" ht="15" x14ac:dyDescent="0.25">
      <c r="A7042" s="54" t="s">
        <v>52</v>
      </c>
      <c r="B7042" s="36">
        <v>0</v>
      </c>
      <c r="C7042" s="37">
        <v>0</v>
      </c>
      <c r="D7042" s="37">
        <v>0</v>
      </c>
      <c r="E7042" s="38">
        <v>39</v>
      </c>
      <c r="F7042" s="37">
        <v>39</v>
      </c>
      <c r="G7042" s="39">
        <v>78</v>
      </c>
      <c r="H7042" s="40">
        <v>78</v>
      </c>
      <c r="J7042" s="17">
        <v>37</v>
      </c>
      <c r="K7042" s="17" t="str">
        <f t="shared" si="205"/>
        <v>477-Dept of Fish and Wildlife</v>
      </c>
      <c r="L7042" s="18" t="str">
        <f t="shared" si="204"/>
        <v>477</v>
      </c>
      <c r="M7042" s="56" t="s">
        <v>53</v>
      </c>
      <c r="N7042" s="19"/>
    </row>
    <row r="7043" spans="1:14" ht="15" x14ac:dyDescent="0.25">
      <c r="A7043" s="54" t="s">
        <v>54</v>
      </c>
      <c r="B7043" s="36">
        <v>583.46886366275226</v>
      </c>
      <c r="C7043" s="37">
        <v>0</v>
      </c>
      <c r="D7043" s="37">
        <v>0</v>
      </c>
      <c r="E7043" s="38">
        <v>0</v>
      </c>
      <c r="F7043" s="37">
        <v>0</v>
      </c>
      <c r="G7043" s="39">
        <v>0</v>
      </c>
      <c r="H7043" s="40">
        <v>583.46886366275226</v>
      </c>
      <c r="J7043" s="17">
        <v>38</v>
      </c>
      <c r="K7043" s="17" t="str">
        <f t="shared" si="205"/>
        <v>477-Dept of Fish and Wildlife</v>
      </c>
      <c r="L7043" s="18" t="str">
        <f t="shared" si="204"/>
        <v>477</v>
      </c>
      <c r="M7043" s="19" t="s">
        <v>55</v>
      </c>
      <c r="N7043" s="19"/>
    </row>
    <row r="7044" spans="1:14" ht="15" x14ac:dyDescent="0.25">
      <c r="A7044" s="54" t="s">
        <v>56</v>
      </c>
      <c r="B7044" s="36">
        <v>0</v>
      </c>
      <c r="C7044" s="37">
        <v>0</v>
      </c>
      <c r="D7044" s="37">
        <v>0</v>
      </c>
      <c r="E7044" s="38">
        <v>0</v>
      </c>
      <c r="F7044" s="37">
        <v>0</v>
      </c>
      <c r="G7044" s="39">
        <v>0</v>
      </c>
      <c r="H7044" s="40">
        <v>0</v>
      </c>
      <c r="J7044" s="17">
        <v>39</v>
      </c>
      <c r="K7044" s="17" t="str">
        <f t="shared" si="205"/>
        <v>477-Dept of Fish and Wildlife</v>
      </c>
      <c r="L7044" s="18" t="str">
        <f t="shared" si="204"/>
        <v>477</v>
      </c>
      <c r="M7044" s="19" t="s">
        <v>57</v>
      </c>
      <c r="N7044" s="19"/>
    </row>
    <row r="7045" spans="1:14" ht="15" x14ac:dyDescent="0.25">
      <c r="A7045" s="54" t="s">
        <v>58</v>
      </c>
      <c r="B7045" s="36">
        <v>2510.081150114755</v>
      </c>
      <c r="C7045" s="37">
        <v>1</v>
      </c>
      <c r="D7045" s="37">
        <v>0</v>
      </c>
      <c r="E7045" s="38">
        <v>78</v>
      </c>
      <c r="F7045" s="37">
        <v>130</v>
      </c>
      <c r="G7045" s="39">
        <v>209</v>
      </c>
      <c r="H7045" s="40">
        <v>2719.081150114755</v>
      </c>
      <c r="J7045" s="17">
        <v>40</v>
      </c>
      <c r="K7045" s="17" t="str">
        <f t="shared" si="205"/>
        <v>477-Dept of Fish and Wildlife</v>
      </c>
      <c r="L7045" s="18" t="str">
        <f t="shared" si="204"/>
        <v>477</v>
      </c>
      <c r="M7045" s="19" t="s">
        <v>59</v>
      </c>
      <c r="N7045" s="19"/>
    </row>
    <row r="7046" spans="1:14" ht="15" x14ac:dyDescent="0.25">
      <c r="A7046" s="54" t="s">
        <v>60</v>
      </c>
      <c r="B7046" s="36">
        <v>0</v>
      </c>
      <c r="C7046" s="37">
        <v>0</v>
      </c>
      <c r="D7046" s="37">
        <v>0</v>
      </c>
      <c r="E7046" s="38">
        <v>36</v>
      </c>
      <c r="F7046" s="37">
        <v>39</v>
      </c>
      <c r="G7046" s="39">
        <v>75</v>
      </c>
      <c r="H7046" s="40">
        <v>75</v>
      </c>
      <c r="J7046" s="17">
        <v>41</v>
      </c>
      <c r="K7046" s="17" t="str">
        <f t="shared" si="205"/>
        <v>477-Dept of Fish and Wildlife</v>
      </c>
      <c r="L7046" s="18" t="str">
        <f t="shared" si="204"/>
        <v>477</v>
      </c>
      <c r="M7046" s="56" t="s">
        <v>61</v>
      </c>
      <c r="N7046" s="19"/>
    </row>
    <row r="7047" spans="1:14" ht="15" x14ac:dyDescent="0.25">
      <c r="A7047" s="54" t="s">
        <v>62</v>
      </c>
      <c r="B7047" s="36">
        <v>0</v>
      </c>
      <c r="C7047" s="37">
        <v>0</v>
      </c>
      <c r="D7047" s="37">
        <v>0</v>
      </c>
      <c r="E7047" s="38">
        <v>138</v>
      </c>
      <c r="F7047" s="37">
        <v>140</v>
      </c>
      <c r="G7047" s="39">
        <v>278</v>
      </c>
      <c r="H7047" s="40">
        <v>278</v>
      </c>
      <c r="J7047" s="17">
        <v>42</v>
      </c>
      <c r="K7047" s="17" t="str">
        <f t="shared" si="205"/>
        <v>477-Dept of Fish and Wildlife</v>
      </c>
      <c r="L7047" s="18" t="str">
        <f t="shared" si="204"/>
        <v>477</v>
      </c>
      <c r="M7047" s="56" t="s">
        <v>63</v>
      </c>
      <c r="N7047" s="19"/>
    </row>
    <row r="7048" spans="1:14" x14ac:dyDescent="0.2">
      <c r="A7048" s="43"/>
      <c r="B7048" s="36"/>
      <c r="C7048" s="37"/>
      <c r="D7048" s="37"/>
      <c r="E7048" s="38"/>
      <c r="F7048" s="37"/>
      <c r="G7048" s="39"/>
      <c r="H7048" s="40"/>
      <c r="J7048" s="17">
        <v>43</v>
      </c>
      <c r="K7048" s="17" t="str">
        <f t="shared" si="205"/>
        <v>477-Dept of Fish and Wildlife</v>
      </c>
      <c r="L7048" s="18" t="str">
        <f t="shared" si="204"/>
        <v>477</v>
      </c>
      <c r="M7048" s="19"/>
      <c r="N7048" s="19"/>
    </row>
    <row r="7049" spans="1:14" x14ac:dyDescent="0.2">
      <c r="A7049" s="44" t="s">
        <v>64</v>
      </c>
      <c r="B7049" s="45">
        <v>7429.1200785014607</v>
      </c>
      <c r="C7049" s="46">
        <v>128</v>
      </c>
      <c r="D7049" s="46">
        <v>126</v>
      </c>
      <c r="E7049" s="47">
        <v>139</v>
      </c>
      <c r="F7049" s="46">
        <v>206</v>
      </c>
      <c r="G7049" s="48">
        <v>599</v>
      </c>
      <c r="H7049" s="49">
        <v>8028.1200785014607</v>
      </c>
      <c r="J7049" s="17">
        <v>44</v>
      </c>
      <c r="K7049" s="17" t="str">
        <f t="shared" si="205"/>
        <v>477-Dept of Fish and Wildlife</v>
      </c>
      <c r="L7049" s="18" t="str">
        <f t="shared" si="204"/>
        <v>477</v>
      </c>
      <c r="M7049" s="19"/>
      <c r="N7049" s="19"/>
    </row>
    <row r="7050" spans="1:14" x14ac:dyDescent="0.2">
      <c r="A7050" s="57"/>
      <c r="B7050" s="39"/>
      <c r="C7050" s="51"/>
      <c r="D7050" s="51"/>
      <c r="E7050" s="52"/>
      <c r="F7050" s="51"/>
      <c r="G7050" s="39"/>
      <c r="H7050" s="53"/>
      <c r="J7050" s="17">
        <v>45</v>
      </c>
      <c r="K7050" s="17" t="str">
        <f t="shared" si="205"/>
        <v>477-Dept of Fish and Wildlife</v>
      </c>
      <c r="L7050" s="18" t="str">
        <f t="shared" si="204"/>
        <v>477</v>
      </c>
      <c r="M7050" s="19"/>
      <c r="N7050" s="19"/>
    </row>
    <row r="7051" spans="1:14" ht="15" x14ac:dyDescent="0.25">
      <c r="A7051" s="54" t="s">
        <v>65</v>
      </c>
      <c r="B7051" s="36">
        <v>204.00816244098206</v>
      </c>
      <c r="C7051" s="37">
        <v>0</v>
      </c>
      <c r="D7051" s="37">
        <v>0</v>
      </c>
      <c r="E7051" s="38">
        <v>0</v>
      </c>
      <c r="F7051" s="37">
        <v>0</v>
      </c>
      <c r="G7051" s="39">
        <v>0</v>
      </c>
      <c r="H7051" s="40">
        <v>204.00816244098206</v>
      </c>
      <c r="J7051" s="17">
        <v>46</v>
      </c>
      <c r="K7051" s="17" t="str">
        <f t="shared" si="205"/>
        <v>477-Dept of Fish and Wildlife</v>
      </c>
      <c r="L7051" s="18" t="str">
        <f t="shared" si="204"/>
        <v>477</v>
      </c>
      <c r="M7051" s="19"/>
      <c r="N7051" s="19"/>
    </row>
    <row r="7052" spans="1:14" ht="15" x14ac:dyDescent="0.25">
      <c r="A7052" s="54" t="s">
        <v>66</v>
      </c>
      <c r="B7052" s="36">
        <v>262.62436514986615</v>
      </c>
      <c r="C7052" s="37">
        <v>0</v>
      </c>
      <c r="D7052" s="37">
        <v>0</v>
      </c>
      <c r="E7052" s="38">
        <v>0</v>
      </c>
      <c r="F7052" s="37">
        <v>0</v>
      </c>
      <c r="G7052" s="39">
        <v>0</v>
      </c>
      <c r="H7052" s="40">
        <v>262.62436514986615</v>
      </c>
      <c r="J7052" s="17">
        <v>47</v>
      </c>
      <c r="K7052" s="17" t="str">
        <f t="shared" si="205"/>
        <v>477-Dept of Fish and Wildlife</v>
      </c>
      <c r="L7052" s="18" t="str">
        <f t="shared" si="204"/>
        <v>477</v>
      </c>
      <c r="M7052" s="19"/>
      <c r="N7052" s="19"/>
    </row>
    <row r="7053" spans="1:14" ht="15" x14ac:dyDescent="0.25">
      <c r="A7053" s="54" t="s">
        <v>67</v>
      </c>
      <c r="B7053" s="36">
        <v>2708.4784755925052</v>
      </c>
      <c r="C7053" s="37">
        <v>4</v>
      </c>
      <c r="D7053" s="37">
        <v>25</v>
      </c>
      <c r="E7053" s="38">
        <v>0</v>
      </c>
      <c r="F7053" s="37">
        <v>12</v>
      </c>
      <c r="G7053" s="39">
        <v>41</v>
      </c>
      <c r="H7053" s="40">
        <v>2749.4784755925052</v>
      </c>
      <c r="J7053" s="17">
        <v>48</v>
      </c>
      <c r="K7053" s="17" t="str">
        <f t="shared" si="205"/>
        <v>477-Dept of Fish and Wildlife</v>
      </c>
      <c r="L7053" s="18" t="str">
        <f t="shared" si="204"/>
        <v>477</v>
      </c>
      <c r="M7053" s="19"/>
      <c r="N7053" s="19"/>
    </row>
    <row r="7054" spans="1:14" ht="15" x14ac:dyDescent="0.25">
      <c r="A7054" s="54" t="s">
        <v>68</v>
      </c>
      <c r="B7054" s="36">
        <v>15.986178985949905</v>
      </c>
      <c r="C7054" s="37">
        <v>0</v>
      </c>
      <c r="D7054" s="37">
        <v>0</v>
      </c>
      <c r="E7054" s="38">
        <v>0</v>
      </c>
      <c r="F7054" s="37">
        <v>0</v>
      </c>
      <c r="G7054" s="39">
        <v>0</v>
      </c>
      <c r="H7054" s="40">
        <v>15.986178985949905</v>
      </c>
      <c r="J7054" s="17">
        <v>49</v>
      </c>
      <c r="K7054" s="17" t="str">
        <f t="shared" si="205"/>
        <v>477-Dept of Fish and Wildlife</v>
      </c>
      <c r="L7054" s="18" t="str">
        <f t="shared" si="204"/>
        <v>477</v>
      </c>
      <c r="M7054" s="19"/>
      <c r="N7054" s="19"/>
    </row>
    <row r="7055" spans="1:14" ht="15" x14ac:dyDescent="0.25">
      <c r="A7055" s="54" t="s">
        <v>69</v>
      </c>
      <c r="B7055" s="36">
        <v>567.15748421639205</v>
      </c>
      <c r="C7055" s="37">
        <v>0</v>
      </c>
      <c r="D7055" s="37">
        <v>0</v>
      </c>
      <c r="E7055" s="38">
        <v>0</v>
      </c>
      <c r="F7055" s="37">
        <v>0</v>
      </c>
      <c r="G7055" s="39">
        <v>0</v>
      </c>
      <c r="H7055" s="40">
        <v>567.15748421639205</v>
      </c>
      <c r="J7055" s="17">
        <v>50</v>
      </c>
      <c r="K7055" s="17" t="str">
        <f t="shared" si="205"/>
        <v>477-Dept of Fish and Wildlife</v>
      </c>
      <c r="L7055" s="18" t="str">
        <f t="shared" si="204"/>
        <v>477</v>
      </c>
      <c r="M7055" s="19"/>
      <c r="N7055" s="19"/>
    </row>
    <row r="7056" spans="1:14" ht="15" x14ac:dyDescent="0.25">
      <c r="A7056" s="54" t="s">
        <v>70</v>
      </c>
      <c r="B7056" s="36">
        <v>168.70815834317534</v>
      </c>
      <c r="C7056" s="37">
        <v>0</v>
      </c>
      <c r="D7056" s="37">
        <v>0</v>
      </c>
      <c r="E7056" s="38">
        <v>0</v>
      </c>
      <c r="F7056" s="37">
        <v>0</v>
      </c>
      <c r="G7056" s="39">
        <v>0</v>
      </c>
      <c r="H7056" s="40">
        <v>168.70815834317534</v>
      </c>
      <c r="J7056" s="17">
        <v>51</v>
      </c>
      <c r="K7056" s="17" t="str">
        <f t="shared" si="205"/>
        <v>477-Dept of Fish and Wildlife</v>
      </c>
      <c r="L7056" s="18" t="str">
        <f t="shared" si="204"/>
        <v>477</v>
      </c>
      <c r="M7056" s="19"/>
      <c r="N7056" s="19"/>
    </row>
    <row r="7057" spans="1:14" ht="15" x14ac:dyDescent="0.25">
      <c r="A7057" s="54" t="s">
        <v>71</v>
      </c>
      <c r="B7057" s="36">
        <v>554.59420615475187</v>
      </c>
      <c r="C7057" s="37">
        <v>0</v>
      </c>
      <c r="D7057" s="37">
        <v>0</v>
      </c>
      <c r="E7057" s="38">
        <v>0</v>
      </c>
      <c r="F7057" s="37">
        <v>0</v>
      </c>
      <c r="G7057" s="39">
        <v>0</v>
      </c>
      <c r="H7057" s="40">
        <v>554.59420615475187</v>
      </c>
      <c r="J7057" s="17">
        <v>52</v>
      </c>
      <c r="K7057" s="17" t="str">
        <f t="shared" si="205"/>
        <v>477-Dept of Fish and Wildlife</v>
      </c>
      <c r="L7057" s="18" t="str">
        <f t="shared" si="204"/>
        <v>477</v>
      </c>
      <c r="M7057" s="19"/>
      <c r="N7057" s="19"/>
    </row>
    <row r="7058" spans="1:14" ht="15" x14ac:dyDescent="0.25">
      <c r="A7058" s="54" t="s">
        <v>72</v>
      </c>
      <c r="B7058" s="36">
        <v>17.929596823457544</v>
      </c>
      <c r="C7058" s="37">
        <v>0</v>
      </c>
      <c r="D7058" s="37">
        <v>0</v>
      </c>
      <c r="E7058" s="38">
        <v>0</v>
      </c>
      <c r="F7058" s="37">
        <v>0</v>
      </c>
      <c r="G7058" s="39">
        <v>0</v>
      </c>
      <c r="H7058" s="40">
        <v>17.929596823457544</v>
      </c>
      <c r="J7058" s="17">
        <v>53</v>
      </c>
      <c r="K7058" s="17" t="str">
        <f t="shared" si="205"/>
        <v>477-Dept of Fish and Wildlife</v>
      </c>
      <c r="L7058" s="18" t="str">
        <f t="shared" si="204"/>
        <v>477</v>
      </c>
      <c r="M7058" s="19"/>
      <c r="N7058" s="19"/>
    </row>
    <row r="7059" spans="1:14" ht="15" x14ac:dyDescent="0.25">
      <c r="A7059" s="54" t="s">
        <v>73</v>
      </c>
      <c r="B7059" s="36">
        <v>240.95003575546625</v>
      </c>
      <c r="C7059" s="37">
        <v>1</v>
      </c>
      <c r="D7059" s="37">
        <v>0</v>
      </c>
      <c r="E7059" s="38">
        <v>0</v>
      </c>
      <c r="F7059" s="37">
        <v>1</v>
      </c>
      <c r="G7059" s="39">
        <v>2</v>
      </c>
      <c r="H7059" s="40">
        <v>242.95003575546625</v>
      </c>
      <c r="J7059" s="17">
        <v>54</v>
      </c>
      <c r="K7059" s="17" t="str">
        <f t="shared" si="205"/>
        <v>477-Dept of Fish and Wildlife</v>
      </c>
      <c r="L7059" s="18" t="str">
        <f t="shared" si="204"/>
        <v>477</v>
      </c>
      <c r="M7059" s="19"/>
      <c r="N7059" s="19"/>
    </row>
    <row r="7060" spans="1:14" ht="15" x14ac:dyDescent="0.25">
      <c r="A7060" s="54" t="s">
        <v>74</v>
      </c>
      <c r="B7060" s="36">
        <v>321.35354306658519</v>
      </c>
      <c r="C7060" s="37">
        <v>0</v>
      </c>
      <c r="D7060" s="37">
        <v>-13</v>
      </c>
      <c r="E7060" s="38">
        <v>6</v>
      </c>
      <c r="F7060" s="37">
        <v>8</v>
      </c>
      <c r="G7060" s="39">
        <v>1</v>
      </c>
      <c r="H7060" s="40">
        <v>322.35354306658519</v>
      </c>
      <c r="J7060" s="17">
        <v>55</v>
      </c>
      <c r="K7060" s="17" t="str">
        <f t="shared" si="205"/>
        <v>477-Dept of Fish and Wildlife</v>
      </c>
      <c r="L7060" s="18" t="str">
        <f t="shared" si="204"/>
        <v>477</v>
      </c>
      <c r="M7060" s="19"/>
      <c r="N7060" s="19"/>
    </row>
    <row r="7061" spans="1:14" ht="15" x14ac:dyDescent="0.25">
      <c r="A7061" s="54" t="s">
        <v>75</v>
      </c>
      <c r="B7061" s="36">
        <v>76.97745903117027</v>
      </c>
      <c r="C7061" s="37">
        <v>0</v>
      </c>
      <c r="D7061" s="37">
        <v>0</v>
      </c>
      <c r="E7061" s="38">
        <v>13</v>
      </c>
      <c r="F7061" s="37">
        <v>12</v>
      </c>
      <c r="G7061" s="39">
        <v>25</v>
      </c>
      <c r="H7061" s="40">
        <v>101.97745903117027</v>
      </c>
      <c r="J7061" s="17">
        <v>56</v>
      </c>
      <c r="K7061" s="17" t="str">
        <f t="shared" si="205"/>
        <v>477-Dept of Fish and Wildlife</v>
      </c>
      <c r="L7061" s="18" t="str">
        <f t="shared" si="204"/>
        <v>477</v>
      </c>
      <c r="M7061" s="19"/>
      <c r="N7061" s="19"/>
    </row>
    <row r="7062" spans="1:14" ht="15" x14ac:dyDescent="0.25">
      <c r="A7062" s="54" t="s">
        <v>76</v>
      </c>
      <c r="B7062" s="36">
        <v>45.311765592208523</v>
      </c>
      <c r="C7062" s="37">
        <v>0</v>
      </c>
      <c r="D7062" s="37">
        <v>0</v>
      </c>
      <c r="E7062" s="38">
        <v>0</v>
      </c>
      <c r="F7062" s="37">
        <v>0</v>
      </c>
      <c r="G7062" s="39">
        <v>0</v>
      </c>
      <c r="H7062" s="40">
        <v>45.311765592208523</v>
      </c>
      <c r="J7062" s="17">
        <v>57</v>
      </c>
      <c r="K7062" s="17" t="str">
        <f t="shared" si="205"/>
        <v>477-Dept of Fish and Wildlife</v>
      </c>
      <c r="L7062" s="18" t="str">
        <f t="shared" si="204"/>
        <v>477</v>
      </c>
      <c r="M7062" s="19"/>
      <c r="N7062" s="19"/>
    </row>
    <row r="7063" spans="1:14" ht="15" x14ac:dyDescent="0.25">
      <c r="A7063" s="54" t="s">
        <v>77</v>
      </c>
      <c r="B7063" s="36">
        <v>640.6882903475223</v>
      </c>
      <c r="C7063" s="37">
        <v>0</v>
      </c>
      <c r="D7063" s="37">
        <v>0</v>
      </c>
      <c r="E7063" s="38">
        <v>0</v>
      </c>
      <c r="F7063" s="37">
        <v>0</v>
      </c>
      <c r="G7063" s="39">
        <v>0</v>
      </c>
      <c r="H7063" s="40">
        <v>640.6882903475223</v>
      </c>
      <c r="J7063" s="17">
        <v>58</v>
      </c>
      <c r="K7063" s="17" t="str">
        <f t="shared" si="205"/>
        <v>477-Dept of Fish and Wildlife</v>
      </c>
      <c r="L7063" s="18" t="str">
        <f t="shared" si="204"/>
        <v>477</v>
      </c>
      <c r="M7063" s="19"/>
      <c r="N7063" s="19"/>
    </row>
    <row r="7064" spans="1:14" ht="15" x14ac:dyDescent="0.25">
      <c r="A7064" s="54" t="s">
        <v>78</v>
      </c>
      <c r="B7064" s="36">
        <v>0</v>
      </c>
      <c r="C7064" s="37">
        <v>0</v>
      </c>
      <c r="D7064" s="37">
        <v>0</v>
      </c>
      <c r="E7064" s="38">
        <v>0</v>
      </c>
      <c r="F7064" s="37">
        <v>0</v>
      </c>
      <c r="G7064" s="39">
        <v>0</v>
      </c>
      <c r="H7064" s="40">
        <v>0</v>
      </c>
      <c r="J7064" s="17">
        <v>59</v>
      </c>
      <c r="K7064" s="17" t="str">
        <f t="shared" si="205"/>
        <v>477-Dept of Fish and Wildlife</v>
      </c>
      <c r="L7064" s="18" t="str">
        <f t="shared" si="204"/>
        <v>477</v>
      </c>
      <c r="M7064" s="19"/>
      <c r="N7064" s="19"/>
    </row>
    <row r="7065" spans="1:14" ht="15" x14ac:dyDescent="0.25">
      <c r="A7065" s="54" t="s">
        <v>79</v>
      </c>
      <c r="B7065" s="36">
        <v>0</v>
      </c>
      <c r="C7065" s="37">
        <v>0</v>
      </c>
      <c r="D7065" s="37">
        <v>0</v>
      </c>
      <c r="E7065" s="38">
        <v>0</v>
      </c>
      <c r="F7065" s="37">
        <v>0</v>
      </c>
      <c r="G7065" s="39">
        <v>0</v>
      </c>
      <c r="H7065" s="40">
        <v>0</v>
      </c>
      <c r="J7065" s="17">
        <v>60</v>
      </c>
      <c r="K7065" s="17" t="str">
        <f t="shared" si="205"/>
        <v>477-Dept of Fish and Wildlife</v>
      </c>
      <c r="L7065" s="18" t="str">
        <f t="shared" si="204"/>
        <v>477</v>
      </c>
      <c r="M7065" s="19"/>
      <c r="N7065" s="19"/>
    </row>
    <row r="7066" spans="1:14" ht="15" x14ac:dyDescent="0.25">
      <c r="A7066" s="54"/>
      <c r="B7066" s="36"/>
      <c r="C7066" s="37"/>
      <c r="D7066" s="37"/>
      <c r="E7066" s="38"/>
      <c r="F7066" s="37"/>
      <c r="G7066" s="39"/>
      <c r="H7066" s="40"/>
      <c r="J7066" s="17">
        <v>61</v>
      </c>
      <c r="K7066" s="17" t="str">
        <f t="shared" si="205"/>
        <v>477-Dept of Fish and Wildlife</v>
      </c>
      <c r="L7066" s="18" t="str">
        <f t="shared" si="204"/>
        <v>477</v>
      </c>
      <c r="M7066" s="19"/>
      <c r="N7066" s="19"/>
    </row>
    <row r="7067" spans="1:14" x14ac:dyDescent="0.2">
      <c r="A7067" s="44" t="s">
        <v>80</v>
      </c>
      <c r="B7067" s="45">
        <v>5824.7677215000331</v>
      </c>
      <c r="C7067" s="46">
        <v>5</v>
      </c>
      <c r="D7067" s="46">
        <v>12</v>
      </c>
      <c r="E7067" s="47">
        <v>19</v>
      </c>
      <c r="F7067" s="46">
        <v>33</v>
      </c>
      <c r="G7067" s="48">
        <v>69</v>
      </c>
      <c r="H7067" s="49">
        <v>5893.7677215000331</v>
      </c>
      <c r="J7067" s="17">
        <v>62</v>
      </c>
      <c r="K7067" s="17" t="str">
        <f t="shared" si="205"/>
        <v>477-Dept of Fish and Wildlife</v>
      </c>
      <c r="L7067" s="18" t="str">
        <f t="shared" ref="L7067:L7130" si="206">LEFT(K7067,3)</f>
        <v>477</v>
      </c>
      <c r="M7067" s="19"/>
      <c r="N7067" s="19"/>
    </row>
    <row r="7068" spans="1:14" ht="15" x14ac:dyDescent="0.25">
      <c r="A7068" s="54"/>
      <c r="B7068" s="36"/>
      <c r="C7068" s="37"/>
      <c r="D7068" s="37"/>
      <c r="E7068" s="38"/>
      <c r="F7068" s="37"/>
      <c r="G7068" s="39"/>
      <c r="H7068" s="40"/>
      <c r="J7068" s="17">
        <v>63</v>
      </c>
      <c r="K7068" s="17" t="str">
        <f t="shared" si="205"/>
        <v>477-Dept of Fish and Wildlife</v>
      </c>
      <c r="L7068" s="18" t="str">
        <f t="shared" si="206"/>
        <v>477</v>
      </c>
      <c r="M7068" s="19"/>
      <c r="N7068" s="19"/>
    </row>
    <row r="7069" spans="1:14" ht="15" x14ac:dyDescent="0.25">
      <c r="A7069" s="54" t="s">
        <v>81</v>
      </c>
      <c r="B7069" s="36">
        <v>513.95561183665382</v>
      </c>
      <c r="C7069" s="37">
        <v>0</v>
      </c>
      <c r="D7069" s="37">
        <v>0</v>
      </c>
      <c r="E7069" s="38">
        <v>4</v>
      </c>
      <c r="F7069" s="37">
        <v>12</v>
      </c>
      <c r="G7069" s="39">
        <v>16</v>
      </c>
      <c r="H7069" s="40">
        <v>529.95561183665382</v>
      </c>
      <c r="J7069" s="17">
        <v>64</v>
      </c>
      <c r="K7069" s="17" t="str">
        <f t="shared" si="205"/>
        <v>477-Dept of Fish and Wildlife</v>
      </c>
      <c r="L7069" s="18" t="str">
        <f t="shared" si="206"/>
        <v>477</v>
      </c>
      <c r="M7069" s="19"/>
      <c r="N7069" s="19"/>
    </row>
    <row r="7070" spans="1:14" x14ac:dyDescent="0.2">
      <c r="A7070" s="44" t="s">
        <v>82</v>
      </c>
      <c r="B7070" s="45">
        <v>513.95561183665382</v>
      </c>
      <c r="C7070" s="46">
        <v>0</v>
      </c>
      <c r="D7070" s="46">
        <v>0</v>
      </c>
      <c r="E7070" s="47">
        <v>4</v>
      </c>
      <c r="F7070" s="46">
        <v>12</v>
      </c>
      <c r="G7070" s="48">
        <v>16</v>
      </c>
      <c r="H7070" s="49">
        <v>529.95561183665382</v>
      </c>
      <c r="J7070" s="17">
        <v>65</v>
      </c>
      <c r="K7070" s="17" t="str">
        <f t="shared" si="205"/>
        <v>477-Dept of Fish and Wildlife</v>
      </c>
      <c r="L7070" s="18" t="str">
        <f t="shared" si="206"/>
        <v>477</v>
      </c>
      <c r="M7070" s="19"/>
      <c r="N7070" s="19"/>
    </row>
    <row r="7071" spans="1:14" ht="15" x14ac:dyDescent="0.25">
      <c r="A7071" s="54"/>
      <c r="B7071" s="54"/>
      <c r="C7071" s="54"/>
      <c r="D7071" s="54"/>
      <c r="E7071" s="54"/>
      <c r="F7071" s="54"/>
      <c r="G7071" s="54"/>
      <c r="H7071" s="54"/>
      <c r="J7071" s="17">
        <v>66</v>
      </c>
      <c r="K7071" s="17" t="str">
        <f t="shared" si="205"/>
        <v>477-Dept of Fish and Wildlife</v>
      </c>
      <c r="L7071" s="18" t="str">
        <f t="shared" si="206"/>
        <v>477</v>
      </c>
      <c r="M7071" s="19"/>
      <c r="N7071" s="19"/>
    </row>
    <row r="7072" spans="1:14" x14ac:dyDescent="0.2">
      <c r="A7072" s="58"/>
      <c r="B7072" s="39"/>
      <c r="C7072" s="51"/>
      <c r="D7072" s="51"/>
      <c r="E7072" s="52"/>
      <c r="F7072" s="51"/>
      <c r="G7072" s="39"/>
      <c r="H7072" s="53"/>
      <c r="J7072" s="17">
        <v>67</v>
      </c>
      <c r="K7072" s="17" t="str">
        <f t="shared" si="205"/>
        <v>477-Dept of Fish and Wildlife</v>
      </c>
      <c r="L7072" s="18" t="str">
        <f t="shared" si="206"/>
        <v>477</v>
      </c>
      <c r="M7072" s="19"/>
      <c r="N7072" s="19"/>
    </row>
    <row r="7073" spans="1:14" x14ac:dyDescent="0.2">
      <c r="A7073" s="59" t="s">
        <v>83</v>
      </c>
      <c r="B7073" s="60">
        <v>33670.040005231924</v>
      </c>
      <c r="C7073" s="61">
        <v>107</v>
      </c>
      <c r="D7073" s="61">
        <v>104</v>
      </c>
      <c r="E7073" s="62">
        <v>68</v>
      </c>
      <c r="F7073" s="61">
        <v>3441</v>
      </c>
      <c r="G7073" s="60">
        <v>3720</v>
      </c>
      <c r="H7073" s="63">
        <v>37390.040005231924</v>
      </c>
      <c r="J7073" s="17">
        <v>68</v>
      </c>
      <c r="K7073" s="17" t="str">
        <f t="shared" si="205"/>
        <v>477-Dept of Fish and Wildlife</v>
      </c>
      <c r="L7073" s="18" t="str">
        <f t="shared" si="206"/>
        <v>477</v>
      </c>
      <c r="M7073" s="19"/>
      <c r="N7073" s="19"/>
    </row>
    <row r="7074" spans="1:14" x14ac:dyDescent="0.2">
      <c r="A7074" s="64"/>
      <c r="B7074" s="65"/>
      <c r="C7074" s="65"/>
      <c r="D7074" s="65"/>
      <c r="E7074" s="65"/>
      <c r="F7074" s="65"/>
      <c r="G7074" s="65"/>
      <c r="H7074" s="65"/>
      <c r="J7074" s="17">
        <v>1</v>
      </c>
      <c r="K7074" s="17" t="str">
        <f>IF(J7074=7,A6138,IF(J7074&gt;7,K7064,""))</f>
        <v/>
      </c>
      <c r="L7074" s="18" t="str">
        <f t="shared" si="206"/>
        <v/>
      </c>
      <c r="M7074" s="19"/>
      <c r="N7074" s="19"/>
    </row>
    <row r="7075" spans="1:14" x14ac:dyDescent="0.2">
      <c r="A7075" s="64"/>
      <c r="B7075" s="65"/>
      <c r="C7075" s="65"/>
      <c r="D7075" s="65"/>
      <c r="E7075" s="65"/>
      <c r="F7075" s="65"/>
      <c r="G7075" s="65"/>
      <c r="H7075" s="65"/>
      <c r="J7075" s="17">
        <v>2</v>
      </c>
      <c r="K7075" s="17" t="str">
        <f>IF(J7075=7,A6139,IF(J7075&gt;7,K7074,""))</f>
        <v/>
      </c>
      <c r="L7075" s="18" t="str">
        <f t="shared" si="206"/>
        <v/>
      </c>
      <c r="M7075" s="19"/>
      <c r="N7075" s="19"/>
    </row>
    <row r="7076" spans="1:14" ht="15" x14ac:dyDescent="0.25">
      <c r="A7076"/>
      <c r="B7076"/>
      <c r="C7076"/>
      <c r="D7076"/>
      <c r="E7076"/>
      <c r="F7076"/>
      <c r="G7076"/>
      <c r="H7076"/>
      <c r="J7076" s="17">
        <v>3</v>
      </c>
      <c r="K7076" s="17" t="str">
        <f>IF(J7076=7,A6140,IF(J7076&gt;7,K7075,""))</f>
        <v/>
      </c>
      <c r="L7076" s="18" t="str">
        <f t="shared" si="206"/>
        <v/>
      </c>
      <c r="M7076" s="19"/>
      <c r="N7076" s="19"/>
    </row>
    <row r="7077" spans="1:14" ht="15" x14ac:dyDescent="0.25">
      <c r="A7077"/>
      <c r="B7077"/>
      <c r="C7077"/>
      <c r="D7077"/>
      <c r="E7077"/>
      <c r="F7077"/>
      <c r="G7077"/>
      <c r="H7077"/>
      <c r="J7077" s="17">
        <v>4</v>
      </c>
      <c r="K7077" s="17" t="str">
        <f>IF(J7077=7,A6141,IF(J7077&gt;7,K7076,""))</f>
        <v/>
      </c>
      <c r="L7077" s="18" t="str">
        <f t="shared" si="206"/>
        <v/>
      </c>
      <c r="M7077" s="19"/>
      <c r="N7077" s="19"/>
    </row>
    <row r="7078" spans="1:14" ht="15.75" x14ac:dyDescent="0.25">
      <c r="A7078" s="21" t="s">
        <v>7</v>
      </c>
      <c r="B7078" s="22"/>
      <c r="C7078" s="22"/>
      <c r="D7078" s="22"/>
      <c r="E7078" s="22"/>
      <c r="F7078" s="22"/>
      <c r="G7078" s="22"/>
      <c r="H7078" s="22"/>
      <c r="J7078" s="17">
        <v>5</v>
      </c>
      <c r="K7078" s="17" t="str">
        <f>IF(J7078=7,A6142,IF(J7078&gt;7,K7077,""))</f>
        <v/>
      </c>
      <c r="L7078" s="18" t="str">
        <f t="shared" si="206"/>
        <v/>
      </c>
      <c r="M7078" s="19"/>
      <c r="N7078" s="19"/>
    </row>
    <row r="7079" spans="1:14" ht="15" x14ac:dyDescent="0.25">
      <c r="A7079" s="23" t="s">
        <v>8</v>
      </c>
      <c r="B7079" s="24"/>
      <c r="C7079" s="24"/>
      <c r="D7079" s="24"/>
      <c r="E7079" s="24"/>
      <c r="F7079" s="24"/>
      <c r="G7079" s="24"/>
      <c r="H7079" s="24"/>
      <c r="J7079" s="17">
        <v>6</v>
      </c>
      <c r="K7079" s="17" t="str">
        <f>IF(J7079=7,A6143,IF(J7079&gt;7,K7078,""))</f>
        <v/>
      </c>
      <c r="L7079" s="18" t="str">
        <f t="shared" si="206"/>
        <v/>
      </c>
      <c r="M7079" s="19"/>
      <c r="N7079" s="19"/>
    </row>
    <row r="7080" spans="1:14" ht="15" x14ac:dyDescent="0.25">
      <c r="A7080" s="25" t="s">
        <v>187</v>
      </c>
      <c r="B7080" s="22"/>
      <c r="C7080" s="22"/>
      <c r="D7080" s="22"/>
      <c r="E7080" s="22"/>
      <c r="F7080" s="22"/>
      <c r="G7080" s="22"/>
      <c r="H7080" s="22"/>
      <c r="J7080" s="17">
        <v>7</v>
      </c>
      <c r="K7080" s="17" t="str">
        <f>IF(J7080=7,A7080,IF(J7080&gt;7,K7079,""))</f>
        <v>478-Puget Sound Partnership</v>
      </c>
      <c r="L7080" s="18" t="str">
        <f t="shared" si="206"/>
        <v>478</v>
      </c>
      <c r="M7080" s="19"/>
      <c r="N7080" s="19"/>
    </row>
    <row r="7081" spans="1:14" ht="15" x14ac:dyDescent="0.25">
      <c r="A7081" s="25"/>
      <c r="B7081" s="22"/>
      <c r="C7081" s="22"/>
      <c r="D7081" s="22"/>
      <c r="E7081" s="22"/>
      <c r="F7081" s="22"/>
      <c r="G7081" s="22"/>
      <c r="H7081" s="22"/>
      <c r="J7081" s="17">
        <v>8</v>
      </c>
      <c r="K7081" s="17" t="str">
        <f t="shared" ref="K7081:K7141" si="207">IF(J7081=7,A6145,IF(J7081&gt;7,K7080,""))</f>
        <v>478-Puget Sound Partnership</v>
      </c>
      <c r="L7081" s="18" t="str">
        <f t="shared" si="206"/>
        <v>478</v>
      </c>
      <c r="M7081" s="19"/>
      <c r="N7081" s="19"/>
    </row>
    <row r="7082" spans="1:14" ht="15" x14ac:dyDescent="0.25">
      <c r="A7082" s="26"/>
      <c r="B7082" s="27"/>
      <c r="C7082" s="94" t="s">
        <v>10</v>
      </c>
      <c r="D7082" s="95"/>
      <c r="E7082" s="94" t="s">
        <v>11</v>
      </c>
      <c r="F7082" s="95"/>
      <c r="G7082" s="28"/>
      <c r="H7082" s="28"/>
      <c r="J7082" s="17">
        <v>9</v>
      </c>
      <c r="K7082" s="17" t="str">
        <f t="shared" si="207"/>
        <v>478-Puget Sound Partnership</v>
      </c>
      <c r="L7082" s="18" t="str">
        <f t="shared" si="206"/>
        <v>478</v>
      </c>
      <c r="M7082" s="19"/>
      <c r="N7082" s="19"/>
    </row>
    <row r="7083" spans="1:14" ht="24" x14ac:dyDescent="0.2">
      <c r="A7083" s="29" t="s">
        <v>12</v>
      </c>
      <c r="B7083" s="30" t="s">
        <v>13</v>
      </c>
      <c r="C7083" s="31" t="s">
        <v>14</v>
      </c>
      <c r="D7083" s="32" t="s">
        <v>15</v>
      </c>
      <c r="E7083" s="31" t="s">
        <v>14</v>
      </c>
      <c r="F7083" s="32" t="s">
        <v>15</v>
      </c>
      <c r="G7083" s="33" t="s">
        <v>16</v>
      </c>
      <c r="H7083" s="33" t="s">
        <v>17</v>
      </c>
      <c r="J7083" s="17">
        <v>10</v>
      </c>
      <c r="K7083" s="17" t="str">
        <f t="shared" si="207"/>
        <v>478-Puget Sound Partnership</v>
      </c>
      <c r="L7083" s="18" t="str">
        <f t="shared" si="206"/>
        <v>478</v>
      </c>
      <c r="M7083" s="19"/>
      <c r="N7083" s="19"/>
    </row>
    <row r="7084" spans="1:14" ht="15" x14ac:dyDescent="0.25">
      <c r="A7084" s="35" t="s">
        <v>20</v>
      </c>
      <c r="B7084" s="36">
        <v>9.9083651429233015</v>
      </c>
      <c r="C7084" s="37">
        <v>0</v>
      </c>
      <c r="D7084" s="37">
        <v>0</v>
      </c>
      <c r="E7084" s="38">
        <v>0</v>
      </c>
      <c r="F7084" s="37">
        <v>0</v>
      </c>
      <c r="G7084" s="39">
        <v>0</v>
      </c>
      <c r="H7084" s="40">
        <v>9.9083651429233015</v>
      </c>
      <c r="J7084" s="17">
        <v>11</v>
      </c>
      <c r="K7084" s="17" t="str">
        <f t="shared" si="207"/>
        <v>478-Puget Sound Partnership</v>
      </c>
      <c r="L7084" s="18" t="str">
        <f t="shared" si="206"/>
        <v>478</v>
      </c>
      <c r="M7084" s="19" t="s">
        <v>21</v>
      </c>
      <c r="N7084" s="19"/>
    </row>
    <row r="7085" spans="1:14" ht="15" x14ac:dyDescent="0.25">
      <c r="A7085" s="42" t="s">
        <v>22</v>
      </c>
      <c r="B7085" s="36">
        <v>5.3462944497303644</v>
      </c>
      <c r="C7085" s="37">
        <v>0</v>
      </c>
      <c r="D7085" s="37">
        <v>0</v>
      </c>
      <c r="E7085" s="38">
        <v>0</v>
      </c>
      <c r="F7085" s="37">
        <v>0</v>
      </c>
      <c r="G7085" s="39">
        <v>0</v>
      </c>
      <c r="H7085" s="40">
        <v>5.3462944497303644</v>
      </c>
      <c r="J7085" s="17">
        <v>12</v>
      </c>
      <c r="K7085" s="17" t="str">
        <f t="shared" si="207"/>
        <v>478-Puget Sound Partnership</v>
      </c>
      <c r="L7085" s="18" t="str">
        <f t="shared" si="206"/>
        <v>478</v>
      </c>
      <c r="M7085" s="19"/>
      <c r="N7085" s="19"/>
    </row>
    <row r="7086" spans="1:14" ht="15" x14ac:dyDescent="0.25">
      <c r="A7086" s="42" t="s">
        <v>23</v>
      </c>
      <c r="B7086" s="36">
        <v>0</v>
      </c>
      <c r="C7086" s="37">
        <v>0</v>
      </c>
      <c r="D7086" s="37">
        <v>0</v>
      </c>
      <c r="E7086" s="38">
        <v>0</v>
      </c>
      <c r="F7086" s="37">
        <v>0</v>
      </c>
      <c r="G7086" s="39">
        <v>0</v>
      </c>
      <c r="H7086" s="40">
        <v>0</v>
      </c>
      <c r="J7086" s="17">
        <v>13</v>
      </c>
      <c r="K7086" s="17" t="str">
        <f t="shared" si="207"/>
        <v>478-Puget Sound Partnership</v>
      </c>
      <c r="L7086" s="18" t="str">
        <f t="shared" si="206"/>
        <v>478</v>
      </c>
      <c r="M7086" s="19"/>
      <c r="N7086" s="19"/>
    </row>
    <row r="7087" spans="1:14" ht="15" x14ac:dyDescent="0.25">
      <c r="A7087" s="42" t="s">
        <v>24</v>
      </c>
      <c r="B7087" s="36">
        <v>16.345597699999999</v>
      </c>
      <c r="C7087" s="37">
        <v>0</v>
      </c>
      <c r="D7087" s="37">
        <v>0</v>
      </c>
      <c r="E7087" s="38">
        <v>0</v>
      </c>
      <c r="F7087" s="37">
        <v>0</v>
      </c>
      <c r="G7087" s="39">
        <v>0</v>
      </c>
      <c r="H7087" s="40">
        <v>16.345597699999999</v>
      </c>
      <c r="J7087" s="17">
        <v>14</v>
      </c>
      <c r="K7087" s="17" t="str">
        <f t="shared" si="207"/>
        <v>478-Puget Sound Partnership</v>
      </c>
      <c r="L7087" s="18" t="str">
        <f t="shared" si="206"/>
        <v>478</v>
      </c>
      <c r="M7087" s="19"/>
      <c r="N7087" s="19"/>
    </row>
    <row r="7088" spans="1:14" ht="15" x14ac:dyDescent="0.25">
      <c r="A7088" s="42" t="s">
        <v>25</v>
      </c>
      <c r="B7088" s="36">
        <v>0</v>
      </c>
      <c r="C7088" s="37">
        <v>0</v>
      </c>
      <c r="D7088" s="37">
        <v>0</v>
      </c>
      <c r="E7088" s="38">
        <v>0</v>
      </c>
      <c r="F7088" s="37">
        <v>0</v>
      </c>
      <c r="G7088" s="39">
        <v>0</v>
      </c>
      <c r="H7088" s="40">
        <v>0</v>
      </c>
      <c r="J7088" s="17">
        <v>15</v>
      </c>
      <c r="K7088" s="17" t="str">
        <f t="shared" si="207"/>
        <v>478-Puget Sound Partnership</v>
      </c>
      <c r="L7088" s="18" t="str">
        <f t="shared" si="206"/>
        <v>478</v>
      </c>
      <c r="M7088" s="19"/>
      <c r="N7088" s="19"/>
    </row>
    <row r="7089" spans="1:14" ht="15" x14ac:dyDescent="0.25">
      <c r="A7089" s="42" t="s">
        <v>26</v>
      </c>
      <c r="B7089" s="36">
        <v>35.851988583243482</v>
      </c>
      <c r="C7089" s="37">
        <v>1</v>
      </c>
      <c r="D7089" s="37">
        <v>2</v>
      </c>
      <c r="E7089" s="38">
        <v>0</v>
      </c>
      <c r="F7089" s="37">
        <v>0</v>
      </c>
      <c r="G7089" s="39">
        <v>3</v>
      </c>
      <c r="H7089" s="40">
        <v>38.851988583243482</v>
      </c>
      <c r="J7089" s="17">
        <v>16</v>
      </c>
      <c r="K7089" s="17" t="str">
        <f t="shared" si="207"/>
        <v>478-Puget Sound Partnership</v>
      </c>
      <c r="L7089" s="18" t="str">
        <f t="shared" si="206"/>
        <v>478</v>
      </c>
      <c r="M7089" s="19"/>
      <c r="N7089" s="19"/>
    </row>
    <row r="7090" spans="1:14" ht="15" x14ac:dyDescent="0.25">
      <c r="A7090" s="42" t="s">
        <v>27</v>
      </c>
      <c r="B7090" s="36">
        <v>50.188658987453891</v>
      </c>
      <c r="C7090" s="37">
        <v>0</v>
      </c>
      <c r="D7090" s="37">
        <v>0</v>
      </c>
      <c r="E7090" s="38">
        <v>0</v>
      </c>
      <c r="F7090" s="37">
        <v>0</v>
      </c>
      <c r="G7090" s="39">
        <v>0</v>
      </c>
      <c r="H7090" s="40">
        <v>50.188658987453891</v>
      </c>
      <c r="J7090" s="17">
        <v>17</v>
      </c>
      <c r="K7090" s="17" t="str">
        <f t="shared" si="207"/>
        <v>478-Puget Sound Partnership</v>
      </c>
      <c r="L7090" s="18" t="str">
        <f t="shared" si="206"/>
        <v>478</v>
      </c>
      <c r="M7090" s="19"/>
      <c r="N7090" s="19"/>
    </row>
    <row r="7091" spans="1:14" x14ac:dyDescent="0.2">
      <c r="A7091" s="43"/>
      <c r="B7091" s="36"/>
      <c r="C7091" s="37"/>
      <c r="D7091" s="37"/>
      <c r="E7091" s="38"/>
      <c r="F7091" s="37"/>
      <c r="G7091" s="39"/>
      <c r="H7091" s="40"/>
      <c r="J7091" s="17">
        <v>18</v>
      </c>
      <c r="K7091" s="17" t="str">
        <f t="shared" si="207"/>
        <v>478-Puget Sound Partnership</v>
      </c>
      <c r="L7091" s="18" t="str">
        <f t="shared" si="206"/>
        <v>478</v>
      </c>
      <c r="M7091" s="19"/>
      <c r="N7091" s="19"/>
    </row>
    <row r="7092" spans="1:14" x14ac:dyDescent="0.2">
      <c r="A7092" s="44"/>
      <c r="B7092" s="45">
        <v>117.64090486335104</v>
      </c>
      <c r="C7092" s="46">
        <v>1</v>
      </c>
      <c r="D7092" s="46">
        <v>2</v>
      </c>
      <c r="E7092" s="47">
        <v>0</v>
      </c>
      <c r="F7092" s="46">
        <v>0</v>
      </c>
      <c r="G7092" s="48">
        <v>3</v>
      </c>
      <c r="H7092" s="49">
        <v>120.64090486335104</v>
      </c>
      <c r="J7092" s="17">
        <v>19</v>
      </c>
      <c r="K7092" s="17" t="str">
        <f t="shared" si="207"/>
        <v>478-Puget Sound Partnership</v>
      </c>
      <c r="L7092" s="18" t="str">
        <f t="shared" si="206"/>
        <v>478</v>
      </c>
      <c r="M7092" s="19"/>
      <c r="N7092" s="19"/>
    </row>
    <row r="7093" spans="1:14" x14ac:dyDescent="0.2">
      <c r="A7093" s="50"/>
      <c r="B7093" s="39"/>
      <c r="C7093" s="51"/>
      <c r="D7093" s="51"/>
      <c r="E7093" s="52"/>
      <c r="F7093" s="51"/>
      <c r="G7093" s="39"/>
      <c r="H7093" s="53"/>
      <c r="J7093" s="17">
        <v>20</v>
      </c>
      <c r="K7093" s="17" t="str">
        <f t="shared" si="207"/>
        <v>478-Puget Sound Partnership</v>
      </c>
      <c r="L7093" s="18" t="str">
        <f t="shared" si="206"/>
        <v>478</v>
      </c>
      <c r="M7093" s="19"/>
      <c r="N7093" s="19"/>
    </row>
    <row r="7094" spans="1:14" ht="15" x14ac:dyDescent="0.25">
      <c r="A7094" s="42" t="s">
        <v>28</v>
      </c>
      <c r="B7094" s="36">
        <v>22.282218441724183</v>
      </c>
      <c r="C7094" s="37">
        <v>0</v>
      </c>
      <c r="D7094" s="37">
        <v>0</v>
      </c>
      <c r="E7094" s="38">
        <v>-25</v>
      </c>
      <c r="F7094" s="37">
        <v>26</v>
      </c>
      <c r="G7094" s="39">
        <v>1</v>
      </c>
      <c r="H7094" s="40">
        <v>23.282218441724183</v>
      </c>
      <c r="J7094" s="17">
        <v>21</v>
      </c>
      <c r="K7094" s="17" t="str">
        <f t="shared" si="207"/>
        <v>478-Puget Sound Partnership</v>
      </c>
      <c r="L7094" s="18" t="str">
        <f t="shared" si="206"/>
        <v>478</v>
      </c>
      <c r="M7094" s="19"/>
      <c r="N7094" s="19"/>
    </row>
    <row r="7095" spans="1:14" ht="15" x14ac:dyDescent="0.25">
      <c r="A7095" s="42" t="s">
        <v>29</v>
      </c>
      <c r="B7095" s="36">
        <v>55.51206014877814</v>
      </c>
      <c r="C7095" s="37">
        <v>0</v>
      </c>
      <c r="D7095" s="37">
        <v>0</v>
      </c>
      <c r="E7095" s="38">
        <v>14</v>
      </c>
      <c r="F7095" s="37">
        <v>46</v>
      </c>
      <c r="G7095" s="39">
        <v>60</v>
      </c>
      <c r="H7095" s="40">
        <v>115.51206014877815</v>
      </c>
      <c r="J7095" s="17">
        <v>22</v>
      </c>
      <c r="K7095" s="17" t="str">
        <f t="shared" si="207"/>
        <v>478-Puget Sound Partnership</v>
      </c>
      <c r="L7095" s="18" t="str">
        <f t="shared" si="206"/>
        <v>478</v>
      </c>
      <c r="M7095" s="19"/>
      <c r="N7095" s="19"/>
    </row>
    <row r="7096" spans="1:14" ht="15" x14ac:dyDescent="0.25">
      <c r="A7096" s="42" t="s">
        <v>30</v>
      </c>
      <c r="B7096" s="36">
        <v>51.579222041724748</v>
      </c>
      <c r="C7096" s="37">
        <v>0</v>
      </c>
      <c r="D7096" s="37">
        <v>0</v>
      </c>
      <c r="E7096" s="38">
        <v>0</v>
      </c>
      <c r="F7096" s="37">
        <v>0</v>
      </c>
      <c r="G7096" s="39">
        <v>0</v>
      </c>
      <c r="H7096" s="40">
        <v>51.579222041724748</v>
      </c>
      <c r="J7096" s="17">
        <v>23</v>
      </c>
      <c r="K7096" s="17" t="str">
        <f t="shared" si="207"/>
        <v>478-Puget Sound Partnership</v>
      </c>
      <c r="L7096" s="18" t="str">
        <f t="shared" si="206"/>
        <v>478</v>
      </c>
      <c r="M7096" s="19"/>
      <c r="N7096" s="19"/>
    </row>
    <row r="7097" spans="1:14" ht="15" x14ac:dyDescent="0.25">
      <c r="A7097" s="54"/>
      <c r="B7097" s="36"/>
      <c r="C7097" s="37"/>
      <c r="D7097" s="37"/>
      <c r="E7097" s="38"/>
      <c r="F7097" s="37"/>
      <c r="G7097" s="39"/>
      <c r="H7097" s="40"/>
      <c r="J7097" s="17">
        <v>24</v>
      </c>
      <c r="K7097" s="17" t="str">
        <f t="shared" si="207"/>
        <v>478-Puget Sound Partnership</v>
      </c>
      <c r="L7097" s="18" t="str">
        <f t="shared" si="206"/>
        <v>478</v>
      </c>
      <c r="M7097" s="19"/>
      <c r="N7097" s="19"/>
    </row>
    <row r="7098" spans="1:14" x14ac:dyDescent="0.2">
      <c r="A7098" s="44" t="s">
        <v>31</v>
      </c>
      <c r="B7098" s="45">
        <v>129.37350063222709</v>
      </c>
      <c r="C7098" s="46">
        <v>0</v>
      </c>
      <c r="D7098" s="46">
        <v>0</v>
      </c>
      <c r="E7098" s="46">
        <v>-11</v>
      </c>
      <c r="F7098" s="46">
        <v>72</v>
      </c>
      <c r="G7098" s="46">
        <v>61</v>
      </c>
      <c r="H7098" s="49">
        <v>190.37350063222709</v>
      </c>
      <c r="J7098" s="17">
        <v>25</v>
      </c>
      <c r="K7098" s="17" t="str">
        <f t="shared" si="207"/>
        <v>478-Puget Sound Partnership</v>
      </c>
      <c r="L7098" s="18" t="str">
        <f t="shared" si="206"/>
        <v>478</v>
      </c>
      <c r="M7098" s="19"/>
      <c r="N7098" s="19"/>
    </row>
    <row r="7099" spans="1:14" ht="15" x14ac:dyDescent="0.25">
      <c r="A7099" s="54"/>
      <c r="B7099" s="36"/>
      <c r="C7099" s="37"/>
      <c r="D7099" s="37"/>
      <c r="E7099" s="38"/>
      <c r="F7099" s="37"/>
      <c r="G7099" s="39"/>
      <c r="H7099" s="40"/>
      <c r="J7099" s="17">
        <v>26</v>
      </c>
      <c r="K7099" s="17" t="str">
        <f t="shared" si="207"/>
        <v>478-Puget Sound Partnership</v>
      </c>
      <c r="L7099" s="18" t="str">
        <f t="shared" si="206"/>
        <v>478</v>
      </c>
      <c r="M7099" s="19"/>
      <c r="N7099" s="19"/>
    </row>
    <row r="7100" spans="1:14" ht="15" x14ac:dyDescent="0.25">
      <c r="A7100" s="54" t="s">
        <v>32</v>
      </c>
      <c r="B7100" s="36">
        <v>1.7071137318774148</v>
      </c>
      <c r="C7100" s="37">
        <v>0</v>
      </c>
      <c r="D7100" s="37">
        <v>0</v>
      </c>
      <c r="E7100" s="38">
        <v>0</v>
      </c>
      <c r="F7100" s="37">
        <v>0</v>
      </c>
      <c r="G7100" s="39">
        <v>0</v>
      </c>
      <c r="H7100" s="40">
        <v>1.7071137318774148</v>
      </c>
      <c r="J7100" s="17">
        <v>27</v>
      </c>
      <c r="K7100" s="17" t="str">
        <f t="shared" si="207"/>
        <v>478-Puget Sound Partnership</v>
      </c>
      <c r="L7100" s="18" t="str">
        <f t="shared" si="206"/>
        <v>478</v>
      </c>
      <c r="M7100" s="19" t="s">
        <v>33</v>
      </c>
      <c r="N7100" s="19"/>
    </row>
    <row r="7101" spans="1:14" ht="15" x14ac:dyDescent="0.25">
      <c r="A7101" s="54" t="s">
        <v>34</v>
      </c>
      <c r="B7101" s="36">
        <v>7.6950275080975121</v>
      </c>
      <c r="C7101" s="37">
        <v>0</v>
      </c>
      <c r="D7101" s="37">
        <v>0</v>
      </c>
      <c r="E7101" s="38">
        <v>0</v>
      </c>
      <c r="F7101" s="37">
        <v>0</v>
      </c>
      <c r="G7101" s="39">
        <v>0</v>
      </c>
      <c r="H7101" s="40">
        <v>7.6950275080975121</v>
      </c>
      <c r="J7101" s="17">
        <v>28</v>
      </c>
      <c r="K7101" s="17" t="str">
        <f t="shared" si="207"/>
        <v>478-Puget Sound Partnership</v>
      </c>
      <c r="L7101" s="18" t="str">
        <f t="shared" si="206"/>
        <v>478</v>
      </c>
      <c r="M7101" s="19" t="s">
        <v>35</v>
      </c>
      <c r="N7101" s="19"/>
    </row>
    <row r="7102" spans="1:14" ht="15" x14ac:dyDescent="0.25">
      <c r="A7102" s="54" t="s">
        <v>36</v>
      </c>
      <c r="B7102" s="36">
        <v>2.7086387222485149</v>
      </c>
      <c r="C7102" s="37">
        <v>0</v>
      </c>
      <c r="D7102" s="37">
        <v>0</v>
      </c>
      <c r="E7102" s="38">
        <v>0</v>
      </c>
      <c r="F7102" s="37">
        <v>0</v>
      </c>
      <c r="G7102" s="39">
        <v>0</v>
      </c>
      <c r="H7102" s="40">
        <v>2.7086387222485149</v>
      </c>
      <c r="J7102" s="17">
        <v>29</v>
      </c>
      <c r="K7102" s="17" t="str">
        <f t="shared" si="207"/>
        <v>478-Puget Sound Partnership</v>
      </c>
      <c r="L7102" s="18" t="str">
        <f t="shared" si="206"/>
        <v>478</v>
      </c>
      <c r="M7102" s="19" t="s">
        <v>37</v>
      </c>
      <c r="N7102" s="19"/>
    </row>
    <row r="7103" spans="1:14" ht="15" x14ac:dyDescent="0.25">
      <c r="A7103" s="54" t="s">
        <v>38</v>
      </c>
      <c r="B7103" s="36">
        <v>3.9934335799166347</v>
      </c>
      <c r="C7103" s="37">
        <v>0</v>
      </c>
      <c r="D7103" s="37">
        <v>0</v>
      </c>
      <c r="E7103" s="38">
        <v>2</v>
      </c>
      <c r="F7103" s="37">
        <v>3</v>
      </c>
      <c r="G7103" s="39">
        <v>5</v>
      </c>
      <c r="H7103" s="40">
        <v>8.9934335799166352</v>
      </c>
      <c r="J7103" s="17">
        <v>30</v>
      </c>
      <c r="K7103" s="17" t="str">
        <f t="shared" si="207"/>
        <v>478-Puget Sound Partnership</v>
      </c>
      <c r="L7103" s="18" t="str">
        <f t="shared" si="206"/>
        <v>478</v>
      </c>
      <c r="M7103" s="19" t="s">
        <v>39</v>
      </c>
      <c r="N7103" s="19"/>
    </row>
    <row r="7104" spans="1:14" ht="15" x14ac:dyDescent="0.25">
      <c r="A7104" s="54" t="s">
        <v>40</v>
      </c>
      <c r="B7104" s="36">
        <v>73.288471849865942</v>
      </c>
      <c r="C7104" s="37">
        <v>3</v>
      </c>
      <c r="D7104" s="37">
        <v>3</v>
      </c>
      <c r="E7104" s="38">
        <v>0</v>
      </c>
      <c r="F7104" s="37">
        <v>0</v>
      </c>
      <c r="G7104" s="39">
        <v>6</v>
      </c>
      <c r="H7104" s="40">
        <v>79.288471849865942</v>
      </c>
      <c r="J7104" s="17">
        <v>31</v>
      </c>
      <c r="K7104" s="17" t="str">
        <f t="shared" si="207"/>
        <v>478-Puget Sound Partnership</v>
      </c>
      <c r="L7104" s="18" t="str">
        <f t="shared" si="206"/>
        <v>478</v>
      </c>
      <c r="M7104" s="19" t="s">
        <v>41</v>
      </c>
      <c r="N7104" s="19"/>
    </row>
    <row r="7105" spans="1:14" ht="15" x14ac:dyDescent="0.25">
      <c r="A7105" s="54" t="s">
        <v>42</v>
      </c>
      <c r="B7105" s="36">
        <v>10.105674868641904</v>
      </c>
      <c r="C7105" s="37">
        <v>0</v>
      </c>
      <c r="D7105" s="37">
        <v>0</v>
      </c>
      <c r="E7105" s="38">
        <v>-6</v>
      </c>
      <c r="F7105" s="37">
        <v>-4</v>
      </c>
      <c r="G7105" s="39">
        <v>-10</v>
      </c>
      <c r="H7105" s="40">
        <v>0.10567486864190379</v>
      </c>
      <c r="J7105" s="17">
        <v>32</v>
      </c>
      <c r="K7105" s="17" t="str">
        <f t="shared" si="207"/>
        <v>478-Puget Sound Partnership</v>
      </c>
      <c r="L7105" s="18" t="str">
        <f t="shared" si="206"/>
        <v>478</v>
      </c>
      <c r="M7105" s="19" t="s">
        <v>43</v>
      </c>
      <c r="N7105" s="19"/>
    </row>
    <row r="7106" spans="1:14" ht="15" x14ac:dyDescent="0.25">
      <c r="A7106" s="54" t="s">
        <v>44</v>
      </c>
      <c r="B7106" s="36">
        <v>9.0599922855931325</v>
      </c>
      <c r="C7106" s="37">
        <v>0</v>
      </c>
      <c r="D7106" s="37">
        <v>0</v>
      </c>
      <c r="E7106" s="38">
        <v>0</v>
      </c>
      <c r="F7106" s="37">
        <v>0</v>
      </c>
      <c r="G7106" s="39">
        <v>0</v>
      </c>
      <c r="H7106" s="40">
        <v>9.0599922855931325</v>
      </c>
      <c r="J7106" s="17">
        <v>33</v>
      </c>
      <c r="K7106" s="17" t="str">
        <f t="shared" si="207"/>
        <v>478-Puget Sound Partnership</v>
      </c>
      <c r="L7106" s="18" t="str">
        <f t="shared" si="206"/>
        <v>478</v>
      </c>
      <c r="M7106" s="19" t="s">
        <v>45</v>
      </c>
      <c r="N7106" s="19"/>
    </row>
    <row r="7107" spans="1:14" ht="15" x14ac:dyDescent="0.25">
      <c r="A7107" s="54" t="s">
        <v>46</v>
      </c>
      <c r="B7107" s="36">
        <v>0</v>
      </c>
      <c r="C7107" s="37">
        <v>0</v>
      </c>
      <c r="D7107" s="37">
        <v>0</v>
      </c>
      <c r="E7107" s="38">
        <v>0</v>
      </c>
      <c r="F7107" s="37">
        <v>0</v>
      </c>
      <c r="G7107" s="39">
        <v>0</v>
      </c>
      <c r="H7107" s="40">
        <v>0</v>
      </c>
      <c r="J7107" s="17">
        <v>34</v>
      </c>
      <c r="K7107" s="17" t="str">
        <f t="shared" si="207"/>
        <v>478-Puget Sound Partnership</v>
      </c>
      <c r="L7107" s="18" t="str">
        <f t="shared" si="206"/>
        <v>478</v>
      </c>
      <c r="M7107" s="19" t="s">
        <v>47</v>
      </c>
      <c r="N7107" s="19"/>
    </row>
    <row r="7108" spans="1:14" ht="15" x14ac:dyDescent="0.25">
      <c r="A7108" s="54" t="s">
        <v>48</v>
      </c>
      <c r="B7108" s="36">
        <v>0</v>
      </c>
      <c r="C7108" s="37">
        <v>0</v>
      </c>
      <c r="D7108" s="37">
        <v>0</v>
      </c>
      <c r="E7108" s="38">
        <v>0</v>
      </c>
      <c r="F7108" s="37">
        <v>1</v>
      </c>
      <c r="G7108" s="39">
        <v>1</v>
      </c>
      <c r="H7108" s="40">
        <v>1</v>
      </c>
      <c r="J7108" s="17">
        <v>35</v>
      </c>
      <c r="K7108" s="17" t="str">
        <f t="shared" si="207"/>
        <v>478-Puget Sound Partnership</v>
      </c>
      <c r="L7108" s="18" t="str">
        <f t="shared" si="206"/>
        <v>478</v>
      </c>
      <c r="M7108" s="56" t="s">
        <v>49</v>
      </c>
      <c r="N7108" s="19"/>
    </row>
    <row r="7109" spans="1:14" ht="15" x14ac:dyDescent="0.25">
      <c r="A7109" s="54" t="s">
        <v>50</v>
      </c>
      <c r="B7109" s="36">
        <v>6.4912095172574915</v>
      </c>
      <c r="C7109" s="37">
        <v>0</v>
      </c>
      <c r="D7109" s="37">
        <v>0</v>
      </c>
      <c r="E7109" s="38">
        <v>0</v>
      </c>
      <c r="F7109" s="37">
        <v>0</v>
      </c>
      <c r="G7109" s="39">
        <v>0</v>
      </c>
      <c r="H7109" s="40">
        <v>6.4912095172574915</v>
      </c>
      <c r="J7109" s="17">
        <v>36</v>
      </c>
      <c r="K7109" s="17" t="str">
        <f t="shared" si="207"/>
        <v>478-Puget Sound Partnership</v>
      </c>
      <c r="L7109" s="18" t="str">
        <f t="shared" si="206"/>
        <v>478</v>
      </c>
      <c r="M7109" s="19" t="s">
        <v>51</v>
      </c>
      <c r="N7109" s="19"/>
    </row>
    <row r="7110" spans="1:14" ht="15" x14ac:dyDescent="0.25">
      <c r="A7110" s="54" t="s">
        <v>52</v>
      </c>
      <c r="B7110" s="36">
        <v>0</v>
      </c>
      <c r="C7110" s="37">
        <v>0</v>
      </c>
      <c r="D7110" s="37">
        <v>0</v>
      </c>
      <c r="E7110" s="38">
        <v>1</v>
      </c>
      <c r="F7110" s="37">
        <v>1</v>
      </c>
      <c r="G7110" s="39">
        <v>2</v>
      </c>
      <c r="H7110" s="40">
        <v>2</v>
      </c>
      <c r="J7110" s="17">
        <v>37</v>
      </c>
      <c r="K7110" s="17" t="str">
        <f t="shared" si="207"/>
        <v>478-Puget Sound Partnership</v>
      </c>
      <c r="L7110" s="18" t="str">
        <f t="shared" si="206"/>
        <v>478</v>
      </c>
      <c r="M7110" s="56" t="s">
        <v>53</v>
      </c>
      <c r="N7110" s="19"/>
    </row>
    <row r="7111" spans="1:14" ht="15" x14ac:dyDescent="0.25">
      <c r="A7111" s="54" t="s">
        <v>54</v>
      </c>
      <c r="B7111" s="36">
        <v>7.6445502145909892</v>
      </c>
      <c r="C7111" s="37">
        <v>0</v>
      </c>
      <c r="D7111" s="37">
        <v>0</v>
      </c>
      <c r="E7111" s="38">
        <v>0</v>
      </c>
      <c r="F7111" s="37">
        <v>0</v>
      </c>
      <c r="G7111" s="39">
        <v>0</v>
      </c>
      <c r="H7111" s="40">
        <v>7.6445502145909892</v>
      </c>
      <c r="J7111" s="17">
        <v>38</v>
      </c>
      <c r="K7111" s="17" t="str">
        <f t="shared" si="207"/>
        <v>478-Puget Sound Partnership</v>
      </c>
      <c r="L7111" s="18" t="str">
        <f t="shared" si="206"/>
        <v>478</v>
      </c>
      <c r="M7111" s="19" t="s">
        <v>55</v>
      </c>
      <c r="N7111" s="19"/>
    </row>
    <row r="7112" spans="1:14" ht="15" x14ac:dyDescent="0.25">
      <c r="A7112" s="54" t="s">
        <v>56</v>
      </c>
      <c r="B7112" s="36">
        <v>0</v>
      </c>
      <c r="C7112" s="37">
        <v>0</v>
      </c>
      <c r="D7112" s="37">
        <v>0</v>
      </c>
      <c r="E7112" s="38">
        <v>0</v>
      </c>
      <c r="F7112" s="37">
        <v>0</v>
      </c>
      <c r="G7112" s="39">
        <v>0</v>
      </c>
      <c r="H7112" s="40">
        <v>0</v>
      </c>
      <c r="J7112" s="17">
        <v>39</v>
      </c>
      <c r="K7112" s="17" t="str">
        <f t="shared" si="207"/>
        <v>478-Puget Sound Partnership</v>
      </c>
      <c r="L7112" s="18" t="str">
        <f t="shared" si="206"/>
        <v>478</v>
      </c>
      <c r="M7112" s="19" t="s">
        <v>57</v>
      </c>
      <c r="N7112" s="19"/>
    </row>
    <row r="7113" spans="1:14" ht="15" x14ac:dyDescent="0.25">
      <c r="A7113" s="54" t="s">
        <v>58</v>
      </c>
      <c r="B7113" s="36">
        <v>157.24447670219399</v>
      </c>
      <c r="C7113" s="37">
        <v>0</v>
      </c>
      <c r="D7113" s="37">
        <v>0</v>
      </c>
      <c r="E7113" s="38">
        <v>6</v>
      </c>
      <c r="F7113" s="37">
        <v>7</v>
      </c>
      <c r="G7113" s="39">
        <v>13</v>
      </c>
      <c r="H7113" s="40">
        <v>170.24447670219399</v>
      </c>
      <c r="J7113" s="17">
        <v>40</v>
      </c>
      <c r="K7113" s="17" t="str">
        <f t="shared" si="207"/>
        <v>478-Puget Sound Partnership</v>
      </c>
      <c r="L7113" s="18" t="str">
        <f t="shared" si="206"/>
        <v>478</v>
      </c>
      <c r="M7113" s="19" t="s">
        <v>59</v>
      </c>
      <c r="N7113" s="19"/>
    </row>
    <row r="7114" spans="1:14" ht="15" x14ac:dyDescent="0.25">
      <c r="A7114" s="54" t="s">
        <v>60</v>
      </c>
      <c r="B7114" s="36">
        <v>0</v>
      </c>
      <c r="C7114" s="37">
        <v>0</v>
      </c>
      <c r="D7114" s="37">
        <v>0</v>
      </c>
      <c r="E7114" s="38">
        <v>1</v>
      </c>
      <c r="F7114" s="37">
        <v>1</v>
      </c>
      <c r="G7114" s="39">
        <v>2</v>
      </c>
      <c r="H7114" s="40">
        <v>2</v>
      </c>
      <c r="J7114" s="17">
        <v>41</v>
      </c>
      <c r="K7114" s="17" t="str">
        <f t="shared" si="207"/>
        <v>478-Puget Sound Partnership</v>
      </c>
      <c r="L7114" s="18" t="str">
        <f t="shared" si="206"/>
        <v>478</v>
      </c>
      <c r="M7114" s="56" t="s">
        <v>61</v>
      </c>
      <c r="N7114" s="19"/>
    </row>
    <row r="7115" spans="1:14" ht="15" x14ac:dyDescent="0.25">
      <c r="A7115" s="54" t="s">
        <v>62</v>
      </c>
      <c r="B7115" s="36">
        <v>0</v>
      </c>
      <c r="C7115" s="37">
        <v>0</v>
      </c>
      <c r="D7115" s="37">
        <v>0</v>
      </c>
      <c r="E7115" s="38">
        <v>2</v>
      </c>
      <c r="F7115" s="37">
        <v>4</v>
      </c>
      <c r="G7115" s="39">
        <v>6</v>
      </c>
      <c r="H7115" s="40">
        <v>6</v>
      </c>
      <c r="J7115" s="17">
        <v>42</v>
      </c>
      <c r="K7115" s="17" t="str">
        <f t="shared" si="207"/>
        <v>478-Puget Sound Partnership</v>
      </c>
      <c r="L7115" s="18" t="str">
        <f t="shared" si="206"/>
        <v>478</v>
      </c>
      <c r="M7115" s="56" t="s">
        <v>63</v>
      </c>
      <c r="N7115" s="19"/>
    </row>
    <row r="7116" spans="1:14" x14ac:dyDescent="0.2">
      <c r="A7116" s="43"/>
      <c r="B7116" s="36"/>
      <c r="C7116" s="37"/>
      <c r="D7116" s="37"/>
      <c r="E7116" s="38"/>
      <c r="F7116" s="37"/>
      <c r="G7116" s="39"/>
      <c r="H7116" s="40"/>
      <c r="J7116" s="17">
        <v>43</v>
      </c>
      <c r="K7116" s="17" t="str">
        <f t="shared" si="207"/>
        <v>478-Puget Sound Partnership</v>
      </c>
      <c r="L7116" s="18" t="str">
        <f t="shared" si="206"/>
        <v>478</v>
      </c>
      <c r="M7116" s="19"/>
      <c r="N7116" s="19"/>
    </row>
    <row r="7117" spans="1:14" x14ac:dyDescent="0.2">
      <c r="A7117" s="44" t="s">
        <v>64</v>
      </c>
      <c r="B7117" s="45">
        <v>279.9385889802835</v>
      </c>
      <c r="C7117" s="46">
        <v>3</v>
      </c>
      <c r="D7117" s="46">
        <v>3</v>
      </c>
      <c r="E7117" s="47">
        <v>6</v>
      </c>
      <c r="F7117" s="46">
        <v>13</v>
      </c>
      <c r="G7117" s="48">
        <v>25</v>
      </c>
      <c r="H7117" s="49">
        <v>304.9385889802835</v>
      </c>
      <c r="J7117" s="17">
        <v>44</v>
      </c>
      <c r="K7117" s="17" t="str">
        <f t="shared" si="207"/>
        <v>478-Puget Sound Partnership</v>
      </c>
      <c r="L7117" s="18" t="str">
        <f t="shared" si="206"/>
        <v>478</v>
      </c>
      <c r="M7117" s="19"/>
      <c r="N7117" s="19"/>
    </row>
    <row r="7118" spans="1:14" x14ac:dyDescent="0.2">
      <c r="A7118" s="57"/>
      <c r="B7118" s="39"/>
      <c r="C7118" s="51"/>
      <c r="D7118" s="51"/>
      <c r="E7118" s="52"/>
      <c r="F7118" s="51"/>
      <c r="G7118" s="39"/>
      <c r="H7118" s="53"/>
      <c r="J7118" s="17">
        <v>45</v>
      </c>
      <c r="K7118" s="17" t="str">
        <f t="shared" si="207"/>
        <v>478-Puget Sound Partnership</v>
      </c>
      <c r="L7118" s="18" t="str">
        <f t="shared" si="206"/>
        <v>478</v>
      </c>
      <c r="M7118" s="19"/>
      <c r="N7118" s="19"/>
    </row>
    <row r="7119" spans="1:14" ht="15" x14ac:dyDescent="0.25">
      <c r="A7119" s="54" t="s">
        <v>65</v>
      </c>
      <c r="B7119" s="36">
        <v>2.751346691054076</v>
      </c>
      <c r="C7119" s="37">
        <v>0</v>
      </c>
      <c r="D7119" s="37">
        <v>0</v>
      </c>
      <c r="E7119" s="38">
        <v>0</v>
      </c>
      <c r="F7119" s="37">
        <v>0</v>
      </c>
      <c r="G7119" s="39">
        <v>0</v>
      </c>
      <c r="H7119" s="40">
        <v>2.751346691054076</v>
      </c>
      <c r="J7119" s="17">
        <v>46</v>
      </c>
      <c r="K7119" s="17" t="str">
        <f t="shared" si="207"/>
        <v>478-Puget Sound Partnership</v>
      </c>
      <c r="L7119" s="18" t="str">
        <f t="shared" si="206"/>
        <v>478</v>
      </c>
      <c r="M7119" s="19"/>
      <c r="N7119" s="19"/>
    </row>
    <row r="7120" spans="1:14" ht="15" x14ac:dyDescent="0.25">
      <c r="A7120" s="54" t="s">
        <v>66</v>
      </c>
      <c r="B7120" s="36">
        <v>2.5899616989004612</v>
      </c>
      <c r="C7120" s="37">
        <v>0</v>
      </c>
      <c r="D7120" s="37">
        <v>0</v>
      </c>
      <c r="E7120" s="38">
        <v>0</v>
      </c>
      <c r="F7120" s="37">
        <v>0</v>
      </c>
      <c r="G7120" s="39">
        <v>0</v>
      </c>
      <c r="H7120" s="40">
        <v>2.5899616989004612</v>
      </c>
      <c r="J7120" s="17">
        <v>47</v>
      </c>
      <c r="K7120" s="17" t="str">
        <f t="shared" si="207"/>
        <v>478-Puget Sound Partnership</v>
      </c>
      <c r="L7120" s="18" t="str">
        <f t="shared" si="206"/>
        <v>478</v>
      </c>
      <c r="M7120" s="19"/>
      <c r="N7120" s="19"/>
    </row>
    <row r="7121" spans="1:14" ht="15" x14ac:dyDescent="0.25">
      <c r="A7121" s="54" t="s">
        <v>67</v>
      </c>
      <c r="B7121" s="36">
        <v>69.677627931485091</v>
      </c>
      <c r="C7121" s="37">
        <v>-1</v>
      </c>
      <c r="D7121" s="37">
        <v>1</v>
      </c>
      <c r="E7121" s="38">
        <v>0</v>
      </c>
      <c r="F7121" s="37">
        <v>0</v>
      </c>
      <c r="G7121" s="39">
        <v>0</v>
      </c>
      <c r="H7121" s="40">
        <v>69.677627931485091</v>
      </c>
      <c r="J7121" s="17">
        <v>48</v>
      </c>
      <c r="K7121" s="17" t="str">
        <f t="shared" si="207"/>
        <v>478-Puget Sound Partnership</v>
      </c>
      <c r="L7121" s="18" t="str">
        <f t="shared" si="206"/>
        <v>478</v>
      </c>
      <c r="M7121" s="19"/>
      <c r="N7121" s="19"/>
    </row>
    <row r="7122" spans="1:14" ht="15" x14ac:dyDescent="0.25">
      <c r="A7122" s="54" t="s">
        <v>68</v>
      </c>
      <c r="B7122" s="36">
        <v>0.50626145387904709</v>
      </c>
      <c r="C7122" s="37">
        <v>0</v>
      </c>
      <c r="D7122" s="37">
        <v>0</v>
      </c>
      <c r="E7122" s="38">
        <v>0</v>
      </c>
      <c r="F7122" s="37">
        <v>0</v>
      </c>
      <c r="G7122" s="39">
        <v>0</v>
      </c>
      <c r="H7122" s="40">
        <v>0.50626145387904709</v>
      </c>
      <c r="J7122" s="17">
        <v>49</v>
      </c>
      <c r="K7122" s="17" t="str">
        <f t="shared" si="207"/>
        <v>478-Puget Sound Partnership</v>
      </c>
      <c r="L7122" s="18" t="str">
        <f t="shared" si="206"/>
        <v>478</v>
      </c>
      <c r="M7122" s="19"/>
      <c r="N7122" s="19"/>
    </row>
    <row r="7123" spans="1:14" ht="15" x14ac:dyDescent="0.25">
      <c r="A7123" s="54" t="s">
        <v>69</v>
      </c>
      <c r="B7123" s="36">
        <v>6.5648150439418664</v>
      </c>
      <c r="C7123" s="37">
        <v>0</v>
      </c>
      <c r="D7123" s="37">
        <v>0</v>
      </c>
      <c r="E7123" s="38">
        <v>0</v>
      </c>
      <c r="F7123" s="37">
        <v>0</v>
      </c>
      <c r="G7123" s="39">
        <v>0</v>
      </c>
      <c r="H7123" s="40">
        <v>6.5648150439418664</v>
      </c>
      <c r="J7123" s="17">
        <v>50</v>
      </c>
      <c r="K7123" s="17" t="str">
        <f t="shared" si="207"/>
        <v>478-Puget Sound Partnership</v>
      </c>
      <c r="L7123" s="18" t="str">
        <f t="shared" si="206"/>
        <v>478</v>
      </c>
      <c r="M7123" s="19"/>
      <c r="N7123" s="19"/>
    </row>
    <row r="7124" spans="1:14" ht="15" x14ac:dyDescent="0.25">
      <c r="A7124" s="54" t="s">
        <v>70</v>
      </c>
      <c r="B7124" s="36">
        <v>4.2650441792410856</v>
      </c>
      <c r="C7124" s="37">
        <v>0</v>
      </c>
      <c r="D7124" s="37">
        <v>0</v>
      </c>
      <c r="E7124" s="38">
        <v>0</v>
      </c>
      <c r="F7124" s="37">
        <v>0</v>
      </c>
      <c r="G7124" s="39">
        <v>0</v>
      </c>
      <c r="H7124" s="40">
        <v>4.2650441792410856</v>
      </c>
      <c r="J7124" s="17">
        <v>51</v>
      </c>
      <c r="K7124" s="17" t="str">
        <f t="shared" si="207"/>
        <v>478-Puget Sound Partnership</v>
      </c>
      <c r="L7124" s="18" t="str">
        <f t="shared" si="206"/>
        <v>478</v>
      </c>
      <c r="M7124" s="19"/>
      <c r="N7124" s="19"/>
    </row>
    <row r="7125" spans="1:14" ht="15" x14ac:dyDescent="0.25">
      <c r="A7125" s="54" t="s">
        <v>71</v>
      </c>
      <c r="B7125" s="36">
        <v>1.7763568394002505E-15</v>
      </c>
      <c r="C7125" s="37">
        <v>0</v>
      </c>
      <c r="D7125" s="37">
        <v>0</v>
      </c>
      <c r="E7125" s="38">
        <v>0</v>
      </c>
      <c r="F7125" s="37">
        <v>0</v>
      </c>
      <c r="G7125" s="39">
        <v>0</v>
      </c>
      <c r="H7125" s="40">
        <v>1.7763568394002505E-15</v>
      </c>
      <c r="J7125" s="17">
        <v>52</v>
      </c>
      <c r="K7125" s="17" t="str">
        <f t="shared" si="207"/>
        <v>478-Puget Sound Partnership</v>
      </c>
      <c r="L7125" s="18" t="str">
        <f t="shared" si="206"/>
        <v>478</v>
      </c>
      <c r="M7125" s="19"/>
      <c r="N7125" s="19"/>
    </row>
    <row r="7126" spans="1:14" ht="15" x14ac:dyDescent="0.25">
      <c r="A7126" s="54" t="s">
        <v>72</v>
      </c>
      <c r="B7126" s="36">
        <v>0.56780696395846053</v>
      </c>
      <c r="C7126" s="37">
        <v>0</v>
      </c>
      <c r="D7126" s="37">
        <v>0</v>
      </c>
      <c r="E7126" s="38">
        <v>0</v>
      </c>
      <c r="F7126" s="37">
        <v>0</v>
      </c>
      <c r="G7126" s="39">
        <v>0</v>
      </c>
      <c r="H7126" s="40">
        <v>0.56780696395846053</v>
      </c>
      <c r="J7126" s="17">
        <v>53</v>
      </c>
      <c r="K7126" s="17" t="str">
        <f t="shared" si="207"/>
        <v>478-Puget Sound Partnership</v>
      </c>
      <c r="L7126" s="18" t="str">
        <f t="shared" si="206"/>
        <v>478</v>
      </c>
      <c r="M7126" s="19"/>
      <c r="N7126" s="19"/>
    </row>
    <row r="7127" spans="1:14" ht="15" x14ac:dyDescent="0.25">
      <c r="A7127" s="54" t="s">
        <v>73</v>
      </c>
      <c r="B7127" s="36">
        <v>6.0913624899892351</v>
      </c>
      <c r="C7127" s="37">
        <v>0</v>
      </c>
      <c r="D7127" s="37">
        <v>0</v>
      </c>
      <c r="E7127" s="38">
        <v>0</v>
      </c>
      <c r="F7127" s="37">
        <v>0</v>
      </c>
      <c r="G7127" s="39">
        <v>0</v>
      </c>
      <c r="H7127" s="40">
        <v>6.0913624899892351</v>
      </c>
      <c r="J7127" s="17">
        <v>54</v>
      </c>
      <c r="K7127" s="17" t="str">
        <f t="shared" si="207"/>
        <v>478-Puget Sound Partnership</v>
      </c>
      <c r="L7127" s="18" t="str">
        <f t="shared" si="206"/>
        <v>478</v>
      </c>
      <c r="M7127" s="19"/>
      <c r="N7127" s="19"/>
    </row>
    <row r="7128" spans="1:14" ht="15" x14ac:dyDescent="0.25">
      <c r="A7128" s="54" t="s">
        <v>74</v>
      </c>
      <c r="B7128" s="36">
        <v>10.176847892486258</v>
      </c>
      <c r="C7128" s="37">
        <v>0</v>
      </c>
      <c r="D7128" s="37">
        <v>0</v>
      </c>
      <c r="E7128" s="38">
        <v>0</v>
      </c>
      <c r="F7128" s="37">
        <v>0</v>
      </c>
      <c r="G7128" s="39">
        <v>0</v>
      </c>
      <c r="H7128" s="40">
        <v>10.176847892486258</v>
      </c>
      <c r="J7128" s="17">
        <v>55</v>
      </c>
      <c r="K7128" s="17" t="str">
        <f t="shared" si="207"/>
        <v>478-Puget Sound Partnership</v>
      </c>
      <c r="L7128" s="18" t="str">
        <f t="shared" si="206"/>
        <v>478</v>
      </c>
      <c r="M7128" s="19"/>
      <c r="N7128" s="19"/>
    </row>
    <row r="7129" spans="1:14" ht="15" x14ac:dyDescent="0.25">
      <c r="A7129" s="54" t="s">
        <v>75</v>
      </c>
      <c r="B7129" s="36">
        <v>14.8</v>
      </c>
      <c r="C7129" s="37">
        <v>0</v>
      </c>
      <c r="D7129" s="37">
        <v>0</v>
      </c>
      <c r="E7129" s="38">
        <v>-9</v>
      </c>
      <c r="F7129" s="37">
        <v>-6</v>
      </c>
      <c r="G7129" s="39">
        <v>-15</v>
      </c>
      <c r="H7129" s="40">
        <v>-0.19999999999999929</v>
      </c>
      <c r="J7129" s="17">
        <v>56</v>
      </c>
      <c r="K7129" s="17" t="str">
        <f t="shared" si="207"/>
        <v>478-Puget Sound Partnership</v>
      </c>
      <c r="L7129" s="18" t="str">
        <f t="shared" si="206"/>
        <v>478</v>
      </c>
      <c r="M7129" s="19"/>
      <c r="N7129" s="19"/>
    </row>
    <row r="7130" spans="1:14" ht="15" x14ac:dyDescent="0.25">
      <c r="A7130" s="54" t="s">
        <v>76</v>
      </c>
      <c r="B7130" s="36">
        <v>2.0846266949844794</v>
      </c>
      <c r="C7130" s="37">
        <v>0</v>
      </c>
      <c r="D7130" s="37">
        <v>0</v>
      </c>
      <c r="E7130" s="38">
        <v>0</v>
      </c>
      <c r="F7130" s="37">
        <v>0</v>
      </c>
      <c r="G7130" s="39">
        <v>0</v>
      </c>
      <c r="H7130" s="40">
        <v>2.0846266949844794</v>
      </c>
      <c r="J7130" s="17">
        <v>57</v>
      </c>
      <c r="K7130" s="17" t="str">
        <f t="shared" si="207"/>
        <v>478-Puget Sound Partnership</v>
      </c>
      <c r="L7130" s="18" t="str">
        <f t="shared" si="206"/>
        <v>478</v>
      </c>
      <c r="M7130" s="19"/>
      <c r="N7130" s="19"/>
    </row>
    <row r="7131" spans="1:14" ht="15" x14ac:dyDescent="0.25">
      <c r="A7131" s="54" t="s">
        <v>77</v>
      </c>
      <c r="B7131" s="36">
        <v>10.840107515275834</v>
      </c>
      <c r="C7131" s="37">
        <v>0</v>
      </c>
      <c r="D7131" s="37">
        <v>0</v>
      </c>
      <c r="E7131" s="38">
        <v>0</v>
      </c>
      <c r="F7131" s="37">
        <v>0</v>
      </c>
      <c r="G7131" s="39">
        <v>0</v>
      </c>
      <c r="H7131" s="40">
        <v>10.840107515275834</v>
      </c>
      <c r="J7131" s="17">
        <v>58</v>
      </c>
      <c r="K7131" s="17" t="str">
        <f t="shared" si="207"/>
        <v>478-Puget Sound Partnership</v>
      </c>
      <c r="L7131" s="18" t="str">
        <f t="shared" ref="L7131:L7194" si="208">LEFT(K7131,3)</f>
        <v>478</v>
      </c>
      <c r="M7131" s="19"/>
      <c r="N7131" s="19"/>
    </row>
    <row r="7132" spans="1:14" ht="15" x14ac:dyDescent="0.25">
      <c r="A7132" s="54" t="s">
        <v>78</v>
      </c>
      <c r="B7132" s="36">
        <v>478.69152098895228</v>
      </c>
      <c r="C7132" s="37">
        <v>-2</v>
      </c>
      <c r="D7132" s="37">
        <v>-2</v>
      </c>
      <c r="E7132" s="38">
        <v>-1</v>
      </c>
      <c r="F7132" s="37">
        <v>2</v>
      </c>
      <c r="G7132" s="39">
        <v>-3</v>
      </c>
      <c r="H7132" s="40">
        <v>475.69152098895228</v>
      </c>
      <c r="J7132" s="17">
        <v>59</v>
      </c>
      <c r="K7132" s="17" t="str">
        <f t="shared" si="207"/>
        <v>478-Puget Sound Partnership</v>
      </c>
      <c r="L7132" s="18" t="str">
        <f t="shared" si="208"/>
        <v>478</v>
      </c>
      <c r="M7132" s="19"/>
      <c r="N7132" s="19"/>
    </row>
    <row r="7133" spans="1:14" ht="15" x14ac:dyDescent="0.25">
      <c r="A7133" s="54" t="s">
        <v>79</v>
      </c>
      <c r="B7133" s="36">
        <v>234.83231361885333</v>
      </c>
      <c r="C7133" s="37">
        <v>4</v>
      </c>
      <c r="D7133" s="37">
        <v>4</v>
      </c>
      <c r="E7133" s="38">
        <v>0</v>
      </c>
      <c r="F7133" s="37">
        <v>2</v>
      </c>
      <c r="G7133" s="39">
        <v>10</v>
      </c>
      <c r="H7133" s="40">
        <v>244.83231361885333</v>
      </c>
      <c r="J7133" s="17">
        <v>60</v>
      </c>
      <c r="K7133" s="17" t="str">
        <f t="shared" si="207"/>
        <v>478-Puget Sound Partnership</v>
      </c>
      <c r="L7133" s="18" t="str">
        <f t="shared" si="208"/>
        <v>478</v>
      </c>
      <c r="M7133" s="19"/>
      <c r="N7133" s="19"/>
    </row>
    <row r="7134" spans="1:14" ht="15" x14ac:dyDescent="0.25">
      <c r="A7134" s="54"/>
      <c r="B7134" s="36"/>
      <c r="C7134" s="37"/>
      <c r="D7134" s="37"/>
      <c r="E7134" s="38"/>
      <c r="F7134" s="37"/>
      <c r="G7134" s="39"/>
      <c r="H7134" s="40"/>
      <c r="J7134" s="17">
        <v>61</v>
      </c>
      <c r="K7134" s="17" t="str">
        <f t="shared" si="207"/>
        <v>478-Puget Sound Partnership</v>
      </c>
      <c r="L7134" s="18" t="str">
        <f t="shared" si="208"/>
        <v>478</v>
      </c>
      <c r="M7134" s="19"/>
      <c r="N7134" s="19"/>
    </row>
    <row r="7135" spans="1:14" x14ac:dyDescent="0.2">
      <c r="A7135" s="44" t="s">
        <v>80</v>
      </c>
      <c r="B7135" s="45">
        <v>844.43964316300139</v>
      </c>
      <c r="C7135" s="46">
        <v>1</v>
      </c>
      <c r="D7135" s="46">
        <v>3</v>
      </c>
      <c r="E7135" s="47">
        <v>-10</v>
      </c>
      <c r="F7135" s="46">
        <v>-2</v>
      </c>
      <c r="G7135" s="48">
        <v>-8</v>
      </c>
      <c r="H7135" s="49">
        <v>836.43964316300139</v>
      </c>
      <c r="J7135" s="17">
        <v>62</v>
      </c>
      <c r="K7135" s="17" t="str">
        <f t="shared" si="207"/>
        <v>478-Puget Sound Partnership</v>
      </c>
      <c r="L7135" s="18" t="str">
        <f t="shared" si="208"/>
        <v>478</v>
      </c>
      <c r="M7135" s="19"/>
      <c r="N7135" s="19"/>
    </row>
    <row r="7136" spans="1:14" ht="15" x14ac:dyDescent="0.25">
      <c r="A7136" s="54"/>
      <c r="B7136" s="36"/>
      <c r="C7136" s="37"/>
      <c r="D7136" s="37"/>
      <c r="E7136" s="38"/>
      <c r="F7136" s="37"/>
      <c r="G7136" s="39"/>
      <c r="H7136" s="40"/>
      <c r="J7136" s="17">
        <v>63</v>
      </c>
      <c r="K7136" s="17" t="str">
        <f t="shared" si="207"/>
        <v>478-Puget Sound Partnership</v>
      </c>
      <c r="L7136" s="18" t="str">
        <f t="shared" si="208"/>
        <v>478</v>
      </c>
      <c r="M7136" s="19"/>
      <c r="N7136" s="19"/>
    </row>
    <row r="7137" spans="1:14" ht="15" x14ac:dyDescent="0.25">
      <c r="A7137" s="54" t="s">
        <v>81</v>
      </c>
      <c r="B7137" s="36">
        <v>12.993108407912892</v>
      </c>
      <c r="C7137" s="37">
        <v>0</v>
      </c>
      <c r="D7137" s="37">
        <v>0</v>
      </c>
      <c r="E7137" s="38">
        <v>0</v>
      </c>
      <c r="F7137" s="37">
        <v>0</v>
      </c>
      <c r="G7137" s="39">
        <v>0</v>
      </c>
      <c r="H7137" s="40">
        <v>12.993108407912892</v>
      </c>
      <c r="J7137" s="17">
        <v>64</v>
      </c>
      <c r="K7137" s="17" t="str">
        <f t="shared" si="207"/>
        <v>478-Puget Sound Partnership</v>
      </c>
      <c r="L7137" s="18" t="str">
        <f t="shared" si="208"/>
        <v>478</v>
      </c>
      <c r="M7137" s="19"/>
      <c r="N7137" s="19"/>
    </row>
    <row r="7138" spans="1:14" x14ac:dyDescent="0.2">
      <c r="A7138" s="44" t="s">
        <v>82</v>
      </c>
      <c r="B7138" s="45">
        <v>12.993108407912892</v>
      </c>
      <c r="C7138" s="46">
        <v>0</v>
      </c>
      <c r="D7138" s="46">
        <v>0</v>
      </c>
      <c r="E7138" s="47">
        <v>0</v>
      </c>
      <c r="F7138" s="46">
        <v>0</v>
      </c>
      <c r="G7138" s="48">
        <v>0</v>
      </c>
      <c r="H7138" s="49">
        <v>12.993108407912892</v>
      </c>
      <c r="J7138" s="17">
        <v>65</v>
      </c>
      <c r="K7138" s="17" t="str">
        <f t="shared" si="207"/>
        <v>478-Puget Sound Partnership</v>
      </c>
      <c r="L7138" s="18" t="str">
        <f t="shared" si="208"/>
        <v>478</v>
      </c>
      <c r="M7138" s="19"/>
      <c r="N7138" s="19"/>
    </row>
    <row r="7139" spans="1:14" ht="15" x14ac:dyDescent="0.25">
      <c r="A7139" s="54"/>
      <c r="B7139" s="54"/>
      <c r="C7139" s="54"/>
      <c r="D7139" s="54"/>
      <c r="E7139" s="54"/>
      <c r="F7139" s="54"/>
      <c r="G7139" s="54"/>
      <c r="H7139" s="54"/>
      <c r="J7139" s="17">
        <v>66</v>
      </c>
      <c r="K7139" s="17" t="str">
        <f t="shared" si="207"/>
        <v>478-Puget Sound Partnership</v>
      </c>
      <c r="L7139" s="18" t="str">
        <f t="shared" si="208"/>
        <v>478</v>
      </c>
      <c r="M7139" s="19"/>
      <c r="N7139" s="19"/>
    </row>
    <row r="7140" spans="1:14" x14ac:dyDescent="0.2">
      <c r="A7140" s="58"/>
      <c r="B7140" s="39"/>
      <c r="C7140" s="51"/>
      <c r="D7140" s="51"/>
      <c r="E7140" s="52"/>
      <c r="F7140" s="51"/>
      <c r="G7140" s="39"/>
      <c r="H7140" s="53"/>
      <c r="J7140" s="17">
        <v>67</v>
      </c>
      <c r="K7140" s="17" t="str">
        <f t="shared" si="207"/>
        <v>478-Puget Sound Partnership</v>
      </c>
      <c r="L7140" s="18" t="str">
        <f t="shared" si="208"/>
        <v>478</v>
      </c>
      <c r="M7140" s="19"/>
      <c r="N7140" s="19"/>
    </row>
    <row r="7141" spans="1:14" x14ac:dyDescent="0.2">
      <c r="A7141" s="59" t="s">
        <v>83</v>
      </c>
      <c r="B7141" s="60">
        <v>1384.3857460467759</v>
      </c>
      <c r="C7141" s="61">
        <v>5</v>
      </c>
      <c r="D7141" s="61">
        <v>8</v>
      </c>
      <c r="E7141" s="62">
        <v>-15</v>
      </c>
      <c r="F7141" s="61">
        <v>83</v>
      </c>
      <c r="G7141" s="60">
        <v>81</v>
      </c>
      <c r="H7141" s="63">
        <v>1465.3857460467759</v>
      </c>
      <c r="J7141" s="17">
        <v>68</v>
      </c>
      <c r="K7141" s="17" t="str">
        <f t="shared" si="207"/>
        <v>478-Puget Sound Partnership</v>
      </c>
      <c r="L7141" s="18" t="str">
        <f t="shared" si="208"/>
        <v>478</v>
      </c>
      <c r="M7141" s="19"/>
      <c r="N7141" s="19"/>
    </row>
    <row r="7142" spans="1:14" x14ac:dyDescent="0.2">
      <c r="A7142" s="64"/>
      <c r="B7142" s="65"/>
      <c r="C7142" s="65"/>
      <c r="D7142" s="65"/>
      <c r="E7142" s="65"/>
      <c r="F7142" s="65"/>
      <c r="G7142" s="65"/>
      <c r="H7142" s="65"/>
      <c r="J7142" s="17">
        <v>1</v>
      </c>
      <c r="K7142" s="17" t="str">
        <f>IF(J7142=7,A6206,IF(J7142&gt;7,K7132,""))</f>
        <v/>
      </c>
      <c r="L7142" s="18" t="str">
        <f t="shared" si="208"/>
        <v/>
      </c>
      <c r="M7142" s="19"/>
      <c r="N7142" s="19"/>
    </row>
    <row r="7143" spans="1:14" x14ac:dyDescent="0.2">
      <c r="A7143" s="64"/>
      <c r="B7143" s="65"/>
      <c r="C7143" s="65"/>
      <c r="D7143" s="65"/>
      <c r="E7143" s="65"/>
      <c r="F7143" s="65"/>
      <c r="G7143" s="65"/>
      <c r="H7143" s="65"/>
      <c r="J7143" s="17">
        <v>2</v>
      </c>
      <c r="K7143" s="17" t="str">
        <f>IF(J7143=7,A6207,IF(J7143&gt;7,K7142,""))</f>
        <v/>
      </c>
      <c r="L7143" s="18" t="str">
        <f t="shared" si="208"/>
        <v/>
      </c>
      <c r="M7143" s="19"/>
      <c r="N7143" s="19"/>
    </row>
    <row r="7144" spans="1:14" ht="15" x14ac:dyDescent="0.25">
      <c r="A7144"/>
      <c r="B7144"/>
      <c r="C7144"/>
      <c r="D7144"/>
      <c r="E7144"/>
      <c r="F7144"/>
      <c r="G7144"/>
      <c r="H7144"/>
      <c r="J7144" s="17">
        <v>3</v>
      </c>
      <c r="K7144" s="17" t="str">
        <f>IF(J7144=7,A6208,IF(J7144&gt;7,K7143,""))</f>
        <v/>
      </c>
      <c r="L7144" s="18" t="str">
        <f t="shared" si="208"/>
        <v/>
      </c>
      <c r="M7144" s="19"/>
      <c r="N7144" s="19"/>
    </row>
    <row r="7145" spans="1:14" ht="15" x14ac:dyDescent="0.25">
      <c r="A7145"/>
      <c r="B7145"/>
      <c r="C7145"/>
      <c r="D7145"/>
      <c r="E7145"/>
      <c r="F7145"/>
      <c r="G7145"/>
      <c r="H7145"/>
      <c r="J7145" s="17">
        <v>4</v>
      </c>
      <c r="K7145" s="17" t="str">
        <f>IF(J7145=7,A6209,IF(J7145&gt;7,K7144,""))</f>
        <v/>
      </c>
      <c r="L7145" s="18" t="str">
        <f t="shared" si="208"/>
        <v/>
      </c>
      <c r="M7145" s="19"/>
      <c r="N7145" s="19"/>
    </row>
    <row r="7146" spans="1:14" ht="15.75" x14ac:dyDescent="0.25">
      <c r="A7146" s="21" t="s">
        <v>7</v>
      </c>
      <c r="B7146" s="22"/>
      <c r="C7146" s="22"/>
      <c r="D7146" s="22"/>
      <c r="E7146" s="22"/>
      <c r="F7146" s="22"/>
      <c r="G7146" s="22"/>
      <c r="H7146" s="22"/>
      <c r="J7146" s="17">
        <v>5</v>
      </c>
      <c r="K7146" s="17" t="str">
        <f>IF(J7146=7,A6210,IF(J7146&gt;7,K7145,""))</f>
        <v/>
      </c>
      <c r="L7146" s="18" t="str">
        <f t="shared" si="208"/>
        <v/>
      </c>
      <c r="M7146" s="19"/>
      <c r="N7146" s="19"/>
    </row>
    <row r="7147" spans="1:14" ht="15" x14ac:dyDescent="0.25">
      <c r="A7147" s="23" t="s">
        <v>8</v>
      </c>
      <c r="B7147" s="24"/>
      <c r="C7147" s="24"/>
      <c r="D7147" s="24"/>
      <c r="E7147" s="24"/>
      <c r="F7147" s="24"/>
      <c r="G7147" s="24"/>
      <c r="H7147" s="24"/>
      <c r="J7147" s="17">
        <v>6</v>
      </c>
      <c r="K7147" s="17" t="str">
        <f>IF(J7147=7,A6211,IF(J7147&gt;7,K7146,""))</f>
        <v/>
      </c>
      <c r="L7147" s="18" t="str">
        <f t="shared" si="208"/>
        <v/>
      </c>
      <c r="M7147" s="19"/>
      <c r="N7147" s="19"/>
    </row>
    <row r="7148" spans="1:14" ht="15" x14ac:dyDescent="0.25">
      <c r="A7148" s="25" t="s">
        <v>188</v>
      </c>
      <c r="B7148" s="22"/>
      <c r="C7148" s="22"/>
      <c r="D7148" s="22"/>
      <c r="E7148" s="22"/>
      <c r="F7148" s="22"/>
      <c r="G7148" s="22"/>
      <c r="H7148" s="22"/>
      <c r="J7148" s="17">
        <v>7</v>
      </c>
      <c r="K7148" s="17" t="str">
        <f>IF(J7148=7,A7148,IF(J7148&gt;7,K7147,""))</f>
        <v>490-Department of Natural Resources</v>
      </c>
      <c r="L7148" s="18" t="str">
        <f t="shared" si="208"/>
        <v>490</v>
      </c>
      <c r="M7148" s="19"/>
      <c r="N7148" s="19"/>
    </row>
    <row r="7149" spans="1:14" ht="15" x14ac:dyDescent="0.25">
      <c r="A7149" s="25"/>
      <c r="B7149" s="22"/>
      <c r="C7149" s="22"/>
      <c r="D7149" s="22"/>
      <c r="E7149" s="22"/>
      <c r="F7149" s="22"/>
      <c r="G7149" s="22"/>
      <c r="H7149" s="22"/>
      <c r="J7149" s="17">
        <v>8</v>
      </c>
      <c r="K7149" s="17" t="str">
        <f t="shared" ref="K7149:K7209" si="209">IF(J7149=7,A6213,IF(J7149&gt;7,K7148,""))</f>
        <v>490-Department of Natural Resources</v>
      </c>
      <c r="L7149" s="18" t="str">
        <f t="shared" si="208"/>
        <v>490</v>
      </c>
      <c r="M7149" s="19"/>
      <c r="N7149" s="19"/>
    </row>
    <row r="7150" spans="1:14" ht="15" x14ac:dyDescent="0.25">
      <c r="A7150" s="26"/>
      <c r="B7150" s="27"/>
      <c r="C7150" s="94" t="s">
        <v>10</v>
      </c>
      <c r="D7150" s="95"/>
      <c r="E7150" s="94" t="s">
        <v>11</v>
      </c>
      <c r="F7150" s="95"/>
      <c r="G7150" s="28"/>
      <c r="H7150" s="28"/>
      <c r="J7150" s="17">
        <v>9</v>
      </c>
      <c r="K7150" s="17" t="str">
        <f t="shared" si="209"/>
        <v>490-Department of Natural Resources</v>
      </c>
      <c r="L7150" s="18" t="str">
        <f t="shared" si="208"/>
        <v>490</v>
      </c>
      <c r="M7150" s="19"/>
      <c r="N7150" s="19"/>
    </row>
    <row r="7151" spans="1:14" ht="24" x14ac:dyDescent="0.2">
      <c r="A7151" s="29" t="s">
        <v>12</v>
      </c>
      <c r="B7151" s="30" t="s">
        <v>13</v>
      </c>
      <c r="C7151" s="31" t="s">
        <v>14</v>
      </c>
      <c r="D7151" s="32" t="s">
        <v>15</v>
      </c>
      <c r="E7151" s="31" t="s">
        <v>14</v>
      </c>
      <c r="F7151" s="32" t="s">
        <v>15</v>
      </c>
      <c r="G7151" s="33" t="s">
        <v>16</v>
      </c>
      <c r="H7151" s="33" t="s">
        <v>17</v>
      </c>
      <c r="J7151" s="17">
        <v>10</v>
      </c>
      <c r="K7151" s="17" t="str">
        <f t="shared" si="209"/>
        <v>490-Department of Natural Resources</v>
      </c>
      <c r="L7151" s="18" t="str">
        <f t="shared" si="208"/>
        <v>490</v>
      </c>
      <c r="M7151" s="19"/>
      <c r="N7151" s="19"/>
    </row>
    <row r="7152" spans="1:14" ht="15" x14ac:dyDescent="0.25">
      <c r="A7152" s="35" t="s">
        <v>20</v>
      </c>
      <c r="B7152" s="36">
        <v>250.52856083538603</v>
      </c>
      <c r="C7152" s="37">
        <v>0</v>
      </c>
      <c r="D7152" s="37">
        <v>0</v>
      </c>
      <c r="E7152" s="38">
        <v>0</v>
      </c>
      <c r="F7152" s="37">
        <v>0</v>
      </c>
      <c r="G7152" s="39">
        <v>0</v>
      </c>
      <c r="H7152" s="40">
        <v>250.52856083538603</v>
      </c>
      <c r="J7152" s="17">
        <v>11</v>
      </c>
      <c r="K7152" s="17" t="str">
        <f t="shared" si="209"/>
        <v>490-Department of Natural Resources</v>
      </c>
      <c r="L7152" s="18" t="str">
        <f t="shared" si="208"/>
        <v>490</v>
      </c>
      <c r="M7152" s="19" t="s">
        <v>21</v>
      </c>
      <c r="N7152" s="19"/>
    </row>
    <row r="7153" spans="1:14" ht="15" x14ac:dyDescent="0.25">
      <c r="A7153" s="42" t="s">
        <v>22</v>
      </c>
      <c r="B7153" s="36">
        <v>248.1028701833593</v>
      </c>
      <c r="C7153" s="37">
        <v>0</v>
      </c>
      <c r="D7153" s="37">
        <v>0</v>
      </c>
      <c r="E7153" s="38">
        <v>-1</v>
      </c>
      <c r="F7153" s="37">
        <v>1</v>
      </c>
      <c r="G7153" s="39">
        <v>0</v>
      </c>
      <c r="H7153" s="40">
        <v>248.1028701833593</v>
      </c>
      <c r="J7153" s="17">
        <v>12</v>
      </c>
      <c r="K7153" s="17" t="str">
        <f t="shared" si="209"/>
        <v>490-Department of Natural Resources</v>
      </c>
      <c r="L7153" s="18" t="str">
        <f t="shared" si="208"/>
        <v>490</v>
      </c>
      <c r="M7153" s="19"/>
      <c r="N7153" s="19"/>
    </row>
    <row r="7154" spans="1:14" ht="15" x14ac:dyDescent="0.25">
      <c r="A7154" s="42" t="s">
        <v>23</v>
      </c>
      <c r="B7154" s="36">
        <v>269.36853425227258</v>
      </c>
      <c r="C7154" s="37">
        <v>5</v>
      </c>
      <c r="D7154" s="37">
        <v>-5</v>
      </c>
      <c r="E7154" s="38">
        <v>0</v>
      </c>
      <c r="F7154" s="37">
        <v>0</v>
      </c>
      <c r="G7154" s="39">
        <v>0</v>
      </c>
      <c r="H7154" s="40">
        <v>269.36853425227258</v>
      </c>
      <c r="J7154" s="17">
        <v>13</v>
      </c>
      <c r="K7154" s="17" t="str">
        <f t="shared" si="209"/>
        <v>490-Department of Natural Resources</v>
      </c>
      <c r="L7154" s="18" t="str">
        <f t="shared" si="208"/>
        <v>490</v>
      </c>
      <c r="M7154" s="19"/>
      <c r="N7154" s="19"/>
    </row>
    <row r="7155" spans="1:14" ht="15" x14ac:dyDescent="0.25">
      <c r="A7155" s="42" t="s">
        <v>24</v>
      </c>
      <c r="B7155" s="36">
        <v>8744.0707116499998</v>
      </c>
      <c r="C7155" s="37">
        <v>3</v>
      </c>
      <c r="D7155" s="37">
        <v>2</v>
      </c>
      <c r="E7155" s="38">
        <v>1</v>
      </c>
      <c r="F7155" s="37">
        <v>37</v>
      </c>
      <c r="G7155" s="39">
        <v>43</v>
      </c>
      <c r="H7155" s="40">
        <v>8787.0707116499998</v>
      </c>
      <c r="J7155" s="17">
        <v>14</v>
      </c>
      <c r="K7155" s="17" t="str">
        <f t="shared" si="209"/>
        <v>490-Department of Natural Resources</v>
      </c>
      <c r="L7155" s="18" t="str">
        <f t="shared" si="208"/>
        <v>490</v>
      </c>
      <c r="M7155" s="19"/>
      <c r="N7155" s="19"/>
    </row>
    <row r="7156" spans="1:14" ht="15" x14ac:dyDescent="0.25">
      <c r="A7156" s="42" t="s">
        <v>25</v>
      </c>
      <c r="B7156" s="36">
        <v>0</v>
      </c>
      <c r="C7156" s="37">
        <v>0</v>
      </c>
      <c r="D7156" s="37">
        <v>0</v>
      </c>
      <c r="E7156" s="38">
        <v>0</v>
      </c>
      <c r="F7156" s="37">
        <v>0</v>
      </c>
      <c r="G7156" s="39">
        <v>0</v>
      </c>
      <c r="H7156" s="40">
        <v>0</v>
      </c>
      <c r="J7156" s="17">
        <v>15</v>
      </c>
      <c r="K7156" s="17" t="str">
        <f t="shared" si="209"/>
        <v>490-Department of Natural Resources</v>
      </c>
      <c r="L7156" s="18" t="str">
        <f t="shared" si="208"/>
        <v>490</v>
      </c>
      <c r="M7156" s="19"/>
      <c r="N7156" s="19"/>
    </row>
    <row r="7157" spans="1:14" ht="15" x14ac:dyDescent="0.25">
      <c r="A7157" s="42" t="s">
        <v>26</v>
      </c>
      <c r="B7157" s="36">
        <v>3190.6589839621683</v>
      </c>
      <c r="C7157" s="37">
        <v>360</v>
      </c>
      <c r="D7157" s="37">
        <v>359</v>
      </c>
      <c r="E7157" s="38">
        <v>0</v>
      </c>
      <c r="F7157" s="37">
        <v>0</v>
      </c>
      <c r="G7157" s="39">
        <v>719</v>
      </c>
      <c r="H7157" s="40">
        <v>3909.6589839621683</v>
      </c>
      <c r="J7157" s="17">
        <v>16</v>
      </c>
      <c r="K7157" s="17" t="str">
        <f t="shared" si="209"/>
        <v>490-Department of Natural Resources</v>
      </c>
      <c r="L7157" s="18" t="str">
        <f t="shared" si="208"/>
        <v>490</v>
      </c>
      <c r="M7157" s="19"/>
      <c r="N7157" s="19"/>
    </row>
    <row r="7158" spans="1:14" ht="15" x14ac:dyDescent="0.25">
      <c r="A7158" s="42" t="s">
        <v>27</v>
      </c>
      <c r="B7158" s="36">
        <v>3429.5715714171674</v>
      </c>
      <c r="C7158" s="37">
        <v>0</v>
      </c>
      <c r="D7158" s="37">
        <v>0</v>
      </c>
      <c r="E7158" s="38">
        <v>0</v>
      </c>
      <c r="F7158" s="37">
        <v>0</v>
      </c>
      <c r="G7158" s="39">
        <v>0</v>
      </c>
      <c r="H7158" s="40">
        <v>3429.5715714171674</v>
      </c>
      <c r="J7158" s="17">
        <v>17</v>
      </c>
      <c r="K7158" s="17" t="str">
        <f t="shared" si="209"/>
        <v>490-Department of Natural Resources</v>
      </c>
      <c r="L7158" s="18" t="str">
        <f t="shared" si="208"/>
        <v>490</v>
      </c>
      <c r="M7158" s="19"/>
      <c r="N7158" s="19"/>
    </row>
    <row r="7159" spans="1:14" x14ac:dyDescent="0.2">
      <c r="A7159" s="43"/>
      <c r="B7159" s="36"/>
      <c r="C7159" s="37"/>
      <c r="D7159" s="37"/>
      <c r="E7159" s="38"/>
      <c r="F7159" s="37"/>
      <c r="G7159" s="39"/>
      <c r="H7159" s="40"/>
      <c r="J7159" s="17">
        <v>18</v>
      </c>
      <c r="K7159" s="17" t="str">
        <f t="shared" si="209"/>
        <v>490-Department of Natural Resources</v>
      </c>
      <c r="L7159" s="18" t="str">
        <f t="shared" si="208"/>
        <v>490</v>
      </c>
      <c r="M7159" s="19"/>
      <c r="N7159" s="19"/>
    </row>
    <row r="7160" spans="1:14" x14ac:dyDescent="0.2">
      <c r="A7160" s="44"/>
      <c r="B7160" s="45">
        <v>16132.301232300353</v>
      </c>
      <c r="C7160" s="46">
        <v>368</v>
      </c>
      <c r="D7160" s="46">
        <v>356</v>
      </c>
      <c r="E7160" s="47">
        <v>0</v>
      </c>
      <c r="F7160" s="46">
        <v>38</v>
      </c>
      <c r="G7160" s="48">
        <v>762</v>
      </c>
      <c r="H7160" s="49">
        <v>16894.301232300353</v>
      </c>
      <c r="J7160" s="17">
        <v>19</v>
      </c>
      <c r="K7160" s="17" t="str">
        <f t="shared" si="209"/>
        <v>490-Department of Natural Resources</v>
      </c>
      <c r="L7160" s="18" t="str">
        <f t="shared" si="208"/>
        <v>490</v>
      </c>
      <c r="M7160" s="19"/>
      <c r="N7160" s="19"/>
    </row>
    <row r="7161" spans="1:14" x14ac:dyDescent="0.2">
      <c r="A7161" s="50"/>
      <c r="B7161" s="39"/>
      <c r="C7161" s="51"/>
      <c r="D7161" s="51"/>
      <c r="E7161" s="52"/>
      <c r="F7161" s="51"/>
      <c r="G7161" s="39"/>
      <c r="H7161" s="53"/>
      <c r="J7161" s="17">
        <v>20</v>
      </c>
      <c r="K7161" s="17" t="str">
        <f t="shared" si="209"/>
        <v>490-Department of Natural Resources</v>
      </c>
      <c r="L7161" s="18" t="str">
        <f t="shared" si="208"/>
        <v>490</v>
      </c>
      <c r="M7161" s="19"/>
      <c r="N7161" s="19"/>
    </row>
    <row r="7162" spans="1:14" ht="15" x14ac:dyDescent="0.25">
      <c r="A7162" s="42" t="s">
        <v>28</v>
      </c>
      <c r="B7162" s="36">
        <v>873.25955677213665</v>
      </c>
      <c r="C7162" s="37">
        <v>0</v>
      </c>
      <c r="D7162" s="37">
        <v>0</v>
      </c>
      <c r="E7162" s="38">
        <v>-954</v>
      </c>
      <c r="F7162" s="37">
        <v>1014</v>
      </c>
      <c r="G7162" s="39">
        <v>60</v>
      </c>
      <c r="H7162" s="40">
        <v>933.25955677213665</v>
      </c>
      <c r="J7162" s="17">
        <v>21</v>
      </c>
      <c r="K7162" s="17" t="str">
        <f t="shared" si="209"/>
        <v>490-Department of Natural Resources</v>
      </c>
      <c r="L7162" s="18" t="str">
        <f t="shared" si="208"/>
        <v>490</v>
      </c>
      <c r="M7162" s="19"/>
      <c r="N7162" s="19"/>
    </row>
    <row r="7163" spans="1:14" ht="15" x14ac:dyDescent="0.25">
      <c r="A7163" s="42" t="s">
        <v>29</v>
      </c>
      <c r="B7163" s="36">
        <v>2182.031910687333</v>
      </c>
      <c r="C7163" s="37">
        <v>0</v>
      </c>
      <c r="D7163" s="37">
        <v>0</v>
      </c>
      <c r="E7163" s="38">
        <v>568</v>
      </c>
      <c r="F7163" s="37">
        <v>1812</v>
      </c>
      <c r="G7163" s="39">
        <v>2380</v>
      </c>
      <c r="H7163" s="40">
        <v>4562.031910687333</v>
      </c>
      <c r="J7163" s="17">
        <v>22</v>
      </c>
      <c r="K7163" s="17" t="str">
        <f t="shared" si="209"/>
        <v>490-Department of Natural Resources</v>
      </c>
      <c r="L7163" s="18" t="str">
        <f t="shared" si="208"/>
        <v>490</v>
      </c>
      <c r="M7163" s="19"/>
      <c r="N7163" s="19"/>
    </row>
    <row r="7164" spans="1:14" ht="15" x14ac:dyDescent="0.25">
      <c r="A7164" s="42" t="s">
        <v>30</v>
      </c>
      <c r="B7164" s="36">
        <v>2021.4346563655195</v>
      </c>
      <c r="C7164" s="37">
        <v>2</v>
      </c>
      <c r="D7164" s="37">
        <v>0</v>
      </c>
      <c r="E7164" s="38">
        <v>0</v>
      </c>
      <c r="F7164" s="37">
        <v>12</v>
      </c>
      <c r="G7164" s="39">
        <v>14</v>
      </c>
      <c r="H7164" s="40">
        <v>2035.4346563655195</v>
      </c>
      <c r="J7164" s="17">
        <v>23</v>
      </c>
      <c r="K7164" s="17" t="str">
        <f t="shared" si="209"/>
        <v>490-Department of Natural Resources</v>
      </c>
      <c r="L7164" s="18" t="str">
        <f t="shared" si="208"/>
        <v>490</v>
      </c>
      <c r="M7164" s="19"/>
      <c r="N7164" s="19"/>
    </row>
    <row r="7165" spans="1:14" ht="15" x14ac:dyDescent="0.25">
      <c r="A7165" s="54"/>
      <c r="B7165" s="36"/>
      <c r="C7165" s="37"/>
      <c r="D7165" s="37"/>
      <c r="E7165" s="38"/>
      <c r="F7165" s="37"/>
      <c r="G7165" s="39"/>
      <c r="H7165" s="40"/>
      <c r="J7165" s="17">
        <v>24</v>
      </c>
      <c r="K7165" s="17" t="str">
        <f t="shared" si="209"/>
        <v>490-Department of Natural Resources</v>
      </c>
      <c r="L7165" s="18" t="str">
        <f t="shared" si="208"/>
        <v>490</v>
      </c>
      <c r="M7165" s="19"/>
      <c r="N7165" s="19"/>
    </row>
    <row r="7166" spans="1:14" x14ac:dyDescent="0.2">
      <c r="A7166" s="44" t="s">
        <v>31</v>
      </c>
      <c r="B7166" s="45">
        <v>5076.7261238249885</v>
      </c>
      <c r="C7166" s="46">
        <v>2</v>
      </c>
      <c r="D7166" s="46">
        <v>0</v>
      </c>
      <c r="E7166" s="46">
        <v>-386</v>
      </c>
      <c r="F7166" s="46">
        <v>2838</v>
      </c>
      <c r="G7166" s="46">
        <v>2454</v>
      </c>
      <c r="H7166" s="49">
        <v>7530.7261238249885</v>
      </c>
      <c r="J7166" s="17">
        <v>25</v>
      </c>
      <c r="K7166" s="17" t="str">
        <f t="shared" si="209"/>
        <v>490-Department of Natural Resources</v>
      </c>
      <c r="L7166" s="18" t="str">
        <f t="shared" si="208"/>
        <v>490</v>
      </c>
      <c r="M7166" s="19"/>
      <c r="N7166" s="19"/>
    </row>
    <row r="7167" spans="1:14" ht="15" x14ac:dyDescent="0.25">
      <c r="A7167" s="54"/>
      <c r="B7167" s="36"/>
      <c r="C7167" s="37"/>
      <c r="D7167" s="37"/>
      <c r="E7167" s="38"/>
      <c r="F7167" s="37"/>
      <c r="G7167" s="39"/>
      <c r="H7167" s="40"/>
      <c r="J7167" s="17">
        <v>26</v>
      </c>
      <c r="K7167" s="17" t="str">
        <f t="shared" si="209"/>
        <v>490-Department of Natural Resources</v>
      </c>
      <c r="L7167" s="18" t="str">
        <f t="shared" si="208"/>
        <v>490</v>
      </c>
      <c r="M7167" s="19"/>
      <c r="N7167" s="19"/>
    </row>
    <row r="7168" spans="1:14" ht="15" x14ac:dyDescent="0.25">
      <c r="A7168" s="54" t="s">
        <v>32</v>
      </c>
      <c r="B7168" s="36">
        <v>66.903274678764248</v>
      </c>
      <c r="C7168" s="37">
        <v>0</v>
      </c>
      <c r="D7168" s="37">
        <v>0</v>
      </c>
      <c r="E7168" s="38">
        <v>0</v>
      </c>
      <c r="F7168" s="37">
        <v>0</v>
      </c>
      <c r="G7168" s="39">
        <v>0</v>
      </c>
      <c r="H7168" s="40">
        <v>66.903274678764248</v>
      </c>
      <c r="J7168" s="17">
        <v>27</v>
      </c>
      <c r="K7168" s="17" t="str">
        <f t="shared" si="209"/>
        <v>490-Department of Natural Resources</v>
      </c>
      <c r="L7168" s="18" t="str">
        <f t="shared" si="208"/>
        <v>490</v>
      </c>
      <c r="M7168" s="19" t="s">
        <v>33</v>
      </c>
      <c r="N7168" s="19"/>
    </row>
    <row r="7169" spans="1:14" ht="15" x14ac:dyDescent="0.25">
      <c r="A7169" s="54" t="s">
        <v>34</v>
      </c>
      <c r="B7169" s="36">
        <v>301.5748332530332</v>
      </c>
      <c r="C7169" s="37">
        <v>0</v>
      </c>
      <c r="D7169" s="37">
        <v>0</v>
      </c>
      <c r="E7169" s="38">
        <v>0</v>
      </c>
      <c r="F7169" s="37">
        <v>0</v>
      </c>
      <c r="G7169" s="39">
        <v>0</v>
      </c>
      <c r="H7169" s="40">
        <v>301.5748332530332</v>
      </c>
      <c r="J7169" s="17">
        <v>28</v>
      </c>
      <c r="K7169" s="17" t="str">
        <f t="shared" si="209"/>
        <v>490-Department of Natural Resources</v>
      </c>
      <c r="L7169" s="18" t="str">
        <f t="shared" si="208"/>
        <v>490</v>
      </c>
      <c r="M7169" s="19" t="s">
        <v>35</v>
      </c>
      <c r="N7169" s="19"/>
    </row>
    <row r="7170" spans="1:14" ht="15" x14ac:dyDescent="0.25">
      <c r="A7170" s="54" t="s">
        <v>36</v>
      </c>
      <c r="B7170" s="36">
        <v>106.15391174953201</v>
      </c>
      <c r="C7170" s="37">
        <v>0</v>
      </c>
      <c r="D7170" s="37">
        <v>0</v>
      </c>
      <c r="E7170" s="38">
        <v>0</v>
      </c>
      <c r="F7170" s="37">
        <v>0</v>
      </c>
      <c r="G7170" s="39">
        <v>0</v>
      </c>
      <c r="H7170" s="40">
        <v>106.15391174953201</v>
      </c>
      <c r="J7170" s="17">
        <v>29</v>
      </c>
      <c r="K7170" s="17" t="str">
        <f t="shared" si="209"/>
        <v>490-Department of Natural Resources</v>
      </c>
      <c r="L7170" s="18" t="str">
        <f t="shared" si="208"/>
        <v>490</v>
      </c>
      <c r="M7170" s="19" t="s">
        <v>37</v>
      </c>
      <c r="N7170" s="19"/>
    </row>
    <row r="7171" spans="1:14" ht="15" x14ac:dyDescent="0.25">
      <c r="A7171" s="54" t="s">
        <v>38</v>
      </c>
      <c r="B7171" s="36">
        <v>45.329366645430611</v>
      </c>
      <c r="C7171" s="37">
        <v>0</v>
      </c>
      <c r="D7171" s="37">
        <v>0</v>
      </c>
      <c r="E7171" s="38">
        <v>33</v>
      </c>
      <c r="F7171" s="37">
        <v>30</v>
      </c>
      <c r="G7171" s="39">
        <v>63</v>
      </c>
      <c r="H7171" s="40">
        <v>108.32936664543061</v>
      </c>
      <c r="J7171" s="17">
        <v>30</v>
      </c>
      <c r="K7171" s="17" t="str">
        <f t="shared" si="209"/>
        <v>490-Department of Natural Resources</v>
      </c>
      <c r="L7171" s="18" t="str">
        <f t="shared" si="208"/>
        <v>490</v>
      </c>
      <c r="M7171" s="19" t="s">
        <v>39</v>
      </c>
      <c r="N7171" s="19"/>
    </row>
    <row r="7172" spans="1:14" ht="15" x14ac:dyDescent="0.25">
      <c r="A7172" s="54" t="s">
        <v>40</v>
      </c>
      <c r="B7172" s="36">
        <v>2268.4527001148981</v>
      </c>
      <c r="C7172" s="37">
        <v>106</v>
      </c>
      <c r="D7172" s="37">
        <v>106</v>
      </c>
      <c r="E7172" s="38">
        <v>0</v>
      </c>
      <c r="F7172" s="37">
        <v>0</v>
      </c>
      <c r="G7172" s="39">
        <v>212</v>
      </c>
      <c r="H7172" s="40">
        <v>2480.4527001148981</v>
      </c>
      <c r="J7172" s="17">
        <v>31</v>
      </c>
      <c r="K7172" s="17" t="str">
        <f t="shared" si="209"/>
        <v>490-Department of Natural Resources</v>
      </c>
      <c r="L7172" s="18" t="str">
        <f t="shared" si="208"/>
        <v>490</v>
      </c>
      <c r="M7172" s="19" t="s">
        <v>41</v>
      </c>
      <c r="N7172" s="19"/>
    </row>
    <row r="7173" spans="1:14" ht="15" x14ac:dyDescent="0.25">
      <c r="A7173" s="54" t="s">
        <v>42</v>
      </c>
      <c r="B7173" s="36">
        <v>396.05020387685806</v>
      </c>
      <c r="C7173" s="37">
        <v>0</v>
      </c>
      <c r="D7173" s="37">
        <v>0</v>
      </c>
      <c r="E7173" s="38">
        <v>-198</v>
      </c>
      <c r="F7173" s="37">
        <v>-197</v>
      </c>
      <c r="G7173" s="39">
        <v>-395</v>
      </c>
      <c r="H7173" s="40">
        <v>1.0502038768580633</v>
      </c>
      <c r="J7173" s="17">
        <v>32</v>
      </c>
      <c r="K7173" s="17" t="str">
        <f t="shared" si="209"/>
        <v>490-Department of Natural Resources</v>
      </c>
      <c r="L7173" s="18" t="str">
        <f t="shared" si="208"/>
        <v>490</v>
      </c>
      <c r="M7173" s="19" t="s">
        <v>43</v>
      </c>
      <c r="N7173" s="19"/>
    </row>
    <row r="7174" spans="1:14" ht="15" x14ac:dyDescent="0.25">
      <c r="A7174" s="54" t="s">
        <v>44</v>
      </c>
      <c r="B7174" s="36">
        <v>419.33534185531056</v>
      </c>
      <c r="C7174" s="37">
        <v>0</v>
      </c>
      <c r="D7174" s="37">
        <v>0</v>
      </c>
      <c r="E7174" s="38">
        <v>0</v>
      </c>
      <c r="F7174" s="37">
        <v>0</v>
      </c>
      <c r="G7174" s="39">
        <v>0</v>
      </c>
      <c r="H7174" s="40">
        <v>419.33534185531056</v>
      </c>
      <c r="J7174" s="17">
        <v>33</v>
      </c>
      <c r="K7174" s="17" t="str">
        <f t="shared" si="209"/>
        <v>490-Department of Natural Resources</v>
      </c>
      <c r="L7174" s="18" t="str">
        <f t="shared" si="208"/>
        <v>490</v>
      </c>
      <c r="M7174" s="19" t="s">
        <v>45</v>
      </c>
      <c r="N7174" s="19"/>
    </row>
    <row r="7175" spans="1:14" ht="15" x14ac:dyDescent="0.25">
      <c r="A7175" s="54" t="s">
        <v>46</v>
      </c>
      <c r="B7175" s="36">
        <v>0</v>
      </c>
      <c r="C7175" s="37">
        <v>0</v>
      </c>
      <c r="D7175" s="37">
        <v>0</v>
      </c>
      <c r="E7175" s="38">
        <v>0</v>
      </c>
      <c r="F7175" s="37">
        <v>0</v>
      </c>
      <c r="G7175" s="39">
        <v>0</v>
      </c>
      <c r="H7175" s="40">
        <v>0</v>
      </c>
      <c r="J7175" s="17">
        <v>34</v>
      </c>
      <c r="K7175" s="17" t="str">
        <f t="shared" si="209"/>
        <v>490-Department of Natural Resources</v>
      </c>
      <c r="L7175" s="18" t="str">
        <f t="shared" si="208"/>
        <v>490</v>
      </c>
      <c r="M7175" s="19" t="s">
        <v>47</v>
      </c>
      <c r="N7175" s="19"/>
    </row>
    <row r="7176" spans="1:14" ht="15" x14ac:dyDescent="0.25">
      <c r="A7176" s="54" t="s">
        <v>48</v>
      </c>
      <c r="B7176" s="36">
        <v>0</v>
      </c>
      <c r="C7176" s="37">
        <v>0</v>
      </c>
      <c r="D7176" s="37">
        <v>0</v>
      </c>
      <c r="E7176" s="38">
        <v>18</v>
      </c>
      <c r="F7176" s="37">
        <v>20</v>
      </c>
      <c r="G7176" s="39">
        <v>38</v>
      </c>
      <c r="H7176" s="40">
        <v>38</v>
      </c>
      <c r="J7176" s="17">
        <v>35</v>
      </c>
      <c r="K7176" s="17" t="str">
        <f t="shared" si="209"/>
        <v>490-Department of Natural Resources</v>
      </c>
      <c r="L7176" s="18" t="str">
        <f t="shared" si="208"/>
        <v>490</v>
      </c>
      <c r="M7176" s="56" t="s">
        <v>49</v>
      </c>
      <c r="N7176" s="19"/>
    </row>
    <row r="7177" spans="1:14" ht="15" x14ac:dyDescent="0.25">
      <c r="A7177" s="54" t="s">
        <v>50</v>
      </c>
      <c r="B7177" s="36">
        <v>140.96639268144474</v>
      </c>
      <c r="C7177" s="37">
        <v>0</v>
      </c>
      <c r="D7177" s="37">
        <v>0</v>
      </c>
      <c r="E7177" s="38">
        <v>0</v>
      </c>
      <c r="F7177" s="37">
        <v>0</v>
      </c>
      <c r="G7177" s="39">
        <v>0</v>
      </c>
      <c r="H7177" s="40">
        <v>140.96639268144474</v>
      </c>
      <c r="J7177" s="17">
        <v>36</v>
      </c>
      <c r="K7177" s="17" t="str">
        <f t="shared" si="209"/>
        <v>490-Department of Natural Resources</v>
      </c>
      <c r="L7177" s="18" t="str">
        <f t="shared" si="208"/>
        <v>490</v>
      </c>
      <c r="M7177" s="19" t="s">
        <v>51</v>
      </c>
      <c r="N7177" s="19"/>
    </row>
    <row r="7178" spans="1:14" ht="15" x14ac:dyDescent="0.25">
      <c r="A7178" s="54" t="s">
        <v>52</v>
      </c>
      <c r="B7178" s="36">
        <v>0</v>
      </c>
      <c r="C7178" s="37">
        <v>0</v>
      </c>
      <c r="D7178" s="37">
        <v>0</v>
      </c>
      <c r="E7178" s="38">
        <v>36</v>
      </c>
      <c r="F7178" s="37">
        <v>38</v>
      </c>
      <c r="G7178" s="39">
        <v>74</v>
      </c>
      <c r="H7178" s="40">
        <v>74</v>
      </c>
      <c r="J7178" s="17">
        <v>37</v>
      </c>
      <c r="K7178" s="17" t="str">
        <f t="shared" si="209"/>
        <v>490-Department of Natural Resources</v>
      </c>
      <c r="L7178" s="18" t="str">
        <f t="shared" si="208"/>
        <v>490</v>
      </c>
      <c r="M7178" s="56" t="s">
        <v>53</v>
      </c>
      <c r="N7178" s="19"/>
    </row>
    <row r="7179" spans="1:14" ht="15" x14ac:dyDescent="0.25">
      <c r="A7179" s="54" t="s">
        <v>54</v>
      </c>
      <c r="B7179" s="36">
        <v>756.4804304673479</v>
      </c>
      <c r="C7179" s="37">
        <v>0</v>
      </c>
      <c r="D7179" s="37">
        <v>0</v>
      </c>
      <c r="E7179" s="38">
        <v>0</v>
      </c>
      <c r="F7179" s="37">
        <v>0</v>
      </c>
      <c r="G7179" s="39">
        <v>0</v>
      </c>
      <c r="H7179" s="40">
        <v>756.4804304673479</v>
      </c>
      <c r="J7179" s="17">
        <v>38</v>
      </c>
      <c r="K7179" s="17" t="str">
        <f t="shared" si="209"/>
        <v>490-Department of Natural Resources</v>
      </c>
      <c r="L7179" s="18" t="str">
        <f t="shared" si="208"/>
        <v>490</v>
      </c>
      <c r="M7179" s="19" t="s">
        <v>55</v>
      </c>
      <c r="N7179" s="19"/>
    </row>
    <row r="7180" spans="1:14" ht="15" x14ac:dyDescent="0.25">
      <c r="A7180" s="54" t="s">
        <v>56</v>
      </c>
      <c r="B7180" s="36">
        <v>0</v>
      </c>
      <c r="C7180" s="37">
        <v>0</v>
      </c>
      <c r="D7180" s="37">
        <v>0</v>
      </c>
      <c r="E7180" s="38">
        <v>0</v>
      </c>
      <c r="F7180" s="37">
        <v>0</v>
      </c>
      <c r="G7180" s="39">
        <v>0</v>
      </c>
      <c r="H7180" s="40">
        <v>0</v>
      </c>
      <c r="J7180" s="17">
        <v>39</v>
      </c>
      <c r="K7180" s="17" t="str">
        <f t="shared" si="209"/>
        <v>490-Department of Natural Resources</v>
      </c>
      <c r="L7180" s="18" t="str">
        <f t="shared" si="208"/>
        <v>490</v>
      </c>
      <c r="M7180" s="19" t="s">
        <v>57</v>
      </c>
      <c r="N7180" s="19"/>
    </row>
    <row r="7181" spans="1:14" ht="15" x14ac:dyDescent="0.25">
      <c r="A7181" s="54" t="s">
        <v>58</v>
      </c>
      <c r="B7181" s="36">
        <v>868.39150398057257</v>
      </c>
      <c r="C7181" s="37">
        <v>0</v>
      </c>
      <c r="D7181" s="37">
        <v>0</v>
      </c>
      <c r="E7181" s="38">
        <v>27</v>
      </c>
      <c r="F7181" s="37">
        <v>43</v>
      </c>
      <c r="G7181" s="39">
        <v>70</v>
      </c>
      <c r="H7181" s="40">
        <v>938.39150398057257</v>
      </c>
      <c r="J7181" s="17">
        <v>40</v>
      </c>
      <c r="K7181" s="17" t="str">
        <f t="shared" si="209"/>
        <v>490-Department of Natural Resources</v>
      </c>
      <c r="L7181" s="18" t="str">
        <f t="shared" si="208"/>
        <v>490</v>
      </c>
      <c r="M7181" s="19" t="s">
        <v>59</v>
      </c>
      <c r="N7181" s="19"/>
    </row>
    <row r="7182" spans="1:14" ht="15" x14ac:dyDescent="0.25">
      <c r="A7182" s="54" t="s">
        <v>60</v>
      </c>
      <c r="B7182" s="36">
        <v>0</v>
      </c>
      <c r="C7182" s="37">
        <v>0</v>
      </c>
      <c r="D7182" s="37">
        <v>0</v>
      </c>
      <c r="E7182" s="38">
        <v>33</v>
      </c>
      <c r="F7182" s="37">
        <v>37</v>
      </c>
      <c r="G7182" s="39">
        <v>70</v>
      </c>
      <c r="H7182" s="40">
        <v>70</v>
      </c>
      <c r="J7182" s="17">
        <v>41</v>
      </c>
      <c r="K7182" s="17" t="str">
        <f t="shared" si="209"/>
        <v>490-Department of Natural Resources</v>
      </c>
      <c r="L7182" s="18" t="str">
        <f t="shared" si="208"/>
        <v>490</v>
      </c>
      <c r="M7182" s="56" t="s">
        <v>61</v>
      </c>
      <c r="N7182" s="19"/>
    </row>
    <row r="7183" spans="1:14" ht="15" x14ac:dyDescent="0.25">
      <c r="A7183" s="54" t="s">
        <v>62</v>
      </c>
      <c r="B7183" s="36">
        <v>0</v>
      </c>
      <c r="C7183" s="37">
        <v>0</v>
      </c>
      <c r="D7183" s="37">
        <v>0</v>
      </c>
      <c r="E7183" s="38">
        <v>139</v>
      </c>
      <c r="F7183" s="37">
        <v>136</v>
      </c>
      <c r="G7183" s="39">
        <v>275</v>
      </c>
      <c r="H7183" s="40">
        <v>275</v>
      </c>
      <c r="J7183" s="17">
        <v>42</v>
      </c>
      <c r="K7183" s="17" t="str">
        <f t="shared" si="209"/>
        <v>490-Department of Natural Resources</v>
      </c>
      <c r="L7183" s="18" t="str">
        <f t="shared" si="208"/>
        <v>490</v>
      </c>
      <c r="M7183" s="56" t="s">
        <v>63</v>
      </c>
      <c r="N7183" s="19"/>
    </row>
    <row r="7184" spans="1:14" x14ac:dyDescent="0.2">
      <c r="A7184" s="43"/>
      <c r="B7184" s="36"/>
      <c r="C7184" s="37"/>
      <c r="D7184" s="37"/>
      <c r="E7184" s="38"/>
      <c r="F7184" s="37"/>
      <c r="G7184" s="39"/>
      <c r="H7184" s="40"/>
      <c r="J7184" s="17">
        <v>43</v>
      </c>
      <c r="K7184" s="17" t="str">
        <f t="shared" si="209"/>
        <v>490-Department of Natural Resources</v>
      </c>
      <c r="L7184" s="18" t="str">
        <f t="shared" si="208"/>
        <v>490</v>
      </c>
      <c r="M7184" s="19"/>
      <c r="N7184" s="19"/>
    </row>
    <row r="7185" spans="1:14" x14ac:dyDescent="0.2">
      <c r="A7185" s="44" t="s">
        <v>64</v>
      </c>
      <c r="B7185" s="45">
        <v>5369.6379593031916</v>
      </c>
      <c r="C7185" s="46">
        <v>106</v>
      </c>
      <c r="D7185" s="46">
        <v>106</v>
      </c>
      <c r="E7185" s="47">
        <v>88</v>
      </c>
      <c r="F7185" s="46">
        <v>107</v>
      </c>
      <c r="G7185" s="48">
        <v>407</v>
      </c>
      <c r="H7185" s="49">
        <v>5776.6379593031916</v>
      </c>
      <c r="J7185" s="17">
        <v>44</v>
      </c>
      <c r="K7185" s="17" t="str">
        <f t="shared" si="209"/>
        <v>490-Department of Natural Resources</v>
      </c>
      <c r="L7185" s="18" t="str">
        <f t="shared" si="208"/>
        <v>490</v>
      </c>
      <c r="M7185" s="19"/>
      <c r="N7185" s="19"/>
    </row>
    <row r="7186" spans="1:14" x14ac:dyDescent="0.2">
      <c r="A7186" s="57"/>
      <c r="B7186" s="39"/>
      <c r="C7186" s="51"/>
      <c r="D7186" s="51"/>
      <c r="E7186" s="52"/>
      <c r="F7186" s="51"/>
      <c r="G7186" s="39"/>
      <c r="H7186" s="53"/>
      <c r="J7186" s="17">
        <v>45</v>
      </c>
      <c r="K7186" s="17" t="str">
        <f t="shared" si="209"/>
        <v>490-Department of Natural Resources</v>
      </c>
      <c r="L7186" s="18" t="str">
        <f t="shared" si="208"/>
        <v>490</v>
      </c>
      <c r="M7186" s="19"/>
      <c r="N7186" s="19"/>
    </row>
    <row r="7187" spans="1:14" ht="15" x14ac:dyDescent="0.25">
      <c r="A7187" s="54" t="s">
        <v>65</v>
      </c>
      <c r="B7187" s="36">
        <v>221.54205445834469</v>
      </c>
      <c r="C7187" s="37">
        <v>0</v>
      </c>
      <c r="D7187" s="37">
        <v>0</v>
      </c>
      <c r="E7187" s="38">
        <v>0</v>
      </c>
      <c r="F7187" s="37">
        <v>0</v>
      </c>
      <c r="G7187" s="39">
        <v>0</v>
      </c>
      <c r="H7187" s="40">
        <v>221.54205445834469</v>
      </c>
      <c r="J7187" s="17">
        <v>46</v>
      </c>
      <c r="K7187" s="17" t="str">
        <f t="shared" si="209"/>
        <v>490-Department of Natural Resources</v>
      </c>
      <c r="L7187" s="18" t="str">
        <f t="shared" si="208"/>
        <v>490</v>
      </c>
      <c r="M7187" s="19"/>
      <c r="N7187" s="19"/>
    </row>
    <row r="7188" spans="1:14" ht="15" x14ac:dyDescent="0.25">
      <c r="A7188" s="54" t="s">
        <v>66</v>
      </c>
      <c r="B7188" s="36">
        <v>286.81108417013343</v>
      </c>
      <c r="C7188" s="37">
        <v>0</v>
      </c>
      <c r="D7188" s="37">
        <v>0</v>
      </c>
      <c r="E7188" s="38">
        <v>0</v>
      </c>
      <c r="F7188" s="37">
        <v>0</v>
      </c>
      <c r="G7188" s="39">
        <v>0</v>
      </c>
      <c r="H7188" s="40">
        <v>286.81108417013343</v>
      </c>
      <c r="J7188" s="17">
        <v>47</v>
      </c>
      <c r="K7188" s="17" t="str">
        <f t="shared" si="209"/>
        <v>490-Department of Natural Resources</v>
      </c>
      <c r="L7188" s="18" t="str">
        <f t="shared" si="208"/>
        <v>490</v>
      </c>
      <c r="M7188" s="19"/>
      <c r="N7188" s="19"/>
    </row>
    <row r="7189" spans="1:14" ht="15" x14ac:dyDescent="0.25">
      <c r="A7189" s="54" t="s">
        <v>67</v>
      </c>
      <c r="B7189" s="36">
        <v>2957.9191846608169</v>
      </c>
      <c r="C7189" s="37">
        <v>5</v>
      </c>
      <c r="D7189" s="37">
        <v>24</v>
      </c>
      <c r="E7189" s="38">
        <v>1</v>
      </c>
      <c r="F7189" s="37">
        <v>9</v>
      </c>
      <c r="G7189" s="39">
        <v>39</v>
      </c>
      <c r="H7189" s="40">
        <v>2996.9191846608169</v>
      </c>
      <c r="J7189" s="17">
        <v>48</v>
      </c>
      <c r="K7189" s="17" t="str">
        <f t="shared" si="209"/>
        <v>490-Department of Natural Resources</v>
      </c>
      <c r="L7189" s="18" t="str">
        <f t="shared" si="208"/>
        <v>490</v>
      </c>
      <c r="M7189" s="19"/>
      <c r="N7189" s="19"/>
    </row>
    <row r="7190" spans="1:14" ht="15" x14ac:dyDescent="0.25">
      <c r="A7190" s="54" t="s">
        <v>68</v>
      </c>
      <c r="B7190" s="36">
        <v>14.408979841172876</v>
      </c>
      <c r="C7190" s="37">
        <v>0</v>
      </c>
      <c r="D7190" s="37">
        <v>0</v>
      </c>
      <c r="E7190" s="38">
        <v>0</v>
      </c>
      <c r="F7190" s="37">
        <v>0</v>
      </c>
      <c r="G7190" s="39">
        <v>0</v>
      </c>
      <c r="H7190" s="40">
        <v>14.408979841172876</v>
      </c>
      <c r="J7190" s="17">
        <v>49</v>
      </c>
      <c r="K7190" s="17" t="str">
        <f t="shared" si="209"/>
        <v>490-Department of Natural Resources</v>
      </c>
      <c r="L7190" s="18" t="str">
        <f t="shared" si="208"/>
        <v>490</v>
      </c>
      <c r="M7190" s="19"/>
      <c r="N7190" s="19"/>
    </row>
    <row r="7191" spans="1:14" ht="15" x14ac:dyDescent="0.25">
      <c r="A7191" s="54" t="s">
        <v>69</v>
      </c>
      <c r="B7191" s="36">
        <v>619.47780078042001</v>
      </c>
      <c r="C7191" s="37">
        <v>0</v>
      </c>
      <c r="D7191" s="37">
        <v>0</v>
      </c>
      <c r="E7191" s="38">
        <v>0</v>
      </c>
      <c r="F7191" s="37">
        <v>0</v>
      </c>
      <c r="G7191" s="39">
        <v>0</v>
      </c>
      <c r="H7191" s="40">
        <v>619.47780078042001</v>
      </c>
      <c r="J7191" s="17">
        <v>50</v>
      </c>
      <c r="K7191" s="17" t="str">
        <f t="shared" si="209"/>
        <v>490-Department of Natural Resources</v>
      </c>
      <c r="L7191" s="18" t="str">
        <f t="shared" si="208"/>
        <v>490</v>
      </c>
      <c r="M7191" s="19"/>
      <c r="N7191" s="19"/>
    </row>
    <row r="7192" spans="1:14" ht="15" x14ac:dyDescent="0.25">
      <c r="A7192" s="54" t="s">
        <v>70</v>
      </c>
      <c r="B7192" s="36">
        <v>167.15079781299605</v>
      </c>
      <c r="C7192" s="37">
        <v>0</v>
      </c>
      <c r="D7192" s="37">
        <v>0</v>
      </c>
      <c r="E7192" s="38">
        <v>0</v>
      </c>
      <c r="F7192" s="37">
        <v>0</v>
      </c>
      <c r="G7192" s="39">
        <v>0</v>
      </c>
      <c r="H7192" s="40">
        <v>167.15079781299605</v>
      </c>
      <c r="J7192" s="17">
        <v>51</v>
      </c>
      <c r="K7192" s="17" t="str">
        <f t="shared" si="209"/>
        <v>490-Department of Natural Resources</v>
      </c>
      <c r="L7192" s="18" t="str">
        <f t="shared" si="208"/>
        <v>490</v>
      </c>
      <c r="M7192" s="19"/>
      <c r="N7192" s="19"/>
    </row>
    <row r="7193" spans="1:14" ht="15" x14ac:dyDescent="0.25">
      <c r="A7193" s="54" t="s">
        <v>71</v>
      </c>
      <c r="B7193" s="36">
        <v>605.67025245715263</v>
      </c>
      <c r="C7193" s="37">
        <v>0</v>
      </c>
      <c r="D7193" s="37">
        <v>0</v>
      </c>
      <c r="E7193" s="38">
        <v>0</v>
      </c>
      <c r="F7193" s="37">
        <v>0</v>
      </c>
      <c r="G7193" s="39">
        <v>0</v>
      </c>
      <c r="H7193" s="40">
        <v>605.67025245715263</v>
      </c>
      <c r="J7193" s="17">
        <v>52</v>
      </c>
      <c r="K7193" s="17" t="str">
        <f t="shared" si="209"/>
        <v>490-Department of Natural Resources</v>
      </c>
      <c r="L7193" s="18" t="str">
        <f t="shared" si="208"/>
        <v>490</v>
      </c>
      <c r="M7193" s="19"/>
      <c r="N7193" s="19"/>
    </row>
    <row r="7194" spans="1:14" ht="15" x14ac:dyDescent="0.25">
      <c r="A7194" s="54" t="s">
        <v>72</v>
      </c>
      <c r="B7194" s="36">
        <v>16.160659743433108</v>
      </c>
      <c r="C7194" s="37">
        <v>0</v>
      </c>
      <c r="D7194" s="37">
        <v>0</v>
      </c>
      <c r="E7194" s="38">
        <v>0</v>
      </c>
      <c r="F7194" s="37">
        <v>0</v>
      </c>
      <c r="G7194" s="39">
        <v>0</v>
      </c>
      <c r="H7194" s="40">
        <v>16.160659743433108</v>
      </c>
      <c r="J7194" s="17">
        <v>53</v>
      </c>
      <c r="K7194" s="17" t="str">
        <f t="shared" si="209"/>
        <v>490-Department of Natural Resources</v>
      </c>
      <c r="L7194" s="18" t="str">
        <f t="shared" si="208"/>
        <v>490</v>
      </c>
      <c r="M7194" s="19"/>
      <c r="N7194" s="19"/>
    </row>
    <row r="7195" spans="1:14" ht="15" x14ac:dyDescent="0.25">
      <c r="A7195" s="54" t="s">
        <v>73</v>
      </c>
      <c r="B7195" s="36">
        <v>238.72580380891421</v>
      </c>
      <c r="C7195" s="37">
        <v>0</v>
      </c>
      <c r="D7195" s="37">
        <v>0</v>
      </c>
      <c r="E7195" s="38">
        <v>0</v>
      </c>
      <c r="F7195" s="37">
        <v>0</v>
      </c>
      <c r="G7195" s="39">
        <v>0</v>
      </c>
      <c r="H7195" s="40">
        <v>238.72580380891421</v>
      </c>
      <c r="J7195" s="17">
        <v>54</v>
      </c>
      <c r="K7195" s="17" t="str">
        <f t="shared" si="209"/>
        <v>490-Department of Natural Resources</v>
      </c>
      <c r="L7195" s="18" t="str">
        <f t="shared" ref="L7195:L7258" si="210">LEFT(K7195,3)</f>
        <v>490</v>
      </c>
      <c r="M7195" s="19"/>
      <c r="N7195" s="19"/>
    </row>
    <row r="7196" spans="1:14" ht="15" x14ac:dyDescent="0.25">
      <c r="A7196" s="54" t="s">
        <v>74</v>
      </c>
      <c r="B7196" s="36">
        <v>289.64874770922415</v>
      </c>
      <c r="C7196" s="37">
        <v>0</v>
      </c>
      <c r="D7196" s="37">
        <v>-8</v>
      </c>
      <c r="E7196" s="38">
        <v>3</v>
      </c>
      <c r="F7196" s="37">
        <v>6</v>
      </c>
      <c r="G7196" s="39">
        <v>1</v>
      </c>
      <c r="H7196" s="40">
        <v>290.64874770922415</v>
      </c>
      <c r="J7196" s="17">
        <v>55</v>
      </c>
      <c r="K7196" s="17" t="str">
        <f t="shared" si="209"/>
        <v>490-Department of Natural Resources</v>
      </c>
      <c r="L7196" s="18" t="str">
        <f t="shared" si="210"/>
        <v>490</v>
      </c>
      <c r="M7196" s="19"/>
      <c r="N7196" s="19"/>
    </row>
    <row r="7197" spans="1:14" ht="15" x14ac:dyDescent="0.25">
      <c r="A7197" s="54" t="s">
        <v>75</v>
      </c>
      <c r="B7197" s="36">
        <v>90.619997000714676</v>
      </c>
      <c r="C7197" s="37">
        <v>0</v>
      </c>
      <c r="D7197" s="37">
        <v>0</v>
      </c>
      <c r="E7197" s="38">
        <v>-31</v>
      </c>
      <c r="F7197" s="37">
        <v>-29</v>
      </c>
      <c r="G7197" s="39">
        <v>-60</v>
      </c>
      <c r="H7197" s="40">
        <v>30.619997000714676</v>
      </c>
      <c r="J7197" s="17">
        <v>56</v>
      </c>
      <c r="K7197" s="17" t="str">
        <f t="shared" si="209"/>
        <v>490-Department of Natural Resources</v>
      </c>
      <c r="L7197" s="18" t="str">
        <f t="shared" si="210"/>
        <v>490</v>
      </c>
      <c r="M7197" s="19"/>
      <c r="N7197" s="19"/>
    </row>
    <row r="7198" spans="1:14" ht="15" x14ac:dyDescent="0.25">
      <c r="A7198" s="54" t="s">
        <v>76</v>
      </c>
      <c r="B7198" s="36">
        <v>64.713199846834726</v>
      </c>
      <c r="C7198" s="37">
        <v>0</v>
      </c>
      <c r="D7198" s="37">
        <v>0</v>
      </c>
      <c r="E7198" s="38">
        <v>0</v>
      </c>
      <c r="F7198" s="37">
        <v>0</v>
      </c>
      <c r="G7198" s="39">
        <v>0</v>
      </c>
      <c r="H7198" s="40">
        <v>64.713199846834726</v>
      </c>
      <c r="J7198" s="17">
        <v>57</v>
      </c>
      <c r="K7198" s="17" t="str">
        <f t="shared" si="209"/>
        <v>490-Department of Natural Resources</v>
      </c>
      <c r="L7198" s="18" t="str">
        <f t="shared" si="210"/>
        <v>490</v>
      </c>
      <c r="M7198" s="19"/>
      <c r="N7198" s="19"/>
    </row>
    <row r="7199" spans="1:14" ht="15" x14ac:dyDescent="0.25">
      <c r="A7199" s="54" t="s">
        <v>77</v>
      </c>
      <c r="B7199" s="36">
        <v>660.1391769275981</v>
      </c>
      <c r="C7199" s="37">
        <v>0</v>
      </c>
      <c r="D7199" s="37">
        <v>0</v>
      </c>
      <c r="E7199" s="38">
        <v>0</v>
      </c>
      <c r="F7199" s="37">
        <v>0</v>
      </c>
      <c r="G7199" s="39">
        <v>0</v>
      </c>
      <c r="H7199" s="40">
        <v>660.1391769275981</v>
      </c>
      <c r="J7199" s="17">
        <v>58</v>
      </c>
      <c r="K7199" s="17" t="str">
        <f t="shared" si="209"/>
        <v>490-Department of Natural Resources</v>
      </c>
      <c r="L7199" s="18" t="str">
        <f t="shared" si="210"/>
        <v>490</v>
      </c>
      <c r="M7199" s="19"/>
      <c r="N7199" s="19"/>
    </row>
    <row r="7200" spans="1:14" ht="15" x14ac:dyDescent="0.25">
      <c r="A7200" s="54" t="s">
        <v>78</v>
      </c>
      <c r="B7200" s="36">
        <v>0</v>
      </c>
      <c r="C7200" s="37">
        <v>0</v>
      </c>
      <c r="D7200" s="37">
        <v>0</v>
      </c>
      <c r="E7200" s="38">
        <v>0</v>
      </c>
      <c r="F7200" s="37">
        <v>0</v>
      </c>
      <c r="G7200" s="39">
        <v>0</v>
      </c>
      <c r="H7200" s="40">
        <v>0</v>
      </c>
      <c r="J7200" s="17">
        <v>59</v>
      </c>
      <c r="K7200" s="17" t="str">
        <f t="shared" si="209"/>
        <v>490-Department of Natural Resources</v>
      </c>
      <c r="L7200" s="18" t="str">
        <f t="shared" si="210"/>
        <v>490</v>
      </c>
      <c r="M7200" s="19"/>
      <c r="N7200" s="19"/>
    </row>
    <row r="7201" spans="1:14" ht="15" x14ac:dyDescent="0.25">
      <c r="A7201" s="54" t="s">
        <v>79</v>
      </c>
      <c r="B7201" s="36">
        <v>0</v>
      </c>
      <c r="C7201" s="37">
        <v>0</v>
      </c>
      <c r="D7201" s="37">
        <v>0</v>
      </c>
      <c r="E7201" s="38">
        <v>0</v>
      </c>
      <c r="F7201" s="37">
        <v>0</v>
      </c>
      <c r="G7201" s="39">
        <v>0</v>
      </c>
      <c r="H7201" s="40">
        <v>0</v>
      </c>
      <c r="J7201" s="17">
        <v>60</v>
      </c>
      <c r="K7201" s="17" t="str">
        <f t="shared" si="209"/>
        <v>490-Department of Natural Resources</v>
      </c>
      <c r="L7201" s="18" t="str">
        <f t="shared" si="210"/>
        <v>490</v>
      </c>
      <c r="M7201" s="19"/>
      <c r="N7201" s="19"/>
    </row>
    <row r="7202" spans="1:14" ht="15" x14ac:dyDescent="0.25">
      <c r="A7202" s="54"/>
      <c r="B7202" s="36"/>
      <c r="C7202" s="37"/>
      <c r="D7202" s="37"/>
      <c r="E7202" s="38"/>
      <c r="F7202" s="37"/>
      <c r="G7202" s="39"/>
      <c r="H7202" s="40"/>
      <c r="J7202" s="17">
        <v>61</v>
      </c>
      <c r="K7202" s="17" t="str">
        <f t="shared" si="209"/>
        <v>490-Department of Natural Resources</v>
      </c>
      <c r="L7202" s="18" t="str">
        <f t="shared" si="210"/>
        <v>490</v>
      </c>
      <c r="M7202" s="19"/>
      <c r="N7202" s="19"/>
    </row>
    <row r="7203" spans="1:14" x14ac:dyDescent="0.2">
      <c r="A7203" s="44" t="s">
        <v>80</v>
      </c>
      <c r="B7203" s="45">
        <v>6232.987739217755</v>
      </c>
      <c r="C7203" s="46">
        <v>5</v>
      </c>
      <c r="D7203" s="46">
        <v>16</v>
      </c>
      <c r="E7203" s="47">
        <v>-27</v>
      </c>
      <c r="F7203" s="46">
        <v>-14</v>
      </c>
      <c r="G7203" s="48">
        <v>-20</v>
      </c>
      <c r="H7203" s="49">
        <v>6212.987739217755</v>
      </c>
      <c r="J7203" s="17">
        <v>62</v>
      </c>
      <c r="K7203" s="17" t="str">
        <f t="shared" si="209"/>
        <v>490-Department of Natural Resources</v>
      </c>
      <c r="L7203" s="18" t="str">
        <f t="shared" si="210"/>
        <v>490</v>
      </c>
      <c r="M7203" s="19"/>
      <c r="N7203" s="19"/>
    </row>
    <row r="7204" spans="1:14" ht="15" x14ac:dyDescent="0.25">
      <c r="A7204" s="54"/>
      <c r="B7204" s="36"/>
      <c r="C7204" s="37"/>
      <c r="D7204" s="37"/>
      <c r="E7204" s="38"/>
      <c r="F7204" s="37"/>
      <c r="G7204" s="39"/>
      <c r="H7204" s="40"/>
      <c r="J7204" s="17">
        <v>63</v>
      </c>
      <c r="K7204" s="17" t="str">
        <f t="shared" si="209"/>
        <v>490-Department of Natural Resources</v>
      </c>
      <c r="L7204" s="18" t="str">
        <f t="shared" si="210"/>
        <v>490</v>
      </c>
      <c r="M7204" s="19"/>
      <c r="N7204" s="19"/>
    </row>
    <row r="7205" spans="1:14" ht="15" x14ac:dyDescent="0.25">
      <c r="A7205" s="54" t="s">
        <v>81</v>
      </c>
      <c r="B7205" s="36">
        <v>509.21124030181437</v>
      </c>
      <c r="C7205" s="37">
        <v>0</v>
      </c>
      <c r="D7205" s="37">
        <v>0</v>
      </c>
      <c r="E7205" s="38">
        <v>4</v>
      </c>
      <c r="F7205" s="37">
        <v>10</v>
      </c>
      <c r="G7205" s="39">
        <v>14</v>
      </c>
      <c r="H7205" s="40">
        <v>523.21124030181431</v>
      </c>
      <c r="J7205" s="17">
        <v>64</v>
      </c>
      <c r="K7205" s="17" t="str">
        <f t="shared" si="209"/>
        <v>490-Department of Natural Resources</v>
      </c>
      <c r="L7205" s="18" t="str">
        <f t="shared" si="210"/>
        <v>490</v>
      </c>
      <c r="M7205" s="19"/>
      <c r="N7205" s="19"/>
    </row>
    <row r="7206" spans="1:14" x14ac:dyDescent="0.2">
      <c r="A7206" s="44" t="s">
        <v>82</v>
      </c>
      <c r="B7206" s="45">
        <v>509.21124030181437</v>
      </c>
      <c r="C7206" s="46">
        <v>0</v>
      </c>
      <c r="D7206" s="46">
        <v>0</v>
      </c>
      <c r="E7206" s="47">
        <v>4</v>
      </c>
      <c r="F7206" s="46">
        <v>10</v>
      </c>
      <c r="G7206" s="48">
        <v>14</v>
      </c>
      <c r="H7206" s="49">
        <v>523.21124030181431</v>
      </c>
      <c r="J7206" s="17">
        <v>65</v>
      </c>
      <c r="K7206" s="17" t="str">
        <f t="shared" si="209"/>
        <v>490-Department of Natural Resources</v>
      </c>
      <c r="L7206" s="18" t="str">
        <f t="shared" si="210"/>
        <v>490</v>
      </c>
      <c r="M7206" s="19"/>
      <c r="N7206" s="19"/>
    </row>
    <row r="7207" spans="1:14" ht="15" x14ac:dyDescent="0.25">
      <c r="A7207" s="54"/>
      <c r="B7207" s="54"/>
      <c r="C7207" s="54"/>
      <c r="D7207" s="54"/>
      <c r="E7207" s="54"/>
      <c r="F7207" s="54"/>
      <c r="G7207" s="54"/>
      <c r="H7207" s="54"/>
      <c r="J7207" s="17">
        <v>66</v>
      </c>
      <c r="K7207" s="17" t="str">
        <f t="shared" si="209"/>
        <v>490-Department of Natural Resources</v>
      </c>
      <c r="L7207" s="18" t="str">
        <f t="shared" si="210"/>
        <v>490</v>
      </c>
      <c r="M7207" s="19"/>
      <c r="N7207" s="19"/>
    </row>
    <row r="7208" spans="1:14" x14ac:dyDescent="0.2">
      <c r="A7208" s="58"/>
      <c r="B7208" s="39"/>
      <c r="C7208" s="51"/>
      <c r="D7208" s="51"/>
      <c r="E7208" s="52"/>
      <c r="F7208" s="51"/>
      <c r="G7208" s="39"/>
      <c r="H7208" s="53"/>
      <c r="J7208" s="17">
        <v>67</v>
      </c>
      <c r="K7208" s="17" t="str">
        <f t="shared" si="209"/>
        <v>490-Department of Natural Resources</v>
      </c>
      <c r="L7208" s="18" t="str">
        <f t="shared" si="210"/>
        <v>490</v>
      </c>
      <c r="M7208" s="19"/>
      <c r="N7208" s="19"/>
    </row>
    <row r="7209" spans="1:14" x14ac:dyDescent="0.2">
      <c r="A7209" s="59" t="s">
        <v>83</v>
      </c>
      <c r="B7209" s="60">
        <v>33320.8642949481</v>
      </c>
      <c r="C7209" s="61">
        <v>481</v>
      </c>
      <c r="D7209" s="61">
        <v>478</v>
      </c>
      <c r="E7209" s="62">
        <v>-321</v>
      </c>
      <c r="F7209" s="61">
        <v>2979</v>
      </c>
      <c r="G7209" s="60">
        <v>3617</v>
      </c>
      <c r="H7209" s="63">
        <v>36937.8642949481</v>
      </c>
      <c r="J7209" s="17">
        <v>68</v>
      </c>
      <c r="K7209" s="17" t="str">
        <f t="shared" si="209"/>
        <v>490-Department of Natural Resources</v>
      </c>
      <c r="L7209" s="18" t="str">
        <f t="shared" si="210"/>
        <v>490</v>
      </c>
      <c r="M7209" s="19"/>
      <c r="N7209" s="19"/>
    </row>
    <row r="7210" spans="1:14" x14ac:dyDescent="0.2">
      <c r="A7210" s="64"/>
      <c r="B7210" s="65"/>
      <c r="C7210" s="65"/>
      <c r="D7210" s="65"/>
      <c r="E7210" s="65"/>
      <c r="F7210" s="65"/>
      <c r="G7210" s="65"/>
      <c r="H7210" s="65"/>
      <c r="J7210" s="17">
        <v>1</v>
      </c>
      <c r="K7210" s="17" t="str">
        <f>IF(J7210=7,A6274,IF(J7210&gt;7,K7200,""))</f>
        <v/>
      </c>
      <c r="L7210" s="18" t="str">
        <f t="shared" si="210"/>
        <v/>
      </c>
      <c r="M7210" s="19"/>
      <c r="N7210" s="19"/>
    </row>
    <row r="7211" spans="1:14" x14ac:dyDescent="0.2">
      <c r="A7211" s="64"/>
      <c r="B7211" s="65"/>
      <c r="C7211" s="65"/>
      <c r="D7211" s="65"/>
      <c r="E7211" s="65"/>
      <c r="F7211" s="65"/>
      <c r="G7211" s="65"/>
      <c r="H7211" s="65"/>
      <c r="J7211" s="17">
        <v>2</v>
      </c>
      <c r="K7211" s="17" t="str">
        <f>IF(J7211=7,A6275,IF(J7211&gt;7,K7210,""))</f>
        <v/>
      </c>
      <c r="L7211" s="18" t="str">
        <f t="shared" si="210"/>
        <v/>
      </c>
      <c r="M7211" s="19"/>
      <c r="N7211" s="19"/>
    </row>
    <row r="7212" spans="1:14" ht="15" x14ac:dyDescent="0.25">
      <c r="A7212"/>
      <c r="B7212"/>
      <c r="C7212"/>
      <c r="D7212"/>
      <c r="E7212"/>
      <c r="F7212"/>
      <c r="G7212"/>
      <c r="H7212"/>
      <c r="J7212" s="17">
        <v>3</v>
      </c>
      <c r="K7212" s="17" t="str">
        <f>IF(J7212=7,A6276,IF(J7212&gt;7,K7211,""))</f>
        <v/>
      </c>
      <c r="L7212" s="18" t="str">
        <f t="shared" si="210"/>
        <v/>
      </c>
      <c r="M7212" s="19"/>
      <c r="N7212" s="19"/>
    </row>
    <row r="7213" spans="1:14" ht="15" x14ac:dyDescent="0.25">
      <c r="A7213"/>
      <c r="B7213"/>
      <c r="C7213"/>
      <c r="D7213"/>
      <c r="E7213"/>
      <c r="F7213"/>
      <c r="G7213"/>
      <c r="H7213"/>
      <c r="J7213" s="17">
        <v>4</v>
      </c>
      <c r="K7213" s="17" t="str">
        <f>IF(J7213=7,A6277,IF(J7213&gt;7,K7212,""))</f>
        <v/>
      </c>
      <c r="L7213" s="18" t="str">
        <f t="shared" si="210"/>
        <v/>
      </c>
      <c r="M7213" s="19"/>
      <c r="N7213" s="19"/>
    </row>
    <row r="7214" spans="1:14" ht="15.75" x14ac:dyDescent="0.25">
      <c r="A7214" s="21" t="s">
        <v>7</v>
      </c>
      <c r="B7214" s="22"/>
      <c r="C7214" s="22"/>
      <c r="D7214" s="22"/>
      <c r="E7214" s="22"/>
      <c r="F7214" s="22"/>
      <c r="G7214" s="22"/>
      <c r="H7214" s="22"/>
      <c r="J7214" s="17">
        <v>5</v>
      </c>
      <c r="K7214" s="17" t="str">
        <f>IF(J7214=7,A6278,IF(J7214&gt;7,K7213,""))</f>
        <v/>
      </c>
      <c r="L7214" s="18" t="str">
        <f t="shared" si="210"/>
        <v/>
      </c>
      <c r="M7214" s="19"/>
      <c r="N7214" s="19"/>
    </row>
    <row r="7215" spans="1:14" ht="15" x14ac:dyDescent="0.25">
      <c r="A7215" s="23" t="s">
        <v>8</v>
      </c>
      <c r="B7215" s="24"/>
      <c r="C7215" s="24"/>
      <c r="D7215" s="24"/>
      <c r="E7215" s="24"/>
      <c r="F7215" s="24"/>
      <c r="G7215" s="24"/>
      <c r="H7215" s="24"/>
      <c r="J7215" s="17">
        <v>6</v>
      </c>
      <c r="K7215" s="17" t="str">
        <f>IF(J7215=7,A6279,IF(J7215&gt;7,K7214,""))</f>
        <v/>
      </c>
      <c r="L7215" s="18" t="str">
        <f t="shared" si="210"/>
        <v/>
      </c>
      <c r="M7215" s="19"/>
      <c r="N7215" s="19"/>
    </row>
    <row r="7216" spans="1:14" ht="15" x14ac:dyDescent="0.25">
      <c r="A7216" s="25" t="s">
        <v>189</v>
      </c>
      <c r="B7216" s="22"/>
      <c r="C7216" s="22"/>
      <c r="D7216" s="22"/>
      <c r="E7216" s="22"/>
      <c r="F7216" s="22"/>
      <c r="G7216" s="22"/>
      <c r="H7216" s="22"/>
      <c r="J7216" s="17">
        <v>7</v>
      </c>
      <c r="K7216" s="17" t="str">
        <f>IF(J7216=7,A7216,IF(J7216&gt;7,K7215,""))</f>
        <v>495-Department of Agriculture</v>
      </c>
      <c r="L7216" s="18" t="str">
        <f t="shared" si="210"/>
        <v>495</v>
      </c>
      <c r="M7216" s="19"/>
      <c r="N7216" s="19"/>
    </row>
    <row r="7217" spans="1:14" ht="15" x14ac:dyDescent="0.25">
      <c r="A7217" s="25"/>
      <c r="B7217" s="22"/>
      <c r="C7217" s="22"/>
      <c r="D7217" s="22"/>
      <c r="E7217" s="22"/>
      <c r="F7217" s="22"/>
      <c r="G7217" s="22"/>
      <c r="H7217" s="22"/>
      <c r="J7217" s="17">
        <v>8</v>
      </c>
      <c r="K7217" s="17" t="str">
        <f t="shared" ref="K7217:K7277" si="211">IF(J7217=7,A6281,IF(J7217&gt;7,K7216,""))</f>
        <v>495-Department of Agriculture</v>
      </c>
      <c r="L7217" s="18" t="str">
        <f t="shared" si="210"/>
        <v>495</v>
      </c>
      <c r="M7217" s="19"/>
      <c r="N7217" s="19"/>
    </row>
    <row r="7218" spans="1:14" ht="15" x14ac:dyDescent="0.25">
      <c r="A7218" s="26"/>
      <c r="B7218" s="27"/>
      <c r="C7218" s="94" t="s">
        <v>10</v>
      </c>
      <c r="D7218" s="95"/>
      <c r="E7218" s="94" t="s">
        <v>11</v>
      </c>
      <c r="F7218" s="95"/>
      <c r="G7218" s="28"/>
      <c r="H7218" s="28"/>
      <c r="J7218" s="17">
        <v>9</v>
      </c>
      <c r="K7218" s="17" t="str">
        <f t="shared" si="211"/>
        <v>495-Department of Agriculture</v>
      </c>
      <c r="L7218" s="18" t="str">
        <f t="shared" si="210"/>
        <v>495</v>
      </c>
      <c r="M7218" s="19"/>
      <c r="N7218" s="19"/>
    </row>
    <row r="7219" spans="1:14" ht="24" x14ac:dyDescent="0.2">
      <c r="A7219" s="29" t="s">
        <v>12</v>
      </c>
      <c r="B7219" s="30" t="s">
        <v>13</v>
      </c>
      <c r="C7219" s="31" t="s">
        <v>14</v>
      </c>
      <c r="D7219" s="32" t="s">
        <v>15</v>
      </c>
      <c r="E7219" s="31" t="s">
        <v>14</v>
      </c>
      <c r="F7219" s="32" t="s">
        <v>15</v>
      </c>
      <c r="G7219" s="33" t="s">
        <v>16</v>
      </c>
      <c r="H7219" s="33" t="s">
        <v>17</v>
      </c>
      <c r="J7219" s="17">
        <v>10</v>
      </c>
      <c r="K7219" s="17" t="str">
        <f t="shared" si="211"/>
        <v>495-Department of Agriculture</v>
      </c>
      <c r="L7219" s="18" t="str">
        <f t="shared" si="210"/>
        <v>495</v>
      </c>
      <c r="M7219" s="19"/>
      <c r="N7219" s="19"/>
    </row>
    <row r="7220" spans="1:14" ht="15" x14ac:dyDescent="0.25">
      <c r="A7220" s="35" t="s">
        <v>20</v>
      </c>
      <c r="B7220" s="36">
        <v>89.209485201533028</v>
      </c>
      <c r="C7220" s="37">
        <v>0</v>
      </c>
      <c r="D7220" s="37">
        <v>0</v>
      </c>
      <c r="E7220" s="38">
        <v>0</v>
      </c>
      <c r="F7220" s="37">
        <v>0</v>
      </c>
      <c r="G7220" s="39">
        <v>0</v>
      </c>
      <c r="H7220" s="40">
        <v>89.209485201533028</v>
      </c>
      <c r="J7220" s="17">
        <v>11</v>
      </c>
      <c r="K7220" s="17" t="str">
        <f t="shared" si="211"/>
        <v>495-Department of Agriculture</v>
      </c>
      <c r="L7220" s="18" t="str">
        <f t="shared" si="210"/>
        <v>495</v>
      </c>
      <c r="M7220" s="19" t="s">
        <v>21</v>
      </c>
      <c r="N7220" s="19"/>
    </row>
    <row r="7221" spans="1:14" ht="15" x14ac:dyDescent="0.25">
      <c r="A7221" s="42" t="s">
        <v>22</v>
      </c>
      <c r="B7221" s="36">
        <v>85.225444704737527</v>
      </c>
      <c r="C7221" s="37">
        <v>0</v>
      </c>
      <c r="D7221" s="37">
        <v>0</v>
      </c>
      <c r="E7221" s="38">
        <v>0</v>
      </c>
      <c r="F7221" s="37">
        <v>0</v>
      </c>
      <c r="G7221" s="39">
        <v>0</v>
      </c>
      <c r="H7221" s="40">
        <v>85.225444704737527</v>
      </c>
      <c r="J7221" s="17">
        <v>12</v>
      </c>
      <c r="K7221" s="17" t="str">
        <f t="shared" si="211"/>
        <v>495-Department of Agriculture</v>
      </c>
      <c r="L7221" s="18" t="str">
        <f t="shared" si="210"/>
        <v>495</v>
      </c>
      <c r="M7221" s="19"/>
      <c r="N7221" s="19"/>
    </row>
    <row r="7222" spans="1:14" ht="15" x14ac:dyDescent="0.25">
      <c r="A7222" s="42" t="s">
        <v>23</v>
      </c>
      <c r="B7222" s="36">
        <v>108.88183114491117</v>
      </c>
      <c r="C7222" s="37">
        <v>19</v>
      </c>
      <c r="D7222" s="37">
        <v>0</v>
      </c>
      <c r="E7222" s="38">
        <v>0</v>
      </c>
      <c r="F7222" s="37">
        <v>0</v>
      </c>
      <c r="G7222" s="39">
        <v>19</v>
      </c>
      <c r="H7222" s="40">
        <v>127.88183114491117</v>
      </c>
      <c r="J7222" s="17">
        <v>13</v>
      </c>
      <c r="K7222" s="17" t="str">
        <f t="shared" si="211"/>
        <v>495-Department of Agriculture</v>
      </c>
      <c r="L7222" s="18" t="str">
        <f t="shared" si="210"/>
        <v>495</v>
      </c>
      <c r="M7222" s="19"/>
      <c r="N7222" s="19"/>
    </row>
    <row r="7223" spans="1:14" ht="15" x14ac:dyDescent="0.25">
      <c r="A7223" s="42" t="s">
        <v>24</v>
      </c>
      <c r="B7223" s="36">
        <v>872.69509989999995</v>
      </c>
      <c r="C7223" s="37">
        <v>0</v>
      </c>
      <c r="D7223" s="37">
        <v>0</v>
      </c>
      <c r="E7223" s="38">
        <v>0</v>
      </c>
      <c r="F7223" s="37">
        <v>3</v>
      </c>
      <c r="G7223" s="39">
        <v>3</v>
      </c>
      <c r="H7223" s="40">
        <v>875.69509989999995</v>
      </c>
      <c r="J7223" s="17">
        <v>14</v>
      </c>
      <c r="K7223" s="17" t="str">
        <f t="shared" si="211"/>
        <v>495-Department of Agriculture</v>
      </c>
      <c r="L7223" s="18" t="str">
        <f t="shared" si="210"/>
        <v>495</v>
      </c>
      <c r="M7223" s="19"/>
      <c r="N7223" s="19"/>
    </row>
    <row r="7224" spans="1:14" ht="15" x14ac:dyDescent="0.25">
      <c r="A7224" s="42" t="s">
        <v>25</v>
      </c>
      <c r="B7224" s="36">
        <v>16.827402254256</v>
      </c>
      <c r="C7224" s="37">
        <v>0</v>
      </c>
      <c r="D7224" s="37">
        <v>0</v>
      </c>
      <c r="E7224" s="38">
        <v>0</v>
      </c>
      <c r="F7224" s="37">
        <v>0</v>
      </c>
      <c r="G7224" s="39">
        <v>0</v>
      </c>
      <c r="H7224" s="40">
        <v>16.827402254256</v>
      </c>
      <c r="J7224" s="17">
        <v>15</v>
      </c>
      <c r="K7224" s="17" t="str">
        <f t="shared" si="211"/>
        <v>495-Department of Agriculture</v>
      </c>
      <c r="L7224" s="18" t="str">
        <f t="shared" si="210"/>
        <v>495</v>
      </c>
      <c r="M7224" s="19"/>
      <c r="N7224" s="19"/>
    </row>
    <row r="7225" spans="1:14" ht="15" x14ac:dyDescent="0.25">
      <c r="A7225" s="42" t="s">
        <v>26</v>
      </c>
      <c r="B7225" s="36">
        <v>1480.4255285712602</v>
      </c>
      <c r="C7225" s="37">
        <v>-23</v>
      </c>
      <c r="D7225" s="37">
        <v>-24</v>
      </c>
      <c r="E7225" s="38">
        <v>0</v>
      </c>
      <c r="F7225" s="37">
        <v>0</v>
      </c>
      <c r="G7225" s="39">
        <v>-47</v>
      </c>
      <c r="H7225" s="40">
        <v>1433.4255285712602</v>
      </c>
      <c r="J7225" s="17">
        <v>16</v>
      </c>
      <c r="K7225" s="17" t="str">
        <f t="shared" si="211"/>
        <v>495-Department of Agriculture</v>
      </c>
      <c r="L7225" s="18" t="str">
        <f t="shared" si="210"/>
        <v>495</v>
      </c>
      <c r="M7225" s="19"/>
      <c r="N7225" s="19"/>
    </row>
    <row r="7226" spans="1:14" ht="15" x14ac:dyDescent="0.25">
      <c r="A7226" s="42" t="s">
        <v>27</v>
      </c>
      <c r="B7226" s="36">
        <v>395.20330630510614</v>
      </c>
      <c r="C7226" s="37">
        <v>0</v>
      </c>
      <c r="D7226" s="37">
        <v>0</v>
      </c>
      <c r="E7226" s="38">
        <v>0</v>
      </c>
      <c r="F7226" s="37">
        <v>0</v>
      </c>
      <c r="G7226" s="39">
        <v>0</v>
      </c>
      <c r="H7226" s="40">
        <v>395.20330630510614</v>
      </c>
      <c r="J7226" s="17">
        <v>17</v>
      </c>
      <c r="K7226" s="17" t="str">
        <f t="shared" si="211"/>
        <v>495-Department of Agriculture</v>
      </c>
      <c r="L7226" s="18" t="str">
        <f t="shared" si="210"/>
        <v>495</v>
      </c>
      <c r="M7226" s="19"/>
      <c r="N7226" s="19"/>
    </row>
    <row r="7227" spans="1:14" x14ac:dyDescent="0.2">
      <c r="A7227" s="43"/>
      <c r="B7227" s="36"/>
      <c r="C7227" s="37"/>
      <c r="D7227" s="37"/>
      <c r="E7227" s="38"/>
      <c r="F7227" s="37"/>
      <c r="G7227" s="39"/>
      <c r="H7227" s="40"/>
      <c r="J7227" s="17">
        <v>18</v>
      </c>
      <c r="K7227" s="17" t="str">
        <f t="shared" si="211"/>
        <v>495-Department of Agriculture</v>
      </c>
      <c r="L7227" s="18" t="str">
        <f t="shared" si="210"/>
        <v>495</v>
      </c>
      <c r="M7227" s="19"/>
      <c r="N7227" s="19"/>
    </row>
    <row r="7228" spans="1:14" x14ac:dyDescent="0.2">
      <c r="A7228" s="44"/>
      <c r="B7228" s="45">
        <v>3048.4680980818043</v>
      </c>
      <c r="C7228" s="46">
        <v>-4</v>
      </c>
      <c r="D7228" s="46">
        <v>-24</v>
      </c>
      <c r="E7228" s="47">
        <v>0</v>
      </c>
      <c r="F7228" s="46">
        <v>3</v>
      </c>
      <c r="G7228" s="48">
        <v>-25</v>
      </c>
      <c r="H7228" s="49">
        <v>3023.4680980818043</v>
      </c>
      <c r="J7228" s="17">
        <v>19</v>
      </c>
      <c r="K7228" s="17" t="str">
        <f t="shared" si="211"/>
        <v>495-Department of Agriculture</v>
      </c>
      <c r="L7228" s="18" t="str">
        <f t="shared" si="210"/>
        <v>495</v>
      </c>
      <c r="M7228" s="19"/>
      <c r="N7228" s="19"/>
    </row>
    <row r="7229" spans="1:14" x14ac:dyDescent="0.2">
      <c r="A7229" s="50"/>
      <c r="B7229" s="39"/>
      <c r="C7229" s="51"/>
      <c r="D7229" s="51"/>
      <c r="E7229" s="52"/>
      <c r="F7229" s="51"/>
      <c r="G7229" s="39"/>
      <c r="H7229" s="53"/>
      <c r="J7229" s="17">
        <v>20</v>
      </c>
      <c r="K7229" s="17" t="str">
        <f t="shared" si="211"/>
        <v>495-Department of Agriculture</v>
      </c>
      <c r="L7229" s="18" t="str">
        <f t="shared" si="210"/>
        <v>495</v>
      </c>
      <c r="M7229" s="19"/>
      <c r="N7229" s="19"/>
    </row>
    <row r="7230" spans="1:14" ht="15" x14ac:dyDescent="0.25">
      <c r="A7230" s="42" t="s">
        <v>28</v>
      </c>
      <c r="B7230" s="36">
        <v>359.05807186072974</v>
      </c>
      <c r="C7230" s="37">
        <v>0</v>
      </c>
      <c r="D7230" s="37">
        <v>0</v>
      </c>
      <c r="E7230" s="38">
        <v>-391</v>
      </c>
      <c r="F7230" s="37">
        <v>415</v>
      </c>
      <c r="G7230" s="39">
        <v>24</v>
      </c>
      <c r="H7230" s="40">
        <v>383.05807186072974</v>
      </c>
      <c r="J7230" s="17">
        <v>21</v>
      </c>
      <c r="K7230" s="17" t="str">
        <f t="shared" si="211"/>
        <v>495-Department of Agriculture</v>
      </c>
      <c r="L7230" s="18" t="str">
        <f t="shared" si="210"/>
        <v>495</v>
      </c>
      <c r="M7230" s="19"/>
      <c r="N7230" s="19"/>
    </row>
    <row r="7231" spans="1:14" ht="15" x14ac:dyDescent="0.25">
      <c r="A7231" s="42" t="s">
        <v>29</v>
      </c>
      <c r="B7231" s="36">
        <v>951.7853877670882</v>
      </c>
      <c r="C7231" s="37">
        <v>0</v>
      </c>
      <c r="D7231" s="37">
        <v>0</v>
      </c>
      <c r="E7231" s="38">
        <v>235</v>
      </c>
      <c r="F7231" s="37">
        <v>745</v>
      </c>
      <c r="G7231" s="39">
        <v>980</v>
      </c>
      <c r="H7231" s="40">
        <v>1931.7853877670882</v>
      </c>
      <c r="J7231" s="17">
        <v>22</v>
      </c>
      <c r="K7231" s="17" t="str">
        <f t="shared" si="211"/>
        <v>495-Department of Agriculture</v>
      </c>
      <c r="L7231" s="18" t="str">
        <f t="shared" si="210"/>
        <v>495</v>
      </c>
      <c r="M7231" s="19"/>
      <c r="N7231" s="19"/>
    </row>
    <row r="7232" spans="1:14" ht="15" x14ac:dyDescent="0.25">
      <c r="A7232" s="42" t="s">
        <v>30</v>
      </c>
      <c r="B7232" s="36">
        <v>831.15314854372616</v>
      </c>
      <c r="C7232" s="37">
        <v>0</v>
      </c>
      <c r="D7232" s="37">
        <v>0</v>
      </c>
      <c r="E7232" s="38">
        <v>-1</v>
      </c>
      <c r="F7232" s="37">
        <v>6</v>
      </c>
      <c r="G7232" s="39">
        <v>5</v>
      </c>
      <c r="H7232" s="40">
        <v>836.15314854372616</v>
      </c>
      <c r="J7232" s="17">
        <v>23</v>
      </c>
      <c r="K7232" s="17" t="str">
        <f t="shared" si="211"/>
        <v>495-Department of Agriculture</v>
      </c>
      <c r="L7232" s="18" t="str">
        <f t="shared" si="210"/>
        <v>495</v>
      </c>
      <c r="M7232" s="19"/>
      <c r="N7232" s="19"/>
    </row>
    <row r="7233" spans="1:14" ht="15" x14ac:dyDescent="0.25">
      <c r="A7233" s="54"/>
      <c r="B7233" s="36"/>
      <c r="C7233" s="37"/>
      <c r="D7233" s="37"/>
      <c r="E7233" s="38"/>
      <c r="F7233" s="37"/>
      <c r="G7233" s="39"/>
      <c r="H7233" s="40"/>
      <c r="J7233" s="17">
        <v>24</v>
      </c>
      <c r="K7233" s="17" t="str">
        <f t="shared" si="211"/>
        <v>495-Department of Agriculture</v>
      </c>
      <c r="L7233" s="18" t="str">
        <f t="shared" si="210"/>
        <v>495</v>
      </c>
      <c r="M7233" s="19"/>
      <c r="N7233" s="19"/>
    </row>
    <row r="7234" spans="1:14" x14ac:dyDescent="0.2">
      <c r="A7234" s="44" t="s">
        <v>31</v>
      </c>
      <c r="B7234" s="45">
        <v>2141.9966081715443</v>
      </c>
      <c r="C7234" s="46">
        <v>0</v>
      </c>
      <c r="D7234" s="46">
        <v>0</v>
      </c>
      <c r="E7234" s="46">
        <v>-157</v>
      </c>
      <c r="F7234" s="46">
        <v>1166</v>
      </c>
      <c r="G7234" s="46">
        <v>1009</v>
      </c>
      <c r="H7234" s="49">
        <v>3150.9966081715443</v>
      </c>
      <c r="J7234" s="17">
        <v>25</v>
      </c>
      <c r="K7234" s="17" t="str">
        <f t="shared" si="211"/>
        <v>495-Department of Agriculture</v>
      </c>
      <c r="L7234" s="18" t="str">
        <f t="shared" si="210"/>
        <v>495</v>
      </c>
      <c r="M7234" s="19"/>
      <c r="N7234" s="19"/>
    </row>
    <row r="7235" spans="1:14" ht="15" x14ac:dyDescent="0.25">
      <c r="A7235" s="54"/>
      <c r="B7235" s="36"/>
      <c r="C7235" s="37"/>
      <c r="D7235" s="37"/>
      <c r="E7235" s="38"/>
      <c r="F7235" s="37"/>
      <c r="G7235" s="39"/>
      <c r="H7235" s="40"/>
      <c r="J7235" s="17">
        <v>26</v>
      </c>
      <c r="K7235" s="17" t="str">
        <f t="shared" si="211"/>
        <v>495-Department of Agriculture</v>
      </c>
      <c r="L7235" s="18" t="str">
        <f t="shared" si="210"/>
        <v>495</v>
      </c>
      <c r="M7235" s="19"/>
      <c r="N7235" s="19"/>
    </row>
    <row r="7236" spans="1:14" ht="15" x14ac:dyDescent="0.25">
      <c r="A7236" s="54" t="s">
        <v>32</v>
      </c>
      <c r="B7236" s="36">
        <v>27.50861484541884</v>
      </c>
      <c r="C7236" s="37">
        <v>0</v>
      </c>
      <c r="D7236" s="37">
        <v>0</v>
      </c>
      <c r="E7236" s="38">
        <v>0</v>
      </c>
      <c r="F7236" s="37">
        <v>0</v>
      </c>
      <c r="G7236" s="39">
        <v>0</v>
      </c>
      <c r="H7236" s="40">
        <v>27.50861484541884</v>
      </c>
      <c r="J7236" s="17">
        <v>27</v>
      </c>
      <c r="K7236" s="17" t="str">
        <f t="shared" si="211"/>
        <v>495-Department of Agriculture</v>
      </c>
      <c r="L7236" s="18" t="str">
        <f t="shared" si="210"/>
        <v>495</v>
      </c>
      <c r="M7236" s="19" t="s">
        <v>33</v>
      </c>
      <c r="N7236" s="19"/>
    </row>
    <row r="7237" spans="1:14" ht="15" x14ac:dyDescent="0.25">
      <c r="A7237" s="54" t="s">
        <v>34</v>
      </c>
      <c r="B7237" s="36">
        <v>123.99850343442608</v>
      </c>
      <c r="C7237" s="37">
        <v>0</v>
      </c>
      <c r="D7237" s="37">
        <v>0</v>
      </c>
      <c r="E7237" s="38">
        <v>0</v>
      </c>
      <c r="F7237" s="37">
        <v>0</v>
      </c>
      <c r="G7237" s="39">
        <v>0</v>
      </c>
      <c r="H7237" s="40">
        <v>123.99850343442608</v>
      </c>
      <c r="J7237" s="17">
        <v>28</v>
      </c>
      <c r="K7237" s="17" t="str">
        <f t="shared" si="211"/>
        <v>495-Department of Agriculture</v>
      </c>
      <c r="L7237" s="18" t="str">
        <f t="shared" si="210"/>
        <v>495</v>
      </c>
      <c r="M7237" s="19" t="s">
        <v>35</v>
      </c>
      <c r="N7237" s="19"/>
    </row>
    <row r="7238" spans="1:14" ht="15" x14ac:dyDescent="0.25">
      <c r="A7238" s="54" t="s">
        <v>36</v>
      </c>
      <c r="B7238" s="36">
        <v>43.647296588597946</v>
      </c>
      <c r="C7238" s="37">
        <v>0</v>
      </c>
      <c r="D7238" s="37">
        <v>0</v>
      </c>
      <c r="E7238" s="38">
        <v>0</v>
      </c>
      <c r="F7238" s="37">
        <v>0</v>
      </c>
      <c r="G7238" s="39">
        <v>0</v>
      </c>
      <c r="H7238" s="40">
        <v>43.647296588597946</v>
      </c>
      <c r="J7238" s="17">
        <v>29</v>
      </c>
      <c r="K7238" s="17" t="str">
        <f t="shared" si="211"/>
        <v>495-Department of Agriculture</v>
      </c>
      <c r="L7238" s="18" t="str">
        <f t="shared" si="210"/>
        <v>495</v>
      </c>
      <c r="M7238" s="19" t="s">
        <v>37</v>
      </c>
      <c r="N7238" s="19"/>
    </row>
    <row r="7239" spans="1:14" ht="15" x14ac:dyDescent="0.25">
      <c r="A7239" s="54" t="s">
        <v>38</v>
      </c>
      <c r="B7239" s="36">
        <v>6.786809536919848</v>
      </c>
      <c r="C7239" s="37">
        <v>0</v>
      </c>
      <c r="D7239" s="37">
        <v>0</v>
      </c>
      <c r="E7239" s="38">
        <v>3</v>
      </c>
      <c r="F7239" s="37">
        <v>6</v>
      </c>
      <c r="G7239" s="39">
        <v>9</v>
      </c>
      <c r="H7239" s="40">
        <v>15.786809536919847</v>
      </c>
      <c r="J7239" s="17">
        <v>30</v>
      </c>
      <c r="K7239" s="17" t="str">
        <f t="shared" si="211"/>
        <v>495-Department of Agriculture</v>
      </c>
      <c r="L7239" s="18" t="str">
        <f t="shared" si="210"/>
        <v>495</v>
      </c>
      <c r="M7239" s="19" t="s">
        <v>39</v>
      </c>
      <c r="N7239" s="19"/>
    </row>
    <row r="7240" spans="1:14" ht="15" x14ac:dyDescent="0.25">
      <c r="A7240" s="54" t="s">
        <v>40</v>
      </c>
      <c r="B7240" s="36">
        <v>1308.7227116047491</v>
      </c>
      <c r="C7240" s="37">
        <v>48</v>
      </c>
      <c r="D7240" s="37">
        <v>46</v>
      </c>
      <c r="E7240" s="38">
        <v>0</v>
      </c>
      <c r="F7240" s="37">
        <v>0</v>
      </c>
      <c r="G7240" s="39">
        <v>94</v>
      </c>
      <c r="H7240" s="40">
        <v>1402.7227116047491</v>
      </c>
      <c r="J7240" s="17">
        <v>31</v>
      </c>
      <c r="K7240" s="17" t="str">
        <f t="shared" si="211"/>
        <v>495-Department of Agriculture</v>
      </c>
      <c r="L7240" s="18" t="str">
        <f t="shared" si="210"/>
        <v>495</v>
      </c>
      <c r="M7240" s="19" t="s">
        <v>41</v>
      </c>
      <c r="N7240" s="19"/>
    </row>
    <row r="7241" spans="1:14" ht="15" x14ac:dyDescent="0.25">
      <c r="A7241" s="54" t="s">
        <v>42</v>
      </c>
      <c r="B7241" s="36">
        <v>162.84393507207812</v>
      </c>
      <c r="C7241" s="37">
        <v>0</v>
      </c>
      <c r="D7241" s="37">
        <v>0</v>
      </c>
      <c r="E7241" s="38">
        <v>-80</v>
      </c>
      <c r="F7241" s="37">
        <v>-83</v>
      </c>
      <c r="G7241" s="39">
        <v>-163</v>
      </c>
      <c r="H7241" s="40">
        <v>-0.1560649279218751</v>
      </c>
      <c r="J7241" s="17">
        <v>32</v>
      </c>
      <c r="K7241" s="17" t="str">
        <f t="shared" si="211"/>
        <v>495-Department of Agriculture</v>
      </c>
      <c r="L7241" s="18" t="str">
        <f t="shared" si="210"/>
        <v>495</v>
      </c>
      <c r="M7241" s="19" t="s">
        <v>43</v>
      </c>
      <c r="N7241" s="19"/>
    </row>
    <row r="7242" spans="1:14" ht="15" x14ac:dyDescent="0.25">
      <c r="A7242" s="54" t="s">
        <v>44</v>
      </c>
      <c r="B7242" s="36">
        <v>210.26004270043012</v>
      </c>
      <c r="C7242" s="37">
        <v>0</v>
      </c>
      <c r="D7242" s="37">
        <v>0</v>
      </c>
      <c r="E7242" s="38">
        <v>0</v>
      </c>
      <c r="F7242" s="37">
        <v>0</v>
      </c>
      <c r="G7242" s="39">
        <v>0</v>
      </c>
      <c r="H7242" s="40">
        <v>210.26004270043012</v>
      </c>
      <c r="J7242" s="17">
        <v>33</v>
      </c>
      <c r="K7242" s="17" t="str">
        <f t="shared" si="211"/>
        <v>495-Department of Agriculture</v>
      </c>
      <c r="L7242" s="18" t="str">
        <f t="shared" si="210"/>
        <v>495</v>
      </c>
      <c r="M7242" s="19" t="s">
        <v>45</v>
      </c>
      <c r="N7242" s="19"/>
    </row>
    <row r="7243" spans="1:14" ht="15" x14ac:dyDescent="0.25">
      <c r="A7243" s="54" t="s">
        <v>46</v>
      </c>
      <c r="B7243" s="36">
        <v>0</v>
      </c>
      <c r="C7243" s="37">
        <v>0</v>
      </c>
      <c r="D7243" s="37">
        <v>0</v>
      </c>
      <c r="E7243" s="38">
        <v>0</v>
      </c>
      <c r="F7243" s="37">
        <v>0</v>
      </c>
      <c r="G7243" s="39">
        <v>0</v>
      </c>
      <c r="H7243" s="40">
        <v>0</v>
      </c>
      <c r="J7243" s="17">
        <v>34</v>
      </c>
      <c r="K7243" s="17" t="str">
        <f t="shared" si="211"/>
        <v>495-Department of Agriculture</v>
      </c>
      <c r="L7243" s="18" t="str">
        <f t="shared" si="210"/>
        <v>495</v>
      </c>
      <c r="M7243" s="19" t="s">
        <v>47</v>
      </c>
      <c r="N7243" s="19"/>
    </row>
    <row r="7244" spans="1:14" ht="15" x14ac:dyDescent="0.25">
      <c r="A7244" s="54" t="s">
        <v>48</v>
      </c>
      <c r="B7244" s="36">
        <v>0</v>
      </c>
      <c r="C7244" s="37">
        <v>0</v>
      </c>
      <c r="D7244" s="37">
        <v>0</v>
      </c>
      <c r="E7244" s="38">
        <v>5</v>
      </c>
      <c r="F7244" s="37">
        <v>10</v>
      </c>
      <c r="G7244" s="39">
        <v>15</v>
      </c>
      <c r="H7244" s="40">
        <v>15</v>
      </c>
      <c r="J7244" s="17">
        <v>35</v>
      </c>
      <c r="K7244" s="17" t="str">
        <f t="shared" si="211"/>
        <v>495-Department of Agriculture</v>
      </c>
      <c r="L7244" s="18" t="str">
        <f t="shared" si="210"/>
        <v>495</v>
      </c>
      <c r="M7244" s="56" t="s">
        <v>49</v>
      </c>
      <c r="N7244" s="19"/>
    </row>
    <row r="7245" spans="1:14" ht="15" x14ac:dyDescent="0.25">
      <c r="A7245" s="54" t="s">
        <v>50</v>
      </c>
      <c r="B7245" s="36">
        <v>55.992422648160897</v>
      </c>
      <c r="C7245" s="37">
        <v>0</v>
      </c>
      <c r="D7245" s="37">
        <v>0</v>
      </c>
      <c r="E7245" s="38">
        <v>0</v>
      </c>
      <c r="F7245" s="37">
        <v>0</v>
      </c>
      <c r="G7245" s="39">
        <v>0</v>
      </c>
      <c r="H7245" s="40">
        <v>55.992422648160897</v>
      </c>
      <c r="J7245" s="17">
        <v>36</v>
      </c>
      <c r="K7245" s="17" t="str">
        <f t="shared" si="211"/>
        <v>495-Department of Agriculture</v>
      </c>
      <c r="L7245" s="18" t="str">
        <f t="shared" si="210"/>
        <v>495</v>
      </c>
      <c r="M7245" s="19" t="s">
        <v>51</v>
      </c>
      <c r="N7245" s="19"/>
    </row>
    <row r="7246" spans="1:14" ht="15" x14ac:dyDescent="0.25">
      <c r="A7246" s="54" t="s">
        <v>52</v>
      </c>
      <c r="B7246" s="36">
        <v>0</v>
      </c>
      <c r="C7246" s="37">
        <v>0</v>
      </c>
      <c r="D7246" s="37">
        <v>0</v>
      </c>
      <c r="E7246" s="38">
        <v>17</v>
      </c>
      <c r="F7246" s="37">
        <v>15</v>
      </c>
      <c r="G7246" s="39">
        <v>32</v>
      </c>
      <c r="H7246" s="40">
        <v>32</v>
      </c>
      <c r="J7246" s="17">
        <v>37</v>
      </c>
      <c r="K7246" s="17" t="str">
        <f t="shared" si="211"/>
        <v>495-Department of Agriculture</v>
      </c>
      <c r="L7246" s="18" t="str">
        <f t="shared" si="210"/>
        <v>495</v>
      </c>
      <c r="M7246" s="56" t="s">
        <v>53</v>
      </c>
      <c r="N7246" s="19"/>
    </row>
    <row r="7247" spans="1:14" ht="15" x14ac:dyDescent="0.25">
      <c r="A7247" s="54" t="s">
        <v>54</v>
      </c>
      <c r="B7247" s="36">
        <v>283.40149561191839</v>
      </c>
      <c r="C7247" s="37">
        <v>0</v>
      </c>
      <c r="D7247" s="37">
        <v>0</v>
      </c>
      <c r="E7247" s="38">
        <v>0</v>
      </c>
      <c r="F7247" s="37">
        <v>0</v>
      </c>
      <c r="G7247" s="39">
        <v>0</v>
      </c>
      <c r="H7247" s="40">
        <v>283.40149561191839</v>
      </c>
      <c r="J7247" s="17">
        <v>38</v>
      </c>
      <c r="K7247" s="17" t="str">
        <f t="shared" si="211"/>
        <v>495-Department of Agriculture</v>
      </c>
      <c r="L7247" s="18" t="str">
        <f t="shared" si="210"/>
        <v>495</v>
      </c>
      <c r="M7247" s="19" t="s">
        <v>55</v>
      </c>
      <c r="N7247" s="19"/>
    </row>
    <row r="7248" spans="1:14" ht="15" x14ac:dyDescent="0.25">
      <c r="A7248" s="54" t="s">
        <v>56</v>
      </c>
      <c r="B7248" s="36">
        <v>0</v>
      </c>
      <c r="C7248" s="37">
        <v>0</v>
      </c>
      <c r="D7248" s="37">
        <v>0</v>
      </c>
      <c r="E7248" s="38">
        <v>0</v>
      </c>
      <c r="F7248" s="37">
        <v>0</v>
      </c>
      <c r="G7248" s="39">
        <v>0</v>
      </c>
      <c r="H7248" s="40">
        <v>0</v>
      </c>
      <c r="J7248" s="17">
        <v>39</v>
      </c>
      <c r="K7248" s="17" t="str">
        <f t="shared" si="211"/>
        <v>495-Department of Agriculture</v>
      </c>
      <c r="L7248" s="18" t="str">
        <f t="shared" si="210"/>
        <v>495</v>
      </c>
      <c r="M7248" s="19" t="s">
        <v>57</v>
      </c>
      <c r="N7248" s="19"/>
    </row>
    <row r="7249" spans="1:14" ht="15" x14ac:dyDescent="0.25">
      <c r="A7249" s="54" t="s">
        <v>58</v>
      </c>
      <c r="B7249" s="36">
        <v>1302.0026652146839</v>
      </c>
      <c r="C7249" s="37">
        <v>0</v>
      </c>
      <c r="D7249" s="37">
        <v>0</v>
      </c>
      <c r="E7249" s="38">
        <v>39</v>
      </c>
      <c r="F7249" s="37">
        <v>67</v>
      </c>
      <c r="G7249" s="39">
        <v>106</v>
      </c>
      <c r="H7249" s="40">
        <v>1408.0026652146839</v>
      </c>
      <c r="J7249" s="17">
        <v>40</v>
      </c>
      <c r="K7249" s="17" t="str">
        <f t="shared" si="211"/>
        <v>495-Department of Agriculture</v>
      </c>
      <c r="L7249" s="18" t="str">
        <f t="shared" si="210"/>
        <v>495</v>
      </c>
      <c r="M7249" s="19" t="s">
        <v>59</v>
      </c>
      <c r="N7249" s="19"/>
    </row>
    <row r="7250" spans="1:14" ht="15" x14ac:dyDescent="0.25">
      <c r="A7250" s="54" t="s">
        <v>60</v>
      </c>
      <c r="B7250" s="36">
        <v>0</v>
      </c>
      <c r="C7250" s="37">
        <v>0</v>
      </c>
      <c r="D7250" s="37">
        <v>0</v>
      </c>
      <c r="E7250" s="38">
        <v>16</v>
      </c>
      <c r="F7250" s="37">
        <v>15</v>
      </c>
      <c r="G7250" s="39">
        <v>31</v>
      </c>
      <c r="H7250" s="40">
        <v>31</v>
      </c>
      <c r="J7250" s="17">
        <v>41</v>
      </c>
      <c r="K7250" s="17" t="str">
        <f t="shared" si="211"/>
        <v>495-Department of Agriculture</v>
      </c>
      <c r="L7250" s="18" t="str">
        <f t="shared" si="210"/>
        <v>495</v>
      </c>
      <c r="M7250" s="56" t="s">
        <v>61</v>
      </c>
      <c r="N7250" s="19"/>
    </row>
    <row r="7251" spans="1:14" ht="15" x14ac:dyDescent="0.25">
      <c r="A7251" s="54" t="s">
        <v>62</v>
      </c>
      <c r="B7251" s="36">
        <v>0</v>
      </c>
      <c r="C7251" s="37">
        <v>0</v>
      </c>
      <c r="D7251" s="37">
        <v>0</v>
      </c>
      <c r="E7251" s="38">
        <v>54</v>
      </c>
      <c r="F7251" s="37">
        <v>58</v>
      </c>
      <c r="G7251" s="39">
        <v>112</v>
      </c>
      <c r="H7251" s="40">
        <v>112</v>
      </c>
      <c r="J7251" s="17">
        <v>42</v>
      </c>
      <c r="K7251" s="17" t="str">
        <f t="shared" si="211"/>
        <v>495-Department of Agriculture</v>
      </c>
      <c r="L7251" s="18" t="str">
        <f t="shared" si="210"/>
        <v>495</v>
      </c>
      <c r="M7251" s="56" t="s">
        <v>63</v>
      </c>
      <c r="N7251" s="19"/>
    </row>
    <row r="7252" spans="1:14" x14ac:dyDescent="0.2">
      <c r="A7252" s="43"/>
      <c r="B7252" s="36"/>
      <c r="C7252" s="37"/>
      <c r="D7252" s="37"/>
      <c r="E7252" s="38"/>
      <c r="F7252" s="37"/>
      <c r="G7252" s="39"/>
      <c r="H7252" s="40"/>
      <c r="J7252" s="17">
        <v>43</v>
      </c>
      <c r="K7252" s="17" t="str">
        <f t="shared" si="211"/>
        <v>495-Department of Agriculture</v>
      </c>
      <c r="L7252" s="18" t="str">
        <f t="shared" si="210"/>
        <v>495</v>
      </c>
      <c r="M7252" s="19"/>
      <c r="N7252" s="19"/>
    </row>
    <row r="7253" spans="1:14" x14ac:dyDescent="0.2">
      <c r="A7253" s="44" t="s">
        <v>64</v>
      </c>
      <c r="B7253" s="45">
        <v>3525.1644972573836</v>
      </c>
      <c r="C7253" s="46">
        <v>48</v>
      </c>
      <c r="D7253" s="46">
        <v>46</v>
      </c>
      <c r="E7253" s="47">
        <v>54</v>
      </c>
      <c r="F7253" s="46">
        <v>88</v>
      </c>
      <c r="G7253" s="48">
        <v>236</v>
      </c>
      <c r="H7253" s="49">
        <v>3761.1644972573836</v>
      </c>
      <c r="J7253" s="17">
        <v>44</v>
      </c>
      <c r="K7253" s="17" t="str">
        <f t="shared" si="211"/>
        <v>495-Department of Agriculture</v>
      </c>
      <c r="L7253" s="18" t="str">
        <f t="shared" si="210"/>
        <v>495</v>
      </c>
      <c r="M7253" s="19"/>
      <c r="N7253" s="19"/>
    </row>
    <row r="7254" spans="1:14" x14ac:dyDescent="0.2">
      <c r="A7254" s="57"/>
      <c r="B7254" s="39"/>
      <c r="C7254" s="51"/>
      <c r="D7254" s="51"/>
      <c r="E7254" s="52"/>
      <c r="F7254" s="51"/>
      <c r="G7254" s="39"/>
      <c r="H7254" s="53"/>
      <c r="J7254" s="17">
        <v>45</v>
      </c>
      <c r="K7254" s="17" t="str">
        <f t="shared" si="211"/>
        <v>495-Department of Agriculture</v>
      </c>
      <c r="L7254" s="18" t="str">
        <f t="shared" si="210"/>
        <v>495</v>
      </c>
      <c r="M7254" s="19"/>
      <c r="N7254" s="19"/>
    </row>
    <row r="7255" spans="1:14" ht="15" x14ac:dyDescent="0.25">
      <c r="A7255" s="54" t="s">
        <v>65</v>
      </c>
      <c r="B7255" s="36">
        <v>69.774557745385692</v>
      </c>
      <c r="C7255" s="37">
        <v>0</v>
      </c>
      <c r="D7255" s="37">
        <v>0</v>
      </c>
      <c r="E7255" s="38">
        <v>0</v>
      </c>
      <c r="F7255" s="37">
        <v>0</v>
      </c>
      <c r="G7255" s="39">
        <v>0</v>
      </c>
      <c r="H7255" s="40">
        <v>69.774557745385692</v>
      </c>
      <c r="J7255" s="17">
        <v>46</v>
      </c>
      <c r="K7255" s="17" t="str">
        <f t="shared" si="211"/>
        <v>495-Department of Agriculture</v>
      </c>
      <c r="L7255" s="18" t="str">
        <f t="shared" si="210"/>
        <v>495</v>
      </c>
      <c r="M7255" s="19"/>
      <c r="N7255" s="19"/>
    </row>
    <row r="7256" spans="1:14" ht="15" x14ac:dyDescent="0.25">
      <c r="A7256" s="54" t="s">
        <v>66</v>
      </c>
      <c r="B7256" s="36">
        <v>90.225120138830519</v>
      </c>
      <c r="C7256" s="37">
        <v>0</v>
      </c>
      <c r="D7256" s="37">
        <v>0</v>
      </c>
      <c r="E7256" s="38">
        <v>0</v>
      </c>
      <c r="F7256" s="37">
        <v>0</v>
      </c>
      <c r="G7256" s="39">
        <v>0</v>
      </c>
      <c r="H7256" s="40">
        <v>90.225120138830519</v>
      </c>
      <c r="J7256" s="17">
        <v>47</v>
      </c>
      <c r="K7256" s="17" t="str">
        <f t="shared" si="211"/>
        <v>495-Department of Agriculture</v>
      </c>
      <c r="L7256" s="18" t="str">
        <f t="shared" si="210"/>
        <v>495</v>
      </c>
      <c r="M7256" s="19"/>
      <c r="N7256" s="19"/>
    </row>
    <row r="7257" spans="1:14" ht="15" x14ac:dyDescent="0.25">
      <c r="A7257" s="54" t="s">
        <v>67</v>
      </c>
      <c r="B7257" s="36">
        <v>930.50313787267771</v>
      </c>
      <c r="C7257" s="37">
        <v>2</v>
      </c>
      <c r="D7257" s="37">
        <v>7</v>
      </c>
      <c r="E7257" s="38">
        <v>0</v>
      </c>
      <c r="F7257" s="37">
        <v>4</v>
      </c>
      <c r="G7257" s="39">
        <v>13</v>
      </c>
      <c r="H7257" s="40">
        <v>943.50313787267771</v>
      </c>
      <c r="J7257" s="17">
        <v>48</v>
      </c>
      <c r="K7257" s="17" t="str">
        <f t="shared" si="211"/>
        <v>495-Department of Agriculture</v>
      </c>
      <c r="L7257" s="18" t="str">
        <f t="shared" si="210"/>
        <v>495</v>
      </c>
      <c r="M7257" s="19"/>
      <c r="N7257" s="19"/>
    </row>
    <row r="7258" spans="1:14" ht="15" x14ac:dyDescent="0.25">
      <c r="A7258" s="54" t="s">
        <v>68</v>
      </c>
      <c r="B7258" s="36">
        <v>4.7315974343310927</v>
      </c>
      <c r="C7258" s="37">
        <v>0</v>
      </c>
      <c r="D7258" s="37">
        <v>0</v>
      </c>
      <c r="E7258" s="38">
        <v>0</v>
      </c>
      <c r="F7258" s="37">
        <v>0</v>
      </c>
      <c r="G7258" s="39">
        <v>0</v>
      </c>
      <c r="H7258" s="40">
        <v>4.7315974343310927</v>
      </c>
      <c r="J7258" s="17">
        <v>49</v>
      </c>
      <c r="K7258" s="17" t="str">
        <f t="shared" si="211"/>
        <v>495-Department of Agriculture</v>
      </c>
      <c r="L7258" s="18" t="str">
        <f t="shared" si="210"/>
        <v>495</v>
      </c>
      <c r="M7258" s="19"/>
      <c r="N7258" s="19"/>
    </row>
    <row r="7259" spans="1:14" ht="15" x14ac:dyDescent="0.25">
      <c r="A7259" s="54" t="s">
        <v>69</v>
      </c>
      <c r="B7259" s="36">
        <v>194.90840328642088</v>
      </c>
      <c r="C7259" s="37">
        <v>0</v>
      </c>
      <c r="D7259" s="37">
        <v>0</v>
      </c>
      <c r="E7259" s="38">
        <v>0</v>
      </c>
      <c r="F7259" s="37">
        <v>0</v>
      </c>
      <c r="G7259" s="39">
        <v>0</v>
      </c>
      <c r="H7259" s="40">
        <v>194.90840328642088</v>
      </c>
      <c r="J7259" s="17">
        <v>50</v>
      </c>
      <c r="K7259" s="17" t="str">
        <f t="shared" si="211"/>
        <v>495-Department of Agriculture</v>
      </c>
      <c r="L7259" s="18" t="str">
        <f t="shared" ref="L7259:L7322" si="212">LEFT(K7259,3)</f>
        <v>495</v>
      </c>
      <c r="M7259" s="19"/>
      <c r="N7259" s="19"/>
    </row>
    <row r="7260" spans="1:14" ht="15" x14ac:dyDescent="0.25">
      <c r="A7260" s="54" t="s">
        <v>70</v>
      </c>
      <c r="B7260" s="36">
        <v>68.72738203353839</v>
      </c>
      <c r="C7260" s="37">
        <v>0</v>
      </c>
      <c r="D7260" s="37">
        <v>0</v>
      </c>
      <c r="E7260" s="38">
        <v>0</v>
      </c>
      <c r="F7260" s="37">
        <v>0</v>
      </c>
      <c r="G7260" s="39">
        <v>0</v>
      </c>
      <c r="H7260" s="40">
        <v>68.72738203353839</v>
      </c>
      <c r="J7260" s="17">
        <v>51</v>
      </c>
      <c r="K7260" s="17" t="str">
        <f t="shared" si="211"/>
        <v>495-Department of Agriculture</v>
      </c>
      <c r="L7260" s="18" t="str">
        <f t="shared" si="212"/>
        <v>495</v>
      </c>
      <c r="M7260" s="19"/>
      <c r="N7260" s="19"/>
    </row>
    <row r="7261" spans="1:14" ht="15" x14ac:dyDescent="0.25">
      <c r="A7261" s="54" t="s">
        <v>71</v>
      </c>
      <c r="B7261" s="36">
        <v>190.53193655530612</v>
      </c>
      <c r="C7261" s="37">
        <v>0</v>
      </c>
      <c r="D7261" s="37">
        <v>0</v>
      </c>
      <c r="E7261" s="38">
        <v>0</v>
      </c>
      <c r="F7261" s="37">
        <v>0</v>
      </c>
      <c r="G7261" s="39">
        <v>0</v>
      </c>
      <c r="H7261" s="40">
        <v>190.53193655530612</v>
      </c>
      <c r="J7261" s="17">
        <v>52</v>
      </c>
      <c r="K7261" s="17" t="str">
        <f t="shared" si="211"/>
        <v>495-Department of Agriculture</v>
      </c>
      <c r="L7261" s="18" t="str">
        <f t="shared" si="212"/>
        <v>495</v>
      </c>
      <c r="M7261" s="19"/>
      <c r="N7261" s="19"/>
    </row>
    <row r="7262" spans="1:14" ht="15" x14ac:dyDescent="0.25">
      <c r="A7262" s="54" t="s">
        <v>72</v>
      </c>
      <c r="B7262" s="36">
        <v>5.306811240073305</v>
      </c>
      <c r="C7262" s="37">
        <v>0</v>
      </c>
      <c r="D7262" s="37">
        <v>0</v>
      </c>
      <c r="E7262" s="38">
        <v>0</v>
      </c>
      <c r="F7262" s="37">
        <v>0</v>
      </c>
      <c r="G7262" s="39">
        <v>0</v>
      </c>
      <c r="H7262" s="40">
        <v>5.306811240073305</v>
      </c>
      <c r="J7262" s="17">
        <v>53</v>
      </c>
      <c r="K7262" s="17" t="str">
        <f t="shared" si="211"/>
        <v>495-Department of Agriculture</v>
      </c>
      <c r="L7262" s="18" t="str">
        <f t="shared" si="212"/>
        <v>495</v>
      </c>
      <c r="M7262" s="19"/>
      <c r="N7262" s="19"/>
    </row>
    <row r="7263" spans="1:14" ht="15" x14ac:dyDescent="0.25">
      <c r="A7263" s="54" t="s">
        <v>73</v>
      </c>
      <c r="B7263" s="36">
        <v>98.15687232312527</v>
      </c>
      <c r="C7263" s="37">
        <v>0</v>
      </c>
      <c r="D7263" s="37">
        <v>0</v>
      </c>
      <c r="E7263" s="38">
        <v>0</v>
      </c>
      <c r="F7263" s="37">
        <v>0</v>
      </c>
      <c r="G7263" s="39">
        <v>0</v>
      </c>
      <c r="H7263" s="40">
        <v>98.15687232312527</v>
      </c>
      <c r="J7263" s="17">
        <v>54</v>
      </c>
      <c r="K7263" s="17" t="str">
        <f t="shared" si="211"/>
        <v>495-Department of Agriculture</v>
      </c>
      <c r="L7263" s="18" t="str">
        <f t="shared" si="212"/>
        <v>495</v>
      </c>
      <c r="M7263" s="19"/>
      <c r="N7263" s="19"/>
    </row>
    <row r="7264" spans="1:14" ht="15" x14ac:dyDescent="0.25">
      <c r="A7264" s="54" t="s">
        <v>74</v>
      </c>
      <c r="B7264" s="36">
        <v>95.114386072083065</v>
      </c>
      <c r="C7264" s="37">
        <v>0</v>
      </c>
      <c r="D7264" s="37">
        <v>-4</v>
      </c>
      <c r="E7264" s="38">
        <v>3</v>
      </c>
      <c r="F7264" s="37">
        <v>1</v>
      </c>
      <c r="G7264" s="39">
        <v>0</v>
      </c>
      <c r="H7264" s="40">
        <v>95.114386072083065</v>
      </c>
      <c r="J7264" s="17">
        <v>55</v>
      </c>
      <c r="K7264" s="17" t="str">
        <f t="shared" si="211"/>
        <v>495-Department of Agriculture</v>
      </c>
      <c r="L7264" s="18" t="str">
        <f t="shared" si="212"/>
        <v>495</v>
      </c>
      <c r="M7264" s="19"/>
      <c r="N7264" s="19"/>
    </row>
    <row r="7265" spans="1:14" ht="15" x14ac:dyDescent="0.25">
      <c r="A7265" s="54" t="s">
        <v>75</v>
      </c>
      <c r="B7265" s="36">
        <v>131.95019494184422</v>
      </c>
      <c r="C7265" s="37">
        <v>0</v>
      </c>
      <c r="D7265" s="37">
        <v>0</v>
      </c>
      <c r="E7265" s="38">
        <v>2</v>
      </c>
      <c r="F7265" s="37">
        <v>3</v>
      </c>
      <c r="G7265" s="39">
        <v>5</v>
      </c>
      <c r="H7265" s="40">
        <v>136.95019494184422</v>
      </c>
      <c r="J7265" s="17">
        <v>56</v>
      </c>
      <c r="K7265" s="17" t="str">
        <f t="shared" si="211"/>
        <v>495-Department of Agriculture</v>
      </c>
      <c r="L7265" s="18" t="str">
        <f t="shared" si="212"/>
        <v>495</v>
      </c>
      <c r="M7265" s="19"/>
      <c r="N7265" s="19"/>
    </row>
    <row r="7266" spans="1:14" ht="15" x14ac:dyDescent="0.25">
      <c r="A7266" s="54" t="s">
        <v>76</v>
      </c>
      <c r="B7266" s="36">
        <v>7.4571619248885144</v>
      </c>
      <c r="C7266" s="37">
        <v>0</v>
      </c>
      <c r="D7266" s="37">
        <v>0</v>
      </c>
      <c r="E7266" s="38">
        <v>0</v>
      </c>
      <c r="F7266" s="37">
        <v>0</v>
      </c>
      <c r="G7266" s="39">
        <v>0</v>
      </c>
      <c r="H7266" s="40">
        <v>7.4571619248885144</v>
      </c>
      <c r="J7266" s="17">
        <v>57</v>
      </c>
      <c r="K7266" s="17" t="str">
        <f t="shared" si="211"/>
        <v>495-Department of Agriculture</v>
      </c>
      <c r="L7266" s="18" t="str">
        <f t="shared" si="212"/>
        <v>495</v>
      </c>
      <c r="M7266" s="19"/>
      <c r="N7266" s="19"/>
    </row>
    <row r="7267" spans="1:14" ht="15" x14ac:dyDescent="0.25">
      <c r="A7267" s="54" t="s">
        <v>77</v>
      </c>
      <c r="B7267" s="36">
        <v>210.24559679147814</v>
      </c>
      <c r="C7267" s="37">
        <v>0</v>
      </c>
      <c r="D7267" s="37">
        <v>0</v>
      </c>
      <c r="E7267" s="38">
        <v>0</v>
      </c>
      <c r="F7267" s="37">
        <v>0</v>
      </c>
      <c r="G7267" s="39">
        <v>0</v>
      </c>
      <c r="H7267" s="40">
        <v>210.24559679147814</v>
      </c>
      <c r="J7267" s="17">
        <v>58</v>
      </c>
      <c r="K7267" s="17" t="str">
        <f t="shared" si="211"/>
        <v>495-Department of Agriculture</v>
      </c>
      <c r="L7267" s="18" t="str">
        <f t="shared" si="212"/>
        <v>495</v>
      </c>
      <c r="M7267" s="19"/>
      <c r="N7267" s="19"/>
    </row>
    <row r="7268" spans="1:14" ht="15" x14ac:dyDescent="0.25">
      <c r="A7268" s="54" t="s">
        <v>78</v>
      </c>
      <c r="B7268" s="36">
        <v>0</v>
      </c>
      <c r="C7268" s="37">
        <v>0</v>
      </c>
      <c r="D7268" s="37">
        <v>0</v>
      </c>
      <c r="E7268" s="38">
        <v>0</v>
      </c>
      <c r="F7268" s="37">
        <v>0</v>
      </c>
      <c r="G7268" s="39">
        <v>0</v>
      </c>
      <c r="H7268" s="40">
        <v>0</v>
      </c>
      <c r="J7268" s="17">
        <v>59</v>
      </c>
      <c r="K7268" s="17" t="str">
        <f t="shared" si="211"/>
        <v>495-Department of Agriculture</v>
      </c>
      <c r="L7268" s="18" t="str">
        <f t="shared" si="212"/>
        <v>495</v>
      </c>
      <c r="M7268" s="19"/>
      <c r="N7268" s="19"/>
    </row>
    <row r="7269" spans="1:14" ht="15" x14ac:dyDescent="0.25">
      <c r="A7269" s="54" t="s">
        <v>79</v>
      </c>
      <c r="B7269" s="36">
        <v>0</v>
      </c>
      <c r="C7269" s="37">
        <v>0</v>
      </c>
      <c r="D7269" s="37">
        <v>0</v>
      </c>
      <c r="E7269" s="38">
        <v>0</v>
      </c>
      <c r="F7269" s="37">
        <v>0</v>
      </c>
      <c r="G7269" s="39">
        <v>0</v>
      </c>
      <c r="H7269" s="40">
        <v>0</v>
      </c>
      <c r="J7269" s="17">
        <v>60</v>
      </c>
      <c r="K7269" s="17" t="str">
        <f t="shared" si="211"/>
        <v>495-Department of Agriculture</v>
      </c>
      <c r="L7269" s="18" t="str">
        <f t="shared" si="212"/>
        <v>495</v>
      </c>
      <c r="M7269" s="19"/>
      <c r="N7269" s="19"/>
    </row>
    <row r="7270" spans="1:14" ht="15" x14ac:dyDescent="0.25">
      <c r="A7270" s="54"/>
      <c r="B7270" s="36"/>
      <c r="C7270" s="37"/>
      <c r="D7270" s="37"/>
      <c r="E7270" s="38"/>
      <c r="F7270" s="37"/>
      <c r="G7270" s="39"/>
      <c r="H7270" s="40"/>
      <c r="J7270" s="17">
        <v>61</v>
      </c>
      <c r="K7270" s="17" t="str">
        <f t="shared" si="211"/>
        <v>495-Department of Agriculture</v>
      </c>
      <c r="L7270" s="18" t="str">
        <f t="shared" si="212"/>
        <v>495</v>
      </c>
      <c r="M7270" s="19"/>
      <c r="N7270" s="19"/>
    </row>
    <row r="7271" spans="1:14" x14ac:dyDescent="0.2">
      <c r="A7271" s="44" t="s">
        <v>80</v>
      </c>
      <c r="B7271" s="45">
        <v>2097.6331583599831</v>
      </c>
      <c r="C7271" s="46">
        <v>2</v>
      </c>
      <c r="D7271" s="46">
        <v>3</v>
      </c>
      <c r="E7271" s="47">
        <v>5</v>
      </c>
      <c r="F7271" s="46">
        <v>8</v>
      </c>
      <c r="G7271" s="48">
        <v>18</v>
      </c>
      <c r="H7271" s="49">
        <v>2115.6331583599831</v>
      </c>
      <c r="J7271" s="17">
        <v>62</v>
      </c>
      <c r="K7271" s="17" t="str">
        <f t="shared" si="211"/>
        <v>495-Department of Agriculture</v>
      </c>
      <c r="L7271" s="18" t="str">
        <f t="shared" si="212"/>
        <v>495</v>
      </c>
      <c r="M7271" s="19"/>
      <c r="N7271" s="19"/>
    </row>
    <row r="7272" spans="1:14" ht="15" x14ac:dyDescent="0.25">
      <c r="A7272" s="54"/>
      <c r="B7272" s="36"/>
      <c r="C7272" s="37"/>
      <c r="D7272" s="37"/>
      <c r="E7272" s="38"/>
      <c r="F7272" s="37"/>
      <c r="G7272" s="39"/>
      <c r="H7272" s="40"/>
      <c r="J7272" s="17">
        <v>63</v>
      </c>
      <c r="K7272" s="17" t="str">
        <f t="shared" si="211"/>
        <v>495-Department of Agriculture</v>
      </c>
      <c r="L7272" s="18" t="str">
        <f t="shared" si="212"/>
        <v>495</v>
      </c>
      <c r="M7272" s="19"/>
      <c r="N7272" s="19"/>
    </row>
    <row r="7273" spans="1:14" ht="15" x14ac:dyDescent="0.25">
      <c r="A7273" s="54" t="s">
        <v>81</v>
      </c>
      <c r="B7273" s="36">
        <v>209.37235063124359</v>
      </c>
      <c r="C7273" s="37">
        <v>0</v>
      </c>
      <c r="D7273" s="37">
        <v>0</v>
      </c>
      <c r="E7273" s="38">
        <v>0</v>
      </c>
      <c r="F7273" s="37">
        <v>6</v>
      </c>
      <c r="G7273" s="39">
        <v>6</v>
      </c>
      <c r="H7273" s="40">
        <v>215.37235063124359</v>
      </c>
      <c r="J7273" s="17">
        <v>64</v>
      </c>
      <c r="K7273" s="17" t="str">
        <f t="shared" si="211"/>
        <v>495-Department of Agriculture</v>
      </c>
      <c r="L7273" s="18" t="str">
        <f t="shared" si="212"/>
        <v>495</v>
      </c>
      <c r="M7273" s="19"/>
      <c r="N7273" s="19"/>
    </row>
    <row r="7274" spans="1:14" x14ac:dyDescent="0.2">
      <c r="A7274" s="44" t="s">
        <v>82</v>
      </c>
      <c r="B7274" s="45">
        <v>209.37235063124359</v>
      </c>
      <c r="C7274" s="46">
        <v>0</v>
      </c>
      <c r="D7274" s="46">
        <v>0</v>
      </c>
      <c r="E7274" s="47">
        <v>0</v>
      </c>
      <c r="F7274" s="46">
        <v>6</v>
      </c>
      <c r="G7274" s="48">
        <v>6</v>
      </c>
      <c r="H7274" s="49">
        <v>215.37235063124359</v>
      </c>
      <c r="J7274" s="17">
        <v>65</v>
      </c>
      <c r="K7274" s="17" t="str">
        <f t="shared" si="211"/>
        <v>495-Department of Agriculture</v>
      </c>
      <c r="L7274" s="18" t="str">
        <f t="shared" si="212"/>
        <v>495</v>
      </c>
      <c r="M7274" s="19"/>
      <c r="N7274" s="19"/>
    </row>
    <row r="7275" spans="1:14" ht="15" x14ac:dyDescent="0.25">
      <c r="A7275" s="54"/>
      <c r="B7275" s="54"/>
      <c r="C7275" s="54"/>
      <c r="D7275" s="54"/>
      <c r="E7275" s="54"/>
      <c r="F7275" s="54"/>
      <c r="G7275" s="54"/>
      <c r="H7275" s="54"/>
      <c r="J7275" s="17">
        <v>66</v>
      </c>
      <c r="K7275" s="17" t="str">
        <f t="shared" si="211"/>
        <v>495-Department of Agriculture</v>
      </c>
      <c r="L7275" s="18" t="str">
        <f t="shared" si="212"/>
        <v>495</v>
      </c>
      <c r="M7275" s="19"/>
      <c r="N7275" s="19"/>
    </row>
    <row r="7276" spans="1:14" x14ac:dyDescent="0.2">
      <c r="A7276" s="58"/>
      <c r="B7276" s="39"/>
      <c r="C7276" s="51"/>
      <c r="D7276" s="51"/>
      <c r="E7276" s="52"/>
      <c r="F7276" s="51"/>
      <c r="G7276" s="39"/>
      <c r="H7276" s="53"/>
      <c r="J7276" s="17">
        <v>67</v>
      </c>
      <c r="K7276" s="17" t="str">
        <f t="shared" si="211"/>
        <v>495-Department of Agriculture</v>
      </c>
      <c r="L7276" s="18" t="str">
        <f t="shared" si="212"/>
        <v>495</v>
      </c>
      <c r="M7276" s="19"/>
      <c r="N7276" s="19"/>
    </row>
    <row r="7277" spans="1:14" x14ac:dyDescent="0.2">
      <c r="A7277" s="59" t="s">
        <v>83</v>
      </c>
      <c r="B7277" s="60">
        <v>11022.634712501958</v>
      </c>
      <c r="C7277" s="61">
        <v>46</v>
      </c>
      <c r="D7277" s="61">
        <v>25</v>
      </c>
      <c r="E7277" s="62">
        <v>-98</v>
      </c>
      <c r="F7277" s="61">
        <v>1271</v>
      </c>
      <c r="G7277" s="60">
        <v>1244</v>
      </c>
      <c r="H7277" s="63">
        <v>12266.634712501958</v>
      </c>
      <c r="J7277" s="17">
        <v>68</v>
      </c>
      <c r="K7277" s="17" t="str">
        <f t="shared" si="211"/>
        <v>495-Department of Agriculture</v>
      </c>
      <c r="L7277" s="18" t="str">
        <f t="shared" si="212"/>
        <v>495</v>
      </c>
      <c r="M7277" s="19"/>
      <c r="N7277" s="19"/>
    </row>
    <row r="7278" spans="1:14" x14ac:dyDescent="0.2">
      <c r="A7278" s="64"/>
      <c r="B7278" s="65"/>
      <c r="C7278" s="65"/>
      <c r="D7278" s="65"/>
      <c r="E7278" s="65"/>
      <c r="F7278" s="65"/>
      <c r="G7278" s="65"/>
      <c r="H7278" s="65"/>
      <c r="J7278" s="17">
        <v>1</v>
      </c>
      <c r="K7278" s="17" t="str">
        <f>IF(J7278=7,A6342,IF(J7278&gt;7,K7268,""))</f>
        <v/>
      </c>
      <c r="L7278" s="18" t="str">
        <f t="shared" si="212"/>
        <v/>
      </c>
      <c r="M7278" s="19"/>
      <c r="N7278" s="19"/>
    </row>
    <row r="7279" spans="1:14" x14ac:dyDescent="0.2">
      <c r="A7279" s="64"/>
      <c r="B7279" s="65"/>
      <c r="C7279" s="65"/>
      <c r="D7279" s="65"/>
      <c r="E7279" s="65"/>
      <c r="F7279" s="65"/>
      <c r="G7279" s="65"/>
      <c r="H7279" s="65"/>
      <c r="J7279" s="17">
        <v>2</v>
      </c>
      <c r="K7279" s="17" t="str">
        <f>IF(J7279=7,A6343,IF(J7279&gt;7,K7278,""))</f>
        <v/>
      </c>
      <c r="L7279" s="18" t="str">
        <f t="shared" si="212"/>
        <v/>
      </c>
      <c r="M7279" s="19"/>
      <c r="N7279" s="19"/>
    </row>
    <row r="7280" spans="1:14" ht="15" x14ac:dyDescent="0.25">
      <c r="A7280"/>
      <c r="B7280"/>
      <c r="C7280"/>
      <c r="D7280"/>
      <c r="E7280"/>
      <c r="F7280"/>
      <c r="G7280"/>
      <c r="H7280"/>
      <c r="J7280" s="17">
        <v>3</v>
      </c>
      <c r="K7280" s="17" t="str">
        <f>IF(J7280=7,A6344,IF(J7280&gt;7,K7279,""))</f>
        <v/>
      </c>
      <c r="L7280" s="18" t="str">
        <f t="shared" si="212"/>
        <v/>
      </c>
      <c r="M7280" s="19"/>
      <c r="N7280" s="19"/>
    </row>
    <row r="7281" spans="1:14" ht="15" x14ac:dyDescent="0.25">
      <c r="A7281"/>
      <c r="B7281"/>
      <c r="C7281"/>
      <c r="D7281"/>
      <c r="E7281"/>
      <c r="F7281"/>
      <c r="G7281"/>
      <c r="H7281"/>
      <c r="J7281" s="17">
        <v>4</v>
      </c>
      <c r="K7281" s="17" t="str">
        <f>IF(J7281=7,A6345,IF(J7281&gt;7,K7280,""))</f>
        <v/>
      </c>
      <c r="L7281" s="18" t="str">
        <f t="shared" si="212"/>
        <v/>
      </c>
      <c r="M7281" s="19"/>
      <c r="N7281" s="19"/>
    </row>
    <row r="7282" spans="1:14" ht="15.75" x14ac:dyDescent="0.25">
      <c r="A7282" s="21" t="s">
        <v>7</v>
      </c>
      <c r="B7282" s="22"/>
      <c r="C7282" s="22"/>
      <c r="D7282" s="22"/>
      <c r="E7282" s="22"/>
      <c r="F7282" s="22"/>
      <c r="G7282" s="22"/>
      <c r="H7282" s="22"/>
      <c r="J7282" s="17">
        <v>5</v>
      </c>
      <c r="K7282" s="17" t="str">
        <f>IF(J7282=7,A6346,IF(J7282&gt;7,K7281,""))</f>
        <v/>
      </c>
      <c r="L7282" s="18" t="str">
        <f t="shared" si="212"/>
        <v/>
      </c>
      <c r="M7282" s="19"/>
      <c r="N7282" s="19"/>
    </row>
    <row r="7283" spans="1:14" ht="15" x14ac:dyDescent="0.25">
      <c r="A7283" s="23" t="s">
        <v>8</v>
      </c>
      <c r="B7283" s="24"/>
      <c r="C7283" s="24"/>
      <c r="D7283" s="24"/>
      <c r="E7283" s="24"/>
      <c r="F7283" s="24"/>
      <c r="G7283" s="24"/>
      <c r="H7283" s="24"/>
      <c r="J7283" s="17">
        <v>6</v>
      </c>
      <c r="K7283" s="17" t="str">
        <f>IF(J7283=7,A6347,IF(J7283&gt;7,K7282,""))</f>
        <v/>
      </c>
      <c r="L7283" s="18" t="str">
        <f t="shared" si="212"/>
        <v/>
      </c>
      <c r="M7283" s="19"/>
      <c r="N7283" s="19"/>
    </row>
    <row r="7284" spans="1:14" ht="15" x14ac:dyDescent="0.25">
      <c r="A7284" s="25" t="s">
        <v>190</v>
      </c>
      <c r="B7284" s="22"/>
      <c r="C7284" s="22"/>
      <c r="D7284" s="22"/>
      <c r="E7284" s="22"/>
      <c r="F7284" s="22"/>
      <c r="G7284" s="22"/>
      <c r="H7284" s="22"/>
      <c r="J7284" s="17">
        <v>7</v>
      </c>
      <c r="K7284" s="17" t="str">
        <f>IF(J7284=7,A7284,IF(J7284&gt;7,K7283,""))</f>
        <v>540-ESD  Main Program</v>
      </c>
      <c r="L7284" s="18" t="str">
        <f t="shared" si="212"/>
        <v>540</v>
      </c>
      <c r="M7284" s="19"/>
      <c r="N7284" s="19"/>
    </row>
    <row r="7285" spans="1:14" ht="15" x14ac:dyDescent="0.25">
      <c r="A7285" s="25"/>
      <c r="B7285" s="22"/>
      <c r="C7285" s="22"/>
      <c r="D7285" s="22"/>
      <c r="E7285" s="22"/>
      <c r="F7285" s="22"/>
      <c r="G7285" s="22"/>
      <c r="H7285" s="22"/>
      <c r="J7285" s="17">
        <v>8</v>
      </c>
      <c r="K7285" s="17" t="str">
        <f t="shared" ref="K7285:K7345" si="213">IF(J7285=7,A6349,IF(J7285&gt;7,K7284,""))</f>
        <v>540-ESD  Main Program</v>
      </c>
      <c r="L7285" s="18" t="str">
        <f t="shared" si="212"/>
        <v>540</v>
      </c>
      <c r="M7285" s="19"/>
      <c r="N7285" s="19"/>
    </row>
    <row r="7286" spans="1:14" ht="15" x14ac:dyDescent="0.25">
      <c r="A7286" s="26"/>
      <c r="B7286" s="27"/>
      <c r="C7286" s="94" t="s">
        <v>10</v>
      </c>
      <c r="D7286" s="95"/>
      <c r="E7286" s="94" t="s">
        <v>11</v>
      </c>
      <c r="F7286" s="95"/>
      <c r="G7286" s="28"/>
      <c r="H7286" s="28"/>
      <c r="J7286" s="17">
        <v>9</v>
      </c>
      <c r="K7286" s="17" t="str">
        <f t="shared" si="213"/>
        <v>540-ESD  Main Program</v>
      </c>
      <c r="L7286" s="18" t="str">
        <f t="shared" si="212"/>
        <v>540</v>
      </c>
      <c r="M7286" s="19"/>
      <c r="N7286" s="19"/>
    </row>
    <row r="7287" spans="1:14" ht="24" x14ac:dyDescent="0.2">
      <c r="A7287" s="29" t="s">
        <v>12</v>
      </c>
      <c r="B7287" s="30" t="s">
        <v>13</v>
      </c>
      <c r="C7287" s="31" t="s">
        <v>14</v>
      </c>
      <c r="D7287" s="32" t="s">
        <v>15</v>
      </c>
      <c r="E7287" s="31" t="s">
        <v>14</v>
      </c>
      <c r="F7287" s="32" t="s">
        <v>15</v>
      </c>
      <c r="G7287" s="33" t="s">
        <v>16</v>
      </c>
      <c r="H7287" s="33" t="s">
        <v>17</v>
      </c>
      <c r="J7287" s="17">
        <v>10</v>
      </c>
      <c r="K7287" s="17" t="str">
        <f t="shared" si="213"/>
        <v>540-ESD  Main Program</v>
      </c>
      <c r="L7287" s="18" t="str">
        <f t="shared" si="212"/>
        <v>540</v>
      </c>
      <c r="M7287" s="19"/>
      <c r="N7287" s="19"/>
    </row>
    <row r="7288" spans="1:14" ht="15" x14ac:dyDescent="0.25">
      <c r="A7288" s="35" t="s">
        <v>20</v>
      </c>
      <c r="B7288" s="36">
        <v>779.87807890097486</v>
      </c>
      <c r="C7288" s="37">
        <v>0</v>
      </c>
      <c r="D7288" s="37">
        <v>0</v>
      </c>
      <c r="E7288" s="38">
        <v>0</v>
      </c>
      <c r="F7288" s="37">
        <v>0</v>
      </c>
      <c r="G7288" s="39">
        <v>0</v>
      </c>
      <c r="H7288" s="40">
        <v>779.87807890097486</v>
      </c>
      <c r="J7288" s="17">
        <v>11</v>
      </c>
      <c r="K7288" s="17" t="str">
        <f t="shared" si="213"/>
        <v>540-ESD  Main Program</v>
      </c>
      <c r="L7288" s="18" t="str">
        <f t="shared" si="212"/>
        <v>540</v>
      </c>
      <c r="M7288" s="19" t="s">
        <v>21</v>
      </c>
      <c r="N7288" s="19"/>
    </row>
    <row r="7289" spans="1:14" ht="15" x14ac:dyDescent="0.25">
      <c r="A7289" s="42" t="s">
        <v>22</v>
      </c>
      <c r="B7289" s="36">
        <v>286.65707362866175</v>
      </c>
      <c r="C7289" s="37">
        <v>0</v>
      </c>
      <c r="D7289" s="37">
        <v>0</v>
      </c>
      <c r="E7289" s="38">
        <v>0</v>
      </c>
      <c r="F7289" s="37">
        <v>1</v>
      </c>
      <c r="G7289" s="39">
        <v>1</v>
      </c>
      <c r="H7289" s="40">
        <v>287.65707362866175</v>
      </c>
      <c r="J7289" s="17">
        <v>12</v>
      </c>
      <c r="K7289" s="17" t="str">
        <f t="shared" si="213"/>
        <v>540-ESD  Main Program</v>
      </c>
      <c r="L7289" s="18" t="str">
        <f t="shared" si="212"/>
        <v>540</v>
      </c>
      <c r="M7289" s="19"/>
      <c r="N7289" s="19"/>
    </row>
    <row r="7290" spans="1:14" ht="15" x14ac:dyDescent="0.25">
      <c r="A7290" s="42" t="s">
        <v>23</v>
      </c>
      <c r="B7290" s="36">
        <v>1406.3439783732399</v>
      </c>
      <c r="C7290" s="37">
        <v>-305</v>
      </c>
      <c r="D7290" s="37">
        <v>3</v>
      </c>
      <c r="E7290" s="38">
        <v>1</v>
      </c>
      <c r="F7290" s="37">
        <v>4</v>
      </c>
      <c r="G7290" s="39">
        <v>-297</v>
      </c>
      <c r="H7290" s="40">
        <v>1109.3439783732399</v>
      </c>
      <c r="J7290" s="17">
        <v>13</v>
      </c>
      <c r="K7290" s="17" t="str">
        <f t="shared" si="213"/>
        <v>540-ESD  Main Program</v>
      </c>
      <c r="L7290" s="18" t="str">
        <f t="shared" si="212"/>
        <v>540</v>
      </c>
      <c r="M7290" s="19"/>
      <c r="N7290" s="19"/>
    </row>
    <row r="7291" spans="1:14" ht="15" x14ac:dyDescent="0.25">
      <c r="A7291" s="42" t="s">
        <v>24</v>
      </c>
      <c r="B7291" s="36">
        <v>4018.9051629999999</v>
      </c>
      <c r="C7291" s="37">
        <v>2</v>
      </c>
      <c r="D7291" s="37">
        <v>1</v>
      </c>
      <c r="E7291" s="38">
        <v>1</v>
      </c>
      <c r="F7291" s="37">
        <v>18</v>
      </c>
      <c r="G7291" s="39">
        <v>22</v>
      </c>
      <c r="H7291" s="40">
        <v>4040.9051629999999</v>
      </c>
      <c r="J7291" s="17">
        <v>14</v>
      </c>
      <c r="K7291" s="17" t="str">
        <f t="shared" si="213"/>
        <v>540-ESD  Main Program</v>
      </c>
      <c r="L7291" s="18" t="str">
        <f t="shared" si="212"/>
        <v>540</v>
      </c>
      <c r="M7291" s="19"/>
      <c r="N7291" s="19"/>
    </row>
    <row r="7292" spans="1:14" ht="15" x14ac:dyDescent="0.25">
      <c r="A7292" s="42" t="s">
        <v>25</v>
      </c>
      <c r="B7292" s="36">
        <v>0</v>
      </c>
      <c r="C7292" s="37">
        <v>0</v>
      </c>
      <c r="D7292" s="37">
        <v>0</v>
      </c>
      <c r="E7292" s="38">
        <v>0</v>
      </c>
      <c r="F7292" s="37">
        <v>0</v>
      </c>
      <c r="G7292" s="39">
        <v>0</v>
      </c>
      <c r="H7292" s="40">
        <v>0</v>
      </c>
      <c r="J7292" s="17">
        <v>15</v>
      </c>
      <c r="K7292" s="17" t="str">
        <f t="shared" si="213"/>
        <v>540-ESD  Main Program</v>
      </c>
      <c r="L7292" s="18" t="str">
        <f t="shared" si="212"/>
        <v>540</v>
      </c>
      <c r="M7292" s="19"/>
      <c r="N7292" s="19"/>
    </row>
    <row r="7293" spans="1:14" ht="15" x14ac:dyDescent="0.25">
      <c r="A7293" s="42" t="s">
        <v>26</v>
      </c>
      <c r="B7293" s="36">
        <v>2399.8612357848906</v>
      </c>
      <c r="C7293" s="37">
        <v>-319</v>
      </c>
      <c r="D7293" s="37">
        <v>-319</v>
      </c>
      <c r="E7293" s="38">
        <v>0</v>
      </c>
      <c r="F7293" s="37">
        <v>0</v>
      </c>
      <c r="G7293" s="39">
        <v>-638</v>
      </c>
      <c r="H7293" s="40">
        <v>1761.8612357848906</v>
      </c>
      <c r="J7293" s="17">
        <v>16</v>
      </c>
      <c r="K7293" s="17" t="str">
        <f t="shared" si="213"/>
        <v>540-ESD  Main Program</v>
      </c>
      <c r="L7293" s="18" t="str">
        <f t="shared" si="212"/>
        <v>540</v>
      </c>
      <c r="M7293" s="19"/>
      <c r="N7293" s="19"/>
    </row>
    <row r="7294" spans="1:14" ht="15" x14ac:dyDescent="0.25">
      <c r="A7294" s="42" t="s">
        <v>27</v>
      </c>
      <c r="B7294" s="36">
        <v>267.98271091139094</v>
      </c>
      <c r="C7294" s="37">
        <v>0</v>
      </c>
      <c r="D7294" s="37">
        <v>0</v>
      </c>
      <c r="E7294" s="38">
        <v>0</v>
      </c>
      <c r="F7294" s="37">
        <v>0</v>
      </c>
      <c r="G7294" s="39">
        <v>0</v>
      </c>
      <c r="H7294" s="40">
        <v>267.98271091139094</v>
      </c>
      <c r="J7294" s="17">
        <v>17</v>
      </c>
      <c r="K7294" s="17" t="str">
        <f t="shared" si="213"/>
        <v>540-ESD  Main Program</v>
      </c>
      <c r="L7294" s="18" t="str">
        <f t="shared" si="212"/>
        <v>540</v>
      </c>
      <c r="M7294" s="19"/>
      <c r="N7294" s="19"/>
    </row>
    <row r="7295" spans="1:14" x14ac:dyDescent="0.2">
      <c r="A7295" s="43"/>
      <c r="B7295" s="36"/>
      <c r="C7295" s="37"/>
      <c r="D7295" s="37"/>
      <c r="E7295" s="38"/>
      <c r="F7295" s="37"/>
      <c r="G7295" s="39"/>
      <c r="H7295" s="40"/>
      <c r="J7295" s="17">
        <v>18</v>
      </c>
      <c r="K7295" s="17" t="str">
        <f t="shared" si="213"/>
        <v>540-ESD  Main Program</v>
      </c>
      <c r="L7295" s="18" t="str">
        <f t="shared" si="212"/>
        <v>540</v>
      </c>
      <c r="M7295" s="19"/>
      <c r="N7295" s="19"/>
    </row>
    <row r="7296" spans="1:14" x14ac:dyDescent="0.2">
      <c r="A7296" s="44"/>
      <c r="B7296" s="45">
        <v>9159.6282405991569</v>
      </c>
      <c r="C7296" s="46">
        <v>-622</v>
      </c>
      <c r="D7296" s="46">
        <v>-315</v>
      </c>
      <c r="E7296" s="47">
        <v>2</v>
      </c>
      <c r="F7296" s="46">
        <v>23</v>
      </c>
      <c r="G7296" s="48">
        <v>-912</v>
      </c>
      <c r="H7296" s="49">
        <v>8247.6282405991569</v>
      </c>
      <c r="J7296" s="17">
        <v>19</v>
      </c>
      <c r="K7296" s="17" t="str">
        <f t="shared" si="213"/>
        <v>540-ESD  Main Program</v>
      </c>
      <c r="L7296" s="18" t="str">
        <f t="shared" si="212"/>
        <v>540</v>
      </c>
      <c r="M7296" s="19"/>
      <c r="N7296" s="19"/>
    </row>
    <row r="7297" spans="1:14" x14ac:dyDescent="0.2">
      <c r="A7297" s="50"/>
      <c r="B7297" s="39"/>
      <c r="C7297" s="51"/>
      <c r="D7297" s="51"/>
      <c r="E7297" s="52"/>
      <c r="F7297" s="51"/>
      <c r="G7297" s="39"/>
      <c r="H7297" s="53"/>
      <c r="J7297" s="17">
        <v>20</v>
      </c>
      <c r="K7297" s="17" t="str">
        <f t="shared" si="213"/>
        <v>540-ESD  Main Program</v>
      </c>
      <c r="L7297" s="18" t="str">
        <f t="shared" si="212"/>
        <v>540</v>
      </c>
      <c r="M7297" s="19"/>
      <c r="N7297" s="19"/>
    </row>
    <row r="7298" spans="1:14" ht="15" x14ac:dyDescent="0.25">
      <c r="A7298" s="42" t="s">
        <v>28</v>
      </c>
      <c r="B7298" s="36">
        <v>1235.0913487708406</v>
      </c>
      <c r="C7298" s="37">
        <v>0</v>
      </c>
      <c r="D7298" s="37">
        <v>2</v>
      </c>
      <c r="E7298" s="38">
        <v>-1347</v>
      </c>
      <c r="F7298" s="37">
        <v>1433</v>
      </c>
      <c r="G7298" s="39">
        <v>88</v>
      </c>
      <c r="H7298" s="40">
        <v>1323.0913487708406</v>
      </c>
      <c r="J7298" s="17">
        <v>21</v>
      </c>
      <c r="K7298" s="17" t="str">
        <f t="shared" si="213"/>
        <v>540-ESD  Main Program</v>
      </c>
      <c r="L7298" s="18" t="str">
        <f t="shared" si="212"/>
        <v>540</v>
      </c>
      <c r="M7298" s="19"/>
      <c r="N7298" s="19"/>
    </row>
    <row r="7299" spans="1:14" ht="15" x14ac:dyDescent="0.25">
      <c r="A7299" s="42" t="s">
        <v>29</v>
      </c>
      <c r="B7299" s="36">
        <v>2611.373765746644</v>
      </c>
      <c r="C7299" s="37">
        <v>0</v>
      </c>
      <c r="D7299" s="37">
        <v>0</v>
      </c>
      <c r="E7299" s="38">
        <v>805</v>
      </c>
      <c r="F7299" s="37">
        <v>2562</v>
      </c>
      <c r="G7299" s="39">
        <v>3367</v>
      </c>
      <c r="H7299" s="40">
        <v>5978.3737657466445</v>
      </c>
      <c r="J7299" s="17">
        <v>22</v>
      </c>
      <c r="K7299" s="17" t="str">
        <f t="shared" si="213"/>
        <v>540-ESD  Main Program</v>
      </c>
      <c r="L7299" s="18" t="str">
        <f t="shared" si="212"/>
        <v>540</v>
      </c>
      <c r="M7299" s="19"/>
      <c r="N7299" s="19"/>
    </row>
    <row r="7300" spans="1:14" ht="15" x14ac:dyDescent="0.25">
      <c r="A7300" s="42" t="s">
        <v>30</v>
      </c>
      <c r="B7300" s="36">
        <v>2859.0084549559338</v>
      </c>
      <c r="C7300" s="37">
        <v>2</v>
      </c>
      <c r="D7300" s="37">
        <v>1</v>
      </c>
      <c r="E7300" s="38">
        <v>0</v>
      </c>
      <c r="F7300" s="37">
        <v>18</v>
      </c>
      <c r="G7300" s="39">
        <v>21</v>
      </c>
      <c r="H7300" s="40">
        <v>2880.0084549559338</v>
      </c>
      <c r="J7300" s="17">
        <v>23</v>
      </c>
      <c r="K7300" s="17" t="str">
        <f t="shared" si="213"/>
        <v>540-ESD  Main Program</v>
      </c>
      <c r="L7300" s="18" t="str">
        <f t="shared" si="212"/>
        <v>540</v>
      </c>
      <c r="M7300" s="19"/>
      <c r="N7300" s="19"/>
    </row>
    <row r="7301" spans="1:14" ht="15" x14ac:dyDescent="0.25">
      <c r="A7301" s="54"/>
      <c r="B7301" s="36"/>
      <c r="C7301" s="37"/>
      <c r="D7301" s="37"/>
      <c r="E7301" s="38"/>
      <c r="F7301" s="37"/>
      <c r="G7301" s="39"/>
      <c r="H7301" s="40"/>
      <c r="J7301" s="17">
        <v>24</v>
      </c>
      <c r="K7301" s="17" t="str">
        <f t="shared" si="213"/>
        <v>540-ESD  Main Program</v>
      </c>
      <c r="L7301" s="18" t="str">
        <f t="shared" si="212"/>
        <v>540</v>
      </c>
      <c r="M7301" s="19"/>
      <c r="N7301" s="19"/>
    </row>
    <row r="7302" spans="1:14" x14ac:dyDescent="0.2">
      <c r="A7302" s="44" t="s">
        <v>31</v>
      </c>
      <c r="B7302" s="45">
        <v>6705.473569473419</v>
      </c>
      <c r="C7302" s="46">
        <v>2</v>
      </c>
      <c r="D7302" s="46">
        <v>3</v>
      </c>
      <c r="E7302" s="46">
        <v>-542</v>
      </c>
      <c r="F7302" s="46">
        <v>4013</v>
      </c>
      <c r="G7302" s="46">
        <v>3476</v>
      </c>
      <c r="H7302" s="49">
        <v>10181.473569473419</v>
      </c>
      <c r="J7302" s="17">
        <v>25</v>
      </c>
      <c r="K7302" s="17" t="str">
        <f t="shared" si="213"/>
        <v>540-ESD  Main Program</v>
      </c>
      <c r="L7302" s="18" t="str">
        <f t="shared" si="212"/>
        <v>540</v>
      </c>
      <c r="M7302" s="19"/>
      <c r="N7302" s="19"/>
    </row>
    <row r="7303" spans="1:14" ht="15" x14ac:dyDescent="0.25">
      <c r="A7303" s="54"/>
      <c r="B7303" s="36"/>
      <c r="C7303" s="37"/>
      <c r="D7303" s="37"/>
      <c r="E7303" s="38"/>
      <c r="F7303" s="37"/>
      <c r="G7303" s="39"/>
      <c r="H7303" s="40"/>
      <c r="J7303" s="17">
        <v>26</v>
      </c>
      <c r="K7303" s="17" t="str">
        <f t="shared" si="213"/>
        <v>540-ESD  Main Program</v>
      </c>
      <c r="L7303" s="18" t="str">
        <f t="shared" si="212"/>
        <v>540</v>
      </c>
      <c r="M7303" s="19"/>
      <c r="N7303" s="19"/>
    </row>
    <row r="7304" spans="1:14" ht="15" x14ac:dyDescent="0.25">
      <c r="A7304" s="54" t="s">
        <v>32</v>
      </c>
      <c r="B7304" s="36">
        <v>94.624393308234232</v>
      </c>
      <c r="C7304" s="37">
        <v>0</v>
      </c>
      <c r="D7304" s="37">
        <v>0</v>
      </c>
      <c r="E7304" s="38">
        <v>0</v>
      </c>
      <c r="F7304" s="37">
        <v>0</v>
      </c>
      <c r="G7304" s="39">
        <v>0</v>
      </c>
      <c r="H7304" s="40">
        <v>94.624393308234232</v>
      </c>
      <c r="J7304" s="17">
        <v>27</v>
      </c>
      <c r="K7304" s="17" t="str">
        <f t="shared" si="213"/>
        <v>540-ESD  Main Program</v>
      </c>
      <c r="L7304" s="18" t="str">
        <f t="shared" si="212"/>
        <v>540</v>
      </c>
      <c r="M7304" s="19" t="s">
        <v>33</v>
      </c>
      <c r="N7304" s="19"/>
    </row>
    <row r="7305" spans="1:14" ht="15" x14ac:dyDescent="0.25">
      <c r="A7305" s="54" t="s">
        <v>34</v>
      </c>
      <c r="B7305" s="36">
        <v>426.53122392913122</v>
      </c>
      <c r="C7305" s="37">
        <v>0</v>
      </c>
      <c r="D7305" s="37">
        <v>0</v>
      </c>
      <c r="E7305" s="38">
        <v>0</v>
      </c>
      <c r="F7305" s="37">
        <v>0</v>
      </c>
      <c r="G7305" s="39">
        <v>0</v>
      </c>
      <c r="H7305" s="40">
        <v>426.53122392913122</v>
      </c>
      <c r="J7305" s="17">
        <v>28</v>
      </c>
      <c r="K7305" s="17" t="str">
        <f t="shared" si="213"/>
        <v>540-ESD  Main Program</v>
      </c>
      <c r="L7305" s="18" t="str">
        <f t="shared" si="212"/>
        <v>540</v>
      </c>
      <c r="M7305" s="19" t="s">
        <v>35</v>
      </c>
      <c r="N7305" s="19"/>
    </row>
    <row r="7306" spans="1:14" ht="15" x14ac:dyDescent="0.25">
      <c r="A7306" s="54" t="s">
        <v>36</v>
      </c>
      <c r="B7306" s="36">
        <v>150.13838328280823</v>
      </c>
      <c r="C7306" s="37">
        <v>0</v>
      </c>
      <c r="D7306" s="37">
        <v>0</v>
      </c>
      <c r="E7306" s="38">
        <v>0</v>
      </c>
      <c r="F7306" s="37">
        <v>0</v>
      </c>
      <c r="G7306" s="39">
        <v>0</v>
      </c>
      <c r="H7306" s="40">
        <v>150.13838328280823</v>
      </c>
      <c r="J7306" s="17">
        <v>29</v>
      </c>
      <c r="K7306" s="17" t="str">
        <f t="shared" si="213"/>
        <v>540-ESD  Main Program</v>
      </c>
      <c r="L7306" s="18" t="str">
        <f t="shared" si="212"/>
        <v>540</v>
      </c>
      <c r="M7306" s="19" t="s">
        <v>37</v>
      </c>
      <c r="N7306" s="19"/>
    </row>
    <row r="7307" spans="1:14" ht="15" x14ac:dyDescent="0.25">
      <c r="A7307" s="54" t="s">
        <v>38</v>
      </c>
      <c r="B7307" s="36">
        <v>10.282509678440494</v>
      </c>
      <c r="C7307" s="37">
        <v>0</v>
      </c>
      <c r="D7307" s="37">
        <v>0</v>
      </c>
      <c r="E7307" s="38">
        <v>8</v>
      </c>
      <c r="F7307" s="37">
        <v>6</v>
      </c>
      <c r="G7307" s="39">
        <v>14</v>
      </c>
      <c r="H7307" s="40">
        <v>24.282509678440494</v>
      </c>
      <c r="J7307" s="17">
        <v>30</v>
      </c>
      <c r="K7307" s="17" t="str">
        <f t="shared" si="213"/>
        <v>540-ESD  Main Program</v>
      </c>
      <c r="L7307" s="18" t="str">
        <f t="shared" si="212"/>
        <v>540</v>
      </c>
      <c r="M7307" s="19" t="s">
        <v>39</v>
      </c>
      <c r="N7307" s="19"/>
    </row>
    <row r="7308" spans="1:14" ht="15" x14ac:dyDescent="0.25">
      <c r="A7308" s="54" t="s">
        <v>40</v>
      </c>
      <c r="B7308" s="36">
        <v>3489.9272309459975</v>
      </c>
      <c r="C7308" s="37">
        <v>136</v>
      </c>
      <c r="D7308" s="37">
        <v>136</v>
      </c>
      <c r="E7308" s="38">
        <v>0</v>
      </c>
      <c r="F7308" s="37">
        <v>0</v>
      </c>
      <c r="G7308" s="39">
        <v>272</v>
      </c>
      <c r="H7308" s="40">
        <v>3761.9272309459975</v>
      </c>
      <c r="J7308" s="17">
        <v>31</v>
      </c>
      <c r="K7308" s="17" t="str">
        <f t="shared" si="213"/>
        <v>540-ESD  Main Program</v>
      </c>
      <c r="L7308" s="18" t="str">
        <f t="shared" si="212"/>
        <v>540</v>
      </c>
      <c r="M7308" s="19" t="s">
        <v>41</v>
      </c>
      <c r="N7308" s="19"/>
    </row>
    <row r="7309" spans="1:14" ht="15" x14ac:dyDescent="0.25">
      <c r="A7309" s="54" t="s">
        <v>42</v>
      </c>
      <c r="B7309" s="36">
        <v>560.15210677490825</v>
      </c>
      <c r="C7309" s="37">
        <v>0</v>
      </c>
      <c r="D7309" s="37">
        <v>0</v>
      </c>
      <c r="E7309" s="38">
        <v>-279</v>
      </c>
      <c r="F7309" s="37">
        <v>-281</v>
      </c>
      <c r="G7309" s="39">
        <v>-560</v>
      </c>
      <c r="H7309" s="40">
        <v>0.15210677490824764</v>
      </c>
      <c r="J7309" s="17">
        <v>32</v>
      </c>
      <c r="K7309" s="17" t="str">
        <f t="shared" si="213"/>
        <v>540-ESD  Main Program</v>
      </c>
      <c r="L7309" s="18" t="str">
        <f t="shared" si="212"/>
        <v>540</v>
      </c>
      <c r="M7309" s="19" t="s">
        <v>43</v>
      </c>
      <c r="N7309" s="19"/>
    </row>
    <row r="7310" spans="1:14" ht="15" x14ac:dyDescent="0.25">
      <c r="A7310" s="54" t="s">
        <v>44</v>
      </c>
      <c r="B7310" s="36">
        <v>566.45683484148799</v>
      </c>
      <c r="C7310" s="37">
        <v>0</v>
      </c>
      <c r="D7310" s="37">
        <v>0</v>
      </c>
      <c r="E7310" s="38">
        <v>0</v>
      </c>
      <c r="F7310" s="37">
        <v>2</v>
      </c>
      <c r="G7310" s="39">
        <v>2</v>
      </c>
      <c r="H7310" s="40">
        <v>568.45683484148799</v>
      </c>
      <c r="J7310" s="17">
        <v>33</v>
      </c>
      <c r="K7310" s="17" t="str">
        <f t="shared" si="213"/>
        <v>540-ESD  Main Program</v>
      </c>
      <c r="L7310" s="18" t="str">
        <f t="shared" si="212"/>
        <v>540</v>
      </c>
      <c r="M7310" s="19" t="s">
        <v>45</v>
      </c>
      <c r="N7310" s="19"/>
    </row>
    <row r="7311" spans="1:14" ht="15" x14ac:dyDescent="0.25">
      <c r="A7311" s="54" t="s">
        <v>46</v>
      </c>
      <c r="B7311" s="36">
        <v>0</v>
      </c>
      <c r="C7311" s="37">
        <v>0</v>
      </c>
      <c r="D7311" s="37">
        <v>0</v>
      </c>
      <c r="E7311" s="38">
        <v>0</v>
      </c>
      <c r="F7311" s="37">
        <v>0</v>
      </c>
      <c r="G7311" s="39">
        <v>0</v>
      </c>
      <c r="H7311" s="40">
        <v>0</v>
      </c>
      <c r="J7311" s="17">
        <v>34</v>
      </c>
      <c r="K7311" s="17" t="str">
        <f t="shared" si="213"/>
        <v>540-ESD  Main Program</v>
      </c>
      <c r="L7311" s="18" t="str">
        <f t="shared" si="212"/>
        <v>540</v>
      </c>
      <c r="M7311" s="19" t="s">
        <v>47</v>
      </c>
      <c r="N7311" s="19"/>
    </row>
    <row r="7312" spans="1:14" ht="15" x14ac:dyDescent="0.25">
      <c r="A7312" s="54" t="s">
        <v>48</v>
      </c>
      <c r="B7312" s="36">
        <v>0</v>
      </c>
      <c r="C7312" s="37">
        <v>0</v>
      </c>
      <c r="D7312" s="37">
        <v>0</v>
      </c>
      <c r="E7312" s="38">
        <v>21</v>
      </c>
      <c r="F7312" s="37">
        <v>34</v>
      </c>
      <c r="G7312" s="39">
        <v>55</v>
      </c>
      <c r="H7312" s="40">
        <v>55</v>
      </c>
      <c r="J7312" s="17">
        <v>35</v>
      </c>
      <c r="K7312" s="17" t="str">
        <f t="shared" si="213"/>
        <v>540-ESD  Main Program</v>
      </c>
      <c r="L7312" s="18" t="str">
        <f t="shared" si="212"/>
        <v>540</v>
      </c>
      <c r="M7312" s="56" t="s">
        <v>49</v>
      </c>
      <c r="N7312" s="19"/>
    </row>
    <row r="7313" spans="1:14" ht="15" x14ac:dyDescent="0.25">
      <c r="A7313" s="54" t="s">
        <v>50</v>
      </c>
      <c r="B7313" s="36">
        <v>470.21248196438228</v>
      </c>
      <c r="C7313" s="37">
        <v>0</v>
      </c>
      <c r="D7313" s="37">
        <v>0</v>
      </c>
      <c r="E7313" s="38">
        <v>0</v>
      </c>
      <c r="F7313" s="37">
        <v>0</v>
      </c>
      <c r="G7313" s="39">
        <v>0</v>
      </c>
      <c r="H7313" s="40">
        <v>470.21248196438228</v>
      </c>
      <c r="J7313" s="17">
        <v>36</v>
      </c>
      <c r="K7313" s="17" t="str">
        <f t="shared" si="213"/>
        <v>540-ESD  Main Program</v>
      </c>
      <c r="L7313" s="18" t="str">
        <f t="shared" si="212"/>
        <v>540</v>
      </c>
      <c r="M7313" s="19" t="s">
        <v>51</v>
      </c>
      <c r="N7313" s="19"/>
    </row>
    <row r="7314" spans="1:14" ht="15" x14ac:dyDescent="0.25">
      <c r="A7314" s="54" t="s">
        <v>52</v>
      </c>
      <c r="B7314" s="36">
        <v>0</v>
      </c>
      <c r="C7314" s="37">
        <v>0</v>
      </c>
      <c r="D7314" s="37">
        <v>0</v>
      </c>
      <c r="E7314" s="38">
        <v>55</v>
      </c>
      <c r="F7314" s="37">
        <v>54</v>
      </c>
      <c r="G7314" s="39">
        <v>109</v>
      </c>
      <c r="H7314" s="40">
        <v>109</v>
      </c>
      <c r="J7314" s="17">
        <v>37</v>
      </c>
      <c r="K7314" s="17" t="str">
        <f t="shared" si="213"/>
        <v>540-ESD  Main Program</v>
      </c>
      <c r="L7314" s="18" t="str">
        <f t="shared" si="212"/>
        <v>540</v>
      </c>
      <c r="M7314" s="56" t="s">
        <v>53</v>
      </c>
      <c r="N7314" s="19"/>
    </row>
    <row r="7315" spans="1:14" ht="15" x14ac:dyDescent="0.25">
      <c r="A7315" s="54" t="s">
        <v>54</v>
      </c>
      <c r="B7315" s="36">
        <v>847.65409026518364</v>
      </c>
      <c r="C7315" s="37">
        <v>0</v>
      </c>
      <c r="D7315" s="37">
        <v>0</v>
      </c>
      <c r="E7315" s="38">
        <v>0</v>
      </c>
      <c r="F7315" s="37">
        <v>0</v>
      </c>
      <c r="G7315" s="39">
        <v>0</v>
      </c>
      <c r="H7315" s="40">
        <v>847.65409026518364</v>
      </c>
      <c r="J7315" s="17">
        <v>38</v>
      </c>
      <c r="K7315" s="17" t="str">
        <f t="shared" si="213"/>
        <v>540-ESD  Main Program</v>
      </c>
      <c r="L7315" s="18" t="str">
        <f t="shared" si="212"/>
        <v>540</v>
      </c>
      <c r="M7315" s="19" t="s">
        <v>55</v>
      </c>
      <c r="N7315" s="19"/>
    </row>
    <row r="7316" spans="1:14" ht="15" x14ac:dyDescent="0.25">
      <c r="A7316" s="54" t="s">
        <v>56</v>
      </c>
      <c r="B7316" s="36">
        <v>0</v>
      </c>
      <c r="C7316" s="37">
        <v>0</v>
      </c>
      <c r="D7316" s="37">
        <v>0</v>
      </c>
      <c r="E7316" s="38">
        <v>0</v>
      </c>
      <c r="F7316" s="37">
        <v>0</v>
      </c>
      <c r="G7316" s="39">
        <v>0</v>
      </c>
      <c r="H7316" s="40">
        <v>0</v>
      </c>
      <c r="J7316" s="17">
        <v>39</v>
      </c>
      <c r="K7316" s="17" t="str">
        <f t="shared" si="213"/>
        <v>540-ESD  Main Program</v>
      </c>
      <c r="L7316" s="18" t="str">
        <f t="shared" si="212"/>
        <v>540</v>
      </c>
      <c r="M7316" s="19" t="s">
        <v>57</v>
      </c>
      <c r="N7316" s="19"/>
    </row>
    <row r="7317" spans="1:14" ht="15" x14ac:dyDescent="0.25">
      <c r="A7317" s="54" t="s">
        <v>58</v>
      </c>
      <c r="B7317" s="36">
        <v>2687.7673898833123</v>
      </c>
      <c r="C7317" s="37">
        <v>0</v>
      </c>
      <c r="D7317" s="37">
        <v>0</v>
      </c>
      <c r="E7317" s="38">
        <v>83</v>
      </c>
      <c r="F7317" s="37">
        <v>139</v>
      </c>
      <c r="G7317" s="39">
        <v>222</v>
      </c>
      <c r="H7317" s="40">
        <v>2909.7673898833123</v>
      </c>
      <c r="J7317" s="17">
        <v>40</v>
      </c>
      <c r="K7317" s="17" t="str">
        <f t="shared" si="213"/>
        <v>540-ESD  Main Program</v>
      </c>
      <c r="L7317" s="18" t="str">
        <f t="shared" si="212"/>
        <v>540</v>
      </c>
      <c r="M7317" s="19" t="s">
        <v>59</v>
      </c>
      <c r="N7317" s="19"/>
    </row>
    <row r="7318" spans="1:14" ht="15" x14ac:dyDescent="0.25">
      <c r="A7318" s="54" t="s">
        <v>60</v>
      </c>
      <c r="B7318" s="36">
        <v>0</v>
      </c>
      <c r="C7318" s="37">
        <v>0</v>
      </c>
      <c r="D7318" s="37">
        <v>0</v>
      </c>
      <c r="E7318" s="38">
        <v>50</v>
      </c>
      <c r="F7318" s="37">
        <v>54</v>
      </c>
      <c r="G7318" s="39">
        <v>104</v>
      </c>
      <c r="H7318" s="40">
        <v>104</v>
      </c>
      <c r="J7318" s="17">
        <v>41</v>
      </c>
      <c r="K7318" s="17" t="str">
        <f t="shared" si="213"/>
        <v>540-ESD  Main Program</v>
      </c>
      <c r="L7318" s="18" t="str">
        <f t="shared" si="212"/>
        <v>540</v>
      </c>
      <c r="M7318" s="56" t="s">
        <v>61</v>
      </c>
      <c r="N7318" s="19"/>
    </row>
    <row r="7319" spans="1:14" ht="15" x14ac:dyDescent="0.25">
      <c r="A7319" s="54" t="s">
        <v>62</v>
      </c>
      <c r="B7319" s="36">
        <v>0</v>
      </c>
      <c r="C7319" s="37">
        <v>0</v>
      </c>
      <c r="D7319" s="37">
        <v>0</v>
      </c>
      <c r="E7319" s="38">
        <v>195</v>
      </c>
      <c r="F7319" s="37">
        <v>194</v>
      </c>
      <c r="G7319" s="39">
        <v>389</v>
      </c>
      <c r="H7319" s="40">
        <v>389</v>
      </c>
      <c r="J7319" s="17">
        <v>42</v>
      </c>
      <c r="K7319" s="17" t="str">
        <f t="shared" si="213"/>
        <v>540-ESD  Main Program</v>
      </c>
      <c r="L7319" s="18" t="str">
        <f t="shared" si="212"/>
        <v>540</v>
      </c>
      <c r="M7319" s="56" t="s">
        <v>63</v>
      </c>
      <c r="N7319" s="19"/>
    </row>
    <row r="7320" spans="1:14" x14ac:dyDescent="0.2">
      <c r="A7320" s="43"/>
      <c r="B7320" s="36"/>
      <c r="C7320" s="37"/>
      <c r="D7320" s="37"/>
      <c r="E7320" s="38"/>
      <c r="F7320" s="37"/>
      <c r="G7320" s="39"/>
      <c r="H7320" s="40"/>
      <c r="J7320" s="17">
        <v>43</v>
      </c>
      <c r="K7320" s="17" t="str">
        <f t="shared" si="213"/>
        <v>540-ESD  Main Program</v>
      </c>
      <c r="L7320" s="18" t="str">
        <f t="shared" si="212"/>
        <v>540</v>
      </c>
      <c r="M7320" s="19"/>
      <c r="N7320" s="19"/>
    </row>
    <row r="7321" spans="1:14" x14ac:dyDescent="0.2">
      <c r="A7321" s="44" t="s">
        <v>64</v>
      </c>
      <c r="B7321" s="45">
        <v>9303.7466448738869</v>
      </c>
      <c r="C7321" s="46">
        <v>136</v>
      </c>
      <c r="D7321" s="46">
        <v>136</v>
      </c>
      <c r="E7321" s="47">
        <v>133</v>
      </c>
      <c r="F7321" s="46">
        <v>202</v>
      </c>
      <c r="G7321" s="48">
        <v>607</v>
      </c>
      <c r="H7321" s="49">
        <v>9910.7466448738869</v>
      </c>
      <c r="J7321" s="17">
        <v>44</v>
      </c>
      <c r="K7321" s="17" t="str">
        <f t="shared" si="213"/>
        <v>540-ESD  Main Program</v>
      </c>
      <c r="L7321" s="18" t="str">
        <f t="shared" si="212"/>
        <v>540</v>
      </c>
      <c r="M7321" s="19"/>
      <c r="N7321" s="19"/>
    </row>
    <row r="7322" spans="1:14" x14ac:dyDescent="0.2">
      <c r="A7322" s="57"/>
      <c r="B7322" s="39"/>
      <c r="C7322" s="51"/>
      <c r="D7322" s="51"/>
      <c r="E7322" s="52"/>
      <c r="F7322" s="51"/>
      <c r="G7322" s="39"/>
      <c r="H7322" s="53"/>
      <c r="J7322" s="17">
        <v>45</v>
      </c>
      <c r="K7322" s="17" t="str">
        <f t="shared" si="213"/>
        <v>540-ESD  Main Program</v>
      </c>
      <c r="L7322" s="18" t="str">
        <f t="shared" si="212"/>
        <v>540</v>
      </c>
      <c r="M7322" s="19"/>
      <c r="N7322" s="19"/>
    </row>
    <row r="7323" spans="1:14" ht="15" x14ac:dyDescent="0.25">
      <c r="A7323" s="54" t="s">
        <v>65</v>
      </c>
      <c r="B7323" s="36">
        <v>169.38611917587042</v>
      </c>
      <c r="C7323" s="37">
        <v>0</v>
      </c>
      <c r="D7323" s="37">
        <v>0</v>
      </c>
      <c r="E7323" s="38">
        <v>0</v>
      </c>
      <c r="F7323" s="37">
        <v>0</v>
      </c>
      <c r="G7323" s="39">
        <v>0</v>
      </c>
      <c r="H7323" s="40">
        <v>169.38611917587042</v>
      </c>
      <c r="J7323" s="17">
        <v>46</v>
      </c>
      <c r="K7323" s="17" t="str">
        <f t="shared" si="213"/>
        <v>540-ESD  Main Program</v>
      </c>
      <c r="L7323" s="18" t="str">
        <f t="shared" ref="L7323:L7386" si="214">LEFT(K7323,3)</f>
        <v>540</v>
      </c>
      <c r="M7323" s="19"/>
      <c r="N7323" s="19"/>
    </row>
    <row r="7324" spans="1:14" ht="15" x14ac:dyDescent="0.25">
      <c r="A7324" s="54" t="s">
        <v>66</v>
      </c>
      <c r="B7324" s="36">
        <v>173.57428552131822</v>
      </c>
      <c r="C7324" s="37">
        <v>0</v>
      </c>
      <c r="D7324" s="37">
        <v>0</v>
      </c>
      <c r="E7324" s="38">
        <v>0</v>
      </c>
      <c r="F7324" s="37">
        <v>0</v>
      </c>
      <c r="G7324" s="39">
        <v>0</v>
      </c>
      <c r="H7324" s="40">
        <v>173.57428552131822</v>
      </c>
      <c r="J7324" s="17">
        <v>47</v>
      </c>
      <c r="K7324" s="17" t="str">
        <f t="shared" si="213"/>
        <v>540-ESD  Main Program</v>
      </c>
      <c r="L7324" s="18" t="str">
        <f t="shared" si="214"/>
        <v>540</v>
      </c>
      <c r="M7324" s="19"/>
      <c r="N7324" s="19"/>
    </row>
    <row r="7325" spans="1:14" ht="15" x14ac:dyDescent="0.25">
      <c r="A7325" s="54" t="s">
        <v>67</v>
      </c>
      <c r="B7325" s="36">
        <v>2067.295901447575</v>
      </c>
      <c r="C7325" s="37">
        <v>2</v>
      </c>
      <c r="D7325" s="37">
        <v>18</v>
      </c>
      <c r="E7325" s="38">
        <v>0</v>
      </c>
      <c r="F7325" s="37">
        <v>8</v>
      </c>
      <c r="G7325" s="39">
        <v>28</v>
      </c>
      <c r="H7325" s="40">
        <v>2095.295901447575</v>
      </c>
      <c r="J7325" s="17">
        <v>48</v>
      </c>
      <c r="K7325" s="17" t="str">
        <f t="shared" si="213"/>
        <v>540-ESD  Main Program</v>
      </c>
      <c r="L7325" s="18" t="str">
        <f t="shared" si="214"/>
        <v>540</v>
      </c>
      <c r="M7325" s="19"/>
      <c r="N7325" s="19"/>
    </row>
    <row r="7326" spans="1:14" ht="15" x14ac:dyDescent="0.25">
      <c r="A7326" s="54" t="s">
        <v>68</v>
      </c>
      <c r="B7326" s="36">
        <v>27.026572999389131</v>
      </c>
      <c r="C7326" s="37">
        <v>0</v>
      </c>
      <c r="D7326" s="37">
        <v>0</v>
      </c>
      <c r="E7326" s="38">
        <v>0</v>
      </c>
      <c r="F7326" s="37">
        <v>0</v>
      </c>
      <c r="G7326" s="39">
        <v>0</v>
      </c>
      <c r="H7326" s="40">
        <v>27.026572999389131</v>
      </c>
      <c r="J7326" s="17">
        <v>49</v>
      </c>
      <c r="K7326" s="17" t="str">
        <f t="shared" si="213"/>
        <v>540-ESD  Main Program</v>
      </c>
      <c r="L7326" s="18" t="str">
        <f t="shared" si="214"/>
        <v>540</v>
      </c>
      <c r="M7326" s="19"/>
      <c r="N7326" s="19"/>
    </row>
    <row r="7327" spans="1:14" ht="15" x14ac:dyDescent="0.25">
      <c r="A7327" s="54" t="s">
        <v>69</v>
      </c>
      <c r="B7327" s="36">
        <v>374.85229256583534</v>
      </c>
      <c r="C7327" s="37">
        <v>0</v>
      </c>
      <c r="D7327" s="37">
        <v>0</v>
      </c>
      <c r="E7327" s="38">
        <v>0</v>
      </c>
      <c r="F7327" s="37">
        <v>0</v>
      </c>
      <c r="G7327" s="39">
        <v>0</v>
      </c>
      <c r="H7327" s="40">
        <v>374.85229256583534</v>
      </c>
      <c r="J7327" s="17">
        <v>50</v>
      </c>
      <c r="K7327" s="17" t="str">
        <f t="shared" si="213"/>
        <v>540-ESD  Main Program</v>
      </c>
      <c r="L7327" s="18" t="str">
        <f t="shared" si="214"/>
        <v>540</v>
      </c>
      <c r="M7327" s="19"/>
      <c r="N7327" s="19"/>
    </row>
    <row r="7328" spans="1:14" ht="15" x14ac:dyDescent="0.25">
      <c r="A7328" s="54" t="s">
        <v>70</v>
      </c>
      <c r="B7328" s="36">
        <v>236.40909820909562</v>
      </c>
      <c r="C7328" s="37">
        <v>0</v>
      </c>
      <c r="D7328" s="37">
        <v>0</v>
      </c>
      <c r="E7328" s="38">
        <v>-1</v>
      </c>
      <c r="F7328" s="37">
        <v>2</v>
      </c>
      <c r="G7328" s="39">
        <v>1</v>
      </c>
      <c r="H7328" s="40">
        <v>237.40909820909562</v>
      </c>
      <c r="J7328" s="17">
        <v>51</v>
      </c>
      <c r="K7328" s="17" t="str">
        <f t="shared" si="213"/>
        <v>540-ESD  Main Program</v>
      </c>
      <c r="L7328" s="18" t="str">
        <f t="shared" si="214"/>
        <v>540</v>
      </c>
      <c r="M7328" s="19"/>
      <c r="N7328" s="19"/>
    </row>
    <row r="7329" spans="1:14" ht="15" x14ac:dyDescent="0.25">
      <c r="A7329" s="54" t="s">
        <v>71</v>
      </c>
      <c r="B7329" s="36">
        <v>1.4375E-15</v>
      </c>
      <c r="C7329" s="37">
        <v>0</v>
      </c>
      <c r="D7329" s="37">
        <v>0</v>
      </c>
      <c r="E7329" s="38">
        <v>0</v>
      </c>
      <c r="F7329" s="37">
        <v>0</v>
      </c>
      <c r="G7329" s="39">
        <v>0</v>
      </c>
      <c r="H7329" s="40">
        <v>1.4375E-15</v>
      </c>
      <c r="J7329" s="17">
        <v>52</v>
      </c>
      <c r="K7329" s="17" t="str">
        <f t="shared" si="213"/>
        <v>540-ESD  Main Program</v>
      </c>
      <c r="L7329" s="18" t="str">
        <f t="shared" si="214"/>
        <v>540</v>
      </c>
      <c r="M7329" s="19"/>
      <c r="N7329" s="19"/>
    </row>
    <row r="7330" spans="1:14" ht="15" x14ac:dyDescent="0.25">
      <c r="A7330" s="54" t="s">
        <v>72</v>
      </c>
      <c r="B7330" s="36">
        <v>30.312156383628594</v>
      </c>
      <c r="C7330" s="37">
        <v>0</v>
      </c>
      <c r="D7330" s="37">
        <v>0</v>
      </c>
      <c r="E7330" s="38">
        <v>0</v>
      </c>
      <c r="F7330" s="37">
        <v>0</v>
      </c>
      <c r="G7330" s="39">
        <v>0</v>
      </c>
      <c r="H7330" s="40">
        <v>30.312156383628594</v>
      </c>
      <c r="J7330" s="17">
        <v>53</v>
      </c>
      <c r="K7330" s="17" t="str">
        <f t="shared" si="213"/>
        <v>540-ESD  Main Program</v>
      </c>
      <c r="L7330" s="18" t="str">
        <f t="shared" si="214"/>
        <v>540</v>
      </c>
      <c r="M7330" s="19"/>
      <c r="N7330" s="19"/>
    </row>
    <row r="7331" spans="1:14" ht="15" x14ac:dyDescent="0.25">
      <c r="A7331" s="54" t="s">
        <v>73</v>
      </c>
      <c r="B7331" s="36">
        <v>337.6409370229095</v>
      </c>
      <c r="C7331" s="37">
        <v>0</v>
      </c>
      <c r="D7331" s="37">
        <v>2</v>
      </c>
      <c r="E7331" s="38">
        <v>0</v>
      </c>
      <c r="F7331" s="37">
        <v>1</v>
      </c>
      <c r="G7331" s="39">
        <v>3</v>
      </c>
      <c r="H7331" s="40">
        <v>340.6409370229095</v>
      </c>
      <c r="J7331" s="17">
        <v>54</v>
      </c>
      <c r="K7331" s="17" t="str">
        <f t="shared" si="213"/>
        <v>540-ESD  Main Program</v>
      </c>
      <c r="L7331" s="18" t="str">
        <f t="shared" si="214"/>
        <v>540</v>
      </c>
      <c r="M7331" s="19"/>
      <c r="N7331" s="19"/>
    </row>
    <row r="7332" spans="1:14" ht="15" x14ac:dyDescent="0.25">
      <c r="A7332" s="54" t="s">
        <v>74</v>
      </c>
      <c r="B7332" s="36">
        <v>543.28711056811244</v>
      </c>
      <c r="C7332" s="37">
        <v>1</v>
      </c>
      <c r="D7332" s="37">
        <v>-21</v>
      </c>
      <c r="E7332" s="38">
        <v>10</v>
      </c>
      <c r="F7332" s="37">
        <v>12</v>
      </c>
      <c r="G7332" s="39">
        <v>2</v>
      </c>
      <c r="H7332" s="40">
        <v>545.28711056811244</v>
      </c>
      <c r="J7332" s="17">
        <v>55</v>
      </c>
      <c r="K7332" s="17" t="str">
        <f t="shared" si="213"/>
        <v>540-ESD  Main Program</v>
      </c>
      <c r="L7332" s="18" t="str">
        <f t="shared" si="214"/>
        <v>540</v>
      </c>
      <c r="M7332" s="19"/>
      <c r="N7332" s="19"/>
    </row>
    <row r="7333" spans="1:14" ht="15" x14ac:dyDescent="0.25">
      <c r="A7333" s="54" t="s">
        <v>75</v>
      </c>
      <c r="B7333" s="36">
        <v>323.67579497685171</v>
      </c>
      <c r="C7333" s="37">
        <v>0</v>
      </c>
      <c r="D7333" s="37">
        <v>0</v>
      </c>
      <c r="E7333" s="38">
        <v>25</v>
      </c>
      <c r="F7333" s="37">
        <v>25</v>
      </c>
      <c r="G7333" s="39">
        <v>50</v>
      </c>
      <c r="H7333" s="40">
        <v>373.67579497685171</v>
      </c>
      <c r="J7333" s="17">
        <v>56</v>
      </c>
      <c r="K7333" s="17" t="str">
        <f t="shared" si="213"/>
        <v>540-ESD  Main Program</v>
      </c>
      <c r="L7333" s="18" t="str">
        <f t="shared" si="214"/>
        <v>540</v>
      </c>
      <c r="M7333" s="19"/>
      <c r="N7333" s="19"/>
    </row>
    <row r="7334" spans="1:14" ht="15" x14ac:dyDescent="0.25">
      <c r="A7334" s="54" t="s">
        <v>76</v>
      </c>
      <c r="B7334" s="36">
        <v>5.0566137389397925</v>
      </c>
      <c r="C7334" s="37">
        <v>0</v>
      </c>
      <c r="D7334" s="37">
        <v>0</v>
      </c>
      <c r="E7334" s="38">
        <v>0</v>
      </c>
      <c r="F7334" s="37">
        <v>0</v>
      </c>
      <c r="G7334" s="39">
        <v>0</v>
      </c>
      <c r="H7334" s="40">
        <v>5.0566137389397925</v>
      </c>
      <c r="J7334" s="17">
        <v>57</v>
      </c>
      <c r="K7334" s="17" t="str">
        <f t="shared" si="213"/>
        <v>540-ESD  Main Program</v>
      </c>
      <c r="L7334" s="18" t="str">
        <f t="shared" si="214"/>
        <v>540</v>
      </c>
      <c r="M7334" s="19"/>
      <c r="N7334" s="19"/>
    </row>
    <row r="7335" spans="1:14" ht="15" x14ac:dyDescent="0.25">
      <c r="A7335" s="54" t="s">
        <v>77</v>
      </c>
      <c r="B7335" s="36">
        <v>636.95731437575682</v>
      </c>
      <c r="C7335" s="37">
        <v>0</v>
      </c>
      <c r="D7335" s="37">
        <v>0</v>
      </c>
      <c r="E7335" s="38">
        <v>0</v>
      </c>
      <c r="F7335" s="37">
        <v>0</v>
      </c>
      <c r="G7335" s="39">
        <v>0</v>
      </c>
      <c r="H7335" s="40">
        <v>636.95731437575682</v>
      </c>
      <c r="J7335" s="17">
        <v>58</v>
      </c>
      <c r="K7335" s="17" t="str">
        <f t="shared" si="213"/>
        <v>540-ESD  Main Program</v>
      </c>
      <c r="L7335" s="18" t="str">
        <f t="shared" si="214"/>
        <v>540</v>
      </c>
      <c r="M7335" s="19"/>
      <c r="N7335" s="19"/>
    </row>
    <row r="7336" spans="1:14" ht="15" x14ac:dyDescent="0.25">
      <c r="A7336" s="54" t="s">
        <v>78</v>
      </c>
      <c r="B7336" s="36">
        <v>0</v>
      </c>
      <c r="C7336" s="37">
        <v>0</v>
      </c>
      <c r="D7336" s="37">
        <v>0</v>
      </c>
      <c r="E7336" s="38">
        <v>0</v>
      </c>
      <c r="F7336" s="37">
        <v>0</v>
      </c>
      <c r="G7336" s="39">
        <v>0</v>
      </c>
      <c r="H7336" s="40">
        <v>0</v>
      </c>
      <c r="J7336" s="17">
        <v>59</v>
      </c>
      <c r="K7336" s="17" t="str">
        <f t="shared" si="213"/>
        <v>540-ESD  Main Program</v>
      </c>
      <c r="L7336" s="18" t="str">
        <f t="shared" si="214"/>
        <v>540</v>
      </c>
      <c r="M7336" s="19"/>
      <c r="N7336" s="19"/>
    </row>
    <row r="7337" spans="1:14" ht="15" x14ac:dyDescent="0.25">
      <c r="A7337" s="54" t="s">
        <v>79</v>
      </c>
      <c r="B7337" s="36">
        <v>0</v>
      </c>
      <c r="C7337" s="37">
        <v>0</v>
      </c>
      <c r="D7337" s="37">
        <v>0</v>
      </c>
      <c r="E7337" s="38">
        <v>0</v>
      </c>
      <c r="F7337" s="37">
        <v>0</v>
      </c>
      <c r="G7337" s="39">
        <v>0</v>
      </c>
      <c r="H7337" s="40">
        <v>0</v>
      </c>
      <c r="J7337" s="17">
        <v>60</v>
      </c>
      <c r="K7337" s="17" t="str">
        <f t="shared" si="213"/>
        <v>540-ESD  Main Program</v>
      </c>
      <c r="L7337" s="18" t="str">
        <f t="shared" si="214"/>
        <v>540</v>
      </c>
      <c r="M7337" s="19"/>
      <c r="N7337" s="19"/>
    </row>
    <row r="7338" spans="1:14" ht="15" x14ac:dyDescent="0.25">
      <c r="A7338" s="54"/>
      <c r="B7338" s="36"/>
      <c r="C7338" s="37"/>
      <c r="D7338" s="37"/>
      <c r="E7338" s="38"/>
      <c r="F7338" s="37"/>
      <c r="G7338" s="39"/>
      <c r="H7338" s="40"/>
      <c r="J7338" s="17">
        <v>61</v>
      </c>
      <c r="K7338" s="17" t="str">
        <f t="shared" si="213"/>
        <v>540-ESD  Main Program</v>
      </c>
      <c r="L7338" s="18" t="str">
        <f t="shared" si="214"/>
        <v>540</v>
      </c>
      <c r="M7338" s="19"/>
      <c r="N7338" s="19"/>
    </row>
    <row r="7339" spans="1:14" x14ac:dyDescent="0.2">
      <c r="A7339" s="44" t="s">
        <v>80</v>
      </c>
      <c r="B7339" s="45">
        <v>4925.4741969852821</v>
      </c>
      <c r="C7339" s="46">
        <v>3</v>
      </c>
      <c r="D7339" s="46">
        <v>-1</v>
      </c>
      <c r="E7339" s="47">
        <v>34</v>
      </c>
      <c r="F7339" s="46">
        <v>48</v>
      </c>
      <c r="G7339" s="48">
        <v>84</v>
      </c>
      <c r="H7339" s="49">
        <v>5009.4741969852821</v>
      </c>
      <c r="J7339" s="17">
        <v>62</v>
      </c>
      <c r="K7339" s="17" t="str">
        <f t="shared" si="213"/>
        <v>540-ESD  Main Program</v>
      </c>
      <c r="L7339" s="18" t="str">
        <f t="shared" si="214"/>
        <v>540</v>
      </c>
      <c r="M7339" s="19"/>
      <c r="N7339" s="19"/>
    </row>
    <row r="7340" spans="1:14" ht="15" x14ac:dyDescent="0.25">
      <c r="A7340" s="54"/>
      <c r="B7340" s="36"/>
      <c r="C7340" s="37"/>
      <c r="D7340" s="37"/>
      <c r="E7340" s="38"/>
      <c r="F7340" s="37"/>
      <c r="G7340" s="39"/>
      <c r="H7340" s="40"/>
      <c r="J7340" s="17">
        <v>63</v>
      </c>
      <c r="K7340" s="17" t="str">
        <f t="shared" si="213"/>
        <v>540-ESD  Main Program</v>
      </c>
      <c r="L7340" s="18" t="str">
        <f t="shared" si="214"/>
        <v>540</v>
      </c>
      <c r="M7340" s="19"/>
      <c r="N7340" s="19"/>
    </row>
    <row r="7341" spans="1:14" ht="15" x14ac:dyDescent="0.25">
      <c r="A7341" s="54" t="s">
        <v>81</v>
      </c>
      <c r="B7341" s="36">
        <v>720.20099031993527</v>
      </c>
      <c r="C7341" s="37">
        <v>0</v>
      </c>
      <c r="D7341" s="37">
        <v>0</v>
      </c>
      <c r="E7341" s="38">
        <v>6</v>
      </c>
      <c r="F7341" s="37">
        <v>16</v>
      </c>
      <c r="G7341" s="39">
        <v>22</v>
      </c>
      <c r="H7341" s="40">
        <v>742.20099031993527</v>
      </c>
      <c r="J7341" s="17">
        <v>64</v>
      </c>
      <c r="K7341" s="17" t="str">
        <f t="shared" si="213"/>
        <v>540-ESD  Main Program</v>
      </c>
      <c r="L7341" s="18" t="str">
        <f t="shared" si="214"/>
        <v>540</v>
      </c>
      <c r="M7341" s="19"/>
      <c r="N7341" s="19"/>
    </row>
    <row r="7342" spans="1:14" x14ac:dyDescent="0.2">
      <c r="A7342" s="44" t="s">
        <v>82</v>
      </c>
      <c r="B7342" s="45">
        <v>720.20099031993527</v>
      </c>
      <c r="C7342" s="46">
        <v>0</v>
      </c>
      <c r="D7342" s="46">
        <v>0</v>
      </c>
      <c r="E7342" s="47">
        <v>6</v>
      </c>
      <c r="F7342" s="46">
        <v>16</v>
      </c>
      <c r="G7342" s="48">
        <v>22</v>
      </c>
      <c r="H7342" s="49">
        <v>742.20099031993527</v>
      </c>
      <c r="J7342" s="17">
        <v>65</v>
      </c>
      <c r="K7342" s="17" t="str">
        <f t="shared" si="213"/>
        <v>540-ESD  Main Program</v>
      </c>
      <c r="L7342" s="18" t="str">
        <f t="shared" si="214"/>
        <v>540</v>
      </c>
      <c r="M7342" s="19"/>
      <c r="N7342" s="19"/>
    </row>
    <row r="7343" spans="1:14" ht="15" x14ac:dyDescent="0.25">
      <c r="A7343" s="54"/>
      <c r="B7343" s="54"/>
      <c r="C7343" s="54"/>
      <c r="D7343" s="54"/>
      <c r="E7343" s="54"/>
      <c r="F7343" s="54"/>
      <c r="G7343" s="54"/>
      <c r="H7343" s="54"/>
      <c r="J7343" s="17">
        <v>66</v>
      </c>
      <c r="K7343" s="17" t="str">
        <f t="shared" si="213"/>
        <v>540-ESD  Main Program</v>
      </c>
      <c r="L7343" s="18" t="str">
        <f t="shared" si="214"/>
        <v>540</v>
      </c>
      <c r="M7343" s="19"/>
      <c r="N7343" s="19"/>
    </row>
    <row r="7344" spans="1:14" x14ac:dyDescent="0.2">
      <c r="A7344" s="58"/>
      <c r="B7344" s="39"/>
      <c r="C7344" s="51"/>
      <c r="D7344" s="51"/>
      <c r="E7344" s="52"/>
      <c r="F7344" s="51"/>
      <c r="G7344" s="39"/>
      <c r="H7344" s="53"/>
      <c r="J7344" s="17">
        <v>67</v>
      </c>
      <c r="K7344" s="17" t="str">
        <f t="shared" si="213"/>
        <v>540-ESD  Main Program</v>
      </c>
      <c r="L7344" s="18" t="str">
        <f t="shared" si="214"/>
        <v>540</v>
      </c>
      <c r="M7344" s="19"/>
      <c r="N7344" s="19"/>
    </row>
    <row r="7345" spans="1:14" x14ac:dyDescent="0.2">
      <c r="A7345" s="59" t="s">
        <v>83</v>
      </c>
      <c r="B7345" s="60">
        <v>30814.523642251683</v>
      </c>
      <c r="C7345" s="61">
        <v>-481</v>
      </c>
      <c r="D7345" s="61">
        <v>-177</v>
      </c>
      <c r="E7345" s="62">
        <v>-367</v>
      </c>
      <c r="F7345" s="61">
        <v>4302</v>
      </c>
      <c r="G7345" s="60">
        <v>3277</v>
      </c>
      <c r="H7345" s="63">
        <v>34091.523642251683</v>
      </c>
      <c r="J7345" s="17">
        <v>68</v>
      </c>
      <c r="K7345" s="17" t="str">
        <f t="shared" si="213"/>
        <v>540-ESD  Main Program</v>
      </c>
      <c r="L7345" s="18" t="str">
        <f t="shared" si="214"/>
        <v>540</v>
      </c>
      <c r="M7345" s="19"/>
      <c r="N7345" s="19"/>
    </row>
    <row r="7346" spans="1:14" x14ac:dyDescent="0.2">
      <c r="A7346" s="64"/>
      <c r="B7346" s="65"/>
      <c r="C7346" s="65"/>
      <c r="D7346" s="65"/>
      <c r="E7346" s="65"/>
      <c r="F7346" s="65"/>
      <c r="G7346" s="65"/>
      <c r="H7346" s="65"/>
      <c r="J7346" s="17">
        <v>1</v>
      </c>
      <c r="K7346" s="17" t="str">
        <f>IF(J7346=7,A6410,IF(J7346&gt;7,K7336,""))</f>
        <v/>
      </c>
      <c r="L7346" s="18" t="str">
        <f t="shared" si="214"/>
        <v/>
      </c>
      <c r="M7346" s="19"/>
      <c r="N7346" s="19"/>
    </row>
    <row r="7347" spans="1:14" x14ac:dyDescent="0.2">
      <c r="A7347" s="64"/>
      <c r="B7347" s="65"/>
      <c r="C7347" s="65"/>
      <c r="D7347" s="65"/>
      <c r="E7347" s="65"/>
      <c r="F7347" s="65"/>
      <c r="G7347" s="65"/>
      <c r="H7347" s="65"/>
      <c r="J7347" s="17">
        <v>2</v>
      </c>
      <c r="K7347" s="17" t="str">
        <f>IF(J7347=7,A6411,IF(J7347&gt;7,K7346,""))</f>
        <v/>
      </c>
      <c r="L7347" s="18" t="str">
        <f t="shared" si="214"/>
        <v/>
      </c>
      <c r="M7347" s="19"/>
      <c r="N7347" s="19"/>
    </row>
    <row r="7348" spans="1:14" ht="15" x14ac:dyDescent="0.25">
      <c r="A7348"/>
      <c r="B7348"/>
      <c r="C7348"/>
      <c r="D7348"/>
      <c r="E7348"/>
      <c r="F7348"/>
      <c r="G7348"/>
      <c r="H7348"/>
      <c r="J7348" s="17">
        <v>3</v>
      </c>
      <c r="K7348" s="17" t="str">
        <f>IF(J7348=7,A6412,IF(J7348&gt;7,K7347,""))</f>
        <v/>
      </c>
      <c r="L7348" s="18" t="str">
        <f t="shared" si="214"/>
        <v/>
      </c>
      <c r="M7348" s="19"/>
      <c r="N7348" s="19"/>
    </row>
    <row r="7349" spans="1:14" ht="15" x14ac:dyDescent="0.25">
      <c r="A7349"/>
      <c r="B7349"/>
      <c r="C7349"/>
      <c r="D7349"/>
      <c r="E7349"/>
      <c r="F7349"/>
      <c r="G7349"/>
      <c r="H7349"/>
      <c r="J7349" s="17">
        <v>4</v>
      </c>
      <c r="K7349" s="17" t="str">
        <f>IF(J7349=7,A6413,IF(J7349&gt;7,K7348,""))</f>
        <v/>
      </c>
      <c r="L7349" s="18" t="str">
        <f t="shared" si="214"/>
        <v/>
      </c>
      <c r="M7349" s="19"/>
      <c r="N7349" s="19"/>
    </row>
    <row r="7350" spans="1:14" ht="15.75" x14ac:dyDescent="0.25">
      <c r="A7350" s="21" t="s">
        <v>7</v>
      </c>
      <c r="B7350" s="22"/>
      <c r="C7350" s="22"/>
      <c r="D7350" s="22"/>
      <c r="E7350" s="22"/>
      <c r="F7350" s="22"/>
      <c r="G7350" s="22"/>
      <c r="H7350" s="22"/>
      <c r="J7350" s="17">
        <v>5</v>
      </c>
      <c r="K7350" s="17" t="str">
        <f>IF(J7350=7,A6414,IF(J7350&gt;7,K7349,""))</f>
        <v/>
      </c>
      <c r="L7350" s="18" t="str">
        <f t="shared" si="214"/>
        <v/>
      </c>
      <c r="M7350" s="19"/>
      <c r="N7350" s="19"/>
    </row>
    <row r="7351" spans="1:14" ht="15" x14ac:dyDescent="0.25">
      <c r="A7351" s="23" t="s">
        <v>8</v>
      </c>
      <c r="B7351" s="24"/>
      <c r="C7351" s="24"/>
      <c r="D7351" s="24"/>
      <c r="E7351" s="24"/>
      <c r="F7351" s="24"/>
      <c r="G7351" s="24"/>
      <c r="H7351" s="24"/>
      <c r="J7351" s="17">
        <v>6</v>
      </c>
      <c r="K7351" s="17" t="str">
        <f>IF(J7351=7,A6415,IF(J7351&gt;7,K7350,""))</f>
        <v/>
      </c>
      <c r="L7351" s="18" t="str">
        <f t="shared" si="214"/>
        <v/>
      </c>
      <c r="M7351" s="19"/>
      <c r="N7351" s="19"/>
    </row>
    <row r="7352" spans="1:14" ht="15" x14ac:dyDescent="0.25">
      <c r="A7352" s="25" t="s">
        <v>191</v>
      </c>
      <c r="B7352" s="22"/>
      <c r="C7352" s="22"/>
      <c r="D7352" s="22"/>
      <c r="E7352" s="22"/>
      <c r="F7352" s="22"/>
      <c r="G7352" s="22"/>
      <c r="H7352" s="22"/>
      <c r="J7352" s="17">
        <v>7</v>
      </c>
      <c r="K7352" s="17" t="str">
        <f>IF(J7352=7,A7352,IF(J7352&gt;7,K7351,""))</f>
        <v>541-ESD  PFM</v>
      </c>
      <c r="L7352" s="18" t="str">
        <f t="shared" si="214"/>
        <v>541</v>
      </c>
      <c r="M7352" s="19"/>
      <c r="N7352" s="19"/>
    </row>
    <row r="7353" spans="1:14" ht="15" x14ac:dyDescent="0.25">
      <c r="A7353" s="25"/>
      <c r="B7353" s="22"/>
      <c r="C7353" s="22"/>
      <c r="D7353" s="22"/>
      <c r="E7353" s="22"/>
      <c r="F7353" s="22"/>
      <c r="G7353" s="22"/>
      <c r="H7353" s="22"/>
      <c r="J7353" s="17">
        <v>8</v>
      </c>
      <c r="K7353" s="17" t="str">
        <f t="shared" ref="K7353:K7413" si="215">IF(J7353=7,A6417,IF(J7353&gt;7,K7352,""))</f>
        <v>541-ESD  PFM</v>
      </c>
      <c r="L7353" s="18" t="str">
        <f t="shared" si="214"/>
        <v>541</v>
      </c>
      <c r="M7353" s="19"/>
      <c r="N7353" s="19"/>
    </row>
    <row r="7354" spans="1:14" ht="15" x14ac:dyDescent="0.25">
      <c r="A7354" s="26"/>
      <c r="B7354" s="27"/>
      <c r="C7354" s="94" t="s">
        <v>10</v>
      </c>
      <c r="D7354" s="95"/>
      <c r="E7354" s="94" t="s">
        <v>11</v>
      </c>
      <c r="F7354" s="95"/>
      <c r="G7354" s="28"/>
      <c r="H7354" s="28"/>
      <c r="J7354" s="17">
        <v>9</v>
      </c>
      <c r="K7354" s="17" t="str">
        <f t="shared" si="215"/>
        <v>541-ESD  PFM</v>
      </c>
      <c r="L7354" s="18" t="str">
        <f t="shared" si="214"/>
        <v>541</v>
      </c>
      <c r="M7354" s="19"/>
      <c r="N7354" s="19"/>
    </row>
    <row r="7355" spans="1:14" ht="24" x14ac:dyDescent="0.2">
      <c r="A7355" s="29" t="s">
        <v>12</v>
      </c>
      <c r="B7355" s="30" t="s">
        <v>13</v>
      </c>
      <c r="C7355" s="31" t="s">
        <v>14</v>
      </c>
      <c r="D7355" s="32" t="s">
        <v>15</v>
      </c>
      <c r="E7355" s="31" t="s">
        <v>14</v>
      </c>
      <c r="F7355" s="32" t="s">
        <v>15</v>
      </c>
      <c r="G7355" s="33" t="s">
        <v>16</v>
      </c>
      <c r="H7355" s="33" t="s">
        <v>17</v>
      </c>
      <c r="J7355" s="17">
        <v>10</v>
      </c>
      <c r="K7355" s="17" t="str">
        <f t="shared" si="215"/>
        <v>541-ESD  PFM</v>
      </c>
      <c r="L7355" s="18" t="str">
        <f t="shared" si="214"/>
        <v>541</v>
      </c>
      <c r="M7355" s="19"/>
      <c r="N7355" s="19"/>
    </row>
    <row r="7356" spans="1:14" ht="15" x14ac:dyDescent="0.25">
      <c r="A7356" s="35" t="s">
        <v>20</v>
      </c>
      <c r="B7356" s="36">
        <v>0</v>
      </c>
      <c r="C7356" s="37">
        <v>0</v>
      </c>
      <c r="D7356" s="37">
        <v>0</v>
      </c>
      <c r="E7356" s="38">
        <v>0</v>
      </c>
      <c r="F7356" s="37">
        <v>0</v>
      </c>
      <c r="G7356" s="39">
        <v>0</v>
      </c>
      <c r="H7356" s="40">
        <v>0</v>
      </c>
      <c r="J7356" s="17">
        <v>11</v>
      </c>
      <c r="K7356" s="17" t="str">
        <f t="shared" si="215"/>
        <v>541-ESD  PFM</v>
      </c>
      <c r="L7356" s="18" t="str">
        <f t="shared" si="214"/>
        <v>541</v>
      </c>
      <c r="M7356" s="19" t="s">
        <v>21</v>
      </c>
      <c r="N7356" s="19"/>
    </row>
    <row r="7357" spans="1:14" ht="15" x14ac:dyDescent="0.25">
      <c r="A7357" s="42" t="s">
        <v>22</v>
      </c>
      <c r="B7357" s="36">
        <v>0</v>
      </c>
      <c r="C7357" s="37">
        <v>0</v>
      </c>
      <c r="D7357" s="37">
        <v>0</v>
      </c>
      <c r="E7357" s="38">
        <v>0</v>
      </c>
      <c r="F7357" s="37">
        <v>0</v>
      </c>
      <c r="G7357" s="39">
        <v>0</v>
      </c>
      <c r="H7357" s="40">
        <v>0</v>
      </c>
      <c r="J7357" s="17">
        <v>12</v>
      </c>
      <c r="K7357" s="17" t="str">
        <f t="shared" si="215"/>
        <v>541-ESD  PFM</v>
      </c>
      <c r="L7357" s="18" t="str">
        <f t="shared" si="214"/>
        <v>541</v>
      </c>
      <c r="M7357" s="19"/>
      <c r="N7357" s="19"/>
    </row>
    <row r="7358" spans="1:14" ht="15" x14ac:dyDescent="0.25">
      <c r="A7358" s="42" t="s">
        <v>23</v>
      </c>
      <c r="B7358" s="36">
        <v>0</v>
      </c>
      <c r="C7358" s="37">
        <v>0</v>
      </c>
      <c r="D7358" s="37">
        <v>0</v>
      </c>
      <c r="E7358" s="38">
        <v>0</v>
      </c>
      <c r="F7358" s="37">
        <v>0</v>
      </c>
      <c r="G7358" s="39">
        <v>0</v>
      </c>
      <c r="H7358" s="40">
        <v>0</v>
      </c>
      <c r="J7358" s="17">
        <v>13</v>
      </c>
      <c r="K7358" s="17" t="str">
        <f t="shared" si="215"/>
        <v>541-ESD  PFM</v>
      </c>
      <c r="L7358" s="18" t="str">
        <f t="shared" si="214"/>
        <v>541</v>
      </c>
      <c r="M7358" s="19"/>
      <c r="N7358" s="19"/>
    </row>
    <row r="7359" spans="1:14" ht="15" x14ac:dyDescent="0.25">
      <c r="A7359" s="42" t="s">
        <v>24</v>
      </c>
      <c r="B7359" s="36">
        <v>320</v>
      </c>
      <c r="C7359" s="37">
        <v>0</v>
      </c>
      <c r="D7359" s="37">
        <v>0</v>
      </c>
      <c r="E7359" s="38">
        <v>0</v>
      </c>
      <c r="F7359" s="37">
        <v>0</v>
      </c>
      <c r="G7359" s="39">
        <v>0</v>
      </c>
      <c r="H7359" s="40">
        <v>320</v>
      </c>
      <c r="J7359" s="17">
        <v>14</v>
      </c>
      <c r="K7359" s="17" t="str">
        <f t="shared" si="215"/>
        <v>541-ESD  PFM</v>
      </c>
      <c r="L7359" s="18" t="str">
        <f t="shared" si="214"/>
        <v>541</v>
      </c>
      <c r="M7359" s="19"/>
      <c r="N7359" s="19"/>
    </row>
    <row r="7360" spans="1:14" ht="15" x14ac:dyDescent="0.25">
      <c r="A7360" s="42" t="s">
        <v>25</v>
      </c>
      <c r="B7360" s="36">
        <v>560.91340847519984</v>
      </c>
      <c r="C7360" s="37">
        <v>1</v>
      </c>
      <c r="D7360" s="37">
        <v>0</v>
      </c>
      <c r="E7360" s="38">
        <v>0</v>
      </c>
      <c r="F7360" s="37">
        <v>2</v>
      </c>
      <c r="G7360" s="39">
        <v>3</v>
      </c>
      <c r="H7360" s="40">
        <v>563.91340847519984</v>
      </c>
      <c r="J7360" s="17">
        <v>15</v>
      </c>
      <c r="K7360" s="17" t="str">
        <f t="shared" si="215"/>
        <v>541-ESD  PFM</v>
      </c>
      <c r="L7360" s="18" t="str">
        <f t="shared" si="214"/>
        <v>541</v>
      </c>
      <c r="M7360" s="19"/>
      <c r="N7360" s="19"/>
    </row>
    <row r="7361" spans="1:14" ht="15" x14ac:dyDescent="0.25">
      <c r="A7361" s="42" t="s">
        <v>26</v>
      </c>
      <c r="B7361" s="36">
        <v>0</v>
      </c>
      <c r="C7361" s="37">
        <v>0</v>
      </c>
      <c r="D7361" s="37">
        <v>0</v>
      </c>
      <c r="E7361" s="38">
        <v>0</v>
      </c>
      <c r="F7361" s="37">
        <v>0</v>
      </c>
      <c r="G7361" s="39">
        <v>0</v>
      </c>
      <c r="H7361" s="40">
        <v>0</v>
      </c>
      <c r="J7361" s="17">
        <v>16</v>
      </c>
      <c r="K7361" s="17" t="str">
        <f t="shared" si="215"/>
        <v>541-ESD  PFM</v>
      </c>
      <c r="L7361" s="18" t="str">
        <f t="shared" si="214"/>
        <v>541</v>
      </c>
      <c r="M7361" s="19"/>
      <c r="N7361" s="19"/>
    </row>
    <row r="7362" spans="1:14" ht="15" x14ac:dyDescent="0.25">
      <c r="A7362" s="42" t="s">
        <v>27</v>
      </c>
      <c r="B7362" s="36">
        <v>0</v>
      </c>
      <c r="C7362" s="37">
        <v>0</v>
      </c>
      <c r="D7362" s="37">
        <v>0</v>
      </c>
      <c r="E7362" s="38">
        <v>0</v>
      </c>
      <c r="F7362" s="37">
        <v>0</v>
      </c>
      <c r="G7362" s="39">
        <v>0</v>
      </c>
      <c r="H7362" s="40">
        <v>0</v>
      </c>
      <c r="J7362" s="17">
        <v>17</v>
      </c>
      <c r="K7362" s="17" t="str">
        <f t="shared" si="215"/>
        <v>541-ESD  PFM</v>
      </c>
      <c r="L7362" s="18" t="str">
        <f t="shared" si="214"/>
        <v>541</v>
      </c>
      <c r="M7362" s="19"/>
      <c r="N7362" s="19"/>
    </row>
    <row r="7363" spans="1:14" x14ac:dyDescent="0.2">
      <c r="A7363" s="43"/>
      <c r="B7363" s="36"/>
      <c r="C7363" s="37"/>
      <c r="D7363" s="37"/>
      <c r="E7363" s="38"/>
      <c r="F7363" s="37"/>
      <c r="G7363" s="39"/>
      <c r="H7363" s="40"/>
      <c r="J7363" s="17">
        <v>18</v>
      </c>
      <c r="K7363" s="17" t="str">
        <f t="shared" si="215"/>
        <v>541-ESD  PFM</v>
      </c>
      <c r="L7363" s="18" t="str">
        <f t="shared" si="214"/>
        <v>541</v>
      </c>
      <c r="M7363" s="19"/>
      <c r="N7363" s="19"/>
    </row>
    <row r="7364" spans="1:14" x14ac:dyDescent="0.2">
      <c r="A7364" s="44"/>
      <c r="B7364" s="45">
        <v>880.91340847519984</v>
      </c>
      <c r="C7364" s="46">
        <v>1</v>
      </c>
      <c r="D7364" s="46">
        <v>0</v>
      </c>
      <c r="E7364" s="47">
        <v>0</v>
      </c>
      <c r="F7364" s="46">
        <v>2</v>
      </c>
      <c r="G7364" s="48">
        <v>3</v>
      </c>
      <c r="H7364" s="49">
        <v>883.91340847519984</v>
      </c>
      <c r="J7364" s="17">
        <v>19</v>
      </c>
      <c r="K7364" s="17" t="str">
        <f t="shared" si="215"/>
        <v>541-ESD  PFM</v>
      </c>
      <c r="L7364" s="18" t="str">
        <f t="shared" si="214"/>
        <v>541</v>
      </c>
      <c r="M7364" s="19"/>
      <c r="N7364" s="19"/>
    </row>
    <row r="7365" spans="1:14" x14ac:dyDescent="0.2">
      <c r="A7365" s="50"/>
      <c r="B7365" s="39"/>
      <c r="C7365" s="51"/>
      <c r="D7365" s="51"/>
      <c r="E7365" s="52"/>
      <c r="F7365" s="51"/>
      <c r="G7365" s="39"/>
      <c r="H7365" s="53"/>
      <c r="J7365" s="17">
        <v>20</v>
      </c>
      <c r="K7365" s="17" t="str">
        <f t="shared" si="215"/>
        <v>541-ESD  PFM</v>
      </c>
      <c r="L7365" s="18" t="str">
        <f t="shared" si="214"/>
        <v>541</v>
      </c>
      <c r="M7365" s="19"/>
      <c r="N7365" s="19"/>
    </row>
    <row r="7366" spans="1:14" ht="15" x14ac:dyDescent="0.25">
      <c r="A7366" s="42" t="s">
        <v>28</v>
      </c>
      <c r="B7366" s="36">
        <v>0</v>
      </c>
      <c r="C7366" s="37">
        <v>0</v>
      </c>
      <c r="D7366" s="37">
        <v>0</v>
      </c>
      <c r="E7366" s="38">
        <v>0</v>
      </c>
      <c r="F7366" s="37">
        <v>0</v>
      </c>
      <c r="G7366" s="39">
        <v>0</v>
      </c>
      <c r="H7366" s="40">
        <v>0</v>
      </c>
      <c r="J7366" s="17">
        <v>21</v>
      </c>
      <c r="K7366" s="17" t="str">
        <f t="shared" si="215"/>
        <v>541-ESD  PFM</v>
      </c>
      <c r="L7366" s="18" t="str">
        <f t="shared" si="214"/>
        <v>541</v>
      </c>
      <c r="M7366" s="19"/>
      <c r="N7366" s="19"/>
    </row>
    <row r="7367" spans="1:14" ht="15" x14ac:dyDescent="0.25">
      <c r="A7367" s="42" t="s">
        <v>29</v>
      </c>
      <c r="B7367" s="36">
        <v>0</v>
      </c>
      <c r="C7367" s="37">
        <v>0</v>
      </c>
      <c r="D7367" s="37">
        <v>0</v>
      </c>
      <c r="E7367" s="38">
        <v>0</v>
      </c>
      <c r="F7367" s="37">
        <v>0</v>
      </c>
      <c r="G7367" s="39">
        <v>0</v>
      </c>
      <c r="H7367" s="40">
        <v>0</v>
      </c>
      <c r="J7367" s="17">
        <v>22</v>
      </c>
      <c r="K7367" s="17" t="str">
        <f t="shared" si="215"/>
        <v>541-ESD  PFM</v>
      </c>
      <c r="L7367" s="18" t="str">
        <f t="shared" si="214"/>
        <v>541</v>
      </c>
      <c r="M7367" s="19"/>
      <c r="N7367" s="19"/>
    </row>
    <row r="7368" spans="1:14" ht="15" x14ac:dyDescent="0.25">
      <c r="A7368" s="42" t="s">
        <v>30</v>
      </c>
      <c r="B7368" s="36">
        <v>0</v>
      </c>
      <c r="C7368" s="37">
        <v>0</v>
      </c>
      <c r="D7368" s="37">
        <v>0</v>
      </c>
      <c r="E7368" s="38">
        <v>0</v>
      </c>
      <c r="F7368" s="37">
        <v>0</v>
      </c>
      <c r="G7368" s="39">
        <v>0</v>
      </c>
      <c r="H7368" s="40">
        <v>0</v>
      </c>
      <c r="J7368" s="17">
        <v>23</v>
      </c>
      <c r="K7368" s="17" t="str">
        <f t="shared" si="215"/>
        <v>541-ESD  PFM</v>
      </c>
      <c r="L7368" s="18" t="str">
        <f t="shared" si="214"/>
        <v>541</v>
      </c>
      <c r="M7368" s="19"/>
      <c r="N7368" s="19"/>
    </row>
    <row r="7369" spans="1:14" ht="15" x14ac:dyDescent="0.25">
      <c r="A7369" s="54"/>
      <c r="B7369" s="36"/>
      <c r="C7369" s="37"/>
      <c r="D7369" s="37"/>
      <c r="E7369" s="38"/>
      <c r="F7369" s="37"/>
      <c r="G7369" s="39"/>
      <c r="H7369" s="40"/>
      <c r="J7369" s="17">
        <v>24</v>
      </c>
      <c r="K7369" s="17" t="str">
        <f t="shared" si="215"/>
        <v>541-ESD  PFM</v>
      </c>
      <c r="L7369" s="18" t="str">
        <f t="shared" si="214"/>
        <v>541</v>
      </c>
      <c r="M7369" s="19"/>
      <c r="N7369" s="19"/>
    </row>
    <row r="7370" spans="1:14" x14ac:dyDescent="0.2">
      <c r="A7370" s="44" t="s">
        <v>31</v>
      </c>
      <c r="B7370" s="45">
        <v>0</v>
      </c>
      <c r="C7370" s="46">
        <v>0</v>
      </c>
      <c r="D7370" s="46">
        <v>0</v>
      </c>
      <c r="E7370" s="46">
        <v>0</v>
      </c>
      <c r="F7370" s="46">
        <v>0</v>
      </c>
      <c r="G7370" s="46">
        <v>0</v>
      </c>
      <c r="H7370" s="49">
        <v>0</v>
      </c>
      <c r="J7370" s="17">
        <v>25</v>
      </c>
      <c r="K7370" s="17" t="str">
        <f t="shared" si="215"/>
        <v>541-ESD  PFM</v>
      </c>
      <c r="L7370" s="18" t="str">
        <f t="shared" si="214"/>
        <v>541</v>
      </c>
      <c r="M7370" s="19"/>
      <c r="N7370" s="19"/>
    </row>
    <row r="7371" spans="1:14" ht="15" x14ac:dyDescent="0.25">
      <c r="A7371" s="54"/>
      <c r="B7371" s="36"/>
      <c r="C7371" s="37"/>
      <c r="D7371" s="37"/>
      <c r="E7371" s="38"/>
      <c r="F7371" s="37"/>
      <c r="G7371" s="39"/>
      <c r="H7371" s="40"/>
      <c r="J7371" s="17">
        <v>26</v>
      </c>
      <c r="K7371" s="17" t="str">
        <f t="shared" si="215"/>
        <v>541-ESD  PFM</v>
      </c>
      <c r="L7371" s="18" t="str">
        <f t="shared" si="214"/>
        <v>541</v>
      </c>
      <c r="M7371" s="19"/>
      <c r="N7371" s="19"/>
    </row>
    <row r="7372" spans="1:14" ht="15" x14ac:dyDescent="0.25">
      <c r="A7372" s="54" t="s">
        <v>32</v>
      </c>
      <c r="B7372" s="36">
        <v>0</v>
      </c>
      <c r="C7372" s="37">
        <v>0</v>
      </c>
      <c r="D7372" s="37">
        <v>0</v>
      </c>
      <c r="E7372" s="38">
        <v>0</v>
      </c>
      <c r="F7372" s="37">
        <v>0</v>
      </c>
      <c r="G7372" s="39">
        <v>0</v>
      </c>
      <c r="H7372" s="40">
        <v>0</v>
      </c>
      <c r="J7372" s="17">
        <v>27</v>
      </c>
      <c r="K7372" s="17" t="str">
        <f t="shared" si="215"/>
        <v>541-ESD  PFM</v>
      </c>
      <c r="L7372" s="18" t="str">
        <f t="shared" si="214"/>
        <v>541</v>
      </c>
      <c r="M7372" s="19" t="s">
        <v>33</v>
      </c>
      <c r="N7372" s="19"/>
    </row>
    <row r="7373" spans="1:14" ht="15" x14ac:dyDescent="0.25">
      <c r="A7373" s="54" t="s">
        <v>34</v>
      </c>
      <c r="B7373" s="36">
        <v>0</v>
      </c>
      <c r="C7373" s="37">
        <v>0</v>
      </c>
      <c r="D7373" s="37">
        <v>0</v>
      </c>
      <c r="E7373" s="38">
        <v>0</v>
      </c>
      <c r="F7373" s="37">
        <v>0</v>
      </c>
      <c r="G7373" s="39">
        <v>0</v>
      </c>
      <c r="H7373" s="40">
        <v>0</v>
      </c>
      <c r="J7373" s="17">
        <v>28</v>
      </c>
      <c r="K7373" s="17" t="str">
        <f t="shared" si="215"/>
        <v>541-ESD  PFM</v>
      </c>
      <c r="L7373" s="18" t="str">
        <f t="shared" si="214"/>
        <v>541</v>
      </c>
      <c r="M7373" s="19" t="s">
        <v>35</v>
      </c>
      <c r="N7373" s="19"/>
    </row>
    <row r="7374" spans="1:14" ht="15" x14ac:dyDescent="0.25">
      <c r="A7374" s="54" t="s">
        <v>36</v>
      </c>
      <c r="B7374" s="36">
        <v>0</v>
      </c>
      <c r="C7374" s="37">
        <v>0</v>
      </c>
      <c r="D7374" s="37">
        <v>0</v>
      </c>
      <c r="E7374" s="38">
        <v>0</v>
      </c>
      <c r="F7374" s="37">
        <v>0</v>
      </c>
      <c r="G7374" s="39">
        <v>0</v>
      </c>
      <c r="H7374" s="40">
        <v>0</v>
      </c>
      <c r="J7374" s="17">
        <v>29</v>
      </c>
      <c r="K7374" s="17" t="str">
        <f t="shared" si="215"/>
        <v>541-ESD  PFM</v>
      </c>
      <c r="L7374" s="18" t="str">
        <f t="shared" si="214"/>
        <v>541</v>
      </c>
      <c r="M7374" s="19" t="s">
        <v>37</v>
      </c>
      <c r="N7374" s="19"/>
    </row>
    <row r="7375" spans="1:14" ht="15" x14ac:dyDescent="0.25">
      <c r="A7375" s="54" t="s">
        <v>38</v>
      </c>
      <c r="B7375" s="36">
        <v>0</v>
      </c>
      <c r="C7375" s="37">
        <v>0</v>
      </c>
      <c r="D7375" s="37">
        <v>0</v>
      </c>
      <c r="E7375" s="38">
        <v>0</v>
      </c>
      <c r="F7375" s="37">
        <v>0</v>
      </c>
      <c r="G7375" s="39">
        <v>0</v>
      </c>
      <c r="H7375" s="40">
        <v>0</v>
      </c>
      <c r="J7375" s="17">
        <v>30</v>
      </c>
      <c r="K7375" s="17" t="str">
        <f t="shared" si="215"/>
        <v>541-ESD  PFM</v>
      </c>
      <c r="L7375" s="18" t="str">
        <f t="shared" si="214"/>
        <v>541</v>
      </c>
      <c r="M7375" s="19" t="s">
        <v>39</v>
      </c>
      <c r="N7375" s="19"/>
    </row>
    <row r="7376" spans="1:14" ht="15" x14ac:dyDescent="0.25">
      <c r="A7376" s="54" t="s">
        <v>40</v>
      </c>
      <c r="B7376" s="36">
        <v>0</v>
      </c>
      <c r="C7376" s="37">
        <v>0</v>
      </c>
      <c r="D7376" s="37">
        <v>0</v>
      </c>
      <c r="E7376" s="38">
        <v>0</v>
      </c>
      <c r="F7376" s="37">
        <v>0</v>
      </c>
      <c r="G7376" s="39">
        <v>0</v>
      </c>
      <c r="H7376" s="40">
        <v>0</v>
      </c>
      <c r="J7376" s="17">
        <v>31</v>
      </c>
      <c r="K7376" s="17" t="str">
        <f t="shared" si="215"/>
        <v>541-ESD  PFM</v>
      </c>
      <c r="L7376" s="18" t="str">
        <f t="shared" si="214"/>
        <v>541</v>
      </c>
      <c r="M7376" s="19" t="s">
        <v>41</v>
      </c>
      <c r="N7376" s="19"/>
    </row>
    <row r="7377" spans="1:14" ht="15" x14ac:dyDescent="0.25">
      <c r="A7377" s="54" t="s">
        <v>42</v>
      </c>
      <c r="B7377" s="36">
        <v>0</v>
      </c>
      <c r="C7377" s="37">
        <v>0</v>
      </c>
      <c r="D7377" s="37">
        <v>0</v>
      </c>
      <c r="E7377" s="38">
        <v>0</v>
      </c>
      <c r="F7377" s="37">
        <v>0</v>
      </c>
      <c r="G7377" s="39">
        <v>0</v>
      </c>
      <c r="H7377" s="40">
        <v>0</v>
      </c>
      <c r="J7377" s="17">
        <v>32</v>
      </c>
      <c r="K7377" s="17" t="str">
        <f t="shared" si="215"/>
        <v>541-ESD  PFM</v>
      </c>
      <c r="L7377" s="18" t="str">
        <f t="shared" si="214"/>
        <v>541</v>
      </c>
      <c r="M7377" s="19" t="s">
        <v>43</v>
      </c>
      <c r="N7377" s="19"/>
    </row>
    <row r="7378" spans="1:14" ht="15" x14ac:dyDescent="0.25">
      <c r="A7378" s="54" t="s">
        <v>44</v>
      </c>
      <c r="B7378" s="36">
        <v>0</v>
      </c>
      <c r="C7378" s="37">
        <v>0</v>
      </c>
      <c r="D7378" s="37">
        <v>0</v>
      </c>
      <c r="E7378" s="38">
        <v>0</v>
      </c>
      <c r="F7378" s="37">
        <v>0</v>
      </c>
      <c r="G7378" s="39">
        <v>0</v>
      </c>
      <c r="H7378" s="40">
        <v>0</v>
      </c>
      <c r="J7378" s="17">
        <v>33</v>
      </c>
      <c r="K7378" s="17" t="str">
        <f t="shared" si="215"/>
        <v>541-ESD  PFM</v>
      </c>
      <c r="L7378" s="18" t="str">
        <f t="shared" si="214"/>
        <v>541</v>
      </c>
      <c r="M7378" s="19" t="s">
        <v>45</v>
      </c>
      <c r="N7378" s="19"/>
    </row>
    <row r="7379" spans="1:14" ht="15" x14ac:dyDescent="0.25">
      <c r="A7379" s="54" t="s">
        <v>46</v>
      </c>
      <c r="B7379" s="36">
        <v>0</v>
      </c>
      <c r="C7379" s="37">
        <v>0</v>
      </c>
      <c r="D7379" s="37">
        <v>0</v>
      </c>
      <c r="E7379" s="38">
        <v>0</v>
      </c>
      <c r="F7379" s="37">
        <v>0</v>
      </c>
      <c r="G7379" s="39">
        <v>0</v>
      </c>
      <c r="H7379" s="40">
        <v>0</v>
      </c>
      <c r="J7379" s="17">
        <v>34</v>
      </c>
      <c r="K7379" s="17" t="str">
        <f t="shared" si="215"/>
        <v>541-ESD  PFM</v>
      </c>
      <c r="L7379" s="18" t="str">
        <f t="shared" si="214"/>
        <v>541</v>
      </c>
      <c r="M7379" s="19" t="s">
        <v>47</v>
      </c>
      <c r="N7379" s="19"/>
    </row>
    <row r="7380" spans="1:14" ht="15" x14ac:dyDescent="0.25">
      <c r="A7380" s="54" t="s">
        <v>48</v>
      </c>
      <c r="B7380" s="36">
        <v>0</v>
      </c>
      <c r="C7380" s="37">
        <v>0</v>
      </c>
      <c r="D7380" s="37">
        <v>0</v>
      </c>
      <c r="E7380" s="38">
        <v>0</v>
      </c>
      <c r="F7380" s="37">
        <v>0</v>
      </c>
      <c r="G7380" s="39">
        <v>0</v>
      </c>
      <c r="H7380" s="40">
        <v>0</v>
      </c>
      <c r="J7380" s="17">
        <v>35</v>
      </c>
      <c r="K7380" s="17" t="str">
        <f t="shared" si="215"/>
        <v>541-ESD  PFM</v>
      </c>
      <c r="L7380" s="18" t="str">
        <f t="shared" si="214"/>
        <v>541</v>
      </c>
      <c r="M7380" s="56" t="s">
        <v>49</v>
      </c>
      <c r="N7380" s="19"/>
    </row>
    <row r="7381" spans="1:14" ht="15" x14ac:dyDescent="0.25">
      <c r="A7381" s="54" t="s">
        <v>50</v>
      </c>
      <c r="B7381" s="36">
        <v>0</v>
      </c>
      <c r="C7381" s="37">
        <v>0</v>
      </c>
      <c r="D7381" s="37">
        <v>0</v>
      </c>
      <c r="E7381" s="38">
        <v>0</v>
      </c>
      <c r="F7381" s="37">
        <v>0</v>
      </c>
      <c r="G7381" s="39">
        <v>0</v>
      </c>
      <c r="H7381" s="40">
        <v>0</v>
      </c>
      <c r="J7381" s="17">
        <v>36</v>
      </c>
      <c r="K7381" s="17" t="str">
        <f t="shared" si="215"/>
        <v>541-ESD  PFM</v>
      </c>
      <c r="L7381" s="18" t="str">
        <f t="shared" si="214"/>
        <v>541</v>
      </c>
      <c r="M7381" s="19" t="s">
        <v>51</v>
      </c>
      <c r="N7381" s="19"/>
    </row>
    <row r="7382" spans="1:14" ht="15" x14ac:dyDescent="0.25">
      <c r="A7382" s="54" t="s">
        <v>52</v>
      </c>
      <c r="B7382" s="36">
        <v>0</v>
      </c>
      <c r="C7382" s="37">
        <v>0</v>
      </c>
      <c r="D7382" s="37">
        <v>0</v>
      </c>
      <c r="E7382" s="38">
        <v>0</v>
      </c>
      <c r="F7382" s="37">
        <v>0</v>
      </c>
      <c r="G7382" s="39">
        <v>0</v>
      </c>
      <c r="H7382" s="40">
        <v>0</v>
      </c>
      <c r="J7382" s="17">
        <v>37</v>
      </c>
      <c r="K7382" s="17" t="str">
        <f t="shared" si="215"/>
        <v>541-ESD  PFM</v>
      </c>
      <c r="L7382" s="18" t="str">
        <f t="shared" si="214"/>
        <v>541</v>
      </c>
      <c r="M7382" s="56" t="s">
        <v>53</v>
      </c>
      <c r="N7382" s="19"/>
    </row>
    <row r="7383" spans="1:14" ht="15" x14ac:dyDescent="0.25">
      <c r="A7383" s="54" t="s">
        <v>54</v>
      </c>
      <c r="B7383" s="36">
        <v>0</v>
      </c>
      <c r="C7383" s="37">
        <v>0</v>
      </c>
      <c r="D7383" s="37">
        <v>0</v>
      </c>
      <c r="E7383" s="38">
        <v>0</v>
      </c>
      <c r="F7383" s="37">
        <v>0</v>
      </c>
      <c r="G7383" s="39">
        <v>0</v>
      </c>
      <c r="H7383" s="40">
        <v>0</v>
      </c>
      <c r="J7383" s="17">
        <v>38</v>
      </c>
      <c r="K7383" s="17" t="str">
        <f t="shared" si="215"/>
        <v>541-ESD  PFM</v>
      </c>
      <c r="L7383" s="18" t="str">
        <f t="shared" si="214"/>
        <v>541</v>
      </c>
      <c r="M7383" s="19" t="s">
        <v>55</v>
      </c>
      <c r="N7383" s="19"/>
    </row>
    <row r="7384" spans="1:14" ht="15" x14ac:dyDescent="0.25">
      <c r="A7384" s="54" t="s">
        <v>56</v>
      </c>
      <c r="B7384" s="36">
        <v>0</v>
      </c>
      <c r="C7384" s="37">
        <v>0</v>
      </c>
      <c r="D7384" s="37">
        <v>0</v>
      </c>
      <c r="E7384" s="38">
        <v>0</v>
      </c>
      <c r="F7384" s="37">
        <v>0</v>
      </c>
      <c r="G7384" s="39">
        <v>0</v>
      </c>
      <c r="H7384" s="40">
        <v>0</v>
      </c>
      <c r="J7384" s="17">
        <v>39</v>
      </c>
      <c r="K7384" s="17" t="str">
        <f t="shared" si="215"/>
        <v>541-ESD  PFM</v>
      </c>
      <c r="L7384" s="18" t="str">
        <f t="shared" si="214"/>
        <v>541</v>
      </c>
      <c r="M7384" s="19" t="s">
        <v>57</v>
      </c>
      <c r="N7384" s="19"/>
    </row>
    <row r="7385" spans="1:14" ht="15" x14ac:dyDescent="0.25">
      <c r="A7385" s="54" t="s">
        <v>58</v>
      </c>
      <c r="B7385" s="36">
        <v>0</v>
      </c>
      <c r="C7385" s="37">
        <v>0</v>
      </c>
      <c r="D7385" s="37">
        <v>0</v>
      </c>
      <c r="E7385" s="38">
        <v>0</v>
      </c>
      <c r="F7385" s="37">
        <v>0</v>
      </c>
      <c r="G7385" s="39">
        <v>0</v>
      </c>
      <c r="H7385" s="40">
        <v>0</v>
      </c>
      <c r="J7385" s="17">
        <v>40</v>
      </c>
      <c r="K7385" s="17" t="str">
        <f t="shared" si="215"/>
        <v>541-ESD  PFM</v>
      </c>
      <c r="L7385" s="18" t="str">
        <f t="shared" si="214"/>
        <v>541</v>
      </c>
      <c r="M7385" s="19" t="s">
        <v>59</v>
      </c>
      <c r="N7385" s="19"/>
    </row>
    <row r="7386" spans="1:14" ht="15" x14ac:dyDescent="0.25">
      <c r="A7386" s="54" t="s">
        <v>60</v>
      </c>
      <c r="B7386" s="36">
        <v>0</v>
      </c>
      <c r="C7386" s="37">
        <v>0</v>
      </c>
      <c r="D7386" s="37">
        <v>0</v>
      </c>
      <c r="E7386" s="38">
        <v>0</v>
      </c>
      <c r="F7386" s="37">
        <v>0</v>
      </c>
      <c r="G7386" s="39">
        <v>0</v>
      </c>
      <c r="H7386" s="40">
        <v>0</v>
      </c>
      <c r="J7386" s="17">
        <v>41</v>
      </c>
      <c r="K7386" s="17" t="str">
        <f t="shared" si="215"/>
        <v>541-ESD  PFM</v>
      </c>
      <c r="L7386" s="18" t="str">
        <f t="shared" si="214"/>
        <v>541</v>
      </c>
      <c r="M7386" s="56" t="s">
        <v>61</v>
      </c>
      <c r="N7386" s="19"/>
    </row>
    <row r="7387" spans="1:14" ht="15" x14ac:dyDescent="0.25">
      <c r="A7387" s="54" t="s">
        <v>62</v>
      </c>
      <c r="B7387" s="36">
        <v>0</v>
      </c>
      <c r="C7387" s="37">
        <v>0</v>
      </c>
      <c r="D7387" s="37">
        <v>0</v>
      </c>
      <c r="E7387" s="38">
        <v>0</v>
      </c>
      <c r="F7387" s="37">
        <v>0</v>
      </c>
      <c r="G7387" s="39">
        <v>0</v>
      </c>
      <c r="H7387" s="40">
        <v>0</v>
      </c>
      <c r="J7387" s="17">
        <v>42</v>
      </c>
      <c r="K7387" s="17" t="str">
        <f t="shared" si="215"/>
        <v>541-ESD  PFM</v>
      </c>
      <c r="L7387" s="18" t="str">
        <f t="shared" ref="L7387:L7450" si="216">LEFT(K7387,3)</f>
        <v>541</v>
      </c>
      <c r="M7387" s="56" t="s">
        <v>63</v>
      </c>
      <c r="N7387" s="19"/>
    </row>
    <row r="7388" spans="1:14" x14ac:dyDescent="0.2">
      <c r="A7388" s="43"/>
      <c r="B7388" s="36"/>
      <c r="C7388" s="37"/>
      <c r="D7388" s="37"/>
      <c r="E7388" s="38"/>
      <c r="F7388" s="37"/>
      <c r="G7388" s="39"/>
      <c r="H7388" s="40"/>
      <c r="J7388" s="17">
        <v>43</v>
      </c>
      <c r="K7388" s="17" t="str">
        <f t="shared" si="215"/>
        <v>541-ESD  PFM</v>
      </c>
      <c r="L7388" s="18" t="str">
        <f t="shared" si="216"/>
        <v>541</v>
      </c>
      <c r="M7388" s="19"/>
      <c r="N7388" s="19"/>
    </row>
    <row r="7389" spans="1:14" x14ac:dyDescent="0.2">
      <c r="A7389" s="44" t="s">
        <v>64</v>
      </c>
      <c r="B7389" s="45">
        <v>0</v>
      </c>
      <c r="C7389" s="46">
        <v>0</v>
      </c>
      <c r="D7389" s="46">
        <v>0</v>
      </c>
      <c r="E7389" s="47">
        <v>0</v>
      </c>
      <c r="F7389" s="46">
        <v>0</v>
      </c>
      <c r="G7389" s="48">
        <v>0</v>
      </c>
      <c r="H7389" s="49">
        <v>0</v>
      </c>
      <c r="J7389" s="17">
        <v>44</v>
      </c>
      <c r="K7389" s="17" t="str">
        <f t="shared" si="215"/>
        <v>541-ESD  PFM</v>
      </c>
      <c r="L7389" s="18" t="str">
        <f t="shared" si="216"/>
        <v>541</v>
      </c>
      <c r="M7389" s="19"/>
      <c r="N7389" s="19"/>
    </row>
    <row r="7390" spans="1:14" x14ac:dyDescent="0.2">
      <c r="A7390" s="57"/>
      <c r="B7390" s="39"/>
      <c r="C7390" s="51"/>
      <c r="D7390" s="51"/>
      <c r="E7390" s="52"/>
      <c r="F7390" s="51"/>
      <c r="G7390" s="39"/>
      <c r="H7390" s="53"/>
      <c r="J7390" s="17">
        <v>45</v>
      </c>
      <c r="K7390" s="17" t="str">
        <f t="shared" si="215"/>
        <v>541-ESD  PFM</v>
      </c>
      <c r="L7390" s="18" t="str">
        <f t="shared" si="216"/>
        <v>541</v>
      </c>
      <c r="M7390" s="19"/>
      <c r="N7390" s="19"/>
    </row>
    <row r="7391" spans="1:14" ht="15" x14ac:dyDescent="0.25">
      <c r="A7391" s="54" t="s">
        <v>65</v>
      </c>
      <c r="B7391" s="36">
        <v>0</v>
      </c>
      <c r="C7391" s="37">
        <v>0</v>
      </c>
      <c r="D7391" s="37">
        <v>0</v>
      </c>
      <c r="E7391" s="38">
        <v>0</v>
      </c>
      <c r="F7391" s="37">
        <v>0</v>
      </c>
      <c r="G7391" s="39">
        <v>0</v>
      </c>
      <c r="H7391" s="40">
        <v>0</v>
      </c>
      <c r="J7391" s="17">
        <v>46</v>
      </c>
      <c r="K7391" s="17" t="str">
        <f t="shared" si="215"/>
        <v>541-ESD  PFM</v>
      </c>
      <c r="L7391" s="18" t="str">
        <f t="shared" si="216"/>
        <v>541</v>
      </c>
      <c r="M7391" s="19"/>
      <c r="N7391" s="19"/>
    </row>
    <row r="7392" spans="1:14" ht="15" x14ac:dyDescent="0.25">
      <c r="A7392" s="54" t="s">
        <v>66</v>
      </c>
      <c r="B7392" s="36">
        <v>0</v>
      </c>
      <c r="C7392" s="37">
        <v>0</v>
      </c>
      <c r="D7392" s="37">
        <v>0</v>
      </c>
      <c r="E7392" s="38">
        <v>0</v>
      </c>
      <c r="F7392" s="37">
        <v>0</v>
      </c>
      <c r="G7392" s="39">
        <v>0</v>
      </c>
      <c r="H7392" s="40">
        <v>0</v>
      </c>
      <c r="J7392" s="17">
        <v>47</v>
      </c>
      <c r="K7392" s="17" t="str">
        <f t="shared" si="215"/>
        <v>541-ESD  PFM</v>
      </c>
      <c r="L7392" s="18" t="str">
        <f t="shared" si="216"/>
        <v>541</v>
      </c>
      <c r="M7392" s="19"/>
      <c r="N7392" s="19"/>
    </row>
    <row r="7393" spans="1:14" ht="15" x14ac:dyDescent="0.25">
      <c r="A7393" s="54" t="s">
        <v>67</v>
      </c>
      <c r="B7393" s="36">
        <v>0</v>
      </c>
      <c r="C7393" s="37">
        <v>0</v>
      </c>
      <c r="D7393" s="37">
        <v>0</v>
      </c>
      <c r="E7393" s="38">
        <v>0</v>
      </c>
      <c r="F7393" s="37">
        <v>0</v>
      </c>
      <c r="G7393" s="39">
        <v>0</v>
      </c>
      <c r="H7393" s="40">
        <v>0</v>
      </c>
      <c r="J7393" s="17">
        <v>48</v>
      </c>
      <c r="K7393" s="17" t="str">
        <f t="shared" si="215"/>
        <v>541-ESD  PFM</v>
      </c>
      <c r="L7393" s="18" t="str">
        <f t="shared" si="216"/>
        <v>541</v>
      </c>
      <c r="M7393" s="19"/>
      <c r="N7393" s="19"/>
    </row>
    <row r="7394" spans="1:14" ht="15" x14ac:dyDescent="0.25">
      <c r="A7394" s="54" t="s">
        <v>68</v>
      </c>
      <c r="B7394" s="36">
        <v>0</v>
      </c>
      <c r="C7394" s="37">
        <v>0</v>
      </c>
      <c r="D7394" s="37">
        <v>0</v>
      </c>
      <c r="E7394" s="38">
        <v>0</v>
      </c>
      <c r="F7394" s="37">
        <v>0</v>
      </c>
      <c r="G7394" s="39">
        <v>0</v>
      </c>
      <c r="H7394" s="40">
        <v>0</v>
      </c>
      <c r="J7394" s="17">
        <v>49</v>
      </c>
      <c r="K7394" s="17" t="str">
        <f t="shared" si="215"/>
        <v>541-ESD  PFM</v>
      </c>
      <c r="L7394" s="18" t="str">
        <f t="shared" si="216"/>
        <v>541</v>
      </c>
      <c r="M7394" s="19"/>
      <c r="N7394" s="19"/>
    </row>
    <row r="7395" spans="1:14" ht="15" x14ac:dyDescent="0.25">
      <c r="A7395" s="54" t="s">
        <v>69</v>
      </c>
      <c r="B7395" s="36">
        <v>0</v>
      </c>
      <c r="C7395" s="37">
        <v>0</v>
      </c>
      <c r="D7395" s="37">
        <v>0</v>
      </c>
      <c r="E7395" s="38">
        <v>0</v>
      </c>
      <c r="F7395" s="37">
        <v>0</v>
      </c>
      <c r="G7395" s="39">
        <v>0</v>
      </c>
      <c r="H7395" s="40">
        <v>0</v>
      </c>
      <c r="J7395" s="17">
        <v>50</v>
      </c>
      <c r="K7395" s="17" t="str">
        <f t="shared" si="215"/>
        <v>541-ESD  PFM</v>
      </c>
      <c r="L7395" s="18" t="str">
        <f t="shared" si="216"/>
        <v>541</v>
      </c>
      <c r="M7395" s="19"/>
      <c r="N7395" s="19"/>
    </row>
    <row r="7396" spans="1:14" ht="15" x14ac:dyDescent="0.25">
      <c r="A7396" s="54" t="s">
        <v>70</v>
      </c>
      <c r="B7396" s="36">
        <v>0</v>
      </c>
      <c r="C7396" s="37">
        <v>0</v>
      </c>
      <c r="D7396" s="37">
        <v>0</v>
      </c>
      <c r="E7396" s="38">
        <v>0</v>
      </c>
      <c r="F7396" s="37">
        <v>0</v>
      </c>
      <c r="G7396" s="39">
        <v>0</v>
      </c>
      <c r="H7396" s="40">
        <v>0</v>
      </c>
      <c r="J7396" s="17">
        <v>51</v>
      </c>
      <c r="K7396" s="17" t="str">
        <f t="shared" si="215"/>
        <v>541-ESD  PFM</v>
      </c>
      <c r="L7396" s="18" t="str">
        <f t="shared" si="216"/>
        <v>541</v>
      </c>
      <c r="M7396" s="19"/>
      <c r="N7396" s="19"/>
    </row>
    <row r="7397" spans="1:14" ht="15" x14ac:dyDescent="0.25">
      <c r="A7397" s="54" t="s">
        <v>71</v>
      </c>
      <c r="B7397" s="36">
        <v>0</v>
      </c>
      <c r="C7397" s="37">
        <v>0</v>
      </c>
      <c r="D7397" s="37">
        <v>0</v>
      </c>
      <c r="E7397" s="38">
        <v>0</v>
      </c>
      <c r="F7397" s="37">
        <v>0</v>
      </c>
      <c r="G7397" s="39">
        <v>0</v>
      </c>
      <c r="H7397" s="40">
        <v>0</v>
      </c>
      <c r="J7397" s="17">
        <v>52</v>
      </c>
      <c r="K7397" s="17" t="str">
        <f t="shared" si="215"/>
        <v>541-ESD  PFM</v>
      </c>
      <c r="L7397" s="18" t="str">
        <f t="shared" si="216"/>
        <v>541</v>
      </c>
      <c r="M7397" s="19"/>
      <c r="N7397" s="19"/>
    </row>
    <row r="7398" spans="1:14" ht="15" x14ac:dyDescent="0.25">
      <c r="A7398" s="54" t="s">
        <v>72</v>
      </c>
      <c r="B7398" s="36">
        <v>0</v>
      </c>
      <c r="C7398" s="37">
        <v>0</v>
      </c>
      <c r="D7398" s="37">
        <v>0</v>
      </c>
      <c r="E7398" s="38">
        <v>0</v>
      </c>
      <c r="F7398" s="37">
        <v>0</v>
      </c>
      <c r="G7398" s="39">
        <v>0</v>
      </c>
      <c r="H7398" s="40">
        <v>0</v>
      </c>
      <c r="J7398" s="17">
        <v>53</v>
      </c>
      <c r="K7398" s="17" t="str">
        <f t="shared" si="215"/>
        <v>541-ESD  PFM</v>
      </c>
      <c r="L7398" s="18" t="str">
        <f t="shared" si="216"/>
        <v>541</v>
      </c>
      <c r="M7398" s="19"/>
      <c r="N7398" s="19"/>
    </row>
    <row r="7399" spans="1:14" ht="15" x14ac:dyDescent="0.25">
      <c r="A7399" s="54" t="s">
        <v>73</v>
      </c>
      <c r="B7399" s="36">
        <v>0</v>
      </c>
      <c r="C7399" s="37">
        <v>0</v>
      </c>
      <c r="D7399" s="37">
        <v>0</v>
      </c>
      <c r="E7399" s="38">
        <v>0</v>
      </c>
      <c r="F7399" s="37">
        <v>0</v>
      </c>
      <c r="G7399" s="39">
        <v>0</v>
      </c>
      <c r="H7399" s="40">
        <v>0</v>
      </c>
      <c r="J7399" s="17">
        <v>54</v>
      </c>
      <c r="K7399" s="17" t="str">
        <f t="shared" si="215"/>
        <v>541-ESD  PFM</v>
      </c>
      <c r="L7399" s="18" t="str">
        <f t="shared" si="216"/>
        <v>541</v>
      </c>
      <c r="M7399" s="19"/>
      <c r="N7399" s="19"/>
    </row>
    <row r="7400" spans="1:14" ht="15" x14ac:dyDescent="0.25">
      <c r="A7400" s="54" t="s">
        <v>74</v>
      </c>
      <c r="B7400" s="36">
        <v>0</v>
      </c>
      <c r="C7400" s="37">
        <v>0</v>
      </c>
      <c r="D7400" s="37">
        <v>0</v>
      </c>
      <c r="E7400" s="38">
        <v>0</v>
      </c>
      <c r="F7400" s="37">
        <v>0</v>
      </c>
      <c r="G7400" s="39">
        <v>0</v>
      </c>
      <c r="H7400" s="40">
        <v>0</v>
      </c>
      <c r="J7400" s="17">
        <v>55</v>
      </c>
      <c r="K7400" s="17" t="str">
        <f t="shared" si="215"/>
        <v>541-ESD  PFM</v>
      </c>
      <c r="L7400" s="18" t="str">
        <f t="shared" si="216"/>
        <v>541</v>
      </c>
      <c r="M7400" s="19"/>
      <c r="N7400" s="19"/>
    </row>
    <row r="7401" spans="1:14" ht="15" x14ac:dyDescent="0.25">
      <c r="A7401" s="54" t="s">
        <v>75</v>
      </c>
      <c r="B7401" s="36">
        <v>0</v>
      </c>
      <c r="C7401" s="37">
        <v>0</v>
      </c>
      <c r="D7401" s="37">
        <v>0</v>
      </c>
      <c r="E7401" s="38">
        <v>0</v>
      </c>
      <c r="F7401" s="37">
        <v>0</v>
      </c>
      <c r="G7401" s="39">
        <v>0</v>
      </c>
      <c r="H7401" s="40">
        <v>0</v>
      </c>
      <c r="J7401" s="17">
        <v>56</v>
      </c>
      <c r="K7401" s="17" t="str">
        <f t="shared" si="215"/>
        <v>541-ESD  PFM</v>
      </c>
      <c r="L7401" s="18" t="str">
        <f t="shared" si="216"/>
        <v>541</v>
      </c>
      <c r="M7401" s="19"/>
      <c r="N7401" s="19"/>
    </row>
    <row r="7402" spans="1:14" ht="15" x14ac:dyDescent="0.25">
      <c r="A7402" s="54" t="s">
        <v>76</v>
      </c>
      <c r="B7402" s="36">
        <v>0</v>
      </c>
      <c r="C7402" s="37">
        <v>0</v>
      </c>
      <c r="D7402" s="37">
        <v>0</v>
      </c>
      <c r="E7402" s="38">
        <v>0</v>
      </c>
      <c r="F7402" s="37">
        <v>0</v>
      </c>
      <c r="G7402" s="39">
        <v>0</v>
      </c>
      <c r="H7402" s="40">
        <v>0</v>
      </c>
      <c r="J7402" s="17">
        <v>57</v>
      </c>
      <c r="K7402" s="17" t="str">
        <f t="shared" si="215"/>
        <v>541-ESD  PFM</v>
      </c>
      <c r="L7402" s="18" t="str">
        <f t="shared" si="216"/>
        <v>541</v>
      </c>
      <c r="M7402" s="19"/>
      <c r="N7402" s="19"/>
    </row>
    <row r="7403" spans="1:14" ht="15" x14ac:dyDescent="0.25">
      <c r="A7403" s="54" t="s">
        <v>77</v>
      </c>
      <c r="B7403" s="36">
        <v>0</v>
      </c>
      <c r="C7403" s="37">
        <v>0</v>
      </c>
      <c r="D7403" s="37">
        <v>0</v>
      </c>
      <c r="E7403" s="38">
        <v>0</v>
      </c>
      <c r="F7403" s="37">
        <v>0</v>
      </c>
      <c r="G7403" s="39">
        <v>0</v>
      </c>
      <c r="H7403" s="40">
        <v>0</v>
      </c>
      <c r="J7403" s="17">
        <v>58</v>
      </c>
      <c r="K7403" s="17" t="str">
        <f t="shared" si="215"/>
        <v>541-ESD  PFM</v>
      </c>
      <c r="L7403" s="18" t="str">
        <f t="shared" si="216"/>
        <v>541</v>
      </c>
      <c r="M7403" s="19"/>
      <c r="N7403" s="19"/>
    </row>
    <row r="7404" spans="1:14" ht="15" x14ac:dyDescent="0.25">
      <c r="A7404" s="54" t="s">
        <v>78</v>
      </c>
      <c r="B7404" s="36">
        <v>0</v>
      </c>
      <c r="C7404" s="37">
        <v>0</v>
      </c>
      <c r="D7404" s="37">
        <v>0</v>
      </c>
      <c r="E7404" s="38">
        <v>0</v>
      </c>
      <c r="F7404" s="37">
        <v>0</v>
      </c>
      <c r="G7404" s="39">
        <v>0</v>
      </c>
      <c r="H7404" s="40">
        <v>0</v>
      </c>
      <c r="J7404" s="17">
        <v>59</v>
      </c>
      <c r="K7404" s="17" t="str">
        <f t="shared" si="215"/>
        <v>541-ESD  PFM</v>
      </c>
      <c r="L7404" s="18" t="str">
        <f t="shared" si="216"/>
        <v>541</v>
      </c>
      <c r="M7404" s="19"/>
      <c r="N7404" s="19"/>
    </row>
    <row r="7405" spans="1:14" ht="15" x14ac:dyDescent="0.25">
      <c r="A7405" s="54" t="s">
        <v>79</v>
      </c>
      <c r="B7405" s="36">
        <v>0</v>
      </c>
      <c r="C7405" s="37">
        <v>0</v>
      </c>
      <c r="D7405" s="37">
        <v>0</v>
      </c>
      <c r="E7405" s="38">
        <v>0</v>
      </c>
      <c r="F7405" s="37">
        <v>0</v>
      </c>
      <c r="G7405" s="39">
        <v>0</v>
      </c>
      <c r="H7405" s="40">
        <v>0</v>
      </c>
      <c r="J7405" s="17">
        <v>60</v>
      </c>
      <c r="K7405" s="17" t="str">
        <f t="shared" si="215"/>
        <v>541-ESD  PFM</v>
      </c>
      <c r="L7405" s="18" t="str">
        <f t="shared" si="216"/>
        <v>541</v>
      </c>
      <c r="M7405" s="19"/>
      <c r="N7405" s="19"/>
    </row>
    <row r="7406" spans="1:14" ht="15" x14ac:dyDescent="0.25">
      <c r="A7406" s="54"/>
      <c r="B7406" s="36"/>
      <c r="C7406" s="37"/>
      <c r="D7406" s="37"/>
      <c r="E7406" s="38"/>
      <c r="F7406" s="37"/>
      <c r="G7406" s="39"/>
      <c r="H7406" s="40"/>
      <c r="J7406" s="17">
        <v>61</v>
      </c>
      <c r="K7406" s="17" t="str">
        <f t="shared" si="215"/>
        <v>541-ESD  PFM</v>
      </c>
      <c r="L7406" s="18" t="str">
        <f t="shared" si="216"/>
        <v>541</v>
      </c>
      <c r="M7406" s="19"/>
      <c r="N7406" s="19"/>
    </row>
    <row r="7407" spans="1:14" x14ac:dyDescent="0.2">
      <c r="A7407" s="44" t="s">
        <v>80</v>
      </c>
      <c r="B7407" s="45">
        <v>0</v>
      </c>
      <c r="C7407" s="46">
        <v>0</v>
      </c>
      <c r="D7407" s="46">
        <v>0</v>
      </c>
      <c r="E7407" s="47">
        <v>0</v>
      </c>
      <c r="F7407" s="46">
        <v>0</v>
      </c>
      <c r="G7407" s="48">
        <v>0</v>
      </c>
      <c r="H7407" s="49">
        <v>0</v>
      </c>
      <c r="J7407" s="17">
        <v>62</v>
      </c>
      <c r="K7407" s="17" t="str">
        <f t="shared" si="215"/>
        <v>541-ESD  PFM</v>
      </c>
      <c r="L7407" s="18" t="str">
        <f t="shared" si="216"/>
        <v>541</v>
      </c>
      <c r="M7407" s="19"/>
      <c r="N7407" s="19"/>
    </row>
    <row r="7408" spans="1:14" ht="15" x14ac:dyDescent="0.25">
      <c r="A7408" s="54"/>
      <c r="B7408" s="36"/>
      <c r="C7408" s="37"/>
      <c r="D7408" s="37"/>
      <c r="E7408" s="38"/>
      <c r="F7408" s="37"/>
      <c r="G7408" s="39"/>
      <c r="H7408" s="40"/>
      <c r="J7408" s="17">
        <v>63</v>
      </c>
      <c r="K7408" s="17" t="str">
        <f t="shared" si="215"/>
        <v>541-ESD  PFM</v>
      </c>
      <c r="L7408" s="18" t="str">
        <f t="shared" si="216"/>
        <v>541</v>
      </c>
      <c r="M7408" s="19"/>
      <c r="N7408" s="19"/>
    </row>
    <row r="7409" spans="1:14" ht="15" x14ac:dyDescent="0.25">
      <c r="A7409" s="54" t="s">
        <v>81</v>
      </c>
      <c r="B7409" s="36">
        <v>0</v>
      </c>
      <c r="C7409" s="37">
        <v>0</v>
      </c>
      <c r="D7409" s="37">
        <v>0</v>
      </c>
      <c r="E7409" s="38">
        <v>0</v>
      </c>
      <c r="F7409" s="37">
        <v>0</v>
      </c>
      <c r="G7409" s="39">
        <v>0</v>
      </c>
      <c r="H7409" s="40">
        <v>0</v>
      </c>
      <c r="J7409" s="17">
        <v>64</v>
      </c>
      <c r="K7409" s="17" t="str">
        <f t="shared" si="215"/>
        <v>541-ESD  PFM</v>
      </c>
      <c r="L7409" s="18" t="str">
        <f t="shared" si="216"/>
        <v>541</v>
      </c>
      <c r="M7409" s="19"/>
      <c r="N7409" s="19"/>
    </row>
    <row r="7410" spans="1:14" x14ac:dyDescent="0.2">
      <c r="A7410" s="44" t="s">
        <v>82</v>
      </c>
      <c r="B7410" s="45">
        <v>0</v>
      </c>
      <c r="C7410" s="46">
        <v>0</v>
      </c>
      <c r="D7410" s="46">
        <v>0</v>
      </c>
      <c r="E7410" s="47">
        <v>0</v>
      </c>
      <c r="F7410" s="46">
        <v>0</v>
      </c>
      <c r="G7410" s="48">
        <v>0</v>
      </c>
      <c r="H7410" s="49">
        <v>0</v>
      </c>
      <c r="J7410" s="17">
        <v>65</v>
      </c>
      <c r="K7410" s="17" t="str">
        <f t="shared" si="215"/>
        <v>541-ESD  PFM</v>
      </c>
      <c r="L7410" s="18" t="str">
        <f t="shared" si="216"/>
        <v>541</v>
      </c>
      <c r="M7410" s="19"/>
      <c r="N7410" s="19"/>
    </row>
    <row r="7411" spans="1:14" ht="15" x14ac:dyDescent="0.25">
      <c r="A7411" s="54"/>
      <c r="B7411" s="54"/>
      <c r="C7411" s="54"/>
      <c r="D7411" s="54"/>
      <c r="E7411" s="54"/>
      <c r="F7411" s="54"/>
      <c r="G7411" s="54"/>
      <c r="H7411" s="54"/>
      <c r="J7411" s="17">
        <v>66</v>
      </c>
      <c r="K7411" s="17" t="str">
        <f t="shared" si="215"/>
        <v>541-ESD  PFM</v>
      </c>
      <c r="L7411" s="18" t="str">
        <f t="shared" si="216"/>
        <v>541</v>
      </c>
      <c r="M7411" s="19"/>
      <c r="N7411" s="19"/>
    </row>
    <row r="7412" spans="1:14" x14ac:dyDescent="0.2">
      <c r="A7412" s="58"/>
      <c r="B7412" s="39"/>
      <c r="C7412" s="51"/>
      <c r="D7412" s="51"/>
      <c r="E7412" s="52"/>
      <c r="F7412" s="51"/>
      <c r="G7412" s="39"/>
      <c r="H7412" s="53"/>
      <c r="J7412" s="17">
        <v>67</v>
      </c>
      <c r="K7412" s="17" t="str">
        <f t="shared" si="215"/>
        <v>541-ESD  PFM</v>
      </c>
      <c r="L7412" s="18" t="str">
        <f t="shared" si="216"/>
        <v>541</v>
      </c>
      <c r="M7412" s="19"/>
      <c r="N7412" s="19"/>
    </row>
    <row r="7413" spans="1:14" x14ac:dyDescent="0.2">
      <c r="A7413" s="59" t="s">
        <v>83</v>
      </c>
      <c r="B7413" s="60">
        <v>880.91340847519984</v>
      </c>
      <c r="C7413" s="61">
        <v>1</v>
      </c>
      <c r="D7413" s="61">
        <v>0</v>
      </c>
      <c r="E7413" s="62">
        <v>0</v>
      </c>
      <c r="F7413" s="61">
        <v>2</v>
      </c>
      <c r="G7413" s="60">
        <v>3</v>
      </c>
      <c r="H7413" s="63">
        <v>883.91340847519984</v>
      </c>
      <c r="J7413" s="17">
        <v>68</v>
      </c>
      <c r="K7413" s="17" t="str">
        <f t="shared" si="215"/>
        <v>541-ESD  PFM</v>
      </c>
      <c r="L7413" s="18" t="str">
        <f t="shared" si="216"/>
        <v>541</v>
      </c>
      <c r="M7413" s="19"/>
      <c r="N7413" s="19"/>
    </row>
    <row r="7414" spans="1:14" x14ac:dyDescent="0.2">
      <c r="A7414" s="64"/>
      <c r="B7414" s="65"/>
      <c r="C7414" s="65"/>
      <c r="D7414" s="65"/>
      <c r="E7414" s="65"/>
      <c r="F7414" s="65"/>
      <c r="G7414" s="65"/>
      <c r="H7414" s="65"/>
      <c r="J7414" s="17">
        <v>1</v>
      </c>
      <c r="K7414" s="17" t="str">
        <f>IF(J7414=7,A6478,IF(J7414&gt;7,K7404,""))</f>
        <v/>
      </c>
      <c r="L7414" s="18" t="str">
        <f t="shared" si="216"/>
        <v/>
      </c>
      <c r="M7414" s="19"/>
      <c r="N7414" s="19"/>
    </row>
    <row r="7415" spans="1:14" x14ac:dyDescent="0.2">
      <c r="A7415" s="64"/>
      <c r="B7415" s="65"/>
      <c r="C7415" s="65"/>
      <c r="D7415" s="65"/>
      <c r="E7415" s="65"/>
      <c r="F7415" s="65"/>
      <c r="G7415" s="65"/>
      <c r="H7415" s="65"/>
      <c r="J7415" s="17">
        <v>2</v>
      </c>
      <c r="K7415" s="17" t="str">
        <f>IF(J7415=7,A6479,IF(J7415&gt;7,K7414,""))</f>
        <v/>
      </c>
      <c r="L7415" s="18" t="str">
        <f t="shared" si="216"/>
        <v/>
      </c>
      <c r="M7415" s="19"/>
      <c r="N7415" s="19"/>
    </row>
    <row r="7416" spans="1:14" ht="15" x14ac:dyDescent="0.25">
      <c r="A7416"/>
      <c r="B7416"/>
      <c r="C7416"/>
      <c r="D7416"/>
      <c r="E7416"/>
      <c r="F7416"/>
      <c r="G7416"/>
      <c r="H7416"/>
      <c r="J7416" s="17">
        <v>3</v>
      </c>
      <c r="K7416" s="17" t="str">
        <f>IF(J7416=7,A6480,IF(J7416&gt;7,K7415,""))</f>
        <v/>
      </c>
      <c r="L7416" s="18" t="str">
        <f t="shared" si="216"/>
        <v/>
      </c>
      <c r="M7416" s="19"/>
      <c r="N7416" s="19"/>
    </row>
    <row r="7417" spans="1:14" ht="15" x14ac:dyDescent="0.25">
      <c r="A7417"/>
      <c r="B7417"/>
      <c r="C7417"/>
      <c r="D7417"/>
      <c r="E7417"/>
      <c r="F7417"/>
      <c r="G7417"/>
      <c r="H7417"/>
      <c r="J7417" s="17">
        <v>4</v>
      </c>
      <c r="K7417" s="17" t="str">
        <f>IF(J7417=7,A6481,IF(J7417&gt;7,K7416,""))</f>
        <v/>
      </c>
      <c r="L7417" s="18" t="str">
        <f t="shared" si="216"/>
        <v/>
      </c>
      <c r="M7417" s="19"/>
      <c r="N7417" s="19"/>
    </row>
    <row r="7418" spans="1:14" ht="15.75" x14ac:dyDescent="0.25">
      <c r="A7418" s="21" t="s">
        <v>7</v>
      </c>
      <c r="B7418" s="22"/>
      <c r="C7418" s="22"/>
      <c r="D7418" s="22"/>
      <c r="E7418" s="22"/>
      <c r="F7418" s="22"/>
      <c r="G7418" s="22"/>
      <c r="H7418" s="22"/>
      <c r="J7418" s="17">
        <v>5</v>
      </c>
      <c r="K7418" s="17" t="str">
        <f>IF(J7418=7,A6482,IF(J7418&gt;7,K7417,""))</f>
        <v/>
      </c>
      <c r="L7418" s="18" t="str">
        <f t="shared" si="216"/>
        <v/>
      </c>
      <c r="M7418" s="19"/>
      <c r="N7418" s="19"/>
    </row>
    <row r="7419" spans="1:14" ht="15" x14ac:dyDescent="0.25">
      <c r="A7419" s="23" t="s">
        <v>8</v>
      </c>
      <c r="B7419" s="24"/>
      <c r="C7419" s="24"/>
      <c r="D7419" s="24"/>
      <c r="E7419" s="24"/>
      <c r="F7419" s="24"/>
      <c r="G7419" s="24"/>
      <c r="H7419" s="24"/>
      <c r="J7419" s="17">
        <v>6</v>
      </c>
      <c r="K7419" s="17" t="str">
        <f>IF(J7419=7,A6483,IF(J7419&gt;7,K7418,""))</f>
        <v/>
      </c>
      <c r="L7419" s="18" t="str">
        <f t="shared" si="216"/>
        <v/>
      </c>
      <c r="M7419" s="19"/>
      <c r="N7419" s="19"/>
    </row>
    <row r="7420" spans="1:14" ht="15" x14ac:dyDescent="0.25">
      <c r="A7420" s="25" t="s">
        <v>192</v>
      </c>
      <c r="B7420" s="22"/>
      <c r="C7420" s="22"/>
      <c r="D7420" s="22"/>
      <c r="E7420" s="22"/>
      <c r="F7420" s="22"/>
      <c r="G7420" s="22"/>
      <c r="H7420" s="22"/>
      <c r="J7420" s="17">
        <v>7</v>
      </c>
      <c r="K7420" s="17" t="str">
        <f>IF(J7420=7,A7420,IF(J7420&gt;7,K7419,""))</f>
        <v>542-ESD  LTC</v>
      </c>
      <c r="L7420" s="18" t="str">
        <f t="shared" si="216"/>
        <v>542</v>
      </c>
      <c r="M7420" s="19"/>
      <c r="N7420" s="19"/>
    </row>
    <row r="7421" spans="1:14" ht="15" x14ac:dyDescent="0.25">
      <c r="A7421" s="25"/>
      <c r="B7421" s="22"/>
      <c r="C7421" s="22"/>
      <c r="D7421" s="22"/>
      <c r="E7421" s="22"/>
      <c r="F7421" s="22"/>
      <c r="G7421" s="22"/>
      <c r="H7421" s="22"/>
      <c r="J7421" s="17">
        <v>8</v>
      </c>
      <c r="K7421" s="17" t="str">
        <f t="shared" ref="K7421:K7481" si="217">IF(J7421=7,A6485,IF(J7421&gt;7,K7420,""))</f>
        <v>542-ESD  LTC</v>
      </c>
      <c r="L7421" s="18" t="str">
        <f t="shared" si="216"/>
        <v>542</v>
      </c>
      <c r="M7421" s="19"/>
      <c r="N7421" s="19"/>
    </row>
    <row r="7422" spans="1:14" ht="15" x14ac:dyDescent="0.25">
      <c r="A7422" s="26"/>
      <c r="B7422" s="27"/>
      <c r="C7422" s="94" t="s">
        <v>10</v>
      </c>
      <c r="D7422" s="95"/>
      <c r="E7422" s="94" t="s">
        <v>11</v>
      </c>
      <c r="F7422" s="95"/>
      <c r="G7422" s="28"/>
      <c r="H7422" s="28"/>
      <c r="J7422" s="17">
        <v>9</v>
      </c>
      <c r="K7422" s="17" t="str">
        <f t="shared" si="217"/>
        <v>542-ESD  LTC</v>
      </c>
      <c r="L7422" s="18" t="str">
        <f t="shared" si="216"/>
        <v>542</v>
      </c>
      <c r="M7422" s="19"/>
      <c r="N7422" s="19"/>
    </row>
    <row r="7423" spans="1:14" ht="24" x14ac:dyDescent="0.2">
      <c r="A7423" s="29" t="s">
        <v>12</v>
      </c>
      <c r="B7423" s="30" t="s">
        <v>13</v>
      </c>
      <c r="C7423" s="31" t="s">
        <v>14</v>
      </c>
      <c r="D7423" s="32" t="s">
        <v>15</v>
      </c>
      <c r="E7423" s="31" t="s">
        <v>14</v>
      </c>
      <c r="F7423" s="32" t="s">
        <v>15</v>
      </c>
      <c r="G7423" s="33" t="s">
        <v>16</v>
      </c>
      <c r="H7423" s="33" t="s">
        <v>17</v>
      </c>
      <c r="J7423" s="17">
        <v>10</v>
      </c>
      <c r="K7423" s="17" t="str">
        <f t="shared" si="217"/>
        <v>542-ESD  LTC</v>
      </c>
      <c r="L7423" s="18" t="str">
        <f t="shared" si="216"/>
        <v>542</v>
      </c>
      <c r="M7423" s="19"/>
      <c r="N7423" s="19"/>
    </row>
    <row r="7424" spans="1:14" ht="15" x14ac:dyDescent="0.25">
      <c r="A7424" s="35" t="s">
        <v>20</v>
      </c>
      <c r="B7424" s="36">
        <v>0</v>
      </c>
      <c r="C7424" s="37">
        <v>0</v>
      </c>
      <c r="D7424" s="37">
        <v>0</v>
      </c>
      <c r="E7424" s="38">
        <v>0</v>
      </c>
      <c r="F7424" s="37">
        <v>0</v>
      </c>
      <c r="G7424" s="39">
        <v>0</v>
      </c>
      <c r="H7424" s="40">
        <v>0</v>
      </c>
      <c r="J7424" s="17">
        <v>11</v>
      </c>
      <c r="K7424" s="17" t="str">
        <f t="shared" si="217"/>
        <v>542-ESD  LTC</v>
      </c>
      <c r="L7424" s="18" t="str">
        <f t="shared" si="216"/>
        <v>542</v>
      </c>
      <c r="M7424" s="19" t="s">
        <v>21</v>
      </c>
      <c r="N7424" s="19"/>
    </row>
    <row r="7425" spans="1:14" ht="15" x14ac:dyDescent="0.25">
      <c r="A7425" s="42" t="s">
        <v>22</v>
      </c>
      <c r="B7425" s="36">
        <v>0</v>
      </c>
      <c r="C7425" s="37">
        <v>0</v>
      </c>
      <c r="D7425" s="37">
        <v>0</v>
      </c>
      <c r="E7425" s="38">
        <v>0</v>
      </c>
      <c r="F7425" s="37">
        <v>0</v>
      </c>
      <c r="G7425" s="39">
        <v>0</v>
      </c>
      <c r="H7425" s="40">
        <v>0</v>
      </c>
      <c r="J7425" s="17">
        <v>12</v>
      </c>
      <c r="K7425" s="17" t="str">
        <f t="shared" si="217"/>
        <v>542-ESD  LTC</v>
      </c>
      <c r="L7425" s="18" t="str">
        <f t="shared" si="216"/>
        <v>542</v>
      </c>
      <c r="M7425" s="19"/>
      <c r="N7425" s="19"/>
    </row>
    <row r="7426" spans="1:14" ht="15" x14ac:dyDescent="0.25">
      <c r="A7426" s="42" t="s">
        <v>23</v>
      </c>
      <c r="B7426" s="36">
        <v>0</v>
      </c>
      <c r="C7426" s="37">
        <v>0</v>
      </c>
      <c r="D7426" s="37">
        <v>0</v>
      </c>
      <c r="E7426" s="38">
        <v>0</v>
      </c>
      <c r="F7426" s="37">
        <v>0</v>
      </c>
      <c r="G7426" s="39">
        <v>0</v>
      </c>
      <c r="H7426" s="40">
        <v>0</v>
      </c>
      <c r="J7426" s="17">
        <v>13</v>
      </c>
      <c r="K7426" s="17" t="str">
        <f t="shared" si="217"/>
        <v>542-ESD  LTC</v>
      </c>
      <c r="L7426" s="18" t="str">
        <f t="shared" si="216"/>
        <v>542</v>
      </c>
      <c r="M7426" s="19"/>
      <c r="N7426" s="19"/>
    </row>
    <row r="7427" spans="1:14" ht="15" x14ac:dyDescent="0.25">
      <c r="A7427" s="42" t="s">
        <v>24</v>
      </c>
      <c r="B7427" s="36">
        <v>0</v>
      </c>
      <c r="C7427" s="37">
        <v>0</v>
      </c>
      <c r="D7427" s="37">
        <v>0</v>
      </c>
      <c r="E7427" s="38">
        <v>0</v>
      </c>
      <c r="F7427" s="37">
        <v>0</v>
      </c>
      <c r="G7427" s="39">
        <v>0</v>
      </c>
      <c r="H7427" s="40">
        <v>0</v>
      </c>
      <c r="J7427" s="17">
        <v>14</v>
      </c>
      <c r="K7427" s="17" t="str">
        <f t="shared" si="217"/>
        <v>542-ESD  LTC</v>
      </c>
      <c r="L7427" s="18" t="str">
        <f t="shared" si="216"/>
        <v>542</v>
      </c>
      <c r="M7427" s="19"/>
      <c r="N7427" s="19"/>
    </row>
    <row r="7428" spans="1:14" ht="15" x14ac:dyDescent="0.25">
      <c r="A7428" s="42" t="s">
        <v>25</v>
      </c>
      <c r="B7428" s="36">
        <v>769.84745309207665</v>
      </c>
      <c r="C7428" s="37">
        <v>1</v>
      </c>
      <c r="D7428" s="37">
        <v>0</v>
      </c>
      <c r="E7428" s="38">
        <v>0</v>
      </c>
      <c r="F7428" s="37">
        <v>2</v>
      </c>
      <c r="G7428" s="39">
        <v>3</v>
      </c>
      <c r="H7428" s="40">
        <v>772.84745309207665</v>
      </c>
      <c r="J7428" s="17">
        <v>15</v>
      </c>
      <c r="K7428" s="17" t="str">
        <f t="shared" si="217"/>
        <v>542-ESD  LTC</v>
      </c>
      <c r="L7428" s="18" t="str">
        <f t="shared" si="216"/>
        <v>542</v>
      </c>
      <c r="M7428" s="19"/>
      <c r="N7428" s="19"/>
    </row>
    <row r="7429" spans="1:14" ht="15" x14ac:dyDescent="0.25">
      <c r="A7429" s="42" t="s">
        <v>26</v>
      </c>
      <c r="B7429" s="36">
        <v>0</v>
      </c>
      <c r="C7429" s="37">
        <v>0</v>
      </c>
      <c r="D7429" s="37">
        <v>0</v>
      </c>
      <c r="E7429" s="38">
        <v>0</v>
      </c>
      <c r="F7429" s="37">
        <v>0</v>
      </c>
      <c r="G7429" s="39">
        <v>0</v>
      </c>
      <c r="H7429" s="40">
        <v>0</v>
      </c>
      <c r="J7429" s="17">
        <v>16</v>
      </c>
      <c r="K7429" s="17" t="str">
        <f t="shared" si="217"/>
        <v>542-ESD  LTC</v>
      </c>
      <c r="L7429" s="18" t="str">
        <f t="shared" si="216"/>
        <v>542</v>
      </c>
      <c r="M7429" s="19"/>
      <c r="N7429" s="19"/>
    </row>
    <row r="7430" spans="1:14" ht="15" x14ac:dyDescent="0.25">
      <c r="A7430" s="42" t="s">
        <v>27</v>
      </c>
      <c r="B7430" s="36">
        <v>0</v>
      </c>
      <c r="C7430" s="37">
        <v>0</v>
      </c>
      <c r="D7430" s="37">
        <v>0</v>
      </c>
      <c r="E7430" s="38">
        <v>0</v>
      </c>
      <c r="F7430" s="37">
        <v>0</v>
      </c>
      <c r="G7430" s="39">
        <v>0</v>
      </c>
      <c r="H7430" s="40">
        <v>0</v>
      </c>
      <c r="J7430" s="17">
        <v>17</v>
      </c>
      <c r="K7430" s="17" t="str">
        <f t="shared" si="217"/>
        <v>542-ESD  LTC</v>
      </c>
      <c r="L7430" s="18" t="str">
        <f t="shared" si="216"/>
        <v>542</v>
      </c>
      <c r="M7430" s="19"/>
      <c r="N7430" s="19"/>
    </row>
    <row r="7431" spans="1:14" x14ac:dyDescent="0.2">
      <c r="A7431" s="43"/>
      <c r="B7431" s="36"/>
      <c r="C7431" s="37"/>
      <c r="D7431" s="37"/>
      <c r="E7431" s="38"/>
      <c r="F7431" s="37"/>
      <c r="G7431" s="39"/>
      <c r="H7431" s="40"/>
      <c r="J7431" s="17">
        <v>18</v>
      </c>
      <c r="K7431" s="17" t="str">
        <f t="shared" si="217"/>
        <v>542-ESD  LTC</v>
      </c>
      <c r="L7431" s="18" t="str">
        <f t="shared" si="216"/>
        <v>542</v>
      </c>
      <c r="M7431" s="19"/>
      <c r="N7431" s="19"/>
    </row>
    <row r="7432" spans="1:14" x14ac:dyDescent="0.2">
      <c r="A7432" s="44"/>
      <c r="B7432" s="45">
        <v>769.84745309207665</v>
      </c>
      <c r="C7432" s="46">
        <v>1</v>
      </c>
      <c r="D7432" s="46">
        <v>0</v>
      </c>
      <c r="E7432" s="47">
        <v>0</v>
      </c>
      <c r="F7432" s="46">
        <v>2</v>
      </c>
      <c r="G7432" s="48">
        <v>3</v>
      </c>
      <c r="H7432" s="49">
        <v>772.84745309207665</v>
      </c>
      <c r="J7432" s="17">
        <v>19</v>
      </c>
      <c r="K7432" s="17" t="str">
        <f t="shared" si="217"/>
        <v>542-ESD  LTC</v>
      </c>
      <c r="L7432" s="18" t="str">
        <f t="shared" si="216"/>
        <v>542</v>
      </c>
      <c r="M7432" s="19"/>
      <c r="N7432" s="19"/>
    </row>
    <row r="7433" spans="1:14" x14ac:dyDescent="0.2">
      <c r="A7433" s="50"/>
      <c r="B7433" s="39"/>
      <c r="C7433" s="51"/>
      <c r="D7433" s="51"/>
      <c r="E7433" s="52"/>
      <c r="F7433" s="51"/>
      <c r="G7433" s="39"/>
      <c r="H7433" s="53"/>
      <c r="J7433" s="17">
        <v>20</v>
      </c>
      <c r="K7433" s="17" t="str">
        <f t="shared" si="217"/>
        <v>542-ESD  LTC</v>
      </c>
      <c r="L7433" s="18" t="str">
        <f t="shared" si="216"/>
        <v>542</v>
      </c>
      <c r="M7433" s="19"/>
      <c r="N7433" s="19"/>
    </row>
    <row r="7434" spans="1:14" ht="15" x14ac:dyDescent="0.25">
      <c r="A7434" s="42" t="s">
        <v>28</v>
      </c>
      <c r="B7434" s="36">
        <v>0</v>
      </c>
      <c r="C7434" s="37">
        <v>0</v>
      </c>
      <c r="D7434" s="37">
        <v>0</v>
      </c>
      <c r="E7434" s="38">
        <v>0</v>
      </c>
      <c r="F7434" s="37">
        <v>0</v>
      </c>
      <c r="G7434" s="39">
        <v>0</v>
      </c>
      <c r="H7434" s="40">
        <v>0</v>
      </c>
      <c r="J7434" s="17">
        <v>21</v>
      </c>
      <c r="K7434" s="17" t="str">
        <f t="shared" si="217"/>
        <v>542-ESD  LTC</v>
      </c>
      <c r="L7434" s="18" t="str">
        <f t="shared" si="216"/>
        <v>542</v>
      </c>
      <c r="M7434" s="19"/>
      <c r="N7434" s="19"/>
    </row>
    <row r="7435" spans="1:14" ht="15" x14ac:dyDescent="0.25">
      <c r="A7435" s="42" t="s">
        <v>29</v>
      </c>
      <c r="B7435" s="36">
        <v>0</v>
      </c>
      <c r="C7435" s="37">
        <v>0</v>
      </c>
      <c r="D7435" s="37">
        <v>0</v>
      </c>
      <c r="E7435" s="38">
        <v>0</v>
      </c>
      <c r="F7435" s="37">
        <v>0</v>
      </c>
      <c r="G7435" s="39">
        <v>0</v>
      </c>
      <c r="H7435" s="40">
        <v>0</v>
      </c>
      <c r="J7435" s="17">
        <v>22</v>
      </c>
      <c r="K7435" s="17" t="str">
        <f t="shared" si="217"/>
        <v>542-ESD  LTC</v>
      </c>
      <c r="L7435" s="18" t="str">
        <f t="shared" si="216"/>
        <v>542</v>
      </c>
      <c r="M7435" s="19"/>
      <c r="N7435" s="19"/>
    </row>
    <row r="7436" spans="1:14" ht="15" x14ac:dyDescent="0.25">
      <c r="A7436" s="42" t="s">
        <v>30</v>
      </c>
      <c r="B7436" s="36">
        <v>0</v>
      </c>
      <c r="C7436" s="37">
        <v>0</v>
      </c>
      <c r="D7436" s="37">
        <v>0</v>
      </c>
      <c r="E7436" s="38">
        <v>0</v>
      </c>
      <c r="F7436" s="37">
        <v>0</v>
      </c>
      <c r="G7436" s="39">
        <v>0</v>
      </c>
      <c r="H7436" s="40">
        <v>0</v>
      </c>
      <c r="J7436" s="17">
        <v>23</v>
      </c>
      <c r="K7436" s="17" t="str">
        <f t="shared" si="217"/>
        <v>542-ESD  LTC</v>
      </c>
      <c r="L7436" s="18" t="str">
        <f t="shared" si="216"/>
        <v>542</v>
      </c>
      <c r="M7436" s="19"/>
      <c r="N7436" s="19"/>
    </row>
    <row r="7437" spans="1:14" ht="15" x14ac:dyDescent="0.25">
      <c r="A7437" s="54"/>
      <c r="B7437" s="36"/>
      <c r="C7437" s="37"/>
      <c r="D7437" s="37"/>
      <c r="E7437" s="38"/>
      <c r="F7437" s="37"/>
      <c r="G7437" s="39"/>
      <c r="H7437" s="40"/>
      <c r="J7437" s="17">
        <v>24</v>
      </c>
      <c r="K7437" s="17" t="str">
        <f t="shared" si="217"/>
        <v>542-ESD  LTC</v>
      </c>
      <c r="L7437" s="18" t="str">
        <f t="shared" si="216"/>
        <v>542</v>
      </c>
      <c r="M7437" s="19"/>
      <c r="N7437" s="19"/>
    </row>
    <row r="7438" spans="1:14" x14ac:dyDescent="0.2">
      <c r="A7438" s="44" t="s">
        <v>31</v>
      </c>
      <c r="B7438" s="45">
        <v>0</v>
      </c>
      <c r="C7438" s="46">
        <v>0</v>
      </c>
      <c r="D7438" s="46">
        <v>0</v>
      </c>
      <c r="E7438" s="46">
        <v>0</v>
      </c>
      <c r="F7438" s="46">
        <v>0</v>
      </c>
      <c r="G7438" s="46">
        <v>0</v>
      </c>
      <c r="H7438" s="49">
        <v>0</v>
      </c>
      <c r="J7438" s="17">
        <v>25</v>
      </c>
      <c r="K7438" s="17" t="str">
        <f t="shared" si="217"/>
        <v>542-ESD  LTC</v>
      </c>
      <c r="L7438" s="18" t="str">
        <f t="shared" si="216"/>
        <v>542</v>
      </c>
      <c r="M7438" s="19"/>
      <c r="N7438" s="19"/>
    </row>
    <row r="7439" spans="1:14" ht="15" x14ac:dyDescent="0.25">
      <c r="A7439" s="54"/>
      <c r="B7439" s="36"/>
      <c r="C7439" s="37"/>
      <c r="D7439" s="37"/>
      <c r="E7439" s="38"/>
      <c r="F7439" s="37"/>
      <c r="G7439" s="39"/>
      <c r="H7439" s="40"/>
      <c r="J7439" s="17">
        <v>26</v>
      </c>
      <c r="K7439" s="17" t="str">
        <f t="shared" si="217"/>
        <v>542-ESD  LTC</v>
      </c>
      <c r="L7439" s="18" t="str">
        <f t="shared" si="216"/>
        <v>542</v>
      </c>
      <c r="M7439" s="19"/>
      <c r="N7439" s="19"/>
    </row>
    <row r="7440" spans="1:14" ht="15" x14ac:dyDescent="0.25">
      <c r="A7440" s="54" t="s">
        <v>32</v>
      </c>
      <c r="B7440" s="36">
        <v>0</v>
      </c>
      <c r="C7440" s="37">
        <v>0</v>
      </c>
      <c r="D7440" s="37">
        <v>0</v>
      </c>
      <c r="E7440" s="38">
        <v>0</v>
      </c>
      <c r="F7440" s="37">
        <v>0</v>
      </c>
      <c r="G7440" s="39">
        <v>0</v>
      </c>
      <c r="H7440" s="40">
        <v>0</v>
      </c>
      <c r="J7440" s="17">
        <v>27</v>
      </c>
      <c r="K7440" s="17" t="str">
        <f t="shared" si="217"/>
        <v>542-ESD  LTC</v>
      </c>
      <c r="L7440" s="18" t="str">
        <f t="shared" si="216"/>
        <v>542</v>
      </c>
      <c r="M7440" s="19" t="s">
        <v>33</v>
      </c>
      <c r="N7440" s="19"/>
    </row>
    <row r="7441" spans="1:14" ht="15" x14ac:dyDescent="0.25">
      <c r="A7441" s="54" t="s">
        <v>34</v>
      </c>
      <c r="B7441" s="36">
        <v>0</v>
      </c>
      <c r="C7441" s="37">
        <v>0</v>
      </c>
      <c r="D7441" s="37">
        <v>0</v>
      </c>
      <c r="E7441" s="38">
        <v>0</v>
      </c>
      <c r="F7441" s="37">
        <v>0</v>
      </c>
      <c r="G7441" s="39">
        <v>0</v>
      </c>
      <c r="H7441" s="40">
        <v>0</v>
      </c>
      <c r="J7441" s="17">
        <v>28</v>
      </c>
      <c r="K7441" s="17" t="str">
        <f t="shared" si="217"/>
        <v>542-ESD  LTC</v>
      </c>
      <c r="L7441" s="18" t="str">
        <f t="shared" si="216"/>
        <v>542</v>
      </c>
      <c r="M7441" s="19" t="s">
        <v>35</v>
      </c>
      <c r="N7441" s="19"/>
    </row>
    <row r="7442" spans="1:14" ht="15" x14ac:dyDescent="0.25">
      <c r="A7442" s="54" t="s">
        <v>36</v>
      </c>
      <c r="B7442" s="36">
        <v>0</v>
      </c>
      <c r="C7442" s="37">
        <v>0</v>
      </c>
      <c r="D7442" s="37">
        <v>0</v>
      </c>
      <c r="E7442" s="38">
        <v>0</v>
      </c>
      <c r="F7442" s="37">
        <v>0</v>
      </c>
      <c r="G7442" s="39">
        <v>0</v>
      </c>
      <c r="H7442" s="40">
        <v>0</v>
      </c>
      <c r="J7442" s="17">
        <v>29</v>
      </c>
      <c r="K7442" s="17" t="str">
        <f t="shared" si="217"/>
        <v>542-ESD  LTC</v>
      </c>
      <c r="L7442" s="18" t="str">
        <f t="shared" si="216"/>
        <v>542</v>
      </c>
      <c r="M7442" s="19" t="s">
        <v>37</v>
      </c>
      <c r="N7442" s="19"/>
    </row>
    <row r="7443" spans="1:14" ht="15" x14ac:dyDescent="0.25">
      <c r="A7443" s="54" t="s">
        <v>38</v>
      </c>
      <c r="B7443" s="36">
        <v>0</v>
      </c>
      <c r="C7443" s="37">
        <v>0</v>
      </c>
      <c r="D7443" s="37">
        <v>0</v>
      </c>
      <c r="E7443" s="38">
        <v>0</v>
      </c>
      <c r="F7443" s="37">
        <v>0</v>
      </c>
      <c r="G7443" s="39">
        <v>0</v>
      </c>
      <c r="H7443" s="40">
        <v>0</v>
      </c>
      <c r="J7443" s="17">
        <v>30</v>
      </c>
      <c r="K7443" s="17" t="str">
        <f t="shared" si="217"/>
        <v>542-ESD  LTC</v>
      </c>
      <c r="L7443" s="18" t="str">
        <f t="shared" si="216"/>
        <v>542</v>
      </c>
      <c r="M7443" s="19" t="s">
        <v>39</v>
      </c>
      <c r="N7443" s="19"/>
    </row>
    <row r="7444" spans="1:14" ht="15" x14ac:dyDescent="0.25">
      <c r="A7444" s="54" t="s">
        <v>40</v>
      </c>
      <c r="B7444" s="36">
        <v>0</v>
      </c>
      <c r="C7444" s="37">
        <v>0</v>
      </c>
      <c r="D7444" s="37">
        <v>0</v>
      </c>
      <c r="E7444" s="38">
        <v>0</v>
      </c>
      <c r="F7444" s="37">
        <v>0</v>
      </c>
      <c r="G7444" s="39">
        <v>0</v>
      </c>
      <c r="H7444" s="40">
        <v>0</v>
      </c>
      <c r="J7444" s="17">
        <v>31</v>
      </c>
      <c r="K7444" s="17" t="str">
        <f t="shared" si="217"/>
        <v>542-ESD  LTC</v>
      </c>
      <c r="L7444" s="18" t="str">
        <f t="shared" si="216"/>
        <v>542</v>
      </c>
      <c r="M7444" s="19" t="s">
        <v>41</v>
      </c>
      <c r="N7444" s="19"/>
    </row>
    <row r="7445" spans="1:14" ht="15" x14ac:dyDescent="0.25">
      <c r="A7445" s="54" t="s">
        <v>42</v>
      </c>
      <c r="B7445" s="36">
        <v>0</v>
      </c>
      <c r="C7445" s="37">
        <v>0</v>
      </c>
      <c r="D7445" s="37">
        <v>0</v>
      </c>
      <c r="E7445" s="38">
        <v>0</v>
      </c>
      <c r="F7445" s="37">
        <v>0</v>
      </c>
      <c r="G7445" s="39">
        <v>0</v>
      </c>
      <c r="H7445" s="40">
        <v>0</v>
      </c>
      <c r="J7445" s="17">
        <v>32</v>
      </c>
      <c r="K7445" s="17" t="str">
        <f t="shared" si="217"/>
        <v>542-ESD  LTC</v>
      </c>
      <c r="L7445" s="18" t="str">
        <f t="shared" si="216"/>
        <v>542</v>
      </c>
      <c r="M7445" s="19" t="s">
        <v>43</v>
      </c>
      <c r="N7445" s="19"/>
    </row>
    <row r="7446" spans="1:14" ht="15" x14ac:dyDescent="0.25">
      <c r="A7446" s="54" t="s">
        <v>44</v>
      </c>
      <c r="B7446" s="36">
        <v>0</v>
      </c>
      <c r="C7446" s="37">
        <v>0</v>
      </c>
      <c r="D7446" s="37">
        <v>0</v>
      </c>
      <c r="E7446" s="38">
        <v>0</v>
      </c>
      <c r="F7446" s="37">
        <v>0</v>
      </c>
      <c r="G7446" s="39">
        <v>0</v>
      </c>
      <c r="H7446" s="40">
        <v>0</v>
      </c>
      <c r="J7446" s="17">
        <v>33</v>
      </c>
      <c r="K7446" s="17" t="str">
        <f t="shared" si="217"/>
        <v>542-ESD  LTC</v>
      </c>
      <c r="L7446" s="18" t="str">
        <f t="shared" si="216"/>
        <v>542</v>
      </c>
      <c r="M7446" s="19" t="s">
        <v>45</v>
      </c>
      <c r="N7446" s="19"/>
    </row>
    <row r="7447" spans="1:14" ht="15" x14ac:dyDescent="0.25">
      <c r="A7447" s="54" t="s">
        <v>46</v>
      </c>
      <c r="B7447" s="36">
        <v>0</v>
      </c>
      <c r="C7447" s="37">
        <v>0</v>
      </c>
      <c r="D7447" s="37">
        <v>0</v>
      </c>
      <c r="E7447" s="38">
        <v>0</v>
      </c>
      <c r="F7447" s="37">
        <v>0</v>
      </c>
      <c r="G7447" s="39">
        <v>0</v>
      </c>
      <c r="H7447" s="40">
        <v>0</v>
      </c>
      <c r="J7447" s="17">
        <v>34</v>
      </c>
      <c r="K7447" s="17" t="str">
        <f t="shared" si="217"/>
        <v>542-ESD  LTC</v>
      </c>
      <c r="L7447" s="18" t="str">
        <f t="shared" si="216"/>
        <v>542</v>
      </c>
      <c r="M7447" s="19" t="s">
        <v>47</v>
      </c>
      <c r="N7447" s="19"/>
    </row>
    <row r="7448" spans="1:14" ht="15" x14ac:dyDescent="0.25">
      <c r="A7448" s="54" t="s">
        <v>48</v>
      </c>
      <c r="B7448" s="36">
        <v>0</v>
      </c>
      <c r="C7448" s="37">
        <v>0</v>
      </c>
      <c r="D7448" s="37">
        <v>0</v>
      </c>
      <c r="E7448" s="38">
        <v>0</v>
      </c>
      <c r="F7448" s="37">
        <v>0</v>
      </c>
      <c r="G7448" s="39">
        <v>0</v>
      </c>
      <c r="H7448" s="40">
        <v>0</v>
      </c>
      <c r="J7448" s="17">
        <v>35</v>
      </c>
      <c r="K7448" s="17" t="str">
        <f t="shared" si="217"/>
        <v>542-ESD  LTC</v>
      </c>
      <c r="L7448" s="18" t="str">
        <f t="shared" si="216"/>
        <v>542</v>
      </c>
      <c r="M7448" s="56" t="s">
        <v>49</v>
      </c>
      <c r="N7448" s="19"/>
    </row>
    <row r="7449" spans="1:14" ht="15" x14ac:dyDescent="0.25">
      <c r="A7449" s="54" t="s">
        <v>50</v>
      </c>
      <c r="B7449" s="36">
        <v>0</v>
      </c>
      <c r="C7449" s="37">
        <v>0</v>
      </c>
      <c r="D7449" s="37">
        <v>0</v>
      </c>
      <c r="E7449" s="38">
        <v>0</v>
      </c>
      <c r="F7449" s="37">
        <v>0</v>
      </c>
      <c r="G7449" s="39">
        <v>0</v>
      </c>
      <c r="H7449" s="40">
        <v>0</v>
      </c>
      <c r="J7449" s="17">
        <v>36</v>
      </c>
      <c r="K7449" s="17" t="str">
        <f t="shared" si="217"/>
        <v>542-ESD  LTC</v>
      </c>
      <c r="L7449" s="18" t="str">
        <f t="shared" si="216"/>
        <v>542</v>
      </c>
      <c r="M7449" s="19" t="s">
        <v>51</v>
      </c>
      <c r="N7449" s="19"/>
    </row>
    <row r="7450" spans="1:14" ht="15" x14ac:dyDescent="0.25">
      <c r="A7450" s="54" t="s">
        <v>52</v>
      </c>
      <c r="B7450" s="36">
        <v>0</v>
      </c>
      <c r="C7450" s="37">
        <v>0</v>
      </c>
      <c r="D7450" s="37">
        <v>0</v>
      </c>
      <c r="E7450" s="38">
        <v>0</v>
      </c>
      <c r="F7450" s="37">
        <v>0</v>
      </c>
      <c r="G7450" s="39">
        <v>0</v>
      </c>
      <c r="H7450" s="40">
        <v>0</v>
      </c>
      <c r="J7450" s="17">
        <v>37</v>
      </c>
      <c r="K7450" s="17" t="str">
        <f t="shared" si="217"/>
        <v>542-ESD  LTC</v>
      </c>
      <c r="L7450" s="18" t="str">
        <f t="shared" si="216"/>
        <v>542</v>
      </c>
      <c r="M7450" s="56" t="s">
        <v>53</v>
      </c>
      <c r="N7450" s="19"/>
    </row>
    <row r="7451" spans="1:14" ht="15" x14ac:dyDescent="0.25">
      <c r="A7451" s="54" t="s">
        <v>54</v>
      </c>
      <c r="B7451" s="36">
        <v>0</v>
      </c>
      <c r="C7451" s="37">
        <v>0</v>
      </c>
      <c r="D7451" s="37">
        <v>0</v>
      </c>
      <c r="E7451" s="38">
        <v>0</v>
      </c>
      <c r="F7451" s="37">
        <v>0</v>
      </c>
      <c r="G7451" s="39">
        <v>0</v>
      </c>
      <c r="H7451" s="40">
        <v>0</v>
      </c>
      <c r="J7451" s="17">
        <v>38</v>
      </c>
      <c r="K7451" s="17" t="str">
        <f t="shared" si="217"/>
        <v>542-ESD  LTC</v>
      </c>
      <c r="L7451" s="18" t="str">
        <f t="shared" ref="L7451:L7514" si="218">LEFT(K7451,3)</f>
        <v>542</v>
      </c>
      <c r="M7451" s="19" t="s">
        <v>55</v>
      </c>
      <c r="N7451" s="19"/>
    </row>
    <row r="7452" spans="1:14" ht="15" x14ac:dyDescent="0.25">
      <c r="A7452" s="54" t="s">
        <v>56</v>
      </c>
      <c r="B7452" s="36">
        <v>0</v>
      </c>
      <c r="C7452" s="37">
        <v>0</v>
      </c>
      <c r="D7452" s="37">
        <v>0</v>
      </c>
      <c r="E7452" s="38">
        <v>0</v>
      </c>
      <c r="F7452" s="37">
        <v>0</v>
      </c>
      <c r="G7452" s="39">
        <v>0</v>
      </c>
      <c r="H7452" s="40">
        <v>0</v>
      </c>
      <c r="J7452" s="17">
        <v>39</v>
      </c>
      <c r="K7452" s="17" t="str">
        <f t="shared" si="217"/>
        <v>542-ESD  LTC</v>
      </c>
      <c r="L7452" s="18" t="str">
        <f t="shared" si="218"/>
        <v>542</v>
      </c>
      <c r="M7452" s="19" t="s">
        <v>57</v>
      </c>
      <c r="N7452" s="19"/>
    </row>
    <row r="7453" spans="1:14" ht="15" x14ac:dyDescent="0.25">
      <c r="A7453" s="54" t="s">
        <v>58</v>
      </c>
      <c r="B7453" s="36">
        <v>0</v>
      </c>
      <c r="C7453" s="37">
        <v>0</v>
      </c>
      <c r="D7453" s="37">
        <v>0</v>
      </c>
      <c r="E7453" s="38">
        <v>0</v>
      </c>
      <c r="F7453" s="37">
        <v>0</v>
      </c>
      <c r="G7453" s="39">
        <v>0</v>
      </c>
      <c r="H7453" s="40">
        <v>0</v>
      </c>
      <c r="J7453" s="17">
        <v>40</v>
      </c>
      <c r="K7453" s="17" t="str">
        <f t="shared" si="217"/>
        <v>542-ESD  LTC</v>
      </c>
      <c r="L7453" s="18" t="str">
        <f t="shared" si="218"/>
        <v>542</v>
      </c>
      <c r="M7453" s="19" t="s">
        <v>59</v>
      </c>
      <c r="N7453" s="19"/>
    </row>
    <row r="7454" spans="1:14" ht="15" x14ac:dyDescent="0.25">
      <c r="A7454" s="54" t="s">
        <v>60</v>
      </c>
      <c r="B7454" s="36">
        <v>0</v>
      </c>
      <c r="C7454" s="37">
        <v>0</v>
      </c>
      <c r="D7454" s="37">
        <v>0</v>
      </c>
      <c r="E7454" s="38">
        <v>0</v>
      </c>
      <c r="F7454" s="37">
        <v>0</v>
      </c>
      <c r="G7454" s="39">
        <v>0</v>
      </c>
      <c r="H7454" s="40">
        <v>0</v>
      </c>
      <c r="J7454" s="17">
        <v>41</v>
      </c>
      <c r="K7454" s="17" t="str">
        <f t="shared" si="217"/>
        <v>542-ESD  LTC</v>
      </c>
      <c r="L7454" s="18" t="str">
        <f t="shared" si="218"/>
        <v>542</v>
      </c>
      <c r="M7454" s="56" t="s">
        <v>61</v>
      </c>
      <c r="N7454" s="19"/>
    </row>
    <row r="7455" spans="1:14" ht="15" x14ac:dyDescent="0.25">
      <c r="A7455" s="54" t="s">
        <v>62</v>
      </c>
      <c r="B7455" s="36">
        <v>0</v>
      </c>
      <c r="C7455" s="37">
        <v>0</v>
      </c>
      <c r="D7455" s="37">
        <v>0</v>
      </c>
      <c r="E7455" s="38">
        <v>0</v>
      </c>
      <c r="F7455" s="37">
        <v>0</v>
      </c>
      <c r="G7455" s="39">
        <v>0</v>
      </c>
      <c r="H7455" s="40">
        <v>0</v>
      </c>
      <c r="J7455" s="17">
        <v>42</v>
      </c>
      <c r="K7455" s="17" t="str">
        <f t="shared" si="217"/>
        <v>542-ESD  LTC</v>
      </c>
      <c r="L7455" s="18" t="str">
        <f t="shared" si="218"/>
        <v>542</v>
      </c>
      <c r="M7455" s="56" t="s">
        <v>63</v>
      </c>
      <c r="N7455" s="19"/>
    </row>
    <row r="7456" spans="1:14" x14ac:dyDescent="0.2">
      <c r="A7456" s="43"/>
      <c r="B7456" s="36"/>
      <c r="C7456" s="37"/>
      <c r="D7456" s="37"/>
      <c r="E7456" s="38"/>
      <c r="F7456" s="37"/>
      <c r="G7456" s="39"/>
      <c r="H7456" s="40"/>
      <c r="J7456" s="17">
        <v>43</v>
      </c>
      <c r="K7456" s="17" t="str">
        <f t="shared" si="217"/>
        <v>542-ESD  LTC</v>
      </c>
      <c r="L7456" s="18" t="str">
        <f t="shared" si="218"/>
        <v>542</v>
      </c>
      <c r="M7456" s="19"/>
      <c r="N7456" s="19"/>
    </row>
    <row r="7457" spans="1:14" x14ac:dyDescent="0.2">
      <c r="A7457" s="44" t="s">
        <v>64</v>
      </c>
      <c r="B7457" s="45">
        <v>0</v>
      </c>
      <c r="C7457" s="46">
        <v>0</v>
      </c>
      <c r="D7457" s="46">
        <v>0</v>
      </c>
      <c r="E7457" s="47">
        <v>0</v>
      </c>
      <c r="F7457" s="46">
        <v>0</v>
      </c>
      <c r="G7457" s="48">
        <v>0</v>
      </c>
      <c r="H7457" s="49">
        <v>0</v>
      </c>
      <c r="J7457" s="17">
        <v>44</v>
      </c>
      <c r="K7457" s="17" t="str">
        <f t="shared" si="217"/>
        <v>542-ESD  LTC</v>
      </c>
      <c r="L7457" s="18" t="str">
        <f t="shared" si="218"/>
        <v>542</v>
      </c>
      <c r="M7457" s="19"/>
      <c r="N7457" s="19"/>
    </row>
    <row r="7458" spans="1:14" x14ac:dyDescent="0.2">
      <c r="A7458" s="57"/>
      <c r="B7458" s="39"/>
      <c r="C7458" s="51"/>
      <c r="D7458" s="51"/>
      <c r="E7458" s="52"/>
      <c r="F7458" s="51"/>
      <c r="G7458" s="39"/>
      <c r="H7458" s="53"/>
      <c r="J7458" s="17">
        <v>45</v>
      </c>
      <c r="K7458" s="17" t="str">
        <f t="shared" si="217"/>
        <v>542-ESD  LTC</v>
      </c>
      <c r="L7458" s="18" t="str">
        <f t="shared" si="218"/>
        <v>542</v>
      </c>
      <c r="M7458" s="19"/>
      <c r="N7458" s="19"/>
    </row>
    <row r="7459" spans="1:14" ht="15" x14ac:dyDescent="0.25">
      <c r="A7459" s="54" t="s">
        <v>65</v>
      </c>
      <c r="B7459" s="36">
        <v>0</v>
      </c>
      <c r="C7459" s="37">
        <v>0</v>
      </c>
      <c r="D7459" s="37">
        <v>0</v>
      </c>
      <c r="E7459" s="38">
        <v>0</v>
      </c>
      <c r="F7459" s="37">
        <v>0</v>
      </c>
      <c r="G7459" s="39">
        <v>0</v>
      </c>
      <c r="H7459" s="40">
        <v>0</v>
      </c>
      <c r="J7459" s="17">
        <v>46</v>
      </c>
      <c r="K7459" s="17" t="str">
        <f t="shared" si="217"/>
        <v>542-ESD  LTC</v>
      </c>
      <c r="L7459" s="18" t="str">
        <f t="shared" si="218"/>
        <v>542</v>
      </c>
      <c r="M7459" s="19"/>
      <c r="N7459" s="19"/>
    </row>
    <row r="7460" spans="1:14" ht="15" x14ac:dyDescent="0.25">
      <c r="A7460" s="54" t="s">
        <v>66</v>
      </c>
      <c r="B7460" s="36">
        <v>0</v>
      </c>
      <c r="C7460" s="37">
        <v>0</v>
      </c>
      <c r="D7460" s="37">
        <v>0</v>
      </c>
      <c r="E7460" s="38">
        <v>0</v>
      </c>
      <c r="F7460" s="37">
        <v>0</v>
      </c>
      <c r="G7460" s="39">
        <v>0</v>
      </c>
      <c r="H7460" s="40">
        <v>0</v>
      </c>
      <c r="J7460" s="17">
        <v>47</v>
      </c>
      <c r="K7460" s="17" t="str">
        <f t="shared" si="217"/>
        <v>542-ESD  LTC</v>
      </c>
      <c r="L7460" s="18" t="str">
        <f t="shared" si="218"/>
        <v>542</v>
      </c>
      <c r="M7460" s="19"/>
      <c r="N7460" s="19"/>
    </row>
    <row r="7461" spans="1:14" ht="15" x14ac:dyDescent="0.25">
      <c r="A7461" s="54" t="s">
        <v>67</v>
      </c>
      <c r="B7461" s="36">
        <v>0</v>
      </c>
      <c r="C7461" s="37">
        <v>0</v>
      </c>
      <c r="D7461" s="37">
        <v>0</v>
      </c>
      <c r="E7461" s="38">
        <v>0</v>
      </c>
      <c r="F7461" s="37">
        <v>0</v>
      </c>
      <c r="G7461" s="39">
        <v>0</v>
      </c>
      <c r="H7461" s="40">
        <v>0</v>
      </c>
      <c r="J7461" s="17">
        <v>48</v>
      </c>
      <c r="K7461" s="17" t="str">
        <f t="shared" si="217"/>
        <v>542-ESD  LTC</v>
      </c>
      <c r="L7461" s="18" t="str">
        <f t="shared" si="218"/>
        <v>542</v>
      </c>
      <c r="M7461" s="19"/>
      <c r="N7461" s="19"/>
    </row>
    <row r="7462" spans="1:14" ht="15" x14ac:dyDescent="0.25">
      <c r="A7462" s="54" t="s">
        <v>68</v>
      </c>
      <c r="B7462" s="36">
        <v>0</v>
      </c>
      <c r="C7462" s="37">
        <v>0</v>
      </c>
      <c r="D7462" s="37">
        <v>0</v>
      </c>
      <c r="E7462" s="38">
        <v>0</v>
      </c>
      <c r="F7462" s="37">
        <v>0</v>
      </c>
      <c r="G7462" s="39">
        <v>0</v>
      </c>
      <c r="H7462" s="40">
        <v>0</v>
      </c>
      <c r="J7462" s="17">
        <v>49</v>
      </c>
      <c r="K7462" s="17" t="str">
        <f t="shared" si="217"/>
        <v>542-ESD  LTC</v>
      </c>
      <c r="L7462" s="18" t="str">
        <f t="shared" si="218"/>
        <v>542</v>
      </c>
      <c r="M7462" s="19"/>
      <c r="N7462" s="19"/>
    </row>
    <row r="7463" spans="1:14" ht="15" x14ac:dyDescent="0.25">
      <c r="A7463" s="54" t="s">
        <v>69</v>
      </c>
      <c r="B7463" s="36">
        <v>0</v>
      </c>
      <c r="C7463" s="37">
        <v>0</v>
      </c>
      <c r="D7463" s="37">
        <v>0</v>
      </c>
      <c r="E7463" s="38">
        <v>0</v>
      </c>
      <c r="F7463" s="37">
        <v>0</v>
      </c>
      <c r="G7463" s="39">
        <v>0</v>
      </c>
      <c r="H7463" s="40">
        <v>0</v>
      </c>
      <c r="J7463" s="17">
        <v>50</v>
      </c>
      <c r="K7463" s="17" t="str">
        <f t="shared" si="217"/>
        <v>542-ESD  LTC</v>
      </c>
      <c r="L7463" s="18" t="str">
        <f t="shared" si="218"/>
        <v>542</v>
      </c>
      <c r="M7463" s="19"/>
      <c r="N7463" s="19"/>
    </row>
    <row r="7464" spans="1:14" ht="15" x14ac:dyDescent="0.25">
      <c r="A7464" s="54" t="s">
        <v>70</v>
      </c>
      <c r="B7464" s="36">
        <v>0</v>
      </c>
      <c r="C7464" s="37">
        <v>0</v>
      </c>
      <c r="D7464" s="37">
        <v>0</v>
      </c>
      <c r="E7464" s="38">
        <v>0</v>
      </c>
      <c r="F7464" s="37">
        <v>0</v>
      </c>
      <c r="G7464" s="39">
        <v>0</v>
      </c>
      <c r="H7464" s="40">
        <v>0</v>
      </c>
      <c r="J7464" s="17">
        <v>51</v>
      </c>
      <c r="K7464" s="17" t="str">
        <f t="shared" si="217"/>
        <v>542-ESD  LTC</v>
      </c>
      <c r="L7464" s="18" t="str">
        <f t="shared" si="218"/>
        <v>542</v>
      </c>
      <c r="M7464" s="19"/>
      <c r="N7464" s="19"/>
    </row>
    <row r="7465" spans="1:14" ht="15" x14ac:dyDescent="0.25">
      <c r="A7465" s="54" t="s">
        <v>71</v>
      </c>
      <c r="B7465" s="36">
        <v>0</v>
      </c>
      <c r="C7465" s="37">
        <v>0</v>
      </c>
      <c r="D7465" s="37">
        <v>0</v>
      </c>
      <c r="E7465" s="38">
        <v>0</v>
      </c>
      <c r="F7465" s="37">
        <v>0</v>
      </c>
      <c r="G7465" s="39">
        <v>0</v>
      </c>
      <c r="H7465" s="40">
        <v>0</v>
      </c>
      <c r="J7465" s="17">
        <v>52</v>
      </c>
      <c r="K7465" s="17" t="str">
        <f t="shared" si="217"/>
        <v>542-ESD  LTC</v>
      </c>
      <c r="L7465" s="18" t="str">
        <f t="shared" si="218"/>
        <v>542</v>
      </c>
      <c r="M7465" s="19"/>
      <c r="N7465" s="19"/>
    </row>
    <row r="7466" spans="1:14" ht="15" x14ac:dyDescent="0.25">
      <c r="A7466" s="54" t="s">
        <v>72</v>
      </c>
      <c r="B7466" s="36">
        <v>0</v>
      </c>
      <c r="C7466" s="37">
        <v>0</v>
      </c>
      <c r="D7466" s="37">
        <v>0</v>
      </c>
      <c r="E7466" s="38">
        <v>0</v>
      </c>
      <c r="F7466" s="37">
        <v>0</v>
      </c>
      <c r="G7466" s="39">
        <v>0</v>
      </c>
      <c r="H7466" s="40">
        <v>0</v>
      </c>
      <c r="J7466" s="17">
        <v>53</v>
      </c>
      <c r="K7466" s="17" t="str">
        <f t="shared" si="217"/>
        <v>542-ESD  LTC</v>
      </c>
      <c r="L7466" s="18" t="str">
        <f t="shared" si="218"/>
        <v>542</v>
      </c>
      <c r="M7466" s="19"/>
      <c r="N7466" s="19"/>
    </row>
    <row r="7467" spans="1:14" ht="15" x14ac:dyDescent="0.25">
      <c r="A7467" s="54" t="s">
        <v>73</v>
      </c>
      <c r="B7467" s="36">
        <v>0</v>
      </c>
      <c r="C7467" s="37">
        <v>0</v>
      </c>
      <c r="D7467" s="37">
        <v>0</v>
      </c>
      <c r="E7467" s="38">
        <v>0</v>
      </c>
      <c r="F7467" s="37">
        <v>0</v>
      </c>
      <c r="G7467" s="39">
        <v>0</v>
      </c>
      <c r="H7467" s="40">
        <v>0</v>
      </c>
      <c r="J7467" s="17">
        <v>54</v>
      </c>
      <c r="K7467" s="17" t="str">
        <f t="shared" si="217"/>
        <v>542-ESD  LTC</v>
      </c>
      <c r="L7467" s="18" t="str">
        <f t="shared" si="218"/>
        <v>542</v>
      </c>
      <c r="M7467" s="19"/>
      <c r="N7467" s="19"/>
    </row>
    <row r="7468" spans="1:14" ht="15" x14ac:dyDescent="0.25">
      <c r="A7468" s="54" t="s">
        <v>74</v>
      </c>
      <c r="B7468" s="36">
        <v>0</v>
      </c>
      <c r="C7468" s="37">
        <v>0</v>
      </c>
      <c r="D7468" s="37">
        <v>0</v>
      </c>
      <c r="E7468" s="38">
        <v>0</v>
      </c>
      <c r="F7468" s="37">
        <v>0</v>
      </c>
      <c r="G7468" s="39">
        <v>0</v>
      </c>
      <c r="H7468" s="40">
        <v>0</v>
      </c>
      <c r="J7468" s="17">
        <v>55</v>
      </c>
      <c r="K7468" s="17" t="str">
        <f t="shared" si="217"/>
        <v>542-ESD  LTC</v>
      </c>
      <c r="L7468" s="18" t="str">
        <f t="shared" si="218"/>
        <v>542</v>
      </c>
      <c r="M7468" s="19"/>
      <c r="N7468" s="19"/>
    </row>
    <row r="7469" spans="1:14" ht="15" x14ac:dyDescent="0.25">
      <c r="A7469" s="54" t="s">
        <v>75</v>
      </c>
      <c r="B7469" s="36">
        <v>0</v>
      </c>
      <c r="C7469" s="37">
        <v>0</v>
      </c>
      <c r="D7469" s="37">
        <v>0</v>
      </c>
      <c r="E7469" s="38">
        <v>0</v>
      </c>
      <c r="F7469" s="37">
        <v>0</v>
      </c>
      <c r="G7469" s="39">
        <v>0</v>
      </c>
      <c r="H7469" s="40">
        <v>0</v>
      </c>
      <c r="J7469" s="17">
        <v>56</v>
      </c>
      <c r="K7469" s="17" t="str">
        <f t="shared" si="217"/>
        <v>542-ESD  LTC</v>
      </c>
      <c r="L7469" s="18" t="str">
        <f t="shared" si="218"/>
        <v>542</v>
      </c>
      <c r="M7469" s="19"/>
      <c r="N7469" s="19"/>
    </row>
    <row r="7470" spans="1:14" ht="15" x14ac:dyDescent="0.25">
      <c r="A7470" s="54" t="s">
        <v>76</v>
      </c>
      <c r="B7470" s="36">
        <v>0</v>
      </c>
      <c r="C7470" s="37">
        <v>0</v>
      </c>
      <c r="D7470" s="37">
        <v>0</v>
      </c>
      <c r="E7470" s="38">
        <v>0</v>
      </c>
      <c r="F7470" s="37">
        <v>0</v>
      </c>
      <c r="G7470" s="39">
        <v>0</v>
      </c>
      <c r="H7470" s="40">
        <v>0</v>
      </c>
      <c r="J7470" s="17">
        <v>57</v>
      </c>
      <c r="K7470" s="17" t="str">
        <f t="shared" si="217"/>
        <v>542-ESD  LTC</v>
      </c>
      <c r="L7470" s="18" t="str">
        <f t="shared" si="218"/>
        <v>542</v>
      </c>
      <c r="M7470" s="19"/>
      <c r="N7470" s="19"/>
    </row>
    <row r="7471" spans="1:14" ht="15" x14ac:dyDescent="0.25">
      <c r="A7471" s="54" t="s">
        <v>77</v>
      </c>
      <c r="B7471" s="36">
        <v>0</v>
      </c>
      <c r="C7471" s="37">
        <v>0</v>
      </c>
      <c r="D7471" s="37">
        <v>0</v>
      </c>
      <c r="E7471" s="38">
        <v>0</v>
      </c>
      <c r="F7471" s="37">
        <v>0</v>
      </c>
      <c r="G7471" s="39">
        <v>0</v>
      </c>
      <c r="H7471" s="40">
        <v>0</v>
      </c>
      <c r="J7471" s="17">
        <v>58</v>
      </c>
      <c r="K7471" s="17" t="str">
        <f t="shared" si="217"/>
        <v>542-ESD  LTC</v>
      </c>
      <c r="L7471" s="18" t="str">
        <f t="shared" si="218"/>
        <v>542</v>
      </c>
      <c r="M7471" s="19"/>
      <c r="N7471" s="19"/>
    </row>
    <row r="7472" spans="1:14" ht="15" x14ac:dyDescent="0.25">
      <c r="A7472" s="54" t="s">
        <v>78</v>
      </c>
      <c r="B7472" s="36">
        <v>0</v>
      </c>
      <c r="C7472" s="37">
        <v>0</v>
      </c>
      <c r="D7472" s="37">
        <v>0</v>
      </c>
      <c r="E7472" s="38">
        <v>0</v>
      </c>
      <c r="F7472" s="37">
        <v>0</v>
      </c>
      <c r="G7472" s="39">
        <v>0</v>
      </c>
      <c r="H7472" s="40">
        <v>0</v>
      </c>
      <c r="J7472" s="17">
        <v>59</v>
      </c>
      <c r="K7472" s="17" t="str">
        <f t="shared" si="217"/>
        <v>542-ESD  LTC</v>
      </c>
      <c r="L7472" s="18" t="str">
        <f t="shared" si="218"/>
        <v>542</v>
      </c>
      <c r="M7472" s="19"/>
      <c r="N7472" s="19"/>
    </row>
    <row r="7473" spans="1:14" ht="15" x14ac:dyDescent="0.25">
      <c r="A7473" s="54" t="s">
        <v>79</v>
      </c>
      <c r="B7473" s="36">
        <v>0</v>
      </c>
      <c r="C7473" s="37">
        <v>0</v>
      </c>
      <c r="D7473" s="37">
        <v>0</v>
      </c>
      <c r="E7473" s="38">
        <v>0</v>
      </c>
      <c r="F7473" s="37">
        <v>0</v>
      </c>
      <c r="G7473" s="39">
        <v>0</v>
      </c>
      <c r="H7473" s="40">
        <v>0</v>
      </c>
      <c r="J7473" s="17">
        <v>60</v>
      </c>
      <c r="K7473" s="17" t="str">
        <f t="shared" si="217"/>
        <v>542-ESD  LTC</v>
      </c>
      <c r="L7473" s="18" t="str">
        <f t="shared" si="218"/>
        <v>542</v>
      </c>
      <c r="M7473" s="19"/>
      <c r="N7473" s="19"/>
    </row>
    <row r="7474" spans="1:14" ht="15" x14ac:dyDescent="0.25">
      <c r="A7474" s="54"/>
      <c r="B7474" s="36"/>
      <c r="C7474" s="37"/>
      <c r="D7474" s="37"/>
      <c r="E7474" s="38"/>
      <c r="F7474" s="37"/>
      <c r="G7474" s="39"/>
      <c r="H7474" s="40"/>
      <c r="J7474" s="17">
        <v>61</v>
      </c>
      <c r="K7474" s="17" t="str">
        <f t="shared" si="217"/>
        <v>542-ESD  LTC</v>
      </c>
      <c r="L7474" s="18" t="str">
        <f t="shared" si="218"/>
        <v>542</v>
      </c>
      <c r="M7474" s="19"/>
      <c r="N7474" s="19"/>
    </row>
    <row r="7475" spans="1:14" x14ac:dyDescent="0.2">
      <c r="A7475" s="44" t="s">
        <v>80</v>
      </c>
      <c r="B7475" s="45">
        <v>0</v>
      </c>
      <c r="C7475" s="46">
        <v>0</v>
      </c>
      <c r="D7475" s="46">
        <v>0</v>
      </c>
      <c r="E7475" s="47">
        <v>0</v>
      </c>
      <c r="F7475" s="46">
        <v>0</v>
      </c>
      <c r="G7475" s="48">
        <v>0</v>
      </c>
      <c r="H7475" s="49">
        <v>0</v>
      </c>
      <c r="J7475" s="17">
        <v>62</v>
      </c>
      <c r="K7475" s="17" t="str">
        <f t="shared" si="217"/>
        <v>542-ESD  LTC</v>
      </c>
      <c r="L7475" s="18" t="str">
        <f t="shared" si="218"/>
        <v>542</v>
      </c>
      <c r="M7475" s="19"/>
      <c r="N7475" s="19"/>
    </row>
    <row r="7476" spans="1:14" ht="15" x14ac:dyDescent="0.25">
      <c r="A7476" s="54"/>
      <c r="B7476" s="36"/>
      <c r="C7476" s="37"/>
      <c r="D7476" s="37"/>
      <c r="E7476" s="38"/>
      <c r="F7476" s="37"/>
      <c r="G7476" s="39"/>
      <c r="H7476" s="40"/>
      <c r="J7476" s="17">
        <v>63</v>
      </c>
      <c r="K7476" s="17" t="str">
        <f t="shared" si="217"/>
        <v>542-ESD  LTC</v>
      </c>
      <c r="L7476" s="18" t="str">
        <f t="shared" si="218"/>
        <v>542</v>
      </c>
      <c r="M7476" s="19"/>
      <c r="N7476" s="19"/>
    </row>
    <row r="7477" spans="1:14" ht="15" x14ac:dyDescent="0.25">
      <c r="A7477" s="54" t="s">
        <v>81</v>
      </c>
      <c r="B7477" s="36">
        <v>0</v>
      </c>
      <c r="C7477" s="37">
        <v>0</v>
      </c>
      <c r="D7477" s="37">
        <v>0</v>
      </c>
      <c r="E7477" s="38">
        <v>0</v>
      </c>
      <c r="F7477" s="37">
        <v>0</v>
      </c>
      <c r="G7477" s="39">
        <v>0</v>
      </c>
      <c r="H7477" s="40">
        <v>0</v>
      </c>
      <c r="J7477" s="17">
        <v>64</v>
      </c>
      <c r="K7477" s="17" t="str">
        <f t="shared" si="217"/>
        <v>542-ESD  LTC</v>
      </c>
      <c r="L7477" s="18" t="str">
        <f t="shared" si="218"/>
        <v>542</v>
      </c>
      <c r="M7477" s="19"/>
      <c r="N7477" s="19"/>
    </row>
    <row r="7478" spans="1:14" x14ac:dyDescent="0.2">
      <c r="A7478" s="44" t="s">
        <v>82</v>
      </c>
      <c r="B7478" s="45">
        <v>0</v>
      </c>
      <c r="C7478" s="46">
        <v>0</v>
      </c>
      <c r="D7478" s="46">
        <v>0</v>
      </c>
      <c r="E7478" s="47">
        <v>0</v>
      </c>
      <c r="F7478" s="46">
        <v>0</v>
      </c>
      <c r="G7478" s="48">
        <v>0</v>
      </c>
      <c r="H7478" s="49">
        <v>0</v>
      </c>
      <c r="J7478" s="17">
        <v>65</v>
      </c>
      <c r="K7478" s="17" t="str">
        <f t="shared" si="217"/>
        <v>542-ESD  LTC</v>
      </c>
      <c r="L7478" s="18" t="str">
        <f t="shared" si="218"/>
        <v>542</v>
      </c>
      <c r="M7478" s="19"/>
      <c r="N7478" s="19"/>
    </row>
    <row r="7479" spans="1:14" ht="15" x14ac:dyDescent="0.25">
      <c r="A7479" s="54"/>
      <c r="B7479" s="54"/>
      <c r="C7479" s="54"/>
      <c r="D7479" s="54"/>
      <c r="E7479" s="54"/>
      <c r="F7479" s="54"/>
      <c r="G7479" s="54"/>
      <c r="H7479" s="54"/>
      <c r="J7479" s="17">
        <v>66</v>
      </c>
      <c r="K7479" s="17" t="str">
        <f t="shared" si="217"/>
        <v>542-ESD  LTC</v>
      </c>
      <c r="L7479" s="18" t="str">
        <f t="shared" si="218"/>
        <v>542</v>
      </c>
      <c r="M7479" s="19"/>
      <c r="N7479" s="19"/>
    </row>
    <row r="7480" spans="1:14" x14ac:dyDescent="0.2">
      <c r="A7480" s="58"/>
      <c r="B7480" s="39"/>
      <c r="C7480" s="51"/>
      <c r="D7480" s="51"/>
      <c r="E7480" s="52"/>
      <c r="F7480" s="51"/>
      <c r="G7480" s="39"/>
      <c r="H7480" s="53"/>
      <c r="J7480" s="17">
        <v>67</v>
      </c>
      <c r="K7480" s="17" t="str">
        <f t="shared" si="217"/>
        <v>542-ESD  LTC</v>
      </c>
      <c r="L7480" s="18" t="str">
        <f t="shared" si="218"/>
        <v>542</v>
      </c>
      <c r="M7480" s="19"/>
      <c r="N7480" s="19"/>
    </row>
    <row r="7481" spans="1:14" x14ac:dyDescent="0.2">
      <c r="A7481" s="59" t="s">
        <v>83</v>
      </c>
      <c r="B7481" s="60">
        <v>769.84745309207665</v>
      </c>
      <c r="C7481" s="61">
        <v>1</v>
      </c>
      <c r="D7481" s="61">
        <v>0</v>
      </c>
      <c r="E7481" s="62">
        <v>0</v>
      </c>
      <c r="F7481" s="61">
        <v>2</v>
      </c>
      <c r="G7481" s="60">
        <v>3</v>
      </c>
      <c r="H7481" s="63">
        <v>772.84745309207665</v>
      </c>
      <c r="J7481" s="17">
        <v>68</v>
      </c>
      <c r="K7481" s="17" t="str">
        <f t="shared" si="217"/>
        <v>542-ESD  LTC</v>
      </c>
      <c r="L7481" s="18" t="str">
        <f t="shared" si="218"/>
        <v>542</v>
      </c>
      <c r="M7481" s="19"/>
      <c r="N7481" s="19"/>
    </row>
    <row r="7482" spans="1:14" x14ac:dyDescent="0.2">
      <c r="A7482" s="64"/>
      <c r="B7482" s="65"/>
      <c r="C7482" s="65"/>
      <c r="D7482" s="65"/>
      <c r="E7482" s="65"/>
      <c r="F7482" s="65"/>
      <c r="G7482" s="65"/>
      <c r="H7482" s="65"/>
      <c r="J7482" s="17">
        <v>1</v>
      </c>
      <c r="K7482" s="17" t="str">
        <f>IF(J7482=7,A6546,IF(J7482&gt;7,K7472,""))</f>
        <v/>
      </c>
      <c r="L7482" s="18" t="str">
        <f t="shared" si="218"/>
        <v/>
      </c>
      <c r="M7482" s="19"/>
      <c r="N7482" s="19"/>
    </row>
    <row r="7483" spans="1:14" x14ac:dyDescent="0.2">
      <c r="A7483" s="64"/>
      <c r="B7483" s="65"/>
      <c r="C7483" s="65"/>
      <c r="D7483" s="65"/>
      <c r="E7483" s="65"/>
      <c r="F7483" s="65"/>
      <c r="G7483" s="65"/>
      <c r="H7483" s="65"/>
      <c r="J7483" s="17">
        <v>2</v>
      </c>
      <c r="K7483" s="17" t="str">
        <f>IF(J7483=7,A6547,IF(J7483&gt;7,K7482,""))</f>
        <v/>
      </c>
      <c r="L7483" s="18" t="str">
        <f t="shared" si="218"/>
        <v/>
      </c>
      <c r="M7483" s="19"/>
      <c r="N7483" s="19"/>
    </row>
    <row r="7484" spans="1:14" ht="15" x14ac:dyDescent="0.25">
      <c r="A7484"/>
      <c r="B7484"/>
      <c r="C7484"/>
      <c r="D7484"/>
      <c r="E7484"/>
      <c r="F7484"/>
      <c r="G7484"/>
      <c r="H7484"/>
      <c r="J7484" s="17">
        <v>3</v>
      </c>
      <c r="K7484" s="17" t="str">
        <f>IF(J7484=7,A6548,IF(J7484&gt;7,K7483,""))</f>
        <v/>
      </c>
      <c r="L7484" s="18" t="str">
        <f t="shared" si="218"/>
        <v/>
      </c>
      <c r="M7484" s="19"/>
      <c r="N7484" s="19"/>
    </row>
    <row r="7485" spans="1:14" ht="15" x14ac:dyDescent="0.25">
      <c r="A7485"/>
      <c r="B7485"/>
      <c r="C7485"/>
      <c r="D7485"/>
      <c r="E7485"/>
      <c r="F7485"/>
      <c r="G7485"/>
      <c r="H7485"/>
      <c r="J7485" s="17">
        <v>4</v>
      </c>
      <c r="K7485" s="17" t="str">
        <f>IF(J7485=7,A6549,IF(J7485&gt;7,K7484,""))</f>
        <v/>
      </c>
      <c r="L7485" s="18" t="str">
        <f t="shared" si="218"/>
        <v/>
      </c>
      <c r="M7485" s="19"/>
      <c r="N7485" s="19"/>
    </row>
    <row r="7486" spans="1:14" ht="15.75" x14ac:dyDescent="0.25">
      <c r="A7486" s="21" t="s">
        <v>7</v>
      </c>
      <c r="B7486" s="22"/>
      <c r="C7486" s="22"/>
      <c r="D7486" s="22"/>
      <c r="E7486" s="22"/>
      <c r="F7486" s="22"/>
      <c r="G7486" s="22"/>
      <c r="H7486" s="22"/>
      <c r="J7486" s="17">
        <v>5</v>
      </c>
      <c r="K7486" s="17" t="str">
        <f>IF(J7486=7,A6550,IF(J7486&gt;7,K7485,""))</f>
        <v/>
      </c>
      <c r="L7486" s="18" t="str">
        <f t="shared" si="218"/>
        <v/>
      </c>
      <c r="M7486" s="19"/>
      <c r="N7486" s="19"/>
    </row>
    <row r="7487" spans="1:14" ht="15" x14ac:dyDescent="0.25">
      <c r="A7487" s="23" t="s">
        <v>8</v>
      </c>
      <c r="B7487" s="24"/>
      <c r="C7487" s="24"/>
      <c r="D7487" s="24"/>
      <c r="E7487" s="24"/>
      <c r="F7487" s="24"/>
      <c r="G7487" s="24"/>
      <c r="H7487" s="24"/>
      <c r="J7487" s="17">
        <v>6</v>
      </c>
      <c r="K7487" s="17" t="str">
        <f>IF(J7487=7,A6551,IF(J7487&gt;7,K7486,""))</f>
        <v/>
      </c>
      <c r="L7487" s="18" t="str">
        <f t="shared" si="218"/>
        <v/>
      </c>
      <c r="M7487" s="19"/>
      <c r="N7487" s="19"/>
    </row>
    <row r="7488" spans="1:14" ht="15" x14ac:dyDescent="0.25">
      <c r="A7488" s="25" t="s">
        <v>193</v>
      </c>
      <c r="B7488" s="22"/>
      <c r="C7488" s="22"/>
      <c r="D7488" s="22"/>
      <c r="E7488" s="22"/>
      <c r="F7488" s="22"/>
      <c r="G7488" s="22"/>
      <c r="H7488" s="22"/>
      <c r="J7488" s="17">
        <v>7</v>
      </c>
      <c r="K7488" s="17" t="str">
        <f>IF(J7488=7,A7488,IF(J7488&gt;7,K7487,""))</f>
        <v>543-ESD  UI</v>
      </c>
      <c r="L7488" s="18" t="str">
        <f t="shared" si="218"/>
        <v>543</v>
      </c>
      <c r="M7488" s="19"/>
      <c r="N7488" s="19"/>
    </row>
    <row r="7489" spans="1:14" ht="15" x14ac:dyDescent="0.25">
      <c r="A7489" s="25"/>
      <c r="B7489" s="22"/>
      <c r="C7489" s="22"/>
      <c r="D7489" s="22"/>
      <c r="E7489" s="22"/>
      <c r="F7489" s="22"/>
      <c r="G7489" s="22"/>
      <c r="H7489" s="22"/>
      <c r="J7489" s="17">
        <v>8</v>
      </c>
      <c r="K7489" s="17" t="str">
        <f t="shared" ref="K7489:K7549" si="219">IF(J7489=7,A6553,IF(J7489&gt;7,K7488,""))</f>
        <v>543-ESD  UI</v>
      </c>
      <c r="L7489" s="18" t="str">
        <f t="shared" si="218"/>
        <v>543</v>
      </c>
      <c r="M7489" s="19"/>
      <c r="N7489" s="19"/>
    </row>
    <row r="7490" spans="1:14" ht="15" x14ac:dyDescent="0.25">
      <c r="A7490" s="26"/>
      <c r="B7490" s="27"/>
      <c r="C7490" s="94" t="s">
        <v>10</v>
      </c>
      <c r="D7490" s="95"/>
      <c r="E7490" s="94" t="s">
        <v>11</v>
      </c>
      <c r="F7490" s="95"/>
      <c r="G7490" s="28"/>
      <c r="H7490" s="28"/>
      <c r="J7490" s="17">
        <v>9</v>
      </c>
      <c r="K7490" s="17" t="str">
        <f t="shared" si="219"/>
        <v>543-ESD  UI</v>
      </c>
      <c r="L7490" s="18" t="str">
        <f t="shared" si="218"/>
        <v>543</v>
      </c>
      <c r="M7490" s="19"/>
      <c r="N7490" s="19"/>
    </row>
    <row r="7491" spans="1:14" ht="24" x14ac:dyDescent="0.2">
      <c r="A7491" s="29" t="s">
        <v>12</v>
      </c>
      <c r="B7491" s="30" t="s">
        <v>13</v>
      </c>
      <c r="C7491" s="31" t="s">
        <v>14</v>
      </c>
      <c r="D7491" s="32" t="s">
        <v>15</v>
      </c>
      <c r="E7491" s="31" t="s">
        <v>14</v>
      </c>
      <c r="F7491" s="32" t="s">
        <v>15</v>
      </c>
      <c r="G7491" s="33" t="s">
        <v>16</v>
      </c>
      <c r="H7491" s="33" t="s">
        <v>17</v>
      </c>
      <c r="J7491" s="17">
        <v>10</v>
      </c>
      <c r="K7491" s="17" t="str">
        <f t="shared" si="219"/>
        <v>543-ESD  UI</v>
      </c>
      <c r="L7491" s="18" t="str">
        <f t="shared" si="218"/>
        <v>543</v>
      </c>
      <c r="M7491" s="19"/>
      <c r="N7491" s="19"/>
    </row>
    <row r="7492" spans="1:14" ht="15" x14ac:dyDescent="0.25">
      <c r="A7492" s="35" t="s">
        <v>20</v>
      </c>
      <c r="B7492" s="36">
        <v>0</v>
      </c>
      <c r="C7492" s="37">
        <v>0</v>
      </c>
      <c r="D7492" s="37">
        <v>0</v>
      </c>
      <c r="E7492" s="38">
        <v>0</v>
      </c>
      <c r="F7492" s="37">
        <v>0</v>
      </c>
      <c r="G7492" s="39">
        <v>0</v>
      </c>
      <c r="H7492" s="40">
        <v>0</v>
      </c>
      <c r="J7492" s="17">
        <v>11</v>
      </c>
      <c r="K7492" s="17" t="str">
        <f t="shared" si="219"/>
        <v>543-ESD  UI</v>
      </c>
      <c r="L7492" s="18" t="str">
        <f t="shared" si="218"/>
        <v>543</v>
      </c>
      <c r="M7492" s="19" t="s">
        <v>21</v>
      </c>
      <c r="N7492" s="19"/>
    </row>
    <row r="7493" spans="1:14" ht="15" x14ac:dyDescent="0.25">
      <c r="A7493" s="42" t="s">
        <v>22</v>
      </c>
      <c r="B7493" s="36">
        <v>0</v>
      </c>
      <c r="C7493" s="37">
        <v>0</v>
      </c>
      <c r="D7493" s="37">
        <v>0</v>
      </c>
      <c r="E7493" s="38">
        <v>0</v>
      </c>
      <c r="F7493" s="37">
        <v>0</v>
      </c>
      <c r="G7493" s="39">
        <v>0</v>
      </c>
      <c r="H7493" s="40">
        <v>0</v>
      </c>
      <c r="J7493" s="17">
        <v>12</v>
      </c>
      <c r="K7493" s="17" t="str">
        <f t="shared" si="219"/>
        <v>543-ESD  UI</v>
      </c>
      <c r="L7493" s="18" t="str">
        <f t="shared" si="218"/>
        <v>543</v>
      </c>
      <c r="M7493" s="19"/>
      <c r="N7493" s="19"/>
    </row>
    <row r="7494" spans="1:14" ht="15" x14ac:dyDescent="0.25">
      <c r="A7494" s="42" t="s">
        <v>23</v>
      </c>
      <c r="B7494" s="36">
        <v>0</v>
      </c>
      <c r="C7494" s="37">
        <v>0</v>
      </c>
      <c r="D7494" s="37">
        <v>0</v>
      </c>
      <c r="E7494" s="38">
        <v>0</v>
      </c>
      <c r="F7494" s="37">
        <v>0</v>
      </c>
      <c r="G7494" s="39">
        <v>0</v>
      </c>
      <c r="H7494" s="40">
        <v>0</v>
      </c>
      <c r="J7494" s="17">
        <v>13</v>
      </c>
      <c r="K7494" s="17" t="str">
        <f t="shared" si="219"/>
        <v>543-ESD  UI</v>
      </c>
      <c r="L7494" s="18" t="str">
        <f t="shared" si="218"/>
        <v>543</v>
      </c>
      <c r="M7494" s="19"/>
      <c r="N7494" s="19"/>
    </row>
    <row r="7495" spans="1:14" ht="15" x14ac:dyDescent="0.25">
      <c r="A7495" s="42" t="s">
        <v>24</v>
      </c>
      <c r="B7495" s="36">
        <v>700</v>
      </c>
      <c r="C7495" s="37">
        <v>0</v>
      </c>
      <c r="D7495" s="37">
        <v>0</v>
      </c>
      <c r="E7495" s="38">
        <v>0</v>
      </c>
      <c r="F7495" s="37">
        <v>0</v>
      </c>
      <c r="G7495" s="39">
        <v>0</v>
      </c>
      <c r="H7495" s="40">
        <v>700</v>
      </c>
      <c r="J7495" s="17">
        <v>14</v>
      </c>
      <c r="K7495" s="17" t="str">
        <f t="shared" si="219"/>
        <v>543-ESD  UI</v>
      </c>
      <c r="L7495" s="18" t="str">
        <f t="shared" si="218"/>
        <v>543</v>
      </c>
      <c r="M7495" s="19"/>
      <c r="N7495" s="19"/>
    </row>
    <row r="7496" spans="1:14" ht="15" x14ac:dyDescent="0.25">
      <c r="A7496" s="42" t="s">
        <v>25</v>
      </c>
      <c r="B7496" s="36">
        <v>27791.015736312249</v>
      </c>
      <c r="C7496" s="37">
        <v>22</v>
      </c>
      <c r="D7496" s="37">
        <v>23</v>
      </c>
      <c r="E7496" s="38">
        <v>6</v>
      </c>
      <c r="F7496" s="37">
        <v>90</v>
      </c>
      <c r="G7496" s="39">
        <v>141</v>
      </c>
      <c r="H7496" s="40">
        <v>27932.015736312249</v>
      </c>
      <c r="J7496" s="17">
        <v>15</v>
      </c>
      <c r="K7496" s="17" t="str">
        <f t="shared" si="219"/>
        <v>543-ESD  UI</v>
      </c>
      <c r="L7496" s="18" t="str">
        <f t="shared" si="218"/>
        <v>543</v>
      </c>
      <c r="M7496" s="19"/>
      <c r="N7496" s="19"/>
    </row>
    <row r="7497" spans="1:14" ht="15" x14ac:dyDescent="0.25">
      <c r="A7497" s="42" t="s">
        <v>26</v>
      </c>
      <c r="B7497" s="36">
        <v>0</v>
      </c>
      <c r="C7497" s="37">
        <v>0</v>
      </c>
      <c r="D7497" s="37">
        <v>0</v>
      </c>
      <c r="E7497" s="38">
        <v>0</v>
      </c>
      <c r="F7497" s="37">
        <v>0</v>
      </c>
      <c r="G7497" s="39">
        <v>0</v>
      </c>
      <c r="H7497" s="40">
        <v>0</v>
      </c>
      <c r="J7497" s="17">
        <v>16</v>
      </c>
      <c r="K7497" s="17" t="str">
        <f t="shared" si="219"/>
        <v>543-ESD  UI</v>
      </c>
      <c r="L7497" s="18" t="str">
        <f t="shared" si="218"/>
        <v>543</v>
      </c>
      <c r="M7497" s="19"/>
      <c r="N7497" s="19"/>
    </row>
    <row r="7498" spans="1:14" ht="15" x14ac:dyDescent="0.25">
      <c r="A7498" s="42" t="s">
        <v>27</v>
      </c>
      <c r="B7498" s="36">
        <v>0</v>
      </c>
      <c r="C7498" s="37">
        <v>0</v>
      </c>
      <c r="D7498" s="37">
        <v>0</v>
      </c>
      <c r="E7498" s="38">
        <v>0</v>
      </c>
      <c r="F7498" s="37">
        <v>0</v>
      </c>
      <c r="G7498" s="39">
        <v>0</v>
      </c>
      <c r="H7498" s="40">
        <v>0</v>
      </c>
      <c r="J7498" s="17">
        <v>17</v>
      </c>
      <c r="K7498" s="17" t="str">
        <f t="shared" si="219"/>
        <v>543-ESD  UI</v>
      </c>
      <c r="L7498" s="18" t="str">
        <f t="shared" si="218"/>
        <v>543</v>
      </c>
      <c r="M7498" s="19"/>
      <c r="N7498" s="19"/>
    </row>
    <row r="7499" spans="1:14" x14ac:dyDescent="0.2">
      <c r="A7499" s="43"/>
      <c r="B7499" s="36"/>
      <c r="C7499" s="37"/>
      <c r="D7499" s="37"/>
      <c r="E7499" s="38"/>
      <c r="F7499" s="37"/>
      <c r="G7499" s="39"/>
      <c r="H7499" s="40"/>
      <c r="J7499" s="17">
        <v>18</v>
      </c>
      <c r="K7499" s="17" t="str">
        <f t="shared" si="219"/>
        <v>543-ESD  UI</v>
      </c>
      <c r="L7499" s="18" t="str">
        <f t="shared" si="218"/>
        <v>543</v>
      </c>
      <c r="M7499" s="19"/>
      <c r="N7499" s="19"/>
    </row>
    <row r="7500" spans="1:14" x14ac:dyDescent="0.2">
      <c r="A7500" s="44"/>
      <c r="B7500" s="45">
        <v>28491.015736312249</v>
      </c>
      <c r="C7500" s="46">
        <v>22</v>
      </c>
      <c r="D7500" s="46">
        <v>23</v>
      </c>
      <c r="E7500" s="47">
        <v>6</v>
      </c>
      <c r="F7500" s="46">
        <v>90</v>
      </c>
      <c r="G7500" s="48">
        <v>141</v>
      </c>
      <c r="H7500" s="49">
        <v>28632.015736312249</v>
      </c>
      <c r="J7500" s="17">
        <v>19</v>
      </c>
      <c r="K7500" s="17" t="str">
        <f t="shared" si="219"/>
        <v>543-ESD  UI</v>
      </c>
      <c r="L7500" s="18" t="str">
        <f t="shared" si="218"/>
        <v>543</v>
      </c>
      <c r="M7500" s="19"/>
      <c r="N7500" s="19"/>
    </row>
    <row r="7501" spans="1:14" x14ac:dyDescent="0.2">
      <c r="A7501" s="50"/>
      <c r="B7501" s="39"/>
      <c r="C7501" s="51"/>
      <c r="D7501" s="51"/>
      <c r="E7501" s="52"/>
      <c r="F7501" s="51"/>
      <c r="G7501" s="39"/>
      <c r="H7501" s="53"/>
      <c r="J7501" s="17">
        <v>20</v>
      </c>
      <c r="K7501" s="17" t="str">
        <f t="shared" si="219"/>
        <v>543-ESD  UI</v>
      </c>
      <c r="L7501" s="18" t="str">
        <f t="shared" si="218"/>
        <v>543</v>
      </c>
      <c r="M7501" s="19"/>
      <c r="N7501" s="19"/>
    </row>
    <row r="7502" spans="1:14" ht="15" x14ac:dyDescent="0.25">
      <c r="A7502" s="42" t="s">
        <v>28</v>
      </c>
      <c r="B7502" s="36">
        <v>0</v>
      </c>
      <c r="C7502" s="37">
        <v>0</v>
      </c>
      <c r="D7502" s="37">
        <v>0</v>
      </c>
      <c r="E7502" s="38">
        <v>0</v>
      </c>
      <c r="F7502" s="37">
        <v>0</v>
      </c>
      <c r="G7502" s="39">
        <v>0</v>
      </c>
      <c r="H7502" s="40">
        <v>0</v>
      </c>
      <c r="J7502" s="17">
        <v>21</v>
      </c>
      <c r="K7502" s="17" t="str">
        <f t="shared" si="219"/>
        <v>543-ESD  UI</v>
      </c>
      <c r="L7502" s="18" t="str">
        <f t="shared" si="218"/>
        <v>543</v>
      </c>
      <c r="M7502" s="19"/>
      <c r="N7502" s="19"/>
    </row>
    <row r="7503" spans="1:14" ht="15" x14ac:dyDescent="0.25">
      <c r="A7503" s="42" t="s">
        <v>29</v>
      </c>
      <c r="B7503" s="36">
        <v>0</v>
      </c>
      <c r="C7503" s="37">
        <v>0</v>
      </c>
      <c r="D7503" s="37">
        <v>0</v>
      </c>
      <c r="E7503" s="38">
        <v>0</v>
      </c>
      <c r="F7503" s="37">
        <v>0</v>
      </c>
      <c r="G7503" s="39">
        <v>0</v>
      </c>
      <c r="H7503" s="40">
        <v>0</v>
      </c>
      <c r="J7503" s="17">
        <v>22</v>
      </c>
      <c r="K7503" s="17" t="str">
        <f t="shared" si="219"/>
        <v>543-ESD  UI</v>
      </c>
      <c r="L7503" s="18" t="str">
        <f t="shared" si="218"/>
        <v>543</v>
      </c>
      <c r="M7503" s="19"/>
      <c r="N7503" s="19"/>
    </row>
    <row r="7504" spans="1:14" ht="15" x14ac:dyDescent="0.25">
      <c r="A7504" s="42" t="s">
        <v>30</v>
      </c>
      <c r="B7504" s="36">
        <v>0</v>
      </c>
      <c r="C7504" s="37">
        <v>0</v>
      </c>
      <c r="D7504" s="37">
        <v>0</v>
      </c>
      <c r="E7504" s="38">
        <v>0</v>
      </c>
      <c r="F7504" s="37">
        <v>0</v>
      </c>
      <c r="G7504" s="39">
        <v>0</v>
      </c>
      <c r="H7504" s="40">
        <v>0</v>
      </c>
      <c r="J7504" s="17">
        <v>23</v>
      </c>
      <c r="K7504" s="17" t="str">
        <f t="shared" si="219"/>
        <v>543-ESD  UI</v>
      </c>
      <c r="L7504" s="18" t="str">
        <f t="shared" si="218"/>
        <v>543</v>
      </c>
      <c r="M7504" s="19"/>
      <c r="N7504" s="19"/>
    </row>
    <row r="7505" spans="1:14" ht="15" x14ac:dyDescent="0.25">
      <c r="A7505" s="54"/>
      <c r="B7505" s="36"/>
      <c r="C7505" s="37"/>
      <c r="D7505" s="37"/>
      <c r="E7505" s="38"/>
      <c r="F7505" s="37"/>
      <c r="G7505" s="39"/>
      <c r="H7505" s="40"/>
      <c r="J7505" s="17">
        <v>24</v>
      </c>
      <c r="K7505" s="17" t="str">
        <f t="shared" si="219"/>
        <v>543-ESD  UI</v>
      </c>
      <c r="L7505" s="18" t="str">
        <f t="shared" si="218"/>
        <v>543</v>
      </c>
      <c r="M7505" s="19"/>
      <c r="N7505" s="19"/>
    </row>
    <row r="7506" spans="1:14" x14ac:dyDescent="0.2">
      <c r="A7506" s="44" t="s">
        <v>31</v>
      </c>
      <c r="B7506" s="45">
        <v>0</v>
      </c>
      <c r="C7506" s="46">
        <v>0</v>
      </c>
      <c r="D7506" s="46">
        <v>0</v>
      </c>
      <c r="E7506" s="46">
        <v>0</v>
      </c>
      <c r="F7506" s="46">
        <v>0</v>
      </c>
      <c r="G7506" s="46">
        <v>0</v>
      </c>
      <c r="H7506" s="49">
        <v>0</v>
      </c>
      <c r="J7506" s="17">
        <v>25</v>
      </c>
      <c r="K7506" s="17" t="str">
        <f t="shared" si="219"/>
        <v>543-ESD  UI</v>
      </c>
      <c r="L7506" s="18" t="str">
        <f t="shared" si="218"/>
        <v>543</v>
      </c>
      <c r="M7506" s="19"/>
      <c r="N7506" s="19"/>
    </row>
    <row r="7507" spans="1:14" ht="15" x14ac:dyDescent="0.25">
      <c r="A7507" s="54"/>
      <c r="B7507" s="36"/>
      <c r="C7507" s="37"/>
      <c r="D7507" s="37"/>
      <c r="E7507" s="38"/>
      <c r="F7507" s="37"/>
      <c r="G7507" s="39"/>
      <c r="H7507" s="40"/>
      <c r="J7507" s="17">
        <v>26</v>
      </c>
      <c r="K7507" s="17" t="str">
        <f t="shared" si="219"/>
        <v>543-ESD  UI</v>
      </c>
      <c r="L7507" s="18" t="str">
        <f t="shared" si="218"/>
        <v>543</v>
      </c>
      <c r="M7507" s="19"/>
      <c r="N7507" s="19"/>
    </row>
    <row r="7508" spans="1:14" ht="15" x14ac:dyDescent="0.25">
      <c r="A7508" s="54" t="s">
        <v>32</v>
      </c>
      <c r="B7508" s="36">
        <v>0</v>
      </c>
      <c r="C7508" s="37">
        <v>0</v>
      </c>
      <c r="D7508" s="37">
        <v>0</v>
      </c>
      <c r="E7508" s="38">
        <v>0</v>
      </c>
      <c r="F7508" s="37">
        <v>0</v>
      </c>
      <c r="G7508" s="39">
        <v>0</v>
      </c>
      <c r="H7508" s="40">
        <v>0</v>
      </c>
      <c r="J7508" s="17">
        <v>27</v>
      </c>
      <c r="K7508" s="17" t="str">
        <f t="shared" si="219"/>
        <v>543-ESD  UI</v>
      </c>
      <c r="L7508" s="18" t="str">
        <f t="shared" si="218"/>
        <v>543</v>
      </c>
      <c r="M7508" s="19" t="s">
        <v>33</v>
      </c>
      <c r="N7508" s="19"/>
    </row>
    <row r="7509" spans="1:14" ht="15" x14ac:dyDescent="0.25">
      <c r="A7509" s="54" t="s">
        <v>34</v>
      </c>
      <c r="B7509" s="36">
        <v>0</v>
      </c>
      <c r="C7509" s="37">
        <v>0</v>
      </c>
      <c r="D7509" s="37">
        <v>0</v>
      </c>
      <c r="E7509" s="38">
        <v>0</v>
      </c>
      <c r="F7509" s="37">
        <v>0</v>
      </c>
      <c r="G7509" s="39">
        <v>0</v>
      </c>
      <c r="H7509" s="40">
        <v>0</v>
      </c>
      <c r="J7509" s="17">
        <v>28</v>
      </c>
      <c r="K7509" s="17" t="str">
        <f t="shared" si="219"/>
        <v>543-ESD  UI</v>
      </c>
      <c r="L7509" s="18" t="str">
        <f t="shared" si="218"/>
        <v>543</v>
      </c>
      <c r="M7509" s="19" t="s">
        <v>35</v>
      </c>
      <c r="N7509" s="19"/>
    </row>
    <row r="7510" spans="1:14" ht="15" x14ac:dyDescent="0.25">
      <c r="A7510" s="54" t="s">
        <v>36</v>
      </c>
      <c r="B7510" s="36">
        <v>0</v>
      </c>
      <c r="C7510" s="37">
        <v>0</v>
      </c>
      <c r="D7510" s="37">
        <v>0</v>
      </c>
      <c r="E7510" s="38">
        <v>0</v>
      </c>
      <c r="F7510" s="37">
        <v>0</v>
      </c>
      <c r="G7510" s="39">
        <v>0</v>
      </c>
      <c r="H7510" s="40">
        <v>0</v>
      </c>
      <c r="J7510" s="17">
        <v>29</v>
      </c>
      <c r="K7510" s="17" t="str">
        <f t="shared" si="219"/>
        <v>543-ESD  UI</v>
      </c>
      <c r="L7510" s="18" t="str">
        <f t="shared" si="218"/>
        <v>543</v>
      </c>
      <c r="M7510" s="19" t="s">
        <v>37</v>
      </c>
      <c r="N7510" s="19"/>
    </row>
    <row r="7511" spans="1:14" ht="15" x14ac:dyDescent="0.25">
      <c r="A7511" s="54" t="s">
        <v>38</v>
      </c>
      <c r="B7511" s="36">
        <v>0</v>
      </c>
      <c r="C7511" s="37">
        <v>0</v>
      </c>
      <c r="D7511" s="37">
        <v>0</v>
      </c>
      <c r="E7511" s="38">
        <v>0</v>
      </c>
      <c r="F7511" s="37">
        <v>0</v>
      </c>
      <c r="G7511" s="39">
        <v>0</v>
      </c>
      <c r="H7511" s="40">
        <v>0</v>
      </c>
      <c r="J7511" s="17">
        <v>30</v>
      </c>
      <c r="K7511" s="17" t="str">
        <f t="shared" si="219"/>
        <v>543-ESD  UI</v>
      </c>
      <c r="L7511" s="18" t="str">
        <f t="shared" si="218"/>
        <v>543</v>
      </c>
      <c r="M7511" s="19" t="s">
        <v>39</v>
      </c>
      <c r="N7511" s="19"/>
    </row>
    <row r="7512" spans="1:14" ht="15" x14ac:dyDescent="0.25">
      <c r="A7512" s="54" t="s">
        <v>40</v>
      </c>
      <c r="B7512" s="36">
        <v>0</v>
      </c>
      <c r="C7512" s="37">
        <v>0</v>
      </c>
      <c r="D7512" s="37">
        <v>0</v>
      </c>
      <c r="E7512" s="38">
        <v>0</v>
      </c>
      <c r="F7512" s="37">
        <v>0</v>
      </c>
      <c r="G7512" s="39">
        <v>0</v>
      </c>
      <c r="H7512" s="40">
        <v>0</v>
      </c>
      <c r="J7512" s="17">
        <v>31</v>
      </c>
      <c r="K7512" s="17" t="str">
        <f t="shared" si="219"/>
        <v>543-ESD  UI</v>
      </c>
      <c r="L7512" s="18" t="str">
        <f t="shared" si="218"/>
        <v>543</v>
      </c>
      <c r="M7512" s="19" t="s">
        <v>41</v>
      </c>
      <c r="N7512" s="19"/>
    </row>
    <row r="7513" spans="1:14" ht="15" x14ac:dyDescent="0.25">
      <c r="A7513" s="54" t="s">
        <v>42</v>
      </c>
      <c r="B7513" s="36">
        <v>0</v>
      </c>
      <c r="C7513" s="37">
        <v>0</v>
      </c>
      <c r="D7513" s="37">
        <v>0</v>
      </c>
      <c r="E7513" s="38">
        <v>0</v>
      </c>
      <c r="F7513" s="37">
        <v>0</v>
      </c>
      <c r="G7513" s="39">
        <v>0</v>
      </c>
      <c r="H7513" s="40">
        <v>0</v>
      </c>
      <c r="J7513" s="17">
        <v>32</v>
      </c>
      <c r="K7513" s="17" t="str">
        <f t="shared" si="219"/>
        <v>543-ESD  UI</v>
      </c>
      <c r="L7513" s="18" t="str">
        <f t="shared" si="218"/>
        <v>543</v>
      </c>
      <c r="M7513" s="19" t="s">
        <v>43</v>
      </c>
      <c r="N7513" s="19"/>
    </row>
    <row r="7514" spans="1:14" ht="15" x14ac:dyDescent="0.25">
      <c r="A7514" s="54" t="s">
        <v>44</v>
      </c>
      <c r="B7514" s="36">
        <v>0</v>
      </c>
      <c r="C7514" s="37">
        <v>0</v>
      </c>
      <c r="D7514" s="37">
        <v>0</v>
      </c>
      <c r="E7514" s="38">
        <v>0</v>
      </c>
      <c r="F7514" s="37">
        <v>0</v>
      </c>
      <c r="G7514" s="39">
        <v>0</v>
      </c>
      <c r="H7514" s="40">
        <v>0</v>
      </c>
      <c r="J7514" s="17">
        <v>33</v>
      </c>
      <c r="K7514" s="17" t="str">
        <f t="shared" si="219"/>
        <v>543-ESD  UI</v>
      </c>
      <c r="L7514" s="18" t="str">
        <f t="shared" si="218"/>
        <v>543</v>
      </c>
      <c r="M7514" s="19" t="s">
        <v>45</v>
      </c>
      <c r="N7514" s="19"/>
    </row>
    <row r="7515" spans="1:14" ht="15" x14ac:dyDescent="0.25">
      <c r="A7515" s="54" t="s">
        <v>46</v>
      </c>
      <c r="B7515" s="36">
        <v>0</v>
      </c>
      <c r="C7515" s="37">
        <v>0</v>
      </c>
      <c r="D7515" s="37">
        <v>0</v>
      </c>
      <c r="E7515" s="38">
        <v>0</v>
      </c>
      <c r="F7515" s="37">
        <v>0</v>
      </c>
      <c r="G7515" s="39">
        <v>0</v>
      </c>
      <c r="H7515" s="40">
        <v>0</v>
      </c>
      <c r="J7515" s="17">
        <v>34</v>
      </c>
      <c r="K7515" s="17" t="str">
        <f t="shared" si="219"/>
        <v>543-ESD  UI</v>
      </c>
      <c r="L7515" s="18" t="str">
        <f t="shared" ref="L7515:L7578" si="220">LEFT(K7515,3)</f>
        <v>543</v>
      </c>
      <c r="M7515" s="19" t="s">
        <v>47</v>
      </c>
      <c r="N7515" s="19"/>
    </row>
    <row r="7516" spans="1:14" ht="15" x14ac:dyDescent="0.25">
      <c r="A7516" s="54" t="s">
        <v>48</v>
      </c>
      <c r="B7516" s="36">
        <v>0</v>
      </c>
      <c r="C7516" s="37">
        <v>0</v>
      </c>
      <c r="D7516" s="37">
        <v>0</v>
      </c>
      <c r="E7516" s="38">
        <v>0</v>
      </c>
      <c r="F7516" s="37">
        <v>0</v>
      </c>
      <c r="G7516" s="39">
        <v>0</v>
      </c>
      <c r="H7516" s="40">
        <v>0</v>
      </c>
      <c r="J7516" s="17">
        <v>35</v>
      </c>
      <c r="K7516" s="17" t="str">
        <f t="shared" si="219"/>
        <v>543-ESD  UI</v>
      </c>
      <c r="L7516" s="18" t="str">
        <f t="shared" si="220"/>
        <v>543</v>
      </c>
      <c r="M7516" s="56" t="s">
        <v>49</v>
      </c>
      <c r="N7516" s="19"/>
    </row>
    <row r="7517" spans="1:14" ht="15" x14ac:dyDescent="0.25">
      <c r="A7517" s="54" t="s">
        <v>50</v>
      </c>
      <c r="B7517" s="36">
        <v>0</v>
      </c>
      <c r="C7517" s="37">
        <v>0</v>
      </c>
      <c r="D7517" s="37">
        <v>0</v>
      </c>
      <c r="E7517" s="38">
        <v>0</v>
      </c>
      <c r="F7517" s="37">
        <v>0</v>
      </c>
      <c r="G7517" s="39">
        <v>0</v>
      </c>
      <c r="H7517" s="40">
        <v>0</v>
      </c>
      <c r="J7517" s="17">
        <v>36</v>
      </c>
      <c r="K7517" s="17" t="str">
        <f t="shared" si="219"/>
        <v>543-ESD  UI</v>
      </c>
      <c r="L7517" s="18" t="str">
        <f t="shared" si="220"/>
        <v>543</v>
      </c>
      <c r="M7517" s="19" t="s">
        <v>51</v>
      </c>
      <c r="N7517" s="19"/>
    </row>
    <row r="7518" spans="1:14" ht="15" x14ac:dyDescent="0.25">
      <c r="A7518" s="54" t="s">
        <v>52</v>
      </c>
      <c r="B7518" s="36">
        <v>0</v>
      </c>
      <c r="C7518" s="37">
        <v>0</v>
      </c>
      <c r="D7518" s="37">
        <v>0</v>
      </c>
      <c r="E7518" s="38">
        <v>0</v>
      </c>
      <c r="F7518" s="37">
        <v>0</v>
      </c>
      <c r="G7518" s="39">
        <v>0</v>
      </c>
      <c r="H7518" s="40">
        <v>0</v>
      </c>
      <c r="J7518" s="17">
        <v>37</v>
      </c>
      <c r="K7518" s="17" t="str">
        <f t="shared" si="219"/>
        <v>543-ESD  UI</v>
      </c>
      <c r="L7518" s="18" t="str">
        <f t="shared" si="220"/>
        <v>543</v>
      </c>
      <c r="M7518" s="56" t="s">
        <v>53</v>
      </c>
      <c r="N7518" s="19"/>
    </row>
    <row r="7519" spans="1:14" ht="15" x14ac:dyDescent="0.25">
      <c r="A7519" s="54" t="s">
        <v>54</v>
      </c>
      <c r="B7519" s="36">
        <v>0</v>
      </c>
      <c r="C7519" s="37">
        <v>0</v>
      </c>
      <c r="D7519" s="37">
        <v>0</v>
      </c>
      <c r="E7519" s="38">
        <v>0</v>
      </c>
      <c r="F7519" s="37">
        <v>0</v>
      </c>
      <c r="G7519" s="39">
        <v>0</v>
      </c>
      <c r="H7519" s="40">
        <v>0</v>
      </c>
      <c r="J7519" s="17">
        <v>38</v>
      </c>
      <c r="K7519" s="17" t="str">
        <f t="shared" si="219"/>
        <v>543-ESD  UI</v>
      </c>
      <c r="L7519" s="18" t="str">
        <f t="shared" si="220"/>
        <v>543</v>
      </c>
      <c r="M7519" s="19" t="s">
        <v>55</v>
      </c>
      <c r="N7519" s="19"/>
    </row>
    <row r="7520" spans="1:14" ht="15" x14ac:dyDescent="0.25">
      <c r="A7520" s="54" t="s">
        <v>56</v>
      </c>
      <c r="B7520" s="36">
        <v>0</v>
      </c>
      <c r="C7520" s="37">
        <v>0</v>
      </c>
      <c r="D7520" s="37">
        <v>0</v>
      </c>
      <c r="E7520" s="38">
        <v>0</v>
      </c>
      <c r="F7520" s="37">
        <v>0</v>
      </c>
      <c r="G7520" s="39">
        <v>0</v>
      </c>
      <c r="H7520" s="40">
        <v>0</v>
      </c>
      <c r="J7520" s="17">
        <v>39</v>
      </c>
      <c r="K7520" s="17" t="str">
        <f t="shared" si="219"/>
        <v>543-ESD  UI</v>
      </c>
      <c r="L7520" s="18" t="str">
        <f t="shared" si="220"/>
        <v>543</v>
      </c>
      <c r="M7520" s="19" t="s">
        <v>57</v>
      </c>
      <c r="N7520" s="19"/>
    </row>
    <row r="7521" spans="1:14" ht="15" x14ac:dyDescent="0.25">
      <c r="A7521" s="54" t="s">
        <v>58</v>
      </c>
      <c r="B7521" s="36">
        <v>0</v>
      </c>
      <c r="C7521" s="37">
        <v>0</v>
      </c>
      <c r="D7521" s="37">
        <v>0</v>
      </c>
      <c r="E7521" s="38">
        <v>0</v>
      </c>
      <c r="F7521" s="37">
        <v>0</v>
      </c>
      <c r="G7521" s="39">
        <v>0</v>
      </c>
      <c r="H7521" s="40">
        <v>0</v>
      </c>
      <c r="J7521" s="17">
        <v>40</v>
      </c>
      <c r="K7521" s="17" t="str">
        <f t="shared" si="219"/>
        <v>543-ESD  UI</v>
      </c>
      <c r="L7521" s="18" t="str">
        <f t="shared" si="220"/>
        <v>543</v>
      </c>
      <c r="M7521" s="19" t="s">
        <v>59</v>
      </c>
      <c r="N7521" s="19"/>
    </row>
    <row r="7522" spans="1:14" ht="15" x14ac:dyDescent="0.25">
      <c r="A7522" s="54" t="s">
        <v>60</v>
      </c>
      <c r="B7522" s="36">
        <v>0</v>
      </c>
      <c r="C7522" s="37">
        <v>0</v>
      </c>
      <c r="D7522" s="37">
        <v>0</v>
      </c>
      <c r="E7522" s="38">
        <v>0</v>
      </c>
      <c r="F7522" s="37">
        <v>0</v>
      </c>
      <c r="G7522" s="39">
        <v>0</v>
      </c>
      <c r="H7522" s="40">
        <v>0</v>
      </c>
      <c r="J7522" s="17">
        <v>41</v>
      </c>
      <c r="K7522" s="17" t="str">
        <f t="shared" si="219"/>
        <v>543-ESD  UI</v>
      </c>
      <c r="L7522" s="18" t="str">
        <f t="shared" si="220"/>
        <v>543</v>
      </c>
      <c r="M7522" s="56" t="s">
        <v>61</v>
      </c>
      <c r="N7522" s="19"/>
    </row>
    <row r="7523" spans="1:14" ht="15" x14ac:dyDescent="0.25">
      <c r="A7523" s="54" t="s">
        <v>62</v>
      </c>
      <c r="B7523" s="36">
        <v>0</v>
      </c>
      <c r="C7523" s="37">
        <v>0</v>
      </c>
      <c r="D7523" s="37">
        <v>0</v>
      </c>
      <c r="E7523" s="38">
        <v>0</v>
      </c>
      <c r="F7523" s="37">
        <v>0</v>
      </c>
      <c r="G7523" s="39">
        <v>0</v>
      </c>
      <c r="H7523" s="40">
        <v>0</v>
      </c>
      <c r="J7523" s="17">
        <v>42</v>
      </c>
      <c r="K7523" s="17" t="str">
        <f t="shared" si="219"/>
        <v>543-ESD  UI</v>
      </c>
      <c r="L7523" s="18" t="str">
        <f t="shared" si="220"/>
        <v>543</v>
      </c>
      <c r="M7523" s="56" t="s">
        <v>63</v>
      </c>
      <c r="N7523" s="19"/>
    </row>
    <row r="7524" spans="1:14" x14ac:dyDescent="0.2">
      <c r="A7524" s="43"/>
      <c r="B7524" s="36"/>
      <c r="C7524" s="37"/>
      <c r="D7524" s="37"/>
      <c r="E7524" s="38"/>
      <c r="F7524" s="37"/>
      <c r="G7524" s="39"/>
      <c r="H7524" s="40"/>
      <c r="J7524" s="17">
        <v>43</v>
      </c>
      <c r="K7524" s="17" t="str">
        <f t="shared" si="219"/>
        <v>543-ESD  UI</v>
      </c>
      <c r="L7524" s="18" t="str">
        <f t="shared" si="220"/>
        <v>543</v>
      </c>
      <c r="M7524" s="19"/>
      <c r="N7524" s="19"/>
    </row>
    <row r="7525" spans="1:14" x14ac:dyDescent="0.2">
      <c r="A7525" s="44" t="s">
        <v>64</v>
      </c>
      <c r="B7525" s="45">
        <v>0</v>
      </c>
      <c r="C7525" s="46">
        <v>0</v>
      </c>
      <c r="D7525" s="46">
        <v>0</v>
      </c>
      <c r="E7525" s="47">
        <v>0</v>
      </c>
      <c r="F7525" s="46">
        <v>0</v>
      </c>
      <c r="G7525" s="48">
        <v>0</v>
      </c>
      <c r="H7525" s="49">
        <v>0</v>
      </c>
      <c r="J7525" s="17">
        <v>44</v>
      </c>
      <c r="K7525" s="17" t="str">
        <f t="shared" si="219"/>
        <v>543-ESD  UI</v>
      </c>
      <c r="L7525" s="18" t="str">
        <f t="shared" si="220"/>
        <v>543</v>
      </c>
      <c r="M7525" s="19"/>
      <c r="N7525" s="19"/>
    </row>
    <row r="7526" spans="1:14" x14ac:dyDescent="0.2">
      <c r="A7526" s="57"/>
      <c r="B7526" s="39"/>
      <c r="C7526" s="51"/>
      <c r="D7526" s="51"/>
      <c r="E7526" s="52"/>
      <c r="F7526" s="51"/>
      <c r="G7526" s="39"/>
      <c r="H7526" s="53"/>
      <c r="J7526" s="17">
        <v>45</v>
      </c>
      <c r="K7526" s="17" t="str">
        <f t="shared" si="219"/>
        <v>543-ESD  UI</v>
      </c>
      <c r="L7526" s="18" t="str">
        <f t="shared" si="220"/>
        <v>543</v>
      </c>
      <c r="M7526" s="19"/>
      <c r="N7526" s="19"/>
    </row>
    <row r="7527" spans="1:14" ht="15" x14ac:dyDescent="0.25">
      <c r="A7527" s="54" t="s">
        <v>65</v>
      </c>
      <c r="B7527" s="36">
        <v>0</v>
      </c>
      <c r="C7527" s="37">
        <v>0</v>
      </c>
      <c r="D7527" s="37">
        <v>0</v>
      </c>
      <c r="E7527" s="38">
        <v>0</v>
      </c>
      <c r="F7527" s="37">
        <v>0</v>
      </c>
      <c r="G7527" s="39">
        <v>0</v>
      </c>
      <c r="H7527" s="40">
        <v>0</v>
      </c>
      <c r="J7527" s="17">
        <v>46</v>
      </c>
      <c r="K7527" s="17" t="str">
        <f t="shared" si="219"/>
        <v>543-ESD  UI</v>
      </c>
      <c r="L7527" s="18" t="str">
        <f t="shared" si="220"/>
        <v>543</v>
      </c>
      <c r="M7527" s="19"/>
      <c r="N7527" s="19"/>
    </row>
    <row r="7528" spans="1:14" ht="15" x14ac:dyDescent="0.25">
      <c r="A7528" s="54" t="s">
        <v>66</v>
      </c>
      <c r="B7528" s="36">
        <v>0</v>
      </c>
      <c r="C7528" s="37">
        <v>0</v>
      </c>
      <c r="D7528" s="37">
        <v>0</v>
      </c>
      <c r="E7528" s="38">
        <v>0</v>
      </c>
      <c r="F7528" s="37">
        <v>0</v>
      </c>
      <c r="G7528" s="39">
        <v>0</v>
      </c>
      <c r="H7528" s="40">
        <v>0</v>
      </c>
      <c r="J7528" s="17">
        <v>47</v>
      </c>
      <c r="K7528" s="17" t="str">
        <f t="shared" si="219"/>
        <v>543-ESD  UI</v>
      </c>
      <c r="L7528" s="18" t="str">
        <f t="shared" si="220"/>
        <v>543</v>
      </c>
      <c r="M7528" s="19"/>
      <c r="N7528" s="19"/>
    </row>
    <row r="7529" spans="1:14" ht="15" x14ac:dyDescent="0.25">
      <c r="A7529" s="54" t="s">
        <v>67</v>
      </c>
      <c r="B7529" s="36">
        <v>0</v>
      </c>
      <c r="C7529" s="37">
        <v>0</v>
      </c>
      <c r="D7529" s="37">
        <v>0</v>
      </c>
      <c r="E7529" s="38">
        <v>0</v>
      </c>
      <c r="F7529" s="37">
        <v>0</v>
      </c>
      <c r="G7529" s="39">
        <v>0</v>
      </c>
      <c r="H7529" s="40">
        <v>0</v>
      </c>
      <c r="J7529" s="17">
        <v>48</v>
      </c>
      <c r="K7529" s="17" t="str">
        <f t="shared" si="219"/>
        <v>543-ESD  UI</v>
      </c>
      <c r="L7529" s="18" t="str">
        <f t="shared" si="220"/>
        <v>543</v>
      </c>
      <c r="M7529" s="19"/>
      <c r="N7529" s="19"/>
    </row>
    <row r="7530" spans="1:14" ht="15" x14ac:dyDescent="0.25">
      <c r="A7530" s="54" t="s">
        <v>68</v>
      </c>
      <c r="B7530" s="36">
        <v>0</v>
      </c>
      <c r="C7530" s="37">
        <v>0</v>
      </c>
      <c r="D7530" s="37">
        <v>0</v>
      </c>
      <c r="E7530" s="38">
        <v>0</v>
      </c>
      <c r="F7530" s="37">
        <v>0</v>
      </c>
      <c r="G7530" s="39">
        <v>0</v>
      </c>
      <c r="H7530" s="40">
        <v>0</v>
      </c>
      <c r="J7530" s="17">
        <v>49</v>
      </c>
      <c r="K7530" s="17" t="str">
        <f t="shared" si="219"/>
        <v>543-ESD  UI</v>
      </c>
      <c r="L7530" s="18" t="str">
        <f t="shared" si="220"/>
        <v>543</v>
      </c>
      <c r="M7530" s="19"/>
      <c r="N7530" s="19"/>
    </row>
    <row r="7531" spans="1:14" ht="15" x14ac:dyDescent="0.25">
      <c r="A7531" s="54" t="s">
        <v>69</v>
      </c>
      <c r="B7531" s="36">
        <v>0</v>
      </c>
      <c r="C7531" s="37">
        <v>0</v>
      </c>
      <c r="D7531" s="37">
        <v>0</v>
      </c>
      <c r="E7531" s="38">
        <v>0</v>
      </c>
      <c r="F7531" s="37">
        <v>0</v>
      </c>
      <c r="G7531" s="39">
        <v>0</v>
      </c>
      <c r="H7531" s="40">
        <v>0</v>
      </c>
      <c r="J7531" s="17">
        <v>50</v>
      </c>
      <c r="K7531" s="17" t="str">
        <f t="shared" si="219"/>
        <v>543-ESD  UI</v>
      </c>
      <c r="L7531" s="18" t="str">
        <f t="shared" si="220"/>
        <v>543</v>
      </c>
      <c r="M7531" s="19"/>
      <c r="N7531" s="19"/>
    </row>
    <row r="7532" spans="1:14" ht="15" x14ac:dyDescent="0.25">
      <c r="A7532" s="54" t="s">
        <v>70</v>
      </c>
      <c r="B7532" s="36">
        <v>0</v>
      </c>
      <c r="C7532" s="37">
        <v>0</v>
      </c>
      <c r="D7532" s="37">
        <v>0</v>
      </c>
      <c r="E7532" s="38">
        <v>0</v>
      </c>
      <c r="F7532" s="37">
        <v>0</v>
      </c>
      <c r="G7532" s="39">
        <v>0</v>
      </c>
      <c r="H7532" s="40">
        <v>0</v>
      </c>
      <c r="J7532" s="17">
        <v>51</v>
      </c>
      <c r="K7532" s="17" t="str">
        <f t="shared" si="219"/>
        <v>543-ESD  UI</v>
      </c>
      <c r="L7532" s="18" t="str">
        <f t="shared" si="220"/>
        <v>543</v>
      </c>
      <c r="M7532" s="19"/>
      <c r="N7532" s="19"/>
    </row>
    <row r="7533" spans="1:14" ht="15" x14ac:dyDescent="0.25">
      <c r="A7533" s="54" t="s">
        <v>71</v>
      </c>
      <c r="B7533" s="36">
        <v>0</v>
      </c>
      <c r="C7533" s="37">
        <v>0</v>
      </c>
      <c r="D7533" s="37">
        <v>0</v>
      </c>
      <c r="E7533" s="38">
        <v>0</v>
      </c>
      <c r="F7533" s="37">
        <v>0</v>
      </c>
      <c r="G7533" s="39">
        <v>0</v>
      </c>
      <c r="H7533" s="40">
        <v>0</v>
      </c>
      <c r="J7533" s="17">
        <v>52</v>
      </c>
      <c r="K7533" s="17" t="str">
        <f t="shared" si="219"/>
        <v>543-ESD  UI</v>
      </c>
      <c r="L7533" s="18" t="str">
        <f t="shared" si="220"/>
        <v>543</v>
      </c>
      <c r="M7533" s="19"/>
      <c r="N7533" s="19"/>
    </row>
    <row r="7534" spans="1:14" ht="15" x14ac:dyDescent="0.25">
      <c r="A7534" s="54" t="s">
        <v>72</v>
      </c>
      <c r="B7534" s="36">
        <v>0</v>
      </c>
      <c r="C7534" s="37">
        <v>0</v>
      </c>
      <c r="D7534" s="37">
        <v>0</v>
      </c>
      <c r="E7534" s="38">
        <v>0</v>
      </c>
      <c r="F7534" s="37">
        <v>0</v>
      </c>
      <c r="G7534" s="39">
        <v>0</v>
      </c>
      <c r="H7534" s="40">
        <v>0</v>
      </c>
      <c r="J7534" s="17">
        <v>53</v>
      </c>
      <c r="K7534" s="17" t="str">
        <f t="shared" si="219"/>
        <v>543-ESD  UI</v>
      </c>
      <c r="L7534" s="18" t="str">
        <f t="shared" si="220"/>
        <v>543</v>
      </c>
      <c r="M7534" s="19"/>
      <c r="N7534" s="19"/>
    </row>
    <row r="7535" spans="1:14" ht="15" x14ac:dyDescent="0.25">
      <c r="A7535" s="54" t="s">
        <v>73</v>
      </c>
      <c r="B7535" s="36">
        <v>0</v>
      </c>
      <c r="C7535" s="37">
        <v>0</v>
      </c>
      <c r="D7535" s="37">
        <v>0</v>
      </c>
      <c r="E7535" s="38">
        <v>0</v>
      </c>
      <c r="F7535" s="37">
        <v>0</v>
      </c>
      <c r="G7535" s="39">
        <v>0</v>
      </c>
      <c r="H7535" s="40">
        <v>0</v>
      </c>
      <c r="J7535" s="17">
        <v>54</v>
      </c>
      <c r="K7535" s="17" t="str">
        <f t="shared" si="219"/>
        <v>543-ESD  UI</v>
      </c>
      <c r="L7535" s="18" t="str">
        <f t="shared" si="220"/>
        <v>543</v>
      </c>
      <c r="M7535" s="19"/>
      <c r="N7535" s="19"/>
    </row>
    <row r="7536" spans="1:14" ht="15" x14ac:dyDescent="0.25">
      <c r="A7536" s="54" t="s">
        <v>74</v>
      </c>
      <c r="B7536" s="36">
        <v>0</v>
      </c>
      <c r="C7536" s="37">
        <v>0</v>
      </c>
      <c r="D7536" s="37">
        <v>0</v>
      </c>
      <c r="E7536" s="38">
        <v>0</v>
      </c>
      <c r="F7536" s="37">
        <v>0</v>
      </c>
      <c r="G7536" s="39">
        <v>0</v>
      </c>
      <c r="H7536" s="40">
        <v>0</v>
      </c>
      <c r="J7536" s="17">
        <v>55</v>
      </c>
      <c r="K7536" s="17" t="str">
        <f t="shared" si="219"/>
        <v>543-ESD  UI</v>
      </c>
      <c r="L7536" s="18" t="str">
        <f t="shared" si="220"/>
        <v>543</v>
      </c>
      <c r="M7536" s="19"/>
      <c r="N7536" s="19"/>
    </row>
    <row r="7537" spans="1:14" ht="15" x14ac:dyDescent="0.25">
      <c r="A7537" s="54" t="s">
        <v>75</v>
      </c>
      <c r="B7537" s="36">
        <v>0</v>
      </c>
      <c r="C7537" s="37">
        <v>0</v>
      </c>
      <c r="D7537" s="37">
        <v>0</v>
      </c>
      <c r="E7537" s="38">
        <v>0</v>
      </c>
      <c r="F7537" s="37">
        <v>0</v>
      </c>
      <c r="G7537" s="39">
        <v>0</v>
      </c>
      <c r="H7537" s="40">
        <v>0</v>
      </c>
      <c r="J7537" s="17">
        <v>56</v>
      </c>
      <c r="K7537" s="17" t="str">
        <f t="shared" si="219"/>
        <v>543-ESD  UI</v>
      </c>
      <c r="L7537" s="18" t="str">
        <f t="shared" si="220"/>
        <v>543</v>
      </c>
      <c r="M7537" s="19"/>
      <c r="N7537" s="19"/>
    </row>
    <row r="7538" spans="1:14" ht="15" x14ac:dyDescent="0.25">
      <c r="A7538" s="54" t="s">
        <v>76</v>
      </c>
      <c r="B7538" s="36">
        <v>0</v>
      </c>
      <c r="C7538" s="37">
        <v>0</v>
      </c>
      <c r="D7538" s="37">
        <v>0</v>
      </c>
      <c r="E7538" s="38">
        <v>0</v>
      </c>
      <c r="F7538" s="37">
        <v>0</v>
      </c>
      <c r="G7538" s="39">
        <v>0</v>
      </c>
      <c r="H7538" s="40">
        <v>0</v>
      </c>
      <c r="J7538" s="17">
        <v>57</v>
      </c>
      <c r="K7538" s="17" t="str">
        <f t="shared" si="219"/>
        <v>543-ESD  UI</v>
      </c>
      <c r="L7538" s="18" t="str">
        <f t="shared" si="220"/>
        <v>543</v>
      </c>
      <c r="M7538" s="19"/>
      <c r="N7538" s="19"/>
    </row>
    <row r="7539" spans="1:14" ht="15" x14ac:dyDescent="0.25">
      <c r="A7539" s="54" t="s">
        <v>77</v>
      </c>
      <c r="B7539" s="36">
        <v>0</v>
      </c>
      <c r="C7539" s="37">
        <v>0</v>
      </c>
      <c r="D7539" s="37">
        <v>0</v>
      </c>
      <c r="E7539" s="38">
        <v>0</v>
      </c>
      <c r="F7539" s="37">
        <v>0</v>
      </c>
      <c r="G7539" s="39">
        <v>0</v>
      </c>
      <c r="H7539" s="40">
        <v>0</v>
      </c>
      <c r="J7539" s="17">
        <v>58</v>
      </c>
      <c r="K7539" s="17" t="str">
        <f t="shared" si="219"/>
        <v>543-ESD  UI</v>
      </c>
      <c r="L7539" s="18" t="str">
        <f t="shared" si="220"/>
        <v>543</v>
      </c>
      <c r="M7539" s="19"/>
      <c r="N7539" s="19"/>
    </row>
    <row r="7540" spans="1:14" ht="15" x14ac:dyDescent="0.25">
      <c r="A7540" s="54" t="s">
        <v>78</v>
      </c>
      <c r="B7540" s="36">
        <v>0</v>
      </c>
      <c r="C7540" s="37">
        <v>0</v>
      </c>
      <c r="D7540" s="37">
        <v>0</v>
      </c>
      <c r="E7540" s="38">
        <v>0</v>
      </c>
      <c r="F7540" s="37">
        <v>0</v>
      </c>
      <c r="G7540" s="39">
        <v>0</v>
      </c>
      <c r="H7540" s="40">
        <v>0</v>
      </c>
      <c r="J7540" s="17">
        <v>59</v>
      </c>
      <c r="K7540" s="17" t="str">
        <f t="shared" si="219"/>
        <v>543-ESD  UI</v>
      </c>
      <c r="L7540" s="18" t="str">
        <f t="shared" si="220"/>
        <v>543</v>
      </c>
      <c r="M7540" s="19"/>
      <c r="N7540" s="19"/>
    </row>
    <row r="7541" spans="1:14" ht="15" x14ac:dyDescent="0.25">
      <c r="A7541" s="54" t="s">
        <v>79</v>
      </c>
      <c r="B7541" s="36">
        <v>0</v>
      </c>
      <c r="C7541" s="37">
        <v>0</v>
      </c>
      <c r="D7541" s="37">
        <v>0</v>
      </c>
      <c r="E7541" s="38">
        <v>0</v>
      </c>
      <c r="F7541" s="37">
        <v>0</v>
      </c>
      <c r="G7541" s="39">
        <v>0</v>
      </c>
      <c r="H7541" s="40">
        <v>0</v>
      </c>
      <c r="J7541" s="17">
        <v>60</v>
      </c>
      <c r="K7541" s="17" t="str">
        <f t="shared" si="219"/>
        <v>543-ESD  UI</v>
      </c>
      <c r="L7541" s="18" t="str">
        <f t="shared" si="220"/>
        <v>543</v>
      </c>
      <c r="M7541" s="19"/>
      <c r="N7541" s="19"/>
    </row>
    <row r="7542" spans="1:14" ht="15" x14ac:dyDescent="0.25">
      <c r="A7542" s="54"/>
      <c r="B7542" s="36"/>
      <c r="C7542" s="37"/>
      <c r="D7542" s="37"/>
      <c r="E7542" s="38"/>
      <c r="F7542" s="37"/>
      <c r="G7542" s="39"/>
      <c r="H7542" s="40"/>
      <c r="J7542" s="17">
        <v>61</v>
      </c>
      <c r="K7542" s="17" t="str">
        <f t="shared" si="219"/>
        <v>543-ESD  UI</v>
      </c>
      <c r="L7542" s="18" t="str">
        <f t="shared" si="220"/>
        <v>543</v>
      </c>
      <c r="M7542" s="19"/>
      <c r="N7542" s="19"/>
    </row>
    <row r="7543" spans="1:14" x14ac:dyDescent="0.2">
      <c r="A7543" s="44" t="s">
        <v>80</v>
      </c>
      <c r="B7543" s="45">
        <v>0</v>
      </c>
      <c r="C7543" s="46">
        <v>0</v>
      </c>
      <c r="D7543" s="46">
        <v>0</v>
      </c>
      <c r="E7543" s="47">
        <v>0</v>
      </c>
      <c r="F7543" s="46">
        <v>0</v>
      </c>
      <c r="G7543" s="48">
        <v>0</v>
      </c>
      <c r="H7543" s="49">
        <v>0</v>
      </c>
      <c r="J7543" s="17">
        <v>62</v>
      </c>
      <c r="K7543" s="17" t="str">
        <f t="shared" si="219"/>
        <v>543-ESD  UI</v>
      </c>
      <c r="L7543" s="18" t="str">
        <f t="shared" si="220"/>
        <v>543</v>
      </c>
      <c r="M7543" s="19"/>
      <c r="N7543" s="19"/>
    </row>
    <row r="7544" spans="1:14" ht="15" x14ac:dyDescent="0.25">
      <c r="A7544" s="54"/>
      <c r="B7544" s="36"/>
      <c r="C7544" s="37"/>
      <c r="D7544" s="37"/>
      <c r="E7544" s="38"/>
      <c r="F7544" s="37"/>
      <c r="G7544" s="39"/>
      <c r="H7544" s="40"/>
      <c r="J7544" s="17">
        <v>63</v>
      </c>
      <c r="K7544" s="17" t="str">
        <f t="shared" si="219"/>
        <v>543-ESD  UI</v>
      </c>
      <c r="L7544" s="18" t="str">
        <f t="shared" si="220"/>
        <v>543</v>
      </c>
      <c r="M7544" s="19"/>
      <c r="N7544" s="19"/>
    </row>
    <row r="7545" spans="1:14" ht="15" x14ac:dyDescent="0.25">
      <c r="A7545" s="54" t="s">
        <v>81</v>
      </c>
      <c r="B7545" s="36">
        <v>0</v>
      </c>
      <c r="C7545" s="37">
        <v>0</v>
      </c>
      <c r="D7545" s="37">
        <v>0</v>
      </c>
      <c r="E7545" s="38">
        <v>0</v>
      </c>
      <c r="F7545" s="37">
        <v>0</v>
      </c>
      <c r="G7545" s="39">
        <v>0</v>
      </c>
      <c r="H7545" s="40">
        <v>0</v>
      </c>
      <c r="J7545" s="17">
        <v>64</v>
      </c>
      <c r="K7545" s="17" t="str">
        <f t="shared" si="219"/>
        <v>543-ESD  UI</v>
      </c>
      <c r="L7545" s="18" t="str">
        <f t="shared" si="220"/>
        <v>543</v>
      </c>
      <c r="M7545" s="19"/>
      <c r="N7545" s="19"/>
    </row>
    <row r="7546" spans="1:14" x14ac:dyDescent="0.2">
      <c r="A7546" s="44" t="s">
        <v>82</v>
      </c>
      <c r="B7546" s="45">
        <v>0</v>
      </c>
      <c r="C7546" s="46">
        <v>0</v>
      </c>
      <c r="D7546" s="46">
        <v>0</v>
      </c>
      <c r="E7546" s="47">
        <v>0</v>
      </c>
      <c r="F7546" s="46">
        <v>0</v>
      </c>
      <c r="G7546" s="48">
        <v>0</v>
      </c>
      <c r="H7546" s="49">
        <v>0</v>
      </c>
      <c r="J7546" s="17">
        <v>65</v>
      </c>
      <c r="K7546" s="17" t="str">
        <f t="shared" si="219"/>
        <v>543-ESD  UI</v>
      </c>
      <c r="L7546" s="18" t="str">
        <f t="shared" si="220"/>
        <v>543</v>
      </c>
      <c r="M7546" s="19"/>
      <c r="N7546" s="19"/>
    </row>
    <row r="7547" spans="1:14" ht="15" x14ac:dyDescent="0.25">
      <c r="A7547" s="54"/>
      <c r="B7547" s="54"/>
      <c r="C7547" s="54"/>
      <c r="D7547" s="54"/>
      <c r="E7547" s="54"/>
      <c r="F7547" s="54"/>
      <c r="G7547" s="54"/>
      <c r="H7547" s="54"/>
      <c r="J7547" s="17">
        <v>66</v>
      </c>
      <c r="K7547" s="17" t="str">
        <f t="shared" si="219"/>
        <v>543-ESD  UI</v>
      </c>
      <c r="L7547" s="18" t="str">
        <f t="shared" si="220"/>
        <v>543</v>
      </c>
      <c r="M7547" s="19"/>
      <c r="N7547" s="19"/>
    </row>
    <row r="7548" spans="1:14" x14ac:dyDescent="0.2">
      <c r="A7548" s="58"/>
      <c r="B7548" s="39"/>
      <c r="C7548" s="51"/>
      <c r="D7548" s="51"/>
      <c r="E7548" s="52"/>
      <c r="F7548" s="51"/>
      <c r="G7548" s="39"/>
      <c r="H7548" s="53"/>
      <c r="J7548" s="17">
        <v>67</v>
      </c>
      <c r="K7548" s="17" t="str">
        <f t="shared" si="219"/>
        <v>543-ESD  UI</v>
      </c>
      <c r="L7548" s="18" t="str">
        <f t="shared" si="220"/>
        <v>543</v>
      </c>
      <c r="M7548" s="19"/>
      <c r="N7548" s="19"/>
    </row>
    <row r="7549" spans="1:14" x14ac:dyDescent="0.2">
      <c r="A7549" s="59" t="s">
        <v>83</v>
      </c>
      <c r="B7549" s="60">
        <v>28491.015736312249</v>
      </c>
      <c r="C7549" s="61">
        <v>22</v>
      </c>
      <c r="D7549" s="61">
        <v>23</v>
      </c>
      <c r="E7549" s="62">
        <v>6</v>
      </c>
      <c r="F7549" s="61">
        <v>90</v>
      </c>
      <c r="G7549" s="60">
        <v>141</v>
      </c>
      <c r="H7549" s="63">
        <v>28632.015736312249</v>
      </c>
      <c r="J7549" s="17">
        <v>68</v>
      </c>
      <c r="K7549" s="17" t="str">
        <f t="shared" si="219"/>
        <v>543-ESD  UI</v>
      </c>
      <c r="L7549" s="18" t="str">
        <f t="shared" si="220"/>
        <v>543</v>
      </c>
      <c r="M7549" s="19"/>
      <c r="N7549" s="19"/>
    </row>
    <row r="7550" spans="1:14" x14ac:dyDescent="0.2">
      <c r="A7550" s="64"/>
      <c r="B7550" s="65"/>
      <c r="C7550" s="65"/>
      <c r="D7550" s="65"/>
      <c r="E7550" s="65"/>
      <c r="F7550" s="65"/>
      <c r="G7550" s="65"/>
      <c r="H7550" s="65"/>
      <c r="J7550" s="17">
        <v>1</v>
      </c>
      <c r="K7550" s="17" t="str">
        <f>IF(J7550=7,A6614,IF(J7550&gt;7,K7540,""))</f>
        <v/>
      </c>
      <c r="L7550" s="18" t="str">
        <f t="shared" si="220"/>
        <v/>
      </c>
      <c r="M7550" s="19"/>
      <c r="N7550" s="19"/>
    </row>
    <row r="7551" spans="1:14" x14ac:dyDescent="0.2">
      <c r="A7551" s="64"/>
      <c r="B7551" s="65"/>
      <c r="C7551" s="65"/>
      <c r="D7551" s="65"/>
      <c r="E7551" s="65"/>
      <c r="F7551" s="65"/>
      <c r="G7551" s="65"/>
      <c r="H7551" s="65"/>
      <c r="J7551" s="17">
        <v>2</v>
      </c>
      <c r="K7551" s="17" t="str">
        <f>IF(J7551=7,A6615,IF(J7551&gt;7,K7550,""))</f>
        <v/>
      </c>
      <c r="L7551" s="18" t="str">
        <f t="shared" si="220"/>
        <v/>
      </c>
      <c r="M7551" s="19"/>
      <c r="N7551" s="19"/>
    </row>
    <row r="7552" spans="1:14" ht="15" x14ac:dyDescent="0.25">
      <c r="A7552"/>
      <c r="B7552"/>
      <c r="C7552"/>
      <c r="D7552"/>
      <c r="E7552"/>
      <c r="F7552"/>
      <c r="G7552"/>
      <c r="H7552"/>
      <c r="J7552" s="17">
        <v>3</v>
      </c>
      <c r="K7552" s="17" t="str">
        <f>IF(J7552=7,A6616,IF(J7552&gt;7,K7551,""))</f>
        <v/>
      </c>
      <c r="L7552" s="18" t="str">
        <f t="shared" si="220"/>
        <v/>
      </c>
      <c r="M7552" s="19"/>
      <c r="N7552" s="19"/>
    </row>
    <row r="7553" spans="1:14" ht="15" x14ac:dyDescent="0.25">
      <c r="A7553"/>
      <c r="B7553"/>
      <c r="C7553"/>
      <c r="D7553"/>
      <c r="E7553"/>
      <c r="F7553"/>
      <c r="G7553"/>
      <c r="H7553"/>
      <c r="J7553" s="17">
        <v>4</v>
      </c>
      <c r="K7553" s="17" t="str">
        <f>IF(J7553=7,A6617,IF(J7553&gt;7,K7552,""))</f>
        <v/>
      </c>
      <c r="L7553" s="18" t="str">
        <f t="shared" si="220"/>
        <v/>
      </c>
      <c r="M7553" s="19"/>
      <c r="N7553" s="19"/>
    </row>
    <row r="7554" spans="1:14" ht="15.75" x14ac:dyDescent="0.25">
      <c r="A7554" s="21" t="s">
        <v>7</v>
      </c>
      <c r="B7554" s="22"/>
      <c r="C7554" s="22"/>
      <c r="D7554" s="22"/>
      <c r="E7554" s="22"/>
      <c r="F7554" s="22"/>
      <c r="G7554" s="22"/>
      <c r="H7554" s="22"/>
      <c r="J7554" s="17">
        <v>5</v>
      </c>
      <c r="K7554" s="17" t="str">
        <f>IF(J7554=7,A6618,IF(J7554&gt;7,K7553,""))</f>
        <v/>
      </c>
      <c r="L7554" s="18" t="str">
        <f t="shared" si="220"/>
        <v/>
      </c>
      <c r="M7554" s="19"/>
      <c r="N7554" s="19"/>
    </row>
    <row r="7555" spans="1:14" ht="15" x14ac:dyDescent="0.25">
      <c r="A7555" s="23" t="s">
        <v>8</v>
      </c>
      <c r="B7555" s="24"/>
      <c r="C7555" s="24"/>
      <c r="D7555" s="24"/>
      <c r="E7555" s="24"/>
      <c r="F7555" s="24"/>
      <c r="G7555" s="24"/>
      <c r="H7555" s="24"/>
      <c r="J7555" s="17">
        <v>6</v>
      </c>
      <c r="K7555" s="17" t="str">
        <f>IF(J7555=7,A6619,IF(J7555&gt;7,K7554,""))</f>
        <v/>
      </c>
      <c r="L7555" s="18" t="str">
        <f t="shared" si="220"/>
        <v/>
      </c>
      <c r="M7555" s="19"/>
      <c r="N7555" s="19"/>
    </row>
    <row r="7556" spans="1:14" ht="15" x14ac:dyDescent="0.25">
      <c r="A7556" s="25" t="s">
        <v>194</v>
      </c>
      <c r="B7556" s="22"/>
      <c r="C7556" s="22"/>
      <c r="D7556" s="22"/>
      <c r="E7556" s="22"/>
      <c r="F7556" s="22"/>
      <c r="G7556" s="22"/>
      <c r="H7556" s="22"/>
      <c r="J7556" s="17">
        <v>7</v>
      </c>
      <c r="K7556" s="17" t="str">
        <f>IF(J7556=7,A7556,IF(J7556&gt;7,K7555,""))</f>
        <v>544-ESD  Other</v>
      </c>
      <c r="L7556" s="18" t="str">
        <f t="shared" si="220"/>
        <v>544</v>
      </c>
      <c r="M7556" s="19"/>
      <c r="N7556" s="19"/>
    </row>
    <row r="7557" spans="1:14" ht="15" x14ac:dyDescent="0.25">
      <c r="A7557" s="25"/>
      <c r="B7557" s="22"/>
      <c r="C7557" s="22"/>
      <c r="D7557" s="22"/>
      <c r="E7557" s="22"/>
      <c r="F7557" s="22"/>
      <c r="G7557" s="22"/>
      <c r="H7557" s="22"/>
      <c r="J7557" s="17">
        <v>8</v>
      </c>
      <c r="K7557" s="17" t="str">
        <f t="shared" ref="K7557:K7617" si="221">IF(J7557=7,A6621,IF(J7557&gt;7,K7556,""))</f>
        <v>544-ESD  Other</v>
      </c>
      <c r="L7557" s="18" t="str">
        <f t="shared" si="220"/>
        <v>544</v>
      </c>
      <c r="M7557" s="19"/>
      <c r="N7557" s="19"/>
    </row>
    <row r="7558" spans="1:14" ht="15" x14ac:dyDescent="0.25">
      <c r="A7558" s="26"/>
      <c r="B7558" s="27"/>
      <c r="C7558" s="94" t="s">
        <v>10</v>
      </c>
      <c r="D7558" s="95"/>
      <c r="E7558" s="94" t="s">
        <v>11</v>
      </c>
      <c r="F7558" s="95"/>
      <c r="G7558" s="28"/>
      <c r="H7558" s="28"/>
      <c r="J7558" s="17">
        <v>9</v>
      </c>
      <c r="K7558" s="17" t="str">
        <f t="shared" si="221"/>
        <v>544-ESD  Other</v>
      </c>
      <c r="L7558" s="18" t="str">
        <f t="shared" si="220"/>
        <v>544</v>
      </c>
      <c r="M7558" s="19"/>
      <c r="N7558" s="19"/>
    </row>
    <row r="7559" spans="1:14" ht="24" x14ac:dyDescent="0.2">
      <c r="A7559" s="29" t="s">
        <v>12</v>
      </c>
      <c r="B7559" s="30" t="s">
        <v>13</v>
      </c>
      <c r="C7559" s="31" t="s">
        <v>14</v>
      </c>
      <c r="D7559" s="32" t="s">
        <v>15</v>
      </c>
      <c r="E7559" s="31" t="s">
        <v>14</v>
      </c>
      <c r="F7559" s="32" t="s">
        <v>15</v>
      </c>
      <c r="G7559" s="33" t="s">
        <v>16</v>
      </c>
      <c r="H7559" s="33" t="s">
        <v>17</v>
      </c>
      <c r="J7559" s="17">
        <v>10</v>
      </c>
      <c r="K7559" s="17" t="str">
        <f t="shared" si="221"/>
        <v>544-ESD  Other</v>
      </c>
      <c r="L7559" s="18" t="str">
        <f t="shared" si="220"/>
        <v>544</v>
      </c>
      <c r="M7559" s="19"/>
      <c r="N7559" s="19"/>
    </row>
    <row r="7560" spans="1:14" ht="15" x14ac:dyDescent="0.25">
      <c r="A7560" s="35" t="s">
        <v>20</v>
      </c>
      <c r="B7560" s="36">
        <v>0</v>
      </c>
      <c r="C7560" s="37">
        <v>0</v>
      </c>
      <c r="D7560" s="37">
        <v>0</v>
      </c>
      <c r="E7560" s="38">
        <v>0</v>
      </c>
      <c r="F7560" s="37">
        <v>0</v>
      </c>
      <c r="G7560" s="39">
        <v>0</v>
      </c>
      <c r="H7560" s="40">
        <v>0</v>
      </c>
      <c r="J7560" s="17">
        <v>11</v>
      </c>
      <c r="K7560" s="17" t="str">
        <f t="shared" si="221"/>
        <v>544-ESD  Other</v>
      </c>
      <c r="L7560" s="18" t="str">
        <f t="shared" si="220"/>
        <v>544</v>
      </c>
      <c r="M7560" s="19" t="s">
        <v>21</v>
      </c>
      <c r="N7560" s="19"/>
    </row>
    <row r="7561" spans="1:14" ht="15" x14ac:dyDescent="0.25">
      <c r="A7561" s="42" t="s">
        <v>22</v>
      </c>
      <c r="B7561" s="36">
        <v>0</v>
      </c>
      <c r="C7561" s="37">
        <v>0</v>
      </c>
      <c r="D7561" s="37">
        <v>0</v>
      </c>
      <c r="E7561" s="38">
        <v>0</v>
      </c>
      <c r="F7561" s="37">
        <v>0</v>
      </c>
      <c r="G7561" s="39">
        <v>0</v>
      </c>
      <c r="H7561" s="40">
        <v>0</v>
      </c>
      <c r="J7561" s="17">
        <v>12</v>
      </c>
      <c r="K7561" s="17" t="str">
        <f t="shared" si="221"/>
        <v>544-ESD  Other</v>
      </c>
      <c r="L7561" s="18" t="str">
        <f t="shared" si="220"/>
        <v>544</v>
      </c>
      <c r="M7561" s="19"/>
      <c r="N7561" s="19"/>
    </row>
    <row r="7562" spans="1:14" ht="15" x14ac:dyDescent="0.25">
      <c r="A7562" s="42" t="s">
        <v>23</v>
      </c>
      <c r="B7562" s="36">
        <v>0</v>
      </c>
      <c r="C7562" s="37">
        <v>0</v>
      </c>
      <c r="D7562" s="37">
        <v>0</v>
      </c>
      <c r="E7562" s="38">
        <v>0</v>
      </c>
      <c r="F7562" s="37">
        <v>0</v>
      </c>
      <c r="G7562" s="39">
        <v>0</v>
      </c>
      <c r="H7562" s="40">
        <v>0</v>
      </c>
      <c r="J7562" s="17">
        <v>13</v>
      </c>
      <c r="K7562" s="17" t="str">
        <f t="shared" si="221"/>
        <v>544-ESD  Other</v>
      </c>
      <c r="L7562" s="18" t="str">
        <f t="shared" si="220"/>
        <v>544</v>
      </c>
      <c r="M7562" s="19"/>
      <c r="N7562" s="19"/>
    </row>
    <row r="7563" spans="1:14" ht="15" x14ac:dyDescent="0.25">
      <c r="A7563" s="42" t="s">
        <v>24</v>
      </c>
      <c r="B7563" s="36">
        <v>0</v>
      </c>
      <c r="C7563" s="37">
        <v>0</v>
      </c>
      <c r="D7563" s="37">
        <v>0</v>
      </c>
      <c r="E7563" s="38">
        <v>0</v>
      </c>
      <c r="F7563" s="37">
        <v>0</v>
      </c>
      <c r="G7563" s="39">
        <v>0</v>
      </c>
      <c r="H7563" s="40">
        <v>0</v>
      </c>
      <c r="J7563" s="17">
        <v>14</v>
      </c>
      <c r="K7563" s="17" t="str">
        <f t="shared" si="221"/>
        <v>544-ESD  Other</v>
      </c>
      <c r="L7563" s="18" t="str">
        <f t="shared" si="220"/>
        <v>544</v>
      </c>
      <c r="M7563" s="19"/>
      <c r="N7563" s="19"/>
    </row>
    <row r="7564" spans="1:14" ht="15" x14ac:dyDescent="0.25">
      <c r="A7564" s="42" t="s">
        <v>25</v>
      </c>
      <c r="B7564" s="36">
        <v>0</v>
      </c>
      <c r="C7564" s="37">
        <v>0</v>
      </c>
      <c r="D7564" s="37">
        <v>0</v>
      </c>
      <c r="E7564" s="38">
        <v>0</v>
      </c>
      <c r="F7564" s="37">
        <v>0</v>
      </c>
      <c r="G7564" s="39">
        <v>0</v>
      </c>
      <c r="H7564" s="40">
        <v>0</v>
      </c>
      <c r="J7564" s="17">
        <v>15</v>
      </c>
      <c r="K7564" s="17" t="str">
        <f t="shared" si="221"/>
        <v>544-ESD  Other</v>
      </c>
      <c r="L7564" s="18" t="str">
        <f t="shared" si="220"/>
        <v>544</v>
      </c>
      <c r="M7564" s="19"/>
      <c r="N7564" s="19"/>
    </row>
    <row r="7565" spans="1:14" ht="15" x14ac:dyDescent="0.25">
      <c r="A7565" s="42" t="s">
        <v>26</v>
      </c>
      <c r="B7565" s="36">
        <v>0</v>
      </c>
      <c r="C7565" s="37">
        <v>0</v>
      </c>
      <c r="D7565" s="37">
        <v>0</v>
      </c>
      <c r="E7565" s="38">
        <v>0</v>
      </c>
      <c r="F7565" s="37">
        <v>0</v>
      </c>
      <c r="G7565" s="39">
        <v>0</v>
      </c>
      <c r="H7565" s="40">
        <v>0</v>
      </c>
      <c r="J7565" s="17">
        <v>16</v>
      </c>
      <c r="K7565" s="17" t="str">
        <f t="shared" si="221"/>
        <v>544-ESD  Other</v>
      </c>
      <c r="L7565" s="18" t="str">
        <f t="shared" si="220"/>
        <v>544</v>
      </c>
      <c r="M7565" s="19"/>
      <c r="N7565" s="19"/>
    </row>
    <row r="7566" spans="1:14" ht="15" x14ac:dyDescent="0.25">
      <c r="A7566" s="42" t="s">
        <v>27</v>
      </c>
      <c r="B7566" s="36">
        <v>0</v>
      </c>
      <c r="C7566" s="37">
        <v>0</v>
      </c>
      <c r="D7566" s="37">
        <v>0</v>
      </c>
      <c r="E7566" s="38">
        <v>0</v>
      </c>
      <c r="F7566" s="37">
        <v>0</v>
      </c>
      <c r="G7566" s="39">
        <v>0</v>
      </c>
      <c r="H7566" s="40">
        <v>0</v>
      </c>
      <c r="J7566" s="17">
        <v>17</v>
      </c>
      <c r="K7566" s="17" t="str">
        <f t="shared" si="221"/>
        <v>544-ESD  Other</v>
      </c>
      <c r="L7566" s="18" t="str">
        <f t="shared" si="220"/>
        <v>544</v>
      </c>
      <c r="M7566" s="19"/>
      <c r="N7566" s="19"/>
    </row>
    <row r="7567" spans="1:14" x14ac:dyDescent="0.2">
      <c r="A7567" s="43"/>
      <c r="B7567" s="36"/>
      <c r="C7567" s="37"/>
      <c r="D7567" s="37"/>
      <c r="E7567" s="38"/>
      <c r="F7567" s="37"/>
      <c r="G7567" s="39"/>
      <c r="H7567" s="40"/>
      <c r="J7567" s="17">
        <v>18</v>
      </c>
      <c r="K7567" s="17" t="str">
        <f t="shared" si="221"/>
        <v>544-ESD  Other</v>
      </c>
      <c r="L7567" s="18" t="str">
        <f t="shared" si="220"/>
        <v>544</v>
      </c>
      <c r="M7567" s="19"/>
      <c r="N7567" s="19"/>
    </row>
    <row r="7568" spans="1:14" x14ac:dyDescent="0.2">
      <c r="A7568" s="44"/>
      <c r="B7568" s="45">
        <v>0</v>
      </c>
      <c r="C7568" s="46">
        <v>0</v>
      </c>
      <c r="D7568" s="46">
        <v>0</v>
      </c>
      <c r="E7568" s="47">
        <v>0</v>
      </c>
      <c r="F7568" s="46">
        <v>0</v>
      </c>
      <c r="G7568" s="48">
        <v>0</v>
      </c>
      <c r="H7568" s="49">
        <v>0</v>
      </c>
      <c r="J7568" s="17">
        <v>19</v>
      </c>
      <c r="K7568" s="17" t="str">
        <f t="shared" si="221"/>
        <v>544-ESD  Other</v>
      </c>
      <c r="L7568" s="18" t="str">
        <f t="shared" si="220"/>
        <v>544</v>
      </c>
      <c r="M7568" s="19"/>
      <c r="N7568" s="19"/>
    </row>
    <row r="7569" spans="1:14" x14ac:dyDescent="0.2">
      <c r="A7569" s="50"/>
      <c r="B7569" s="39"/>
      <c r="C7569" s="51"/>
      <c r="D7569" s="51"/>
      <c r="E7569" s="52"/>
      <c r="F7569" s="51"/>
      <c r="G7569" s="39"/>
      <c r="H7569" s="53"/>
      <c r="J7569" s="17">
        <v>20</v>
      </c>
      <c r="K7569" s="17" t="str">
        <f t="shared" si="221"/>
        <v>544-ESD  Other</v>
      </c>
      <c r="L7569" s="18" t="str">
        <f t="shared" si="220"/>
        <v>544</v>
      </c>
      <c r="M7569" s="19"/>
      <c r="N7569" s="19"/>
    </row>
    <row r="7570" spans="1:14" ht="15" x14ac:dyDescent="0.25">
      <c r="A7570" s="42" t="s">
        <v>28</v>
      </c>
      <c r="B7570" s="36">
        <v>0</v>
      </c>
      <c r="C7570" s="37">
        <v>0</v>
      </c>
      <c r="D7570" s="37">
        <v>0</v>
      </c>
      <c r="E7570" s="38">
        <v>0</v>
      </c>
      <c r="F7570" s="37">
        <v>0</v>
      </c>
      <c r="G7570" s="39">
        <v>0</v>
      </c>
      <c r="H7570" s="40">
        <v>0</v>
      </c>
      <c r="J7570" s="17">
        <v>21</v>
      </c>
      <c r="K7570" s="17" t="str">
        <f t="shared" si="221"/>
        <v>544-ESD  Other</v>
      </c>
      <c r="L7570" s="18" t="str">
        <f t="shared" si="220"/>
        <v>544</v>
      </c>
      <c r="M7570" s="19"/>
      <c r="N7570" s="19"/>
    </row>
    <row r="7571" spans="1:14" ht="15" x14ac:dyDescent="0.25">
      <c r="A7571" s="42" t="s">
        <v>29</v>
      </c>
      <c r="B7571" s="36">
        <v>0</v>
      </c>
      <c r="C7571" s="37">
        <v>0</v>
      </c>
      <c r="D7571" s="37">
        <v>0</v>
      </c>
      <c r="E7571" s="38">
        <v>0</v>
      </c>
      <c r="F7571" s="37">
        <v>0</v>
      </c>
      <c r="G7571" s="39">
        <v>0</v>
      </c>
      <c r="H7571" s="40">
        <v>0</v>
      </c>
      <c r="J7571" s="17">
        <v>22</v>
      </c>
      <c r="K7571" s="17" t="str">
        <f t="shared" si="221"/>
        <v>544-ESD  Other</v>
      </c>
      <c r="L7571" s="18" t="str">
        <f t="shared" si="220"/>
        <v>544</v>
      </c>
      <c r="M7571" s="19"/>
      <c r="N7571" s="19"/>
    </row>
    <row r="7572" spans="1:14" ht="15" x14ac:dyDescent="0.25">
      <c r="A7572" s="42" t="s">
        <v>30</v>
      </c>
      <c r="B7572" s="36">
        <v>0</v>
      </c>
      <c r="C7572" s="37">
        <v>0</v>
      </c>
      <c r="D7572" s="37">
        <v>0</v>
      </c>
      <c r="E7572" s="38">
        <v>0</v>
      </c>
      <c r="F7572" s="37">
        <v>0</v>
      </c>
      <c r="G7572" s="39">
        <v>0</v>
      </c>
      <c r="H7572" s="40">
        <v>0</v>
      </c>
      <c r="J7572" s="17">
        <v>23</v>
      </c>
      <c r="K7572" s="17" t="str">
        <f t="shared" si="221"/>
        <v>544-ESD  Other</v>
      </c>
      <c r="L7572" s="18" t="str">
        <f t="shared" si="220"/>
        <v>544</v>
      </c>
      <c r="M7572" s="19"/>
      <c r="N7572" s="19"/>
    </row>
    <row r="7573" spans="1:14" ht="15" x14ac:dyDescent="0.25">
      <c r="A7573" s="54"/>
      <c r="B7573" s="36"/>
      <c r="C7573" s="37"/>
      <c r="D7573" s="37"/>
      <c r="E7573" s="38"/>
      <c r="F7573" s="37"/>
      <c r="G7573" s="39"/>
      <c r="H7573" s="40"/>
      <c r="J7573" s="17">
        <v>24</v>
      </c>
      <c r="K7573" s="17" t="str">
        <f t="shared" si="221"/>
        <v>544-ESD  Other</v>
      </c>
      <c r="L7573" s="18" t="str">
        <f t="shared" si="220"/>
        <v>544</v>
      </c>
      <c r="M7573" s="19"/>
      <c r="N7573" s="19"/>
    </row>
    <row r="7574" spans="1:14" x14ac:dyDescent="0.2">
      <c r="A7574" s="44" t="s">
        <v>31</v>
      </c>
      <c r="B7574" s="45">
        <v>0</v>
      </c>
      <c r="C7574" s="46">
        <v>0</v>
      </c>
      <c r="D7574" s="46">
        <v>0</v>
      </c>
      <c r="E7574" s="46">
        <v>0</v>
      </c>
      <c r="F7574" s="46">
        <v>0</v>
      </c>
      <c r="G7574" s="46">
        <v>0</v>
      </c>
      <c r="H7574" s="49">
        <v>0</v>
      </c>
      <c r="J7574" s="17">
        <v>25</v>
      </c>
      <c r="K7574" s="17" t="str">
        <f t="shared" si="221"/>
        <v>544-ESD  Other</v>
      </c>
      <c r="L7574" s="18" t="str">
        <f t="shared" si="220"/>
        <v>544</v>
      </c>
      <c r="M7574" s="19"/>
      <c r="N7574" s="19"/>
    </row>
    <row r="7575" spans="1:14" ht="15" x14ac:dyDescent="0.25">
      <c r="A7575" s="54"/>
      <c r="B7575" s="36"/>
      <c r="C7575" s="37"/>
      <c r="D7575" s="37"/>
      <c r="E7575" s="38"/>
      <c r="F7575" s="37"/>
      <c r="G7575" s="39"/>
      <c r="H7575" s="40"/>
      <c r="J7575" s="17">
        <v>26</v>
      </c>
      <c r="K7575" s="17" t="str">
        <f t="shared" si="221"/>
        <v>544-ESD  Other</v>
      </c>
      <c r="L7575" s="18" t="str">
        <f t="shared" si="220"/>
        <v>544</v>
      </c>
      <c r="M7575" s="19"/>
      <c r="N7575" s="19"/>
    </row>
    <row r="7576" spans="1:14" ht="15" x14ac:dyDescent="0.25">
      <c r="A7576" s="54" t="s">
        <v>32</v>
      </c>
      <c r="B7576" s="36">
        <v>0</v>
      </c>
      <c r="C7576" s="37">
        <v>0</v>
      </c>
      <c r="D7576" s="37">
        <v>0</v>
      </c>
      <c r="E7576" s="38">
        <v>0</v>
      </c>
      <c r="F7576" s="37">
        <v>0</v>
      </c>
      <c r="G7576" s="39">
        <v>0</v>
      </c>
      <c r="H7576" s="40">
        <v>0</v>
      </c>
      <c r="J7576" s="17">
        <v>27</v>
      </c>
      <c r="K7576" s="17" t="str">
        <f t="shared" si="221"/>
        <v>544-ESD  Other</v>
      </c>
      <c r="L7576" s="18" t="str">
        <f t="shared" si="220"/>
        <v>544</v>
      </c>
      <c r="M7576" s="19" t="s">
        <v>33</v>
      </c>
      <c r="N7576" s="19"/>
    </row>
    <row r="7577" spans="1:14" ht="15" x14ac:dyDescent="0.25">
      <c r="A7577" s="54" t="s">
        <v>34</v>
      </c>
      <c r="B7577" s="36">
        <v>0</v>
      </c>
      <c r="C7577" s="37">
        <v>0</v>
      </c>
      <c r="D7577" s="37">
        <v>0</v>
      </c>
      <c r="E7577" s="38">
        <v>0</v>
      </c>
      <c r="F7577" s="37">
        <v>0</v>
      </c>
      <c r="G7577" s="39">
        <v>0</v>
      </c>
      <c r="H7577" s="40">
        <v>0</v>
      </c>
      <c r="J7577" s="17">
        <v>28</v>
      </c>
      <c r="K7577" s="17" t="str">
        <f t="shared" si="221"/>
        <v>544-ESD  Other</v>
      </c>
      <c r="L7577" s="18" t="str">
        <f t="shared" si="220"/>
        <v>544</v>
      </c>
      <c r="M7577" s="19" t="s">
        <v>35</v>
      </c>
      <c r="N7577" s="19"/>
    </row>
    <row r="7578" spans="1:14" ht="15" x14ac:dyDescent="0.25">
      <c r="A7578" s="54" t="s">
        <v>36</v>
      </c>
      <c r="B7578" s="36">
        <v>0</v>
      </c>
      <c r="C7578" s="37">
        <v>0</v>
      </c>
      <c r="D7578" s="37">
        <v>0</v>
      </c>
      <c r="E7578" s="38">
        <v>0</v>
      </c>
      <c r="F7578" s="37">
        <v>0</v>
      </c>
      <c r="G7578" s="39">
        <v>0</v>
      </c>
      <c r="H7578" s="40">
        <v>0</v>
      </c>
      <c r="J7578" s="17">
        <v>29</v>
      </c>
      <c r="K7578" s="17" t="str">
        <f t="shared" si="221"/>
        <v>544-ESD  Other</v>
      </c>
      <c r="L7578" s="18" t="str">
        <f t="shared" si="220"/>
        <v>544</v>
      </c>
      <c r="M7578" s="19" t="s">
        <v>37</v>
      </c>
      <c r="N7578" s="19"/>
    </row>
    <row r="7579" spans="1:14" ht="15" x14ac:dyDescent="0.25">
      <c r="A7579" s="54" t="s">
        <v>38</v>
      </c>
      <c r="B7579" s="36">
        <v>0</v>
      </c>
      <c r="C7579" s="37">
        <v>0</v>
      </c>
      <c r="D7579" s="37">
        <v>0</v>
      </c>
      <c r="E7579" s="38">
        <v>0</v>
      </c>
      <c r="F7579" s="37">
        <v>0</v>
      </c>
      <c r="G7579" s="39">
        <v>0</v>
      </c>
      <c r="H7579" s="40">
        <v>0</v>
      </c>
      <c r="J7579" s="17">
        <v>30</v>
      </c>
      <c r="K7579" s="17" t="str">
        <f t="shared" si="221"/>
        <v>544-ESD  Other</v>
      </c>
      <c r="L7579" s="18" t="str">
        <f t="shared" ref="L7579:L7642" si="222">LEFT(K7579,3)</f>
        <v>544</v>
      </c>
      <c r="M7579" s="19" t="s">
        <v>39</v>
      </c>
      <c r="N7579" s="19"/>
    </row>
    <row r="7580" spans="1:14" ht="15" x14ac:dyDescent="0.25">
      <c r="A7580" s="54" t="s">
        <v>40</v>
      </c>
      <c r="B7580" s="36">
        <v>0</v>
      </c>
      <c r="C7580" s="37">
        <v>0</v>
      </c>
      <c r="D7580" s="37">
        <v>0</v>
      </c>
      <c r="E7580" s="38">
        <v>0</v>
      </c>
      <c r="F7580" s="37">
        <v>0</v>
      </c>
      <c r="G7580" s="39">
        <v>0</v>
      </c>
      <c r="H7580" s="40">
        <v>0</v>
      </c>
      <c r="J7580" s="17">
        <v>31</v>
      </c>
      <c r="K7580" s="17" t="str">
        <f t="shared" si="221"/>
        <v>544-ESD  Other</v>
      </c>
      <c r="L7580" s="18" t="str">
        <f t="shared" si="222"/>
        <v>544</v>
      </c>
      <c r="M7580" s="19" t="s">
        <v>41</v>
      </c>
      <c r="N7580" s="19"/>
    </row>
    <row r="7581" spans="1:14" ht="15" x14ac:dyDescent="0.25">
      <c r="A7581" s="54" t="s">
        <v>42</v>
      </c>
      <c r="B7581" s="36">
        <v>0</v>
      </c>
      <c r="C7581" s="37">
        <v>0</v>
      </c>
      <c r="D7581" s="37">
        <v>0</v>
      </c>
      <c r="E7581" s="38">
        <v>0</v>
      </c>
      <c r="F7581" s="37">
        <v>0</v>
      </c>
      <c r="G7581" s="39">
        <v>0</v>
      </c>
      <c r="H7581" s="40">
        <v>0</v>
      </c>
      <c r="J7581" s="17">
        <v>32</v>
      </c>
      <c r="K7581" s="17" t="str">
        <f t="shared" si="221"/>
        <v>544-ESD  Other</v>
      </c>
      <c r="L7581" s="18" t="str">
        <f t="shared" si="222"/>
        <v>544</v>
      </c>
      <c r="M7581" s="19" t="s">
        <v>43</v>
      </c>
      <c r="N7581" s="19"/>
    </row>
    <row r="7582" spans="1:14" ht="15" x14ac:dyDescent="0.25">
      <c r="A7582" s="54" t="s">
        <v>44</v>
      </c>
      <c r="B7582" s="36">
        <v>0</v>
      </c>
      <c r="C7582" s="37">
        <v>0</v>
      </c>
      <c r="D7582" s="37">
        <v>0</v>
      </c>
      <c r="E7582" s="38">
        <v>0</v>
      </c>
      <c r="F7582" s="37">
        <v>0</v>
      </c>
      <c r="G7582" s="39">
        <v>0</v>
      </c>
      <c r="H7582" s="40">
        <v>0</v>
      </c>
      <c r="J7582" s="17">
        <v>33</v>
      </c>
      <c r="K7582" s="17" t="str">
        <f t="shared" si="221"/>
        <v>544-ESD  Other</v>
      </c>
      <c r="L7582" s="18" t="str">
        <f t="shared" si="222"/>
        <v>544</v>
      </c>
      <c r="M7582" s="19" t="s">
        <v>45</v>
      </c>
      <c r="N7582" s="19"/>
    </row>
    <row r="7583" spans="1:14" ht="15" x14ac:dyDescent="0.25">
      <c r="A7583" s="54" t="s">
        <v>46</v>
      </c>
      <c r="B7583" s="36">
        <v>0</v>
      </c>
      <c r="C7583" s="37">
        <v>0</v>
      </c>
      <c r="D7583" s="37">
        <v>0</v>
      </c>
      <c r="E7583" s="38">
        <v>0</v>
      </c>
      <c r="F7583" s="37">
        <v>0</v>
      </c>
      <c r="G7583" s="39">
        <v>0</v>
      </c>
      <c r="H7583" s="40">
        <v>0</v>
      </c>
      <c r="J7583" s="17">
        <v>34</v>
      </c>
      <c r="K7583" s="17" t="str">
        <f t="shared" si="221"/>
        <v>544-ESD  Other</v>
      </c>
      <c r="L7583" s="18" t="str">
        <f t="shared" si="222"/>
        <v>544</v>
      </c>
      <c r="M7583" s="19" t="s">
        <v>47</v>
      </c>
      <c r="N7583" s="19"/>
    </row>
    <row r="7584" spans="1:14" ht="15" x14ac:dyDescent="0.25">
      <c r="A7584" s="54" t="s">
        <v>48</v>
      </c>
      <c r="B7584" s="36">
        <v>0</v>
      </c>
      <c r="C7584" s="37">
        <v>0</v>
      </c>
      <c r="D7584" s="37">
        <v>0</v>
      </c>
      <c r="E7584" s="38">
        <v>0</v>
      </c>
      <c r="F7584" s="37">
        <v>0</v>
      </c>
      <c r="G7584" s="39">
        <v>0</v>
      </c>
      <c r="H7584" s="40">
        <v>0</v>
      </c>
      <c r="J7584" s="17">
        <v>35</v>
      </c>
      <c r="K7584" s="17" t="str">
        <f t="shared" si="221"/>
        <v>544-ESD  Other</v>
      </c>
      <c r="L7584" s="18" t="str">
        <f t="shared" si="222"/>
        <v>544</v>
      </c>
      <c r="M7584" s="56" t="s">
        <v>49</v>
      </c>
      <c r="N7584" s="19"/>
    </row>
    <row r="7585" spans="1:14" ht="15" x14ac:dyDescent="0.25">
      <c r="A7585" s="54" t="s">
        <v>50</v>
      </c>
      <c r="B7585" s="36">
        <v>0</v>
      </c>
      <c r="C7585" s="37">
        <v>0</v>
      </c>
      <c r="D7585" s="37">
        <v>0</v>
      </c>
      <c r="E7585" s="38">
        <v>0</v>
      </c>
      <c r="F7585" s="37">
        <v>0</v>
      </c>
      <c r="G7585" s="39">
        <v>0</v>
      </c>
      <c r="H7585" s="40">
        <v>0</v>
      </c>
      <c r="J7585" s="17">
        <v>36</v>
      </c>
      <c r="K7585" s="17" t="str">
        <f t="shared" si="221"/>
        <v>544-ESD  Other</v>
      </c>
      <c r="L7585" s="18" t="str">
        <f t="shared" si="222"/>
        <v>544</v>
      </c>
      <c r="M7585" s="19" t="s">
        <v>51</v>
      </c>
      <c r="N7585" s="19"/>
    </row>
    <row r="7586" spans="1:14" ht="15" x14ac:dyDescent="0.25">
      <c r="A7586" s="54" t="s">
        <v>52</v>
      </c>
      <c r="B7586" s="36">
        <v>0</v>
      </c>
      <c r="C7586" s="37">
        <v>0</v>
      </c>
      <c r="D7586" s="37">
        <v>0</v>
      </c>
      <c r="E7586" s="38">
        <v>0</v>
      </c>
      <c r="F7586" s="37">
        <v>0</v>
      </c>
      <c r="G7586" s="39">
        <v>0</v>
      </c>
      <c r="H7586" s="40">
        <v>0</v>
      </c>
      <c r="J7586" s="17">
        <v>37</v>
      </c>
      <c r="K7586" s="17" t="str">
        <f t="shared" si="221"/>
        <v>544-ESD  Other</v>
      </c>
      <c r="L7586" s="18" t="str">
        <f t="shared" si="222"/>
        <v>544</v>
      </c>
      <c r="M7586" s="56" t="s">
        <v>53</v>
      </c>
      <c r="N7586" s="19"/>
    </row>
    <row r="7587" spans="1:14" ht="15" x14ac:dyDescent="0.25">
      <c r="A7587" s="54" t="s">
        <v>54</v>
      </c>
      <c r="B7587" s="36">
        <v>0</v>
      </c>
      <c r="C7587" s="37">
        <v>0</v>
      </c>
      <c r="D7587" s="37">
        <v>0</v>
      </c>
      <c r="E7587" s="38">
        <v>0</v>
      </c>
      <c r="F7587" s="37">
        <v>0</v>
      </c>
      <c r="G7587" s="39">
        <v>0</v>
      </c>
      <c r="H7587" s="40">
        <v>0</v>
      </c>
      <c r="J7587" s="17">
        <v>38</v>
      </c>
      <c r="K7587" s="17" t="str">
        <f t="shared" si="221"/>
        <v>544-ESD  Other</v>
      </c>
      <c r="L7587" s="18" t="str">
        <f t="shared" si="222"/>
        <v>544</v>
      </c>
      <c r="M7587" s="19" t="s">
        <v>55</v>
      </c>
      <c r="N7587" s="19"/>
    </row>
    <row r="7588" spans="1:14" ht="15" x14ac:dyDescent="0.25">
      <c r="A7588" s="54" t="s">
        <v>56</v>
      </c>
      <c r="B7588" s="36">
        <v>0</v>
      </c>
      <c r="C7588" s="37">
        <v>0</v>
      </c>
      <c r="D7588" s="37">
        <v>0</v>
      </c>
      <c r="E7588" s="38">
        <v>0</v>
      </c>
      <c r="F7588" s="37">
        <v>0</v>
      </c>
      <c r="G7588" s="39">
        <v>0</v>
      </c>
      <c r="H7588" s="40">
        <v>0</v>
      </c>
      <c r="J7588" s="17">
        <v>39</v>
      </c>
      <c r="K7588" s="17" t="str">
        <f t="shared" si="221"/>
        <v>544-ESD  Other</v>
      </c>
      <c r="L7588" s="18" t="str">
        <f t="shared" si="222"/>
        <v>544</v>
      </c>
      <c r="M7588" s="19" t="s">
        <v>57</v>
      </c>
      <c r="N7588" s="19"/>
    </row>
    <row r="7589" spans="1:14" ht="15" x14ac:dyDescent="0.25">
      <c r="A7589" s="54" t="s">
        <v>58</v>
      </c>
      <c r="B7589" s="36">
        <v>0</v>
      </c>
      <c r="C7589" s="37">
        <v>0</v>
      </c>
      <c r="D7589" s="37">
        <v>0</v>
      </c>
      <c r="E7589" s="38">
        <v>0</v>
      </c>
      <c r="F7589" s="37">
        <v>0</v>
      </c>
      <c r="G7589" s="39">
        <v>0</v>
      </c>
      <c r="H7589" s="40">
        <v>0</v>
      </c>
      <c r="J7589" s="17">
        <v>40</v>
      </c>
      <c r="K7589" s="17" t="str">
        <f t="shared" si="221"/>
        <v>544-ESD  Other</v>
      </c>
      <c r="L7589" s="18" t="str">
        <f t="shared" si="222"/>
        <v>544</v>
      </c>
      <c r="M7589" s="19" t="s">
        <v>59</v>
      </c>
      <c r="N7589" s="19"/>
    </row>
    <row r="7590" spans="1:14" ht="15" x14ac:dyDescent="0.25">
      <c r="A7590" s="54" t="s">
        <v>60</v>
      </c>
      <c r="B7590" s="36">
        <v>0</v>
      </c>
      <c r="C7590" s="37">
        <v>0</v>
      </c>
      <c r="D7590" s="37">
        <v>0</v>
      </c>
      <c r="E7590" s="38">
        <v>0</v>
      </c>
      <c r="F7590" s="37">
        <v>0</v>
      </c>
      <c r="G7590" s="39">
        <v>0</v>
      </c>
      <c r="H7590" s="40">
        <v>0</v>
      </c>
      <c r="J7590" s="17">
        <v>41</v>
      </c>
      <c r="K7590" s="17" t="str">
        <f t="shared" si="221"/>
        <v>544-ESD  Other</v>
      </c>
      <c r="L7590" s="18" t="str">
        <f t="shared" si="222"/>
        <v>544</v>
      </c>
      <c r="M7590" s="56" t="s">
        <v>61</v>
      </c>
      <c r="N7590" s="19"/>
    </row>
    <row r="7591" spans="1:14" ht="15" x14ac:dyDescent="0.25">
      <c r="A7591" s="54" t="s">
        <v>62</v>
      </c>
      <c r="B7591" s="36">
        <v>0</v>
      </c>
      <c r="C7591" s="37">
        <v>0</v>
      </c>
      <c r="D7591" s="37">
        <v>0</v>
      </c>
      <c r="E7591" s="38">
        <v>0</v>
      </c>
      <c r="F7591" s="37">
        <v>0</v>
      </c>
      <c r="G7591" s="39">
        <v>0</v>
      </c>
      <c r="H7591" s="40">
        <v>0</v>
      </c>
      <c r="J7591" s="17">
        <v>42</v>
      </c>
      <c r="K7591" s="17" t="str">
        <f t="shared" si="221"/>
        <v>544-ESD  Other</v>
      </c>
      <c r="L7591" s="18" t="str">
        <f t="shared" si="222"/>
        <v>544</v>
      </c>
      <c r="M7591" s="56" t="s">
        <v>63</v>
      </c>
      <c r="N7591" s="19"/>
    </row>
    <row r="7592" spans="1:14" x14ac:dyDescent="0.2">
      <c r="A7592" s="43"/>
      <c r="B7592" s="36"/>
      <c r="C7592" s="37"/>
      <c r="D7592" s="37"/>
      <c r="E7592" s="38"/>
      <c r="F7592" s="37"/>
      <c r="G7592" s="39"/>
      <c r="H7592" s="40"/>
      <c r="J7592" s="17">
        <v>43</v>
      </c>
      <c r="K7592" s="17" t="str">
        <f t="shared" si="221"/>
        <v>544-ESD  Other</v>
      </c>
      <c r="L7592" s="18" t="str">
        <f t="shared" si="222"/>
        <v>544</v>
      </c>
      <c r="M7592" s="19"/>
      <c r="N7592" s="19"/>
    </row>
    <row r="7593" spans="1:14" x14ac:dyDescent="0.2">
      <c r="A7593" s="44" t="s">
        <v>64</v>
      </c>
      <c r="B7593" s="45">
        <v>0</v>
      </c>
      <c r="C7593" s="46">
        <v>0</v>
      </c>
      <c r="D7593" s="46">
        <v>0</v>
      </c>
      <c r="E7593" s="47">
        <v>0</v>
      </c>
      <c r="F7593" s="46">
        <v>0</v>
      </c>
      <c r="G7593" s="48">
        <v>0</v>
      </c>
      <c r="H7593" s="49">
        <v>0</v>
      </c>
      <c r="J7593" s="17">
        <v>44</v>
      </c>
      <c r="K7593" s="17" t="str">
        <f t="shared" si="221"/>
        <v>544-ESD  Other</v>
      </c>
      <c r="L7593" s="18" t="str">
        <f t="shared" si="222"/>
        <v>544</v>
      </c>
      <c r="M7593" s="19"/>
      <c r="N7593" s="19"/>
    </row>
    <row r="7594" spans="1:14" x14ac:dyDescent="0.2">
      <c r="A7594" s="57"/>
      <c r="B7594" s="39"/>
      <c r="C7594" s="51"/>
      <c r="D7594" s="51"/>
      <c r="E7594" s="52"/>
      <c r="F7594" s="51"/>
      <c r="G7594" s="39"/>
      <c r="H7594" s="53"/>
      <c r="J7594" s="17">
        <v>45</v>
      </c>
      <c r="K7594" s="17" t="str">
        <f t="shared" si="221"/>
        <v>544-ESD  Other</v>
      </c>
      <c r="L7594" s="18" t="str">
        <f t="shared" si="222"/>
        <v>544</v>
      </c>
      <c r="M7594" s="19"/>
      <c r="N7594" s="19"/>
    </row>
    <row r="7595" spans="1:14" ht="15" x14ac:dyDescent="0.25">
      <c r="A7595" s="54" t="s">
        <v>65</v>
      </c>
      <c r="B7595" s="36">
        <v>0</v>
      </c>
      <c r="C7595" s="37">
        <v>0</v>
      </c>
      <c r="D7595" s="37">
        <v>0</v>
      </c>
      <c r="E7595" s="38">
        <v>0</v>
      </c>
      <c r="F7595" s="37">
        <v>0</v>
      </c>
      <c r="G7595" s="39">
        <v>0</v>
      </c>
      <c r="H7595" s="40">
        <v>0</v>
      </c>
      <c r="J7595" s="17">
        <v>46</v>
      </c>
      <c r="K7595" s="17" t="str">
        <f t="shared" si="221"/>
        <v>544-ESD  Other</v>
      </c>
      <c r="L7595" s="18" t="str">
        <f t="shared" si="222"/>
        <v>544</v>
      </c>
      <c r="M7595" s="19"/>
      <c r="N7595" s="19"/>
    </row>
    <row r="7596" spans="1:14" ht="15" x14ac:dyDescent="0.25">
      <c r="A7596" s="54" t="s">
        <v>66</v>
      </c>
      <c r="B7596" s="36">
        <v>0</v>
      </c>
      <c r="C7596" s="37">
        <v>0</v>
      </c>
      <c r="D7596" s="37">
        <v>0</v>
      </c>
      <c r="E7596" s="38">
        <v>0</v>
      </c>
      <c r="F7596" s="37">
        <v>0</v>
      </c>
      <c r="G7596" s="39">
        <v>0</v>
      </c>
      <c r="H7596" s="40">
        <v>0</v>
      </c>
      <c r="J7596" s="17">
        <v>47</v>
      </c>
      <c r="K7596" s="17" t="str">
        <f t="shared" si="221"/>
        <v>544-ESD  Other</v>
      </c>
      <c r="L7596" s="18" t="str">
        <f t="shared" si="222"/>
        <v>544</v>
      </c>
      <c r="M7596" s="19"/>
      <c r="N7596" s="19"/>
    </row>
    <row r="7597" spans="1:14" ht="15" x14ac:dyDescent="0.25">
      <c r="A7597" s="54" t="s">
        <v>67</v>
      </c>
      <c r="B7597" s="36">
        <v>0</v>
      </c>
      <c r="C7597" s="37">
        <v>0</v>
      </c>
      <c r="D7597" s="37">
        <v>0</v>
      </c>
      <c r="E7597" s="38">
        <v>0</v>
      </c>
      <c r="F7597" s="37">
        <v>0</v>
      </c>
      <c r="G7597" s="39">
        <v>0</v>
      </c>
      <c r="H7597" s="40">
        <v>0</v>
      </c>
      <c r="J7597" s="17">
        <v>48</v>
      </c>
      <c r="K7597" s="17" t="str">
        <f t="shared" si="221"/>
        <v>544-ESD  Other</v>
      </c>
      <c r="L7597" s="18" t="str">
        <f t="shared" si="222"/>
        <v>544</v>
      </c>
      <c r="M7597" s="19"/>
      <c r="N7597" s="19"/>
    </row>
    <row r="7598" spans="1:14" ht="15" x14ac:dyDescent="0.25">
      <c r="A7598" s="54" t="s">
        <v>68</v>
      </c>
      <c r="B7598" s="36">
        <v>0</v>
      </c>
      <c r="C7598" s="37">
        <v>0</v>
      </c>
      <c r="D7598" s="37">
        <v>0</v>
      </c>
      <c r="E7598" s="38">
        <v>0</v>
      </c>
      <c r="F7598" s="37">
        <v>0</v>
      </c>
      <c r="G7598" s="39">
        <v>0</v>
      </c>
      <c r="H7598" s="40">
        <v>0</v>
      </c>
      <c r="J7598" s="17">
        <v>49</v>
      </c>
      <c r="K7598" s="17" t="str">
        <f t="shared" si="221"/>
        <v>544-ESD  Other</v>
      </c>
      <c r="L7598" s="18" t="str">
        <f t="shared" si="222"/>
        <v>544</v>
      </c>
      <c r="M7598" s="19"/>
      <c r="N7598" s="19"/>
    </row>
    <row r="7599" spans="1:14" ht="15" x14ac:dyDescent="0.25">
      <c r="A7599" s="54" t="s">
        <v>69</v>
      </c>
      <c r="B7599" s="36">
        <v>0</v>
      </c>
      <c r="C7599" s="37">
        <v>0</v>
      </c>
      <c r="D7599" s="37">
        <v>0</v>
      </c>
      <c r="E7599" s="38">
        <v>0</v>
      </c>
      <c r="F7599" s="37">
        <v>0</v>
      </c>
      <c r="G7599" s="39">
        <v>0</v>
      </c>
      <c r="H7599" s="40">
        <v>0</v>
      </c>
      <c r="J7599" s="17">
        <v>50</v>
      </c>
      <c r="K7599" s="17" t="str">
        <f t="shared" si="221"/>
        <v>544-ESD  Other</v>
      </c>
      <c r="L7599" s="18" t="str">
        <f t="shared" si="222"/>
        <v>544</v>
      </c>
      <c r="M7599" s="19"/>
      <c r="N7599" s="19"/>
    </row>
    <row r="7600" spans="1:14" ht="15" x14ac:dyDescent="0.25">
      <c r="A7600" s="54" t="s">
        <v>70</v>
      </c>
      <c r="B7600" s="36">
        <v>0</v>
      </c>
      <c r="C7600" s="37">
        <v>0</v>
      </c>
      <c r="D7600" s="37">
        <v>0</v>
      </c>
      <c r="E7600" s="38">
        <v>0</v>
      </c>
      <c r="F7600" s="37">
        <v>0</v>
      </c>
      <c r="G7600" s="39">
        <v>0</v>
      </c>
      <c r="H7600" s="40">
        <v>0</v>
      </c>
      <c r="J7600" s="17">
        <v>51</v>
      </c>
      <c r="K7600" s="17" t="str">
        <f t="shared" si="221"/>
        <v>544-ESD  Other</v>
      </c>
      <c r="L7600" s="18" t="str">
        <f t="shared" si="222"/>
        <v>544</v>
      </c>
      <c r="M7600" s="19"/>
      <c r="N7600" s="19"/>
    </row>
    <row r="7601" spans="1:14" ht="15" x14ac:dyDescent="0.25">
      <c r="A7601" s="54" t="s">
        <v>71</v>
      </c>
      <c r="B7601" s="36">
        <v>0</v>
      </c>
      <c r="C7601" s="37">
        <v>0</v>
      </c>
      <c r="D7601" s="37">
        <v>0</v>
      </c>
      <c r="E7601" s="38">
        <v>0</v>
      </c>
      <c r="F7601" s="37">
        <v>0</v>
      </c>
      <c r="G7601" s="39">
        <v>0</v>
      </c>
      <c r="H7601" s="40">
        <v>0</v>
      </c>
      <c r="J7601" s="17">
        <v>52</v>
      </c>
      <c r="K7601" s="17" t="str">
        <f t="shared" si="221"/>
        <v>544-ESD  Other</v>
      </c>
      <c r="L7601" s="18" t="str">
        <f t="shared" si="222"/>
        <v>544</v>
      </c>
      <c r="M7601" s="19"/>
      <c r="N7601" s="19"/>
    </row>
    <row r="7602" spans="1:14" ht="15" x14ac:dyDescent="0.25">
      <c r="A7602" s="54" t="s">
        <v>72</v>
      </c>
      <c r="B7602" s="36">
        <v>0</v>
      </c>
      <c r="C7602" s="37">
        <v>0</v>
      </c>
      <c r="D7602" s="37">
        <v>0</v>
      </c>
      <c r="E7602" s="38">
        <v>0</v>
      </c>
      <c r="F7602" s="37">
        <v>0</v>
      </c>
      <c r="G7602" s="39">
        <v>0</v>
      </c>
      <c r="H7602" s="40">
        <v>0</v>
      </c>
      <c r="J7602" s="17">
        <v>53</v>
      </c>
      <c r="K7602" s="17" t="str">
        <f t="shared" si="221"/>
        <v>544-ESD  Other</v>
      </c>
      <c r="L7602" s="18" t="str">
        <f t="shared" si="222"/>
        <v>544</v>
      </c>
      <c r="M7602" s="19"/>
      <c r="N7602" s="19"/>
    </row>
    <row r="7603" spans="1:14" ht="15" x14ac:dyDescent="0.25">
      <c r="A7603" s="54" t="s">
        <v>73</v>
      </c>
      <c r="B7603" s="36">
        <v>0</v>
      </c>
      <c r="C7603" s="37">
        <v>0</v>
      </c>
      <c r="D7603" s="37">
        <v>0</v>
      </c>
      <c r="E7603" s="38">
        <v>0</v>
      </c>
      <c r="F7603" s="37">
        <v>0</v>
      </c>
      <c r="G7603" s="39">
        <v>0</v>
      </c>
      <c r="H7603" s="40">
        <v>0</v>
      </c>
      <c r="J7603" s="17">
        <v>54</v>
      </c>
      <c r="K7603" s="17" t="str">
        <f t="shared" si="221"/>
        <v>544-ESD  Other</v>
      </c>
      <c r="L7603" s="18" t="str">
        <f t="shared" si="222"/>
        <v>544</v>
      </c>
      <c r="M7603" s="19"/>
      <c r="N7603" s="19"/>
    </row>
    <row r="7604" spans="1:14" ht="15" x14ac:dyDescent="0.25">
      <c r="A7604" s="54" t="s">
        <v>74</v>
      </c>
      <c r="B7604" s="36">
        <v>0</v>
      </c>
      <c r="C7604" s="37">
        <v>0</v>
      </c>
      <c r="D7604" s="37">
        <v>0</v>
      </c>
      <c r="E7604" s="38">
        <v>0</v>
      </c>
      <c r="F7604" s="37">
        <v>0</v>
      </c>
      <c r="G7604" s="39">
        <v>0</v>
      </c>
      <c r="H7604" s="40">
        <v>0</v>
      </c>
      <c r="J7604" s="17">
        <v>55</v>
      </c>
      <c r="K7604" s="17" t="str">
        <f t="shared" si="221"/>
        <v>544-ESD  Other</v>
      </c>
      <c r="L7604" s="18" t="str">
        <f t="shared" si="222"/>
        <v>544</v>
      </c>
      <c r="M7604" s="19"/>
      <c r="N7604" s="19"/>
    </row>
    <row r="7605" spans="1:14" ht="15" x14ac:dyDescent="0.25">
      <c r="A7605" s="54" t="s">
        <v>75</v>
      </c>
      <c r="B7605" s="36">
        <v>0</v>
      </c>
      <c r="C7605" s="37">
        <v>0</v>
      </c>
      <c r="D7605" s="37">
        <v>0</v>
      </c>
      <c r="E7605" s="38">
        <v>0</v>
      </c>
      <c r="F7605" s="37">
        <v>0</v>
      </c>
      <c r="G7605" s="39">
        <v>0</v>
      </c>
      <c r="H7605" s="40">
        <v>0</v>
      </c>
      <c r="J7605" s="17">
        <v>56</v>
      </c>
      <c r="K7605" s="17" t="str">
        <f t="shared" si="221"/>
        <v>544-ESD  Other</v>
      </c>
      <c r="L7605" s="18" t="str">
        <f t="shared" si="222"/>
        <v>544</v>
      </c>
      <c r="M7605" s="19"/>
      <c r="N7605" s="19"/>
    </row>
    <row r="7606" spans="1:14" ht="15" x14ac:dyDescent="0.25">
      <c r="A7606" s="54" t="s">
        <v>76</v>
      </c>
      <c r="B7606" s="36">
        <v>0</v>
      </c>
      <c r="C7606" s="37">
        <v>0</v>
      </c>
      <c r="D7606" s="37">
        <v>0</v>
      </c>
      <c r="E7606" s="38">
        <v>0</v>
      </c>
      <c r="F7606" s="37">
        <v>0</v>
      </c>
      <c r="G7606" s="39">
        <v>0</v>
      </c>
      <c r="H7606" s="40">
        <v>0</v>
      </c>
      <c r="J7606" s="17">
        <v>57</v>
      </c>
      <c r="K7606" s="17" t="str">
        <f t="shared" si="221"/>
        <v>544-ESD  Other</v>
      </c>
      <c r="L7606" s="18" t="str">
        <f t="shared" si="222"/>
        <v>544</v>
      </c>
      <c r="M7606" s="19"/>
      <c r="N7606" s="19"/>
    </row>
    <row r="7607" spans="1:14" ht="15" x14ac:dyDescent="0.25">
      <c r="A7607" s="54" t="s">
        <v>77</v>
      </c>
      <c r="B7607" s="36">
        <v>0</v>
      </c>
      <c r="C7607" s="37">
        <v>0</v>
      </c>
      <c r="D7607" s="37">
        <v>0</v>
      </c>
      <c r="E7607" s="38">
        <v>0</v>
      </c>
      <c r="F7607" s="37">
        <v>0</v>
      </c>
      <c r="G7607" s="39">
        <v>0</v>
      </c>
      <c r="H7607" s="40">
        <v>0</v>
      </c>
      <c r="J7607" s="17">
        <v>58</v>
      </c>
      <c r="K7607" s="17" t="str">
        <f t="shared" si="221"/>
        <v>544-ESD  Other</v>
      </c>
      <c r="L7607" s="18" t="str">
        <f t="shared" si="222"/>
        <v>544</v>
      </c>
      <c r="M7607" s="19"/>
      <c r="N7607" s="19"/>
    </row>
    <row r="7608" spans="1:14" ht="15" x14ac:dyDescent="0.25">
      <c r="A7608" s="54" t="s">
        <v>78</v>
      </c>
      <c r="B7608" s="36">
        <v>0</v>
      </c>
      <c r="C7608" s="37">
        <v>0</v>
      </c>
      <c r="D7608" s="37">
        <v>0</v>
      </c>
      <c r="E7608" s="38">
        <v>0</v>
      </c>
      <c r="F7608" s="37">
        <v>0</v>
      </c>
      <c r="G7608" s="39">
        <v>0</v>
      </c>
      <c r="H7608" s="40">
        <v>0</v>
      </c>
      <c r="J7608" s="17">
        <v>59</v>
      </c>
      <c r="K7608" s="17" t="str">
        <f t="shared" si="221"/>
        <v>544-ESD  Other</v>
      </c>
      <c r="L7608" s="18" t="str">
        <f t="shared" si="222"/>
        <v>544</v>
      </c>
      <c r="M7608" s="19"/>
      <c r="N7608" s="19"/>
    </row>
    <row r="7609" spans="1:14" ht="15" x14ac:dyDescent="0.25">
      <c r="A7609" s="54" t="s">
        <v>79</v>
      </c>
      <c r="B7609" s="36">
        <v>0</v>
      </c>
      <c r="C7609" s="37">
        <v>0</v>
      </c>
      <c r="D7609" s="37">
        <v>0</v>
      </c>
      <c r="E7609" s="38">
        <v>0</v>
      </c>
      <c r="F7609" s="37">
        <v>0</v>
      </c>
      <c r="G7609" s="39">
        <v>0</v>
      </c>
      <c r="H7609" s="40">
        <v>0</v>
      </c>
      <c r="J7609" s="17">
        <v>60</v>
      </c>
      <c r="K7609" s="17" t="str">
        <f t="shared" si="221"/>
        <v>544-ESD  Other</v>
      </c>
      <c r="L7609" s="18" t="str">
        <f t="shared" si="222"/>
        <v>544</v>
      </c>
      <c r="M7609" s="19"/>
      <c r="N7609" s="19"/>
    </row>
    <row r="7610" spans="1:14" ht="15" x14ac:dyDescent="0.25">
      <c r="A7610" s="54"/>
      <c r="B7610" s="36"/>
      <c r="C7610" s="37"/>
      <c r="D7610" s="37"/>
      <c r="E7610" s="38"/>
      <c r="F7610" s="37"/>
      <c r="G7610" s="39"/>
      <c r="H7610" s="40"/>
      <c r="J7610" s="17">
        <v>61</v>
      </c>
      <c r="K7610" s="17" t="str">
        <f t="shared" si="221"/>
        <v>544-ESD  Other</v>
      </c>
      <c r="L7610" s="18" t="str">
        <f t="shared" si="222"/>
        <v>544</v>
      </c>
      <c r="M7610" s="19"/>
      <c r="N7610" s="19"/>
    </row>
    <row r="7611" spans="1:14" x14ac:dyDescent="0.2">
      <c r="A7611" s="44" t="s">
        <v>80</v>
      </c>
      <c r="B7611" s="45">
        <v>0</v>
      </c>
      <c r="C7611" s="46">
        <v>0</v>
      </c>
      <c r="D7611" s="46">
        <v>0</v>
      </c>
      <c r="E7611" s="47">
        <v>0</v>
      </c>
      <c r="F7611" s="46">
        <v>0</v>
      </c>
      <c r="G7611" s="48">
        <v>0</v>
      </c>
      <c r="H7611" s="49">
        <v>0</v>
      </c>
      <c r="J7611" s="17">
        <v>62</v>
      </c>
      <c r="K7611" s="17" t="str">
        <f t="shared" si="221"/>
        <v>544-ESD  Other</v>
      </c>
      <c r="L7611" s="18" t="str">
        <f t="shared" si="222"/>
        <v>544</v>
      </c>
      <c r="M7611" s="19"/>
      <c r="N7611" s="19"/>
    </row>
    <row r="7612" spans="1:14" ht="15" x14ac:dyDescent="0.25">
      <c r="A7612" s="54"/>
      <c r="B7612" s="36"/>
      <c r="C7612" s="37"/>
      <c r="D7612" s="37"/>
      <c r="E7612" s="38"/>
      <c r="F7612" s="37"/>
      <c r="G7612" s="39"/>
      <c r="H7612" s="40"/>
      <c r="J7612" s="17">
        <v>63</v>
      </c>
      <c r="K7612" s="17" t="str">
        <f t="shared" si="221"/>
        <v>544-ESD  Other</v>
      </c>
      <c r="L7612" s="18" t="str">
        <f t="shared" si="222"/>
        <v>544</v>
      </c>
      <c r="M7612" s="19"/>
      <c r="N7612" s="19"/>
    </row>
    <row r="7613" spans="1:14" ht="15" x14ac:dyDescent="0.25">
      <c r="A7613" s="54" t="s">
        <v>81</v>
      </c>
      <c r="B7613" s="36">
        <v>0</v>
      </c>
      <c r="C7613" s="37">
        <v>0</v>
      </c>
      <c r="D7613" s="37">
        <v>0</v>
      </c>
      <c r="E7613" s="38">
        <v>0</v>
      </c>
      <c r="F7613" s="37">
        <v>0</v>
      </c>
      <c r="G7613" s="39">
        <v>0</v>
      </c>
      <c r="H7613" s="40">
        <v>0</v>
      </c>
      <c r="J7613" s="17">
        <v>64</v>
      </c>
      <c r="K7613" s="17" t="str">
        <f t="shared" si="221"/>
        <v>544-ESD  Other</v>
      </c>
      <c r="L7613" s="18" t="str">
        <f t="shared" si="222"/>
        <v>544</v>
      </c>
      <c r="M7613" s="19"/>
      <c r="N7613" s="19"/>
    </row>
    <row r="7614" spans="1:14" x14ac:dyDescent="0.2">
      <c r="A7614" s="44" t="s">
        <v>82</v>
      </c>
      <c r="B7614" s="45">
        <v>0</v>
      </c>
      <c r="C7614" s="46">
        <v>0</v>
      </c>
      <c r="D7614" s="46">
        <v>0</v>
      </c>
      <c r="E7614" s="47">
        <v>0</v>
      </c>
      <c r="F7614" s="46">
        <v>0</v>
      </c>
      <c r="G7614" s="48">
        <v>0</v>
      </c>
      <c r="H7614" s="49">
        <v>0</v>
      </c>
      <c r="J7614" s="17">
        <v>65</v>
      </c>
      <c r="K7614" s="17" t="str">
        <f t="shared" si="221"/>
        <v>544-ESD  Other</v>
      </c>
      <c r="L7614" s="18" t="str">
        <f t="shared" si="222"/>
        <v>544</v>
      </c>
      <c r="M7614" s="19"/>
      <c r="N7614" s="19"/>
    </row>
    <row r="7615" spans="1:14" ht="15" x14ac:dyDescent="0.25">
      <c r="A7615" s="54"/>
      <c r="B7615" s="54"/>
      <c r="C7615" s="54"/>
      <c r="D7615" s="54"/>
      <c r="E7615" s="54"/>
      <c r="F7615" s="54"/>
      <c r="G7615" s="54"/>
      <c r="H7615" s="54"/>
      <c r="J7615" s="17">
        <v>66</v>
      </c>
      <c r="K7615" s="17" t="str">
        <f t="shared" si="221"/>
        <v>544-ESD  Other</v>
      </c>
      <c r="L7615" s="18" t="str">
        <f t="shared" si="222"/>
        <v>544</v>
      </c>
      <c r="M7615" s="19"/>
      <c r="N7615" s="19"/>
    </row>
    <row r="7616" spans="1:14" x14ac:dyDescent="0.2">
      <c r="A7616" s="58"/>
      <c r="B7616" s="39"/>
      <c r="C7616" s="51"/>
      <c r="D7616" s="51"/>
      <c r="E7616" s="52"/>
      <c r="F7616" s="51"/>
      <c r="G7616" s="39"/>
      <c r="H7616" s="53"/>
      <c r="J7616" s="17">
        <v>67</v>
      </c>
      <c r="K7616" s="17" t="str">
        <f t="shared" si="221"/>
        <v>544-ESD  Other</v>
      </c>
      <c r="L7616" s="18" t="str">
        <f t="shared" si="222"/>
        <v>544</v>
      </c>
      <c r="M7616" s="19"/>
      <c r="N7616" s="19"/>
    </row>
    <row r="7617" spans="1:14" x14ac:dyDescent="0.2">
      <c r="A7617" s="59" t="s">
        <v>83</v>
      </c>
      <c r="B7617" s="60">
        <v>0</v>
      </c>
      <c r="C7617" s="61">
        <v>0</v>
      </c>
      <c r="D7617" s="61">
        <v>0</v>
      </c>
      <c r="E7617" s="62">
        <v>0</v>
      </c>
      <c r="F7617" s="61">
        <v>0</v>
      </c>
      <c r="G7617" s="60">
        <v>0</v>
      </c>
      <c r="H7617" s="63">
        <v>0</v>
      </c>
      <c r="J7617" s="17">
        <v>68</v>
      </c>
      <c r="K7617" s="17" t="str">
        <f t="shared" si="221"/>
        <v>544-ESD  Other</v>
      </c>
      <c r="L7617" s="18" t="str">
        <f t="shared" si="222"/>
        <v>544</v>
      </c>
      <c r="M7617" s="19"/>
      <c r="N7617" s="19"/>
    </row>
    <row r="7618" spans="1:14" x14ac:dyDescent="0.2">
      <c r="A7618" s="64"/>
      <c r="B7618" s="65"/>
      <c r="C7618" s="65"/>
      <c r="D7618" s="65"/>
      <c r="E7618" s="65"/>
      <c r="F7618" s="65"/>
      <c r="G7618" s="65"/>
      <c r="H7618" s="65"/>
      <c r="J7618" s="17">
        <v>1</v>
      </c>
      <c r="K7618" s="17" t="str">
        <f>IF(J7618=7,A6682,IF(J7618&gt;7,K7608,""))</f>
        <v/>
      </c>
      <c r="L7618" s="18" t="str">
        <f t="shared" si="222"/>
        <v/>
      </c>
      <c r="M7618" s="19"/>
      <c r="N7618" s="19"/>
    </row>
    <row r="7619" spans="1:14" x14ac:dyDescent="0.2">
      <c r="A7619" s="64"/>
      <c r="B7619" s="65"/>
      <c r="C7619" s="65"/>
      <c r="D7619" s="65"/>
      <c r="E7619" s="65"/>
      <c r="F7619" s="65"/>
      <c r="G7619" s="65"/>
      <c r="H7619" s="65"/>
      <c r="J7619" s="17">
        <v>2</v>
      </c>
      <c r="K7619" s="17" t="str">
        <f>IF(J7619=7,A6683,IF(J7619&gt;7,K7618,""))</f>
        <v/>
      </c>
      <c r="L7619" s="18" t="str">
        <f t="shared" si="222"/>
        <v/>
      </c>
      <c r="M7619" s="19"/>
      <c r="N7619" s="19"/>
    </row>
    <row r="7620" spans="1:14" ht="15" x14ac:dyDescent="0.25">
      <c r="A7620"/>
      <c r="B7620"/>
      <c r="C7620"/>
      <c r="D7620"/>
      <c r="E7620"/>
      <c r="F7620"/>
      <c r="G7620"/>
      <c r="H7620"/>
      <c r="J7620" s="17">
        <v>3</v>
      </c>
      <c r="K7620" s="17" t="str">
        <f>IF(J7620=7,A6684,IF(J7620&gt;7,K7619,""))</f>
        <v/>
      </c>
      <c r="L7620" s="18" t="str">
        <f t="shared" si="222"/>
        <v/>
      </c>
      <c r="M7620" s="19"/>
      <c r="N7620" s="19"/>
    </row>
    <row r="7621" spans="1:14" ht="15" x14ac:dyDescent="0.25">
      <c r="A7621"/>
      <c r="B7621"/>
      <c r="C7621"/>
      <c r="D7621"/>
      <c r="E7621"/>
      <c r="F7621"/>
      <c r="G7621"/>
      <c r="H7621"/>
      <c r="J7621" s="17">
        <v>4</v>
      </c>
      <c r="K7621" s="17" t="str">
        <f>IF(J7621=7,A6685,IF(J7621&gt;7,K7620,""))</f>
        <v/>
      </c>
      <c r="L7621" s="18" t="str">
        <f t="shared" si="222"/>
        <v/>
      </c>
      <c r="M7621" s="19"/>
      <c r="N7621" s="19"/>
    </row>
    <row r="7622" spans="1:14" ht="15.75" x14ac:dyDescent="0.25">
      <c r="A7622" s="21" t="s">
        <v>7</v>
      </c>
      <c r="B7622" s="22"/>
      <c r="C7622" s="22"/>
      <c r="D7622" s="22"/>
      <c r="E7622" s="22"/>
      <c r="F7622" s="22"/>
      <c r="G7622" s="22"/>
      <c r="H7622" s="22"/>
      <c r="J7622" s="17">
        <v>5</v>
      </c>
      <c r="K7622" s="17" t="str">
        <f>IF(J7622=7,A6686,IF(J7622&gt;7,K7621,""))</f>
        <v/>
      </c>
      <c r="L7622" s="18" t="str">
        <f t="shared" si="222"/>
        <v/>
      </c>
      <c r="M7622" s="19"/>
      <c r="N7622" s="19"/>
    </row>
    <row r="7623" spans="1:14" ht="15" x14ac:dyDescent="0.25">
      <c r="A7623" s="23" t="s">
        <v>8</v>
      </c>
      <c r="B7623" s="24"/>
      <c r="C7623" s="24"/>
      <c r="D7623" s="24"/>
      <c r="E7623" s="24"/>
      <c r="F7623" s="24"/>
      <c r="G7623" s="24"/>
      <c r="H7623" s="24"/>
      <c r="J7623" s="17">
        <v>6</v>
      </c>
      <c r="K7623" s="17" t="str">
        <f>IF(J7623=7,A6687,IF(J7623&gt;7,K7622,""))</f>
        <v/>
      </c>
      <c r="L7623" s="18" t="str">
        <f t="shared" si="222"/>
        <v/>
      </c>
      <c r="M7623" s="19"/>
      <c r="N7623" s="19"/>
    </row>
    <row r="7624" spans="1:14" ht="15" x14ac:dyDescent="0.25">
      <c r="A7624" s="25" t="s">
        <v>195</v>
      </c>
      <c r="B7624" s="22"/>
      <c r="C7624" s="22"/>
      <c r="D7624" s="22"/>
      <c r="E7624" s="22"/>
      <c r="F7624" s="22"/>
      <c r="G7624" s="22"/>
      <c r="H7624" s="22"/>
      <c r="J7624" s="17">
        <v>7</v>
      </c>
      <c r="K7624" s="17" t="str">
        <f>IF(J7624=7,A7624,IF(J7624&gt;7,K7623,""))</f>
        <v>699-Community/Technical College System</v>
      </c>
      <c r="L7624" s="18" t="str">
        <f t="shared" si="222"/>
        <v>699</v>
      </c>
      <c r="M7624" s="19"/>
      <c r="N7624" s="19"/>
    </row>
    <row r="7625" spans="1:14" ht="15" x14ac:dyDescent="0.25">
      <c r="A7625" s="25"/>
      <c r="B7625" s="22"/>
      <c r="C7625" s="22"/>
      <c r="D7625" s="22"/>
      <c r="E7625" s="22"/>
      <c r="F7625" s="22"/>
      <c r="G7625" s="22"/>
      <c r="H7625" s="22"/>
      <c r="J7625" s="17">
        <v>8</v>
      </c>
      <c r="K7625" s="17" t="str">
        <f t="shared" ref="K7625:K7685" si="223">IF(J7625=7,A6689,IF(J7625&gt;7,K7624,""))</f>
        <v>699-Community/Technical College System</v>
      </c>
      <c r="L7625" s="18" t="str">
        <f t="shared" si="222"/>
        <v>699</v>
      </c>
      <c r="M7625" s="19"/>
      <c r="N7625" s="19"/>
    </row>
    <row r="7626" spans="1:14" ht="15" x14ac:dyDescent="0.25">
      <c r="A7626" s="26"/>
      <c r="B7626" s="27"/>
      <c r="C7626" s="94" t="s">
        <v>10</v>
      </c>
      <c r="D7626" s="95"/>
      <c r="E7626" s="94" t="s">
        <v>11</v>
      </c>
      <c r="F7626" s="95"/>
      <c r="G7626" s="28"/>
      <c r="H7626" s="28"/>
      <c r="J7626" s="17">
        <v>9</v>
      </c>
      <c r="K7626" s="17" t="str">
        <f t="shared" si="223"/>
        <v>699-Community/Technical College System</v>
      </c>
      <c r="L7626" s="18" t="str">
        <f t="shared" si="222"/>
        <v>699</v>
      </c>
      <c r="M7626" s="19"/>
      <c r="N7626" s="19"/>
    </row>
    <row r="7627" spans="1:14" ht="24" x14ac:dyDescent="0.2">
      <c r="A7627" s="29" t="s">
        <v>12</v>
      </c>
      <c r="B7627" s="30" t="s">
        <v>13</v>
      </c>
      <c r="C7627" s="31" t="s">
        <v>14</v>
      </c>
      <c r="D7627" s="32" t="s">
        <v>15</v>
      </c>
      <c r="E7627" s="31" t="s">
        <v>14</v>
      </c>
      <c r="F7627" s="32" t="s">
        <v>15</v>
      </c>
      <c r="G7627" s="33" t="s">
        <v>16</v>
      </c>
      <c r="H7627" s="33" t="s">
        <v>17</v>
      </c>
      <c r="J7627" s="17">
        <v>10</v>
      </c>
      <c r="K7627" s="17" t="str">
        <f t="shared" si="223"/>
        <v>699-Community/Technical College System</v>
      </c>
      <c r="L7627" s="18" t="str">
        <f t="shared" si="222"/>
        <v>699</v>
      </c>
      <c r="M7627" s="19"/>
      <c r="N7627" s="19"/>
    </row>
    <row r="7628" spans="1:14" ht="15" x14ac:dyDescent="0.25">
      <c r="A7628" s="35" t="s">
        <v>20</v>
      </c>
      <c r="B7628" s="36">
        <v>1367.10070959522</v>
      </c>
      <c r="C7628" s="37">
        <v>0</v>
      </c>
      <c r="D7628" s="37">
        <v>0</v>
      </c>
      <c r="E7628" s="38">
        <v>0</v>
      </c>
      <c r="F7628" s="37">
        <v>0</v>
      </c>
      <c r="G7628" s="39">
        <v>0</v>
      </c>
      <c r="H7628" s="40">
        <v>1367.10070959522</v>
      </c>
      <c r="J7628" s="17">
        <v>11</v>
      </c>
      <c r="K7628" s="17" t="str">
        <f t="shared" si="223"/>
        <v>699-Community/Technical College System</v>
      </c>
      <c r="L7628" s="18" t="str">
        <f t="shared" si="222"/>
        <v>699</v>
      </c>
      <c r="M7628" s="19" t="s">
        <v>21</v>
      </c>
      <c r="N7628" s="19"/>
    </row>
    <row r="7629" spans="1:14" ht="15" x14ac:dyDescent="0.25">
      <c r="A7629" s="42" t="s">
        <v>22</v>
      </c>
      <c r="B7629" s="36">
        <v>137.46833379347538</v>
      </c>
      <c r="C7629" s="37">
        <v>0</v>
      </c>
      <c r="D7629" s="37">
        <v>0</v>
      </c>
      <c r="E7629" s="38">
        <v>0</v>
      </c>
      <c r="F7629" s="37">
        <v>1</v>
      </c>
      <c r="G7629" s="39">
        <v>1</v>
      </c>
      <c r="H7629" s="40">
        <v>138.46833379347538</v>
      </c>
      <c r="J7629" s="17">
        <v>12</v>
      </c>
      <c r="K7629" s="17" t="str">
        <f t="shared" si="223"/>
        <v>699-Community/Technical College System</v>
      </c>
      <c r="L7629" s="18" t="str">
        <f t="shared" si="222"/>
        <v>699</v>
      </c>
      <c r="M7629" s="19"/>
      <c r="N7629" s="19"/>
    </row>
    <row r="7630" spans="1:14" ht="15" x14ac:dyDescent="0.25">
      <c r="A7630" s="42" t="s">
        <v>23</v>
      </c>
      <c r="B7630" s="36">
        <v>1273.4391895906365</v>
      </c>
      <c r="C7630" s="37">
        <v>136</v>
      </c>
      <c r="D7630" s="37">
        <v>-30</v>
      </c>
      <c r="E7630" s="38">
        <v>0</v>
      </c>
      <c r="F7630" s="37">
        <v>5</v>
      </c>
      <c r="G7630" s="39">
        <v>111</v>
      </c>
      <c r="H7630" s="40">
        <v>1384.4391895906365</v>
      </c>
      <c r="J7630" s="17">
        <v>13</v>
      </c>
      <c r="K7630" s="17" t="str">
        <f t="shared" si="223"/>
        <v>699-Community/Technical College System</v>
      </c>
      <c r="L7630" s="18" t="str">
        <f t="shared" si="222"/>
        <v>699</v>
      </c>
      <c r="M7630" s="19"/>
      <c r="N7630" s="19"/>
    </row>
    <row r="7631" spans="1:14" ht="15" x14ac:dyDescent="0.25">
      <c r="A7631" s="42" t="s">
        <v>24</v>
      </c>
      <c r="B7631" s="36">
        <v>7709.9030813499994</v>
      </c>
      <c r="C7631" s="37">
        <v>2</v>
      </c>
      <c r="D7631" s="37">
        <v>3</v>
      </c>
      <c r="E7631" s="38">
        <v>1</v>
      </c>
      <c r="F7631" s="37">
        <v>35</v>
      </c>
      <c r="G7631" s="39">
        <v>41</v>
      </c>
      <c r="H7631" s="40">
        <v>7750.9030813499994</v>
      </c>
      <c r="J7631" s="17">
        <v>14</v>
      </c>
      <c r="K7631" s="17" t="str">
        <f t="shared" si="223"/>
        <v>699-Community/Technical College System</v>
      </c>
      <c r="L7631" s="18" t="str">
        <f t="shared" si="222"/>
        <v>699</v>
      </c>
      <c r="M7631" s="19"/>
      <c r="N7631" s="19"/>
    </row>
    <row r="7632" spans="1:14" ht="15" x14ac:dyDescent="0.25">
      <c r="A7632" s="42" t="s">
        <v>25</v>
      </c>
      <c r="B7632" s="36">
        <v>22.436536339008001</v>
      </c>
      <c r="C7632" s="37">
        <v>0</v>
      </c>
      <c r="D7632" s="37">
        <v>0</v>
      </c>
      <c r="E7632" s="38">
        <v>0</v>
      </c>
      <c r="F7632" s="37">
        <v>0</v>
      </c>
      <c r="G7632" s="39">
        <v>0</v>
      </c>
      <c r="H7632" s="40">
        <v>22.436536339008001</v>
      </c>
      <c r="J7632" s="17">
        <v>15</v>
      </c>
      <c r="K7632" s="17" t="str">
        <f t="shared" si="223"/>
        <v>699-Community/Technical College System</v>
      </c>
      <c r="L7632" s="18" t="str">
        <f t="shared" si="222"/>
        <v>699</v>
      </c>
      <c r="M7632" s="19"/>
      <c r="N7632" s="19"/>
    </row>
    <row r="7633" spans="1:14" ht="15" x14ac:dyDescent="0.25">
      <c r="A7633" s="42" t="s">
        <v>26</v>
      </c>
      <c r="B7633" s="36">
        <v>13380.315739153866</v>
      </c>
      <c r="C7633" s="37">
        <v>460</v>
      </c>
      <c r="D7633" s="37">
        <v>459</v>
      </c>
      <c r="E7633" s="38">
        <v>0</v>
      </c>
      <c r="F7633" s="37">
        <v>0</v>
      </c>
      <c r="G7633" s="39">
        <v>919</v>
      </c>
      <c r="H7633" s="40">
        <v>14299.315739153866</v>
      </c>
      <c r="J7633" s="17">
        <v>16</v>
      </c>
      <c r="K7633" s="17" t="str">
        <f t="shared" si="223"/>
        <v>699-Community/Technical College System</v>
      </c>
      <c r="L7633" s="18" t="str">
        <f t="shared" si="222"/>
        <v>699</v>
      </c>
      <c r="M7633" s="19"/>
      <c r="N7633" s="19"/>
    </row>
    <row r="7634" spans="1:14" ht="15" x14ac:dyDescent="0.25">
      <c r="A7634" s="42" t="s">
        <v>27</v>
      </c>
      <c r="B7634" s="36">
        <v>7713.4207832718039</v>
      </c>
      <c r="C7634" s="37">
        <v>0</v>
      </c>
      <c r="D7634" s="37">
        <v>0</v>
      </c>
      <c r="E7634" s="38">
        <v>0</v>
      </c>
      <c r="F7634" s="37">
        <v>0</v>
      </c>
      <c r="G7634" s="39">
        <v>0</v>
      </c>
      <c r="H7634" s="40">
        <v>7713.4207832718039</v>
      </c>
      <c r="J7634" s="17">
        <v>17</v>
      </c>
      <c r="K7634" s="17" t="str">
        <f t="shared" si="223"/>
        <v>699-Community/Technical College System</v>
      </c>
      <c r="L7634" s="18" t="str">
        <f t="shared" si="222"/>
        <v>699</v>
      </c>
      <c r="M7634" s="19"/>
      <c r="N7634" s="19"/>
    </row>
    <row r="7635" spans="1:14" x14ac:dyDescent="0.2">
      <c r="A7635" s="43"/>
      <c r="B7635" s="36"/>
      <c r="C7635" s="37"/>
      <c r="D7635" s="37"/>
      <c r="E7635" s="38"/>
      <c r="F7635" s="37"/>
      <c r="G7635" s="39"/>
      <c r="H7635" s="40"/>
      <c r="J7635" s="17">
        <v>18</v>
      </c>
      <c r="K7635" s="17" t="str">
        <f t="shared" si="223"/>
        <v>699-Community/Technical College System</v>
      </c>
      <c r="L7635" s="18" t="str">
        <f t="shared" si="222"/>
        <v>699</v>
      </c>
      <c r="M7635" s="19"/>
      <c r="N7635" s="19"/>
    </row>
    <row r="7636" spans="1:14" x14ac:dyDescent="0.2">
      <c r="A7636" s="44"/>
      <c r="B7636" s="45">
        <v>31604.084373094011</v>
      </c>
      <c r="C7636" s="46">
        <v>598</v>
      </c>
      <c r="D7636" s="46">
        <v>432</v>
      </c>
      <c r="E7636" s="47">
        <v>1</v>
      </c>
      <c r="F7636" s="46">
        <v>41</v>
      </c>
      <c r="G7636" s="48">
        <v>1072</v>
      </c>
      <c r="H7636" s="49">
        <v>32676.084373094011</v>
      </c>
      <c r="J7636" s="17">
        <v>19</v>
      </c>
      <c r="K7636" s="17" t="str">
        <f t="shared" si="223"/>
        <v>699-Community/Technical College System</v>
      </c>
      <c r="L7636" s="18" t="str">
        <f t="shared" si="222"/>
        <v>699</v>
      </c>
      <c r="M7636" s="19"/>
      <c r="N7636" s="19"/>
    </row>
    <row r="7637" spans="1:14" x14ac:dyDescent="0.2">
      <c r="A7637" s="50"/>
      <c r="B7637" s="39"/>
      <c r="C7637" s="51"/>
      <c r="D7637" s="51"/>
      <c r="E7637" s="52"/>
      <c r="F7637" s="51"/>
      <c r="G7637" s="39"/>
      <c r="H7637" s="53"/>
      <c r="J7637" s="17">
        <v>20</v>
      </c>
      <c r="K7637" s="17" t="str">
        <f t="shared" si="223"/>
        <v>699-Community/Technical College System</v>
      </c>
      <c r="L7637" s="18" t="str">
        <f t="shared" si="222"/>
        <v>699</v>
      </c>
      <c r="M7637" s="19"/>
      <c r="N7637" s="19"/>
    </row>
    <row r="7638" spans="1:14" ht="15" x14ac:dyDescent="0.25">
      <c r="A7638" s="42" t="s">
        <v>28</v>
      </c>
      <c r="B7638" s="36">
        <v>633.42522217532121</v>
      </c>
      <c r="C7638" s="37">
        <v>1</v>
      </c>
      <c r="D7638" s="37">
        <v>0</v>
      </c>
      <c r="E7638" s="38">
        <v>-692</v>
      </c>
      <c r="F7638" s="37">
        <v>735</v>
      </c>
      <c r="G7638" s="39">
        <v>44</v>
      </c>
      <c r="H7638" s="40">
        <v>677.42522217532121</v>
      </c>
      <c r="J7638" s="17">
        <v>21</v>
      </c>
      <c r="K7638" s="17" t="str">
        <f t="shared" si="223"/>
        <v>699-Community/Technical College System</v>
      </c>
      <c r="L7638" s="18" t="str">
        <f t="shared" si="222"/>
        <v>699</v>
      </c>
      <c r="M7638" s="19"/>
      <c r="N7638" s="19"/>
    </row>
    <row r="7639" spans="1:14" ht="15" x14ac:dyDescent="0.25">
      <c r="A7639" s="42" t="s">
        <v>29</v>
      </c>
      <c r="B7639" s="36">
        <v>1895.3555989409329</v>
      </c>
      <c r="C7639" s="37">
        <v>0</v>
      </c>
      <c r="D7639" s="37">
        <v>0</v>
      </c>
      <c r="E7639" s="38">
        <v>413</v>
      </c>
      <c r="F7639" s="37">
        <v>1315</v>
      </c>
      <c r="G7639" s="39">
        <v>1728</v>
      </c>
      <c r="H7639" s="40">
        <v>3623.3555989409329</v>
      </c>
      <c r="J7639" s="17">
        <v>22</v>
      </c>
      <c r="K7639" s="17" t="str">
        <f t="shared" si="223"/>
        <v>699-Community/Technical College System</v>
      </c>
      <c r="L7639" s="18" t="str">
        <f t="shared" si="222"/>
        <v>699</v>
      </c>
      <c r="M7639" s="19"/>
      <c r="N7639" s="19"/>
    </row>
    <row r="7640" spans="1:14" ht="15" x14ac:dyDescent="0.25">
      <c r="A7640" s="42" t="s">
        <v>30</v>
      </c>
      <c r="B7640" s="36">
        <v>1466.2624489952543</v>
      </c>
      <c r="C7640" s="37">
        <v>0</v>
      </c>
      <c r="D7640" s="37">
        <v>1</v>
      </c>
      <c r="E7640" s="38">
        <v>0</v>
      </c>
      <c r="F7640" s="37">
        <v>9</v>
      </c>
      <c r="G7640" s="39">
        <v>10</v>
      </c>
      <c r="H7640" s="40">
        <v>1476.2624489952543</v>
      </c>
      <c r="J7640" s="17">
        <v>23</v>
      </c>
      <c r="K7640" s="17" t="str">
        <f t="shared" si="223"/>
        <v>699-Community/Technical College System</v>
      </c>
      <c r="L7640" s="18" t="str">
        <f t="shared" si="222"/>
        <v>699</v>
      </c>
      <c r="M7640" s="19"/>
      <c r="N7640" s="19"/>
    </row>
    <row r="7641" spans="1:14" ht="15" x14ac:dyDescent="0.25">
      <c r="A7641" s="54"/>
      <c r="B7641" s="36"/>
      <c r="C7641" s="37"/>
      <c r="D7641" s="37"/>
      <c r="E7641" s="38"/>
      <c r="F7641" s="37"/>
      <c r="G7641" s="39"/>
      <c r="H7641" s="40"/>
      <c r="J7641" s="17">
        <v>24</v>
      </c>
      <c r="K7641" s="17" t="str">
        <f t="shared" si="223"/>
        <v>699-Community/Technical College System</v>
      </c>
      <c r="L7641" s="18" t="str">
        <f t="shared" si="222"/>
        <v>699</v>
      </c>
      <c r="M7641" s="19"/>
      <c r="N7641" s="19"/>
    </row>
    <row r="7642" spans="1:14" x14ac:dyDescent="0.2">
      <c r="A7642" s="44" t="s">
        <v>31</v>
      </c>
      <c r="B7642" s="45">
        <v>3995.0432701115087</v>
      </c>
      <c r="C7642" s="46">
        <v>1</v>
      </c>
      <c r="D7642" s="46">
        <v>1</v>
      </c>
      <c r="E7642" s="46">
        <v>-279</v>
      </c>
      <c r="F7642" s="46">
        <v>2059</v>
      </c>
      <c r="G7642" s="46">
        <v>1782</v>
      </c>
      <c r="H7642" s="49">
        <v>5777.0432701115078</v>
      </c>
      <c r="J7642" s="17">
        <v>25</v>
      </c>
      <c r="K7642" s="17" t="str">
        <f t="shared" si="223"/>
        <v>699-Community/Technical College System</v>
      </c>
      <c r="L7642" s="18" t="str">
        <f t="shared" si="222"/>
        <v>699</v>
      </c>
      <c r="M7642" s="19"/>
      <c r="N7642" s="19"/>
    </row>
    <row r="7643" spans="1:14" ht="15" x14ac:dyDescent="0.25">
      <c r="A7643" s="54"/>
      <c r="B7643" s="36"/>
      <c r="C7643" s="37"/>
      <c r="D7643" s="37"/>
      <c r="E7643" s="38"/>
      <c r="F7643" s="37"/>
      <c r="G7643" s="39"/>
      <c r="H7643" s="40"/>
      <c r="J7643" s="17">
        <v>26</v>
      </c>
      <c r="K7643" s="17" t="str">
        <f t="shared" si="223"/>
        <v>699-Community/Technical College System</v>
      </c>
      <c r="L7643" s="18" t="str">
        <f t="shared" ref="L7643:L7685" si="224">LEFT(K7643,3)</f>
        <v>699</v>
      </c>
      <c r="M7643" s="19"/>
      <c r="N7643" s="19"/>
    </row>
    <row r="7644" spans="1:14" ht="15" x14ac:dyDescent="0.25">
      <c r="A7644" s="54" t="s">
        <v>32</v>
      </c>
      <c r="B7644" s="36">
        <v>48.528780817809832</v>
      </c>
      <c r="C7644" s="37">
        <v>0</v>
      </c>
      <c r="D7644" s="37">
        <v>0</v>
      </c>
      <c r="E7644" s="38">
        <v>0</v>
      </c>
      <c r="F7644" s="37">
        <v>0</v>
      </c>
      <c r="G7644" s="39">
        <v>0</v>
      </c>
      <c r="H7644" s="40">
        <v>48.528780817809832</v>
      </c>
      <c r="J7644" s="17">
        <v>27</v>
      </c>
      <c r="K7644" s="17" t="str">
        <f t="shared" si="223"/>
        <v>699-Community/Technical College System</v>
      </c>
      <c r="L7644" s="18" t="str">
        <f t="shared" si="224"/>
        <v>699</v>
      </c>
      <c r="M7644" s="19" t="s">
        <v>33</v>
      </c>
      <c r="N7644" s="19"/>
    </row>
    <row r="7645" spans="1:14" ht="15" x14ac:dyDescent="0.25">
      <c r="A7645" s="54" t="s">
        <v>34</v>
      </c>
      <c r="B7645" s="36">
        <v>218.74951642313715</v>
      </c>
      <c r="C7645" s="37">
        <v>0</v>
      </c>
      <c r="D7645" s="37">
        <v>0</v>
      </c>
      <c r="E7645" s="38">
        <v>0</v>
      </c>
      <c r="F7645" s="37">
        <v>0</v>
      </c>
      <c r="G7645" s="39">
        <v>0</v>
      </c>
      <c r="H7645" s="40">
        <v>218.74951642313715</v>
      </c>
      <c r="J7645" s="17">
        <v>28</v>
      </c>
      <c r="K7645" s="17" t="str">
        <f t="shared" si="223"/>
        <v>699-Community/Technical College System</v>
      </c>
      <c r="L7645" s="18" t="str">
        <f t="shared" si="224"/>
        <v>699</v>
      </c>
      <c r="M7645" s="19" t="s">
        <v>35</v>
      </c>
      <c r="N7645" s="19"/>
    </row>
    <row r="7646" spans="1:14" ht="15" x14ac:dyDescent="0.25">
      <c r="A7646" s="54" t="s">
        <v>36</v>
      </c>
      <c r="B7646" s="36">
        <v>76.999518199687017</v>
      </c>
      <c r="C7646" s="37">
        <v>0</v>
      </c>
      <c r="D7646" s="37">
        <v>0</v>
      </c>
      <c r="E7646" s="38">
        <v>0</v>
      </c>
      <c r="F7646" s="37">
        <v>0</v>
      </c>
      <c r="G7646" s="39">
        <v>0</v>
      </c>
      <c r="H7646" s="40">
        <v>76.999518199687017</v>
      </c>
      <c r="J7646" s="17">
        <v>29</v>
      </c>
      <c r="K7646" s="17" t="str">
        <f t="shared" si="223"/>
        <v>699-Community/Technical College System</v>
      </c>
      <c r="L7646" s="18" t="str">
        <f t="shared" si="224"/>
        <v>699</v>
      </c>
      <c r="M7646" s="19" t="s">
        <v>37</v>
      </c>
      <c r="N7646" s="19"/>
    </row>
    <row r="7647" spans="1:14" ht="15" x14ac:dyDescent="0.25">
      <c r="A7647" s="54" t="s">
        <v>38</v>
      </c>
      <c r="B7647" s="36">
        <v>0</v>
      </c>
      <c r="C7647" s="37">
        <v>0</v>
      </c>
      <c r="D7647" s="37">
        <v>0</v>
      </c>
      <c r="E7647" s="38">
        <v>0</v>
      </c>
      <c r="F7647" s="37">
        <v>0</v>
      </c>
      <c r="G7647" s="39">
        <v>0</v>
      </c>
      <c r="H7647" s="40">
        <v>0</v>
      </c>
      <c r="J7647" s="17">
        <v>30</v>
      </c>
      <c r="K7647" s="17" t="str">
        <f t="shared" si="223"/>
        <v>699-Community/Technical College System</v>
      </c>
      <c r="L7647" s="18" t="str">
        <f t="shared" si="224"/>
        <v>699</v>
      </c>
      <c r="M7647" s="19" t="s">
        <v>39</v>
      </c>
      <c r="N7647" s="19"/>
    </row>
    <row r="7648" spans="1:14" ht="15" x14ac:dyDescent="0.25">
      <c r="A7648" s="54" t="s">
        <v>40</v>
      </c>
      <c r="B7648" s="36">
        <v>0</v>
      </c>
      <c r="C7648" s="37">
        <v>0</v>
      </c>
      <c r="D7648" s="37">
        <v>0</v>
      </c>
      <c r="E7648" s="38">
        <v>0</v>
      </c>
      <c r="F7648" s="37">
        <v>0</v>
      </c>
      <c r="G7648" s="39">
        <v>0</v>
      </c>
      <c r="H7648" s="40">
        <v>0</v>
      </c>
      <c r="J7648" s="17">
        <v>31</v>
      </c>
      <c r="K7648" s="17" t="str">
        <f t="shared" si="223"/>
        <v>699-Community/Technical College System</v>
      </c>
      <c r="L7648" s="18" t="str">
        <f t="shared" si="224"/>
        <v>699</v>
      </c>
      <c r="M7648" s="19" t="s">
        <v>41</v>
      </c>
      <c r="N7648" s="19"/>
    </row>
    <row r="7649" spans="1:14" ht="15" x14ac:dyDescent="0.25">
      <c r="A7649" s="54" t="s">
        <v>42</v>
      </c>
      <c r="B7649" s="36">
        <v>287.27791919114389</v>
      </c>
      <c r="C7649" s="37">
        <v>0</v>
      </c>
      <c r="D7649" s="37">
        <v>0</v>
      </c>
      <c r="E7649" s="38">
        <v>-143</v>
      </c>
      <c r="F7649" s="37">
        <v>-144</v>
      </c>
      <c r="G7649" s="39">
        <v>-287</v>
      </c>
      <c r="H7649" s="40">
        <v>0.2779191911438943</v>
      </c>
      <c r="J7649" s="17">
        <v>32</v>
      </c>
      <c r="K7649" s="17" t="str">
        <f t="shared" si="223"/>
        <v>699-Community/Technical College System</v>
      </c>
      <c r="L7649" s="18" t="str">
        <f t="shared" si="224"/>
        <v>699</v>
      </c>
      <c r="M7649" s="19" t="s">
        <v>43</v>
      </c>
      <c r="N7649" s="19"/>
    </row>
    <row r="7650" spans="1:14" ht="15" x14ac:dyDescent="0.25">
      <c r="A7650" s="54" t="s">
        <v>44</v>
      </c>
      <c r="B7650" s="36">
        <v>321.81824646598045</v>
      </c>
      <c r="C7650" s="37">
        <v>0</v>
      </c>
      <c r="D7650" s="37">
        <v>0</v>
      </c>
      <c r="E7650" s="38">
        <v>0</v>
      </c>
      <c r="F7650" s="37">
        <v>1</v>
      </c>
      <c r="G7650" s="39">
        <v>1</v>
      </c>
      <c r="H7650" s="40">
        <v>322.81824646598045</v>
      </c>
      <c r="J7650" s="17">
        <v>33</v>
      </c>
      <c r="K7650" s="17" t="str">
        <f t="shared" si="223"/>
        <v>699-Community/Technical College System</v>
      </c>
      <c r="L7650" s="18" t="str">
        <f t="shared" si="224"/>
        <v>699</v>
      </c>
      <c r="M7650" s="19" t="s">
        <v>45</v>
      </c>
      <c r="N7650" s="19"/>
    </row>
    <row r="7651" spans="1:14" ht="15" x14ac:dyDescent="0.25">
      <c r="A7651" s="54" t="s">
        <v>46</v>
      </c>
      <c r="B7651" s="36">
        <v>0</v>
      </c>
      <c r="C7651" s="37">
        <v>0</v>
      </c>
      <c r="D7651" s="37">
        <v>0</v>
      </c>
      <c r="E7651" s="38">
        <v>0</v>
      </c>
      <c r="F7651" s="37">
        <v>0</v>
      </c>
      <c r="G7651" s="39">
        <v>0</v>
      </c>
      <c r="H7651" s="40">
        <v>0</v>
      </c>
      <c r="J7651" s="17">
        <v>34</v>
      </c>
      <c r="K7651" s="17" t="str">
        <f t="shared" si="223"/>
        <v>699-Community/Technical College System</v>
      </c>
      <c r="L7651" s="18" t="str">
        <f t="shared" si="224"/>
        <v>699</v>
      </c>
      <c r="M7651" s="19" t="s">
        <v>47</v>
      </c>
      <c r="N7651" s="19"/>
    </row>
    <row r="7652" spans="1:14" ht="15" x14ac:dyDescent="0.25">
      <c r="A7652" s="54" t="s">
        <v>48</v>
      </c>
      <c r="B7652" s="36">
        <v>0</v>
      </c>
      <c r="C7652" s="37">
        <v>0</v>
      </c>
      <c r="D7652" s="37">
        <v>0</v>
      </c>
      <c r="E7652" s="38">
        <v>11</v>
      </c>
      <c r="F7652" s="37">
        <v>18</v>
      </c>
      <c r="G7652" s="39">
        <v>29</v>
      </c>
      <c r="H7652" s="40">
        <v>29</v>
      </c>
      <c r="J7652" s="17">
        <v>35</v>
      </c>
      <c r="K7652" s="17" t="str">
        <f t="shared" si="223"/>
        <v>699-Community/Technical College System</v>
      </c>
      <c r="L7652" s="18" t="str">
        <f t="shared" si="224"/>
        <v>699</v>
      </c>
      <c r="M7652" s="56" t="s">
        <v>49</v>
      </c>
      <c r="N7652" s="19"/>
    </row>
    <row r="7653" spans="1:14" ht="15" x14ac:dyDescent="0.25">
      <c r="A7653" s="54" t="s">
        <v>50</v>
      </c>
      <c r="B7653" s="36">
        <v>558.88125779910899</v>
      </c>
      <c r="C7653" s="37">
        <v>0</v>
      </c>
      <c r="D7653" s="37">
        <v>0</v>
      </c>
      <c r="E7653" s="38">
        <v>0</v>
      </c>
      <c r="F7653" s="37">
        <v>0</v>
      </c>
      <c r="G7653" s="39">
        <v>0</v>
      </c>
      <c r="H7653" s="40">
        <v>558.88125779910899</v>
      </c>
      <c r="J7653" s="17">
        <v>36</v>
      </c>
      <c r="K7653" s="17" t="str">
        <f t="shared" si="223"/>
        <v>699-Community/Technical College System</v>
      </c>
      <c r="L7653" s="18" t="str">
        <f t="shared" si="224"/>
        <v>699</v>
      </c>
      <c r="M7653" s="19" t="s">
        <v>51</v>
      </c>
      <c r="N7653" s="19"/>
    </row>
    <row r="7654" spans="1:14" ht="15" x14ac:dyDescent="0.25">
      <c r="A7654" s="54" t="s">
        <v>52</v>
      </c>
      <c r="B7654" s="36">
        <v>0</v>
      </c>
      <c r="C7654" s="37">
        <v>0</v>
      </c>
      <c r="D7654" s="37">
        <v>0</v>
      </c>
      <c r="E7654" s="38">
        <v>27</v>
      </c>
      <c r="F7654" s="37">
        <v>29</v>
      </c>
      <c r="G7654" s="39">
        <v>56</v>
      </c>
      <c r="H7654" s="40">
        <v>56</v>
      </c>
      <c r="J7654" s="17">
        <v>37</v>
      </c>
      <c r="K7654" s="17" t="str">
        <f t="shared" si="223"/>
        <v>699-Community/Technical College System</v>
      </c>
      <c r="L7654" s="18" t="str">
        <f t="shared" si="224"/>
        <v>699</v>
      </c>
      <c r="M7654" s="56" t="s">
        <v>53</v>
      </c>
      <c r="N7654" s="19"/>
    </row>
    <row r="7655" spans="1:14" ht="15" x14ac:dyDescent="0.25">
      <c r="A7655" s="54" t="s">
        <v>54</v>
      </c>
      <c r="B7655" s="36">
        <v>0</v>
      </c>
      <c r="C7655" s="37">
        <v>0</v>
      </c>
      <c r="D7655" s="37">
        <v>0</v>
      </c>
      <c r="E7655" s="38">
        <v>0</v>
      </c>
      <c r="F7655" s="37">
        <v>0</v>
      </c>
      <c r="G7655" s="39">
        <v>0</v>
      </c>
      <c r="H7655" s="40">
        <v>0</v>
      </c>
      <c r="J7655" s="17">
        <v>38</v>
      </c>
      <c r="K7655" s="17" t="str">
        <f t="shared" si="223"/>
        <v>699-Community/Technical College System</v>
      </c>
      <c r="L7655" s="18" t="str">
        <f t="shared" si="224"/>
        <v>699</v>
      </c>
      <c r="M7655" s="19" t="s">
        <v>55</v>
      </c>
      <c r="N7655" s="19"/>
    </row>
    <row r="7656" spans="1:14" ht="15" x14ac:dyDescent="0.25">
      <c r="A7656" s="54" t="s">
        <v>56</v>
      </c>
      <c r="B7656" s="36">
        <v>0</v>
      </c>
      <c r="C7656" s="37">
        <v>0</v>
      </c>
      <c r="D7656" s="37">
        <v>0</v>
      </c>
      <c r="E7656" s="38">
        <v>0</v>
      </c>
      <c r="F7656" s="37">
        <v>0</v>
      </c>
      <c r="G7656" s="39">
        <v>0</v>
      </c>
      <c r="H7656" s="40">
        <v>0</v>
      </c>
      <c r="J7656" s="17">
        <v>39</v>
      </c>
      <c r="K7656" s="17" t="str">
        <f t="shared" si="223"/>
        <v>699-Community/Technical College System</v>
      </c>
      <c r="L7656" s="18" t="str">
        <f t="shared" si="224"/>
        <v>699</v>
      </c>
      <c r="M7656" s="19" t="s">
        <v>57</v>
      </c>
      <c r="N7656" s="19"/>
    </row>
    <row r="7657" spans="1:14" ht="15" x14ac:dyDescent="0.25">
      <c r="A7657" s="54" t="s">
        <v>58</v>
      </c>
      <c r="B7657" s="36">
        <v>0</v>
      </c>
      <c r="C7657" s="37">
        <v>0</v>
      </c>
      <c r="D7657" s="37">
        <v>0</v>
      </c>
      <c r="E7657" s="38">
        <v>0</v>
      </c>
      <c r="F7657" s="37">
        <v>0</v>
      </c>
      <c r="G7657" s="39">
        <v>0</v>
      </c>
      <c r="H7657" s="40">
        <v>0</v>
      </c>
      <c r="J7657" s="17">
        <v>40</v>
      </c>
      <c r="K7657" s="17" t="str">
        <f t="shared" si="223"/>
        <v>699-Community/Technical College System</v>
      </c>
      <c r="L7657" s="18" t="str">
        <f t="shared" si="224"/>
        <v>699</v>
      </c>
      <c r="M7657" s="19" t="s">
        <v>59</v>
      </c>
      <c r="N7657" s="19"/>
    </row>
    <row r="7658" spans="1:14" ht="15" x14ac:dyDescent="0.25">
      <c r="A7658" s="54" t="s">
        <v>60</v>
      </c>
      <c r="B7658" s="36">
        <v>0</v>
      </c>
      <c r="C7658" s="37">
        <v>0</v>
      </c>
      <c r="D7658" s="37">
        <v>0</v>
      </c>
      <c r="E7658" s="38">
        <v>26</v>
      </c>
      <c r="F7658" s="37">
        <v>27</v>
      </c>
      <c r="G7658" s="39">
        <v>53</v>
      </c>
      <c r="H7658" s="40">
        <v>53</v>
      </c>
      <c r="J7658" s="17">
        <v>41</v>
      </c>
      <c r="K7658" s="17" t="str">
        <f t="shared" si="223"/>
        <v>699-Community/Technical College System</v>
      </c>
      <c r="L7658" s="18" t="str">
        <f t="shared" si="224"/>
        <v>699</v>
      </c>
      <c r="M7658" s="56" t="s">
        <v>61</v>
      </c>
      <c r="N7658" s="19"/>
    </row>
    <row r="7659" spans="1:14" ht="15" x14ac:dyDescent="0.25">
      <c r="A7659" s="54" t="s">
        <v>62</v>
      </c>
      <c r="B7659" s="36">
        <v>0</v>
      </c>
      <c r="C7659" s="37">
        <v>0</v>
      </c>
      <c r="D7659" s="37">
        <v>0</v>
      </c>
      <c r="E7659" s="38">
        <v>99</v>
      </c>
      <c r="F7659" s="37">
        <v>100</v>
      </c>
      <c r="G7659" s="39">
        <v>199</v>
      </c>
      <c r="H7659" s="40">
        <v>199</v>
      </c>
      <c r="J7659" s="17">
        <v>42</v>
      </c>
      <c r="K7659" s="17" t="str">
        <f t="shared" si="223"/>
        <v>699-Community/Technical College System</v>
      </c>
      <c r="L7659" s="18" t="str">
        <f t="shared" si="224"/>
        <v>699</v>
      </c>
      <c r="M7659" s="56" t="s">
        <v>63</v>
      </c>
      <c r="N7659" s="19"/>
    </row>
    <row r="7660" spans="1:14" x14ac:dyDescent="0.2">
      <c r="A7660" s="43"/>
      <c r="B7660" s="36"/>
      <c r="C7660" s="37"/>
      <c r="D7660" s="37"/>
      <c r="E7660" s="38"/>
      <c r="F7660" s="37"/>
      <c r="G7660" s="39"/>
      <c r="H7660" s="40"/>
      <c r="J7660" s="17">
        <v>43</v>
      </c>
      <c r="K7660" s="17" t="str">
        <f t="shared" si="223"/>
        <v>699-Community/Technical College System</v>
      </c>
      <c r="L7660" s="18" t="str">
        <f t="shared" si="224"/>
        <v>699</v>
      </c>
      <c r="M7660" s="19"/>
      <c r="N7660" s="19"/>
    </row>
    <row r="7661" spans="1:14" x14ac:dyDescent="0.2">
      <c r="A7661" s="44" t="s">
        <v>64</v>
      </c>
      <c r="B7661" s="45">
        <v>1512.2552388968675</v>
      </c>
      <c r="C7661" s="46">
        <v>0</v>
      </c>
      <c r="D7661" s="46">
        <v>0</v>
      </c>
      <c r="E7661" s="47">
        <v>20</v>
      </c>
      <c r="F7661" s="46">
        <v>31</v>
      </c>
      <c r="G7661" s="48">
        <v>51</v>
      </c>
      <c r="H7661" s="49">
        <v>1563.2552388968675</v>
      </c>
      <c r="J7661" s="17">
        <v>44</v>
      </c>
      <c r="K7661" s="17" t="str">
        <f t="shared" si="223"/>
        <v>699-Community/Technical College System</v>
      </c>
      <c r="L7661" s="18" t="str">
        <f t="shared" si="224"/>
        <v>699</v>
      </c>
      <c r="M7661" s="19"/>
      <c r="N7661" s="19"/>
    </row>
    <row r="7662" spans="1:14" x14ac:dyDescent="0.2">
      <c r="A7662" s="57"/>
      <c r="B7662" s="39"/>
      <c r="C7662" s="51"/>
      <c r="D7662" s="51"/>
      <c r="E7662" s="52"/>
      <c r="F7662" s="51"/>
      <c r="G7662" s="39"/>
      <c r="H7662" s="53"/>
      <c r="J7662" s="17">
        <v>45</v>
      </c>
      <c r="K7662" s="17" t="str">
        <f t="shared" si="223"/>
        <v>699-Community/Technical College System</v>
      </c>
      <c r="L7662" s="18" t="str">
        <f t="shared" si="224"/>
        <v>699</v>
      </c>
      <c r="M7662" s="19"/>
      <c r="N7662" s="19"/>
    </row>
    <row r="7663" spans="1:14" ht="15" x14ac:dyDescent="0.25">
      <c r="A7663" s="54" t="s">
        <v>65</v>
      </c>
      <c r="B7663" s="36">
        <v>0</v>
      </c>
      <c r="C7663" s="37">
        <v>0</v>
      </c>
      <c r="D7663" s="37">
        <v>0</v>
      </c>
      <c r="E7663" s="38">
        <v>0</v>
      </c>
      <c r="F7663" s="37">
        <v>0</v>
      </c>
      <c r="G7663" s="39">
        <v>0</v>
      </c>
      <c r="H7663" s="40">
        <v>0</v>
      </c>
      <c r="J7663" s="17">
        <v>46</v>
      </c>
      <c r="K7663" s="17" t="str">
        <f t="shared" si="223"/>
        <v>699-Community/Technical College System</v>
      </c>
      <c r="L7663" s="18" t="str">
        <f t="shared" si="224"/>
        <v>699</v>
      </c>
      <c r="M7663" s="19"/>
      <c r="N7663" s="19"/>
    </row>
    <row r="7664" spans="1:14" ht="15" x14ac:dyDescent="0.25">
      <c r="A7664" s="54" t="s">
        <v>66</v>
      </c>
      <c r="B7664" s="36">
        <v>0</v>
      </c>
      <c r="C7664" s="37">
        <v>0</v>
      </c>
      <c r="D7664" s="37">
        <v>0</v>
      </c>
      <c r="E7664" s="38">
        <v>0</v>
      </c>
      <c r="F7664" s="37">
        <v>0</v>
      </c>
      <c r="G7664" s="39">
        <v>0</v>
      </c>
      <c r="H7664" s="40">
        <v>0</v>
      </c>
      <c r="J7664" s="17">
        <v>47</v>
      </c>
      <c r="K7664" s="17" t="str">
        <f t="shared" si="223"/>
        <v>699-Community/Technical College System</v>
      </c>
      <c r="L7664" s="18" t="str">
        <f t="shared" si="224"/>
        <v>699</v>
      </c>
      <c r="M7664" s="19"/>
      <c r="N7664" s="19"/>
    </row>
    <row r="7665" spans="1:14" ht="15" x14ac:dyDescent="0.25">
      <c r="A7665" s="54" t="s">
        <v>67</v>
      </c>
      <c r="B7665" s="36">
        <v>0</v>
      </c>
      <c r="C7665" s="37">
        <v>0</v>
      </c>
      <c r="D7665" s="37">
        <v>0</v>
      </c>
      <c r="E7665" s="38">
        <v>0</v>
      </c>
      <c r="F7665" s="37">
        <v>0</v>
      </c>
      <c r="G7665" s="39">
        <v>0</v>
      </c>
      <c r="H7665" s="40">
        <v>0</v>
      </c>
      <c r="J7665" s="17">
        <v>48</v>
      </c>
      <c r="K7665" s="17" t="str">
        <f t="shared" si="223"/>
        <v>699-Community/Technical College System</v>
      </c>
      <c r="L7665" s="18" t="str">
        <f t="shared" si="224"/>
        <v>699</v>
      </c>
      <c r="M7665" s="19"/>
      <c r="N7665" s="19"/>
    </row>
    <row r="7666" spans="1:14" ht="15" x14ac:dyDescent="0.25">
      <c r="A7666" s="54" t="s">
        <v>68</v>
      </c>
      <c r="B7666" s="36">
        <v>4.8094838118509475</v>
      </c>
      <c r="C7666" s="37">
        <v>0</v>
      </c>
      <c r="D7666" s="37">
        <v>0</v>
      </c>
      <c r="E7666" s="38">
        <v>0</v>
      </c>
      <c r="F7666" s="37">
        <v>0</v>
      </c>
      <c r="G7666" s="39">
        <v>0</v>
      </c>
      <c r="H7666" s="40">
        <v>4.8094838118509475</v>
      </c>
      <c r="J7666" s="17">
        <v>49</v>
      </c>
      <c r="K7666" s="17" t="str">
        <f t="shared" si="223"/>
        <v>699-Community/Technical College System</v>
      </c>
      <c r="L7666" s="18" t="str">
        <f t="shared" si="224"/>
        <v>699</v>
      </c>
      <c r="M7666" s="19"/>
      <c r="N7666" s="19"/>
    </row>
    <row r="7667" spans="1:14" ht="15" x14ac:dyDescent="0.25">
      <c r="A7667" s="54" t="s">
        <v>69</v>
      </c>
      <c r="B7667" s="36">
        <v>0</v>
      </c>
      <c r="C7667" s="37">
        <v>0</v>
      </c>
      <c r="D7667" s="37">
        <v>0</v>
      </c>
      <c r="E7667" s="38">
        <v>0</v>
      </c>
      <c r="F7667" s="37">
        <v>0</v>
      </c>
      <c r="G7667" s="39">
        <v>0</v>
      </c>
      <c r="H7667" s="40">
        <v>0</v>
      </c>
      <c r="J7667" s="17">
        <v>50</v>
      </c>
      <c r="K7667" s="17" t="str">
        <f t="shared" si="223"/>
        <v>699-Community/Technical College System</v>
      </c>
      <c r="L7667" s="18" t="str">
        <f t="shared" si="224"/>
        <v>699</v>
      </c>
      <c r="M7667" s="19"/>
      <c r="N7667" s="19"/>
    </row>
    <row r="7668" spans="1:14" ht="15" x14ac:dyDescent="0.25">
      <c r="A7668" s="54" t="s">
        <v>70</v>
      </c>
      <c r="B7668" s="36">
        <v>121.24405673021027</v>
      </c>
      <c r="C7668" s="37">
        <v>0</v>
      </c>
      <c r="D7668" s="37">
        <v>0</v>
      </c>
      <c r="E7668" s="38">
        <v>0</v>
      </c>
      <c r="F7668" s="37">
        <v>0</v>
      </c>
      <c r="G7668" s="39">
        <v>0</v>
      </c>
      <c r="H7668" s="40">
        <v>121.24405673021027</v>
      </c>
      <c r="J7668" s="17">
        <v>51</v>
      </c>
      <c r="K7668" s="17" t="str">
        <f t="shared" si="223"/>
        <v>699-Community/Technical College System</v>
      </c>
      <c r="L7668" s="18" t="str">
        <f t="shared" si="224"/>
        <v>699</v>
      </c>
      <c r="M7668" s="19"/>
      <c r="N7668" s="19"/>
    </row>
    <row r="7669" spans="1:14" ht="15" x14ac:dyDescent="0.25">
      <c r="A7669" s="54" t="s">
        <v>71</v>
      </c>
      <c r="B7669" s="36">
        <v>1.4375E-15</v>
      </c>
      <c r="C7669" s="37">
        <v>0</v>
      </c>
      <c r="D7669" s="37">
        <v>0</v>
      </c>
      <c r="E7669" s="38">
        <v>0</v>
      </c>
      <c r="F7669" s="37">
        <v>0</v>
      </c>
      <c r="G7669" s="39">
        <v>0</v>
      </c>
      <c r="H7669" s="40">
        <v>1.4375E-15</v>
      </c>
      <c r="J7669" s="17">
        <v>52</v>
      </c>
      <c r="K7669" s="17" t="str">
        <f t="shared" si="223"/>
        <v>699-Community/Technical College System</v>
      </c>
      <c r="L7669" s="18" t="str">
        <f t="shared" si="224"/>
        <v>699</v>
      </c>
      <c r="M7669" s="19"/>
      <c r="N7669" s="19"/>
    </row>
    <row r="7670" spans="1:14" ht="15" x14ac:dyDescent="0.25">
      <c r="A7670" s="54" t="s">
        <v>72</v>
      </c>
      <c r="B7670" s="36">
        <v>5.3941661576053752</v>
      </c>
      <c r="C7670" s="37">
        <v>0</v>
      </c>
      <c r="D7670" s="37">
        <v>0</v>
      </c>
      <c r="E7670" s="38">
        <v>0</v>
      </c>
      <c r="F7670" s="37">
        <v>0</v>
      </c>
      <c r="G7670" s="39">
        <v>0</v>
      </c>
      <c r="H7670" s="40">
        <v>5.3941661576053752</v>
      </c>
      <c r="J7670" s="17">
        <v>53</v>
      </c>
      <c r="K7670" s="17" t="str">
        <f t="shared" si="223"/>
        <v>699-Community/Technical College System</v>
      </c>
      <c r="L7670" s="18" t="str">
        <f t="shared" si="224"/>
        <v>699</v>
      </c>
      <c r="M7670" s="19"/>
      <c r="N7670" s="19"/>
    </row>
    <row r="7671" spans="1:14" ht="15" x14ac:dyDescent="0.25">
      <c r="A7671" s="54" t="s">
        <v>73</v>
      </c>
      <c r="B7671" s="36">
        <v>0</v>
      </c>
      <c r="C7671" s="37">
        <v>0</v>
      </c>
      <c r="D7671" s="37">
        <v>0</v>
      </c>
      <c r="E7671" s="38">
        <v>0</v>
      </c>
      <c r="F7671" s="37">
        <v>0</v>
      </c>
      <c r="G7671" s="39">
        <v>0</v>
      </c>
      <c r="H7671" s="40">
        <v>0</v>
      </c>
      <c r="J7671" s="17">
        <v>54</v>
      </c>
      <c r="K7671" s="17" t="str">
        <f t="shared" si="223"/>
        <v>699-Community/Technical College System</v>
      </c>
      <c r="L7671" s="18" t="str">
        <f t="shared" si="224"/>
        <v>699</v>
      </c>
      <c r="M7671" s="19"/>
      <c r="N7671" s="19"/>
    </row>
    <row r="7672" spans="1:14" ht="15" x14ac:dyDescent="0.25">
      <c r="A7672" s="54" t="s">
        <v>74</v>
      </c>
      <c r="B7672" s="36">
        <v>96.68005497861941</v>
      </c>
      <c r="C7672" s="37">
        <v>0</v>
      </c>
      <c r="D7672" s="37">
        <v>-4</v>
      </c>
      <c r="E7672" s="38">
        <v>1</v>
      </c>
      <c r="F7672" s="37">
        <v>3</v>
      </c>
      <c r="G7672" s="39">
        <v>0</v>
      </c>
      <c r="H7672" s="40">
        <v>96.68005497861941</v>
      </c>
      <c r="J7672" s="17">
        <v>55</v>
      </c>
      <c r="K7672" s="17" t="str">
        <f t="shared" si="223"/>
        <v>699-Community/Technical College System</v>
      </c>
      <c r="L7672" s="18" t="str">
        <f t="shared" si="224"/>
        <v>699</v>
      </c>
      <c r="M7672" s="19"/>
      <c r="N7672" s="19"/>
    </row>
    <row r="7673" spans="1:14" ht="15" x14ac:dyDescent="0.25">
      <c r="A7673" s="54" t="s">
        <v>75</v>
      </c>
      <c r="B7673" s="36">
        <v>492.68959201000303</v>
      </c>
      <c r="C7673" s="37">
        <v>0</v>
      </c>
      <c r="D7673" s="37">
        <v>0</v>
      </c>
      <c r="E7673" s="38">
        <v>-30</v>
      </c>
      <c r="F7673" s="37">
        <v>-29</v>
      </c>
      <c r="G7673" s="39">
        <v>-59</v>
      </c>
      <c r="H7673" s="40">
        <v>433.68959201000303</v>
      </c>
      <c r="J7673" s="17">
        <v>56</v>
      </c>
      <c r="K7673" s="17" t="str">
        <f t="shared" si="223"/>
        <v>699-Community/Technical College System</v>
      </c>
      <c r="L7673" s="18" t="str">
        <f t="shared" si="224"/>
        <v>699</v>
      </c>
      <c r="M7673" s="19"/>
      <c r="N7673" s="19"/>
    </row>
    <row r="7674" spans="1:14" ht="15" x14ac:dyDescent="0.25">
      <c r="A7674" s="54" t="s">
        <v>76</v>
      </c>
      <c r="B7674" s="36">
        <v>161.85155944708819</v>
      </c>
      <c r="C7674" s="37">
        <v>0</v>
      </c>
      <c r="D7674" s="37">
        <v>0</v>
      </c>
      <c r="E7674" s="38">
        <v>0</v>
      </c>
      <c r="F7674" s="37">
        <v>0</v>
      </c>
      <c r="G7674" s="39">
        <v>0</v>
      </c>
      <c r="H7674" s="40">
        <v>161.85155944708819</v>
      </c>
      <c r="J7674" s="17">
        <v>57</v>
      </c>
      <c r="K7674" s="17" t="str">
        <f t="shared" si="223"/>
        <v>699-Community/Technical College System</v>
      </c>
      <c r="L7674" s="18" t="str">
        <f t="shared" si="224"/>
        <v>699</v>
      </c>
      <c r="M7674" s="19"/>
      <c r="N7674" s="19"/>
    </row>
    <row r="7675" spans="1:14" ht="15" x14ac:dyDescent="0.25">
      <c r="A7675" s="54" t="s">
        <v>77</v>
      </c>
      <c r="B7675" s="36">
        <v>0</v>
      </c>
      <c r="C7675" s="37">
        <v>0</v>
      </c>
      <c r="D7675" s="37">
        <v>0</v>
      </c>
      <c r="E7675" s="38">
        <v>0</v>
      </c>
      <c r="F7675" s="37">
        <v>0</v>
      </c>
      <c r="G7675" s="39">
        <v>0</v>
      </c>
      <c r="H7675" s="40">
        <v>0</v>
      </c>
      <c r="J7675" s="17">
        <v>58</v>
      </c>
      <c r="K7675" s="17" t="str">
        <f t="shared" si="223"/>
        <v>699-Community/Technical College System</v>
      </c>
      <c r="L7675" s="18" t="str">
        <f t="shared" si="224"/>
        <v>699</v>
      </c>
      <c r="M7675" s="19"/>
      <c r="N7675" s="19"/>
    </row>
    <row r="7676" spans="1:14" ht="15" x14ac:dyDescent="0.25">
      <c r="A7676" s="54" t="s">
        <v>78</v>
      </c>
      <c r="B7676" s="36">
        <v>0</v>
      </c>
      <c r="C7676" s="37">
        <v>0</v>
      </c>
      <c r="D7676" s="37">
        <v>0</v>
      </c>
      <c r="E7676" s="38">
        <v>0</v>
      </c>
      <c r="F7676" s="37">
        <v>0</v>
      </c>
      <c r="G7676" s="39">
        <v>0</v>
      </c>
      <c r="H7676" s="40">
        <v>0</v>
      </c>
      <c r="J7676" s="17">
        <v>59</v>
      </c>
      <c r="K7676" s="17" t="str">
        <f t="shared" si="223"/>
        <v>699-Community/Technical College System</v>
      </c>
      <c r="L7676" s="18" t="str">
        <f t="shared" si="224"/>
        <v>699</v>
      </c>
      <c r="M7676" s="19"/>
      <c r="N7676" s="19"/>
    </row>
    <row r="7677" spans="1:14" ht="15" x14ac:dyDescent="0.25">
      <c r="A7677" s="54" t="s">
        <v>79</v>
      </c>
      <c r="B7677" s="36">
        <v>0</v>
      </c>
      <c r="C7677" s="37">
        <v>0</v>
      </c>
      <c r="D7677" s="37">
        <v>0</v>
      </c>
      <c r="E7677" s="38">
        <v>0</v>
      </c>
      <c r="F7677" s="37">
        <v>0</v>
      </c>
      <c r="G7677" s="39">
        <v>0</v>
      </c>
      <c r="H7677" s="40">
        <v>0</v>
      </c>
      <c r="J7677" s="17">
        <v>60</v>
      </c>
      <c r="K7677" s="17" t="str">
        <f t="shared" si="223"/>
        <v>699-Community/Technical College System</v>
      </c>
      <c r="L7677" s="18" t="str">
        <f t="shared" si="224"/>
        <v>699</v>
      </c>
      <c r="M7677" s="19"/>
      <c r="N7677" s="19"/>
    </row>
    <row r="7678" spans="1:14" ht="15" x14ac:dyDescent="0.25">
      <c r="A7678" s="54"/>
      <c r="B7678" s="36"/>
      <c r="C7678" s="37"/>
      <c r="D7678" s="37"/>
      <c r="E7678" s="38"/>
      <c r="F7678" s="37"/>
      <c r="G7678" s="39"/>
      <c r="H7678" s="40"/>
      <c r="J7678" s="17">
        <v>61</v>
      </c>
      <c r="K7678" s="17" t="str">
        <f t="shared" si="223"/>
        <v>699-Community/Technical College System</v>
      </c>
      <c r="L7678" s="18" t="str">
        <f t="shared" si="224"/>
        <v>699</v>
      </c>
      <c r="M7678" s="19"/>
      <c r="N7678" s="19"/>
    </row>
    <row r="7679" spans="1:14" x14ac:dyDescent="0.2">
      <c r="A7679" s="44" t="s">
        <v>80</v>
      </c>
      <c r="B7679" s="45">
        <v>882.66891313537724</v>
      </c>
      <c r="C7679" s="46">
        <v>0</v>
      </c>
      <c r="D7679" s="46">
        <v>-4</v>
      </c>
      <c r="E7679" s="47">
        <v>-29</v>
      </c>
      <c r="F7679" s="46">
        <v>-26</v>
      </c>
      <c r="G7679" s="48">
        <v>-59</v>
      </c>
      <c r="H7679" s="49">
        <v>823.66891313537724</v>
      </c>
      <c r="J7679" s="17">
        <v>62</v>
      </c>
      <c r="K7679" s="17" t="str">
        <f t="shared" si="223"/>
        <v>699-Community/Technical College System</v>
      </c>
      <c r="L7679" s="18" t="str">
        <f t="shared" si="224"/>
        <v>699</v>
      </c>
      <c r="M7679" s="19"/>
      <c r="N7679" s="19"/>
    </row>
    <row r="7680" spans="1:14" ht="15" x14ac:dyDescent="0.25">
      <c r="A7680" s="54"/>
      <c r="B7680" s="36"/>
      <c r="C7680" s="37"/>
      <c r="D7680" s="37"/>
      <c r="E7680" s="38"/>
      <c r="F7680" s="37"/>
      <c r="G7680" s="39"/>
      <c r="H7680" s="40"/>
      <c r="J7680" s="17">
        <v>63</v>
      </c>
      <c r="K7680" s="17" t="str">
        <f t="shared" si="223"/>
        <v>699-Community/Technical College System</v>
      </c>
      <c r="L7680" s="18" t="str">
        <f t="shared" si="224"/>
        <v>699</v>
      </c>
      <c r="M7680" s="19"/>
      <c r="N7680" s="19"/>
    </row>
    <row r="7681" spans="1:14" ht="15" x14ac:dyDescent="0.25">
      <c r="A7681" s="54" t="s">
        <v>81</v>
      </c>
      <c r="B7681" s="36">
        <v>369.36010664983911</v>
      </c>
      <c r="C7681" s="37">
        <v>0</v>
      </c>
      <c r="D7681" s="37">
        <v>0</v>
      </c>
      <c r="E7681" s="38">
        <v>3</v>
      </c>
      <c r="F7681" s="37">
        <v>9</v>
      </c>
      <c r="G7681" s="39">
        <v>12</v>
      </c>
      <c r="H7681" s="40">
        <v>381.36010664983911</v>
      </c>
      <c r="J7681" s="17">
        <v>64</v>
      </c>
      <c r="K7681" s="17" t="str">
        <f t="shared" si="223"/>
        <v>699-Community/Technical College System</v>
      </c>
      <c r="L7681" s="18" t="str">
        <f t="shared" si="224"/>
        <v>699</v>
      </c>
      <c r="M7681" s="19"/>
      <c r="N7681" s="19"/>
    </row>
    <row r="7682" spans="1:14" x14ac:dyDescent="0.2">
      <c r="A7682" s="44" t="s">
        <v>82</v>
      </c>
      <c r="B7682" s="45">
        <v>369.36010664983911</v>
      </c>
      <c r="C7682" s="46">
        <v>0</v>
      </c>
      <c r="D7682" s="46">
        <v>0</v>
      </c>
      <c r="E7682" s="47">
        <v>3</v>
      </c>
      <c r="F7682" s="46">
        <v>9</v>
      </c>
      <c r="G7682" s="48">
        <v>12</v>
      </c>
      <c r="H7682" s="49">
        <v>381.36010664983911</v>
      </c>
      <c r="J7682" s="17">
        <v>65</v>
      </c>
      <c r="K7682" s="17" t="str">
        <f t="shared" si="223"/>
        <v>699-Community/Technical College System</v>
      </c>
      <c r="L7682" s="18" t="str">
        <f t="shared" si="224"/>
        <v>699</v>
      </c>
      <c r="M7682" s="19"/>
      <c r="N7682" s="19"/>
    </row>
    <row r="7683" spans="1:14" ht="15" x14ac:dyDescent="0.25">
      <c r="A7683" s="54"/>
      <c r="B7683" s="54"/>
      <c r="C7683" s="54"/>
      <c r="D7683" s="54"/>
      <c r="E7683" s="54"/>
      <c r="F7683" s="54"/>
      <c r="G7683" s="54"/>
      <c r="H7683" s="54"/>
      <c r="J7683" s="17">
        <v>66</v>
      </c>
      <c r="K7683" s="17" t="str">
        <f t="shared" si="223"/>
        <v>699-Community/Technical College System</v>
      </c>
      <c r="L7683" s="18" t="str">
        <f t="shared" si="224"/>
        <v>699</v>
      </c>
      <c r="M7683" s="19"/>
      <c r="N7683" s="19"/>
    </row>
    <row r="7684" spans="1:14" x14ac:dyDescent="0.2">
      <c r="A7684" s="58"/>
      <c r="B7684" s="39"/>
      <c r="C7684" s="51"/>
      <c r="D7684" s="51"/>
      <c r="E7684" s="52"/>
      <c r="F7684" s="51"/>
      <c r="G7684" s="39"/>
      <c r="H7684" s="53"/>
      <c r="J7684" s="17">
        <v>67</v>
      </c>
      <c r="K7684" s="17" t="str">
        <f t="shared" si="223"/>
        <v>699-Community/Technical College System</v>
      </c>
      <c r="L7684" s="18" t="str">
        <f t="shared" si="224"/>
        <v>699</v>
      </c>
      <c r="M7684" s="19"/>
      <c r="N7684" s="19"/>
    </row>
    <row r="7685" spans="1:14" x14ac:dyDescent="0.2">
      <c r="A7685" s="59" t="s">
        <v>83</v>
      </c>
      <c r="B7685" s="60">
        <v>38363.411901887601</v>
      </c>
      <c r="C7685" s="61">
        <v>599</v>
      </c>
      <c r="D7685" s="61">
        <v>429</v>
      </c>
      <c r="E7685" s="62">
        <v>-284</v>
      </c>
      <c r="F7685" s="61">
        <v>2114</v>
      </c>
      <c r="G7685" s="60">
        <v>2858</v>
      </c>
      <c r="H7685" s="63">
        <v>41221.411901887601</v>
      </c>
      <c r="J7685" s="17">
        <v>68</v>
      </c>
      <c r="K7685" s="17" t="str">
        <f t="shared" si="223"/>
        <v>699-Community/Technical College System</v>
      </c>
      <c r="L7685" s="18" t="str">
        <f t="shared" si="224"/>
        <v>699</v>
      </c>
      <c r="M7685" s="19"/>
      <c r="N7685" s="19"/>
    </row>
  </sheetData>
  <mergeCells count="226">
    <mergeCell ref="C214:D214"/>
    <mergeCell ref="E214:F214"/>
    <mergeCell ref="C282:D282"/>
    <mergeCell ref="E282:F282"/>
    <mergeCell ref="C350:D350"/>
    <mergeCell ref="E350:F350"/>
    <mergeCell ref="C10:D10"/>
    <mergeCell ref="E10:F10"/>
    <mergeCell ref="C78:D78"/>
    <mergeCell ref="E78:F78"/>
    <mergeCell ref="C146:D146"/>
    <mergeCell ref="E146:F146"/>
    <mergeCell ref="C622:D622"/>
    <mergeCell ref="E622:F622"/>
    <mergeCell ref="C690:D690"/>
    <mergeCell ref="E690:F690"/>
    <mergeCell ref="C758:D758"/>
    <mergeCell ref="E758:F758"/>
    <mergeCell ref="C418:D418"/>
    <mergeCell ref="E418:F418"/>
    <mergeCell ref="C486:D486"/>
    <mergeCell ref="E486:F486"/>
    <mergeCell ref="C554:D554"/>
    <mergeCell ref="E554:F554"/>
    <mergeCell ref="C1030:D1030"/>
    <mergeCell ref="E1030:F1030"/>
    <mergeCell ref="C1098:D1098"/>
    <mergeCell ref="E1098:F1098"/>
    <mergeCell ref="C1166:D1166"/>
    <mergeCell ref="E1166:F1166"/>
    <mergeCell ref="C826:D826"/>
    <mergeCell ref="E826:F826"/>
    <mergeCell ref="C894:D894"/>
    <mergeCell ref="E894:F894"/>
    <mergeCell ref="C962:D962"/>
    <mergeCell ref="E962:F962"/>
    <mergeCell ref="C1438:D1438"/>
    <mergeCell ref="E1438:F1438"/>
    <mergeCell ref="C1506:D1506"/>
    <mergeCell ref="E1506:F1506"/>
    <mergeCell ref="C1574:D1574"/>
    <mergeCell ref="E1574:F1574"/>
    <mergeCell ref="C1234:D1234"/>
    <mergeCell ref="E1234:F1234"/>
    <mergeCell ref="C1302:D1302"/>
    <mergeCell ref="E1302:F1302"/>
    <mergeCell ref="C1370:D1370"/>
    <mergeCell ref="E1370:F1370"/>
    <mergeCell ref="C1846:D1846"/>
    <mergeCell ref="E1846:F1846"/>
    <mergeCell ref="C1914:D1914"/>
    <mergeCell ref="E1914:F1914"/>
    <mergeCell ref="C1982:D1982"/>
    <mergeCell ref="E1982:F1982"/>
    <mergeCell ref="C1642:D1642"/>
    <mergeCell ref="E1642:F1642"/>
    <mergeCell ref="C1710:D1710"/>
    <mergeCell ref="E1710:F1710"/>
    <mergeCell ref="C1778:D1778"/>
    <mergeCell ref="E1778:F1778"/>
    <mergeCell ref="C2254:D2254"/>
    <mergeCell ref="E2254:F2254"/>
    <mergeCell ref="C2322:D2322"/>
    <mergeCell ref="E2322:F2322"/>
    <mergeCell ref="C2390:D2390"/>
    <mergeCell ref="E2390:F2390"/>
    <mergeCell ref="C2050:D2050"/>
    <mergeCell ref="E2050:F2050"/>
    <mergeCell ref="C2118:D2118"/>
    <mergeCell ref="E2118:F2118"/>
    <mergeCell ref="C2186:D2186"/>
    <mergeCell ref="E2186:F2186"/>
    <mergeCell ref="C2662:D2662"/>
    <mergeCell ref="E2662:F2662"/>
    <mergeCell ref="C2730:D2730"/>
    <mergeCell ref="E2730:F2730"/>
    <mergeCell ref="C2798:D2798"/>
    <mergeCell ref="E2798:F2798"/>
    <mergeCell ref="C2458:D2458"/>
    <mergeCell ref="E2458:F2458"/>
    <mergeCell ref="C2526:D2526"/>
    <mergeCell ref="E2526:F2526"/>
    <mergeCell ref="C2594:D2594"/>
    <mergeCell ref="E2594:F2594"/>
    <mergeCell ref="C3070:D3070"/>
    <mergeCell ref="E3070:F3070"/>
    <mergeCell ref="C3138:D3138"/>
    <mergeCell ref="E3138:F3138"/>
    <mergeCell ref="C3206:D3206"/>
    <mergeCell ref="E3206:F3206"/>
    <mergeCell ref="C2866:D2866"/>
    <mergeCell ref="E2866:F2866"/>
    <mergeCell ref="C2934:D2934"/>
    <mergeCell ref="E2934:F2934"/>
    <mergeCell ref="C3002:D3002"/>
    <mergeCell ref="E3002:F3002"/>
    <mergeCell ref="C3478:D3478"/>
    <mergeCell ref="E3478:F3478"/>
    <mergeCell ref="C3546:D3546"/>
    <mergeCell ref="E3546:F3546"/>
    <mergeCell ref="C3614:D3614"/>
    <mergeCell ref="E3614:F3614"/>
    <mergeCell ref="C3274:D3274"/>
    <mergeCell ref="E3274:F3274"/>
    <mergeCell ref="C3342:D3342"/>
    <mergeCell ref="E3342:F3342"/>
    <mergeCell ref="C3410:D3410"/>
    <mergeCell ref="E3410:F3410"/>
    <mergeCell ref="C3886:D3886"/>
    <mergeCell ref="E3886:F3886"/>
    <mergeCell ref="C3954:D3954"/>
    <mergeCell ref="E3954:F3954"/>
    <mergeCell ref="C4022:D4022"/>
    <mergeCell ref="E4022:F4022"/>
    <mergeCell ref="C3682:D3682"/>
    <mergeCell ref="E3682:F3682"/>
    <mergeCell ref="C3750:D3750"/>
    <mergeCell ref="E3750:F3750"/>
    <mergeCell ref="C3818:D3818"/>
    <mergeCell ref="E3818:F3818"/>
    <mergeCell ref="C4294:D4294"/>
    <mergeCell ref="E4294:F4294"/>
    <mergeCell ref="C4362:D4362"/>
    <mergeCell ref="E4362:F4362"/>
    <mergeCell ref="C4430:D4430"/>
    <mergeCell ref="E4430:F4430"/>
    <mergeCell ref="C4090:D4090"/>
    <mergeCell ref="E4090:F4090"/>
    <mergeCell ref="C4158:D4158"/>
    <mergeCell ref="E4158:F4158"/>
    <mergeCell ref="C4226:D4226"/>
    <mergeCell ref="E4226:F4226"/>
    <mergeCell ref="C4702:D4702"/>
    <mergeCell ref="E4702:F4702"/>
    <mergeCell ref="C4770:D4770"/>
    <mergeCell ref="E4770:F4770"/>
    <mergeCell ref="C4838:D4838"/>
    <mergeCell ref="E4838:F4838"/>
    <mergeCell ref="C4498:D4498"/>
    <mergeCell ref="E4498:F4498"/>
    <mergeCell ref="C4566:D4566"/>
    <mergeCell ref="E4566:F4566"/>
    <mergeCell ref="C4634:D4634"/>
    <mergeCell ref="E4634:F4634"/>
    <mergeCell ref="C5110:D5110"/>
    <mergeCell ref="E5110:F5110"/>
    <mergeCell ref="C5178:D5178"/>
    <mergeCell ref="E5178:F5178"/>
    <mergeCell ref="C5246:D5246"/>
    <mergeCell ref="E5246:F5246"/>
    <mergeCell ref="C4906:D4906"/>
    <mergeCell ref="E4906:F4906"/>
    <mergeCell ref="C4974:D4974"/>
    <mergeCell ref="E4974:F4974"/>
    <mergeCell ref="C5042:D5042"/>
    <mergeCell ref="E5042:F5042"/>
    <mergeCell ref="C5518:D5518"/>
    <mergeCell ref="E5518:F5518"/>
    <mergeCell ref="C5586:D5586"/>
    <mergeCell ref="E5586:F5586"/>
    <mergeCell ref="C5654:D5654"/>
    <mergeCell ref="E5654:F5654"/>
    <mergeCell ref="C5314:D5314"/>
    <mergeCell ref="E5314:F5314"/>
    <mergeCell ref="C5382:D5382"/>
    <mergeCell ref="E5382:F5382"/>
    <mergeCell ref="C5450:D5450"/>
    <mergeCell ref="E5450:F5450"/>
    <mergeCell ref="C5926:D5926"/>
    <mergeCell ref="E5926:F5926"/>
    <mergeCell ref="C5994:D5994"/>
    <mergeCell ref="E5994:F5994"/>
    <mergeCell ref="C6062:D6062"/>
    <mergeCell ref="E6062:F6062"/>
    <mergeCell ref="C5722:D5722"/>
    <mergeCell ref="E5722:F5722"/>
    <mergeCell ref="C5790:D5790"/>
    <mergeCell ref="E5790:F5790"/>
    <mergeCell ref="C5858:D5858"/>
    <mergeCell ref="E5858:F5858"/>
    <mergeCell ref="C6334:D6334"/>
    <mergeCell ref="E6334:F6334"/>
    <mergeCell ref="C6402:D6402"/>
    <mergeCell ref="E6402:F6402"/>
    <mergeCell ref="C6470:D6470"/>
    <mergeCell ref="E6470:F6470"/>
    <mergeCell ref="C6130:D6130"/>
    <mergeCell ref="E6130:F6130"/>
    <mergeCell ref="C6198:D6198"/>
    <mergeCell ref="E6198:F6198"/>
    <mergeCell ref="C6266:D6266"/>
    <mergeCell ref="E6266:F6266"/>
    <mergeCell ref="C6742:D6742"/>
    <mergeCell ref="E6742:F6742"/>
    <mergeCell ref="C6810:D6810"/>
    <mergeCell ref="E6810:F6810"/>
    <mergeCell ref="C6878:D6878"/>
    <mergeCell ref="E6878:F6878"/>
    <mergeCell ref="C6538:D6538"/>
    <mergeCell ref="E6538:F6538"/>
    <mergeCell ref="C6606:D6606"/>
    <mergeCell ref="E6606:F6606"/>
    <mergeCell ref="C6674:D6674"/>
    <mergeCell ref="E6674:F6674"/>
    <mergeCell ref="C7150:D7150"/>
    <mergeCell ref="E7150:F7150"/>
    <mergeCell ref="C7218:D7218"/>
    <mergeCell ref="E7218:F7218"/>
    <mergeCell ref="C7286:D7286"/>
    <mergeCell ref="E7286:F7286"/>
    <mergeCell ref="C6946:D6946"/>
    <mergeCell ref="E6946:F6946"/>
    <mergeCell ref="C7014:D7014"/>
    <mergeCell ref="E7014:F7014"/>
    <mergeCell ref="C7082:D7082"/>
    <mergeCell ref="E7082:F7082"/>
    <mergeCell ref="C7558:D7558"/>
    <mergeCell ref="E7558:F7558"/>
    <mergeCell ref="C7626:D7626"/>
    <mergeCell ref="E7626:F7626"/>
    <mergeCell ref="C7354:D7354"/>
    <mergeCell ref="E7354:F7354"/>
    <mergeCell ref="C7422:D7422"/>
    <mergeCell ref="E7422:F7422"/>
    <mergeCell ref="C7490:D7490"/>
    <mergeCell ref="E7490:F7490"/>
  </mergeCells>
  <hyperlinks>
    <hyperlink ref="B1" r:id="rId1" xr:uid="{4BD3FD70-8A92-4BEA-B386-6F1F06BC0586}"/>
  </hyperlinks>
  <pageMargins left="0.5" right="0.5" top="0.75" bottom="0.75" header="0.3" footer="0.3"/>
  <pageSetup scale="80" fitToHeight="0" orientation="portrait" r:id="rId2"/>
  <headerFooter>
    <oddHeader>&amp;LOffice of Financial Managment&amp;RPrinted &amp;D</oddHeader>
    <oddFooter>&amp;LTyler Lentz | Budget Assistant
360.790.0055&amp;CPage &amp;P of &amp;N&amp;RCentral Service Model 
2021-23 Biennial Final</oddFooter>
  </headerFooter>
  <rowBreaks count="104" manualBreakCount="104">
    <brk id="61" max="16383" man="1"/>
    <brk id="120" max="16383" man="1"/>
    <brk id="179" max="16383" man="1"/>
    <brk id="238" max="16383" man="1"/>
    <brk id="297" max="16383" man="1"/>
    <brk id="356" max="16383" man="1"/>
    <brk id="415" max="16383" man="1"/>
    <brk id="474" max="16383" man="1"/>
    <brk id="533" max="16383" man="1"/>
    <brk id="592" max="16383" man="1"/>
    <brk id="651" max="16383" man="1"/>
    <brk id="710" max="16383" man="1"/>
    <brk id="769" max="16383" man="1"/>
    <brk id="828" max="16383" man="1"/>
    <brk id="887" max="16383" man="1"/>
    <brk id="946" max="16383" man="1"/>
    <brk id="1005" max="16383" man="1"/>
    <brk id="1064" max="16383" man="1"/>
    <brk id="1123" max="16383" man="1"/>
    <brk id="1182" max="16383" man="1"/>
    <brk id="1241" max="16383" man="1"/>
    <brk id="1300" max="16383" man="1"/>
    <brk id="1359" max="16383" man="1"/>
    <brk id="1418" max="16383" man="1"/>
    <brk id="1477" max="16383" man="1"/>
    <brk id="1536" max="16383" man="1"/>
    <brk id="1595" max="16383" man="1"/>
    <brk id="1654" max="16383" man="1"/>
    <brk id="1713" max="16383" man="1"/>
    <brk id="1772" max="16383" man="1"/>
    <brk id="1831" max="16383" man="1"/>
    <brk id="1890" max="16383" man="1"/>
    <brk id="1949" max="16383" man="1"/>
    <brk id="2008" max="16383" man="1"/>
    <brk id="2067" max="16383" man="1"/>
    <brk id="2126" max="16383" man="1"/>
    <brk id="2185" max="16383" man="1"/>
    <brk id="2244" max="16383" man="1"/>
    <brk id="2303" max="16383" man="1"/>
    <brk id="2362" max="16383" man="1"/>
    <brk id="2421" max="16383" man="1"/>
    <brk id="2480" max="16383" man="1"/>
    <brk id="2539" max="16383" man="1"/>
    <brk id="2598" max="16383" man="1"/>
    <brk id="2657" max="16383" man="1"/>
    <brk id="2716" max="16383" man="1"/>
    <brk id="2775" max="16383" man="1"/>
    <brk id="2834" max="16383" man="1"/>
    <brk id="2893" max="16383" man="1"/>
    <brk id="2952" max="16383" man="1"/>
    <brk id="3011" max="16383" man="1"/>
    <brk id="3070" max="16383" man="1"/>
    <brk id="3129" max="16383" man="1"/>
    <brk id="3188" max="16383" man="1"/>
    <brk id="3247" max="16383" man="1"/>
    <brk id="3306" max="16383" man="1"/>
    <brk id="3365" max="16383" man="1"/>
    <brk id="3424" max="16383" man="1"/>
    <brk id="3483" max="16383" man="1"/>
    <brk id="3542" max="16383" man="1"/>
    <brk id="3601" max="16383" man="1"/>
    <brk id="3660" max="16383" man="1"/>
    <brk id="3719" max="16383" man="1"/>
    <brk id="3778" max="16383" man="1"/>
    <brk id="3837" max="16383" man="1"/>
    <brk id="3896" max="16383" man="1"/>
    <brk id="3955" max="16383" man="1"/>
    <brk id="4014" max="16383" man="1"/>
    <brk id="4073" max="16383" man="1"/>
    <brk id="4132" max="16383" man="1"/>
    <brk id="4191" max="16383" man="1"/>
    <brk id="4250" max="16383" man="1"/>
    <brk id="4309" max="16383" man="1"/>
    <brk id="4368" max="16383" man="1"/>
    <brk id="4427" max="16383" man="1"/>
    <brk id="4486" max="16383" man="1"/>
    <brk id="4545" max="16383" man="1"/>
    <brk id="4604" max="16383" man="1"/>
    <brk id="4663" max="16383" man="1"/>
    <brk id="4722" max="16383" man="1"/>
    <brk id="4781" max="16383" man="1"/>
    <brk id="4840" max="16383" man="1"/>
    <brk id="4899" max="16383" man="1"/>
    <brk id="4958" max="16383" man="1"/>
    <brk id="5017" max="16383" man="1"/>
    <brk id="5076" max="16383" man="1"/>
    <brk id="5135" max="16383" man="1"/>
    <brk id="5194" max="16383" man="1"/>
    <brk id="5253" max="16383" man="1"/>
    <brk id="5312" max="16383" man="1"/>
    <brk id="5371" max="16383" man="1"/>
    <brk id="5430" max="16383" man="1"/>
    <brk id="5489" max="16383" man="1"/>
    <brk id="5548" max="16383" man="1"/>
    <brk id="5607" max="16383" man="1"/>
    <brk id="5666" max="16383" man="1"/>
    <brk id="5725" max="16383" man="1"/>
    <brk id="5784" max="16383" man="1"/>
    <brk id="5843" max="16383" man="1"/>
    <brk id="5902" max="16383" man="1"/>
    <brk id="5961" max="16383" man="1"/>
    <brk id="6020" max="16383" man="1"/>
    <brk id="6079" max="16383" man="1"/>
    <brk id="6138"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0786-8099-4B97-920C-523A6077E25E}">
  <sheetPr>
    <tabColor theme="1"/>
  </sheetPr>
  <dimension ref="A1:N21"/>
  <sheetViews>
    <sheetView topLeftCell="F1" workbookViewId="0">
      <selection activeCell="M18" sqref="M18"/>
    </sheetView>
  </sheetViews>
  <sheetFormatPr defaultRowHeight="15" x14ac:dyDescent="0.25"/>
  <cols>
    <col min="1" max="1" width="51.28515625" bestFit="1" customWidth="1"/>
    <col min="2" max="2" width="19.140625" style="85" bestFit="1" customWidth="1"/>
    <col min="3" max="3" width="20.5703125" style="85" bestFit="1" customWidth="1"/>
    <col min="4" max="4" width="19.140625" style="85" bestFit="1" customWidth="1"/>
    <col min="5" max="5" width="20.5703125" style="85" bestFit="1" customWidth="1"/>
    <col min="6" max="6" width="19.42578125" style="85" bestFit="1" customWidth="1"/>
    <col min="7" max="7" width="3.28515625" customWidth="1"/>
    <col min="8" max="8" width="33.85546875" customWidth="1"/>
    <col min="9" max="9" width="10.140625" style="70" customWidth="1"/>
    <col min="10" max="10" width="14.7109375" style="85" bestFit="1" customWidth="1"/>
    <col min="11" max="11" width="14.5703125" style="85" bestFit="1" customWidth="1"/>
    <col min="12" max="12" width="14.28515625" style="85" bestFit="1" customWidth="1"/>
  </cols>
  <sheetData>
    <row r="1" spans="1:12" x14ac:dyDescent="0.25">
      <c r="A1" s="71" t="s">
        <v>3</v>
      </c>
      <c r="B1" s="93" t="s">
        <v>196</v>
      </c>
    </row>
    <row r="3" spans="1:12" x14ac:dyDescent="0.25">
      <c r="A3" s="71" t="s">
        <v>197</v>
      </c>
      <c r="B3" s="93" t="s">
        <v>198</v>
      </c>
      <c r="C3" s="93" t="s">
        <v>199</v>
      </c>
      <c r="D3" s="93" t="s">
        <v>200</v>
      </c>
      <c r="E3" s="93" t="s">
        <v>201</v>
      </c>
      <c r="F3" s="93" t="s">
        <v>202</v>
      </c>
      <c r="H3" t="s">
        <v>12</v>
      </c>
      <c r="I3" s="70" t="s">
        <v>17</v>
      </c>
    </row>
    <row r="4" spans="1:12" x14ac:dyDescent="0.25">
      <c r="A4" s="72" t="s">
        <v>51</v>
      </c>
      <c r="B4" s="93">
        <v>6080500</v>
      </c>
      <c r="C4" s="93">
        <v>506708.33333333337</v>
      </c>
      <c r="D4" s="93">
        <v>6082000</v>
      </c>
      <c r="E4" s="93">
        <v>506833.33000000013</v>
      </c>
      <c r="F4" s="93">
        <v>12162000</v>
      </c>
      <c r="H4" t="s">
        <v>20</v>
      </c>
      <c r="I4" s="70">
        <v>20977.826830728096</v>
      </c>
      <c r="J4" s="85">
        <f>I4*1000</f>
        <v>20977826.830728095</v>
      </c>
      <c r="K4" s="85">
        <f>F14</f>
        <v>20975000</v>
      </c>
      <c r="L4" s="86">
        <f>K4-J4</f>
        <v>-2826.8307280950248</v>
      </c>
    </row>
    <row r="5" spans="1:12" x14ac:dyDescent="0.25">
      <c r="A5" s="72" t="s">
        <v>37</v>
      </c>
      <c r="B5" s="93">
        <v>2236500</v>
      </c>
      <c r="C5" s="93">
        <v>186375.00000000006</v>
      </c>
      <c r="D5" s="93">
        <v>1717500</v>
      </c>
      <c r="E5" s="93">
        <v>143125.00000000009</v>
      </c>
      <c r="F5" s="93">
        <v>3953000</v>
      </c>
      <c r="H5" t="s">
        <v>32</v>
      </c>
      <c r="I5" s="70">
        <v>2492.0000000000005</v>
      </c>
      <c r="J5" s="85">
        <f t="shared" ref="J5:J20" si="0">I5*1000</f>
        <v>2492000.0000000005</v>
      </c>
      <c r="K5" s="85">
        <f>F7</f>
        <v>2491000</v>
      </c>
      <c r="L5" s="86">
        <f t="shared" ref="L5:L20" si="1">K5-J5</f>
        <v>-1000.0000000004657</v>
      </c>
    </row>
    <row r="6" spans="1:12" x14ac:dyDescent="0.25">
      <c r="A6" s="72" t="s">
        <v>39</v>
      </c>
      <c r="B6" s="93">
        <v>431000</v>
      </c>
      <c r="C6" s="93">
        <v>35916.660000000003</v>
      </c>
      <c r="D6" s="93">
        <v>424000</v>
      </c>
      <c r="E6" s="93">
        <v>35333.316666666666</v>
      </c>
      <c r="F6" s="93">
        <v>855000</v>
      </c>
      <c r="H6" t="s">
        <v>34</v>
      </c>
      <c r="I6" s="70">
        <v>11232.999999999995</v>
      </c>
      <c r="J6" s="85">
        <f t="shared" si="0"/>
        <v>11232999.999999994</v>
      </c>
      <c r="K6" s="85">
        <f>F12</f>
        <v>11232000</v>
      </c>
      <c r="L6" s="86">
        <f t="shared" si="1"/>
        <v>-999.99999999441206</v>
      </c>
    </row>
    <row r="7" spans="1:12" x14ac:dyDescent="0.25">
      <c r="A7" s="72" t="s">
        <v>33</v>
      </c>
      <c r="B7" s="93">
        <v>1247500</v>
      </c>
      <c r="C7" s="93">
        <v>103958.33333333337</v>
      </c>
      <c r="D7" s="93">
        <v>1243500</v>
      </c>
      <c r="E7" s="93">
        <v>103625.00000000004</v>
      </c>
      <c r="F7" s="93">
        <v>2491000</v>
      </c>
      <c r="H7" t="s">
        <v>36</v>
      </c>
      <c r="I7" s="70">
        <v>3953.9999999999986</v>
      </c>
      <c r="J7" s="85">
        <f t="shared" si="0"/>
        <v>3953999.9999999986</v>
      </c>
      <c r="K7" s="85">
        <f>F5</f>
        <v>3953000</v>
      </c>
      <c r="L7" s="86">
        <f t="shared" si="1"/>
        <v>-999.99999999860302</v>
      </c>
    </row>
    <row r="8" spans="1:12" x14ac:dyDescent="0.25">
      <c r="A8" s="72" t="s">
        <v>41</v>
      </c>
      <c r="B8" s="93">
        <v>40502000</v>
      </c>
      <c r="C8" s="93">
        <v>3375166.6700000004</v>
      </c>
      <c r="D8" s="93">
        <v>42307000</v>
      </c>
      <c r="E8" s="93">
        <v>3525583.3200000003</v>
      </c>
      <c r="F8" s="93">
        <v>82809000</v>
      </c>
      <c r="H8" t="s">
        <v>38</v>
      </c>
      <c r="I8" s="70">
        <v>858</v>
      </c>
      <c r="J8" s="85">
        <f t="shared" si="0"/>
        <v>858000</v>
      </c>
      <c r="K8" s="85">
        <f>F6</f>
        <v>855000</v>
      </c>
      <c r="L8" s="86">
        <f t="shared" si="1"/>
        <v>-3000</v>
      </c>
    </row>
    <row r="9" spans="1:12" x14ac:dyDescent="0.25">
      <c r="A9" s="72" t="s">
        <v>43</v>
      </c>
      <c r="B9" s="93">
        <v>0</v>
      </c>
      <c r="C9" s="93">
        <v>-6.6666668426478282E-3</v>
      </c>
      <c r="D9" s="93">
        <v>0</v>
      </c>
      <c r="E9" s="93">
        <v>-1.6666666795572382E-2</v>
      </c>
      <c r="F9" s="93">
        <v>0</v>
      </c>
      <c r="H9" t="s">
        <v>40</v>
      </c>
      <c r="I9" s="70">
        <v>82810.999999999985</v>
      </c>
      <c r="J9" s="85">
        <f t="shared" si="0"/>
        <v>82810999.999999985</v>
      </c>
      <c r="K9" s="85">
        <f>F8</f>
        <v>82809000</v>
      </c>
      <c r="L9" s="86">
        <f t="shared" si="1"/>
        <v>-1999.9999999850988</v>
      </c>
    </row>
    <row r="10" spans="1:12" x14ac:dyDescent="0.25">
      <c r="A10" s="72" t="s">
        <v>45</v>
      </c>
      <c r="B10" s="93">
        <v>8390000</v>
      </c>
      <c r="C10" s="93">
        <v>699166.67</v>
      </c>
      <c r="D10" s="93">
        <v>8545000</v>
      </c>
      <c r="E10" s="93">
        <v>712083.3466666668</v>
      </c>
      <c r="F10" s="93">
        <v>16935000</v>
      </c>
      <c r="H10" t="s">
        <v>42</v>
      </c>
      <c r="I10" s="70">
        <v>0</v>
      </c>
      <c r="J10" s="85">
        <f t="shared" si="0"/>
        <v>0</v>
      </c>
      <c r="K10" s="85">
        <f>F9</f>
        <v>0</v>
      </c>
      <c r="L10" s="86">
        <f t="shared" si="1"/>
        <v>0</v>
      </c>
    </row>
    <row r="11" spans="1:12" x14ac:dyDescent="0.25">
      <c r="A11" s="72" t="s">
        <v>55</v>
      </c>
      <c r="B11" s="93">
        <v>12151500</v>
      </c>
      <c r="C11" s="93">
        <v>1012624.9966666665</v>
      </c>
      <c r="D11" s="93">
        <v>12653500</v>
      </c>
      <c r="E11" s="93">
        <v>1054458.3366666664</v>
      </c>
      <c r="F11" s="93">
        <v>24805000</v>
      </c>
      <c r="H11" t="s">
        <v>44</v>
      </c>
      <c r="I11" s="70">
        <v>16939</v>
      </c>
      <c r="J11" s="85">
        <f t="shared" si="0"/>
        <v>16939000</v>
      </c>
      <c r="K11" s="85">
        <f>F10</f>
        <v>16935000</v>
      </c>
      <c r="L11" s="86">
        <f t="shared" si="1"/>
        <v>-4000</v>
      </c>
    </row>
    <row r="12" spans="1:12" x14ac:dyDescent="0.25">
      <c r="A12" s="72" t="s">
        <v>35</v>
      </c>
      <c r="B12" s="93">
        <v>5603000</v>
      </c>
      <c r="C12" s="93">
        <v>466916.66666666669</v>
      </c>
      <c r="D12" s="93">
        <v>5629000</v>
      </c>
      <c r="E12" s="93">
        <v>469083.33333333337</v>
      </c>
      <c r="F12" s="93">
        <v>11232000</v>
      </c>
      <c r="H12" t="s">
        <v>46</v>
      </c>
      <c r="I12" s="70">
        <v>0</v>
      </c>
      <c r="J12" s="85">
        <f t="shared" si="0"/>
        <v>0</v>
      </c>
      <c r="K12" s="85">
        <f>F15</f>
        <v>0</v>
      </c>
      <c r="L12" s="86">
        <f t="shared" si="1"/>
        <v>0</v>
      </c>
    </row>
    <row r="13" spans="1:12" x14ac:dyDescent="0.25">
      <c r="A13" s="72" t="s">
        <v>57</v>
      </c>
      <c r="B13" s="93">
        <v>2274000</v>
      </c>
      <c r="C13" s="93">
        <v>189499.99999999997</v>
      </c>
      <c r="D13" s="93">
        <v>4620000</v>
      </c>
      <c r="E13" s="93">
        <v>385000.00000000006</v>
      </c>
      <c r="F13" s="93">
        <v>6894000</v>
      </c>
      <c r="H13" t="s">
        <v>48</v>
      </c>
      <c r="I13" s="70">
        <v>1454</v>
      </c>
      <c r="J13" s="85">
        <f t="shared" si="0"/>
        <v>1454000</v>
      </c>
      <c r="K13" s="85">
        <f>F17</f>
        <v>1454000</v>
      </c>
      <c r="L13" s="86">
        <f t="shared" si="1"/>
        <v>0</v>
      </c>
    </row>
    <row r="14" spans="1:12" x14ac:dyDescent="0.25">
      <c r="A14" s="72" t="s">
        <v>21</v>
      </c>
      <c r="B14" s="93">
        <v>10501000</v>
      </c>
      <c r="C14" s="93">
        <v>875083.34</v>
      </c>
      <c r="D14" s="93">
        <v>10474000</v>
      </c>
      <c r="E14" s="93">
        <v>872833.33000000007</v>
      </c>
      <c r="F14" s="93">
        <v>20975000</v>
      </c>
      <c r="H14" t="s">
        <v>50</v>
      </c>
      <c r="I14" s="70">
        <v>12163.999999999996</v>
      </c>
      <c r="J14" s="85">
        <f t="shared" si="0"/>
        <v>12163999.999999996</v>
      </c>
      <c r="K14" s="85">
        <f>F4</f>
        <v>12162000</v>
      </c>
      <c r="L14" s="86">
        <f t="shared" si="1"/>
        <v>-1999.9999999962747</v>
      </c>
    </row>
    <row r="15" spans="1:12" x14ac:dyDescent="0.25">
      <c r="A15" s="72" t="s">
        <v>47</v>
      </c>
      <c r="B15" s="93">
        <v>0</v>
      </c>
      <c r="C15" s="93">
        <v>0</v>
      </c>
      <c r="D15" s="93">
        <v>0</v>
      </c>
      <c r="E15" s="93">
        <v>0</v>
      </c>
      <c r="F15" s="93">
        <v>0</v>
      </c>
      <c r="H15" t="s">
        <v>52</v>
      </c>
      <c r="I15" s="70">
        <v>2838</v>
      </c>
      <c r="J15" s="85">
        <f t="shared" si="0"/>
        <v>2838000</v>
      </c>
      <c r="K15" s="85">
        <f>F18</f>
        <v>2838000</v>
      </c>
      <c r="L15" s="86">
        <f t="shared" si="1"/>
        <v>0</v>
      </c>
    </row>
    <row r="16" spans="1:12" x14ac:dyDescent="0.25">
      <c r="A16" s="72" t="s">
        <v>59</v>
      </c>
      <c r="B16" s="93">
        <v>35408000</v>
      </c>
      <c r="C16" s="93">
        <v>2950666.6699999995</v>
      </c>
      <c r="D16" s="93">
        <v>37794000</v>
      </c>
      <c r="E16" s="93">
        <v>3149499.9800000004</v>
      </c>
      <c r="F16" s="93">
        <v>73202000</v>
      </c>
      <c r="H16" t="s">
        <v>54</v>
      </c>
      <c r="I16" s="70">
        <v>24808.999999999996</v>
      </c>
      <c r="J16" s="85">
        <f t="shared" si="0"/>
        <v>24808999.999999996</v>
      </c>
      <c r="K16" s="85">
        <f>F11</f>
        <v>24805000</v>
      </c>
      <c r="L16" s="86">
        <f t="shared" si="1"/>
        <v>-3999.9999999962747</v>
      </c>
    </row>
    <row r="17" spans="1:14" x14ac:dyDescent="0.25">
      <c r="A17" s="72" t="s">
        <v>49</v>
      </c>
      <c r="B17" s="93">
        <v>585000</v>
      </c>
      <c r="C17" s="93">
        <v>48749.960000000021</v>
      </c>
      <c r="D17" s="93">
        <v>869000</v>
      </c>
      <c r="E17" s="93">
        <v>72416.63</v>
      </c>
      <c r="F17" s="93">
        <v>1454000</v>
      </c>
      <c r="H17" t="s">
        <v>56</v>
      </c>
      <c r="I17" s="70">
        <v>7088</v>
      </c>
      <c r="J17" s="85">
        <f t="shared" si="0"/>
        <v>7088000</v>
      </c>
      <c r="K17" s="85">
        <f>F13</f>
        <v>6894000</v>
      </c>
      <c r="L17" s="86">
        <f t="shared" si="1"/>
        <v>-194000</v>
      </c>
      <c r="M17" t="s">
        <v>203</v>
      </c>
    </row>
    <row r="18" spans="1:14" x14ac:dyDescent="0.25">
      <c r="A18" s="72" t="s">
        <v>53</v>
      </c>
      <c r="B18" s="93">
        <v>1416000</v>
      </c>
      <c r="C18" s="93">
        <v>118000.00000000001</v>
      </c>
      <c r="D18" s="93">
        <v>1422000</v>
      </c>
      <c r="E18" s="93">
        <v>118499.97</v>
      </c>
      <c r="F18" s="93">
        <v>2838000</v>
      </c>
      <c r="H18" t="s">
        <v>58</v>
      </c>
      <c r="I18" s="70">
        <v>73202</v>
      </c>
      <c r="J18" s="85">
        <f t="shared" si="0"/>
        <v>73202000</v>
      </c>
      <c r="K18" s="85">
        <f>F16</f>
        <v>73202000</v>
      </c>
      <c r="L18" s="86">
        <f t="shared" si="1"/>
        <v>0</v>
      </c>
      <c r="N18" s="93"/>
    </row>
    <row r="19" spans="1:14" x14ac:dyDescent="0.25">
      <c r="A19" s="72" t="s">
        <v>61</v>
      </c>
      <c r="B19" s="93">
        <v>1347000</v>
      </c>
      <c r="C19" s="93">
        <v>112249.96000000002</v>
      </c>
      <c r="D19" s="93">
        <v>1390000</v>
      </c>
      <c r="E19" s="93">
        <v>115833.28000000001</v>
      </c>
      <c r="F19" s="93">
        <v>2737000</v>
      </c>
      <c r="H19" t="s">
        <v>60</v>
      </c>
      <c r="I19" s="70">
        <v>2737</v>
      </c>
      <c r="J19" s="85">
        <f t="shared" si="0"/>
        <v>2737000</v>
      </c>
      <c r="K19" s="85">
        <f>F19</f>
        <v>2737000</v>
      </c>
      <c r="L19" s="86">
        <f t="shared" si="1"/>
        <v>0</v>
      </c>
    </row>
    <row r="20" spans="1:14" x14ac:dyDescent="0.25">
      <c r="A20" s="72" t="s">
        <v>63</v>
      </c>
      <c r="B20" s="93">
        <v>5066000</v>
      </c>
      <c r="C20" s="93">
        <v>422166.67999999993</v>
      </c>
      <c r="D20" s="93">
        <v>5166000</v>
      </c>
      <c r="E20" s="93">
        <v>430499.99</v>
      </c>
      <c r="F20" s="93">
        <v>10232000</v>
      </c>
      <c r="H20" t="s">
        <v>62</v>
      </c>
      <c r="I20" s="70">
        <v>10233</v>
      </c>
      <c r="J20" s="85">
        <f t="shared" si="0"/>
        <v>10233000</v>
      </c>
      <c r="K20" s="85">
        <f>F20</f>
        <v>10232000</v>
      </c>
      <c r="L20" s="86">
        <f t="shared" si="1"/>
        <v>-1000</v>
      </c>
    </row>
    <row r="21" spans="1:14" x14ac:dyDescent="0.25">
      <c r="A21" s="72" t="s">
        <v>204</v>
      </c>
      <c r="B21" s="93">
        <v>133239000</v>
      </c>
      <c r="C21" s="93">
        <v>11103249.933333334</v>
      </c>
      <c r="D21" s="93">
        <v>140336500</v>
      </c>
      <c r="E21" s="93">
        <v>11694708.146666668</v>
      </c>
      <c r="F21" s="93">
        <v>273574000</v>
      </c>
      <c r="J21" s="85">
        <f>SUM(J4:J20)</f>
        <v>273789826.83072805</v>
      </c>
      <c r="K21" s="85">
        <f>SUM(K4:K20)</f>
        <v>273574000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9061-6AC7-4803-8B89-9E442C60E65D}">
  <sheetPr>
    <tabColor theme="1"/>
  </sheetPr>
  <dimension ref="A3:F2015"/>
  <sheetViews>
    <sheetView topLeftCell="A1707" workbookViewId="0">
      <selection activeCell="B1720" sqref="B1720:F1720"/>
    </sheetView>
  </sheetViews>
  <sheetFormatPr defaultRowHeight="15" x14ac:dyDescent="0.25"/>
  <cols>
    <col min="1" max="1" width="55.28515625" bestFit="1" customWidth="1"/>
    <col min="2" max="2" width="17.85546875" style="70" bestFit="1" customWidth="1"/>
    <col min="6" max="6" width="15.7109375" style="70" bestFit="1" customWidth="1"/>
  </cols>
  <sheetData>
    <row r="3" spans="1:6" x14ac:dyDescent="0.25">
      <c r="A3" s="71" t="s">
        <v>197</v>
      </c>
      <c r="B3" t="s">
        <v>198</v>
      </c>
      <c r="D3" t="s">
        <v>205</v>
      </c>
      <c r="F3" s="70" t="s">
        <v>206</v>
      </c>
    </row>
    <row r="4" spans="1:6" x14ac:dyDescent="0.25">
      <c r="A4" s="72" t="s">
        <v>207</v>
      </c>
      <c r="B4" s="8"/>
    </row>
    <row r="5" spans="1:6" x14ac:dyDescent="0.25">
      <c r="A5" s="79" t="s">
        <v>51</v>
      </c>
      <c r="B5" s="8">
        <v>2000</v>
      </c>
      <c r="D5">
        <f>SUMIF('Sales History - All'!$C$2:$C$9,'FY 24 June Adjustment'!A5,'Sales History - All'!$O$2:$O$9)</f>
        <v>1833.3700000000001</v>
      </c>
      <c r="F5" s="70">
        <f>B5-D5</f>
        <v>166.62999999999988</v>
      </c>
    </row>
    <row r="6" spans="1:6" x14ac:dyDescent="0.25">
      <c r="A6" s="79" t="s">
        <v>37</v>
      </c>
      <c r="B6" s="8">
        <v>11500</v>
      </c>
      <c r="D6">
        <f>SUMIF('Sales History - All'!$C$2:$C$9,'FY 24 June Adjustment'!A6,'Sales History - All'!$O$2:$O$9)</f>
        <v>10541.630000000001</v>
      </c>
      <c r="F6" s="70">
        <f t="shared" ref="F6:F39" si="0">B6-D6</f>
        <v>958.36999999999898</v>
      </c>
    </row>
    <row r="7" spans="1:6" x14ac:dyDescent="0.25">
      <c r="A7" s="79" t="s">
        <v>39</v>
      </c>
      <c r="B7" s="8">
        <v>0</v>
      </c>
      <c r="D7">
        <f>SUMIF('Sales History - All'!$C$2:$C$9,'FY 24 June Adjustment'!A7,'Sales History - All'!$O$2:$O$9)</f>
        <v>0</v>
      </c>
      <c r="F7" s="70">
        <f t="shared" si="0"/>
        <v>0</v>
      </c>
    </row>
    <row r="8" spans="1:6" x14ac:dyDescent="0.25">
      <c r="A8" s="79" t="s">
        <v>33</v>
      </c>
      <c r="B8" s="8">
        <v>6500</v>
      </c>
      <c r="D8">
        <f>SUMIF('Sales History - All'!$C$2:$C$9,'FY 24 June Adjustment'!A8,'Sales History - All'!$O$2:$O$9)</f>
        <v>5958.37</v>
      </c>
      <c r="F8" s="70">
        <f t="shared" si="0"/>
        <v>541.63000000000011</v>
      </c>
    </row>
    <row r="9" spans="1:6" x14ac:dyDescent="0.25">
      <c r="A9" s="79" t="s">
        <v>41</v>
      </c>
      <c r="B9" s="8">
        <v>0</v>
      </c>
      <c r="D9">
        <f>SUMIF('Sales History - All'!$C$2:$C$9,'FY 24 June Adjustment'!A9,'Sales History - All'!$O$2:$O$9)</f>
        <v>0</v>
      </c>
      <c r="F9" s="70">
        <f t="shared" si="0"/>
        <v>0</v>
      </c>
    </row>
    <row r="10" spans="1:6" x14ac:dyDescent="0.25">
      <c r="A10" s="79" t="s">
        <v>43</v>
      </c>
      <c r="B10" s="8">
        <v>0</v>
      </c>
      <c r="D10">
        <f>SUMIF('Sales History - All'!$C$2:$C$9,'FY 24 June Adjustment'!A10,'Sales History - All'!$O$2:$O$9)</f>
        <v>34375</v>
      </c>
      <c r="F10" s="70">
        <f t="shared" si="0"/>
        <v>-34375</v>
      </c>
    </row>
    <row r="11" spans="1:6" x14ac:dyDescent="0.25">
      <c r="A11" s="79" t="s">
        <v>45</v>
      </c>
      <c r="B11" s="8">
        <v>64500</v>
      </c>
      <c r="D11">
        <f>SUMIF('Sales History - All'!$C$2:$C$9,'FY 24 June Adjustment'!A11,'Sales History - All'!$O$2:$O$9)</f>
        <v>59125</v>
      </c>
      <c r="F11" s="70">
        <f t="shared" si="0"/>
        <v>5375</v>
      </c>
    </row>
    <row r="12" spans="1:6" x14ac:dyDescent="0.25">
      <c r="A12" s="79" t="s">
        <v>55</v>
      </c>
      <c r="B12" s="8">
        <v>62000</v>
      </c>
      <c r="D12">
        <f>SUMIF('Sales History - All'!$C$2:$C$9,'FY 24 June Adjustment'!A12,'Sales History - All'!$O$2:$O$9)</f>
        <v>56833.369999999988</v>
      </c>
      <c r="F12" s="70">
        <f t="shared" si="0"/>
        <v>5166.6300000000119</v>
      </c>
    </row>
    <row r="13" spans="1:6" x14ac:dyDescent="0.25">
      <c r="A13" s="79" t="s">
        <v>35</v>
      </c>
      <c r="B13" s="8">
        <v>28000</v>
      </c>
      <c r="D13">
        <f>SUMIF('Sales History - All'!$C$2:$C$9,'FY 24 June Adjustment'!A13,'Sales History - All'!$O$2:$O$9)</f>
        <v>25666.630000000005</v>
      </c>
      <c r="F13" s="70">
        <f t="shared" si="0"/>
        <v>2333.3699999999953</v>
      </c>
    </row>
    <row r="14" spans="1:6" x14ac:dyDescent="0.25">
      <c r="A14" s="79" t="s">
        <v>57</v>
      </c>
      <c r="B14" s="8">
        <v>0</v>
      </c>
      <c r="D14">
        <f>SUMIF('Sales History - All'!$C$2:$C$9,'FY 24 June Adjustment'!A14,'Sales History - All'!$O$2:$O$9)</f>
        <v>0</v>
      </c>
      <c r="F14" s="70">
        <f t="shared" si="0"/>
        <v>0</v>
      </c>
    </row>
    <row r="15" spans="1:6" x14ac:dyDescent="0.25">
      <c r="A15" s="79" t="s">
        <v>21</v>
      </c>
      <c r="B15" s="8">
        <v>5000</v>
      </c>
      <c r="D15">
        <f>SUMIF('Sales History - All'!$C$2:$C$9,'FY 24 June Adjustment'!A15,'Sales History - All'!$O$2:$O$9)</f>
        <v>4583.37</v>
      </c>
      <c r="F15" s="70">
        <f t="shared" si="0"/>
        <v>416.63000000000011</v>
      </c>
    </row>
    <row r="16" spans="1:6" x14ac:dyDescent="0.25">
      <c r="A16" s="79" t="s">
        <v>47</v>
      </c>
      <c r="B16" s="8">
        <v>0</v>
      </c>
      <c r="D16">
        <f>SUMIF('Sales History - All'!$C$2:$C$9,'FY 24 June Adjustment'!A16,'Sales History - All'!$O$2:$O$9)</f>
        <v>0</v>
      </c>
      <c r="F16" s="70">
        <f t="shared" si="0"/>
        <v>0</v>
      </c>
    </row>
    <row r="17" spans="1:6" x14ac:dyDescent="0.25">
      <c r="A17" s="79" t="s">
        <v>59</v>
      </c>
      <c r="B17" s="8">
        <v>0</v>
      </c>
      <c r="D17">
        <f>SUMIF('Sales History - All'!$C$2:$C$9,'FY 24 June Adjustment'!A17,'Sales History - All'!$O$2:$O$9)</f>
        <v>0</v>
      </c>
      <c r="F17" s="70">
        <f t="shared" si="0"/>
        <v>0</v>
      </c>
    </row>
    <row r="18" spans="1:6" x14ac:dyDescent="0.25">
      <c r="A18" s="79" t="s">
        <v>49</v>
      </c>
      <c r="B18" s="8">
        <v>3000</v>
      </c>
      <c r="D18">
        <f>SUMIF('Sales History - All'!$C$2:$C$9,'FY 24 June Adjustment'!A18,'Sales History - All'!$O$2:$O$9)</f>
        <v>0</v>
      </c>
      <c r="F18" s="70">
        <f t="shared" si="0"/>
        <v>3000</v>
      </c>
    </row>
    <row r="19" spans="1:6" x14ac:dyDescent="0.25">
      <c r="A19" s="79" t="s">
        <v>53</v>
      </c>
      <c r="B19" s="8">
        <v>7000</v>
      </c>
      <c r="D19">
        <f>SUMIF('Sales History - All'!$C$2:$C$9,'FY 24 June Adjustment'!A19,'Sales History - All'!$O$2:$O$9)</f>
        <v>0</v>
      </c>
      <c r="F19" s="70">
        <f t="shared" si="0"/>
        <v>7000</v>
      </c>
    </row>
    <row r="20" spans="1:6" x14ac:dyDescent="0.25">
      <c r="A20" s="79" t="s">
        <v>61</v>
      </c>
      <c r="B20" s="8">
        <v>7000</v>
      </c>
      <c r="D20">
        <f>SUMIF('Sales History - All'!$C$2:$C$9,'FY 24 June Adjustment'!A20,'Sales History - All'!$O$2:$O$9)</f>
        <v>0</v>
      </c>
      <c r="F20" s="70">
        <f t="shared" si="0"/>
        <v>7000</v>
      </c>
    </row>
    <row r="21" spans="1:6" x14ac:dyDescent="0.25">
      <c r="A21" s="79" t="s">
        <v>63</v>
      </c>
      <c r="B21" s="8">
        <v>25000</v>
      </c>
      <c r="D21">
        <f>SUMIF('Sales History - All'!$C$2:$C$9,'FY 24 June Adjustment'!A21,'Sales History - All'!$O$2:$O$9)</f>
        <v>0</v>
      </c>
      <c r="F21" s="70">
        <f t="shared" si="0"/>
        <v>25000</v>
      </c>
    </row>
    <row r="22" spans="1:6" x14ac:dyDescent="0.25">
      <c r="A22" s="72" t="s">
        <v>208</v>
      </c>
      <c r="B22" s="8"/>
    </row>
    <row r="23" spans="1:6" x14ac:dyDescent="0.25">
      <c r="A23" s="79" t="s">
        <v>51</v>
      </c>
      <c r="B23" s="8">
        <v>500</v>
      </c>
      <c r="D23">
        <f>SUMIF('Sales History - All'!$C$10:$C$17,'FY 24 June Adjustment'!A23,'Sales History - All'!$O$10:$O$17)</f>
        <v>458.37000000000012</v>
      </c>
      <c r="F23" s="70">
        <f t="shared" si="0"/>
        <v>41.629999999999882</v>
      </c>
    </row>
    <row r="24" spans="1:6" x14ac:dyDescent="0.25">
      <c r="A24" s="79" t="s">
        <v>37</v>
      </c>
      <c r="B24" s="8">
        <v>8500</v>
      </c>
      <c r="D24">
        <f>SUMIF('Sales History - All'!$C$10:$C$17,'FY 24 June Adjustment'!A24,'Sales History - All'!$O$10:$O$17)</f>
        <v>7791.63</v>
      </c>
      <c r="F24" s="70">
        <f t="shared" si="0"/>
        <v>708.36999999999989</v>
      </c>
    </row>
    <row r="25" spans="1:6" x14ac:dyDescent="0.25">
      <c r="A25" s="79" t="s">
        <v>39</v>
      </c>
      <c r="B25" s="8">
        <v>0</v>
      </c>
      <c r="D25">
        <f>SUMIF('Sales History - All'!$C$10:$C$17,'FY 24 June Adjustment'!A25,'Sales History - All'!$O$10:$O$17)</f>
        <v>0</v>
      </c>
      <c r="F25" s="70">
        <f t="shared" si="0"/>
        <v>0</v>
      </c>
    </row>
    <row r="26" spans="1:6" x14ac:dyDescent="0.25">
      <c r="A26" s="79" t="s">
        <v>33</v>
      </c>
      <c r="B26" s="8">
        <v>4500</v>
      </c>
      <c r="D26">
        <f>SUMIF('Sales History - All'!$C$10:$C$17,'FY 24 June Adjustment'!A26,'Sales History - All'!$O$10:$O$17)</f>
        <v>4125</v>
      </c>
      <c r="F26" s="70">
        <f t="shared" si="0"/>
        <v>375</v>
      </c>
    </row>
    <row r="27" spans="1:6" x14ac:dyDescent="0.25">
      <c r="A27" s="79" t="s">
        <v>41</v>
      </c>
      <c r="B27" s="8">
        <v>0</v>
      </c>
      <c r="D27">
        <f>SUMIF('Sales History - All'!$C$10:$C$17,'FY 24 June Adjustment'!A27,'Sales History - All'!$O$10:$O$17)</f>
        <v>0</v>
      </c>
      <c r="F27" s="70">
        <f t="shared" si="0"/>
        <v>0</v>
      </c>
    </row>
    <row r="28" spans="1:6" x14ac:dyDescent="0.25">
      <c r="A28" s="79" t="s">
        <v>43</v>
      </c>
      <c r="B28" s="8">
        <v>0</v>
      </c>
      <c r="D28">
        <f>SUMIF('Sales History - All'!$C$10:$C$17,'FY 24 June Adjustment'!A28,'Sales History - All'!$O$10:$O$17)</f>
        <v>23833.369999999995</v>
      </c>
      <c r="F28" s="70">
        <f t="shared" si="0"/>
        <v>-23833.369999999995</v>
      </c>
    </row>
    <row r="29" spans="1:6" x14ac:dyDescent="0.25">
      <c r="A29" s="79" t="s">
        <v>45</v>
      </c>
      <c r="B29" s="8">
        <v>55500</v>
      </c>
      <c r="D29">
        <f>SUMIF('Sales History - All'!$C$10:$C$17,'FY 24 June Adjustment'!A29,'Sales History - All'!$O$10:$O$17)</f>
        <v>50875</v>
      </c>
      <c r="F29" s="70">
        <f t="shared" si="0"/>
        <v>4625</v>
      </c>
    </row>
    <row r="30" spans="1:6" x14ac:dyDescent="0.25">
      <c r="A30" s="79" t="s">
        <v>55</v>
      </c>
      <c r="B30" s="8">
        <v>56500</v>
      </c>
      <c r="D30">
        <f>SUMIF('Sales History - All'!$C$10:$C$17,'FY 24 June Adjustment'!A30,'Sales History - All'!$O$10:$O$17)</f>
        <v>51791.630000000012</v>
      </c>
      <c r="F30" s="70">
        <f t="shared" si="0"/>
        <v>4708.3699999999881</v>
      </c>
    </row>
    <row r="31" spans="1:6" x14ac:dyDescent="0.25">
      <c r="A31" s="79" t="s">
        <v>35</v>
      </c>
      <c r="B31" s="8">
        <v>21000</v>
      </c>
      <c r="D31">
        <f>SUMIF('Sales History - All'!$C$10:$C$17,'FY 24 June Adjustment'!A31,'Sales History - All'!$O$10:$O$17)</f>
        <v>19250</v>
      </c>
      <c r="F31" s="70">
        <f t="shared" si="0"/>
        <v>1750</v>
      </c>
    </row>
    <row r="32" spans="1:6" x14ac:dyDescent="0.25">
      <c r="A32" s="79" t="s">
        <v>57</v>
      </c>
      <c r="B32" s="8">
        <v>0</v>
      </c>
      <c r="D32">
        <f>SUMIF('Sales History - All'!$C$10:$C$17,'FY 24 June Adjustment'!A32,'Sales History - All'!$O$10:$O$17)</f>
        <v>0</v>
      </c>
      <c r="F32" s="70">
        <f t="shared" si="0"/>
        <v>0</v>
      </c>
    </row>
    <row r="33" spans="1:6" x14ac:dyDescent="0.25">
      <c r="A33" s="79" t="s">
        <v>21</v>
      </c>
      <c r="B33" s="8">
        <v>3000</v>
      </c>
      <c r="D33">
        <f>SUMIF('Sales History - All'!$C$10:$C$17,'FY 24 June Adjustment'!A33,'Sales History - All'!$O$10:$O$17)</f>
        <v>2750</v>
      </c>
      <c r="F33" s="70">
        <f t="shared" si="0"/>
        <v>250</v>
      </c>
    </row>
    <row r="34" spans="1:6" x14ac:dyDescent="0.25">
      <c r="A34" s="79" t="s">
        <v>47</v>
      </c>
      <c r="B34" s="8">
        <v>0</v>
      </c>
      <c r="D34">
        <f>SUMIF('Sales History - All'!$C$10:$C$17,'FY 24 June Adjustment'!A34,'Sales History - All'!$O$10:$O$17)</f>
        <v>0</v>
      </c>
      <c r="F34" s="70">
        <f t="shared" si="0"/>
        <v>0</v>
      </c>
    </row>
    <row r="35" spans="1:6" x14ac:dyDescent="0.25">
      <c r="A35" s="79" t="s">
        <v>59</v>
      </c>
      <c r="B35" s="8">
        <v>0</v>
      </c>
      <c r="D35">
        <f>SUMIF('Sales History - All'!$C$10:$C$17,'FY 24 June Adjustment'!A35,'Sales History - All'!$O$10:$O$17)</f>
        <v>0</v>
      </c>
      <c r="F35" s="70">
        <f t="shared" si="0"/>
        <v>0</v>
      </c>
    </row>
    <row r="36" spans="1:6" x14ac:dyDescent="0.25">
      <c r="A36" s="79" t="s">
        <v>49</v>
      </c>
      <c r="B36" s="8">
        <v>2000</v>
      </c>
      <c r="D36">
        <f>SUMIF('Sales History - All'!$C$10:$C$17,'FY 24 June Adjustment'!A36,'Sales History - All'!$O$10:$O$17)</f>
        <v>0</v>
      </c>
      <c r="F36" s="70">
        <f t="shared" si="0"/>
        <v>2000</v>
      </c>
    </row>
    <row r="37" spans="1:6" x14ac:dyDescent="0.25">
      <c r="A37" s="79" t="s">
        <v>53</v>
      </c>
      <c r="B37" s="8">
        <v>5000</v>
      </c>
      <c r="D37">
        <f>SUMIF('Sales History - All'!$C$10:$C$17,'FY 24 June Adjustment'!A37,'Sales History - All'!$O$10:$O$17)</f>
        <v>0</v>
      </c>
      <c r="F37" s="70">
        <f t="shared" si="0"/>
        <v>5000</v>
      </c>
    </row>
    <row r="38" spans="1:6" x14ac:dyDescent="0.25">
      <c r="A38" s="79" t="s">
        <v>61</v>
      </c>
      <c r="B38" s="8">
        <v>5000</v>
      </c>
      <c r="D38">
        <f>SUMIF('Sales History - All'!$C$10:$C$17,'FY 24 June Adjustment'!A38,'Sales History - All'!$O$10:$O$17)</f>
        <v>0</v>
      </c>
      <c r="F38" s="70">
        <f t="shared" si="0"/>
        <v>5000</v>
      </c>
    </row>
    <row r="39" spans="1:6" x14ac:dyDescent="0.25">
      <c r="A39" s="79" t="s">
        <v>63</v>
      </c>
      <c r="B39" s="8">
        <v>18000</v>
      </c>
      <c r="D39">
        <f>SUMIF('Sales History - All'!$C$10:$C$17,'FY 24 June Adjustment'!A39,'Sales History - All'!$O$10:$O$17)</f>
        <v>0</v>
      </c>
      <c r="F39" s="70">
        <f t="shared" si="0"/>
        <v>18000</v>
      </c>
    </row>
    <row r="40" spans="1:6" x14ac:dyDescent="0.25">
      <c r="A40" s="72" t="s">
        <v>209</v>
      </c>
      <c r="B40" s="8"/>
    </row>
    <row r="41" spans="1:6" x14ac:dyDescent="0.25">
      <c r="A41" s="79" t="s">
        <v>51</v>
      </c>
      <c r="B41" s="8">
        <v>0</v>
      </c>
      <c r="D41">
        <f>SUMIF('Sales History - All'!$C$18:$C$23,'FY 24 June Adjustment'!A41,'Sales History - All'!$O$18:$O$23)</f>
        <v>0</v>
      </c>
      <c r="F41" s="70">
        <f t="shared" ref="F41:F57" si="1">B41-D41</f>
        <v>0</v>
      </c>
    </row>
    <row r="42" spans="1:6" x14ac:dyDescent="0.25">
      <c r="A42" s="79" t="s">
        <v>37</v>
      </c>
      <c r="B42" s="8">
        <v>0</v>
      </c>
      <c r="D42">
        <f>SUMIF('Sales History - All'!$C$18:$C$23,'FY 24 June Adjustment'!A42,'Sales History - All'!$O$18:$O$23)</f>
        <v>0</v>
      </c>
      <c r="F42" s="70">
        <f t="shared" si="1"/>
        <v>0</v>
      </c>
    </row>
    <row r="43" spans="1:6" x14ac:dyDescent="0.25">
      <c r="A43" s="79" t="s">
        <v>39</v>
      </c>
      <c r="B43" s="8">
        <v>0</v>
      </c>
      <c r="D43">
        <f>SUMIF('Sales History - All'!$C$18:$C$23,'FY 24 June Adjustment'!A43,'Sales History - All'!$O$18:$O$23)</f>
        <v>0</v>
      </c>
      <c r="F43" s="70">
        <f t="shared" si="1"/>
        <v>0</v>
      </c>
    </row>
    <row r="44" spans="1:6" x14ac:dyDescent="0.25">
      <c r="A44" s="79" t="s">
        <v>33</v>
      </c>
      <c r="B44" s="8">
        <v>0</v>
      </c>
      <c r="D44">
        <f>SUMIF('Sales History - All'!$C$18:$C$23,'FY 24 June Adjustment'!A44,'Sales History - All'!$O$18:$O$23)</f>
        <v>0</v>
      </c>
      <c r="F44" s="70">
        <f t="shared" si="1"/>
        <v>0</v>
      </c>
    </row>
    <row r="45" spans="1:6" x14ac:dyDescent="0.25">
      <c r="A45" s="79" t="s">
        <v>41</v>
      </c>
      <c r="B45" s="8">
        <v>0</v>
      </c>
      <c r="D45">
        <f>SUMIF('Sales History - All'!$C$18:$C$23,'FY 24 June Adjustment'!A45,'Sales History - All'!$O$18:$O$23)</f>
        <v>0</v>
      </c>
      <c r="F45" s="70">
        <f t="shared" si="1"/>
        <v>0</v>
      </c>
    </row>
    <row r="46" spans="1:6" x14ac:dyDescent="0.25">
      <c r="A46" s="79" t="s">
        <v>43</v>
      </c>
      <c r="B46" s="8">
        <v>0</v>
      </c>
      <c r="D46">
        <f>SUMIF('Sales History - All'!$C$18:$C$23,'FY 24 June Adjustment'!A46,'Sales History - All'!$O$18:$O$23)</f>
        <v>458.37000000000012</v>
      </c>
      <c r="F46" s="70">
        <f t="shared" si="1"/>
        <v>-458.37000000000012</v>
      </c>
    </row>
    <row r="47" spans="1:6" x14ac:dyDescent="0.25">
      <c r="A47" s="79" t="s">
        <v>45</v>
      </c>
      <c r="B47" s="8">
        <v>500</v>
      </c>
      <c r="D47">
        <f>SUMIF('Sales History - All'!$C$18:$C$23,'FY 24 June Adjustment'!A47,'Sales History - All'!$O$18:$O$23)</f>
        <v>458.37000000000012</v>
      </c>
      <c r="F47" s="70">
        <f t="shared" si="1"/>
        <v>41.629999999999882</v>
      </c>
    </row>
    <row r="48" spans="1:6" x14ac:dyDescent="0.25">
      <c r="A48" s="79" t="s">
        <v>55</v>
      </c>
      <c r="B48" s="8">
        <v>0</v>
      </c>
      <c r="D48">
        <f>SUMIF('Sales History - All'!$C$18:$C$23,'FY 24 June Adjustment'!A48,'Sales History - All'!$O$18:$O$23)</f>
        <v>0</v>
      </c>
      <c r="F48" s="70">
        <f t="shared" si="1"/>
        <v>0</v>
      </c>
    </row>
    <row r="49" spans="1:6" x14ac:dyDescent="0.25">
      <c r="A49" s="79" t="s">
        <v>35</v>
      </c>
      <c r="B49" s="8">
        <v>1000</v>
      </c>
      <c r="D49">
        <f>SUMIF('Sales History - All'!$C$18:$C$23,'FY 24 June Adjustment'!A49,'Sales History - All'!$O$18:$O$23)</f>
        <v>916.63000000000011</v>
      </c>
      <c r="F49" s="70">
        <f t="shared" si="1"/>
        <v>83.369999999999891</v>
      </c>
    </row>
    <row r="50" spans="1:6" x14ac:dyDescent="0.25">
      <c r="A50" s="79" t="s">
        <v>57</v>
      </c>
      <c r="B50" s="8">
        <v>0</v>
      </c>
      <c r="D50">
        <f>SUMIF('Sales History - All'!$C$18:$C$23,'FY 24 June Adjustment'!A50,'Sales History - All'!$O$18:$O$23)</f>
        <v>0</v>
      </c>
      <c r="F50" s="70">
        <f t="shared" si="1"/>
        <v>0</v>
      </c>
    </row>
    <row r="51" spans="1:6" x14ac:dyDescent="0.25">
      <c r="A51" s="79" t="s">
        <v>21</v>
      </c>
      <c r="B51" s="8">
        <v>0</v>
      </c>
      <c r="D51">
        <f>SUMIF('Sales History - All'!$C$18:$C$23,'FY 24 June Adjustment'!A51,'Sales History - All'!$O$18:$O$23)</f>
        <v>0</v>
      </c>
      <c r="F51" s="70">
        <f t="shared" si="1"/>
        <v>0</v>
      </c>
    </row>
    <row r="52" spans="1:6" x14ac:dyDescent="0.25">
      <c r="A52" s="79" t="s">
        <v>47</v>
      </c>
      <c r="B52" s="8">
        <v>0</v>
      </c>
      <c r="D52">
        <f>SUMIF('Sales History - All'!$C$18:$C$23,'FY 24 June Adjustment'!A52,'Sales History - All'!$O$18:$O$23)</f>
        <v>0</v>
      </c>
      <c r="F52" s="70">
        <f t="shared" si="1"/>
        <v>0</v>
      </c>
    </row>
    <row r="53" spans="1:6" x14ac:dyDescent="0.25">
      <c r="A53" s="79" t="s">
        <v>59</v>
      </c>
      <c r="B53" s="8">
        <v>0</v>
      </c>
      <c r="D53">
        <f>SUMIF('Sales History - All'!$C$18:$C$23,'FY 24 June Adjustment'!A53,'Sales History - All'!$O$18:$O$23)</f>
        <v>0</v>
      </c>
      <c r="F53" s="70">
        <f t="shared" si="1"/>
        <v>0</v>
      </c>
    </row>
    <row r="54" spans="1:6" x14ac:dyDescent="0.25">
      <c r="A54" s="79" t="s">
        <v>49</v>
      </c>
      <c r="B54" s="8">
        <v>0</v>
      </c>
      <c r="D54">
        <f>SUMIF('Sales History - All'!$C$18:$C$23,'FY 24 June Adjustment'!A54,'Sales History - All'!$O$18:$O$23)</f>
        <v>0</v>
      </c>
      <c r="F54" s="70">
        <f t="shared" si="1"/>
        <v>0</v>
      </c>
    </row>
    <row r="55" spans="1:6" x14ac:dyDescent="0.25">
      <c r="A55" s="79" t="s">
        <v>53</v>
      </c>
      <c r="B55" s="8">
        <v>0</v>
      </c>
      <c r="D55">
        <f>SUMIF('Sales History - All'!$C$18:$C$23,'FY 24 June Adjustment'!A55,'Sales History - All'!$O$18:$O$23)</f>
        <v>0</v>
      </c>
      <c r="F55" s="70">
        <f t="shared" si="1"/>
        <v>0</v>
      </c>
    </row>
    <row r="56" spans="1:6" x14ac:dyDescent="0.25">
      <c r="A56" s="79" t="s">
        <v>61</v>
      </c>
      <c r="B56" s="8">
        <v>0</v>
      </c>
      <c r="D56">
        <f>SUMIF('Sales History - All'!$C$18:$C$23,'FY 24 June Adjustment'!A56,'Sales History - All'!$O$18:$O$23)</f>
        <v>0</v>
      </c>
      <c r="F56" s="70">
        <f t="shared" si="1"/>
        <v>0</v>
      </c>
    </row>
    <row r="57" spans="1:6" x14ac:dyDescent="0.25">
      <c r="A57" s="79" t="s">
        <v>63</v>
      </c>
      <c r="B57" s="8">
        <v>1000</v>
      </c>
      <c r="D57">
        <f>SUMIF('Sales History - All'!$C$18:$C$23,'FY 24 June Adjustment'!A57,'Sales History - All'!$O$18:$O$23)</f>
        <v>0</v>
      </c>
      <c r="F57" s="70">
        <f t="shared" si="1"/>
        <v>1000</v>
      </c>
    </row>
    <row r="58" spans="1:6" x14ac:dyDescent="0.25">
      <c r="A58" s="72" t="s">
        <v>210</v>
      </c>
      <c r="B58" s="8"/>
    </row>
    <row r="59" spans="1:6" x14ac:dyDescent="0.25">
      <c r="A59" s="79" t="s">
        <v>51</v>
      </c>
      <c r="B59" s="8">
        <v>500</v>
      </c>
      <c r="D59">
        <f>SUMIF('Sales History - All'!$C$24:$C$33,'FY 24 June Adjustment'!A59,'Sales History - All'!$O$24:$O$33)</f>
        <v>458.37000000000012</v>
      </c>
      <c r="F59" s="70">
        <f t="shared" ref="F59:F75" si="2">B59-D59</f>
        <v>41.629999999999882</v>
      </c>
    </row>
    <row r="60" spans="1:6" x14ac:dyDescent="0.25">
      <c r="A60" s="79" t="s">
        <v>37</v>
      </c>
      <c r="B60" s="8">
        <v>1000</v>
      </c>
      <c r="D60">
        <f>SUMIF('Sales History - All'!$C$24:$C$33,'FY 24 June Adjustment'!A60,'Sales History - All'!$O$24:$O$33)</f>
        <v>916.63000000000011</v>
      </c>
      <c r="F60" s="70">
        <f t="shared" si="2"/>
        <v>83.369999999999891</v>
      </c>
    </row>
    <row r="61" spans="1:6" x14ac:dyDescent="0.25">
      <c r="A61" s="79" t="s">
        <v>39</v>
      </c>
      <c r="B61" s="8">
        <v>0</v>
      </c>
      <c r="D61">
        <f>SUMIF('Sales History - All'!$C$24:$C$33,'FY 24 June Adjustment'!A61,'Sales History - All'!$O$24:$O$33)</f>
        <v>0</v>
      </c>
      <c r="F61" s="70">
        <f t="shared" si="2"/>
        <v>0</v>
      </c>
    </row>
    <row r="62" spans="1:6" x14ac:dyDescent="0.25">
      <c r="A62" s="79" t="s">
        <v>33</v>
      </c>
      <c r="B62" s="8">
        <v>500</v>
      </c>
      <c r="D62">
        <f>SUMIF('Sales History - All'!$C$24:$C$33,'FY 24 June Adjustment'!A62,'Sales History - All'!$O$24:$O$33)</f>
        <v>458.37000000000012</v>
      </c>
      <c r="F62" s="70">
        <f t="shared" si="2"/>
        <v>41.629999999999882</v>
      </c>
    </row>
    <row r="63" spans="1:6" x14ac:dyDescent="0.25">
      <c r="A63" s="79" t="s">
        <v>41</v>
      </c>
      <c r="B63" s="8">
        <v>0</v>
      </c>
      <c r="D63">
        <f>SUMIF('Sales History - All'!$C$24:$C$33,'FY 24 June Adjustment'!A63,'Sales History - All'!$O$24:$O$33)</f>
        <v>0</v>
      </c>
      <c r="F63" s="70">
        <f t="shared" si="2"/>
        <v>0</v>
      </c>
    </row>
    <row r="64" spans="1:6" x14ac:dyDescent="0.25">
      <c r="A64" s="79" t="s">
        <v>43</v>
      </c>
      <c r="B64" s="8">
        <v>0</v>
      </c>
      <c r="D64">
        <f>SUMIF('Sales History - All'!$C$24:$C$33,'FY 24 June Adjustment'!A64,'Sales History - All'!$O$24:$O$33)</f>
        <v>1833.3700000000001</v>
      </c>
      <c r="F64" s="70">
        <f t="shared" si="2"/>
        <v>-1833.3700000000001</v>
      </c>
    </row>
    <row r="65" spans="1:6" x14ac:dyDescent="0.25">
      <c r="A65" s="79" t="s">
        <v>45</v>
      </c>
      <c r="B65" s="8">
        <v>2000</v>
      </c>
      <c r="D65">
        <f>SUMIF('Sales History - All'!$C$24:$C$33,'FY 24 June Adjustment'!A65,'Sales History - All'!$O$24:$O$33)</f>
        <v>1833.3700000000001</v>
      </c>
      <c r="F65" s="70">
        <f t="shared" si="2"/>
        <v>166.62999999999988</v>
      </c>
    </row>
    <row r="66" spans="1:6" x14ac:dyDescent="0.25">
      <c r="A66" s="79" t="s">
        <v>55</v>
      </c>
      <c r="B66" s="8">
        <v>2000</v>
      </c>
      <c r="D66">
        <f>SUMIF('Sales History - All'!$C$24:$C$33,'FY 24 June Adjustment'!A66,'Sales History - All'!$O$24:$O$33)</f>
        <v>1833.3700000000001</v>
      </c>
      <c r="F66" s="70">
        <f t="shared" si="2"/>
        <v>166.62999999999988</v>
      </c>
    </row>
    <row r="67" spans="1:6" x14ac:dyDescent="0.25">
      <c r="A67" s="79" t="s">
        <v>35</v>
      </c>
      <c r="B67" s="8">
        <v>2000</v>
      </c>
      <c r="D67">
        <f>SUMIF('Sales History - All'!$C$24:$C$33,'FY 24 June Adjustment'!A67,'Sales History - All'!$O$24:$O$33)</f>
        <v>1833.3700000000001</v>
      </c>
      <c r="F67" s="70">
        <f t="shared" si="2"/>
        <v>166.62999999999988</v>
      </c>
    </row>
    <row r="68" spans="1:6" x14ac:dyDescent="0.25">
      <c r="A68" s="79" t="s">
        <v>57</v>
      </c>
      <c r="B68" s="8">
        <v>0</v>
      </c>
      <c r="D68">
        <f>SUMIF('Sales History - All'!$C$24:$C$33,'FY 24 June Adjustment'!A68,'Sales History - All'!$O$24:$O$33)</f>
        <v>0</v>
      </c>
      <c r="F68" s="70">
        <f t="shared" si="2"/>
        <v>0</v>
      </c>
    </row>
    <row r="69" spans="1:6" x14ac:dyDescent="0.25">
      <c r="A69" s="79" t="s">
        <v>21</v>
      </c>
      <c r="B69" s="8">
        <v>1000</v>
      </c>
      <c r="D69">
        <f>SUMIF('Sales History - All'!$C$24:$C$33,'FY 24 June Adjustment'!A69,'Sales History - All'!$O$24:$O$33)</f>
        <v>916.63000000000011</v>
      </c>
      <c r="F69" s="70">
        <f t="shared" si="2"/>
        <v>83.369999999999891</v>
      </c>
    </row>
    <row r="70" spans="1:6" x14ac:dyDescent="0.25">
      <c r="A70" s="79" t="s">
        <v>47</v>
      </c>
      <c r="B70" s="8">
        <v>0</v>
      </c>
      <c r="D70">
        <f>SUMIF('Sales History - All'!$C$24:$C$33,'FY 24 June Adjustment'!A70,'Sales History - All'!$O$24:$O$33)</f>
        <v>0</v>
      </c>
      <c r="F70" s="70">
        <f t="shared" si="2"/>
        <v>0</v>
      </c>
    </row>
    <row r="71" spans="1:6" x14ac:dyDescent="0.25">
      <c r="A71" s="79" t="s">
        <v>59</v>
      </c>
      <c r="B71" s="8">
        <v>0</v>
      </c>
      <c r="D71">
        <f>SUMIF('Sales History - All'!$C$24:$C$33,'FY 24 June Adjustment'!A71,'Sales History - All'!$O$24:$O$33)</f>
        <v>0</v>
      </c>
      <c r="F71" s="70">
        <f t="shared" si="2"/>
        <v>0</v>
      </c>
    </row>
    <row r="72" spans="1:6" x14ac:dyDescent="0.25">
      <c r="A72" s="79" t="s">
        <v>49</v>
      </c>
      <c r="B72" s="8">
        <v>1000</v>
      </c>
      <c r="D72">
        <f>SUMIF('Sales History - All'!$C$24:$C$33,'FY 24 June Adjustment'!A72,'Sales History - All'!$O$24:$O$33)</f>
        <v>0</v>
      </c>
      <c r="F72" s="70">
        <f t="shared" si="2"/>
        <v>1000</v>
      </c>
    </row>
    <row r="73" spans="1:6" x14ac:dyDescent="0.25">
      <c r="A73" s="79" t="s">
        <v>53</v>
      </c>
      <c r="B73" s="8">
        <v>1000</v>
      </c>
      <c r="D73">
        <f>SUMIF('Sales History - All'!$C$24:$C$33,'FY 24 June Adjustment'!A73,'Sales History - All'!$O$24:$O$33)</f>
        <v>0</v>
      </c>
      <c r="F73" s="70">
        <f t="shared" si="2"/>
        <v>1000</v>
      </c>
    </row>
    <row r="74" spans="1:6" x14ac:dyDescent="0.25">
      <c r="A74" s="79" t="s">
        <v>61</v>
      </c>
      <c r="B74" s="8">
        <v>1000</v>
      </c>
      <c r="D74">
        <f>SUMIF('Sales History - All'!$C$24:$C$33,'FY 24 June Adjustment'!A74,'Sales History - All'!$O$24:$O$33)</f>
        <v>0</v>
      </c>
      <c r="F74" s="70">
        <f t="shared" si="2"/>
        <v>1000</v>
      </c>
    </row>
    <row r="75" spans="1:6" x14ac:dyDescent="0.25">
      <c r="A75" s="79" t="s">
        <v>63</v>
      </c>
      <c r="B75" s="8">
        <v>2000</v>
      </c>
      <c r="D75">
        <f>SUMIF('Sales History - All'!$C$24:$C$33,'FY 24 June Adjustment'!A75,'Sales History - All'!$O$24:$O$33)</f>
        <v>0</v>
      </c>
      <c r="F75" s="70">
        <f t="shared" si="2"/>
        <v>2000</v>
      </c>
    </row>
    <row r="76" spans="1:6" x14ac:dyDescent="0.25">
      <c r="A76" s="72" t="s">
        <v>211</v>
      </c>
      <c r="B76" s="8"/>
    </row>
    <row r="77" spans="1:6" x14ac:dyDescent="0.25">
      <c r="A77" s="79" t="s">
        <v>51</v>
      </c>
      <c r="B77" s="8">
        <v>0</v>
      </c>
      <c r="D77">
        <f>SUMIF('Sales History - All'!$C$34:$C$41,'FY 24 June Adjustment'!A77,'Sales History - All'!$O$34:$O$41)</f>
        <v>0</v>
      </c>
      <c r="F77" s="70">
        <f t="shared" ref="F77:F93" si="3">B77-D77</f>
        <v>0</v>
      </c>
    </row>
    <row r="78" spans="1:6" x14ac:dyDescent="0.25">
      <c r="A78" s="79" t="s">
        <v>37</v>
      </c>
      <c r="B78" s="8">
        <v>0</v>
      </c>
      <c r="D78">
        <f>SUMIF('Sales History - All'!$C$34:$C$41,'FY 24 June Adjustment'!A78,'Sales History - All'!$O$34:$O$41)</f>
        <v>0</v>
      </c>
      <c r="F78" s="70">
        <f t="shared" si="3"/>
        <v>0</v>
      </c>
    </row>
    <row r="79" spans="1:6" x14ac:dyDescent="0.25">
      <c r="A79" s="79" t="s">
        <v>39</v>
      </c>
      <c r="B79" s="8">
        <v>0</v>
      </c>
      <c r="D79">
        <f>SUMIF('Sales History - All'!$C$34:$C$41,'FY 24 June Adjustment'!A79,'Sales History - All'!$O$34:$O$41)</f>
        <v>0</v>
      </c>
      <c r="F79" s="70">
        <f t="shared" si="3"/>
        <v>0</v>
      </c>
    </row>
    <row r="80" spans="1:6" x14ac:dyDescent="0.25">
      <c r="A80" s="79" t="s">
        <v>33</v>
      </c>
      <c r="B80" s="8">
        <v>0</v>
      </c>
      <c r="D80">
        <f>SUMIF('Sales History - All'!$C$34:$C$41,'FY 24 June Adjustment'!A80,'Sales History - All'!$O$34:$O$41)</f>
        <v>0</v>
      </c>
      <c r="F80" s="70">
        <f t="shared" si="3"/>
        <v>0</v>
      </c>
    </row>
    <row r="81" spans="1:6" x14ac:dyDescent="0.25">
      <c r="A81" s="79" t="s">
        <v>41</v>
      </c>
      <c r="B81" s="8">
        <v>0</v>
      </c>
      <c r="D81">
        <f>SUMIF('Sales History - All'!$C$34:$C$41,'FY 24 June Adjustment'!A81,'Sales History - All'!$O$34:$O$41)</f>
        <v>0</v>
      </c>
      <c r="F81" s="70">
        <f t="shared" si="3"/>
        <v>0</v>
      </c>
    </row>
    <row r="82" spans="1:6" x14ac:dyDescent="0.25">
      <c r="A82" s="79" t="s">
        <v>43</v>
      </c>
      <c r="B82" s="8">
        <v>0</v>
      </c>
      <c r="D82">
        <f>SUMIF('Sales History - All'!$C$34:$C$41,'FY 24 June Adjustment'!A82,'Sales History - All'!$O$34:$O$41)</f>
        <v>916.63000000000011</v>
      </c>
      <c r="F82" s="70">
        <f t="shared" si="3"/>
        <v>-916.63000000000011</v>
      </c>
    </row>
    <row r="83" spans="1:6" x14ac:dyDescent="0.25">
      <c r="A83" s="79" t="s">
        <v>45</v>
      </c>
      <c r="B83" s="8">
        <v>1000</v>
      </c>
      <c r="D83">
        <f>SUMIF('Sales History - All'!$C$34:$C$41,'FY 24 June Adjustment'!A83,'Sales History - All'!$O$34:$O$41)</f>
        <v>916.63000000000011</v>
      </c>
      <c r="F83" s="70">
        <f t="shared" si="3"/>
        <v>83.369999999999891</v>
      </c>
    </row>
    <row r="84" spans="1:6" x14ac:dyDescent="0.25">
      <c r="A84" s="79" t="s">
        <v>55</v>
      </c>
      <c r="B84" s="8">
        <v>1500</v>
      </c>
      <c r="D84">
        <f>SUMIF('Sales History - All'!$C$34:$C$41,'FY 24 June Adjustment'!A84,'Sales History - All'!$O$34:$O$41)</f>
        <v>1375</v>
      </c>
      <c r="F84" s="70">
        <f t="shared" si="3"/>
        <v>125</v>
      </c>
    </row>
    <row r="85" spans="1:6" x14ac:dyDescent="0.25">
      <c r="A85" s="79" t="s">
        <v>35</v>
      </c>
      <c r="B85" s="8">
        <v>1000</v>
      </c>
      <c r="D85">
        <f>SUMIF('Sales History - All'!$C$34:$C$41,'FY 24 June Adjustment'!A85,'Sales History - All'!$O$34:$O$41)</f>
        <v>916.63000000000011</v>
      </c>
      <c r="F85" s="70">
        <f t="shared" si="3"/>
        <v>83.369999999999891</v>
      </c>
    </row>
    <row r="86" spans="1:6" x14ac:dyDescent="0.25">
      <c r="A86" s="79" t="s">
        <v>57</v>
      </c>
      <c r="B86" s="8">
        <v>0</v>
      </c>
      <c r="D86">
        <f>SUMIF('Sales History - All'!$C$34:$C$41,'FY 24 June Adjustment'!A86,'Sales History - All'!$O$34:$O$41)</f>
        <v>0</v>
      </c>
      <c r="F86" s="70">
        <f t="shared" si="3"/>
        <v>0</v>
      </c>
    </row>
    <row r="87" spans="1:6" x14ac:dyDescent="0.25">
      <c r="A87" s="79" t="s">
        <v>21</v>
      </c>
      <c r="B87" s="8">
        <v>0</v>
      </c>
      <c r="D87">
        <f>SUMIF('Sales History - All'!$C$34:$C$41,'FY 24 June Adjustment'!A87,'Sales History - All'!$O$34:$O$41)</f>
        <v>0</v>
      </c>
      <c r="F87" s="70">
        <f t="shared" si="3"/>
        <v>0</v>
      </c>
    </row>
    <row r="88" spans="1:6" x14ac:dyDescent="0.25">
      <c r="A88" s="79" t="s">
        <v>47</v>
      </c>
      <c r="B88" s="8">
        <v>0</v>
      </c>
      <c r="D88">
        <f>SUMIF('Sales History - All'!$C$34:$C$41,'FY 24 June Adjustment'!A88,'Sales History - All'!$O$34:$O$41)</f>
        <v>0</v>
      </c>
      <c r="F88" s="70">
        <f t="shared" si="3"/>
        <v>0</v>
      </c>
    </row>
    <row r="89" spans="1:6" x14ac:dyDescent="0.25">
      <c r="A89" s="79" t="s">
        <v>59</v>
      </c>
      <c r="B89" s="8">
        <v>0</v>
      </c>
      <c r="D89">
        <f>SUMIF('Sales History - All'!$C$34:$C$41,'FY 24 June Adjustment'!A89,'Sales History - All'!$O$34:$O$41)</f>
        <v>0</v>
      </c>
      <c r="F89" s="70">
        <f t="shared" si="3"/>
        <v>0</v>
      </c>
    </row>
    <row r="90" spans="1:6" x14ac:dyDescent="0.25">
      <c r="A90" s="79" t="s">
        <v>49</v>
      </c>
      <c r="B90" s="8">
        <v>0</v>
      </c>
      <c r="D90">
        <f>SUMIF('Sales History - All'!$C$34:$C$41,'FY 24 June Adjustment'!A90,'Sales History - All'!$O$34:$O$41)</f>
        <v>0</v>
      </c>
      <c r="F90" s="70">
        <f t="shared" si="3"/>
        <v>0</v>
      </c>
    </row>
    <row r="91" spans="1:6" x14ac:dyDescent="0.25">
      <c r="A91" s="79" t="s">
        <v>53</v>
      </c>
      <c r="B91" s="8">
        <v>0</v>
      </c>
      <c r="D91">
        <f>SUMIF('Sales History - All'!$C$34:$C$41,'FY 24 June Adjustment'!A91,'Sales History - All'!$O$34:$O$41)</f>
        <v>0</v>
      </c>
      <c r="F91" s="70">
        <f t="shared" si="3"/>
        <v>0</v>
      </c>
    </row>
    <row r="92" spans="1:6" x14ac:dyDescent="0.25">
      <c r="A92" s="79" t="s">
        <v>61</v>
      </c>
      <c r="B92" s="8">
        <v>0</v>
      </c>
      <c r="D92">
        <f>SUMIF('Sales History - All'!$C$34:$C$41,'FY 24 June Adjustment'!A92,'Sales History - All'!$O$34:$O$41)</f>
        <v>0</v>
      </c>
      <c r="F92" s="70">
        <f t="shared" si="3"/>
        <v>0</v>
      </c>
    </row>
    <row r="93" spans="1:6" x14ac:dyDescent="0.25">
      <c r="A93" s="79" t="s">
        <v>63</v>
      </c>
      <c r="B93" s="8">
        <v>1000</v>
      </c>
      <c r="D93">
        <f>SUMIF('Sales History - All'!$C$34:$C$41,'FY 24 June Adjustment'!A93,'Sales History - All'!$O$34:$O$41)</f>
        <v>0</v>
      </c>
      <c r="F93" s="70">
        <f t="shared" si="3"/>
        <v>1000</v>
      </c>
    </row>
    <row r="94" spans="1:6" x14ac:dyDescent="0.25">
      <c r="A94" s="72" t="s">
        <v>212</v>
      </c>
      <c r="B94" s="8"/>
    </row>
    <row r="95" spans="1:6" x14ac:dyDescent="0.25">
      <c r="A95" s="79" t="s">
        <v>51</v>
      </c>
      <c r="B95" s="8">
        <v>0</v>
      </c>
      <c r="D95">
        <f>SUMIF('Sales History - All'!$C$42:$C$49,'FY 24 June Adjustment'!A95,'Sales History - All'!$O$42:$O$49)</f>
        <v>0</v>
      </c>
      <c r="F95" s="70">
        <f t="shared" ref="F95:F111" si="4">B95-D95</f>
        <v>0</v>
      </c>
    </row>
    <row r="96" spans="1:6" x14ac:dyDescent="0.25">
      <c r="A96" s="79" t="s">
        <v>37</v>
      </c>
      <c r="B96" s="8">
        <v>1000</v>
      </c>
      <c r="D96">
        <f>SUMIF('Sales History - All'!$C$42:$C$49,'FY 24 June Adjustment'!A96,'Sales History - All'!$O$42:$O$49)</f>
        <v>916.63000000000011</v>
      </c>
      <c r="F96" s="70">
        <f t="shared" si="4"/>
        <v>83.369999999999891</v>
      </c>
    </row>
    <row r="97" spans="1:6" x14ac:dyDescent="0.25">
      <c r="A97" s="79" t="s">
        <v>39</v>
      </c>
      <c r="B97" s="8">
        <v>0</v>
      </c>
      <c r="D97">
        <f>SUMIF('Sales History - All'!$C$42:$C$49,'FY 24 June Adjustment'!A97,'Sales History - All'!$O$42:$O$49)</f>
        <v>0</v>
      </c>
      <c r="F97" s="70">
        <f t="shared" si="4"/>
        <v>0</v>
      </c>
    </row>
    <row r="98" spans="1:6" x14ac:dyDescent="0.25">
      <c r="A98" s="79" t="s">
        <v>33</v>
      </c>
      <c r="B98" s="8">
        <v>500</v>
      </c>
      <c r="D98">
        <f>SUMIF('Sales History - All'!$C$42:$C$49,'FY 24 June Adjustment'!A98,'Sales History - All'!$O$42:$O$49)</f>
        <v>458.37000000000012</v>
      </c>
      <c r="F98" s="70">
        <f t="shared" si="4"/>
        <v>41.629999999999882</v>
      </c>
    </row>
    <row r="99" spans="1:6" x14ac:dyDescent="0.25">
      <c r="A99" s="79" t="s">
        <v>41</v>
      </c>
      <c r="B99" s="8">
        <v>0</v>
      </c>
      <c r="D99">
        <f>SUMIF('Sales History - All'!$C$42:$C$49,'FY 24 June Adjustment'!A99,'Sales History - All'!$O$42:$O$49)</f>
        <v>0</v>
      </c>
      <c r="F99" s="70">
        <f t="shared" si="4"/>
        <v>0</v>
      </c>
    </row>
    <row r="100" spans="1:6" x14ac:dyDescent="0.25">
      <c r="A100" s="79" t="s">
        <v>43</v>
      </c>
      <c r="B100" s="8">
        <v>0</v>
      </c>
      <c r="D100">
        <f>SUMIF('Sales History - All'!$C$42:$C$49,'FY 24 June Adjustment'!A100,'Sales History - All'!$O$42:$O$49)</f>
        <v>2291.6299999999997</v>
      </c>
      <c r="F100" s="70">
        <f t="shared" si="4"/>
        <v>-2291.6299999999997</v>
      </c>
    </row>
    <row r="101" spans="1:6" x14ac:dyDescent="0.25">
      <c r="A101" s="79" t="s">
        <v>45</v>
      </c>
      <c r="B101" s="8">
        <v>1500</v>
      </c>
      <c r="D101">
        <f>SUMIF('Sales History - All'!$C$42:$C$49,'FY 24 June Adjustment'!A101,'Sales History - All'!$O$42:$O$49)</f>
        <v>1375</v>
      </c>
      <c r="F101" s="70">
        <f t="shared" si="4"/>
        <v>125</v>
      </c>
    </row>
    <row r="102" spans="1:6" x14ac:dyDescent="0.25">
      <c r="A102" s="79" t="s">
        <v>55</v>
      </c>
      <c r="B102" s="8">
        <v>500</v>
      </c>
      <c r="D102">
        <f>SUMIF('Sales History - All'!$C$42:$C$49,'FY 24 June Adjustment'!A102,'Sales History - All'!$O$42:$O$49)</f>
        <v>458.37000000000012</v>
      </c>
      <c r="F102" s="70">
        <f t="shared" si="4"/>
        <v>41.629999999999882</v>
      </c>
    </row>
    <row r="103" spans="1:6" x14ac:dyDescent="0.25">
      <c r="A103" s="79" t="s">
        <v>35</v>
      </c>
      <c r="B103" s="8">
        <v>2000</v>
      </c>
      <c r="D103">
        <f>SUMIF('Sales History - All'!$C$42:$C$49,'FY 24 June Adjustment'!A103,'Sales History - All'!$O$42:$O$49)</f>
        <v>1833.3700000000001</v>
      </c>
      <c r="F103" s="70">
        <f t="shared" si="4"/>
        <v>166.62999999999988</v>
      </c>
    </row>
    <row r="104" spans="1:6" x14ac:dyDescent="0.25">
      <c r="A104" s="79" t="s">
        <v>57</v>
      </c>
      <c r="B104" s="8">
        <v>0</v>
      </c>
      <c r="D104">
        <f>SUMIF('Sales History - All'!$C$42:$C$49,'FY 24 June Adjustment'!A104,'Sales History - All'!$O$42:$O$49)</f>
        <v>0</v>
      </c>
      <c r="F104" s="70">
        <f t="shared" si="4"/>
        <v>0</v>
      </c>
    </row>
    <row r="105" spans="1:6" x14ac:dyDescent="0.25">
      <c r="A105" s="79" t="s">
        <v>21</v>
      </c>
      <c r="B105" s="8">
        <v>500</v>
      </c>
      <c r="D105">
        <f>SUMIF('Sales History - All'!$C$42:$C$49,'FY 24 June Adjustment'!A105,'Sales History - All'!$O$42:$O$49)</f>
        <v>458.37000000000012</v>
      </c>
      <c r="F105" s="70">
        <f t="shared" si="4"/>
        <v>41.629999999999882</v>
      </c>
    </row>
    <row r="106" spans="1:6" x14ac:dyDescent="0.25">
      <c r="A106" s="79" t="s">
        <v>47</v>
      </c>
      <c r="B106" s="8">
        <v>0</v>
      </c>
      <c r="D106">
        <f>SUMIF('Sales History - All'!$C$42:$C$49,'FY 24 June Adjustment'!A106,'Sales History - All'!$O$42:$O$49)</f>
        <v>0</v>
      </c>
      <c r="F106" s="70">
        <f t="shared" si="4"/>
        <v>0</v>
      </c>
    </row>
    <row r="107" spans="1:6" x14ac:dyDescent="0.25">
      <c r="A107" s="79" t="s">
        <v>59</v>
      </c>
      <c r="B107" s="8">
        <v>0</v>
      </c>
      <c r="D107">
        <f>SUMIF('Sales History - All'!$C$42:$C$49,'FY 24 June Adjustment'!A107,'Sales History - All'!$O$42:$O$49)</f>
        <v>0</v>
      </c>
      <c r="F107" s="70">
        <f t="shared" si="4"/>
        <v>0</v>
      </c>
    </row>
    <row r="108" spans="1:6" x14ac:dyDescent="0.25">
      <c r="A108" s="79" t="s">
        <v>49</v>
      </c>
      <c r="B108" s="8">
        <v>0</v>
      </c>
      <c r="D108">
        <f>SUMIF('Sales History - All'!$C$42:$C$49,'FY 24 June Adjustment'!A108,'Sales History - All'!$O$42:$O$49)</f>
        <v>0</v>
      </c>
      <c r="F108" s="70">
        <f t="shared" si="4"/>
        <v>0</v>
      </c>
    </row>
    <row r="109" spans="1:6" x14ac:dyDescent="0.25">
      <c r="A109" s="79" t="s">
        <v>53</v>
      </c>
      <c r="B109" s="8">
        <v>1000</v>
      </c>
      <c r="D109">
        <f>SUMIF('Sales History - All'!$C$42:$C$49,'FY 24 June Adjustment'!A109,'Sales History - All'!$O$42:$O$49)</f>
        <v>0</v>
      </c>
      <c r="F109" s="70">
        <f t="shared" si="4"/>
        <v>1000</v>
      </c>
    </row>
    <row r="110" spans="1:6" x14ac:dyDescent="0.25">
      <c r="A110" s="79" t="s">
        <v>61</v>
      </c>
      <c r="B110" s="8">
        <v>1000</v>
      </c>
      <c r="D110">
        <f>SUMIF('Sales History - All'!$C$42:$C$49,'FY 24 June Adjustment'!A110,'Sales History - All'!$O$42:$O$49)</f>
        <v>0</v>
      </c>
      <c r="F110" s="70">
        <f t="shared" si="4"/>
        <v>1000</v>
      </c>
    </row>
    <row r="111" spans="1:6" x14ac:dyDescent="0.25">
      <c r="A111" s="79" t="s">
        <v>63</v>
      </c>
      <c r="B111" s="8">
        <v>2000</v>
      </c>
      <c r="D111">
        <f>SUMIF('Sales History - All'!$C$42:$C$49,'FY 24 June Adjustment'!A111,'Sales History - All'!$O$42:$O$49)</f>
        <v>0</v>
      </c>
      <c r="F111" s="70">
        <f t="shared" si="4"/>
        <v>2000</v>
      </c>
    </row>
    <row r="112" spans="1:6" x14ac:dyDescent="0.25">
      <c r="A112" s="72" t="s">
        <v>213</v>
      </c>
      <c r="B112" s="8"/>
    </row>
    <row r="113" spans="1:6" x14ac:dyDescent="0.25">
      <c r="A113" s="79" t="s">
        <v>51</v>
      </c>
      <c r="B113" s="8">
        <v>0</v>
      </c>
      <c r="D113">
        <v>0</v>
      </c>
      <c r="F113" s="70">
        <f t="shared" ref="F113:F129" si="5">B113-D113</f>
        <v>0</v>
      </c>
    </row>
    <row r="114" spans="1:6" x14ac:dyDescent="0.25">
      <c r="A114" s="79" t="s">
        <v>37</v>
      </c>
      <c r="B114" s="8">
        <v>0</v>
      </c>
      <c r="D114">
        <v>0</v>
      </c>
      <c r="F114" s="70">
        <f t="shared" si="5"/>
        <v>0</v>
      </c>
    </row>
    <row r="115" spans="1:6" x14ac:dyDescent="0.25">
      <c r="A115" s="79" t="s">
        <v>39</v>
      </c>
      <c r="B115" s="8">
        <v>0</v>
      </c>
      <c r="D115">
        <v>0</v>
      </c>
      <c r="F115" s="70">
        <f t="shared" si="5"/>
        <v>0</v>
      </c>
    </row>
    <row r="116" spans="1:6" x14ac:dyDescent="0.25">
      <c r="A116" s="79" t="s">
        <v>33</v>
      </c>
      <c r="B116" s="8">
        <v>0</v>
      </c>
      <c r="D116">
        <v>0</v>
      </c>
      <c r="F116" s="70">
        <f t="shared" si="5"/>
        <v>0</v>
      </c>
    </row>
    <row r="117" spans="1:6" x14ac:dyDescent="0.25">
      <c r="A117" s="79" t="s">
        <v>41</v>
      </c>
      <c r="B117" s="8">
        <v>0</v>
      </c>
      <c r="D117">
        <v>0</v>
      </c>
      <c r="F117" s="70">
        <f t="shared" si="5"/>
        <v>0</v>
      </c>
    </row>
    <row r="118" spans="1:6" x14ac:dyDescent="0.25">
      <c r="A118" s="79" t="s">
        <v>43</v>
      </c>
      <c r="B118" s="8">
        <v>0</v>
      </c>
      <c r="D118">
        <v>0</v>
      </c>
      <c r="F118" s="70">
        <f t="shared" si="5"/>
        <v>0</v>
      </c>
    </row>
    <row r="119" spans="1:6" x14ac:dyDescent="0.25">
      <c r="A119" s="79" t="s">
        <v>45</v>
      </c>
      <c r="B119" s="8">
        <v>0</v>
      </c>
      <c r="D119">
        <v>0</v>
      </c>
      <c r="F119" s="70">
        <f t="shared" si="5"/>
        <v>0</v>
      </c>
    </row>
    <row r="120" spans="1:6" x14ac:dyDescent="0.25">
      <c r="A120" s="79" t="s">
        <v>55</v>
      </c>
      <c r="B120" s="8">
        <v>0</v>
      </c>
      <c r="D120">
        <v>0</v>
      </c>
      <c r="F120" s="70">
        <f t="shared" si="5"/>
        <v>0</v>
      </c>
    </row>
    <row r="121" spans="1:6" x14ac:dyDescent="0.25">
      <c r="A121" s="79" t="s">
        <v>35</v>
      </c>
      <c r="B121" s="8">
        <v>0</v>
      </c>
      <c r="D121">
        <v>0</v>
      </c>
      <c r="F121" s="70">
        <f t="shared" si="5"/>
        <v>0</v>
      </c>
    </row>
    <row r="122" spans="1:6" x14ac:dyDescent="0.25">
      <c r="A122" s="79" t="s">
        <v>57</v>
      </c>
      <c r="B122" s="8">
        <v>0</v>
      </c>
      <c r="D122">
        <v>0</v>
      </c>
      <c r="F122" s="70">
        <f t="shared" si="5"/>
        <v>0</v>
      </c>
    </row>
    <row r="123" spans="1:6" x14ac:dyDescent="0.25">
      <c r="A123" s="79" t="s">
        <v>21</v>
      </c>
      <c r="B123" s="8">
        <v>0</v>
      </c>
      <c r="D123">
        <v>0</v>
      </c>
      <c r="F123" s="70">
        <f t="shared" si="5"/>
        <v>0</v>
      </c>
    </row>
    <row r="124" spans="1:6" x14ac:dyDescent="0.25">
      <c r="A124" s="79" t="s">
        <v>47</v>
      </c>
      <c r="B124" s="8">
        <v>0</v>
      </c>
      <c r="D124">
        <v>0</v>
      </c>
      <c r="F124" s="70">
        <f t="shared" si="5"/>
        <v>0</v>
      </c>
    </row>
    <row r="125" spans="1:6" x14ac:dyDescent="0.25">
      <c r="A125" s="79" t="s">
        <v>59</v>
      </c>
      <c r="B125" s="8">
        <v>0</v>
      </c>
      <c r="D125">
        <v>0</v>
      </c>
      <c r="F125" s="70">
        <f t="shared" si="5"/>
        <v>0</v>
      </c>
    </row>
    <row r="126" spans="1:6" x14ac:dyDescent="0.25">
      <c r="A126" s="79" t="s">
        <v>49</v>
      </c>
      <c r="B126" s="8">
        <v>0</v>
      </c>
      <c r="D126">
        <v>0</v>
      </c>
      <c r="F126" s="70">
        <f t="shared" si="5"/>
        <v>0</v>
      </c>
    </row>
    <row r="127" spans="1:6" x14ac:dyDescent="0.25">
      <c r="A127" s="79" t="s">
        <v>53</v>
      </c>
      <c r="B127" s="8">
        <v>0</v>
      </c>
      <c r="D127">
        <v>0</v>
      </c>
      <c r="F127" s="70">
        <f t="shared" si="5"/>
        <v>0</v>
      </c>
    </row>
    <row r="128" spans="1:6" x14ac:dyDescent="0.25">
      <c r="A128" s="79" t="s">
        <v>61</v>
      </c>
      <c r="B128" s="8">
        <v>0</v>
      </c>
      <c r="D128">
        <v>0</v>
      </c>
      <c r="F128" s="70">
        <f t="shared" si="5"/>
        <v>0</v>
      </c>
    </row>
    <row r="129" spans="1:6" x14ac:dyDescent="0.25">
      <c r="A129" s="79" t="s">
        <v>63</v>
      </c>
      <c r="B129" s="8">
        <v>0</v>
      </c>
      <c r="D129">
        <v>0</v>
      </c>
      <c r="F129" s="70">
        <f t="shared" si="5"/>
        <v>0</v>
      </c>
    </row>
    <row r="130" spans="1:6" x14ac:dyDescent="0.25">
      <c r="A130" s="72" t="s">
        <v>214</v>
      </c>
      <c r="B130" s="8"/>
    </row>
    <row r="131" spans="1:6" x14ac:dyDescent="0.25">
      <c r="A131" s="79" t="s">
        <v>51</v>
      </c>
      <c r="B131" s="8">
        <v>0</v>
      </c>
      <c r="D131">
        <f>SUMIF('Sales History - All'!$C$50:$C$56,'FY 24 June Adjustment'!A131,'Sales History - All'!$O$50:$O$56)</f>
        <v>0</v>
      </c>
      <c r="F131" s="70">
        <f t="shared" ref="F131:F147" si="6">B131-D131</f>
        <v>0</v>
      </c>
    </row>
    <row r="132" spans="1:6" x14ac:dyDescent="0.25">
      <c r="A132" s="79" t="s">
        <v>37</v>
      </c>
      <c r="B132" s="8">
        <v>1500</v>
      </c>
      <c r="D132">
        <f>SUMIF('Sales History - All'!$C$50:$C$56,'FY 24 June Adjustment'!A132,'Sales History - All'!$O$50:$O$56)</f>
        <v>1375</v>
      </c>
      <c r="F132" s="70">
        <f t="shared" si="6"/>
        <v>125</v>
      </c>
    </row>
    <row r="133" spans="1:6" x14ac:dyDescent="0.25">
      <c r="A133" s="79" t="s">
        <v>39</v>
      </c>
      <c r="B133" s="8">
        <v>0</v>
      </c>
      <c r="D133">
        <f>SUMIF('Sales History - All'!$C$50:$C$56,'FY 24 June Adjustment'!A133,'Sales History - All'!$O$50:$O$56)</f>
        <v>0</v>
      </c>
      <c r="F133" s="70">
        <f t="shared" si="6"/>
        <v>0</v>
      </c>
    </row>
    <row r="134" spans="1:6" x14ac:dyDescent="0.25">
      <c r="A134" s="79" t="s">
        <v>33</v>
      </c>
      <c r="B134" s="8">
        <v>500</v>
      </c>
      <c r="D134">
        <f>SUMIF('Sales History - All'!$C$50:$C$56,'FY 24 June Adjustment'!A134,'Sales History - All'!$O$50:$O$56)</f>
        <v>458.37000000000012</v>
      </c>
      <c r="F134" s="70">
        <f t="shared" si="6"/>
        <v>41.629999999999882</v>
      </c>
    </row>
    <row r="135" spans="1:6" x14ac:dyDescent="0.25">
      <c r="A135" s="79" t="s">
        <v>41</v>
      </c>
      <c r="B135" s="8">
        <v>0</v>
      </c>
      <c r="D135">
        <f>SUMIF('Sales History - All'!$C$50:$C$56,'FY 24 June Adjustment'!A135,'Sales History - All'!$O$50:$O$56)</f>
        <v>0</v>
      </c>
      <c r="F135" s="70">
        <f t="shared" si="6"/>
        <v>0</v>
      </c>
    </row>
    <row r="136" spans="1:6" x14ac:dyDescent="0.25">
      <c r="A136" s="79" t="s">
        <v>43</v>
      </c>
      <c r="B136" s="8">
        <v>0</v>
      </c>
      <c r="D136">
        <f>SUMIF('Sales History - All'!$C$50:$C$56,'FY 24 June Adjustment'!A136,'Sales History - All'!$O$50:$O$56)</f>
        <v>2750</v>
      </c>
      <c r="F136" s="70">
        <f t="shared" si="6"/>
        <v>-2750</v>
      </c>
    </row>
    <row r="137" spans="1:6" x14ac:dyDescent="0.25">
      <c r="A137" s="79" t="s">
        <v>45</v>
      </c>
      <c r="B137" s="8">
        <v>2000</v>
      </c>
      <c r="D137">
        <f>SUMIF('Sales History - All'!$C$50:$C$56,'FY 24 June Adjustment'!A137,'Sales History - All'!$O$50:$O$56)</f>
        <v>1833.3700000000001</v>
      </c>
      <c r="F137" s="70">
        <f t="shared" si="6"/>
        <v>166.62999999999988</v>
      </c>
    </row>
    <row r="138" spans="1:6" x14ac:dyDescent="0.25">
      <c r="A138" s="79" t="s">
        <v>55</v>
      </c>
      <c r="B138" s="8">
        <v>0</v>
      </c>
      <c r="D138">
        <f>SUMIF('Sales History - All'!$C$50:$C$56,'FY 24 June Adjustment'!A138,'Sales History - All'!$O$50:$O$56)</f>
        <v>0</v>
      </c>
      <c r="F138" s="70">
        <f t="shared" si="6"/>
        <v>0</v>
      </c>
    </row>
    <row r="139" spans="1:6" x14ac:dyDescent="0.25">
      <c r="A139" s="79" t="s">
        <v>35</v>
      </c>
      <c r="B139" s="8">
        <v>2000</v>
      </c>
      <c r="D139">
        <f>SUMIF('Sales History - All'!$C$50:$C$56,'FY 24 June Adjustment'!A139,'Sales History - All'!$O$50:$O$56)</f>
        <v>1833.3700000000001</v>
      </c>
      <c r="F139" s="70">
        <f t="shared" si="6"/>
        <v>166.62999999999988</v>
      </c>
    </row>
    <row r="140" spans="1:6" x14ac:dyDescent="0.25">
      <c r="A140" s="79" t="s">
        <v>57</v>
      </c>
      <c r="B140" s="8">
        <v>0</v>
      </c>
      <c r="D140">
        <f>SUMIF('Sales History - All'!$C$50:$C$56,'FY 24 June Adjustment'!A140,'Sales History - All'!$O$50:$O$56)</f>
        <v>0</v>
      </c>
      <c r="F140" s="70">
        <f t="shared" si="6"/>
        <v>0</v>
      </c>
    </row>
    <row r="141" spans="1:6" x14ac:dyDescent="0.25">
      <c r="A141" s="79" t="s">
        <v>21</v>
      </c>
      <c r="B141" s="8">
        <v>1000</v>
      </c>
      <c r="D141">
        <f>SUMIF('Sales History - All'!$C$50:$C$56,'FY 24 June Adjustment'!A141,'Sales History - All'!$O$50:$O$56)</f>
        <v>916.63000000000011</v>
      </c>
      <c r="F141" s="70">
        <f t="shared" si="6"/>
        <v>83.369999999999891</v>
      </c>
    </row>
    <row r="142" spans="1:6" x14ac:dyDescent="0.25">
      <c r="A142" s="79" t="s">
        <v>47</v>
      </c>
      <c r="B142" s="8">
        <v>0</v>
      </c>
      <c r="D142">
        <f>SUMIF('Sales History - All'!$C$50:$C$56,'FY 24 June Adjustment'!A142,'Sales History - All'!$O$50:$O$56)</f>
        <v>0</v>
      </c>
      <c r="F142" s="70">
        <f t="shared" si="6"/>
        <v>0</v>
      </c>
    </row>
    <row r="143" spans="1:6" x14ac:dyDescent="0.25">
      <c r="A143" s="79" t="s">
        <v>59</v>
      </c>
      <c r="B143" s="8">
        <v>0</v>
      </c>
      <c r="D143">
        <f>SUMIF('Sales History - All'!$C$50:$C$56,'FY 24 June Adjustment'!A143,'Sales History - All'!$O$50:$O$56)</f>
        <v>0</v>
      </c>
      <c r="F143" s="70">
        <f t="shared" si="6"/>
        <v>0</v>
      </c>
    </row>
    <row r="144" spans="1:6" x14ac:dyDescent="0.25">
      <c r="A144" s="79" t="s">
        <v>49</v>
      </c>
      <c r="B144" s="8">
        <v>1000</v>
      </c>
      <c r="D144">
        <f>SUMIF('Sales History - All'!$C$50:$C$56,'FY 24 June Adjustment'!A144,'Sales History - All'!$O$50:$O$56)</f>
        <v>0</v>
      </c>
      <c r="F144" s="70">
        <f t="shared" si="6"/>
        <v>1000</v>
      </c>
    </row>
    <row r="145" spans="1:6" x14ac:dyDescent="0.25">
      <c r="A145" s="79" t="s">
        <v>53</v>
      </c>
      <c r="B145" s="8">
        <v>0</v>
      </c>
      <c r="D145">
        <f>SUMIF('Sales History - All'!$C$50:$C$56,'FY 24 June Adjustment'!A145,'Sales History - All'!$O$50:$O$56)</f>
        <v>0</v>
      </c>
      <c r="F145" s="70">
        <f t="shared" si="6"/>
        <v>0</v>
      </c>
    </row>
    <row r="146" spans="1:6" x14ac:dyDescent="0.25">
      <c r="A146" s="79" t="s">
        <v>61</v>
      </c>
      <c r="B146" s="8">
        <v>0</v>
      </c>
      <c r="D146">
        <f>SUMIF('Sales History - All'!$C$50:$C$56,'FY 24 June Adjustment'!A146,'Sales History - All'!$O$50:$O$56)</f>
        <v>0</v>
      </c>
      <c r="F146" s="70">
        <f t="shared" si="6"/>
        <v>0</v>
      </c>
    </row>
    <row r="147" spans="1:6" x14ac:dyDescent="0.25">
      <c r="A147" s="79" t="s">
        <v>63</v>
      </c>
      <c r="B147" s="8">
        <v>3000</v>
      </c>
      <c r="D147">
        <f>SUMIF('Sales History - All'!$C$50:$C$56,'FY 24 June Adjustment'!A147,'Sales History - All'!$O$50:$O$56)</f>
        <v>0</v>
      </c>
      <c r="F147" s="70">
        <f t="shared" si="6"/>
        <v>3000</v>
      </c>
    </row>
    <row r="148" spans="1:6" x14ac:dyDescent="0.25">
      <c r="A148" s="72" t="s">
        <v>215</v>
      </c>
      <c r="B148" s="8"/>
    </row>
    <row r="149" spans="1:6" x14ac:dyDescent="0.25">
      <c r="A149" s="79" t="s">
        <v>51</v>
      </c>
      <c r="B149" s="8">
        <v>6500</v>
      </c>
      <c r="D149">
        <f>SUMIF('Sales History - All'!$C$57:$C$66,'FY 24 June Adjustment'!A149,'Sales History - All'!$O$57:$O$66)</f>
        <v>5958.37</v>
      </c>
      <c r="F149" s="70">
        <f t="shared" ref="F149:F165" si="7">B149-D149</f>
        <v>541.63000000000011</v>
      </c>
    </row>
    <row r="150" spans="1:6" x14ac:dyDescent="0.25">
      <c r="A150" s="79" t="s">
        <v>37</v>
      </c>
      <c r="B150" s="8">
        <v>1500</v>
      </c>
      <c r="D150">
        <f>SUMIF('Sales History - All'!$C$57:$C$66,'FY 24 June Adjustment'!A150,'Sales History - All'!$O$57:$O$66)</f>
        <v>1375</v>
      </c>
      <c r="F150" s="70">
        <f t="shared" si="7"/>
        <v>125</v>
      </c>
    </row>
    <row r="151" spans="1:6" x14ac:dyDescent="0.25">
      <c r="A151" s="79" t="s">
        <v>39</v>
      </c>
      <c r="B151" s="8">
        <v>0</v>
      </c>
      <c r="D151">
        <f>SUMIF('Sales History - All'!$C$57:$C$66,'FY 24 June Adjustment'!A151,'Sales History - All'!$O$57:$O$66)</f>
        <v>0</v>
      </c>
      <c r="F151" s="70">
        <f t="shared" si="7"/>
        <v>0</v>
      </c>
    </row>
    <row r="152" spans="1:6" x14ac:dyDescent="0.25">
      <c r="A152" s="79" t="s">
        <v>33</v>
      </c>
      <c r="B152" s="8">
        <v>1000</v>
      </c>
      <c r="D152">
        <f>SUMIF('Sales History - All'!$C$57:$C$66,'FY 24 June Adjustment'!A152,'Sales History - All'!$O$57:$O$66)</f>
        <v>916.63000000000011</v>
      </c>
      <c r="F152" s="70">
        <f t="shared" si="7"/>
        <v>83.369999999999891</v>
      </c>
    </row>
    <row r="153" spans="1:6" x14ac:dyDescent="0.25">
      <c r="A153" s="79" t="s">
        <v>41</v>
      </c>
      <c r="B153" s="8">
        <v>0</v>
      </c>
      <c r="D153">
        <f>SUMIF('Sales History - All'!$C$57:$C$66,'FY 24 June Adjustment'!A153,'Sales History - All'!$O$57:$O$66)</f>
        <v>0</v>
      </c>
      <c r="F153" s="70">
        <f t="shared" si="7"/>
        <v>0</v>
      </c>
    </row>
    <row r="154" spans="1:6" x14ac:dyDescent="0.25">
      <c r="A154" s="79" t="s">
        <v>43</v>
      </c>
      <c r="B154" s="8">
        <v>0</v>
      </c>
      <c r="D154">
        <f>SUMIF('Sales History - All'!$C$57:$C$66,'FY 24 June Adjustment'!A154,'Sales History - All'!$O$57:$O$66)</f>
        <v>6416.63</v>
      </c>
      <c r="F154" s="70">
        <f t="shared" si="7"/>
        <v>-6416.63</v>
      </c>
    </row>
    <row r="155" spans="1:6" x14ac:dyDescent="0.25">
      <c r="A155" s="79" t="s">
        <v>45</v>
      </c>
      <c r="B155" s="8">
        <v>39000</v>
      </c>
      <c r="D155">
        <f>SUMIF('Sales History - All'!$C$57:$C$66,'FY 24 June Adjustment'!A155,'Sales History - All'!$O$57:$O$66)</f>
        <v>35750</v>
      </c>
      <c r="F155" s="70">
        <f t="shared" si="7"/>
        <v>3250</v>
      </c>
    </row>
    <row r="156" spans="1:6" x14ac:dyDescent="0.25">
      <c r="A156" s="79" t="s">
        <v>55</v>
      </c>
      <c r="B156" s="8">
        <v>40500</v>
      </c>
      <c r="D156">
        <f>SUMIF('Sales History - All'!$C$57:$C$66,'FY 24 June Adjustment'!A156,'Sales History - All'!$O$57:$O$66)</f>
        <v>37125</v>
      </c>
      <c r="F156" s="70">
        <f t="shared" si="7"/>
        <v>3375</v>
      </c>
    </row>
    <row r="157" spans="1:6" x14ac:dyDescent="0.25">
      <c r="A157" s="79" t="s">
        <v>35</v>
      </c>
      <c r="B157" s="8">
        <v>5000</v>
      </c>
      <c r="D157">
        <f>SUMIF('Sales History - All'!$C$57:$C$66,'FY 24 June Adjustment'!A157,'Sales History - All'!$O$57:$O$66)</f>
        <v>4583.37</v>
      </c>
      <c r="F157" s="70">
        <f t="shared" si="7"/>
        <v>416.63000000000011</v>
      </c>
    </row>
    <row r="158" spans="1:6" x14ac:dyDescent="0.25">
      <c r="A158" s="79" t="s">
        <v>57</v>
      </c>
      <c r="B158" s="8">
        <v>0</v>
      </c>
      <c r="D158">
        <f>SUMIF('Sales History - All'!$C$57:$C$66,'FY 24 June Adjustment'!A158,'Sales History - All'!$O$57:$O$66)</f>
        <v>0</v>
      </c>
      <c r="F158" s="70">
        <f t="shared" si="7"/>
        <v>0</v>
      </c>
    </row>
    <row r="159" spans="1:6" x14ac:dyDescent="0.25">
      <c r="A159" s="79" t="s">
        <v>21</v>
      </c>
      <c r="B159" s="8">
        <v>15500</v>
      </c>
      <c r="D159">
        <f>SUMIF('Sales History - All'!$C$57:$C$66,'FY 24 June Adjustment'!A159,'Sales History - All'!$O$57:$O$66)</f>
        <v>14208.37</v>
      </c>
      <c r="F159" s="70">
        <f t="shared" si="7"/>
        <v>1291.6299999999992</v>
      </c>
    </row>
    <row r="160" spans="1:6" x14ac:dyDescent="0.25">
      <c r="A160" s="79" t="s">
        <v>47</v>
      </c>
      <c r="B160" s="8">
        <v>0</v>
      </c>
      <c r="D160">
        <f>SUMIF('Sales History - All'!$C$57:$C$66,'FY 24 June Adjustment'!A160,'Sales History - All'!$O$57:$O$66)</f>
        <v>0</v>
      </c>
      <c r="F160" s="70">
        <f t="shared" si="7"/>
        <v>0</v>
      </c>
    </row>
    <row r="161" spans="1:6" x14ac:dyDescent="0.25">
      <c r="A161" s="79" t="s">
        <v>59</v>
      </c>
      <c r="B161" s="8">
        <v>85500</v>
      </c>
      <c r="D161">
        <f>SUMIF('Sales History - All'!$C$57:$C$66,'FY 24 June Adjustment'!A161,'Sales History - All'!$O$57:$O$66)</f>
        <v>73791.63</v>
      </c>
      <c r="F161" s="70">
        <f t="shared" si="7"/>
        <v>11708.369999999995</v>
      </c>
    </row>
    <row r="162" spans="1:6" x14ac:dyDescent="0.25">
      <c r="A162" s="79" t="s">
        <v>49</v>
      </c>
      <c r="B162" s="8">
        <v>0</v>
      </c>
      <c r="D162">
        <f>SUMIF('Sales History - All'!$C$57:$C$66,'FY 24 June Adjustment'!A162,'Sales History - All'!$O$57:$O$66)</f>
        <v>0</v>
      </c>
      <c r="F162" s="70">
        <f t="shared" si="7"/>
        <v>0</v>
      </c>
    </row>
    <row r="163" spans="1:6" x14ac:dyDescent="0.25">
      <c r="A163" s="79" t="s">
        <v>53</v>
      </c>
      <c r="B163" s="8">
        <v>1000</v>
      </c>
      <c r="D163">
        <f>SUMIF('Sales History - All'!$C$57:$C$66,'FY 24 June Adjustment'!A163,'Sales History - All'!$O$57:$O$66)</f>
        <v>0</v>
      </c>
      <c r="F163" s="70">
        <f t="shared" si="7"/>
        <v>1000</v>
      </c>
    </row>
    <row r="164" spans="1:6" x14ac:dyDescent="0.25">
      <c r="A164" s="79" t="s">
        <v>61</v>
      </c>
      <c r="B164" s="8">
        <v>1000</v>
      </c>
      <c r="D164">
        <f>SUMIF('Sales History - All'!$C$57:$C$66,'FY 24 June Adjustment'!A164,'Sales History - All'!$O$57:$O$66)</f>
        <v>0</v>
      </c>
      <c r="F164" s="70">
        <f t="shared" si="7"/>
        <v>1000</v>
      </c>
    </row>
    <row r="165" spans="1:6" x14ac:dyDescent="0.25">
      <c r="A165" s="79" t="s">
        <v>63</v>
      </c>
      <c r="B165" s="8">
        <v>5000</v>
      </c>
      <c r="D165">
        <f>SUMIF('Sales History - All'!$C$57:$C$66,'FY 24 June Adjustment'!A165,'Sales History - All'!$O$57:$O$66)</f>
        <v>0</v>
      </c>
      <c r="F165" s="70">
        <f t="shared" si="7"/>
        <v>5000</v>
      </c>
    </row>
    <row r="166" spans="1:6" x14ac:dyDescent="0.25">
      <c r="A166" s="72" t="s">
        <v>216</v>
      </c>
      <c r="B166" s="8"/>
    </row>
    <row r="167" spans="1:6" x14ac:dyDescent="0.25">
      <c r="A167" s="79" t="s">
        <v>51</v>
      </c>
      <c r="B167" s="8">
        <v>2000</v>
      </c>
      <c r="D167">
        <f>SUMIF('Sales History - All'!$C$67:$C$74,'FY 24 June Adjustment'!A167,'Sales History - All'!$O$67:$O$74)</f>
        <v>1833.3700000000001</v>
      </c>
      <c r="F167" s="70">
        <f t="shared" ref="F167:F183" si="8">B167-D167</f>
        <v>166.62999999999988</v>
      </c>
    </row>
    <row r="168" spans="1:6" x14ac:dyDescent="0.25">
      <c r="A168" s="79" t="s">
        <v>37</v>
      </c>
      <c r="B168" s="8">
        <v>1500</v>
      </c>
      <c r="D168">
        <f>SUMIF('Sales History - All'!$C$67:$C$74,'FY 24 June Adjustment'!A168,'Sales History - All'!$O$67:$O$74)</f>
        <v>1375</v>
      </c>
      <c r="F168" s="70">
        <f t="shared" si="8"/>
        <v>125</v>
      </c>
    </row>
    <row r="169" spans="1:6" x14ac:dyDescent="0.25">
      <c r="A169" s="79" t="s">
        <v>39</v>
      </c>
      <c r="B169" s="8">
        <v>0</v>
      </c>
      <c r="D169">
        <f>SUMIF('Sales History - All'!$C$67:$C$74,'FY 24 June Adjustment'!A169,'Sales History - All'!$O$67:$O$74)</f>
        <v>0</v>
      </c>
      <c r="F169" s="70">
        <f t="shared" si="8"/>
        <v>0</v>
      </c>
    </row>
    <row r="170" spans="1:6" x14ac:dyDescent="0.25">
      <c r="A170" s="79" t="s">
        <v>33</v>
      </c>
      <c r="B170" s="8">
        <v>500</v>
      </c>
      <c r="D170">
        <f>SUMIF('Sales History - All'!$C$67:$C$74,'FY 24 June Adjustment'!A170,'Sales History - All'!$O$67:$O$74)</f>
        <v>458.37000000000012</v>
      </c>
      <c r="F170" s="70">
        <f t="shared" si="8"/>
        <v>41.629999999999882</v>
      </c>
    </row>
    <row r="171" spans="1:6" x14ac:dyDescent="0.25">
      <c r="A171" s="79" t="s">
        <v>41</v>
      </c>
      <c r="B171" s="8">
        <v>0</v>
      </c>
      <c r="D171">
        <f>SUMIF('Sales History - All'!$C$67:$C$74,'FY 24 June Adjustment'!A171,'Sales History - All'!$O$67:$O$74)</f>
        <v>0</v>
      </c>
      <c r="F171" s="70">
        <f t="shared" si="8"/>
        <v>0</v>
      </c>
    </row>
    <row r="172" spans="1:6" x14ac:dyDescent="0.25">
      <c r="A172" s="79" t="s">
        <v>43</v>
      </c>
      <c r="B172" s="8">
        <v>0</v>
      </c>
      <c r="D172">
        <f>SUMIF('Sales History - All'!$C$67:$C$74,'FY 24 June Adjustment'!A172,'Sales History - All'!$O$67:$O$74)</f>
        <v>3208.3700000000003</v>
      </c>
      <c r="F172" s="70">
        <f t="shared" si="8"/>
        <v>-3208.3700000000003</v>
      </c>
    </row>
    <row r="173" spans="1:6" x14ac:dyDescent="0.25">
      <c r="A173" s="79" t="s">
        <v>45</v>
      </c>
      <c r="B173" s="8">
        <v>3500</v>
      </c>
      <c r="D173">
        <f>SUMIF('Sales History - All'!$C$67:$C$74,'FY 24 June Adjustment'!A173,'Sales History - All'!$O$67:$O$74)</f>
        <v>3208.3700000000003</v>
      </c>
      <c r="F173" s="70">
        <f t="shared" si="8"/>
        <v>291.62999999999965</v>
      </c>
    </row>
    <row r="174" spans="1:6" x14ac:dyDescent="0.25">
      <c r="A174" s="79" t="s">
        <v>55</v>
      </c>
      <c r="B174" s="8">
        <v>3500</v>
      </c>
      <c r="D174">
        <f>SUMIF('Sales History - All'!$C$67:$C$74,'FY 24 June Adjustment'!A174,'Sales History - All'!$O$67:$O$74)</f>
        <v>3208.3700000000003</v>
      </c>
      <c r="F174" s="70">
        <f t="shared" si="8"/>
        <v>291.62999999999965</v>
      </c>
    </row>
    <row r="175" spans="1:6" x14ac:dyDescent="0.25">
      <c r="A175" s="79" t="s">
        <v>35</v>
      </c>
      <c r="B175" s="8">
        <v>3000</v>
      </c>
      <c r="D175">
        <f>SUMIF('Sales History - All'!$C$67:$C$74,'FY 24 June Adjustment'!A175,'Sales History - All'!$O$67:$O$74)</f>
        <v>2750</v>
      </c>
      <c r="F175" s="70">
        <f t="shared" si="8"/>
        <v>250</v>
      </c>
    </row>
    <row r="176" spans="1:6" x14ac:dyDescent="0.25">
      <c r="A176" s="79" t="s">
        <v>57</v>
      </c>
      <c r="B176" s="8">
        <v>0</v>
      </c>
      <c r="D176">
        <f>SUMIF('Sales History - All'!$C$67:$C$74,'FY 24 June Adjustment'!A176,'Sales History - All'!$O$67:$O$74)</f>
        <v>0</v>
      </c>
      <c r="F176" s="70">
        <f t="shared" si="8"/>
        <v>0</v>
      </c>
    </row>
    <row r="177" spans="1:6" x14ac:dyDescent="0.25">
      <c r="A177" s="79" t="s">
        <v>21</v>
      </c>
      <c r="B177" s="8">
        <v>2000</v>
      </c>
      <c r="D177">
        <f>SUMIF('Sales History - All'!$C$67:$C$74,'FY 24 June Adjustment'!A177,'Sales History - All'!$O$67:$O$74)</f>
        <v>1833.3700000000001</v>
      </c>
      <c r="F177" s="70">
        <f t="shared" si="8"/>
        <v>166.62999999999988</v>
      </c>
    </row>
    <row r="178" spans="1:6" x14ac:dyDescent="0.25">
      <c r="A178" s="79" t="s">
        <v>47</v>
      </c>
      <c r="B178" s="8">
        <v>0</v>
      </c>
      <c r="D178">
        <f>SUMIF('Sales History - All'!$C$67:$C$74,'FY 24 June Adjustment'!A178,'Sales History - All'!$O$67:$O$74)</f>
        <v>0</v>
      </c>
      <c r="F178" s="70">
        <f t="shared" si="8"/>
        <v>0</v>
      </c>
    </row>
    <row r="179" spans="1:6" x14ac:dyDescent="0.25">
      <c r="A179" s="79" t="s">
        <v>59</v>
      </c>
      <c r="B179" s="8">
        <v>0</v>
      </c>
      <c r="D179">
        <f>SUMIF('Sales History - All'!$C$67:$C$74,'FY 24 June Adjustment'!A179,'Sales History - All'!$O$67:$O$74)</f>
        <v>0</v>
      </c>
      <c r="F179" s="70">
        <f t="shared" si="8"/>
        <v>0</v>
      </c>
    </row>
    <row r="180" spans="1:6" x14ac:dyDescent="0.25">
      <c r="A180" s="79" t="s">
        <v>49</v>
      </c>
      <c r="B180" s="8">
        <v>0</v>
      </c>
      <c r="D180">
        <f>SUMIF('Sales History - All'!$C$67:$C$74,'FY 24 June Adjustment'!A180,'Sales History - All'!$O$67:$O$74)</f>
        <v>0</v>
      </c>
      <c r="F180" s="70">
        <f t="shared" si="8"/>
        <v>0</v>
      </c>
    </row>
    <row r="181" spans="1:6" x14ac:dyDescent="0.25">
      <c r="A181" s="79" t="s">
        <v>53</v>
      </c>
      <c r="B181" s="8">
        <v>0</v>
      </c>
      <c r="D181">
        <f>SUMIF('Sales History - All'!$C$67:$C$74,'FY 24 June Adjustment'!A181,'Sales History - All'!$O$67:$O$74)</f>
        <v>0</v>
      </c>
      <c r="F181" s="70">
        <f t="shared" si="8"/>
        <v>0</v>
      </c>
    </row>
    <row r="182" spans="1:6" x14ac:dyDescent="0.25">
      <c r="A182" s="79" t="s">
        <v>61</v>
      </c>
      <c r="B182" s="8">
        <v>0</v>
      </c>
      <c r="D182">
        <f>SUMIF('Sales History - All'!$C$67:$C$74,'FY 24 June Adjustment'!A182,'Sales History - All'!$O$67:$O$74)</f>
        <v>0</v>
      </c>
      <c r="F182" s="70">
        <f t="shared" si="8"/>
        <v>0</v>
      </c>
    </row>
    <row r="183" spans="1:6" x14ac:dyDescent="0.25">
      <c r="A183" s="79" t="s">
        <v>63</v>
      </c>
      <c r="B183" s="8">
        <v>3000</v>
      </c>
      <c r="D183">
        <f>SUMIF('Sales History - All'!$C$50:$C$56,'FY 24 June Adjustment'!A183,'Sales History - All'!$O$50:$O$56)</f>
        <v>0</v>
      </c>
      <c r="F183" s="70">
        <f t="shared" si="8"/>
        <v>3000</v>
      </c>
    </row>
    <row r="184" spans="1:6" x14ac:dyDescent="0.25">
      <c r="A184" s="72" t="s">
        <v>217</v>
      </c>
      <c r="B184" s="8"/>
    </row>
    <row r="185" spans="1:6" x14ac:dyDescent="0.25">
      <c r="A185" s="79" t="s">
        <v>51</v>
      </c>
      <c r="B185" s="8">
        <v>500</v>
      </c>
      <c r="D185">
        <f>SUMIF('Sales History - All'!$C$75:$C$82,'FY 24 June Adjustment'!A185,'Sales History - All'!$O$75:$O$82)</f>
        <v>916.74000000000024</v>
      </c>
      <c r="F185" s="70">
        <f t="shared" ref="F185:F201" si="9">B185-D185</f>
        <v>-416.74000000000024</v>
      </c>
    </row>
    <row r="186" spans="1:6" x14ac:dyDescent="0.25">
      <c r="A186" s="79" t="s">
        <v>37</v>
      </c>
      <c r="B186" s="8">
        <v>1500</v>
      </c>
      <c r="D186">
        <f>SUMIF('Sales History - All'!$C$75:$C$82,'FY 24 June Adjustment'!A186,'Sales History - All'!$O$75:$O$82)</f>
        <v>1375</v>
      </c>
      <c r="F186" s="70">
        <f t="shared" si="9"/>
        <v>125</v>
      </c>
    </row>
    <row r="187" spans="1:6" x14ac:dyDescent="0.25">
      <c r="A187" s="79" t="s">
        <v>39</v>
      </c>
      <c r="B187" s="8">
        <v>0</v>
      </c>
      <c r="D187">
        <f>SUMIF('Sales History - All'!$C$75:$C$82,'FY 24 June Adjustment'!A187,'Sales History - All'!$O$75:$O$82)</f>
        <v>0</v>
      </c>
      <c r="F187" s="70">
        <f t="shared" si="9"/>
        <v>0</v>
      </c>
    </row>
    <row r="188" spans="1:6" x14ac:dyDescent="0.25">
      <c r="A188" s="79" t="s">
        <v>33</v>
      </c>
      <c r="B188" s="8">
        <v>1000</v>
      </c>
      <c r="D188">
        <f>SUMIF('Sales History - All'!$C$75:$C$82,'FY 24 June Adjustment'!A188,'Sales History - All'!$O$75:$O$82)</f>
        <v>916.63000000000011</v>
      </c>
      <c r="F188" s="70">
        <f t="shared" si="9"/>
        <v>83.369999999999891</v>
      </c>
    </row>
    <row r="189" spans="1:6" x14ac:dyDescent="0.25">
      <c r="A189" s="79" t="s">
        <v>41</v>
      </c>
      <c r="B189" s="8">
        <v>0</v>
      </c>
      <c r="D189">
        <f>SUMIF('Sales History - All'!$C$75:$C$82,'FY 24 June Adjustment'!A189,'Sales History - All'!$O$75:$O$82)</f>
        <v>0</v>
      </c>
      <c r="F189" s="70">
        <f t="shared" si="9"/>
        <v>0</v>
      </c>
    </row>
    <row r="190" spans="1:6" x14ac:dyDescent="0.25">
      <c r="A190" s="79" t="s">
        <v>43</v>
      </c>
      <c r="B190" s="8">
        <v>0</v>
      </c>
      <c r="D190">
        <f>SUMIF('Sales History - All'!$C$75:$C$82,'FY 24 June Adjustment'!A190,'Sales History - All'!$O$75:$O$82)</f>
        <v>6875</v>
      </c>
      <c r="F190" s="70">
        <f t="shared" si="9"/>
        <v>-6875</v>
      </c>
    </row>
    <row r="191" spans="1:6" x14ac:dyDescent="0.25">
      <c r="A191" s="79" t="s">
        <v>45</v>
      </c>
      <c r="B191" s="8">
        <v>37500</v>
      </c>
      <c r="D191">
        <f>SUMIF('Sales History - All'!$C$75:$C$82,'FY 24 June Adjustment'!A191,'Sales History - All'!$O$75:$O$82)</f>
        <v>34833.369999999995</v>
      </c>
      <c r="F191" s="70">
        <f t="shared" si="9"/>
        <v>2666.6300000000047</v>
      </c>
    </row>
    <row r="192" spans="1:6" x14ac:dyDescent="0.25">
      <c r="A192" s="79" t="s">
        <v>55</v>
      </c>
      <c r="B192" s="8">
        <v>40500</v>
      </c>
      <c r="D192">
        <f>SUMIF('Sales History - All'!$C$75:$C$82,'FY 24 June Adjustment'!A192,'Sales History - All'!$O$75:$O$82)</f>
        <v>38500</v>
      </c>
      <c r="F192" s="70">
        <f t="shared" si="9"/>
        <v>2000</v>
      </c>
    </row>
    <row r="193" spans="1:6" x14ac:dyDescent="0.25">
      <c r="A193" s="79" t="s">
        <v>35</v>
      </c>
      <c r="B193" s="8">
        <v>5000</v>
      </c>
      <c r="D193">
        <f>SUMIF('Sales History - All'!$C$75:$C$82,'FY 24 June Adjustment'!A193,'Sales History - All'!$O$75:$O$82)</f>
        <v>4583.37</v>
      </c>
      <c r="F193" s="70">
        <f t="shared" si="9"/>
        <v>416.63000000000011</v>
      </c>
    </row>
    <row r="194" spans="1:6" x14ac:dyDescent="0.25">
      <c r="A194" s="79" t="s">
        <v>57</v>
      </c>
      <c r="B194" s="8">
        <v>0</v>
      </c>
      <c r="D194">
        <f>SUMIF('Sales History - All'!$C$75:$C$82,'FY 24 June Adjustment'!A194,'Sales History - All'!$O$75:$O$82)</f>
        <v>0</v>
      </c>
      <c r="F194" s="70">
        <f t="shared" si="9"/>
        <v>0</v>
      </c>
    </row>
    <row r="195" spans="1:6" x14ac:dyDescent="0.25">
      <c r="A195" s="79" t="s">
        <v>21</v>
      </c>
      <c r="B195" s="8">
        <v>1000</v>
      </c>
      <c r="D195">
        <f>SUMIF('Sales History - All'!$C$75:$C$82,'FY 24 June Adjustment'!A195,'Sales History - All'!$O$75:$O$82)</f>
        <v>916.63000000000011</v>
      </c>
      <c r="F195" s="70">
        <f t="shared" si="9"/>
        <v>83.369999999999891</v>
      </c>
    </row>
    <row r="196" spans="1:6" x14ac:dyDescent="0.25">
      <c r="A196" s="79" t="s">
        <v>47</v>
      </c>
      <c r="B196" s="8">
        <v>0</v>
      </c>
      <c r="D196">
        <f>SUMIF('Sales History - All'!$C$75:$C$82,'FY 24 June Adjustment'!A196,'Sales History - All'!$O$75:$O$82)</f>
        <v>0</v>
      </c>
      <c r="F196" s="70">
        <f t="shared" si="9"/>
        <v>0</v>
      </c>
    </row>
    <row r="197" spans="1:6" x14ac:dyDescent="0.25">
      <c r="A197" s="79" t="s">
        <v>59</v>
      </c>
      <c r="B197" s="8">
        <v>0</v>
      </c>
      <c r="D197">
        <f>SUMIF('Sales History - All'!$C$75:$C$82,'FY 24 June Adjustment'!A197,'Sales History - All'!$O$75:$O$82)</f>
        <v>0</v>
      </c>
      <c r="F197" s="70">
        <f t="shared" si="9"/>
        <v>0</v>
      </c>
    </row>
    <row r="198" spans="1:6" x14ac:dyDescent="0.25">
      <c r="A198" s="79" t="s">
        <v>49</v>
      </c>
      <c r="B198" s="8">
        <v>0</v>
      </c>
      <c r="D198">
        <f>SUMIF('Sales History - All'!$C$75:$C$82,'FY 24 June Adjustment'!A198,'Sales History - All'!$O$75:$O$82)</f>
        <v>0</v>
      </c>
      <c r="F198" s="70">
        <f t="shared" si="9"/>
        <v>0</v>
      </c>
    </row>
    <row r="199" spans="1:6" x14ac:dyDescent="0.25">
      <c r="A199" s="79" t="s">
        <v>53</v>
      </c>
      <c r="B199" s="8">
        <v>2000</v>
      </c>
      <c r="D199">
        <f>SUMIF('Sales History - All'!$C$75:$C$82,'FY 24 June Adjustment'!A199,'Sales History - All'!$O$75:$O$82)</f>
        <v>0</v>
      </c>
      <c r="F199" s="70">
        <f t="shared" si="9"/>
        <v>2000</v>
      </c>
    </row>
    <row r="200" spans="1:6" x14ac:dyDescent="0.25">
      <c r="A200" s="79" t="s">
        <v>61</v>
      </c>
      <c r="B200" s="8">
        <v>1000</v>
      </c>
      <c r="D200">
        <f>SUMIF('Sales History - All'!$C$75:$C$82,'FY 24 June Adjustment'!A200,'Sales History - All'!$O$75:$O$82)</f>
        <v>0</v>
      </c>
      <c r="F200" s="70">
        <f t="shared" si="9"/>
        <v>1000</v>
      </c>
    </row>
    <row r="201" spans="1:6" x14ac:dyDescent="0.25">
      <c r="A201" s="79" t="s">
        <v>63</v>
      </c>
      <c r="B201" s="8">
        <v>4000</v>
      </c>
      <c r="D201">
        <f>SUMIF('Sales History - All'!$C$75:$C$82,'FY 24 June Adjustment'!A201,'Sales History - All'!$O$75:$O$82)</f>
        <v>0</v>
      </c>
      <c r="F201" s="70">
        <f t="shared" si="9"/>
        <v>4000</v>
      </c>
    </row>
    <row r="202" spans="1:6" x14ac:dyDescent="0.25">
      <c r="A202" s="72" t="s">
        <v>218</v>
      </c>
      <c r="B202" s="8"/>
    </row>
    <row r="203" spans="1:6" x14ac:dyDescent="0.25">
      <c r="A203" s="79" t="s">
        <v>51</v>
      </c>
      <c r="B203" s="8">
        <v>0</v>
      </c>
      <c r="D203">
        <f>SUMIF('Sales History - All'!$C$83:$C$88,'FY 24 June Adjustment'!A203,'Sales History - All'!$O$83:$O$88)</f>
        <v>0</v>
      </c>
      <c r="F203" s="84">
        <f t="shared" ref="F203:F219" si="10">B203-D203</f>
        <v>0</v>
      </c>
    </row>
    <row r="204" spans="1:6" x14ac:dyDescent="0.25">
      <c r="A204" s="79" t="s">
        <v>37</v>
      </c>
      <c r="B204" s="8">
        <v>0</v>
      </c>
      <c r="D204">
        <f>SUMIF('Sales History - All'!$C$83:$C$88,'FY 24 June Adjustment'!A204,'Sales History - All'!$O$83:$O$88)</f>
        <v>0</v>
      </c>
      <c r="F204" s="84">
        <f t="shared" si="10"/>
        <v>0</v>
      </c>
    </row>
    <row r="205" spans="1:6" x14ac:dyDescent="0.25">
      <c r="A205" s="79" t="s">
        <v>39</v>
      </c>
      <c r="B205" s="8">
        <v>0</v>
      </c>
      <c r="D205">
        <f>SUMIF('Sales History - All'!$C$83:$C$88,'FY 24 June Adjustment'!A205,'Sales History - All'!$O$83:$O$88)</f>
        <v>0</v>
      </c>
      <c r="F205" s="84">
        <f t="shared" si="10"/>
        <v>0</v>
      </c>
    </row>
    <row r="206" spans="1:6" x14ac:dyDescent="0.25">
      <c r="A206" s="79" t="s">
        <v>33</v>
      </c>
      <c r="B206" s="8">
        <v>0</v>
      </c>
      <c r="D206">
        <f>SUMIF('Sales History - All'!$C$83:$C$88,'FY 24 June Adjustment'!A206,'Sales History - All'!$O$83:$O$88)</f>
        <v>0</v>
      </c>
      <c r="F206" s="84">
        <f t="shared" si="10"/>
        <v>0</v>
      </c>
    </row>
    <row r="207" spans="1:6" x14ac:dyDescent="0.25">
      <c r="A207" s="79" t="s">
        <v>41</v>
      </c>
      <c r="B207" s="8">
        <v>0</v>
      </c>
      <c r="D207">
        <f>SUMIF('Sales History - All'!$C$83:$C$88,'FY 24 June Adjustment'!A207,'Sales History - All'!$O$83:$O$88)</f>
        <v>0</v>
      </c>
      <c r="F207" s="84">
        <f t="shared" si="10"/>
        <v>0</v>
      </c>
    </row>
    <row r="208" spans="1:6" x14ac:dyDescent="0.25">
      <c r="A208" s="79" t="s">
        <v>43</v>
      </c>
      <c r="B208" s="8">
        <v>0</v>
      </c>
      <c r="D208">
        <f>SUMIF('Sales History - All'!$C$83:$C$88,'FY 24 June Adjustment'!A208,'Sales History - All'!$O$83:$O$88)</f>
        <v>0</v>
      </c>
      <c r="F208" s="84">
        <f t="shared" si="10"/>
        <v>0</v>
      </c>
    </row>
    <row r="209" spans="1:6" x14ac:dyDescent="0.25">
      <c r="A209" s="79" t="s">
        <v>45</v>
      </c>
      <c r="B209" s="8">
        <v>0</v>
      </c>
      <c r="D209">
        <f>SUMIF('Sales History - All'!$C$83:$C$88,'FY 24 June Adjustment'!A209,'Sales History - All'!$O$83:$O$88)</f>
        <v>0</v>
      </c>
      <c r="F209" s="84">
        <f t="shared" si="10"/>
        <v>0</v>
      </c>
    </row>
    <row r="210" spans="1:6" x14ac:dyDescent="0.25">
      <c r="A210" s="79" t="s">
        <v>55</v>
      </c>
      <c r="B210" s="8">
        <v>0</v>
      </c>
      <c r="D210">
        <f>SUMIF('Sales History - All'!$C$83:$C$88,'FY 24 June Adjustment'!A210,'Sales History - All'!$O$83:$O$88)</f>
        <v>0</v>
      </c>
      <c r="F210" s="84">
        <f t="shared" si="10"/>
        <v>0</v>
      </c>
    </row>
    <row r="211" spans="1:6" x14ac:dyDescent="0.25">
      <c r="A211" s="79" t="s">
        <v>35</v>
      </c>
      <c r="B211" s="8">
        <v>0</v>
      </c>
      <c r="D211">
        <f>SUMIF('Sales History - All'!$C$83:$C$88,'FY 24 June Adjustment'!A211,'Sales History - All'!$O$83:$O$88)</f>
        <v>0</v>
      </c>
      <c r="F211" s="84">
        <f t="shared" si="10"/>
        <v>0</v>
      </c>
    </row>
    <row r="212" spans="1:6" x14ac:dyDescent="0.25">
      <c r="A212" s="79" t="s">
        <v>57</v>
      </c>
      <c r="B212" s="8">
        <v>0</v>
      </c>
      <c r="D212">
        <f>SUMIF('Sales History - All'!$C$83:$C$88,'FY 24 June Adjustment'!A212,'Sales History - All'!$O$83:$O$88)</f>
        <v>0</v>
      </c>
      <c r="F212" s="84">
        <f t="shared" si="10"/>
        <v>0</v>
      </c>
    </row>
    <row r="213" spans="1:6" x14ac:dyDescent="0.25">
      <c r="A213" s="79" t="s">
        <v>21</v>
      </c>
      <c r="B213" s="8">
        <v>0</v>
      </c>
      <c r="D213">
        <f>SUMIF('Sales History - All'!$C$83:$C$88,'FY 24 June Adjustment'!A213,'Sales History - All'!$O$83:$O$88)</f>
        <v>0</v>
      </c>
      <c r="F213" s="84">
        <f t="shared" si="10"/>
        <v>0</v>
      </c>
    </row>
    <row r="214" spans="1:6" x14ac:dyDescent="0.25">
      <c r="A214" s="79" t="s">
        <v>47</v>
      </c>
      <c r="B214" s="8">
        <v>0</v>
      </c>
      <c r="D214">
        <f>SUMIF('Sales History - All'!$C$83:$C$88,'FY 24 June Adjustment'!A214,'Sales History - All'!$O$83:$O$88)</f>
        <v>0</v>
      </c>
      <c r="F214" s="84">
        <f t="shared" si="10"/>
        <v>0</v>
      </c>
    </row>
    <row r="215" spans="1:6" x14ac:dyDescent="0.25">
      <c r="A215" s="79" t="s">
        <v>59</v>
      </c>
      <c r="B215" s="8">
        <v>0</v>
      </c>
      <c r="D215">
        <f>SUMIF('Sales History - All'!$C$83:$C$88,'FY 24 June Adjustment'!A215,'Sales History - All'!$O$83:$O$88)</f>
        <v>0</v>
      </c>
      <c r="F215" s="84">
        <f t="shared" si="10"/>
        <v>0</v>
      </c>
    </row>
    <row r="216" spans="1:6" x14ac:dyDescent="0.25">
      <c r="A216" s="79" t="s">
        <v>49</v>
      </c>
      <c r="B216" s="8">
        <v>0</v>
      </c>
      <c r="D216">
        <f>SUMIF('Sales History - All'!$C$83:$C$88,'FY 24 June Adjustment'!A216,'Sales History - All'!$O$83:$O$88)</f>
        <v>0</v>
      </c>
      <c r="F216" s="84">
        <f t="shared" si="10"/>
        <v>0</v>
      </c>
    </row>
    <row r="217" spans="1:6" x14ac:dyDescent="0.25">
      <c r="A217" s="79" t="s">
        <v>53</v>
      </c>
      <c r="B217" s="8">
        <v>0</v>
      </c>
      <c r="D217">
        <f>SUMIF('Sales History - All'!$C$83:$C$88,'FY 24 June Adjustment'!A217,'Sales History - All'!$O$83:$O$88)</f>
        <v>0</v>
      </c>
      <c r="F217" s="84">
        <f t="shared" si="10"/>
        <v>0</v>
      </c>
    </row>
    <row r="218" spans="1:6" x14ac:dyDescent="0.25">
      <c r="A218" s="79" t="s">
        <v>61</v>
      </c>
      <c r="B218" s="8">
        <v>0</v>
      </c>
      <c r="D218">
        <f>SUMIF('Sales History - All'!$C$83:$C$88,'FY 24 June Adjustment'!A218,'Sales History - All'!$O$83:$O$88)</f>
        <v>0</v>
      </c>
      <c r="F218" s="84">
        <f t="shared" si="10"/>
        <v>0</v>
      </c>
    </row>
    <row r="219" spans="1:6" x14ac:dyDescent="0.25">
      <c r="A219" s="79" t="s">
        <v>63</v>
      </c>
      <c r="B219" s="8">
        <v>0</v>
      </c>
      <c r="D219">
        <f>SUMIF('Sales History - All'!$C$83:$C$88,'FY 24 June Adjustment'!A219,'Sales History - All'!$O$83:$O$88)</f>
        <v>0</v>
      </c>
      <c r="F219" s="84">
        <f t="shared" si="10"/>
        <v>0</v>
      </c>
    </row>
    <row r="220" spans="1:6" x14ac:dyDescent="0.25">
      <c r="A220" s="72" t="s">
        <v>219</v>
      </c>
      <c r="B220" s="8"/>
    </row>
    <row r="221" spans="1:6" x14ac:dyDescent="0.25">
      <c r="A221" s="79" t="s">
        <v>51</v>
      </c>
      <c r="B221" s="8">
        <v>1000</v>
      </c>
      <c r="D221">
        <f>SUMIF('Sales History - All'!$C$89:$C$96,'FY 24 June Adjustment'!A221,'Sales History - All'!$O$89:$O$96)</f>
        <v>916.63000000000011</v>
      </c>
      <c r="F221" s="70">
        <f t="shared" ref="F221:F237" si="11">B221-D221</f>
        <v>83.369999999999891</v>
      </c>
    </row>
    <row r="222" spans="1:6" x14ac:dyDescent="0.25">
      <c r="A222" s="79" t="s">
        <v>37</v>
      </c>
      <c r="B222" s="8">
        <v>4500</v>
      </c>
      <c r="D222">
        <f>SUMIF('Sales History - All'!$C$89:$C$96,'FY 24 June Adjustment'!A222,'Sales History - All'!$O$89:$O$96)</f>
        <v>4125</v>
      </c>
      <c r="F222" s="70">
        <f t="shared" si="11"/>
        <v>375</v>
      </c>
    </row>
    <row r="223" spans="1:6" x14ac:dyDescent="0.25">
      <c r="A223" s="79" t="s">
        <v>39</v>
      </c>
      <c r="B223" s="8">
        <v>0</v>
      </c>
      <c r="D223">
        <f>SUMIF('Sales History - All'!$C$89:$C$96,'FY 24 June Adjustment'!A223,'Sales History - All'!$O$89:$O$96)</f>
        <v>0</v>
      </c>
      <c r="F223" s="70">
        <f t="shared" si="11"/>
        <v>0</v>
      </c>
    </row>
    <row r="224" spans="1:6" x14ac:dyDescent="0.25">
      <c r="A224" s="79" t="s">
        <v>33</v>
      </c>
      <c r="B224" s="8">
        <v>2500</v>
      </c>
      <c r="D224">
        <f>SUMIF('Sales History - All'!$C$89:$C$96,'FY 24 June Adjustment'!A224,'Sales History - All'!$O$89:$O$96)</f>
        <v>2291.6299999999997</v>
      </c>
      <c r="F224" s="70">
        <f t="shared" si="11"/>
        <v>208.37000000000035</v>
      </c>
    </row>
    <row r="225" spans="1:6" x14ac:dyDescent="0.25">
      <c r="A225" s="79" t="s">
        <v>41</v>
      </c>
      <c r="B225" s="8">
        <v>0</v>
      </c>
      <c r="D225">
        <f>SUMIF('Sales History - All'!$C$89:$C$96,'FY 24 June Adjustment'!A225,'Sales History - All'!$O$89:$O$96)</f>
        <v>0</v>
      </c>
      <c r="F225" s="70">
        <f t="shared" si="11"/>
        <v>0</v>
      </c>
    </row>
    <row r="226" spans="1:6" x14ac:dyDescent="0.25">
      <c r="A226" s="79" t="s">
        <v>43</v>
      </c>
      <c r="B226" s="8">
        <v>0</v>
      </c>
      <c r="D226">
        <f>SUMIF('Sales History - All'!$C$89:$C$96,'FY 24 June Adjustment'!A226,'Sales History - All'!$O$89:$O$96)</f>
        <v>11458.37</v>
      </c>
      <c r="F226" s="70">
        <f t="shared" si="11"/>
        <v>-11458.37</v>
      </c>
    </row>
    <row r="227" spans="1:6" x14ac:dyDescent="0.25">
      <c r="A227" s="79" t="s">
        <v>45</v>
      </c>
      <c r="B227" s="8">
        <v>43000</v>
      </c>
      <c r="D227">
        <f>SUMIF('Sales History - All'!$C$89:$C$96,'FY 24 June Adjustment'!A227,'Sales History - All'!$O$89:$O$96)</f>
        <v>39416.630000000012</v>
      </c>
      <c r="F227" s="70">
        <f t="shared" si="11"/>
        <v>3583.3699999999881</v>
      </c>
    </row>
    <row r="228" spans="1:6" x14ac:dyDescent="0.25">
      <c r="A228" s="79" t="s">
        <v>55</v>
      </c>
      <c r="B228" s="8">
        <v>45500</v>
      </c>
      <c r="D228">
        <f>SUMIF('Sales History - All'!$C$89:$C$96,'FY 24 June Adjustment'!A228,'Sales History - All'!$O$89:$O$96)</f>
        <v>41708.369999999988</v>
      </c>
      <c r="F228" s="70">
        <f t="shared" si="11"/>
        <v>3791.6300000000119</v>
      </c>
    </row>
    <row r="229" spans="1:6" x14ac:dyDescent="0.25">
      <c r="A229" s="79" t="s">
        <v>35</v>
      </c>
      <c r="B229" s="8">
        <v>11000</v>
      </c>
      <c r="D229">
        <f>SUMIF('Sales History - All'!$C$89:$C$96,'FY 24 June Adjustment'!A229,'Sales History - All'!$O$89:$O$96)</f>
        <v>10083.369999999999</v>
      </c>
      <c r="F229" s="70">
        <f t="shared" si="11"/>
        <v>916.63000000000102</v>
      </c>
    </row>
    <row r="230" spans="1:6" x14ac:dyDescent="0.25">
      <c r="A230" s="79" t="s">
        <v>57</v>
      </c>
      <c r="B230" s="8">
        <v>0</v>
      </c>
      <c r="D230">
        <f>SUMIF('Sales History - All'!$C$89:$C$96,'FY 24 June Adjustment'!A230,'Sales History - All'!$O$89:$O$96)</f>
        <v>0</v>
      </c>
      <c r="F230" s="70">
        <f t="shared" si="11"/>
        <v>0</v>
      </c>
    </row>
    <row r="231" spans="1:6" x14ac:dyDescent="0.25">
      <c r="A231" s="79" t="s">
        <v>21</v>
      </c>
      <c r="B231" s="8">
        <v>2000</v>
      </c>
      <c r="D231">
        <f>SUMIF('Sales History - All'!$C$89:$C$96,'FY 24 June Adjustment'!A231,'Sales History - All'!$O$89:$O$96)</f>
        <v>1833.3700000000001</v>
      </c>
      <c r="F231" s="70">
        <f t="shared" si="11"/>
        <v>166.62999999999988</v>
      </c>
    </row>
    <row r="232" spans="1:6" x14ac:dyDescent="0.25">
      <c r="A232" s="79" t="s">
        <v>47</v>
      </c>
      <c r="B232" s="8">
        <v>0</v>
      </c>
      <c r="D232">
        <f>SUMIF('Sales History - All'!$C$89:$C$96,'FY 24 June Adjustment'!A232,'Sales History - All'!$O$89:$O$96)</f>
        <v>0</v>
      </c>
      <c r="F232" s="70">
        <f t="shared" si="11"/>
        <v>0</v>
      </c>
    </row>
    <row r="233" spans="1:6" x14ac:dyDescent="0.25">
      <c r="A233" s="79" t="s">
        <v>59</v>
      </c>
      <c r="B233" s="8">
        <v>0</v>
      </c>
      <c r="D233">
        <f>SUMIF('Sales History - All'!$C$89:$C$96,'FY 24 June Adjustment'!A233,'Sales History - All'!$O$89:$O$96)</f>
        <v>0</v>
      </c>
      <c r="F233" s="70">
        <f t="shared" si="11"/>
        <v>0</v>
      </c>
    </row>
    <row r="234" spans="1:6" x14ac:dyDescent="0.25">
      <c r="A234" s="79" t="s">
        <v>49</v>
      </c>
      <c r="B234" s="8">
        <v>1000</v>
      </c>
      <c r="D234">
        <f>SUMIF('Sales History - All'!$C$89:$C$96,'FY 24 June Adjustment'!A234,'Sales History - All'!$O$89:$O$96)</f>
        <v>0</v>
      </c>
      <c r="F234" s="70">
        <f t="shared" si="11"/>
        <v>1000</v>
      </c>
    </row>
    <row r="235" spans="1:6" x14ac:dyDescent="0.25">
      <c r="A235" s="79" t="s">
        <v>53</v>
      </c>
      <c r="B235" s="8">
        <v>2000</v>
      </c>
      <c r="D235">
        <f>SUMIF('Sales History - All'!$C$89:$C$96,'FY 24 June Adjustment'!A235,'Sales History - All'!$O$89:$O$96)</f>
        <v>0</v>
      </c>
      <c r="F235" s="70">
        <f t="shared" si="11"/>
        <v>2000</v>
      </c>
    </row>
    <row r="236" spans="1:6" x14ac:dyDescent="0.25">
      <c r="A236" s="79" t="s">
        <v>61</v>
      </c>
      <c r="B236" s="8">
        <v>2000</v>
      </c>
      <c r="D236">
        <f>SUMIF('Sales History - All'!$C$89:$C$96,'FY 24 June Adjustment'!A236,'Sales History - All'!$O$89:$O$96)</f>
        <v>0</v>
      </c>
      <c r="F236" s="70">
        <f t="shared" si="11"/>
        <v>2000</v>
      </c>
    </row>
    <row r="237" spans="1:6" x14ac:dyDescent="0.25">
      <c r="A237" s="79" t="s">
        <v>63</v>
      </c>
      <c r="B237" s="8">
        <v>9000</v>
      </c>
      <c r="D237">
        <f>SUMIF('Sales History - All'!$C$89:$C$96,'FY 24 June Adjustment'!A237,'Sales History - All'!$O$89:$O$96)</f>
        <v>0</v>
      </c>
      <c r="F237" s="70">
        <f t="shared" si="11"/>
        <v>9000</v>
      </c>
    </row>
    <row r="238" spans="1:6" x14ac:dyDescent="0.25">
      <c r="A238" s="72" t="s">
        <v>220</v>
      </c>
      <c r="B238" s="8"/>
    </row>
    <row r="239" spans="1:6" x14ac:dyDescent="0.25">
      <c r="A239" s="79" t="s">
        <v>51</v>
      </c>
      <c r="B239" s="8">
        <v>1000</v>
      </c>
      <c r="D239">
        <f>SUMIF('Sales History - All'!$C$97:$C$103,'FY 24 June Adjustment'!A239,'Sales History - All'!$O$97:$O$103)</f>
        <v>916.63000000000011</v>
      </c>
      <c r="F239" s="70">
        <f t="shared" ref="F239:F255" si="12">B239-D239</f>
        <v>83.369999999999891</v>
      </c>
    </row>
    <row r="240" spans="1:6" x14ac:dyDescent="0.25">
      <c r="A240" s="79" t="s">
        <v>37</v>
      </c>
      <c r="B240" s="8">
        <v>0</v>
      </c>
      <c r="D240">
        <f>SUMIF('Sales History - All'!$C$97:$C$103,'FY 24 June Adjustment'!A240,'Sales History - All'!$O$97:$O$103)</f>
        <v>0</v>
      </c>
      <c r="F240" s="70">
        <f t="shared" si="12"/>
        <v>0</v>
      </c>
    </row>
    <row r="241" spans="1:6" x14ac:dyDescent="0.25">
      <c r="A241" s="79" t="s">
        <v>39</v>
      </c>
      <c r="B241" s="8">
        <v>0</v>
      </c>
      <c r="D241">
        <f>SUMIF('Sales History - All'!$C$97:$C$103,'FY 24 June Adjustment'!A241,'Sales History - All'!$O$97:$O$103)</f>
        <v>0</v>
      </c>
      <c r="F241" s="70">
        <f t="shared" si="12"/>
        <v>0</v>
      </c>
    </row>
    <row r="242" spans="1:6" x14ac:dyDescent="0.25">
      <c r="A242" s="79" t="s">
        <v>33</v>
      </c>
      <c r="B242" s="8">
        <v>0</v>
      </c>
      <c r="D242">
        <f>SUMIF('Sales History - All'!$C$97:$C$103,'FY 24 June Adjustment'!A242,'Sales History - All'!$O$97:$O$103)</f>
        <v>0</v>
      </c>
      <c r="F242" s="70">
        <f t="shared" si="12"/>
        <v>0</v>
      </c>
    </row>
    <row r="243" spans="1:6" x14ac:dyDescent="0.25">
      <c r="A243" s="79" t="s">
        <v>41</v>
      </c>
      <c r="B243" s="8">
        <v>0</v>
      </c>
      <c r="D243">
        <f>SUMIF('Sales History - All'!$C$97:$C$103,'FY 24 June Adjustment'!A243,'Sales History - All'!$O$97:$O$103)</f>
        <v>0</v>
      </c>
      <c r="F243" s="70">
        <f t="shared" si="12"/>
        <v>0</v>
      </c>
    </row>
    <row r="244" spans="1:6" x14ac:dyDescent="0.25">
      <c r="A244" s="79" t="s">
        <v>43</v>
      </c>
      <c r="B244" s="8">
        <v>0</v>
      </c>
      <c r="D244">
        <f>SUMIF('Sales History - All'!$C$97:$C$103,'FY 24 June Adjustment'!A244,'Sales History - All'!$O$97:$O$103)</f>
        <v>458.37000000000012</v>
      </c>
      <c r="F244" s="70">
        <f t="shared" si="12"/>
        <v>-458.37000000000012</v>
      </c>
    </row>
    <row r="245" spans="1:6" x14ac:dyDescent="0.25">
      <c r="A245" s="79" t="s">
        <v>45</v>
      </c>
      <c r="B245" s="8">
        <v>500</v>
      </c>
      <c r="D245">
        <f>SUMIF('Sales History - All'!$C$97:$C$103,'FY 24 June Adjustment'!A245,'Sales History - All'!$O$97:$O$103)</f>
        <v>458.37000000000012</v>
      </c>
      <c r="F245" s="70">
        <f t="shared" si="12"/>
        <v>41.629999999999882</v>
      </c>
    </row>
    <row r="246" spans="1:6" x14ac:dyDescent="0.25">
      <c r="A246" s="79" t="s">
        <v>55</v>
      </c>
      <c r="B246" s="8">
        <v>1500</v>
      </c>
      <c r="D246">
        <f>SUMIF('Sales History - All'!$C$97:$C$103,'FY 24 June Adjustment'!A246,'Sales History - All'!$O$97:$O$103)</f>
        <v>1375</v>
      </c>
      <c r="F246" s="70">
        <f t="shared" si="12"/>
        <v>125</v>
      </c>
    </row>
    <row r="247" spans="1:6" x14ac:dyDescent="0.25">
      <c r="A247" s="79" t="s">
        <v>35</v>
      </c>
      <c r="B247" s="8">
        <v>0</v>
      </c>
      <c r="D247">
        <f>SUMIF('Sales History - All'!$C$97:$C$103,'FY 24 June Adjustment'!A247,'Sales History - All'!$O$97:$O$103)</f>
        <v>0</v>
      </c>
      <c r="F247" s="70">
        <f t="shared" si="12"/>
        <v>0</v>
      </c>
    </row>
    <row r="248" spans="1:6" x14ac:dyDescent="0.25">
      <c r="A248" s="79" t="s">
        <v>57</v>
      </c>
      <c r="B248" s="8">
        <v>0</v>
      </c>
      <c r="D248">
        <f>SUMIF('Sales History - All'!$C$97:$C$103,'FY 24 June Adjustment'!A248,'Sales History - All'!$O$97:$O$103)</f>
        <v>0</v>
      </c>
      <c r="F248" s="70">
        <f t="shared" si="12"/>
        <v>0</v>
      </c>
    </row>
    <row r="249" spans="1:6" x14ac:dyDescent="0.25">
      <c r="A249" s="79" t="s">
        <v>21</v>
      </c>
      <c r="B249" s="8">
        <v>1000</v>
      </c>
      <c r="D249">
        <f>SUMIF('Sales History - All'!$C$97:$C$103,'FY 24 June Adjustment'!A249,'Sales History - All'!$O$97:$O$103)</f>
        <v>916.63000000000011</v>
      </c>
      <c r="F249" s="70">
        <f t="shared" si="12"/>
        <v>83.369999999999891</v>
      </c>
    </row>
    <row r="250" spans="1:6" x14ac:dyDescent="0.25">
      <c r="A250" s="79" t="s">
        <v>47</v>
      </c>
      <c r="B250" s="8">
        <v>0</v>
      </c>
      <c r="D250">
        <f>SUMIF('Sales History - All'!$C$97:$C$103,'FY 24 June Adjustment'!A250,'Sales History - All'!$O$97:$O$103)</f>
        <v>0</v>
      </c>
      <c r="F250" s="70">
        <f t="shared" si="12"/>
        <v>0</v>
      </c>
    </row>
    <row r="251" spans="1:6" x14ac:dyDescent="0.25">
      <c r="A251" s="79" t="s">
        <v>59</v>
      </c>
      <c r="B251" s="8">
        <v>0</v>
      </c>
      <c r="D251">
        <f>SUMIF('Sales History - All'!$C$97:$C$103,'FY 24 June Adjustment'!A251,'Sales History - All'!$O$97:$O$103)</f>
        <v>0</v>
      </c>
      <c r="F251" s="70">
        <f t="shared" si="12"/>
        <v>0</v>
      </c>
    </row>
    <row r="252" spans="1:6" x14ac:dyDescent="0.25">
      <c r="A252" s="79" t="s">
        <v>49</v>
      </c>
      <c r="B252" s="8">
        <v>0</v>
      </c>
      <c r="D252">
        <f>SUMIF('Sales History - All'!$C$97:$C$103,'FY 24 June Adjustment'!A252,'Sales History - All'!$O$97:$O$103)</f>
        <v>0</v>
      </c>
      <c r="F252" s="70">
        <f t="shared" si="12"/>
        <v>0</v>
      </c>
    </row>
    <row r="253" spans="1:6" x14ac:dyDescent="0.25">
      <c r="A253" s="79" t="s">
        <v>53</v>
      </c>
      <c r="B253" s="8">
        <v>0</v>
      </c>
      <c r="D253">
        <f>SUMIF('Sales History - All'!$C$97:$C$103,'FY 24 June Adjustment'!A253,'Sales History - All'!$O$97:$O$103)</f>
        <v>0</v>
      </c>
      <c r="F253" s="70">
        <f t="shared" si="12"/>
        <v>0</v>
      </c>
    </row>
    <row r="254" spans="1:6" x14ac:dyDescent="0.25">
      <c r="A254" s="79" t="s">
        <v>61</v>
      </c>
      <c r="B254" s="8">
        <v>0</v>
      </c>
      <c r="D254">
        <f>SUMIF('Sales History - All'!$C$97:$C$103,'FY 24 June Adjustment'!A254,'Sales History - All'!$O$97:$O$103)</f>
        <v>0</v>
      </c>
      <c r="F254" s="70">
        <f t="shared" si="12"/>
        <v>0</v>
      </c>
    </row>
    <row r="255" spans="1:6" x14ac:dyDescent="0.25">
      <c r="A255" s="79" t="s">
        <v>63</v>
      </c>
      <c r="B255" s="8">
        <v>0</v>
      </c>
      <c r="D255">
        <f>SUMIF('Sales History - All'!$C$97:$C$103,'FY 24 June Adjustment'!A255,'Sales History - All'!$O$97:$O$103)</f>
        <v>0</v>
      </c>
      <c r="F255" s="70">
        <f t="shared" si="12"/>
        <v>0</v>
      </c>
    </row>
    <row r="256" spans="1:6" x14ac:dyDescent="0.25">
      <c r="A256" s="72" t="s">
        <v>221</v>
      </c>
      <c r="B256" s="8"/>
    </row>
    <row r="257" spans="1:6" x14ac:dyDescent="0.25">
      <c r="A257" s="79" t="s">
        <v>51</v>
      </c>
      <c r="B257" s="8">
        <v>26000</v>
      </c>
      <c r="D257">
        <f>SUMIF('Sales History - All'!$C$104:$C$112,'FY 24 June Adjustment'!A257,'Sales History - All'!$O$104:$O$112)</f>
        <v>23833.369999999995</v>
      </c>
      <c r="F257" s="70">
        <f t="shared" ref="F257:F273" si="13">B257-D257</f>
        <v>2166.6300000000047</v>
      </c>
    </row>
    <row r="258" spans="1:6" x14ac:dyDescent="0.25">
      <c r="A258" s="79" t="s">
        <v>37</v>
      </c>
      <c r="B258" s="8">
        <v>15000</v>
      </c>
      <c r="D258">
        <f>SUMIF('Sales History - All'!$C$104:$C$112,'FY 24 June Adjustment'!A258,'Sales History - All'!$O$104:$O$112)</f>
        <v>13750</v>
      </c>
      <c r="F258" s="70">
        <f t="shared" si="13"/>
        <v>1250</v>
      </c>
    </row>
    <row r="259" spans="1:6" x14ac:dyDescent="0.25">
      <c r="A259" s="79" t="s">
        <v>39</v>
      </c>
      <c r="B259" s="8">
        <v>0</v>
      </c>
      <c r="D259">
        <f>SUMIF('Sales History - All'!$C$104:$C$112,'FY 24 June Adjustment'!A259,'Sales History - All'!$O$104:$O$112)</f>
        <v>0</v>
      </c>
      <c r="F259" s="70">
        <f t="shared" si="13"/>
        <v>0</v>
      </c>
    </row>
    <row r="260" spans="1:6" x14ac:dyDescent="0.25">
      <c r="A260" s="79" t="s">
        <v>33</v>
      </c>
      <c r="B260" s="8">
        <v>8500</v>
      </c>
      <c r="D260">
        <f>SUMIF('Sales History - All'!$C$104:$C$112,'FY 24 June Adjustment'!A260,'Sales History - All'!$O$104:$O$112)</f>
        <v>7791.63</v>
      </c>
      <c r="F260" s="70">
        <f t="shared" si="13"/>
        <v>708.36999999999989</v>
      </c>
    </row>
    <row r="261" spans="1:6" x14ac:dyDescent="0.25">
      <c r="A261" s="79" t="s">
        <v>41</v>
      </c>
      <c r="B261" s="8">
        <v>0</v>
      </c>
      <c r="D261">
        <f>SUMIF('Sales History - All'!$C$104:$C$112,'FY 24 June Adjustment'!A261,'Sales History - All'!$O$104:$O$112)</f>
        <v>0</v>
      </c>
      <c r="F261" s="70">
        <f t="shared" si="13"/>
        <v>0</v>
      </c>
    </row>
    <row r="262" spans="1:6" x14ac:dyDescent="0.25">
      <c r="A262" s="79" t="s">
        <v>43</v>
      </c>
      <c r="B262" s="8">
        <v>0</v>
      </c>
      <c r="D262">
        <f>SUMIF('Sales History - All'!$C$104:$C$112,'FY 24 June Adjustment'!A262,'Sales History - All'!$O$104:$O$112)</f>
        <v>45375</v>
      </c>
      <c r="F262" s="70">
        <f t="shared" si="13"/>
        <v>-45375</v>
      </c>
    </row>
    <row r="263" spans="1:6" x14ac:dyDescent="0.25">
      <c r="A263" s="79" t="s">
        <v>45</v>
      </c>
      <c r="B263" s="8">
        <v>77000</v>
      </c>
      <c r="D263">
        <f>SUMIF('Sales History - All'!$C$104:$C$112,'FY 24 June Adjustment'!A263,'Sales History - All'!$O$104:$O$112)</f>
        <v>70583.37</v>
      </c>
      <c r="F263" s="70">
        <f t="shared" si="13"/>
        <v>6416.6300000000047</v>
      </c>
    </row>
    <row r="264" spans="1:6" x14ac:dyDescent="0.25">
      <c r="A264" s="79" t="s">
        <v>55</v>
      </c>
      <c r="B264" s="8">
        <v>72500</v>
      </c>
      <c r="D264">
        <f>SUMIF('Sales History - All'!$C$104:$C$112,'FY 24 June Adjustment'!A264,'Sales History - All'!$O$104:$O$112)</f>
        <v>66458.37</v>
      </c>
      <c r="F264" s="70">
        <f t="shared" si="13"/>
        <v>6041.6300000000047</v>
      </c>
    </row>
    <row r="265" spans="1:6" x14ac:dyDescent="0.25">
      <c r="A265" s="79" t="s">
        <v>35</v>
      </c>
      <c r="B265" s="8">
        <v>38000</v>
      </c>
      <c r="D265">
        <f>SUMIF('Sales History - All'!$C$104:$C$112,'FY 24 June Adjustment'!A265,'Sales History - All'!$O$104:$O$112)</f>
        <v>34833.369999999995</v>
      </c>
      <c r="F265" s="70">
        <f t="shared" si="13"/>
        <v>3166.6300000000047</v>
      </c>
    </row>
    <row r="266" spans="1:6" x14ac:dyDescent="0.25">
      <c r="A266" s="79" t="s">
        <v>57</v>
      </c>
      <c r="B266" s="8">
        <v>0</v>
      </c>
      <c r="D266">
        <f>SUMIF('Sales History - All'!$C$104:$C$112,'FY 24 June Adjustment'!A266,'Sales History - All'!$O$104:$O$112)</f>
        <v>0</v>
      </c>
      <c r="F266" s="70">
        <f t="shared" si="13"/>
        <v>0</v>
      </c>
    </row>
    <row r="267" spans="1:6" x14ac:dyDescent="0.25">
      <c r="A267" s="79" t="s">
        <v>21</v>
      </c>
      <c r="B267" s="8">
        <v>67000</v>
      </c>
      <c r="D267">
        <f>SUMIF('Sales History - All'!$C$104:$C$112,'FY 24 June Adjustment'!A267,'Sales History - All'!$O$104:$O$112)</f>
        <v>61416.630000000012</v>
      </c>
      <c r="F267" s="70">
        <f t="shared" si="13"/>
        <v>5583.3699999999881</v>
      </c>
    </row>
    <row r="268" spans="1:6" x14ac:dyDescent="0.25">
      <c r="A268" s="79" t="s">
        <v>47</v>
      </c>
      <c r="B268" s="8">
        <v>0</v>
      </c>
      <c r="D268">
        <f>SUMIF('Sales History - All'!$C$104:$C$112,'FY 24 June Adjustment'!A268,'Sales History - All'!$O$104:$O$112)</f>
        <v>0</v>
      </c>
      <c r="F268" s="70">
        <f t="shared" si="13"/>
        <v>0</v>
      </c>
    </row>
    <row r="269" spans="1:6" x14ac:dyDescent="0.25">
      <c r="A269" s="79" t="s">
        <v>59</v>
      </c>
      <c r="B269" s="8">
        <v>404500</v>
      </c>
      <c r="D269">
        <f>SUMIF('Sales History - All'!$C$104:$C$112,'FY 24 June Adjustment'!A269,'Sales History - All'!$O$104:$O$112)</f>
        <v>348791.63000000012</v>
      </c>
      <c r="F269" s="70">
        <f t="shared" si="13"/>
        <v>55708.369999999879</v>
      </c>
    </row>
    <row r="270" spans="1:6" x14ac:dyDescent="0.25">
      <c r="A270" s="79" t="s">
        <v>49</v>
      </c>
      <c r="B270" s="8">
        <v>4000</v>
      </c>
      <c r="D270">
        <f>SUMIF('Sales History - All'!$C$104:$C$112,'FY 24 June Adjustment'!A270,'Sales History - All'!$O$104:$O$112)</f>
        <v>0</v>
      </c>
      <c r="F270" s="70">
        <f t="shared" si="13"/>
        <v>4000</v>
      </c>
    </row>
    <row r="271" spans="1:6" x14ac:dyDescent="0.25">
      <c r="A271" s="79" t="s">
        <v>53</v>
      </c>
      <c r="B271" s="8">
        <v>9000</v>
      </c>
      <c r="D271">
        <f>SUMIF('Sales History - All'!$C$104:$C$112,'FY 24 June Adjustment'!A271,'Sales History - All'!$O$104:$O$112)</f>
        <v>0</v>
      </c>
      <c r="F271" s="70">
        <f t="shared" si="13"/>
        <v>9000</v>
      </c>
    </row>
    <row r="272" spans="1:6" x14ac:dyDescent="0.25">
      <c r="A272" s="79" t="s">
        <v>61</v>
      </c>
      <c r="B272" s="8">
        <v>10000</v>
      </c>
      <c r="D272">
        <f>SUMIF('Sales History - All'!$C$104:$C$112,'FY 24 June Adjustment'!A272,'Sales History - All'!$O$104:$O$112)</f>
        <v>0</v>
      </c>
      <c r="F272" s="70">
        <f t="shared" si="13"/>
        <v>10000</v>
      </c>
    </row>
    <row r="273" spans="1:6" x14ac:dyDescent="0.25">
      <c r="A273" s="79" t="s">
        <v>63</v>
      </c>
      <c r="B273" s="8">
        <v>35000</v>
      </c>
      <c r="D273">
        <f>SUMIF('Sales History - All'!$C$104:$C$112,'FY 24 June Adjustment'!A273,'Sales History - All'!$O$104:$O$112)</f>
        <v>0</v>
      </c>
      <c r="F273" s="70">
        <f t="shared" si="13"/>
        <v>35000</v>
      </c>
    </row>
    <row r="274" spans="1:6" x14ac:dyDescent="0.25">
      <c r="A274" s="72" t="s">
        <v>222</v>
      </c>
      <c r="B274" s="8"/>
    </row>
    <row r="275" spans="1:6" x14ac:dyDescent="0.25">
      <c r="A275" s="79" t="s">
        <v>51</v>
      </c>
      <c r="B275" s="8">
        <v>500</v>
      </c>
      <c r="D275">
        <f>SUMIF('Sales History - All'!$C$113:$C$122,'FY 24 June Adjustment'!A275,'Sales History - All'!$O$113:$O$122)</f>
        <v>458.37000000000012</v>
      </c>
      <c r="F275" s="70">
        <f t="shared" ref="F275:F291" si="14">B275-D275</f>
        <v>41.629999999999882</v>
      </c>
    </row>
    <row r="276" spans="1:6" x14ac:dyDescent="0.25">
      <c r="A276" s="79" t="s">
        <v>37</v>
      </c>
      <c r="B276" s="8">
        <v>1000</v>
      </c>
      <c r="D276">
        <f>SUMIF('Sales History - All'!$C$113:$C$122,'FY 24 June Adjustment'!A276,'Sales History - All'!$O$113:$O$122)</f>
        <v>916.63000000000011</v>
      </c>
      <c r="F276" s="70">
        <f t="shared" si="14"/>
        <v>83.369999999999891</v>
      </c>
    </row>
    <row r="277" spans="1:6" x14ac:dyDescent="0.25">
      <c r="A277" s="79" t="s">
        <v>39</v>
      </c>
      <c r="B277" s="8">
        <v>0</v>
      </c>
      <c r="D277">
        <f>SUMIF('Sales History - All'!$C$113:$C$122,'FY 24 June Adjustment'!A277,'Sales History - All'!$O$113:$O$122)</f>
        <v>0</v>
      </c>
      <c r="F277" s="70">
        <f t="shared" si="14"/>
        <v>0</v>
      </c>
    </row>
    <row r="278" spans="1:6" x14ac:dyDescent="0.25">
      <c r="A278" s="79" t="s">
        <v>33</v>
      </c>
      <c r="B278" s="8">
        <v>500</v>
      </c>
      <c r="D278">
        <f>SUMIF('Sales History - All'!$C$113:$C$122,'FY 24 June Adjustment'!A278,'Sales History - All'!$O$113:$O$122)</f>
        <v>458.37000000000012</v>
      </c>
      <c r="F278" s="70">
        <f t="shared" si="14"/>
        <v>41.629999999999882</v>
      </c>
    </row>
    <row r="279" spans="1:6" x14ac:dyDescent="0.25">
      <c r="A279" s="79" t="s">
        <v>41</v>
      </c>
      <c r="B279" s="8">
        <v>0</v>
      </c>
      <c r="D279">
        <f>SUMIF('Sales History - All'!$C$113:$C$122,'FY 24 June Adjustment'!A279,'Sales History - All'!$O$113:$O$122)</f>
        <v>0</v>
      </c>
      <c r="F279" s="70">
        <f t="shared" si="14"/>
        <v>0</v>
      </c>
    </row>
    <row r="280" spans="1:6" x14ac:dyDescent="0.25">
      <c r="A280" s="79" t="s">
        <v>43</v>
      </c>
      <c r="B280" s="8">
        <v>0</v>
      </c>
      <c r="D280">
        <f>SUMIF('Sales History - All'!$C$113:$C$122,'FY 24 June Adjustment'!A280,'Sales History - All'!$O$113:$O$122)</f>
        <v>2291.6299999999997</v>
      </c>
      <c r="F280" s="70">
        <f t="shared" si="14"/>
        <v>-2291.6299999999997</v>
      </c>
    </row>
    <row r="281" spans="1:6" x14ac:dyDescent="0.25">
      <c r="A281" s="79" t="s">
        <v>45</v>
      </c>
      <c r="B281" s="8">
        <v>2500</v>
      </c>
      <c r="D281">
        <f>SUMIF('Sales History - All'!$C$113:$C$122,'FY 24 June Adjustment'!A281,'Sales History - All'!$O$113:$O$122)</f>
        <v>2291.6299999999997</v>
      </c>
      <c r="F281" s="70">
        <f t="shared" si="14"/>
        <v>208.37000000000035</v>
      </c>
    </row>
    <row r="282" spans="1:6" x14ac:dyDescent="0.25">
      <c r="A282" s="79" t="s">
        <v>55</v>
      </c>
      <c r="B282" s="8">
        <v>2500</v>
      </c>
      <c r="D282">
        <f>SUMIF('Sales History - All'!$C$113:$C$122,'FY 24 June Adjustment'!A282,'Sales History - All'!$O$113:$O$122)</f>
        <v>2291.6299999999997</v>
      </c>
      <c r="F282" s="70">
        <f t="shared" si="14"/>
        <v>208.37000000000035</v>
      </c>
    </row>
    <row r="283" spans="1:6" x14ac:dyDescent="0.25">
      <c r="A283" s="79" t="s">
        <v>35</v>
      </c>
      <c r="B283" s="8">
        <v>2000</v>
      </c>
      <c r="D283">
        <f>SUMIF('Sales History - All'!$C$113:$C$122,'FY 24 June Adjustment'!A283,'Sales History - All'!$O$113:$O$122)</f>
        <v>1833.3700000000001</v>
      </c>
      <c r="F283" s="70">
        <f t="shared" si="14"/>
        <v>166.62999999999988</v>
      </c>
    </row>
    <row r="284" spans="1:6" x14ac:dyDescent="0.25">
      <c r="A284" s="79" t="s">
        <v>57</v>
      </c>
      <c r="B284" s="8">
        <v>0</v>
      </c>
      <c r="D284">
        <f>SUMIF('Sales History - All'!$C$113:$C$122,'FY 24 June Adjustment'!A284,'Sales History - All'!$O$113:$O$122)</f>
        <v>0</v>
      </c>
      <c r="F284" s="70">
        <f t="shared" si="14"/>
        <v>0</v>
      </c>
    </row>
    <row r="285" spans="1:6" x14ac:dyDescent="0.25">
      <c r="A285" s="79" t="s">
        <v>21</v>
      </c>
      <c r="B285" s="8">
        <v>2000</v>
      </c>
      <c r="D285">
        <f>SUMIF('Sales History - All'!$C$113:$C$122,'FY 24 June Adjustment'!A285,'Sales History - All'!$O$113:$O$122)</f>
        <v>1833.3700000000001</v>
      </c>
      <c r="F285" s="70">
        <f t="shared" si="14"/>
        <v>166.62999999999988</v>
      </c>
    </row>
    <row r="286" spans="1:6" x14ac:dyDescent="0.25">
      <c r="A286" s="79" t="s">
        <v>47</v>
      </c>
      <c r="B286" s="8">
        <v>0</v>
      </c>
      <c r="D286">
        <f>SUMIF('Sales History - All'!$C$113:$C$122,'FY 24 June Adjustment'!A286,'Sales History - All'!$O$113:$O$122)</f>
        <v>0</v>
      </c>
      <c r="F286" s="70">
        <f t="shared" si="14"/>
        <v>0</v>
      </c>
    </row>
    <row r="287" spans="1:6" x14ac:dyDescent="0.25">
      <c r="A287" s="79" t="s">
        <v>59</v>
      </c>
      <c r="B287" s="8">
        <v>77500</v>
      </c>
      <c r="D287">
        <f>SUMIF('Sales History - All'!$C$113:$C$122,'FY 24 June Adjustment'!A287,'Sales History - All'!$O$113:$O$122)</f>
        <v>67375</v>
      </c>
      <c r="F287" s="70">
        <f t="shared" si="14"/>
        <v>10125</v>
      </c>
    </row>
    <row r="288" spans="1:6" x14ac:dyDescent="0.25">
      <c r="A288" s="79" t="s">
        <v>49</v>
      </c>
      <c r="B288" s="8">
        <v>1000</v>
      </c>
      <c r="D288">
        <f>SUMIF('Sales History - All'!$C$113:$C$122,'FY 24 June Adjustment'!A288,'Sales History - All'!$O$113:$O$122)</f>
        <v>0</v>
      </c>
      <c r="F288" s="70">
        <f t="shared" si="14"/>
        <v>1000</v>
      </c>
    </row>
    <row r="289" spans="1:6" x14ac:dyDescent="0.25">
      <c r="A289" s="79" t="s">
        <v>53</v>
      </c>
      <c r="B289" s="8">
        <v>0</v>
      </c>
      <c r="D289">
        <f>SUMIF('Sales History - All'!$C$113:$C$122,'FY 24 June Adjustment'!A289,'Sales History - All'!$O$113:$O$122)</f>
        <v>0</v>
      </c>
      <c r="F289" s="70">
        <f t="shared" si="14"/>
        <v>0</v>
      </c>
    </row>
    <row r="290" spans="1:6" x14ac:dyDescent="0.25">
      <c r="A290" s="79" t="s">
        <v>61</v>
      </c>
      <c r="B290" s="8">
        <v>0</v>
      </c>
      <c r="D290">
        <f>SUMIF('Sales History - All'!$C$113:$C$122,'FY 24 June Adjustment'!A290,'Sales History - All'!$O$113:$O$122)</f>
        <v>0</v>
      </c>
      <c r="F290" s="70">
        <f t="shared" si="14"/>
        <v>0</v>
      </c>
    </row>
    <row r="291" spans="1:6" x14ac:dyDescent="0.25">
      <c r="A291" s="79" t="s">
        <v>63</v>
      </c>
      <c r="B291" s="8">
        <v>2000</v>
      </c>
      <c r="D291">
        <f>SUMIF('Sales History - All'!$C$113:$C$122,'FY 24 June Adjustment'!A291,'Sales History - All'!$O$113:$O$122)</f>
        <v>0</v>
      </c>
      <c r="F291" s="70">
        <f t="shared" si="14"/>
        <v>2000</v>
      </c>
    </row>
    <row r="292" spans="1:6" x14ac:dyDescent="0.25">
      <c r="A292" s="72" t="s">
        <v>223</v>
      </c>
      <c r="B292" s="8"/>
    </row>
    <row r="293" spans="1:6" x14ac:dyDescent="0.25">
      <c r="A293" s="79" t="s">
        <v>51</v>
      </c>
      <c r="B293" s="8">
        <v>0</v>
      </c>
      <c r="D293">
        <f>SUMIF('Sales History - All'!$C$123:$C$130,'FY 24 June Adjustment'!A293,'Sales History - All'!$O$123:$O$130)</f>
        <v>0</v>
      </c>
      <c r="F293" s="70">
        <f t="shared" ref="F293:F309" si="15">B293-D293</f>
        <v>0</v>
      </c>
    </row>
    <row r="294" spans="1:6" x14ac:dyDescent="0.25">
      <c r="A294" s="79" t="s">
        <v>37</v>
      </c>
      <c r="B294" s="8">
        <v>0</v>
      </c>
      <c r="D294">
        <f>SUMIF('Sales History - All'!$C$123:$C$130,'FY 24 June Adjustment'!A294,'Sales History - All'!$O$123:$O$130)</f>
        <v>0</v>
      </c>
      <c r="F294" s="70">
        <f t="shared" si="15"/>
        <v>0</v>
      </c>
    </row>
    <row r="295" spans="1:6" x14ac:dyDescent="0.25">
      <c r="A295" s="79" t="s">
        <v>39</v>
      </c>
      <c r="B295" s="8">
        <v>0</v>
      </c>
      <c r="D295">
        <f>SUMIF('Sales History - All'!$C$123:$C$130,'FY 24 June Adjustment'!A295,'Sales History - All'!$O$123:$O$130)</f>
        <v>0</v>
      </c>
      <c r="F295" s="70">
        <f t="shared" si="15"/>
        <v>0</v>
      </c>
    </row>
    <row r="296" spans="1:6" x14ac:dyDescent="0.25">
      <c r="A296" s="79" t="s">
        <v>33</v>
      </c>
      <c r="B296" s="8">
        <v>0</v>
      </c>
      <c r="D296">
        <f>SUMIF('Sales History - All'!$C$123:$C$130,'FY 24 June Adjustment'!A296,'Sales History - All'!$O$123:$O$130)</f>
        <v>0</v>
      </c>
      <c r="F296" s="70">
        <f t="shared" si="15"/>
        <v>0</v>
      </c>
    </row>
    <row r="297" spans="1:6" x14ac:dyDescent="0.25">
      <c r="A297" s="79" t="s">
        <v>41</v>
      </c>
      <c r="B297" s="8">
        <v>0</v>
      </c>
      <c r="D297">
        <f>SUMIF('Sales History - All'!$C$123:$C$130,'FY 24 June Adjustment'!A297,'Sales History - All'!$O$123:$O$130)</f>
        <v>0</v>
      </c>
      <c r="F297" s="70">
        <f t="shared" si="15"/>
        <v>0</v>
      </c>
    </row>
    <row r="298" spans="1:6" x14ac:dyDescent="0.25">
      <c r="A298" s="79" t="s">
        <v>43</v>
      </c>
      <c r="B298" s="8">
        <v>0</v>
      </c>
      <c r="D298">
        <f>SUMIF('Sales History - All'!$C$123:$C$130,'FY 24 June Adjustment'!A298,'Sales History - All'!$O$123:$O$130)</f>
        <v>458.37000000000012</v>
      </c>
      <c r="F298" s="70">
        <f t="shared" si="15"/>
        <v>-458.37000000000012</v>
      </c>
    </row>
    <row r="299" spans="1:6" x14ac:dyDescent="0.25">
      <c r="A299" s="79" t="s">
        <v>45</v>
      </c>
      <c r="B299" s="8">
        <v>500</v>
      </c>
      <c r="D299">
        <f>SUMIF('Sales History - All'!$C$123:$C$130,'FY 24 June Adjustment'!A299,'Sales History - All'!$O$123:$O$130)</f>
        <v>458.37000000000012</v>
      </c>
      <c r="F299" s="70">
        <f t="shared" si="15"/>
        <v>41.629999999999882</v>
      </c>
    </row>
    <row r="300" spans="1:6" x14ac:dyDescent="0.25">
      <c r="A300" s="79" t="s">
        <v>55</v>
      </c>
      <c r="B300" s="8">
        <v>1000</v>
      </c>
      <c r="D300">
        <f>SUMIF('Sales History - All'!$C$123:$C$130,'FY 24 June Adjustment'!A300,'Sales History - All'!$O$123:$O$130)</f>
        <v>916.63000000000011</v>
      </c>
      <c r="F300" s="70">
        <f t="shared" si="15"/>
        <v>83.369999999999891</v>
      </c>
    </row>
    <row r="301" spans="1:6" x14ac:dyDescent="0.25">
      <c r="A301" s="79" t="s">
        <v>35</v>
      </c>
      <c r="B301" s="8">
        <v>0</v>
      </c>
      <c r="D301">
        <f>SUMIF('Sales History - All'!$C$123:$C$130,'FY 24 June Adjustment'!A301,'Sales History - All'!$O$123:$O$130)</f>
        <v>0</v>
      </c>
      <c r="F301" s="70">
        <f t="shared" si="15"/>
        <v>0</v>
      </c>
    </row>
    <row r="302" spans="1:6" x14ac:dyDescent="0.25">
      <c r="A302" s="79" t="s">
        <v>57</v>
      </c>
      <c r="B302" s="8">
        <v>96000</v>
      </c>
      <c r="D302">
        <f>SUMIF('Sales History - All'!$C$123:$C$130,'FY 24 June Adjustment'!A302,'Sales History - All'!$O$123:$O$130)</f>
        <v>88000</v>
      </c>
      <c r="F302" s="70">
        <f t="shared" si="15"/>
        <v>8000</v>
      </c>
    </row>
    <row r="303" spans="1:6" x14ac:dyDescent="0.25">
      <c r="A303" s="79" t="s">
        <v>21</v>
      </c>
      <c r="B303" s="8">
        <v>500</v>
      </c>
      <c r="D303">
        <f>SUMIF('Sales History - All'!$C$123:$C$130,'FY 24 June Adjustment'!A303,'Sales History - All'!$O$123:$O$130)</f>
        <v>458.37000000000012</v>
      </c>
      <c r="F303" s="70">
        <f t="shared" si="15"/>
        <v>41.629999999999882</v>
      </c>
    </row>
    <row r="304" spans="1:6" x14ac:dyDescent="0.25">
      <c r="A304" s="79" t="s">
        <v>47</v>
      </c>
      <c r="B304" s="8">
        <v>0</v>
      </c>
      <c r="D304">
        <f>SUMIF('Sales History - All'!$C$123:$C$130,'FY 24 June Adjustment'!A304,'Sales History - All'!$O$123:$O$130)</f>
        <v>0</v>
      </c>
      <c r="F304" s="70">
        <f t="shared" si="15"/>
        <v>0</v>
      </c>
    </row>
    <row r="305" spans="1:6" x14ac:dyDescent="0.25">
      <c r="A305" s="79" t="s">
        <v>59</v>
      </c>
      <c r="B305" s="8">
        <v>34500</v>
      </c>
      <c r="D305">
        <f>SUMIF('Sales History - All'!$C$123:$C$130,'FY 24 June Adjustment'!A305,'Sales History - All'!$O$123:$O$130)</f>
        <v>29791.630000000005</v>
      </c>
      <c r="F305" s="70">
        <f t="shared" si="15"/>
        <v>4708.3699999999953</v>
      </c>
    </row>
    <row r="306" spans="1:6" x14ac:dyDescent="0.25">
      <c r="A306" s="79" t="s">
        <v>49</v>
      </c>
      <c r="B306" s="8">
        <v>0</v>
      </c>
      <c r="D306">
        <f>SUMIF('Sales History - All'!$C$123:$C$130,'FY 24 June Adjustment'!A306,'Sales History - All'!$O$123:$O$130)</f>
        <v>0</v>
      </c>
      <c r="F306" s="70">
        <f t="shared" si="15"/>
        <v>0</v>
      </c>
    </row>
    <row r="307" spans="1:6" x14ac:dyDescent="0.25">
      <c r="A307" s="79" t="s">
        <v>53</v>
      </c>
      <c r="B307" s="8">
        <v>0</v>
      </c>
      <c r="D307">
        <f>SUMIF('Sales History - All'!$C$123:$C$130,'FY 24 June Adjustment'!A307,'Sales History - All'!$O$123:$O$130)</f>
        <v>0</v>
      </c>
      <c r="F307" s="70">
        <f t="shared" si="15"/>
        <v>0</v>
      </c>
    </row>
    <row r="308" spans="1:6" x14ac:dyDescent="0.25">
      <c r="A308" s="79" t="s">
        <v>61</v>
      </c>
      <c r="B308" s="8">
        <v>0</v>
      </c>
      <c r="D308">
        <f>SUMIF('Sales History - All'!$C$123:$C$130,'FY 24 June Adjustment'!A308,'Sales History - All'!$O$123:$O$130)</f>
        <v>0</v>
      </c>
      <c r="F308" s="70">
        <f t="shared" si="15"/>
        <v>0</v>
      </c>
    </row>
    <row r="309" spans="1:6" x14ac:dyDescent="0.25">
      <c r="A309" s="79" t="s">
        <v>63</v>
      </c>
      <c r="B309" s="8">
        <v>1000</v>
      </c>
      <c r="D309">
        <f>SUMIF('Sales History - All'!$C$123:$C$130,'FY 24 June Adjustment'!A309,'Sales History - All'!$O$123:$O$130)</f>
        <v>0</v>
      </c>
      <c r="F309" s="70">
        <f t="shared" si="15"/>
        <v>1000</v>
      </c>
    </row>
    <row r="310" spans="1:6" x14ac:dyDescent="0.25">
      <c r="A310" s="72" t="s">
        <v>224</v>
      </c>
      <c r="B310" s="8"/>
    </row>
    <row r="311" spans="1:6" x14ac:dyDescent="0.25">
      <c r="A311" s="79" t="s">
        <v>51</v>
      </c>
      <c r="B311" s="8">
        <v>500</v>
      </c>
      <c r="D311">
        <f>SUMIF('Sales History - All'!$C$131:$C$140,'FY 24 June Adjustment'!A311,'Sales History - All'!$O$131:$O$140)</f>
        <v>458.37000000000012</v>
      </c>
      <c r="F311" s="70">
        <f t="shared" ref="F311:F327" si="16">B311-D311</f>
        <v>41.629999999999882</v>
      </c>
    </row>
    <row r="312" spans="1:6" x14ac:dyDescent="0.25">
      <c r="A312" s="79" t="s">
        <v>37</v>
      </c>
      <c r="B312" s="8">
        <v>2500</v>
      </c>
      <c r="D312">
        <f>SUMIF('Sales History - All'!$C$131:$C$140,'FY 24 June Adjustment'!A312,'Sales History - All'!$O$131:$O$140)</f>
        <v>2291.6299999999997</v>
      </c>
      <c r="F312" s="70">
        <f t="shared" si="16"/>
        <v>208.37000000000035</v>
      </c>
    </row>
    <row r="313" spans="1:6" x14ac:dyDescent="0.25">
      <c r="A313" s="79" t="s">
        <v>39</v>
      </c>
      <c r="B313" s="8">
        <v>0</v>
      </c>
      <c r="D313">
        <f>SUMIF('Sales History - All'!$C$131:$C$140,'FY 24 June Adjustment'!A313,'Sales History - All'!$O$131:$O$140)</f>
        <v>0</v>
      </c>
      <c r="F313" s="70">
        <f t="shared" si="16"/>
        <v>0</v>
      </c>
    </row>
    <row r="314" spans="1:6" x14ac:dyDescent="0.25">
      <c r="A314" s="79" t="s">
        <v>33</v>
      </c>
      <c r="B314" s="8">
        <v>1000</v>
      </c>
      <c r="D314">
        <f>SUMIF('Sales History - All'!$C$131:$C$140,'FY 24 June Adjustment'!A314,'Sales History - All'!$O$131:$O$140)</f>
        <v>916.63000000000011</v>
      </c>
      <c r="F314" s="70">
        <f t="shared" si="16"/>
        <v>83.369999999999891</v>
      </c>
    </row>
    <row r="315" spans="1:6" x14ac:dyDescent="0.25">
      <c r="A315" s="79" t="s">
        <v>41</v>
      </c>
      <c r="B315" s="8">
        <v>11000</v>
      </c>
      <c r="D315">
        <f>SUMIF('Sales History - All'!$C$131:$C$140,'FY 24 June Adjustment'!A315,'Sales History - All'!$O$131:$O$140)</f>
        <v>0</v>
      </c>
      <c r="F315" s="70">
        <f t="shared" si="16"/>
        <v>11000</v>
      </c>
    </row>
    <row r="316" spans="1:6" x14ac:dyDescent="0.25">
      <c r="A316" s="79" t="s">
        <v>43</v>
      </c>
      <c r="B316" s="8">
        <v>0</v>
      </c>
      <c r="D316">
        <f>SUMIF('Sales History - All'!$C$131:$C$140,'FY 24 June Adjustment'!A316,'Sales History - All'!$O$131:$O$140)</f>
        <v>6875</v>
      </c>
      <c r="F316" s="70">
        <f t="shared" si="16"/>
        <v>-6875</v>
      </c>
    </row>
    <row r="317" spans="1:6" x14ac:dyDescent="0.25">
      <c r="A317" s="79" t="s">
        <v>45</v>
      </c>
      <c r="B317" s="8">
        <v>38500</v>
      </c>
      <c r="D317">
        <f>SUMIF('Sales History - All'!$C$131:$C$140,'FY 24 June Adjustment'!A317,'Sales History - All'!$O$131:$O$140)</f>
        <v>35291.630000000005</v>
      </c>
      <c r="F317" s="70">
        <f t="shared" si="16"/>
        <v>3208.3699999999953</v>
      </c>
    </row>
    <row r="318" spans="1:6" x14ac:dyDescent="0.25">
      <c r="A318" s="79" t="s">
        <v>55</v>
      </c>
      <c r="B318" s="8">
        <v>40500</v>
      </c>
      <c r="D318">
        <f>SUMIF('Sales History - All'!$C$131:$C$140,'FY 24 June Adjustment'!A318,'Sales History - All'!$O$131:$O$140)</f>
        <v>37125</v>
      </c>
      <c r="F318" s="70">
        <f t="shared" si="16"/>
        <v>3375</v>
      </c>
    </row>
    <row r="319" spans="1:6" x14ac:dyDescent="0.25">
      <c r="A319" s="79" t="s">
        <v>35</v>
      </c>
      <c r="B319" s="8">
        <v>5000</v>
      </c>
      <c r="D319">
        <f>SUMIF('Sales History - All'!$C$131:$C$140,'FY 24 June Adjustment'!A319,'Sales History - All'!$O$131:$O$140)</f>
        <v>4583.37</v>
      </c>
      <c r="F319" s="70">
        <f t="shared" si="16"/>
        <v>416.63000000000011</v>
      </c>
    </row>
    <row r="320" spans="1:6" x14ac:dyDescent="0.25">
      <c r="A320" s="79" t="s">
        <v>57</v>
      </c>
      <c r="B320" s="8">
        <v>0</v>
      </c>
      <c r="D320">
        <f>SUMIF('Sales History - All'!$C$131:$C$140,'FY 24 June Adjustment'!A320,'Sales History - All'!$O$131:$O$140)</f>
        <v>0</v>
      </c>
      <c r="F320" s="70">
        <f t="shared" si="16"/>
        <v>0</v>
      </c>
    </row>
    <row r="321" spans="1:6" x14ac:dyDescent="0.25">
      <c r="A321" s="79" t="s">
        <v>21</v>
      </c>
      <c r="B321" s="8">
        <v>2000</v>
      </c>
      <c r="D321">
        <f>SUMIF('Sales History - All'!$C$131:$C$140,'FY 24 June Adjustment'!A321,'Sales History - All'!$O$131:$O$140)</f>
        <v>1833.3700000000001</v>
      </c>
      <c r="F321" s="70">
        <f t="shared" si="16"/>
        <v>166.62999999999988</v>
      </c>
    </row>
    <row r="322" spans="1:6" x14ac:dyDescent="0.25">
      <c r="A322" s="79" t="s">
        <v>47</v>
      </c>
      <c r="B322" s="8">
        <v>0</v>
      </c>
      <c r="D322">
        <f>SUMIF('Sales History - All'!$C$131:$C$140,'FY 24 June Adjustment'!A322,'Sales History - All'!$O$131:$O$140)</f>
        <v>0</v>
      </c>
      <c r="F322" s="70">
        <f t="shared" si="16"/>
        <v>0</v>
      </c>
    </row>
    <row r="323" spans="1:6" x14ac:dyDescent="0.25">
      <c r="A323" s="79" t="s">
        <v>59</v>
      </c>
      <c r="B323" s="8">
        <v>55000</v>
      </c>
      <c r="D323">
        <f>SUMIF('Sales History - All'!$C$131:$C$140,'FY 24 June Adjustment'!A323,'Sales History - All'!$O$131:$O$140)</f>
        <v>46750</v>
      </c>
      <c r="F323" s="70">
        <f t="shared" si="16"/>
        <v>8250</v>
      </c>
    </row>
    <row r="324" spans="1:6" x14ac:dyDescent="0.25">
      <c r="A324" s="79" t="s">
        <v>49</v>
      </c>
      <c r="B324" s="8">
        <v>0</v>
      </c>
      <c r="D324">
        <f>SUMIF('Sales History - All'!$C$131:$C$140,'FY 24 June Adjustment'!A324,'Sales History - All'!$O$131:$O$140)</f>
        <v>0</v>
      </c>
      <c r="F324" s="70">
        <f t="shared" si="16"/>
        <v>0</v>
      </c>
    </row>
    <row r="325" spans="1:6" x14ac:dyDescent="0.25">
      <c r="A325" s="79" t="s">
        <v>53</v>
      </c>
      <c r="B325" s="8">
        <v>2000</v>
      </c>
      <c r="D325">
        <f>SUMIF('Sales History - All'!$C$131:$C$140,'FY 24 June Adjustment'!A325,'Sales History - All'!$O$131:$O$140)</f>
        <v>0</v>
      </c>
      <c r="F325" s="70">
        <f t="shared" si="16"/>
        <v>2000</v>
      </c>
    </row>
    <row r="326" spans="1:6" x14ac:dyDescent="0.25">
      <c r="A326" s="79" t="s">
        <v>61</v>
      </c>
      <c r="B326" s="8">
        <v>2000</v>
      </c>
      <c r="D326">
        <f>SUMIF('Sales History - All'!$C$131:$C$140,'FY 24 June Adjustment'!A326,'Sales History - All'!$O$131:$O$140)</f>
        <v>0</v>
      </c>
      <c r="F326" s="70">
        <f t="shared" si="16"/>
        <v>2000</v>
      </c>
    </row>
    <row r="327" spans="1:6" x14ac:dyDescent="0.25">
      <c r="A327" s="79" t="s">
        <v>63</v>
      </c>
      <c r="B327" s="8">
        <v>5000</v>
      </c>
      <c r="D327">
        <f>SUMIF('Sales History - All'!$C$131:$C$140,'FY 24 June Adjustment'!A327,'Sales History - All'!$O$131:$O$140)</f>
        <v>0</v>
      </c>
      <c r="F327" s="70">
        <f t="shared" si="16"/>
        <v>5000</v>
      </c>
    </row>
    <row r="328" spans="1:6" x14ac:dyDescent="0.25">
      <c r="A328" s="72" t="s">
        <v>225</v>
      </c>
      <c r="B328" s="8"/>
    </row>
    <row r="329" spans="1:6" x14ac:dyDescent="0.25">
      <c r="A329" s="79" t="s">
        <v>51</v>
      </c>
      <c r="B329" s="8">
        <v>0</v>
      </c>
      <c r="D329">
        <f>SUMIF('Sales History - All'!$C$141:$C$146,'FY 24 June Adjustment'!A329,'Sales History - All'!$O$141:$O$146)</f>
        <v>0</v>
      </c>
      <c r="F329" s="70">
        <f t="shared" ref="F329:F345" si="17">B329-D329</f>
        <v>0</v>
      </c>
    </row>
    <row r="330" spans="1:6" x14ac:dyDescent="0.25">
      <c r="A330" s="79" t="s">
        <v>37</v>
      </c>
      <c r="B330" s="8">
        <v>0</v>
      </c>
      <c r="D330">
        <f>SUMIF('Sales History - All'!$C$141:$C$146,'FY 24 June Adjustment'!A330,'Sales History - All'!$O$141:$O$146)</f>
        <v>0</v>
      </c>
      <c r="F330" s="70">
        <f t="shared" si="17"/>
        <v>0</v>
      </c>
    </row>
    <row r="331" spans="1:6" x14ac:dyDescent="0.25">
      <c r="A331" s="79" t="s">
        <v>39</v>
      </c>
      <c r="B331" s="8">
        <v>0</v>
      </c>
      <c r="D331">
        <f>SUMIF('Sales History - All'!$C$141:$C$146,'FY 24 June Adjustment'!A331,'Sales History - All'!$O$141:$O$146)</f>
        <v>0</v>
      </c>
      <c r="F331" s="70">
        <f t="shared" si="17"/>
        <v>0</v>
      </c>
    </row>
    <row r="332" spans="1:6" x14ac:dyDescent="0.25">
      <c r="A332" s="79" t="s">
        <v>33</v>
      </c>
      <c r="B332" s="8">
        <v>0</v>
      </c>
      <c r="D332">
        <f>SUMIF('Sales History - All'!$C$141:$C$146,'FY 24 June Adjustment'!A332,'Sales History - All'!$O$141:$O$146)</f>
        <v>0</v>
      </c>
      <c r="F332" s="70">
        <f t="shared" si="17"/>
        <v>0</v>
      </c>
    </row>
    <row r="333" spans="1:6" x14ac:dyDescent="0.25">
      <c r="A333" s="79" t="s">
        <v>41</v>
      </c>
      <c r="B333" s="8">
        <v>0</v>
      </c>
      <c r="D333">
        <f>SUMIF('Sales History - All'!$C$141:$C$146,'FY 24 June Adjustment'!A333,'Sales History - All'!$O$141:$O$146)</f>
        <v>0</v>
      </c>
      <c r="F333" s="70">
        <f t="shared" si="17"/>
        <v>0</v>
      </c>
    </row>
    <row r="334" spans="1:6" x14ac:dyDescent="0.25">
      <c r="A334" s="79" t="s">
        <v>43</v>
      </c>
      <c r="B334" s="8">
        <v>0</v>
      </c>
      <c r="D334">
        <f>SUMIF('Sales History - All'!$C$141:$C$146,'FY 24 June Adjustment'!A334,'Sales History - All'!$O$141:$O$146)</f>
        <v>458.37000000000012</v>
      </c>
      <c r="F334" s="70">
        <f t="shared" si="17"/>
        <v>-458.37000000000012</v>
      </c>
    </row>
    <row r="335" spans="1:6" x14ac:dyDescent="0.25">
      <c r="A335" s="79" t="s">
        <v>45</v>
      </c>
      <c r="B335" s="8">
        <v>500</v>
      </c>
      <c r="D335">
        <f>SUMIF('Sales History - All'!$C$141:$C$146,'FY 24 June Adjustment'!A335,'Sales History - All'!$O$141:$O$146)</f>
        <v>458.37000000000012</v>
      </c>
      <c r="F335" s="70">
        <f t="shared" si="17"/>
        <v>41.629999999999882</v>
      </c>
    </row>
    <row r="336" spans="1:6" x14ac:dyDescent="0.25">
      <c r="A336" s="79" t="s">
        <v>55</v>
      </c>
      <c r="B336" s="8">
        <v>1500</v>
      </c>
      <c r="D336">
        <f>SUMIF('Sales History - All'!$C$141:$C$146,'FY 24 June Adjustment'!A336,'Sales History - All'!$O$141:$O$146)</f>
        <v>1375</v>
      </c>
      <c r="F336" s="70">
        <f t="shared" si="17"/>
        <v>125</v>
      </c>
    </row>
    <row r="337" spans="1:6" x14ac:dyDescent="0.25">
      <c r="A337" s="79" t="s">
        <v>35</v>
      </c>
      <c r="B337" s="8">
        <v>0</v>
      </c>
      <c r="D337">
        <f>SUMIF('Sales History - All'!$C$141:$C$146,'FY 24 June Adjustment'!A337,'Sales History - All'!$O$141:$O$146)</f>
        <v>0</v>
      </c>
      <c r="F337" s="70">
        <f t="shared" si="17"/>
        <v>0</v>
      </c>
    </row>
    <row r="338" spans="1:6" x14ac:dyDescent="0.25">
      <c r="A338" s="79" t="s">
        <v>57</v>
      </c>
      <c r="B338" s="8">
        <v>0</v>
      </c>
      <c r="D338">
        <f>SUMIF('Sales History - All'!$C$141:$C$146,'FY 24 June Adjustment'!A338,'Sales History - All'!$O$141:$O$146)</f>
        <v>0</v>
      </c>
      <c r="F338" s="70">
        <f t="shared" si="17"/>
        <v>0</v>
      </c>
    </row>
    <row r="339" spans="1:6" x14ac:dyDescent="0.25">
      <c r="A339" s="79" t="s">
        <v>21</v>
      </c>
      <c r="B339" s="8">
        <v>1000</v>
      </c>
      <c r="D339">
        <f>SUMIF('Sales History - All'!$C$141:$C$146,'FY 24 June Adjustment'!A339,'Sales History - All'!$O$141:$O$146)</f>
        <v>916.63000000000011</v>
      </c>
      <c r="F339" s="70">
        <f t="shared" si="17"/>
        <v>83.369999999999891</v>
      </c>
    </row>
    <row r="340" spans="1:6" x14ac:dyDescent="0.25">
      <c r="A340" s="79" t="s">
        <v>47</v>
      </c>
      <c r="B340" s="8">
        <v>0</v>
      </c>
      <c r="D340">
        <f>SUMIF('Sales History - All'!$C$141:$C$146,'FY 24 June Adjustment'!A340,'Sales History - All'!$O$141:$O$146)</f>
        <v>0</v>
      </c>
      <c r="F340" s="70">
        <f t="shared" si="17"/>
        <v>0</v>
      </c>
    </row>
    <row r="341" spans="1:6" x14ac:dyDescent="0.25">
      <c r="A341" s="79" t="s">
        <v>59</v>
      </c>
      <c r="B341" s="8">
        <v>0</v>
      </c>
      <c r="D341">
        <f>SUMIF('Sales History - All'!$C$141:$C$146,'FY 24 June Adjustment'!A341,'Sales History - All'!$O$141:$O$146)</f>
        <v>0</v>
      </c>
      <c r="F341" s="70">
        <f t="shared" si="17"/>
        <v>0</v>
      </c>
    </row>
    <row r="342" spans="1:6" x14ac:dyDescent="0.25">
      <c r="A342" s="79" t="s">
        <v>49</v>
      </c>
      <c r="B342" s="8">
        <v>0</v>
      </c>
      <c r="D342">
        <f>SUMIF('Sales History - All'!$C$141:$C$146,'FY 24 June Adjustment'!A342,'Sales History - All'!$O$141:$O$146)</f>
        <v>0</v>
      </c>
      <c r="F342" s="70">
        <f t="shared" si="17"/>
        <v>0</v>
      </c>
    </row>
    <row r="343" spans="1:6" x14ac:dyDescent="0.25">
      <c r="A343" s="79" t="s">
        <v>53</v>
      </c>
      <c r="B343" s="8">
        <v>0</v>
      </c>
      <c r="D343">
        <f>SUMIF('Sales History - All'!$C$141:$C$146,'FY 24 June Adjustment'!A343,'Sales History - All'!$O$141:$O$146)</f>
        <v>0</v>
      </c>
      <c r="F343" s="70">
        <f t="shared" si="17"/>
        <v>0</v>
      </c>
    </row>
    <row r="344" spans="1:6" x14ac:dyDescent="0.25">
      <c r="A344" s="79" t="s">
        <v>61</v>
      </c>
      <c r="B344" s="8">
        <v>0</v>
      </c>
      <c r="D344">
        <f>SUMIF('Sales History - All'!$C$141:$C$146,'FY 24 June Adjustment'!A344,'Sales History - All'!$O$141:$O$146)</f>
        <v>0</v>
      </c>
      <c r="F344" s="70">
        <f t="shared" si="17"/>
        <v>0</v>
      </c>
    </row>
    <row r="345" spans="1:6" x14ac:dyDescent="0.25">
      <c r="A345" s="79" t="s">
        <v>63</v>
      </c>
      <c r="B345" s="8">
        <v>0</v>
      </c>
      <c r="D345">
        <f>SUMIF('Sales History - All'!$C$141:$C$146,'FY 24 June Adjustment'!A345,'Sales History - All'!$O$141:$O$146)</f>
        <v>0</v>
      </c>
      <c r="F345" s="70">
        <f t="shared" si="17"/>
        <v>0</v>
      </c>
    </row>
    <row r="346" spans="1:6" x14ac:dyDescent="0.25">
      <c r="A346" s="72" t="s">
        <v>226</v>
      </c>
      <c r="B346" s="8"/>
    </row>
    <row r="347" spans="1:6" x14ac:dyDescent="0.25">
      <c r="A347" s="79" t="s">
        <v>51</v>
      </c>
      <c r="B347" s="8">
        <v>6500</v>
      </c>
      <c r="D347">
        <f>SUMIF('Sales History - All'!$C$147:$C$156,'FY 24 June Adjustment'!A347,'Sales History - All'!$O$147:$O$156)</f>
        <v>5958.37</v>
      </c>
      <c r="F347" s="70">
        <f t="shared" ref="F347:F363" si="18">B347-D347</f>
        <v>541.63000000000011</v>
      </c>
    </row>
    <row r="348" spans="1:6" x14ac:dyDescent="0.25">
      <c r="A348" s="79" t="s">
        <v>37</v>
      </c>
      <c r="B348" s="8">
        <v>1500</v>
      </c>
      <c r="D348">
        <f>SUMIF('Sales History - All'!$C$147:$C$156,'FY 24 June Adjustment'!A348,'Sales History - All'!$O$147:$O$156)</f>
        <v>1375</v>
      </c>
      <c r="F348" s="70">
        <f t="shared" si="18"/>
        <v>125</v>
      </c>
    </row>
    <row r="349" spans="1:6" x14ac:dyDescent="0.25">
      <c r="A349" s="79" t="s">
        <v>39</v>
      </c>
      <c r="B349" s="8">
        <v>0</v>
      </c>
      <c r="D349">
        <f>SUMIF('Sales History - All'!$C$147:$C$156,'FY 24 June Adjustment'!A349,'Sales History - All'!$O$147:$O$156)</f>
        <v>0</v>
      </c>
      <c r="F349" s="70">
        <f t="shared" si="18"/>
        <v>0</v>
      </c>
    </row>
    <row r="350" spans="1:6" x14ac:dyDescent="0.25">
      <c r="A350" s="79" t="s">
        <v>33</v>
      </c>
      <c r="B350" s="8">
        <v>500</v>
      </c>
      <c r="D350">
        <f>SUMIF('Sales History - All'!$C$147:$C$156,'FY 24 June Adjustment'!A350,'Sales History - All'!$O$147:$O$156)</f>
        <v>458.37000000000012</v>
      </c>
      <c r="F350" s="70">
        <f t="shared" si="18"/>
        <v>41.629999999999882</v>
      </c>
    </row>
    <row r="351" spans="1:6" x14ac:dyDescent="0.25">
      <c r="A351" s="79" t="s">
        <v>41</v>
      </c>
      <c r="B351" s="8">
        <v>0</v>
      </c>
      <c r="D351">
        <f>SUMIF('Sales History - All'!$C$147:$C$156,'FY 24 June Adjustment'!A351,'Sales History - All'!$O$147:$O$156)</f>
        <v>0</v>
      </c>
      <c r="F351" s="70">
        <f t="shared" si="18"/>
        <v>0</v>
      </c>
    </row>
    <row r="352" spans="1:6" x14ac:dyDescent="0.25">
      <c r="A352" s="79" t="s">
        <v>43</v>
      </c>
      <c r="B352" s="8">
        <v>0</v>
      </c>
      <c r="D352">
        <f>SUMIF('Sales History - All'!$C$147:$C$156,'FY 24 June Adjustment'!A352,'Sales History - All'!$O$147:$O$156)</f>
        <v>2291.6299999999997</v>
      </c>
      <c r="F352" s="70">
        <f t="shared" si="18"/>
        <v>-2291.6299999999997</v>
      </c>
    </row>
    <row r="353" spans="1:6" x14ac:dyDescent="0.25">
      <c r="A353" s="79" t="s">
        <v>45</v>
      </c>
      <c r="B353" s="8">
        <v>3000</v>
      </c>
      <c r="D353">
        <f>SUMIF('Sales History - All'!$C$147:$C$156,'FY 24 June Adjustment'!A353,'Sales History - All'!$O$147:$O$156)</f>
        <v>2750</v>
      </c>
      <c r="F353" s="70">
        <f t="shared" si="18"/>
        <v>250</v>
      </c>
    </row>
    <row r="354" spans="1:6" x14ac:dyDescent="0.25">
      <c r="A354" s="79" t="s">
        <v>55</v>
      </c>
      <c r="B354" s="8">
        <v>7000</v>
      </c>
      <c r="D354">
        <f>SUMIF('Sales History - All'!$C$147:$C$156,'FY 24 June Adjustment'!A354,'Sales History - All'!$O$147:$O$156)</f>
        <v>6416.63</v>
      </c>
      <c r="F354" s="70">
        <f t="shared" si="18"/>
        <v>583.36999999999989</v>
      </c>
    </row>
    <row r="355" spans="1:6" x14ac:dyDescent="0.25">
      <c r="A355" s="79" t="s">
        <v>35</v>
      </c>
      <c r="B355" s="8">
        <v>3000</v>
      </c>
      <c r="D355">
        <f>SUMIF('Sales History - All'!$C$147:$C$156,'FY 24 June Adjustment'!A355,'Sales History - All'!$O$147:$O$156)</f>
        <v>2750</v>
      </c>
      <c r="F355" s="70">
        <f t="shared" si="18"/>
        <v>250</v>
      </c>
    </row>
    <row r="356" spans="1:6" x14ac:dyDescent="0.25">
      <c r="A356" s="79" t="s">
        <v>57</v>
      </c>
      <c r="B356" s="8">
        <v>460500</v>
      </c>
      <c r="D356">
        <f>SUMIF('Sales History - All'!$C$147:$C$156,'FY 24 June Adjustment'!A356,'Sales History - All'!$O$147:$O$156)</f>
        <v>422125</v>
      </c>
      <c r="F356" s="70">
        <f t="shared" si="18"/>
        <v>38375</v>
      </c>
    </row>
    <row r="357" spans="1:6" x14ac:dyDescent="0.25">
      <c r="A357" s="79" t="s">
        <v>21</v>
      </c>
      <c r="B357" s="8">
        <v>9000</v>
      </c>
      <c r="D357">
        <f>SUMIF('Sales History - All'!$C$147:$C$156,'FY 24 June Adjustment'!A357,'Sales History - All'!$O$147:$O$156)</f>
        <v>8250</v>
      </c>
      <c r="F357" s="70">
        <f t="shared" si="18"/>
        <v>750</v>
      </c>
    </row>
    <row r="358" spans="1:6" x14ac:dyDescent="0.25">
      <c r="A358" s="79" t="s">
        <v>47</v>
      </c>
      <c r="B358" s="8">
        <v>0</v>
      </c>
      <c r="D358">
        <f>SUMIF('Sales History - All'!$C$147:$C$156,'FY 24 June Adjustment'!A358,'Sales History - All'!$O$147:$O$156)</f>
        <v>0</v>
      </c>
      <c r="F358" s="70">
        <f t="shared" si="18"/>
        <v>0</v>
      </c>
    </row>
    <row r="359" spans="1:6" x14ac:dyDescent="0.25">
      <c r="A359" s="79" t="s">
        <v>59</v>
      </c>
      <c r="B359" s="8">
        <v>78500</v>
      </c>
      <c r="D359">
        <f>SUMIF('Sales History - All'!$C$147:$C$156,'FY 24 June Adjustment'!A359,'Sales History - All'!$O$147:$O$156)</f>
        <v>68291.63</v>
      </c>
      <c r="F359" s="70">
        <f t="shared" si="18"/>
        <v>10208.369999999995</v>
      </c>
    </row>
    <row r="360" spans="1:6" x14ac:dyDescent="0.25">
      <c r="A360" s="79" t="s">
        <v>49</v>
      </c>
      <c r="B360" s="8">
        <v>1000</v>
      </c>
      <c r="D360">
        <f>SUMIF('Sales History - All'!$C$147:$C$156,'FY 24 June Adjustment'!A360,'Sales History - All'!$O$147:$O$156)</f>
        <v>0</v>
      </c>
      <c r="F360" s="70">
        <f t="shared" si="18"/>
        <v>1000</v>
      </c>
    </row>
    <row r="361" spans="1:6" x14ac:dyDescent="0.25">
      <c r="A361" s="79" t="s">
        <v>53</v>
      </c>
      <c r="B361" s="8">
        <v>0</v>
      </c>
      <c r="D361">
        <f>SUMIF('Sales History - All'!$C$147:$C$156,'FY 24 June Adjustment'!A361,'Sales History - All'!$O$147:$O$156)</f>
        <v>0</v>
      </c>
      <c r="F361" s="70">
        <f t="shared" si="18"/>
        <v>0</v>
      </c>
    </row>
    <row r="362" spans="1:6" x14ac:dyDescent="0.25">
      <c r="A362" s="79" t="s">
        <v>61</v>
      </c>
      <c r="B362" s="8">
        <v>0</v>
      </c>
      <c r="D362">
        <f>SUMIF('Sales History - All'!$C$147:$C$156,'FY 24 June Adjustment'!A362,'Sales History - All'!$O$147:$O$156)</f>
        <v>0</v>
      </c>
      <c r="F362" s="70">
        <f t="shared" si="18"/>
        <v>0</v>
      </c>
    </row>
    <row r="363" spans="1:6" x14ac:dyDescent="0.25">
      <c r="A363" s="79" t="s">
        <v>63</v>
      </c>
      <c r="B363" s="8">
        <v>2000</v>
      </c>
      <c r="D363">
        <f>SUMIF('Sales History - All'!$C$147:$C$156,'FY 24 June Adjustment'!A363,'Sales History - All'!$O$147:$O$156)</f>
        <v>0</v>
      </c>
      <c r="F363" s="70">
        <f t="shared" si="18"/>
        <v>2000</v>
      </c>
    </row>
    <row r="364" spans="1:6" x14ac:dyDescent="0.25">
      <c r="A364" s="72" t="s">
        <v>227</v>
      </c>
      <c r="B364" s="8"/>
    </row>
    <row r="365" spans="1:6" x14ac:dyDescent="0.25">
      <c r="A365" s="79" t="s">
        <v>51</v>
      </c>
      <c r="B365" s="8">
        <v>0</v>
      </c>
      <c r="D365">
        <v>0</v>
      </c>
      <c r="F365" s="70">
        <f t="shared" ref="F365:F381" si="19">B365-D365</f>
        <v>0</v>
      </c>
    </row>
    <row r="366" spans="1:6" x14ac:dyDescent="0.25">
      <c r="A366" s="79" t="s">
        <v>37</v>
      </c>
      <c r="B366" s="8">
        <v>0</v>
      </c>
      <c r="D366">
        <v>0</v>
      </c>
      <c r="F366" s="70">
        <f t="shared" si="19"/>
        <v>0</v>
      </c>
    </row>
    <row r="367" spans="1:6" x14ac:dyDescent="0.25">
      <c r="A367" s="79" t="s">
        <v>39</v>
      </c>
      <c r="B367" s="8">
        <v>0</v>
      </c>
      <c r="D367">
        <v>0</v>
      </c>
      <c r="F367" s="70">
        <f t="shared" si="19"/>
        <v>0</v>
      </c>
    </row>
    <row r="368" spans="1:6" x14ac:dyDescent="0.25">
      <c r="A368" s="79" t="s">
        <v>33</v>
      </c>
      <c r="B368" s="8">
        <v>0</v>
      </c>
      <c r="D368">
        <v>0</v>
      </c>
      <c r="F368" s="70">
        <f t="shared" si="19"/>
        <v>0</v>
      </c>
    </row>
    <row r="369" spans="1:6" x14ac:dyDescent="0.25">
      <c r="A369" s="79" t="s">
        <v>41</v>
      </c>
      <c r="B369" s="8">
        <v>0</v>
      </c>
      <c r="D369">
        <v>0</v>
      </c>
      <c r="F369" s="70">
        <f t="shared" si="19"/>
        <v>0</v>
      </c>
    </row>
    <row r="370" spans="1:6" x14ac:dyDescent="0.25">
      <c r="A370" s="79" t="s">
        <v>43</v>
      </c>
      <c r="B370" s="8">
        <v>0</v>
      </c>
      <c r="D370">
        <v>0</v>
      </c>
      <c r="F370" s="70">
        <f t="shared" si="19"/>
        <v>0</v>
      </c>
    </row>
    <row r="371" spans="1:6" x14ac:dyDescent="0.25">
      <c r="A371" s="79" t="s">
        <v>45</v>
      </c>
      <c r="B371" s="8">
        <v>0</v>
      </c>
      <c r="D371">
        <v>0</v>
      </c>
      <c r="F371" s="70">
        <f t="shared" si="19"/>
        <v>0</v>
      </c>
    </row>
    <row r="372" spans="1:6" x14ac:dyDescent="0.25">
      <c r="A372" s="79" t="s">
        <v>55</v>
      </c>
      <c r="B372" s="8">
        <v>0</v>
      </c>
      <c r="D372">
        <v>0</v>
      </c>
      <c r="F372" s="70">
        <f t="shared" si="19"/>
        <v>0</v>
      </c>
    </row>
    <row r="373" spans="1:6" x14ac:dyDescent="0.25">
      <c r="A373" s="79" t="s">
        <v>35</v>
      </c>
      <c r="B373" s="8">
        <v>0</v>
      </c>
      <c r="D373">
        <v>0</v>
      </c>
      <c r="F373" s="70">
        <f t="shared" si="19"/>
        <v>0</v>
      </c>
    </row>
    <row r="374" spans="1:6" x14ac:dyDescent="0.25">
      <c r="A374" s="79" t="s">
        <v>57</v>
      </c>
      <c r="B374" s="8">
        <v>0</v>
      </c>
      <c r="D374">
        <v>0</v>
      </c>
      <c r="F374" s="70">
        <f t="shared" si="19"/>
        <v>0</v>
      </c>
    </row>
    <row r="375" spans="1:6" x14ac:dyDescent="0.25">
      <c r="A375" s="79" t="s">
        <v>21</v>
      </c>
      <c r="B375" s="8">
        <v>0</v>
      </c>
      <c r="D375">
        <v>0</v>
      </c>
      <c r="F375" s="70">
        <f t="shared" si="19"/>
        <v>0</v>
      </c>
    </row>
    <row r="376" spans="1:6" x14ac:dyDescent="0.25">
      <c r="A376" s="79" t="s">
        <v>47</v>
      </c>
      <c r="B376" s="8">
        <v>0</v>
      </c>
      <c r="D376">
        <v>0</v>
      </c>
      <c r="F376" s="70">
        <f t="shared" si="19"/>
        <v>0</v>
      </c>
    </row>
    <row r="377" spans="1:6" x14ac:dyDescent="0.25">
      <c r="A377" s="79" t="s">
        <v>59</v>
      </c>
      <c r="B377" s="8">
        <v>0</v>
      </c>
      <c r="D377">
        <v>0</v>
      </c>
      <c r="F377" s="70">
        <f t="shared" si="19"/>
        <v>0</v>
      </c>
    </row>
    <row r="378" spans="1:6" x14ac:dyDescent="0.25">
      <c r="A378" s="79" t="s">
        <v>49</v>
      </c>
      <c r="B378" s="8">
        <v>0</v>
      </c>
      <c r="D378">
        <v>0</v>
      </c>
      <c r="F378" s="70">
        <f t="shared" si="19"/>
        <v>0</v>
      </c>
    </row>
    <row r="379" spans="1:6" x14ac:dyDescent="0.25">
      <c r="A379" s="79" t="s">
        <v>53</v>
      </c>
      <c r="B379" s="8">
        <v>0</v>
      </c>
      <c r="D379">
        <v>0</v>
      </c>
      <c r="F379" s="70">
        <f t="shared" si="19"/>
        <v>0</v>
      </c>
    </row>
    <row r="380" spans="1:6" x14ac:dyDescent="0.25">
      <c r="A380" s="79" t="s">
        <v>61</v>
      </c>
      <c r="B380" s="8">
        <v>0</v>
      </c>
      <c r="D380">
        <v>0</v>
      </c>
      <c r="F380" s="70">
        <f t="shared" si="19"/>
        <v>0</v>
      </c>
    </row>
    <row r="381" spans="1:6" x14ac:dyDescent="0.25">
      <c r="A381" s="79" t="s">
        <v>63</v>
      </c>
      <c r="B381" s="8">
        <v>0</v>
      </c>
      <c r="D381">
        <v>0</v>
      </c>
      <c r="F381" s="70">
        <f t="shared" si="19"/>
        <v>0</v>
      </c>
    </row>
    <row r="382" spans="1:6" x14ac:dyDescent="0.25">
      <c r="A382" s="72" t="s">
        <v>228</v>
      </c>
      <c r="B382" s="8"/>
    </row>
    <row r="383" spans="1:6" x14ac:dyDescent="0.25">
      <c r="A383" s="79" t="s">
        <v>51</v>
      </c>
      <c r="B383" s="8">
        <v>35000</v>
      </c>
      <c r="D383">
        <f>SUMIF('Sales History - All'!$C$157:$C$175,'FY 24 June Adjustment'!A383,'Sales History - All'!$O$157:$O$175)</f>
        <v>32083.369999999995</v>
      </c>
      <c r="F383" s="70">
        <f t="shared" ref="F383:F399" si="20">B383-D383</f>
        <v>2916.6300000000047</v>
      </c>
    </row>
    <row r="384" spans="1:6" x14ac:dyDescent="0.25">
      <c r="A384" s="79" t="s">
        <v>37</v>
      </c>
      <c r="B384" s="8">
        <v>9500</v>
      </c>
      <c r="D384">
        <f>SUMIF('Sales History - All'!$C$157:$C$175,'FY 24 June Adjustment'!A384,'Sales History - All'!$O$157:$O$175)</f>
        <v>8708.369999999999</v>
      </c>
      <c r="F384" s="70">
        <f t="shared" si="20"/>
        <v>791.63000000000102</v>
      </c>
    </row>
    <row r="385" spans="1:6" x14ac:dyDescent="0.25">
      <c r="A385" s="79" t="s">
        <v>39</v>
      </c>
      <c r="B385" s="8">
        <v>500</v>
      </c>
      <c r="D385">
        <f>SUMIF('Sales History - All'!$C$157:$C$175,'FY 24 June Adjustment'!A385,'Sales History - All'!$O$157:$O$175)</f>
        <v>458.37000000000012</v>
      </c>
      <c r="F385" s="70">
        <f t="shared" si="20"/>
        <v>41.629999999999882</v>
      </c>
    </row>
    <row r="386" spans="1:6" x14ac:dyDescent="0.25">
      <c r="A386" s="79" t="s">
        <v>33</v>
      </c>
      <c r="B386" s="8">
        <v>5000</v>
      </c>
      <c r="D386">
        <f>SUMIF('Sales History - All'!$C$157:$C$175,'FY 24 June Adjustment'!A386,'Sales History - All'!$O$157:$O$175)</f>
        <v>4583.37</v>
      </c>
      <c r="F386" s="70">
        <f t="shared" si="20"/>
        <v>416.63000000000011</v>
      </c>
    </row>
    <row r="387" spans="1:6" x14ac:dyDescent="0.25">
      <c r="A387" s="79" t="s">
        <v>41</v>
      </c>
      <c r="B387" s="8">
        <v>0</v>
      </c>
      <c r="D387">
        <f>SUMIF('Sales History - All'!$C$157:$C$175,'FY 24 June Adjustment'!A387,'Sales History - All'!$O$157:$O$175)</f>
        <v>0</v>
      </c>
      <c r="F387" s="70">
        <f t="shared" si="20"/>
        <v>0</v>
      </c>
    </row>
    <row r="388" spans="1:6" x14ac:dyDescent="0.25">
      <c r="A388" s="79" t="s">
        <v>43</v>
      </c>
      <c r="B388" s="8">
        <v>0</v>
      </c>
      <c r="D388">
        <f>SUMIF('Sales History - All'!$C$157:$C$175,'FY 24 June Adjustment'!A388,'Sales History - All'!$O$157:$O$175)</f>
        <v>26125</v>
      </c>
      <c r="F388" s="70">
        <f t="shared" si="20"/>
        <v>-26125</v>
      </c>
    </row>
    <row r="389" spans="1:6" x14ac:dyDescent="0.25">
      <c r="A389" s="79" t="s">
        <v>45</v>
      </c>
      <c r="B389" s="8">
        <v>59000</v>
      </c>
      <c r="D389">
        <f>SUMIF('Sales History - All'!$C$157:$C$175,'FY 24 June Adjustment'!A389,'Sales History - All'!$O$157:$O$175)</f>
        <v>54083.369999999988</v>
      </c>
      <c r="F389" s="70">
        <f t="shared" si="20"/>
        <v>4916.6300000000119</v>
      </c>
    </row>
    <row r="390" spans="1:6" x14ac:dyDescent="0.25">
      <c r="A390" s="79" t="s">
        <v>55</v>
      </c>
      <c r="B390" s="8">
        <v>78500</v>
      </c>
      <c r="D390">
        <f>SUMIF('Sales History - All'!$C$157:$C$175,'FY 24 June Adjustment'!A390,'Sales History - All'!$O$157:$O$175)</f>
        <v>71958.37</v>
      </c>
      <c r="F390" s="70">
        <f t="shared" si="20"/>
        <v>6541.6300000000047</v>
      </c>
    </row>
    <row r="391" spans="1:6" x14ac:dyDescent="0.25">
      <c r="A391" s="79" t="s">
        <v>35</v>
      </c>
      <c r="B391" s="8">
        <v>21000</v>
      </c>
      <c r="D391">
        <f>SUMIF('Sales History - All'!$C$157:$C$175,'FY 24 June Adjustment'!A391,'Sales History - All'!$O$157:$O$175)</f>
        <v>19250</v>
      </c>
      <c r="F391" s="70">
        <f t="shared" si="20"/>
        <v>1750</v>
      </c>
    </row>
    <row r="392" spans="1:6" x14ac:dyDescent="0.25">
      <c r="A392" s="79" t="s">
        <v>57</v>
      </c>
      <c r="B392" s="8">
        <v>0</v>
      </c>
      <c r="D392">
        <f>SUMIF('Sales History - All'!$C$157:$C$175,'FY 24 June Adjustment'!A392,'Sales History - All'!$O$157:$O$175)</f>
        <v>0</v>
      </c>
      <c r="F392" s="70">
        <f t="shared" si="20"/>
        <v>0</v>
      </c>
    </row>
    <row r="393" spans="1:6" x14ac:dyDescent="0.25">
      <c r="A393" s="79" t="s">
        <v>21</v>
      </c>
      <c r="B393" s="8">
        <v>51500</v>
      </c>
      <c r="D393">
        <f>SUMIF('Sales History - All'!$C$157:$C$175,'FY 24 June Adjustment'!A393,'Sales History - All'!$O$157:$O$175)</f>
        <v>47208.369999999988</v>
      </c>
      <c r="F393" s="70">
        <f t="shared" si="20"/>
        <v>4291.6300000000119</v>
      </c>
    </row>
    <row r="394" spans="1:6" x14ac:dyDescent="0.25">
      <c r="A394" s="79" t="s">
        <v>47</v>
      </c>
      <c r="B394" s="8">
        <v>0</v>
      </c>
      <c r="D394">
        <f>SUMIF('Sales History - All'!$C$157:$C$175,'FY 24 June Adjustment'!A394,'Sales History - All'!$O$157:$O$175)</f>
        <v>0</v>
      </c>
      <c r="F394" s="70">
        <f t="shared" si="20"/>
        <v>0</v>
      </c>
    </row>
    <row r="395" spans="1:6" x14ac:dyDescent="0.25">
      <c r="A395" s="79" t="s">
        <v>59</v>
      </c>
      <c r="B395" s="8">
        <v>491500</v>
      </c>
      <c r="D395">
        <f>SUMIF('Sales History - All'!$C$157:$C$175,'FY 24 June Adjustment'!A395,'Sales History - All'!$O$157:$O$175)</f>
        <v>423041.63000000012</v>
      </c>
      <c r="F395" s="70">
        <f t="shared" si="20"/>
        <v>68458.369999999879</v>
      </c>
    </row>
    <row r="396" spans="1:6" x14ac:dyDescent="0.25">
      <c r="A396" s="79" t="s">
        <v>49</v>
      </c>
      <c r="B396" s="8">
        <v>3000</v>
      </c>
      <c r="D396">
        <f>SUMIF('Sales History - All'!$C$157:$C$175,'FY 24 June Adjustment'!A396,'Sales History - All'!$O$157:$O$175)</f>
        <v>0</v>
      </c>
      <c r="F396" s="70">
        <f t="shared" si="20"/>
        <v>3000</v>
      </c>
    </row>
    <row r="397" spans="1:6" x14ac:dyDescent="0.25">
      <c r="A397" s="79" t="s">
        <v>53</v>
      </c>
      <c r="B397" s="8">
        <v>6000</v>
      </c>
      <c r="D397">
        <f>SUMIF('Sales History - All'!$C$157:$C$175,'FY 24 June Adjustment'!A397,'Sales History - All'!$O$157:$O$175)</f>
        <v>0</v>
      </c>
      <c r="F397" s="70">
        <f t="shared" si="20"/>
        <v>6000</v>
      </c>
    </row>
    <row r="398" spans="1:6" x14ac:dyDescent="0.25">
      <c r="A398" s="79" t="s">
        <v>61</v>
      </c>
      <c r="B398" s="8">
        <v>6000</v>
      </c>
      <c r="D398">
        <f>SUMIF('Sales History - All'!$C$157:$C$175,'FY 24 June Adjustment'!A398,'Sales History - All'!$O$157:$O$175)</f>
        <v>0</v>
      </c>
      <c r="F398" s="70">
        <f t="shared" si="20"/>
        <v>6000</v>
      </c>
    </row>
    <row r="399" spans="1:6" x14ac:dyDescent="0.25">
      <c r="A399" s="79" t="s">
        <v>63</v>
      </c>
      <c r="B399" s="8">
        <v>19000</v>
      </c>
      <c r="D399">
        <f>SUMIF('Sales History - All'!$C$157:$C$175,'FY 24 June Adjustment'!A399,'Sales History - All'!$O$157:$O$175)</f>
        <v>0</v>
      </c>
      <c r="F399" s="70">
        <f t="shared" si="20"/>
        <v>19000</v>
      </c>
    </row>
    <row r="400" spans="1:6" x14ac:dyDescent="0.25">
      <c r="A400" s="72" t="s">
        <v>229</v>
      </c>
      <c r="B400" s="8"/>
    </row>
    <row r="401" spans="1:6" x14ac:dyDescent="0.25">
      <c r="A401" s="79" t="s">
        <v>51</v>
      </c>
      <c r="B401" s="8">
        <v>0</v>
      </c>
      <c r="D401">
        <f>SUMIF('Sales History - All'!$C$176:$C$183,'FY 24 June Adjustment'!A401,'Sales History - All'!$O$176:$O$183)</f>
        <v>0</v>
      </c>
      <c r="F401" s="70">
        <f t="shared" ref="F401:F417" si="21">B401-D401</f>
        <v>0</v>
      </c>
    </row>
    <row r="402" spans="1:6" x14ac:dyDescent="0.25">
      <c r="A402" s="79" t="s">
        <v>37</v>
      </c>
      <c r="B402" s="8">
        <v>0</v>
      </c>
      <c r="D402">
        <f>SUMIF('Sales History - All'!$C$176:$C$183,'FY 24 June Adjustment'!A402,'Sales History - All'!$O$176:$O$183)</f>
        <v>0</v>
      </c>
      <c r="F402" s="70">
        <f t="shared" si="21"/>
        <v>0</v>
      </c>
    </row>
    <row r="403" spans="1:6" x14ac:dyDescent="0.25">
      <c r="A403" s="79" t="s">
        <v>39</v>
      </c>
      <c r="B403" s="8">
        <v>0</v>
      </c>
      <c r="D403">
        <f>SUMIF('Sales History - All'!$C$176:$C$183,'FY 24 June Adjustment'!A403,'Sales History - All'!$O$176:$O$183)</f>
        <v>0</v>
      </c>
      <c r="F403" s="70">
        <f t="shared" si="21"/>
        <v>0</v>
      </c>
    </row>
    <row r="404" spans="1:6" x14ac:dyDescent="0.25">
      <c r="A404" s="79" t="s">
        <v>33</v>
      </c>
      <c r="B404" s="8">
        <v>0</v>
      </c>
      <c r="D404">
        <f>SUMIF('Sales History - All'!$C$176:$C$183,'FY 24 June Adjustment'!A404,'Sales History - All'!$O$176:$O$183)</f>
        <v>0</v>
      </c>
      <c r="F404" s="70">
        <f t="shared" si="21"/>
        <v>0</v>
      </c>
    </row>
    <row r="405" spans="1:6" x14ac:dyDescent="0.25">
      <c r="A405" s="79" t="s">
        <v>41</v>
      </c>
      <c r="B405" s="8">
        <v>0</v>
      </c>
      <c r="D405">
        <f>SUMIF('Sales History - All'!$C$176:$C$183,'FY 24 June Adjustment'!A405,'Sales History - All'!$O$176:$O$183)</f>
        <v>0</v>
      </c>
      <c r="F405" s="70">
        <f t="shared" si="21"/>
        <v>0</v>
      </c>
    </row>
    <row r="406" spans="1:6" x14ac:dyDescent="0.25">
      <c r="A406" s="79" t="s">
        <v>43</v>
      </c>
      <c r="B406" s="8">
        <v>0</v>
      </c>
      <c r="D406">
        <f>SUMIF('Sales History - All'!$C$176:$C$183,'FY 24 June Adjustment'!A406,'Sales History - All'!$O$176:$O$183)</f>
        <v>0</v>
      </c>
      <c r="F406" s="70">
        <f t="shared" si="21"/>
        <v>0</v>
      </c>
    </row>
    <row r="407" spans="1:6" x14ac:dyDescent="0.25">
      <c r="A407" s="79" t="s">
        <v>45</v>
      </c>
      <c r="B407" s="8">
        <v>0</v>
      </c>
      <c r="D407">
        <f>SUMIF('Sales History - All'!$C$176:$C$183,'FY 24 June Adjustment'!A407,'Sales History - All'!$O$176:$O$183)</f>
        <v>0</v>
      </c>
      <c r="F407" s="70">
        <f t="shared" si="21"/>
        <v>0</v>
      </c>
    </row>
    <row r="408" spans="1:6" x14ac:dyDescent="0.25">
      <c r="A408" s="79" t="s">
        <v>55</v>
      </c>
      <c r="B408" s="8">
        <v>0</v>
      </c>
      <c r="D408">
        <f>SUMIF('Sales History - All'!$C$176:$C$183,'FY 24 June Adjustment'!A408,'Sales History - All'!$O$176:$O$183)</f>
        <v>0</v>
      </c>
      <c r="F408" s="70">
        <f t="shared" si="21"/>
        <v>0</v>
      </c>
    </row>
    <row r="409" spans="1:6" x14ac:dyDescent="0.25">
      <c r="A409" s="79" t="s">
        <v>35</v>
      </c>
      <c r="B409" s="8">
        <v>0</v>
      </c>
      <c r="D409">
        <f>SUMIF('Sales History - All'!$C$176:$C$183,'FY 24 June Adjustment'!A409,'Sales History - All'!$O$176:$O$183)</f>
        <v>0</v>
      </c>
      <c r="F409" s="70">
        <f t="shared" si="21"/>
        <v>0</v>
      </c>
    </row>
    <row r="410" spans="1:6" x14ac:dyDescent="0.25">
      <c r="A410" s="79" t="s">
        <v>57</v>
      </c>
      <c r="B410" s="8">
        <v>31500</v>
      </c>
      <c r="D410">
        <f>SUMIF('Sales History - All'!$C$176:$C$183,'FY 24 June Adjustment'!A410,'Sales History - All'!$O$176:$O$183)</f>
        <v>28875</v>
      </c>
      <c r="F410" s="70">
        <f t="shared" si="21"/>
        <v>2625</v>
      </c>
    </row>
    <row r="411" spans="1:6" x14ac:dyDescent="0.25">
      <c r="A411" s="79" t="s">
        <v>21</v>
      </c>
      <c r="B411" s="8">
        <v>1000</v>
      </c>
      <c r="D411">
        <f>SUMIF('Sales History - All'!$C$176:$C$183,'FY 24 June Adjustment'!A411,'Sales History - All'!$O$176:$O$183)</f>
        <v>916.63000000000011</v>
      </c>
      <c r="F411" s="70">
        <f t="shared" si="21"/>
        <v>83.369999999999891</v>
      </c>
    </row>
    <row r="412" spans="1:6" x14ac:dyDescent="0.25">
      <c r="A412" s="79" t="s">
        <v>47</v>
      </c>
      <c r="B412" s="8">
        <v>0</v>
      </c>
      <c r="D412">
        <f>SUMIF('Sales History - All'!$C$176:$C$183,'FY 24 June Adjustment'!A412,'Sales History - All'!$O$176:$O$183)</f>
        <v>0</v>
      </c>
      <c r="F412" s="70">
        <f t="shared" si="21"/>
        <v>0</v>
      </c>
    </row>
    <row r="413" spans="1:6" x14ac:dyDescent="0.25">
      <c r="A413" s="79" t="s">
        <v>59</v>
      </c>
      <c r="B413" s="8">
        <v>500</v>
      </c>
      <c r="D413">
        <f>SUMIF('Sales History - All'!$C$176:$C$183,'FY 24 June Adjustment'!A413,'Sales History - All'!$O$176:$O$183)</f>
        <v>458.37000000000012</v>
      </c>
      <c r="F413" s="70">
        <f t="shared" si="21"/>
        <v>41.629999999999882</v>
      </c>
    </row>
    <row r="414" spans="1:6" x14ac:dyDescent="0.25">
      <c r="A414" s="79" t="s">
        <v>49</v>
      </c>
      <c r="B414" s="8">
        <v>0</v>
      </c>
      <c r="D414">
        <f>SUMIF('Sales History - All'!$C$176:$C$183,'FY 24 June Adjustment'!A414,'Sales History - All'!$O$176:$O$183)</f>
        <v>0</v>
      </c>
      <c r="F414" s="70">
        <f t="shared" si="21"/>
        <v>0</v>
      </c>
    </row>
    <row r="415" spans="1:6" x14ac:dyDescent="0.25">
      <c r="A415" s="79" t="s">
        <v>53</v>
      </c>
      <c r="B415" s="8">
        <v>0</v>
      </c>
      <c r="D415">
        <f>SUMIF('Sales History - All'!$C$176:$C$183,'FY 24 June Adjustment'!A415,'Sales History - All'!$O$176:$O$183)</f>
        <v>0</v>
      </c>
      <c r="F415" s="70">
        <f t="shared" si="21"/>
        <v>0</v>
      </c>
    </row>
    <row r="416" spans="1:6" x14ac:dyDescent="0.25">
      <c r="A416" s="79" t="s">
        <v>61</v>
      </c>
      <c r="B416" s="8">
        <v>0</v>
      </c>
      <c r="D416">
        <f>SUMIF('Sales History - All'!$C$176:$C$183,'FY 24 June Adjustment'!A416,'Sales History - All'!$O$176:$O$183)</f>
        <v>0</v>
      </c>
      <c r="F416" s="70">
        <f t="shared" si="21"/>
        <v>0</v>
      </c>
    </row>
    <row r="417" spans="1:6" x14ac:dyDescent="0.25">
      <c r="A417" s="79" t="s">
        <v>63</v>
      </c>
      <c r="B417" s="8">
        <v>0</v>
      </c>
      <c r="D417">
        <f>SUMIF('Sales History - All'!$C$176:$C$183,'FY 24 June Adjustment'!A417,'Sales History - All'!$O$176:$O$183)</f>
        <v>0</v>
      </c>
      <c r="F417" s="70">
        <f t="shared" si="21"/>
        <v>0</v>
      </c>
    </row>
    <row r="418" spans="1:6" x14ac:dyDescent="0.25">
      <c r="A418" s="72" t="s">
        <v>230</v>
      </c>
      <c r="B418" s="8"/>
    </row>
    <row r="419" spans="1:6" x14ac:dyDescent="0.25">
      <c r="A419" s="79" t="s">
        <v>51</v>
      </c>
      <c r="B419" s="8">
        <v>0</v>
      </c>
      <c r="D419">
        <f>SUMIF('Sales History - All'!$C$184:$C$191,'FY 24 June Adjustment'!A419,'Sales History - All'!$O$184:$O$191)</f>
        <v>0</v>
      </c>
      <c r="F419" s="70">
        <f t="shared" ref="F419:F435" si="22">B419-D419</f>
        <v>0</v>
      </c>
    </row>
    <row r="420" spans="1:6" x14ac:dyDescent="0.25">
      <c r="A420" s="79" t="s">
        <v>37</v>
      </c>
      <c r="B420" s="8">
        <v>0</v>
      </c>
      <c r="D420">
        <f>SUMIF('Sales History - All'!$C$184:$C$191,'FY 24 June Adjustment'!A420,'Sales History - All'!$O$184:$O$191)</f>
        <v>0</v>
      </c>
      <c r="F420" s="70">
        <f t="shared" si="22"/>
        <v>0</v>
      </c>
    </row>
    <row r="421" spans="1:6" x14ac:dyDescent="0.25">
      <c r="A421" s="79" t="s">
        <v>39</v>
      </c>
      <c r="B421" s="8">
        <v>0</v>
      </c>
      <c r="D421">
        <f>SUMIF('Sales History - All'!$C$184:$C$191,'FY 24 June Adjustment'!A421,'Sales History - All'!$O$184:$O$191)</f>
        <v>0</v>
      </c>
      <c r="F421" s="70">
        <f t="shared" si="22"/>
        <v>0</v>
      </c>
    </row>
    <row r="422" spans="1:6" x14ac:dyDescent="0.25">
      <c r="A422" s="79" t="s">
        <v>33</v>
      </c>
      <c r="B422" s="8">
        <v>0</v>
      </c>
      <c r="D422">
        <f>SUMIF('Sales History - All'!$C$184:$C$191,'FY 24 June Adjustment'!A422,'Sales History - All'!$O$184:$O$191)</f>
        <v>0</v>
      </c>
      <c r="F422" s="70">
        <f t="shared" si="22"/>
        <v>0</v>
      </c>
    </row>
    <row r="423" spans="1:6" x14ac:dyDescent="0.25">
      <c r="A423" s="79" t="s">
        <v>41</v>
      </c>
      <c r="B423" s="8">
        <v>0</v>
      </c>
      <c r="D423">
        <f>SUMIF('Sales History - All'!$C$184:$C$191,'FY 24 June Adjustment'!A423,'Sales History - All'!$O$184:$O$191)</f>
        <v>0</v>
      </c>
      <c r="F423" s="70">
        <f t="shared" si="22"/>
        <v>0</v>
      </c>
    </row>
    <row r="424" spans="1:6" x14ac:dyDescent="0.25">
      <c r="A424" s="79" t="s">
        <v>43</v>
      </c>
      <c r="B424" s="8">
        <v>0</v>
      </c>
      <c r="D424">
        <f>SUMIF('Sales History - All'!$C$184:$C$191,'FY 24 June Adjustment'!A424,'Sales History - All'!$O$184:$O$191)</f>
        <v>0</v>
      </c>
      <c r="F424" s="70">
        <f t="shared" si="22"/>
        <v>0</v>
      </c>
    </row>
    <row r="425" spans="1:6" x14ac:dyDescent="0.25">
      <c r="A425" s="79" t="s">
        <v>45</v>
      </c>
      <c r="B425" s="8">
        <v>0</v>
      </c>
      <c r="D425">
        <f>SUMIF('Sales History - All'!$C$184:$C$191,'FY 24 June Adjustment'!A425,'Sales History - All'!$O$184:$O$191)</f>
        <v>0</v>
      </c>
      <c r="F425" s="70">
        <f t="shared" si="22"/>
        <v>0</v>
      </c>
    </row>
    <row r="426" spans="1:6" x14ac:dyDescent="0.25">
      <c r="A426" s="79" t="s">
        <v>55</v>
      </c>
      <c r="B426" s="8">
        <v>0</v>
      </c>
      <c r="D426">
        <f>SUMIF('Sales History - All'!$C$184:$C$191,'FY 24 June Adjustment'!A426,'Sales History - All'!$O$184:$O$191)</f>
        <v>0</v>
      </c>
      <c r="F426" s="70">
        <f t="shared" si="22"/>
        <v>0</v>
      </c>
    </row>
    <row r="427" spans="1:6" x14ac:dyDescent="0.25">
      <c r="A427" s="79" t="s">
        <v>35</v>
      </c>
      <c r="B427" s="8">
        <v>0</v>
      </c>
      <c r="D427">
        <f>SUMIF('Sales History - All'!$C$184:$C$191,'FY 24 June Adjustment'!A427,'Sales History - All'!$O$184:$O$191)</f>
        <v>0</v>
      </c>
      <c r="F427" s="70">
        <f t="shared" si="22"/>
        <v>0</v>
      </c>
    </row>
    <row r="428" spans="1:6" x14ac:dyDescent="0.25">
      <c r="A428" s="79" t="s">
        <v>57</v>
      </c>
      <c r="B428" s="8">
        <v>43500</v>
      </c>
      <c r="D428">
        <f>SUMIF('Sales History - All'!$C$184:$C$191,'FY 24 June Adjustment'!A428,'Sales History - All'!$O$184:$O$191)</f>
        <v>39875</v>
      </c>
      <c r="F428" s="70">
        <f t="shared" si="22"/>
        <v>3625</v>
      </c>
    </row>
    <row r="429" spans="1:6" x14ac:dyDescent="0.25">
      <c r="A429" s="79" t="s">
        <v>21</v>
      </c>
      <c r="B429" s="8">
        <v>500</v>
      </c>
      <c r="D429">
        <f>SUMIF('Sales History - All'!$C$184:$C$191,'FY 24 June Adjustment'!A429,'Sales History - All'!$O$184:$O$191)</f>
        <v>458.37000000000012</v>
      </c>
      <c r="F429" s="70">
        <f t="shared" si="22"/>
        <v>41.629999999999882</v>
      </c>
    </row>
    <row r="430" spans="1:6" x14ac:dyDescent="0.25">
      <c r="A430" s="79" t="s">
        <v>47</v>
      </c>
      <c r="B430" s="8">
        <v>0</v>
      </c>
      <c r="D430">
        <f>SUMIF('Sales History - All'!$C$184:$C$191,'FY 24 June Adjustment'!A430,'Sales History - All'!$O$184:$O$191)</f>
        <v>0</v>
      </c>
      <c r="F430" s="70">
        <f t="shared" si="22"/>
        <v>0</v>
      </c>
    </row>
    <row r="431" spans="1:6" x14ac:dyDescent="0.25">
      <c r="A431" s="79" t="s">
        <v>59</v>
      </c>
      <c r="B431" s="8">
        <v>500</v>
      </c>
      <c r="D431">
        <f>SUMIF('Sales History - All'!$C$184:$C$191,'FY 24 June Adjustment'!A431,'Sales History - All'!$O$184:$O$191)</f>
        <v>458.37000000000012</v>
      </c>
      <c r="F431" s="70">
        <f t="shared" si="22"/>
        <v>41.629999999999882</v>
      </c>
    </row>
    <row r="432" spans="1:6" x14ac:dyDescent="0.25">
      <c r="A432" s="79" t="s">
        <v>49</v>
      </c>
      <c r="B432" s="8">
        <v>0</v>
      </c>
      <c r="D432">
        <f>SUMIF('Sales History - All'!$C$184:$C$191,'FY 24 June Adjustment'!A432,'Sales History - All'!$O$184:$O$191)</f>
        <v>0</v>
      </c>
      <c r="F432" s="70">
        <f t="shared" si="22"/>
        <v>0</v>
      </c>
    </row>
    <row r="433" spans="1:6" x14ac:dyDescent="0.25">
      <c r="A433" s="79" t="s">
        <v>53</v>
      </c>
      <c r="B433" s="8">
        <v>0</v>
      </c>
      <c r="D433">
        <f>SUMIF('Sales History - All'!$C$184:$C$191,'FY 24 June Adjustment'!A433,'Sales History - All'!$O$184:$O$191)</f>
        <v>0</v>
      </c>
      <c r="F433" s="70">
        <f t="shared" si="22"/>
        <v>0</v>
      </c>
    </row>
    <row r="434" spans="1:6" x14ac:dyDescent="0.25">
      <c r="A434" s="79" t="s">
        <v>61</v>
      </c>
      <c r="B434" s="8">
        <v>0</v>
      </c>
      <c r="D434">
        <f>SUMIF('Sales History - All'!$C$184:$C$191,'FY 24 June Adjustment'!A434,'Sales History - All'!$O$184:$O$191)</f>
        <v>0</v>
      </c>
      <c r="F434" s="70">
        <f t="shared" si="22"/>
        <v>0</v>
      </c>
    </row>
    <row r="435" spans="1:6" x14ac:dyDescent="0.25">
      <c r="A435" s="79" t="s">
        <v>63</v>
      </c>
      <c r="B435" s="8">
        <v>0</v>
      </c>
      <c r="D435">
        <f>SUMIF('Sales History - All'!$C$184:$C$191,'FY 24 June Adjustment'!A435,'Sales History - All'!$O$184:$O$191)</f>
        <v>0</v>
      </c>
      <c r="F435" s="70">
        <f t="shared" si="22"/>
        <v>0</v>
      </c>
    </row>
    <row r="436" spans="1:6" x14ac:dyDescent="0.25">
      <c r="A436" s="72" t="s">
        <v>231</v>
      </c>
      <c r="B436" s="8"/>
    </row>
    <row r="437" spans="1:6" x14ac:dyDescent="0.25">
      <c r="A437" s="79" t="s">
        <v>51</v>
      </c>
      <c r="B437" s="8">
        <v>10000</v>
      </c>
      <c r="D437">
        <f>SUMIF('Sales History - All'!$C$192:$C$201,'FY 24 June Adjustment'!A437,'Sales History - All'!$O$192:$O$201)</f>
        <v>9166.630000000001</v>
      </c>
      <c r="F437" s="70">
        <f t="shared" ref="F437:F453" si="23">B437-D437</f>
        <v>833.36999999999898</v>
      </c>
    </row>
    <row r="438" spans="1:6" x14ac:dyDescent="0.25">
      <c r="A438" s="79" t="s">
        <v>37</v>
      </c>
      <c r="B438" s="8">
        <v>1500</v>
      </c>
      <c r="D438">
        <f>SUMIF('Sales History - All'!$C$192:$C$201,'FY 24 June Adjustment'!A438,'Sales History - All'!$O$192:$O$201)</f>
        <v>1375</v>
      </c>
      <c r="F438" s="70">
        <f t="shared" si="23"/>
        <v>125</v>
      </c>
    </row>
    <row r="439" spans="1:6" x14ac:dyDescent="0.25">
      <c r="A439" s="79" t="s">
        <v>39</v>
      </c>
      <c r="B439" s="8">
        <v>0</v>
      </c>
      <c r="D439">
        <f>SUMIF('Sales History - All'!$C$192:$C$201,'FY 24 June Adjustment'!A439,'Sales History - All'!$O$192:$O$201)</f>
        <v>0</v>
      </c>
      <c r="F439" s="70">
        <f t="shared" si="23"/>
        <v>0</v>
      </c>
    </row>
    <row r="440" spans="1:6" x14ac:dyDescent="0.25">
      <c r="A440" s="79" t="s">
        <v>33</v>
      </c>
      <c r="B440" s="8">
        <v>1000</v>
      </c>
      <c r="D440">
        <f>SUMIF('Sales History - All'!$C$192:$C$201,'FY 24 June Adjustment'!A440,'Sales History - All'!$O$192:$O$201)</f>
        <v>916.63000000000011</v>
      </c>
      <c r="F440" s="70">
        <f t="shared" si="23"/>
        <v>83.369999999999891</v>
      </c>
    </row>
    <row r="441" spans="1:6" x14ac:dyDescent="0.25">
      <c r="A441" s="79" t="s">
        <v>41</v>
      </c>
      <c r="B441" s="8">
        <v>43000</v>
      </c>
      <c r="D441">
        <f>SUMIF('Sales History - All'!$C$192:$C$201,'FY 24 June Adjustment'!A441,'Sales History - All'!$O$192:$O$201)</f>
        <v>35750</v>
      </c>
      <c r="F441" s="70">
        <f t="shared" si="23"/>
        <v>7250</v>
      </c>
    </row>
    <row r="442" spans="1:6" x14ac:dyDescent="0.25">
      <c r="A442" s="79" t="s">
        <v>43</v>
      </c>
      <c r="B442" s="8">
        <v>0</v>
      </c>
      <c r="D442">
        <f>SUMIF('Sales History - All'!$C$192:$C$201,'FY 24 June Adjustment'!A442,'Sales History - All'!$O$192:$O$201)</f>
        <v>5500</v>
      </c>
      <c r="F442" s="70">
        <f t="shared" si="23"/>
        <v>-5500</v>
      </c>
    </row>
    <row r="443" spans="1:6" x14ac:dyDescent="0.25">
      <c r="A443" s="79" t="s">
        <v>45</v>
      </c>
      <c r="B443" s="8">
        <v>38500</v>
      </c>
      <c r="D443">
        <f>SUMIF('Sales History - All'!$C$192:$C$201,'FY 24 June Adjustment'!A443,'Sales History - All'!$O$192:$O$201)</f>
        <v>35291.630000000005</v>
      </c>
      <c r="F443" s="70">
        <f t="shared" si="23"/>
        <v>3208.3699999999953</v>
      </c>
    </row>
    <row r="444" spans="1:6" x14ac:dyDescent="0.25">
      <c r="A444" s="79" t="s">
        <v>55</v>
      </c>
      <c r="B444" s="8">
        <v>51500</v>
      </c>
      <c r="D444">
        <f>SUMIF('Sales History - All'!$C$192:$C$201,'FY 24 June Adjustment'!A444,'Sales History - All'!$O$192:$O$201)</f>
        <v>47208.369999999988</v>
      </c>
      <c r="F444" s="70">
        <f t="shared" si="23"/>
        <v>4291.6300000000119</v>
      </c>
    </row>
    <row r="445" spans="1:6" x14ac:dyDescent="0.25">
      <c r="A445" s="79" t="s">
        <v>35</v>
      </c>
      <c r="B445" s="8">
        <v>5000</v>
      </c>
      <c r="D445">
        <f>SUMIF('Sales History - All'!$C$192:$C$201,'FY 24 June Adjustment'!A445,'Sales History - All'!$O$192:$O$201)</f>
        <v>4583.37</v>
      </c>
      <c r="F445" s="70">
        <f t="shared" si="23"/>
        <v>416.63000000000011</v>
      </c>
    </row>
    <row r="446" spans="1:6" x14ac:dyDescent="0.25">
      <c r="A446" s="79" t="s">
        <v>57</v>
      </c>
      <c r="B446" s="8">
        <v>0</v>
      </c>
      <c r="D446">
        <f>SUMIF('Sales History - All'!$C$192:$C$201,'FY 24 June Adjustment'!A446,'Sales History - All'!$O$192:$O$201)</f>
        <v>0</v>
      </c>
      <c r="F446" s="70">
        <f t="shared" si="23"/>
        <v>0</v>
      </c>
    </row>
    <row r="447" spans="1:6" x14ac:dyDescent="0.25">
      <c r="A447" s="79" t="s">
        <v>21</v>
      </c>
      <c r="B447" s="8">
        <v>10000</v>
      </c>
      <c r="D447">
        <f>SUMIF('Sales History - All'!$C$192:$C$201,'FY 24 June Adjustment'!A447,'Sales History - All'!$O$192:$O$201)</f>
        <v>9166.630000000001</v>
      </c>
      <c r="F447" s="70">
        <f t="shared" si="23"/>
        <v>833.36999999999898</v>
      </c>
    </row>
    <row r="448" spans="1:6" x14ac:dyDescent="0.25">
      <c r="A448" s="79" t="s">
        <v>47</v>
      </c>
      <c r="B448" s="8">
        <v>0</v>
      </c>
      <c r="D448">
        <f>SUMIF('Sales History - All'!$C$192:$C$201,'FY 24 June Adjustment'!A448,'Sales History - All'!$O$192:$O$201)</f>
        <v>0</v>
      </c>
      <c r="F448" s="70">
        <f t="shared" si="23"/>
        <v>0</v>
      </c>
    </row>
    <row r="449" spans="1:6" x14ac:dyDescent="0.25">
      <c r="A449" s="79" t="s">
        <v>59</v>
      </c>
      <c r="B449" s="8">
        <v>129500</v>
      </c>
      <c r="D449">
        <f>SUMIF('Sales History - All'!$C$192:$C$201,'FY 24 June Adjustment'!A449,'Sales History - All'!$O$192:$O$201)</f>
        <v>112291.63</v>
      </c>
      <c r="F449" s="70">
        <f t="shared" si="23"/>
        <v>17208.369999999995</v>
      </c>
    </row>
    <row r="450" spans="1:6" x14ac:dyDescent="0.25">
      <c r="A450" s="79" t="s">
        <v>49</v>
      </c>
      <c r="B450" s="8">
        <v>0</v>
      </c>
      <c r="D450">
        <f>SUMIF('Sales History - All'!$C$192:$C$201,'FY 24 June Adjustment'!A450,'Sales History - All'!$O$192:$O$201)</f>
        <v>0</v>
      </c>
      <c r="F450" s="70">
        <f t="shared" si="23"/>
        <v>0</v>
      </c>
    </row>
    <row r="451" spans="1:6" x14ac:dyDescent="0.25">
      <c r="A451" s="79" t="s">
        <v>53</v>
      </c>
      <c r="B451" s="8">
        <v>1000</v>
      </c>
      <c r="D451">
        <f>SUMIF('Sales History - All'!$C$192:$C$201,'FY 24 June Adjustment'!A451,'Sales History - All'!$O$192:$O$201)</f>
        <v>0</v>
      </c>
      <c r="F451" s="70">
        <f t="shared" si="23"/>
        <v>1000</v>
      </c>
    </row>
    <row r="452" spans="1:6" x14ac:dyDescent="0.25">
      <c r="A452" s="79" t="s">
        <v>61</v>
      </c>
      <c r="B452" s="8">
        <v>1000</v>
      </c>
      <c r="D452">
        <f>SUMIF('Sales History - All'!$C$192:$C$201,'FY 24 June Adjustment'!A452,'Sales History - All'!$O$192:$O$201)</f>
        <v>0</v>
      </c>
      <c r="F452" s="70">
        <f t="shared" si="23"/>
        <v>1000</v>
      </c>
    </row>
    <row r="453" spans="1:6" x14ac:dyDescent="0.25">
      <c r="A453" s="79" t="s">
        <v>63</v>
      </c>
      <c r="B453" s="8">
        <v>5000</v>
      </c>
      <c r="D453">
        <f>SUMIF('Sales History - All'!$C$192:$C$201,'FY 24 June Adjustment'!A453,'Sales History - All'!$O$192:$O$201)</f>
        <v>0</v>
      </c>
      <c r="F453" s="70">
        <f t="shared" si="23"/>
        <v>5000</v>
      </c>
    </row>
    <row r="454" spans="1:6" x14ac:dyDescent="0.25">
      <c r="A454" s="72" t="s">
        <v>232</v>
      </c>
      <c r="B454" s="8"/>
    </row>
    <row r="455" spans="1:6" x14ac:dyDescent="0.25">
      <c r="A455" s="79" t="s">
        <v>51</v>
      </c>
      <c r="B455" s="8">
        <v>0</v>
      </c>
      <c r="D455">
        <v>0</v>
      </c>
      <c r="F455" s="70">
        <f t="shared" ref="F455:F471" si="24">B455-D455</f>
        <v>0</v>
      </c>
    </row>
    <row r="456" spans="1:6" x14ac:dyDescent="0.25">
      <c r="A456" s="79" t="s">
        <v>37</v>
      </c>
      <c r="B456" s="8">
        <v>0</v>
      </c>
      <c r="D456">
        <v>0</v>
      </c>
      <c r="F456" s="70">
        <f t="shared" si="24"/>
        <v>0</v>
      </c>
    </row>
    <row r="457" spans="1:6" x14ac:dyDescent="0.25">
      <c r="A457" s="79" t="s">
        <v>39</v>
      </c>
      <c r="B457" s="8">
        <v>0</v>
      </c>
      <c r="D457">
        <v>0</v>
      </c>
      <c r="F457" s="70">
        <f t="shared" si="24"/>
        <v>0</v>
      </c>
    </row>
    <row r="458" spans="1:6" x14ac:dyDescent="0.25">
      <c r="A458" s="79" t="s">
        <v>33</v>
      </c>
      <c r="B458" s="8">
        <v>0</v>
      </c>
      <c r="D458">
        <v>0</v>
      </c>
      <c r="F458" s="70">
        <f t="shared" si="24"/>
        <v>0</v>
      </c>
    </row>
    <row r="459" spans="1:6" x14ac:dyDescent="0.25">
      <c r="A459" s="79" t="s">
        <v>41</v>
      </c>
      <c r="B459" s="8">
        <v>0</v>
      </c>
      <c r="D459">
        <v>0</v>
      </c>
      <c r="F459" s="70">
        <f t="shared" si="24"/>
        <v>0</v>
      </c>
    </row>
    <row r="460" spans="1:6" x14ac:dyDescent="0.25">
      <c r="A460" s="79" t="s">
        <v>43</v>
      </c>
      <c r="B460" s="8">
        <v>0</v>
      </c>
      <c r="D460">
        <v>0</v>
      </c>
      <c r="F460" s="70">
        <f t="shared" si="24"/>
        <v>0</v>
      </c>
    </row>
    <row r="461" spans="1:6" x14ac:dyDescent="0.25">
      <c r="A461" s="79" t="s">
        <v>45</v>
      </c>
      <c r="B461" s="8">
        <v>0</v>
      </c>
      <c r="D461">
        <v>0</v>
      </c>
      <c r="F461" s="70">
        <f t="shared" si="24"/>
        <v>0</v>
      </c>
    </row>
    <row r="462" spans="1:6" x14ac:dyDescent="0.25">
      <c r="A462" s="79" t="s">
        <v>55</v>
      </c>
      <c r="B462" s="8">
        <v>0</v>
      </c>
      <c r="D462">
        <v>0</v>
      </c>
      <c r="F462" s="70">
        <f t="shared" si="24"/>
        <v>0</v>
      </c>
    </row>
    <row r="463" spans="1:6" x14ac:dyDescent="0.25">
      <c r="A463" s="79" t="s">
        <v>35</v>
      </c>
      <c r="B463" s="8">
        <v>0</v>
      </c>
      <c r="D463">
        <v>0</v>
      </c>
      <c r="F463" s="70">
        <f t="shared" si="24"/>
        <v>0</v>
      </c>
    </row>
    <row r="464" spans="1:6" x14ac:dyDescent="0.25">
      <c r="A464" s="79" t="s">
        <v>57</v>
      </c>
      <c r="B464" s="8">
        <v>0</v>
      </c>
      <c r="D464">
        <v>0</v>
      </c>
      <c r="F464" s="70">
        <f t="shared" si="24"/>
        <v>0</v>
      </c>
    </row>
    <row r="465" spans="1:6" x14ac:dyDescent="0.25">
      <c r="A465" s="79" t="s">
        <v>21</v>
      </c>
      <c r="B465" s="8">
        <v>0</v>
      </c>
      <c r="D465">
        <v>0</v>
      </c>
      <c r="F465" s="70">
        <f t="shared" si="24"/>
        <v>0</v>
      </c>
    </row>
    <row r="466" spans="1:6" x14ac:dyDescent="0.25">
      <c r="A466" s="79" t="s">
        <v>47</v>
      </c>
      <c r="B466" s="8">
        <v>0</v>
      </c>
      <c r="D466">
        <v>0</v>
      </c>
      <c r="F466" s="70">
        <f t="shared" si="24"/>
        <v>0</v>
      </c>
    </row>
    <row r="467" spans="1:6" x14ac:dyDescent="0.25">
      <c r="A467" s="79" t="s">
        <v>59</v>
      </c>
      <c r="B467" s="8">
        <v>0</v>
      </c>
      <c r="D467">
        <v>0</v>
      </c>
      <c r="F467" s="70">
        <f t="shared" si="24"/>
        <v>0</v>
      </c>
    </row>
    <row r="468" spans="1:6" x14ac:dyDescent="0.25">
      <c r="A468" s="79" t="s">
        <v>49</v>
      </c>
      <c r="B468" s="8">
        <v>0</v>
      </c>
      <c r="D468">
        <v>0</v>
      </c>
      <c r="F468" s="70">
        <f t="shared" si="24"/>
        <v>0</v>
      </c>
    </row>
    <row r="469" spans="1:6" x14ac:dyDescent="0.25">
      <c r="A469" s="79" t="s">
        <v>53</v>
      </c>
      <c r="B469" s="8">
        <v>0</v>
      </c>
      <c r="D469">
        <v>0</v>
      </c>
      <c r="F469" s="70">
        <f t="shared" si="24"/>
        <v>0</v>
      </c>
    </row>
    <row r="470" spans="1:6" x14ac:dyDescent="0.25">
      <c r="A470" s="79" t="s">
        <v>61</v>
      </c>
      <c r="B470" s="8">
        <v>0</v>
      </c>
      <c r="D470">
        <v>0</v>
      </c>
      <c r="F470" s="70">
        <f t="shared" si="24"/>
        <v>0</v>
      </c>
    </row>
    <row r="471" spans="1:6" x14ac:dyDescent="0.25">
      <c r="A471" s="79" t="s">
        <v>63</v>
      </c>
      <c r="B471" s="8">
        <v>0</v>
      </c>
      <c r="D471">
        <v>0</v>
      </c>
      <c r="F471" s="70">
        <f t="shared" si="24"/>
        <v>0</v>
      </c>
    </row>
    <row r="472" spans="1:6" x14ac:dyDescent="0.25">
      <c r="A472" s="72" t="s">
        <v>233</v>
      </c>
      <c r="B472" s="8"/>
    </row>
    <row r="473" spans="1:6" x14ac:dyDescent="0.25">
      <c r="A473" s="79" t="s">
        <v>51</v>
      </c>
      <c r="B473" s="8">
        <v>19000</v>
      </c>
      <c r="D473">
        <f>SUMIF('Sales History - All'!$C$202:$C$212,'FY 24 June Adjustment'!A473,'Sales History - All'!$O$202:$O$212)</f>
        <v>17416.629999999997</v>
      </c>
      <c r="F473" s="70">
        <f t="shared" ref="F473:F489" si="25">B473-D473</f>
        <v>1583.3700000000026</v>
      </c>
    </row>
    <row r="474" spans="1:6" x14ac:dyDescent="0.25">
      <c r="A474" s="79" t="s">
        <v>37</v>
      </c>
      <c r="B474" s="8">
        <v>13000</v>
      </c>
      <c r="D474">
        <f>SUMIF('Sales History - All'!$C$202:$C$212,'FY 24 June Adjustment'!A474,'Sales History - All'!$O$202:$O$212)</f>
        <v>11916.63</v>
      </c>
      <c r="F474" s="70">
        <f t="shared" si="25"/>
        <v>1083.3700000000008</v>
      </c>
    </row>
    <row r="475" spans="1:6" x14ac:dyDescent="0.25">
      <c r="A475" s="79" t="s">
        <v>39</v>
      </c>
      <c r="B475" s="8">
        <v>3000</v>
      </c>
      <c r="D475">
        <f>SUMIF('Sales History - All'!$C$202:$C$212,'FY 24 June Adjustment'!A475,'Sales History - All'!$O$202:$O$212)</f>
        <v>916.63000000000011</v>
      </c>
      <c r="F475" s="70">
        <f t="shared" si="25"/>
        <v>2083.37</v>
      </c>
    </row>
    <row r="476" spans="1:6" x14ac:dyDescent="0.25">
      <c r="A476" s="79" t="s">
        <v>33</v>
      </c>
      <c r="B476" s="8">
        <v>7500</v>
      </c>
      <c r="D476">
        <f>SUMIF('Sales History - All'!$C$202:$C$212,'FY 24 June Adjustment'!A476,'Sales History - All'!$O$202:$O$212)</f>
        <v>6875</v>
      </c>
      <c r="F476" s="70">
        <f t="shared" si="25"/>
        <v>625</v>
      </c>
    </row>
    <row r="477" spans="1:6" x14ac:dyDescent="0.25">
      <c r="A477" s="79" t="s">
        <v>41</v>
      </c>
      <c r="B477" s="8">
        <v>293000</v>
      </c>
      <c r="D477">
        <f>SUMIF('Sales History - All'!$C$202:$C$212,'FY 24 June Adjustment'!A477,'Sales History - All'!$O$202:$O$212)</f>
        <v>244750</v>
      </c>
      <c r="F477" s="70">
        <f t="shared" si="25"/>
        <v>48250</v>
      </c>
    </row>
    <row r="478" spans="1:6" x14ac:dyDescent="0.25">
      <c r="A478" s="79" t="s">
        <v>43</v>
      </c>
      <c r="B478" s="8">
        <v>0</v>
      </c>
      <c r="D478">
        <f>SUMIF('Sales History - All'!$C$202:$C$212,'FY 24 June Adjustment'!A478,'Sales History - All'!$O$202:$O$212)</f>
        <v>38958.369999999988</v>
      </c>
      <c r="F478" s="70">
        <f t="shared" si="25"/>
        <v>-38958.369999999988</v>
      </c>
    </row>
    <row r="479" spans="1:6" x14ac:dyDescent="0.25">
      <c r="A479" s="79" t="s">
        <v>45</v>
      </c>
      <c r="B479" s="8">
        <v>69000</v>
      </c>
      <c r="D479">
        <f>SUMIF('Sales History - All'!$C$202:$C$212,'FY 24 June Adjustment'!A479,'Sales History - All'!$O$202:$O$212)</f>
        <v>63250</v>
      </c>
      <c r="F479" s="70">
        <f t="shared" si="25"/>
        <v>5750</v>
      </c>
    </row>
    <row r="480" spans="1:6" x14ac:dyDescent="0.25">
      <c r="A480" s="79" t="s">
        <v>55</v>
      </c>
      <c r="B480" s="8">
        <v>71500</v>
      </c>
      <c r="D480">
        <f>SUMIF('Sales History - All'!$C$202:$C$212,'FY 24 June Adjustment'!A480,'Sales History - All'!$O$202:$O$212)</f>
        <v>65541.63</v>
      </c>
      <c r="F480" s="70">
        <f t="shared" si="25"/>
        <v>5958.3699999999953</v>
      </c>
    </row>
    <row r="481" spans="1:6" x14ac:dyDescent="0.25">
      <c r="A481" s="79" t="s">
        <v>35</v>
      </c>
      <c r="B481" s="8">
        <v>32000</v>
      </c>
      <c r="D481">
        <f>SUMIF('Sales History - All'!$C$202:$C$212,'FY 24 June Adjustment'!A481,'Sales History - All'!$O$202:$O$212)</f>
        <v>29333.369999999995</v>
      </c>
      <c r="F481" s="70">
        <f t="shared" si="25"/>
        <v>2666.6300000000047</v>
      </c>
    </row>
    <row r="482" spans="1:6" x14ac:dyDescent="0.25">
      <c r="A482" s="79" t="s">
        <v>57</v>
      </c>
      <c r="B482" s="8">
        <v>0</v>
      </c>
      <c r="D482">
        <f>SUMIF('Sales History - All'!$C$202:$C$212,'FY 24 June Adjustment'!A482,'Sales History - All'!$O$202:$O$212)</f>
        <v>0</v>
      </c>
      <c r="F482" s="70">
        <f t="shared" si="25"/>
        <v>0</v>
      </c>
    </row>
    <row r="483" spans="1:6" x14ac:dyDescent="0.25">
      <c r="A483" s="79" t="s">
        <v>21</v>
      </c>
      <c r="B483" s="8">
        <v>27000</v>
      </c>
      <c r="D483">
        <f>SUMIF('Sales History - All'!$C$202:$C$212,'FY 24 June Adjustment'!A483,'Sales History - All'!$O$202:$O$212)</f>
        <v>24750</v>
      </c>
      <c r="F483" s="70">
        <f t="shared" si="25"/>
        <v>2250</v>
      </c>
    </row>
    <row r="484" spans="1:6" x14ac:dyDescent="0.25">
      <c r="A484" s="79" t="s">
        <v>47</v>
      </c>
      <c r="B484" s="8">
        <v>0</v>
      </c>
      <c r="D484">
        <f>SUMIF('Sales History - All'!$C$202:$C$212,'FY 24 June Adjustment'!A484,'Sales History - All'!$O$202:$O$212)</f>
        <v>0</v>
      </c>
      <c r="F484" s="70">
        <f t="shared" si="25"/>
        <v>0</v>
      </c>
    </row>
    <row r="485" spans="1:6" x14ac:dyDescent="0.25">
      <c r="A485" s="79" t="s">
        <v>59</v>
      </c>
      <c r="B485" s="8">
        <v>188500</v>
      </c>
      <c r="D485">
        <f>SUMIF('Sales History - All'!$C$202:$C$212,'FY 24 June Adjustment'!A485,'Sales History - All'!$O$202:$O$212)</f>
        <v>161791.62999999998</v>
      </c>
      <c r="F485" s="70">
        <f t="shared" si="25"/>
        <v>26708.370000000024</v>
      </c>
    </row>
    <row r="486" spans="1:6" x14ac:dyDescent="0.25">
      <c r="A486" s="79" t="s">
        <v>49</v>
      </c>
      <c r="B486" s="8">
        <v>3000</v>
      </c>
      <c r="D486">
        <f>SUMIF('Sales History - All'!$C$202:$C$212,'FY 24 June Adjustment'!A486,'Sales History - All'!$O$202:$O$212)</f>
        <v>0</v>
      </c>
      <c r="F486" s="70">
        <f t="shared" si="25"/>
        <v>3000</v>
      </c>
    </row>
    <row r="487" spans="1:6" x14ac:dyDescent="0.25">
      <c r="A487" s="79" t="s">
        <v>53</v>
      </c>
      <c r="B487" s="8">
        <v>8000</v>
      </c>
      <c r="D487">
        <f>SUMIF('Sales History - All'!$C$202:$C$212,'FY 24 June Adjustment'!A487,'Sales History - All'!$O$202:$O$212)</f>
        <v>0</v>
      </c>
      <c r="F487" s="70">
        <f t="shared" si="25"/>
        <v>8000</v>
      </c>
    </row>
    <row r="488" spans="1:6" x14ac:dyDescent="0.25">
      <c r="A488" s="79" t="s">
        <v>61</v>
      </c>
      <c r="B488" s="8">
        <v>7000</v>
      </c>
      <c r="D488">
        <f>SUMIF('Sales History - All'!$C$202:$C$212,'FY 24 June Adjustment'!A488,'Sales History - All'!$O$202:$O$212)</f>
        <v>0</v>
      </c>
      <c r="F488" s="70">
        <f t="shared" si="25"/>
        <v>7000</v>
      </c>
    </row>
    <row r="489" spans="1:6" x14ac:dyDescent="0.25">
      <c r="A489" s="79" t="s">
        <v>63</v>
      </c>
      <c r="B489" s="8">
        <v>28000</v>
      </c>
      <c r="D489">
        <f>SUMIF('Sales History - All'!$C$202:$C$212,'FY 24 June Adjustment'!A489,'Sales History - All'!$O$202:$O$212)</f>
        <v>0</v>
      </c>
      <c r="F489" s="70">
        <f t="shared" si="25"/>
        <v>28000</v>
      </c>
    </row>
    <row r="490" spans="1:6" x14ac:dyDescent="0.25">
      <c r="A490" s="72" t="s">
        <v>234</v>
      </c>
      <c r="B490" s="8"/>
    </row>
    <row r="491" spans="1:6" x14ac:dyDescent="0.25">
      <c r="A491" s="79" t="s">
        <v>51</v>
      </c>
      <c r="B491" s="8">
        <v>0</v>
      </c>
      <c r="D491">
        <f>SUMIF('Sales History - All'!$C$213:$C$220,'FY 24 June Adjustment'!A491,'Sales History - All'!$O$213:$O$220)</f>
        <v>0</v>
      </c>
      <c r="F491" s="70">
        <f t="shared" ref="F491:F507" si="26">B491-D491</f>
        <v>0</v>
      </c>
    </row>
    <row r="492" spans="1:6" x14ac:dyDescent="0.25">
      <c r="A492" s="79" t="s">
        <v>37</v>
      </c>
      <c r="B492" s="8">
        <v>0</v>
      </c>
      <c r="D492">
        <f>SUMIF('Sales History - All'!$C$213:$C$220,'FY 24 June Adjustment'!A492,'Sales History - All'!$O$213:$O$220)</f>
        <v>0</v>
      </c>
      <c r="F492" s="70">
        <f t="shared" si="26"/>
        <v>0</v>
      </c>
    </row>
    <row r="493" spans="1:6" x14ac:dyDescent="0.25">
      <c r="A493" s="79" t="s">
        <v>39</v>
      </c>
      <c r="B493" s="8">
        <v>0</v>
      </c>
      <c r="D493">
        <f>SUMIF('Sales History - All'!$C$213:$C$220,'FY 24 June Adjustment'!A493,'Sales History - All'!$O$213:$O$220)</f>
        <v>0</v>
      </c>
      <c r="F493" s="70">
        <f t="shared" si="26"/>
        <v>0</v>
      </c>
    </row>
    <row r="494" spans="1:6" x14ac:dyDescent="0.25">
      <c r="A494" s="79" t="s">
        <v>33</v>
      </c>
      <c r="B494" s="8">
        <v>0</v>
      </c>
      <c r="D494">
        <f>SUMIF('Sales History - All'!$C$213:$C$220,'FY 24 June Adjustment'!A494,'Sales History - All'!$O$213:$O$220)</f>
        <v>0</v>
      </c>
      <c r="F494" s="70">
        <f t="shared" si="26"/>
        <v>0</v>
      </c>
    </row>
    <row r="495" spans="1:6" x14ac:dyDescent="0.25">
      <c r="A495" s="79" t="s">
        <v>41</v>
      </c>
      <c r="B495" s="8">
        <v>0</v>
      </c>
      <c r="D495">
        <f>SUMIF('Sales History - All'!$C$213:$C$220,'FY 24 June Adjustment'!A495,'Sales History - All'!$O$213:$O$220)</f>
        <v>0</v>
      </c>
      <c r="F495" s="70">
        <f t="shared" si="26"/>
        <v>0</v>
      </c>
    </row>
    <row r="496" spans="1:6" x14ac:dyDescent="0.25">
      <c r="A496" s="79" t="s">
        <v>43</v>
      </c>
      <c r="B496" s="8">
        <v>0</v>
      </c>
      <c r="D496">
        <f>SUMIF('Sales History - All'!$C$213:$C$220,'FY 24 June Adjustment'!A496,'Sales History - All'!$O$213:$O$220)</f>
        <v>0</v>
      </c>
      <c r="F496" s="70">
        <f t="shared" si="26"/>
        <v>0</v>
      </c>
    </row>
    <row r="497" spans="1:6" x14ac:dyDescent="0.25">
      <c r="A497" s="79" t="s">
        <v>45</v>
      </c>
      <c r="B497" s="8">
        <v>0</v>
      </c>
      <c r="D497">
        <f>SUMIF('Sales History - All'!$C$213:$C$220,'FY 24 June Adjustment'!A497,'Sales History - All'!$O$213:$O$220)</f>
        <v>0</v>
      </c>
      <c r="F497" s="70">
        <f t="shared" si="26"/>
        <v>0</v>
      </c>
    </row>
    <row r="498" spans="1:6" x14ac:dyDescent="0.25">
      <c r="A498" s="79" t="s">
        <v>55</v>
      </c>
      <c r="B498" s="8">
        <v>0</v>
      </c>
      <c r="D498">
        <f>SUMIF('Sales History - All'!$C$213:$C$220,'FY 24 June Adjustment'!A498,'Sales History - All'!$O$213:$O$220)</f>
        <v>0</v>
      </c>
      <c r="F498" s="70">
        <f t="shared" si="26"/>
        <v>0</v>
      </c>
    </row>
    <row r="499" spans="1:6" x14ac:dyDescent="0.25">
      <c r="A499" s="79" t="s">
        <v>35</v>
      </c>
      <c r="B499" s="8">
        <v>0</v>
      </c>
      <c r="D499">
        <f>SUMIF('Sales History - All'!$C$213:$C$220,'FY 24 June Adjustment'!A499,'Sales History - All'!$O$213:$O$220)</f>
        <v>0</v>
      </c>
      <c r="F499" s="70">
        <f t="shared" si="26"/>
        <v>0</v>
      </c>
    </row>
    <row r="500" spans="1:6" x14ac:dyDescent="0.25">
      <c r="A500" s="79" t="s">
        <v>57</v>
      </c>
      <c r="B500" s="8">
        <v>19500</v>
      </c>
      <c r="D500">
        <f>SUMIF('Sales History - All'!$C$213:$C$220,'FY 24 June Adjustment'!A500,'Sales History - All'!$O$213:$O$220)</f>
        <v>17875</v>
      </c>
      <c r="F500" s="70">
        <f t="shared" si="26"/>
        <v>1625</v>
      </c>
    </row>
    <row r="501" spans="1:6" x14ac:dyDescent="0.25">
      <c r="A501" s="79" t="s">
        <v>21</v>
      </c>
      <c r="B501" s="8">
        <v>500</v>
      </c>
      <c r="D501">
        <f>SUMIF('Sales History - All'!$C$213:$C$220,'FY 24 June Adjustment'!A501,'Sales History - All'!$O$213:$O$220)</f>
        <v>458.37000000000012</v>
      </c>
      <c r="F501" s="70">
        <f t="shared" si="26"/>
        <v>41.629999999999882</v>
      </c>
    </row>
    <row r="502" spans="1:6" x14ac:dyDescent="0.25">
      <c r="A502" s="79" t="s">
        <v>47</v>
      </c>
      <c r="B502" s="8">
        <v>0</v>
      </c>
      <c r="D502">
        <f>SUMIF('Sales History - All'!$C$213:$C$220,'FY 24 June Adjustment'!A502,'Sales History - All'!$O$213:$O$220)</f>
        <v>0</v>
      </c>
      <c r="F502" s="70">
        <f t="shared" si="26"/>
        <v>0</v>
      </c>
    </row>
    <row r="503" spans="1:6" x14ac:dyDescent="0.25">
      <c r="A503" s="79" t="s">
        <v>59</v>
      </c>
      <c r="B503" s="8">
        <v>0</v>
      </c>
      <c r="D503">
        <f>SUMIF('Sales History - All'!$C$213:$C$220,'FY 24 June Adjustment'!A503,'Sales History - All'!$O$213:$O$220)</f>
        <v>0</v>
      </c>
      <c r="F503" s="70">
        <f t="shared" si="26"/>
        <v>0</v>
      </c>
    </row>
    <row r="504" spans="1:6" x14ac:dyDescent="0.25">
      <c r="A504" s="79" t="s">
        <v>49</v>
      </c>
      <c r="B504" s="8">
        <v>0</v>
      </c>
      <c r="D504">
        <f>SUMIF('Sales History - All'!$C$213:$C$220,'FY 24 June Adjustment'!A504,'Sales History - All'!$O$213:$O$220)</f>
        <v>0</v>
      </c>
      <c r="F504" s="70">
        <f t="shared" si="26"/>
        <v>0</v>
      </c>
    </row>
    <row r="505" spans="1:6" x14ac:dyDescent="0.25">
      <c r="A505" s="79" t="s">
        <v>53</v>
      </c>
      <c r="B505" s="8">
        <v>0</v>
      </c>
      <c r="D505">
        <f>SUMIF('Sales History - All'!$C$213:$C$220,'FY 24 June Adjustment'!A505,'Sales History - All'!$O$213:$O$220)</f>
        <v>0</v>
      </c>
      <c r="F505" s="70">
        <f t="shared" si="26"/>
        <v>0</v>
      </c>
    </row>
    <row r="506" spans="1:6" x14ac:dyDescent="0.25">
      <c r="A506" s="79" t="s">
        <v>61</v>
      </c>
      <c r="B506" s="8">
        <v>0</v>
      </c>
      <c r="D506">
        <f>SUMIF('Sales History - All'!$C$213:$C$220,'FY 24 June Adjustment'!A506,'Sales History - All'!$O$213:$O$220)</f>
        <v>0</v>
      </c>
      <c r="F506" s="70">
        <f t="shared" si="26"/>
        <v>0</v>
      </c>
    </row>
    <row r="507" spans="1:6" x14ac:dyDescent="0.25">
      <c r="A507" s="79" t="s">
        <v>63</v>
      </c>
      <c r="B507" s="8">
        <v>0</v>
      </c>
      <c r="D507">
        <f>SUMIF('Sales History - All'!$C$213:$C$220,'FY 24 June Adjustment'!A507,'Sales History - All'!$O$213:$O$220)</f>
        <v>0</v>
      </c>
      <c r="F507" s="70">
        <f t="shared" si="26"/>
        <v>0</v>
      </c>
    </row>
    <row r="508" spans="1:6" x14ac:dyDescent="0.25">
      <c r="A508" s="72" t="s">
        <v>235</v>
      </c>
      <c r="B508" s="8"/>
    </row>
    <row r="509" spans="1:6" x14ac:dyDescent="0.25">
      <c r="A509" s="79" t="s">
        <v>51</v>
      </c>
      <c r="B509" s="8">
        <v>19500</v>
      </c>
      <c r="D509">
        <f>SUMIF('Sales History - All'!$C$221:$C$230,'FY 24 June Adjustment'!A509,'Sales History - All'!$O$221:$O$230)</f>
        <v>17875</v>
      </c>
      <c r="F509" s="70">
        <f t="shared" ref="F509:F525" si="27">B509-D509</f>
        <v>1625</v>
      </c>
    </row>
    <row r="510" spans="1:6" x14ac:dyDescent="0.25">
      <c r="A510" s="79" t="s">
        <v>37</v>
      </c>
      <c r="B510" s="8">
        <v>46000</v>
      </c>
      <c r="D510">
        <f>SUMIF('Sales History - All'!$C$221:$C$230,'FY 24 June Adjustment'!A510,'Sales History - All'!$O$221:$O$230)</f>
        <v>42166.630000000012</v>
      </c>
      <c r="F510" s="70">
        <f t="shared" si="27"/>
        <v>3833.3699999999881</v>
      </c>
    </row>
    <row r="511" spans="1:6" x14ac:dyDescent="0.25">
      <c r="A511" s="79" t="s">
        <v>39</v>
      </c>
      <c r="B511" s="8">
        <v>0</v>
      </c>
      <c r="D511">
        <f>SUMIF('Sales History - All'!$C$221:$C$230,'FY 24 June Adjustment'!A511,'Sales History - All'!$O$221:$O$230)</f>
        <v>0</v>
      </c>
      <c r="F511" s="70">
        <f t="shared" si="27"/>
        <v>0</v>
      </c>
    </row>
    <row r="512" spans="1:6" x14ac:dyDescent="0.25">
      <c r="A512" s="79" t="s">
        <v>33</v>
      </c>
      <c r="B512" s="8">
        <v>25500</v>
      </c>
      <c r="D512">
        <f>SUMIF('Sales History - All'!$C$221:$C$230,'FY 24 June Adjustment'!A512,'Sales History - All'!$O$221:$O$230)</f>
        <v>23375</v>
      </c>
      <c r="F512" s="70">
        <f t="shared" si="27"/>
        <v>2125</v>
      </c>
    </row>
    <row r="513" spans="1:6" x14ac:dyDescent="0.25">
      <c r="A513" s="79" t="s">
        <v>41</v>
      </c>
      <c r="B513" s="8">
        <v>0</v>
      </c>
      <c r="D513">
        <f>SUMIF('Sales History - All'!$C$221:$C$230,'FY 24 June Adjustment'!A513,'Sales History - All'!$O$221:$O$230)</f>
        <v>0</v>
      </c>
      <c r="F513" s="70">
        <f t="shared" si="27"/>
        <v>0</v>
      </c>
    </row>
    <row r="514" spans="1:6" x14ac:dyDescent="0.25">
      <c r="A514" s="79" t="s">
        <v>43</v>
      </c>
      <c r="B514" s="8">
        <v>0</v>
      </c>
      <c r="D514">
        <f>SUMIF('Sales History - All'!$C$221:$C$230,'FY 24 June Adjustment'!A514,'Sales History - All'!$O$221:$O$230)</f>
        <v>147125</v>
      </c>
      <c r="F514" s="70">
        <f t="shared" si="27"/>
        <v>-147125</v>
      </c>
    </row>
    <row r="515" spans="1:6" x14ac:dyDescent="0.25">
      <c r="A515" s="79" t="s">
        <v>45</v>
      </c>
      <c r="B515" s="8">
        <v>173500</v>
      </c>
      <c r="D515">
        <f>SUMIF('Sales History - All'!$C$221:$C$230,'FY 24 June Adjustment'!A515,'Sales History - All'!$O$221:$O$230)</f>
        <v>159041.62999999998</v>
      </c>
      <c r="F515" s="70">
        <f t="shared" si="27"/>
        <v>14458.370000000024</v>
      </c>
    </row>
    <row r="516" spans="1:6" x14ac:dyDescent="0.25">
      <c r="A516" s="79" t="s">
        <v>55</v>
      </c>
      <c r="B516" s="8">
        <v>176000</v>
      </c>
      <c r="D516">
        <f>SUMIF('Sales History - All'!$C$221:$C$230,'FY 24 June Adjustment'!A516,'Sales History - All'!$O$221:$O$230)</f>
        <v>161333.37000000002</v>
      </c>
      <c r="F516" s="70">
        <f t="shared" si="27"/>
        <v>14666.629999999976</v>
      </c>
    </row>
    <row r="517" spans="1:6" x14ac:dyDescent="0.25">
      <c r="A517" s="79" t="s">
        <v>35</v>
      </c>
      <c r="B517" s="8">
        <v>121000</v>
      </c>
      <c r="D517">
        <f>SUMIF('Sales History - All'!$C$221:$C$230,'FY 24 June Adjustment'!A517,'Sales History - All'!$O$221:$O$230)</f>
        <v>110916.63</v>
      </c>
      <c r="F517" s="70">
        <f t="shared" si="27"/>
        <v>10083.369999999995</v>
      </c>
    </row>
    <row r="518" spans="1:6" x14ac:dyDescent="0.25">
      <c r="A518" s="79" t="s">
        <v>57</v>
      </c>
      <c r="B518" s="8">
        <v>0</v>
      </c>
      <c r="D518">
        <f>SUMIF('Sales History - All'!$C$221:$C$230,'FY 24 June Adjustment'!A518,'Sales History - All'!$O$221:$O$230)</f>
        <v>0</v>
      </c>
      <c r="F518" s="70">
        <f t="shared" si="27"/>
        <v>0</v>
      </c>
    </row>
    <row r="519" spans="1:6" x14ac:dyDescent="0.25">
      <c r="A519" s="79" t="s">
        <v>21</v>
      </c>
      <c r="B519" s="8">
        <v>52500</v>
      </c>
      <c r="D519">
        <f>SUMIF('Sales History - All'!$C$221:$C$230,'FY 24 June Adjustment'!A519,'Sales History - All'!$O$221:$O$230)</f>
        <v>48125</v>
      </c>
      <c r="F519" s="70">
        <f t="shared" si="27"/>
        <v>4375</v>
      </c>
    </row>
    <row r="520" spans="1:6" x14ac:dyDescent="0.25">
      <c r="A520" s="79" t="s">
        <v>47</v>
      </c>
      <c r="B520" s="8">
        <v>0</v>
      </c>
      <c r="D520">
        <f>SUMIF('Sales History - All'!$C$221:$C$230,'FY 24 June Adjustment'!A520,'Sales History - All'!$O$221:$O$230)</f>
        <v>0</v>
      </c>
      <c r="F520" s="70">
        <f t="shared" si="27"/>
        <v>0</v>
      </c>
    </row>
    <row r="521" spans="1:6" x14ac:dyDescent="0.25">
      <c r="A521" s="79" t="s">
        <v>59</v>
      </c>
      <c r="B521" s="8">
        <v>379000</v>
      </c>
      <c r="D521">
        <f>SUMIF('Sales History - All'!$C$221:$C$230,'FY 24 June Adjustment'!A521,'Sales History - All'!$O$221:$O$230)</f>
        <v>325416.63000000012</v>
      </c>
      <c r="F521" s="70">
        <f t="shared" si="27"/>
        <v>53583.369999999879</v>
      </c>
    </row>
    <row r="522" spans="1:6" x14ac:dyDescent="0.25">
      <c r="A522" s="79" t="s">
        <v>49</v>
      </c>
      <c r="B522" s="8">
        <v>11000</v>
      </c>
      <c r="D522">
        <f>SUMIF('Sales History - All'!$C$221:$C$230,'FY 24 June Adjustment'!A522,'Sales History - All'!$O$221:$O$230)</f>
        <v>0</v>
      </c>
      <c r="F522" s="70">
        <f t="shared" si="27"/>
        <v>11000</v>
      </c>
    </row>
    <row r="523" spans="1:6" x14ac:dyDescent="0.25">
      <c r="A523" s="79" t="s">
        <v>53</v>
      </c>
      <c r="B523" s="8">
        <v>32000</v>
      </c>
      <c r="D523">
        <f>SUMIF('Sales History - All'!$C$221:$C$230,'FY 24 June Adjustment'!A523,'Sales History - All'!$O$221:$O$230)</f>
        <v>0</v>
      </c>
      <c r="F523" s="70">
        <f t="shared" si="27"/>
        <v>32000</v>
      </c>
    </row>
    <row r="524" spans="1:6" x14ac:dyDescent="0.25">
      <c r="A524" s="79" t="s">
        <v>61</v>
      </c>
      <c r="B524" s="8">
        <v>30000</v>
      </c>
      <c r="D524">
        <f>SUMIF('Sales History - All'!$C$221:$C$230,'FY 24 June Adjustment'!A524,'Sales History - All'!$O$221:$O$230)</f>
        <v>0</v>
      </c>
      <c r="F524" s="70">
        <f t="shared" si="27"/>
        <v>30000</v>
      </c>
    </row>
    <row r="525" spans="1:6" x14ac:dyDescent="0.25">
      <c r="A525" s="79" t="s">
        <v>63</v>
      </c>
      <c r="B525" s="8">
        <v>109000</v>
      </c>
      <c r="D525">
        <f>SUMIF('Sales History - All'!$C$221:$C$230,'FY 24 June Adjustment'!A525,'Sales History - All'!$O$221:$O$230)</f>
        <v>0</v>
      </c>
      <c r="F525" s="70">
        <f t="shared" si="27"/>
        <v>109000</v>
      </c>
    </row>
    <row r="526" spans="1:6" x14ac:dyDescent="0.25">
      <c r="A526" s="72" t="s">
        <v>236</v>
      </c>
      <c r="B526" s="8"/>
    </row>
    <row r="527" spans="1:6" x14ac:dyDescent="0.25">
      <c r="A527" s="79" t="s">
        <v>51</v>
      </c>
      <c r="B527" s="8">
        <v>1500</v>
      </c>
      <c r="D527">
        <f>SUMIF('Sales History - All'!$C$231:$C$240,'FY 24 June Adjustment'!A527,'Sales History - All'!$O$231:$O$240)</f>
        <v>1375</v>
      </c>
      <c r="F527" s="70">
        <f t="shared" ref="F527:F543" si="28">B527-D527</f>
        <v>125</v>
      </c>
    </row>
    <row r="528" spans="1:6" x14ac:dyDescent="0.25">
      <c r="A528" s="79" t="s">
        <v>37</v>
      </c>
      <c r="B528" s="8">
        <v>0</v>
      </c>
      <c r="D528">
        <f>SUMIF('Sales History - All'!$C$231:$C$240,'FY 24 June Adjustment'!A528,'Sales History - All'!$O$231:$O$240)</f>
        <v>0</v>
      </c>
      <c r="F528" s="70">
        <f t="shared" si="28"/>
        <v>0</v>
      </c>
    </row>
    <row r="529" spans="1:6" x14ac:dyDescent="0.25">
      <c r="A529" s="79" t="s">
        <v>39</v>
      </c>
      <c r="B529" s="8">
        <v>0</v>
      </c>
      <c r="D529">
        <f>SUMIF('Sales History - All'!$C$231:$C$240,'FY 24 June Adjustment'!A529,'Sales History - All'!$O$231:$O$240)</f>
        <v>0</v>
      </c>
      <c r="F529" s="70">
        <f t="shared" si="28"/>
        <v>0</v>
      </c>
    </row>
    <row r="530" spans="1:6" x14ac:dyDescent="0.25">
      <c r="A530" s="79" t="s">
        <v>33</v>
      </c>
      <c r="B530" s="8">
        <v>0</v>
      </c>
      <c r="D530">
        <f>SUMIF('Sales History - All'!$C$231:$C$240,'FY 24 June Adjustment'!A530,'Sales History - All'!$O$231:$O$240)</f>
        <v>0</v>
      </c>
      <c r="F530" s="70">
        <f t="shared" si="28"/>
        <v>0</v>
      </c>
    </row>
    <row r="531" spans="1:6" x14ac:dyDescent="0.25">
      <c r="A531" s="79" t="s">
        <v>41</v>
      </c>
      <c r="B531" s="8">
        <v>0</v>
      </c>
      <c r="D531">
        <f>SUMIF('Sales History - All'!$C$231:$C$240,'FY 24 June Adjustment'!A531,'Sales History - All'!$O$231:$O$240)</f>
        <v>0</v>
      </c>
      <c r="F531" s="70">
        <f t="shared" si="28"/>
        <v>0</v>
      </c>
    </row>
    <row r="532" spans="1:6" x14ac:dyDescent="0.25">
      <c r="A532" s="79" t="s">
        <v>43</v>
      </c>
      <c r="B532" s="8">
        <v>0</v>
      </c>
      <c r="D532">
        <f>SUMIF('Sales History - All'!$C$231:$C$240,'FY 24 June Adjustment'!A532,'Sales History - All'!$O$231:$O$240)</f>
        <v>916.63000000000011</v>
      </c>
      <c r="F532" s="70">
        <f t="shared" si="28"/>
        <v>-916.63000000000011</v>
      </c>
    </row>
    <row r="533" spans="1:6" x14ac:dyDescent="0.25">
      <c r="A533" s="79" t="s">
        <v>45</v>
      </c>
      <c r="B533" s="8">
        <v>1000</v>
      </c>
      <c r="D533">
        <f>SUMIF('Sales History - All'!$C$231:$C$240,'FY 24 June Adjustment'!A533,'Sales History - All'!$O$231:$O$240)</f>
        <v>916.63000000000011</v>
      </c>
      <c r="F533" s="70">
        <f t="shared" si="28"/>
        <v>83.369999999999891</v>
      </c>
    </row>
    <row r="534" spans="1:6" x14ac:dyDescent="0.25">
      <c r="A534" s="79" t="s">
        <v>55</v>
      </c>
      <c r="B534" s="8">
        <v>1500</v>
      </c>
      <c r="D534">
        <f>SUMIF('Sales History - All'!$C$231:$C$240,'FY 24 June Adjustment'!A534,'Sales History - All'!$O$231:$O$240)</f>
        <v>1375</v>
      </c>
      <c r="F534" s="70">
        <f t="shared" si="28"/>
        <v>125</v>
      </c>
    </row>
    <row r="535" spans="1:6" x14ac:dyDescent="0.25">
      <c r="A535" s="79" t="s">
        <v>35</v>
      </c>
      <c r="B535" s="8">
        <v>1000</v>
      </c>
      <c r="D535">
        <f>SUMIF('Sales History - All'!$C$231:$C$240,'FY 24 June Adjustment'!A535,'Sales History - All'!$O$231:$O$240)</f>
        <v>916.63000000000011</v>
      </c>
      <c r="F535" s="70">
        <f t="shared" si="28"/>
        <v>83.369999999999891</v>
      </c>
    </row>
    <row r="536" spans="1:6" x14ac:dyDescent="0.25">
      <c r="A536" s="79" t="s">
        <v>57</v>
      </c>
      <c r="B536" s="8">
        <v>168500</v>
      </c>
      <c r="D536">
        <f>SUMIF('Sales History - All'!$C$231:$C$240,'FY 24 June Adjustment'!A536,'Sales History - All'!$O$231:$O$240)</f>
        <v>154458.37000000002</v>
      </c>
      <c r="F536" s="70">
        <f t="shared" si="28"/>
        <v>14041.629999999976</v>
      </c>
    </row>
    <row r="537" spans="1:6" x14ac:dyDescent="0.25">
      <c r="A537" s="79" t="s">
        <v>21</v>
      </c>
      <c r="B537" s="8">
        <v>1000</v>
      </c>
      <c r="D537">
        <f>SUMIF('Sales History - All'!$C$231:$C$240,'FY 24 June Adjustment'!A537,'Sales History - All'!$O$231:$O$240)</f>
        <v>916.63000000000011</v>
      </c>
      <c r="F537" s="70">
        <f t="shared" si="28"/>
        <v>83.369999999999891</v>
      </c>
    </row>
    <row r="538" spans="1:6" x14ac:dyDescent="0.25">
      <c r="A538" s="79" t="s">
        <v>47</v>
      </c>
      <c r="B538" s="8">
        <v>0</v>
      </c>
      <c r="D538">
        <f>SUMIF('Sales History - All'!$C$231:$C$240,'FY 24 June Adjustment'!A538,'Sales History - All'!$O$231:$O$240)</f>
        <v>0</v>
      </c>
      <c r="F538" s="70">
        <f t="shared" si="28"/>
        <v>0</v>
      </c>
    </row>
    <row r="539" spans="1:6" x14ac:dyDescent="0.25">
      <c r="A539" s="79" t="s">
        <v>59</v>
      </c>
      <c r="B539" s="8">
        <v>34000</v>
      </c>
      <c r="D539">
        <f>SUMIF('Sales History - All'!$C$231:$C$240,'FY 24 June Adjustment'!A539,'Sales History - All'!$O$231:$O$240)</f>
        <v>29333.369999999995</v>
      </c>
      <c r="F539" s="70">
        <f t="shared" si="28"/>
        <v>4666.6300000000047</v>
      </c>
    </row>
    <row r="540" spans="1:6" x14ac:dyDescent="0.25">
      <c r="A540" s="79" t="s">
        <v>49</v>
      </c>
      <c r="B540" s="8">
        <v>0</v>
      </c>
      <c r="D540">
        <f>SUMIF('Sales History - All'!$C$231:$C$240,'FY 24 June Adjustment'!A540,'Sales History - All'!$O$231:$O$240)</f>
        <v>0</v>
      </c>
      <c r="F540" s="70">
        <f t="shared" si="28"/>
        <v>0</v>
      </c>
    </row>
    <row r="541" spans="1:6" x14ac:dyDescent="0.25">
      <c r="A541" s="79" t="s">
        <v>53</v>
      </c>
      <c r="B541" s="8">
        <v>0</v>
      </c>
      <c r="D541">
        <f>SUMIF('Sales History - All'!$C$231:$C$240,'FY 24 June Adjustment'!A541,'Sales History - All'!$O$231:$O$240)</f>
        <v>0</v>
      </c>
      <c r="F541" s="70">
        <f t="shared" si="28"/>
        <v>0</v>
      </c>
    </row>
    <row r="542" spans="1:6" x14ac:dyDescent="0.25">
      <c r="A542" s="79" t="s">
        <v>61</v>
      </c>
      <c r="B542" s="8">
        <v>0</v>
      </c>
      <c r="D542">
        <f>SUMIF('Sales History - All'!$C$231:$C$240,'FY 24 June Adjustment'!A542,'Sales History - All'!$O$231:$O$240)</f>
        <v>0</v>
      </c>
      <c r="F542" s="70">
        <f t="shared" si="28"/>
        <v>0</v>
      </c>
    </row>
    <row r="543" spans="1:6" x14ac:dyDescent="0.25">
      <c r="A543" s="79" t="s">
        <v>63</v>
      </c>
      <c r="B543" s="8">
        <v>1000</v>
      </c>
      <c r="D543">
        <f>SUMIF('Sales History - All'!$C$231:$C$240,'FY 24 June Adjustment'!A543,'Sales History - All'!$O$231:$O$240)</f>
        <v>0</v>
      </c>
      <c r="F543" s="70">
        <f t="shared" si="28"/>
        <v>1000</v>
      </c>
    </row>
    <row r="544" spans="1:6" x14ac:dyDescent="0.25">
      <c r="A544" s="72" t="s">
        <v>237</v>
      </c>
      <c r="B544" s="8"/>
    </row>
    <row r="545" spans="1:6" x14ac:dyDescent="0.25">
      <c r="A545" s="79" t="s">
        <v>51</v>
      </c>
      <c r="B545" s="8">
        <v>12500</v>
      </c>
      <c r="D545">
        <f>SUMIF('Sales History - All'!$C$241:$C$250,'FY 24 June Adjustment'!A545,'Sales History - All'!$O$241:$O$250)</f>
        <v>11458.37</v>
      </c>
      <c r="F545" s="70">
        <f t="shared" ref="F545:F561" si="29">B545-D545</f>
        <v>1041.6299999999992</v>
      </c>
    </row>
    <row r="546" spans="1:6" x14ac:dyDescent="0.25">
      <c r="A546" s="79" t="s">
        <v>37</v>
      </c>
      <c r="B546" s="8">
        <v>6000</v>
      </c>
      <c r="D546">
        <f>SUMIF('Sales History - All'!$C$241:$C$250,'FY 24 June Adjustment'!A546,'Sales History - All'!$O$241:$O$250)</f>
        <v>5500</v>
      </c>
      <c r="F546" s="70">
        <f t="shared" si="29"/>
        <v>500</v>
      </c>
    </row>
    <row r="547" spans="1:6" x14ac:dyDescent="0.25">
      <c r="A547" s="79" t="s">
        <v>39</v>
      </c>
      <c r="B547" s="8">
        <v>0</v>
      </c>
      <c r="D547">
        <f>SUMIF('Sales History - All'!$C$241:$C$250,'FY 24 June Adjustment'!A547,'Sales History - All'!$O$241:$O$250)</f>
        <v>0</v>
      </c>
      <c r="F547" s="70">
        <f t="shared" si="29"/>
        <v>0</v>
      </c>
    </row>
    <row r="548" spans="1:6" x14ac:dyDescent="0.25">
      <c r="A548" s="79" t="s">
        <v>33</v>
      </c>
      <c r="B548" s="8">
        <v>3500</v>
      </c>
      <c r="D548">
        <f>SUMIF('Sales History - All'!$C$241:$C$250,'FY 24 June Adjustment'!A548,'Sales History - All'!$O$241:$O$250)</f>
        <v>3208.3700000000003</v>
      </c>
      <c r="F548" s="70">
        <f t="shared" si="29"/>
        <v>291.62999999999965</v>
      </c>
    </row>
    <row r="549" spans="1:6" x14ac:dyDescent="0.25">
      <c r="A549" s="79" t="s">
        <v>41</v>
      </c>
      <c r="B549" s="8">
        <v>158000</v>
      </c>
      <c r="D549">
        <f>SUMIF('Sales History - All'!$C$241:$C$250,'FY 24 June Adjustment'!A549,'Sales History - All'!$O$241:$O$250)</f>
        <v>131083.37</v>
      </c>
      <c r="F549" s="70">
        <f t="shared" si="29"/>
        <v>26916.630000000005</v>
      </c>
    </row>
    <row r="550" spans="1:6" x14ac:dyDescent="0.25">
      <c r="A550" s="79" t="s">
        <v>43</v>
      </c>
      <c r="B550" s="8">
        <v>0</v>
      </c>
      <c r="D550">
        <f>SUMIF('Sales History - All'!$C$241:$C$250,'FY 24 June Adjustment'!A550,'Sales History - All'!$O$241:$O$250)</f>
        <v>19250</v>
      </c>
      <c r="F550" s="70">
        <f t="shared" si="29"/>
        <v>-19250</v>
      </c>
    </row>
    <row r="551" spans="1:6" x14ac:dyDescent="0.25">
      <c r="A551" s="79" t="s">
        <v>45</v>
      </c>
      <c r="B551" s="8">
        <v>50000</v>
      </c>
      <c r="D551">
        <f>SUMIF('Sales History - All'!$C$241:$C$250,'FY 24 June Adjustment'!A551,'Sales History - All'!$O$241:$O$250)</f>
        <v>45833.369999999988</v>
      </c>
      <c r="F551" s="70">
        <f t="shared" si="29"/>
        <v>4166.6300000000119</v>
      </c>
    </row>
    <row r="552" spans="1:6" x14ac:dyDescent="0.25">
      <c r="A552" s="79" t="s">
        <v>55</v>
      </c>
      <c r="B552" s="8">
        <v>78000</v>
      </c>
      <c r="D552">
        <f>SUMIF('Sales History - All'!$C$241:$C$250,'FY 24 June Adjustment'!A552,'Sales History - All'!$O$241:$O$250)</f>
        <v>71500</v>
      </c>
      <c r="F552" s="70">
        <f t="shared" si="29"/>
        <v>6500</v>
      </c>
    </row>
    <row r="553" spans="1:6" x14ac:dyDescent="0.25">
      <c r="A553" s="79" t="s">
        <v>35</v>
      </c>
      <c r="B553" s="8">
        <v>16000</v>
      </c>
      <c r="D553">
        <f>SUMIF('Sales History - All'!$C$241:$C$250,'FY 24 June Adjustment'!A553,'Sales History - All'!$O$241:$O$250)</f>
        <v>14666.63</v>
      </c>
      <c r="F553" s="70">
        <f t="shared" si="29"/>
        <v>1333.3700000000008</v>
      </c>
    </row>
    <row r="554" spans="1:6" x14ac:dyDescent="0.25">
      <c r="A554" s="79" t="s">
        <v>57</v>
      </c>
      <c r="B554" s="8">
        <v>0</v>
      </c>
      <c r="D554">
        <f>SUMIF('Sales History - All'!$C$241:$C$250,'FY 24 June Adjustment'!A554,'Sales History - All'!$O$241:$O$250)</f>
        <v>0</v>
      </c>
      <c r="F554" s="70">
        <f t="shared" si="29"/>
        <v>0</v>
      </c>
    </row>
    <row r="555" spans="1:6" x14ac:dyDescent="0.25">
      <c r="A555" s="79" t="s">
        <v>21</v>
      </c>
      <c r="B555" s="8">
        <v>19000</v>
      </c>
      <c r="D555">
        <f>SUMIF('Sales History - All'!$C$241:$C$250,'FY 24 June Adjustment'!A555,'Sales History - All'!$O$241:$O$250)</f>
        <v>17416.629999999997</v>
      </c>
      <c r="F555" s="70">
        <f t="shared" si="29"/>
        <v>1583.3700000000026</v>
      </c>
    </row>
    <row r="556" spans="1:6" x14ac:dyDescent="0.25">
      <c r="A556" s="79" t="s">
        <v>47</v>
      </c>
      <c r="B556" s="8">
        <v>0</v>
      </c>
      <c r="D556">
        <f>SUMIF('Sales History - All'!$C$241:$C$250,'FY 24 June Adjustment'!A556,'Sales History - All'!$O$241:$O$250)</f>
        <v>0</v>
      </c>
      <c r="F556" s="70">
        <f t="shared" si="29"/>
        <v>0</v>
      </c>
    </row>
    <row r="557" spans="1:6" x14ac:dyDescent="0.25">
      <c r="A557" s="79" t="s">
        <v>59</v>
      </c>
      <c r="B557" s="8">
        <v>80500</v>
      </c>
      <c r="D557">
        <f>SUMIF('Sales History - All'!$C$241:$C$250,'FY 24 June Adjustment'!A557,'Sales History - All'!$O$241:$O$250)</f>
        <v>69208.37</v>
      </c>
      <c r="F557" s="70">
        <f t="shared" si="29"/>
        <v>11291.630000000005</v>
      </c>
    </row>
    <row r="558" spans="1:6" x14ac:dyDescent="0.25">
      <c r="A558" s="79" t="s">
        <v>49</v>
      </c>
      <c r="B558" s="8">
        <v>2000</v>
      </c>
      <c r="D558">
        <f>SUMIF('Sales History - All'!$C$241:$C$250,'FY 24 June Adjustment'!A558,'Sales History - All'!$O$241:$O$250)</f>
        <v>0</v>
      </c>
      <c r="F558" s="70">
        <f t="shared" si="29"/>
        <v>2000</v>
      </c>
    </row>
    <row r="559" spans="1:6" x14ac:dyDescent="0.25">
      <c r="A559" s="79" t="s">
        <v>53</v>
      </c>
      <c r="B559" s="8">
        <v>4000</v>
      </c>
      <c r="D559">
        <f>SUMIF('Sales History - All'!$C$241:$C$250,'FY 24 June Adjustment'!A559,'Sales History - All'!$O$241:$O$250)</f>
        <v>0</v>
      </c>
      <c r="F559" s="70">
        <f t="shared" si="29"/>
        <v>4000</v>
      </c>
    </row>
    <row r="560" spans="1:6" x14ac:dyDescent="0.25">
      <c r="A560" s="79" t="s">
        <v>61</v>
      </c>
      <c r="B560" s="8">
        <v>4000</v>
      </c>
      <c r="D560">
        <f>SUMIF('Sales History - All'!$C$241:$C$250,'FY 24 June Adjustment'!A560,'Sales History - All'!$O$241:$O$250)</f>
        <v>0</v>
      </c>
      <c r="F560" s="70">
        <f t="shared" si="29"/>
        <v>4000</v>
      </c>
    </row>
    <row r="561" spans="1:6" x14ac:dyDescent="0.25">
      <c r="A561" s="79" t="s">
        <v>63</v>
      </c>
      <c r="B561" s="8">
        <v>14000</v>
      </c>
      <c r="D561">
        <f>SUMIF('Sales History - All'!$C$241:$C$250,'FY 24 June Adjustment'!A561,'Sales History - All'!$O$241:$O$250)</f>
        <v>0</v>
      </c>
      <c r="F561" s="70">
        <f t="shared" si="29"/>
        <v>14000</v>
      </c>
    </row>
    <row r="562" spans="1:6" x14ac:dyDescent="0.25">
      <c r="A562" s="72" t="s">
        <v>238</v>
      </c>
      <c r="B562" s="8"/>
    </row>
    <row r="563" spans="1:6" x14ac:dyDescent="0.25">
      <c r="A563" s="79" t="s">
        <v>51</v>
      </c>
      <c r="B563" s="8">
        <v>130500</v>
      </c>
      <c r="D563">
        <f>SUMIF('Sales History - All'!$C$251:$C$261,'FY 24 June Adjustment'!A563,'Sales History - All'!$O$251:$O$261)</f>
        <v>119625</v>
      </c>
      <c r="F563" s="70">
        <f t="shared" ref="F563:F579" si="30">B563-D563</f>
        <v>10875</v>
      </c>
    </row>
    <row r="564" spans="1:6" x14ac:dyDescent="0.25">
      <c r="A564" s="79" t="s">
        <v>37</v>
      </c>
      <c r="B564" s="8">
        <v>14500</v>
      </c>
      <c r="D564">
        <f>SUMIF('Sales History - All'!$C$251:$C$261,'FY 24 June Adjustment'!A564,'Sales History - All'!$O$251:$O$261)</f>
        <v>13291.63</v>
      </c>
      <c r="F564" s="70">
        <f t="shared" si="30"/>
        <v>1208.3700000000008</v>
      </c>
    </row>
    <row r="565" spans="1:6" x14ac:dyDescent="0.25">
      <c r="A565" s="79" t="s">
        <v>39</v>
      </c>
      <c r="B565" s="8">
        <v>3000</v>
      </c>
      <c r="D565">
        <f>SUMIF('Sales History - All'!$C$251:$C$261,'FY 24 June Adjustment'!A565,'Sales History - All'!$O$251:$O$261)</f>
        <v>916.63000000000011</v>
      </c>
      <c r="F565" s="70">
        <f t="shared" si="30"/>
        <v>2083.37</v>
      </c>
    </row>
    <row r="566" spans="1:6" x14ac:dyDescent="0.25">
      <c r="A566" s="79" t="s">
        <v>33</v>
      </c>
      <c r="B566" s="8">
        <v>8000</v>
      </c>
      <c r="D566">
        <f>SUMIF('Sales History - All'!$C$251:$C$261,'FY 24 June Adjustment'!A566,'Sales History - All'!$O$251:$O$261)</f>
        <v>7333.37</v>
      </c>
      <c r="F566" s="70">
        <f t="shared" si="30"/>
        <v>666.63000000000011</v>
      </c>
    </row>
    <row r="567" spans="1:6" x14ac:dyDescent="0.25">
      <c r="A567" s="79" t="s">
        <v>41</v>
      </c>
      <c r="B567" s="8">
        <v>349500</v>
      </c>
      <c r="D567">
        <f>SUMIF('Sales History - All'!$C$251:$C$261,'FY 24 June Adjustment'!A567,'Sales History - All'!$O$251:$O$261)</f>
        <v>286458.36999999994</v>
      </c>
      <c r="F567" s="70">
        <f t="shared" si="30"/>
        <v>63041.630000000063</v>
      </c>
    </row>
    <row r="568" spans="1:6" x14ac:dyDescent="0.25">
      <c r="A568" s="79" t="s">
        <v>43</v>
      </c>
      <c r="B568" s="8">
        <v>0</v>
      </c>
      <c r="D568">
        <f>SUMIF('Sales History - All'!$C$251:$C$261,'FY 24 June Adjustment'!A568,'Sales History - All'!$O$251:$O$261)</f>
        <v>39875</v>
      </c>
      <c r="F568" s="70">
        <f t="shared" si="30"/>
        <v>-39875</v>
      </c>
    </row>
    <row r="569" spans="1:6" x14ac:dyDescent="0.25">
      <c r="A569" s="79" t="s">
        <v>45</v>
      </c>
      <c r="B569" s="8">
        <v>73500</v>
      </c>
      <c r="D569">
        <f>SUMIF('Sales History - All'!$C$251:$C$261,'FY 24 June Adjustment'!A569,'Sales History - All'!$O$251:$O$261)</f>
        <v>67375</v>
      </c>
      <c r="F569" s="70">
        <f t="shared" si="30"/>
        <v>6125</v>
      </c>
    </row>
    <row r="570" spans="1:6" x14ac:dyDescent="0.25">
      <c r="A570" s="79" t="s">
        <v>55</v>
      </c>
      <c r="B570" s="8">
        <v>249000</v>
      </c>
      <c r="D570">
        <f>SUMIF('Sales History - All'!$C$251:$C$261,'FY 24 June Adjustment'!A570,'Sales History - All'!$O$251:$O$261)</f>
        <v>228250</v>
      </c>
      <c r="F570" s="70">
        <f t="shared" si="30"/>
        <v>20750</v>
      </c>
    </row>
    <row r="571" spans="1:6" x14ac:dyDescent="0.25">
      <c r="A571" s="79" t="s">
        <v>35</v>
      </c>
      <c r="B571" s="8">
        <v>32500</v>
      </c>
      <c r="D571">
        <f>SUMIF('Sales History - All'!$C$251:$C$261,'FY 24 June Adjustment'!A571,'Sales History - All'!$O$251:$O$261)</f>
        <v>29791.630000000005</v>
      </c>
      <c r="F571" s="70">
        <f t="shared" si="30"/>
        <v>2708.3699999999953</v>
      </c>
    </row>
    <row r="572" spans="1:6" x14ac:dyDescent="0.25">
      <c r="A572" s="79" t="s">
        <v>57</v>
      </c>
      <c r="B572" s="8">
        <v>0</v>
      </c>
      <c r="D572">
        <f>SUMIF('Sales History - All'!$C$251:$C$261,'FY 24 June Adjustment'!A572,'Sales History - All'!$O$251:$O$261)</f>
        <v>0</v>
      </c>
      <c r="F572" s="70">
        <f t="shared" si="30"/>
        <v>0</v>
      </c>
    </row>
    <row r="573" spans="1:6" x14ac:dyDescent="0.25">
      <c r="A573" s="79" t="s">
        <v>21</v>
      </c>
      <c r="B573" s="8">
        <v>325000</v>
      </c>
      <c r="D573">
        <f>SUMIF('Sales History - All'!$C$251:$C$261,'FY 24 June Adjustment'!A573,'Sales History - All'!$O$251:$O$261)</f>
        <v>297916.63000000012</v>
      </c>
      <c r="F573" s="70">
        <f t="shared" si="30"/>
        <v>27083.369999999879</v>
      </c>
    </row>
    <row r="574" spans="1:6" x14ac:dyDescent="0.25">
      <c r="A574" s="79" t="s">
        <v>47</v>
      </c>
      <c r="B574" s="8">
        <v>0</v>
      </c>
      <c r="D574">
        <f>SUMIF('Sales History - All'!$C$251:$C$261,'FY 24 June Adjustment'!A574,'Sales History - All'!$O$251:$O$261)</f>
        <v>0</v>
      </c>
      <c r="F574" s="70">
        <f t="shared" si="30"/>
        <v>0</v>
      </c>
    </row>
    <row r="575" spans="1:6" x14ac:dyDescent="0.25">
      <c r="A575" s="79" t="s">
        <v>59</v>
      </c>
      <c r="B575" s="8">
        <v>179500</v>
      </c>
      <c r="D575">
        <f>SUMIF('Sales History - All'!$C$251:$C$261,'FY 24 June Adjustment'!A575,'Sales History - All'!$O$251:$O$261)</f>
        <v>154458.37000000002</v>
      </c>
      <c r="F575" s="70">
        <f t="shared" si="30"/>
        <v>25041.629999999976</v>
      </c>
    </row>
    <row r="576" spans="1:6" x14ac:dyDescent="0.25">
      <c r="A576" s="79" t="s">
        <v>49</v>
      </c>
      <c r="B576" s="8">
        <v>5000</v>
      </c>
      <c r="D576">
        <f>SUMIF('Sales History - All'!$C$251:$C$261,'FY 24 June Adjustment'!A576,'Sales History - All'!$O$251:$O$261)</f>
        <v>0</v>
      </c>
      <c r="F576" s="70">
        <f t="shared" si="30"/>
        <v>5000</v>
      </c>
    </row>
    <row r="577" spans="1:6" x14ac:dyDescent="0.25">
      <c r="A577" s="79" t="s">
        <v>53</v>
      </c>
      <c r="B577" s="8">
        <v>8000</v>
      </c>
      <c r="D577">
        <f>SUMIF('Sales History - All'!$C$251:$C$261,'FY 24 June Adjustment'!A577,'Sales History - All'!$O$251:$O$261)</f>
        <v>0</v>
      </c>
      <c r="F577" s="70">
        <f t="shared" si="30"/>
        <v>8000</v>
      </c>
    </row>
    <row r="578" spans="1:6" x14ac:dyDescent="0.25">
      <c r="A578" s="79" t="s">
        <v>61</v>
      </c>
      <c r="B578" s="8">
        <v>9000</v>
      </c>
      <c r="D578">
        <f>SUMIF('Sales History - All'!$C$251:$C$261,'FY 24 June Adjustment'!A578,'Sales History - All'!$O$251:$O$261)</f>
        <v>0</v>
      </c>
      <c r="F578" s="70">
        <f t="shared" si="30"/>
        <v>9000</v>
      </c>
    </row>
    <row r="579" spans="1:6" x14ac:dyDescent="0.25">
      <c r="A579" s="79" t="s">
        <v>63</v>
      </c>
      <c r="B579" s="8">
        <v>32000</v>
      </c>
      <c r="D579">
        <f>SUMIF('Sales History - All'!$C$251:$C$261,'FY 24 June Adjustment'!A579,'Sales History - All'!$O$251:$O$261)</f>
        <v>0</v>
      </c>
      <c r="F579" s="70">
        <f t="shared" si="30"/>
        <v>32000</v>
      </c>
    </row>
    <row r="580" spans="1:6" x14ac:dyDescent="0.25">
      <c r="A580" s="72" t="s">
        <v>239</v>
      </c>
      <c r="B580" s="8"/>
    </row>
    <row r="581" spans="1:6" x14ac:dyDescent="0.25">
      <c r="A581" s="79" t="s">
        <v>51</v>
      </c>
      <c r="B581" s="8">
        <v>0</v>
      </c>
      <c r="D581">
        <f>SUMIF('Sales History - All'!$C$262:$C$267,'FY 24 June Adjustment'!A581,'Sales History - All'!$O$262:$O$267)</f>
        <v>0</v>
      </c>
      <c r="F581" s="70">
        <f t="shared" ref="F581:F597" si="31">B581-D581</f>
        <v>0</v>
      </c>
    </row>
    <row r="582" spans="1:6" x14ac:dyDescent="0.25">
      <c r="A582" s="79" t="s">
        <v>37</v>
      </c>
      <c r="B582" s="8">
        <v>0</v>
      </c>
      <c r="D582">
        <f>SUMIF('Sales History - All'!$C$262:$C$267,'FY 24 June Adjustment'!A582,'Sales History - All'!$O$262:$O$267)</f>
        <v>0</v>
      </c>
      <c r="F582" s="70">
        <f t="shared" si="31"/>
        <v>0</v>
      </c>
    </row>
    <row r="583" spans="1:6" x14ac:dyDescent="0.25">
      <c r="A583" s="79" t="s">
        <v>39</v>
      </c>
      <c r="B583" s="8">
        <v>0</v>
      </c>
      <c r="D583">
        <f>SUMIF('Sales History - All'!$C$262:$C$267,'FY 24 June Adjustment'!A583,'Sales History - All'!$O$262:$O$267)</f>
        <v>0</v>
      </c>
      <c r="F583" s="70">
        <f t="shared" si="31"/>
        <v>0</v>
      </c>
    </row>
    <row r="584" spans="1:6" x14ac:dyDescent="0.25">
      <c r="A584" s="79" t="s">
        <v>33</v>
      </c>
      <c r="B584" s="8">
        <v>0</v>
      </c>
      <c r="D584">
        <f>SUMIF('Sales History - All'!$C$262:$C$267,'FY 24 June Adjustment'!A584,'Sales History - All'!$O$262:$O$267)</f>
        <v>0</v>
      </c>
      <c r="F584" s="70">
        <f t="shared" si="31"/>
        <v>0</v>
      </c>
    </row>
    <row r="585" spans="1:6" x14ac:dyDescent="0.25">
      <c r="A585" s="79" t="s">
        <v>41</v>
      </c>
      <c r="B585" s="8">
        <v>0</v>
      </c>
      <c r="D585">
        <f>SUMIF('Sales History - All'!$C$262:$C$267,'FY 24 June Adjustment'!A585,'Sales History - All'!$O$262:$O$267)</f>
        <v>0</v>
      </c>
      <c r="F585" s="70">
        <f t="shared" si="31"/>
        <v>0</v>
      </c>
    </row>
    <row r="586" spans="1:6" x14ac:dyDescent="0.25">
      <c r="A586" s="79" t="s">
        <v>43</v>
      </c>
      <c r="B586" s="8">
        <v>0</v>
      </c>
      <c r="D586">
        <f>SUMIF('Sales History - All'!$C$262:$C$267,'FY 24 June Adjustment'!A586,'Sales History - All'!$O$262:$O$267)</f>
        <v>458.37000000000012</v>
      </c>
      <c r="F586" s="70">
        <f t="shared" si="31"/>
        <v>-458.37000000000012</v>
      </c>
    </row>
    <row r="587" spans="1:6" x14ac:dyDescent="0.25">
      <c r="A587" s="79" t="s">
        <v>45</v>
      </c>
      <c r="B587" s="8">
        <v>500</v>
      </c>
      <c r="D587">
        <f>SUMIF('Sales History - All'!$C$262:$C$267,'FY 24 June Adjustment'!A587,'Sales History - All'!$O$262:$O$267)</f>
        <v>458.37000000000012</v>
      </c>
      <c r="F587" s="70">
        <f t="shared" si="31"/>
        <v>41.629999999999882</v>
      </c>
    </row>
    <row r="588" spans="1:6" x14ac:dyDescent="0.25">
      <c r="A588" s="79" t="s">
        <v>55</v>
      </c>
      <c r="B588" s="8">
        <v>0</v>
      </c>
      <c r="D588">
        <f>SUMIF('Sales History - All'!$C$262:$C$267,'FY 24 June Adjustment'!A588,'Sales History - All'!$O$262:$O$267)</f>
        <v>0</v>
      </c>
      <c r="F588" s="70">
        <f t="shared" si="31"/>
        <v>0</v>
      </c>
    </row>
    <row r="589" spans="1:6" x14ac:dyDescent="0.25">
      <c r="A589" s="79" t="s">
        <v>35</v>
      </c>
      <c r="B589" s="8">
        <v>1000</v>
      </c>
      <c r="D589">
        <f>SUMIF('Sales History - All'!$C$262:$C$267,'FY 24 June Adjustment'!A589,'Sales History - All'!$O$262:$O$267)</f>
        <v>916.63000000000011</v>
      </c>
      <c r="F589" s="70">
        <f t="shared" si="31"/>
        <v>83.369999999999891</v>
      </c>
    </row>
    <row r="590" spans="1:6" x14ac:dyDescent="0.25">
      <c r="A590" s="79" t="s">
        <v>57</v>
      </c>
      <c r="B590" s="8">
        <v>0</v>
      </c>
      <c r="D590">
        <f>SUMIF('Sales History - All'!$C$262:$C$267,'FY 24 June Adjustment'!A590,'Sales History - All'!$O$262:$O$267)</f>
        <v>0</v>
      </c>
      <c r="F590" s="70">
        <f t="shared" si="31"/>
        <v>0</v>
      </c>
    </row>
    <row r="591" spans="1:6" x14ac:dyDescent="0.25">
      <c r="A591" s="79" t="s">
        <v>21</v>
      </c>
      <c r="B591" s="8">
        <v>0</v>
      </c>
      <c r="D591">
        <f>SUMIF('Sales History - All'!$C$262:$C$267,'FY 24 June Adjustment'!A591,'Sales History - All'!$O$262:$O$267)</f>
        <v>0</v>
      </c>
      <c r="F591" s="70">
        <f t="shared" si="31"/>
        <v>0</v>
      </c>
    </row>
    <row r="592" spans="1:6" x14ac:dyDescent="0.25">
      <c r="A592" s="79" t="s">
        <v>47</v>
      </c>
      <c r="B592" s="8">
        <v>0</v>
      </c>
      <c r="D592">
        <f>SUMIF('Sales History - All'!$C$262:$C$267,'FY 24 June Adjustment'!A592,'Sales History - All'!$O$262:$O$267)</f>
        <v>0</v>
      </c>
      <c r="F592" s="70">
        <f t="shared" si="31"/>
        <v>0</v>
      </c>
    </row>
    <row r="593" spans="1:6" x14ac:dyDescent="0.25">
      <c r="A593" s="79" t="s">
        <v>59</v>
      </c>
      <c r="B593" s="8">
        <v>0</v>
      </c>
      <c r="D593">
        <f>SUMIF('Sales History - All'!$C$262:$C$267,'FY 24 June Adjustment'!A593,'Sales History - All'!$O$262:$O$267)</f>
        <v>0</v>
      </c>
      <c r="F593" s="70">
        <f t="shared" si="31"/>
        <v>0</v>
      </c>
    </row>
    <row r="594" spans="1:6" x14ac:dyDescent="0.25">
      <c r="A594" s="79" t="s">
        <v>49</v>
      </c>
      <c r="B594" s="8">
        <v>0</v>
      </c>
      <c r="D594">
        <f>SUMIF('Sales History - All'!$C$262:$C$267,'FY 24 June Adjustment'!A594,'Sales History - All'!$O$262:$O$267)</f>
        <v>0</v>
      </c>
      <c r="F594" s="70">
        <f t="shared" si="31"/>
        <v>0</v>
      </c>
    </row>
    <row r="595" spans="1:6" x14ac:dyDescent="0.25">
      <c r="A595" s="79" t="s">
        <v>53</v>
      </c>
      <c r="B595" s="8">
        <v>0</v>
      </c>
      <c r="D595">
        <f>SUMIF('Sales History - All'!$C$262:$C$267,'FY 24 June Adjustment'!A595,'Sales History - All'!$O$262:$O$267)</f>
        <v>0</v>
      </c>
      <c r="F595" s="70">
        <f t="shared" si="31"/>
        <v>0</v>
      </c>
    </row>
    <row r="596" spans="1:6" x14ac:dyDescent="0.25">
      <c r="A596" s="79" t="s">
        <v>61</v>
      </c>
      <c r="B596" s="8">
        <v>0</v>
      </c>
      <c r="D596">
        <f>SUMIF('Sales History - All'!$C$262:$C$267,'FY 24 June Adjustment'!A596,'Sales History - All'!$O$262:$O$267)</f>
        <v>0</v>
      </c>
      <c r="F596" s="70">
        <f t="shared" si="31"/>
        <v>0</v>
      </c>
    </row>
    <row r="597" spans="1:6" x14ac:dyDescent="0.25">
      <c r="A597" s="79" t="s">
        <v>63</v>
      </c>
      <c r="B597" s="8">
        <v>1000</v>
      </c>
      <c r="D597">
        <f>SUMIF('Sales History - All'!$C$262:$C$267,'FY 24 June Adjustment'!A597,'Sales History - All'!$O$262:$O$267)</f>
        <v>0</v>
      </c>
      <c r="F597" s="70">
        <f t="shared" si="31"/>
        <v>1000</v>
      </c>
    </row>
    <row r="598" spans="1:6" x14ac:dyDescent="0.25">
      <c r="A598" s="72" t="s">
        <v>240</v>
      </c>
      <c r="B598" s="8"/>
    </row>
    <row r="599" spans="1:6" x14ac:dyDescent="0.25">
      <c r="A599" s="79" t="s">
        <v>51</v>
      </c>
      <c r="B599" s="8">
        <v>200000</v>
      </c>
      <c r="D599">
        <f>SUMIF('Sales History - All'!$C$268:$C$278,'FY 24 June Adjustment'!A599,'Sales History - All'!$O$268:$O$278)</f>
        <v>183333.36999999994</v>
      </c>
      <c r="F599" s="70">
        <f t="shared" ref="F599:F615" si="32">B599-D599</f>
        <v>16666.630000000063</v>
      </c>
    </row>
    <row r="600" spans="1:6" x14ac:dyDescent="0.25">
      <c r="A600" s="79" t="s">
        <v>37</v>
      </c>
      <c r="B600" s="8">
        <v>14000</v>
      </c>
      <c r="D600">
        <f>SUMIF('Sales History - All'!$C$268:$C$278,'FY 24 June Adjustment'!A600,'Sales History - All'!$O$268:$O$278)</f>
        <v>12833.37</v>
      </c>
      <c r="F600" s="70">
        <f t="shared" si="32"/>
        <v>1166.6299999999992</v>
      </c>
    </row>
    <row r="601" spans="1:6" x14ac:dyDescent="0.25">
      <c r="A601" s="79" t="s">
        <v>39</v>
      </c>
      <c r="B601" s="8">
        <v>6500</v>
      </c>
      <c r="D601">
        <f>SUMIF('Sales History - All'!$C$268:$C$278,'FY 24 June Adjustment'!A601,'Sales History - All'!$O$268:$O$278)</f>
        <v>2291.6299999999997</v>
      </c>
      <c r="F601" s="70">
        <f t="shared" si="32"/>
        <v>4208.3700000000008</v>
      </c>
    </row>
    <row r="602" spans="1:6" x14ac:dyDescent="0.25">
      <c r="A602" s="79" t="s">
        <v>33</v>
      </c>
      <c r="B602" s="8">
        <v>8500</v>
      </c>
      <c r="D602">
        <f>SUMIF('Sales History - All'!$C$268:$C$278,'FY 24 June Adjustment'!A602,'Sales History - All'!$O$268:$O$278)</f>
        <v>7791.63</v>
      </c>
      <c r="F602" s="70">
        <f t="shared" si="32"/>
        <v>708.36999999999989</v>
      </c>
    </row>
    <row r="603" spans="1:6" x14ac:dyDescent="0.25">
      <c r="A603" s="79" t="s">
        <v>41</v>
      </c>
      <c r="B603" s="8">
        <v>477000</v>
      </c>
      <c r="D603">
        <f>SUMIF('Sales History - All'!$C$268:$C$278,'FY 24 June Adjustment'!A603,'Sales History - All'!$O$268:$O$278)</f>
        <v>407916.63000000012</v>
      </c>
      <c r="F603" s="70">
        <f t="shared" si="32"/>
        <v>69083.369999999879</v>
      </c>
    </row>
    <row r="604" spans="1:6" x14ac:dyDescent="0.25">
      <c r="A604" s="79" t="s">
        <v>43</v>
      </c>
      <c r="B604" s="8">
        <v>0</v>
      </c>
      <c r="D604">
        <f>SUMIF('Sales History - All'!$C$268:$C$278,'FY 24 June Adjustment'!A604,'Sales History - All'!$O$268:$O$278)</f>
        <v>44458.369999999988</v>
      </c>
      <c r="F604" s="70">
        <f t="shared" si="32"/>
        <v>-44458.369999999988</v>
      </c>
    </row>
    <row r="605" spans="1:6" x14ac:dyDescent="0.25">
      <c r="A605" s="79" t="s">
        <v>45</v>
      </c>
      <c r="B605" s="8">
        <v>80000</v>
      </c>
      <c r="D605">
        <f>SUMIF('Sales History - All'!$C$268:$C$278,'FY 24 June Adjustment'!A605,'Sales History - All'!$O$268:$O$278)</f>
        <v>73333.37</v>
      </c>
      <c r="F605" s="70">
        <f t="shared" si="32"/>
        <v>6666.6300000000047</v>
      </c>
    </row>
    <row r="606" spans="1:6" x14ac:dyDescent="0.25">
      <c r="A606" s="79" t="s">
        <v>55</v>
      </c>
      <c r="B606" s="8">
        <v>598000</v>
      </c>
      <c r="D606">
        <f>SUMIF('Sales History - All'!$C$268:$C$278,'FY 24 June Adjustment'!A606,'Sales History - All'!$O$268:$O$278)</f>
        <v>548166.63000000012</v>
      </c>
      <c r="F606" s="70">
        <f t="shared" si="32"/>
        <v>49833.369999999879</v>
      </c>
    </row>
    <row r="607" spans="1:6" x14ac:dyDescent="0.25">
      <c r="A607" s="79" t="s">
        <v>35</v>
      </c>
      <c r="B607" s="8">
        <v>38000</v>
      </c>
      <c r="D607">
        <f>SUMIF('Sales History - All'!$C$268:$C$278,'FY 24 June Adjustment'!A607,'Sales History - All'!$O$268:$O$278)</f>
        <v>34833.369999999995</v>
      </c>
      <c r="F607" s="70">
        <f t="shared" si="32"/>
        <v>3166.6300000000047</v>
      </c>
    </row>
    <row r="608" spans="1:6" x14ac:dyDescent="0.25">
      <c r="A608" s="79" t="s">
        <v>57</v>
      </c>
      <c r="B608" s="8">
        <v>0</v>
      </c>
      <c r="D608">
        <f>SUMIF('Sales History - All'!$C$268:$C$278,'FY 24 June Adjustment'!A608,'Sales History - All'!$O$268:$O$278)</f>
        <v>0</v>
      </c>
      <c r="F608" s="70">
        <f t="shared" si="32"/>
        <v>0</v>
      </c>
    </row>
    <row r="609" spans="1:6" x14ac:dyDescent="0.25">
      <c r="A609" s="79" t="s">
        <v>21</v>
      </c>
      <c r="B609" s="8">
        <v>244500</v>
      </c>
      <c r="D609">
        <f>SUMIF('Sales History - All'!$C$268:$C$278,'FY 24 June Adjustment'!A609,'Sales History - All'!$O$268:$O$278)</f>
        <v>224125</v>
      </c>
      <c r="F609" s="70">
        <f t="shared" si="32"/>
        <v>20375</v>
      </c>
    </row>
    <row r="610" spans="1:6" x14ac:dyDescent="0.25">
      <c r="A610" s="79" t="s">
        <v>47</v>
      </c>
      <c r="B610" s="8">
        <v>0</v>
      </c>
      <c r="D610">
        <f>SUMIF('Sales History - All'!$C$268:$C$278,'FY 24 June Adjustment'!A610,'Sales History - All'!$O$268:$O$278)</f>
        <v>0</v>
      </c>
      <c r="F610" s="70">
        <f t="shared" si="32"/>
        <v>0</v>
      </c>
    </row>
    <row r="611" spans="1:6" x14ac:dyDescent="0.25">
      <c r="A611" s="79" t="s">
        <v>59</v>
      </c>
      <c r="B611" s="8">
        <v>267000</v>
      </c>
      <c r="D611">
        <f>SUMIF('Sales History - All'!$C$268:$C$278,'FY 24 June Adjustment'!A611,'Sales History - All'!$O$268:$O$278)</f>
        <v>231000</v>
      </c>
      <c r="F611" s="70">
        <f t="shared" si="32"/>
        <v>36000</v>
      </c>
    </row>
    <row r="612" spans="1:6" x14ac:dyDescent="0.25">
      <c r="A612" s="79" t="s">
        <v>49</v>
      </c>
      <c r="B612" s="8">
        <v>5000</v>
      </c>
      <c r="D612">
        <f>SUMIF('Sales History - All'!$C$268:$C$278,'FY 24 June Adjustment'!A612,'Sales History - All'!$O$268:$O$278)</f>
        <v>0</v>
      </c>
      <c r="F612" s="70">
        <f t="shared" si="32"/>
        <v>5000</v>
      </c>
    </row>
    <row r="613" spans="1:6" x14ac:dyDescent="0.25">
      <c r="A613" s="79" t="s">
        <v>53</v>
      </c>
      <c r="B613" s="8">
        <v>7000</v>
      </c>
      <c r="D613">
        <f>SUMIF('Sales History - All'!$C$268:$C$278,'FY 24 June Adjustment'!A613,'Sales History - All'!$O$268:$O$278)</f>
        <v>0</v>
      </c>
      <c r="F613" s="70">
        <f t="shared" si="32"/>
        <v>7000</v>
      </c>
    </row>
    <row r="614" spans="1:6" x14ac:dyDescent="0.25">
      <c r="A614" s="79" t="s">
        <v>61</v>
      </c>
      <c r="B614" s="8">
        <v>8000</v>
      </c>
      <c r="D614">
        <f>SUMIF('Sales History - All'!$C$268:$C$278,'FY 24 June Adjustment'!A614,'Sales History - All'!$O$268:$O$278)</f>
        <v>0</v>
      </c>
      <c r="F614" s="70">
        <f t="shared" si="32"/>
        <v>8000</v>
      </c>
    </row>
    <row r="615" spans="1:6" x14ac:dyDescent="0.25">
      <c r="A615" s="79" t="s">
        <v>63</v>
      </c>
      <c r="B615" s="8">
        <v>35000</v>
      </c>
      <c r="D615">
        <f>SUMIF('Sales History - All'!$C$268:$C$278,'FY 24 June Adjustment'!A615,'Sales History - All'!$O$268:$O$278)</f>
        <v>0</v>
      </c>
      <c r="F615" s="70">
        <f t="shared" si="32"/>
        <v>35000</v>
      </c>
    </row>
    <row r="616" spans="1:6" x14ac:dyDescent="0.25">
      <c r="A616" s="72" t="s">
        <v>241</v>
      </c>
      <c r="B616" s="8"/>
    </row>
    <row r="617" spans="1:6" x14ac:dyDescent="0.25">
      <c r="A617" s="79" t="s">
        <v>51</v>
      </c>
      <c r="B617" s="8">
        <v>113500</v>
      </c>
      <c r="D617">
        <f>SUMIF('Sales History - All'!$C$279:$C$289,'FY 24 June Adjustment'!A617,'Sales History - All'!$O$279:$O$289)</f>
        <v>104041.63</v>
      </c>
      <c r="F617" s="70">
        <f t="shared" ref="F617:F633" si="33">B617-D617</f>
        <v>9458.3699999999953</v>
      </c>
    </row>
    <row r="618" spans="1:6" x14ac:dyDescent="0.25">
      <c r="A618" s="79" t="s">
        <v>37</v>
      </c>
      <c r="B618" s="8">
        <v>47500</v>
      </c>
      <c r="D618">
        <f>SUMIF('Sales History - All'!$C$279:$C$289,'FY 24 June Adjustment'!A618,'Sales History - All'!$O$279:$O$289)</f>
        <v>43541.630000000012</v>
      </c>
      <c r="F618" s="70">
        <f t="shared" si="33"/>
        <v>3958.3699999999881</v>
      </c>
    </row>
    <row r="619" spans="1:6" x14ac:dyDescent="0.25">
      <c r="A619" s="79" t="s">
        <v>39</v>
      </c>
      <c r="B619" s="8">
        <v>6500</v>
      </c>
      <c r="D619">
        <f>SUMIF('Sales History - All'!$C$279:$C$289,'FY 24 June Adjustment'!A619,'Sales History - All'!$O$279:$O$289)</f>
        <v>2291.6299999999997</v>
      </c>
      <c r="F619" s="70">
        <f t="shared" si="33"/>
        <v>4208.3700000000008</v>
      </c>
    </row>
    <row r="620" spans="1:6" x14ac:dyDescent="0.25">
      <c r="A620" s="79" t="s">
        <v>33</v>
      </c>
      <c r="B620" s="8">
        <v>25000</v>
      </c>
      <c r="D620">
        <f>SUMIF('Sales History - All'!$C$279:$C$289,'FY 24 June Adjustment'!A620,'Sales History - All'!$O$279:$O$289)</f>
        <v>22916.630000000005</v>
      </c>
      <c r="F620" s="70">
        <f t="shared" si="33"/>
        <v>2083.3699999999953</v>
      </c>
    </row>
    <row r="621" spans="1:6" x14ac:dyDescent="0.25">
      <c r="A621" s="79" t="s">
        <v>41</v>
      </c>
      <c r="B621" s="8">
        <v>1043000</v>
      </c>
      <c r="D621">
        <f>SUMIF('Sales History - All'!$C$279:$C$289,'FY 24 June Adjustment'!A621,'Sales History - All'!$O$279:$O$289)</f>
        <v>868083.37000000011</v>
      </c>
      <c r="F621" s="70">
        <f t="shared" si="33"/>
        <v>174916.62999999989</v>
      </c>
    </row>
    <row r="622" spans="1:6" x14ac:dyDescent="0.25">
      <c r="A622" s="79" t="s">
        <v>43</v>
      </c>
      <c r="B622" s="8">
        <v>0</v>
      </c>
      <c r="D622">
        <f>SUMIF('Sales History - All'!$C$279:$C$289,'FY 24 June Adjustment'!A622,'Sales History - All'!$O$279:$O$289)</f>
        <v>138875</v>
      </c>
      <c r="F622" s="70">
        <f t="shared" si="33"/>
        <v>-138875</v>
      </c>
    </row>
    <row r="623" spans="1:6" x14ac:dyDescent="0.25">
      <c r="A623" s="79" t="s">
        <v>45</v>
      </c>
      <c r="B623" s="8">
        <v>165500</v>
      </c>
      <c r="D623">
        <f>SUMIF('Sales History - All'!$C$279:$C$289,'FY 24 June Adjustment'!A623,'Sales History - All'!$O$279:$O$289)</f>
        <v>151708.37000000002</v>
      </c>
      <c r="F623" s="70">
        <f t="shared" si="33"/>
        <v>13791.629999999976</v>
      </c>
    </row>
    <row r="624" spans="1:6" x14ac:dyDescent="0.25">
      <c r="A624" s="79" t="s">
        <v>55</v>
      </c>
      <c r="B624" s="8">
        <v>248500</v>
      </c>
      <c r="D624">
        <f>SUMIF('Sales History - All'!$C$279:$C$289,'FY 24 June Adjustment'!A624,'Sales History - All'!$O$279:$O$289)</f>
        <v>227791.63000000006</v>
      </c>
      <c r="F624" s="70">
        <f t="shared" si="33"/>
        <v>20708.369999999937</v>
      </c>
    </row>
    <row r="625" spans="1:6" x14ac:dyDescent="0.25">
      <c r="A625" s="79" t="s">
        <v>35</v>
      </c>
      <c r="B625" s="8">
        <v>116000</v>
      </c>
      <c r="D625">
        <f>SUMIF('Sales History - All'!$C$279:$C$289,'FY 24 June Adjustment'!A625,'Sales History - All'!$O$279:$O$289)</f>
        <v>106333.37</v>
      </c>
      <c r="F625" s="70">
        <f t="shared" si="33"/>
        <v>9666.6300000000047</v>
      </c>
    </row>
    <row r="626" spans="1:6" x14ac:dyDescent="0.25">
      <c r="A626" s="79" t="s">
        <v>57</v>
      </c>
      <c r="B626" s="8">
        <v>0</v>
      </c>
      <c r="D626">
        <f>SUMIF('Sales History - All'!$C$279:$C$289,'FY 24 June Adjustment'!A626,'Sales History - All'!$O$279:$O$289)</f>
        <v>0</v>
      </c>
      <c r="F626" s="70">
        <f t="shared" si="33"/>
        <v>0</v>
      </c>
    </row>
    <row r="627" spans="1:6" x14ac:dyDescent="0.25">
      <c r="A627" s="79" t="s">
        <v>21</v>
      </c>
      <c r="B627" s="8">
        <v>172500</v>
      </c>
      <c r="D627">
        <f>SUMIF('Sales History - All'!$C$279:$C$289,'FY 24 June Adjustment'!A627,'Sales History - All'!$O$279:$O$289)</f>
        <v>158125</v>
      </c>
      <c r="F627" s="70">
        <f t="shared" si="33"/>
        <v>14375</v>
      </c>
    </row>
    <row r="628" spans="1:6" x14ac:dyDescent="0.25">
      <c r="A628" s="79" t="s">
        <v>47</v>
      </c>
      <c r="B628" s="8">
        <v>0</v>
      </c>
      <c r="D628">
        <f>SUMIF('Sales History - All'!$C$279:$C$289,'FY 24 June Adjustment'!A628,'Sales History - All'!$O$279:$O$289)</f>
        <v>0</v>
      </c>
      <c r="F628" s="70">
        <f t="shared" si="33"/>
        <v>0</v>
      </c>
    </row>
    <row r="629" spans="1:6" x14ac:dyDescent="0.25">
      <c r="A629" s="79" t="s">
        <v>59</v>
      </c>
      <c r="B629" s="8">
        <v>456000</v>
      </c>
      <c r="D629">
        <f>SUMIF('Sales History - All'!$C$279:$C$289,'FY 24 June Adjustment'!A629,'Sales History - All'!$O$279:$O$289)</f>
        <v>393250</v>
      </c>
      <c r="F629" s="70">
        <f t="shared" si="33"/>
        <v>62750</v>
      </c>
    </row>
    <row r="630" spans="1:6" x14ac:dyDescent="0.25">
      <c r="A630" s="79" t="s">
        <v>49</v>
      </c>
      <c r="B630" s="8">
        <v>12000</v>
      </c>
      <c r="D630">
        <f>SUMIF('Sales History - All'!$C$279:$C$289,'FY 24 June Adjustment'!A630,'Sales History - All'!$O$279:$O$289)</f>
        <v>0</v>
      </c>
      <c r="F630" s="70">
        <f t="shared" si="33"/>
        <v>12000</v>
      </c>
    </row>
    <row r="631" spans="1:6" x14ac:dyDescent="0.25">
      <c r="A631" s="79" t="s">
        <v>53</v>
      </c>
      <c r="B631" s="8">
        <v>29000</v>
      </c>
      <c r="D631">
        <f>SUMIF('Sales History - All'!$C$279:$C$289,'FY 24 June Adjustment'!A631,'Sales History - All'!$O$279:$O$289)</f>
        <v>0</v>
      </c>
      <c r="F631" s="70">
        <f t="shared" si="33"/>
        <v>29000</v>
      </c>
    </row>
    <row r="632" spans="1:6" x14ac:dyDescent="0.25">
      <c r="A632" s="79" t="s">
        <v>61</v>
      </c>
      <c r="B632" s="8">
        <v>28000</v>
      </c>
      <c r="D632">
        <f>SUMIF('Sales History - All'!$C$279:$C$289,'FY 24 June Adjustment'!A632,'Sales History - All'!$O$279:$O$289)</f>
        <v>0</v>
      </c>
      <c r="F632" s="70">
        <f t="shared" si="33"/>
        <v>28000</v>
      </c>
    </row>
    <row r="633" spans="1:6" x14ac:dyDescent="0.25">
      <c r="A633" s="79" t="s">
        <v>63</v>
      </c>
      <c r="B633" s="8">
        <v>102000</v>
      </c>
      <c r="D633">
        <f>SUMIF('Sales History - All'!$C$279:$C$289,'FY 24 June Adjustment'!A633,'Sales History - All'!$O$279:$O$289)</f>
        <v>0</v>
      </c>
      <c r="F633" s="70">
        <f t="shared" si="33"/>
        <v>102000</v>
      </c>
    </row>
    <row r="634" spans="1:6" x14ac:dyDescent="0.25">
      <c r="A634" s="72" t="s">
        <v>242</v>
      </c>
      <c r="B634" s="8"/>
    </row>
    <row r="635" spans="1:6" x14ac:dyDescent="0.25">
      <c r="A635" s="79" t="s">
        <v>51</v>
      </c>
      <c r="B635" s="8">
        <v>13500</v>
      </c>
      <c r="D635">
        <f>SUMIF('Sales History - All'!$C$290:$C$299,'FY 24 June Adjustment'!A635,'Sales History - All'!$O$290:$O$299)</f>
        <v>12375</v>
      </c>
      <c r="F635" s="70">
        <f t="shared" ref="F635:F651" si="34">B635-D635</f>
        <v>1125</v>
      </c>
    </row>
    <row r="636" spans="1:6" x14ac:dyDescent="0.25">
      <c r="A636" s="79" t="s">
        <v>37</v>
      </c>
      <c r="B636" s="8">
        <v>7500</v>
      </c>
      <c r="D636">
        <f>SUMIF('Sales History - All'!$C$290:$C$299,'FY 24 June Adjustment'!A636,'Sales History - All'!$O$290:$O$299)</f>
        <v>6875</v>
      </c>
      <c r="F636" s="70">
        <f t="shared" si="34"/>
        <v>625</v>
      </c>
    </row>
    <row r="637" spans="1:6" x14ac:dyDescent="0.25">
      <c r="A637" s="79" t="s">
        <v>39</v>
      </c>
      <c r="B637" s="8">
        <v>0</v>
      </c>
      <c r="D637">
        <f>SUMIF('Sales History - All'!$C$290:$C$299,'FY 24 June Adjustment'!A637,'Sales History - All'!$O$290:$O$299)</f>
        <v>0</v>
      </c>
      <c r="F637" s="70">
        <f t="shared" si="34"/>
        <v>0</v>
      </c>
    </row>
    <row r="638" spans="1:6" x14ac:dyDescent="0.25">
      <c r="A638" s="79" t="s">
        <v>33</v>
      </c>
      <c r="B638" s="8">
        <v>4000</v>
      </c>
      <c r="D638">
        <f>SUMIF('Sales History - All'!$C$290:$C$299,'FY 24 June Adjustment'!A638,'Sales History - All'!$O$290:$O$299)</f>
        <v>3666.6299999999997</v>
      </c>
      <c r="F638" s="70">
        <f t="shared" si="34"/>
        <v>333.37000000000035</v>
      </c>
    </row>
    <row r="639" spans="1:6" x14ac:dyDescent="0.25">
      <c r="A639" s="79" t="s">
        <v>41</v>
      </c>
      <c r="B639" s="8">
        <v>196000</v>
      </c>
      <c r="D639">
        <f>SUMIF('Sales History - All'!$C$290:$C$299,'FY 24 June Adjustment'!A639,'Sales History - All'!$O$290:$O$299)</f>
        <v>168666.62999999998</v>
      </c>
      <c r="F639" s="70">
        <f t="shared" si="34"/>
        <v>27333.370000000024</v>
      </c>
    </row>
    <row r="640" spans="1:6" x14ac:dyDescent="0.25">
      <c r="A640" s="79" t="s">
        <v>43</v>
      </c>
      <c r="B640" s="8">
        <v>0</v>
      </c>
      <c r="D640">
        <f>SUMIF('Sales History - All'!$C$290:$C$299,'FY 24 June Adjustment'!A640,'Sales History - All'!$O$290:$O$299)</f>
        <v>25208.369999999995</v>
      </c>
      <c r="F640" s="70">
        <f t="shared" si="34"/>
        <v>-25208.369999999995</v>
      </c>
    </row>
    <row r="641" spans="1:6" x14ac:dyDescent="0.25">
      <c r="A641" s="79" t="s">
        <v>45</v>
      </c>
      <c r="B641" s="8">
        <v>56500</v>
      </c>
      <c r="D641">
        <f>SUMIF('Sales History - All'!$C$290:$C$299,'FY 24 June Adjustment'!A641,'Sales History - All'!$O$290:$O$299)</f>
        <v>51791.630000000012</v>
      </c>
      <c r="F641" s="70">
        <f t="shared" si="34"/>
        <v>4708.3699999999881</v>
      </c>
    </row>
    <row r="642" spans="1:6" x14ac:dyDescent="0.25">
      <c r="A642" s="79" t="s">
        <v>55</v>
      </c>
      <c r="B642" s="8">
        <v>72000</v>
      </c>
      <c r="D642">
        <f>SUMIF('Sales History - All'!$C$290:$C$299,'FY 24 June Adjustment'!A642,'Sales History - All'!$O$290:$O$299)</f>
        <v>66000</v>
      </c>
      <c r="F642" s="70">
        <f t="shared" si="34"/>
        <v>6000</v>
      </c>
    </row>
    <row r="643" spans="1:6" x14ac:dyDescent="0.25">
      <c r="A643" s="79" t="s">
        <v>35</v>
      </c>
      <c r="B643" s="8">
        <v>20000</v>
      </c>
      <c r="D643">
        <f>SUMIF('Sales History - All'!$C$290:$C$299,'FY 24 June Adjustment'!A643,'Sales History - All'!$O$290:$O$299)</f>
        <v>18333.370000000003</v>
      </c>
      <c r="F643" s="70">
        <f t="shared" si="34"/>
        <v>1666.6299999999974</v>
      </c>
    </row>
    <row r="644" spans="1:6" x14ac:dyDescent="0.25">
      <c r="A644" s="79" t="s">
        <v>57</v>
      </c>
      <c r="B644" s="8">
        <v>0</v>
      </c>
      <c r="D644">
        <f>SUMIF('Sales History - All'!$C$290:$C$299,'FY 24 June Adjustment'!A644,'Sales History - All'!$O$290:$O$299)</f>
        <v>0</v>
      </c>
      <c r="F644" s="70">
        <f t="shared" si="34"/>
        <v>0</v>
      </c>
    </row>
    <row r="645" spans="1:6" x14ac:dyDescent="0.25">
      <c r="A645" s="79" t="s">
        <v>21</v>
      </c>
      <c r="B645" s="8">
        <v>19500</v>
      </c>
      <c r="D645">
        <f>SUMIF('Sales History - All'!$C$290:$C$299,'FY 24 June Adjustment'!A645,'Sales History - All'!$O$290:$O$299)</f>
        <v>17875</v>
      </c>
      <c r="F645" s="70">
        <f t="shared" si="34"/>
        <v>1625</v>
      </c>
    </row>
    <row r="646" spans="1:6" x14ac:dyDescent="0.25">
      <c r="A646" s="79" t="s">
        <v>47</v>
      </c>
      <c r="B646" s="8">
        <v>0</v>
      </c>
      <c r="D646">
        <f>SUMIF('Sales History - All'!$C$290:$C$299,'FY 24 June Adjustment'!A646,'Sales History - All'!$O$290:$O$299)</f>
        <v>0</v>
      </c>
      <c r="F646" s="70">
        <f t="shared" si="34"/>
        <v>0</v>
      </c>
    </row>
    <row r="647" spans="1:6" x14ac:dyDescent="0.25">
      <c r="A647" s="79" t="s">
        <v>59</v>
      </c>
      <c r="B647" s="8">
        <v>257000</v>
      </c>
      <c r="D647">
        <f>SUMIF('Sales History - All'!$C$290:$C$299,'FY 24 June Adjustment'!A647,'Sales History - All'!$O$290:$O$299)</f>
        <v>221833.36999999994</v>
      </c>
      <c r="F647" s="70">
        <f t="shared" si="34"/>
        <v>35166.630000000063</v>
      </c>
    </row>
    <row r="648" spans="1:6" x14ac:dyDescent="0.25">
      <c r="A648" s="79" t="s">
        <v>49</v>
      </c>
      <c r="B648" s="8">
        <v>2000</v>
      </c>
      <c r="D648">
        <f>SUMIF('Sales History - All'!$C$290:$C$299,'FY 24 June Adjustment'!A648,'Sales History - All'!$O$290:$O$299)</f>
        <v>0</v>
      </c>
      <c r="F648" s="70">
        <f t="shared" si="34"/>
        <v>2000</v>
      </c>
    </row>
    <row r="649" spans="1:6" x14ac:dyDescent="0.25">
      <c r="A649" s="79" t="s">
        <v>53</v>
      </c>
      <c r="B649" s="8">
        <v>5000</v>
      </c>
      <c r="D649">
        <f>SUMIF('Sales History - All'!$C$290:$C$299,'FY 24 June Adjustment'!A649,'Sales History - All'!$O$290:$O$299)</f>
        <v>0</v>
      </c>
      <c r="F649" s="70">
        <f t="shared" si="34"/>
        <v>5000</v>
      </c>
    </row>
    <row r="650" spans="1:6" x14ac:dyDescent="0.25">
      <c r="A650" s="79" t="s">
        <v>61</v>
      </c>
      <c r="B650" s="8">
        <v>5000</v>
      </c>
      <c r="D650">
        <f>SUMIF('Sales History - All'!$C$290:$C$299,'FY 24 June Adjustment'!A650,'Sales History - All'!$O$290:$O$299)</f>
        <v>0</v>
      </c>
      <c r="F650" s="70">
        <f t="shared" si="34"/>
        <v>5000</v>
      </c>
    </row>
    <row r="651" spans="1:6" x14ac:dyDescent="0.25">
      <c r="A651" s="79" t="s">
        <v>63</v>
      </c>
      <c r="B651" s="8">
        <v>18000</v>
      </c>
      <c r="D651">
        <f>SUMIF('Sales History - All'!$C$290:$C$299,'FY 24 June Adjustment'!A651,'Sales History - All'!$O$290:$O$299)</f>
        <v>0</v>
      </c>
      <c r="F651" s="70">
        <f t="shared" si="34"/>
        <v>18000</v>
      </c>
    </row>
    <row r="652" spans="1:6" x14ac:dyDescent="0.25">
      <c r="A652" s="72" t="s">
        <v>243</v>
      </c>
      <c r="B652" s="8"/>
    </row>
    <row r="653" spans="1:6" x14ac:dyDescent="0.25">
      <c r="A653" s="79" t="s">
        <v>51</v>
      </c>
      <c r="B653" s="8">
        <v>14500</v>
      </c>
      <c r="D653">
        <f>SUMIF('Sales History - All'!$C$300:$C$309,'FY 24 June Adjustment'!A653,'Sales History - All'!$O$300:$O$309)</f>
        <v>13291.63</v>
      </c>
      <c r="F653" s="70">
        <f t="shared" ref="F653:F669" si="35">B653-D653</f>
        <v>1208.3700000000008</v>
      </c>
    </row>
    <row r="654" spans="1:6" x14ac:dyDescent="0.25">
      <c r="A654" s="79" t="s">
        <v>37</v>
      </c>
      <c r="B654" s="8">
        <v>5000</v>
      </c>
      <c r="D654">
        <f>SUMIF('Sales History - All'!$C$300:$C$309,'FY 24 June Adjustment'!A654,'Sales History - All'!$O$300:$O$309)</f>
        <v>4583.37</v>
      </c>
      <c r="F654" s="70">
        <f t="shared" si="35"/>
        <v>416.63000000000011</v>
      </c>
    </row>
    <row r="655" spans="1:6" x14ac:dyDescent="0.25">
      <c r="A655" s="79" t="s">
        <v>39</v>
      </c>
      <c r="B655" s="8">
        <v>0</v>
      </c>
      <c r="D655">
        <f>SUMIF('Sales History - All'!$C$300:$C$309,'FY 24 June Adjustment'!A655,'Sales History - All'!$O$300:$O$309)</f>
        <v>0</v>
      </c>
      <c r="F655" s="70">
        <f t="shared" si="35"/>
        <v>0</v>
      </c>
    </row>
    <row r="656" spans="1:6" x14ac:dyDescent="0.25">
      <c r="A656" s="79" t="s">
        <v>33</v>
      </c>
      <c r="B656" s="8">
        <v>2000</v>
      </c>
      <c r="D656">
        <f>SUMIF('Sales History - All'!$C$300:$C$309,'FY 24 June Adjustment'!A656,'Sales History - All'!$O$300:$O$309)</f>
        <v>1833.3700000000001</v>
      </c>
      <c r="F656" s="70">
        <f t="shared" si="35"/>
        <v>166.62999999999988</v>
      </c>
    </row>
    <row r="657" spans="1:6" x14ac:dyDescent="0.25">
      <c r="A657" s="79" t="s">
        <v>41</v>
      </c>
      <c r="B657" s="8">
        <v>89000</v>
      </c>
      <c r="D657">
        <f>SUMIF('Sales History - All'!$C$300:$C$309,'FY 24 June Adjustment'!A657,'Sales History - All'!$O$300:$O$309)</f>
        <v>75166.63</v>
      </c>
      <c r="F657" s="70">
        <f t="shared" si="35"/>
        <v>13833.369999999995</v>
      </c>
    </row>
    <row r="658" spans="1:6" x14ac:dyDescent="0.25">
      <c r="A658" s="79" t="s">
        <v>43</v>
      </c>
      <c r="B658" s="8">
        <v>0</v>
      </c>
      <c r="D658">
        <f>SUMIF('Sales History - All'!$C$300:$C$309,'FY 24 June Adjustment'!A658,'Sales History - All'!$O$300:$O$309)</f>
        <v>11916.63</v>
      </c>
      <c r="F658" s="70">
        <f t="shared" si="35"/>
        <v>-11916.63</v>
      </c>
    </row>
    <row r="659" spans="1:6" x14ac:dyDescent="0.25">
      <c r="A659" s="79" t="s">
        <v>45</v>
      </c>
      <c r="B659" s="8">
        <v>44000</v>
      </c>
      <c r="D659">
        <f>SUMIF('Sales History - All'!$C$300:$C$309,'FY 24 June Adjustment'!A659,'Sales History - All'!$O$300:$O$309)</f>
        <v>40333.369999999988</v>
      </c>
      <c r="F659" s="70">
        <f t="shared" si="35"/>
        <v>3666.6300000000119</v>
      </c>
    </row>
    <row r="660" spans="1:6" x14ac:dyDescent="0.25">
      <c r="A660" s="79" t="s">
        <v>55</v>
      </c>
      <c r="B660" s="8">
        <v>45000</v>
      </c>
      <c r="D660">
        <f>SUMIF('Sales History - All'!$C$300:$C$309,'FY 24 June Adjustment'!A660,'Sales History - All'!$O$300:$O$309)</f>
        <v>41250</v>
      </c>
      <c r="F660" s="70">
        <f t="shared" si="35"/>
        <v>3750</v>
      </c>
    </row>
    <row r="661" spans="1:6" x14ac:dyDescent="0.25">
      <c r="A661" s="79" t="s">
        <v>35</v>
      </c>
      <c r="B661" s="8">
        <v>10000</v>
      </c>
      <c r="D661">
        <f>SUMIF('Sales History - All'!$C$300:$C$309,'FY 24 June Adjustment'!A661,'Sales History - All'!$O$300:$O$309)</f>
        <v>9166.630000000001</v>
      </c>
      <c r="F661" s="70">
        <f t="shared" si="35"/>
        <v>833.36999999999898</v>
      </c>
    </row>
    <row r="662" spans="1:6" x14ac:dyDescent="0.25">
      <c r="A662" s="79" t="s">
        <v>57</v>
      </c>
      <c r="B662" s="8">
        <v>0</v>
      </c>
      <c r="D662">
        <f>SUMIF('Sales History - All'!$C$300:$C$309,'FY 24 June Adjustment'!A662,'Sales History - All'!$O$300:$O$309)</f>
        <v>0</v>
      </c>
      <c r="F662" s="70">
        <f t="shared" si="35"/>
        <v>0</v>
      </c>
    </row>
    <row r="663" spans="1:6" x14ac:dyDescent="0.25">
      <c r="A663" s="79" t="s">
        <v>21</v>
      </c>
      <c r="B663" s="8">
        <v>18500</v>
      </c>
      <c r="D663">
        <f>SUMIF('Sales History - All'!$C$300:$C$309,'FY 24 June Adjustment'!A663,'Sales History - All'!$O$300:$O$309)</f>
        <v>16958.370000000003</v>
      </c>
      <c r="F663" s="70">
        <f t="shared" si="35"/>
        <v>1541.6299999999974</v>
      </c>
    </row>
    <row r="664" spans="1:6" x14ac:dyDescent="0.25">
      <c r="A664" s="79" t="s">
        <v>47</v>
      </c>
      <c r="B664" s="8">
        <v>0</v>
      </c>
      <c r="D664">
        <f>SUMIF('Sales History - All'!$C$300:$C$309,'FY 24 June Adjustment'!A664,'Sales History - All'!$O$300:$O$309)</f>
        <v>0</v>
      </c>
      <c r="F664" s="70">
        <f t="shared" si="35"/>
        <v>0</v>
      </c>
    </row>
    <row r="665" spans="1:6" x14ac:dyDescent="0.25">
      <c r="A665" s="79" t="s">
        <v>59</v>
      </c>
      <c r="B665" s="8">
        <v>220500</v>
      </c>
      <c r="D665">
        <f>SUMIF('Sales History - All'!$C$300:$C$309,'FY 24 June Adjustment'!A665,'Sales History - All'!$O$300:$O$309)</f>
        <v>190208.36999999994</v>
      </c>
      <c r="F665" s="70">
        <f t="shared" si="35"/>
        <v>30291.630000000063</v>
      </c>
    </row>
    <row r="666" spans="1:6" x14ac:dyDescent="0.25">
      <c r="A666" s="79" t="s">
        <v>49</v>
      </c>
      <c r="B666" s="8">
        <v>1000</v>
      </c>
      <c r="D666">
        <f>SUMIF('Sales History - All'!$C$300:$C$309,'FY 24 June Adjustment'!A666,'Sales History - All'!$O$300:$O$309)</f>
        <v>0</v>
      </c>
      <c r="F666" s="70">
        <f t="shared" si="35"/>
        <v>1000</v>
      </c>
    </row>
    <row r="667" spans="1:6" x14ac:dyDescent="0.25">
      <c r="A667" s="79" t="s">
        <v>53</v>
      </c>
      <c r="B667" s="8">
        <v>2000</v>
      </c>
      <c r="D667">
        <f>SUMIF('Sales History - All'!$C$300:$C$309,'FY 24 June Adjustment'!A667,'Sales History - All'!$O$300:$O$309)</f>
        <v>0</v>
      </c>
      <c r="F667" s="70">
        <f t="shared" si="35"/>
        <v>2000</v>
      </c>
    </row>
    <row r="668" spans="1:6" x14ac:dyDescent="0.25">
      <c r="A668" s="79" t="s">
        <v>61</v>
      </c>
      <c r="B668" s="8">
        <v>3000</v>
      </c>
      <c r="D668">
        <f>SUMIF('Sales History - All'!$C$300:$C$309,'FY 24 June Adjustment'!A668,'Sales History - All'!$O$300:$O$309)</f>
        <v>0</v>
      </c>
      <c r="F668" s="70">
        <f t="shared" si="35"/>
        <v>3000</v>
      </c>
    </row>
    <row r="669" spans="1:6" x14ac:dyDescent="0.25">
      <c r="A669" s="79" t="s">
        <v>63</v>
      </c>
      <c r="B669" s="8">
        <v>9000</v>
      </c>
      <c r="D669">
        <f>SUMIF('Sales History - All'!$C$300:$C$309,'FY 24 June Adjustment'!A669,'Sales History - All'!$O$300:$O$309)</f>
        <v>0</v>
      </c>
      <c r="F669" s="70">
        <f t="shared" si="35"/>
        <v>9000</v>
      </c>
    </row>
    <row r="670" spans="1:6" x14ac:dyDescent="0.25">
      <c r="A670" s="72" t="s">
        <v>244</v>
      </c>
      <c r="B670" s="8"/>
    </row>
    <row r="671" spans="1:6" x14ac:dyDescent="0.25">
      <c r="A671" s="79" t="s">
        <v>51</v>
      </c>
      <c r="B671" s="8">
        <v>6500</v>
      </c>
      <c r="D671">
        <f>SUMIF('Sales History - All'!$C$310:$C$319,'FY 24 June Adjustment'!A671,'Sales History - All'!$O$310:$O$319)</f>
        <v>5958.37</v>
      </c>
      <c r="F671" s="70">
        <f t="shared" ref="F671:F687" si="36">B671-D671</f>
        <v>541.63000000000011</v>
      </c>
    </row>
    <row r="672" spans="1:6" x14ac:dyDescent="0.25">
      <c r="A672" s="79" t="s">
        <v>37</v>
      </c>
      <c r="B672" s="8">
        <v>3000</v>
      </c>
      <c r="D672">
        <f>SUMIF('Sales History - All'!$C$310:$C$319,'FY 24 June Adjustment'!A672,'Sales History - All'!$O$310:$O$319)</f>
        <v>2750</v>
      </c>
      <c r="F672" s="70">
        <f t="shared" si="36"/>
        <v>250</v>
      </c>
    </row>
    <row r="673" spans="1:6" x14ac:dyDescent="0.25">
      <c r="A673" s="79" t="s">
        <v>39</v>
      </c>
      <c r="B673" s="8">
        <v>0</v>
      </c>
      <c r="D673">
        <f>SUMIF('Sales History - All'!$C$310:$C$319,'FY 24 June Adjustment'!A673,'Sales History - All'!$O$310:$O$319)</f>
        <v>0</v>
      </c>
      <c r="F673" s="70">
        <f t="shared" si="36"/>
        <v>0</v>
      </c>
    </row>
    <row r="674" spans="1:6" x14ac:dyDescent="0.25">
      <c r="A674" s="79" t="s">
        <v>33</v>
      </c>
      <c r="B674" s="8">
        <v>2000</v>
      </c>
      <c r="D674">
        <f>SUMIF('Sales History - All'!$C$310:$C$319,'FY 24 June Adjustment'!A674,'Sales History - All'!$O$310:$O$319)</f>
        <v>1833.3700000000001</v>
      </c>
      <c r="F674" s="70">
        <f t="shared" si="36"/>
        <v>166.62999999999988</v>
      </c>
    </row>
    <row r="675" spans="1:6" x14ac:dyDescent="0.25">
      <c r="A675" s="79" t="s">
        <v>41</v>
      </c>
      <c r="B675" s="8">
        <v>73500</v>
      </c>
      <c r="D675">
        <f>SUMIF('Sales History - All'!$C$310:$C$319,'FY 24 June Adjustment'!A675,'Sales History - All'!$O$310:$O$319)</f>
        <v>61875</v>
      </c>
      <c r="F675" s="70">
        <f t="shared" si="36"/>
        <v>11625</v>
      </c>
    </row>
    <row r="676" spans="1:6" x14ac:dyDescent="0.25">
      <c r="A676" s="79" t="s">
        <v>43</v>
      </c>
      <c r="B676" s="8">
        <v>0</v>
      </c>
      <c r="D676">
        <f>SUMIF('Sales History - All'!$C$310:$C$319,'FY 24 June Adjustment'!A676,'Sales History - All'!$O$310:$O$319)</f>
        <v>9166.630000000001</v>
      </c>
      <c r="F676" s="70">
        <f t="shared" si="36"/>
        <v>-9166.630000000001</v>
      </c>
    </row>
    <row r="677" spans="1:6" x14ac:dyDescent="0.25">
      <c r="A677" s="79" t="s">
        <v>45</v>
      </c>
      <c r="B677" s="8">
        <v>40500</v>
      </c>
      <c r="D677">
        <f>SUMIF('Sales History - All'!$C$310:$C$319,'FY 24 June Adjustment'!A677,'Sales History - All'!$O$310:$O$319)</f>
        <v>37125</v>
      </c>
      <c r="F677" s="70">
        <f t="shared" si="36"/>
        <v>3375</v>
      </c>
    </row>
    <row r="678" spans="1:6" x14ac:dyDescent="0.25">
      <c r="A678" s="79" t="s">
        <v>55</v>
      </c>
      <c r="B678" s="8">
        <v>58500</v>
      </c>
      <c r="D678">
        <f>SUMIF('Sales History - All'!$C$310:$C$319,'FY 24 June Adjustment'!A678,'Sales History - All'!$O$310:$O$319)</f>
        <v>53625</v>
      </c>
      <c r="F678" s="70">
        <f t="shared" si="36"/>
        <v>4875</v>
      </c>
    </row>
    <row r="679" spans="1:6" x14ac:dyDescent="0.25">
      <c r="A679" s="79" t="s">
        <v>35</v>
      </c>
      <c r="B679" s="8">
        <v>7000</v>
      </c>
      <c r="D679">
        <f>SUMIF('Sales History - All'!$C$310:$C$319,'FY 24 June Adjustment'!A679,'Sales History - All'!$O$310:$O$319)</f>
        <v>6416.63</v>
      </c>
      <c r="F679" s="70">
        <f t="shared" si="36"/>
        <v>583.36999999999989</v>
      </c>
    </row>
    <row r="680" spans="1:6" x14ac:dyDescent="0.25">
      <c r="A680" s="79" t="s">
        <v>57</v>
      </c>
      <c r="B680" s="8">
        <v>0</v>
      </c>
      <c r="D680">
        <f>SUMIF('Sales History - All'!$C$310:$C$319,'FY 24 June Adjustment'!A680,'Sales History - All'!$O$310:$O$319)</f>
        <v>0</v>
      </c>
      <c r="F680" s="70">
        <f t="shared" si="36"/>
        <v>0</v>
      </c>
    </row>
    <row r="681" spans="1:6" x14ac:dyDescent="0.25">
      <c r="A681" s="79" t="s">
        <v>21</v>
      </c>
      <c r="B681" s="8">
        <v>9500</v>
      </c>
      <c r="D681">
        <f>SUMIF('Sales History - All'!$C$310:$C$319,'FY 24 June Adjustment'!A681,'Sales History - All'!$O$310:$O$319)</f>
        <v>8708.369999999999</v>
      </c>
      <c r="F681" s="70">
        <f t="shared" si="36"/>
        <v>791.63000000000102</v>
      </c>
    </row>
    <row r="682" spans="1:6" x14ac:dyDescent="0.25">
      <c r="A682" s="79" t="s">
        <v>47</v>
      </c>
      <c r="B682" s="8">
        <v>0</v>
      </c>
      <c r="D682">
        <f>SUMIF('Sales History - All'!$C$310:$C$319,'FY 24 June Adjustment'!A682,'Sales History - All'!$O$310:$O$319)</f>
        <v>0</v>
      </c>
      <c r="F682" s="70">
        <f t="shared" si="36"/>
        <v>0</v>
      </c>
    </row>
    <row r="683" spans="1:6" x14ac:dyDescent="0.25">
      <c r="A683" s="79" t="s">
        <v>59</v>
      </c>
      <c r="B683" s="8">
        <v>128500</v>
      </c>
      <c r="D683">
        <f>SUMIF('Sales History - All'!$C$310:$C$319,'FY 24 June Adjustment'!A683,'Sales History - All'!$O$310:$O$319)</f>
        <v>111375</v>
      </c>
      <c r="F683" s="70">
        <f t="shared" si="36"/>
        <v>17125</v>
      </c>
    </row>
    <row r="684" spans="1:6" x14ac:dyDescent="0.25">
      <c r="A684" s="79" t="s">
        <v>49</v>
      </c>
      <c r="B684" s="8">
        <v>1000</v>
      </c>
      <c r="D684">
        <f>SUMIF('Sales History - All'!$C$310:$C$319,'FY 24 June Adjustment'!A684,'Sales History - All'!$O$310:$O$319)</f>
        <v>0</v>
      </c>
      <c r="F684" s="70">
        <f t="shared" si="36"/>
        <v>1000</v>
      </c>
    </row>
    <row r="685" spans="1:6" x14ac:dyDescent="0.25">
      <c r="A685" s="79" t="s">
        <v>53</v>
      </c>
      <c r="B685" s="8">
        <v>2000</v>
      </c>
      <c r="D685">
        <f>SUMIF('Sales History - All'!$C$310:$C$319,'FY 24 June Adjustment'!A685,'Sales History - All'!$O$310:$O$319)</f>
        <v>0</v>
      </c>
      <c r="F685" s="70">
        <f t="shared" si="36"/>
        <v>2000</v>
      </c>
    </row>
    <row r="686" spans="1:6" x14ac:dyDescent="0.25">
      <c r="A686" s="79" t="s">
        <v>61</v>
      </c>
      <c r="B686" s="8">
        <v>2000</v>
      </c>
      <c r="D686">
        <f>SUMIF('Sales History - All'!$C$310:$C$319,'FY 24 June Adjustment'!A686,'Sales History - All'!$O$310:$O$319)</f>
        <v>0</v>
      </c>
      <c r="F686" s="70">
        <f t="shared" si="36"/>
        <v>2000</v>
      </c>
    </row>
    <row r="687" spans="1:6" x14ac:dyDescent="0.25">
      <c r="A687" s="79" t="s">
        <v>63</v>
      </c>
      <c r="B687" s="8">
        <v>7000</v>
      </c>
      <c r="D687">
        <f>SUMIF('Sales History - All'!$C$310:$C$319,'FY 24 June Adjustment'!A687,'Sales History - All'!$O$310:$O$319)</f>
        <v>0</v>
      </c>
      <c r="F687" s="70">
        <f t="shared" si="36"/>
        <v>7000</v>
      </c>
    </row>
    <row r="688" spans="1:6" x14ac:dyDescent="0.25">
      <c r="A688" s="72" t="s">
        <v>245</v>
      </c>
      <c r="B688" s="8"/>
    </row>
    <row r="689" spans="1:6" x14ac:dyDescent="0.25">
      <c r="A689" s="79" t="s">
        <v>51</v>
      </c>
      <c r="B689" s="8">
        <v>0</v>
      </c>
      <c r="D689">
        <f>SUMIF('Sales History - All'!$C$320:$C$326,'FY 24 June Adjustment'!A689,'Sales History - All'!$O$320:$O$326)</f>
        <v>0</v>
      </c>
      <c r="F689" s="70">
        <f t="shared" ref="F689:F705" si="37">B689-D689</f>
        <v>0</v>
      </c>
    </row>
    <row r="690" spans="1:6" x14ac:dyDescent="0.25">
      <c r="A690" s="79" t="s">
        <v>37</v>
      </c>
      <c r="B690" s="8">
        <v>0</v>
      </c>
      <c r="D690">
        <f>SUMIF('Sales History - All'!$C$320:$C$326,'FY 24 June Adjustment'!A690,'Sales History - All'!$O$320:$O$326)</f>
        <v>0</v>
      </c>
      <c r="F690" s="70">
        <f t="shared" si="37"/>
        <v>0</v>
      </c>
    </row>
    <row r="691" spans="1:6" x14ac:dyDescent="0.25">
      <c r="A691" s="79" t="s">
        <v>39</v>
      </c>
      <c r="B691" s="8">
        <v>0</v>
      </c>
      <c r="D691">
        <f>SUMIF('Sales History - All'!$C$320:$C$326,'FY 24 June Adjustment'!A691,'Sales History - All'!$O$320:$O$326)</f>
        <v>0</v>
      </c>
      <c r="F691" s="70">
        <f t="shared" si="37"/>
        <v>0</v>
      </c>
    </row>
    <row r="692" spans="1:6" x14ac:dyDescent="0.25">
      <c r="A692" s="79" t="s">
        <v>33</v>
      </c>
      <c r="B692" s="8">
        <v>0</v>
      </c>
      <c r="D692">
        <f>SUMIF('Sales History - All'!$C$320:$C$326,'FY 24 June Adjustment'!A692,'Sales History - All'!$O$320:$O$326)</f>
        <v>0</v>
      </c>
      <c r="F692" s="70">
        <f t="shared" si="37"/>
        <v>0</v>
      </c>
    </row>
    <row r="693" spans="1:6" x14ac:dyDescent="0.25">
      <c r="A693" s="79" t="s">
        <v>41</v>
      </c>
      <c r="B693" s="8">
        <v>0</v>
      </c>
      <c r="D693">
        <f>SUMIF('Sales History - All'!$C$320:$C$326,'FY 24 June Adjustment'!A693,'Sales History - All'!$O$320:$O$326)</f>
        <v>0</v>
      </c>
      <c r="F693" s="70">
        <f t="shared" si="37"/>
        <v>0</v>
      </c>
    </row>
    <row r="694" spans="1:6" x14ac:dyDescent="0.25">
      <c r="A694" s="79" t="s">
        <v>43</v>
      </c>
      <c r="B694" s="8">
        <v>0</v>
      </c>
      <c r="D694">
        <f>SUMIF('Sales History - All'!$C$320:$C$326,'FY 24 June Adjustment'!A694,'Sales History - All'!$O$320:$O$326)</f>
        <v>0</v>
      </c>
      <c r="F694" s="70">
        <f t="shared" si="37"/>
        <v>0</v>
      </c>
    </row>
    <row r="695" spans="1:6" x14ac:dyDescent="0.25">
      <c r="A695" s="79" t="s">
        <v>45</v>
      </c>
      <c r="B695" s="8">
        <v>500</v>
      </c>
      <c r="D695">
        <f>SUMIF('Sales History - All'!$C$320:$C$326,'FY 24 June Adjustment'!A695,'Sales History - All'!$O$320:$O$326)</f>
        <v>458.37000000000012</v>
      </c>
      <c r="F695" s="70">
        <f t="shared" si="37"/>
        <v>41.629999999999882</v>
      </c>
    </row>
    <row r="696" spans="1:6" x14ac:dyDescent="0.25">
      <c r="A696" s="79" t="s">
        <v>55</v>
      </c>
      <c r="B696" s="8">
        <v>0</v>
      </c>
      <c r="D696">
        <f>SUMIF('Sales History - All'!$C$320:$C$326,'FY 24 June Adjustment'!A696,'Sales History - All'!$O$320:$O$326)</f>
        <v>0</v>
      </c>
      <c r="F696" s="70">
        <f t="shared" si="37"/>
        <v>0</v>
      </c>
    </row>
    <row r="697" spans="1:6" x14ac:dyDescent="0.25">
      <c r="A697" s="79" t="s">
        <v>35</v>
      </c>
      <c r="B697" s="8">
        <v>0</v>
      </c>
      <c r="D697">
        <f>SUMIF('Sales History - All'!$C$320:$C$326,'FY 24 June Adjustment'!A697,'Sales History - All'!$O$320:$O$326)</f>
        <v>0</v>
      </c>
      <c r="F697" s="70">
        <f t="shared" si="37"/>
        <v>0</v>
      </c>
    </row>
    <row r="698" spans="1:6" x14ac:dyDescent="0.25">
      <c r="A698" s="79" t="s">
        <v>57</v>
      </c>
      <c r="B698" s="8">
        <v>44500</v>
      </c>
      <c r="D698">
        <f>SUMIF('Sales History - All'!$C$320:$C$326,'FY 24 June Adjustment'!A698,'Sales History - All'!$O$320:$O$326)</f>
        <v>40791.630000000012</v>
      </c>
      <c r="F698" s="70">
        <f t="shared" si="37"/>
        <v>3708.3699999999881</v>
      </c>
    </row>
    <row r="699" spans="1:6" x14ac:dyDescent="0.25">
      <c r="A699" s="79" t="s">
        <v>21</v>
      </c>
      <c r="B699" s="8">
        <v>1000</v>
      </c>
      <c r="D699">
        <f>SUMIF('Sales History - All'!$C$320:$C$326,'FY 24 June Adjustment'!A699,'Sales History - All'!$O$320:$O$326)</f>
        <v>916.63000000000011</v>
      </c>
      <c r="F699" s="70">
        <f t="shared" si="37"/>
        <v>83.369999999999891</v>
      </c>
    </row>
    <row r="700" spans="1:6" x14ac:dyDescent="0.25">
      <c r="A700" s="79" t="s">
        <v>47</v>
      </c>
      <c r="B700" s="8">
        <v>0</v>
      </c>
      <c r="D700">
        <f>SUMIF('Sales History - All'!$C$320:$C$326,'FY 24 June Adjustment'!A700,'Sales History - All'!$O$320:$O$326)</f>
        <v>0</v>
      </c>
      <c r="F700" s="70">
        <f t="shared" si="37"/>
        <v>0</v>
      </c>
    </row>
    <row r="701" spans="1:6" x14ac:dyDescent="0.25">
      <c r="A701" s="79" t="s">
        <v>59</v>
      </c>
      <c r="B701" s="8">
        <v>0</v>
      </c>
      <c r="D701">
        <f>SUMIF('Sales History - All'!$C$320:$C$326,'FY 24 June Adjustment'!A701,'Sales History - All'!$O$320:$O$326)</f>
        <v>0</v>
      </c>
      <c r="F701" s="70">
        <f t="shared" si="37"/>
        <v>0</v>
      </c>
    </row>
    <row r="702" spans="1:6" x14ac:dyDescent="0.25">
      <c r="A702" s="79" t="s">
        <v>49</v>
      </c>
      <c r="B702" s="8">
        <v>0</v>
      </c>
      <c r="D702">
        <f>SUMIF('Sales History - All'!$C$320:$C$326,'FY 24 June Adjustment'!A702,'Sales History - All'!$O$320:$O$326)</f>
        <v>0</v>
      </c>
      <c r="F702" s="70">
        <f t="shared" si="37"/>
        <v>0</v>
      </c>
    </row>
    <row r="703" spans="1:6" x14ac:dyDescent="0.25">
      <c r="A703" s="79" t="s">
        <v>53</v>
      </c>
      <c r="B703" s="8">
        <v>0</v>
      </c>
      <c r="D703">
        <f>SUMIF('Sales History - All'!$C$320:$C$326,'FY 24 June Adjustment'!A703,'Sales History - All'!$O$320:$O$326)</f>
        <v>0</v>
      </c>
      <c r="F703" s="70">
        <f t="shared" si="37"/>
        <v>0</v>
      </c>
    </row>
    <row r="704" spans="1:6" x14ac:dyDescent="0.25">
      <c r="A704" s="79" t="s">
        <v>61</v>
      </c>
      <c r="B704" s="8">
        <v>0</v>
      </c>
      <c r="D704">
        <f>SUMIF('Sales History - All'!$C$320:$C$326,'FY 24 June Adjustment'!A704,'Sales History - All'!$O$320:$O$326)</f>
        <v>0</v>
      </c>
      <c r="F704" s="70">
        <f t="shared" si="37"/>
        <v>0</v>
      </c>
    </row>
    <row r="705" spans="1:6" x14ac:dyDescent="0.25">
      <c r="A705" s="79" t="s">
        <v>63</v>
      </c>
      <c r="B705" s="8">
        <v>0</v>
      </c>
      <c r="D705">
        <f>SUMIF('Sales History - All'!$C$320:$C$326,'FY 24 June Adjustment'!A705,'Sales History - All'!$O$320:$O$326)</f>
        <v>0</v>
      </c>
      <c r="F705" s="70">
        <f t="shared" si="37"/>
        <v>0</v>
      </c>
    </row>
    <row r="706" spans="1:6" x14ac:dyDescent="0.25">
      <c r="A706" s="72" t="s">
        <v>246</v>
      </c>
      <c r="B706" s="8"/>
    </row>
    <row r="707" spans="1:6" x14ac:dyDescent="0.25">
      <c r="A707" s="79" t="s">
        <v>51</v>
      </c>
      <c r="B707" s="8">
        <v>0</v>
      </c>
      <c r="D707">
        <f>SUMIF('Sales History - All'!$C$327:$C$334,'FY 24 June Adjustment'!A707,'Sales History - All'!$O$327:$O$334)</f>
        <v>0</v>
      </c>
      <c r="F707" s="70">
        <f t="shared" ref="F707:F723" si="38">B707-D707</f>
        <v>0</v>
      </c>
    </row>
    <row r="708" spans="1:6" x14ac:dyDescent="0.25">
      <c r="A708" s="79" t="s">
        <v>37</v>
      </c>
      <c r="B708" s="8">
        <v>0</v>
      </c>
      <c r="D708">
        <f>SUMIF('Sales History - All'!$C$327:$C$334,'FY 24 June Adjustment'!A708,'Sales History - All'!$O$327:$O$334)</f>
        <v>0</v>
      </c>
      <c r="F708" s="70">
        <f t="shared" si="38"/>
        <v>0</v>
      </c>
    </row>
    <row r="709" spans="1:6" x14ac:dyDescent="0.25">
      <c r="A709" s="79" t="s">
        <v>39</v>
      </c>
      <c r="B709" s="8">
        <v>0</v>
      </c>
      <c r="D709">
        <f>SUMIF('Sales History - All'!$C$327:$C$334,'FY 24 June Adjustment'!A709,'Sales History - All'!$O$327:$O$334)</f>
        <v>0</v>
      </c>
      <c r="F709" s="70">
        <f t="shared" si="38"/>
        <v>0</v>
      </c>
    </row>
    <row r="710" spans="1:6" x14ac:dyDescent="0.25">
      <c r="A710" s="79" t="s">
        <v>33</v>
      </c>
      <c r="B710" s="8">
        <v>0</v>
      </c>
      <c r="D710">
        <f>SUMIF('Sales History - All'!$C$327:$C$334,'FY 24 June Adjustment'!A710,'Sales History - All'!$O$327:$O$334)</f>
        <v>0</v>
      </c>
      <c r="F710" s="70">
        <f t="shared" si="38"/>
        <v>0</v>
      </c>
    </row>
    <row r="711" spans="1:6" x14ac:dyDescent="0.25">
      <c r="A711" s="79" t="s">
        <v>41</v>
      </c>
      <c r="B711" s="8">
        <v>0</v>
      </c>
      <c r="D711">
        <f>SUMIF('Sales History - All'!$C$327:$C$334,'FY 24 June Adjustment'!A711,'Sales History - All'!$O$327:$O$334)</f>
        <v>0</v>
      </c>
      <c r="F711" s="70">
        <f t="shared" si="38"/>
        <v>0</v>
      </c>
    </row>
    <row r="712" spans="1:6" x14ac:dyDescent="0.25">
      <c r="A712" s="79" t="s">
        <v>43</v>
      </c>
      <c r="B712" s="8">
        <v>0</v>
      </c>
      <c r="D712">
        <f>SUMIF('Sales History - All'!$C$327:$C$334,'FY 24 June Adjustment'!A712,'Sales History - All'!$O$327:$O$334)</f>
        <v>0</v>
      </c>
      <c r="F712" s="70">
        <f t="shared" si="38"/>
        <v>0</v>
      </c>
    </row>
    <row r="713" spans="1:6" x14ac:dyDescent="0.25">
      <c r="A713" s="79" t="s">
        <v>45</v>
      </c>
      <c r="B713" s="8">
        <v>0</v>
      </c>
      <c r="D713">
        <f>SUMIF('Sales History - All'!$C$327:$C$334,'FY 24 June Adjustment'!A713,'Sales History - All'!$O$327:$O$334)</f>
        <v>0</v>
      </c>
      <c r="F713" s="70">
        <f t="shared" si="38"/>
        <v>0</v>
      </c>
    </row>
    <row r="714" spans="1:6" x14ac:dyDescent="0.25">
      <c r="A714" s="79" t="s">
        <v>55</v>
      </c>
      <c r="B714" s="8">
        <v>0</v>
      </c>
      <c r="D714">
        <f>SUMIF('Sales History - All'!$C$327:$C$334,'FY 24 June Adjustment'!A714,'Sales History - All'!$O$327:$O$334)</f>
        <v>0</v>
      </c>
      <c r="F714" s="70">
        <f t="shared" si="38"/>
        <v>0</v>
      </c>
    </row>
    <row r="715" spans="1:6" x14ac:dyDescent="0.25">
      <c r="A715" s="79" t="s">
        <v>35</v>
      </c>
      <c r="B715" s="8">
        <v>0</v>
      </c>
      <c r="D715">
        <f>SUMIF('Sales History - All'!$C$327:$C$334,'FY 24 June Adjustment'!A715,'Sales History - All'!$O$327:$O$334)</f>
        <v>0</v>
      </c>
      <c r="F715" s="70">
        <f t="shared" si="38"/>
        <v>0</v>
      </c>
    </row>
    <row r="716" spans="1:6" x14ac:dyDescent="0.25">
      <c r="A716" s="79" t="s">
        <v>57</v>
      </c>
      <c r="B716" s="8">
        <v>39000</v>
      </c>
      <c r="D716">
        <f>SUMIF('Sales History - All'!$C$327:$C$334,'FY 24 June Adjustment'!A716,'Sales History - All'!$O$327:$O$334)</f>
        <v>35750</v>
      </c>
      <c r="F716" s="70">
        <f t="shared" si="38"/>
        <v>3250</v>
      </c>
    </row>
    <row r="717" spans="1:6" x14ac:dyDescent="0.25">
      <c r="A717" s="79" t="s">
        <v>21</v>
      </c>
      <c r="B717" s="8">
        <v>1000</v>
      </c>
      <c r="D717">
        <f>SUMIF('Sales History - All'!$C$327:$C$334,'FY 24 June Adjustment'!A717,'Sales History - All'!$O$327:$O$334)</f>
        <v>916.63000000000011</v>
      </c>
      <c r="F717" s="70">
        <f t="shared" si="38"/>
        <v>83.369999999999891</v>
      </c>
    </row>
    <row r="718" spans="1:6" x14ac:dyDescent="0.25">
      <c r="A718" s="79" t="s">
        <v>47</v>
      </c>
      <c r="B718" s="8">
        <v>0</v>
      </c>
      <c r="D718">
        <f>SUMIF('Sales History - All'!$C$327:$C$334,'FY 24 June Adjustment'!A718,'Sales History - All'!$O$327:$O$334)</f>
        <v>0</v>
      </c>
      <c r="F718" s="70">
        <f t="shared" si="38"/>
        <v>0</v>
      </c>
    </row>
    <row r="719" spans="1:6" x14ac:dyDescent="0.25">
      <c r="A719" s="79" t="s">
        <v>59</v>
      </c>
      <c r="B719" s="8">
        <v>500</v>
      </c>
      <c r="D719">
        <f>SUMIF('Sales History - All'!$C$327:$C$334,'FY 24 June Adjustment'!A719,'Sales History - All'!$O$327:$O$334)</f>
        <v>458.37000000000012</v>
      </c>
      <c r="F719" s="70">
        <f t="shared" si="38"/>
        <v>41.629999999999882</v>
      </c>
    </row>
    <row r="720" spans="1:6" x14ac:dyDescent="0.25">
      <c r="A720" s="79" t="s">
        <v>49</v>
      </c>
      <c r="B720" s="8">
        <v>0</v>
      </c>
      <c r="D720">
        <f>SUMIF('Sales History - All'!$C$327:$C$334,'FY 24 June Adjustment'!A720,'Sales History - All'!$O$327:$O$334)</f>
        <v>0</v>
      </c>
      <c r="F720" s="70">
        <f t="shared" si="38"/>
        <v>0</v>
      </c>
    </row>
    <row r="721" spans="1:6" x14ac:dyDescent="0.25">
      <c r="A721" s="79" t="s">
        <v>53</v>
      </c>
      <c r="B721" s="8">
        <v>0</v>
      </c>
      <c r="D721">
        <f>SUMIF('Sales History - All'!$C$327:$C$334,'FY 24 June Adjustment'!A721,'Sales History - All'!$O$327:$O$334)</f>
        <v>0</v>
      </c>
      <c r="F721" s="70">
        <f t="shared" si="38"/>
        <v>0</v>
      </c>
    </row>
    <row r="722" spans="1:6" x14ac:dyDescent="0.25">
      <c r="A722" s="79" t="s">
        <v>61</v>
      </c>
      <c r="B722" s="8">
        <v>0</v>
      </c>
      <c r="D722">
        <f>SUMIF('Sales History - All'!$C$327:$C$334,'FY 24 June Adjustment'!A722,'Sales History - All'!$O$327:$O$334)</f>
        <v>0</v>
      </c>
      <c r="F722" s="70">
        <f t="shared" si="38"/>
        <v>0</v>
      </c>
    </row>
    <row r="723" spans="1:6" x14ac:dyDescent="0.25">
      <c r="A723" s="79" t="s">
        <v>63</v>
      </c>
      <c r="B723" s="8">
        <v>0</v>
      </c>
      <c r="D723">
        <f>SUMIF('Sales History - All'!$C$327:$C$334,'FY 24 June Adjustment'!A723,'Sales History - All'!$O$327:$O$334)</f>
        <v>0</v>
      </c>
      <c r="F723" s="70">
        <f t="shared" si="38"/>
        <v>0</v>
      </c>
    </row>
    <row r="724" spans="1:6" x14ac:dyDescent="0.25">
      <c r="A724" s="72" t="s">
        <v>247</v>
      </c>
      <c r="B724" s="8"/>
    </row>
    <row r="725" spans="1:6" x14ac:dyDescent="0.25">
      <c r="A725" s="79" t="s">
        <v>51</v>
      </c>
      <c r="B725" s="8">
        <v>1500</v>
      </c>
      <c r="D725">
        <f>SUMIF('Sales History - All'!$C$335:$C$344,'FY 24 June Adjustment'!A725,'Sales History - All'!$O$335:$O$344)</f>
        <v>1375</v>
      </c>
      <c r="F725" s="70">
        <f t="shared" ref="F725:F741" si="39">B725-D725</f>
        <v>125</v>
      </c>
    </row>
    <row r="726" spans="1:6" x14ac:dyDescent="0.25">
      <c r="A726" s="79" t="s">
        <v>37</v>
      </c>
      <c r="B726" s="8">
        <v>1000</v>
      </c>
      <c r="D726">
        <f>SUMIF('Sales History - All'!$C$335:$C$344,'FY 24 June Adjustment'!A726,'Sales History - All'!$O$335:$O$344)</f>
        <v>916.63000000000011</v>
      </c>
      <c r="F726" s="70">
        <f t="shared" si="39"/>
        <v>83.369999999999891</v>
      </c>
    </row>
    <row r="727" spans="1:6" x14ac:dyDescent="0.25">
      <c r="A727" s="79" t="s">
        <v>39</v>
      </c>
      <c r="B727" s="8">
        <v>0</v>
      </c>
      <c r="D727">
        <f>SUMIF('Sales History - All'!$C$335:$C$344,'FY 24 June Adjustment'!A727,'Sales History - All'!$O$335:$O$344)</f>
        <v>0</v>
      </c>
      <c r="F727" s="70">
        <f t="shared" si="39"/>
        <v>0</v>
      </c>
    </row>
    <row r="728" spans="1:6" x14ac:dyDescent="0.25">
      <c r="A728" s="79" t="s">
        <v>33</v>
      </c>
      <c r="B728" s="8">
        <v>500</v>
      </c>
      <c r="D728">
        <f>SUMIF('Sales History - All'!$C$335:$C$344,'FY 24 June Adjustment'!A728,'Sales History - All'!$O$335:$O$344)</f>
        <v>458.37000000000012</v>
      </c>
      <c r="F728" s="70">
        <f t="shared" si="39"/>
        <v>41.629999999999882</v>
      </c>
    </row>
    <row r="729" spans="1:6" x14ac:dyDescent="0.25">
      <c r="A729" s="79" t="s">
        <v>41</v>
      </c>
      <c r="B729" s="8">
        <v>27000</v>
      </c>
      <c r="D729">
        <f>SUMIF('Sales History - All'!$C$335:$C$344,'FY 24 June Adjustment'!A729,'Sales History - All'!$O$335:$O$344)</f>
        <v>22000</v>
      </c>
      <c r="F729" s="70">
        <f t="shared" si="39"/>
        <v>5000</v>
      </c>
    </row>
    <row r="730" spans="1:6" x14ac:dyDescent="0.25">
      <c r="A730" s="79" t="s">
        <v>43</v>
      </c>
      <c r="B730" s="8">
        <v>0</v>
      </c>
      <c r="D730">
        <f>SUMIF('Sales History - All'!$C$335:$C$344,'FY 24 June Adjustment'!A730,'Sales History - All'!$O$335:$O$344)</f>
        <v>2750</v>
      </c>
      <c r="F730" s="70">
        <f t="shared" si="39"/>
        <v>-2750</v>
      </c>
    </row>
    <row r="731" spans="1:6" x14ac:dyDescent="0.25">
      <c r="A731" s="79" t="s">
        <v>45</v>
      </c>
      <c r="B731" s="8">
        <v>2000</v>
      </c>
      <c r="D731">
        <f>SUMIF('Sales History - All'!$C$335:$C$344,'FY 24 June Adjustment'!A731,'Sales History - All'!$O$335:$O$344)</f>
        <v>1833.3700000000001</v>
      </c>
      <c r="F731" s="70">
        <f t="shared" si="39"/>
        <v>166.62999999999988</v>
      </c>
    </row>
    <row r="732" spans="1:6" x14ac:dyDescent="0.25">
      <c r="A732" s="79" t="s">
        <v>55</v>
      </c>
      <c r="B732" s="8">
        <v>2000</v>
      </c>
      <c r="D732">
        <f>SUMIF('Sales History - All'!$C$335:$C$344,'FY 24 June Adjustment'!A732,'Sales History - All'!$O$335:$O$344)</f>
        <v>1833.3700000000001</v>
      </c>
      <c r="F732" s="70">
        <f t="shared" si="39"/>
        <v>166.62999999999988</v>
      </c>
    </row>
    <row r="733" spans="1:6" x14ac:dyDescent="0.25">
      <c r="A733" s="79" t="s">
        <v>35</v>
      </c>
      <c r="B733" s="8">
        <v>2000</v>
      </c>
      <c r="D733">
        <f>SUMIF('Sales History - All'!$C$335:$C$344,'FY 24 June Adjustment'!A733,'Sales History - All'!$O$335:$O$344)</f>
        <v>1833.3700000000001</v>
      </c>
      <c r="F733" s="70">
        <f t="shared" si="39"/>
        <v>166.62999999999988</v>
      </c>
    </row>
    <row r="734" spans="1:6" x14ac:dyDescent="0.25">
      <c r="A734" s="79" t="s">
        <v>57</v>
      </c>
      <c r="B734" s="8">
        <v>16000</v>
      </c>
      <c r="D734">
        <f>SUMIF('Sales History - All'!$C$335:$C$344,'FY 24 June Adjustment'!A734,'Sales History - All'!$O$335:$O$344)</f>
        <v>0</v>
      </c>
      <c r="F734" s="70">
        <f t="shared" si="39"/>
        <v>16000</v>
      </c>
    </row>
    <row r="735" spans="1:6" x14ac:dyDescent="0.25">
      <c r="A735" s="79" t="s">
        <v>21</v>
      </c>
      <c r="B735" s="8">
        <v>2000</v>
      </c>
      <c r="D735">
        <f>SUMIF('Sales History - All'!$C$335:$C$344,'FY 24 June Adjustment'!A735,'Sales History - All'!$O$335:$O$344)</f>
        <v>1833.3700000000001</v>
      </c>
      <c r="F735" s="70">
        <f t="shared" si="39"/>
        <v>166.62999999999988</v>
      </c>
    </row>
    <row r="736" spans="1:6" x14ac:dyDescent="0.25">
      <c r="A736" s="79" t="s">
        <v>47</v>
      </c>
      <c r="B736" s="8">
        <v>0</v>
      </c>
      <c r="D736">
        <f>SUMIF('Sales History - All'!$C$335:$C$344,'FY 24 June Adjustment'!A736,'Sales History - All'!$O$335:$O$344)</f>
        <v>0</v>
      </c>
      <c r="F736" s="70">
        <f t="shared" si="39"/>
        <v>0</v>
      </c>
    </row>
    <row r="737" spans="1:6" x14ac:dyDescent="0.25">
      <c r="A737" s="79" t="s">
        <v>59</v>
      </c>
      <c r="B737" s="8">
        <v>102000</v>
      </c>
      <c r="D737">
        <f>SUMIF('Sales History - All'!$C$335:$C$344,'FY 24 June Adjustment'!A737,'Sales History - All'!$O$335:$O$344)</f>
        <v>88000</v>
      </c>
      <c r="F737" s="70">
        <f t="shared" si="39"/>
        <v>14000</v>
      </c>
    </row>
    <row r="738" spans="1:6" x14ac:dyDescent="0.25">
      <c r="A738" s="79" t="s">
        <v>49</v>
      </c>
      <c r="B738" s="8">
        <v>1000</v>
      </c>
      <c r="D738">
        <f>SUMIF('Sales History - All'!$C$335:$C$344,'FY 24 June Adjustment'!A738,'Sales History - All'!$O$335:$O$344)</f>
        <v>0</v>
      </c>
      <c r="F738" s="70">
        <f t="shared" si="39"/>
        <v>1000</v>
      </c>
    </row>
    <row r="739" spans="1:6" x14ac:dyDescent="0.25">
      <c r="A739" s="79" t="s">
        <v>53</v>
      </c>
      <c r="B739" s="8">
        <v>0</v>
      </c>
      <c r="D739">
        <f>SUMIF('Sales History - All'!$C$335:$C$344,'FY 24 June Adjustment'!A739,'Sales History - All'!$O$335:$O$344)</f>
        <v>0</v>
      </c>
      <c r="F739" s="70">
        <f t="shared" si="39"/>
        <v>0</v>
      </c>
    </row>
    <row r="740" spans="1:6" x14ac:dyDescent="0.25">
      <c r="A740" s="79" t="s">
        <v>61</v>
      </c>
      <c r="B740" s="8">
        <v>0</v>
      </c>
      <c r="D740">
        <f>SUMIF('Sales History - All'!$C$335:$C$344,'FY 24 June Adjustment'!A740,'Sales History - All'!$O$335:$O$344)</f>
        <v>0</v>
      </c>
      <c r="F740" s="70">
        <f t="shared" si="39"/>
        <v>0</v>
      </c>
    </row>
    <row r="741" spans="1:6" x14ac:dyDescent="0.25">
      <c r="A741" s="79" t="s">
        <v>63</v>
      </c>
      <c r="B741" s="8">
        <v>2000</v>
      </c>
      <c r="D741">
        <f>SUMIF('Sales History - All'!$C$335:$C$344,'FY 24 June Adjustment'!A741,'Sales History - All'!$O$335:$O$344)</f>
        <v>0</v>
      </c>
      <c r="F741" s="70">
        <f t="shared" si="39"/>
        <v>2000</v>
      </c>
    </row>
    <row r="742" spans="1:6" x14ac:dyDescent="0.25">
      <c r="A742" s="72" t="s">
        <v>248</v>
      </c>
      <c r="B742" s="8"/>
    </row>
    <row r="743" spans="1:6" x14ac:dyDescent="0.25">
      <c r="A743" s="79" t="s">
        <v>51</v>
      </c>
      <c r="B743" s="8">
        <v>54000</v>
      </c>
      <c r="D743">
        <f>SUMIF('Sales History - All'!$C$345:$C$354,'FY 24 June Adjustment'!A743,'Sales History - All'!$O$345:$O$354)</f>
        <v>49500</v>
      </c>
      <c r="F743" s="70">
        <f t="shared" ref="F743:F759" si="40">B743-D743</f>
        <v>4500</v>
      </c>
    </row>
    <row r="744" spans="1:6" x14ac:dyDescent="0.25">
      <c r="A744" s="79" t="s">
        <v>37</v>
      </c>
      <c r="B744" s="8">
        <v>8500</v>
      </c>
      <c r="D744">
        <f>SUMIF('Sales History - All'!$C$345:$C$354,'FY 24 June Adjustment'!A744,'Sales History - All'!$O$345:$O$354)</f>
        <v>7791.63</v>
      </c>
      <c r="F744" s="70">
        <f t="shared" si="40"/>
        <v>708.36999999999989</v>
      </c>
    </row>
    <row r="745" spans="1:6" x14ac:dyDescent="0.25">
      <c r="A745" s="79" t="s">
        <v>39</v>
      </c>
      <c r="B745" s="8">
        <v>0</v>
      </c>
      <c r="D745">
        <f>SUMIF('Sales History - All'!$C$345:$C$354,'FY 24 June Adjustment'!A745,'Sales History - All'!$O$345:$O$354)</f>
        <v>0</v>
      </c>
      <c r="F745" s="70">
        <f t="shared" si="40"/>
        <v>0</v>
      </c>
    </row>
    <row r="746" spans="1:6" x14ac:dyDescent="0.25">
      <c r="A746" s="79" t="s">
        <v>33</v>
      </c>
      <c r="B746" s="8">
        <v>4500</v>
      </c>
      <c r="D746">
        <f>SUMIF('Sales History - All'!$C$345:$C$354,'FY 24 June Adjustment'!A746,'Sales History - All'!$O$345:$O$354)</f>
        <v>4125</v>
      </c>
      <c r="F746" s="70">
        <f t="shared" si="40"/>
        <v>375</v>
      </c>
    </row>
    <row r="747" spans="1:6" x14ac:dyDescent="0.25">
      <c r="A747" s="79" t="s">
        <v>41</v>
      </c>
      <c r="B747" s="8">
        <v>197000</v>
      </c>
      <c r="D747">
        <f>SUMIF('Sales History - All'!$C$345:$C$354,'FY 24 June Adjustment'!A747,'Sales History - All'!$O$345:$O$354)</f>
        <v>164083.37000000002</v>
      </c>
      <c r="F747" s="70">
        <f t="shared" si="40"/>
        <v>32916.629999999976</v>
      </c>
    </row>
    <row r="748" spans="1:6" x14ac:dyDescent="0.25">
      <c r="A748" s="79" t="s">
        <v>43</v>
      </c>
      <c r="B748" s="8">
        <v>0</v>
      </c>
      <c r="D748">
        <f>SUMIF('Sales History - All'!$C$345:$C$354,'FY 24 June Adjustment'!A748,'Sales History - All'!$O$345:$O$354)</f>
        <v>24750</v>
      </c>
      <c r="F748" s="70">
        <f t="shared" si="40"/>
        <v>-24750</v>
      </c>
    </row>
    <row r="749" spans="1:6" x14ac:dyDescent="0.25">
      <c r="A749" s="79" t="s">
        <v>45</v>
      </c>
      <c r="B749" s="8">
        <v>55500</v>
      </c>
      <c r="D749">
        <f>SUMIF('Sales History - All'!$C$345:$C$354,'FY 24 June Adjustment'!A749,'Sales History - All'!$O$345:$O$354)</f>
        <v>50875</v>
      </c>
      <c r="F749" s="70">
        <f t="shared" si="40"/>
        <v>4625</v>
      </c>
    </row>
    <row r="750" spans="1:6" x14ac:dyDescent="0.25">
      <c r="A750" s="79" t="s">
        <v>55</v>
      </c>
      <c r="B750" s="8">
        <v>141000</v>
      </c>
      <c r="D750">
        <f>SUMIF('Sales History - All'!$C$345:$C$354,'FY 24 June Adjustment'!A750,'Sales History - All'!$O$345:$O$354)</f>
        <v>129250</v>
      </c>
      <c r="F750" s="70">
        <f t="shared" si="40"/>
        <v>11750</v>
      </c>
    </row>
    <row r="751" spans="1:6" x14ac:dyDescent="0.25">
      <c r="A751" s="79" t="s">
        <v>35</v>
      </c>
      <c r="B751" s="8">
        <v>19000</v>
      </c>
      <c r="D751">
        <f>SUMIF('Sales History - All'!$C$345:$C$354,'FY 24 June Adjustment'!A751,'Sales History - All'!$O$345:$O$354)</f>
        <v>17416.629999999997</v>
      </c>
      <c r="F751" s="70">
        <f t="shared" si="40"/>
        <v>1583.3700000000026</v>
      </c>
    </row>
    <row r="752" spans="1:6" x14ac:dyDescent="0.25">
      <c r="A752" s="79" t="s">
        <v>57</v>
      </c>
      <c r="B752" s="8">
        <v>0</v>
      </c>
      <c r="D752">
        <f>SUMIF('Sales History - All'!$C$345:$C$354,'FY 24 June Adjustment'!A752,'Sales History - All'!$O$345:$O$354)</f>
        <v>0</v>
      </c>
      <c r="F752" s="70">
        <f t="shared" si="40"/>
        <v>0</v>
      </c>
    </row>
    <row r="753" spans="1:6" x14ac:dyDescent="0.25">
      <c r="A753" s="79" t="s">
        <v>21</v>
      </c>
      <c r="B753" s="8">
        <v>73000</v>
      </c>
      <c r="D753">
        <f>SUMIF('Sales History - All'!$C$345:$C$354,'FY 24 June Adjustment'!A753,'Sales History - All'!$O$345:$O$354)</f>
        <v>66916.63</v>
      </c>
      <c r="F753" s="70">
        <f t="shared" si="40"/>
        <v>6083.3699999999953</v>
      </c>
    </row>
    <row r="754" spans="1:6" x14ac:dyDescent="0.25">
      <c r="A754" s="79" t="s">
        <v>47</v>
      </c>
      <c r="B754" s="8">
        <v>0</v>
      </c>
      <c r="D754">
        <f>SUMIF('Sales History - All'!$C$345:$C$354,'FY 24 June Adjustment'!A754,'Sales History - All'!$O$345:$O$354)</f>
        <v>0</v>
      </c>
      <c r="F754" s="70">
        <f t="shared" si="40"/>
        <v>0</v>
      </c>
    </row>
    <row r="755" spans="1:6" x14ac:dyDescent="0.25">
      <c r="A755" s="79" t="s">
        <v>59</v>
      </c>
      <c r="B755" s="8">
        <v>126500</v>
      </c>
      <c r="D755">
        <f>SUMIF('Sales History - All'!$C$345:$C$354,'FY 24 June Adjustment'!A755,'Sales History - All'!$O$345:$O$354)</f>
        <v>107708.37</v>
      </c>
      <c r="F755" s="70">
        <f t="shared" si="40"/>
        <v>18791.630000000005</v>
      </c>
    </row>
    <row r="756" spans="1:6" x14ac:dyDescent="0.25">
      <c r="A756" s="79" t="s">
        <v>49</v>
      </c>
      <c r="B756" s="8">
        <v>2000</v>
      </c>
      <c r="D756">
        <f>SUMIF('Sales History - All'!$C$345:$C$354,'FY 24 June Adjustment'!A756,'Sales History - All'!$O$345:$O$354)</f>
        <v>0</v>
      </c>
      <c r="F756" s="70">
        <f t="shared" si="40"/>
        <v>2000</v>
      </c>
    </row>
    <row r="757" spans="1:6" x14ac:dyDescent="0.25">
      <c r="A757" s="79" t="s">
        <v>53</v>
      </c>
      <c r="B757" s="8">
        <v>5000</v>
      </c>
      <c r="D757">
        <f>SUMIF('Sales History - All'!$C$345:$C$354,'FY 24 June Adjustment'!A757,'Sales History - All'!$O$345:$O$354)</f>
        <v>0</v>
      </c>
      <c r="F757" s="70">
        <f t="shared" si="40"/>
        <v>5000</v>
      </c>
    </row>
    <row r="758" spans="1:6" x14ac:dyDescent="0.25">
      <c r="A758" s="79" t="s">
        <v>61</v>
      </c>
      <c r="B758" s="8">
        <v>5000</v>
      </c>
      <c r="D758">
        <f>SUMIF('Sales History - All'!$C$345:$C$354,'FY 24 June Adjustment'!A758,'Sales History - All'!$O$345:$O$354)</f>
        <v>0</v>
      </c>
      <c r="F758" s="70">
        <f t="shared" si="40"/>
        <v>5000</v>
      </c>
    </row>
    <row r="759" spans="1:6" x14ac:dyDescent="0.25">
      <c r="A759" s="79" t="s">
        <v>63</v>
      </c>
      <c r="B759" s="8">
        <v>18000</v>
      </c>
      <c r="D759">
        <f>SUMIF('Sales History - All'!$C$345:$C$354,'FY 24 June Adjustment'!A759,'Sales History - All'!$O$345:$O$354)</f>
        <v>0</v>
      </c>
      <c r="F759" s="70">
        <f t="shared" si="40"/>
        <v>18000</v>
      </c>
    </row>
    <row r="760" spans="1:6" x14ac:dyDescent="0.25">
      <c r="A760" s="72" t="s">
        <v>249</v>
      </c>
      <c r="B760" s="8"/>
    </row>
    <row r="761" spans="1:6" x14ac:dyDescent="0.25">
      <c r="A761" s="79" t="s">
        <v>51</v>
      </c>
      <c r="B761" s="8">
        <v>15500</v>
      </c>
      <c r="D761">
        <f>SUMIF('Sales History - All'!$C$355:$C$364,'FY 24 June Adjustment'!A761,'Sales History - All'!$O$355:$O$364)</f>
        <v>14208.37</v>
      </c>
      <c r="F761" s="70">
        <f t="shared" ref="F761:F777" si="41">B761-D761</f>
        <v>1291.6299999999992</v>
      </c>
    </row>
    <row r="762" spans="1:6" x14ac:dyDescent="0.25">
      <c r="A762" s="79" t="s">
        <v>37</v>
      </c>
      <c r="B762" s="8">
        <v>4000</v>
      </c>
      <c r="D762">
        <f>SUMIF('Sales History - All'!$C$355:$C$364,'FY 24 June Adjustment'!A762,'Sales History - All'!$O$355:$O$364)</f>
        <v>3666.6299999999997</v>
      </c>
      <c r="F762" s="70">
        <f t="shared" si="41"/>
        <v>333.37000000000035</v>
      </c>
    </row>
    <row r="763" spans="1:6" x14ac:dyDescent="0.25">
      <c r="A763" s="79" t="s">
        <v>39</v>
      </c>
      <c r="B763" s="8">
        <v>0</v>
      </c>
      <c r="D763">
        <f>SUMIF('Sales History - All'!$C$355:$C$364,'FY 24 June Adjustment'!A763,'Sales History - All'!$O$355:$O$364)</f>
        <v>0</v>
      </c>
      <c r="F763" s="70">
        <f t="shared" si="41"/>
        <v>0</v>
      </c>
    </row>
    <row r="764" spans="1:6" x14ac:dyDescent="0.25">
      <c r="A764" s="79" t="s">
        <v>33</v>
      </c>
      <c r="B764" s="8">
        <v>2000</v>
      </c>
      <c r="D764">
        <f>SUMIF('Sales History - All'!$C$355:$C$364,'FY 24 June Adjustment'!A764,'Sales History - All'!$O$355:$O$364)</f>
        <v>1833.3700000000001</v>
      </c>
      <c r="F764" s="70">
        <f t="shared" si="41"/>
        <v>166.62999999999988</v>
      </c>
    </row>
    <row r="765" spans="1:6" x14ac:dyDescent="0.25">
      <c r="A765" s="79" t="s">
        <v>41</v>
      </c>
      <c r="B765" s="8">
        <v>78500</v>
      </c>
      <c r="D765">
        <f>SUMIF('Sales History - All'!$C$355:$C$364,'FY 24 June Adjustment'!A765,'Sales History - All'!$O$355:$O$364)</f>
        <v>65541.63</v>
      </c>
      <c r="F765" s="70">
        <f t="shared" si="41"/>
        <v>12958.369999999995</v>
      </c>
    </row>
    <row r="766" spans="1:6" x14ac:dyDescent="0.25">
      <c r="A766" s="79" t="s">
        <v>43</v>
      </c>
      <c r="B766" s="8">
        <v>0</v>
      </c>
      <c r="D766">
        <f>SUMIF('Sales History - All'!$C$355:$C$364,'FY 24 June Adjustment'!A766,'Sales History - All'!$O$355:$O$364)</f>
        <v>10083.369999999999</v>
      </c>
      <c r="F766" s="70">
        <f t="shared" si="41"/>
        <v>-10083.369999999999</v>
      </c>
    </row>
    <row r="767" spans="1:6" x14ac:dyDescent="0.25">
      <c r="A767" s="79" t="s">
        <v>45</v>
      </c>
      <c r="B767" s="8">
        <v>40500</v>
      </c>
      <c r="D767">
        <f>SUMIF('Sales History - All'!$C$355:$C$364,'FY 24 June Adjustment'!A767,'Sales History - All'!$O$355:$O$364)</f>
        <v>37125</v>
      </c>
      <c r="F767" s="70">
        <f t="shared" si="41"/>
        <v>3375</v>
      </c>
    </row>
    <row r="768" spans="1:6" x14ac:dyDescent="0.25">
      <c r="A768" s="79" t="s">
        <v>55</v>
      </c>
      <c r="B768" s="8">
        <v>42500</v>
      </c>
      <c r="D768">
        <f>SUMIF('Sales History - All'!$C$355:$C$364,'FY 24 June Adjustment'!A768,'Sales History - All'!$O$355:$O$364)</f>
        <v>38958.369999999988</v>
      </c>
      <c r="F768" s="70">
        <f t="shared" si="41"/>
        <v>3541.6300000000119</v>
      </c>
    </row>
    <row r="769" spans="1:6" x14ac:dyDescent="0.25">
      <c r="A769" s="79" t="s">
        <v>35</v>
      </c>
      <c r="B769" s="8">
        <v>8500</v>
      </c>
      <c r="D769">
        <f>SUMIF('Sales History - All'!$C$355:$C$364,'FY 24 June Adjustment'!A769,'Sales History - All'!$O$355:$O$364)</f>
        <v>7791.63</v>
      </c>
      <c r="F769" s="70">
        <f t="shared" si="41"/>
        <v>708.36999999999989</v>
      </c>
    </row>
    <row r="770" spans="1:6" x14ac:dyDescent="0.25">
      <c r="A770" s="79" t="s">
        <v>57</v>
      </c>
      <c r="B770" s="8">
        <v>0</v>
      </c>
      <c r="D770">
        <f>SUMIF('Sales History - All'!$C$355:$C$364,'FY 24 June Adjustment'!A770,'Sales History - All'!$O$355:$O$364)</f>
        <v>0</v>
      </c>
      <c r="F770" s="70">
        <f t="shared" si="41"/>
        <v>0</v>
      </c>
    </row>
    <row r="771" spans="1:6" x14ac:dyDescent="0.25">
      <c r="A771" s="79" t="s">
        <v>21</v>
      </c>
      <c r="B771" s="8">
        <v>25500</v>
      </c>
      <c r="D771">
        <f>SUMIF('Sales History - All'!$C$355:$C$364,'FY 24 June Adjustment'!A771,'Sales History - All'!$O$355:$O$364)</f>
        <v>23375</v>
      </c>
      <c r="F771" s="70">
        <f t="shared" si="41"/>
        <v>2125</v>
      </c>
    </row>
    <row r="772" spans="1:6" x14ac:dyDescent="0.25">
      <c r="A772" s="79" t="s">
        <v>47</v>
      </c>
      <c r="B772" s="8">
        <v>0</v>
      </c>
      <c r="D772">
        <f>SUMIF('Sales History - All'!$C$355:$C$364,'FY 24 June Adjustment'!A772,'Sales History - All'!$O$355:$O$364)</f>
        <v>0</v>
      </c>
      <c r="F772" s="70">
        <f t="shared" si="41"/>
        <v>0</v>
      </c>
    </row>
    <row r="773" spans="1:6" x14ac:dyDescent="0.25">
      <c r="A773" s="79" t="s">
        <v>59</v>
      </c>
      <c r="B773" s="8">
        <v>111500</v>
      </c>
      <c r="D773">
        <f>SUMIF('Sales History - All'!$C$355:$C$364,'FY 24 June Adjustment'!A773,'Sales History - All'!$O$355:$O$364)</f>
        <v>95791.63</v>
      </c>
      <c r="F773" s="70">
        <f t="shared" si="41"/>
        <v>15708.369999999995</v>
      </c>
    </row>
    <row r="774" spans="1:6" x14ac:dyDescent="0.25">
      <c r="A774" s="79" t="s">
        <v>49</v>
      </c>
      <c r="B774" s="8">
        <v>1000</v>
      </c>
      <c r="D774">
        <f>SUMIF('Sales History - All'!$C$355:$C$364,'FY 24 June Adjustment'!A774,'Sales History - All'!$O$355:$O$364)</f>
        <v>0</v>
      </c>
      <c r="F774" s="70">
        <f t="shared" si="41"/>
        <v>1000</v>
      </c>
    </row>
    <row r="775" spans="1:6" x14ac:dyDescent="0.25">
      <c r="A775" s="79" t="s">
        <v>53</v>
      </c>
      <c r="B775" s="8">
        <v>2000</v>
      </c>
      <c r="D775">
        <f>SUMIF('Sales History - All'!$C$355:$C$364,'FY 24 June Adjustment'!A775,'Sales History - All'!$O$355:$O$364)</f>
        <v>0</v>
      </c>
      <c r="F775" s="70">
        <f t="shared" si="41"/>
        <v>2000</v>
      </c>
    </row>
    <row r="776" spans="1:6" x14ac:dyDescent="0.25">
      <c r="A776" s="79" t="s">
        <v>61</v>
      </c>
      <c r="B776" s="8">
        <v>2000</v>
      </c>
      <c r="D776">
        <f>SUMIF('Sales History - All'!$C$355:$C$364,'FY 24 June Adjustment'!A776,'Sales History - All'!$O$355:$O$364)</f>
        <v>0</v>
      </c>
      <c r="F776" s="70">
        <f t="shared" si="41"/>
        <v>2000</v>
      </c>
    </row>
    <row r="777" spans="1:6" x14ac:dyDescent="0.25">
      <c r="A777" s="79" t="s">
        <v>63</v>
      </c>
      <c r="B777" s="8">
        <v>7000</v>
      </c>
      <c r="D777">
        <f>SUMIF('Sales History - All'!$C$355:$C$364,'FY 24 June Adjustment'!A777,'Sales History - All'!$O$355:$O$364)</f>
        <v>0</v>
      </c>
      <c r="F777" s="70">
        <f t="shared" si="41"/>
        <v>7000</v>
      </c>
    </row>
    <row r="778" spans="1:6" x14ac:dyDescent="0.25">
      <c r="A778" s="72" t="s">
        <v>250</v>
      </c>
      <c r="B778" s="8"/>
    </row>
    <row r="779" spans="1:6" x14ac:dyDescent="0.25">
      <c r="A779" s="79" t="s">
        <v>51</v>
      </c>
      <c r="B779" s="8">
        <v>189500</v>
      </c>
      <c r="D779">
        <f>SUMIF('Sales History - All'!$C$365:$C$375,'FY 24 June Adjustment'!A779,'Sales History - All'!$O$365:$O$375)</f>
        <v>173708.37000000002</v>
      </c>
      <c r="F779" s="70">
        <f t="shared" ref="F779:F795" si="42">B779-D779</f>
        <v>15791.629999999976</v>
      </c>
    </row>
    <row r="780" spans="1:6" x14ac:dyDescent="0.25">
      <c r="A780" s="79" t="s">
        <v>37</v>
      </c>
      <c r="B780" s="8">
        <v>37500</v>
      </c>
      <c r="D780">
        <f>SUMIF('Sales History - All'!$C$365:$C$375,'FY 24 June Adjustment'!A780,'Sales History - All'!$O$365:$O$375)</f>
        <v>34375</v>
      </c>
      <c r="F780" s="70">
        <f t="shared" si="42"/>
        <v>3125</v>
      </c>
    </row>
    <row r="781" spans="1:6" x14ac:dyDescent="0.25">
      <c r="A781" s="79" t="s">
        <v>39</v>
      </c>
      <c r="B781" s="8">
        <v>10000</v>
      </c>
      <c r="D781">
        <f>SUMIF('Sales History - All'!$C$365:$C$375,'FY 24 June Adjustment'!A781,'Sales History - All'!$O$365:$O$375)</f>
        <v>3666.6299999999997</v>
      </c>
      <c r="F781" s="70">
        <f t="shared" si="42"/>
        <v>6333.3700000000008</v>
      </c>
    </row>
    <row r="782" spans="1:6" x14ac:dyDescent="0.25">
      <c r="A782" s="79" t="s">
        <v>33</v>
      </c>
      <c r="B782" s="8">
        <v>21000</v>
      </c>
      <c r="D782">
        <f>SUMIF('Sales History - All'!$C$365:$C$375,'FY 24 June Adjustment'!A782,'Sales History - All'!$O$365:$O$375)</f>
        <v>19250</v>
      </c>
      <c r="F782" s="70">
        <f t="shared" si="42"/>
        <v>1750</v>
      </c>
    </row>
    <row r="783" spans="1:6" x14ac:dyDescent="0.25">
      <c r="A783" s="79" t="s">
        <v>41</v>
      </c>
      <c r="B783" s="8">
        <v>900500</v>
      </c>
      <c r="D783">
        <f>SUMIF('Sales History - All'!$C$365:$C$375,'FY 24 June Adjustment'!A783,'Sales History - All'!$O$365:$O$375)</f>
        <v>754875</v>
      </c>
      <c r="F783" s="70">
        <f t="shared" si="42"/>
        <v>145625</v>
      </c>
    </row>
    <row r="784" spans="1:6" x14ac:dyDescent="0.25">
      <c r="A784" s="79" t="s">
        <v>43</v>
      </c>
      <c r="B784" s="8">
        <v>0</v>
      </c>
      <c r="D784">
        <f>SUMIF('Sales History - All'!$C$365:$C$375,'FY 24 June Adjustment'!A784,'Sales History - All'!$O$365:$O$375)</f>
        <v>114125</v>
      </c>
      <c r="F784" s="70">
        <f t="shared" si="42"/>
        <v>-114125</v>
      </c>
    </row>
    <row r="785" spans="1:6" x14ac:dyDescent="0.25">
      <c r="A785" s="79" t="s">
        <v>45</v>
      </c>
      <c r="B785" s="8">
        <v>143500</v>
      </c>
      <c r="D785">
        <f>SUMIF('Sales History - All'!$C$365:$C$375,'FY 24 June Adjustment'!A785,'Sales History - All'!$O$365:$O$375)</f>
        <v>131541.63</v>
      </c>
      <c r="F785" s="70">
        <f t="shared" si="42"/>
        <v>11958.369999999995</v>
      </c>
    </row>
    <row r="786" spans="1:6" x14ac:dyDescent="0.25">
      <c r="A786" s="79" t="s">
        <v>55</v>
      </c>
      <c r="B786" s="8">
        <v>329000</v>
      </c>
      <c r="D786">
        <f>SUMIF('Sales History - All'!$C$365:$C$375,'FY 24 June Adjustment'!A786,'Sales History - All'!$O$365:$O$375)</f>
        <v>301583.36999999988</v>
      </c>
      <c r="F786" s="70">
        <f t="shared" si="42"/>
        <v>27416.630000000121</v>
      </c>
    </row>
    <row r="787" spans="1:6" x14ac:dyDescent="0.25">
      <c r="A787" s="79" t="s">
        <v>35</v>
      </c>
      <c r="B787" s="8">
        <v>94500</v>
      </c>
      <c r="D787">
        <f>SUMIF('Sales History - All'!$C$365:$C$375,'FY 24 June Adjustment'!A787,'Sales History - All'!$O$365:$O$375)</f>
        <v>86625</v>
      </c>
      <c r="F787" s="70">
        <f t="shared" si="42"/>
        <v>7875</v>
      </c>
    </row>
    <row r="788" spans="1:6" x14ac:dyDescent="0.25">
      <c r="A788" s="79" t="s">
        <v>57</v>
      </c>
      <c r="B788" s="8">
        <v>0</v>
      </c>
      <c r="D788">
        <f>SUMIF('Sales History - All'!$C$365:$C$375,'FY 24 June Adjustment'!A788,'Sales History - All'!$O$365:$O$375)</f>
        <v>0</v>
      </c>
      <c r="F788" s="70">
        <f t="shared" si="42"/>
        <v>0</v>
      </c>
    </row>
    <row r="789" spans="1:6" x14ac:dyDescent="0.25">
      <c r="A789" s="79" t="s">
        <v>21</v>
      </c>
      <c r="B789" s="8">
        <v>307500</v>
      </c>
      <c r="D789">
        <f>SUMIF('Sales History - All'!$C$365:$C$375,'FY 24 June Adjustment'!A789,'Sales History - All'!$O$365:$O$375)</f>
        <v>281875</v>
      </c>
      <c r="F789" s="70">
        <f t="shared" si="42"/>
        <v>25625</v>
      </c>
    </row>
    <row r="790" spans="1:6" x14ac:dyDescent="0.25">
      <c r="A790" s="79" t="s">
        <v>47</v>
      </c>
      <c r="B790" s="8">
        <v>0</v>
      </c>
      <c r="D790">
        <f>SUMIF('Sales History - All'!$C$365:$C$375,'FY 24 June Adjustment'!A790,'Sales History - All'!$O$365:$O$375)</f>
        <v>0</v>
      </c>
      <c r="F790" s="70">
        <f t="shared" si="42"/>
        <v>0</v>
      </c>
    </row>
    <row r="791" spans="1:6" x14ac:dyDescent="0.25">
      <c r="A791" s="79" t="s">
        <v>59</v>
      </c>
      <c r="B791" s="8">
        <v>650500</v>
      </c>
      <c r="D791">
        <f>SUMIF('Sales History - All'!$C$365:$C$375,'FY 24 June Adjustment'!A791,'Sales History - All'!$O$365:$O$375)</f>
        <v>559625</v>
      </c>
      <c r="F791" s="70">
        <f t="shared" si="42"/>
        <v>90875</v>
      </c>
    </row>
    <row r="792" spans="1:6" x14ac:dyDescent="0.25">
      <c r="A792" s="79" t="s">
        <v>49</v>
      </c>
      <c r="B792" s="8">
        <v>11000</v>
      </c>
      <c r="D792">
        <f>SUMIF('Sales History - All'!$C$365:$C$375,'FY 24 June Adjustment'!A792,'Sales History - All'!$O$365:$O$375)</f>
        <v>0</v>
      </c>
      <c r="F792" s="70">
        <f t="shared" si="42"/>
        <v>11000</v>
      </c>
    </row>
    <row r="793" spans="1:6" x14ac:dyDescent="0.25">
      <c r="A793" s="79" t="s">
        <v>53</v>
      </c>
      <c r="B793" s="8">
        <v>24000</v>
      </c>
      <c r="D793">
        <f>SUMIF('Sales History - All'!$C$365:$C$375,'FY 24 June Adjustment'!A793,'Sales History - All'!$O$365:$O$375)</f>
        <v>0</v>
      </c>
      <c r="F793" s="70">
        <f t="shared" si="42"/>
        <v>24000</v>
      </c>
    </row>
    <row r="794" spans="1:6" x14ac:dyDescent="0.25">
      <c r="A794" s="79" t="s">
        <v>61</v>
      </c>
      <c r="B794" s="8">
        <v>23000</v>
      </c>
      <c r="D794">
        <f>SUMIF('Sales History - All'!$C$365:$C$375,'FY 24 June Adjustment'!A794,'Sales History - All'!$O$365:$O$375)</f>
        <v>0</v>
      </c>
      <c r="F794" s="70">
        <f t="shared" si="42"/>
        <v>23000</v>
      </c>
    </row>
    <row r="795" spans="1:6" x14ac:dyDescent="0.25">
      <c r="A795" s="79" t="s">
        <v>63</v>
      </c>
      <c r="B795" s="8">
        <v>85000</v>
      </c>
      <c r="D795">
        <f>SUMIF('Sales History - All'!$C$365:$C$375,'FY 24 June Adjustment'!A795,'Sales History - All'!$O$365:$O$375)</f>
        <v>0</v>
      </c>
      <c r="F795" s="70">
        <f t="shared" si="42"/>
        <v>85000</v>
      </c>
    </row>
    <row r="796" spans="1:6" x14ac:dyDescent="0.25">
      <c r="A796" s="72" t="s">
        <v>251</v>
      </c>
      <c r="B796" s="8"/>
    </row>
    <row r="797" spans="1:6" x14ac:dyDescent="0.25">
      <c r="A797" s="79" t="s">
        <v>51</v>
      </c>
      <c r="B797" s="8">
        <v>1500</v>
      </c>
      <c r="D797">
        <f>SUMIF('Sales History - All'!$C$376:$C$384,'FY 24 June Adjustment'!A797,'Sales History - All'!$O$376:$O$384)</f>
        <v>1375</v>
      </c>
      <c r="F797" s="70">
        <f t="shared" ref="F797:F813" si="43">B797-D797</f>
        <v>125</v>
      </c>
    </row>
    <row r="798" spans="1:6" x14ac:dyDescent="0.25">
      <c r="A798" s="79" t="s">
        <v>37</v>
      </c>
      <c r="B798" s="8">
        <v>0</v>
      </c>
      <c r="D798">
        <f>SUMIF('Sales History - All'!$C$376:$C$384,'FY 24 June Adjustment'!A798,'Sales History - All'!$O$376:$O$384)</f>
        <v>0</v>
      </c>
      <c r="F798" s="70">
        <f t="shared" si="43"/>
        <v>0</v>
      </c>
    </row>
    <row r="799" spans="1:6" x14ac:dyDescent="0.25">
      <c r="A799" s="79" t="s">
        <v>39</v>
      </c>
      <c r="B799" s="8">
        <v>0</v>
      </c>
      <c r="D799">
        <f>SUMIF('Sales History - All'!$C$376:$C$384,'FY 24 June Adjustment'!A799,'Sales History - All'!$O$376:$O$384)</f>
        <v>0</v>
      </c>
      <c r="F799" s="70">
        <f t="shared" si="43"/>
        <v>0</v>
      </c>
    </row>
    <row r="800" spans="1:6" x14ac:dyDescent="0.25">
      <c r="A800" s="79" t="s">
        <v>33</v>
      </c>
      <c r="B800" s="8">
        <v>500</v>
      </c>
      <c r="D800">
        <f>SUMIF('Sales History - All'!$C$376:$C$384,'FY 24 June Adjustment'!A800,'Sales History - All'!$O$376:$O$384)</f>
        <v>458.37000000000012</v>
      </c>
      <c r="F800" s="70">
        <f t="shared" si="43"/>
        <v>41.629999999999882</v>
      </c>
    </row>
    <row r="801" spans="1:6" x14ac:dyDescent="0.25">
      <c r="A801" s="79" t="s">
        <v>41</v>
      </c>
      <c r="B801" s="8">
        <v>0</v>
      </c>
      <c r="D801">
        <f>SUMIF('Sales History - All'!$C$376:$C$384,'FY 24 June Adjustment'!A801,'Sales History - All'!$O$376:$O$384)</f>
        <v>0</v>
      </c>
      <c r="F801" s="70">
        <f t="shared" si="43"/>
        <v>0</v>
      </c>
    </row>
    <row r="802" spans="1:6" x14ac:dyDescent="0.25">
      <c r="A802" s="79" t="s">
        <v>43</v>
      </c>
      <c r="B802" s="8">
        <v>0</v>
      </c>
      <c r="D802">
        <f>SUMIF('Sales History - All'!$C$376:$C$384,'FY 24 June Adjustment'!A802,'Sales History - All'!$O$376:$O$384)</f>
        <v>2291.6299999999997</v>
      </c>
      <c r="F802" s="70">
        <f t="shared" si="43"/>
        <v>-2291.6299999999997</v>
      </c>
    </row>
    <row r="803" spans="1:6" x14ac:dyDescent="0.25">
      <c r="A803" s="79" t="s">
        <v>45</v>
      </c>
      <c r="B803" s="8">
        <v>1500</v>
      </c>
      <c r="D803">
        <f>SUMIF('Sales History - All'!$C$376:$C$384,'FY 24 June Adjustment'!A803,'Sales History - All'!$O$376:$O$384)</f>
        <v>1375</v>
      </c>
      <c r="F803" s="70">
        <f t="shared" si="43"/>
        <v>125</v>
      </c>
    </row>
    <row r="804" spans="1:6" x14ac:dyDescent="0.25">
      <c r="A804" s="79" t="s">
        <v>55</v>
      </c>
      <c r="B804" s="8">
        <v>500</v>
      </c>
      <c r="D804">
        <f>SUMIF('Sales History - All'!$C$376:$C$384,'FY 24 June Adjustment'!A804,'Sales History - All'!$O$376:$O$384)</f>
        <v>458.37000000000012</v>
      </c>
      <c r="F804" s="70">
        <f t="shared" si="43"/>
        <v>41.629999999999882</v>
      </c>
    </row>
    <row r="805" spans="1:6" x14ac:dyDescent="0.25">
      <c r="A805" s="79" t="s">
        <v>35</v>
      </c>
      <c r="B805" s="8">
        <v>1000</v>
      </c>
      <c r="D805">
        <f>SUMIF('Sales History - All'!$C$376:$C$384,'FY 24 June Adjustment'!A805,'Sales History - All'!$O$376:$O$384)</f>
        <v>916.63000000000011</v>
      </c>
      <c r="F805" s="70">
        <f t="shared" si="43"/>
        <v>83.369999999999891</v>
      </c>
    </row>
    <row r="806" spans="1:6" x14ac:dyDescent="0.25">
      <c r="A806" s="79" t="s">
        <v>57</v>
      </c>
      <c r="B806" s="8">
        <v>223500</v>
      </c>
      <c r="D806">
        <f>SUMIF('Sales History - All'!$C$376:$C$384,'FY 24 June Adjustment'!A806,'Sales History - All'!$O$376:$O$384)</f>
        <v>204875</v>
      </c>
      <c r="F806" s="70">
        <f t="shared" si="43"/>
        <v>18625</v>
      </c>
    </row>
    <row r="807" spans="1:6" x14ac:dyDescent="0.25">
      <c r="A807" s="79" t="s">
        <v>21</v>
      </c>
      <c r="B807" s="8">
        <v>1000</v>
      </c>
      <c r="D807">
        <f>SUMIF('Sales History - All'!$C$376:$C$384,'FY 24 June Adjustment'!A807,'Sales History - All'!$O$376:$O$384)</f>
        <v>916.63000000000011</v>
      </c>
      <c r="F807" s="70">
        <f t="shared" si="43"/>
        <v>83.369999999999891</v>
      </c>
    </row>
    <row r="808" spans="1:6" x14ac:dyDescent="0.25">
      <c r="A808" s="79" t="s">
        <v>47</v>
      </c>
      <c r="B808" s="8">
        <v>0</v>
      </c>
      <c r="D808">
        <f>SUMIF('Sales History - All'!$C$376:$C$384,'FY 24 June Adjustment'!A808,'Sales History - All'!$O$376:$O$384)</f>
        <v>0</v>
      </c>
      <c r="F808" s="70">
        <f t="shared" si="43"/>
        <v>0</v>
      </c>
    </row>
    <row r="809" spans="1:6" x14ac:dyDescent="0.25">
      <c r="A809" s="79" t="s">
        <v>59</v>
      </c>
      <c r="B809" s="8">
        <v>4000</v>
      </c>
      <c r="D809">
        <f>SUMIF('Sales History - All'!$C$376:$C$384,'FY 24 June Adjustment'!A809,'Sales History - All'!$O$376:$O$384)</f>
        <v>3666.6299999999997</v>
      </c>
      <c r="F809" s="70">
        <f t="shared" si="43"/>
        <v>333.37000000000035</v>
      </c>
    </row>
    <row r="810" spans="1:6" x14ac:dyDescent="0.25">
      <c r="A810" s="79" t="s">
        <v>49</v>
      </c>
      <c r="B810" s="8">
        <v>0</v>
      </c>
      <c r="D810">
        <f>SUMIF('Sales History - All'!$C$376:$C$384,'FY 24 June Adjustment'!A810,'Sales History - All'!$O$376:$O$384)</f>
        <v>0</v>
      </c>
      <c r="F810" s="70">
        <f t="shared" si="43"/>
        <v>0</v>
      </c>
    </row>
    <row r="811" spans="1:6" x14ac:dyDescent="0.25">
      <c r="A811" s="79" t="s">
        <v>53</v>
      </c>
      <c r="B811" s="8">
        <v>1000</v>
      </c>
      <c r="D811">
        <f>SUMIF('Sales History - All'!$C$376:$C$384,'FY 24 June Adjustment'!A811,'Sales History - All'!$O$376:$O$384)</f>
        <v>0</v>
      </c>
      <c r="F811" s="70">
        <f t="shared" si="43"/>
        <v>1000</v>
      </c>
    </row>
    <row r="812" spans="1:6" x14ac:dyDescent="0.25">
      <c r="A812" s="79" t="s">
        <v>61</v>
      </c>
      <c r="B812" s="8">
        <v>1000</v>
      </c>
      <c r="D812">
        <f>SUMIF('Sales History - All'!$C$376:$C$384,'FY 24 June Adjustment'!A812,'Sales History - All'!$O$376:$O$384)</f>
        <v>0</v>
      </c>
      <c r="F812" s="70">
        <f t="shared" si="43"/>
        <v>1000</v>
      </c>
    </row>
    <row r="813" spans="1:6" x14ac:dyDescent="0.25">
      <c r="A813" s="79" t="s">
        <v>63</v>
      </c>
      <c r="B813" s="8">
        <v>1000</v>
      </c>
      <c r="D813">
        <f>SUMIF('Sales History - All'!$C$376:$C$384,'FY 24 June Adjustment'!A813,'Sales History - All'!$O$376:$O$384)</f>
        <v>0</v>
      </c>
      <c r="F813" s="70">
        <f t="shared" si="43"/>
        <v>1000</v>
      </c>
    </row>
    <row r="814" spans="1:6" x14ac:dyDescent="0.25">
      <c r="A814" s="72" t="s">
        <v>252</v>
      </c>
      <c r="B814" s="8"/>
    </row>
    <row r="815" spans="1:6" x14ac:dyDescent="0.25">
      <c r="A815" s="79" t="s">
        <v>51</v>
      </c>
      <c r="B815" s="8">
        <v>2000</v>
      </c>
      <c r="D815">
        <f>SUMIF('Sales History - All'!$C$386:$C$394,'FY 24 June Adjustment'!A815,'Sales History - All'!$O$386:$O$394)</f>
        <v>1833.3700000000001</v>
      </c>
      <c r="F815" s="70">
        <f t="shared" ref="F815:F831" si="44">B815-D815</f>
        <v>166.62999999999988</v>
      </c>
    </row>
    <row r="816" spans="1:6" x14ac:dyDescent="0.25">
      <c r="A816" s="79" t="s">
        <v>37</v>
      </c>
      <c r="B816" s="8">
        <v>1000</v>
      </c>
      <c r="D816">
        <f>SUMIF('Sales History - All'!$C$386:$C$394,'FY 24 June Adjustment'!A816,'Sales History - All'!$O$386:$O$394)</f>
        <v>916.63000000000011</v>
      </c>
      <c r="F816" s="70">
        <f t="shared" si="44"/>
        <v>83.369999999999891</v>
      </c>
    </row>
    <row r="817" spans="1:6" x14ac:dyDescent="0.25">
      <c r="A817" s="79" t="s">
        <v>39</v>
      </c>
      <c r="B817" s="8">
        <v>0</v>
      </c>
      <c r="D817">
        <f>SUMIF('Sales History - All'!$C$386:$C$394,'FY 24 June Adjustment'!A817,'Sales History - All'!$O$386:$O$394)</f>
        <v>0</v>
      </c>
      <c r="F817" s="70">
        <f t="shared" si="44"/>
        <v>0</v>
      </c>
    </row>
    <row r="818" spans="1:6" x14ac:dyDescent="0.25">
      <c r="A818" s="79" t="s">
        <v>33</v>
      </c>
      <c r="B818" s="8">
        <v>500</v>
      </c>
      <c r="D818">
        <f>SUMIF('Sales History - All'!$C$386:$C$394,'FY 24 June Adjustment'!A818,'Sales History - All'!$O$386:$O$394)</f>
        <v>458.37000000000012</v>
      </c>
      <c r="F818" s="70">
        <f t="shared" si="44"/>
        <v>41.629999999999882</v>
      </c>
    </row>
    <row r="819" spans="1:6" x14ac:dyDescent="0.25">
      <c r="A819" s="79" t="s">
        <v>41</v>
      </c>
      <c r="B819" s="8">
        <v>0</v>
      </c>
      <c r="D819">
        <f>SUMIF('Sales History - All'!$C$386:$C$394,'FY 24 June Adjustment'!A819,'Sales History - All'!$O$386:$O$394)</f>
        <v>0</v>
      </c>
      <c r="F819" s="70">
        <f t="shared" si="44"/>
        <v>0</v>
      </c>
    </row>
    <row r="820" spans="1:6" x14ac:dyDescent="0.25">
      <c r="A820" s="79" t="s">
        <v>43</v>
      </c>
      <c r="B820" s="8">
        <v>0</v>
      </c>
      <c r="D820">
        <f>SUMIF('Sales History - All'!$C$386:$C$394,'FY 24 June Adjustment'!A820,'Sales History - All'!$O$386:$O$394)</f>
        <v>2750</v>
      </c>
      <c r="F820" s="70">
        <f t="shared" si="44"/>
        <v>-2750</v>
      </c>
    </row>
    <row r="821" spans="1:6" x14ac:dyDescent="0.25">
      <c r="A821" s="79" t="s">
        <v>45</v>
      </c>
      <c r="B821" s="8">
        <v>3000</v>
      </c>
      <c r="D821">
        <f>SUMIF('Sales History - All'!$C$386:$C$394,'FY 24 June Adjustment'!A821,'Sales History - All'!$O$386:$O$394)</f>
        <v>2750</v>
      </c>
      <c r="F821" s="70">
        <f t="shared" si="44"/>
        <v>250</v>
      </c>
    </row>
    <row r="822" spans="1:6" x14ac:dyDescent="0.25">
      <c r="A822" s="79" t="s">
        <v>55</v>
      </c>
      <c r="B822" s="8">
        <v>4000</v>
      </c>
      <c r="D822">
        <f>SUMIF('Sales History - All'!$C$386:$C$394,'FY 24 June Adjustment'!A822,'Sales History - All'!$O$386:$O$394)</f>
        <v>3666.6299999999997</v>
      </c>
      <c r="F822" s="70">
        <f t="shared" si="44"/>
        <v>333.37000000000035</v>
      </c>
    </row>
    <row r="823" spans="1:6" x14ac:dyDescent="0.25">
      <c r="A823" s="79" t="s">
        <v>35</v>
      </c>
      <c r="B823" s="8">
        <v>2000</v>
      </c>
      <c r="D823">
        <f>SUMIF('Sales History - All'!$C$386:$C$394,'FY 24 June Adjustment'!A823,'Sales History - All'!$O$386:$O$394)</f>
        <v>1833.3700000000001</v>
      </c>
      <c r="F823" s="70">
        <f t="shared" si="44"/>
        <v>166.62999999999988</v>
      </c>
    </row>
    <row r="824" spans="1:6" x14ac:dyDescent="0.25">
      <c r="A824" s="79" t="s">
        <v>57</v>
      </c>
      <c r="B824" s="8">
        <v>0</v>
      </c>
      <c r="D824">
        <f>SUMIF('Sales History - All'!$C$386:$C$394,'FY 24 June Adjustment'!A824,'Sales History - All'!$O$386:$O$394)</f>
        <v>0</v>
      </c>
      <c r="F824" s="70">
        <f t="shared" si="44"/>
        <v>0</v>
      </c>
    </row>
    <row r="825" spans="1:6" x14ac:dyDescent="0.25">
      <c r="A825" s="79" t="s">
        <v>21</v>
      </c>
      <c r="B825" s="8">
        <v>2500</v>
      </c>
      <c r="D825">
        <f>SUMIF('Sales History - All'!$C$386:$C$394,'FY 24 June Adjustment'!A825,'Sales History - All'!$O$386:$O$394)</f>
        <v>2291.6299999999997</v>
      </c>
      <c r="F825" s="70">
        <f t="shared" si="44"/>
        <v>208.37000000000035</v>
      </c>
    </row>
    <row r="826" spans="1:6" x14ac:dyDescent="0.25">
      <c r="A826" s="79" t="s">
        <v>47</v>
      </c>
      <c r="B826" s="8">
        <v>0</v>
      </c>
      <c r="D826">
        <f>SUMIF('Sales History - All'!$C$386:$C$394,'FY 24 June Adjustment'!A826,'Sales History - All'!$O$386:$O$394)</f>
        <v>0</v>
      </c>
      <c r="F826" s="70">
        <f t="shared" si="44"/>
        <v>0</v>
      </c>
    </row>
    <row r="827" spans="1:6" x14ac:dyDescent="0.25">
      <c r="A827" s="79" t="s">
        <v>59</v>
      </c>
      <c r="B827" s="8">
        <v>45000</v>
      </c>
      <c r="D827">
        <f>SUMIF('Sales History - All'!$C$386:$C$394,'FY 24 June Adjustment'!A827,'Sales History - All'!$O$386:$O$394)</f>
        <v>39416.630000000012</v>
      </c>
      <c r="F827" s="70">
        <f t="shared" si="44"/>
        <v>5583.3699999999881</v>
      </c>
    </row>
    <row r="828" spans="1:6" x14ac:dyDescent="0.25">
      <c r="A828" s="79" t="s">
        <v>49</v>
      </c>
      <c r="B828" s="8">
        <v>1000</v>
      </c>
      <c r="D828">
        <f>SUMIF('Sales History - All'!$C$386:$C$394,'FY 24 June Adjustment'!A828,'Sales History - All'!$O$386:$O$394)</f>
        <v>0</v>
      </c>
      <c r="F828" s="70">
        <f t="shared" si="44"/>
        <v>1000</v>
      </c>
    </row>
    <row r="829" spans="1:6" x14ac:dyDescent="0.25">
      <c r="A829" s="79" t="s">
        <v>53</v>
      </c>
      <c r="B829" s="8">
        <v>0</v>
      </c>
      <c r="D829">
        <f>SUMIF('Sales History - All'!$C$386:$C$394,'FY 24 June Adjustment'!A829,'Sales History - All'!$O$386:$O$394)</f>
        <v>0</v>
      </c>
      <c r="F829" s="70">
        <f t="shared" si="44"/>
        <v>0</v>
      </c>
    </row>
    <row r="830" spans="1:6" x14ac:dyDescent="0.25">
      <c r="A830" s="79" t="s">
        <v>61</v>
      </c>
      <c r="B830" s="8">
        <v>0</v>
      </c>
      <c r="D830">
        <f>SUMIF('Sales History - All'!$C$386:$C$394,'FY 24 June Adjustment'!A830,'Sales History - All'!$O$386:$O$394)</f>
        <v>0</v>
      </c>
      <c r="F830" s="70">
        <f t="shared" si="44"/>
        <v>0</v>
      </c>
    </row>
    <row r="831" spans="1:6" x14ac:dyDescent="0.25">
      <c r="A831" s="79" t="s">
        <v>63</v>
      </c>
      <c r="B831" s="8">
        <v>3000</v>
      </c>
      <c r="D831">
        <f>SUMIF('Sales History - All'!$C$386:$C$394,'FY 24 June Adjustment'!A831,'Sales History - All'!$O$386:$O$394)</f>
        <v>0</v>
      </c>
      <c r="F831" s="70">
        <f t="shared" si="44"/>
        <v>3000</v>
      </c>
    </row>
    <row r="832" spans="1:6" x14ac:dyDescent="0.25">
      <c r="A832" s="72" t="s">
        <v>253</v>
      </c>
      <c r="B832" s="8"/>
    </row>
    <row r="833" spans="1:6" x14ac:dyDescent="0.25">
      <c r="A833" s="79" t="s">
        <v>51</v>
      </c>
      <c r="B833" s="8">
        <v>23000</v>
      </c>
      <c r="D833">
        <f>SUMIF('Sales History - All'!$C$395:$C$405,'FY 24 June Adjustment'!A833,'Sales History - All'!$O$395:$O$405)</f>
        <v>21083.369999999995</v>
      </c>
      <c r="F833" s="70">
        <f t="shared" ref="F833:F849" si="45">B833-D833</f>
        <v>1916.6300000000047</v>
      </c>
    </row>
    <row r="834" spans="1:6" x14ac:dyDescent="0.25">
      <c r="A834" s="79" t="s">
        <v>37</v>
      </c>
      <c r="B834" s="8">
        <v>6500</v>
      </c>
      <c r="D834">
        <f>SUMIF('Sales History - All'!$C$395:$C$405,'FY 24 June Adjustment'!A834,'Sales History - All'!$O$395:$O$405)</f>
        <v>5958.37</v>
      </c>
      <c r="F834" s="70">
        <f t="shared" si="45"/>
        <v>541.63000000000011</v>
      </c>
    </row>
    <row r="835" spans="1:6" x14ac:dyDescent="0.25">
      <c r="A835" s="79" t="s">
        <v>39</v>
      </c>
      <c r="B835" s="8">
        <v>500</v>
      </c>
      <c r="D835">
        <f>SUMIF('Sales History - All'!$C$395:$C$405,'FY 24 June Adjustment'!A835,'Sales History - All'!$O$395:$O$405)</f>
        <v>458.37000000000012</v>
      </c>
      <c r="F835" s="70">
        <f t="shared" si="45"/>
        <v>41.629999999999882</v>
      </c>
    </row>
    <row r="836" spans="1:6" x14ac:dyDescent="0.25">
      <c r="A836" s="79" t="s">
        <v>33</v>
      </c>
      <c r="B836" s="8">
        <v>4500</v>
      </c>
      <c r="D836">
        <f>SUMIF('Sales History - All'!$C$395:$C$405,'FY 24 June Adjustment'!A836,'Sales History - All'!$O$395:$O$405)</f>
        <v>4125</v>
      </c>
      <c r="F836" s="70">
        <f t="shared" si="45"/>
        <v>375</v>
      </c>
    </row>
    <row r="837" spans="1:6" x14ac:dyDescent="0.25">
      <c r="A837" s="79" t="s">
        <v>41</v>
      </c>
      <c r="B837" s="8">
        <v>165000</v>
      </c>
      <c r="D837">
        <f>SUMIF('Sales History - All'!$C$395:$C$405,'FY 24 June Adjustment'!A837,'Sales History - All'!$O$395:$O$405)</f>
        <v>138416.63</v>
      </c>
      <c r="F837" s="70">
        <f t="shared" si="45"/>
        <v>26583.369999999995</v>
      </c>
    </row>
    <row r="838" spans="1:6" x14ac:dyDescent="0.25">
      <c r="A838" s="79" t="s">
        <v>43</v>
      </c>
      <c r="B838" s="8">
        <v>0</v>
      </c>
      <c r="D838">
        <f>SUMIF('Sales History - All'!$C$395:$C$405,'FY 24 June Adjustment'!A838,'Sales History - All'!$O$395:$O$405)</f>
        <v>22458.369999999995</v>
      </c>
      <c r="F838" s="70">
        <f t="shared" si="45"/>
        <v>-22458.369999999995</v>
      </c>
    </row>
    <row r="839" spans="1:6" x14ac:dyDescent="0.25">
      <c r="A839" s="79" t="s">
        <v>45</v>
      </c>
      <c r="B839" s="8">
        <v>52500</v>
      </c>
      <c r="D839">
        <f>SUMIF('Sales History - All'!$C$395:$C$405,'FY 24 June Adjustment'!A839,'Sales History - All'!$O$395:$O$405)</f>
        <v>48125</v>
      </c>
      <c r="F839" s="70">
        <f t="shared" si="45"/>
        <v>4375</v>
      </c>
    </row>
    <row r="840" spans="1:6" x14ac:dyDescent="0.25">
      <c r="A840" s="79" t="s">
        <v>55</v>
      </c>
      <c r="B840" s="8">
        <v>103000</v>
      </c>
      <c r="D840">
        <f>SUMIF('Sales History - All'!$C$395:$C$405,'FY 24 June Adjustment'!A840,'Sales History - All'!$O$395:$O$405)</f>
        <v>94416.63</v>
      </c>
      <c r="F840" s="70">
        <f t="shared" si="45"/>
        <v>8583.3699999999953</v>
      </c>
    </row>
    <row r="841" spans="1:6" x14ac:dyDescent="0.25">
      <c r="A841" s="79" t="s">
        <v>35</v>
      </c>
      <c r="B841" s="8">
        <v>19000</v>
      </c>
      <c r="D841">
        <f>SUMIF('Sales History - All'!$C$395:$C$405,'FY 24 June Adjustment'!A841,'Sales History - All'!$O$395:$O$405)</f>
        <v>17416.629999999997</v>
      </c>
      <c r="F841" s="70">
        <f t="shared" si="45"/>
        <v>1583.3700000000026</v>
      </c>
    </row>
    <row r="842" spans="1:6" x14ac:dyDescent="0.25">
      <c r="A842" s="79" t="s">
        <v>57</v>
      </c>
      <c r="B842" s="8">
        <v>0</v>
      </c>
      <c r="D842">
        <f>SUMIF('Sales History - All'!$C$395:$C$405,'FY 24 June Adjustment'!A842,'Sales History - All'!$O$395:$O$405)</f>
        <v>0</v>
      </c>
      <c r="F842" s="70">
        <f t="shared" si="45"/>
        <v>0</v>
      </c>
    </row>
    <row r="843" spans="1:6" x14ac:dyDescent="0.25">
      <c r="A843" s="79" t="s">
        <v>21</v>
      </c>
      <c r="B843" s="8">
        <v>31500</v>
      </c>
      <c r="D843">
        <f>SUMIF('Sales History - All'!$C$395:$C$405,'FY 24 June Adjustment'!A843,'Sales History - All'!$O$395:$O$405)</f>
        <v>28875</v>
      </c>
      <c r="F843" s="70">
        <f t="shared" si="45"/>
        <v>2625</v>
      </c>
    </row>
    <row r="844" spans="1:6" x14ac:dyDescent="0.25">
      <c r="A844" s="79" t="s">
        <v>47</v>
      </c>
      <c r="B844" s="8">
        <v>0</v>
      </c>
      <c r="D844">
        <f>SUMIF('Sales History - All'!$C$395:$C$405,'FY 24 June Adjustment'!A844,'Sales History - All'!$O$395:$O$405)</f>
        <v>0</v>
      </c>
      <c r="F844" s="70">
        <f t="shared" si="45"/>
        <v>0</v>
      </c>
    </row>
    <row r="845" spans="1:6" x14ac:dyDescent="0.25">
      <c r="A845" s="79" t="s">
        <v>59</v>
      </c>
      <c r="B845" s="8">
        <v>132000</v>
      </c>
      <c r="D845">
        <f>SUMIF('Sales History - All'!$C$395:$C$405,'FY 24 June Adjustment'!A845,'Sales History - All'!$O$395:$O$405)</f>
        <v>113666.63</v>
      </c>
      <c r="F845" s="70">
        <f t="shared" si="45"/>
        <v>18333.369999999995</v>
      </c>
    </row>
    <row r="846" spans="1:6" x14ac:dyDescent="0.25">
      <c r="A846" s="79" t="s">
        <v>49</v>
      </c>
      <c r="B846" s="8">
        <v>2000</v>
      </c>
      <c r="D846">
        <f>SUMIF('Sales History - All'!$C$395:$C$405,'FY 24 June Adjustment'!A846,'Sales History - All'!$O$395:$O$405)</f>
        <v>0</v>
      </c>
      <c r="F846" s="70">
        <f t="shared" si="45"/>
        <v>2000</v>
      </c>
    </row>
    <row r="847" spans="1:6" x14ac:dyDescent="0.25">
      <c r="A847" s="79" t="s">
        <v>53</v>
      </c>
      <c r="B847" s="8">
        <v>4000</v>
      </c>
      <c r="D847">
        <f>SUMIF('Sales History - All'!$C$395:$C$405,'FY 24 June Adjustment'!A847,'Sales History - All'!$O$395:$O$405)</f>
        <v>0</v>
      </c>
      <c r="F847" s="70">
        <f t="shared" si="45"/>
        <v>4000</v>
      </c>
    </row>
    <row r="848" spans="1:6" x14ac:dyDescent="0.25">
      <c r="A848" s="79" t="s">
        <v>61</v>
      </c>
      <c r="B848" s="8">
        <v>4000</v>
      </c>
      <c r="D848">
        <f>SUMIF('Sales History - All'!$C$395:$C$405,'FY 24 June Adjustment'!A848,'Sales History - All'!$O$395:$O$405)</f>
        <v>0</v>
      </c>
      <c r="F848" s="70">
        <f t="shared" si="45"/>
        <v>4000</v>
      </c>
    </row>
    <row r="849" spans="1:6" x14ac:dyDescent="0.25">
      <c r="A849" s="79" t="s">
        <v>63</v>
      </c>
      <c r="B849" s="8">
        <v>16000</v>
      </c>
      <c r="D849">
        <f>SUMIF('Sales History - All'!$C$395:$C$405,'FY 24 June Adjustment'!A849,'Sales History - All'!$O$395:$O$405)</f>
        <v>0</v>
      </c>
      <c r="F849" s="70">
        <f t="shared" si="45"/>
        <v>16000</v>
      </c>
    </row>
    <row r="850" spans="1:6" s="89" customFormat="1" x14ac:dyDescent="0.25">
      <c r="A850" s="87" t="s">
        <v>254</v>
      </c>
      <c r="B850" s="92"/>
      <c r="F850" s="88"/>
    </row>
    <row r="851" spans="1:6" s="89" customFormat="1" x14ac:dyDescent="0.25">
      <c r="A851" s="90" t="s">
        <v>51</v>
      </c>
      <c r="B851" s="92">
        <v>505000</v>
      </c>
      <c r="D851" s="91">
        <f>SUMIF('Sales History - All'!$C$386:$C$394,'FY 24 June Adjustment'!A851,'Sales History - All'!$O$386:$O$394)</f>
        <v>1833.3700000000001</v>
      </c>
      <c r="F851" s="88">
        <f t="shared" ref="F851:F867" si="46">B851-D851</f>
        <v>503166.63</v>
      </c>
    </row>
    <row r="852" spans="1:6" s="89" customFormat="1" x14ac:dyDescent="0.25">
      <c r="A852" s="90" t="s">
        <v>37</v>
      </c>
      <c r="B852" s="92">
        <v>7500</v>
      </c>
      <c r="D852" s="91">
        <f>SUMIF('Sales History - All'!$C$386:$C$394,'FY 24 June Adjustment'!A852,'Sales History - All'!$O$386:$O$394)</f>
        <v>916.63000000000011</v>
      </c>
      <c r="F852" s="88">
        <f t="shared" si="46"/>
        <v>6583.37</v>
      </c>
    </row>
    <row r="853" spans="1:6" s="89" customFormat="1" x14ac:dyDescent="0.25">
      <c r="A853" s="90" t="s">
        <v>39</v>
      </c>
      <c r="B853" s="92">
        <v>1500</v>
      </c>
      <c r="D853" s="91">
        <f>SUMIF('Sales History - All'!$C$386:$C$394,'FY 24 June Adjustment'!A853,'Sales History - All'!$O$386:$O$394)</f>
        <v>0</v>
      </c>
      <c r="F853" s="88">
        <f t="shared" si="46"/>
        <v>1500</v>
      </c>
    </row>
    <row r="854" spans="1:6" s="89" customFormat="1" x14ac:dyDescent="0.25">
      <c r="A854" s="90" t="s">
        <v>33</v>
      </c>
      <c r="B854" s="92">
        <v>4000</v>
      </c>
      <c r="D854" s="91">
        <f>SUMIF('Sales History - All'!$C$386:$C$394,'FY 24 June Adjustment'!A854,'Sales History - All'!$O$386:$O$394)</f>
        <v>458.37000000000012</v>
      </c>
      <c r="F854" s="88">
        <f t="shared" si="46"/>
        <v>3541.63</v>
      </c>
    </row>
    <row r="855" spans="1:6" s="89" customFormat="1" x14ac:dyDescent="0.25">
      <c r="A855" s="90" t="s">
        <v>41</v>
      </c>
      <c r="B855" s="92">
        <v>754000</v>
      </c>
      <c r="D855" s="91">
        <f>SUMIF('Sales History - All'!$C$386:$C$394,'FY 24 June Adjustment'!A855,'Sales History - All'!$O$386:$O$394)</f>
        <v>0</v>
      </c>
      <c r="F855" s="88">
        <f t="shared" si="46"/>
        <v>754000</v>
      </c>
    </row>
    <row r="856" spans="1:6" s="89" customFormat="1" x14ac:dyDescent="0.25">
      <c r="A856" s="90" t="s">
        <v>43</v>
      </c>
      <c r="B856" s="92">
        <v>0</v>
      </c>
      <c r="D856" s="91">
        <f>SUMIF('Sales History - All'!$C$386:$C$394,'FY 24 June Adjustment'!A856,'Sales History - All'!$O$386:$O$394)</f>
        <v>2750</v>
      </c>
      <c r="F856" s="88">
        <f t="shared" si="46"/>
        <v>-2750</v>
      </c>
    </row>
    <row r="857" spans="1:6" s="89" customFormat="1" x14ac:dyDescent="0.25">
      <c r="A857" s="90" t="s">
        <v>45</v>
      </c>
      <c r="B857" s="92">
        <v>57000</v>
      </c>
      <c r="D857" s="91">
        <f>SUMIF('Sales History - All'!$C$386:$C$394,'FY 24 June Adjustment'!A857,'Sales History - All'!$O$386:$O$394)</f>
        <v>2750</v>
      </c>
      <c r="F857" s="88">
        <f t="shared" si="46"/>
        <v>54250</v>
      </c>
    </row>
    <row r="858" spans="1:6" s="89" customFormat="1" x14ac:dyDescent="0.25">
      <c r="A858" s="90" t="s">
        <v>55</v>
      </c>
      <c r="B858" s="92">
        <v>221500</v>
      </c>
      <c r="D858" s="91">
        <f>SUMIF('Sales History - All'!$C$386:$C$394,'FY 24 June Adjustment'!A858,'Sales History - All'!$O$386:$O$394)</f>
        <v>3666.6299999999997</v>
      </c>
      <c r="F858" s="88">
        <f t="shared" si="46"/>
        <v>217833.37</v>
      </c>
    </row>
    <row r="859" spans="1:6" s="89" customFormat="1" x14ac:dyDescent="0.25">
      <c r="A859" s="90" t="s">
        <v>35</v>
      </c>
      <c r="B859" s="92">
        <v>22000</v>
      </c>
      <c r="D859" s="91">
        <f>SUMIF('Sales History - All'!$C$386:$C$394,'FY 24 June Adjustment'!A859,'Sales History - All'!$O$386:$O$394)</f>
        <v>1833.3700000000001</v>
      </c>
      <c r="F859" s="88">
        <f t="shared" si="46"/>
        <v>20166.63</v>
      </c>
    </row>
    <row r="860" spans="1:6" s="89" customFormat="1" x14ac:dyDescent="0.25">
      <c r="A860" s="90" t="s">
        <v>57</v>
      </c>
      <c r="B860" s="92">
        <v>0</v>
      </c>
      <c r="D860" s="91">
        <f>SUMIF('Sales History - All'!$C$386:$C$394,'FY 24 June Adjustment'!A860,'Sales History - All'!$O$386:$O$394)</f>
        <v>0</v>
      </c>
      <c r="F860" s="88">
        <f t="shared" si="46"/>
        <v>0</v>
      </c>
    </row>
    <row r="861" spans="1:6" s="89" customFormat="1" x14ac:dyDescent="0.25">
      <c r="A861" s="90" t="s">
        <v>21</v>
      </c>
      <c r="B861" s="92">
        <v>0</v>
      </c>
      <c r="D861" s="91">
        <f>SUMIF('Sales History - All'!$C$386:$C$394,'FY 24 June Adjustment'!A861,'Sales History - All'!$O$386:$O$394)</f>
        <v>2291.6299999999997</v>
      </c>
      <c r="F861" s="88">
        <f t="shared" si="46"/>
        <v>-2291.6299999999997</v>
      </c>
    </row>
    <row r="862" spans="1:6" s="89" customFormat="1" x14ac:dyDescent="0.25">
      <c r="A862" s="90" t="s">
        <v>47</v>
      </c>
      <c r="B862" s="92">
        <v>0</v>
      </c>
      <c r="D862" s="91">
        <f>SUMIF('Sales History - All'!$C$386:$C$394,'FY 24 June Adjustment'!A862,'Sales History - All'!$O$386:$O$394)</f>
        <v>0</v>
      </c>
      <c r="F862" s="88">
        <f t="shared" si="46"/>
        <v>0</v>
      </c>
    </row>
    <row r="863" spans="1:6" s="89" customFormat="1" x14ac:dyDescent="0.25">
      <c r="A863" s="90" t="s">
        <v>59</v>
      </c>
      <c r="B863" s="92">
        <v>119000</v>
      </c>
      <c r="D863" s="91">
        <f>SUMIF('Sales History - All'!$C$386:$C$394,'FY 24 June Adjustment'!A863,'Sales History - All'!$O$386:$O$394)</f>
        <v>39416.630000000012</v>
      </c>
      <c r="F863" s="88">
        <f t="shared" si="46"/>
        <v>79583.37</v>
      </c>
    </row>
    <row r="864" spans="1:6" s="89" customFormat="1" x14ac:dyDescent="0.25">
      <c r="A864" s="90" t="s">
        <v>49</v>
      </c>
      <c r="B864" s="92">
        <v>2000</v>
      </c>
      <c r="D864" s="91">
        <f>SUMIF('Sales History - All'!$C$386:$C$394,'FY 24 June Adjustment'!A864,'Sales History - All'!$O$386:$O$394)</f>
        <v>0</v>
      </c>
      <c r="F864" s="88">
        <f t="shared" si="46"/>
        <v>2000</v>
      </c>
    </row>
    <row r="865" spans="1:6" s="89" customFormat="1" x14ac:dyDescent="0.25">
      <c r="A865" s="90" t="s">
        <v>53</v>
      </c>
      <c r="B865" s="92">
        <v>5000</v>
      </c>
      <c r="D865" s="91">
        <f>SUMIF('Sales History - All'!$C$386:$C$394,'FY 24 June Adjustment'!A865,'Sales History - All'!$O$386:$O$394)</f>
        <v>0</v>
      </c>
      <c r="F865" s="88">
        <f t="shared" si="46"/>
        <v>5000</v>
      </c>
    </row>
    <row r="866" spans="1:6" s="89" customFormat="1" x14ac:dyDescent="0.25">
      <c r="A866" s="90" t="s">
        <v>61</v>
      </c>
      <c r="B866" s="92">
        <v>5000</v>
      </c>
      <c r="D866" s="91">
        <f>SUMIF('Sales History - All'!$C$386:$C$394,'FY 24 June Adjustment'!A866,'Sales History - All'!$O$386:$O$394)</f>
        <v>0</v>
      </c>
      <c r="F866" s="88">
        <f t="shared" si="46"/>
        <v>5000</v>
      </c>
    </row>
    <row r="867" spans="1:6" s="89" customFormat="1" x14ac:dyDescent="0.25">
      <c r="A867" s="90" t="s">
        <v>63</v>
      </c>
      <c r="B867" s="92">
        <v>20000</v>
      </c>
      <c r="D867" s="91">
        <f>SUMIF('Sales History - All'!$C$386:$C$394,'FY 24 June Adjustment'!A867,'Sales History - All'!$O$386:$O$394)</f>
        <v>0</v>
      </c>
      <c r="F867" s="88">
        <f t="shared" si="46"/>
        <v>20000</v>
      </c>
    </row>
    <row r="868" spans="1:6" x14ac:dyDescent="0.25">
      <c r="A868" s="72" t="s">
        <v>255</v>
      </c>
      <c r="B868" s="8"/>
    </row>
    <row r="869" spans="1:6" x14ac:dyDescent="0.25">
      <c r="A869" s="79" t="s">
        <v>51</v>
      </c>
      <c r="B869" s="8">
        <v>3500</v>
      </c>
      <c r="D869">
        <f>SUMIF('Sales History - All'!$C$406:$C$415,'FY 24 June Adjustment'!A869,'Sales History - All'!$O$406:$O$415)</f>
        <v>3208.3700000000003</v>
      </c>
      <c r="F869" s="70">
        <f t="shared" ref="F869:F885" si="47">B869-D869</f>
        <v>291.62999999999965</v>
      </c>
    </row>
    <row r="870" spans="1:6" x14ac:dyDescent="0.25">
      <c r="A870" s="79" t="s">
        <v>37</v>
      </c>
      <c r="B870" s="8">
        <v>0</v>
      </c>
      <c r="D870">
        <f>SUMIF('Sales History - All'!$C$406:$C$415,'FY 24 June Adjustment'!A870,'Sales History - All'!$O$406:$O$415)</f>
        <v>0</v>
      </c>
      <c r="F870" s="70">
        <f t="shared" si="47"/>
        <v>0</v>
      </c>
    </row>
    <row r="871" spans="1:6" x14ac:dyDescent="0.25">
      <c r="A871" s="79" t="s">
        <v>39</v>
      </c>
      <c r="B871" s="8">
        <v>0</v>
      </c>
      <c r="D871">
        <f>SUMIF('Sales History - All'!$C$406:$C$415,'FY 24 June Adjustment'!A871,'Sales History - All'!$O$406:$O$415)</f>
        <v>0</v>
      </c>
      <c r="F871" s="70">
        <f t="shared" si="47"/>
        <v>0</v>
      </c>
    </row>
    <row r="872" spans="1:6" x14ac:dyDescent="0.25">
      <c r="A872" s="79" t="s">
        <v>33</v>
      </c>
      <c r="B872" s="8">
        <v>0</v>
      </c>
      <c r="D872">
        <f>SUMIF('Sales History - All'!$C$406:$C$415,'FY 24 June Adjustment'!A872,'Sales History - All'!$O$406:$O$415)</f>
        <v>0</v>
      </c>
      <c r="F872" s="70">
        <f t="shared" si="47"/>
        <v>0</v>
      </c>
    </row>
    <row r="873" spans="1:6" x14ac:dyDescent="0.25">
      <c r="A873" s="79" t="s">
        <v>41</v>
      </c>
      <c r="B873" s="8">
        <v>0</v>
      </c>
      <c r="D873">
        <f>SUMIF('Sales History - All'!$C$406:$C$415,'FY 24 June Adjustment'!A873,'Sales History - All'!$O$406:$O$415)</f>
        <v>0</v>
      </c>
      <c r="F873" s="70">
        <f t="shared" si="47"/>
        <v>0</v>
      </c>
    </row>
    <row r="874" spans="1:6" x14ac:dyDescent="0.25">
      <c r="A874" s="79" t="s">
        <v>43</v>
      </c>
      <c r="B874" s="8">
        <v>0</v>
      </c>
      <c r="D874">
        <f>SUMIF('Sales History - All'!$C$406:$C$415,'FY 24 June Adjustment'!A874,'Sales History - All'!$O$406:$O$415)</f>
        <v>916.63000000000011</v>
      </c>
      <c r="F874" s="70">
        <f t="shared" si="47"/>
        <v>-916.63000000000011</v>
      </c>
    </row>
    <row r="875" spans="1:6" x14ac:dyDescent="0.25">
      <c r="A875" s="79" t="s">
        <v>45</v>
      </c>
      <c r="B875" s="8">
        <v>1000</v>
      </c>
      <c r="D875">
        <f>SUMIF('Sales History - All'!$C$406:$C$415,'FY 24 June Adjustment'!A875,'Sales History - All'!$O$406:$O$415)</f>
        <v>916.63000000000011</v>
      </c>
      <c r="F875" s="70">
        <f t="shared" si="47"/>
        <v>83.369999999999891</v>
      </c>
    </row>
    <row r="876" spans="1:6" x14ac:dyDescent="0.25">
      <c r="A876" s="79" t="s">
        <v>55</v>
      </c>
      <c r="B876" s="8">
        <v>12500</v>
      </c>
      <c r="D876">
        <f>SUMIF('Sales History - All'!$C$406:$C$415,'FY 24 June Adjustment'!A876,'Sales History - All'!$O$406:$O$415)</f>
        <v>11458.37</v>
      </c>
      <c r="F876" s="70">
        <f t="shared" si="47"/>
        <v>1041.6299999999992</v>
      </c>
    </row>
    <row r="877" spans="1:6" x14ac:dyDescent="0.25">
      <c r="A877" s="79" t="s">
        <v>35</v>
      </c>
      <c r="B877" s="8">
        <v>1500</v>
      </c>
      <c r="D877">
        <f>SUMIF('Sales History - All'!$C$406:$C$415,'FY 24 June Adjustment'!A877,'Sales History - All'!$O$406:$O$415)</f>
        <v>1375</v>
      </c>
      <c r="F877" s="70">
        <f t="shared" si="47"/>
        <v>125</v>
      </c>
    </row>
    <row r="878" spans="1:6" x14ac:dyDescent="0.25">
      <c r="A878" s="79" t="s">
        <v>57</v>
      </c>
      <c r="B878" s="8">
        <v>150000</v>
      </c>
      <c r="D878">
        <f>SUMIF('Sales History - All'!$C$406:$C$415,'FY 24 June Adjustment'!A878,'Sales History - All'!$O$406:$O$415)</f>
        <v>137500</v>
      </c>
      <c r="F878" s="70">
        <f t="shared" si="47"/>
        <v>12500</v>
      </c>
    </row>
    <row r="879" spans="1:6" x14ac:dyDescent="0.25">
      <c r="A879" s="79" t="s">
        <v>21</v>
      </c>
      <c r="B879" s="8">
        <v>4500</v>
      </c>
      <c r="D879">
        <f>SUMIF('Sales History - All'!$C$406:$C$415,'FY 24 June Adjustment'!A879,'Sales History - All'!$O$406:$O$415)</f>
        <v>4125</v>
      </c>
      <c r="F879" s="70">
        <f t="shared" si="47"/>
        <v>375</v>
      </c>
    </row>
    <row r="880" spans="1:6" x14ac:dyDescent="0.25">
      <c r="A880" s="79" t="s">
        <v>47</v>
      </c>
      <c r="B880" s="8">
        <v>0</v>
      </c>
      <c r="D880">
        <f>SUMIF('Sales History - All'!$C$406:$C$415,'FY 24 June Adjustment'!A880,'Sales History - All'!$O$406:$O$415)</f>
        <v>0</v>
      </c>
      <c r="F880" s="70">
        <f t="shared" si="47"/>
        <v>0</v>
      </c>
    </row>
    <row r="881" spans="1:6" x14ac:dyDescent="0.25">
      <c r="A881" s="79" t="s">
        <v>59</v>
      </c>
      <c r="B881" s="8">
        <v>2000</v>
      </c>
      <c r="D881">
        <f>SUMIF('Sales History - All'!$C$406:$C$415,'FY 24 June Adjustment'!A881,'Sales History - All'!$O$406:$O$415)</f>
        <v>1833.3700000000001</v>
      </c>
      <c r="F881" s="70">
        <f t="shared" si="47"/>
        <v>166.62999999999988</v>
      </c>
    </row>
    <row r="882" spans="1:6" x14ac:dyDescent="0.25">
      <c r="A882" s="79" t="s">
        <v>49</v>
      </c>
      <c r="B882" s="8">
        <v>0</v>
      </c>
      <c r="D882">
        <f>SUMIF('Sales History - All'!$C$406:$C$415,'FY 24 June Adjustment'!A882,'Sales History - All'!$O$406:$O$415)</f>
        <v>0</v>
      </c>
      <c r="F882" s="70">
        <f t="shared" si="47"/>
        <v>0</v>
      </c>
    </row>
    <row r="883" spans="1:6" x14ac:dyDescent="0.25">
      <c r="A883" s="79" t="s">
        <v>53</v>
      </c>
      <c r="B883" s="8">
        <v>0</v>
      </c>
      <c r="D883">
        <f>SUMIF('Sales History - All'!$C$406:$C$415,'FY 24 June Adjustment'!A883,'Sales History - All'!$O$406:$O$415)</f>
        <v>0</v>
      </c>
      <c r="F883" s="70">
        <f t="shared" si="47"/>
        <v>0</v>
      </c>
    </row>
    <row r="884" spans="1:6" x14ac:dyDescent="0.25">
      <c r="A884" s="79" t="s">
        <v>61</v>
      </c>
      <c r="B884" s="8">
        <v>0</v>
      </c>
      <c r="D884">
        <f>SUMIF('Sales History - All'!$C$406:$C$415,'FY 24 June Adjustment'!A884,'Sales History - All'!$O$406:$O$415)</f>
        <v>0</v>
      </c>
      <c r="F884" s="70">
        <f t="shared" si="47"/>
        <v>0</v>
      </c>
    </row>
    <row r="885" spans="1:6" x14ac:dyDescent="0.25">
      <c r="A885" s="79" t="s">
        <v>63</v>
      </c>
      <c r="B885" s="8">
        <v>0</v>
      </c>
      <c r="D885">
        <f>SUMIF('Sales History - All'!$C$406:$C$415,'FY 24 June Adjustment'!A885,'Sales History - All'!$O$406:$O$415)</f>
        <v>0</v>
      </c>
      <c r="F885" s="70">
        <f t="shared" si="47"/>
        <v>0</v>
      </c>
    </row>
    <row r="886" spans="1:6" x14ac:dyDescent="0.25">
      <c r="A886" s="72" t="s">
        <v>256</v>
      </c>
      <c r="B886" s="8"/>
    </row>
    <row r="887" spans="1:6" x14ac:dyDescent="0.25">
      <c r="A887" s="79" t="s">
        <v>51</v>
      </c>
      <c r="B887" s="8">
        <v>1000</v>
      </c>
      <c r="D887">
        <f>SUMIF('Sales History - All'!$C$416:$C$422,'FY 24 June Adjustment'!A887,'Sales History - All'!$O$416:$O$422)</f>
        <v>916.63000000000011</v>
      </c>
      <c r="F887" s="70">
        <f t="shared" ref="F887:F903" si="48">B887-D887</f>
        <v>83.369999999999891</v>
      </c>
    </row>
    <row r="888" spans="1:6" x14ac:dyDescent="0.25">
      <c r="A888" s="79" t="s">
        <v>37</v>
      </c>
      <c r="B888" s="8">
        <v>0</v>
      </c>
      <c r="D888">
        <f>SUMIF('Sales History - All'!$C$416:$C$422,'FY 24 June Adjustment'!A888,'Sales History - All'!$O$416:$O$422)</f>
        <v>0</v>
      </c>
      <c r="F888" s="70">
        <f t="shared" si="48"/>
        <v>0</v>
      </c>
    </row>
    <row r="889" spans="1:6" x14ac:dyDescent="0.25">
      <c r="A889" s="79" t="s">
        <v>39</v>
      </c>
      <c r="B889" s="8">
        <v>0</v>
      </c>
      <c r="D889">
        <f>SUMIF('Sales History - All'!$C$416:$C$422,'FY 24 June Adjustment'!A889,'Sales History - All'!$O$416:$O$422)</f>
        <v>0</v>
      </c>
      <c r="F889" s="70">
        <f t="shared" si="48"/>
        <v>0</v>
      </c>
    </row>
    <row r="890" spans="1:6" x14ac:dyDescent="0.25">
      <c r="A890" s="79" t="s">
        <v>33</v>
      </c>
      <c r="B890" s="8">
        <v>0</v>
      </c>
      <c r="D890">
        <f>SUMIF('Sales History - All'!$C$416:$C$422,'FY 24 June Adjustment'!A890,'Sales History - All'!$O$416:$O$422)</f>
        <v>0</v>
      </c>
      <c r="F890" s="70">
        <f t="shared" si="48"/>
        <v>0</v>
      </c>
    </row>
    <row r="891" spans="1:6" x14ac:dyDescent="0.25">
      <c r="A891" s="79" t="s">
        <v>41</v>
      </c>
      <c r="B891" s="8">
        <v>0</v>
      </c>
      <c r="D891">
        <f>SUMIF('Sales History - All'!$C$416:$C$422,'FY 24 June Adjustment'!A891,'Sales History - All'!$O$416:$O$422)</f>
        <v>0</v>
      </c>
      <c r="F891" s="70">
        <f t="shared" si="48"/>
        <v>0</v>
      </c>
    </row>
    <row r="892" spans="1:6" x14ac:dyDescent="0.25">
      <c r="A892" s="79" t="s">
        <v>43</v>
      </c>
      <c r="B892" s="8">
        <v>0</v>
      </c>
      <c r="D892">
        <f>SUMIF('Sales History - All'!$C$416:$C$422,'FY 24 June Adjustment'!A892,'Sales History - All'!$O$416:$O$422)</f>
        <v>1375</v>
      </c>
      <c r="F892" s="70">
        <f t="shared" si="48"/>
        <v>-1375</v>
      </c>
    </row>
    <row r="893" spans="1:6" x14ac:dyDescent="0.25">
      <c r="A893" s="79" t="s">
        <v>45</v>
      </c>
      <c r="B893" s="8">
        <v>1500</v>
      </c>
      <c r="D893">
        <f>SUMIF('Sales History - All'!$C$416:$C$422,'FY 24 June Adjustment'!A893,'Sales History - All'!$O$416:$O$422)</f>
        <v>1375</v>
      </c>
      <c r="F893" s="70">
        <f t="shared" si="48"/>
        <v>125</v>
      </c>
    </row>
    <row r="894" spans="1:6" x14ac:dyDescent="0.25">
      <c r="A894" s="79" t="s">
        <v>55</v>
      </c>
      <c r="B894" s="8">
        <v>0</v>
      </c>
      <c r="D894">
        <f>SUMIF('Sales History - All'!$C$416:$C$422,'FY 24 June Adjustment'!A894,'Sales History - All'!$O$416:$O$422)</f>
        <v>0</v>
      </c>
      <c r="F894" s="70">
        <f t="shared" si="48"/>
        <v>0</v>
      </c>
    </row>
    <row r="895" spans="1:6" x14ac:dyDescent="0.25">
      <c r="A895" s="79" t="s">
        <v>35</v>
      </c>
      <c r="B895" s="8">
        <v>0</v>
      </c>
      <c r="D895">
        <f>SUMIF('Sales History - All'!$C$416:$C$422,'FY 24 June Adjustment'!A895,'Sales History - All'!$O$416:$O$422)</f>
        <v>0</v>
      </c>
      <c r="F895" s="70">
        <f t="shared" si="48"/>
        <v>0</v>
      </c>
    </row>
    <row r="896" spans="1:6" x14ac:dyDescent="0.25">
      <c r="A896" s="79" t="s">
        <v>57</v>
      </c>
      <c r="B896" s="8">
        <v>0</v>
      </c>
      <c r="D896">
        <f>SUMIF('Sales History - All'!$C$416:$C$422,'FY 24 June Adjustment'!A896,'Sales History - All'!$O$416:$O$422)</f>
        <v>0</v>
      </c>
      <c r="F896" s="70">
        <f t="shared" si="48"/>
        <v>0</v>
      </c>
    </row>
    <row r="897" spans="1:6" x14ac:dyDescent="0.25">
      <c r="A897" s="79" t="s">
        <v>21</v>
      </c>
      <c r="B897" s="8">
        <v>3500</v>
      </c>
      <c r="D897">
        <f>SUMIF('Sales History - All'!$C$416:$C$422,'FY 24 June Adjustment'!A897,'Sales History - All'!$O$416:$O$422)</f>
        <v>3208.3700000000003</v>
      </c>
      <c r="F897" s="70">
        <f t="shared" si="48"/>
        <v>291.62999999999965</v>
      </c>
    </row>
    <row r="898" spans="1:6" x14ac:dyDescent="0.25">
      <c r="A898" s="79" t="s">
        <v>47</v>
      </c>
      <c r="B898" s="8">
        <v>0</v>
      </c>
      <c r="D898">
        <f>SUMIF('Sales History - All'!$C$416:$C$422,'FY 24 June Adjustment'!A898,'Sales History - All'!$O$416:$O$422)</f>
        <v>0</v>
      </c>
      <c r="F898" s="70">
        <f t="shared" si="48"/>
        <v>0</v>
      </c>
    </row>
    <row r="899" spans="1:6" x14ac:dyDescent="0.25">
      <c r="A899" s="79" t="s">
        <v>59</v>
      </c>
      <c r="B899" s="8">
        <v>34500</v>
      </c>
      <c r="D899">
        <f>SUMIF('Sales History - All'!$C$416:$C$422,'FY 24 June Adjustment'!A899,'Sales History - All'!$O$416:$O$422)</f>
        <v>29791.630000000005</v>
      </c>
      <c r="F899" s="70">
        <f t="shared" si="48"/>
        <v>4708.3699999999953</v>
      </c>
    </row>
    <row r="900" spans="1:6" x14ac:dyDescent="0.25">
      <c r="A900" s="79" t="s">
        <v>49</v>
      </c>
      <c r="B900" s="8">
        <v>0</v>
      </c>
      <c r="D900">
        <f>SUMIF('Sales History - All'!$C$416:$C$422,'FY 24 June Adjustment'!A900,'Sales History - All'!$O$416:$O$422)</f>
        <v>0</v>
      </c>
      <c r="F900" s="70">
        <f t="shared" si="48"/>
        <v>0</v>
      </c>
    </row>
    <row r="901" spans="1:6" x14ac:dyDescent="0.25">
      <c r="A901" s="79" t="s">
        <v>53</v>
      </c>
      <c r="B901" s="8">
        <v>0</v>
      </c>
      <c r="D901">
        <f>SUMIF('Sales History - All'!$C$416:$C$422,'FY 24 June Adjustment'!A901,'Sales History - All'!$O$416:$O$422)</f>
        <v>0</v>
      </c>
      <c r="F901" s="70">
        <f t="shared" si="48"/>
        <v>0</v>
      </c>
    </row>
    <row r="902" spans="1:6" x14ac:dyDescent="0.25">
      <c r="A902" s="79" t="s">
        <v>61</v>
      </c>
      <c r="B902" s="8">
        <v>0</v>
      </c>
      <c r="D902">
        <f>SUMIF('Sales History - All'!$C$416:$C$422,'FY 24 June Adjustment'!A902,'Sales History - All'!$O$416:$O$422)</f>
        <v>0</v>
      </c>
      <c r="F902" s="70">
        <f t="shared" si="48"/>
        <v>0</v>
      </c>
    </row>
    <row r="903" spans="1:6" x14ac:dyDescent="0.25">
      <c r="A903" s="79" t="s">
        <v>63</v>
      </c>
      <c r="B903" s="8">
        <v>0</v>
      </c>
      <c r="D903">
        <f>SUMIF('Sales History - All'!$C$416:$C$422,'FY 24 June Adjustment'!A903,'Sales History - All'!$O$416:$O$422)</f>
        <v>0</v>
      </c>
      <c r="F903" s="70">
        <f t="shared" si="48"/>
        <v>0</v>
      </c>
    </row>
    <row r="904" spans="1:6" x14ac:dyDescent="0.25">
      <c r="A904" s="72" t="s">
        <v>257</v>
      </c>
      <c r="B904" s="8"/>
    </row>
    <row r="905" spans="1:6" x14ac:dyDescent="0.25">
      <c r="A905" s="79" t="s">
        <v>51</v>
      </c>
      <c r="B905" s="8">
        <v>0</v>
      </c>
      <c r="D905">
        <v>0</v>
      </c>
      <c r="F905" s="70">
        <f t="shared" ref="F905:F921" si="49">B905-D905</f>
        <v>0</v>
      </c>
    </row>
    <row r="906" spans="1:6" x14ac:dyDescent="0.25">
      <c r="A906" s="79" t="s">
        <v>37</v>
      </c>
      <c r="B906" s="8">
        <v>0</v>
      </c>
      <c r="D906">
        <v>0</v>
      </c>
      <c r="F906" s="70">
        <f t="shared" si="49"/>
        <v>0</v>
      </c>
    </row>
    <row r="907" spans="1:6" x14ac:dyDescent="0.25">
      <c r="A907" s="79" t="s">
        <v>39</v>
      </c>
      <c r="B907" s="8">
        <v>0</v>
      </c>
      <c r="D907">
        <v>0</v>
      </c>
      <c r="F907" s="70">
        <f t="shared" si="49"/>
        <v>0</v>
      </c>
    </row>
    <row r="908" spans="1:6" x14ac:dyDescent="0.25">
      <c r="A908" s="79" t="s">
        <v>33</v>
      </c>
      <c r="B908" s="8">
        <v>0</v>
      </c>
      <c r="D908">
        <v>0</v>
      </c>
      <c r="F908" s="70">
        <f t="shared" si="49"/>
        <v>0</v>
      </c>
    </row>
    <row r="909" spans="1:6" x14ac:dyDescent="0.25">
      <c r="A909" s="79" t="s">
        <v>41</v>
      </c>
      <c r="B909" s="8">
        <v>0</v>
      </c>
      <c r="D909">
        <v>0</v>
      </c>
      <c r="F909" s="70">
        <f t="shared" si="49"/>
        <v>0</v>
      </c>
    </row>
    <row r="910" spans="1:6" x14ac:dyDescent="0.25">
      <c r="A910" s="79" t="s">
        <v>43</v>
      </c>
      <c r="B910" s="8">
        <v>0</v>
      </c>
      <c r="D910">
        <v>0</v>
      </c>
      <c r="F910" s="70">
        <f t="shared" si="49"/>
        <v>0</v>
      </c>
    </row>
    <row r="911" spans="1:6" x14ac:dyDescent="0.25">
      <c r="A911" s="79" t="s">
        <v>45</v>
      </c>
      <c r="B911" s="8">
        <v>0</v>
      </c>
      <c r="D911">
        <v>0</v>
      </c>
      <c r="F911" s="70">
        <f t="shared" si="49"/>
        <v>0</v>
      </c>
    </row>
    <row r="912" spans="1:6" x14ac:dyDescent="0.25">
      <c r="A912" s="79" t="s">
        <v>55</v>
      </c>
      <c r="B912" s="8">
        <v>0</v>
      </c>
      <c r="D912">
        <v>0</v>
      </c>
      <c r="F912" s="70">
        <f t="shared" si="49"/>
        <v>0</v>
      </c>
    </row>
    <row r="913" spans="1:6" x14ac:dyDescent="0.25">
      <c r="A913" s="79" t="s">
        <v>35</v>
      </c>
      <c r="B913" s="8">
        <v>0</v>
      </c>
      <c r="D913">
        <v>0</v>
      </c>
      <c r="F913" s="70">
        <f t="shared" si="49"/>
        <v>0</v>
      </c>
    </row>
    <row r="914" spans="1:6" x14ac:dyDescent="0.25">
      <c r="A914" s="79" t="s">
        <v>57</v>
      </c>
      <c r="B914" s="8">
        <v>0</v>
      </c>
      <c r="D914">
        <v>0</v>
      </c>
      <c r="F914" s="70">
        <f t="shared" si="49"/>
        <v>0</v>
      </c>
    </row>
    <row r="915" spans="1:6" x14ac:dyDescent="0.25">
      <c r="A915" s="79" t="s">
        <v>21</v>
      </c>
      <c r="B915" s="8">
        <v>0</v>
      </c>
      <c r="D915">
        <v>0</v>
      </c>
      <c r="F915" s="70">
        <f t="shared" si="49"/>
        <v>0</v>
      </c>
    </row>
    <row r="916" spans="1:6" x14ac:dyDescent="0.25">
      <c r="A916" s="79" t="s">
        <v>47</v>
      </c>
      <c r="B916" s="8">
        <v>0</v>
      </c>
      <c r="D916">
        <v>0</v>
      </c>
      <c r="F916" s="70">
        <f t="shared" si="49"/>
        <v>0</v>
      </c>
    </row>
    <row r="917" spans="1:6" x14ac:dyDescent="0.25">
      <c r="A917" s="79" t="s">
        <v>59</v>
      </c>
      <c r="B917" s="8">
        <v>0</v>
      </c>
      <c r="D917">
        <v>0</v>
      </c>
      <c r="F917" s="70">
        <f t="shared" si="49"/>
        <v>0</v>
      </c>
    </row>
    <row r="918" spans="1:6" x14ac:dyDescent="0.25">
      <c r="A918" s="79" t="s">
        <v>49</v>
      </c>
      <c r="B918" s="8">
        <v>0</v>
      </c>
      <c r="D918">
        <v>0</v>
      </c>
      <c r="F918" s="70">
        <f t="shared" si="49"/>
        <v>0</v>
      </c>
    </row>
    <row r="919" spans="1:6" x14ac:dyDescent="0.25">
      <c r="A919" s="79" t="s">
        <v>53</v>
      </c>
      <c r="B919" s="8">
        <v>0</v>
      </c>
      <c r="D919">
        <v>0</v>
      </c>
      <c r="F919" s="70">
        <f t="shared" si="49"/>
        <v>0</v>
      </c>
    </row>
    <row r="920" spans="1:6" x14ac:dyDescent="0.25">
      <c r="A920" s="79" t="s">
        <v>61</v>
      </c>
      <c r="B920" s="8">
        <v>0</v>
      </c>
      <c r="D920">
        <v>0</v>
      </c>
      <c r="F920" s="70">
        <f t="shared" si="49"/>
        <v>0</v>
      </c>
    </row>
    <row r="921" spans="1:6" x14ac:dyDescent="0.25">
      <c r="A921" s="79" t="s">
        <v>63</v>
      </c>
      <c r="B921" s="8">
        <v>0</v>
      </c>
      <c r="D921">
        <v>0</v>
      </c>
      <c r="F921" s="70">
        <f t="shared" si="49"/>
        <v>0</v>
      </c>
    </row>
    <row r="922" spans="1:6" x14ac:dyDescent="0.25">
      <c r="A922" s="72" t="s">
        <v>258</v>
      </c>
      <c r="B922" s="8"/>
    </row>
    <row r="923" spans="1:6" x14ac:dyDescent="0.25">
      <c r="A923" s="79" t="s">
        <v>51</v>
      </c>
      <c r="B923" s="8">
        <v>20000</v>
      </c>
      <c r="D923">
        <f>SUMIF('Sales History - All'!$C$423:$C$433,'FY 24 June Adjustment'!A923,'Sales History - All'!$O$423:$O$433)</f>
        <v>18333.370000000003</v>
      </c>
      <c r="F923" s="70">
        <f t="shared" ref="F923:F939" si="50">B923-D923</f>
        <v>1666.6299999999974</v>
      </c>
    </row>
    <row r="924" spans="1:6" x14ac:dyDescent="0.25">
      <c r="A924" s="79" t="s">
        <v>37</v>
      </c>
      <c r="B924" s="8">
        <v>23000</v>
      </c>
      <c r="D924">
        <f>SUMIF('Sales History - All'!$C$423:$C$433,'FY 24 June Adjustment'!A924,'Sales History - All'!$O$423:$O$433)</f>
        <v>21083.369999999995</v>
      </c>
      <c r="F924" s="70">
        <f t="shared" si="50"/>
        <v>1916.6300000000047</v>
      </c>
    </row>
    <row r="925" spans="1:6" x14ac:dyDescent="0.25">
      <c r="A925" s="79" t="s">
        <v>39</v>
      </c>
      <c r="B925" s="8">
        <v>3500</v>
      </c>
      <c r="D925">
        <f>SUMIF('Sales History - All'!$C$423:$C$433,'FY 24 June Adjustment'!A925,'Sales History - All'!$O$423:$O$433)</f>
        <v>1375</v>
      </c>
      <c r="F925" s="70">
        <f t="shared" si="50"/>
        <v>2125</v>
      </c>
    </row>
    <row r="926" spans="1:6" x14ac:dyDescent="0.25">
      <c r="A926" s="79" t="s">
        <v>33</v>
      </c>
      <c r="B926" s="8">
        <v>13000</v>
      </c>
      <c r="D926">
        <f>SUMIF('Sales History - All'!$C$423:$C$433,'FY 24 June Adjustment'!A926,'Sales History - All'!$O$423:$O$433)</f>
        <v>11916.63</v>
      </c>
      <c r="F926" s="70">
        <f t="shared" si="50"/>
        <v>1083.3700000000008</v>
      </c>
    </row>
    <row r="927" spans="1:6" x14ac:dyDescent="0.25">
      <c r="A927" s="79" t="s">
        <v>41</v>
      </c>
      <c r="B927" s="8">
        <v>522500</v>
      </c>
      <c r="D927">
        <f>SUMIF('Sales History - All'!$C$423:$C$433,'FY 24 June Adjustment'!A927,'Sales History - All'!$O$423:$O$433)</f>
        <v>435875</v>
      </c>
      <c r="F927" s="70">
        <f t="shared" si="50"/>
        <v>86625</v>
      </c>
    </row>
    <row r="928" spans="1:6" x14ac:dyDescent="0.25">
      <c r="A928" s="79" t="s">
        <v>43</v>
      </c>
      <c r="B928" s="8">
        <v>0</v>
      </c>
      <c r="D928">
        <f>SUMIF('Sales History - All'!$C$423:$C$433,'FY 24 June Adjustment'!A928,'Sales History - All'!$O$423:$O$433)</f>
        <v>69666.63</v>
      </c>
      <c r="F928" s="70">
        <f t="shared" si="50"/>
        <v>-69666.63</v>
      </c>
    </row>
    <row r="929" spans="1:6" x14ac:dyDescent="0.25">
      <c r="A929" s="79" t="s">
        <v>45</v>
      </c>
      <c r="B929" s="8">
        <v>99500</v>
      </c>
      <c r="D929">
        <f>SUMIF('Sales History - All'!$C$423:$C$433,'FY 24 June Adjustment'!A929,'Sales History - All'!$O$423:$O$433)</f>
        <v>91208.37</v>
      </c>
      <c r="F929" s="70">
        <f t="shared" si="50"/>
        <v>8291.6300000000047</v>
      </c>
    </row>
    <row r="930" spans="1:6" x14ac:dyDescent="0.25">
      <c r="A930" s="79" t="s">
        <v>55</v>
      </c>
      <c r="B930" s="8">
        <v>486500</v>
      </c>
      <c r="D930">
        <f>SUMIF('Sales History - All'!$C$423:$C$433,'FY 24 June Adjustment'!A930,'Sales History - All'!$O$423:$O$433)</f>
        <v>445958.36999999988</v>
      </c>
      <c r="F930" s="70">
        <f t="shared" si="50"/>
        <v>40541.630000000121</v>
      </c>
    </row>
    <row r="931" spans="1:6" x14ac:dyDescent="0.25">
      <c r="A931" s="79" t="s">
        <v>35</v>
      </c>
      <c r="B931" s="8">
        <v>58000</v>
      </c>
      <c r="D931">
        <f>SUMIF('Sales History - All'!$C$423:$C$433,'FY 24 June Adjustment'!A931,'Sales History - All'!$O$423:$O$433)</f>
        <v>53166.630000000012</v>
      </c>
      <c r="F931" s="70">
        <f t="shared" si="50"/>
        <v>4833.3699999999881</v>
      </c>
    </row>
    <row r="932" spans="1:6" x14ac:dyDescent="0.25">
      <c r="A932" s="79" t="s">
        <v>57</v>
      </c>
      <c r="B932" s="8">
        <v>0</v>
      </c>
      <c r="D932">
        <f>SUMIF('Sales History - All'!$C$423:$C$433,'FY 24 June Adjustment'!A932,'Sales History - All'!$O$423:$O$433)</f>
        <v>0</v>
      </c>
      <c r="F932" s="70">
        <f t="shared" si="50"/>
        <v>0</v>
      </c>
    </row>
    <row r="933" spans="1:6" x14ac:dyDescent="0.25">
      <c r="A933" s="79" t="s">
        <v>21</v>
      </c>
      <c r="B933" s="8">
        <v>57500</v>
      </c>
      <c r="D933">
        <f>SUMIF('Sales History - All'!$C$423:$C$433,'FY 24 June Adjustment'!A933,'Sales History - All'!$O$423:$O$433)</f>
        <v>52708.369999999988</v>
      </c>
      <c r="F933" s="70">
        <f t="shared" si="50"/>
        <v>4791.6300000000119</v>
      </c>
    </row>
    <row r="934" spans="1:6" x14ac:dyDescent="0.25">
      <c r="A934" s="79" t="s">
        <v>47</v>
      </c>
      <c r="B934" s="8">
        <v>0</v>
      </c>
      <c r="D934">
        <f>SUMIF('Sales History - All'!$C$423:$C$433,'FY 24 June Adjustment'!A934,'Sales History - All'!$O$423:$O$433)</f>
        <v>0</v>
      </c>
      <c r="F934" s="70">
        <f t="shared" si="50"/>
        <v>0</v>
      </c>
    </row>
    <row r="935" spans="1:6" x14ac:dyDescent="0.25">
      <c r="A935" s="79" t="s">
        <v>59</v>
      </c>
      <c r="B935" s="8">
        <v>556500</v>
      </c>
      <c r="D935">
        <f>SUMIF('Sales History - All'!$C$423:$C$433,'FY 24 June Adjustment'!A935,'Sales History - All'!$O$423:$O$433)</f>
        <v>478958.36999999988</v>
      </c>
      <c r="F935" s="70">
        <f t="shared" si="50"/>
        <v>77541.630000000121</v>
      </c>
    </row>
    <row r="936" spans="1:6" x14ac:dyDescent="0.25">
      <c r="A936" s="79" t="s">
        <v>49</v>
      </c>
      <c r="B936" s="8">
        <v>5000</v>
      </c>
      <c r="D936">
        <f>SUMIF('Sales History - All'!$C$423:$C$433,'FY 24 June Adjustment'!A936,'Sales History - All'!$O$423:$O$433)</f>
        <v>0</v>
      </c>
      <c r="F936" s="70">
        <f t="shared" si="50"/>
        <v>5000</v>
      </c>
    </row>
    <row r="937" spans="1:6" x14ac:dyDescent="0.25">
      <c r="A937" s="79" t="s">
        <v>53</v>
      </c>
      <c r="B937" s="8">
        <v>15000</v>
      </c>
      <c r="D937">
        <f>SUMIF('Sales History - All'!$C$423:$C$433,'FY 24 June Adjustment'!A937,'Sales History - All'!$O$423:$O$433)</f>
        <v>0</v>
      </c>
      <c r="F937" s="70">
        <f t="shared" si="50"/>
        <v>15000</v>
      </c>
    </row>
    <row r="938" spans="1:6" x14ac:dyDescent="0.25">
      <c r="A938" s="79" t="s">
        <v>61</v>
      </c>
      <c r="B938" s="8">
        <v>15000</v>
      </c>
      <c r="D938">
        <f>SUMIF('Sales History - All'!$C$423:$C$433,'FY 24 June Adjustment'!A938,'Sales History - All'!$O$423:$O$433)</f>
        <v>0</v>
      </c>
      <c r="F938" s="70">
        <f t="shared" si="50"/>
        <v>15000</v>
      </c>
    </row>
    <row r="939" spans="1:6" x14ac:dyDescent="0.25">
      <c r="A939" s="79" t="s">
        <v>63</v>
      </c>
      <c r="B939" s="8">
        <v>52000</v>
      </c>
      <c r="D939">
        <f>SUMIF('Sales History - All'!$C$423:$C$433,'FY 24 June Adjustment'!A939,'Sales History - All'!$O$423:$O$433)</f>
        <v>0</v>
      </c>
      <c r="F939" s="70">
        <f t="shared" si="50"/>
        <v>52000</v>
      </c>
    </row>
    <row r="940" spans="1:6" x14ac:dyDescent="0.25">
      <c r="A940" s="72" t="s">
        <v>259</v>
      </c>
      <c r="B940" s="8"/>
    </row>
    <row r="941" spans="1:6" x14ac:dyDescent="0.25">
      <c r="A941" s="79" t="s">
        <v>51</v>
      </c>
      <c r="B941" s="8">
        <v>0</v>
      </c>
      <c r="D941">
        <f>SUMIF('Sales History - All'!$C$434:$C$442,'FY 24 June Adjustment'!A941,'Sales History - All'!$O$434:$O$442)</f>
        <v>0</v>
      </c>
      <c r="F941" s="70">
        <f t="shared" ref="F941:F957" si="51">B941-D941</f>
        <v>0</v>
      </c>
    </row>
    <row r="942" spans="1:6" x14ac:dyDescent="0.25">
      <c r="A942" s="79" t="s">
        <v>37</v>
      </c>
      <c r="B942" s="8">
        <v>0</v>
      </c>
      <c r="D942">
        <f>SUMIF('Sales History - All'!$C$434:$C$442,'FY 24 June Adjustment'!A942,'Sales History - All'!$O$434:$O$442)</f>
        <v>0</v>
      </c>
      <c r="F942" s="70">
        <f t="shared" si="51"/>
        <v>0</v>
      </c>
    </row>
    <row r="943" spans="1:6" x14ac:dyDescent="0.25">
      <c r="A943" s="79" t="s">
        <v>39</v>
      </c>
      <c r="B943" s="8">
        <v>0</v>
      </c>
      <c r="D943">
        <f>SUMIF('Sales History - All'!$C$434:$C$442,'FY 24 June Adjustment'!A943,'Sales History - All'!$O$434:$O$442)</f>
        <v>0</v>
      </c>
      <c r="F943" s="70">
        <f t="shared" si="51"/>
        <v>0</v>
      </c>
    </row>
    <row r="944" spans="1:6" x14ac:dyDescent="0.25">
      <c r="A944" s="79" t="s">
        <v>33</v>
      </c>
      <c r="B944" s="8">
        <v>0</v>
      </c>
      <c r="D944">
        <f>SUMIF('Sales History - All'!$C$434:$C$442,'FY 24 June Adjustment'!A944,'Sales History - All'!$O$434:$O$442)</f>
        <v>0</v>
      </c>
      <c r="F944" s="70">
        <f t="shared" si="51"/>
        <v>0</v>
      </c>
    </row>
    <row r="945" spans="1:6" x14ac:dyDescent="0.25">
      <c r="A945" s="79" t="s">
        <v>41</v>
      </c>
      <c r="B945" s="8">
        <v>12000</v>
      </c>
      <c r="D945">
        <f>SUMIF('Sales History - All'!$C$434:$C$442,'FY 24 June Adjustment'!A945,'Sales History - All'!$O$434:$O$442)</f>
        <v>10083.369999999999</v>
      </c>
      <c r="F945" s="70">
        <f t="shared" si="51"/>
        <v>1916.630000000001</v>
      </c>
    </row>
    <row r="946" spans="1:6" x14ac:dyDescent="0.25">
      <c r="A946" s="79" t="s">
        <v>43</v>
      </c>
      <c r="B946" s="8">
        <v>0</v>
      </c>
      <c r="D946">
        <f>SUMIF('Sales History - All'!$C$434:$C$442,'FY 24 June Adjustment'!A946,'Sales History - All'!$O$434:$O$442)</f>
        <v>916.63000000000011</v>
      </c>
      <c r="F946" s="70">
        <f t="shared" si="51"/>
        <v>-916.63000000000011</v>
      </c>
    </row>
    <row r="947" spans="1:6" x14ac:dyDescent="0.25">
      <c r="A947" s="79" t="s">
        <v>45</v>
      </c>
      <c r="B947" s="8">
        <v>1000</v>
      </c>
      <c r="D947">
        <f>SUMIF('Sales History - All'!$C$434:$C$442,'FY 24 June Adjustment'!A947,'Sales History - All'!$O$434:$O$442)</f>
        <v>916.63000000000011</v>
      </c>
      <c r="F947" s="70">
        <f t="shared" si="51"/>
        <v>83.369999999999891</v>
      </c>
    </row>
    <row r="948" spans="1:6" x14ac:dyDescent="0.25">
      <c r="A948" s="79" t="s">
        <v>55</v>
      </c>
      <c r="B948" s="8">
        <v>1500</v>
      </c>
      <c r="D948">
        <f>SUMIF('Sales History - All'!$C$434:$C$442,'FY 24 June Adjustment'!A948,'Sales History - All'!$O$434:$O$442)</f>
        <v>1375</v>
      </c>
      <c r="F948" s="70">
        <f t="shared" si="51"/>
        <v>125</v>
      </c>
    </row>
    <row r="949" spans="1:6" x14ac:dyDescent="0.25">
      <c r="A949" s="79" t="s">
        <v>35</v>
      </c>
      <c r="B949" s="8">
        <v>1000</v>
      </c>
      <c r="D949">
        <f>SUMIF('Sales History - All'!$C$434:$C$442,'FY 24 June Adjustment'!A949,'Sales History - All'!$O$434:$O$442)</f>
        <v>916.63000000000011</v>
      </c>
      <c r="F949" s="70">
        <f t="shared" si="51"/>
        <v>83.369999999999891</v>
      </c>
    </row>
    <row r="950" spans="1:6" x14ac:dyDescent="0.25">
      <c r="A950" s="79" t="s">
        <v>57</v>
      </c>
      <c r="B950" s="8">
        <v>0</v>
      </c>
      <c r="D950">
        <f>SUMIF('Sales History - All'!$C$434:$C$442,'FY 24 June Adjustment'!A950,'Sales History - All'!$O$434:$O$442)</f>
        <v>0</v>
      </c>
      <c r="F950" s="70">
        <f t="shared" si="51"/>
        <v>0</v>
      </c>
    </row>
    <row r="951" spans="1:6" x14ac:dyDescent="0.25">
      <c r="A951" s="79" t="s">
        <v>21</v>
      </c>
      <c r="B951" s="8">
        <v>500</v>
      </c>
      <c r="D951">
        <f>SUMIF('Sales History - All'!$C$434:$C$442,'FY 24 June Adjustment'!A951,'Sales History - All'!$O$434:$O$442)</f>
        <v>458.37000000000012</v>
      </c>
      <c r="F951" s="70">
        <f t="shared" si="51"/>
        <v>41.629999999999882</v>
      </c>
    </row>
    <row r="952" spans="1:6" x14ac:dyDescent="0.25">
      <c r="A952" s="79" t="s">
        <v>47</v>
      </c>
      <c r="B952" s="8">
        <v>0</v>
      </c>
      <c r="D952">
        <f>SUMIF('Sales History - All'!$C$434:$C$442,'FY 24 June Adjustment'!A952,'Sales History - All'!$O$434:$O$442)</f>
        <v>0</v>
      </c>
      <c r="F952" s="70">
        <f t="shared" si="51"/>
        <v>0</v>
      </c>
    </row>
    <row r="953" spans="1:6" x14ac:dyDescent="0.25">
      <c r="A953" s="79" t="s">
        <v>59</v>
      </c>
      <c r="B953" s="8">
        <v>0</v>
      </c>
      <c r="D953">
        <f>SUMIF('Sales History - All'!$C$434:$C$442,'FY 24 June Adjustment'!A953,'Sales History - All'!$O$434:$O$442)</f>
        <v>0</v>
      </c>
      <c r="F953" s="70">
        <f t="shared" si="51"/>
        <v>0</v>
      </c>
    </row>
    <row r="954" spans="1:6" x14ac:dyDescent="0.25">
      <c r="A954" s="79" t="s">
        <v>49</v>
      </c>
      <c r="B954" s="8">
        <v>0</v>
      </c>
      <c r="D954">
        <f>SUMIF('Sales History - All'!$C$434:$C$442,'FY 24 June Adjustment'!A954,'Sales History - All'!$O$434:$O$442)</f>
        <v>0</v>
      </c>
      <c r="F954" s="70">
        <f t="shared" si="51"/>
        <v>0</v>
      </c>
    </row>
    <row r="955" spans="1:6" x14ac:dyDescent="0.25">
      <c r="A955" s="79" t="s">
        <v>53</v>
      </c>
      <c r="B955" s="8">
        <v>0</v>
      </c>
      <c r="D955">
        <f>SUMIF('Sales History - All'!$C$434:$C$442,'FY 24 June Adjustment'!A955,'Sales History - All'!$O$434:$O$442)</f>
        <v>0</v>
      </c>
      <c r="F955" s="70">
        <f t="shared" si="51"/>
        <v>0</v>
      </c>
    </row>
    <row r="956" spans="1:6" x14ac:dyDescent="0.25">
      <c r="A956" s="79" t="s">
        <v>61</v>
      </c>
      <c r="B956" s="8">
        <v>0</v>
      </c>
      <c r="D956">
        <f>SUMIF('Sales History - All'!$C$434:$C$442,'FY 24 June Adjustment'!A956,'Sales History - All'!$O$434:$O$442)</f>
        <v>0</v>
      </c>
      <c r="F956" s="70">
        <f t="shared" si="51"/>
        <v>0</v>
      </c>
    </row>
    <row r="957" spans="1:6" x14ac:dyDescent="0.25">
      <c r="A957" s="79" t="s">
        <v>63</v>
      </c>
      <c r="B957" s="8">
        <v>0</v>
      </c>
      <c r="D957">
        <f>SUMIF('Sales History - All'!$C$434:$C$442,'FY 24 June Adjustment'!A957,'Sales History - All'!$O$434:$O$442)</f>
        <v>0</v>
      </c>
      <c r="F957" s="70">
        <f t="shared" si="51"/>
        <v>0</v>
      </c>
    </row>
    <row r="958" spans="1:6" x14ac:dyDescent="0.25">
      <c r="A958" s="72" t="s">
        <v>260</v>
      </c>
      <c r="B958" s="8"/>
    </row>
    <row r="959" spans="1:6" x14ac:dyDescent="0.25">
      <c r="A959" s="79" t="s">
        <v>51</v>
      </c>
      <c r="B959" s="8">
        <v>10000</v>
      </c>
      <c r="D959">
        <f>SUMIF('Sales History - All'!$C$443:$C$452,'FY 24 June Adjustment'!A959,'Sales History - All'!$O$443:$O$452)</f>
        <v>9166.630000000001</v>
      </c>
      <c r="F959" s="70">
        <f t="shared" ref="F959:F975" si="52">B959-D959</f>
        <v>833.36999999999898</v>
      </c>
    </row>
    <row r="960" spans="1:6" x14ac:dyDescent="0.25">
      <c r="A960" s="79" t="s">
        <v>37</v>
      </c>
      <c r="B960" s="8">
        <v>3500</v>
      </c>
      <c r="D960">
        <f>SUMIF('Sales History - All'!$C$443:$C$452,'FY 24 June Adjustment'!A960,'Sales History - All'!$O$443:$O$452)</f>
        <v>3208.3700000000003</v>
      </c>
      <c r="F960" s="70">
        <f t="shared" si="52"/>
        <v>291.62999999999965</v>
      </c>
    </row>
    <row r="961" spans="1:6" x14ac:dyDescent="0.25">
      <c r="A961" s="79" t="s">
        <v>39</v>
      </c>
      <c r="B961" s="8">
        <v>0</v>
      </c>
      <c r="D961">
        <f>SUMIF('Sales History - All'!$C$443:$C$452,'FY 24 June Adjustment'!A961,'Sales History - All'!$O$443:$O$452)</f>
        <v>0</v>
      </c>
      <c r="F961" s="70">
        <f t="shared" si="52"/>
        <v>0</v>
      </c>
    </row>
    <row r="962" spans="1:6" x14ac:dyDescent="0.25">
      <c r="A962" s="79" t="s">
        <v>33</v>
      </c>
      <c r="B962" s="8">
        <v>2500</v>
      </c>
      <c r="D962">
        <f>SUMIF('Sales History - All'!$C$443:$C$452,'FY 24 June Adjustment'!A962,'Sales History - All'!$O$443:$O$452)</f>
        <v>2291.6299999999997</v>
      </c>
      <c r="F962" s="70">
        <f t="shared" si="52"/>
        <v>208.37000000000035</v>
      </c>
    </row>
    <row r="963" spans="1:6" x14ac:dyDescent="0.25">
      <c r="A963" s="79" t="s">
        <v>41</v>
      </c>
      <c r="B963" s="8">
        <v>114000</v>
      </c>
      <c r="D963">
        <f>SUMIF('Sales History - All'!$C$443:$C$452,'FY 24 June Adjustment'!A963,'Sales History - All'!$O$443:$O$452)</f>
        <v>97166.63</v>
      </c>
      <c r="F963" s="70">
        <f t="shared" si="52"/>
        <v>16833.369999999995</v>
      </c>
    </row>
    <row r="964" spans="1:6" x14ac:dyDescent="0.25">
      <c r="A964" s="79" t="s">
        <v>43</v>
      </c>
      <c r="B964" s="8">
        <v>0</v>
      </c>
      <c r="D964">
        <f>SUMIF('Sales History - All'!$C$443:$C$452,'FY 24 June Adjustment'!A964,'Sales History - All'!$O$443:$O$452)</f>
        <v>13291.63</v>
      </c>
      <c r="F964" s="70">
        <f t="shared" si="52"/>
        <v>-13291.63</v>
      </c>
    </row>
    <row r="965" spans="1:6" x14ac:dyDescent="0.25">
      <c r="A965" s="79" t="s">
        <v>45</v>
      </c>
      <c r="B965" s="8">
        <v>43500</v>
      </c>
      <c r="D965">
        <f>SUMIF('Sales History - All'!$C$443:$C$452,'FY 24 June Adjustment'!A965,'Sales History - All'!$O$443:$O$452)</f>
        <v>39875</v>
      </c>
      <c r="F965" s="70">
        <f t="shared" si="52"/>
        <v>3625</v>
      </c>
    </row>
    <row r="966" spans="1:6" x14ac:dyDescent="0.25">
      <c r="A966" s="79" t="s">
        <v>55</v>
      </c>
      <c r="B966" s="8">
        <v>62000</v>
      </c>
      <c r="D966">
        <f>SUMIF('Sales History - All'!$C$443:$C$452,'FY 24 June Adjustment'!A966,'Sales History - All'!$O$443:$O$452)</f>
        <v>56833.369999999988</v>
      </c>
      <c r="F966" s="70">
        <f t="shared" si="52"/>
        <v>5166.6300000000119</v>
      </c>
    </row>
    <row r="967" spans="1:6" x14ac:dyDescent="0.25">
      <c r="A967" s="79" t="s">
        <v>35</v>
      </c>
      <c r="B967" s="8">
        <v>10000</v>
      </c>
      <c r="D967">
        <f>SUMIF('Sales History - All'!$C$443:$C$452,'FY 24 June Adjustment'!A967,'Sales History - All'!$O$443:$O$452)</f>
        <v>9166.630000000001</v>
      </c>
      <c r="F967" s="70">
        <f t="shared" si="52"/>
        <v>833.36999999999898</v>
      </c>
    </row>
    <row r="968" spans="1:6" x14ac:dyDescent="0.25">
      <c r="A968" s="79" t="s">
        <v>57</v>
      </c>
      <c r="B968" s="8">
        <v>0</v>
      </c>
      <c r="D968">
        <f>SUMIF('Sales History - All'!$C$443:$C$452,'FY 24 June Adjustment'!A968,'Sales History - All'!$O$443:$O$452)</f>
        <v>0</v>
      </c>
      <c r="F968" s="70">
        <f t="shared" si="52"/>
        <v>0</v>
      </c>
    </row>
    <row r="969" spans="1:6" x14ac:dyDescent="0.25">
      <c r="A969" s="79" t="s">
        <v>21</v>
      </c>
      <c r="B969" s="8">
        <v>13000</v>
      </c>
      <c r="D969">
        <f>SUMIF('Sales History - All'!$C$443:$C$452,'FY 24 June Adjustment'!A969,'Sales History - All'!$O$443:$O$452)</f>
        <v>11916.63</v>
      </c>
      <c r="F969" s="70">
        <f t="shared" si="52"/>
        <v>1083.3700000000008</v>
      </c>
    </row>
    <row r="970" spans="1:6" x14ac:dyDescent="0.25">
      <c r="A970" s="79" t="s">
        <v>47</v>
      </c>
      <c r="B970" s="8">
        <v>0</v>
      </c>
      <c r="D970">
        <f>SUMIF('Sales History - All'!$C$443:$C$452,'FY 24 June Adjustment'!A970,'Sales History - All'!$O$443:$O$452)</f>
        <v>0</v>
      </c>
      <c r="F970" s="70">
        <f t="shared" si="52"/>
        <v>0</v>
      </c>
    </row>
    <row r="971" spans="1:6" x14ac:dyDescent="0.25">
      <c r="A971" s="79" t="s">
        <v>59</v>
      </c>
      <c r="B971" s="8">
        <v>205000</v>
      </c>
      <c r="D971">
        <f>SUMIF('Sales History - All'!$C$443:$C$452,'FY 24 June Adjustment'!A971,'Sales History - All'!$O$443:$O$452)</f>
        <v>176916.62999999998</v>
      </c>
      <c r="F971" s="70">
        <f t="shared" si="52"/>
        <v>28083.370000000024</v>
      </c>
    </row>
    <row r="972" spans="1:6" x14ac:dyDescent="0.25">
      <c r="A972" s="79" t="s">
        <v>49</v>
      </c>
      <c r="B972" s="8">
        <v>0</v>
      </c>
      <c r="D972">
        <f>SUMIF('Sales History - All'!$C$443:$C$452,'FY 24 June Adjustment'!A972,'Sales History - All'!$O$443:$O$452)</f>
        <v>0</v>
      </c>
      <c r="F972" s="70">
        <f t="shared" si="52"/>
        <v>0</v>
      </c>
    </row>
    <row r="973" spans="1:6" x14ac:dyDescent="0.25">
      <c r="A973" s="79" t="s">
        <v>53</v>
      </c>
      <c r="B973" s="8">
        <v>2000</v>
      </c>
      <c r="D973">
        <f>SUMIF('Sales History - All'!$C$443:$C$452,'FY 24 June Adjustment'!A973,'Sales History - All'!$O$443:$O$452)</f>
        <v>0</v>
      </c>
      <c r="F973" s="70">
        <f t="shared" si="52"/>
        <v>2000</v>
      </c>
    </row>
    <row r="974" spans="1:6" x14ac:dyDescent="0.25">
      <c r="A974" s="79" t="s">
        <v>61</v>
      </c>
      <c r="B974" s="8">
        <v>2000</v>
      </c>
      <c r="D974">
        <f>SUMIF('Sales History - All'!$C$443:$C$452,'FY 24 June Adjustment'!A974,'Sales History - All'!$O$443:$O$452)</f>
        <v>0</v>
      </c>
      <c r="F974" s="70">
        <f t="shared" si="52"/>
        <v>2000</v>
      </c>
    </row>
    <row r="975" spans="1:6" x14ac:dyDescent="0.25">
      <c r="A975" s="79" t="s">
        <v>63</v>
      </c>
      <c r="B975" s="8">
        <v>8000</v>
      </c>
      <c r="D975">
        <f>SUMIF('Sales History - All'!$C$443:$C$452,'FY 24 June Adjustment'!A975,'Sales History - All'!$O$443:$O$452)</f>
        <v>0</v>
      </c>
      <c r="F975" s="70">
        <f t="shared" si="52"/>
        <v>8000</v>
      </c>
    </row>
    <row r="976" spans="1:6" x14ac:dyDescent="0.25">
      <c r="A976" s="72" t="s">
        <v>261</v>
      </c>
      <c r="B976" s="8"/>
    </row>
    <row r="977" spans="1:6" x14ac:dyDescent="0.25">
      <c r="A977" s="79" t="s">
        <v>51</v>
      </c>
      <c r="B977" s="8">
        <v>35000</v>
      </c>
      <c r="D977">
        <f>SUMIF('Sales History - All'!$C$453:$C$463,'FY 24 June Adjustment'!A977,'Sales History - All'!$O$453:$O$463)</f>
        <v>32083.369999999995</v>
      </c>
      <c r="F977" s="70">
        <f t="shared" ref="F977:F993" si="53">B977-D977</f>
        <v>2916.6300000000047</v>
      </c>
    </row>
    <row r="978" spans="1:6" x14ac:dyDescent="0.25">
      <c r="A978" s="79" t="s">
        <v>37</v>
      </c>
      <c r="B978" s="8">
        <v>9500</v>
      </c>
      <c r="D978">
        <f>SUMIF('Sales History - All'!$C$453:$C$463,'FY 24 June Adjustment'!A978,'Sales History - All'!$O$453:$O$463)</f>
        <v>8708.369999999999</v>
      </c>
      <c r="F978" s="70">
        <f t="shared" si="53"/>
        <v>791.63000000000102</v>
      </c>
    </row>
    <row r="979" spans="1:6" x14ac:dyDescent="0.25">
      <c r="A979" s="79" t="s">
        <v>39</v>
      </c>
      <c r="B979" s="8">
        <v>3000</v>
      </c>
      <c r="D979">
        <f>SUMIF('Sales History - All'!$C$453:$C$463,'FY 24 June Adjustment'!A979,'Sales History - All'!$O$453:$O$463)</f>
        <v>916.63000000000011</v>
      </c>
      <c r="F979" s="70">
        <f t="shared" si="53"/>
        <v>2083.37</v>
      </c>
    </row>
    <row r="980" spans="1:6" x14ac:dyDescent="0.25">
      <c r="A980" s="79" t="s">
        <v>33</v>
      </c>
      <c r="B980" s="8">
        <v>6000</v>
      </c>
      <c r="D980">
        <f>SUMIF('Sales History - All'!$C$453:$C$463,'FY 24 June Adjustment'!A980,'Sales History - All'!$O$453:$O$463)</f>
        <v>5500</v>
      </c>
      <c r="F980" s="70">
        <f t="shared" si="53"/>
        <v>500</v>
      </c>
    </row>
    <row r="981" spans="1:6" x14ac:dyDescent="0.25">
      <c r="A981" s="79" t="s">
        <v>41</v>
      </c>
      <c r="B981" s="8">
        <v>234500</v>
      </c>
      <c r="D981">
        <f>SUMIF('Sales History - All'!$C$453:$C$463,'FY 24 June Adjustment'!A981,'Sales History - All'!$O$453:$O$463)</f>
        <v>193875</v>
      </c>
      <c r="F981" s="70">
        <f t="shared" si="53"/>
        <v>40625</v>
      </c>
    </row>
    <row r="982" spans="1:6" x14ac:dyDescent="0.25">
      <c r="A982" s="79" t="s">
        <v>43</v>
      </c>
      <c r="B982" s="8">
        <v>0</v>
      </c>
      <c r="D982">
        <f>SUMIF('Sales History - All'!$C$453:$C$463,'FY 24 June Adjustment'!A982,'Sales History - All'!$O$453:$O$463)</f>
        <v>31625</v>
      </c>
      <c r="F982" s="70">
        <f t="shared" si="53"/>
        <v>-31625</v>
      </c>
    </row>
    <row r="983" spans="1:6" x14ac:dyDescent="0.25">
      <c r="A983" s="79" t="s">
        <v>45</v>
      </c>
      <c r="B983" s="8">
        <v>64500</v>
      </c>
      <c r="D983">
        <f>SUMIF('Sales History - All'!$C$453:$C$463,'FY 24 June Adjustment'!A983,'Sales History - All'!$O$453:$O$463)</f>
        <v>59125</v>
      </c>
      <c r="F983" s="70">
        <f t="shared" si="53"/>
        <v>5375</v>
      </c>
    </row>
    <row r="984" spans="1:6" x14ac:dyDescent="0.25">
      <c r="A984" s="79" t="s">
        <v>55</v>
      </c>
      <c r="B984" s="8">
        <v>65000</v>
      </c>
      <c r="D984">
        <f>SUMIF('Sales History - All'!$C$453:$C$463,'FY 24 June Adjustment'!A984,'Sales History - All'!$O$453:$O$463)</f>
        <v>59583.369999999988</v>
      </c>
      <c r="F984" s="70">
        <f t="shared" si="53"/>
        <v>5416.6300000000119</v>
      </c>
    </row>
    <row r="985" spans="1:6" x14ac:dyDescent="0.25">
      <c r="A985" s="79" t="s">
        <v>35</v>
      </c>
      <c r="B985" s="8">
        <v>26000</v>
      </c>
      <c r="D985">
        <f>SUMIF('Sales History - All'!$C$453:$C$463,'FY 24 June Adjustment'!A985,'Sales History - All'!$O$453:$O$463)</f>
        <v>23833.369999999995</v>
      </c>
      <c r="F985" s="70">
        <f t="shared" si="53"/>
        <v>2166.6300000000047</v>
      </c>
    </row>
    <row r="986" spans="1:6" x14ac:dyDescent="0.25">
      <c r="A986" s="79" t="s">
        <v>57</v>
      </c>
      <c r="B986" s="8">
        <v>0</v>
      </c>
      <c r="D986">
        <f>SUMIF('Sales History - All'!$C$453:$C$463,'FY 24 June Adjustment'!A986,'Sales History - All'!$O$453:$O$463)</f>
        <v>0</v>
      </c>
      <c r="F986" s="70">
        <f t="shared" si="53"/>
        <v>0</v>
      </c>
    </row>
    <row r="987" spans="1:6" x14ac:dyDescent="0.25">
      <c r="A987" s="79" t="s">
        <v>21</v>
      </c>
      <c r="B987" s="8">
        <v>51500</v>
      </c>
      <c r="D987">
        <f>SUMIF('Sales History - All'!$C$453:$C$463,'FY 24 June Adjustment'!A987,'Sales History - All'!$O$453:$O$463)</f>
        <v>47208.369999999988</v>
      </c>
      <c r="F987" s="70">
        <f t="shared" si="53"/>
        <v>4291.6300000000119</v>
      </c>
    </row>
    <row r="988" spans="1:6" x14ac:dyDescent="0.25">
      <c r="A988" s="79" t="s">
        <v>47</v>
      </c>
      <c r="B988" s="8">
        <v>0</v>
      </c>
      <c r="D988">
        <f>SUMIF('Sales History - All'!$C$453:$C$463,'FY 24 June Adjustment'!A988,'Sales History - All'!$O$453:$O$463)</f>
        <v>0</v>
      </c>
      <c r="F988" s="70">
        <f t="shared" si="53"/>
        <v>0</v>
      </c>
    </row>
    <row r="989" spans="1:6" x14ac:dyDescent="0.25">
      <c r="A989" s="79" t="s">
        <v>59</v>
      </c>
      <c r="B989" s="8">
        <v>139000</v>
      </c>
      <c r="D989">
        <f>SUMIF('Sales History - All'!$C$453:$C$463,'FY 24 June Adjustment'!A989,'Sales History - All'!$O$453:$O$463)</f>
        <v>120083.37</v>
      </c>
      <c r="F989" s="70">
        <f t="shared" si="53"/>
        <v>18916.630000000005</v>
      </c>
    </row>
    <row r="990" spans="1:6" x14ac:dyDescent="0.25">
      <c r="A990" s="79" t="s">
        <v>49</v>
      </c>
      <c r="B990" s="8">
        <v>3000</v>
      </c>
      <c r="D990">
        <f>SUMIF('Sales History - All'!$C$453:$C$463,'FY 24 June Adjustment'!A990,'Sales History - All'!$O$453:$O$463)</f>
        <v>0</v>
      </c>
      <c r="F990" s="70">
        <f t="shared" si="53"/>
        <v>3000</v>
      </c>
    </row>
    <row r="991" spans="1:6" x14ac:dyDescent="0.25">
      <c r="A991" s="79" t="s">
        <v>53</v>
      </c>
      <c r="B991" s="8">
        <v>6000</v>
      </c>
      <c r="D991">
        <f>SUMIF('Sales History - All'!$C$453:$C$463,'FY 24 June Adjustment'!A991,'Sales History - All'!$O$453:$O$463)</f>
        <v>0</v>
      </c>
      <c r="F991" s="70">
        <f t="shared" si="53"/>
        <v>6000</v>
      </c>
    </row>
    <row r="992" spans="1:6" x14ac:dyDescent="0.25">
      <c r="A992" s="79" t="s">
        <v>61</v>
      </c>
      <c r="B992" s="8">
        <v>6000</v>
      </c>
      <c r="D992">
        <f>SUMIF('Sales History - All'!$C$453:$C$463,'FY 24 June Adjustment'!A992,'Sales History - All'!$O$453:$O$463)</f>
        <v>0</v>
      </c>
      <c r="F992" s="70">
        <f t="shared" si="53"/>
        <v>6000</v>
      </c>
    </row>
    <row r="993" spans="1:6" x14ac:dyDescent="0.25">
      <c r="A993" s="79" t="s">
        <v>63</v>
      </c>
      <c r="B993" s="8">
        <v>24000</v>
      </c>
      <c r="D993">
        <f>SUMIF('Sales History - All'!$C$453:$C$463,'FY 24 June Adjustment'!A993,'Sales History - All'!$O$453:$O$463)</f>
        <v>0</v>
      </c>
      <c r="F993" s="70">
        <f t="shared" si="53"/>
        <v>24000</v>
      </c>
    </row>
    <row r="994" spans="1:6" x14ac:dyDescent="0.25">
      <c r="A994" s="72" t="s">
        <v>262</v>
      </c>
      <c r="B994" s="8"/>
    </row>
    <row r="995" spans="1:6" x14ac:dyDescent="0.25">
      <c r="A995" s="79" t="s">
        <v>51</v>
      </c>
      <c r="B995" s="8">
        <v>0</v>
      </c>
      <c r="D995">
        <f>SUMIF('Sales History - All'!$C$464:$C$469,'FY 24 June Adjustment'!A995,'Sales History - All'!$O$464:$O$469)</f>
        <v>0</v>
      </c>
      <c r="F995" s="70">
        <f t="shared" ref="F995:F1011" si="54">B995-D995</f>
        <v>0</v>
      </c>
    </row>
    <row r="996" spans="1:6" x14ac:dyDescent="0.25">
      <c r="A996" s="79" t="s">
        <v>37</v>
      </c>
      <c r="B996" s="8">
        <v>0</v>
      </c>
      <c r="D996">
        <f>SUMIF('Sales History - All'!$C$464:$C$469,'FY 24 June Adjustment'!A996,'Sales History - All'!$O$464:$O$469)</f>
        <v>0</v>
      </c>
      <c r="F996" s="70">
        <f t="shared" si="54"/>
        <v>0</v>
      </c>
    </row>
    <row r="997" spans="1:6" x14ac:dyDescent="0.25">
      <c r="A997" s="79" t="s">
        <v>39</v>
      </c>
      <c r="B997" s="8">
        <v>0</v>
      </c>
      <c r="D997">
        <f>SUMIF('Sales History - All'!$C$464:$C$469,'FY 24 June Adjustment'!A997,'Sales History - All'!$O$464:$O$469)</f>
        <v>0</v>
      </c>
      <c r="F997" s="70">
        <f t="shared" si="54"/>
        <v>0</v>
      </c>
    </row>
    <row r="998" spans="1:6" x14ac:dyDescent="0.25">
      <c r="A998" s="79" t="s">
        <v>33</v>
      </c>
      <c r="B998" s="8">
        <v>0</v>
      </c>
      <c r="D998">
        <f>SUMIF('Sales History - All'!$C$464:$C$469,'FY 24 June Adjustment'!A998,'Sales History - All'!$O$464:$O$469)</f>
        <v>0</v>
      </c>
      <c r="F998" s="70">
        <f t="shared" si="54"/>
        <v>0</v>
      </c>
    </row>
    <row r="999" spans="1:6" x14ac:dyDescent="0.25">
      <c r="A999" s="79" t="s">
        <v>41</v>
      </c>
      <c r="B999" s="8">
        <v>0</v>
      </c>
      <c r="D999">
        <f>SUMIF('Sales History - All'!$C$464:$C$469,'FY 24 June Adjustment'!A999,'Sales History - All'!$O$464:$O$469)</f>
        <v>0</v>
      </c>
      <c r="F999" s="70">
        <f t="shared" si="54"/>
        <v>0</v>
      </c>
    </row>
    <row r="1000" spans="1:6" x14ac:dyDescent="0.25">
      <c r="A1000" s="79" t="s">
        <v>43</v>
      </c>
      <c r="B1000" s="8">
        <v>0</v>
      </c>
      <c r="D1000">
        <f>SUMIF('Sales History - All'!$C$464:$C$469,'FY 24 June Adjustment'!A1000,'Sales History - All'!$O$464:$O$469)</f>
        <v>458.37000000000012</v>
      </c>
      <c r="F1000" s="70">
        <f t="shared" si="54"/>
        <v>-458.37000000000012</v>
      </c>
    </row>
    <row r="1001" spans="1:6" x14ac:dyDescent="0.25">
      <c r="A1001" s="79" t="s">
        <v>45</v>
      </c>
      <c r="B1001" s="8">
        <v>500</v>
      </c>
      <c r="D1001">
        <f>SUMIF('Sales History - All'!$C$464:$C$469,'FY 24 June Adjustment'!A1001,'Sales History - All'!$O$464:$O$469)</f>
        <v>458.37000000000012</v>
      </c>
      <c r="F1001" s="70">
        <f t="shared" si="54"/>
        <v>41.629999999999882</v>
      </c>
    </row>
    <row r="1002" spans="1:6" x14ac:dyDescent="0.25">
      <c r="A1002" s="79" t="s">
        <v>55</v>
      </c>
      <c r="B1002" s="8">
        <v>0</v>
      </c>
      <c r="D1002">
        <f>SUMIF('Sales History - All'!$C$464:$C$469,'FY 24 June Adjustment'!A1002,'Sales History - All'!$O$464:$O$469)</f>
        <v>0</v>
      </c>
      <c r="F1002" s="70">
        <f t="shared" si="54"/>
        <v>0</v>
      </c>
    </row>
    <row r="1003" spans="1:6" x14ac:dyDescent="0.25">
      <c r="A1003" s="79" t="s">
        <v>35</v>
      </c>
      <c r="B1003" s="8">
        <v>1000</v>
      </c>
      <c r="D1003">
        <f>SUMIF('Sales History - All'!$C$464:$C$469,'FY 24 June Adjustment'!A1003,'Sales History - All'!$O$464:$O$469)</f>
        <v>916.63000000000011</v>
      </c>
      <c r="F1003" s="70">
        <f t="shared" si="54"/>
        <v>83.369999999999891</v>
      </c>
    </row>
    <row r="1004" spans="1:6" x14ac:dyDescent="0.25">
      <c r="A1004" s="79" t="s">
        <v>57</v>
      </c>
      <c r="B1004" s="8">
        <v>0</v>
      </c>
      <c r="D1004">
        <f>SUMIF('Sales History - All'!$C$464:$C$469,'FY 24 June Adjustment'!A1004,'Sales History - All'!$O$464:$O$469)</f>
        <v>0</v>
      </c>
      <c r="F1004" s="70">
        <f t="shared" si="54"/>
        <v>0</v>
      </c>
    </row>
    <row r="1005" spans="1:6" x14ac:dyDescent="0.25">
      <c r="A1005" s="79" t="s">
        <v>21</v>
      </c>
      <c r="B1005" s="8">
        <v>0</v>
      </c>
      <c r="D1005">
        <f>SUMIF('Sales History - All'!$C$464:$C$469,'FY 24 June Adjustment'!A1005,'Sales History - All'!$O$464:$O$469)</f>
        <v>0</v>
      </c>
      <c r="F1005" s="70">
        <f t="shared" si="54"/>
        <v>0</v>
      </c>
    </row>
    <row r="1006" spans="1:6" x14ac:dyDescent="0.25">
      <c r="A1006" s="79" t="s">
        <v>47</v>
      </c>
      <c r="B1006" s="8">
        <v>0</v>
      </c>
      <c r="D1006">
        <f>SUMIF('Sales History - All'!$C$464:$C$469,'FY 24 June Adjustment'!A1006,'Sales History - All'!$O$464:$O$469)</f>
        <v>0</v>
      </c>
      <c r="F1006" s="70">
        <f t="shared" si="54"/>
        <v>0</v>
      </c>
    </row>
    <row r="1007" spans="1:6" x14ac:dyDescent="0.25">
      <c r="A1007" s="79" t="s">
        <v>59</v>
      </c>
      <c r="B1007" s="8">
        <v>0</v>
      </c>
      <c r="D1007">
        <f>SUMIF('Sales History - All'!$C$464:$C$469,'FY 24 June Adjustment'!A1007,'Sales History - All'!$O$464:$O$469)</f>
        <v>0</v>
      </c>
      <c r="F1007" s="70">
        <f t="shared" si="54"/>
        <v>0</v>
      </c>
    </row>
    <row r="1008" spans="1:6" x14ac:dyDescent="0.25">
      <c r="A1008" s="79" t="s">
        <v>49</v>
      </c>
      <c r="B1008" s="8">
        <v>0</v>
      </c>
      <c r="D1008">
        <f>SUMIF('Sales History - All'!$C$464:$C$469,'FY 24 June Adjustment'!A1008,'Sales History - All'!$O$464:$O$469)</f>
        <v>0</v>
      </c>
      <c r="F1008" s="70">
        <f t="shared" si="54"/>
        <v>0</v>
      </c>
    </row>
    <row r="1009" spans="1:6" x14ac:dyDescent="0.25">
      <c r="A1009" s="79" t="s">
        <v>53</v>
      </c>
      <c r="B1009" s="8">
        <v>0</v>
      </c>
      <c r="D1009">
        <f>SUMIF('Sales History - All'!$C$464:$C$469,'FY 24 June Adjustment'!A1009,'Sales History - All'!$O$464:$O$469)</f>
        <v>0</v>
      </c>
      <c r="F1009" s="70">
        <f t="shared" si="54"/>
        <v>0</v>
      </c>
    </row>
    <row r="1010" spans="1:6" x14ac:dyDescent="0.25">
      <c r="A1010" s="79" t="s">
        <v>61</v>
      </c>
      <c r="B1010" s="8">
        <v>0</v>
      </c>
      <c r="D1010">
        <f>SUMIF('Sales History - All'!$C$464:$C$469,'FY 24 June Adjustment'!A1010,'Sales History - All'!$O$464:$O$469)</f>
        <v>0</v>
      </c>
      <c r="F1010" s="70">
        <f t="shared" si="54"/>
        <v>0</v>
      </c>
    </row>
    <row r="1011" spans="1:6" x14ac:dyDescent="0.25">
      <c r="A1011" s="79" t="s">
        <v>63</v>
      </c>
      <c r="B1011" s="8">
        <v>0</v>
      </c>
      <c r="D1011">
        <f>SUMIF('Sales History - All'!$C$464:$C$469,'FY 24 June Adjustment'!A1011,'Sales History - All'!$O$464:$O$469)</f>
        <v>0</v>
      </c>
      <c r="F1011" s="70">
        <f t="shared" si="54"/>
        <v>0</v>
      </c>
    </row>
    <row r="1012" spans="1:6" x14ac:dyDescent="0.25">
      <c r="A1012" s="72" t="s">
        <v>263</v>
      </c>
      <c r="B1012" s="8"/>
    </row>
    <row r="1013" spans="1:6" x14ac:dyDescent="0.25">
      <c r="A1013" s="79" t="s">
        <v>51</v>
      </c>
      <c r="B1013" s="8">
        <v>10000</v>
      </c>
      <c r="D1013">
        <f>SUMIF('Sales History - All'!$C$470:$C$480,'FY 24 June Adjustment'!A1013,'Sales History - All'!$O$470:$O$480)</f>
        <v>9166.630000000001</v>
      </c>
      <c r="F1013" s="70">
        <f t="shared" ref="F1013:F1029" si="55">B1013-D1013</f>
        <v>833.36999999999898</v>
      </c>
    </row>
    <row r="1014" spans="1:6" x14ac:dyDescent="0.25">
      <c r="A1014" s="79" t="s">
        <v>37</v>
      </c>
      <c r="B1014" s="8">
        <v>4500</v>
      </c>
      <c r="D1014">
        <f>SUMIF('Sales History - All'!$C$470:$C$480,'FY 24 June Adjustment'!A1014,'Sales History - All'!$O$470:$O$480)</f>
        <v>4125</v>
      </c>
      <c r="F1014" s="70">
        <f t="shared" si="55"/>
        <v>375</v>
      </c>
    </row>
    <row r="1015" spans="1:6" x14ac:dyDescent="0.25">
      <c r="A1015" s="79" t="s">
        <v>39</v>
      </c>
      <c r="B1015" s="8">
        <v>1500</v>
      </c>
      <c r="D1015">
        <f>SUMIF('Sales History - All'!$C$470:$C$480,'FY 24 June Adjustment'!A1015,'Sales History - All'!$O$470:$O$480)</f>
        <v>458.37000000000012</v>
      </c>
      <c r="F1015" s="70">
        <f t="shared" si="55"/>
        <v>1041.6299999999999</v>
      </c>
    </row>
    <row r="1016" spans="1:6" x14ac:dyDescent="0.25">
      <c r="A1016" s="79" t="s">
        <v>33</v>
      </c>
      <c r="B1016" s="8">
        <v>3000</v>
      </c>
      <c r="D1016">
        <f>SUMIF('Sales History - All'!$C$470:$C$480,'FY 24 June Adjustment'!A1016,'Sales History - All'!$O$470:$O$480)</f>
        <v>2750</v>
      </c>
      <c r="F1016" s="70">
        <f t="shared" si="55"/>
        <v>250</v>
      </c>
    </row>
    <row r="1017" spans="1:6" x14ac:dyDescent="0.25">
      <c r="A1017" s="79" t="s">
        <v>41</v>
      </c>
      <c r="B1017" s="8">
        <v>116000</v>
      </c>
      <c r="D1017">
        <f>SUMIF('Sales History - All'!$C$470:$C$480,'FY 24 June Adjustment'!A1017,'Sales History - All'!$O$470:$O$480)</f>
        <v>97166.63</v>
      </c>
      <c r="F1017" s="70">
        <f t="shared" si="55"/>
        <v>18833.369999999995</v>
      </c>
    </row>
    <row r="1018" spans="1:6" x14ac:dyDescent="0.25">
      <c r="A1018" s="79" t="s">
        <v>43</v>
      </c>
      <c r="B1018" s="8">
        <v>0</v>
      </c>
      <c r="D1018">
        <f>SUMIF('Sales History - All'!$C$470:$C$480,'FY 24 June Adjustment'!A1018,'Sales History - All'!$O$470:$O$480)</f>
        <v>15583.37</v>
      </c>
      <c r="F1018" s="70">
        <f t="shared" si="55"/>
        <v>-15583.37</v>
      </c>
    </row>
    <row r="1019" spans="1:6" x14ac:dyDescent="0.25">
      <c r="A1019" s="79" t="s">
        <v>45</v>
      </c>
      <c r="B1019" s="8">
        <v>46000</v>
      </c>
      <c r="D1019">
        <f>SUMIF('Sales History - All'!$C$470:$C$480,'FY 24 June Adjustment'!A1019,'Sales History - All'!$O$470:$O$480)</f>
        <v>42166.630000000012</v>
      </c>
      <c r="F1019" s="70">
        <f t="shared" si="55"/>
        <v>3833.3699999999881</v>
      </c>
    </row>
    <row r="1020" spans="1:6" x14ac:dyDescent="0.25">
      <c r="A1020" s="79" t="s">
        <v>55</v>
      </c>
      <c r="B1020" s="8">
        <v>67500</v>
      </c>
      <c r="D1020">
        <f>SUMIF('Sales History - All'!$C$470:$C$480,'FY 24 June Adjustment'!A1020,'Sales History - All'!$O$470:$O$480)</f>
        <v>61875</v>
      </c>
      <c r="F1020" s="70">
        <f t="shared" si="55"/>
        <v>5625</v>
      </c>
    </row>
    <row r="1021" spans="1:6" x14ac:dyDescent="0.25">
      <c r="A1021" s="79" t="s">
        <v>35</v>
      </c>
      <c r="B1021" s="8">
        <v>11500</v>
      </c>
      <c r="D1021">
        <f>SUMIF('Sales History - All'!$C$470:$C$480,'FY 24 June Adjustment'!A1021,'Sales History - All'!$O$470:$O$480)</f>
        <v>10541.630000000001</v>
      </c>
      <c r="F1021" s="70">
        <f t="shared" si="55"/>
        <v>958.36999999999898</v>
      </c>
    </row>
    <row r="1022" spans="1:6" x14ac:dyDescent="0.25">
      <c r="A1022" s="79" t="s">
        <v>57</v>
      </c>
      <c r="B1022" s="8">
        <v>0</v>
      </c>
      <c r="D1022">
        <f>SUMIF('Sales History - All'!$C$470:$C$480,'FY 24 June Adjustment'!A1022,'Sales History - All'!$O$470:$O$480)</f>
        <v>0</v>
      </c>
      <c r="F1022" s="70">
        <f t="shared" si="55"/>
        <v>0</v>
      </c>
    </row>
    <row r="1023" spans="1:6" x14ac:dyDescent="0.25">
      <c r="A1023" s="79" t="s">
        <v>21</v>
      </c>
      <c r="B1023" s="8">
        <v>16500</v>
      </c>
      <c r="D1023">
        <f>SUMIF('Sales History - All'!$C$470:$C$480,'FY 24 June Adjustment'!A1023,'Sales History - All'!$O$470:$O$480)</f>
        <v>15125</v>
      </c>
      <c r="F1023" s="70">
        <f t="shared" si="55"/>
        <v>1375</v>
      </c>
    </row>
    <row r="1024" spans="1:6" x14ac:dyDescent="0.25">
      <c r="A1024" s="79" t="s">
        <v>47</v>
      </c>
      <c r="B1024" s="8">
        <v>0</v>
      </c>
      <c r="D1024">
        <f>SUMIF('Sales History - All'!$C$470:$C$480,'FY 24 June Adjustment'!A1024,'Sales History - All'!$O$470:$O$480)</f>
        <v>0</v>
      </c>
      <c r="F1024" s="70">
        <f t="shared" si="55"/>
        <v>0</v>
      </c>
    </row>
    <row r="1025" spans="1:6" x14ac:dyDescent="0.25">
      <c r="A1025" s="79" t="s">
        <v>59</v>
      </c>
      <c r="B1025" s="8">
        <v>103500</v>
      </c>
      <c r="D1025">
        <f>SUMIF('Sales History - All'!$C$470:$C$480,'FY 24 June Adjustment'!A1025,'Sales History - All'!$O$470:$O$480)</f>
        <v>89375</v>
      </c>
      <c r="F1025" s="70">
        <f t="shared" si="55"/>
        <v>14125</v>
      </c>
    </row>
    <row r="1026" spans="1:6" x14ac:dyDescent="0.25">
      <c r="A1026" s="79" t="s">
        <v>49</v>
      </c>
      <c r="B1026" s="8">
        <v>1000</v>
      </c>
      <c r="D1026">
        <f>SUMIF('Sales History - All'!$C$470:$C$480,'FY 24 June Adjustment'!A1026,'Sales History - All'!$O$470:$O$480)</f>
        <v>0</v>
      </c>
      <c r="F1026" s="70">
        <f t="shared" si="55"/>
        <v>1000</v>
      </c>
    </row>
    <row r="1027" spans="1:6" x14ac:dyDescent="0.25">
      <c r="A1027" s="79" t="s">
        <v>53</v>
      </c>
      <c r="B1027" s="8">
        <v>4000</v>
      </c>
      <c r="D1027">
        <f>SUMIF('Sales History - All'!$C$470:$C$480,'FY 24 June Adjustment'!A1027,'Sales History - All'!$O$470:$O$480)</f>
        <v>0</v>
      </c>
      <c r="F1027" s="70">
        <f t="shared" si="55"/>
        <v>4000</v>
      </c>
    </row>
    <row r="1028" spans="1:6" x14ac:dyDescent="0.25">
      <c r="A1028" s="79" t="s">
        <v>61</v>
      </c>
      <c r="B1028" s="8">
        <v>3000</v>
      </c>
      <c r="D1028">
        <f>SUMIF('Sales History - All'!$C$470:$C$480,'FY 24 June Adjustment'!A1028,'Sales History - All'!$O$470:$O$480)</f>
        <v>0</v>
      </c>
      <c r="F1028" s="70">
        <f t="shared" si="55"/>
        <v>3000</v>
      </c>
    </row>
    <row r="1029" spans="1:6" x14ac:dyDescent="0.25">
      <c r="A1029" s="79" t="s">
        <v>63</v>
      </c>
      <c r="B1029" s="8">
        <v>11000</v>
      </c>
      <c r="D1029">
        <f>SUMIF('Sales History - All'!$C$470:$C$480,'FY 24 June Adjustment'!A1029,'Sales History - All'!$O$470:$O$480)</f>
        <v>0</v>
      </c>
      <c r="F1029" s="70">
        <f t="shared" si="55"/>
        <v>11000</v>
      </c>
    </row>
    <row r="1030" spans="1:6" x14ac:dyDescent="0.25">
      <c r="A1030" s="72" t="s">
        <v>264</v>
      </c>
      <c r="B1030" s="8"/>
    </row>
    <row r="1031" spans="1:6" x14ac:dyDescent="0.25">
      <c r="A1031" s="79" t="s">
        <v>51</v>
      </c>
      <c r="B1031" s="8">
        <v>0</v>
      </c>
      <c r="D1031">
        <f>SUMIF('Sales History - All'!$C$481:$C$489,'FY 24 June Adjustment'!A1031,'Sales History - All'!$O$481:$O$489)</f>
        <v>0</v>
      </c>
      <c r="F1031" s="70">
        <f t="shared" ref="F1031:F1047" si="56">B1031-D1031</f>
        <v>0</v>
      </c>
    </row>
    <row r="1032" spans="1:6" x14ac:dyDescent="0.25">
      <c r="A1032" s="79" t="s">
        <v>37</v>
      </c>
      <c r="B1032" s="8">
        <v>0</v>
      </c>
      <c r="D1032">
        <f>SUMIF('Sales History - All'!$C$481:$C$489,'FY 24 June Adjustment'!A1032,'Sales History - All'!$O$481:$O$489)</f>
        <v>0</v>
      </c>
      <c r="F1032" s="70">
        <f t="shared" si="56"/>
        <v>0</v>
      </c>
    </row>
    <row r="1033" spans="1:6" x14ac:dyDescent="0.25">
      <c r="A1033" s="79" t="s">
        <v>39</v>
      </c>
      <c r="B1033" s="8">
        <v>0</v>
      </c>
      <c r="D1033">
        <f>SUMIF('Sales History - All'!$C$481:$C$489,'FY 24 June Adjustment'!A1033,'Sales History - All'!$O$481:$O$489)</f>
        <v>0</v>
      </c>
      <c r="F1033" s="70">
        <f t="shared" si="56"/>
        <v>0</v>
      </c>
    </row>
    <row r="1034" spans="1:6" x14ac:dyDescent="0.25">
      <c r="A1034" s="79" t="s">
        <v>33</v>
      </c>
      <c r="B1034" s="8">
        <v>0</v>
      </c>
      <c r="D1034">
        <f>SUMIF('Sales History - All'!$C$481:$C$489,'FY 24 June Adjustment'!A1034,'Sales History - All'!$O$481:$O$489)</f>
        <v>0</v>
      </c>
      <c r="F1034" s="70">
        <f t="shared" si="56"/>
        <v>0</v>
      </c>
    </row>
    <row r="1035" spans="1:6" x14ac:dyDescent="0.25">
      <c r="A1035" s="79" t="s">
        <v>41</v>
      </c>
      <c r="B1035" s="8">
        <v>3000</v>
      </c>
      <c r="D1035">
        <f>SUMIF('Sales History - All'!$C$481:$C$489,'FY 24 June Adjustment'!A1035,'Sales History - All'!$O$481:$O$489)</f>
        <v>1833.3700000000001</v>
      </c>
      <c r="F1035" s="70">
        <f t="shared" si="56"/>
        <v>1166.6299999999999</v>
      </c>
    </row>
    <row r="1036" spans="1:6" x14ac:dyDescent="0.25">
      <c r="A1036" s="79" t="s">
        <v>43</v>
      </c>
      <c r="B1036" s="8">
        <v>0</v>
      </c>
      <c r="D1036">
        <f>SUMIF('Sales History - All'!$C$481:$C$489,'FY 24 June Adjustment'!A1036,'Sales History - All'!$O$481:$O$489)</f>
        <v>458.37000000000012</v>
      </c>
      <c r="F1036" s="70">
        <f t="shared" si="56"/>
        <v>-458.37000000000012</v>
      </c>
    </row>
    <row r="1037" spans="1:6" x14ac:dyDescent="0.25">
      <c r="A1037" s="79" t="s">
        <v>45</v>
      </c>
      <c r="B1037" s="8">
        <v>500</v>
      </c>
      <c r="D1037">
        <f>SUMIF('Sales History - All'!$C$481:$C$489,'FY 24 June Adjustment'!A1037,'Sales History - All'!$O$481:$O$489)</f>
        <v>458.37000000000012</v>
      </c>
      <c r="F1037" s="70">
        <f t="shared" si="56"/>
        <v>41.629999999999882</v>
      </c>
    </row>
    <row r="1038" spans="1:6" x14ac:dyDescent="0.25">
      <c r="A1038" s="79" t="s">
        <v>55</v>
      </c>
      <c r="B1038" s="8">
        <v>0</v>
      </c>
      <c r="D1038">
        <f>SUMIF('Sales History - All'!$C$481:$C$489,'FY 24 June Adjustment'!A1038,'Sales History - All'!$O$481:$O$489)</f>
        <v>0</v>
      </c>
      <c r="F1038" s="70">
        <f t="shared" si="56"/>
        <v>0</v>
      </c>
    </row>
    <row r="1039" spans="1:6" x14ac:dyDescent="0.25">
      <c r="A1039" s="79" t="s">
        <v>35</v>
      </c>
      <c r="B1039" s="8">
        <v>1000</v>
      </c>
      <c r="D1039">
        <f>SUMIF('Sales History - All'!$C$481:$C$489,'FY 24 June Adjustment'!A1039,'Sales History - All'!$O$481:$O$489)</f>
        <v>916.63000000000011</v>
      </c>
      <c r="F1039" s="70">
        <f t="shared" si="56"/>
        <v>83.369999999999891</v>
      </c>
    </row>
    <row r="1040" spans="1:6" x14ac:dyDescent="0.25">
      <c r="A1040" s="79" t="s">
        <v>57</v>
      </c>
      <c r="B1040" s="8">
        <v>0</v>
      </c>
      <c r="D1040">
        <f>SUMIF('Sales History - All'!$C$481:$C$489,'FY 24 June Adjustment'!A1040,'Sales History - All'!$O$481:$O$489)</f>
        <v>0</v>
      </c>
      <c r="F1040" s="70">
        <f t="shared" si="56"/>
        <v>0</v>
      </c>
    </row>
    <row r="1041" spans="1:6" x14ac:dyDescent="0.25">
      <c r="A1041" s="79" t="s">
        <v>21</v>
      </c>
      <c r="B1041" s="8">
        <v>1000</v>
      </c>
      <c r="D1041">
        <f>SUMIF('Sales History - All'!$C$481:$C$489,'FY 24 June Adjustment'!A1041,'Sales History - All'!$O$481:$O$489)</f>
        <v>916.63000000000011</v>
      </c>
      <c r="F1041" s="70">
        <f t="shared" si="56"/>
        <v>83.369999999999891</v>
      </c>
    </row>
    <row r="1042" spans="1:6" x14ac:dyDescent="0.25">
      <c r="A1042" s="79" t="s">
        <v>47</v>
      </c>
      <c r="B1042" s="8">
        <v>0</v>
      </c>
      <c r="D1042">
        <f>SUMIF('Sales History - All'!$C$481:$C$489,'FY 24 June Adjustment'!A1042,'Sales History - All'!$O$481:$O$489)</f>
        <v>0</v>
      </c>
      <c r="F1042" s="70">
        <f t="shared" si="56"/>
        <v>0</v>
      </c>
    </row>
    <row r="1043" spans="1:6" x14ac:dyDescent="0.25">
      <c r="A1043" s="79" t="s">
        <v>59</v>
      </c>
      <c r="B1043" s="8">
        <v>1500</v>
      </c>
      <c r="D1043">
        <f>SUMIF('Sales History - All'!$C$481:$C$489,'FY 24 June Adjustment'!A1043,'Sales History - All'!$O$481:$O$489)</f>
        <v>1375</v>
      </c>
      <c r="F1043" s="70">
        <f t="shared" si="56"/>
        <v>125</v>
      </c>
    </row>
    <row r="1044" spans="1:6" x14ac:dyDescent="0.25">
      <c r="A1044" s="79" t="s">
        <v>49</v>
      </c>
      <c r="B1044" s="8">
        <v>0</v>
      </c>
      <c r="D1044">
        <f>SUMIF('Sales History - All'!$C$481:$C$489,'FY 24 June Adjustment'!A1044,'Sales History - All'!$O$481:$O$489)</f>
        <v>0</v>
      </c>
      <c r="F1044" s="70">
        <f t="shared" si="56"/>
        <v>0</v>
      </c>
    </row>
    <row r="1045" spans="1:6" x14ac:dyDescent="0.25">
      <c r="A1045" s="79" t="s">
        <v>53</v>
      </c>
      <c r="B1045" s="8">
        <v>0</v>
      </c>
      <c r="D1045">
        <f>SUMIF('Sales History - All'!$C$481:$C$489,'FY 24 June Adjustment'!A1045,'Sales History - All'!$O$481:$O$489)</f>
        <v>0</v>
      </c>
      <c r="F1045" s="70">
        <f t="shared" si="56"/>
        <v>0</v>
      </c>
    </row>
    <row r="1046" spans="1:6" x14ac:dyDescent="0.25">
      <c r="A1046" s="79" t="s">
        <v>61</v>
      </c>
      <c r="B1046" s="8">
        <v>0</v>
      </c>
      <c r="D1046">
        <f>SUMIF('Sales History - All'!$C$481:$C$489,'FY 24 June Adjustment'!A1046,'Sales History - All'!$O$481:$O$489)</f>
        <v>0</v>
      </c>
      <c r="F1046" s="70">
        <f t="shared" si="56"/>
        <v>0</v>
      </c>
    </row>
    <row r="1047" spans="1:6" x14ac:dyDescent="0.25">
      <c r="A1047" s="79" t="s">
        <v>63</v>
      </c>
      <c r="B1047" s="8">
        <v>0</v>
      </c>
      <c r="D1047">
        <f>SUMIF('Sales History - All'!$C$481:$C$489,'FY 24 June Adjustment'!A1047,'Sales History - All'!$O$481:$O$489)</f>
        <v>0</v>
      </c>
      <c r="F1047" s="70">
        <f t="shared" si="56"/>
        <v>0</v>
      </c>
    </row>
    <row r="1048" spans="1:6" x14ac:dyDescent="0.25">
      <c r="A1048" s="72" t="s">
        <v>265</v>
      </c>
      <c r="B1048" s="8"/>
    </row>
    <row r="1049" spans="1:6" x14ac:dyDescent="0.25">
      <c r="A1049" s="79" t="s">
        <v>51</v>
      </c>
      <c r="B1049" s="8">
        <v>155000</v>
      </c>
      <c r="D1049">
        <f>SUMIF('Sales History - All'!$C$490:$C$499,'FY 24 June Adjustment'!A1049,'Sales History - All'!$O$490:$O$499)</f>
        <v>142083.37</v>
      </c>
      <c r="F1049" s="70">
        <f t="shared" ref="F1049:F1065" si="57">B1049-D1049</f>
        <v>12916.630000000005</v>
      </c>
    </row>
    <row r="1050" spans="1:6" x14ac:dyDescent="0.25">
      <c r="A1050" s="79" t="s">
        <v>37</v>
      </c>
      <c r="B1050" s="8">
        <v>70000</v>
      </c>
      <c r="D1050">
        <f>SUMIF('Sales History - All'!$C$490:$C$499,'FY 24 June Adjustment'!A1050,'Sales History - All'!$O$490:$O$499)</f>
        <v>64166.630000000012</v>
      </c>
      <c r="F1050" s="70">
        <f t="shared" si="57"/>
        <v>5833.3699999999881</v>
      </c>
    </row>
    <row r="1051" spans="1:6" x14ac:dyDescent="0.25">
      <c r="A1051" s="79" t="s">
        <v>39</v>
      </c>
      <c r="B1051" s="8">
        <v>9500</v>
      </c>
      <c r="D1051">
        <f>SUMIF('Sales History - All'!$C$490:$C$499,'FY 24 June Adjustment'!A1051,'Sales History - All'!$O$490:$O$499)</f>
        <v>3208.3700000000003</v>
      </c>
      <c r="F1051" s="70">
        <f t="shared" si="57"/>
        <v>6291.6299999999992</v>
      </c>
    </row>
    <row r="1052" spans="1:6" x14ac:dyDescent="0.25">
      <c r="A1052" s="79" t="s">
        <v>33</v>
      </c>
      <c r="B1052" s="8">
        <v>39500</v>
      </c>
      <c r="D1052">
        <f>SUMIF('Sales History - All'!$C$490:$C$499,'FY 24 June Adjustment'!A1052,'Sales History - All'!$O$490:$O$499)</f>
        <v>36208.369999999988</v>
      </c>
      <c r="F1052" s="70">
        <f t="shared" si="57"/>
        <v>3291.6300000000119</v>
      </c>
    </row>
    <row r="1053" spans="1:6" x14ac:dyDescent="0.25">
      <c r="A1053" s="79" t="s">
        <v>41</v>
      </c>
      <c r="B1053" s="8">
        <v>0</v>
      </c>
      <c r="D1053">
        <f>SUMIF('Sales History - All'!$C$490:$C$499,'FY 24 June Adjustment'!A1053,'Sales History - All'!$O$490:$O$499)</f>
        <v>0</v>
      </c>
      <c r="F1053" s="70">
        <f t="shared" si="57"/>
        <v>0</v>
      </c>
    </row>
    <row r="1054" spans="1:6" x14ac:dyDescent="0.25">
      <c r="A1054" s="79" t="s">
        <v>43</v>
      </c>
      <c r="B1054" s="8">
        <v>0</v>
      </c>
      <c r="D1054">
        <f>SUMIF('Sales History - All'!$C$490:$C$499,'FY 24 June Adjustment'!A1054,'Sales History - All'!$O$490:$O$499)</f>
        <v>211750</v>
      </c>
      <c r="F1054" s="70">
        <f t="shared" si="57"/>
        <v>-211750</v>
      </c>
    </row>
    <row r="1055" spans="1:6" x14ac:dyDescent="0.25">
      <c r="A1055" s="79" t="s">
        <v>45</v>
      </c>
      <c r="B1055" s="8">
        <v>238000</v>
      </c>
      <c r="D1055">
        <f>SUMIF('Sales History - All'!$C$490:$C$499,'FY 24 June Adjustment'!A1055,'Sales History - All'!$O$490:$O$499)</f>
        <v>218166.63000000006</v>
      </c>
      <c r="F1055" s="70">
        <f t="shared" si="57"/>
        <v>19833.369999999937</v>
      </c>
    </row>
    <row r="1056" spans="1:6" x14ac:dyDescent="0.25">
      <c r="A1056" s="79" t="s">
        <v>55</v>
      </c>
      <c r="B1056" s="8">
        <v>324500</v>
      </c>
      <c r="D1056">
        <f>SUMIF('Sales History - All'!$C$490:$C$499,'FY 24 June Adjustment'!A1056,'Sales History - All'!$O$490:$O$499)</f>
        <v>297458.36999999988</v>
      </c>
      <c r="F1056" s="70">
        <f t="shared" si="57"/>
        <v>27041.630000000121</v>
      </c>
    </row>
    <row r="1057" spans="1:6" x14ac:dyDescent="0.25">
      <c r="A1057" s="79" t="s">
        <v>35</v>
      </c>
      <c r="B1057" s="8">
        <v>176000</v>
      </c>
      <c r="D1057">
        <f>SUMIF('Sales History - All'!$C$490:$C$499,'FY 24 June Adjustment'!A1057,'Sales History - All'!$O$490:$O$499)</f>
        <v>161333.37000000002</v>
      </c>
      <c r="F1057" s="70">
        <f t="shared" si="57"/>
        <v>14666.629999999976</v>
      </c>
    </row>
    <row r="1058" spans="1:6" x14ac:dyDescent="0.25">
      <c r="A1058" s="79" t="s">
        <v>57</v>
      </c>
      <c r="B1058" s="8">
        <v>0</v>
      </c>
      <c r="D1058">
        <f>SUMIF('Sales History - All'!$C$490:$C$499,'FY 24 June Adjustment'!A1058,'Sales History - All'!$O$490:$O$499)</f>
        <v>0</v>
      </c>
      <c r="F1058" s="70">
        <f t="shared" si="57"/>
        <v>0</v>
      </c>
    </row>
    <row r="1059" spans="1:6" x14ac:dyDescent="0.25">
      <c r="A1059" s="79" t="s">
        <v>21</v>
      </c>
      <c r="B1059" s="8">
        <v>231000</v>
      </c>
      <c r="D1059">
        <f>SUMIF('Sales History - All'!$C$490:$C$499,'FY 24 June Adjustment'!A1059,'Sales History - All'!$O$490:$O$499)</f>
        <v>211750</v>
      </c>
      <c r="F1059" s="70">
        <f t="shared" si="57"/>
        <v>19250</v>
      </c>
    </row>
    <row r="1060" spans="1:6" x14ac:dyDescent="0.25">
      <c r="A1060" s="79" t="s">
        <v>47</v>
      </c>
      <c r="B1060" s="8">
        <v>0</v>
      </c>
      <c r="D1060">
        <f>SUMIF('Sales History - All'!$C$490:$C$499,'FY 24 June Adjustment'!A1060,'Sales History - All'!$O$490:$O$499)</f>
        <v>0</v>
      </c>
      <c r="F1060" s="70">
        <f t="shared" si="57"/>
        <v>0</v>
      </c>
    </row>
    <row r="1061" spans="1:6" x14ac:dyDescent="0.25">
      <c r="A1061" s="79" t="s">
        <v>59</v>
      </c>
      <c r="B1061" s="8">
        <v>761500</v>
      </c>
      <c r="D1061">
        <f>SUMIF('Sales History - All'!$C$490:$C$499,'FY 24 June Adjustment'!A1061,'Sales History - All'!$O$490:$O$499)</f>
        <v>656791.63</v>
      </c>
      <c r="F1061" s="70">
        <f t="shared" si="57"/>
        <v>104708.37</v>
      </c>
    </row>
    <row r="1062" spans="1:6" x14ac:dyDescent="0.25">
      <c r="A1062" s="79" t="s">
        <v>49</v>
      </c>
      <c r="B1062" s="8">
        <v>18000</v>
      </c>
      <c r="D1062">
        <f>SUMIF('Sales History - All'!$C$490:$C$499,'FY 24 June Adjustment'!A1062,'Sales History - All'!$O$490:$O$499)</f>
        <v>0</v>
      </c>
      <c r="F1062" s="70">
        <f t="shared" si="57"/>
        <v>18000</v>
      </c>
    </row>
    <row r="1063" spans="1:6" x14ac:dyDescent="0.25">
      <c r="A1063" s="79" t="s">
        <v>53</v>
      </c>
      <c r="B1063" s="8">
        <v>44000</v>
      </c>
      <c r="D1063">
        <f>SUMIF('Sales History - All'!$C$490:$C$499,'FY 24 June Adjustment'!A1063,'Sales History - All'!$O$490:$O$499)</f>
        <v>0</v>
      </c>
      <c r="F1063" s="70">
        <f t="shared" si="57"/>
        <v>44000</v>
      </c>
    </row>
    <row r="1064" spans="1:6" x14ac:dyDescent="0.25">
      <c r="A1064" s="79" t="s">
        <v>61</v>
      </c>
      <c r="B1064" s="8">
        <v>42000</v>
      </c>
      <c r="D1064">
        <f>SUMIF('Sales History - All'!$C$490:$C$499,'FY 24 June Adjustment'!A1064,'Sales History - All'!$O$490:$O$499)</f>
        <v>0</v>
      </c>
      <c r="F1064" s="70">
        <f t="shared" si="57"/>
        <v>42000</v>
      </c>
    </row>
    <row r="1065" spans="1:6" x14ac:dyDescent="0.25">
      <c r="A1065" s="79" t="s">
        <v>63</v>
      </c>
      <c r="B1065" s="8">
        <v>159000</v>
      </c>
      <c r="D1065">
        <f>SUMIF('Sales History - All'!$C$490:$C$499,'FY 24 June Adjustment'!A1065,'Sales History - All'!$O$490:$O$499)</f>
        <v>0</v>
      </c>
      <c r="F1065" s="70">
        <f t="shared" si="57"/>
        <v>159000</v>
      </c>
    </row>
    <row r="1066" spans="1:6" x14ac:dyDescent="0.25">
      <c r="A1066" s="72" t="s">
        <v>266</v>
      </c>
      <c r="B1066" s="8"/>
    </row>
    <row r="1067" spans="1:6" x14ac:dyDescent="0.25">
      <c r="A1067" s="79" t="s">
        <v>51</v>
      </c>
      <c r="B1067" s="8">
        <v>3500</v>
      </c>
      <c r="D1067">
        <f>SUMIF('Sales History - All'!$C$500:$C$509,'FY 24 June Adjustment'!A1067,'Sales History - All'!$O$500:$O$509)</f>
        <v>3208.3700000000003</v>
      </c>
      <c r="F1067" s="70">
        <f t="shared" ref="F1067:F1083" si="58">B1067-D1067</f>
        <v>291.62999999999965</v>
      </c>
    </row>
    <row r="1068" spans="1:6" x14ac:dyDescent="0.25">
      <c r="A1068" s="79" t="s">
        <v>37</v>
      </c>
      <c r="B1068" s="8">
        <v>2500</v>
      </c>
      <c r="D1068">
        <f>SUMIF('Sales History - All'!$C$500:$C$509,'FY 24 June Adjustment'!A1068,'Sales History - All'!$O$500:$O$509)</f>
        <v>2291.6299999999997</v>
      </c>
      <c r="F1068" s="70">
        <f t="shared" si="58"/>
        <v>208.37000000000035</v>
      </c>
    </row>
    <row r="1069" spans="1:6" x14ac:dyDescent="0.25">
      <c r="A1069" s="79" t="s">
        <v>39</v>
      </c>
      <c r="B1069" s="8">
        <v>0</v>
      </c>
      <c r="D1069">
        <f>SUMIF('Sales History - All'!$C$500:$C$509,'FY 24 June Adjustment'!A1069,'Sales History - All'!$O$500:$O$509)</f>
        <v>0</v>
      </c>
      <c r="F1069" s="70">
        <f t="shared" si="58"/>
        <v>0</v>
      </c>
    </row>
    <row r="1070" spans="1:6" x14ac:dyDescent="0.25">
      <c r="A1070" s="79" t="s">
        <v>33</v>
      </c>
      <c r="B1070" s="8">
        <v>1000</v>
      </c>
      <c r="D1070">
        <f>SUMIF('Sales History - All'!$C$500:$C$509,'FY 24 June Adjustment'!A1070,'Sales History - All'!$O$500:$O$509)</f>
        <v>916.63000000000011</v>
      </c>
      <c r="F1070" s="70">
        <f t="shared" si="58"/>
        <v>83.369999999999891</v>
      </c>
    </row>
    <row r="1071" spans="1:6" x14ac:dyDescent="0.25">
      <c r="A1071" s="79" t="s">
        <v>41</v>
      </c>
      <c r="B1071" s="8">
        <v>0</v>
      </c>
      <c r="D1071">
        <f>SUMIF('Sales History - All'!$C$500:$C$509,'FY 24 June Adjustment'!A1071,'Sales History - All'!$O$500:$O$509)</f>
        <v>0</v>
      </c>
      <c r="F1071" s="70">
        <f t="shared" si="58"/>
        <v>0</v>
      </c>
    </row>
    <row r="1072" spans="1:6" x14ac:dyDescent="0.25">
      <c r="A1072" s="79" t="s">
        <v>43</v>
      </c>
      <c r="B1072" s="8">
        <v>0</v>
      </c>
      <c r="D1072">
        <f>SUMIF('Sales History - All'!$C$500:$C$509,'FY 24 June Adjustment'!A1072,'Sales History - All'!$O$500:$O$509)</f>
        <v>7333.37</v>
      </c>
      <c r="F1072" s="70">
        <f t="shared" si="58"/>
        <v>-7333.37</v>
      </c>
    </row>
    <row r="1073" spans="1:6" x14ac:dyDescent="0.25">
      <c r="A1073" s="79" t="s">
        <v>45</v>
      </c>
      <c r="B1073" s="8">
        <v>39000</v>
      </c>
      <c r="D1073">
        <f>SUMIF('Sales History - All'!$C$500:$C$509,'FY 24 June Adjustment'!A1073,'Sales History - All'!$O$500:$O$509)</f>
        <v>35750</v>
      </c>
      <c r="F1073" s="70">
        <f t="shared" si="58"/>
        <v>3250</v>
      </c>
    </row>
    <row r="1074" spans="1:6" x14ac:dyDescent="0.25">
      <c r="A1074" s="79" t="s">
        <v>55</v>
      </c>
      <c r="B1074" s="8">
        <v>57500</v>
      </c>
      <c r="D1074">
        <f>SUMIF('Sales History - All'!$C$500:$C$509,'FY 24 June Adjustment'!A1074,'Sales History - All'!$O$500:$O$509)</f>
        <v>52708.369999999988</v>
      </c>
      <c r="F1074" s="70">
        <f t="shared" si="58"/>
        <v>4791.6300000000119</v>
      </c>
    </row>
    <row r="1075" spans="1:6" x14ac:dyDescent="0.25">
      <c r="A1075" s="79" t="s">
        <v>35</v>
      </c>
      <c r="B1075" s="8">
        <v>6000</v>
      </c>
      <c r="D1075">
        <f>SUMIF('Sales History - All'!$C$500:$C$509,'FY 24 June Adjustment'!A1075,'Sales History - All'!$O$500:$O$509)</f>
        <v>5500</v>
      </c>
      <c r="F1075" s="70">
        <f t="shared" si="58"/>
        <v>500</v>
      </c>
    </row>
    <row r="1076" spans="1:6" x14ac:dyDescent="0.25">
      <c r="A1076" s="79" t="s">
        <v>57</v>
      </c>
      <c r="B1076" s="8">
        <v>0</v>
      </c>
      <c r="D1076">
        <f>SUMIF('Sales History - All'!$C$500:$C$509,'FY 24 June Adjustment'!A1076,'Sales History - All'!$O$500:$O$509)</f>
        <v>0</v>
      </c>
      <c r="F1076" s="70">
        <f t="shared" si="58"/>
        <v>0</v>
      </c>
    </row>
    <row r="1077" spans="1:6" x14ac:dyDescent="0.25">
      <c r="A1077" s="79" t="s">
        <v>21</v>
      </c>
      <c r="B1077" s="8">
        <v>8500</v>
      </c>
      <c r="D1077">
        <f>SUMIF('Sales History - All'!$C$500:$C$509,'FY 24 June Adjustment'!A1077,'Sales History - All'!$O$500:$O$509)</f>
        <v>7791.63</v>
      </c>
      <c r="F1077" s="70">
        <f t="shared" si="58"/>
        <v>708.36999999999989</v>
      </c>
    </row>
    <row r="1078" spans="1:6" x14ac:dyDescent="0.25">
      <c r="A1078" s="79" t="s">
        <v>47</v>
      </c>
      <c r="B1078" s="8">
        <v>0</v>
      </c>
      <c r="D1078">
        <f>SUMIF('Sales History - All'!$C$500:$C$509,'FY 24 June Adjustment'!A1078,'Sales History - All'!$O$500:$O$509)</f>
        <v>0</v>
      </c>
      <c r="F1078" s="70">
        <f t="shared" si="58"/>
        <v>0</v>
      </c>
    </row>
    <row r="1079" spans="1:6" x14ac:dyDescent="0.25">
      <c r="A1079" s="79" t="s">
        <v>59</v>
      </c>
      <c r="B1079" s="8">
        <v>110500</v>
      </c>
      <c r="D1079">
        <f>SUMIF('Sales History - All'!$C$500:$C$509,'FY 24 June Adjustment'!A1079,'Sales History - All'!$O$500:$O$509)</f>
        <v>95791.63</v>
      </c>
      <c r="F1079" s="70">
        <f t="shared" si="58"/>
        <v>14708.369999999995</v>
      </c>
    </row>
    <row r="1080" spans="1:6" x14ac:dyDescent="0.25">
      <c r="A1080" s="79" t="s">
        <v>49</v>
      </c>
      <c r="B1080" s="8">
        <v>0</v>
      </c>
      <c r="D1080">
        <f>SUMIF('Sales History - All'!$C$500:$C$509,'FY 24 June Adjustment'!A1080,'Sales History - All'!$O$500:$O$509)</f>
        <v>0</v>
      </c>
      <c r="F1080" s="70">
        <f t="shared" si="58"/>
        <v>0</v>
      </c>
    </row>
    <row r="1081" spans="1:6" x14ac:dyDescent="0.25">
      <c r="A1081" s="79" t="s">
        <v>53</v>
      </c>
      <c r="B1081" s="8">
        <v>2000</v>
      </c>
      <c r="D1081">
        <f>SUMIF('Sales History - All'!$C$500:$C$509,'FY 24 June Adjustment'!A1081,'Sales History - All'!$O$500:$O$509)</f>
        <v>0</v>
      </c>
      <c r="F1081" s="70">
        <f t="shared" si="58"/>
        <v>2000</v>
      </c>
    </row>
    <row r="1082" spans="1:6" x14ac:dyDescent="0.25">
      <c r="A1082" s="79" t="s">
        <v>61</v>
      </c>
      <c r="B1082" s="8">
        <v>2000</v>
      </c>
      <c r="D1082">
        <f>SUMIF('Sales History - All'!$C$500:$C$509,'FY 24 June Adjustment'!A1082,'Sales History - All'!$O$500:$O$509)</f>
        <v>0</v>
      </c>
      <c r="F1082" s="70">
        <f t="shared" si="58"/>
        <v>2000</v>
      </c>
    </row>
    <row r="1083" spans="1:6" x14ac:dyDescent="0.25">
      <c r="A1083" s="79" t="s">
        <v>63</v>
      </c>
      <c r="B1083" s="8">
        <v>5000</v>
      </c>
      <c r="D1083">
        <f>SUMIF('Sales History - All'!$C$500:$C$509,'FY 24 June Adjustment'!A1083,'Sales History - All'!$O$500:$O$509)</f>
        <v>0</v>
      </c>
      <c r="F1083" s="70">
        <f t="shared" si="58"/>
        <v>5000</v>
      </c>
    </row>
    <row r="1084" spans="1:6" x14ac:dyDescent="0.25">
      <c r="A1084" s="72" t="s">
        <v>267</v>
      </c>
      <c r="B1084" s="8"/>
    </row>
    <row r="1085" spans="1:6" x14ac:dyDescent="0.25">
      <c r="A1085" s="79" t="s">
        <v>51</v>
      </c>
      <c r="B1085" s="8">
        <v>0</v>
      </c>
      <c r="D1085">
        <f>SUMIF('Sales History - All'!$C$510:$C$519,'FY 24 June Adjustment'!A1085,'Sales History - All'!$O$510:$O$519)</f>
        <v>458.37000000000012</v>
      </c>
      <c r="F1085" s="70">
        <f t="shared" ref="F1085:F1101" si="59">B1085-D1085</f>
        <v>-458.37000000000012</v>
      </c>
    </row>
    <row r="1086" spans="1:6" x14ac:dyDescent="0.25">
      <c r="A1086" s="79" t="s">
        <v>37</v>
      </c>
      <c r="B1086" s="8">
        <v>0</v>
      </c>
      <c r="D1086">
        <f>SUMIF('Sales History - All'!$C$510:$C$519,'FY 24 June Adjustment'!A1086,'Sales History - All'!$O$510:$O$519)</f>
        <v>0</v>
      </c>
      <c r="F1086" s="70">
        <f t="shared" si="59"/>
        <v>0</v>
      </c>
    </row>
    <row r="1087" spans="1:6" x14ac:dyDescent="0.25">
      <c r="A1087" s="79" t="s">
        <v>39</v>
      </c>
      <c r="B1087" s="8">
        <v>0</v>
      </c>
      <c r="D1087">
        <f>SUMIF('Sales History - All'!$C$510:$C$519,'FY 24 June Adjustment'!A1087,'Sales History - All'!$O$510:$O$519)</f>
        <v>0</v>
      </c>
      <c r="F1087" s="70">
        <f t="shared" si="59"/>
        <v>0</v>
      </c>
    </row>
    <row r="1088" spans="1:6" x14ac:dyDescent="0.25">
      <c r="A1088" s="79" t="s">
        <v>33</v>
      </c>
      <c r="B1088" s="8">
        <v>500</v>
      </c>
      <c r="D1088">
        <f>SUMIF('Sales History - All'!$C$510:$C$519,'FY 24 June Adjustment'!A1088,'Sales History - All'!$O$510:$O$519)</f>
        <v>458.37000000000012</v>
      </c>
      <c r="F1088" s="70">
        <f t="shared" si="59"/>
        <v>41.629999999999882</v>
      </c>
    </row>
    <row r="1089" spans="1:6" x14ac:dyDescent="0.25">
      <c r="A1089" s="79" t="s">
        <v>41</v>
      </c>
      <c r="B1089" s="8">
        <v>11500</v>
      </c>
      <c r="D1089">
        <f>SUMIF('Sales History - All'!$C$510:$C$519,'FY 24 June Adjustment'!A1089,'Sales History - All'!$O$510:$O$519)</f>
        <v>10541.630000000001</v>
      </c>
      <c r="F1089" s="70">
        <f t="shared" si="59"/>
        <v>958.36999999999898</v>
      </c>
    </row>
    <row r="1090" spans="1:6" x14ac:dyDescent="0.25">
      <c r="A1090" s="79" t="s">
        <v>43</v>
      </c>
      <c r="B1090" s="8">
        <v>0</v>
      </c>
      <c r="D1090">
        <f>SUMIF('Sales History - All'!$C$510:$C$519,'FY 24 June Adjustment'!A1090,'Sales History - All'!$O$510:$O$519)</f>
        <v>1833.3700000000001</v>
      </c>
      <c r="F1090" s="70">
        <f t="shared" si="59"/>
        <v>-1833.3700000000001</v>
      </c>
    </row>
    <row r="1091" spans="1:6" x14ac:dyDescent="0.25">
      <c r="A1091" s="79" t="s">
        <v>45</v>
      </c>
      <c r="B1091" s="8">
        <v>2000</v>
      </c>
      <c r="D1091">
        <f>SUMIF('Sales History - All'!$C$510:$C$519,'FY 24 June Adjustment'!A1091,'Sales History - All'!$O$510:$O$519)</f>
        <v>1833.3700000000001</v>
      </c>
      <c r="F1091" s="70">
        <f t="shared" si="59"/>
        <v>166.62999999999988</v>
      </c>
    </row>
    <row r="1092" spans="1:6" x14ac:dyDescent="0.25">
      <c r="A1092" s="79" t="s">
        <v>55</v>
      </c>
      <c r="B1092" s="8">
        <v>1000</v>
      </c>
      <c r="D1092">
        <f>SUMIF('Sales History - All'!$C$510:$C$519,'FY 24 June Adjustment'!A1092,'Sales History - All'!$O$510:$O$519)</f>
        <v>916.63000000000011</v>
      </c>
      <c r="F1092" s="70">
        <f t="shared" si="59"/>
        <v>83.369999999999891</v>
      </c>
    </row>
    <row r="1093" spans="1:6" x14ac:dyDescent="0.25">
      <c r="A1093" s="79" t="s">
        <v>35</v>
      </c>
      <c r="B1093" s="8">
        <v>2000</v>
      </c>
      <c r="D1093">
        <f>SUMIF('Sales History - All'!$C$510:$C$519,'FY 24 June Adjustment'!A1093,'Sales History - All'!$O$510:$O$519)</f>
        <v>1833.3700000000001</v>
      </c>
      <c r="F1093" s="70">
        <f t="shared" si="59"/>
        <v>166.62999999999988</v>
      </c>
    </row>
    <row r="1094" spans="1:6" x14ac:dyDescent="0.25">
      <c r="A1094" s="79" t="s">
        <v>57</v>
      </c>
      <c r="B1094" s="8">
        <v>0</v>
      </c>
      <c r="D1094">
        <f>SUMIF('Sales History - All'!$C$510:$C$519,'FY 24 June Adjustment'!A1094,'Sales History - All'!$O$510:$O$519)</f>
        <v>0</v>
      </c>
      <c r="F1094" s="70">
        <f t="shared" si="59"/>
        <v>0</v>
      </c>
    </row>
    <row r="1095" spans="1:6" x14ac:dyDescent="0.25">
      <c r="A1095" s="79" t="s">
        <v>21</v>
      </c>
      <c r="B1095" s="8">
        <v>0</v>
      </c>
      <c r="D1095">
        <f>SUMIF('Sales History - All'!$C$510:$C$519,'FY 24 June Adjustment'!A1095,'Sales History - All'!$O$510:$O$519)</f>
        <v>0</v>
      </c>
      <c r="F1095" s="70">
        <f t="shared" si="59"/>
        <v>0</v>
      </c>
    </row>
    <row r="1096" spans="1:6" x14ac:dyDescent="0.25">
      <c r="A1096" s="79" t="s">
        <v>47</v>
      </c>
      <c r="B1096" s="8">
        <v>0</v>
      </c>
      <c r="D1096">
        <f>SUMIF('Sales History - All'!$C$510:$C$519,'FY 24 June Adjustment'!A1096,'Sales History - All'!$O$510:$O$519)</f>
        <v>0</v>
      </c>
      <c r="F1096" s="70">
        <f t="shared" si="59"/>
        <v>0</v>
      </c>
    </row>
    <row r="1097" spans="1:6" x14ac:dyDescent="0.25">
      <c r="A1097" s="79" t="s">
        <v>59</v>
      </c>
      <c r="B1097" s="8">
        <v>37000</v>
      </c>
      <c r="D1097">
        <f>SUMIF('Sales History - All'!$C$510:$C$519,'FY 24 June Adjustment'!A1097,'Sales History - All'!$O$510:$O$519)</f>
        <v>32083.369999999995</v>
      </c>
      <c r="F1097" s="70">
        <f t="shared" si="59"/>
        <v>4916.6300000000047</v>
      </c>
    </row>
    <row r="1098" spans="1:6" x14ac:dyDescent="0.25">
      <c r="A1098" s="79" t="s">
        <v>49</v>
      </c>
      <c r="B1098" s="8">
        <v>0</v>
      </c>
      <c r="D1098">
        <f>SUMIF('Sales History - All'!$C$510:$C$519,'FY 24 June Adjustment'!A1098,'Sales History - All'!$O$510:$O$519)</f>
        <v>0</v>
      </c>
      <c r="F1098" s="70">
        <f t="shared" si="59"/>
        <v>0</v>
      </c>
    </row>
    <row r="1099" spans="1:6" x14ac:dyDescent="0.25">
      <c r="A1099" s="79" t="s">
        <v>53</v>
      </c>
      <c r="B1099" s="8">
        <v>0</v>
      </c>
      <c r="D1099">
        <f>SUMIF('Sales History - All'!$C$510:$C$519,'FY 24 June Adjustment'!A1099,'Sales History - All'!$O$510:$O$519)</f>
        <v>0</v>
      </c>
      <c r="F1099" s="70">
        <f t="shared" si="59"/>
        <v>0</v>
      </c>
    </row>
    <row r="1100" spans="1:6" x14ac:dyDescent="0.25">
      <c r="A1100" s="79" t="s">
        <v>61</v>
      </c>
      <c r="B1100" s="8">
        <v>0</v>
      </c>
      <c r="D1100">
        <f>SUMIF('Sales History - All'!$C$510:$C$519,'FY 24 June Adjustment'!A1100,'Sales History - All'!$O$510:$O$519)</f>
        <v>0</v>
      </c>
      <c r="F1100" s="70">
        <f t="shared" si="59"/>
        <v>0</v>
      </c>
    </row>
    <row r="1101" spans="1:6" x14ac:dyDescent="0.25">
      <c r="A1101" s="79" t="s">
        <v>63</v>
      </c>
      <c r="B1101" s="8">
        <v>2000</v>
      </c>
      <c r="D1101">
        <f>SUMIF('Sales History - All'!$C$510:$C$519,'FY 24 June Adjustment'!A1101,'Sales History - All'!$O$510:$O$519)</f>
        <v>0</v>
      </c>
      <c r="F1101" s="70">
        <f t="shared" si="59"/>
        <v>2000</v>
      </c>
    </row>
    <row r="1102" spans="1:6" x14ac:dyDescent="0.25">
      <c r="A1102" s="72" t="s">
        <v>268</v>
      </c>
      <c r="B1102" s="8"/>
    </row>
    <row r="1103" spans="1:6" x14ac:dyDescent="0.25">
      <c r="A1103" s="79" t="s">
        <v>51</v>
      </c>
      <c r="B1103" s="8">
        <v>2000</v>
      </c>
      <c r="D1103">
        <f>SUMIF('Sales History - All'!$C$520:$C$521,'FY 24 June Adjustment'!A1103,'Sales History - All'!$O$520:$O$521)</f>
        <v>1833.3700000000001</v>
      </c>
      <c r="F1103" s="70">
        <f t="shared" ref="F1103:F1119" si="60">B1103-D1103</f>
        <v>166.62999999999988</v>
      </c>
    </row>
    <row r="1104" spans="1:6" x14ac:dyDescent="0.25">
      <c r="A1104" s="79" t="s">
        <v>37</v>
      </c>
      <c r="B1104" s="8">
        <v>0</v>
      </c>
      <c r="D1104">
        <f>SUMIF('Sales History - All'!$C$520:$C$521,'FY 24 June Adjustment'!A1104,'Sales History - All'!$O$520:$O$521)</f>
        <v>0</v>
      </c>
      <c r="F1104" s="70">
        <f t="shared" si="60"/>
        <v>0</v>
      </c>
    </row>
    <row r="1105" spans="1:6" x14ac:dyDescent="0.25">
      <c r="A1105" s="79" t="s">
        <v>39</v>
      </c>
      <c r="B1105" s="8">
        <v>0</v>
      </c>
      <c r="D1105">
        <f>SUMIF('Sales History - All'!$C$520:$C$521,'FY 24 June Adjustment'!A1105,'Sales History - All'!$O$520:$O$521)</f>
        <v>0</v>
      </c>
      <c r="F1105" s="70">
        <f t="shared" si="60"/>
        <v>0</v>
      </c>
    </row>
    <row r="1106" spans="1:6" x14ac:dyDescent="0.25">
      <c r="A1106" s="79" t="s">
        <v>33</v>
      </c>
      <c r="B1106" s="8">
        <v>0</v>
      </c>
      <c r="D1106">
        <f>SUMIF('Sales History - All'!$C$520:$C$521,'FY 24 June Adjustment'!A1106,'Sales History - All'!$O$520:$O$521)</f>
        <v>0</v>
      </c>
      <c r="F1106" s="70">
        <f t="shared" si="60"/>
        <v>0</v>
      </c>
    </row>
    <row r="1107" spans="1:6" x14ac:dyDescent="0.25">
      <c r="A1107" s="79" t="s">
        <v>41</v>
      </c>
      <c r="B1107" s="8">
        <v>3000</v>
      </c>
      <c r="D1107">
        <f>SUMIF('Sales History - All'!$C$520:$C$521,'FY 24 June Adjustment'!A1107,'Sales History - All'!$O$520:$O$521)</f>
        <v>0</v>
      </c>
      <c r="F1107" s="70">
        <f t="shared" si="60"/>
        <v>3000</v>
      </c>
    </row>
    <row r="1108" spans="1:6" x14ac:dyDescent="0.25">
      <c r="A1108" s="79" t="s">
        <v>43</v>
      </c>
      <c r="B1108" s="8">
        <v>0</v>
      </c>
      <c r="D1108">
        <f>SUMIF('Sales History - All'!$C$520:$C$521,'FY 24 June Adjustment'!A1108,'Sales History - All'!$O$520:$O$521)</f>
        <v>0</v>
      </c>
      <c r="F1108" s="70">
        <f t="shared" si="60"/>
        <v>0</v>
      </c>
    </row>
    <row r="1109" spans="1:6" x14ac:dyDescent="0.25">
      <c r="A1109" s="79" t="s">
        <v>45</v>
      </c>
      <c r="B1109" s="8">
        <v>0</v>
      </c>
      <c r="D1109">
        <f>SUMIF('Sales History - All'!$C$520:$C$521,'FY 24 June Adjustment'!A1109,'Sales History - All'!$O$520:$O$521)</f>
        <v>0</v>
      </c>
      <c r="F1109" s="70">
        <f t="shared" si="60"/>
        <v>0</v>
      </c>
    </row>
    <row r="1110" spans="1:6" x14ac:dyDescent="0.25">
      <c r="A1110" s="79" t="s">
        <v>55</v>
      </c>
      <c r="B1110" s="8">
        <v>0</v>
      </c>
      <c r="D1110">
        <f>SUMIF('Sales History - All'!$C$520:$C$521,'FY 24 June Adjustment'!A1110,'Sales History - All'!$O$520:$O$521)</f>
        <v>0</v>
      </c>
      <c r="F1110" s="70">
        <f t="shared" si="60"/>
        <v>0</v>
      </c>
    </row>
    <row r="1111" spans="1:6" x14ac:dyDescent="0.25">
      <c r="A1111" s="79" t="s">
        <v>35</v>
      </c>
      <c r="B1111" s="8">
        <v>0</v>
      </c>
      <c r="D1111">
        <f>SUMIF('Sales History - All'!$C$520:$C$521,'FY 24 June Adjustment'!A1111,'Sales History - All'!$O$520:$O$521)</f>
        <v>0</v>
      </c>
      <c r="F1111" s="70">
        <f t="shared" si="60"/>
        <v>0</v>
      </c>
    </row>
    <row r="1112" spans="1:6" x14ac:dyDescent="0.25">
      <c r="A1112" s="79" t="s">
        <v>57</v>
      </c>
      <c r="B1112" s="8">
        <v>0</v>
      </c>
      <c r="D1112">
        <f>SUMIF('Sales History - All'!$C$520:$C$521,'FY 24 June Adjustment'!A1112,'Sales History - All'!$O$520:$O$521)</f>
        <v>0</v>
      </c>
      <c r="F1112" s="70">
        <f t="shared" si="60"/>
        <v>0</v>
      </c>
    </row>
    <row r="1113" spans="1:6" x14ac:dyDescent="0.25">
      <c r="A1113" s="79" t="s">
        <v>21</v>
      </c>
      <c r="B1113" s="8">
        <v>5000</v>
      </c>
      <c r="D1113">
        <f>SUMIF('Sales History - All'!$C$520:$C$521,'FY 24 June Adjustment'!A1113,'Sales History - All'!$O$520:$O$521)</f>
        <v>4583.37</v>
      </c>
      <c r="F1113" s="70">
        <f t="shared" si="60"/>
        <v>416.63000000000011</v>
      </c>
    </row>
    <row r="1114" spans="1:6" x14ac:dyDescent="0.25">
      <c r="A1114" s="79" t="s">
        <v>47</v>
      </c>
      <c r="B1114" s="8">
        <v>0</v>
      </c>
      <c r="D1114">
        <f>SUMIF('Sales History - All'!$C$520:$C$521,'FY 24 June Adjustment'!A1114,'Sales History - All'!$O$520:$O$521)</f>
        <v>0</v>
      </c>
      <c r="F1114" s="70">
        <f t="shared" si="60"/>
        <v>0</v>
      </c>
    </row>
    <row r="1115" spans="1:6" x14ac:dyDescent="0.25">
      <c r="A1115" s="79" t="s">
        <v>59</v>
      </c>
      <c r="B1115" s="8">
        <v>0</v>
      </c>
      <c r="D1115">
        <f>SUMIF('Sales History - All'!$C$520:$C$521,'FY 24 June Adjustment'!A1115,'Sales History - All'!$O$520:$O$521)</f>
        <v>0</v>
      </c>
      <c r="F1115" s="70">
        <f t="shared" si="60"/>
        <v>0</v>
      </c>
    </row>
    <row r="1116" spans="1:6" x14ac:dyDescent="0.25">
      <c r="A1116" s="79" t="s">
        <v>49</v>
      </c>
      <c r="B1116" s="8">
        <v>0</v>
      </c>
      <c r="D1116">
        <f>SUMIF('Sales History - All'!$C$520:$C$521,'FY 24 June Adjustment'!A1116,'Sales History - All'!$O$520:$O$521)</f>
        <v>0</v>
      </c>
      <c r="F1116" s="70">
        <f t="shared" si="60"/>
        <v>0</v>
      </c>
    </row>
    <row r="1117" spans="1:6" x14ac:dyDescent="0.25">
      <c r="A1117" s="79" t="s">
        <v>53</v>
      </c>
      <c r="B1117" s="8">
        <v>0</v>
      </c>
      <c r="D1117">
        <f>SUMIF('Sales History - All'!$C$520:$C$521,'FY 24 June Adjustment'!A1117,'Sales History - All'!$O$520:$O$521)</f>
        <v>0</v>
      </c>
      <c r="F1117" s="70">
        <f t="shared" si="60"/>
        <v>0</v>
      </c>
    </row>
    <row r="1118" spans="1:6" x14ac:dyDescent="0.25">
      <c r="A1118" s="79" t="s">
        <v>61</v>
      </c>
      <c r="B1118" s="8">
        <v>0</v>
      </c>
      <c r="D1118">
        <f>SUMIF('Sales History - All'!$C$520:$C$521,'FY 24 June Adjustment'!A1118,'Sales History - All'!$O$520:$O$521)</f>
        <v>0</v>
      </c>
      <c r="F1118" s="70">
        <f t="shared" si="60"/>
        <v>0</v>
      </c>
    </row>
    <row r="1119" spans="1:6" x14ac:dyDescent="0.25">
      <c r="A1119" s="79" t="s">
        <v>63</v>
      </c>
      <c r="B1119" s="8">
        <v>0</v>
      </c>
      <c r="D1119">
        <f>SUMIF('Sales History - All'!$C$520:$C$521,'FY 24 June Adjustment'!A1119,'Sales History - All'!$O$520:$O$521)</f>
        <v>0</v>
      </c>
      <c r="F1119" s="70">
        <f t="shared" si="60"/>
        <v>0</v>
      </c>
    </row>
    <row r="1120" spans="1:6" x14ac:dyDescent="0.25">
      <c r="A1120" s="72" t="s">
        <v>269</v>
      </c>
      <c r="B1120" s="8"/>
    </row>
    <row r="1121" spans="1:6" x14ac:dyDescent="0.25">
      <c r="A1121" s="79" t="s">
        <v>51</v>
      </c>
      <c r="B1121" s="8">
        <v>296500</v>
      </c>
      <c r="D1121">
        <f>SUMIF('Sales History - All'!$C$522:$C$532,'FY 24 June Adjustment'!A1121,'Sales History - All'!$O$522:$O$532)</f>
        <v>271791.63000000006</v>
      </c>
      <c r="F1121" s="70">
        <f t="shared" ref="F1121:F1137" si="61">B1121-D1121</f>
        <v>24708.369999999937</v>
      </c>
    </row>
    <row r="1122" spans="1:6" x14ac:dyDescent="0.25">
      <c r="A1122" s="79" t="s">
        <v>37</v>
      </c>
      <c r="B1122" s="8">
        <v>95500</v>
      </c>
      <c r="D1122">
        <f>SUMIF('Sales History - All'!$C$522:$C$532,'FY 24 June Adjustment'!A1122,'Sales History - All'!$O$522:$O$532)</f>
        <v>87541.63</v>
      </c>
      <c r="F1122" s="70">
        <f t="shared" si="61"/>
        <v>7958.3699999999953</v>
      </c>
    </row>
    <row r="1123" spans="1:6" x14ac:dyDescent="0.25">
      <c r="A1123" s="79" t="s">
        <v>39</v>
      </c>
      <c r="B1123" s="8">
        <v>14000</v>
      </c>
      <c r="D1123">
        <f>SUMIF('Sales History - All'!$C$522:$C$532,'FY 24 June Adjustment'!A1123,'Sales History - All'!$O$522:$O$532)</f>
        <v>5500</v>
      </c>
      <c r="F1123" s="70">
        <f t="shared" si="61"/>
        <v>8500</v>
      </c>
    </row>
    <row r="1124" spans="1:6" x14ac:dyDescent="0.25">
      <c r="A1124" s="79" t="s">
        <v>33</v>
      </c>
      <c r="B1124" s="8">
        <v>54000</v>
      </c>
      <c r="D1124">
        <f>SUMIF('Sales History - All'!$C$522:$C$532,'FY 24 June Adjustment'!A1124,'Sales History - All'!$O$522:$O$532)</f>
        <v>49500</v>
      </c>
      <c r="F1124" s="70">
        <f t="shared" si="61"/>
        <v>4500</v>
      </c>
    </row>
    <row r="1125" spans="1:6" x14ac:dyDescent="0.25">
      <c r="A1125" s="79" t="s">
        <v>41</v>
      </c>
      <c r="B1125" s="8">
        <v>2097000</v>
      </c>
      <c r="D1125">
        <f>SUMIF('Sales History - All'!$C$522:$C$532,'FY 24 June Adjustment'!A1125,'Sales History - All'!$O$522:$O$532)</f>
        <v>1768250</v>
      </c>
      <c r="F1125" s="70">
        <f t="shared" si="61"/>
        <v>328750</v>
      </c>
    </row>
    <row r="1126" spans="1:6" x14ac:dyDescent="0.25">
      <c r="A1126" s="79" t="s">
        <v>43</v>
      </c>
      <c r="B1126" s="8">
        <v>0</v>
      </c>
      <c r="D1126">
        <f>SUMIF('Sales History - All'!$C$522:$C$532,'FY 24 June Adjustment'!A1126,'Sales History - All'!$O$522:$O$532)</f>
        <v>291500</v>
      </c>
      <c r="F1126" s="70">
        <f t="shared" si="61"/>
        <v>-291500</v>
      </c>
    </row>
    <row r="1127" spans="1:6" x14ac:dyDescent="0.25">
      <c r="A1127" s="79" t="s">
        <v>45</v>
      </c>
      <c r="B1127" s="8">
        <v>318500</v>
      </c>
      <c r="D1127">
        <f>SUMIF('Sales History - All'!$C$522:$C$532,'FY 24 June Adjustment'!A1127,'Sales History - All'!$O$522:$O$532)</f>
        <v>290125</v>
      </c>
      <c r="F1127" s="70">
        <f t="shared" si="61"/>
        <v>28375</v>
      </c>
    </row>
    <row r="1128" spans="1:6" x14ac:dyDescent="0.25">
      <c r="A1128" s="79" t="s">
        <v>55</v>
      </c>
      <c r="B1128" s="8">
        <v>1043000</v>
      </c>
      <c r="D1128">
        <f>SUMIF('Sales History - All'!$C$522:$C$532,'FY 24 June Adjustment'!A1128,'Sales History - All'!$O$522:$O$532)</f>
        <v>956083.37000000011</v>
      </c>
      <c r="F1128" s="70">
        <f t="shared" si="61"/>
        <v>86916.629999999888</v>
      </c>
    </row>
    <row r="1129" spans="1:6" x14ac:dyDescent="0.25">
      <c r="A1129" s="79" t="s">
        <v>35</v>
      </c>
      <c r="B1129" s="8">
        <v>245000</v>
      </c>
      <c r="D1129">
        <f>SUMIF('Sales History - All'!$C$522:$C$532,'FY 24 June Adjustment'!A1129,'Sales History - All'!$O$522:$O$532)</f>
        <v>224583.36999999994</v>
      </c>
      <c r="F1129" s="70">
        <f t="shared" si="61"/>
        <v>20416.630000000063</v>
      </c>
    </row>
    <row r="1130" spans="1:6" x14ac:dyDescent="0.25">
      <c r="A1130" s="79" t="s">
        <v>57</v>
      </c>
      <c r="B1130" s="8">
        <v>0</v>
      </c>
      <c r="D1130">
        <f>SUMIF('Sales History - All'!$C$522:$C$532,'FY 24 June Adjustment'!A1130,'Sales History - All'!$O$522:$O$532)</f>
        <v>0</v>
      </c>
      <c r="F1130" s="70">
        <f t="shared" si="61"/>
        <v>0</v>
      </c>
    </row>
    <row r="1131" spans="1:6" x14ac:dyDescent="0.25">
      <c r="A1131" s="79" t="s">
        <v>21</v>
      </c>
      <c r="B1131" s="8">
        <v>437000</v>
      </c>
      <c r="D1131">
        <f>SUMIF('Sales History - All'!$C$522:$C$532,'FY 24 June Adjustment'!A1131,'Sales History - All'!$O$522:$O$532)</f>
        <v>400583.36999999988</v>
      </c>
      <c r="F1131" s="70">
        <f t="shared" si="61"/>
        <v>36416.630000000121</v>
      </c>
    </row>
    <row r="1132" spans="1:6" x14ac:dyDescent="0.25">
      <c r="A1132" s="79" t="s">
        <v>47</v>
      </c>
      <c r="B1132" s="8">
        <v>0</v>
      </c>
      <c r="D1132">
        <f>SUMIF('Sales History - All'!$C$522:$C$532,'FY 24 June Adjustment'!A1132,'Sales History - All'!$O$522:$O$532)</f>
        <v>0</v>
      </c>
      <c r="F1132" s="70">
        <f t="shared" si="61"/>
        <v>0</v>
      </c>
    </row>
    <row r="1133" spans="1:6" x14ac:dyDescent="0.25">
      <c r="A1133" s="79" t="s">
        <v>59</v>
      </c>
      <c r="B1133" s="8">
        <v>1263000</v>
      </c>
      <c r="D1133">
        <f>SUMIF('Sales History - All'!$C$522:$C$532,'FY 24 June Adjustment'!A1133,'Sales History - All'!$O$522:$O$532)</f>
        <v>1089916.6299999999</v>
      </c>
      <c r="F1133" s="70">
        <f t="shared" si="61"/>
        <v>173083.37000000011</v>
      </c>
    </row>
    <row r="1134" spans="1:6" x14ac:dyDescent="0.25">
      <c r="A1134" s="79" t="s">
        <v>49</v>
      </c>
      <c r="B1134" s="8">
        <v>27000</v>
      </c>
      <c r="D1134">
        <f>SUMIF('Sales History - All'!$C$522:$C$532,'FY 24 June Adjustment'!A1134,'Sales History - All'!$O$522:$O$532)</f>
        <v>0</v>
      </c>
      <c r="F1134" s="70">
        <f t="shared" si="61"/>
        <v>27000</v>
      </c>
    </row>
    <row r="1135" spans="1:6" x14ac:dyDescent="0.25">
      <c r="A1135" s="79" t="s">
        <v>53</v>
      </c>
      <c r="B1135" s="8">
        <v>64000</v>
      </c>
      <c r="D1135">
        <f>SUMIF('Sales History - All'!$C$522:$C$532,'FY 24 June Adjustment'!A1135,'Sales History - All'!$O$522:$O$532)</f>
        <v>0</v>
      </c>
      <c r="F1135" s="70">
        <f t="shared" si="61"/>
        <v>64000</v>
      </c>
    </row>
    <row r="1136" spans="1:6" x14ac:dyDescent="0.25">
      <c r="A1136" s="79" t="s">
        <v>61</v>
      </c>
      <c r="B1136" s="8">
        <v>61000</v>
      </c>
      <c r="D1136">
        <f>SUMIF('Sales History - All'!$C$522:$C$532,'FY 24 June Adjustment'!A1136,'Sales History - All'!$O$522:$O$532)</f>
        <v>0</v>
      </c>
      <c r="F1136" s="70">
        <f t="shared" si="61"/>
        <v>61000</v>
      </c>
    </row>
    <row r="1137" spans="1:6" x14ac:dyDescent="0.25">
      <c r="A1137" s="79" t="s">
        <v>63</v>
      </c>
      <c r="B1137" s="8">
        <v>221000</v>
      </c>
      <c r="D1137">
        <f>SUMIF('Sales History - All'!$C$522:$C$532,'FY 24 June Adjustment'!A1137,'Sales History - All'!$O$522:$O$532)</f>
        <v>0</v>
      </c>
      <c r="F1137" s="70">
        <f t="shared" si="61"/>
        <v>221000</v>
      </c>
    </row>
    <row r="1138" spans="1:6" x14ac:dyDescent="0.25">
      <c r="A1138" s="72" t="s">
        <v>270</v>
      </c>
      <c r="B1138" s="8"/>
    </row>
    <row r="1139" spans="1:6" x14ac:dyDescent="0.25">
      <c r="A1139" s="79" t="s">
        <v>51</v>
      </c>
      <c r="B1139" s="8">
        <v>127500</v>
      </c>
      <c r="D1139">
        <f>SUMIF('Sales History - All'!$C$533:$C$542,'FY 24 June Adjustment'!A1139,'Sales History - All'!$O$533:$O$542)</f>
        <v>116875</v>
      </c>
      <c r="F1139" s="70">
        <f t="shared" ref="F1139:F1155" si="62">B1139-D1139</f>
        <v>10625</v>
      </c>
    </row>
    <row r="1140" spans="1:6" x14ac:dyDescent="0.25">
      <c r="A1140" s="79" t="s">
        <v>37</v>
      </c>
      <c r="B1140" s="8">
        <v>40000</v>
      </c>
      <c r="D1140">
        <f>SUMIF('Sales History - All'!$C$533:$C$542,'FY 24 June Adjustment'!A1140,'Sales History - All'!$O$533:$O$542)</f>
        <v>36666.630000000012</v>
      </c>
      <c r="F1140" s="70">
        <f t="shared" si="62"/>
        <v>3333.3699999999881</v>
      </c>
    </row>
    <row r="1141" spans="1:6" x14ac:dyDescent="0.25">
      <c r="A1141" s="79" t="s">
        <v>39</v>
      </c>
      <c r="B1141" s="8">
        <v>0</v>
      </c>
      <c r="D1141">
        <f>SUMIF('Sales History - All'!$C$533:$C$542,'FY 24 June Adjustment'!A1141,'Sales History - All'!$O$533:$O$542)</f>
        <v>0</v>
      </c>
      <c r="F1141" s="70">
        <f t="shared" si="62"/>
        <v>0</v>
      </c>
    </row>
    <row r="1142" spans="1:6" x14ac:dyDescent="0.25">
      <c r="A1142" s="79" t="s">
        <v>33</v>
      </c>
      <c r="B1142" s="8">
        <v>23000</v>
      </c>
      <c r="D1142">
        <f>SUMIF('Sales History - All'!$C$533:$C$542,'FY 24 June Adjustment'!A1142,'Sales History - All'!$O$533:$O$542)</f>
        <v>21083.369999999995</v>
      </c>
      <c r="F1142" s="70">
        <f t="shared" si="62"/>
        <v>1916.6300000000047</v>
      </c>
    </row>
    <row r="1143" spans="1:6" x14ac:dyDescent="0.25">
      <c r="A1143" s="79" t="s">
        <v>41</v>
      </c>
      <c r="B1143" s="8">
        <v>1671000</v>
      </c>
      <c r="D1143">
        <f>SUMIF('Sales History - All'!$C$533:$C$542,'FY 24 June Adjustment'!A1143,'Sales History - All'!$O$533:$O$542)</f>
        <v>1407083.3699999999</v>
      </c>
      <c r="F1143" s="70">
        <f t="shared" si="62"/>
        <v>263916.63000000012</v>
      </c>
    </row>
    <row r="1144" spans="1:6" x14ac:dyDescent="0.25">
      <c r="A1144" s="79" t="s">
        <v>43</v>
      </c>
      <c r="B1144" s="8">
        <v>0</v>
      </c>
      <c r="D1144">
        <f>SUMIF('Sales History - All'!$C$533:$C$542,'FY 24 June Adjustment'!A1144,'Sales History - All'!$O$533:$O$542)</f>
        <v>120083.37</v>
      </c>
      <c r="F1144" s="70">
        <f t="shared" si="62"/>
        <v>-120083.37</v>
      </c>
    </row>
    <row r="1145" spans="1:6" x14ac:dyDescent="0.25">
      <c r="A1145" s="79" t="s">
        <v>45</v>
      </c>
      <c r="B1145" s="8">
        <v>149500</v>
      </c>
      <c r="D1145">
        <f>SUMIF('Sales History - All'!$C$533:$C$542,'FY 24 June Adjustment'!A1145,'Sales History - All'!$O$533:$O$542)</f>
        <v>137041.63</v>
      </c>
      <c r="F1145" s="70">
        <f t="shared" si="62"/>
        <v>12458.369999999995</v>
      </c>
    </row>
    <row r="1146" spans="1:6" x14ac:dyDescent="0.25">
      <c r="A1146" s="79" t="s">
        <v>55</v>
      </c>
      <c r="B1146" s="8">
        <v>270500</v>
      </c>
      <c r="D1146">
        <f>SUMIF('Sales History - All'!$C$533:$C$542,'FY 24 June Adjustment'!A1146,'Sales History - All'!$O$533:$O$542)</f>
        <v>247958.36999999994</v>
      </c>
      <c r="F1146" s="70">
        <f t="shared" si="62"/>
        <v>22541.630000000063</v>
      </c>
    </row>
    <row r="1147" spans="1:6" x14ac:dyDescent="0.25">
      <c r="A1147" s="79" t="s">
        <v>35</v>
      </c>
      <c r="B1147" s="8">
        <v>97000</v>
      </c>
      <c r="D1147">
        <f>SUMIF('Sales History - All'!$C$533:$C$542,'FY 24 June Adjustment'!A1147,'Sales History - All'!$O$533:$O$542)</f>
        <v>88916.63</v>
      </c>
      <c r="F1147" s="70">
        <f t="shared" si="62"/>
        <v>8083.3699999999953</v>
      </c>
    </row>
    <row r="1148" spans="1:6" x14ac:dyDescent="0.25">
      <c r="A1148" s="79" t="s">
        <v>57</v>
      </c>
      <c r="B1148" s="8">
        <v>0</v>
      </c>
      <c r="D1148">
        <f>SUMIF('Sales History - All'!$C$533:$C$542,'FY 24 June Adjustment'!A1148,'Sales History - All'!$O$533:$O$542)</f>
        <v>0</v>
      </c>
      <c r="F1148" s="70">
        <f t="shared" si="62"/>
        <v>0</v>
      </c>
    </row>
    <row r="1149" spans="1:6" x14ac:dyDescent="0.25">
      <c r="A1149" s="79" t="s">
        <v>21</v>
      </c>
      <c r="B1149" s="8">
        <v>201000</v>
      </c>
      <c r="D1149">
        <f>SUMIF('Sales History - All'!$C$533:$C$542,'FY 24 June Adjustment'!A1149,'Sales History - All'!$O$533:$O$542)</f>
        <v>184250</v>
      </c>
      <c r="F1149" s="70">
        <f t="shared" si="62"/>
        <v>16750</v>
      </c>
    </row>
    <row r="1150" spans="1:6" x14ac:dyDescent="0.25">
      <c r="A1150" s="79" t="s">
        <v>47</v>
      </c>
      <c r="B1150" s="8">
        <v>0</v>
      </c>
      <c r="D1150">
        <f>SUMIF('Sales History - All'!$C$533:$C$542,'FY 24 June Adjustment'!A1150,'Sales History - All'!$O$533:$O$542)</f>
        <v>0</v>
      </c>
      <c r="F1150" s="70">
        <f t="shared" si="62"/>
        <v>0</v>
      </c>
    </row>
    <row r="1151" spans="1:6" x14ac:dyDescent="0.25">
      <c r="A1151" s="79" t="s">
        <v>59</v>
      </c>
      <c r="B1151" s="8">
        <v>4977000</v>
      </c>
      <c r="D1151">
        <f>SUMIF('Sales History - All'!$C$533:$C$542,'FY 24 June Adjustment'!A1151,'Sales History - All'!$O$533:$O$542)</f>
        <v>4288166.63</v>
      </c>
      <c r="F1151" s="70">
        <f t="shared" si="62"/>
        <v>688833.37000000011</v>
      </c>
    </row>
    <row r="1152" spans="1:6" x14ac:dyDescent="0.25">
      <c r="A1152" s="79" t="s">
        <v>49</v>
      </c>
      <c r="B1152" s="8">
        <v>11000</v>
      </c>
      <c r="D1152">
        <f>SUMIF('Sales History - All'!$C$533:$C$542,'FY 24 June Adjustment'!A1152,'Sales History - All'!$O$533:$O$542)</f>
        <v>0</v>
      </c>
      <c r="F1152" s="70">
        <f t="shared" si="62"/>
        <v>11000</v>
      </c>
    </row>
    <row r="1153" spans="1:6" x14ac:dyDescent="0.25">
      <c r="A1153" s="79" t="s">
        <v>53</v>
      </c>
      <c r="B1153" s="8">
        <v>26000</v>
      </c>
      <c r="D1153">
        <f>SUMIF('Sales History - All'!$C$533:$C$542,'FY 24 June Adjustment'!A1153,'Sales History - All'!$O$533:$O$542)</f>
        <v>0</v>
      </c>
      <c r="F1153" s="70">
        <f t="shared" si="62"/>
        <v>26000</v>
      </c>
    </row>
    <row r="1154" spans="1:6" x14ac:dyDescent="0.25">
      <c r="A1154" s="79" t="s">
        <v>61</v>
      </c>
      <c r="B1154" s="8">
        <v>24000</v>
      </c>
      <c r="D1154">
        <f>SUMIF('Sales History - All'!$C$533:$C$542,'FY 24 June Adjustment'!A1154,'Sales History - All'!$O$533:$O$542)</f>
        <v>0</v>
      </c>
      <c r="F1154" s="70">
        <f t="shared" si="62"/>
        <v>24000</v>
      </c>
    </row>
    <row r="1155" spans="1:6" x14ac:dyDescent="0.25">
      <c r="A1155" s="79" t="s">
        <v>63</v>
      </c>
      <c r="B1155" s="8">
        <v>90000</v>
      </c>
      <c r="D1155">
        <f>SUMIF('Sales History - All'!$C$533:$C$542,'FY 24 June Adjustment'!A1155,'Sales History - All'!$O$533:$O$542)</f>
        <v>0</v>
      </c>
      <c r="F1155" s="70">
        <f t="shared" si="62"/>
        <v>90000</v>
      </c>
    </row>
    <row r="1156" spans="1:6" x14ac:dyDescent="0.25">
      <c r="A1156" s="72" t="s">
        <v>271</v>
      </c>
      <c r="B1156" s="8"/>
    </row>
    <row r="1157" spans="1:6" x14ac:dyDescent="0.25">
      <c r="A1157" s="79" t="s">
        <v>51</v>
      </c>
      <c r="B1157" s="8">
        <v>25000</v>
      </c>
      <c r="D1157">
        <f>SUMIF('Sales History - All'!$C$543:$C$553,'FY 24 June Adjustment'!A1157,'Sales History - All'!$O$543:$O$553)</f>
        <v>22916.630000000005</v>
      </c>
      <c r="F1157" s="70">
        <f t="shared" ref="F1157:F1173" si="63">B1157-D1157</f>
        <v>2083.3699999999953</v>
      </c>
    </row>
    <row r="1158" spans="1:6" x14ac:dyDescent="0.25">
      <c r="A1158" s="79" t="s">
        <v>37</v>
      </c>
      <c r="B1158" s="8">
        <v>12000</v>
      </c>
      <c r="D1158">
        <f>SUMIF('Sales History - All'!$C$543:$C$553,'FY 24 June Adjustment'!A1158,'Sales History - All'!$O$543:$O$553)</f>
        <v>11000</v>
      </c>
      <c r="F1158" s="70">
        <f t="shared" si="63"/>
        <v>1000</v>
      </c>
    </row>
    <row r="1159" spans="1:6" x14ac:dyDescent="0.25">
      <c r="A1159" s="79" t="s">
        <v>39</v>
      </c>
      <c r="B1159" s="8">
        <v>2000</v>
      </c>
      <c r="D1159">
        <f>SUMIF('Sales History - All'!$C$543:$C$553,'FY 24 June Adjustment'!A1159,'Sales History - All'!$O$543:$O$553)</f>
        <v>916.63000000000011</v>
      </c>
      <c r="F1159" s="70">
        <f t="shared" si="63"/>
        <v>1083.3699999999999</v>
      </c>
    </row>
    <row r="1160" spans="1:6" x14ac:dyDescent="0.25">
      <c r="A1160" s="79" t="s">
        <v>33</v>
      </c>
      <c r="B1160" s="8">
        <v>7000</v>
      </c>
      <c r="D1160">
        <f>SUMIF('Sales History - All'!$C$543:$C$553,'FY 24 June Adjustment'!A1160,'Sales History - All'!$O$543:$O$553)</f>
        <v>6416.63</v>
      </c>
      <c r="F1160" s="70">
        <f t="shared" si="63"/>
        <v>583.36999999999989</v>
      </c>
    </row>
    <row r="1161" spans="1:6" x14ac:dyDescent="0.25">
      <c r="A1161" s="79" t="s">
        <v>41</v>
      </c>
      <c r="B1161" s="8">
        <v>468500</v>
      </c>
      <c r="D1161">
        <f>SUMIF('Sales History - All'!$C$543:$C$553,'FY 24 June Adjustment'!A1161,'Sales History - All'!$O$543:$O$553)</f>
        <v>392791.63000000012</v>
      </c>
      <c r="F1161" s="70">
        <f t="shared" si="63"/>
        <v>75708.369999999879</v>
      </c>
    </row>
    <row r="1162" spans="1:6" x14ac:dyDescent="0.25">
      <c r="A1162" s="79" t="s">
        <v>43</v>
      </c>
      <c r="B1162" s="8">
        <v>0</v>
      </c>
      <c r="D1162">
        <f>SUMIF('Sales History - All'!$C$543:$C$553,'FY 24 June Adjustment'!A1162,'Sales History - All'!$O$543:$O$553)</f>
        <v>33916.630000000005</v>
      </c>
      <c r="F1162" s="70">
        <f t="shared" si="63"/>
        <v>-33916.630000000005</v>
      </c>
    </row>
    <row r="1163" spans="1:6" x14ac:dyDescent="0.25">
      <c r="A1163" s="79" t="s">
        <v>45</v>
      </c>
      <c r="B1163" s="8">
        <v>65000</v>
      </c>
      <c r="D1163">
        <f>SUMIF('Sales History - All'!$C$543:$C$553,'FY 24 June Adjustment'!A1163,'Sales History - All'!$O$543:$O$553)</f>
        <v>59583.369999999988</v>
      </c>
      <c r="F1163" s="70">
        <f t="shared" si="63"/>
        <v>5416.6300000000119</v>
      </c>
    </row>
    <row r="1164" spans="1:6" x14ac:dyDescent="0.25">
      <c r="A1164" s="79" t="s">
        <v>55</v>
      </c>
      <c r="B1164" s="8">
        <v>68500</v>
      </c>
      <c r="D1164">
        <f>SUMIF('Sales History - All'!$C$543:$C$553,'FY 24 June Adjustment'!A1164,'Sales History - All'!$O$543:$O$553)</f>
        <v>62791.630000000012</v>
      </c>
      <c r="F1164" s="70">
        <f t="shared" si="63"/>
        <v>5708.3699999999881</v>
      </c>
    </row>
    <row r="1165" spans="1:6" x14ac:dyDescent="0.25">
      <c r="A1165" s="79" t="s">
        <v>35</v>
      </c>
      <c r="B1165" s="8">
        <v>28000</v>
      </c>
      <c r="D1165">
        <f>SUMIF('Sales History - All'!$C$543:$C$553,'FY 24 June Adjustment'!A1165,'Sales History - All'!$O$543:$O$553)</f>
        <v>25666.630000000005</v>
      </c>
      <c r="F1165" s="70">
        <f t="shared" si="63"/>
        <v>2333.3699999999953</v>
      </c>
    </row>
    <row r="1166" spans="1:6" x14ac:dyDescent="0.25">
      <c r="A1166" s="79" t="s">
        <v>57</v>
      </c>
      <c r="B1166" s="8">
        <v>0</v>
      </c>
      <c r="D1166">
        <f>SUMIF('Sales History - All'!$C$543:$C$553,'FY 24 June Adjustment'!A1166,'Sales History - All'!$O$543:$O$553)</f>
        <v>0</v>
      </c>
      <c r="F1166" s="70">
        <f t="shared" si="63"/>
        <v>0</v>
      </c>
    </row>
    <row r="1167" spans="1:6" x14ac:dyDescent="0.25">
      <c r="A1167" s="79" t="s">
        <v>21</v>
      </c>
      <c r="B1167" s="8">
        <v>40000</v>
      </c>
      <c r="D1167">
        <f>SUMIF('Sales History - All'!$C$543:$C$553,'FY 24 June Adjustment'!A1167,'Sales History - All'!$O$543:$O$553)</f>
        <v>36666.630000000012</v>
      </c>
      <c r="F1167" s="70">
        <f t="shared" si="63"/>
        <v>3333.3699999999881</v>
      </c>
    </row>
    <row r="1168" spans="1:6" x14ac:dyDescent="0.25">
      <c r="A1168" s="79" t="s">
        <v>47</v>
      </c>
      <c r="B1168" s="8">
        <v>0</v>
      </c>
      <c r="D1168">
        <f>SUMIF('Sales History - All'!$C$543:$C$553,'FY 24 June Adjustment'!A1168,'Sales History - All'!$O$543:$O$553)</f>
        <v>0</v>
      </c>
      <c r="F1168" s="70">
        <f t="shared" si="63"/>
        <v>0</v>
      </c>
    </row>
    <row r="1169" spans="1:6" x14ac:dyDescent="0.25">
      <c r="A1169" s="79" t="s">
        <v>59</v>
      </c>
      <c r="B1169" s="8">
        <v>150000</v>
      </c>
      <c r="D1169">
        <f>SUMIF('Sales History - All'!$C$543:$C$553,'FY 24 June Adjustment'!A1169,'Sales History - All'!$O$543:$O$553)</f>
        <v>129250</v>
      </c>
      <c r="F1169" s="70">
        <f t="shared" si="63"/>
        <v>20750</v>
      </c>
    </row>
    <row r="1170" spans="1:6" x14ac:dyDescent="0.25">
      <c r="A1170" s="79" t="s">
        <v>49</v>
      </c>
      <c r="B1170" s="8">
        <v>3000</v>
      </c>
      <c r="D1170">
        <f>SUMIF('Sales History - All'!$C$543:$C$553,'FY 24 June Adjustment'!A1170,'Sales History - All'!$O$543:$O$553)</f>
        <v>0</v>
      </c>
      <c r="F1170" s="70">
        <f t="shared" si="63"/>
        <v>3000</v>
      </c>
    </row>
    <row r="1171" spans="1:6" x14ac:dyDescent="0.25">
      <c r="A1171" s="79" t="s">
        <v>53</v>
      </c>
      <c r="B1171" s="8">
        <v>7000</v>
      </c>
      <c r="D1171">
        <f>SUMIF('Sales History - All'!$C$543:$C$553,'FY 24 June Adjustment'!A1171,'Sales History - All'!$O$543:$O$553)</f>
        <v>0</v>
      </c>
      <c r="F1171" s="70">
        <f t="shared" si="63"/>
        <v>7000</v>
      </c>
    </row>
    <row r="1172" spans="1:6" x14ac:dyDescent="0.25">
      <c r="A1172" s="79" t="s">
        <v>61</v>
      </c>
      <c r="B1172" s="8">
        <v>7000</v>
      </c>
      <c r="D1172">
        <f>SUMIF('Sales History - All'!$C$543:$C$553,'FY 24 June Adjustment'!A1172,'Sales History - All'!$O$543:$O$553)</f>
        <v>0</v>
      </c>
      <c r="F1172" s="70">
        <f t="shared" si="63"/>
        <v>7000</v>
      </c>
    </row>
    <row r="1173" spans="1:6" x14ac:dyDescent="0.25">
      <c r="A1173" s="79" t="s">
        <v>63</v>
      </c>
      <c r="B1173" s="8">
        <v>26000</v>
      </c>
      <c r="D1173">
        <f>SUMIF('Sales History - All'!$C$543:$C$553,'FY 24 June Adjustment'!A1173,'Sales History - All'!$O$543:$O$553)</f>
        <v>0</v>
      </c>
      <c r="F1173" s="70">
        <f t="shared" si="63"/>
        <v>26000</v>
      </c>
    </row>
    <row r="1174" spans="1:6" x14ac:dyDescent="0.25">
      <c r="A1174" s="72" t="s">
        <v>272</v>
      </c>
      <c r="B1174" s="8"/>
    </row>
    <row r="1175" spans="1:6" x14ac:dyDescent="0.25">
      <c r="A1175" s="79" t="s">
        <v>51</v>
      </c>
      <c r="B1175" s="8">
        <v>1000</v>
      </c>
      <c r="D1175">
        <f>SUMIF('Sales History - All'!$C$554:$C$563,'FY 24 June Adjustment'!A1175,'Sales History - All'!$O$554:$O$563)</f>
        <v>916.63000000000011</v>
      </c>
      <c r="F1175" s="70">
        <f t="shared" ref="F1175:F1191" si="64">B1175-D1175</f>
        <v>83.369999999999891</v>
      </c>
    </row>
    <row r="1176" spans="1:6" x14ac:dyDescent="0.25">
      <c r="A1176" s="79" t="s">
        <v>37</v>
      </c>
      <c r="B1176" s="8">
        <v>500</v>
      </c>
      <c r="D1176">
        <f>SUMIF('Sales History - All'!$C$554:$C$563,'FY 24 June Adjustment'!A1176,'Sales History - All'!$O$554:$O$563)</f>
        <v>458.37000000000012</v>
      </c>
      <c r="F1176" s="70">
        <f t="shared" si="64"/>
        <v>41.629999999999882</v>
      </c>
    </row>
    <row r="1177" spans="1:6" x14ac:dyDescent="0.25">
      <c r="A1177" s="79" t="s">
        <v>39</v>
      </c>
      <c r="B1177" s="8">
        <v>0</v>
      </c>
      <c r="D1177">
        <f>SUMIF('Sales History - All'!$C$554:$C$563,'FY 24 June Adjustment'!A1177,'Sales History - All'!$O$554:$O$563)</f>
        <v>0</v>
      </c>
      <c r="F1177" s="70">
        <f t="shared" si="64"/>
        <v>0</v>
      </c>
    </row>
    <row r="1178" spans="1:6" x14ac:dyDescent="0.25">
      <c r="A1178" s="79" t="s">
        <v>33</v>
      </c>
      <c r="B1178" s="8">
        <v>500</v>
      </c>
      <c r="D1178">
        <f>SUMIF('Sales History - All'!$C$554:$C$563,'FY 24 June Adjustment'!A1178,'Sales History - All'!$O$554:$O$563)</f>
        <v>458.37000000000012</v>
      </c>
      <c r="F1178" s="70">
        <f t="shared" si="64"/>
        <v>41.629999999999882</v>
      </c>
    </row>
    <row r="1179" spans="1:6" x14ac:dyDescent="0.25">
      <c r="A1179" s="79" t="s">
        <v>41</v>
      </c>
      <c r="B1179" s="8">
        <v>24000</v>
      </c>
      <c r="D1179">
        <f>SUMIF('Sales History - All'!$C$554:$C$563,'FY 24 June Adjustment'!A1179,'Sales History - All'!$O$554:$O$563)</f>
        <v>20166.630000000005</v>
      </c>
      <c r="F1179" s="70">
        <f t="shared" si="64"/>
        <v>3833.3699999999953</v>
      </c>
    </row>
    <row r="1180" spans="1:6" x14ac:dyDescent="0.25">
      <c r="A1180" s="79" t="s">
        <v>43</v>
      </c>
      <c r="B1180" s="8">
        <v>0</v>
      </c>
      <c r="D1180">
        <f>SUMIF('Sales History - All'!$C$554:$C$563,'FY 24 June Adjustment'!A1180,'Sales History - All'!$O$554:$O$563)</f>
        <v>2291.6299999999997</v>
      </c>
      <c r="F1180" s="70">
        <f t="shared" si="64"/>
        <v>-2291.6299999999997</v>
      </c>
    </row>
    <row r="1181" spans="1:6" x14ac:dyDescent="0.25">
      <c r="A1181" s="79" t="s">
        <v>45</v>
      </c>
      <c r="B1181" s="8">
        <v>2500</v>
      </c>
      <c r="D1181">
        <f>SUMIF('Sales History - All'!$C$554:$C$563,'FY 24 June Adjustment'!A1181,'Sales History - All'!$O$554:$O$563)</f>
        <v>2291.6299999999997</v>
      </c>
      <c r="F1181" s="70">
        <f t="shared" si="64"/>
        <v>208.37000000000035</v>
      </c>
    </row>
    <row r="1182" spans="1:6" x14ac:dyDescent="0.25">
      <c r="A1182" s="79" t="s">
        <v>55</v>
      </c>
      <c r="B1182" s="8">
        <v>14000</v>
      </c>
      <c r="D1182">
        <f>SUMIF('Sales History - All'!$C$554:$C$563,'FY 24 June Adjustment'!A1182,'Sales History - All'!$O$554:$O$563)</f>
        <v>12833.37</v>
      </c>
      <c r="F1182" s="70">
        <f t="shared" si="64"/>
        <v>1166.6299999999992</v>
      </c>
    </row>
    <row r="1183" spans="1:6" x14ac:dyDescent="0.25">
      <c r="A1183" s="79" t="s">
        <v>35</v>
      </c>
      <c r="B1183" s="8">
        <v>2000</v>
      </c>
      <c r="D1183">
        <f>SUMIF('Sales History - All'!$C$554:$C$563,'FY 24 June Adjustment'!A1183,'Sales History - All'!$O$554:$O$563)</f>
        <v>1833.3700000000001</v>
      </c>
      <c r="F1183" s="70">
        <f t="shared" si="64"/>
        <v>166.62999999999988</v>
      </c>
    </row>
    <row r="1184" spans="1:6" x14ac:dyDescent="0.25">
      <c r="A1184" s="79" t="s">
        <v>57</v>
      </c>
      <c r="B1184" s="8">
        <v>0</v>
      </c>
      <c r="D1184">
        <f>SUMIF('Sales History - All'!$C$554:$C$563,'FY 24 June Adjustment'!A1184,'Sales History - All'!$O$554:$O$563)</f>
        <v>0</v>
      </c>
      <c r="F1184" s="70">
        <f t="shared" si="64"/>
        <v>0</v>
      </c>
    </row>
    <row r="1185" spans="1:6" x14ac:dyDescent="0.25">
      <c r="A1185" s="79" t="s">
        <v>21</v>
      </c>
      <c r="B1185" s="8">
        <v>2500</v>
      </c>
      <c r="D1185">
        <f>SUMIF('Sales History - All'!$C$554:$C$563,'FY 24 June Adjustment'!A1185,'Sales History - All'!$O$554:$O$563)</f>
        <v>2291.6299999999997</v>
      </c>
      <c r="F1185" s="70">
        <f t="shared" si="64"/>
        <v>208.37000000000035</v>
      </c>
    </row>
    <row r="1186" spans="1:6" x14ac:dyDescent="0.25">
      <c r="A1186" s="79" t="s">
        <v>47</v>
      </c>
      <c r="B1186" s="8">
        <v>0</v>
      </c>
      <c r="D1186">
        <f>SUMIF('Sales History - All'!$C$554:$C$563,'FY 24 June Adjustment'!A1186,'Sales History - All'!$O$554:$O$563)</f>
        <v>0</v>
      </c>
      <c r="F1186" s="70">
        <f t="shared" si="64"/>
        <v>0</v>
      </c>
    </row>
    <row r="1187" spans="1:6" x14ac:dyDescent="0.25">
      <c r="A1187" s="79" t="s">
        <v>59</v>
      </c>
      <c r="B1187" s="8">
        <v>103000</v>
      </c>
      <c r="D1187">
        <f>SUMIF('Sales History - All'!$C$554:$C$563,'FY 24 June Adjustment'!A1187,'Sales History - All'!$O$554:$O$563)</f>
        <v>88916.63</v>
      </c>
      <c r="F1187" s="70">
        <f t="shared" si="64"/>
        <v>14083.369999999995</v>
      </c>
    </row>
    <row r="1188" spans="1:6" x14ac:dyDescent="0.25">
      <c r="A1188" s="79" t="s">
        <v>49</v>
      </c>
      <c r="B1188" s="8">
        <v>0</v>
      </c>
      <c r="D1188">
        <f>SUMIF('Sales History - All'!$C$554:$C$563,'FY 24 June Adjustment'!A1188,'Sales History - All'!$O$554:$O$563)</f>
        <v>0</v>
      </c>
      <c r="F1188" s="70">
        <f t="shared" si="64"/>
        <v>0</v>
      </c>
    </row>
    <row r="1189" spans="1:6" x14ac:dyDescent="0.25">
      <c r="A1189" s="79" t="s">
        <v>53</v>
      </c>
      <c r="B1189" s="8">
        <v>0</v>
      </c>
      <c r="D1189">
        <f>SUMIF('Sales History - All'!$C$554:$C$563,'FY 24 June Adjustment'!A1189,'Sales History - All'!$O$554:$O$563)</f>
        <v>0</v>
      </c>
      <c r="F1189" s="70">
        <f t="shared" si="64"/>
        <v>0</v>
      </c>
    </row>
    <row r="1190" spans="1:6" x14ac:dyDescent="0.25">
      <c r="A1190" s="79" t="s">
        <v>61</v>
      </c>
      <c r="B1190" s="8">
        <v>0</v>
      </c>
      <c r="D1190">
        <f>SUMIF('Sales History - All'!$C$554:$C$563,'FY 24 June Adjustment'!A1190,'Sales History - All'!$O$554:$O$563)</f>
        <v>0</v>
      </c>
      <c r="F1190" s="70">
        <f t="shared" si="64"/>
        <v>0</v>
      </c>
    </row>
    <row r="1191" spans="1:6" x14ac:dyDescent="0.25">
      <c r="A1191" s="79" t="s">
        <v>63</v>
      </c>
      <c r="B1191" s="8">
        <v>2000</v>
      </c>
      <c r="D1191">
        <f>SUMIF('Sales History - All'!$C$554:$C$563,'FY 24 June Adjustment'!A1191,'Sales History - All'!$O$554:$O$563)</f>
        <v>0</v>
      </c>
      <c r="F1191" s="70">
        <f t="shared" si="64"/>
        <v>2000</v>
      </c>
    </row>
    <row r="1192" spans="1:6" x14ac:dyDescent="0.25">
      <c r="A1192" s="72" t="s">
        <v>273</v>
      </c>
      <c r="B1192" s="8"/>
    </row>
    <row r="1193" spans="1:6" x14ac:dyDescent="0.25">
      <c r="A1193" s="79" t="s">
        <v>51</v>
      </c>
      <c r="B1193" s="8">
        <v>962000</v>
      </c>
      <c r="D1193">
        <f>SUMIF('Sales History - All'!$C$564:$C$574,'FY 24 June Adjustment'!A1193,'Sales History - All'!$O$564:$O$574)</f>
        <v>881833.37000000011</v>
      </c>
      <c r="F1193" s="70">
        <f t="shared" ref="F1193:F1209" si="65">B1193-D1193</f>
        <v>80166.629999999888</v>
      </c>
    </row>
    <row r="1194" spans="1:6" x14ac:dyDescent="0.25">
      <c r="A1194" s="79" t="s">
        <v>37</v>
      </c>
      <c r="B1194" s="8">
        <v>496000</v>
      </c>
      <c r="D1194">
        <f>SUMIF('Sales History - All'!$C$564:$C$574,'FY 24 June Adjustment'!A1194,'Sales History - All'!$O$564:$O$574)</f>
        <v>454666.63000000012</v>
      </c>
      <c r="F1194" s="70">
        <f t="shared" si="65"/>
        <v>41333.369999999879</v>
      </c>
    </row>
    <row r="1195" spans="1:6" x14ac:dyDescent="0.25">
      <c r="A1195" s="79" t="s">
        <v>39</v>
      </c>
      <c r="B1195" s="8">
        <v>77000</v>
      </c>
      <c r="D1195">
        <f>SUMIF('Sales History - All'!$C$564:$C$574,'FY 24 June Adjustment'!A1195,'Sales History - All'!$O$564:$O$574)</f>
        <v>29333.369999999995</v>
      </c>
      <c r="F1195" s="70">
        <f t="shared" si="65"/>
        <v>47666.630000000005</v>
      </c>
    </row>
    <row r="1196" spans="1:6" x14ac:dyDescent="0.25">
      <c r="A1196" s="79" t="s">
        <v>33</v>
      </c>
      <c r="B1196" s="8">
        <v>276000</v>
      </c>
      <c r="D1196">
        <f>SUMIF('Sales History - All'!$C$564:$C$574,'FY 24 June Adjustment'!A1196,'Sales History - All'!$O$564:$O$574)</f>
        <v>253000</v>
      </c>
      <c r="F1196" s="70">
        <f t="shared" si="65"/>
        <v>23000</v>
      </c>
    </row>
    <row r="1197" spans="1:6" x14ac:dyDescent="0.25">
      <c r="A1197" s="79" t="s">
        <v>41</v>
      </c>
      <c r="B1197" s="8">
        <v>10902500</v>
      </c>
      <c r="D1197">
        <f>SUMIF('Sales History - All'!$C$564:$C$574,'FY 24 June Adjustment'!A1197,'Sales History - All'!$O$564:$O$574)</f>
        <v>9084625</v>
      </c>
      <c r="F1197" s="70">
        <f t="shared" si="65"/>
        <v>1817875</v>
      </c>
    </row>
    <row r="1198" spans="1:6" x14ac:dyDescent="0.25">
      <c r="A1198" s="79" t="s">
        <v>43</v>
      </c>
      <c r="B1198" s="8">
        <v>0</v>
      </c>
      <c r="D1198">
        <f>SUMIF('Sales History - All'!$C$564:$C$574,'FY 24 June Adjustment'!A1198,'Sales History - All'!$O$564:$O$574)</f>
        <v>1489583.3699999999</v>
      </c>
      <c r="F1198" s="70">
        <f t="shared" si="65"/>
        <v>-1489583.3699999999</v>
      </c>
    </row>
    <row r="1199" spans="1:6" x14ac:dyDescent="0.25">
      <c r="A1199" s="79" t="s">
        <v>45</v>
      </c>
      <c r="B1199" s="8">
        <v>1488000</v>
      </c>
      <c r="D1199">
        <f>SUMIF('Sales History - All'!$C$564:$C$574,'FY 24 June Adjustment'!A1199,'Sales History - All'!$O$564:$O$574)</f>
        <v>1363083.3699999999</v>
      </c>
      <c r="F1199" s="70">
        <f t="shared" si="65"/>
        <v>124916.63000000012</v>
      </c>
    </row>
    <row r="1200" spans="1:6" x14ac:dyDescent="0.25">
      <c r="A1200" s="79" t="s">
        <v>55</v>
      </c>
      <c r="B1200" s="8">
        <v>1622500</v>
      </c>
      <c r="D1200">
        <f>SUMIF('Sales History - All'!$C$564:$C$574,'FY 24 June Adjustment'!A1200,'Sales History - All'!$O$564:$O$574)</f>
        <v>1486375</v>
      </c>
      <c r="F1200" s="70">
        <f t="shared" si="65"/>
        <v>136125</v>
      </c>
    </row>
    <row r="1201" spans="1:6" x14ac:dyDescent="0.25">
      <c r="A1201" s="79" t="s">
        <v>35</v>
      </c>
      <c r="B1201" s="8">
        <v>1242000</v>
      </c>
      <c r="D1201">
        <f>SUMIF('Sales History - All'!$C$564:$C$574,'FY 24 June Adjustment'!A1201,'Sales History - All'!$O$564:$O$574)</f>
        <v>1138500</v>
      </c>
      <c r="F1201" s="70">
        <f t="shared" si="65"/>
        <v>103500</v>
      </c>
    </row>
    <row r="1202" spans="1:6" x14ac:dyDescent="0.25">
      <c r="A1202" s="79" t="s">
        <v>57</v>
      </c>
      <c r="B1202" s="8">
        <v>0</v>
      </c>
      <c r="D1202">
        <f>SUMIF('Sales History - All'!$C$564:$C$574,'FY 24 June Adjustment'!A1202,'Sales History - All'!$O$564:$O$574)</f>
        <v>0</v>
      </c>
      <c r="F1202" s="70">
        <f t="shared" si="65"/>
        <v>0</v>
      </c>
    </row>
    <row r="1203" spans="1:6" x14ac:dyDescent="0.25">
      <c r="A1203" s="79" t="s">
        <v>21</v>
      </c>
      <c r="B1203" s="8">
        <v>1626500</v>
      </c>
      <c r="D1203">
        <f>SUMIF('Sales History - All'!$C$564:$C$574,'FY 24 June Adjustment'!A1203,'Sales History - All'!$O$564:$O$574)</f>
        <v>1490958.3699999999</v>
      </c>
      <c r="F1203" s="70">
        <f t="shared" si="65"/>
        <v>135541.63000000012</v>
      </c>
    </row>
    <row r="1204" spans="1:6" x14ac:dyDescent="0.25">
      <c r="A1204" s="79" t="s">
        <v>47</v>
      </c>
      <c r="B1204" s="8">
        <v>0</v>
      </c>
      <c r="D1204">
        <f>SUMIF('Sales History - All'!$C$564:$C$574,'FY 24 June Adjustment'!A1204,'Sales History - All'!$O$564:$O$574)</f>
        <v>0</v>
      </c>
      <c r="F1204" s="70">
        <f t="shared" si="65"/>
        <v>0</v>
      </c>
    </row>
    <row r="1205" spans="1:6" x14ac:dyDescent="0.25">
      <c r="A1205" s="79" t="s">
        <v>59</v>
      </c>
      <c r="B1205" s="8">
        <v>8325500</v>
      </c>
      <c r="D1205">
        <f>SUMIF('Sales History - All'!$C$564:$C$574,'FY 24 June Adjustment'!A1205,'Sales History - All'!$O$564:$O$574)</f>
        <v>7179791.6299999999</v>
      </c>
      <c r="F1205" s="70">
        <f t="shared" si="65"/>
        <v>1145708.3700000001</v>
      </c>
    </row>
    <row r="1206" spans="1:6" x14ac:dyDescent="0.25">
      <c r="A1206" s="79" t="s">
        <v>49</v>
      </c>
      <c r="B1206" s="8">
        <v>130000</v>
      </c>
      <c r="D1206">
        <f>SUMIF('Sales History - All'!$C$564:$C$574,'FY 24 June Adjustment'!A1206,'Sales History - All'!$O$564:$O$574)</f>
        <v>0</v>
      </c>
      <c r="F1206" s="70">
        <f t="shared" si="65"/>
        <v>130000</v>
      </c>
    </row>
    <row r="1207" spans="1:6" x14ac:dyDescent="0.25">
      <c r="A1207" s="79" t="s">
        <v>53</v>
      </c>
      <c r="B1207" s="8">
        <v>314000</v>
      </c>
      <c r="D1207">
        <f>SUMIF('Sales History - All'!$C$564:$C$574,'FY 24 June Adjustment'!A1207,'Sales History - All'!$O$564:$O$574)</f>
        <v>0</v>
      </c>
      <c r="F1207" s="70">
        <f t="shared" si="65"/>
        <v>314000</v>
      </c>
    </row>
    <row r="1208" spans="1:6" x14ac:dyDescent="0.25">
      <c r="A1208" s="79" t="s">
        <v>61</v>
      </c>
      <c r="B1208" s="8">
        <v>298000</v>
      </c>
      <c r="D1208">
        <f>SUMIF('Sales History - All'!$C$564:$C$574,'FY 24 June Adjustment'!A1208,'Sales History - All'!$O$564:$O$574)</f>
        <v>0</v>
      </c>
      <c r="F1208" s="70">
        <f t="shared" si="65"/>
        <v>298000</v>
      </c>
    </row>
    <row r="1209" spans="1:6" x14ac:dyDescent="0.25">
      <c r="A1209" s="79" t="s">
        <v>63</v>
      </c>
      <c r="B1209" s="8">
        <v>1125000</v>
      </c>
      <c r="D1209">
        <f>SUMIF('Sales History - All'!$C$564:$C$574,'FY 24 June Adjustment'!A1209,'Sales History - All'!$O$564:$O$574)</f>
        <v>0</v>
      </c>
      <c r="F1209" s="70">
        <f t="shared" si="65"/>
        <v>1125000</v>
      </c>
    </row>
    <row r="1210" spans="1:6" x14ac:dyDescent="0.25">
      <c r="A1210" s="72" t="s">
        <v>274</v>
      </c>
      <c r="B1210" s="8"/>
    </row>
    <row r="1211" spans="1:6" x14ac:dyDescent="0.25">
      <c r="A1211" s="79" t="s">
        <v>51</v>
      </c>
      <c r="B1211" s="8">
        <v>253000</v>
      </c>
      <c r="D1211">
        <f>SUMIF('Sales History - All'!$C$575:$C$585,'FY 24 June Adjustment'!A1211,'Sales History - All'!$O$575:$O$585)</f>
        <v>231916.63000000006</v>
      </c>
      <c r="F1211" s="70">
        <f t="shared" ref="F1211:F1227" si="66">B1211-D1211</f>
        <v>21083.369999999937</v>
      </c>
    </row>
    <row r="1212" spans="1:6" x14ac:dyDescent="0.25">
      <c r="A1212" s="79" t="s">
        <v>37</v>
      </c>
      <c r="B1212" s="8">
        <v>85000</v>
      </c>
      <c r="D1212">
        <f>SUMIF('Sales History - All'!$C$575:$C$585,'FY 24 June Adjustment'!A1212,'Sales History - All'!$O$575:$O$585)</f>
        <v>77916.63</v>
      </c>
      <c r="F1212" s="70">
        <f t="shared" si="66"/>
        <v>7083.3699999999953</v>
      </c>
    </row>
    <row r="1213" spans="1:6" x14ac:dyDescent="0.25">
      <c r="A1213" s="79" t="s">
        <v>39</v>
      </c>
      <c r="B1213" s="8">
        <v>17500</v>
      </c>
      <c r="D1213">
        <f>SUMIF('Sales History - All'!$C$575:$C$585,'FY 24 June Adjustment'!A1213,'Sales History - All'!$O$575:$O$585)</f>
        <v>6875</v>
      </c>
      <c r="F1213" s="70">
        <f t="shared" si="66"/>
        <v>10625</v>
      </c>
    </row>
    <row r="1214" spans="1:6" x14ac:dyDescent="0.25">
      <c r="A1214" s="79" t="s">
        <v>33</v>
      </c>
      <c r="B1214" s="8">
        <v>47500</v>
      </c>
      <c r="D1214">
        <f>SUMIF('Sales History - All'!$C$575:$C$585,'FY 24 June Adjustment'!A1214,'Sales History - All'!$O$575:$O$585)</f>
        <v>43541.630000000012</v>
      </c>
      <c r="F1214" s="70">
        <f t="shared" si="66"/>
        <v>3958.3699999999881</v>
      </c>
    </row>
    <row r="1215" spans="1:6" x14ac:dyDescent="0.25">
      <c r="A1215" s="79" t="s">
        <v>41</v>
      </c>
      <c r="B1215" s="8">
        <v>2165000</v>
      </c>
      <c r="D1215">
        <f>SUMIF('Sales History - All'!$C$575:$C$585,'FY 24 June Adjustment'!A1215,'Sales History - All'!$O$575:$O$585)</f>
        <v>1820500</v>
      </c>
      <c r="F1215" s="70">
        <f t="shared" si="66"/>
        <v>344500</v>
      </c>
    </row>
    <row r="1216" spans="1:6" x14ac:dyDescent="0.25">
      <c r="A1216" s="79" t="s">
        <v>43</v>
      </c>
      <c r="B1216" s="8">
        <v>0</v>
      </c>
      <c r="D1216">
        <f>SUMIF('Sales History - All'!$C$575:$C$585,'FY 24 June Adjustment'!A1216,'Sales History - All'!$O$575:$O$585)</f>
        <v>253916.63000000006</v>
      </c>
      <c r="F1216" s="70">
        <f t="shared" si="66"/>
        <v>-253916.63000000006</v>
      </c>
    </row>
    <row r="1217" spans="1:6" x14ac:dyDescent="0.25">
      <c r="A1217" s="79" t="s">
        <v>45</v>
      </c>
      <c r="B1217" s="8">
        <v>282000</v>
      </c>
      <c r="D1217">
        <f>SUMIF('Sales History - All'!$C$575:$C$585,'FY 24 June Adjustment'!A1217,'Sales History - All'!$O$575:$O$585)</f>
        <v>257583.36999999994</v>
      </c>
      <c r="F1217" s="70">
        <f t="shared" si="66"/>
        <v>24416.630000000063</v>
      </c>
    </row>
    <row r="1218" spans="1:6" x14ac:dyDescent="0.25">
      <c r="A1218" s="79" t="s">
        <v>55</v>
      </c>
      <c r="B1218" s="8">
        <v>797000</v>
      </c>
      <c r="D1218">
        <f>SUMIF('Sales History - All'!$C$575:$C$585,'FY 24 June Adjustment'!A1218,'Sales History - All'!$O$575:$O$585)</f>
        <v>730583.37000000011</v>
      </c>
      <c r="F1218" s="70">
        <f t="shared" si="66"/>
        <v>66416.629999999888</v>
      </c>
    </row>
    <row r="1219" spans="1:6" x14ac:dyDescent="0.25">
      <c r="A1219" s="79" t="s">
        <v>35</v>
      </c>
      <c r="B1219" s="8">
        <v>214000</v>
      </c>
      <c r="D1219">
        <f>SUMIF('Sales History - All'!$C$575:$C$585,'FY 24 June Adjustment'!A1219,'Sales History - All'!$O$575:$O$585)</f>
        <v>196166.63000000006</v>
      </c>
      <c r="F1219" s="70">
        <f t="shared" si="66"/>
        <v>17833.369999999937</v>
      </c>
    </row>
    <row r="1220" spans="1:6" x14ac:dyDescent="0.25">
      <c r="A1220" s="79" t="s">
        <v>57</v>
      </c>
      <c r="B1220" s="8">
        <v>0</v>
      </c>
      <c r="D1220">
        <f>SUMIF('Sales History - All'!$C$575:$C$585,'FY 24 June Adjustment'!A1220,'Sales History - All'!$O$575:$O$585)</f>
        <v>0</v>
      </c>
      <c r="F1220" s="70">
        <f t="shared" si="66"/>
        <v>0</v>
      </c>
    </row>
    <row r="1221" spans="1:6" x14ac:dyDescent="0.25">
      <c r="A1221" s="79" t="s">
        <v>21</v>
      </c>
      <c r="B1221" s="8">
        <v>383500</v>
      </c>
      <c r="D1221">
        <f>SUMIF('Sales History - All'!$C$575:$C$585,'FY 24 June Adjustment'!A1221,'Sales History - All'!$O$575:$O$585)</f>
        <v>351541.63000000012</v>
      </c>
      <c r="F1221" s="70">
        <f t="shared" si="66"/>
        <v>31958.369999999879</v>
      </c>
    </row>
    <row r="1222" spans="1:6" x14ac:dyDescent="0.25">
      <c r="A1222" s="79" t="s">
        <v>47</v>
      </c>
      <c r="B1222" s="8">
        <v>0</v>
      </c>
      <c r="D1222">
        <f>SUMIF('Sales History - All'!$C$575:$C$585,'FY 24 June Adjustment'!A1222,'Sales History - All'!$O$575:$O$585)</f>
        <v>0</v>
      </c>
      <c r="F1222" s="70">
        <f t="shared" si="66"/>
        <v>0</v>
      </c>
    </row>
    <row r="1223" spans="1:6" x14ac:dyDescent="0.25">
      <c r="A1223" s="79" t="s">
        <v>59</v>
      </c>
      <c r="B1223" s="8">
        <v>774000</v>
      </c>
      <c r="D1223">
        <f>SUMIF('Sales History - All'!$C$575:$C$585,'FY 24 June Adjustment'!A1223,'Sales History - All'!$O$575:$O$585)</f>
        <v>667333.37</v>
      </c>
      <c r="F1223" s="70">
        <f t="shared" si="66"/>
        <v>106666.63</v>
      </c>
    </row>
    <row r="1224" spans="1:6" x14ac:dyDescent="0.25">
      <c r="A1224" s="79" t="s">
        <v>49</v>
      </c>
      <c r="B1224" s="8">
        <v>22000</v>
      </c>
      <c r="D1224">
        <f>SUMIF('Sales History - All'!$C$575:$C$585,'FY 24 June Adjustment'!A1224,'Sales History - All'!$O$575:$O$585)</f>
        <v>0</v>
      </c>
      <c r="F1224" s="70">
        <f t="shared" si="66"/>
        <v>22000</v>
      </c>
    </row>
    <row r="1225" spans="1:6" x14ac:dyDescent="0.25">
      <c r="A1225" s="79" t="s">
        <v>53</v>
      </c>
      <c r="B1225" s="8">
        <v>54000</v>
      </c>
      <c r="D1225">
        <f>SUMIF('Sales History - All'!$C$575:$C$585,'FY 24 June Adjustment'!A1225,'Sales History - All'!$O$575:$O$585)</f>
        <v>0</v>
      </c>
      <c r="F1225" s="70">
        <f t="shared" si="66"/>
        <v>54000</v>
      </c>
    </row>
    <row r="1226" spans="1:6" x14ac:dyDescent="0.25">
      <c r="A1226" s="79" t="s">
        <v>61</v>
      </c>
      <c r="B1226" s="8">
        <v>51000</v>
      </c>
      <c r="D1226">
        <f>SUMIF('Sales History - All'!$C$575:$C$585,'FY 24 June Adjustment'!A1226,'Sales History - All'!$O$575:$O$585)</f>
        <v>0</v>
      </c>
      <c r="F1226" s="70">
        <f t="shared" si="66"/>
        <v>51000</v>
      </c>
    </row>
    <row r="1227" spans="1:6" x14ac:dyDescent="0.25">
      <c r="A1227" s="79" t="s">
        <v>63</v>
      </c>
      <c r="B1227" s="8">
        <v>195000</v>
      </c>
      <c r="D1227">
        <f>SUMIF('Sales History - All'!$C$575:$C$585,'FY 24 June Adjustment'!A1227,'Sales History - All'!$O$575:$O$585)</f>
        <v>0</v>
      </c>
      <c r="F1227" s="70">
        <f t="shared" si="66"/>
        <v>195000</v>
      </c>
    </row>
    <row r="1228" spans="1:6" x14ac:dyDescent="0.25">
      <c r="A1228" s="72" t="s">
        <v>275</v>
      </c>
      <c r="B1228" s="8"/>
    </row>
    <row r="1229" spans="1:6" x14ac:dyDescent="0.25">
      <c r="A1229" s="79" t="s">
        <v>51</v>
      </c>
      <c r="B1229" s="8">
        <v>15500</v>
      </c>
      <c r="D1229">
        <f>SUMIF('Sales History - All'!$C$586:$C$595,'FY 24 June Adjustment'!A1229,'Sales History - All'!$O$586:$O$595)</f>
        <v>14208.37</v>
      </c>
      <c r="F1229" s="70">
        <f t="shared" ref="F1229:F1245" si="67">B1229-D1229</f>
        <v>1291.6299999999992</v>
      </c>
    </row>
    <row r="1230" spans="1:6" x14ac:dyDescent="0.25">
      <c r="A1230" s="79" t="s">
        <v>37</v>
      </c>
      <c r="B1230" s="8">
        <v>27000</v>
      </c>
      <c r="D1230">
        <f>SUMIF('Sales History - All'!$C$586:$C$595,'FY 24 June Adjustment'!A1230,'Sales History - All'!$O$586:$O$595)</f>
        <v>24750</v>
      </c>
      <c r="F1230" s="70">
        <f t="shared" si="67"/>
        <v>2250</v>
      </c>
    </row>
    <row r="1231" spans="1:6" x14ac:dyDescent="0.25">
      <c r="A1231" s="79" t="s">
        <v>39</v>
      </c>
      <c r="B1231" s="8">
        <v>0</v>
      </c>
      <c r="D1231">
        <f>SUMIF('Sales History - All'!$C$586:$C$595,'FY 24 June Adjustment'!A1231,'Sales History - All'!$O$586:$O$595)</f>
        <v>0</v>
      </c>
      <c r="F1231" s="70">
        <f t="shared" si="67"/>
        <v>0</v>
      </c>
    </row>
    <row r="1232" spans="1:6" x14ac:dyDescent="0.25">
      <c r="A1232" s="79" t="s">
        <v>33</v>
      </c>
      <c r="B1232" s="8">
        <v>13500</v>
      </c>
      <c r="D1232">
        <f>SUMIF('Sales History - All'!$C$586:$C$595,'FY 24 June Adjustment'!A1232,'Sales History - All'!$O$586:$O$595)</f>
        <v>12375</v>
      </c>
      <c r="F1232" s="70">
        <f t="shared" si="67"/>
        <v>1125</v>
      </c>
    </row>
    <row r="1233" spans="1:6" x14ac:dyDescent="0.25">
      <c r="A1233" s="79" t="s">
        <v>41</v>
      </c>
      <c r="B1233" s="8">
        <v>669000</v>
      </c>
      <c r="D1233">
        <f>SUMIF('Sales History - All'!$C$586:$C$595,'FY 24 June Adjustment'!A1233,'Sales History - All'!$O$586:$O$595)</f>
        <v>561916.63000000012</v>
      </c>
      <c r="F1233" s="70">
        <f t="shared" si="67"/>
        <v>107083.36999999988</v>
      </c>
    </row>
    <row r="1234" spans="1:6" x14ac:dyDescent="0.25">
      <c r="A1234" s="79" t="s">
        <v>43</v>
      </c>
      <c r="B1234" s="8">
        <v>0</v>
      </c>
      <c r="D1234">
        <f>SUMIF('Sales History - All'!$C$586:$C$595,'FY 24 June Adjustment'!A1234,'Sales History - All'!$O$586:$O$595)</f>
        <v>76083.37</v>
      </c>
      <c r="F1234" s="70">
        <f t="shared" si="67"/>
        <v>-76083.37</v>
      </c>
    </row>
    <row r="1235" spans="1:6" x14ac:dyDescent="0.25">
      <c r="A1235" s="79" t="s">
        <v>45</v>
      </c>
      <c r="B1235" s="8">
        <v>104000</v>
      </c>
      <c r="D1235">
        <f>SUMIF('Sales History - All'!$C$586:$C$595,'FY 24 June Adjustment'!A1235,'Sales History - All'!$O$586:$O$595)</f>
        <v>95333.37</v>
      </c>
      <c r="F1235" s="70">
        <f t="shared" si="67"/>
        <v>8666.6300000000047</v>
      </c>
    </row>
    <row r="1236" spans="1:6" x14ac:dyDescent="0.25">
      <c r="A1236" s="79" t="s">
        <v>55</v>
      </c>
      <c r="B1236" s="8">
        <v>95500</v>
      </c>
      <c r="D1236">
        <f>SUMIF('Sales History - All'!$C$586:$C$595,'FY 24 June Adjustment'!A1236,'Sales History - All'!$O$586:$O$595)</f>
        <v>87541.63</v>
      </c>
      <c r="F1236" s="70">
        <f t="shared" si="67"/>
        <v>7958.3699999999953</v>
      </c>
    </row>
    <row r="1237" spans="1:6" x14ac:dyDescent="0.25">
      <c r="A1237" s="79" t="s">
        <v>35</v>
      </c>
      <c r="B1237" s="8">
        <v>61000</v>
      </c>
      <c r="D1237">
        <f>SUMIF('Sales History - All'!$C$586:$C$595,'FY 24 June Adjustment'!A1237,'Sales History - All'!$O$586:$O$595)</f>
        <v>55916.630000000012</v>
      </c>
      <c r="F1237" s="70">
        <f t="shared" si="67"/>
        <v>5083.3699999999881</v>
      </c>
    </row>
    <row r="1238" spans="1:6" x14ac:dyDescent="0.25">
      <c r="A1238" s="79" t="s">
        <v>57</v>
      </c>
      <c r="B1238" s="8">
        <v>0</v>
      </c>
      <c r="D1238">
        <f>SUMIF('Sales History - All'!$C$586:$C$595,'FY 24 June Adjustment'!A1238,'Sales History - All'!$O$586:$O$595)</f>
        <v>0</v>
      </c>
      <c r="F1238" s="70">
        <f t="shared" si="67"/>
        <v>0</v>
      </c>
    </row>
    <row r="1239" spans="1:6" x14ac:dyDescent="0.25">
      <c r="A1239" s="79" t="s">
        <v>21</v>
      </c>
      <c r="B1239" s="8">
        <v>29000</v>
      </c>
      <c r="D1239">
        <f>SUMIF('Sales History - All'!$C$586:$C$595,'FY 24 June Adjustment'!A1239,'Sales History - All'!$O$586:$O$595)</f>
        <v>26583.369999999995</v>
      </c>
      <c r="F1239" s="70">
        <f t="shared" si="67"/>
        <v>2416.6300000000047</v>
      </c>
    </row>
    <row r="1240" spans="1:6" x14ac:dyDescent="0.25">
      <c r="A1240" s="79" t="s">
        <v>47</v>
      </c>
      <c r="B1240" s="8">
        <v>0</v>
      </c>
      <c r="D1240">
        <f>SUMIF('Sales History - All'!$C$586:$C$595,'FY 24 June Adjustment'!A1240,'Sales History - All'!$O$586:$O$595)</f>
        <v>0</v>
      </c>
      <c r="F1240" s="70">
        <f t="shared" si="67"/>
        <v>0</v>
      </c>
    </row>
    <row r="1241" spans="1:6" x14ac:dyDescent="0.25">
      <c r="A1241" s="79" t="s">
        <v>59</v>
      </c>
      <c r="B1241" s="8">
        <v>427500</v>
      </c>
      <c r="D1241">
        <f>SUMIF('Sales History - All'!$C$586:$C$595,'FY 24 June Adjustment'!A1241,'Sales History - All'!$O$586:$O$595)</f>
        <v>368958.36999999988</v>
      </c>
      <c r="F1241" s="70">
        <f t="shared" si="67"/>
        <v>58541.630000000121</v>
      </c>
    </row>
    <row r="1242" spans="1:6" x14ac:dyDescent="0.25">
      <c r="A1242" s="79" t="s">
        <v>49</v>
      </c>
      <c r="B1242" s="8">
        <v>4000</v>
      </c>
      <c r="D1242">
        <f>SUMIF('Sales History - All'!$C$586:$C$595,'FY 24 June Adjustment'!A1242,'Sales History - All'!$O$586:$O$595)</f>
        <v>0</v>
      </c>
      <c r="F1242" s="70">
        <f t="shared" si="67"/>
        <v>4000</v>
      </c>
    </row>
    <row r="1243" spans="1:6" x14ac:dyDescent="0.25">
      <c r="A1243" s="79" t="s">
        <v>53</v>
      </c>
      <c r="B1243" s="8">
        <v>17000</v>
      </c>
      <c r="D1243">
        <f>SUMIF('Sales History - All'!$C$586:$C$595,'FY 24 June Adjustment'!A1243,'Sales History - All'!$O$586:$O$595)</f>
        <v>0</v>
      </c>
      <c r="F1243" s="70">
        <f t="shared" si="67"/>
        <v>17000</v>
      </c>
    </row>
    <row r="1244" spans="1:6" x14ac:dyDescent="0.25">
      <c r="A1244" s="79" t="s">
        <v>61</v>
      </c>
      <c r="B1244" s="8">
        <v>16000</v>
      </c>
      <c r="D1244">
        <f>SUMIF('Sales History - All'!$C$586:$C$595,'FY 24 June Adjustment'!A1244,'Sales History - All'!$O$586:$O$595)</f>
        <v>0</v>
      </c>
      <c r="F1244" s="70">
        <f t="shared" si="67"/>
        <v>16000</v>
      </c>
    </row>
    <row r="1245" spans="1:6" x14ac:dyDescent="0.25">
      <c r="A1245" s="79" t="s">
        <v>63</v>
      </c>
      <c r="B1245" s="8">
        <v>55000</v>
      </c>
      <c r="D1245">
        <f>SUMIF('Sales History - All'!$C$586:$C$595,'FY 24 June Adjustment'!A1245,'Sales History - All'!$O$586:$O$595)</f>
        <v>0</v>
      </c>
      <c r="F1245" s="70">
        <f t="shared" si="67"/>
        <v>55000</v>
      </c>
    </row>
    <row r="1246" spans="1:6" x14ac:dyDescent="0.25">
      <c r="A1246" s="72" t="s">
        <v>276</v>
      </c>
      <c r="B1246" s="8"/>
    </row>
    <row r="1247" spans="1:6" x14ac:dyDescent="0.25">
      <c r="A1247" s="79" t="s">
        <v>51</v>
      </c>
      <c r="B1247" s="8">
        <v>135500</v>
      </c>
      <c r="D1247">
        <f>SUMIF('Sales History - All'!$C$596:$C$605,'FY 24 June Adjustment'!A1247,'Sales History - All'!$O$596:$O$605)</f>
        <v>124208.37</v>
      </c>
      <c r="F1247" s="70">
        <f t="shared" ref="F1247:F1263" si="68">B1247-D1247</f>
        <v>11291.630000000005</v>
      </c>
    </row>
    <row r="1248" spans="1:6" x14ac:dyDescent="0.25">
      <c r="A1248" s="79" t="s">
        <v>37</v>
      </c>
      <c r="B1248" s="8">
        <v>141000</v>
      </c>
      <c r="D1248">
        <f>SUMIF('Sales History - All'!$C$596:$C$605,'FY 24 June Adjustment'!A1248,'Sales History - All'!$O$596:$O$605)</f>
        <v>129250</v>
      </c>
      <c r="F1248" s="70">
        <f t="shared" si="68"/>
        <v>11750</v>
      </c>
    </row>
    <row r="1249" spans="1:6" x14ac:dyDescent="0.25">
      <c r="A1249" s="79" t="s">
        <v>39</v>
      </c>
      <c r="B1249" s="8">
        <v>0</v>
      </c>
      <c r="D1249">
        <f>SUMIF('Sales History - All'!$C$596:$C$605,'FY 24 June Adjustment'!A1249,'Sales History - All'!$O$596:$O$605)</f>
        <v>0</v>
      </c>
      <c r="F1249" s="70">
        <f t="shared" si="68"/>
        <v>0</v>
      </c>
    </row>
    <row r="1250" spans="1:6" x14ac:dyDescent="0.25">
      <c r="A1250" s="79" t="s">
        <v>33</v>
      </c>
      <c r="B1250" s="8">
        <v>79000</v>
      </c>
      <c r="D1250">
        <f>SUMIF('Sales History - All'!$C$596:$C$605,'FY 24 June Adjustment'!A1250,'Sales History - All'!$O$596:$O$605)</f>
        <v>72416.63</v>
      </c>
      <c r="F1250" s="70">
        <f t="shared" si="68"/>
        <v>6583.3699999999953</v>
      </c>
    </row>
    <row r="1251" spans="1:6" x14ac:dyDescent="0.25">
      <c r="A1251" s="79" t="s">
        <v>41</v>
      </c>
      <c r="B1251" s="8">
        <v>3225500</v>
      </c>
      <c r="D1251">
        <f>SUMIF('Sales History - All'!$C$596:$C$605,'FY 24 June Adjustment'!A1251,'Sales History - All'!$O$596:$O$605)</f>
        <v>2697291.6300000004</v>
      </c>
      <c r="F1251" s="70">
        <f t="shared" si="68"/>
        <v>528208.36999999965</v>
      </c>
    </row>
    <row r="1252" spans="1:6" x14ac:dyDescent="0.25">
      <c r="A1252" s="79" t="s">
        <v>43</v>
      </c>
      <c r="B1252" s="8">
        <v>0</v>
      </c>
      <c r="D1252">
        <f>SUMIF('Sales History - All'!$C$596:$C$605,'FY 24 June Adjustment'!A1252,'Sales History - All'!$O$596:$O$605)</f>
        <v>422125</v>
      </c>
      <c r="F1252" s="70">
        <f t="shared" si="68"/>
        <v>-422125</v>
      </c>
    </row>
    <row r="1253" spans="1:6" x14ac:dyDescent="0.25">
      <c r="A1253" s="79" t="s">
        <v>45</v>
      </c>
      <c r="B1253" s="8">
        <v>445000</v>
      </c>
      <c r="D1253">
        <f>SUMIF('Sales History - All'!$C$596:$C$605,'FY 24 June Adjustment'!A1253,'Sales History - All'!$O$596:$O$605)</f>
        <v>407916.63000000012</v>
      </c>
      <c r="F1253" s="70">
        <f t="shared" si="68"/>
        <v>37083.369999999879</v>
      </c>
    </row>
    <row r="1254" spans="1:6" x14ac:dyDescent="0.25">
      <c r="A1254" s="79" t="s">
        <v>55</v>
      </c>
      <c r="B1254" s="8">
        <v>512000</v>
      </c>
      <c r="D1254">
        <f>SUMIF('Sales History - All'!$C$596:$C$605,'FY 24 June Adjustment'!A1254,'Sales History - All'!$O$596:$O$605)</f>
        <v>469333.36999999988</v>
      </c>
      <c r="F1254" s="70">
        <f t="shared" si="68"/>
        <v>42666.630000000121</v>
      </c>
    </row>
    <row r="1255" spans="1:6" x14ac:dyDescent="0.25">
      <c r="A1255" s="79" t="s">
        <v>35</v>
      </c>
      <c r="B1255" s="8">
        <v>352500</v>
      </c>
      <c r="D1255">
        <f>SUMIF('Sales History - All'!$C$596:$C$605,'FY 24 June Adjustment'!A1255,'Sales History - All'!$O$596:$O$605)</f>
        <v>323125</v>
      </c>
      <c r="F1255" s="70">
        <f t="shared" si="68"/>
        <v>29375</v>
      </c>
    </row>
    <row r="1256" spans="1:6" x14ac:dyDescent="0.25">
      <c r="A1256" s="79" t="s">
        <v>57</v>
      </c>
      <c r="B1256" s="8">
        <v>0</v>
      </c>
      <c r="D1256">
        <f>SUMIF('Sales History - All'!$C$596:$C$605,'FY 24 June Adjustment'!A1256,'Sales History - All'!$O$596:$O$605)</f>
        <v>0</v>
      </c>
      <c r="F1256" s="70">
        <f t="shared" si="68"/>
        <v>0</v>
      </c>
    </row>
    <row r="1257" spans="1:6" x14ac:dyDescent="0.25">
      <c r="A1257" s="79" t="s">
        <v>21</v>
      </c>
      <c r="B1257" s="8">
        <v>281500</v>
      </c>
      <c r="D1257">
        <f>SUMIF('Sales History - All'!$C$596:$C$605,'FY 24 June Adjustment'!A1257,'Sales History - All'!$O$596:$O$605)</f>
        <v>258041.63000000006</v>
      </c>
      <c r="F1257" s="70">
        <f t="shared" si="68"/>
        <v>23458.369999999937</v>
      </c>
    </row>
    <row r="1258" spans="1:6" x14ac:dyDescent="0.25">
      <c r="A1258" s="79" t="s">
        <v>47</v>
      </c>
      <c r="B1258" s="8">
        <v>0</v>
      </c>
      <c r="D1258">
        <f>SUMIF('Sales History - All'!$C$596:$C$605,'FY 24 June Adjustment'!A1258,'Sales History - All'!$O$596:$O$605)</f>
        <v>0</v>
      </c>
      <c r="F1258" s="70">
        <f t="shared" si="68"/>
        <v>0</v>
      </c>
    </row>
    <row r="1259" spans="1:6" x14ac:dyDescent="0.25">
      <c r="A1259" s="79" t="s">
        <v>59</v>
      </c>
      <c r="B1259" s="8">
        <v>1387500</v>
      </c>
      <c r="D1259">
        <f>SUMIF('Sales History - All'!$C$596:$C$605,'FY 24 June Adjustment'!A1259,'Sales History - All'!$O$596:$O$605)</f>
        <v>1196708.3700000001</v>
      </c>
      <c r="F1259" s="70">
        <f t="shared" si="68"/>
        <v>190791.62999999989</v>
      </c>
    </row>
    <row r="1260" spans="1:6" x14ac:dyDescent="0.25">
      <c r="A1260" s="79" t="s">
        <v>49</v>
      </c>
      <c r="B1260" s="8">
        <v>37000</v>
      </c>
      <c r="D1260">
        <f>SUMIF('Sales History - All'!$C$596:$C$605,'FY 24 June Adjustment'!A1260,'Sales History - All'!$O$596:$O$605)</f>
        <v>0</v>
      </c>
      <c r="F1260" s="70">
        <f t="shared" si="68"/>
        <v>37000</v>
      </c>
    </row>
    <row r="1261" spans="1:6" x14ac:dyDescent="0.25">
      <c r="A1261" s="79" t="s">
        <v>53</v>
      </c>
      <c r="B1261" s="8">
        <v>89000</v>
      </c>
      <c r="D1261">
        <f>SUMIF('Sales History - All'!$C$596:$C$605,'FY 24 June Adjustment'!A1261,'Sales History - All'!$O$596:$O$605)</f>
        <v>0</v>
      </c>
      <c r="F1261" s="70">
        <f t="shared" si="68"/>
        <v>89000</v>
      </c>
    </row>
    <row r="1262" spans="1:6" x14ac:dyDescent="0.25">
      <c r="A1262" s="79" t="s">
        <v>61</v>
      </c>
      <c r="B1262" s="8">
        <v>84000</v>
      </c>
      <c r="D1262">
        <f>SUMIF('Sales History - All'!$C$596:$C$605,'FY 24 June Adjustment'!A1262,'Sales History - All'!$O$596:$O$605)</f>
        <v>0</v>
      </c>
      <c r="F1262" s="70">
        <f t="shared" si="68"/>
        <v>84000</v>
      </c>
    </row>
    <row r="1263" spans="1:6" x14ac:dyDescent="0.25">
      <c r="A1263" s="79" t="s">
        <v>63</v>
      </c>
      <c r="B1263" s="8">
        <v>319000</v>
      </c>
      <c r="D1263">
        <f>SUMIF('Sales History - All'!$C$596:$C$605,'FY 24 June Adjustment'!A1263,'Sales History - All'!$O$596:$O$605)</f>
        <v>0</v>
      </c>
      <c r="F1263" s="70">
        <f t="shared" si="68"/>
        <v>319000</v>
      </c>
    </row>
    <row r="1264" spans="1:6" x14ac:dyDescent="0.25">
      <c r="A1264" s="72" t="s">
        <v>277</v>
      </c>
      <c r="B1264" s="8"/>
    </row>
    <row r="1265" spans="1:6" x14ac:dyDescent="0.25">
      <c r="A1265" s="79" t="s">
        <v>51</v>
      </c>
      <c r="B1265" s="8">
        <v>225000</v>
      </c>
      <c r="D1265">
        <f>SUMIF('Sales History - All'!$C$606:$C$615,'FY 24 June Adjustment'!A1265,'Sales History - All'!$O$606:$O$615)</f>
        <v>206250</v>
      </c>
      <c r="F1265" s="70">
        <f t="shared" ref="F1265:F1281" si="69">B1265-D1265</f>
        <v>18750</v>
      </c>
    </row>
    <row r="1266" spans="1:6" x14ac:dyDescent="0.25">
      <c r="A1266" s="79" t="s">
        <v>37</v>
      </c>
      <c r="B1266" s="8">
        <v>270500</v>
      </c>
      <c r="D1266">
        <f>SUMIF('Sales History - All'!$C$606:$C$615,'FY 24 June Adjustment'!A1266,'Sales History - All'!$O$606:$O$615)</f>
        <v>247958.36999999994</v>
      </c>
      <c r="F1266" s="70">
        <f t="shared" si="69"/>
        <v>22541.630000000063</v>
      </c>
    </row>
    <row r="1267" spans="1:6" x14ac:dyDescent="0.25">
      <c r="A1267" s="79" t="s">
        <v>39</v>
      </c>
      <c r="B1267" s="8">
        <v>0</v>
      </c>
      <c r="D1267">
        <f>SUMIF('Sales History - All'!$C$606:$C$615,'FY 24 June Adjustment'!A1267,'Sales History - All'!$O$606:$O$615)</f>
        <v>0</v>
      </c>
      <c r="F1267" s="70">
        <f t="shared" si="69"/>
        <v>0</v>
      </c>
    </row>
    <row r="1268" spans="1:6" x14ac:dyDescent="0.25">
      <c r="A1268" s="79" t="s">
        <v>33</v>
      </c>
      <c r="B1268" s="8">
        <v>150500</v>
      </c>
      <c r="D1268">
        <f>SUMIF('Sales History - All'!$C$606:$C$615,'FY 24 June Adjustment'!A1268,'Sales History - All'!$O$606:$O$615)</f>
        <v>137958.37</v>
      </c>
      <c r="F1268" s="70">
        <f t="shared" si="69"/>
        <v>12541.630000000005</v>
      </c>
    </row>
    <row r="1269" spans="1:6" x14ac:dyDescent="0.25">
      <c r="A1269" s="79" t="s">
        <v>41</v>
      </c>
      <c r="B1269" s="8">
        <v>6031500</v>
      </c>
      <c r="D1269">
        <f>SUMIF('Sales History - All'!$C$606:$C$615,'FY 24 June Adjustment'!A1269,'Sales History - All'!$O$606:$O$615)</f>
        <v>5083375</v>
      </c>
      <c r="F1269" s="70">
        <f t="shared" si="69"/>
        <v>948125</v>
      </c>
    </row>
    <row r="1270" spans="1:6" x14ac:dyDescent="0.25">
      <c r="A1270" s="79" t="s">
        <v>43</v>
      </c>
      <c r="B1270" s="8">
        <v>0</v>
      </c>
      <c r="D1270">
        <f>SUMIF('Sales History - All'!$C$606:$C$615,'FY 24 June Adjustment'!A1270,'Sales History - All'!$O$606:$O$615)</f>
        <v>812625</v>
      </c>
      <c r="F1270" s="70">
        <f t="shared" si="69"/>
        <v>-812625</v>
      </c>
    </row>
    <row r="1271" spans="1:6" x14ac:dyDescent="0.25">
      <c r="A1271" s="79" t="s">
        <v>45</v>
      </c>
      <c r="B1271" s="8">
        <v>828500</v>
      </c>
      <c r="D1271">
        <f>SUMIF('Sales History - All'!$C$606:$C$615,'FY 24 June Adjustment'!A1271,'Sales History - All'!$O$606:$O$615)</f>
        <v>757625</v>
      </c>
      <c r="F1271" s="70">
        <f t="shared" si="69"/>
        <v>70875</v>
      </c>
    </row>
    <row r="1272" spans="1:6" x14ac:dyDescent="0.25">
      <c r="A1272" s="79" t="s">
        <v>55</v>
      </c>
      <c r="B1272" s="8">
        <v>727500</v>
      </c>
      <c r="D1272">
        <f>SUMIF('Sales History - All'!$C$606:$C$615,'FY 24 June Adjustment'!A1272,'Sales History - All'!$O$606:$O$615)</f>
        <v>666875</v>
      </c>
      <c r="F1272" s="70">
        <f t="shared" si="69"/>
        <v>60625</v>
      </c>
    </row>
    <row r="1273" spans="1:6" x14ac:dyDescent="0.25">
      <c r="A1273" s="79" t="s">
        <v>35</v>
      </c>
      <c r="B1273" s="8">
        <v>679000</v>
      </c>
      <c r="D1273">
        <f>SUMIF('Sales History - All'!$C$606:$C$615,'FY 24 June Adjustment'!A1273,'Sales History - All'!$O$606:$O$615)</f>
        <v>622416.63</v>
      </c>
      <c r="F1273" s="70">
        <f t="shared" si="69"/>
        <v>56583.369999999995</v>
      </c>
    </row>
    <row r="1274" spans="1:6" x14ac:dyDescent="0.25">
      <c r="A1274" s="79" t="s">
        <v>57</v>
      </c>
      <c r="B1274" s="8">
        <v>0</v>
      </c>
      <c r="D1274">
        <f>SUMIF('Sales History - All'!$C$606:$C$615,'FY 24 June Adjustment'!A1274,'Sales History - All'!$O$606:$O$615)</f>
        <v>0</v>
      </c>
      <c r="F1274" s="70">
        <f t="shared" si="69"/>
        <v>0</v>
      </c>
    </row>
    <row r="1275" spans="1:6" x14ac:dyDescent="0.25">
      <c r="A1275" s="79" t="s">
        <v>21</v>
      </c>
      <c r="B1275" s="8">
        <v>363000</v>
      </c>
      <c r="D1275">
        <f>SUMIF('Sales History - All'!$C$606:$C$615,'FY 24 June Adjustment'!A1275,'Sales History - All'!$O$606:$O$615)</f>
        <v>332750</v>
      </c>
      <c r="F1275" s="70">
        <f t="shared" si="69"/>
        <v>30250</v>
      </c>
    </row>
    <row r="1276" spans="1:6" x14ac:dyDescent="0.25">
      <c r="A1276" s="79" t="s">
        <v>47</v>
      </c>
      <c r="B1276" s="8">
        <v>0</v>
      </c>
      <c r="D1276">
        <f>SUMIF('Sales History - All'!$C$606:$C$615,'FY 24 June Adjustment'!A1276,'Sales History - All'!$O$606:$O$615)</f>
        <v>0</v>
      </c>
      <c r="F1276" s="70">
        <f t="shared" si="69"/>
        <v>0</v>
      </c>
    </row>
    <row r="1277" spans="1:6" x14ac:dyDescent="0.25">
      <c r="A1277" s="79" t="s">
        <v>59</v>
      </c>
      <c r="B1277" s="8">
        <v>4139000</v>
      </c>
      <c r="D1277">
        <f>SUMIF('Sales History - All'!$C$606:$C$615,'FY 24 June Adjustment'!A1277,'Sales History - All'!$O$606:$O$615)</f>
        <v>3568583.3699999996</v>
      </c>
      <c r="F1277" s="70">
        <f t="shared" si="69"/>
        <v>570416.63000000035</v>
      </c>
    </row>
    <row r="1278" spans="1:6" x14ac:dyDescent="0.25">
      <c r="A1278" s="79" t="s">
        <v>49</v>
      </c>
      <c r="B1278" s="8">
        <v>71000</v>
      </c>
      <c r="D1278">
        <f>SUMIF('Sales History - All'!$C$606:$C$615,'FY 24 June Adjustment'!A1278,'Sales History - All'!$O$606:$O$615)</f>
        <v>0</v>
      </c>
      <c r="F1278" s="70">
        <f t="shared" si="69"/>
        <v>71000</v>
      </c>
    </row>
    <row r="1279" spans="1:6" x14ac:dyDescent="0.25">
      <c r="A1279" s="79" t="s">
        <v>53</v>
      </c>
      <c r="B1279" s="8">
        <v>172000</v>
      </c>
      <c r="D1279">
        <f>SUMIF('Sales History - All'!$C$606:$C$615,'FY 24 June Adjustment'!A1279,'Sales History - All'!$O$606:$O$615)</f>
        <v>0</v>
      </c>
      <c r="F1279" s="70">
        <f t="shared" si="69"/>
        <v>172000</v>
      </c>
    </row>
    <row r="1280" spans="1:6" x14ac:dyDescent="0.25">
      <c r="A1280" s="79" t="s">
        <v>61</v>
      </c>
      <c r="B1280" s="8">
        <v>163000</v>
      </c>
      <c r="D1280">
        <f>SUMIF('Sales History - All'!$C$606:$C$615,'FY 24 June Adjustment'!A1280,'Sales History - All'!$O$606:$O$615)</f>
        <v>0</v>
      </c>
      <c r="F1280" s="70">
        <f t="shared" si="69"/>
        <v>163000</v>
      </c>
    </row>
    <row r="1281" spans="1:6" x14ac:dyDescent="0.25">
      <c r="A1281" s="79" t="s">
        <v>63</v>
      </c>
      <c r="B1281" s="8">
        <v>614000</v>
      </c>
      <c r="D1281">
        <f>SUMIF('Sales History - All'!$C$606:$C$615,'FY 24 June Adjustment'!A1281,'Sales History - All'!$O$606:$O$615)</f>
        <v>0</v>
      </c>
      <c r="F1281" s="70">
        <f t="shared" si="69"/>
        <v>614000</v>
      </c>
    </row>
    <row r="1282" spans="1:6" x14ac:dyDescent="0.25">
      <c r="A1282" s="72" t="s">
        <v>278</v>
      </c>
      <c r="B1282" s="8"/>
    </row>
    <row r="1283" spans="1:6" x14ac:dyDescent="0.25">
      <c r="A1283" s="79" t="s">
        <v>51</v>
      </c>
      <c r="B1283" s="8">
        <v>5000</v>
      </c>
      <c r="D1283">
        <f>SUMIF('Sales History - All'!$C$616:$C$625,'FY 24 June Adjustment'!A1283,'Sales History - All'!$O$616:$O$625)</f>
        <v>4583.37</v>
      </c>
      <c r="F1283" s="70">
        <f t="shared" ref="F1283:F1299" si="70">B1283-D1283</f>
        <v>416.63000000000011</v>
      </c>
    </row>
    <row r="1284" spans="1:6" x14ac:dyDescent="0.25">
      <c r="A1284" s="79" t="s">
        <v>37</v>
      </c>
      <c r="B1284" s="8">
        <v>2500</v>
      </c>
      <c r="D1284">
        <f>SUMIF('Sales History - All'!$C$616:$C$625,'FY 24 June Adjustment'!A1284,'Sales History - All'!$O$616:$O$625)</f>
        <v>2291.6299999999997</v>
      </c>
      <c r="F1284" s="70">
        <f t="shared" si="70"/>
        <v>208.37000000000035</v>
      </c>
    </row>
    <row r="1285" spans="1:6" x14ac:dyDescent="0.25">
      <c r="A1285" s="79" t="s">
        <v>39</v>
      </c>
      <c r="B1285" s="8">
        <v>0</v>
      </c>
      <c r="D1285">
        <f>SUMIF('Sales History - All'!$C$616:$C$625,'FY 24 June Adjustment'!A1285,'Sales History - All'!$O$616:$O$625)</f>
        <v>0</v>
      </c>
      <c r="F1285" s="70">
        <f t="shared" si="70"/>
        <v>0</v>
      </c>
    </row>
    <row r="1286" spans="1:6" x14ac:dyDescent="0.25">
      <c r="A1286" s="79" t="s">
        <v>33</v>
      </c>
      <c r="B1286" s="8">
        <v>1500</v>
      </c>
      <c r="D1286">
        <f>SUMIF('Sales History - All'!$C$616:$C$625,'FY 24 June Adjustment'!A1286,'Sales History - All'!$O$616:$O$625)</f>
        <v>1375</v>
      </c>
      <c r="F1286" s="70">
        <f t="shared" si="70"/>
        <v>125</v>
      </c>
    </row>
    <row r="1287" spans="1:6" x14ac:dyDescent="0.25">
      <c r="A1287" s="79" t="s">
        <v>41</v>
      </c>
      <c r="B1287" s="8">
        <v>73000</v>
      </c>
      <c r="D1287">
        <f>SUMIF('Sales History - All'!$C$616:$C$625,'FY 24 June Adjustment'!A1287,'Sales History - All'!$O$616:$O$625)</f>
        <v>61416.630000000012</v>
      </c>
      <c r="F1287" s="70">
        <f t="shared" si="70"/>
        <v>11583.369999999988</v>
      </c>
    </row>
    <row r="1288" spans="1:6" x14ac:dyDescent="0.25">
      <c r="A1288" s="79" t="s">
        <v>43</v>
      </c>
      <c r="B1288" s="8">
        <v>0</v>
      </c>
      <c r="D1288">
        <f>SUMIF('Sales History - All'!$C$616:$C$625,'FY 24 June Adjustment'!A1288,'Sales History - All'!$O$616:$O$625)</f>
        <v>7791.63</v>
      </c>
      <c r="F1288" s="70">
        <f t="shared" si="70"/>
        <v>-7791.63</v>
      </c>
    </row>
    <row r="1289" spans="1:6" x14ac:dyDescent="0.25">
      <c r="A1289" s="79" t="s">
        <v>45</v>
      </c>
      <c r="B1289" s="8">
        <v>40000</v>
      </c>
      <c r="D1289">
        <f>SUMIF('Sales History - All'!$C$616:$C$625,'FY 24 June Adjustment'!A1289,'Sales History - All'!$O$616:$O$625)</f>
        <v>36666.630000000012</v>
      </c>
      <c r="F1289" s="70">
        <f t="shared" si="70"/>
        <v>3333.3699999999881</v>
      </c>
    </row>
    <row r="1290" spans="1:6" x14ac:dyDescent="0.25">
      <c r="A1290" s="79" t="s">
        <v>55</v>
      </c>
      <c r="B1290" s="8">
        <v>42000</v>
      </c>
      <c r="D1290">
        <f>SUMIF('Sales History - All'!$C$616:$C$625,'FY 24 June Adjustment'!A1290,'Sales History - All'!$O$616:$O$625)</f>
        <v>38500</v>
      </c>
      <c r="F1290" s="70">
        <f t="shared" si="70"/>
        <v>3500</v>
      </c>
    </row>
    <row r="1291" spans="1:6" x14ac:dyDescent="0.25">
      <c r="A1291" s="79" t="s">
        <v>35</v>
      </c>
      <c r="B1291" s="8">
        <v>6500</v>
      </c>
      <c r="D1291">
        <f>SUMIF('Sales History - All'!$C$616:$C$625,'FY 24 June Adjustment'!A1291,'Sales History - All'!$O$616:$O$625)</f>
        <v>5958.37</v>
      </c>
      <c r="F1291" s="70">
        <f t="shared" si="70"/>
        <v>541.63000000000011</v>
      </c>
    </row>
    <row r="1292" spans="1:6" x14ac:dyDescent="0.25">
      <c r="A1292" s="79" t="s">
        <v>57</v>
      </c>
      <c r="B1292" s="8">
        <v>0</v>
      </c>
      <c r="D1292">
        <f>SUMIF('Sales History - All'!$C$616:$C$625,'FY 24 June Adjustment'!A1292,'Sales History - All'!$O$616:$O$625)</f>
        <v>0</v>
      </c>
      <c r="F1292" s="70">
        <f t="shared" si="70"/>
        <v>0</v>
      </c>
    </row>
    <row r="1293" spans="1:6" x14ac:dyDescent="0.25">
      <c r="A1293" s="79" t="s">
        <v>21</v>
      </c>
      <c r="B1293" s="8">
        <v>7000</v>
      </c>
      <c r="D1293">
        <f>SUMIF('Sales History - All'!$C$616:$C$625,'FY 24 June Adjustment'!A1293,'Sales History - All'!$O$616:$O$625)</f>
        <v>6416.63</v>
      </c>
      <c r="F1293" s="70">
        <f t="shared" si="70"/>
        <v>583.36999999999989</v>
      </c>
    </row>
    <row r="1294" spans="1:6" x14ac:dyDescent="0.25">
      <c r="A1294" s="79" t="s">
        <v>47</v>
      </c>
      <c r="B1294" s="8">
        <v>0</v>
      </c>
      <c r="D1294">
        <f>SUMIF('Sales History - All'!$C$616:$C$625,'FY 24 June Adjustment'!A1294,'Sales History - All'!$O$616:$O$625)</f>
        <v>0</v>
      </c>
      <c r="F1294" s="70">
        <f t="shared" si="70"/>
        <v>0</v>
      </c>
    </row>
    <row r="1295" spans="1:6" x14ac:dyDescent="0.25">
      <c r="A1295" s="79" t="s">
        <v>59</v>
      </c>
      <c r="B1295" s="8">
        <v>199000</v>
      </c>
      <c r="D1295">
        <f>SUMIF('Sales History - All'!$C$616:$C$625,'FY 24 June Adjustment'!A1295,'Sales History - All'!$O$616:$O$625)</f>
        <v>172333.37000000002</v>
      </c>
      <c r="F1295" s="70">
        <f t="shared" si="70"/>
        <v>26666.629999999976</v>
      </c>
    </row>
    <row r="1296" spans="1:6" x14ac:dyDescent="0.25">
      <c r="A1296" s="79" t="s">
        <v>49</v>
      </c>
      <c r="B1296" s="8">
        <v>1000</v>
      </c>
      <c r="D1296">
        <f>SUMIF('Sales History - All'!$C$616:$C$625,'FY 24 June Adjustment'!A1296,'Sales History - All'!$O$616:$O$625)</f>
        <v>0</v>
      </c>
      <c r="F1296" s="70">
        <f t="shared" si="70"/>
        <v>1000</v>
      </c>
    </row>
    <row r="1297" spans="1:6" x14ac:dyDescent="0.25">
      <c r="A1297" s="79" t="s">
        <v>53</v>
      </c>
      <c r="B1297" s="8">
        <v>1000</v>
      </c>
      <c r="D1297">
        <f>SUMIF('Sales History - All'!$C$616:$C$625,'FY 24 June Adjustment'!A1297,'Sales History - All'!$O$616:$O$625)</f>
        <v>0</v>
      </c>
      <c r="F1297" s="70">
        <f t="shared" si="70"/>
        <v>1000</v>
      </c>
    </row>
    <row r="1298" spans="1:6" x14ac:dyDescent="0.25">
      <c r="A1298" s="79" t="s">
        <v>61</v>
      </c>
      <c r="B1298" s="8">
        <v>1000</v>
      </c>
      <c r="D1298">
        <f>SUMIF('Sales History - All'!$C$616:$C$625,'FY 24 June Adjustment'!A1298,'Sales History - All'!$O$616:$O$625)</f>
        <v>0</v>
      </c>
      <c r="F1298" s="70">
        <f t="shared" si="70"/>
        <v>1000</v>
      </c>
    </row>
    <row r="1299" spans="1:6" x14ac:dyDescent="0.25">
      <c r="A1299" s="79" t="s">
        <v>63</v>
      </c>
      <c r="B1299" s="8">
        <v>6000</v>
      </c>
      <c r="D1299">
        <f>SUMIF('Sales History - All'!$C$616:$C$625,'FY 24 June Adjustment'!A1299,'Sales History - All'!$O$616:$O$625)</f>
        <v>0</v>
      </c>
      <c r="F1299" s="70">
        <f t="shared" si="70"/>
        <v>6000</v>
      </c>
    </row>
    <row r="1300" spans="1:6" x14ac:dyDescent="0.25">
      <c r="A1300" s="72" t="s">
        <v>279</v>
      </c>
      <c r="B1300" s="8"/>
    </row>
    <row r="1301" spans="1:6" x14ac:dyDescent="0.25">
      <c r="A1301" s="79" t="s">
        <v>51</v>
      </c>
      <c r="B1301" s="8">
        <v>17500</v>
      </c>
      <c r="D1301">
        <f>SUMIF('Sales History - All'!$C$626:$C$635,'FY 24 June Adjustment'!A1301,'Sales History - All'!$O$626:$O$635)</f>
        <v>16041.63</v>
      </c>
      <c r="F1301" s="70">
        <f t="shared" ref="F1301:F1317" si="71">B1301-D1301</f>
        <v>1458.3700000000008</v>
      </c>
    </row>
    <row r="1302" spans="1:6" x14ac:dyDescent="0.25">
      <c r="A1302" s="79" t="s">
        <v>37</v>
      </c>
      <c r="B1302" s="8">
        <v>4000</v>
      </c>
      <c r="D1302">
        <f>SUMIF('Sales History - All'!$C$626:$C$635,'FY 24 June Adjustment'!A1302,'Sales History - All'!$O$626:$O$635)</f>
        <v>3666.6299999999997</v>
      </c>
      <c r="F1302" s="70">
        <f t="shared" si="71"/>
        <v>333.37000000000035</v>
      </c>
    </row>
    <row r="1303" spans="1:6" x14ac:dyDescent="0.25">
      <c r="A1303" s="79" t="s">
        <v>39</v>
      </c>
      <c r="B1303" s="8">
        <v>0</v>
      </c>
      <c r="D1303">
        <f>SUMIF('Sales History - All'!$C$626:$C$635,'FY 24 June Adjustment'!A1303,'Sales History - All'!$O$626:$O$635)</f>
        <v>0</v>
      </c>
      <c r="F1303" s="70">
        <f t="shared" si="71"/>
        <v>0</v>
      </c>
    </row>
    <row r="1304" spans="1:6" x14ac:dyDescent="0.25">
      <c r="A1304" s="79" t="s">
        <v>33</v>
      </c>
      <c r="B1304" s="8">
        <v>2000</v>
      </c>
      <c r="D1304">
        <f>SUMIF('Sales History - All'!$C$626:$C$635,'FY 24 June Adjustment'!A1304,'Sales History - All'!$O$626:$O$635)</f>
        <v>1833.3700000000001</v>
      </c>
      <c r="F1304" s="70">
        <f t="shared" si="71"/>
        <v>166.62999999999988</v>
      </c>
    </row>
    <row r="1305" spans="1:6" x14ac:dyDescent="0.25">
      <c r="A1305" s="79" t="s">
        <v>41</v>
      </c>
      <c r="B1305" s="8">
        <v>75500</v>
      </c>
      <c r="D1305">
        <f>SUMIF('Sales History - All'!$C$626:$C$635,'FY 24 June Adjustment'!A1305,'Sales History - All'!$O$626:$O$635)</f>
        <v>62791.630000000012</v>
      </c>
      <c r="F1305" s="70">
        <f t="shared" si="71"/>
        <v>12708.369999999988</v>
      </c>
    </row>
    <row r="1306" spans="1:6" x14ac:dyDescent="0.25">
      <c r="A1306" s="79" t="s">
        <v>43</v>
      </c>
      <c r="B1306" s="8">
        <v>0</v>
      </c>
      <c r="D1306">
        <f>SUMIF('Sales History - All'!$C$626:$C$635,'FY 24 June Adjustment'!A1306,'Sales History - All'!$O$626:$O$635)</f>
        <v>9166.630000000001</v>
      </c>
      <c r="F1306" s="70">
        <f t="shared" si="71"/>
        <v>-9166.630000000001</v>
      </c>
    </row>
    <row r="1307" spans="1:6" x14ac:dyDescent="0.25">
      <c r="A1307" s="79" t="s">
        <v>45</v>
      </c>
      <c r="B1307" s="8">
        <v>40000</v>
      </c>
      <c r="D1307">
        <f>SUMIF('Sales History - All'!$C$626:$C$635,'FY 24 June Adjustment'!A1307,'Sales History - All'!$O$626:$O$635)</f>
        <v>36666.630000000012</v>
      </c>
      <c r="F1307" s="70">
        <f t="shared" si="71"/>
        <v>3333.3699999999881</v>
      </c>
    </row>
    <row r="1308" spans="1:6" x14ac:dyDescent="0.25">
      <c r="A1308" s="79" t="s">
        <v>55</v>
      </c>
      <c r="B1308" s="8">
        <v>44500</v>
      </c>
      <c r="D1308">
        <f>SUMIF('Sales History - All'!$C$626:$C$635,'FY 24 June Adjustment'!A1308,'Sales History - All'!$O$626:$O$635)</f>
        <v>40791.630000000012</v>
      </c>
      <c r="F1308" s="70">
        <f t="shared" si="71"/>
        <v>3708.3699999999881</v>
      </c>
    </row>
    <row r="1309" spans="1:6" x14ac:dyDescent="0.25">
      <c r="A1309" s="79" t="s">
        <v>35</v>
      </c>
      <c r="B1309" s="8">
        <v>10000</v>
      </c>
      <c r="D1309">
        <f>SUMIF('Sales History - All'!$C$626:$C$635,'FY 24 June Adjustment'!A1309,'Sales History - All'!$O$626:$O$635)</f>
        <v>9166.630000000001</v>
      </c>
      <c r="F1309" s="70">
        <f t="shared" si="71"/>
        <v>833.36999999999898</v>
      </c>
    </row>
    <row r="1310" spans="1:6" x14ac:dyDescent="0.25">
      <c r="A1310" s="79" t="s">
        <v>57</v>
      </c>
      <c r="B1310" s="8">
        <v>0</v>
      </c>
      <c r="D1310">
        <f>SUMIF('Sales History - All'!$C$626:$C$635,'FY 24 June Adjustment'!A1310,'Sales History - All'!$O$626:$O$635)</f>
        <v>0</v>
      </c>
      <c r="F1310" s="70">
        <f t="shared" si="71"/>
        <v>0</v>
      </c>
    </row>
    <row r="1311" spans="1:6" x14ac:dyDescent="0.25">
      <c r="A1311" s="79" t="s">
        <v>21</v>
      </c>
      <c r="B1311" s="8">
        <v>23000</v>
      </c>
      <c r="D1311">
        <f>SUMIF('Sales History - All'!$C$626:$C$635,'FY 24 June Adjustment'!A1311,'Sales History - All'!$O$626:$O$635)</f>
        <v>21083.369999999995</v>
      </c>
      <c r="F1311" s="70">
        <f t="shared" si="71"/>
        <v>1916.6300000000047</v>
      </c>
    </row>
    <row r="1312" spans="1:6" x14ac:dyDescent="0.25">
      <c r="A1312" s="79" t="s">
        <v>47</v>
      </c>
      <c r="B1312" s="8">
        <v>0</v>
      </c>
      <c r="D1312">
        <f>SUMIF('Sales History - All'!$C$626:$C$635,'FY 24 June Adjustment'!A1312,'Sales History - All'!$O$626:$O$635)</f>
        <v>0</v>
      </c>
      <c r="F1312" s="70">
        <f t="shared" si="71"/>
        <v>0</v>
      </c>
    </row>
    <row r="1313" spans="1:6" x14ac:dyDescent="0.25">
      <c r="A1313" s="79" t="s">
        <v>59</v>
      </c>
      <c r="B1313" s="8">
        <v>97000</v>
      </c>
      <c r="D1313">
        <f>SUMIF('Sales History - All'!$C$626:$C$635,'FY 24 June Adjustment'!A1313,'Sales History - All'!$O$626:$O$635)</f>
        <v>83416.63</v>
      </c>
      <c r="F1313" s="70">
        <f t="shared" si="71"/>
        <v>13583.369999999995</v>
      </c>
    </row>
    <row r="1314" spans="1:6" x14ac:dyDescent="0.25">
      <c r="A1314" s="79" t="s">
        <v>49</v>
      </c>
      <c r="B1314" s="8">
        <v>2000</v>
      </c>
      <c r="D1314">
        <f>SUMIF('Sales History - All'!$C$626:$C$635,'FY 24 June Adjustment'!A1314,'Sales History - All'!$O$626:$O$635)</f>
        <v>0</v>
      </c>
      <c r="F1314" s="70">
        <f t="shared" si="71"/>
        <v>2000</v>
      </c>
    </row>
    <row r="1315" spans="1:6" x14ac:dyDescent="0.25">
      <c r="A1315" s="79" t="s">
        <v>53</v>
      </c>
      <c r="B1315" s="8">
        <v>1000</v>
      </c>
      <c r="D1315">
        <f>SUMIF('Sales History - All'!$C$626:$C$635,'FY 24 June Adjustment'!A1315,'Sales History - All'!$O$626:$O$635)</f>
        <v>0</v>
      </c>
      <c r="F1315" s="70">
        <f t="shared" si="71"/>
        <v>1000</v>
      </c>
    </row>
    <row r="1316" spans="1:6" x14ac:dyDescent="0.25">
      <c r="A1316" s="79" t="s">
        <v>61</v>
      </c>
      <c r="B1316" s="8">
        <v>1000</v>
      </c>
      <c r="D1316">
        <f>SUMIF('Sales History - All'!$C$626:$C$635,'FY 24 June Adjustment'!A1316,'Sales History - All'!$O$626:$O$635)</f>
        <v>0</v>
      </c>
      <c r="F1316" s="70">
        <f t="shared" si="71"/>
        <v>1000</v>
      </c>
    </row>
    <row r="1317" spans="1:6" x14ac:dyDescent="0.25">
      <c r="A1317" s="79" t="s">
        <v>63</v>
      </c>
      <c r="B1317" s="8">
        <v>7000</v>
      </c>
      <c r="D1317">
        <f>SUMIF('Sales History - All'!$C$626:$C$635,'FY 24 June Adjustment'!A1317,'Sales History - All'!$O$626:$O$635)</f>
        <v>0</v>
      </c>
      <c r="F1317" s="70">
        <f t="shared" si="71"/>
        <v>7000</v>
      </c>
    </row>
    <row r="1318" spans="1:6" x14ac:dyDescent="0.25">
      <c r="A1318" s="72" t="s">
        <v>280</v>
      </c>
      <c r="B1318" s="8"/>
    </row>
    <row r="1319" spans="1:6" x14ac:dyDescent="0.25">
      <c r="A1319" s="79" t="s">
        <v>51</v>
      </c>
      <c r="B1319" s="8">
        <v>0</v>
      </c>
      <c r="D1319">
        <f>SUMIF('Sales History - All'!$C$636:$C$643,'FY 24 June Adjustment'!A1319,'Sales History - All'!$O$636:$O$643)</f>
        <v>0</v>
      </c>
      <c r="F1319" s="70">
        <f t="shared" ref="F1319:F1335" si="72">B1319-D1319</f>
        <v>0</v>
      </c>
    </row>
    <row r="1320" spans="1:6" x14ac:dyDescent="0.25">
      <c r="A1320" s="79" t="s">
        <v>37</v>
      </c>
      <c r="B1320" s="8">
        <v>0</v>
      </c>
      <c r="D1320">
        <f>SUMIF('Sales History - All'!$C$636:$C$643,'FY 24 June Adjustment'!A1320,'Sales History - All'!$O$636:$O$643)</f>
        <v>0</v>
      </c>
      <c r="F1320" s="70">
        <f t="shared" si="72"/>
        <v>0</v>
      </c>
    </row>
    <row r="1321" spans="1:6" x14ac:dyDescent="0.25">
      <c r="A1321" s="79" t="s">
        <v>39</v>
      </c>
      <c r="B1321" s="8">
        <v>0</v>
      </c>
      <c r="D1321">
        <f>SUMIF('Sales History - All'!$C$636:$C$643,'FY 24 June Adjustment'!A1321,'Sales History - All'!$O$636:$O$643)</f>
        <v>0</v>
      </c>
      <c r="F1321" s="70">
        <f t="shared" si="72"/>
        <v>0</v>
      </c>
    </row>
    <row r="1322" spans="1:6" x14ac:dyDescent="0.25">
      <c r="A1322" s="79" t="s">
        <v>33</v>
      </c>
      <c r="B1322" s="8">
        <v>0</v>
      </c>
      <c r="D1322">
        <f>SUMIF('Sales History - All'!$C$636:$C$643,'FY 24 June Adjustment'!A1322,'Sales History - All'!$O$636:$O$643)</f>
        <v>0</v>
      </c>
      <c r="F1322" s="70">
        <f t="shared" si="72"/>
        <v>0</v>
      </c>
    </row>
    <row r="1323" spans="1:6" x14ac:dyDescent="0.25">
      <c r="A1323" s="79" t="s">
        <v>41</v>
      </c>
      <c r="B1323" s="8">
        <v>0</v>
      </c>
      <c r="D1323">
        <f>SUMIF('Sales History - All'!$C$636:$C$643,'FY 24 June Adjustment'!A1323,'Sales History - All'!$O$636:$O$643)</f>
        <v>0</v>
      </c>
      <c r="F1323" s="70">
        <f t="shared" si="72"/>
        <v>0</v>
      </c>
    </row>
    <row r="1324" spans="1:6" x14ac:dyDescent="0.25">
      <c r="A1324" s="79" t="s">
        <v>43</v>
      </c>
      <c r="B1324" s="8">
        <v>0</v>
      </c>
      <c r="D1324">
        <f>SUMIF('Sales History - All'!$C$636:$C$643,'FY 24 June Adjustment'!A1324,'Sales History - All'!$O$636:$O$643)</f>
        <v>458.37000000000012</v>
      </c>
      <c r="F1324" s="70">
        <f t="shared" si="72"/>
        <v>-458.37000000000012</v>
      </c>
    </row>
    <row r="1325" spans="1:6" x14ac:dyDescent="0.25">
      <c r="A1325" s="79" t="s">
        <v>45</v>
      </c>
      <c r="B1325" s="8">
        <v>500</v>
      </c>
      <c r="D1325">
        <f>SUMIF('Sales History - All'!$C$636:$C$643,'FY 24 June Adjustment'!A1325,'Sales History - All'!$O$636:$O$643)</f>
        <v>458.37000000000012</v>
      </c>
      <c r="F1325" s="70">
        <f t="shared" si="72"/>
        <v>41.629999999999882</v>
      </c>
    </row>
    <row r="1326" spans="1:6" x14ac:dyDescent="0.25">
      <c r="A1326" s="79" t="s">
        <v>55</v>
      </c>
      <c r="B1326" s="8">
        <v>1500</v>
      </c>
      <c r="D1326">
        <f>SUMIF('Sales History - All'!$C$636:$C$643,'FY 24 June Adjustment'!A1326,'Sales History - All'!$O$636:$O$643)</f>
        <v>1375</v>
      </c>
      <c r="F1326" s="70">
        <f t="shared" si="72"/>
        <v>125</v>
      </c>
    </row>
    <row r="1327" spans="1:6" x14ac:dyDescent="0.25">
      <c r="A1327" s="79" t="s">
        <v>35</v>
      </c>
      <c r="B1327" s="8">
        <v>0</v>
      </c>
      <c r="D1327">
        <f>SUMIF('Sales History - All'!$C$636:$C$643,'FY 24 June Adjustment'!A1327,'Sales History - All'!$O$636:$O$643)</f>
        <v>0</v>
      </c>
      <c r="F1327" s="70">
        <f t="shared" si="72"/>
        <v>0</v>
      </c>
    </row>
    <row r="1328" spans="1:6" x14ac:dyDescent="0.25">
      <c r="A1328" s="79" t="s">
        <v>57</v>
      </c>
      <c r="B1328" s="8">
        <v>115000</v>
      </c>
      <c r="D1328">
        <f>SUMIF('Sales History - All'!$C$636:$C$643,'FY 24 June Adjustment'!A1328,'Sales History - All'!$O$636:$O$643)</f>
        <v>105416.63</v>
      </c>
      <c r="F1328" s="70">
        <f t="shared" si="72"/>
        <v>9583.3699999999953</v>
      </c>
    </row>
    <row r="1329" spans="1:6" x14ac:dyDescent="0.25">
      <c r="A1329" s="79" t="s">
        <v>21</v>
      </c>
      <c r="B1329" s="8">
        <v>1000</v>
      </c>
      <c r="D1329">
        <f>SUMIF('Sales History - All'!$C$636:$C$643,'FY 24 June Adjustment'!A1329,'Sales History - All'!$O$636:$O$643)</f>
        <v>916.63000000000011</v>
      </c>
      <c r="F1329" s="70">
        <f t="shared" si="72"/>
        <v>83.369999999999891</v>
      </c>
    </row>
    <row r="1330" spans="1:6" x14ac:dyDescent="0.25">
      <c r="A1330" s="79" t="s">
        <v>47</v>
      </c>
      <c r="B1330" s="8">
        <v>0</v>
      </c>
      <c r="D1330">
        <f>SUMIF('Sales History - All'!$C$636:$C$643,'FY 24 June Adjustment'!A1330,'Sales History - All'!$O$636:$O$643)</f>
        <v>0</v>
      </c>
      <c r="F1330" s="70">
        <f t="shared" si="72"/>
        <v>0</v>
      </c>
    </row>
    <row r="1331" spans="1:6" x14ac:dyDescent="0.25">
      <c r="A1331" s="79" t="s">
        <v>59</v>
      </c>
      <c r="B1331" s="8">
        <v>1000</v>
      </c>
      <c r="D1331">
        <f>SUMIF('Sales History - All'!$C$636:$C$643,'FY 24 June Adjustment'!A1331,'Sales History - All'!$O$636:$O$643)</f>
        <v>916.63000000000011</v>
      </c>
      <c r="F1331" s="70">
        <f t="shared" si="72"/>
        <v>83.369999999999891</v>
      </c>
    </row>
    <row r="1332" spans="1:6" x14ac:dyDescent="0.25">
      <c r="A1332" s="79" t="s">
        <v>49</v>
      </c>
      <c r="B1332" s="8">
        <v>0</v>
      </c>
      <c r="D1332">
        <f>SUMIF('Sales History - All'!$C$636:$C$643,'FY 24 June Adjustment'!A1332,'Sales History - All'!$O$636:$O$643)</f>
        <v>0</v>
      </c>
      <c r="F1332" s="70">
        <f t="shared" si="72"/>
        <v>0</v>
      </c>
    </row>
    <row r="1333" spans="1:6" x14ac:dyDescent="0.25">
      <c r="A1333" s="79" t="s">
        <v>53</v>
      </c>
      <c r="B1333" s="8">
        <v>0</v>
      </c>
      <c r="D1333">
        <f>SUMIF('Sales History - All'!$C$636:$C$643,'FY 24 June Adjustment'!A1333,'Sales History - All'!$O$636:$O$643)</f>
        <v>0</v>
      </c>
      <c r="F1333" s="70">
        <f t="shared" si="72"/>
        <v>0</v>
      </c>
    </row>
    <row r="1334" spans="1:6" x14ac:dyDescent="0.25">
      <c r="A1334" s="79" t="s">
        <v>61</v>
      </c>
      <c r="B1334" s="8">
        <v>0</v>
      </c>
      <c r="D1334">
        <f>SUMIF('Sales History - All'!$C$636:$C$643,'FY 24 June Adjustment'!A1334,'Sales History - All'!$O$636:$O$643)</f>
        <v>0</v>
      </c>
      <c r="F1334" s="70">
        <f t="shared" si="72"/>
        <v>0</v>
      </c>
    </row>
    <row r="1335" spans="1:6" x14ac:dyDescent="0.25">
      <c r="A1335" s="79" t="s">
        <v>63</v>
      </c>
      <c r="B1335" s="8">
        <v>0</v>
      </c>
      <c r="D1335">
        <f>SUMIF('Sales History - All'!$C$636:$C$643,'FY 24 June Adjustment'!A1335,'Sales History - All'!$O$636:$O$643)</f>
        <v>0</v>
      </c>
      <c r="F1335" s="70">
        <f t="shared" si="72"/>
        <v>0</v>
      </c>
    </row>
    <row r="1336" spans="1:6" x14ac:dyDescent="0.25">
      <c r="A1336" s="72" t="s">
        <v>281</v>
      </c>
      <c r="B1336" s="8"/>
    </row>
    <row r="1337" spans="1:6" x14ac:dyDescent="0.25">
      <c r="A1337" s="79" t="s">
        <v>51</v>
      </c>
      <c r="B1337" s="8">
        <v>39500</v>
      </c>
      <c r="D1337">
        <f>SUMIF('Sales History - All'!$C$644:$C$653,'FY 24 June Adjustment'!A1337,'Sales History - All'!$O$644:$O$653)</f>
        <v>36208.369999999988</v>
      </c>
      <c r="F1337" s="70">
        <f t="shared" ref="F1337:F1353" si="73">B1337-D1337</f>
        <v>3291.6300000000119</v>
      </c>
    </row>
    <row r="1338" spans="1:6" x14ac:dyDescent="0.25">
      <c r="A1338" s="79" t="s">
        <v>37</v>
      </c>
      <c r="B1338" s="8">
        <v>14000</v>
      </c>
      <c r="D1338">
        <f>SUMIF('Sales History - All'!$C$644:$C$653,'FY 24 June Adjustment'!A1338,'Sales History - All'!$O$644:$O$653)</f>
        <v>12833.37</v>
      </c>
      <c r="F1338" s="70">
        <f t="shared" si="73"/>
        <v>1166.6299999999992</v>
      </c>
    </row>
    <row r="1339" spans="1:6" x14ac:dyDescent="0.25">
      <c r="A1339" s="79" t="s">
        <v>39</v>
      </c>
      <c r="B1339" s="8">
        <v>2000</v>
      </c>
      <c r="D1339">
        <f>SUMIF('Sales History - All'!$C$644:$C$653,'FY 24 June Adjustment'!A1339,'Sales History - All'!$O$644:$O$653)</f>
        <v>916.63000000000011</v>
      </c>
      <c r="F1339" s="70">
        <f t="shared" si="73"/>
        <v>1083.3699999999999</v>
      </c>
    </row>
    <row r="1340" spans="1:6" x14ac:dyDescent="0.25">
      <c r="A1340" s="79" t="s">
        <v>33</v>
      </c>
      <c r="B1340" s="8">
        <v>7500</v>
      </c>
      <c r="D1340">
        <f>SUMIF('Sales History - All'!$C$644:$C$653,'FY 24 June Adjustment'!A1340,'Sales History - All'!$O$644:$O$653)</f>
        <v>6875</v>
      </c>
      <c r="F1340" s="70">
        <f t="shared" si="73"/>
        <v>625</v>
      </c>
    </row>
    <row r="1341" spans="1:6" x14ac:dyDescent="0.25">
      <c r="A1341" s="79" t="s">
        <v>41</v>
      </c>
      <c r="B1341" s="8">
        <v>0</v>
      </c>
      <c r="D1341">
        <f>SUMIF('Sales History - All'!$C$644:$C$653,'FY 24 June Adjustment'!A1341,'Sales History - All'!$O$644:$O$653)</f>
        <v>0</v>
      </c>
      <c r="F1341" s="70">
        <f t="shared" si="73"/>
        <v>0</v>
      </c>
    </row>
    <row r="1342" spans="1:6" x14ac:dyDescent="0.25">
      <c r="A1342" s="79" t="s">
        <v>43</v>
      </c>
      <c r="B1342" s="8">
        <v>0</v>
      </c>
      <c r="D1342">
        <f>SUMIF('Sales History - All'!$C$644:$C$653,'FY 24 June Adjustment'!A1342,'Sales History - All'!$O$644:$O$653)</f>
        <v>42625</v>
      </c>
      <c r="F1342" s="70">
        <f t="shared" si="73"/>
        <v>-42625</v>
      </c>
    </row>
    <row r="1343" spans="1:6" x14ac:dyDescent="0.25">
      <c r="A1343" s="79" t="s">
        <v>45</v>
      </c>
      <c r="B1343" s="8">
        <v>73000</v>
      </c>
      <c r="D1343">
        <f>SUMIF('Sales History - All'!$C$644:$C$653,'FY 24 June Adjustment'!A1343,'Sales History - All'!$O$644:$O$653)</f>
        <v>66916.63</v>
      </c>
      <c r="F1343" s="70">
        <f t="shared" si="73"/>
        <v>6083.3699999999953</v>
      </c>
    </row>
    <row r="1344" spans="1:6" x14ac:dyDescent="0.25">
      <c r="A1344" s="79" t="s">
        <v>55</v>
      </c>
      <c r="B1344" s="8">
        <v>70500</v>
      </c>
      <c r="D1344">
        <f>SUMIF('Sales History - All'!$C$644:$C$653,'FY 24 June Adjustment'!A1344,'Sales History - All'!$O$644:$O$653)</f>
        <v>64625</v>
      </c>
      <c r="F1344" s="70">
        <f t="shared" si="73"/>
        <v>5875</v>
      </c>
    </row>
    <row r="1345" spans="1:6" x14ac:dyDescent="0.25">
      <c r="A1345" s="79" t="s">
        <v>35</v>
      </c>
      <c r="B1345" s="8">
        <v>36000</v>
      </c>
      <c r="D1345">
        <f>SUMIF('Sales History - All'!$C$644:$C$653,'FY 24 June Adjustment'!A1345,'Sales History - All'!$O$644:$O$653)</f>
        <v>33000</v>
      </c>
      <c r="F1345" s="70">
        <f t="shared" si="73"/>
        <v>3000</v>
      </c>
    </row>
    <row r="1346" spans="1:6" x14ac:dyDescent="0.25">
      <c r="A1346" s="79" t="s">
        <v>57</v>
      </c>
      <c r="B1346" s="8">
        <v>0</v>
      </c>
      <c r="D1346">
        <f>SUMIF('Sales History - All'!$C$644:$C$653,'FY 24 June Adjustment'!A1346,'Sales History - All'!$O$644:$O$653)</f>
        <v>0</v>
      </c>
      <c r="F1346" s="70">
        <f t="shared" si="73"/>
        <v>0</v>
      </c>
    </row>
    <row r="1347" spans="1:6" x14ac:dyDescent="0.25">
      <c r="A1347" s="79" t="s">
        <v>21</v>
      </c>
      <c r="B1347" s="8">
        <v>69000</v>
      </c>
      <c r="D1347">
        <f>SUMIF('Sales History - All'!$C$644:$C$653,'FY 24 June Adjustment'!A1347,'Sales History - All'!$O$644:$O$653)</f>
        <v>63250</v>
      </c>
      <c r="F1347" s="70">
        <f t="shared" si="73"/>
        <v>5750</v>
      </c>
    </row>
    <row r="1348" spans="1:6" x14ac:dyDescent="0.25">
      <c r="A1348" s="79" t="s">
        <v>47</v>
      </c>
      <c r="B1348" s="8">
        <v>0</v>
      </c>
      <c r="D1348">
        <f>SUMIF('Sales History - All'!$C$644:$C$653,'FY 24 June Adjustment'!A1348,'Sales History - All'!$O$644:$O$653)</f>
        <v>0</v>
      </c>
      <c r="F1348" s="70">
        <f t="shared" si="73"/>
        <v>0</v>
      </c>
    </row>
    <row r="1349" spans="1:6" x14ac:dyDescent="0.25">
      <c r="A1349" s="79" t="s">
        <v>59</v>
      </c>
      <c r="B1349" s="8">
        <v>129000</v>
      </c>
      <c r="D1349">
        <f>SUMIF('Sales History - All'!$C$644:$C$653,'FY 24 June Adjustment'!A1349,'Sales History - All'!$O$644:$O$653)</f>
        <v>111833.37</v>
      </c>
      <c r="F1349" s="70">
        <f t="shared" si="73"/>
        <v>17166.630000000005</v>
      </c>
    </row>
    <row r="1350" spans="1:6" x14ac:dyDescent="0.25">
      <c r="A1350" s="79" t="s">
        <v>49</v>
      </c>
      <c r="B1350" s="8">
        <v>4000</v>
      </c>
      <c r="D1350">
        <f>SUMIF('Sales History - All'!$C$644:$C$653,'FY 24 June Adjustment'!A1350,'Sales History - All'!$O$644:$O$653)</f>
        <v>0</v>
      </c>
      <c r="F1350" s="70">
        <f t="shared" si="73"/>
        <v>4000</v>
      </c>
    </row>
    <row r="1351" spans="1:6" x14ac:dyDescent="0.25">
      <c r="A1351" s="79" t="s">
        <v>53</v>
      </c>
      <c r="B1351" s="8">
        <v>9000</v>
      </c>
      <c r="D1351">
        <f>SUMIF('Sales History - All'!$C$644:$C$653,'FY 24 June Adjustment'!A1351,'Sales History - All'!$O$644:$O$653)</f>
        <v>0</v>
      </c>
      <c r="F1351" s="70">
        <f t="shared" si="73"/>
        <v>9000</v>
      </c>
    </row>
    <row r="1352" spans="1:6" x14ac:dyDescent="0.25">
      <c r="A1352" s="79" t="s">
        <v>61</v>
      </c>
      <c r="B1352" s="8">
        <v>8000</v>
      </c>
      <c r="D1352">
        <f>SUMIF('Sales History - All'!$C$644:$C$653,'FY 24 June Adjustment'!A1352,'Sales History - All'!$O$644:$O$653)</f>
        <v>0</v>
      </c>
      <c r="F1352" s="70">
        <f t="shared" si="73"/>
        <v>8000</v>
      </c>
    </row>
    <row r="1353" spans="1:6" x14ac:dyDescent="0.25">
      <c r="A1353" s="79" t="s">
        <v>63</v>
      </c>
      <c r="B1353" s="8">
        <v>32000</v>
      </c>
      <c r="D1353">
        <f>SUMIF('Sales History - All'!$C$644:$C$653,'FY 24 June Adjustment'!A1353,'Sales History - All'!$O$644:$O$653)</f>
        <v>0</v>
      </c>
      <c r="F1353" s="70">
        <f t="shared" si="73"/>
        <v>32000</v>
      </c>
    </row>
    <row r="1354" spans="1:6" x14ac:dyDescent="0.25">
      <c r="A1354" s="72" t="s">
        <v>282</v>
      </c>
      <c r="B1354" s="8"/>
    </row>
    <row r="1355" spans="1:6" x14ac:dyDescent="0.25">
      <c r="A1355" s="79" t="s">
        <v>51</v>
      </c>
      <c r="B1355" s="8">
        <v>3000</v>
      </c>
      <c r="D1355">
        <f>SUMIF('Sales History - All'!$C$654:$C$661,'FY 24 June Adjustment'!A1355,'Sales History - All'!$O$654:$O$661)</f>
        <v>2750</v>
      </c>
      <c r="F1355" s="70">
        <f t="shared" ref="F1355:F1371" si="74">B1355-D1355</f>
        <v>250</v>
      </c>
    </row>
    <row r="1356" spans="1:6" x14ac:dyDescent="0.25">
      <c r="A1356" s="79" t="s">
        <v>37</v>
      </c>
      <c r="B1356" s="8">
        <v>4000</v>
      </c>
      <c r="D1356">
        <f>SUMIF('Sales History - All'!$C$654:$C$661,'FY 24 June Adjustment'!A1356,'Sales History - All'!$O$654:$O$661)</f>
        <v>3666.6299999999997</v>
      </c>
      <c r="F1356" s="70">
        <f t="shared" si="74"/>
        <v>333.37000000000035</v>
      </c>
    </row>
    <row r="1357" spans="1:6" x14ac:dyDescent="0.25">
      <c r="A1357" s="79" t="s">
        <v>39</v>
      </c>
      <c r="B1357" s="8">
        <v>0</v>
      </c>
      <c r="D1357">
        <f>SUMIF('Sales History - All'!$C$654:$C$661,'FY 24 June Adjustment'!A1357,'Sales History - All'!$O$654:$O$661)</f>
        <v>0</v>
      </c>
      <c r="F1357" s="70">
        <f t="shared" si="74"/>
        <v>0</v>
      </c>
    </row>
    <row r="1358" spans="1:6" x14ac:dyDescent="0.25">
      <c r="A1358" s="79" t="s">
        <v>33</v>
      </c>
      <c r="B1358" s="8">
        <v>2000</v>
      </c>
      <c r="D1358">
        <f>SUMIF('Sales History - All'!$C$654:$C$661,'FY 24 June Adjustment'!A1358,'Sales History - All'!$O$654:$O$661)</f>
        <v>1833.3700000000001</v>
      </c>
      <c r="F1358" s="70">
        <f t="shared" si="74"/>
        <v>166.62999999999988</v>
      </c>
    </row>
    <row r="1359" spans="1:6" x14ac:dyDescent="0.25">
      <c r="A1359" s="79" t="s">
        <v>41</v>
      </c>
      <c r="B1359" s="8">
        <v>0</v>
      </c>
      <c r="D1359">
        <f>SUMIF('Sales History - All'!$C$654:$C$661,'FY 24 June Adjustment'!A1359,'Sales History - All'!$O$654:$O$661)</f>
        <v>0</v>
      </c>
      <c r="F1359" s="70">
        <f t="shared" si="74"/>
        <v>0</v>
      </c>
    </row>
    <row r="1360" spans="1:6" x14ac:dyDescent="0.25">
      <c r="A1360" s="79" t="s">
        <v>43</v>
      </c>
      <c r="B1360" s="8">
        <v>0</v>
      </c>
      <c r="D1360">
        <f>SUMIF('Sales History - All'!$C$654:$C$661,'FY 24 June Adjustment'!A1360,'Sales History - All'!$O$654:$O$661)</f>
        <v>10541.630000000001</v>
      </c>
      <c r="F1360" s="70">
        <f t="shared" si="74"/>
        <v>-10541.630000000001</v>
      </c>
    </row>
    <row r="1361" spans="1:6" x14ac:dyDescent="0.25">
      <c r="A1361" s="79" t="s">
        <v>45</v>
      </c>
      <c r="B1361" s="8">
        <v>42500</v>
      </c>
      <c r="D1361">
        <f>SUMIF('Sales History - All'!$C$654:$C$661,'FY 24 June Adjustment'!A1361,'Sales History - All'!$O$654:$O$661)</f>
        <v>38958.369999999988</v>
      </c>
      <c r="F1361" s="70">
        <f t="shared" si="74"/>
        <v>3541.6300000000119</v>
      </c>
    </row>
    <row r="1362" spans="1:6" x14ac:dyDescent="0.25">
      <c r="A1362" s="79" t="s">
        <v>55</v>
      </c>
      <c r="B1362" s="8">
        <v>44500</v>
      </c>
      <c r="D1362">
        <f>SUMIF('Sales History - All'!$C$654:$C$661,'FY 24 June Adjustment'!A1362,'Sales History - All'!$O$654:$O$661)</f>
        <v>40791.630000000012</v>
      </c>
      <c r="F1362" s="70">
        <f t="shared" si="74"/>
        <v>3708.3699999999881</v>
      </c>
    </row>
    <row r="1363" spans="1:6" x14ac:dyDescent="0.25">
      <c r="A1363" s="79" t="s">
        <v>35</v>
      </c>
      <c r="B1363" s="8">
        <v>8000</v>
      </c>
      <c r="D1363">
        <f>SUMIF('Sales History - All'!$C$654:$C$661,'FY 24 June Adjustment'!A1363,'Sales History - All'!$O$654:$O$661)</f>
        <v>7333.37</v>
      </c>
      <c r="F1363" s="70">
        <f t="shared" si="74"/>
        <v>666.63000000000011</v>
      </c>
    </row>
    <row r="1364" spans="1:6" x14ac:dyDescent="0.25">
      <c r="A1364" s="79" t="s">
        <v>57</v>
      </c>
      <c r="B1364" s="8">
        <v>0</v>
      </c>
      <c r="D1364">
        <f>SUMIF('Sales History - All'!$C$654:$C$661,'FY 24 June Adjustment'!A1364,'Sales History - All'!$O$654:$O$661)</f>
        <v>0</v>
      </c>
      <c r="F1364" s="70">
        <f t="shared" si="74"/>
        <v>0</v>
      </c>
    </row>
    <row r="1365" spans="1:6" x14ac:dyDescent="0.25">
      <c r="A1365" s="79" t="s">
        <v>21</v>
      </c>
      <c r="B1365" s="8">
        <v>5000</v>
      </c>
      <c r="D1365">
        <f>SUMIF('Sales History - All'!$C$654:$C$661,'FY 24 June Adjustment'!A1365,'Sales History - All'!$O$654:$O$661)</f>
        <v>4583.37</v>
      </c>
      <c r="F1365" s="70">
        <f t="shared" si="74"/>
        <v>416.63000000000011</v>
      </c>
    </row>
    <row r="1366" spans="1:6" x14ac:dyDescent="0.25">
      <c r="A1366" s="79" t="s">
        <v>47</v>
      </c>
      <c r="B1366" s="8">
        <v>0</v>
      </c>
      <c r="D1366">
        <f>SUMIF('Sales History - All'!$C$654:$C$661,'FY 24 June Adjustment'!A1366,'Sales History - All'!$O$654:$O$661)</f>
        <v>0</v>
      </c>
      <c r="F1366" s="70">
        <f t="shared" si="74"/>
        <v>0</v>
      </c>
    </row>
    <row r="1367" spans="1:6" x14ac:dyDescent="0.25">
      <c r="A1367" s="79" t="s">
        <v>59</v>
      </c>
      <c r="B1367" s="8">
        <v>0</v>
      </c>
      <c r="D1367">
        <f>SUMIF('Sales History - All'!$C$654:$C$661,'FY 24 June Adjustment'!A1367,'Sales History - All'!$O$654:$O$661)</f>
        <v>0</v>
      </c>
      <c r="F1367" s="70">
        <f t="shared" si="74"/>
        <v>0</v>
      </c>
    </row>
    <row r="1368" spans="1:6" x14ac:dyDescent="0.25">
      <c r="A1368" s="79" t="s">
        <v>49</v>
      </c>
      <c r="B1368" s="8">
        <v>1000</v>
      </c>
      <c r="D1368">
        <f>SUMIF('Sales History - All'!$C$654:$C$661,'FY 24 June Adjustment'!A1368,'Sales History - All'!$O$654:$O$661)</f>
        <v>0</v>
      </c>
      <c r="F1368" s="70">
        <f t="shared" si="74"/>
        <v>1000</v>
      </c>
    </row>
    <row r="1369" spans="1:6" x14ac:dyDescent="0.25">
      <c r="A1369" s="79" t="s">
        <v>53</v>
      </c>
      <c r="B1369" s="8">
        <v>2000</v>
      </c>
      <c r="D1369">
        <f>SUMIF('Sales History - All'!$C$654:$C$661,'FY 24 June Adjustment'!A1369,'Sales History - All'!$O$654:$O$661)</f>
        <v>0</v>
      </c>
      <c r="F1369" s="70">
        <f t="shared" si="74"/>
        <v>2000</v>
      </c>
    </row>
    <row r="1370" spans="1:6" x14ac:dyDescent="0.25">
      <c r="A1370" s="79" t="s">
        <v>61</v>
      </c>
      <c r="B1370" s="8">
        <v>2000</v>
      </c>
      <c r="D1370">
        <f>SUMIF('Sales History - All'!$C$654:$C$661,'FY 24 June Adjustment'!A1370,'Sales History - All'!$O$654:$O$661)</f>
        <v>0</v>
      </c>
      <c r="F1370" s="70">
        <f t="shared" si="74"/>
        <v>2000</v>
      </c>
    </row>
    <row r="1371" spans="1:6" x14ac:dyDescent="0.25">
      <c r="A1371" s="79" t="s">
        <v>63</v>
      </c>
      <c r="B1371" s="8">
        <v>8000</v>
      </c>
      <c r="D1371">
        <f>SUMIF('Sales History - All'!$C$654:$C$661,'FY 24 June Adjustment'!A1371,'Sales History - All'!$O$654:$O$661)</f>
        <v>0</v>
      </c>
      <c r="F1371" s="70">
        <f t="shared" si="74"/>
        <v>8000</v>
      </c>
    </row>
    <row r="1372" spans="1:6" x14ac:dyDescent="0.25">
      <c r="A1372" s="72" t="s">
        <v>283</v>
      </c>
      <c r="B1372" s="8"/>
    </row>
    <row r="1373" spans="1:6" x14ac:dyDescent="0.25">
      <c r="A1373" s="79" t="s">
        <v>51</v>
      </c>
      <c r="B1373" s="8">
        <v>4000</v>
      </c>
      <c r="D1373">
        <f>SUMIF('Sales History - All'!$C$662:$C$669,'FY 24 June Adjustment'!A1373,'Sales History - All'!$O$662:$O$669)</f>
        <v>3666.6299999999997</v>
      </c>
      <c r="F1373" s="70">
        <f t="shared" ref="F1373:F1389" si="75">B1373-D1373</f>
        <v>333.37000000000035</v>
      </c>
    </row>
    <row r="1374" spans="1:6" x14ac:dyDescent="0.25">
      <c r="A1374" s="79" t="s">
        <v>37</v>
      </c>
      <c r="B1374" s="8">
        <v>4500</v>
      </c>
      <c r="D1374">
        <f>SUMIF('Sales History - All'!$C$662:$C$669,'FY 24 June Adjustment'!A1374,'Sales History - All'!$O$662:$O$669)</f>
        <v>4125</v>
      </c>
      <c r="F1374" s="70">
        <f t="shared" si="75"/>
        <v>375</v>
      </c>
    </row>
    <row r="1375" spans="1:6" x14ac:dyDescent="0.25">
      <c r="A1375" s="79" t="s">
        <v>39</v>
      </c>
      <c r="B1375" s="8">
        <v>0</v>
      </c>
      <c r="D1375">
        <f>SUMIF('Sales History - All'!$C$662:$C$669,'FY 24 June Adjustment'!A1375,'Sales History - All'!$O$662:$O$669)</f>
        <v>0</v>
      </c>
      <c r="F1375" s="70">
        <f t="shared" si="75"/>
        <v>0</v>
      </c>
    </row>
    <row r="1376" spans="1:6" x14ac:dyDescent="0.25">
      <c r="A1376" s="79" t="s">
        <v>33</v>
      </c>
      <c r="B1376" s="8">
        <v>2500</v>
      </c>
      <c r="D1376">
        <f>SUMIF('Sales History - All'!$C$662:$C$669,'FY 24 June Adjustment'!A1376,'Sales History - All'!$O$662:$O$669)</f>
        <v>2291.6299999999997</v>
      </c>
      <c r="F1376" s="70">
        <f t="shared" si="75"/>
        <v>208.37000000000035</v>
      </c>
    </row>
    <row r="1377" spans="1:6" x14ac:dyDescent="0.25">
      <c r="A1377" s="79" t="s">
        <v>41</v>
      </c>
      <c r="B1377" s="8">
        <v>0</v>
      </c>
      <c r="D1377">
        <f>SUMIF('Sales History - All'!$C$662:$C$669,'FY 24 June Adjustment'!A1377,'Sales History - All'!$O$662:$O$669)</f>
        <v>0</v>
      </c>
      <c r="F1377" s="70">
        <f t="shared" si="75"/>
        <v>0</v>
      </c>
    </row>
    <row r="1378" spans="1:6" x14ac:dyDescent="0.25">
      <c r="A1378" s="79" t="s">
        <v>43</v>
      </c>
      <c r="B1378" s="8">
        <v>0</v>
      </c>
      <c r="D1378">
        <f>SUMIF('Sales History - All'!$C$662:$C$669,'FY 24 June Adjustment'!A1378,'Sales History - All'!$O$662:$O$669)</f>
        <v>11916.63</v>
      </c>
      <c r="F1378" s="70">
        <f t="shared" si="75"/>
        <v>-11916.63</v>
      </c>
    </row>
    <row r="1379" spans="1:6" x14ac:dyDescent="0.25">
      <c r="A1379" s="79" t="s">
        <v>45</v>
      </c>
      <c r="B1379" s="8">
        <v>44000</v>
      </c>
      <c r="D1379">
        <f>SUMIF('Sales History - All'!$C$662:$C$669,'FY 24 June Adjustment'!A1379,'Sales History - All'!$O$662:$O$669)</f>
        <v>40333.369999999988</v>
      </c>
      <c r="F1379" s="70">
        <f t="shared" si="75"/>
        <v>3666.6300000000119</v>
      </c>
    </row>
    <row r="1380" spans="1:6" x14ac:dyDescent="0.25">
      <c r="A1380" s="79" t="s">
        <v>55</v>
      </c>
      <c r="B1380" s="8">
        <v>45500</v>
      </c>
      <c r="D1380">
        <f>SUMIF('Sales History - All'!$C$662:$C$669,'FY 24 June Adjustment'!A1380,'Sales History - All'!$O$662:$O$669)</f>
        <v>41708.369999999988</v>
      </c>
      <c r="F1380" s="70">
        <f t="shared" si="75"/>
        <v>3791.6300000000119</v>
      </c>
    </row>
    <row r="1381" spans="1:6" x14ac:dyDescent="0.25">
      <c r="A1381" s="79" t="s">
        <v>35</v>
      </c>
      <c r="B1381" s="8">
        <v>10000</v>
      </c>
      <c r="D1381">
        <f>SUMIF('Sales History - All'!$C$662:$C$669,'FY 24 June Adjustment'!A1381,'Sales History - All'!$O$662:$O$669)</f>
        <v>9166.630000000001</v>
      </c>
      <c r="F1381" s="70">
        <f t="shared" si="75"/>
        <v>833.36999999999898</v>
      </c>
    </row>
    <row r="1382" spans="1:6" x14ac:dyDescent="0.25">
      <c r="A1382" s="79" t="s">
        <v>57</v>
      </c>
      <c r="B1382" s="8">
        <v>0</v>
      </c>
      <c r="D1382">
        <f>SUMIF('Sales History - All'!$C$662:$C$669,'FY 24 June Adjustment'!A1382,'Sales History - All'!$O$662:$O$669)</f>
        <v>0</v>
      </c>
      <c r="F1382" s="70">
        <f t="shared" si="75"/>
        <v>0</v>
      </c>
    </row>
    <row r="1383" spans="1:6" x14ac:dyDescent="0.25">
      <c r="A1383" s="79" t="s">
        <v>21</v>
      </c>
      <c r="B1383" s="8">
        <v>5500</v>
      </c>
      <c r="D1383">
        <f>SUMIF('Sales History - All'!$C$662:$C$669,'FY 24 June Adjustment'!A1383,'Sales History - All'!$O$662:$O$669)</f>
        <v>5041.63</v>
      </c>
      <c r="F1383" s="70">
        <f t="shared" si="75"/>
        <v>458.36999999999989</v>
      </c>
    </row>
    <row r="1384" spans="1:6" x14ac:dyDescent="0.25">
      <c r="A1384" s="79" t="s">
        <v>47</v>
      </c>
      <c r="B1384" s="8">
        <v>0</v>
      </c>
      <c r="D1384">
        <f>SUMIF('Sales History - All'!$C$662:$C$669,'FY 24 June Adjustment'!A1384,'Sales History - All'!$O$662:$O$669)</f>
        <v>0</v>
      </c>
      <c r="F1384" s="70">
        <f t="shared" si="75"/>
        <v>0</v>
      </c>
    </row>
    <row r="1385" spans="1:6" x14ac:dyDescent="0.25">
      <c r="A1385" s="79" t="s">
        <v>59</v>
      </c>
      <c r="B1385" s="8">
        <v>0</v>
      </c>
      <c r="D1385">
        <f>SUMIF('Sales History - All'!$C$662:$C$669,'FY 24 June Adjustment'!A1385,'Sales History - All'!$O$662:$O$669)</f>
        <v>0</v>
      </c>
      <c r="F1385" s="70">
        <f t="shared" si="75"/>
        <v>0</v>
      </c>
    </row>
    <row r="1386" spans="1:6" x14ac:dyDescent="0.25">
      <c r="A1386" s="79" t="s">
        <v>49</v>
      </c>
      <c r="B1386" s="8">
        <v>1000</v>
      </c>
      <c r="D1386">
        <f>SUMIF('Sales History - All'!$C$662:$C$669,'FY 24 June Adjustment'!A1386,'Sales History - All'!$O$662:$O$669)</f>
        <v>0</v>
      </c>
      <c r="F1386" s="70">
        <f t="shared" si="75"/>
        <v>1000</v>
      </c>
    </row>
    <row r="1387" spans="1:6" x14ac:dyDescent="0.25">
      <c r="A1387" s="79" t="s">
        <v>53</v>
      </c>
      <c r="B1387" s="8">
        <v>2000</v>
      </c>
      <c r="D1387">
        <f>SUMIF('Sales History - All'!$C$662:$C$669,'FY 24 June Adjustment'!A1387,'Sales History - All'!$O$662:$O$669)</f>
        <v>0</v>
      </c>
      <c r="F1387" s="70">
        <f t="shared" si="75"/>
        <v>2000</v>
      </c>
    </row>
    <row r="1388" spans="1:6" x14ac:dyDescent="0.25">
      <c r="A1388" s="79" t="s">
        <v>61</v>
      </c>
      <c r="B1388" s="8">
        <v>2000</v>
      </c>
      <c r="D1388">
        <f>SUMIF('Sales History - All'!$C$662:$C$669,'FY 24 June Adjustment'!A1388,'Sales History - All'!$O$662:$O$669)</f>
        <v>0</v>
      </c>
      <c r="F1388" s="70">
        <f t="shared" si="75"/>
        <v>2000</v>
      </c>
    </row>
    <row r="1389" spans="1:6" x14ac:dyDescent="0.25">
      <c r="A1389" s="79" t="s">
        <v>63</v>
      </c>
      <c r="B1389" s="8">
        <v>9000</v>
      </c>
      <c r="D1389">
        <f>SUMIF('Sales History - All'!$C$662:$C$669,'FY 24 June Adjustment'!A1389,'Sales History - All'!$O$662:$O$669)</f>
        <v>0</v>
      </c>
      <c r="F1389" s="70">
        <f t="shared" si="75"/>
        <v>9000</v>
      </c>
    </row>
    <row r="1390" spans="1:6" x14ac:dyDescent="0.25">
      <c r="A1390" s="72" t="s">
        <v>284</v>
      </c>
      <c r="B1390" s="8"/>
    </row>
    <row r="1391" spans="1:6" x14ac:dyDescent="0.25">
      <c r="A1391" s="79" t="s">
        <v>51</v>
      </c>
      <c r="B1391" s="8">
        <v>500</v>
      </c>
      <c r="D1391">
        <f>SUMIF('Sales History - All'!$C$670:$C$678,'FY 24 June Adjustment'!A1391,'Sales History - All'!$O$670:$O$678)</f>
        <v>458.37000000000012</v>
      </c>
      <c r="F1391" s="70">
        <f t="shared" ref="F1391:F1407" si="76">B1391-D1391</f>
        <v>41.629999999999882</v>
      </c>
    </row>
    <row r="1392" spans="1:6" x14ac:dyDescent="0.25">
      <c r="A1392" s="79" t="s">
        <v>37</v>
      </c>
      <c r="B1392" s="8">
        <v>500</v>
      </c>
      <c r="D1392">
        <f>SUMIF('Sales History - All'!$C$670:$C$678,'FY 24 June Adjustment'!A1392,'Sales History - All'!$O$670:$O$678)</f>
        <v>458.37000000000012</v>
      </c>
      <c r="F1392" s="70">
        <f t="shared" si="76"/>
        <v>41.629999999999882</v>
      </c>
    </row>
    <row r="1393" spans="1:6" x14ac:dyDescent="0.25">
      <c r="A1393" s="79" t="s">
        <v>39</v>
      </c>
      <c r="B1393" s="8">
        <v>0</v>
      </c>
      <c r="D1393">
        <f>SUMIF('Sales History - All'!$C$670:$C$678,'FY 24 June Adjustment'!A1393,'Sales History - All'!$O$670:$O$678)</f>
        <v>0</v>
      </c>
      <c r="F1393" s="70">
        <f t="shared" si="76"/>
        <v>0</v>
      </c>
    </row>
    <row r="1394" spans="1:6" x14ac:dyDescent="0.25">
      <c r="A1394" s="79" t="s">
        <v>33</v>
      </c>
      <c r="B1394" s="8">
        <v>500</v>
      </c>
      <c r="D1394">
        <f>SUMIF('Sales History - All'!$C$670:$C$678,'FY 24 June Adjustment'!A1394,'Sales History - All'!$O$670:$O$678)</f>
        <v>458.37000000000012</v>
      </c>
      <c r="F1394" s="70">
        <f t="shared" si="76"/>
        <v>41.629999999999882</v>
      </c>
    </row>
    <row r="1395" spans="1:6" x14ac:dyDescent="0.25">
      <c r="A1395" s="79" t="s">
        <v>41</v>
      </c>
      <c r="B1395" s="8">
        <v>1000</v>
      </c>
      <c r="D1395">
        <f>SUMIF('Sales History - All'!$C$670:$C$678,'FY 24 June Adjustment'!A1395,'Sales History - All'!$O$670:$O$678)</f>
        <v>0</v>
      </c>
      <c r="F1395" s="70">
        <f t="shared" si="76"/>
        <v>1000</v>
      </c>
    </row>
    <row r="1396" spans="1:6" x14ac:dyDescent="0.25">
      <c r="A1396" s="79" t="s">
        <v>43</v>
      </c>
      <c r="B1396" s="8">
        <v>0</v>
      </c>
      <c r="D1396">
        <f>SUMIF('Sales History - All'!$C$670:$C$678,'FY 24 June Adjustment'!A1396,'Sales History - All'!$O$670:$O$678)</f>
        <v>2291.6299999999997</v>
      </c>
      <c r="F1396" s="70">
        <f t="shared" si="76"/>
        <v>-2291.6299999999997</v>
      </c>
    </row>
    <row r="1397" spans="1:6" x14ac:dyDescent="0.25">
      <c r="A1397" s="79" t="s">
        <v>45</v>
      </c>
      <c r="B1397" s="8">
        <v>2500</v>
      </c>
      <c r="D1397">
        <f>SUMIF('Sales History - All'!$C$670:$C$678,'FY 24 June Adjustment'!A1397,'Sales History - All'!$O$670:$O$678)</f>
        <v>2291.6299999999997</v>
      </c>
      <c r="F1397" s="70">
        <f t="shared" si="76"/>
        <v>208.37000000000035</v>
      </c>
    </row>
    <row r="1398" spans="1:6" x14ac:dyDescent="0.25">
      <c r="A1398" s="79" t="s">
        <v>55</v>
      </c>
      <c r="B1398" s="8">
        <v>8000</v>
      </c>
      <c r="D1398">
        <f>SUMIF('Sales History - All'!$C$670:$C$678,'FY 24 June Adjustment'!A1398,'Sales History - All'!$O$670:$O$678)</f>
        <v>7333.37</v>
      </c>
      <c r="F1398" s="70">
        <f t="shared" si="76"/>
        <v>666.63000000000011</v>
      </c>
    </row>
    <row r="1399" spans="1:6" x14ac:dyDescent="0.25">
      <c r="A1399" s="79" t="s">
        <v>35</v>
      </c>
      <c r="B1399" s="8">
        <v>1000</v>
      </c>
      <c r="D1399">
        <f>SUMIF('Sales History - All'!$C$670:$C$678,'FY 24 June Adjustment'!A1399,'Sales History - All'!$O$670:$O$678)</f>
        <v>916.63000000000011</v>
      </c>
      <c r="F1399" s="70">
        <f t="shared" si="76"/>
        <v>83.369999999999891</v>
      </c>
    </row>
    <row r="1400" spans="1:6" x14ac:dyDescent="0.25">
      <c r="A1400" s="79" t="s">
        <v>57</v>
      </c>
      <c r="B1400" s="8">
        <v>11000</v>
      </c>
      <c r="D1400">
        <f>SUMIF('Sales History - All'!$C$670:$C$678,'FY 24 June Adjustment'!A1400,'Sales History - All'!$O$670:$O$678)</f>
        <v>0</v>
      </c>
      <c r="F1400" s="70">
        <f t="shared" si="76"/>
        <v>11000</v>
      </c>
    </row>
    <row r="1401" spans="1:6" x14ac:dyDescent="0.25">
      <c r="A1401" s="79" t="s">
        <v>21</v>
      </c>
      <c r="B1401" s="8">
        <v>2000</v>
      </c>
      <c r="D1401">
        <f>SUMIF('Sales History - All'!$C$670:$C$678,'FY 24 June Adjustment'!A1401,'Sales History - All'!$O$670:$O$678)</f>
        <v>1833.3700000000001</v>
      </c>
      <c r="F1401" s="70">
        <f t="shared" si="76"/>
        <v>166.62999999999988</v>
      </c>
    </row>
    <row r="1402" spans="1:6" x14ac:dyDescent="0.25">
      <c r="A1402" s="79" t="s">
        <v>47</v>
      </c>
      <c r="B1402" s="8">
        <v>0</v>
      </c>
      <c r="D1402">
        <f>SUMIF('Sales History - All'!$C$670:$C$678,'FY 24 June Adjustment'!A1402,'Sales History - All'!$O$670:$O$678)</f>
        <v>0</v>
      </c>
      <c r="F1402" s="70">
        <f t="shared" si="76"/>
        <v>0</v>
      </c>
    </row>
    <row r="1403" spans="1:6" x14ac:dyDescent="0.25">
      <c r="A1403" s="79" t="s">
        <v>59</v>
      </c>
      <c r="B1403" s="8">
        <v>39500</v>
      </c>
      <c r="D1403">
        <f>SUMIF('Sales History - All'!$C$670:$C$678,'FY 24 June Adjustment'!A1403,'Sales History - All'!$O$670:$O$678)</f>
        <v>34375</v>
      </c>
      <c r="F1403" s="70">
        <f t="shared" si="76"/>
        <v>5125</v>
      </c>
    </row>
    <row r="1404" spans="1:6" x14ac:dyDescent="0.25">
      <c r="A1404" s="79" t="s">
        <v>49</v>
      </c>
      <c r="B1404" s="8">
        <v>0</v>
      </c>
      <c r="D1404">
        <f>SUMIF('Sales History - All'!$C$670:$C$678,'FY 24 June Adjustment'!A1404,'Sales History - All'!$O$670:$O$678)</f>
        <v>0</v>
      </c>
      <c r="F1404" s="70">
        <f t="shared" si="76"/>
        <v>0</v>
      </c>
    </row>
    <row r="1405" spans="1:6" x14ac:dyDescent="0.25">
      <c r="A1405" s="79" t="s">
        <v>53</v>
      </c>
      <c r="B1405" s="8">
        <v>1000</v>
      </c>
      <c r="D1405">
        <f>SUMIF('Sales History - All'!$C$670:$C$678,'FY 24 June Adjustment'!A1405,'Sales History - All'!$O$670:$O$678)</f>
        <v>0</v>
      </c>
      <c r="F1405" s="70">
        <f t="shared" si="76"/>
        <v>1000</v>
      </c>
    </row>
    <row r="1406" spans="1:6" x14ac:dyDescent="0.25">
      <c r="A1406" s="79" t="s">
        <v>61</v>
      </c>
      <c r="B1406" s="8">
        <v>1000</v>
      </c>
      <c r="D1406">
        <f>SUMIF('Sales History - All'!$C$670:$C$678,'FY 24 June Adjustment'!A1406,'Sales History - All'!$O$670:$O$678)</f>
        <v>0</v>
      </c>
      <c r="F1406" s="70">
        <f t="shared" si="76"/>
        <v>1000</v>
      </c>
    </row>
    <row r="1407" spans="1:6" x14ac:dyDescent="0.25">
      <c r="A1407" s="79" t="s">
        <v>63</v>
      </c>
      <c r="B1407" s="8">
        <v>1000</v>
      </c>
      <c r="D1407">
        <f>SUMIF('Sales History - All'!$C$670:$C$678,'FY 24 June Adjustment'!A1407,'Sales History - All'!$O$670:$O$678)</f>
        <v>0</v>
      </c>
      <c r="F1407" s="70">
        <f t="shared" si="76"/>
        <v>1000</v>
      </c>
    </row>
    <row r="1408" spans="1:6" x14ac:dyDescent="0.25">
      <c r="A1408" s="72" t="s">
        <v>285</v>
      </c>
      <c r="B1408" s="8"/>
    </row>
    <row r="1409" spans="1:6" x14ac:dyDescent="0.25">
      <c r="A1409" s="79" t="s">
        <v>51</v>
      </c>
      <c r="B1409" s="8">
        <v>1500</v>
      </c>
      <c r="D1409">
        <f>SUMIF('Sales History - All'!$C$679:$C$689,'FY 24 June Adjustment'!A1409,'Sales History - All'!$O$679:$O$689)</f>
        <v>1375</v>
      </c>
      <c r="F1409" s="70">
        <f t="shared" ref="F1409:F1425" si="77">B1409-D1409</f>
        <v>125</v>
      </c>
    </row>
    <row r="1410" spans="1:6" x14ac:dyDescent="0.25">
      <c r="A1410" s="79" t="s">
        <v>37</v>
      </c>
      <c r="B1410" s="8">
        <v>1000</v>
      </c>
      <c r="D1410">
        <f>SUMIF('Sales History - All'!$C$679:$C$689,'FY 24 June Adjustment'!A1410,'Sales History - All'!$O$679:$O$689)</f>
        <v>916.63000000000011</v>
      </c>
      <c r="F1410" s="70">
        <f t="shared" si="77"/>
        <v>83.369999999999891</v>
      </c>
    </row>
    <row r="1411" spans="1:6" x14ac:dyDescent="0.25">
      <c r="A1411" s="79" t="s">
        <v>39</v>
      </c>
      <c r="B1411" s="8">
        <v>1000</v>
      </c>
      <c r="D1411">
        <f>SUMIF('Sales History - All'!$C$679:$C$689,'FY 24 June Adjustment'!A1411,'Sales History - All'!$O$679:$O$689)</f>
        <v>0</v>
      </c>
      <c r="F1411" s="70">
        <f t="shared" si="77"/>
        <v>1000</v>
      </c>
    </row>
    <row r="1412" spans="1:6" x14ac:dyDescent="0.25">
      <c r="A1412" s="79" t="s">
        <v>33</v>
      </c>
      <c r="B1412" s="8">
        <v>500</v>
      </c>
      <c r="D1412">
        <f>SUMIF('Sales History - All'!$C$679:$C$689,'FY 24 June Adjustment'!A1412,'Sales History - All'!$O$679:$O$689)</f>
        <v>458.37000000000012</v>
      </c>
      <c r="F1412" s="70">
        <f t="shared" si="77"/>
        <v>41.629999999999882</v>
      </c>
    </row>
    <row r="1413" spans="1:6" x14ac:dyDescent="0.25">
      <c r="A1413" s="79" t="s">
        <v>41</v>
      </c>
      <c r="B1413" s="8">
        <v>0</v>
      </c>
      <c r="D1413">
        <f>SUMIF('Sales History - All'!$C$679:$C$689,'FY 24 June Adjustment'!A1413,'Sales History - All'!$O$679:$O$689)</f>
        <v>0</v>
      </c>
      <c r="F1413" s="70">
        <f t="shared" si="77"/>
        <v>0</v>
      </c>
    </row>
    <row r="1414" spans="1:6" x14ac:dyDescent="0.25">
      <c r="A1414" s="79" t="s">
        <v>43</v>
      </c>
      <c r="B1414" s="8">
        <v>0</v>
      </c>
      <c r="D1414">
        <f>SUMIF('Sales History - All'!$C$679:$C$689,'FY 24 June Adjustment'!A1414,'Sales History - All'!$O$679:$O$689)</f>
        <v>2291.6299999999997</v>
      </c>
      <c r="F1414" s="70">
        <f t="shared" si="77"/>
        <v>-2291.6299999999997</v>
      </c>
    </row>
    <row r="1415" spans="1:6" x14ac:dyDescent="0.25">
      <c r="A1415" s="79" t="s">
        <v>45</v>
      </c>
      <c r="B1415" s="8">
        <v>2000</v>
      </c>
      <c r="D1415">
        <f>SUMIF('Sales History - All'!$C$679:$C$689,'FY 24 June Adjustment'!A1415,'Sales History - All'!$O$679:$O$689)</f>
        <v>1833.3700000000001</v>
      </c>
      <c r="F1415" s="70">
        <f t="shared" si="77"/>
        <v>166.62999999999988</v>
      </c>
    </row>
    <row r="1416" spans="1:6" x14ac:dyDescent="0.25">
      <c r="A1416" s="79" t="s">
        <v>55</v>
      </c>
      <c r="B1416" s="8">
        <v>18000</v>
      </c>
      <c r="D1416">
        <f>SUMIF('Sales History - All'!$C$679:$C$689,'FY 24 June Adjustment'!A1416,'Sales History - All'!$O$679:$O$689)</f>
        <v>16500</v>
      </c>
      <c r="F1416" s="70">
        <f t="shared" si="77"/>
        <v>1500</v>
      </c>
    </row>
    <row r="1417" spans="1:6" x14ac:dyDescent="0.25">
      <c r="A1417" s="79" t="s">
        <v>35</v>
      </c>
      <c r="B1417" s="8">
        <v>2000</v>
      </c>
      <c r="D1417">
        <f>SUMIF('Sales History - All'!$C$679:$C$689,'FY 24 June Adjustment'!A1417,'Sales History - All'!$O$679:$O$689)</f>
        <v>1833.3700000000001</v>
      </c>
      <c r="F1417" s="70">
        <f t="shared" si="77"/>
        <v>166.62999999999988</v>
      </c>
    </row>
    <row r="1418" spans="1:6" x14ac:dyDescent="0.25">
      <c r="A1418" s="79" t="s">
        <v>57</v>
      </c>
      <c r="B1418" s="8">
        <v>306000</v>
      </c>
      <c r="D1418">
        <f>SUMIF('Sales History - All'!$C$679:$C$689,'FY 24 June Adjustment'!A1418,'Sales History - All'!$O$679:$O$689)</f>
        <v>280500</v>
      </c>
      <c r="F1418" s="70">
        <f t="shared" si="77"/>
        <v>25500</v>
      </c>
    </row>
    <row r="1419" spans="1:6" x14ac:dyDescent="0.25">
      <c r="A1419" s="79" t="s">
        <v>21</v>
      </c>
      <c r="B1419" s="8">
        <v>4000</v>
      </c>
      <c r="D1419">
        <f>SUMIF('Sales History - All'!$C$679:$C$689,'FY 24 June Adjustment'!A1419,'Sales History - All'!$O$679:$O$689)</f>
        <v>3666.6299999999997</v>
      </c>
      <c r="F1419" s="70">
        <f t="shared" si="77"/>
        <v>333.37000000000035</v>
      </c>
    </row>
    <row r="1420" spans="1:6" x14ac:dyDescent="0.25">
      <c r="A1420" s="79" t="s">
        <v>47</v>
      </c>
      <c r="B1420" s="8">
        <v>0</v>
      </c>
      <c r="D1420">
        <f>SUMIF('Sales History - All'!$C$679:$C$689,'FY 24 June Adjustment'!A1420,'Sales History - All'!$O$679:$O$689)</f>
        <v>0</v>
      </c>
      <c r="F1420" s="70">
        <f t="shared" si="77"/>
        <v>0</v>
      </c>
    </row>
    <row r="1421" spans="1:6" x14ac:dyDescent="0.25">
      <c r="A1421" s="79" t="s">
        <v>59</v>
      </c>
      <c r="B1421" s="8">
        <v>37000</v>
      </c>
      <c r="D1421">
        <f>SUMIF('Sales History - All'!$C$679:$C$689,'FY 24 June Adjustment'!A1421,'Sales History - All'!$O$679:$O$689)</f>
        <v>32083.369999999995</v>
      </c>
      <c r="F1421" s="70">
        <f t="shared" si="77"/>
        <v>4916.6300000000047</v>
      </c>
    </row>
    <row r="1422" spans="1:6" x14ac:dyDescent="0.25">
      <c r="A1422" s="79" t="s">
        <v>49</v>
      </c>
      <c r="B1422" s="8">
        <v>0</v>
      </c>
      <c r="D1422">
        <f>SUMIF('Sales History - All'!$C$679:$C$689,'FY 24 June Adjustment'!A1422,'Sales History - All'!$O$679:$O$689)</f>
        <v>0</v>
      </c>
      <c r="F1422" s="70">
        <f t="shared" si="77"/>
        <v>0</v>
      </c>
    </row>
    <row r="1423" spans="1:6" x14ac:dyDescent="0.25">
      <c r="A1423" s="79" t="s">
        <v>53</v>
      </c>
      <c r="B1423" s="8">
        <v>1000</v>
      </c>
      <c r="D1423">
        <f>SUMIF('Sales History - All'!$C$679:$C$689,'FY 24 June Adjustment'!A1423,'Sales History - All'!$O$679:$O$689)</f>
        <v>0</v>
      </c>
      <c r="F1423" s="70">
        <f t="shared" si="77"/>
        <v>1000</v>
      </c>
    </row>
    <row r="1424" spans="1:6" x14ac:dyDescent="0.25">
      <c r="A1424" s="79" t="s">
        <v>61</v>
      </c>
      <c r="B1424" s="8">
        <v>1000</v>
      </c>
      <c r="D1424">
        <f>SUMIF('Sales History - All'!$C$679:$C$689,'FY 24 June Adjustment'!A1424,'Sales History - All'!$O$679:$O$689)</f>
        <v>0</v>
      </c>
      <c r="F1424" s="70">
        <f t="shared" si="77"/>
        <v>1000</v>
      </c>
    </row>
    <row r="1425" spans="1:6" x14ac:dyDescent="0.25">
      <c r="A1425" s="79" t="s">
        <v>63</v>
      </c>
      <c r="B1425" s="8">
        <v>2000</v>
      </c>
      <c r="D1425">
        <f>SUMIF('Sales History - All'!$C$679:$C$689,'FY 24 June Adjustment'!A1425,'Sales History - All'!$O$679:$O$689)</f>
        <v>0</v>
      </c>
      <c r="F1425" s="70">
        <f t="shared" si="77"/>
        <v>2000</v>
      </c>
    </row>
    <row r="1426" spans="1:6" x14ac:dyDescent="0.25">
      <c r="A1426" s="72" t="s">
        <v>286</v>
      </c>
      <c r="B1426" s="8"/>
    </row>
    <row r="1427" spans="1:6" x14ac:dyDescent="0.25">
      <c r="A1427" s="79" t="s">
        <v>51</v>
      </c>
      <c r="B1427" s="8">
        <v>0</v>
      </c>
      <c r="D1427">
        <v>0</v>
      </c>
      <c r="F1427" s="70">
        <f t="shared" ref="F1427:F1438" si="78">B1427-D1427</f>
        <v>0</v>
      </c>
    </row>
    <row r="1428" spans="1:6" x14ac:dyDescent="0.25">
      <c r="A1428" s="79" t="s">
        <v>37</v>
      </c>
      <c r="B1428" s="8">
        <v>0</v>
      </c>
      <c r="D1428">
        <v>0</v>
      </c>
      <c r="F1428" s="70">
        <f t="shared" si="78"/>
        <v>0</v>
      </c>
    </row>
    <row r="1429" spans="1:6" x14ac:dyDescent="0.25">
      <c r="A1429" s="79" t="s">
        <v>39</v>
      </c>
      <c r="B1429" s="8">
        <v>0</v>
      </c>
      <c r="D1429">
        <v>0</v>
      </c>
      <c r="F1429" s="70">
        <f t="shared" si="78"/>
        <v>0</v>
      </c>
    </row>
    <row r="1430" spans="1:6" x14ac:dyDescent="0.25">
      <c r="A1430" s="79" t="s">
        <v>33</v>
      </c>
      <c r="B1430" s="8">
        <v>0</v>
      </c>
      <c r="D1430">
        <v>0</v>
      </c>
      <c r="F1430" s="70">
        <f t="shared" si="78"/>
        <v>0</v>
      </c>
    </row>
    <row r="1431" spans="1:6" x14ac:dyDescent="0.25">
      <c r="A1431" s="79" t="s">
        <v>41</v>
      </c>
      <c r="B1431" s="8">
        <v>0</v>
      </c>
      <c r="D1431">
        <v>0</v>
      </c>
      <c r="F1431" s="70">
        <f t="shared" si="78"/>
        <v>0</v>
      </c>
    </row>
    <row r="1432" spans="1:6" x14ac:dyDescent="0.25">
      <c r="A1432" s="79" t="s">
        <v>43</v>
      </c>
      <c r="B1432" s="8">
        <v>0</v>
      </c>
      <c r="D1432">
        <v>0</v>
      </c>
      <c r="F1432" s="70">
        <f t="shared" si="78"/>
        <v>0</v>
      </c>
    </row>
    <row r="1433" spans="1:6" x14ac:dyDescent="0.25">
      <c r="A1433" s="79" t="s">
        <v>45</v>
      </c>
      <c r="B1433" s="8">
        <v>0</v>
      </c>
      <c r="D1433">
        <v>0</v>
      </c>
      <c r="F1433" s="70">
        <f t="shared" si="78"/>
        <v>0</v>
      </c>
    </row>
    <row r="1434" spans="1:6" x14ac:dyDescent="0.25">
      <c r="A1434" s="79" t="s">
        <v>55</v>
      </c>
      <c r="B1434" s="8">
        <v>0</v>
      </c>
      <c r="D1434">
        <v>0</v>
      </c>
      <c r="F1434" s="70">
        <f t="shared" si="78"/>
        <v>0</v>
      </c>
    </row>
    <row r="1435" spans="1:6" x14ac:dyDescent="0.25">
      <c r="A1435" s="79" t="s">
        <v>35</v>
      </c>
      <c r="B1435" s="8">
        <v>0</v>
      </c>
      <c r="D1435">
        <v>0</v>
      </c>
      <c r="F1435" s="70">
        <f t="shared" si="78"/>
        <v>0</v>
      </c>
    </row>
    <row r="1436" spans="1:6" x14ac:dyDescent="0.25">
      <c r="A1436" s="79" t="s">
        <v>57</v>
      </c>
      <c r="B1436" s="8">
        <v>0</v>
      </c>
      <c r="D1436">
        <v>0</v>
      </c>
      <c r="F1436" s="70">
        <f t="shared" si="78"/>
        <v>0</v>
      </c>
    </row>
    <row r="1437" spans="1:6" x14ac:dyDescent="0.25">
      <c r="A1437" s="79" t="s">
        <v>21</v>
      </c>
      <c r="B1437" s="8">
        <v>0</v>
      </c>
      <c r="D1437">
        <v>0</v>
      </c>
      <c r="F1437" s="70">
        <f t="shared" si="78"/>
        <v>0</v>
      </c>
    </row>
    <row r="1438" spans="1:6" x14ac:dyDescent="0.25">
      <c r="A1438" s="79" t="s">
        <v>59</v>
      </c>
      <c r="B1438" s="8">
        <v>0</v>
      </c>
      <c r="D1438">
        <v>0</v>
      </c>
      <c r="F1438" s="70">
        <f t="shared" si="78"/>
        <v>0</v>
      </c>
    </row>
    <row r="1439" spans="1:6" x14ac:dyDescent="0.25">
      <c r="A1439" s="72" t="s">
        <v>287</v>
      </c>
      <c r="B1439" s="8"/>
    </row>
    <row r="1440" spans="1:6" x14ac:dyDescent="0.25">
      <c r="A1440" s="79" t="s">
        <v>51</v>
      </c>
      <c r="B1440" s="8">
        <v>0</v>
      </c>
      <c r="D1440">
        <v>0</v>
      </c>
      <c r="F1440" s="70">
        <f t="shared" ref="F1440:F1456" si="79">B1440-D1440</f>
        <v>0</v>
      </c>
    </row>
    <row r="1441" spans="1:6" x14ac:dyDescent="0.25">
      <c r="A1441" s="79" t="s">
        <v>37</v>
      </c>
      <c r="B1441" s="8">
        <v>0</v>
      </c>
      <c r="D1441">
        <v>0</v>
      </c>
      <c r="F1441" s="70">
        <f t="shared" si="79"/>
        <v>0</v>
      </c>
    </row>
    <row r="1442" spans="1:6" x14ac:dyDescent="0.25">
      <c r="A1442" s="79" t="s">
        <v>39</v>
      </c>
      <c r="B1442" s="8">
        <v>0</v>
      </c>
      <c r="D1442">
        <v>0</v>
      </c>
      <c r="F1442" s="70">
        <f t="shared" si="79"/>
        <v>0</v>
      </c>
    </row>
    <row r="1443" spans="1:6" x14ac:dyDescent="0.25">
      <c r="A1443" s="79" t="s">
        <v>33</v>
      </c>
      <c r="B1443" s="8">
        <v>0</v>
      </c>
      <c r="D1443">
        <v>0</v>
      </c>
      <c r="F1443" s="70">
        <f t="shared" si="79"/>
        <v>0</v>
      </c>
    </row>
    <row r="1444" spans="1:6" x14ac:dyDescent="0.25">
      <c r="A1444" s="79" t="s">
        <v>41</v>
      </c>
      <c r="B1444" s="8">
        <v>0</v>
      </c>
      <c r="D1444">
        <v>0</v>
      </c>
      <c r="F1444" s="70">
        <f t="shared" si="79"/>
        <v>0</v>
      </c>
    </row>
    <row r="1445" spans="1:6" x14ac:dyDescent="0.25">
      <c r="A1445" s="79" t="s">
        <v>43</v>
      </c>
      <c r="B1445" s="8">
        <v>0</v>
      </c>
      <c r="D1445">
        <v>0</v>
      </c>
      <c r="F1445" s="70">
        <f t="shared" si="79"/>
        <v>0</v>
      </c>
    </row>
    <row r="1446" spans="1:6" x14ac:dyDescent="0.25">
      <c r="A1446" s="79" t="s">
        <v>45</v>
      </c>
      <c r="B1446" s="8">
        <v>0</v>
      </c>
      <c r="D1446">
        <v>0</v>
      </c>
      <c r="F1446" s="70">
        <f t="shared" si="79"/>
        <v>0</v>
      </c>
    </row>
    <row r="1447" spans="1:6" x14ac:dyDescent="0.25">
      <c r="A1447" s="79" t="s">
        <v>55</v>
      </c>
      <c r="B1447" s="8">
        <v>0</v>
      </c>
      <c r="D1447">
        <v>0</v>
      </c>
      <c r="F1447" s="70">
        <f t="shared" si="79"/>
        <v>0</v>
      </c>
    </row>
    <row r="1448" spans="1:6" x14ac:dyDescent="0.25">
      <c r="A1448" s="79" t="s">
        <v>35</v>
      </c>
      <c r="B1448" s="8">
        <v>0</v>
      </c>
      <c r="D1448">
        <v>0</v>
      </c>
      <c r="F1448" s="70">
        <f t="shared" si="79"/>
        <v>0</v>
      </c>
    </row>
    <row r="1449" spans="1:6" x14ac:dyDescent="0.25">
      <c r="A1449" s="79" t="s">
        <v>57</v>
      </c>
      <c r="B1449" s="8">
        <v>0</v>
      </c>
      <c r="D1449">
        <v>0</v>
      </c>
      <c r="F1449" s="70">
        <f t="shared" si="79"/>
        <v>0</v>
      </c>
    </row>
    <row r="1450" spans="1:6" x14ac:dyDescent="0.25">
      <c r="A1450" s="79" t="s">
        <v>21</v>
      </c>
      <c r="B1450" s="8">
        <v>0</v>
      </c>
      <c r="D1450">
        <v>0</v>
      </c>
      <c r="F1450" s="70">
        <f t="shared" si="79"/>
        <v>0</v>
      </c>
    </row>
    <row r="1451" spans="1:6" x14ac:dyDescent="0.25">
      <c r="A1451" s="79" t="s">
        <v>47</v>
      </c>
      <c r="B1451" s="8">
        <v>0</v>
      </c>
      <c r="D1451">
        <v>0</v>
      </c>
      <c r="F1451" s="70">
        <f t="shared" si="79"/>
        <v>0</v>
      </c>
    </row>
    <row r="1452" spans="1:6" x14ac:dyDescent="0.25">
      <c r="A1452" s="79" t="s">
        <v>59</v>
      </c>
      <c r="B1452" s="8">
        <v>0</v>
      </c>
      <c r="D1452">
        <v>0</v>
      </c>
      <c r="F1452" s="70">
        <f t="shared" si="79"/>
        <v>0</v>
      </c>
    </row>
    <row r="1453" spans="1:6" x14ac:dyDescent="0.25">
      <c r="A1453" s="79" t="s">
        <v>49</v>
      </c>
      <c r="B1453" s="8">
        <v>0</v>
      </c>
      <c r="D1453">
        <v>0</v>
      </c>
      <c r="F1453" s="70">
        <f t="shared" si="79"/>
        <v>0</v>
      </c>
    </row>
    <row r="1454" spans="1:6" x14ac:dyDescent="0.25">
      <c r="A1454" s="79" t="s">
        <v>53</v>
      </c>
      <c r="B1454" s="8">
        <v>0</v>
      </c>
      <c r="D1454">
        <v>0</v>
      </c>
      <c r="F1454" s="70">
        <f t="shared" si="79"/>
        <v>0</v>
      </c>
    </row>
    <row r="1455" spans="1:6" x14ac:dyDescent="0.25">
      <c r="A1455" s="79" t="s">
        <v>61</v>
      </c>
      <c r="B1455" s="8">
        <v>0</v>
      </c>
      <c r="D1455">
        <v>0</v>
      </c>
      <c r="F1455" s="70">
        <f t="shared" si="79"/>
        <v>0</v>
      </c>
    </row>
    <row r="1456" spans="1:6" x14ac:dyDescent="0.25">
      <c r="A1456" s="79" t="s">
        <v>63</v>
      </c>
      <c r="B1456" s="8">
        <v>0</v>
      </c>
      <c r="D1456">
        <v>0</v>
      </c>
      <c r="F1456" s="70">
        <f t="shared" si="79"/>
        <v>0</v>
      </c>
    </row>
    <row r="1457" spans="1:6" x14ac:dyDescent="0.25">
      <c r="A1457" s="72" t="s">
        <v>288</v>
      </c>
      <c r="B1457" s="8"/>
    </row>
    <row r="1458" spans="1:6" x14ac:dyDescent="0.25">
      <c r="A1458" s="79" t="s">
        <v>51</v>
      </c>
      <c r="B1458" s="8">
        <v>1049000</v>
      </c>
      <c r="D1458">
        <f>SUMIF('Sales History - All'!$C$690:$C$697,'FY 24 June Adjustment'!A1458,'Sales History - All'!$O$690:$O$697)</f>
        <v>961583.37000000023</v>
      </c>
      <c r="F1458" s="70">
        <f t="shared" ref="F1458:F1474" si="80">B1458-D1458</f>
        <v>87416.629999999772</v>
      </c>
    </row>
    <row r="1459" spans="1:6" x14ac:dyDescent="0.25">
      <c r="A1459" s="79" t="s">
        <v>37</v>
      </c>
      <c r="B1459" s="8">
        <v>35500</v>
      </c>
      <c r="D1459">
        <f>SUMIF('Sales History - All'!$C$690:$C$697,'FY 24 June Adjustment'!A1459,'Sales History - All'!$O$690:$O$697)</f>
        <v>32541.630000000005</v>
      </c>
      <c r="F1459" s="70">
        <f t="shared" si="80"/>
        <v>2958.3699999999953</v>
      </c>
    </row>
    <row r="1460" spans="1:6" x14ac:dyDescent="0.25">
      <c r="A1460" s="79" t="s">
        <v>39</v>
      </c>
      <c r="B1460" s="8">
        <v>0</v>
      </c>
      <c r="D1460">
        <f>SUMIF('Sales History - All'!$C$690:$C$697,'FY 24 June Adjustment'!A1460,'Sales History - All'!$O$690:$O$697)</f>
        <v>0</v>
      </c>
      <c r="F1460" s="70">
        <f t="shared" si="80"/>
        <v>0</v>
      </c>
    </row>
    <row r="1461" spans="1:6" x14ac:dyDescent="0.25">
      <c r="A1461" s="79" t="s">
        <v>33</v>
      </c>
      <c r="B1461" s="8">
        <v>20000</v>
      </c>
      <c r="D1461">
        <f>SUMIF('Sales History - All'!$C$690:$C$697,'FY 24 June Adjustment'!A1461,'Sales History - All'!$O$690:$O$697)</f>
        <v>18333.370000000003</v>
      </c>
      <c r="F1461" s="70">
        <f t="shared" si="80"/>
        <v>1666.6299999999974</v>
      </c>
    </row>
    <row r="1462" spans="1:6" x14ac:dyDescent="0.25">
      <c r="A1462" s="79" t="s">
        <v>41</v>
      </c>
      <c r="B1462" s="8">
        <v>0</v>
      </c>
      <c r="D1462">
        <f>SUMIF('Sales History - All'!$C$690:$C$697,'FY 24 June Adjustment'!A1462,'Sales History - All'!$O$690:$O$697)</f>
        <v>0</v>
      </c>
      <c r="F1462" s="70">
        <f t="shared" si="80"/>
        <v>0</v>
      </c>
    </row>
    <row r="1463" spans="1:6" x14ac:dyDescent="0.25">
      <c r="A1463" s="79" t="s">
        <v>43</v>
      </c>
      <c r="B1463" s="8">
        <v>0</v>
      </c>
      <c r="D1463">
        <f>SUMIF('Sales History - All'!$C$690:$C$697,'FY 24 June Adjustment'!A1463,'Sales History - All'!$O$690:$O$697)</f>
        <v>104500</v>
      </c>
      <c r="F1463" s="70">
        <f t="shared" si="80"/>
        <v>-104500</v>
      </c>
    </row>
    <row r="1464" spans="1:6" x14ac:dyDescent="0.25">
      <c r="A1464" s="79" t="s">
        <v>45</v>
      </c>
      <c r="B1464" s="8">
        <v>135000</v>
      </c>
      <c r="D1464">
        <f>SUMIF('Sales History - All'!$C$690:$C$697,'FY 24 June Adjustment'!A1464,'Sales History - All'!$O$690:$O$697)</f>
        <v>124666.63</v>
      </c>
      <c r="F1464" s="70">
        <f t="shared" si="80"/>
        <v>10333.369999999995</v>
      </c>
    </row>
    <row r="1465" spans="1:6" x14ac:dyDescent="0.25">
      <c r="A1465" s="79" t="s">
        <v>55</v>
      </c>
      <c r="B1465" s="8">
        <v>0</v>
      </c>
      <c r="D1465">
        <f>SUMIF('Sales History - All'!$C$690:$C$697,'FY 24 June Adjustment'!A1465,'Sales History - All'!$O$690:$O$697)</f>
        <v>0</v>
      </c>
      <c r="F1465" s="70">
        <f t="shared" si="80"/>
        <v>0</v>
      </c>
    </row>
    <row r="1466" spans="1:6" x14ac:dyDescent="0.25">
      <c r="A1466" s="79" t="s">
        <v>35</v>
      </c>
      <c r="B1466" s="8">
        <v>88000</v>
      </c>
      <c r="D1466">
        <f>SUMIF('Sales History - All'!$C$690:$C$697,'FY 24 June Adjustment'!A1466,'Sales History - All'!$O$690:$O$697)</f>
        <v>80666.63</v>
      </c>
      <c r="F1466" s="70">
        <f t="shared" si="80"/>
        <v>7333.3699999999953</v>
      </c>
    </row>
    <row r="1467" spans="1:6" x14ac:dyDescent="0.25">
      <c r="A1467" s="79" t="s">
        <v>57</v>
      </c>
      <c r="B1467" s="8">
        <v>0</v>
      </c>
      <c r="D1467">
        <f>SUMIF('Sales History - All'!$C$690:$C$697,'FY 24 June Adjustment'!A1467,'Sales History - All'!$O$690:$O$697)</f>
        <v>0</v>
      </c>
      <c r="F1467" s="70">
        <f t="shared" si="80"/>
        <v>0</v>
      </c>
    </row>
    <row r="1468" spans="1:6" x14ac:dyDescent="0.25">
      <c r="A1468" s="79" t="s">
        <v>21</v>
      </c>
      <c r="B1468" s="8">
        <v>2776000</v>
      </c>
      <c r="D1468">
        <f>SUMIF('Sales History - All'!$C$690:$C$697,'FY 24 June Adjustment'!A1468,'Sales History - All'!$O$690:$O$697)</f>
        <v>2544666.6300000004</v>
      </c>
      <c r="F1468" s="70">
        <f t="shared" si="80"/>
        <v>231333.36999999965</v>
      </c>
    </row>
    <row r="1469" spans="1:6" x14ac:dyDescent="0.25">
      <c r="A1469" s="79" t="s">
        <v>47</v>
      </c>
      <c r="B1469" s="8">
        <v>0</v>
      </c>
      <c r="D1469">
        <f>SUMIF('Sales History - All'!$C$690:$C$697,'FY 24 June Adjustment'!A1469,'Sales History - All'!$O$690:$O$697)</f>
        <v>0</v>
      </c>
      <c r="F1469" s="70">
        <f t="shared" si="80"/>
        <v>0</v>
      </c>
    </row>
    <row r="1470" spans="1:6" x14ac:dyDescent="0.25">
      <c r="A1470" s="79" t="s">
        <v>59</v>
      </c>
      <c r="B1470" s="8">
        <v>19000</v>
      </c>
      <c r="D1470">
        <f>SUMIF('Sales History - All'!$C$690:$C$697,'FY 24 June Adjustment'!A1470,'Sales History - All'!$O$690:$O$697)</f>
        <v>16500</v>
      </c>
      <c r="F1470" s="70">
        <f t="shared" si="80"/>
        <v>2500</v>
      </c>
    </row>
    <row r="1471" spans="1:6" x14ac:dyDescent="0.25">
      <c r="A1471" s="79" t="s">
        <v>49</v>
      </c>
      <c r="B1471" s="8">
        <v>8000</v>
      </c>
      <c r="D1471">
        <f>SUMIF('Sales History - All'!$C$690:$C$697,'FY 24 June Adjustment'!A1471,'Sales History - All'!$O$690:$O$697)</f>
        <v>0</v>
      </c>
      <c r="F1471" s="70">
        <f t="shared" si="80"/>
        <v>8000</v>
      </c>
    </row>
    <row r="1472" spans="1:6" x14ac:dyDescent="0.25">
      <c r="A1472" s="79" t="s">
        <v>53</v>
      </c>
      <c r="B1472" s="8">
        <v>22000</v>
      </c>
      <c r="D1472">
        <f>SUMIF('Sales History - All'!$C$690:$C$697,'FY 24 June Adjustment'!A1472,'Sales History - All'!$O$690:$O$697)</f>
        <v>0</v>
      </c>
      <c r="F1472" s="70">
        <f t="shared" si="80"/>
        <v>22000</v>
      </c>
    </row>
    <row r="1473" spans="1:6" x14ac:dyDescent="0.25">
      <c r="A1473" s="79" t="s">
        <v>61</v>
      </c>
      <c r="B1473" s="8">
        <v>21000</v>
      </c>
      <c r="D1473">
        <f>SUMIF('Sales History - All'!$C$690:$C$697,'FY 24 June Adjustment'!A1473,'Sales History - All'!$O$690:$O$697)</f>
        <v>0</v>
      </c>
      <c r="F1473" s="70">
        <f t="shared" si="80"/>
        <v>21000</v>
      </c>
    </row>
    <row r="1474" spans="1:6" x14ac:dyDescent="0.25">
      <c r="A1474" s="79" t="s">
        <v>63</v>
      </c>
      <c r="B1474" s="8">
        <v>80000</v>
      </c>
      <c r="D1474">
        <f>SUMIF('Sales History - All'!$C$690:$C$697,'FY 24 June Adjustment'!A1474,'Sales History - All'!$O$690:$O$697)</f>
        <v>0</v>
      </c>
      <c r="F1474" s="70">
        <f t="shared" si="80"/>
        <v>80000</v>
      </c>
    </row>
    <row r="1475" spans="1:6" x14ac:dyDescent="0.25">
      <c r="A1475" s="72" t="s">
        <v>289</v>
      </c>
      <c r="B1475" s="8"/>
    </row>
    <row r="1476" spans="1:6" x14ac:dyDescent="0.25">
      <c r="A1476" s="79" t="s">
        <v>51</v>
      </c>
      <c r="B1476" s="8">
        <v>37000</v>
      </c>
      <c r="D1476">
        <f>SUMIF('Sales History - All'!$C$698:$C$704,'FY 24 June Adjustment'!A1476,'Sales History - All'!$O$698:$O$704)</f>
        <v>33916.630000000005</v>
      </c>
      <c r="F1476" s="70">
        <f t="shared" ref="F1476:F1492" si="81">B1476-D1476</f>
        <v>3083.3699999999953</v>
      </c>
    </row>
    <row r="1477" spans="1:6" x14ac:dyDescent="0.25">
      <c r="A1477" s="79" t="s">
        <v>37</v>
      </c>
      <c r="B1477" s="8">
        <v>16500</v>
      </c>
      <c r="D1477">
        <f>SUMIF('Sales History - All'!$C$698:$C$704,'FY 24 June Adjustment'!A1477,'Sales History - All'!$O$698:$O$704)</f>
        <v>15125</v>
      </c>
      <c r="F1477" s="70">
        <f t="shared" si="81"/>
        <v>1375</v>
      </c>
    </row>
    <row r="1478" spans="1:6" x14ac:dyDescent="0.25">
      <c r="A1478" s="79" t="s">
        <v>39</v>
      </c>
      <c r="B1478" s="8">
        <v>0</v>
      </c>
      <c r="D1478">
        <f>SUMIF('Sales History - All'!$C$698:$C$704,'FY 24 June Adjustment'!A1478,'Sales History - All'!$O$698:$O$704)</f>
        <v>0</v>
      </c>
      <c r="F1478" s="70">
        <f t="shared" si="81"/>
        <v>0</v>
      </c>
    </row>
    <row r="1479" spans="1:6" x14ac:dyDescent="0.25">
      <c r="A1479" s="79" t="s">
        <v>33</v>
      </c>
      <c r="B1479" s="8">
        <v>9000</v>
      </c>
      <c r="D1479">
        <f>SUMIF('Sales History - All'!$C$698:$C$704,'FY 24 June Adjustment'!A1479,'Sales History - All'!$O$698:$O$704)</f>
        <v>8250</v>
      </c>
      <c r="F1479" s="70">
        <f t="shared" si="81"/>
        <v>750</v>
      </c>
    </row>
    <row r="1480" spans="1:6" x14ac:dyDescent="0.25">
      <c r="A1480" s="79" t="s">
        <v>41</v>
      </c>
      <c r="B1480" s="8">
        <v>0</v>
      </c>
      <c r="D1480">
        <f>SUMIF('Sales History - All'!$C$698:$C$704,'FY 24 June Adjustment'!A1480,'Sales History - All'!$O$698:$O$704)</f>
        <v>0</v>
      </c>
      <c r="F1480" s="70">
        <f t="shared" si="81"/>
        <v>0</v>
      </c>
    </row>
    <row r="1481" spans="1:6" x14ac:dyDescent="0.25">
      <c r="A1481" s="79" t="s">
        <v>43</v>
      </c>
      <c r="B1481" s="8">
        <v>0</v>
      </c>
      <c r="D1481">
        <f>SUMIF('Sales History - All'!$C$698:$C$704,'FY 24 June Adjustment'!A1481,'Sales History - All'!$O$698:$O$704)</f>
        <v>49500</v>
      </c>
      <c r="F1481" s="70">
        <f t="shared" si="81"/>
        <v>-49500</v>
      </c>
    </row>
    <row r="1482" spans="1:6" x14ac:dyDescent="0.25">
      <c r="A1482" s="79" t="s">
        <v>45</v>
      </c>
      <c r="B1482" s="8">
        <v>78500</v>
      </c>
      <c r="D1482">
        <f>SUMIF('Sales History - All'!$C$698:$C$704,'FY 24 June Adjustment'!A1482,'Sales History - All'!$O$698:$O$704)</f>
        <v>71958.37</v>
      </c>
      <c r="F1482" s="70">
        <f t="shared" si="81"/>
        <v>6541.6300000000047</v>
      </c>
    </row>
    <row r="1483" spans="1:6" x14ac:dyDescent="0.25">
      <c r="A1483" s="79" t="s">
        <v>55</v>
      </c>
      <c r="B1483" s="8">
        <v>0</v>
      </c>
      <c r="D1483">
        <f>SUMIF('Sales History - All'!$C$698:$C$704,'FY 24 June Adjustment'!A1483,'Sales History - All'!$O$698:$O$704)</f>
        <v>0</v>
      </c>
      <c r="F1483" s="70">
        <f t="shared" si="81"/>
        <v>0</v>
      </c>
    </row>
    <row r="1484" spans="1:6" x14ac:dyDescent="0.25">
      <c r="A1484" s="79" t="s">
        <v>35</v>
      </c>
      <c r="B1484" s="8">
        <v>41000</v>
      </c>
      <c r="D1484">
        <f>SUMIF('Sales History - All'!$C$698:$C$704,'FY 24 June Adjustment'!A1484,'Sales History - All'!$O$698:$O$704)</f>
        <v>37583.369999999988</v>
      </c>
      <c r="F1484" s="70">
        <f t="shared" si="81"/>
        <v>3416.6300000000119</v>
      </c>
    </row>
    <row r="1485" spans="1:6" x14ac:dyDescent="0.25">
      <c r="A1485" s="79" t="s">
        <v>57</v>
      </c>
      <c r="B1485" s="8">
        <v>0</v>
      </c>
      <c r="D1485">
        <f>SUMIF('Sales History - All'!$C$698:$C$704,'FY 24 June Adjustment'!A1485,'Sales History - All'!$O$698:$O$704)</f>
        <v>0</v>
      </c>
      <c r="F1485" s="70">
        <f t="shared" si="81"/>
        <v>0</v>
      </c>
    </row>
    <row r="1486" spans="1:6" x14ac:dyDescent="0.25">
      <c r="A1486" s="79" t="s">
        <v>21</v>
      </c>
      <c r="B1486" s="8">
        <v>97000</v>
      </c>
      <c r="D1486">
        <f>SUMIF('Sales History - All'!$C$698:$C$704,'FY 24 June Adjustment'!A1486,'Sales History - All'!$O$698:$O$704)</f>
        <v>88916.63</v>
      </c>
      <c r="F1486" s="70">
        <f t="shared" si="81"/>
        <v>8083.3699999999953</v>
      </c>
    </row>
    <row r="1487" spans="1:6" x14ac:dyDescent="0.25">
      <c r="A1487" s="79" t="s">
        <v>47</v>
      </c>
      <c r="B1487" s="8">
        <v>0</v>
      </c>
      <c r="D1487">
        <f>SUMIF('Sales History - All'!$C$698:$C$704,'FY 24 June Adjustment'!A1487,'Sales History - All'!$O$698:$O$704)</f>
        <v>0</v>
      </c>
      <c r="F1487" s="70">
        <f t="shared" si="81"/>
        <v>0</v>
      </c>
    </row>
    <row r="1488" spans="1:6" x14ac:dyDescent="0.25">
      <c r="A1488" s="79" t="s">
        <v>59</v>
      </c>
      <c r="B1488" s="8">
        <v>0</v>
      </c>
      <c r="D1488">
        <f>SUMIF('Sales History - All'!$C$698:$C$704,'FY 24 June Adjustment'!A1488,'Sales History - All'!$O$698:$O$704)</f>
        <v>0</v>
      </c>
      <c r="F1488" s="70">
        <f t="shared" si="81"/>
        <v>0</v>
      </c>
    </row>
    <row r="1489" spans="1:6" x14ac:dyDescent="0.25">
      <c r="A1489" s="79" t="s">
        <v>49</v>
      </c>
      <c r="B1489" s="8">
        <v>5000</v>
      </c>
      <c r="D1489">
        <f>SUMIF('Sales History - All'!$C$698:$C$704,'FY 24 June Adjustment'!A1489,'Sales History - All'!$O$698:$O$704)</f>
        <v>0</v>
      </c>
      <c r="F1489" s="70">
        <f t="shared" si="81"/>
        <v>5000</v>
      </c>
    </row>
    <row r="1490" spans="1:6" x14ac:dyDescent="0.25">
      <c r="A1490" s="79" t="s">
        <v>53</v>
      </c>
      <c r="B1490" s="8">
        <v>11000</v>
      </c>
      <c r="D1490">
        <f>SUMIF('Sales History - All'!$C$698:$C$704,'FY 24 June Adjustment'!A1490,'Sales History - All'!$O$698:$O$704)</f>
        <v>0</v>
      </c>
      <c r="F1490" s="70">
        <f t="shared" si="81"/>
        <v>11000</v>
      </c>
    </row>
    <row r="1491" spans="1:6" x14ac:dyDescent="0.25">
      <c r="A1491" s="79" t="s">
        <v>61</v>
      </c>
      <c r="B1491" s="8">
        <v>10000</v>
      </c>
      <c r="D1491">
        <f>SUMIF('Sales History - All'!$C$698:$C$704,'FY 24 June Adjustment'!A1491,'Sales History - All'!$O$698:$O$704)</f>
        <v>0</v>
      </c>
      <c r="F1491" s="70">
        <f t="shared" si="81"/>
        <v>10000</v>
      </c>
    </row>
    <row r="1492" spans="1:6" x14ac:dyDescent="0.25">
      <c r="A1492" s="79" t="s">
        <v>63</v>
      </c>
      <c r="B1492" s="8">
        <v>36000</v>
      </c>
      <c r="D1492">
        <f>SUMIF('Sales History - All'!$C$698:$C$704,'FY 24 June Adjustment'!A1492,'Sales History - All'!$O$698:$O$704)</f>
        <v>0</v>
      </c>
      <c r="F1492" s="70">
        <f t="shared" si="81"/>
        <v>36000</v>
      </c>
    </row>
    <row r="1493" spans="1:6" x14ac:dyDescent="0.25">
      <c r="A1493" s="72" t="s">
        <v>290</v>
      </c>
      <c r="B1493" s="8"/>
    </row>
    <row r="1494" spans="1:6" x14ac:dyDescent="0.25">
      <c r="A1494" s="79" t="s">
        <v>51</v>
      </c>
      <c r="B1494" s="8">
        <v>20500</v>
      </c>
      <c r="D1494">
        <f>SUMIF('Sales History - All'!$C$705:$C$711,'FY 24 June Adjustment'!A1494,'Sales History - All'!$O$705:$O$711)</f>
        <v>18791.629999999997</v>
      </c>
      <c r="F1494" s="70">
        <f t="shared" ref="F1494:F1510" si="82">B1494-D1494</f>
        <v>1708.3700000000026</v>
      </c>
    </row>
    <row r="1495" spans="1:6" x14ac:dyDescent="0.25">
      <c r="A1495" s="79" t="s">
        <v>37</v>
      </c>
      <c r="B1495" s="8">
        <v>4000</v>
      </c>
      <c r="D1495">
        <f>SUMIF('Sales History - All'!$C$705:$C$711,'FY 24 June Adjustment'!A1495,'Sales History - All'!$O$705:$O$711)</f>
        <v>3666.6299999999997</v>
      </c>
      <c r="F1495" s="70">
        <f t="shared" si="82"/>
        <v>333.37000000000035</v>
      </c>
    </row>
    <row r="1496" spans="1:6" x14ac:dyDescent="0.25">
      <c r="A1496" s="79" t="s">
        <v>39</v>
      </c>
      <c r="B1496" s="8">
        <v>0</v>
      </c>
      <c r="D1496">
        <f>SUMIF('Sales History - All'!$C$705:$C$711,'FY 24 June Adjustment'!A1496,'Sales History - All'!$O$705:$O$711)</f>
        <v>0</v>
      </c>
      <c r="F1496" s="70">
        <f t="shared" si="82"/>
        <v>0</v>
      </c>
    </row>
    <row r="1497" spans="1:6" x14ac:dyDescent="0.25">
      <c r="A1497" s="79" t="s">
        <v>33</v>
      </c>
      <c r="B1497" s="8">
        <v>2500</v>
      </c>
      <c r="D1497">
        <f>SUMIF('Sales History - All'!$C$705:$C$711,'FY 24 June Adjustment'!A1497,'Sales History - All'!$O$705:$O$711)</f>
        <v>2291.6299999999997</v>
      </c>
      <c r="F1497" s="70">
        <f t="shared" si="82"/>
        <v>208.37000000000035</v>
      </c>
    </row>
    <row r="1498" spans="1:6" x14ac:dyDescent="0.25">
      <c r="A1498" s="79" t="s">
        <v>41</v>
      </c>
      <c r="B1498" s="8">
        <v>0</v>
      </c>
      <c r="D1498">
        <f>SUMIF('Sales History - All'!$C$705:$C$711,'FY 24 June Adjustment'!A1498,'Sales History - All'!$O$705:$O$711)</f>
        <v>0</v>
      </c>
      <c r="F1498" s="70">
        <f t="shared" si="82"/>
        <v>0</v>
      </c>
    </row>
    <row r="1499" spans="1:6" x14ac:dyDescent="0.25">
      <c r="A1499" s="79" t="s">
        <v>43</v>
      </c>
      <c r="B1499" s="8">
        <v>0</v>
      </c>
      <c r="D1499">
        <f>SUMIF('Sales History - All'!$C$705:$C$711,'FY 24 June Adjustment'!A1499,'Sales History - All'!$O$705:$O$711)</f>
        <v>11916.63</v>
      </c>
      <c r="F1499" s="70">
        <f t="shared" si="82"/>
        <v>-11916.63</v>
      </c>
    </row>
    <row r="1500" spans="1:6" x14ac:dyDescent="0.25">
      <c r="A1500" s="79" t="s">
        <v>45</v>
      </c>
      <c r="B1500" s="8">
        <v>43000</v>
      </c>
      <c r="D1500">
        <f>SUMIF('Sales History - All'!$C$705:$C$711,'FY 24 June Adjustment'!A1500,'Sales History - All'!$O$705:$O$711)</f>
        <v>39416.630000000012</v>
      </c>
      <c r="F1500" s="70">
        <f t="shared" si="82"/>
        <v>3583.3699999999881</v>
      </c>
    </row>
    <row r="1501" spans="1:6" x14ac:dyDescent="0.25">
      <c r="A1501" s="79" t="s">
        <v>55</v>
      </c>
      <c r="B1501" s="8">
        <v>0</v>
      </c>
      <c r="D1501">
        <f>SUMIF('Sales History - All'!$C$705:$C$711,'FY 24 June Adjustment'!A1501,'Sales History - All'!$O$705:$O$711)</f>
        <v>0</v>
      </c>
      <c r="F1501" s="70">
        <f t="shared" si="82"/>
        <v>0</v>
      </c>
    </row>
    <row r="1502" spans="1:6" x14ac:dyDescent="0.25">
      <c r="A1502" s="79" t="s">
        <v>35</v>
      </c>
      <c r="B1502" s="8">
        <v>10000</v>
      </c>
      <c r="D1502">
        <f>SUMIF('Sales History - All'!$C$705:$C$711,'FY 24 June Adjustment'!A1502,'Sales History - All'!$O$705:$O$711)</f>
        <v>9166.630000000001</v>
      </c>
      <c r="F1502" s="70">
        <f t="shared" si="82"/>
        <v>833.36999999999898</v>
      </c>
    </row>
    <row r="1503" spans="1:6" x14ac:dyDescent="0.25">
      <c r="A1503" s="79" t="s">
        <v>57</v>
      </c>
      <c r="B1503" s="8">
        <v>0</v>
      </c>
      <c r="D1503">
        <f>SUMIF('Sales History - All'!$C$705:$C$711,'FY 24 June Adjustment'!A1503,'Sales History - All'!$O$705:$O$711)</f>
        <v>0</v>
      </c>
      <c r="F1503" s="70">
        <f t="shared" si="82"/>
        <v>0</v>
      </c>
    </row>
    <row r="1504" spans="1:6" x14ac:dyDescent="0.25">
      <c r="A1504" s="79" t="s">
        <v>21</v>
      </c>
      <c r="B1504" s="8">
        <v>51000</v>
      </c>
      <c r="D1504">
        <f>SUMIF('Sales History - All'!$C$705:$C$711,'FY 24 June Adjustment'!A1504,'Sales History - All'!$O$705:$O$711)</f>
        <v>46750</v>
      </c>
      <c r="F1504" s="70">
        <f t="shared" si="82"/>
        <v>4250</v>
      </c>
    </row>
    <row r="1505" spans="1:6" x14ac:dyDescent="0.25">
      <c r="A1505" s="79" t="s">
        <v>47</v>
      </c>
      <c r="B1505" s="8">
        <v>0</v>
      </c>
      <c r="D1505">
        <f>SUMIF('Sales History - All'!$C$705:$C$711,'FY 24 June Adjustment'!A1505,'Sales History - All'!$O$705:$O$711)</f>
        <v>0</v>
      </c>
      <c r="F1505" s="70">
        <f t="shared" si="82"/>
        <v>0</v>
      </c>
    </row>
    <row r="1506" spans="1:6" x14ac:dyDescent="0.25">
      <c r="A1506" s="79" t="s">
        <v>59</v>
      </c>
      <c r="B1506" s="8">
        <v>0</v>
      </c>
      <c r="D1506">
        <f>SUMIF('Sales History - All'!$C$705:$C$711,'FY 24 June Adjustment'!A1506,'Sales History - All'!$O$705:$O$711)</f>
        <v>0</v>
      </c>
      <c r="F1506" s="70">
        <f t="shared" si="82"/>
        <v>0</v>
      </c>
    </row>
    <row r="1507" spans="1:6" x14ac:dyDescent="0.25">
      <c r="A1507" s="79" t="s">
        <v>49</v>
      </c>
      <c r="B1507" s="8">
        <v>1000</v>
      </c>
      <c r="D1507">
        <f>SUMIF('Sales History - All'!$C$705:$C$711,'FY 24 June Adjustment'!A1507,'Sales History - All'!$O$705:$O$711)</f>
        <v>0</v>
      </c>
      <c r="F1507" s="70">
        <f t="shared" si="82"/>
        <v>1000</v>
      </c>
    </row>
    <row r="1508" spans="1:6" x14ac:dyDescent="0.25">
      <c r="A1508" s="79" t="s">
        <v>53</v>
      </c>
      <c r="B1508" s="8">
        <v>3000</v>
      </c>
      <c r="D1508">
        <f>SUMIF('Sales History - All'!$C$705:$C$711,'FY 24 June Adjustment'!A1508,'Sales History - All'!$O$705:$O$711)</f>
        <v>0</v>
      </c>
      <c r="F1508" s="70">
        <f t="shared" si="82"/>
        <v>3000</v>
      </c>
    </row>
    <row r="1509" spans="1:6" x14ac:dyDescent="0.25">
      <c r="A1509" s="79" t="s">
        <v>61</v>
      </c>
      <c r="B1509" s="8">
        <v>3000</v>
      </c>
      <c r="D1509">
        <f>SUMIF('Sales History - All'!$C$705:$C$711,'FY 24 June Adjustment'!A1509,'Sales History - All'!$O$705:$O$711)</f>
        <v>0</v>
      </c>
      <c r="F1509" s="70">
        <f t="shared" si="82"/>
        <v>3000</v>
      </c>
    </row>
    <row r="1510" spans="1:6" x14ac:dyDescent="0.25">
      <c r="A1510" s="79" t="s">
        <v>63</v>
      </c>
      <c r="B1510" s="8">
        <v>8000</v>
      </c>
      <c r="D1510">
        <f>SUMIF('Sales History - All'!$C$705:$C$711,'FY 24 June Adjustment'!A1510,'Sales History - All'!$O$705:$O$711)</f>
        <v>0</v>
      </c>
      <c r="F1510" s="70">
        <f t="shared" si="82"/>
        <v>8000</v>
      </c>
    </row>
    <row r="1511" spans="1:6" x14ac:dyDescent="0.25">
      <c r="A1511" s="72" t="s">
        <v>291</v>
      </c>
      <c r="B1511" s="8"/>
    </row>
    <row r="1512" spans="1:6" x14ac:dyDescent="0.25">
      <c r="A1512" s="79" t="s">
        <v>51</v>
      </c>
      <c r="B1512" s="8">
        <v>1500</v>
      </c>
      <c r="D1512">
        <f>SUMIF('Sales History - All'!$C$712:$C$718,'FY 24 June Adjustment'!A1512,'Sales History - All'!$O$712:$O$718)</f>
        <v>1375</v>
      </c>
      <c r="F1512" s="70">
        <f t="shared" ref="F1512:F1528" si="83">B1512-D1512</f>
        <v>125</v>
      </c>
    </row>
    <row r="1513" spans="1:6" x14ac:dyDescent="0.25">
      <c r="A1513" s="79" t="s">
        <v>37</v>
      </c>
      <c r="B1513" s="8">
        <v>4000</v>
      </c>
      <c r="D1513">
        <f>SUMIF('Sales History - All'!$C$712:$C$718,'FY 24 June Adjustment'!A1513,'Sales History - All'!$O$712:$O$718)</f>
        <v>3666.6299999999997</v>
      </c>
      <c r="F1513" s="70">
        <f t="shared" si="83"/>
        <v>333.37000000000035</v>
      </c>
    </row>
    <row r="1514" spans="1:6" x14ac:dyDescent="0.25">
      <c r="A1514" s="79" t="s">
        <v>39</v>
      </c>
      <c r="B1514" s="8">
        <v>0</v>
      </c>
      <c r="D1514">
        <f>SUMIF('Sales History - All'!$C$712:$C$718,'FY 24 June Adjustment'!A1514,'Sales History - All'!$O$712:$O$718)</f>
        <v>0</v>
      </c>
      <c r="F1514" s="70">
        <f t="shared" si="83"/>
        <v>0</v>
      </c>
    </row>
    <row r="1515" spans="1:6" x14ac:dyDescent="0.25">
      <c r="A1515" s="79" t="s">
        <v>33</v>
      </c>
      <c r="B1515" s="8">
        <v>2000</v>
      </c>
      <c r="D1515">
        <f>SUMIF('Sales History - All'!$C$712:$C$718,'FY 24 June Adjustment'!A1515,'Sales History - All'!$O$712:$O$718)</f>
        <v>1833.3700000000001</v>
      </c>
      <c r="F1515" s="70">
        <f t="shared" si="83"/>
        <v>166.62999999999988</v>
      </c>
    </row>
    <row r="1516" spans="1:6" x14ac:dyDescent="0.25">
      <c r="A1516" s="79" t="s">
        <v>41</v>
      </c>
      <c r="B1516" s="8">
        <v>0</v>
      </c>
      <c r="D1516">
        <f>SUMIF('Sales History - All'!$C$712:$C$718,'FY 24 June Adjustment'!A1516,'Sales History - All'!$O$712:$O$718)</f>
        <v>0</v>
      </c>
      <c r="F1516" s="70">
        <f t="shared" si="83"/>
        <v>0</v>
      </c>
    </row>
    <row r="1517" spans="1:6" x14ac:dyDescent="0.25">
      <c r="A1517" s="79" t="s">
        <v>43</v>
      </c>
      <c r="B1517" s="8">
        <v>0</v>
      </c>
      <c r="D1517">
        <f>SUMIF('Sales History - All'!$C$712:$C$718,'FY 24 June Adjustment'!A1517,'Sales History - All'!$O$712:$O$718)</f>
        <v>11000</v>
      </c>
      <c r="F1517" s="70">
        <f t="shared" si="83"/>
        <v>-11000</v>
      </c>
    </row>
    <row r="1518" spans="1:6" x14ac:dyDescent="0.25">
      <c r="A1518" s="79" t="s">
        <v>45</v>
      </c>
      <c r="B1518" s="8">
        <v>42500</v>
      </c>
      <c r="D1518">
        <f>SUMIF('Sales History - All'!$C$712:$C$718,'FY 24 June Adjustment'!A1518,'Sales History - All'!$O$712:$O$718)</f>
        <v>38958.369999999988</v>
      </c>
      <c r="F1518" s="70">
        <f t="shared" si="83"/>
        <v>3541.6300000000119</v>
      </c>
    </row>
    <row r="1519" spans="1:6" x14ac:dyDescent="0.25">
      <c r="A1519" s="79" t="s">
        <v>55</v>
      </c>
      <c r="B1519" s="8">
        <v>0</v>
      </c>
      <c r="D1519">
        <f>SUMIF('Sales History - All'!$C$712:$C$718,'FY 24 June Adjustment'!A1519,'Sales History - All'!$O$712:$O$718)</f>
        <v>0</v>
      </c>
      <c r="F1519" s="70">
        <f t="shared" si="83"/>
        <v>0</v>
      </c>
    </row>
    <row r="1520" spans="1:6" x14ac:dyDescent="0.25">
      <c r="A1520" s="79" t="s">
        <v>35</v>
      </c>
      <c r="B1520" s="8">
        <v>10000</v>
      </c>
      <c r="D1520">
        <f>SUMIF('Sales History - All'!$C$712:$C$718,'FY 24 June Adjustment'!A1520,'Sales History - All'!$O$712:$O$718)</f>
        <v>9166.630000000001</v>
      </c>
      <c r="F1520" s="70">
        <f t="shared" si="83"/>
        <v>833.36999999999898</v>
      </c>
    </row>
    <row r="1521" spans="1:6" x14ac:dyDescent="0.25">
      <c r="A1521" s="79" t="s">
        <v>57</v>
      </c>
      <c r="B1521" s="8">
        <v>0</v>
      </c>
      <c r="D1521">
        <f>SUMIF('Sales History - All'!$C$712:$C$718,'FY 24 June Adjustment'!A1521,'Sales History - All'!$O$712:$O$718)</f>
        <v>0</v>
      </c>
      <c r="F1521" s="70">
        <f t="shared" si="83"/>
        <v>0</v>
      </c>
    </row>
    <row r="1522" spans="1:6" x14ac:dyDescent="0.25">
      <c r="A1522" s="79" t="s">
        <v>21</v>
      </c>
      <c r="B1522" s="8">
        <v>4000</v>
      </c>
      <c r="D1522">
        <f>SUMIF('Sales History - All'!$C$712:$C$718,'FY 24 June Adjustment'!A1522,'Sales History - All'!$O$712:$O$718)</f>
        <v>3666.6299999999997</v>
      </c>
      <c r="F1522" s="70">
        <f t="shared" si="83"/>
        <v>333.37000000000035</v>
      </c>
    </row>
    <row r="1523" spans="1:6" x14ac:dyDescent="0.25">
      <c r="A1523" s="79" t="s">
        <v>47</v>
      </c>
      <c r="B1523" s="8">
        <v>0</v>
      </c>
      <c r="D1523">
        <f>SUMIF('Sales History - All'!$C$712:$C$718,'FY 24 June Adjustment'!A1523,'Sales History - All'!$O$712:$O$718)</f>
        <v>0</v>
      </c>
      <c r="F1523" s="70">
        <f t="shared" si="83"/>
        <v>0</v>
      </c>
    </row>
    <row r="1524" spans="1:6" x14ac:dyDescent="0.25">
      <c r="A1524" s="79" t="s">
        <v>59</v>
      </c>
      <c r="B1524" s="8">
        <v>0</v>
      </c>
      <c r="D1524">
        <f>SUMIF('Sales History - All'!$C$712:$C$718,'FY 24 June Adjustment'!A1524,'Sales History - All'!$O$712:$O$718)</f>
        <v>0</v>
      </c>
      <c r="F1524" s="70">
        <f t="shared" si="83"/>
        <v>0</v>
      </c>
    </row>
    <row r="1525" spans="1:6" x14ac:dyDescent="0.25">
      <c r="A1525" s="79" t="s">
        <v>49</v>
      </c>
      <c r="B1525" s="8">
        <v>1000</v>
      </c>
      <c r="D1525">
        <f>SUMIF('Sales History - All'!$C$712:$C$718,'FY 24 June Adjustment'!A1525,'Sales History - All'!$O$712:$O$718)</f>
        <v>0</v>
      </c>
      <c r="F1525" s="70">
        <f t="shared" si="83"/>
        <v>1000</v>
      </c>
    </row>
    <row r="1526" spans="1:6" x14ac:dyDescent="0.25">
      <c r="A1526" s="79" t="s">
        <v>53</v>
      </c>
      <c r="B1526" s="8">
        <v>3000</v>
      </c>
      <c r="D1526">
        <f>SUMIF('Sales History - All'!$C$712:$C$718,'FY 24 June Adjustment'!A1526,'Sales History - All'!$O$712:$O$718)</f>
        <v>0</v>
      </c>
      <c r="F1526" s="70">
        <f t="shared" si="83"/>
        <v>3000</v>
      </c>
    </row>
    <row r="1527" spans="1:6" x14ac:dyDescent="0.25">
      <c r="A1527" s="79" t="s">
        <v>61</v>
      </c>
      <c r="B1527" s="8">
        <v>3000</v>
      </c>
      <c r="D1527">
        <f>SUMIF('Sales History - All'!$C$712:$C$718,'FY 24 June Adjustment'!A1527,'Sales History - All'!$O$712:$O$718)</f>
        <v>0</v>
      </c>
      <c r="F1527" s="70">
        <f t="shared" si="83"/>
        <v>3000</v>
      </c>
    </row>
    <row r="1528" spans="1:6" x14ac:dyDescent="0.25">
      <c r="A1528" s="79" t="s">
        <v>63</v>
      </c>
      <c r="B1528" s="8">
        <v>9000</v>
      </c>
      <c r="D1528">
        <f>SUMIF('Sales History - All'!$C$712:$C$718,'FY 24 June Adjustment'!A1528,'Sales History - All'!$O$712:$O$718)</f>
        <v>0</v>
      </c>
      <c r="F1528" s="70">
        <f t="shared" si="83"/>
        <v>9000</v>
      </c>
    </row>
    <row r="1529" spans="1:6" x14ac:dyDescent="0.25">
      <c r="A1529" s="72" t="s">
        <v>292</v>
      </c>
      <c r="B1529" s="8"/>
    </row>
    <row r="1530" spans="1:6" x14ac:dyDescent="0.25">
      <c r="A1530" s="79" t="s">
        <v>51</v>
      </c>
      <c r="B1530" s="8">
        <v>8500</v>
      </c>
      <c r="D1530">
        <f>SUMIF('Sales History - All'!$C$719:$C$726,'FY 24 June Adjustment'!A1530,'Sales History - All'!$O$719:$O$726)</f>
        <v>7791.63</v>
      </c>
      <c r="F1530" s="70">
        <f t="shared" ref="F1530:F1546" si="84">B1530-D1530</f>
        <v>708.36999999999989</v>
      </c>
    </row>
    <row r="1531" spans="1:6" x14ac:dyDescent="0.25">
      <c r="A1531" s="79" t="s">
        <v>37</v>
      </c>
      <c r="B1531" s="8">
        <v>2000</v>
      </c>
      <c r="D1531">
        <f>SUMIF('Sales History - All'!$C$719:$C$726,'FY 24 June Adjustment'!A1531,'Sales History - All'!$O$719:$O$726)</f>
        <v>1833.3700000000001</v>
      </c>
      <c r="F1531" s="70">
        <f t="shared" si="84"/>
        <v>166.62999999999988</v>
      </c>
    </row>
    <row r="1532" spans="1:6" x14ac:dyDescent="0.25">
      <c r="A1532" s="79" t="s">
        <v>39</v>
      </c>
      <c r="B1532" s="8">
        <v>0</v>
      </c>
      <c r="D1532">
        <f>SUMIF('Sales History - All'!$C$719:$C$726,'FY 24 June Adjustment'!A1532,'Sales History - All'!$O$719:$O$726)</f>
        <v>0</v>
      </c>
      <c r="F1532" s="70">
        <f t="shared" si="84"/>
        <v>0</v>
      </c>
    </row>
    <row r="1533" spans="1:6" x14ac:dyDescent="0.25">
      <c r="A1533" s="79" t="s">
        <v>33</v>
      </c>
      <c r="B1533" s="8">
        <v>2000</v>
      </c>
      <c r="D1533">
        <f>SUMIF('Sales History - All'!$C$719:$C$726,'FY 24 June Adjustment'!A1533,'Sales History - All'!$O$719:$O$726)</f>
        <v>1833.3700000000001</v>
      </c>
      <c r="F1533" s="70">
        <f t="shared" si="84"/>
        <v>166.62999999999988</v>
      </c>
    </row>
    <row r="1534" spans="1:6" x14ac:dyDescent="0.25">
      <c r="A1534" s="79" t="s">
        <v>41</v>
      </c>
      <c r="B1534" s="8">
        <v>0</v>
      </c>
      <c r="D1534">
        <f>SUMIF('Sales History - All'!$C$719:$C$726,'FY 24 June Adjustment'!A1534,'Sales History - All'!$O$719:$O$726)</f>
        <v>0</v>
      </c>
      <c r="F1534" s="70">
        <f t="shared" si="84"/>
        <v>0</v>
      </c>
    </row>
    <row r="1535" spans="1:6" x14ac:dyDescent="0.25">
      <c r="A1535" s="79" t="s">
        <v>43</v>
      </c>
      <c r="B1535" s="8">
        <v>0</v>
      </c>
      <c r="D1535">
        <f>SUMIF('Sales History - All'!$C$719:$C$726,'FY 24 June Adjustment'!A1535,'Sales History - All'!$O$719:$O$726)</f>
        <v>9625</v>
      </c>
      <c r="F1535" s="70">
        <f t="shared" si="84"/>
        <v>-9625</v>
      </c>
    </row>
    <row r="1536" spans="1:6" x14ac:dyDescent="0.25">
      <c r="A1536" s="79" t="s">
        <v>45</v>
      </c>
      <c r="B1536" s="8">
        <v>41000</v>
      </c>
      <c r="D1536">
        <f>SUMIF('Sales History - All'!$C$719:$C$726,'FY 24 June Adjustment'!A1536,'Sales History - All'!$O$719:$O$726)</f>
        <v>37583.369999999988</v>
      </c>
      <c r="F1536" s="70">
        <f t="shared" si="84"/>
        <v>3416.6300000000119</v>
      </c>
    </row>
    <row r="1537" spans="1:6" x14ac:dyDescent="0.25">
      <c r="A1537" s="79" t="s">
        <v>55</v>
      </c>
      <c r="B1537" s="8">
        <v>0</v>
      </c>
      <c r="D1537">
        <f>SUMIF('Sales History - All'!$C$719:$C$726,'FY 24 June Adjustment'!A1537,'Sales History - All'!$O$719:$O$726)</f>
        <v>0</v>
      </c>
      <c r="F1537" s="70">
        <f t="shared" si="84"/>
        <v>0</v>
      </c>
    </row>
    <row r="1538" spans="1:6" x14ac:dyDescent="0.25">
      <c r="A1538" s="79" t="s">
        <v>35</v>
      </c>
      <c r="B1538" s="8">
        <v>8000</v>
      </c>
      <c r="D1538">
        <f>SUMIF('Sales History - All'!$C$719:$C$726,'FY 24 June Adjustment'!A1538,'Sales History - All'!$O$719:$O$726)</f>
        <v>7333.37</v>
      </c>
      <c r="F1538" s="70">
        <f t="shared" si="84"/>
        <v>666.63000000000011</v>
      </c>
    </row>
    <row r="1539" spans="1:6" x14ac:dyDescent="0.25">
      <c r="A1539" s="79" t="s">
        <v>57</v>
      </c>
      <c r="B1539" s="8">
        <v>0</v>
      </c>
      <c r="D1539">
        <f>SUMIF('Sales History - All'!$C$719:$C$726,'FY 24 June Adjustment'!A1539,'Sales History - All'!$O$719:$O$726)</f>
        <v>0</v>
      </c>
      <c r="F1539" s="70">
        <f t="shared" si="84"/>
        <v>0</v>
      </c>
    </row>
    <row r="1540" spans="1:6" x14ac:dyDescent="0.25">
      <c r="A1540" s="79" t="s">
        <v>21</v>
      </c>
      <c r="B1540" s="8">
        <v>24000</v>
      </c>
      <c r="D1540">
        <f>SUMIF('Sales History - All'!$C$719:$C$726,'FY 24 June Adjustment'!A1540,'Sales History - All'!$O$719:$O$726)</f>
        <v>22000</v>
      </c>
      <c r="F1540" s="70">
        <f t="shared" si="84"/>
        <v>2000</v>
      </c>
    </row>
    <row r="1541" spans="1:6" x14ac:dyDescent="0.25">
      <c r="A1541" s="79" t="s">
        <v>47</v>
      </c>
      <c r="B1541" s="8">
        <v>0</v>
      </c>
      <c r="D1541">
        <f>SUMIF('Sales History - All'!$C$719:$C$726,'FY 24 June Adjustment'!A1541,'Sales History - All'!$O$719:$O$726)</f>
        <v>0</v>
      </c>
      <c r="F1541" s="70">
        <f t="shared" si="84"/>
        <v>0</v>
      </c>
    </row>
    <row r="1542" spans="1:6" x14ac:dyDescent="0.25">
      <c r="A1542" s="79" t="s">
        <v>59</v>
      </c>
      <c r="B1542" s="8">
        <v>37000</v>
      </c>
      <c r="D1542">
        <f>SUMIF('Sales History - All'!$C$719:$C$726,'FY 24 June Adjustment'!A1542,'Sales History - All'!$O$719:$O$726)</f>
        <v>32083.369999999995</v>
      </c>
      <c r="F1542" s="70">
        <f t="shared" si="84"/>
        <v>4916.6300000000047</v>
      </c>
    </row>
    <row r="1543" spans="1:6" x14ac:dyDescent="0.25">
      <c r="A1543" s="79" t="s">
        <v>49</v>
      </c>
      <c r="B1543" s="8">
        <v>1000</v>
      </c>
      <c r="D1543">
        <f>SUMIF('Sales History - All'!$C$719:$C$726,'FY 24 June Adjustment'!A1543,'Sales History - All'!$O$719:$O$726)</f>
        <v>0</v>
      </c>
      <c r="F1543" s="70">
        <f t="shared" si="84"/>
        <v>1000</v>
      </c>
    </row>
    <row r="1544" spans="1:6" x14ac:dyDescent="0.25">
      <c r="A1544" s="79" t="s">
        <v>53</v>
      </c>
      <c r="B1544" s="8">
        <v>2000</v>
      </c>
      <c r="D1544">
        <f>SUMIF('Sales History - All'!$C$719:$C$726,'FY 24 June Adjustment'!A1544,'Sales History - All'!$O$719:$O$726)</f>
        <v>0</v>
      </c>
      <c r="F1544" s="70">
        <f t="shared" si="84"/>
        <v>2000</v>
      </c>
    </row>
    <row r="1545" spans="1:6" x14ac:dyDescent="0.25">
      <c r="A1545" s="79" t="s">
        <v>61</v>
      </c>
      <c r="B1545" s="8">
        <v>2000</v>
      </c>
      <c r="D1545">
        <f>SUMIF('Sales History - All'!$C$719:$C$726,'FY 24 June Adjustment'!A1545,'Sales History - All'!$O$719:$O$726)</f>
        <v>0</v>
      </c>
      <c r="F1545" s="70">
        <f t="shared" si="84"/>
        <v>2000</v>
      </c>
    </row>
    <row r="1546" spans="1:6" x14ac:dyDescent="0.25">
      <c r="A1546" s="79" t="s">
        <v>63</v>
      </c>
      <c r="B1546" s="8">
        <v>6000</v>
      </c>
      <c r="D1546">
        <f>SUMIF('Sales History - All'!$C$719:$C$726,'FY 24 June Adjustment'!A1546,'Sales History - All'!$O$719:$O$726)</f>
        <v>0</v>
      </c>
      <c r="F1546" s="70">
        <f t="shared" si="84"/>
        <v>6000</v>
      </c>
    </row>
    <row r="1547" spans="1:6" x14ac:dyDescent="0.25">
      <c r="A1547" s="72" t="s">
        <v>293</v>
      </c>
      <c r="B1547" s="8"/>
    </row>
    <row r="1548" spans="1:6" x14ac:dyDescent="0.25">
      <c r="A1548" s="79" t="s">
        <v>51</v>
      </c>
      <c r="B1548" s="8">
        <v>44500</v>
      </c>
      <c r="D1548">
        <f>SUMIF('Sales History - All'!$C$727:$C$733,'FY 24 June Adjustment'!A1548,'Sales History - All'!$O$727:$O$733)</f>
        <v>40791.630000000012</v>
      </c>
      <c r="F1548" s="70">
        <f t="shared" ref="F1548:F1564" si="85">B1548-D1548</f>
        <v>3708.3699999999881</v>
      </c>
    </row>
    <row r="1549" spans="1:6" x14ac:dyDescent="0.25">
      <c r="A1549" s="79" t="s">
        <v>37</v>
      </c>
      <c r="B1549" s="8">
        <v>6000</v>
      </c>
      <c r="D1549">
        <f>SUMIF('Sales History - All'!$C$727:$C$733,'FY 24 June Adjustment'!A1549,'Sales History - All'!$O$727:$O$733)</f>
        <v>5500</v>
      </c>
      <c r="F1549" s="70">
        <f t="shared" si="85"/>
        <v>500</v>
      </c>
    </row>
    <row r="1550" spans="1:6" x14ac:dyDescent="0.25">
      <c r="A1550" s="79" t="s">
        <v>39</v>
      </c>
      <c r="B1550" s="8">
        <v>0</v>
      </c>
      <c r="D1550">
        <f>SUMIF('Sales History - All'!$C$727:$C$733,'FY 24 June Adjustment'!A1550,'Sales History - All'!$O$727:$O$733)</f>
        <v>0</v>
      </c>
      <c r="F1550" s="70">
        <f t="shared" si="85"/>
        <v>0</v>
      </c>
    </row>
    <row r="1551" spans="1:6" x14ac:dyDescent="0.25">
      <c r="A1551" s="79" t="s">
        <v>33</v>
      </c>
      <c r="B1551" s="8">
        <v>4000</v>
      </c>
      <c r="D1551">
        <f>SUMIF('Sales History - All'!$C$727:$C$733,'FY 24 June Adjustment'!A1551,'Sales History - All'!$O$727:$O$733)</f>
        <v>3666.6299999999997</v>
      </c>
      <c r="F1551" s="70">
        <f t="shared" si="85"/>
        <v>333.37000000000035</v>
      </c>
    </row>
    <row r="1552" spans="1:6" x14ac:dyDescent="0.25">
      <c r="A1552" s="79" t="s">
        <v>41</v>
      </c>
      <c r="B1552" s="8">
        <v>0</v>
      </c>
      <c r="D1552">
        <f>SUMIF('Sales History - All'!$C$727:$C$733,'FY 24 June Adjustment'!A1552,'Sales History - All'!$O$727:$O$733)</f>
        <v>0</v>
      </c>
      <c r="F1552" s="70">
        <f t="shared" si="85"/>
        <v>0</v>
      </c>
    </row>
    <row r="1553" spans="1:6" x14ac:dyDescent="0.25">
      <c r="A1553" s="79" t="s">
        <v>43</v>
      </c>
      <c r="B1553" s="8">
        <v>0</v>
      </c>
      <c r="D1553">
        <f>SUMIF('Sales History - All'!$C$727:$C$733,'FY 24 June Adjustment'!A1553,'Sales History - All'!$O$727:$O$733)</f>
        <v>20625</v>
      </c>
      <c r="F1553" s="70">
        <f t="shared" si="85"/>
        <v>-20625</v>
      </c>
    </row>
    <row r="1554" spans="1:6" x14ac:dyDescent="0.25">
      <c r="A1554" s="79" t="s">
        <v>45</v>
      </c>
      <c r="B1554" s="8">
        <v>52000</v>
      </c>
      <c r="D1554">
        <f>SUMIF('Sales History - All'!$C$727:$C$733,'FY 24 June Adjustment'!A1554,'Sales History - All'!$O$727:$O$733)</f>
        <v>47666.630000000012</v>
      </c>
      <c r="F1554" s="70">
        <f t="shared" si="85"/>
        <v>4333.3699999999881</v>
      </c>
    </row>
    <row r="1555" spans="1:6" x14ac:dyDescent="0.25">
      <c r="A1555" s="79" t="s">
        <v>55</v>
      </c>
      <c r="B1555" s="8">
        <v>0</v>
      </c>
      <c r="D1555">
        <f>SUMIF('Sales History - All'!$C$727:$C$733,'FY 24 June Adjustment'!A1555,'Sales History - All'!$O$727:$O$733)</f>
        <v>0</v>
      </c>
      <c r="F1555" s="70">
        <f t="shared" si="85"/>
        <v>0</v>
      </c>
    </row>
    <row r="1556" spans="1:6" x14ac:dyDescent="0.25">
      <c r="A1556" s="79" t="s">
        <v>35</v>
      </c>
      <c r="B1556" s="8">
        <v>17000</v>
      </c>
      <c r="D1556">
        <f>SUMIF('Sales History - All'!$C$727:$C$733,'FY 24 June Adjustment'!A1556,'Sales History - All'!$O$727:$O$733)</f>
        <v>15583.37</v>
      </c>
      <c r="F1556" s="70">
        <f t="shared" si="85"/>
        <v>1416.6299999999992</v>
      </c>
    </row>
    <row r="1557" spans="1:6" x14ac:dyDescent="0.25">
      <c r="A1557" s="79" t="s">
        <v>57</v>
      </c>
      <c r="B1557" s="8">
        <v>0</v>
      </c>
      <c r="D1557">
        <f>SUMIF('Sales History - All'!$C$727:$C$733,'FY 24 June Adjustment'!A1557,'Sales History - All'!$O$727:$O$733)</f>
        <v>0</v>
      </c>
      <c r="F1557" s="70">
        <f t="shared" si="85"/>
        <v>0</v>
      </c>
    </row>
    <row r="1558" spans="1:6" x14ac:dyDescent="0.25">
      <c r="A1558" s="79" t="s">
        <v>21</v>
      </c>
      <c r="B1558" s="8">
        <v>119000</v>
      </c>
      <c r="D1558">
        <f>SUMIF('Sales History - All'!$C$727:$C$733,'FY 24 June Adjustment'!A1558,'Sales History - All'!$O$727:$O$733)</f>
        <v>109083.37</v>
      </c>
      <c r="F1558" s="70">
        <f t="shared" si="85"/>
        <v>9916.6300000000047</v>
      </c>
    </row>
    <row r="1559" spans="1:6" x14ac:dyDescent="0.25">
      <c r="A1559" s="79" t="s">
        <v>47</v>
      </c>
      <c r="B1559" s="8">
        <v>0</v>
      </c>
      <c r="D1559">
        <f>SUMIF('Sales History - All'!$C$727:$C$733,'FY 24 June Adjustment'!A1559,'Sales History - All'!$O$727:$O$733)</f>
        <v>0</v>
      </c>
      <c r="F1559" s="70">
        <f t="shared" si="85"/>
        <v>0</v>
      </c>
    </row>
    <row r="1560" spans="1:6" x14ac:dyDescent="0.25">
      <c r="A1560" s="79" t="s">
        <v>59</v>
      </c>
      <c r="B1560" s="8">
        <v>0</v>
      </c>
      <c r="D1560">
        <f>SUMIF('Sales History - All'!$C$727:$C$733,'FY 24 June Adjustment'!A1560,'Sales History - All'!$O$727:$O$733)</f>
        <v>0</v>
      </c>
      <c r="F1560" s="70">
        <f t="shared" si="85"/>
        <v>0</v>
      </c>
    </row>
    <row r="1561" spans="1:6" x14ac:dyDescent="0.25">
      <c r="A1561" s="79" t="s">
        <v>49</v>
      </c>
      <c r="B1561" s="8">
        <v>1000</v>
      </c>
      <c r="D1561">
        <f>SUMIF('Sales History - All'!$C$727:$C$733,'FY 24 June Adjustment'!A1561,'Sales History - All'!$O$727:$O$733)</f>
        <v>0</v>
      </c>
      <c r="F1561" s="70">
        <f t="shared" si="85"/>
        <v>1000</v>
      </c>
    </row>
    <row r="1562" spans="1:6" x14ac:dyDescent="0.25">
      <c r="A1562" s="79" t="s">
        <v>53</v>
      </c>
      <c r="B1562" s="8">
        <v>5000</v>
      </c>
      <c r="D1562">
        <f>SUMIF('Sales History - All'!$C$727:$C$733,'FY 24 June Adjustment'!A1562,'Sales History - All'!$O$727:$O$733)</f>
        <v>0</v>
      </c>
      <c r="F1562" s="70">
        <f t="shared" si="85"/>
        <v>5000</v>
      </c>
    </row>
    <row r="1563" spans="1:6" x14ac:dyDescent="0.25">
      <c r="A1563" s="79" t="s">
        <v>61</v>
      </c>
      <c r="B1563" s="8">
        <v>4000</v>
      </c>
      <c r="D1563">
        <f>SUMIF('Sales History - All'!$C$727:$C$733,'FY 24 June Adjustment'!A1563,'Sales History - All'!$O$727:$O$733)</f>
        <v>0</v>
      </c>
      <c r="F1563" s="70">
        <f t="shared" si="85"/>
        <v>4000</v>
      </c>
    </row>
    <row r="1564" spans="1:6" x14ac:dyDescent="0.25">
      <c r="A1564" s="79" t="s">
        <v>63</v>
      </c>
      <c r="B1564" s="8">
        <v>16000</v>
      </c>
      <c r="D1564">
        <f>SUMIF('Sales History - All'!$C$727:$C$733,'FY 24 June Adjustment'!A1564,'Sales History - All'!$O$727:$O$733)</f>
        <v>0</v>
      </c>
      <c r="F1564" s="70">
        <f t="shared" si="85"/>
        <v>16000</v>
      </c>
    </row>
    <row r="1565" spans="1:6" x14ac:dyDescent="0.25">
      <c r="A1565" s="72" t="s">
        <v>294</v>
      </c>
      <c r="B1565" s="8"/>
    </row>
    <row r="1566" spans="1:6" x14ac:dyDescent="0.25">
      <c r="A1566" s="79" t="s">
        <v>51</v>
      </c>
      <c r="B1566" s="8">
        <v>1500</v>
      </c>
      <c r="D1566">
        <f>SUMIF('Sales History - All'!$C$734:$C$743,'FY 24 June Adjustment'!A1566,'Sales History - All'!$O$734:$O$743)</f>
        <v>1375</v>
      </c>
      <c r="F1566" s="70">
        <f t="shared" ref="F1566:F1582" si="86">B1566-D1566</f>
        <v>125</v>
      </c>
    </row>
    <row r="1567" spans="1:6" x14ac:dyDescent="0.25">
      <c r="A1567" s="79" t="s">
        <v>37</v>
      </c>
      <c r="B1567" s="8">
        <v>1000</v>
      </c>
      <c r="D1567">
        <f>SUMIF('Sales History - All'!$C$734:$C$743,'FY 24 June Adjustment'!A1567,'Sales History - All'!$O$734:$O$743)</f>
        <v>916.63000000000011</v>
      </c>
      <c r="F1567" s="70">
        <f t="shared" si="86"/>
        <v>83.369999999999891</v>
      </c>
    </row>
    <row r="1568" spans="1:6" x14ac:dyDescent="0.25">
      <c r="A1568" s="79" t="s">
        <v>39</v>
      </c>
      <c r="B1568" s="8">
        <v>0</v>
      </c>
      <c r="D1568">
        <f>SUMIF('Sales History - All'!$C$734:$C$743,'FY 24 June Adjustment'!A1568,'Sales History - All'!$O$734:$O$743)</f>
        <v>0</v>
      </c>
      <c r="F1568" s="70">
        <f t="shared" si="86"/>
        <v>0</v>
      </c>
    </row>
    <row r="1569" spans="1:6" x14ac:dyDescent="0.25">
      <c r="A1569" s="79" t="s">
        <v>33</v>
      </c>
      <c r="B1569" s="8">
        <v>500</v>
      </c>
      <c r="D1569">
        <f>SUMIF('Sales History - All'!$C$734:$C$743,'FY 24 June Adjustment'!A1569,'Sales History - All'!$O$734:$O$743)</f>
        <v>458.37000000000012</v>
      </c>
      <c r="F1569" s="70">
        <f t="shared" si="86"/>
        <v>41.629999999999882</v>
      </c>
    </row>
    <row r="1570" spans="1:6" x14ac:dyDescent="0.25">
      <c r="A1570" s="79" t="s">
        <v>41</v>
      </c>
      <c r="B1570" s="8">
        <v>0</v>
      </c>
      <c r="D1570">
        <f>SUMIF('Sales History - All'!$C$734:$C$743,'FY 24 June Adjustment'!A1570,'Sales History - All'!$O$734:$O$743)</f>
        <v>0</v>
      </c>
      <c r="F1570" s="70">
        <f t="shared" si="86"/>
        <v>0</v>
      </c>
    </row>
    <row r="1571" spans="1:6" x14ac:dyDescent="0.25">
      <c r="A1571" s="79" t="s">
        <v>43</v>
      </c>
      <c r="B1571" s="8">
        <v>0</v>
      </c>
      <c r="D1571">
        <f>SUMIF('Sales History - All'!$C$734:$C$743,'FY 24 June Adjustment'!A1571,'Sales History - All'!$O$734:$O$743)</f>
        <v>3208.3700000000003</v>
      </c>
      <c r="F1571" s="70">
        <f t="shared" si="86"/>
        <v>-3208.3700000000003</v>
      </c>
    </row>
    <row r="1572" spans="1:6" x14ac:dyDescent="0.25">
      <c r="A1572" s="79" t="s">
        <v>45</v>
      </c>
      <c r="B1572" s="8">
        <v>1500</v>
      </c>
      <c r="D1572">
        <f>SUMIF('Sales History - All'!$C$734:$C$743,'FY 24 June Adjustment'!A1572,'Sales History - All'!$O$734:$O$743)</f>
        <v>1375</v>
      </c>
      <c r="F1572" s="70">
        <f t="shared" si="86"/>
        <v>125</v>
      </c>
    </row>
    <row r="1573" spans="1:6" x14ac:dyDescent="0.25">
      <c r="A1573" s="79" t="s">
        <v>55</v>
      </c>
      <c r="B1573" s="8">
        <v>49000</v>
      </c>
      <c r="D1573">
        <f>SUMIF('Sales History - All'!$C$734:$C$743,'FY 24 June Adjustment'!A1573,'Sales History - All'!$O$734:$O$743)</f>
        <v>44916.630000000012</v>
      </c>
      <c r="F1573" s="70">
        <f t="shared" si="86"/>
        <v>4083.3699999999881</v>
      </c>
    </row>
    <row r="1574" spans="1:6" x14ac:dyDescent="0.25">
      <c r="A1574" s="79" t="s">
        <v>35</v>
      </c>
      <c r="B1574" s="8">
        <v>2500</v>
      </c>
      <c r="D1574">
        <f>SUMIF('Sales History - All'!$C$734:$C$743,'FY 24 June Adjustment'!A1574,'Sales History - All'!$O$734:$O$743)</f>
        <v>2291.6299999999997</v>
      </c>
      <c r="F1574" s="70">
        <f t="shared" si="86"/>
        <v>208.37000000000035</v>
      </c>
    </row>
    <row r="1575" spans="1:6" x14ac:dyDescent="0.25">
      <c r="A1575" s="79" t="s">
        <v>57</v>
      </c>
      <c r="B1575" s="8">
        <v>330000</v>
      </c>
      <c r="D1575">
        <f>SUMIF('Sales History - All'!$C$734:$C$743,'FY 24 June Adjustment'!A1575,'Sales History - All'!$O$734:$O$743)</f>
        <v>302500</v>
      </c>
      <c r="F1575" s="70">
        <f t="shared" si="86"/>
        <v>27500</v>
      </c>
    </row>
    <row r="1576" spans="1:6" x14ac:dyDescent="0.25">
      <c r="A1576" s="79" t="s">
        <v>21</v>
      </c>
      <c r="B1576" s="8">
        <v>2000</v>
      </c>
      <c r="D1576">
        <f>SUMIF('Sales History - All'!$C$734:$C$743,'FY 24 June Adjustment'!A1576,'Sales History - All'!$O$734:$O$743)</f>
        <v>1833.3700000000001</v>
      </c>
      <c r="F1576" s="70">
        <f t="shared" si="86"/>
        <v>166.62999999999988</v>
      </c>
    </row>
    <row r="1577" spans="1:6" x14ac:dyDescent="0.25">
      <c r="A1577" s="79" t="s">
        <v>47</v>
      </c>
      <c r="B1577" s="8">
        <v>0</v>
      </c>
      <c r="D1577">
        <f>SUMIF('Sales History - All'!$C$734:$C$743,'FY 24 June Adjustment'!A1577,'Sales History - All'!$O$734:$O$743)</f>
        <v>0</v>
      </c>
      <c r="F1577" s="70">
        <f t="shared" si="86"/>
        <v>0</v>
      </c>
    </row>
    <row r="1578" spans="1:6" x14ac:dyDescent="0.25">
      <c r="A1578" s="79" t="s">
        <v>59</v>
      </c>
      <c r="B1578" s="8">
        <v>37000</v>
      </c>
      <c r="D1578">
        <f>SUMIF('Sales History - All'!$C$734:$C$743,'FY 24 June Adjustment'!A1578,'Sales History - All'!$O$734:$O$743)</f>
        <v>32083.369999999995</v>
      </c>
      <c r="F1578" s="70">
        <f t="shared" si="86"/>
        <v>4916.6300000000047</v>
      </c>
    </row>
    <row r="1579" spans="1:6" x14ac:dyDescent="0.25">
      <c r="A1579" s="79" t="s">
        <v>49</v>
      </c>
      <c r="B1579" s="8">
        <v>0</v>
      </c>
      <c r="D1579">
        <f>SUMIF('Sales History - All'!$C$734:$C$743,'FY 24 June Adjustment'!A1579,'Sales History - All'!$O$734:$O$743)</f>
        <v>0</v>
      </c>
      <c r="F1579" s="70">
        <f t="shared" si="86"/>
        <v>0</v>
      </c>
    </row>
    <row r="1580" spans="1:6" x14ac:dyDescent="0.25">
      <c r="A1580" s="79" t="s">
        <v>53</v>
      </c>
      <c r="B1580" s="8">
        <v>1000</v>
      </c>
      <c r="D1580">
        <f>SUMIF('Sales History - All'!$C$734:$C$743,'FY 24 June Adjustment'!A1580,'Sales History - All'!$O$734:$O$743)</f>
        <v>0</v>
      </c>
      <c r="F1580" s="70">
        <f t="shared" si="86"/>
        <v>1000</v>
      </c>
    </row>
    <row r="1581" spans="1:6" x14ac:dyDescent="0.25">
      <c r="A1581" s="79" t="s">
        <v>61</v>
      </c>
      <c r="B1581" s="8">
        <v>1000</v>
      </c>
      <c r="D1581">
        <f>SUMIF('Sales History - All'!$C$734:$C$743,'FY 24 June Adjustment'!A1581,'Sales History - All'!$O$734:$O$743)</f>
        <v>0</v>
      </c>
      <c r="F1581" s="70">
        <f t="shared" si="86"/>
        <v>1000</v>
      </c>
    </row>
    <row r="1582" spans="1:6" x14ac:dyDescent="0.25">
      <c r="A1582" s="79" t="s">
        <v>63</v>
      </c>
      <c r="B1582" s="8">
        <v>1000</v>
      </c>
      <c r="D1582">
        <f>SUMIF('Sales History - All'!$C$734:$C$743,'FY 24 June Adjustment'!A1582,'Sales History - All'!$O$734:$O$743)</f>
        <v>0</v>
      </c>
      <c r="F1582" s="70">
        <f t="shared" si="86"/>
        <v>1000</v>
      </c>
    </row>
    <row r="1583" spans="1:6" x14ac:dyDescent="0.25">
      <c r="A1583" s="72" t="s">
        <v>295</v>
      </c>
      <c r="B1583" s="8"/>
    </row>
    <row r="1584" spans="1:6" x14ac:dyDescent="0.25">
      <c r="A1584" s="79" t="s">
        <v>51</v>
      </c>
      <c r="B1584" s="8">
        <v>1000</v>
      </c>
      <c r="D1584">
        <f>SUMIF('Sales History - All'!$C$744:$C$751,'FY 24 June Adjustment'!A1584,'Sales History - All'!$O$744:$O$751)</f>
        <v>916.63000000000011</v>
      </c>
      <c r="F1584" s="70">
        <f t="shared" ref="F1584:F1600" si="87">B1584-D1584</f>
        <v>83.369999999999891</v>
      </c>
    </row>
    <row r="1585" spans="1:6" x14ac:dyDescent="0.25">
      <c r="A1585" s="79" t="s">
        <v>37</v>
      </c>
      <c r="B1585" s="8">
        <v>1500</v>
      </c>
      <c r="D1585">
        <f>SUMIF('Sales History - All'!$C$744:$C$751,'FY 24 June Adjustment'!A1585,'Sales History - All'!$O$744:$O$751)</f>
        <v>1375</v>
      </c>
      <c r="F1585" s="70">
        <f t="shared" si="87"/>
        <v>125</v>
      </c>
    </row>
    <row r="1586" spans="1:6" x14ac:dyDescent="0.25">
      <c r="A1586" s="79" t="s">
        <v>39</v>
      </c>
      <c r="B1586" s="8">
        <v>0</v>
      </c>
      <c r="D1586">
        <f>SUMIF('Sales History - All'!$C$744:$C$751,'FY 24 June Adjustment'!A1586,'Sales History - All'!$O$744:$O$751)</f>
        <v>0</v>
      </c>
      <c r="F1586" s="70">
        <f t="shared" si="87"/>
        <v>0</v>
      </c>
    </row>
    <row r="1587" spans="1:6" x14ac:dyDescent="0.25">
      <c r="A1587" s="79" t="s">
        <v>33</v>
      </c>
      <c r="B1587" s="8">
        <v>500</v>
      </c>
      <c r="D1587">
        <f>SUMIF('Sales History - All'!$C$744:$C$751,'FY 24 June Adjustment'!A1587,'Sales History - All'!$O$744:$O$751)</f>
        <v>458.37000000000012</v>
      </c>
      <c r="F1587" s="70">
        <f t="shared" si="87"/>
        <v>41.629999999999882</v>
      </c>
    </row>
    <row r="1588" spans="1:6" x14ac:dyDescent="0.25">
      <c r="A1588" s="79" t="s">
        <v>41</v>
      </c>
      <c r="B1588" s="8">
        <v>0</v>
      </c>
      <c r="D1588">
        <f>SUMIF('Sales History - All'!$C$744:$C$751,'FY 24 June Adjustment'!A1588,'Sales History - All'!$O$744:$O$751)</f>
        <v>0</v>
      </c>
      <c r="F1588" s="70">
        <f t="shared" si="87"/>
        <v>0</v>
      </c>
    </row>
    <row r="1589" spans="1:6" x14ac:dyDescent="0.25">
      <c r="A1589" s="79" t="s">
        <v>43</v>
      </c>
      <c r="B1589" s="8">
        <v>0</v>
      </c>
      <c r="D1589">
        <f>SUMIF('Sales History - All'!$C$744:$C$751,'FY 24 June Adjustment'!A1589,'Sales History - All'!$O$744:$O$751)</f>
        <v>2750</v>
      </c>
      <c r="F1589" s="70">
        <f t="shared" si="87"/>
        <v>-2750</v>
      </c>
    </row>
    <row r="1590" spans="1:6" x14ac:dyDescent="0.25">
      <c r="A1590" s="79" t="s">
        <v>45</v>
      </c>
      <c r="B1590" s="8">
        <v>3000</v>
      </c>
      <c r="D1590">
        <f>SUMIF('Sales History - All'!$C$744:$C$751,'FY 24 June Adjustment'!A1590,'Sales History - All'!$O$744:$O$751)</f>
        <v>2750</v>
      </c>
      <c r="F1590" s="70">
        <f t="shared" si="87"/>
        <v>250</v>
      </c>
    </row>
    <row r="1591" spans="1:6" x14ac:dyDescent="0.25">
      <c r="A1591" s="79" t="s">
        <v>55</v>
      </c>
      <c r="B1591" s="8">
        <v>3500</v>
      </c>
      <c r="D1591">
        <f>SUMIF('Sales History - All'!$C$744:$C$751,'FY 24 June Adjustment'!A1591,'Sales History - All'!$O$744:$O$751)</f>
        <v>3208.3700000000003</v>
      </c>
      <c r="F1591" s="70">
        <f t="shared" si="87"/>
        <v>291.62999999999965</v>
      </c>
    </row>
    <row r="1592" spans="1:6" x14ac:dyDescent="0.25">
      <c r="A1592" s="79" t="s">
        <v>35</v>
      </c>
      <c r="B1592" s="8">
        <v>3000</v>
      </c>
      <c r="D1592">
        <f>SUMIF('Sales History - All'!$C$744:$C$751,'FY 24 June Adjustment'!A1592,'Sales History - All'!$O$744:$O$751)</f>
        <v>2750</v>
      </c>
      <c r="F1592" s="70">
        <f t="shared" si="87"/>
        <v>250</v>
      </c>
    </row>
    <row r="1593" spans="1:6" x14ac:dyDescent="0.25">
      <c r="A1593" s="79" t="s">
        <v>57</v>
      </c>
      <c r="B1593" s="8">
        <v>0</v>
      </c>
      <c r="D1593">
        <f>SUMIF('Sales History - All'!$C$744:$C$751,'FY 24 June Adjustment'!A1593,'Sales History - All'!$O$744:$O$751)</f>
        <v>0</v>
      </c>
      <c r="F1593" s="70">
        <f t="shared" si="87"/>
        <v>0</v>
      </c>
    </row>
    <row r="1594" spans="1:6" x14ac:dyDescent="0.25">
      <c r="A1594" s="79" t="s">
        <v>21</v>
      </c>
      <c r="B1594" s="8">
        <v>2000</v>
      </c>
      <c r="D1594">
        <f>SUMIF('Sales History - All'!$C$744:$C$751,'FY 24 June Adjustment'!A1594,'Sales History - All'!$O$744:$O$751)</f>
        <v>1833.3700000000001</v>
      </c>
      <c r="F1594" s="70">
        <f t="shared" si="87"/>
        <v>166.62999999999988</v>
      </c>
    </row>
    <row r="1595" spans="1:6" x14ac:dyDescent="0.25">
      <c r="A1595" s="79" t="s">
        <v>47</v>
      </c>
      <c r="B1595" s="8">
        <v>0</v>
      </c>
      <c r="D1595">
        <f>SUMIF('Sales History - All'!$C$744:$C$751,'FY 24 June Adjustment'!A1595,'Sales History - All'!$O$744:$O$751)</f>
        <v>0</v>
      </c>
      <c r="F1595" s="70">
        <f t="shared" si="87"/>
        <v>0</v>
      </c>
    </row>
    <row r="1596" spans="1:6" x14ac:dyDescent="0.25">
      <c r="A1596" s="79" t="s">
        <v>59</v>
      </c>
      <c r="B1596" s="8">
        <v>0</v>
      </c>
      <c r="D1596">
        <f>SUMIF('Sales History - All'!$C$744:$C$751,'FY 24 June Adjustment'!A1596,'Sales History - All'!$O$744:$O$751)</f>
        <v>0</v>
      </c>
      <c r="F1596" s="70">
        <f t="shared" si="87"/>
        <v>0</v>
      </c>
    </row>
    <row r="1597" spans="1:6" x14ac:dyDescent="0.25">
      <c r="A1597" s="79" t="s">
        <v>49</v>
      </c>
      <c r="B1597" s="8">
        <v>1000</v>
      </c>
      <c r="D1597">
        <f>SUMIF('Sales History - All'!$C$744:$C$751,'FY 24 June Adjustment'!A1597,'Sales History - All'!$O$744:$O$751)</f>
        <v>0</v>
      </c>
      <c r="F1597" s="70">
        <f t="shared" si="87"/>
        <v>1000</v>
      </c>
    </row>
    <row r="1598" spans="1:6" x14ac:dyDescent="0.25">
      <c r="A1598" s="79" t="s">
        <v>53</v>
      </c>
      <c r="B1598" s="8">
        <v>0</v>
      </c>
      <c r="D1598">
        <f>SUMIF('Sales History - All'!$C$744:$C$751,'FY 24 June Adjustment'!A1598,'Sales History - All'!$O$744:$O$751)</f>
        <v>0</v>
      </c>
      <c r="F1598" s="70">
        <f t="shared" si="87"/>
        <v>0</v>
      </c>
    </row>
    <row r="1599" spans="1:6" x14ac:dyDescent="0.25">
      <c r="A1599" s="79" t="s">
        <v>61</v>
      </c>
      <c r="B1599" s="8">
        <v>0</v>
      </c>
      <c r="D1599">
        <f>SUMIF('Sales History - All'!$C$744:$C$751,'FY 24 June Adjustment'!A1599,'Sales History - All'!$O$744:$O$751)</f>
        <v>0</v>
      </c>
      <c r="F1599" s="70">
        <f t="shared" si="87"/>
        <v>0</v>
      </c>
    </row>
    <row r="1600" spans="1:6" x14ac:dyDescent="0.25">
      <c r="A1600" s="79" t="s">
        <v>63</v>
      </c>
      <c r="B1600" s="8">
        <v>2000</v>
      </c>
      <c r="D1600">
        <f>SUMIF('Sales History - All'!$C$744:$C$751,'FY 24 June Adjustment'!A1600,'Sales History - All'!$O$744:$O$751)</f>
        <v>0</v>
      </c>
      <c r="F1600" s="70">
        <f t="shared" si="87"/>
        <v>2000</v>
      </c>
    </row>
    <row r="1601" spans="1:6" x14ac:dyDescent="0.25">
      <c r="A1601" s="72" t="s">
        <v>296</v>
      </c>
      <c r="B1601" s="8"/>
    </row>
    <row r="1602" spans="1:6" x14ac:dyDescent="0.25">
      <c r="A1602" s="79" t="s">
        <v>51</v>
      </c>
      <c r="B1602" s="8">
        <v>500</v>
      </c>
      <c r="D1602">
        <f>SUMIF('Sales History - All'!$C$752:$C$760,'FY 24 June Adjustment'!A1602,'Sales History - All'!$O$752:$O$760)</f>
        <v>458.37000000000012</v>
      </c>
      <c r="F1602" s="70">
        <f t="shared" ref="F1602:F1618" si="88">B1602-D1602</f>
        <v>41.629999999999882</v>
      </c>
    </row>
    <row r="1603" spans="1:6" x14ac:dyDescent="0.25">
      <c r="A1603" s="79" t="s">
        <v>37</v>
      </c>
      <c r="B1603" s="8">
        <v>1500</v>
      </c>
      <c r="D1603">
        <f>SUMIF('Sales History - All'!$C$752:$C$760,'FY 24 June Adjustment'!A1603,'Sales History - All'!$O$752:$O$760)</f>
        <v>1375</v>
      </c>
      <c r="F1603" s="70">
        <f t="shared" si="88"/>
        <v>125</v>
      </c>
    </row>
    <row r="1604" spans="1:6" x14ac:dyDescent="0.25">
      <c r="A1604" s="79" t="s">
        <v>39</v>
      </c>
      <c r="B1604" s="8">
        <v>0</v>
      </c>
      <c r="D1604">
        <f>SUMIF('Sales History - All'!$C$752:$C$760,'FY 24 June Adjustment'!A1604,'Sales History - All'!$O$752:$O$760)</f>
        <v>0</v>
      </c>
      <c r="F1604" s="70">
        <f t="shared" si="88"/>
        <v>0</v>
      </c>
    </row>
    <row r="1605" spans="1:6" x14ac:dyDescent="0.25">
      <c r="A1605" s="79" t="s">
        <v>33</v>
      </c>
      <c r="B1605" s="8">
        <v>500</v>
      </c>
      <c r="D1605">
        <f>SUMIF('Sales History - All'!$C$752:$C$760,'FY 24 June Adjustment'!A1605,'Sales History - All'!$O$752:$O$760)</f>
        <v>458.37000000000012</v>
      </c>
      <c r="F1605" s="70">
        <f t="shared" si="88"/>
        <v>41.629999999999882</v>
      </c>
    </row>
    <row r="1606" spans="1:6" x14ac:dyDescent="0.25">
      <c r="A1606" s="79" t="s">
        <v>41</v>
      </c>
      <c r="B1606" s="8">
        <v>0</v>
      </c>
      <c r="D1606">
        <f>SUMIF('Sales History - All'!$C$752:$C$760,'FY 24 June Adjustment'!A1606,'Sales History - All'!$O$752:$O$760)</f>
        <v>0</v>
      </c>
      <c r="F1606" s="70">
        <f t="shared" si="88"/>
        <v>0</v>
      </c>
    </row>
    <row r="1607" spans="1:6" x14ac:dyDescent="0.25">
      <c r="A1607" s="79" t="s">
        <v>43</v>
      </c>
      <c r="B1607" s="8">
        <v>0</v>
      </c>
      <c r="D1607">
        <f>SUMIF('Sales History - All'!$C$752:$C$760,'FY 24 June Adjustment'!A1607,'Sales History - All'!$O$752:$O$760)</f>
        <v>2291.6299999999997</v>
      </c>
      <c r="F1607" s="70">
        <f t="shared" si="88"/>
        <v>-2291.6299999999997</v>
      </c>
    </row>
    <row r="1608" spans="1:6" x14ac:dyDescent="0.25">
      <c r="A1608" s="79" t="s">
        <v>45</v>
      </c>
      <c r="B1608" s="8">
        <v>2500</v>
      </c>
      <c r="D1608">
        <f>SUMIF('Sales History - All'!$C$752:$C$760,'FY 24 June Adjustment'!A1608,'Sales History - All'!$O$752:$O$760)</f>
        <v>2291.6299999999997</v>
      </c>
      <c r="F1608" s="70">
        <f t="shared" si="88"/>
        <v>208.37000000000035</v>
      </c>
    </row>
    <row r="1609" spans="1:6" x14ac:dyDescent="0.25">
      <c r="A1609" s="79" t="s">
        <v>55</v>
      </c>
      <c r="B1609" s="8">
        <v>2000</v>
      </c>
      <c r="D1609">
        <f>SUMIF('Sales History - All'!$C$752:$C$760,'FY 24 June Adjustment'!A1609,'Sales History - All'!$O$752:$O$760)</f>
        <v>1833.3700000000001</v>
      </c>
      <c r="F1609" s="70">
        <f t="shared" si="88"/>
        <v>166.62999999999988</v>
      </c>
    </row>
    <row r="1610" spans="1:6" x14ac:dyDescent="0.25">
      <c r="A1610" s="79" t="s">
        <v>35</v>
      </c>
      <c r="B1610" s="8">
        <v>3000</v>
      </c>
      <c r="D1610">
        <f>SUMIF('Sales History - All'!$C$752:$C$760,'FY 24 June Adjustment'!A1610,'Sales History - All'!$O$752:$O$760)</f>
        <v>2750</v>
      </c>
      <c r="F1610" s="70">
        <f t="shared" si="88"/>
        <v>250</v>
      </c>
    </row>
    <row r="1611" spans="1:6" x14ac:dyDescent="0.25">
      <c r="A1611" s="79" t="s">
        <v>57</v>
      </c>
      <c r="B1611" s="8">
        <v>0</v>
      </c>
      <c r="D1611">
        <f>SUMIF('Sales History - All'!$C$752:$C$760,'FY 24 June Adjustment'!A1611,'Sales History - All'!$O$752:$O$760)</f>
        <v>0</v>
      </c>
      <c r="F1611" s="70">
        <f t="shared" si="88"/>
        <v>0</v>
      </c>
    </row>
    <row r="1612" spans="1:6" x14ac:dyDescent="0.25">
      <c r="A1612" s="79" t="s">
        <v>21</v>
      </c>
      <c r="B1612" s="8">
        <v>2000</v>
      </c>
      <c r="D1612">
        <f>SUMIF('Sales History - All'!$C$752:$C$760,'FY 24 June Adjustment'!A1612,'Sales History - All'!$O$752:$O$760)</f>
        <v>1833.3700000000001</v>
      </c>
      <c r="F1612" s="70">
        <f t="shared" si="88"/>
        <v>166.62999999999988</v>
      </c>
    </row>
    <row r="1613" spans="1:6" x14ac:dyDescent="0.25">
      <c r="A1613" s="79" t="s">
        <v>47</v>
      </c>
      <c r="B1613" s="8">
        <v>0</v>
      </c>
      <c r="D1613">
        <f>SUMIF('Sales History - All'!$C$752:$C$760,'FY 24 June Adjustment'!A1613,'Sales History - All'!$O$752:$O$760)</f>
        <v>0</v>
      </c>
      <c r="F1613" s="70">
        <f t="shared" si="88"/>
        <v>0</v>
      </c>
    </row>
    <row r="1614" spans="1:6" x14ac:dyDescent="0.25">
      <c r="A1614" s="79" t="s">
        <v>59</v>
      </c>
      <c r="B1614" s="8">
        <v>0</v>
      </c>
      <c r="D1614">
        <f>SUMIF('Sales History - All'!$C$752:$C$760,'FY 24 June Adjustment'!A1614,'Sales History - All'!$O$752:$O$760)</f>
        <v>0</v>
      </c>
      <c r="F1614" s="70">
        <f t="shared" si="88"/>
        <v>0</v>
      </c>
    </row>
    <row r="1615" spans="1:6" x14ac:dyDescent="0.25">
      <c r="A1615" s="79" t="s">
        <v>49</v>
      </c>
      <c r="B1615" s="8">
        <v>1000</v>
      </c>
      <c r="D1615">
        <f>SUMIF('Sales History - All'!$C$752:$C$760,'FY 24 June Adjustment'!A1615,'Sales History - All'!$O$752:$O$760)</f>
        <v>0</v>
      </c>
      <c r="F1615" s="70">
        <f t="shared" si="88"/>
        <v>1000</v>
      </c>
    </row>
    <row r="1616" spans="1:6" x14ac:dyDescent="0.25">
      <c r="A1616" s="79" t="s">
        <v>53</v>
      </c>
      <c r="B1616" s="8">
        <v>0</v>
      </c>
      <c r="D1616">
        <f>SUMIF('Sales History - All'!$C$752:$C$760,'FY 24 June Adjustment'!A1616,'Sales History - All'!$O$752:$O$760)</f>
        <v>0</v>
      </c>
      <c r="F1616" s="70">
        <f t="shared" si="88"/>
        <v>0</v>
      </c>
    </row>
    <row r="1617" spans="1:6" x14ac:dyDescent="0.25">
      <c r="A1617" s="79" t="s">
        <v>61</v>
      </c>
      <c r="B1617" s="8">
        <v>0</v>
      </c>
      <c r="D1617">
        <f>SUMIF('Sales History - All'!$C$752:$C$760,'FY 24 June Adjustment'!A1617,'Sales History - All'!$O$752:$O$760)</f>
        <v>0</v>
      </c>
      <c r="F1617" s="70">
        <f t="shared" si="88"/>
        <v>0</v>
      </c>
    </row>
    <row r="1618" spans="1:6" x14ac:dyDescent="0.25">
      <c r="A1618" s="79" t="s">
        <v>63</v>
      </c>
      <c r="B1618" s="8">
        <v>2000</v>
      </c>
      <c r="D1618">
        <f>SUMIF('Sales History - All'!$C$752:$C$760,'FY 24 June Adjustment'!A1618,'Sales History - All'!$O$752:$O$760)</f>
        <v>0</v>
      </c>
      <c r="F1618" s="70">
        <f t="shared" si="88"/>
        <v>2000</v>
      </c>
    </row>
    <row r="1619" spans="1:6" x14ac:dyDescent="0.25">
      <c r="A1619" s="72" t="s">
        <v>297</v>
      </c>
      <c r="B1619" s="8"/>
    </row>
    <row r="1620" spans="1:6" x14ac:dyDescent="0.25">
      <c r="A1620" s="79" t="s">
        <v>51</v>
      </c>
      <c r="B1620" s="8">
        <v>299500</v>
      </c>
      <c r="D1620">
        <f>SUMIF('Sales History - All'!$C$761:$C$770,'FY 24 June Adjustment'!A1620,'Sales History - All'!$O$761:$O$770)</f>
        <v>274541.63000000006</v>
      </c>
      <c r="F1620" s="70">
        <f t="shared" ref="F1620:F1636" si="89">B1620-D1620</f>
        <v>24958.369999999937</v>
      </c>
    </row>
    <row r="1621" spans="1:6" x14ac:dyDescent="0.25">
      <c r="A1621" s="79" t="s">
        <v>37</v>
      </c>
      <c r="B1621" s="8">
        <v>209500</v>
      </c>
      <c r="D1621">
        <f>SUMIF('Sales History - All'!$C$761:$C$770,'FY 24 June Adjustment'!A1621,'Sales History - All'!$O$761:$O$770)</f>
        <v>192041.63000000006</v>
      </c>
      <c r="F1621" s="70">
        <f t="shared" si="89"/>
        <v>17458.369999999937</v>
      </c>
    </row>
    <row r="1622" spans="1:6" x14ac:dyDescent="0.25">
      <c r="A1622" s="79" t="s">
        <v>39</v>
      </c>
      <c r="B1622" s="8">
        <v>76000</v>
      </c>
      <c r="D1622">
        <f>SUMIF('Sales History - All'!$C$761:$C$770,'FY 24 June Adjustment'!A1622,'Sales History - All'!$O$761:$O$770)</f>
        <v>29333.369999999995</v>
      </c>
      <c r="F1622" s="70">
        <f t="shared" si="89"/>
        <v>46666.630000000005</v>
      </c>
    </row>
    <row r="1623" spans="1:6" x14ac:dyDescent="0.25">
      <c r="A1623" s="79" t="s">
        <v>33</v>
      </c>
      <c r="B1623" s="8">
        <v>116500</v>
      </c>
      <c r="D1623">
        <f>SUMIF('Sales History - All'!$C$761:$C$770,'FY 24 June Adjustment'!A1623,'Sales History - All'!$O$761:$O$770)</f>
        <v>106791.63</v>
      </c>
      <c r="F1623" s="70">
        <f t="shared" si="89"/>
        <v>9708.3699999999953</v>
      </c>
    </row>
    <row r="1624" spans="1:6" x14ac:dyDescent="0.25">
      <c r="A1624" s="79" t="s">
        <v>41</v>
      </c>
      <c r="B1624" s="8">
        <v>0</v>
      </c>
      <c r="D1624">
        <f>SUMIF('Sales History - All'!$C$761:$C$770,'FY 24 June Adjustment'!A1624,'Sales History - All'!$O$761:$O$770)</f>
        <v>0</v>
      </c>
      <c r="F1624" s="70">
        <f t="shared" si="89"/>
        <v>0</v>
      </c>
    </row>
    <row r="1625" spans="1:6" x14ac:dyDescent="0.25">
      <c r="A1625" s="79" t="s">
        <v>43</v>
      </c>
      <c r="B1625" s="8">
        <v>0</v>
      </c>
      <c r="D1625">
        <f>SUMIF('Sales History - All'!$C$761:$C$770,'FY 24 June Adjustment'!A1625,'Sales History - All'!$O$761:$O$770)</f>
        <v>629291.63</v>
      </c>
      <c r="F1625" s="70">
        <f t="shared" si="89"/>
        <v>-629291.63</v>
      </c>
    </row>
    <row r="1626" spans="1:6" x14ac:dyDescent="0.25">
      <c r="A1626" s="79" t="s">
        <v>45</v>
      </c>
      <c r="B1626" s="8">
        <v>648000</v>
      </c>
      <c r="D1626">
        <f>SUMIF('Sales History - All'!$C$761:$C$770,'FY 24 June Adjustment'!A1626,'Sales History - All'!$O$761:$O$770)</f>
        <v>594000</v>
      </c>
      <c r="F1626" s="70">
        <f t="shared" si="89"/>
        <v>54000</v>
      </c>
    </row>
    <row r="1627" spans="1:6" x14ac:dyDescent="0.25">
      <c r="A1627" s="79" t="s">
        <v>55</v>
      </c>
      <c r="B1627" s="8">
        <v>601500</v>
      </c>
      <c r="D1627">
        <f>SUMIF('Sales History - All'!$C$761:$C$770,'FY 24 June Adjustment'!A1627,'Sales History - All'!$O$761:$O$770)</f>
        <v>550458.36999999988</v>
      </c>
      <c r="F1627" s="70">
        <f t="shared" si="89"/>
        <v>51041.630000000121</v>
      </c>
    </row>
    <row r="1628" spans="1:6" x14ac:dyDescent="0.25">
      <c r="A1628" s="79" t="s">
        <v>35</v>
      </c>
      <c r="B1628" s="8">
        <v>526000</v>
      </c>
      <c r="D1628">
        <f>SUMIF('Sales History - All'!$C$761:$C$770,'FY 24 June Adjustment'!A1628,'Sales History - All'!$O$761:$O$770)</f>
        <v>482166.63000000012</v>
      </c>
      <c r="F1628" s="70">
        <f t="shared" si="89"/>
        <v>43833.369999999879</v>
      </c>
    </row>
    <row r="1629" spans="1:6" x14ac:dyDescent="0.25">
      <c r="A1629" s="79" t="s">
        <v>57</v>
      </c>
      <c r="B1629" s="8">
        <v>0</v>
      </c>
      <c r="D1629">
        <f>SUMIF('Sales History - All'!$C$761:$C$770,'FY 24 June Adjustment'!A1629,'Sales History - All'!$O$761:$O$770)</f>
        <v>0</v>
      </c>
      <c r="F1629" s="70">
        <f t="shared" si="89"/>
        <v>0</v>
      </c>
    </row>
    <row r="1630" spans="1:6" x14ac:dyDescent="0.25">
      <c r="A1630" s="79" t="s">
        <v>21</v>
      </c>
      <c r="B1630" s="8">
        <v>441000</v>
      </c>
      <c r="D1630">
        <f>SUMIF('Sales History - All'!$C$761:$C$770,'FY 24 June Adjustment'!A1630,'Sales History - All'!$O$761:$O$770)</f>
        <v>404250</v>
      </c>
      <c r="F1630" s="70">
        <f t="shared" si="89"/>
        <v>36750</v>
      </c>
    </row>
    <row r="1631" spans="1:6" x14ac:dyDescent="0.25">
      <c r="A1631" s="79" t="s">
        <v>47</v>
      </c>
      <c r="B1631" s="8">
        <v>0</v>
      </c>
      <c r="D1631">
        <f>SUMIF('Sales History - All'!$C$761:$C$770,'FY 24 June Adjustment'!A1631,'Sales History - All'!$O$761:$O$770)</f>
        <v>0</v>
      </c>
      <c r="F1631" s="70">
        <f t="shared" si="89"/>
        <v>0</v>
      </c>
    </row>
    <row r="1632" spans="1:6" x14ac:dyDescent="0.25">
      <c r="A1632" s="79" t="s">
        <v>59</v>
      </c>
      <c r="B1632" s="8">
        <v>1406500</v>
      </c>
      <c r="D1632">
        <f>SUMIF('Sales History - All'!$C$761:$C$770,'FY 24 June Adjustment'!A1632,'Sales History - All'!$O$761:$O$770)</f>
        <v>1212291.6299999999</v>
      </c>
      <c r="F1632" s="70">
        <f t="shared" si="89"/>
        <v>194208.37000000011</v>
      </c>
    </row>
    <row r="1633" spans="1:6" x14ac:dyDescent="0.25">
      <c r="A1633" s="79" t="s">
        <v>49</v>
      </c>
      <c r="B1633" s="8">
        <v>55000</v>
      </c>
      <c r="D1633">
        <f>SUMIF('Sales History - All'!$C$761:$C$770,'FY 24 June Adjustment'!A1633,'Sales History - All'!$O$761:$O$770)</f>
        <v>0</v>
      </c>
      <c r="F1633" s="70">
        <f t="shared" si="89"/>
        <v>55000</v>
      </c>
    </row>
    <row r="1634" spans="1:6" x14ac:dyDescent="0.25">
      <c r="A1634" s="79" t="s">
        <v>53</v>
      </c>
      <c r="B1634" s="8">
        <v>133000</v>
      </c>
      <c r="D1634">
        <f>SUMIF('Sales History - All'!$C$761:$C$770,'FY 24 June Adjustment'!A1634,'Sales History - All'!$O$761:$O$770)</f>
        <v>0</v>
      </c>
      <c r="F1634" s="70">
        <f t="shared" si="89"/>
        <v>133000</v>
      </c>
    </row>
    <row r="1635" spans="1:6" x14ac:dyDescent="0.25">
      <c r="A1635" s="79" t="s">
        <v>61</v>
      </c>
      <c r="B1635" s="8">
        <v>127000</v>
      </c>
      <c r="D1635">
        <f>SUMIF('Sales History - All'!$C$761:$C$770,'FY 24 June Adjustment'!A1635,'Sales History - All'!$O$761:$O$770)</f>
        <v>0</v>
      </c>
      <c r="F1635" s="70">
        <f t="shared" si="89"/>
        <v>127000</v>
      </c>
    </row>
    <row r="1636" spans="1:6" x14ac:dyDescent="0.25">
      <c r="A1636" s="79" t="s">
        <v>63</v>
      </c>
      <c r="B1636" s="8">
        <v>477000</v>
      </c>
      <c r="D1636">
        <f>SUMIF('Sales History - All'!$C$761:$C$770,'FY 24 June Adjustment'!A1636,'Sales History - All'!$O$761:$O$770)</f>
        <v>0</v>
      </c>
      <c r="F1636" s="70">
        <f t="shared" si="89"/>
        <v>477000</v>
      </c>
    </row>
    <row r="1637" spans="1:6" x14ac:dyDescent="0.25">
      <c r="A1637" s="72" t="s">
        <v>298</v>
      </c>
      <c r="B1637" s="8"/>
    </row>
    <row r="1638" spans="1:6" x14ac:dyDescent="0.25">
      <c r="A1638" s="79" t="s">
        <v>51</v>
      </c>
      <c r="B1638" s="8">
        <v>2000</v>
      </c>
      <c r="D1638">
        <f>SUMIF('Sales History - All'!$C$771:$C$781,'FY 24 June Adjustment'!A1638,'Sales History - All'!$O$771:$O$781)</f>
        <v>1833.3700000000001</v>
      </c>
      <c r="F1638" s="70">
        <f t="shared" ref="F1638:F1654" si="90">B1638-D1638</f>
        <v>166.62999999999988</v>
      </c>
    </row>
    <row r="1639" spans="1:6" x14ac:dyDescent="0.25">
      <c r="A1639" s="79" t="s">
        <v>37</v>
      </c>
      <c r="B1639" s="8">
        <v>0</v>
      </c>
      <c r="D1639">
        <f>SUMIF('Sales History - All'!$C$771:$C$781,'FY 24 June Adjustment'!A1639,'Sales History - All'!$O$771:$O$781)</f>
        <v>0</v>
      </c>
      <c r="F1639" s="70">
        <f t="shared" si="90"/>
        <v>0</v>
      </c>
    </row>
    <row r="1640" spans="1:6" x14ac:dyDescent="0.25">
      <c r="A1640" s="79" t="s">
        <v>39</v>
      </c>
      <c r="B1640" s="8">
        <v>1000</v>
      </c>
      <c r="D1640">
        <f>SUMIF('Sales History - All'!$C$771:$C$781,'FY 24 June Adjustment'!A1640,'Sales History - All'!$O$771:$O$781)</f>
        <v>0</v>
      </c>
      <c r="F1640" s="70">
        <f t="shared" si="90"/>
        <v>1000</v>
      </c>
    </row>
    <row r="1641" spans="1:6" x14ac:dyDescent="0.25">
      <c r="A1641" s="79" t="s">
        <v>33</v>
      </c>
      <c r="B1641" s="8">
        <v>500</v>
      </c>
      <c r="D1641">
        <f>SUMIF('Sales History - All'!$C$771:$C$781,'FY 24 June Adjustment'!A1641,'Sales History - All'!$O$771:$O$781)</f>
        <v>458.37000000000012</v>
      </c>
      <c r="F1641" s="70">
        <f t="shared" si="90"/>
        <v>41.629999999999882</v>
      </c>
    </row>
    <row r="1642" spans="1:6" x14ac:dyDescent="0.25">
      <c r="A1642" s="79" t="s">
        <v>41</v>
      </c>
      <c r="B1642" s="8">
        <v>11000</v>
      </c>
      <c r="D1642">
        <f>SUMIF('Sales History - All'!$C$771:$C$781,'FY 24 June Adjustment'!A1642,'Sales History - All'!$O$771:$O$781)</f>
        <v>9166.630000000001</v>
      </c>
      <c r="F1642" s="70">
        <f t="shared" si="90"/>
        <v>1833.369999999999</v>
      </c>
    </row>
    <row r="1643" spans="1:6" x14ac:dyDescent="0.25">
      <c r="A1643" s="79" t="s">
        <v>43</v>
      </c>
      <c r="B1643" s="8">
        <v>0</v>
      </c>
      <c r="D1643">
        <f>SUMIF('Sales History - All'!$C$771:$C$781,'FY 24 June Adjustment'!A1643,'Sales History - All'!$O$771:$O$781)</f>
        <v>2291.6299999999997</v>
      </c>
      <c r="F1643" s="70">
        <f t="shared" si="90"/>
        <v>-2291.6299999999997</v>
      </c>
    </row>
    <row r="1644" spans="1:6" x14ac:dyDescent="0.25">
      <c r="A1644" s="79" t="s">
        <v>45</v>
      </c>
      <c r="B1644" s="8">
        <v>1500</v>
      </c>
      <c r="D1644">
        <f>SUMIF('Sales History - All'!$C$771:$C$781,'FY 24 June Adjustment'!A1644,'Sales History - All'!$O$771:$O$781)</f>
        <v>1375</v>
      </c>
      <c r="F1644" s="70">
        <f t="shared" si="90"/>
        <v>125</v>
      </c>
    </row>
    <row r="1645" spans="1:6" x14ac:dyDescent="0.25">
      <c r="A1645" s="79" t="s">
        <v>55</v>
      </c>
      <c r="B1645" s="8">
        <v>500</v>
      </c>
      <c r="D1645">
        <f>SUMIF('Sales History - All'!$C$771:$C$781,'FY 24 June Adjustment'!A1645,'Sales History - All'!$O$771:$O$781)</f>
        <v>458.37000000000012</v>
      </c>
      <c r="F1645" s="70">
        <f t="shared" si="90"/>
        <v>41.629999999999882</v>
      </c>
    </row>
    <row r="1646" spans="1:6" x14ac:dyDescent="0.25">
      <c r="A1646" s="79" t="s">
        <v>35</v>
      </c>
      <c r="B1646" s="8">
        <v>500</v>
      </c>
      <c r="D1646">
        <f>SUMIF('Sales History - All'!$C$771:$C$781,'FY 24 June Adjustment'!A1646,'Sales History - All'!$O$771:$O$781)</f>
        <v>458.37000000000012</v>
      </c>
      <c r="F1646" s="70">
        <f t="shared" si="90"/>
        <v>41.629999999999882</v>
      </c>
    </row>
    <row r="1647" spans="1:6" x14ac:dyDescent="0.25">
      <c r="A1647" s="79" t="s">
        <v>57</v>
      </c>
      <c r="B1647" s="8">
        <v>0</v>
      </c>
      <c r="D1647">
        <f>SUMIF('Sales History - All'!$C$771:$C$781,'FY 24 June Adjustment'!A1647,'Sales History - All'!$O$771:$O$781)</f>
        <v>0</v>
      </c>
      <c r="F1647" s="70">
        <f t="shared" si="90"/>
        <v>0</v>
      </c>
    </row>
    <row r="1648" spans="1:6" x14ac:dyDescent="0.25">
      <c r="A1648" s="79" t="s">
        <v>21</v>
      </c>
      <c r="B1648" s="8">
        <v>3500</v>
      </c>
      <c r="D1648">
        <f>SUMIF('Sales History - All'!$C$771:$C$781,'FY 24 June Adjustment'!A1648,'Sales History - All'!$O$771:$O$781)</f>
        <v>3208.3700000000003</v>
      </c>
      <c r="F1648" s="70">
        <f t="shared" si="90"/>
        <v>291.62999999999965</v>
      </c>
    </row>
    <row r="1649" spans="1:6" x14ac:dyDescent="0.25">
      <c r="A1649" s="79" t="s">
        <v>47</v>
      </c>
      <c r="B1649" s="8">
        <v>0</v>
      </c>
      <c r="D1649">
        <f>SUMIF('Sales History - All'!$C$771:$C$781,'FY 24 June Adjustment'!A1649,'Sales History - All'!$O$771:$O$781)</f>
        <v>0</v>
      </c>
      <c r="F1649" s="70">
        <f t="shared" si="90"/>
        <v>0</v>
      </c>
    </row>
    <row r="1650" spans="1:6" x14ac:dyDescent="0.25">
      <c r="A1650" s="79" t="s">
        <v>59</v>
      </c>
      <c r="B1650" s="8">
        <v>35000</v>
      </c>
      <c r="D1650">
        <f>SUMIF('Sales History - All'!$C$771:$C$781,'FY 24 June Adjustment'!A1650,'Sales History - All'!$O$771:$O$781)</f>
        <v>30250</v>
      </c>
      <c r="F1650" s="70">
        <f t="shared" si="90"/>
        <v>4750</v>
      </c>
    </row>
    <row r="1651" spans="1:6" x14ac:dyDescent="0.25">
      <c r="A1651" s="79" t="s">
        <v>49</v>
      </c>
      <c r="B1651" s="8">
        <v>0</v>
      </c>
      <c r="D1651">
        <f>SUMIF('Sales History - All'!$C$771:$C$781,'FY 24 June Adjustment'!A1651,'Sales History - All'!$O$771:$O$781)</f>
        <v>0</v>
      </c>
      <c r="F1651" s="70">
        <f t="shared" si="90"/>
        <v>0</v>
      </c>
    </row>
    <row r="1652" spans="1:6" x14ac:dyDescent="0.25">
      <c r="A1652" s="79" t="s">
        <v>53</v>
      </c>
      <c r="B1652" s="8">
        <v>1000</v>
      </c>
      <c r="D1652">
        <f>SUMIF('Sales History - All'!$C$771:$C$781,'FY 24 June Adjustment'!A1652,'Sales History - All'!$O$771:$O$781)</f>
        <v>0</v>
      </c>
      <c r="F1652" s="70">
        <f t="shared" si="90"/>
        <v>1000</v>
      </c>
    </row>
    <row r="1653" spans="1:6" x14ac:dyDescent="0.25">
      <c r="A1653" s="79" t="s">
        <v>61</v>
      </c>
      <c r="B1653" s="8">
        <v>1000</v>
      </c>
      <c r="D1653">
        <f>SUMIF('Sales History - All'!$C$771:$C$781,'FY 24 June Adjustment'!A1653,'Sales History - All'!$O$771:$O$781)</f>
        <v>0</v>
      </c>
      <c r="F1653" s="70">
        <f t="shared" si="90"/>
        <v>1000</v>
      </c>
    </row>
    <row r="1654" spans="1:6" x14ac:dyDescent="0.25">
      <c r="A1654" s="79" t="s">
        <v>63</v>
      </c>
      <c r="B1654" s="8">
        <v>1000</v>
      </c>
      <c r="D1654">
        <f>SUMIF('Sales History - All'!$C$771:$C$781,'FY 24 June Adjustment'!A1654,'Sales History - All'!$O$771:$O$781)</f>
        <v>0</v>
      </c>
      <c r="F1654" s="70">
        <f t="shared" si="90"/>
        <v>1000</v>
      </c>
    </row>
    <row r="1655" spans="1:6" x14ac:dyDescent="0.25">
      <c r="A1655" s="72" t="s">
        <v>299</v>
      </c>
      <c r="B1655" s="8"/>
    </row>
    <row r="1656" spans="1:6" x14ac:dyDescent="0.25">
      <c r="A1656" s="79" t="s">
        <v>51</v>
      </c>
      <c r="B1656" s="8">
        <v>500</v>
      </c>
      <c r="D1656">
        <f>SUMIF('Sales History - All'!$C$782:$C$791,'FY 24 June Adjustment'!A1656,'Sales History - All'!$O$782:$O$791)</f>
        <v>458.37000000000012</v>
      </c>
      <c r="F1656" s="70">
        <f t="shared" ref="F1656:F1672" si="91">B1656-D1656</f>
        <v>41.629999999999882</v>
      </c>
    </row>
    <row r="1657" spans="1:6" x14ac:dyDescent="0.25">
      <c r="A1657" s="79" t="s">
        <v>37</v>
      </c>
      <c r="B1657" s="8">
        <v>0</v>
      </c>
      <c r="D1657">
        <f>SUMIF('Sales History - All'!$C$782:$C$791,'FY 24 June Adjustment'!A1657,'Sales History - All'!$O$782:$O$791)</f>
        <v>0</v>
      </c>
      <c r="F1657" s="70">
        <f t="shared" si="91"/>
        <v>0</v>
      </c>
    </row>
    <row r="1658" spans="1:6" x14ac:dyDescent="0.25">
      <c r="A1658" s="79" t="s">
        <v>39</v>
      </c>
      <c r="B1658" s="8">
        <v>0</v>
      </c>
      <c r="D1658">
        <f>SUMIF('Sales History - All'!$C$782:$C$791,'FY 24 June Adjustment'!A1658,'Sales History - All'!$O$782:$O$791)</f>
        <v>0</v>
      </c>
      <c r="F1658" s="70">
        <f t="shared" si="91"/>
        <v>0</v>
      </c>
    </row>
    <row r="1659" spans="1:6" x14ac:dyDescent="0.25">
      <c r="A1659" s="79" t="s">
        <v>33</v>
      </c>
      <c r="B1659" s="8">
        <v>0</v>
      </c>
      <c r="D1659">
        <f>SUMIF('Sales History - All'!$C$782:$C$791,'FY 24 June Adjustment'!A1659,'Sales History - All'!$O$782:$O$791)</f>
        <v>0</v>
      </c>
      <c r="F1659" s="70">
        <f t="shared" si="91"/>
        <v>0</v>
      </c>
    </row>
    <row r="1660" spans="1:6" x14ac:dyDescent="0.25">
      <c r="A1660" s="79" t="s">
        <v>41</v>
      </c>
      <c r="B1660" s="8">
        <v>6500</v>
      </c>
      <c r="D1660">
        <f>SUMIF('Sales History - All'!$C$782:$C$791,'FY 24 June Adjustment'!A1660,'Sales History - All'!$O$782:$O$791)</f>
        <v>5958.37</v>
      </c>
      <c r="F1660" s="70">
        <f t="shared" si="91"/>
        <v>541.63000000000011</v>
      </c>
    </row>
    <row r="1661" spans="1:6" x14ac:dyDescent="0.25">
      <c r="A1661" s="79" t="s">
        <v>43</v>
      </c>
      <c r="B1661" s="8">
        <v>0</v>
      </c>
      <c r="D1661">
        <f>SUMIF('Sales History - All'!$C$782:$C$791,'FY 24 June Adjustment'!A1661,'Sales History - All'!$O$782:$O$791)</f>
        <v>916.63000000000011</v>
      </c>
      <c r="F1661" s="70">
        <f t="shared" si="91"/>
        <v>-916.63000000000011</v>
      </c>
    </row>
    <row r="1662" spans="1:6" x14ac:dyDescent="0.25">
      <c r="A1662" s="79" t="s">
        <v>45</v>
      </c>
      <c r="B1662" s="8">
        <v>1000</v>
      </c>
      <c r="D1662">
        <f>SUMIF('Sales History - All'!$C$782:$C$791,'FY 24 June Adjustment'!A1662,'Sales History - All'!$O$782:$O$791)</f>
        <v>916.63000000000011</v>
      </c>
      <c r="F1662" s="70">
        <f t="shared" si="91"/>
        <v>83.369999999999891</v>
      </c>
    </row>
    <row r="1663" spans="1:6" x14ac:dyDescent="0.25">
      <c r="A1663" s="79" t="s">
        <v>55</v>
      </c>
      <c r="B1663" s="8">
        <v>1500</v>
      </c>
      <c r="D1663">
        <f>SUMIF('Sales History - All'!$C$782:$C$791,'FY 24 June Adjustment'!A1663,'Sales History - All'!$O$782:$O$791)</f>
        <v>1375</v>
      </c>
      <c r="F1663" s="70">
        <f t="shared" si="91"/>
        <v>125</v>
      </c>
    </row>
    <row r="1664" spans="1:6" x14ac:dyDescent="0.25">
      <c r="A1664" s="79" t="s">
        <v>35</v>
      </c>
      <c r="B1664" s="8">
        <v>1000</v>
      </c>
      <c r="D1664">
        <f>SUMIF('Sales History - All'!$C$782:$C$791,'FY 24 June Adjustment'!A1664,'Sales History - All'!$O$782:$O$791)</f>
        <v>916.63000000000011</v>
      </c>
      <c r="F1664" s="70">
        <f t="shared" si="91"/>
        <v>83.369999999999891</v>
      </c>
    </row>
    <row r="1665" spans="1:6" x14ac:dyDescent="0.25">
      <c r="A1665" s="79" t="s">
        <v>57</v>
      </c>
      <c r="B1665" s="8">
        <v>0</v>
      </c>
      <c r="D1665">
        <f>SUMIF('Sales History - All'!$C$782:$C$791,'FY 24 June Adjustment'!A1665,'Sales History - All'!$O$782:$O$791)</f>
        <v>0</v>
      </c>
      <c r="F1665" s="70">
        <f t="shared" si="91"/>
        <v>0</v>
      </c>
    </row>
    <row r="1666" spans="1:6" x14ac:dyDescent="0.25">
      <c r="A1666" s="79" t="s">
        <v>21</v>
      </c>
      <c r="B1666" s="8">
        <v>2000</v>
      </c>
      <c r="D1666">
        <f>SUMIF('Sales History - All'!$C$782:$C$791,'FY 24 June Adjustment'!A1666,'Sales History - All'!$O$782:$O$791)</f>
        <v>1833.3700000000001</v>
      </c>
      <c r="F1666" s="70">
        <f t="shared" si="91"/>
        <v>166.62999999999988</v>
      </c>
    </row>
    <row r="1667" spans="1:6" x14ac:dyDescent="0.25">
      <c r="A1667" s="79" t="s">
        <v>47</v>
      </c>
      <c r="B1667" s="8">
        <v>0</v>
      </c>
      <c r="D1667">
        <f>SUMIF('Sales History - All'!$C$782:$C$791,'FY 24 June Adjustment'!A1667,'Sales History - All'!$O$782:$O$791)</f>
        <v>0</v>
      </c>
      <c r="F1667" s="70">
        <f t="shared" si="91"/>
        <v>0</v>
      </c>
    </row>
    <row r="1668" spans="1:6" x14ac:dyDescent="0.25">
      <c r="A1668" s="79" t="s">
        <v>59</v>
      </c>
      <c r="B1668" s="8">
        <v>34000</v>
      </c>
      <c r="D1668">
        <f>SUMIF('Sales History - All'!$C$782:$C$791,'FY 24 June Adjustment'!A1668,'Sales History - All'!$O$782:$O$791)</f>
        <v>29333.369999999995</v>
      </c>
      <c r="F1668" s="70">
        <f t="shared" si="91"/>
        <v>4666.6300000000047</v>
      </c>
    </row>
    <row r="1669" spans="1:6" x14ac:dyDescent="0.25">
      <c r="A1669" s="79" t="s">
        <v>49</v>
      </c>
      <c r="B1669" s="8">
        <v>0</v>
      </c>
      <c r="D1669">
        <f>SUMIF('Sales History - All'!$C$782:$C$791,'FY 24 June Adjustment'!A1669,'Sales History - All'!$O$782:$O$791)</f>
        <v>0</v>
      </c>
      <c r="F1669" s="70">
        <f t="shared" si="91"/>
        <v>0</v>
      </c>
    </row>
    <row r="1670" spans="1:6" x14ac:dyDescent="0.25">
      <c r="A1670" s="79" t="s">
        <v>53</v>
      </c>
      <c r="B1670" s="8">
        <v>0</v>
      </c>
      <c r="D1670">
        <f>SUMIF('Sales History - All'!$C$782:$C$791,'FY 24 June Adjustment'!A1670,'Sales History - All'!$O$782:$O$791)</f>
        <v>0</v>
      </c>
      <c r="F1670" s="70">
        <f t="shared" si="91"/>
        <v>0</v>
      </c>
    </row>
    <row r="1671" spans="1:6" x14ac:dyDescent="0.25">
      <c r="A1671" s="79" t="s">
        <v>61</v>
      </c>
      <c r="B1671" s="8">
        <v>0</v>
      </c>
      <c r="D1671">
        <f>SUMIF('Sales History - All'!$C$782:$C$791,'FY 24 June Adjustment'!A1671,'Sales History - All'!$O$782:$O$791)</f>
        <v>0</v>
      </c>
      <c r="F1671" s="70">
        <f t="shared" si="91"/>
        <v>0</v>
      </c>
    </row>
    <row r="1672" spans="1:6" x14ac:dyDescent="0.25">
      <c r="A1672" s="79" t="s">
        <v>63</v>
      </c>
      <c r="B1672" s="8">
        <v>0</v>
      </c>
      <c r="D1672">
        <f>SUMIF('Sales History - All'!$C$782:$C$791,'FY 24 June Adjustment'!A1672,'Sales History - All'!$O$782:$O$791)</f>
        <v>0</v>
      </c>
      <c r="F1672" s="70">
        <f t="shared" si="91"/>
        <v>0</v>
      </c>
    </row>
    <row r="1673" spans="1:6" x14ac:dyDescent="0.25">
      <c r="A1673" s="72" t="s">
        <v>300</v>
      </c>
      <c r="B1673" s="8"/>
    </row>
    <row r="1674" spans="1:6" x14ac:dyDescent="0.25">
      <c r="A1674" s="79" t="s">
        <v>51</v>
      </c>
      <c r="B1674" s="8">
        <v>0</v>
      </c>
      <c r="D1674">
        <f>SUMIF('Sales History - All'!$C$792:$C$797,'FY 24 June Adjustment'!A1674,'Sales History - All'!$O$792:$O$797)</f>
        <v>0</v>
      </c>
      <c r="F1674" s="70">
        <f t="shared" ref="F1674:F1690" si="92">B1674-D1674</f>
        <v>0</v>
      </c>
    </row>
    <row r="1675" spans="1:6" x14ac:dyDescent="0.25">
      <c r="A1675" s="79" t="s">
        <v>37</v>
      </c>
      <c r="B1675" s="8">
        <v>0</v>
      </c>
      <c r="D1675">
        <f>SUMIF('Sales History - All'!$C$792:$C$797,'FY 24 June Adjustment'!A1675,'Sales History - All'!$O$792:$O$797)</f>
        <v>0</v>
      </c>
      <c r="F1675" s="70">
        <f t="shared" si="92"/>
        <v>0</v>
      </c>
    </row>
    <row r="1676" spans="1:6" x14ac:dyDescent="0.25">
      <c r="A1676" s="79" t="s">
        <v>39</v>
      </c>
      <c r="B1676" s="8">
        <v>0</v>
      </c>
      <c r="D1676">
        <f>SUMIF('Sales History - All'!$C$792:$C$797,'FY 24 June Adjustment'!A1676,'Sales History - All'!$O$792:$O$797)</f>
        <v>0</v>
      </c>
      <c r="F1676" s="70">
        <f t="shared" si="92"/>
        <v>0</v>
      </c>
    </row>
    <row r="1677" spans="1:6" x14ac:dyDescent="0.25">
      <c r="A1677" s="79" t="s">
        <v>33</v>
      </c>
      <c r="B1677" s="8">
        <v>0</v>
      </c>
      <c r="D1677">
        <f>SUMIF('Sales History - All'!$C$792:$C$797,'FY 24 June Adjustment'!A1677,'Sales History - All'!$O$792:$O$797)</f>
        <v>0</v>
      </c>
      <c r="F1677" s="70">
        <f t="shared" si="92"/>
        <v>0</v>
      </c>
    </row>
    <row r="1678" spans="1:6" x14ac:dyDescent="0.25">
      <c r="A1678" s="79" t="s">
        <v>41</v>
      </c>
      <c r="B1678" s="8">
        <v>0</v>
      </c>
      <c r="D1678">
        <f>SUMIF('Sales History - All'!$C$792:$C$797,'FY 24 June Adjustment'!A1678,'Sales History - All'!$O$792:$O$797)</f>
        <v>0</v>
      </c>
      <c r="F1678" s="70">
        <f t="shared" si="92"/>
        <v>0</v>
      </c>
    </row>
    <row r="1679" spans="1:6" x14ac:dyDescent="0.25">
      <c r="A1679" s="79" t="s">
        <v>43</v>
      </c>
      <c r="B1679" s="8">
        <v>0</v>
      </c>
      <c r="D1679">
        <f>SUMIF('Sales History - All'!$C$792:$C$797,'FY 24 June Adjustment'!A1679,'Sales History - All'!$O$792:$O$797)</f>
        <v>458.37000000000012</v>
      </c>
      <c r="F1679" s="70">
        <f t="shared" si="92"/>
        <v>-458.37000000000012</v>
      </c>
    </row>
    <row r="1680" spans="1:6" x14ac:dyDescent="0.25">
      <c r="A1680" s="79" t="s">
        <v>45</v>
      </c>
      <c r="B1680" s="8">
        <v>500</v>
      </c>
      <c r="D1680">
        <f>SUMIF('Sales History - All'!$C$792:$C$797,'FY 24 June Adjustment'!A1680,'Sales History - All'!$O$792:$O$797)</f>
        <v>458.37000000000012</v>
      </c>
      <c r="F1680" s="70">
        <f t="shared" si="92"/>
        <v>41.629999999999882</v>
      </c>
    </row>
    <row r="1681" spans="1:6" x14ac:dyDescent="0.25">
      <c r="A1681" s="79" t="s">
        <v>55</v>
      </c>
      <c r="B1681" s="8">
        <v>1000</v>
      </c>
      <c r="D1681">
        <f>SUMIF('Sales History - All'!$C$792:$C$797,'FY 24 June Adjustment'!A1681,'Sales History - All'!$O$792:$O$797)</f>
        <v>916.63000000000011</v>
      </c>
      <c r="F1681" s="70">
        <f t="shared" si="92"/>
        <v>83.369999999999891</v>
      </c>
    </row>
    <row r="1682" spans="1:6" x14ac:dyDescent="0.25">
      <c r="A1682" s="79" t="s">
        <v>35</v>
      </c>
      <c r="B1682" s="8">
        <v>0</v>
      </c>
      <c r="D1682">
        <f>SUMIF('Sales History - All'!$C$792:$C$797,'FY 24 June Adjustment'!A1682,'Sales History - All'!$O$792:$O$797)</f>
        <v>0</v>
      </c>
      <c r="F1682" s="70">
        <f t="shared" si="92"/>
        <v>0</v>
      </c>
    </row>
    <row r="1683" spans="1:6" x14ac:dyDescent="0.25">
      <c r="A1683" s="79" t="s">
        <v>57</v>
      </c>
      <c r="B1683" s="8">
        <v>0</v>
      </c>
      <c r="D1683">
        <f>SUMIF('Sales History - All'!$C$792:$C$797,'FY 24 June Adjustment'!A1683,'Sales History - All'!$O$792:$O$797)</f>
        <v>0</v>
      </c>
      <c r="F1683" s="70">
        <f t="shared" si="92"/>
        <v>0</v>
      </c>
    </row>
    <row r="1684" spans="1:6" x14ac:dyDescent="0.25">
      <c r="A1684" s="79" t="s">
        <v>21</v>
      </c>
      <c r="B1684" s="8">
        <v>0</v>
      </c>
      <c r="D1684">
        <f>SUMIF('Sales History - All'!$C$792:$C$797,'FY 24 June Adjustment'!A1684,'Sales History - All'!$O$792:$O$797)</f>
        <v>0</v>
      </c>
      <c r="F1684" s="70">
        <f t="shared" si="92"/>
        <v>0</v>
      </c>
    </row>
    <row r="1685" spans="1:6" x14ac:dyDescent="0.25">
      <c r="A1685" s="79" t="s">
        <v>47</v>
      </c>
      <c r="B1685" s="8">
        <v>0</v>
      </c>
      <c r="D1685">
        <f>SUMIF('Sales History - All'!$C$792:$C$797,'FY 24 June Adjustment'!A1685,'Sales History - All'!$O$792:$O$797)</f>
        <v>0</v>
      </c>
      <c r="F1685" s="70">
        <f t="shared" si="92"/>
        <v>0</v>
      </c>
    </row>
    <row r="1686" spans="1:6" x14ac:dyDescent="0.25">
      <c r="A1686" s="79" t="s">
        <v>59</v>
      </c>
      <c r="B1686" s="8">
        <v>0</v>
      </c>
      <c r="D1686">
        <f>SUMIF('Sales History - All'!$C$792:$C$797,'FY 24 June Adjustment'!A1686,'Sales History - All'!$O$792:$O$797)</f>
        <v>0</v>
      </c>
      <c r="F1686" s="70">
        <f t="shared" si="92"/>
        <v>0</v>
      </c>
    </row>
    <row r="1687" spans="1:6" x14ac:dyDescent="0.25">
      <c r="A1687" s="79" t="s">
        <v>49</v>
      </c>
      <c r="B1687" s="8">
        <v>0</v>
      </c>
      <c r="D1687">
        <f>SUMIF('Sales History - All'!$C$792:$C$797,'FY 24 June Adjustment'!A1687,'Sales History - All'!$O$792:$O$797)</f>
        <v>0</v>
      </c>
      <c r="F1687" s="70">
        <f t="shared" si="92"/>
        <v>0</v>
      </c>
    </row>
    <row r="1688" spans="1:6" x14ac:dyDescent="0.25">
      <c r="A1688" s="79" t="s">
        <v>53</v>
      </c>
      <c r="B1688" s="8">
        <v>0</v>
      </c>
      <c r="D1688">
        <f>SUMIF('Sales History - All'!$C$792:$C$797,'FY 24 June Adjustment'!A1688,'Sales History - All'!$O$792:$O$797)</f>
        <v>0</v>
      </c>
      <c r="F1688" s="70">
        <f t="shared" si="92"/>
        <v>0</v>
      </c>
    </row>
    <row r="1689" spans="1:6" x14ac:dyDescent="0.25">
      <c r="A1689" s="79" t="s">
        <v>61</v>
      </c>
      <c r="B1689" s="8">
        <v>0</v>
      </c>
      <c r="D1689">
        <f>SUMIF('Sales History - All'!$C$792:$C$797,'FY 24 June Adjustment'!A1689,'Sales History - All'!$O$792:$O$797)</f>
        <v>0</v>
      </c>
      <c r="F1689" s="70">
        <f t="shared" si="92"/>
        <v>0</v>
      </c>
    </row>
    <row r="1690" spans="1:6" x14ac:dyDescent="0.25">
      <c r="A1690" s="79" t="s">
        <v>63</v>
      </c>
      <c r="B1690" s="8">
        <v>0</v>
      </c>
      <c r="D1690">
        <f>SUMIF('Sales History - All'!$C$792:$C$797,'FY 24 June Adjustment'!A1690,'Sales History - All'!$O$792:$O$797)</f>
        <v>0</v>
      </c>
      <c r="F1690" s="70">
        <f t="shared" si="92"/>
        <v>0</v>
      </c>
    </row>
    <row r="1691" spans="1:6" x14ac:dyDescent="0.25">
      <c r="A1691" s="72" t="s">
        <v>301</v>
      </c>
      <c r="B1691" s="8"/>
    </row>
    <row r="1692" spans="1:6" x14ac:dyDescent="0.25">
      <c r="A1692" s="79" t="s">
        <v>51</v>
      </c>
      <c r="B1692" s="8">
        <v>0</v>
      </c>
      <c r="D1692">
        <f>SUMIF('Sales History - All'!$C$798:$C$804,'FY 24 June Adjustment'!A1692,'Sales History - All'!$O$798:$O$804)</f>
        <v>0</v>
      </c>
      <c r="F1692" s="70">
        <f t="shared" ref="F1692:F1708" si="93">B1692-D1692</f>
        <v>0</v>
      </c>
    </row>
    <row r="1693" spans="1:6" x14ac:dyDescent="0.25">
      <c r="A1693" s="79" t="s">
        <v>37</v>
      </c>
      <c r="B1693" s="8">
        <v>0</v>
      </c>
      <c r="D1693">
        <f>SUMIF('Sales History - All'!$C$798:$C$804,'FY 24 June Adjustment'!A1693,'Sales History - All'!$O$798:$O$804)</f>
        <v>0</v>
      </c>
      <c r="F1693" s="70">
        <f t="shared" si="93"/>
        <v>0</v>
      </c>
    </row>
    <row r="1694" spans="1:6" x14ac:dyDescent="0.25">
      <c r="A1694" s="79" t="s">
        <v>39</v>
      </c>
      <c r="B1694" s="8">
        <v>0</v>
      </c>
      <c r="D1694">
        <f>SUMIF('Sales History - All'!$C$798:$C$804,'FY 24 June Adjustment'!A1694,'Sales History - All'!$O$798:$O$804)</f>
        <v>0</v>
      </c>
      <c r="F1694" s="70">
        <f t="shared" si="93"/>
        <v>0</v>
      </c>
    </row>
    <row r="1695" spans="1:6" x14ac:dyDescent="0.25">
      <c r="A1695" s="79" t="s">
        <v>33</v>
      </c>
      <c r="B1695" s="8">
        <v>0</v>
      </c>
      <c r="D1695">
        <f>SUMIF('Sales History - All'!$C$798:$C$804,'FY 24 June Adjustment'!A1695,'Sales History - All'!$O$798:$O$804)</f>
        <v>0</v>
      </c>
      <c r="F1695" s="70">
        <f t="shared" si="93"/>
        <v>0</v>
      </c>
    </row>
    <row r="1696" spans="1:6" x14ac:dyDescent="0.25">
      <c r="A1696" s="79" t="s">
        <v>41</v>
      </c>
      <c r="B1696" s="8">
        <v>0</v>
      </c>
      <c r="D1696">
        <f>SUMIF('Sales History - All'!$C$798:$C$804,'FY 24 June Adjustment'!A1696,'Sales History - All'!$O$798:$O$804)</f>
        <v>0</v>
      </c>
      <c r="F1696" s="70">
        <f t="shared" si="93"/>
        <v>0</v>
      </c>
    </row>
    <row r="1697" spans="1:6" x14ac:dyDescent="0.25">
      <c r="A1697" s="79" t="s">
        <v>43</v>
      </c>
      <c r="B1697" s="8">
        <v>0</v>
      </c>
      <c r="D1697">
        <f>SUMIF('Sales History - All'!$C$798:$C$804,'FY 24 June Adjustment'!A1697,'Sales History - All'!$O$798:$O$804)</f>
        <v>0</v>
      </c>
      <c r="F1697" s="70">
        <f t="shared" si="93"/>
        <v>0</v>
      </c>
    </row>
    <row r="1698" spans="1:6" x14ac:dyDescent="0.25">
      <c r="A1698" s="79" t="s">
        <v>45</v>
      </c>
      <c r="B1698" s="8">
        <v>0</v>
      </c>
      <c r="D1698">
        <f>SUMIF('Sales History - All'!$C$798:$C$804,'FY 24 June Adjustment'!A1698,'Sales History - All'!$O$798:$O$804)</f>
        <v>0</v>
      </c>
      <c r="F1698" s="70">
        <f t="shared" si="93"/>
        <v>0</v>
      </c>
    </row>
    <row r="1699" spans="1:6" x14ac:dyDescent="0.25">
      <c r="A1699" s="79" t="s">
        <v>55</v>
      </c>
      <c r="B1699" s="8">
        <v>0</v>
      </c>
      <c r="D1699">
        <f>SUMIF('Sales History - All'!$C$798:$C$804,'FY 24 June Adjustment'!A1699,'Sales History - All'!$O$798:$O$804)</f>
        <v>0</v>
      </c>
      <c r="F1699" s="70">
        <f t="shared" si="93"/>
        <v>0</v>
      </c>
    </row>
    <row r="1700" spans="1:6" x14ac:dyDescent="0.25">
      <c r="A1700" s="79" t="s">
        <v>35</v>
      </c>
      <c r="B1700" s="8">
        <v>1000</v>
      </c>
      <c r="D1700">
        <f>SUMIF('Sales History - All'!$C$798:$C$804,'FY 24 June Adjustment'!A1700,'Sales History - All'!$O$798:$O$804)</f>
        <v>916.63000000000011</v>
      </c>
      <c r="F1700" s="70">
        <f t="shared" si="93"/>
        <v>83.369999999999891</v>
      </c>
    </row>
    <row r="1701" spans="1:6" x14ac:dyDescent="0.25">
      <c r="A1701" s="79" t="s">
        <v>57</v>
      </c>
      <c r="B1701" s="8">
        <v>0</v>
      </c>
      <c r="D1701">
        <f>SUMIF('Sales History - All'!$C$798:$C$804,'FY 24 June Adjustment'!A1701,'Sales History - All'!$O$798:$O$804)</f>
        <v>0</v>
      </c>
      <c r="F1701" s="70">
        <f t="shared" si="93"/>
        <v>0</v>
      </c>
    </row>
    <row r="1702" spans="1:6" x14ac:dyDescent="0.25">
      <c r="A1702" s="79" t="s">
        <v>21</v>
      </c>
      <c r="B1702" s="8">
        <v>0</v>
      </c>
      <c r="D1702">
        <f>SUMIF('Sales History - All'!$C$798:$C$804,'FY 24 June Adjustment'!A1702,'Sales History - All'!$O$798:$O$804)</f>
        <v>0</v>
      </c>
      <c r="F1702" s="70">
        <f t="shared" si="93"/>
        <v>0</v>
      </c>
    </row>
    <row r="1703" spans="1:6" x14ac:dyDescent="0.25">
      <c r="A1703" s="79" t="s">
        <v>47</v>
      </c>
      <c r="B1703" s="8">
        <v>0</v>
      </c>
      <c r="D1703">
        <f>SUMIF('Sales History - All'!$C$798:$C$804,'FY 24 June Adjustment'!A1703,'Sales History - All'!$O$798:$O$804)</f>
        <v>0</v>
      </c>
      <c r="F1703" s="70">
        <f t="shared" si="93"/>
        <v>0</v>
      </c>
    </row>
    <row r="1704" spans="1:6" x14ac:dyDescent="0.25">
      <c r="A1704" s="79" t="s">
        <v>59</v>
      </c>
      <c r="B1704" s="8">
        <v>0</v>
      </c>
      <c r="D1704">
        <f>SUMIF('Sales History - All'!$C$798:$C$804,'FY 24 June Adjustment'!A1704,'Sales History - All'!$O$798:$O$804)</f>
        <v>0</v>
      </c>
      <c r="F1704" s="70">
        <f t="shared" si="93"/>
        <v>0</v>
      </c>
    </row>
    <row r="1705" spans="1:6" x14ac:dyDescent="0.25">
      <c r="A1705" s="79" t="s">
        <v>49</v>
      </c>
      <c r="B1705" s="8">
        <v>0</v>
      </c>
      <c r="D1705">
        <f>SUMIF('Sales History - All'!$C$798:$C$804,'FY 24 June Adjustment'!A1705,'Sales History - All'!$O$798:$O$804)</f>
        <v>0</v>
      </c>
      <c r="F1705" s="70">
        <f t="shared" si="93"/>
        <v>0</v>
      </c>
    </row>
    <row r="1706" spans="1:6" x14ac:dyDescent="0.25">
      <c r="A1706" s="79" t="s">
        <v>53</v>
      </c>
      <c r="B1706" s="8">
        <v>0</v>
      </c>
      <c r="D1706">
        <f>SUMIF('Sales History - All'!$C$798:$C$804,'FY 24 June Adjustment'!A1706,'Sales History - All'!$O$798:$O$804)</f>
        <v>0</v>
      </c>
      <c r="F1706" s="70">
        <f t="shared" si="93"/>
        <v>0</v>
      </c>
    </row>
    <row r="1707" spans="1:6" x14ac:dyDescent="0.25">
      <c r="A1707" s="79" t="s">
        <v>61</v>
      </c>
      <c r="B1707" s="8">
        <v>0</v>
      </c>
      <c r="D1707">
        <f>SUMIF('Sales History - All'!$C$798:$C$804,'FY 24 June Adjustment'!A1707,'Sales History - All'!$O$798:$O$804)</f>
        <v>0</v>
      </c>
      <c r="F1707" s="70">
        <f t="shared" si="93"/>
        <v>0</v>
      </c>
    </row>
    <row r="1708" spans="1:6" x14ac:dyDescent="0.25">
      <c r="A1708" s="79" t="s">
        <v>63</v>
      </c>
      <c r="B1708" s="8">
        <v>0</v>
      </c>
      <c r="D1708">
        <f>SUMIF('Sales History - All'!$C$798:$C$804,'FY 24 June Adjustment'!A1708,'Sales History - All'!$O$798:$O$804)</f>
        <v>0</v>
      </c>
      <c r="F1708" s="70">
        <f t="shared" si="93"/>
        <v>0</v>
      </c>
    </row>
    <row r="1709" spans="1:6" x14ac:dyDescent="0.25">
      <c r="A1709" s="72" t="s">
        <v>302</v>
      </c>
      <c r="B1709" s="8"/>
    </row>
    <row r="1710" spans="1:6" x14ac:dyDescent="0.25">
      <c r="A1710" s="79" t="s">
        <v>51</v>
      </c>
      <c r="B1710" s="8">
        <v>0</v>
      </c>
      <c r="D1710">
        <f>SUMIF('Sales History - All'!$C$805:$C$809,'FY 24 June Adjustment'!A1710,'Sales History - All'!$O$805:$O$809)</f>
        <v>0</v>
      </c>
      <c r="F1710" s="70">
        <f t="shared" ref="F1710:F1726" si="94">B1710-D1710</f>
        <v>0</v>
      </c>
    </row>
    <row r="1711" spans="1:6" x14ac:dyDescent="0.25">
      <c r="A1711" s="79" t="s">
        <v>37</v>
      </c>
      <c r="B1711" s="8">
        <v>0</v>
      </c>
      <c r="D1711">
        <f>SUMIF('Sales History - All'!$C$805:$C$809,'FY 24 June Adjustment'!A1711,'Sales History - All'!$O$805:$O$809)</f>
        <v>0</v>
      </c>
      <c r="F1711" s="70">
        <f t="shared" si="94"/>
        <v>0</v>
      </c>
    </row>
    <row r="1712" spans="1:6" x14ac:dyDescent="0.25">
      <c r="A1712" s="79" t="s">
        <v>39</v>
      </c>
      <c r="B1712" s="8">
        <v>0</v>
      </c>
      <c r="D1712">
        <f>SUMIF('Sales History - All'!$C$805:$C$809,'FY 24 June Adjustment'!A1712,'Sales History - All'!$O$805:$O$809)</f>
        <v>0</v>
      </c>
      <c r="F1712" s="70">
        <f t="shared" si="94"/>
        <v>0</v>
      </c>
    </row>
    <row r="1713" spans="1:6" x14ac:dyDescent="0.25">
      <c r="A1713" s="79" t="s">
        <v>33</v>
      </c>
      <c r="B1713" s="8">
        <v>0</v>
      </c>
      <c r="D1713">
        <f>SUMIF('Sales History - All'!$C$805:$C$809,'FY 24 June Adjustment'!A1713,'Sales History - All'!$O$805:$O$809)</f>
        <v>0</v>
      </c>
      <c r="F1713" s="70">
        <f t="shared" si="94"/>
        <v>0</v>
      </c>
    </row>
    <row r="1714" spans="1:6" x14ac:dyDescent="0.25">
      <c r="A1714" s="79" t="s">
        <v>41</v>
      </c>
      <c r="B1714" s="8">
        <v>0</v>
      </c>
      <c r="D1714">
        <f>SUMIF('Sales History - All'!$C$805:$C$809,'FY 24 June Adjustment'!A1714,'Sales History - All'!$O$805:$O$809)</f>
        <v>0</v>
      </c>
      <c r="F1714" s="70">
        <f t="shared" si="94"/>
        <v>0</v>
      </c>
    </row>
    <row r="1715" spans="1:6" x14ac:dyDescent="0.25">
      <c r="A1715" s="79" t="s">
        <v>43</v>
      </c>
      <c r="B1715" s="8">
        <v>0</v>
      </c>
      <c r="D1715">
        <f>SUMIF('Sales History - All'!$C$805:$C$809,'FY 24 June Adjustment'!A1715,'Sales History - All'!$O$805:$O$809)</f>
        <v>458.37000000000012</v>
      </c>
      <c r="F1715" s="70">
        <f t="shared" si="94"/>
        <v>-458.37000000000012</v>
      </c>
    </row>
    <row r="1716" spans="1:6" x14ac:dyDescent="0.25">
      <c r="A1716" s="79" t="s">
        <v>45</v>
      </c>
      <c r="B1716" s="8">
        <v>1000</v>
      </c>
      <c r="D1716">
        <f>SUMIF('Sales History - All'!$C$805:$C$809,'FY 24 June Adjustment'!A1716,'Sales History - All'!$O$805:$O$809)</f>
        <v>458.37000000000012</v>
      </c>
      <c r="F1716" s="70">
        <f t="shared" si="94"/>
        <v>541.62999999999988</v>
      </c>
    </row>
    <row r="1717" spans="1:6" x14ac:dyDescent="0.25">
      <c r="A1717" s="79" t="s">
        <v>55</v>
      </c>
      <c r="B1717" s="8">
        <v>500</v>
      </c>
      <c r="D1717">
        <f>SUMIF('Sales History - All'!$C$805:$C$809,'FY 24 June Adjustment'!A1717,'Sales History - All'!$O$805:$O$809)</f>
        <v>458.37000000000012</v>
      </c>
      <c r="F1717" s="70">
        <f t="shared" si="94"/>
        <v>41.629999999999882</v>
      </c>
    </row>
    <row r="1718" spans="1:6" x14ac:dyDescent="0.25">
      <c r="A1718" s="79" t="s">
        <v>35</v>
      </c>
      <c r="B1718" s="8">
        <v>0</v>
      </c>
      <c r="D1718">
        <f>SUMIF('Sales History - All'!$C$805:$C$809,'FY 24 June Adjustment'!A1718,'Sales History - All'!$O$805:$O$809)</f>
        <v>0</v>
      </c>
      <c r="F1718" s="70">
        <f t="shared" si="94"/>
        <v>0</v>
      </c>
    </row>
    <row r="1719" spans="1:6" x14ac:dyDescent="0.25">
      <c r="A1719" s="79" t="s">
        <v>57</v>
      </c>
      <c r="B1719" s="8">
        <v>0</v>
      </c>
      <c r="D1719">
        <f>SUMIF('Sales History - All'!$C$805:$C$809,'FY 24 June Adjustment'!A1719,'Sales History - All'!$O$805:$O$809)</f>
        <v>0</v>
      </c>
      <c r="F1719" s="70">
        <f t="shared" si="94"/>
        <v>0</v>
      </c>
    </row>
    <row r="1720" spans="1:6" x14ac:dyDescent="0.25">
      <c r="A1720" s="79" t="s">
        <v>21</v>
      </c>
      <c r="B1720" s="8">
        <v>1500</v>
      </c>
      <c r="D1720">
        <f>SUMIF('Sales History - All'!$C$805:$C$809,'FY 24 June Adjustment'!A1720,'Sales History - All'!$O$805:$O$809)</f>
        <v>0</v>
      </c>
      <c r="F1720" s="70">
        <f t="shared" si="94"/>
        <v>1500</v>
      </c>
    </row>
    <row r="1721" spans="1:6" x14ac:dyDescent="0.25">
      <c r="A1721" s="79" t="s">
        <v>47</v>
      </c>
      <c r="B1721" s="8">
        <v>0</v>
      </c>
      <c r="D1721">
        <f>SUMIF('Sales History - All'!$C$805:$C$809,'FY 24 June Adjustment'!A1721,'Sales History - All'!$O$805:$O$809)</f>
        <v>0</v>
      </c>
      <c r="F1721" s="70">
        <f t="shared" si="94"/>
        <v>0</v>
      </c>
    </row>
    <row r="1722" spans="1:6" x14ac:dyDescent="0.25">
      <c r="A1722" s="79" t="s">
        <v>59</v>
      </c>
      <c r="B1722" s="8">
        <v>0</v>
      </c>
      <c r="D1722">
        <f>SUMIF('Sales History - All'!$C$805:$C$809,'FY 24 June Adjustment'!A1722,'Sales History - All'!$O$805:$O$809)</f>
        <v>0</v>
      </c>
      <c r="F1722" s="70">
        <f t="shared" si="94"/>
        <v>0</v>
      </c>
    </row>
    <row r="1723" spans="1:6" x14ac:dyDescent="0.25">
      <c r="A1723" s="79" t="s">
        <v>49</v>
      </c>
      <c r="B1723" s="8">
        <v>0</v>
      </c>
      <c r="D1723">
        <f>SUMIF('Sales History - All'!$C$805:$C$809,'FY 24 June Adjustment'!A1723,'Sales History - All'!$O$805:$O$809)</f>
        <v>0</v>
      </c>
      <c r="F1723" s="70">
        <f t="shared" si="94"/>
        <v>0</v>
      </c>
    </row>
    <row r="1724" spans="1:6" x14ac:dyDescent="0.25">
      <c r="A1724" s="79" t="s">
        <v>53</v>
      </c>
      <c r="B1724" s="8">
        <v>0</v>
      </c>
      <c r="D1724">
        <f>SUMIF('Sales History - All'!$C$805:$C$809,'FY 24 June Adjustment'!A1724,'Sales History - All'!$O$805:$O$809)</f>
        <v>0</v>
      </c>
      <c r="F1724" s="70">
        <f t="shared" si="94"/>
        <v>0</v>
      </c>
    </row>
    <row r="1725" spans="1:6" x14ac:dyDescent="0.25">
      <c r="A1725" s="79" t="s">
        <v>61</v>
      </c>
      <c r="B1725" s="8">
        <v>0</v>
      </c>
      <c r="D1725">
        <f>SUMIF('Sales History - All'!$C$805:$C$809,'FY 24 June Adjustment'!A1725,'Sales History - All'!$O$805:$O$809)</f>
        <v>0</v>
      </c>
      <c r="F1725" s="70">
        <f t="shared" si="94"/>
        <v>0</v>
      </c>
    </row>
    <row r="1726" spans="1:6" x14ac:dyDescent="0.25">
      <c r="A1726" s="79" t="s">
        <v>63</v>
      </c>
      <c r="B1726" s="8">
        <v>0</v>
      </c>
      <c r="D1726">
        <f>SUMIF('Sales History - All'!$C$805:$C$809,'FY 24 June Adjustment'!A1726,'Sales History - All'!$O$805:$O$809)</f>
        <v>0</v>
      </c>
      <c r="F1726" s="70">
        <f t="shared" si="94"/>
        <v>0</v>
      </c>
    </row>
    <row r="1727" spans="1:6" x14ac:dyDescent="0.25">
      <c r="A1727" s="72" t="s">
        <v>303</v>
      </c>
      <c r="B1727" s="8"/>
    </row>
    <row r="1728" spans="1:6" x14ac:dyDescent="0.25">
      <c r="A1728" s="79" t="s">
        <v>51</v>
      </c>
      <c r="B1728" s="8">
        <v>105500</v>
      </c>
      <c r="D1728">
        <f>SUMIF('Sales History - All'!$C$810:$C$820,'FY 24 June Adjustment'!A1728,'Sales History - All'!$O$810:$O$820)</f>
        <v>96708.37</v>
      </c>
      <c r="F1728" s="70">
        <f t="shared" ref="F1728:F1744" si="95">B1728-D1728</f>
        <v>8791.6300000000047</v>
      </c>
    </row>
    <row r="1729" spans="1:6" x14ac:dyDescent="0.25">
      <c r="A1729" s="79" t="s">
        <v>37</v>
      </c>
      <c r="B1729" s="8">
        <v>49000</v>
      </c>
      <c r="D1729">
        <f>SUMIF('Sales History - All'!$C$810:$C$820,'FY 24 June Adjustment'!A1729,'Sales History - All'!$O$810:$O$820)</f>
        <v>44916.630000000012</v>
      </c>
      <c r="F1729" s="70">
        <f t="shared" si="95"/>
        <v>4083.3699999999881</v>
      </c>
    </row>
    <row r="1730" spans="1:6" x14ac:dyDescent="0.25">
      <c r="A1730" s="79" t="s">
        <v>39</v>
      </c>
      <c r="B1730" s="8">
        <v>53500</v>
      </c>
      <c r="D1730">
        <f>SUMIF('Sales History - All'!$C$810:$C$820,'FY 24 June Adjustment'!A1730,'Sales History - All'!$O$810:$O$820)</f>
        <v>19708.370000000003</v>
      </c>
      <c r="F1730" s="70">
        <f t="shared" si="95"/>
        <v>33791.629999999997</v>
      </c>
    </row>
    <row r="1731" spans="1:6" x14ac:dyDescent="0.25">
      <c r="A1731" s="79" t="s">
        <v>33</v>
      </c>
      <c r="B1731" s="8">
        <v>28500</v>
      </c>
      <c r="D1731">
        <f>SUMIF('Sales History - All'!$C$810:$C$820,'FY 24 June Adjustment'!A1731,'Sales History - All'!$O$810:$O$820)</f>
        <v>26125</v>
      </c>
      <c r="F1731" s="70">
        <f t="shared" si="95"/>
        <v>2375</v>
      </c>
    </row>
    <row r="1732" spans="1:6" x14ac:dyDescent="0.25">
      <c r="A1732" s="79" t="s">
        <v>41</v>
      </c>
      <c r="B1732" s="8">
        <v>1158000</v>
      </c>
      <c r="D1732">
        <f>SUMIF('Sales History - All'!$C$810:$C$820,'FY 24 June Adjustment'!A1732,'Sales History - All'!$O$810:$O$820)</f>
        <v>968000</v>
      </c>
      <c r="F1732" s="70">
        <f t="shared" si="95"/>
        <v>190000</v>
      </c>
    </row>
    <row r="1733" spans="1:6" x14ac:dyDescent="0.25">
      <c r="A1733" s="79" t="s">
        <v>43</v>
      </c>
      <c r="B1733" s="8">
        <v>0</v>
      </c>
      <c r="D1733">
        <f>SUMIF('Sales History - All'!$C$810:$C$820,'FY 24 June Adjustment'!A1733,'Sales History - All'!$O$810:$O$820)</f>
        <v>151708.37000000002</v>
      </c>
      <c r="F1733" s="70">
        <f t="shared" si="95"/>
        <v>-151708.37000000002</v>
      </c>
    </row>
    <row r="1734" spans="1:6" x14ac:dyDescent="0.25">
      <c r="A1734" s="79" t="s">
        <v>45</v>
      </c>
      <c r="B1734" s="8">
        <v>181000</v>
      </c>
      <c r="D1734">
        <f>SUMIF('Sales History - All'!$C$810:$C$820,'FY 24 June Adjustment'!A1734,'Sales History - All'!$O$810:$O$820)</f>
        <v>166833.37000000002</v>
      </c>
      <c r="F1734" s="70">
        <f t="shared" si="95"/>
        <v>14166.629999999976</v>
      </c>
    </row>
    <row r="1735" spans="1:6" x14ac:dyDescent="0.25">
      <c r="A1735" s="79" t="s">
        <v>55</v>
      </c>
      <c r="B1735" s="8">
        <v>675000</v>
      </c>
      <c r="D1735">
        <f>SUMIF('Sales History - All'!$C$810:$C$820,'FY 24 June Adjustment'!A1735,'Sales History - All'!$O$810:$O$820)</f>
        <v>619666.63</v>
      </c>
      <c r="F1735" s="70">
        <f t="shared" si="95"/>
        <v>55333.369999999995</v>
      </c>
    </row>
    <row r="1736" spans="1:6" x14ac:dyDescent="0.25">
      <c r="A1736" s="79" t="s">
        <v>35</v>
      </c>
      <c r="B1736" s="8">
        <v>125500</v>
      </c>
      <c r="D1736">
        <f>SUMIF('Sales History - All'!$C$810:$C$820,'FY 24 June Adjustment'!A1736,'Sales History - All'!$O$810:$O$820)</f>
        <v>115041.63</v>
      </c>
      <c r="F1736" s="70">
        <f t="shared" si="95"/>
        <v>10458.369999999995</v>
      </c>
    </row>
    <row r="1737" spans="1:6" x14ac:dyDescent="0.25">
      <c r="A1737" s="79" t="s">
        <v>57</v>
      </c>
      <c r="B1737" s="8">
        <v>0</v>
      </c>
      <c r="D1737">
        <f>SUMIF('Sales History - All'!$C$810:$C$820,'FY 24 June Adjustment'!A1737,'Sales History - All'!$O$810:$O$820)</f>
        <v>0</v>
      </c>
      <c r="F1737" s="70">
        <f t="shared" si="95"/>
        <v>0</v>
      </c>
    </row>
    <row r="1738" spans="1:6" x14ac:dyDescent="0.25">
      <c r="A1738" s="79" t="s">
        <v>21</v>
      </c>
      <c r="B1738" s="8">
        <v>140500</v>
      </c>
      <c r="D1738">
        <f>SUMIF('Sales History - All'!$C$810:$C$820,'FY 24 June Adjustment'!A1738,'Sales History - All'!$O$810:$O$820)</f>
        <v>128791.63</v>
      </c>
      <c r="F1738" s="70">
        <f t="shared" si="95"/>
        <v>11708.369999999995</v>
      </c>
    </row>
    <row r="1739" spans="1:6" x14ac:dyDescent="0.25">
      <c r="A1739" s="79" t="s">
        <v>47</v>
      </c>
      <c r="B1739" s="8">
        <v>0</v>
      </c>
      <c r="D1739">
        <f>SUMIF('Sales History - All'!$C$810:$C$820,'FY 24 June Adjustment'!A1739,'Sales History - All'!$O$810:$O$820)</f>
        <v>0</v>
      </c>
      <c r="F1739" s="70">
        <f t="shared" si="95"/>
        <v>0</v>
      </c>
    </row>
    <row r="1740" spans="1:6" x14ac:dyDescent="0.25">
      <c r="A1740" s="79" t="s">
        <v>59</v>
      </c>
      <c r="B1740" s="8">
        <v>620500</v>
      </c>
      <c r="D1740">
        <f>SUMIF('Sales History - All'!$C$810:$C$820,'FY 24 June Adjustment'!A1740,'Sales History - All'!$O$810:$O$820)</f>
        <v>535791.63000000012</v>
      </c>
      <c r="F1740" s="70">
        <f t="shared" si="95"/>
        <v>84708.369999999879</v>
      </c>
    </row>
    <row r="1741" spans="1:6" x14ac:dyDescent="0.25">
      <c r="A1741" s="79" t="s">
        <v>49</v>
      </c>
      <c r="B1741" s="8">
        <v>12000</v>
      </c>
      <c r="D1741">
        <f>SUMIF('Sales History - All'!$C$810:$C$820,'FY 24 June Adjustment'!A1741,'Sales History - All'!$O$810:$O$820)</f>
        <v>0</v>
      </c>
      <c r="F1741" s="70">
        <f t="shared" si="95"/>
        <v>12000</v>
      </c>
    </row>
    <row r="1742" spans="1:6" x14ac:dyDescent="0.25">
      <c r="A1742" s="79" t="s">
        <v>53</v>
      </c>
      <c r="B1742" s="8">
        <v>31000</v>
      </c>
      <c r="D1742">
        <f>SUMIF('Sales History - All'!$C$810:$C$820,'FY 24 June Adjustment'!A1742,'Sales History - All'!$O$810:$O$820)</f>
        <v>0</v>
      </c>
      <c r="F1742" s="70">
        <f t="shared" si="95"/>
        <v>31000</v>
      </c>
    </row>
    <row r="1743" spans="1:6" x14ac:dyDescent="0.25">
      <c r="A1743" s="79" t="s">
        <v>61</v>
      </c>
      <c r="B1743" s="8">
        <v>30000</v>
      </c>
      <c r="D1743">
        <f>SUMIF('Sales History - All'!$C$810:$C$820,'FY 24 June Adjustment'!A1743,'Sales History - All'!$O$810:$O$820)</f>
        <v>0</v>
      </c>
      <c r="F1743" s="70">
        <f t="shared" si="95"/>
        <v>30000</v>
      </c>
    </row>
    <row r="1744" spans="1:6" x14ac:dyDescent="0.25">
      <c r="A1744" s="79" t="s">
        <v>63</v>
      </c>
      <c r="B1744" s="8">
        <v>112000</v>
      </c>
      <c r="D1744">
        <f>SUMIF('Sales History - All'!$C$810:$C$820,'FY 24 June Adjustment'!A1744,'Sales History - All'!$O$810:$O$820)</f>
        <v>0</v>
      </c>
      <c r="F1744" s="70">
        <f t="shared" si="95"/>
        <v>112000</v>
      </c>
    </row>
    <row r="1745" spans="1:6" x14ac:dyDescent="0.25">
      <c r="A1745" s="72" t="s">
        <v>304</v>
      </c>
      <c r="B1745" s="8"/>
    </row>
    <row r="1746" spans="1:6" x14ac:dyDescent="0.25">
      <c r="A1746" s="79" t="s">
        <v>51</v>
      </c>
      <c r="B1746" s="8">
        <v>2500</v>
      </c>
      <c r="D1746">
        <f>SUMIF('Sales History - All'!$C$821:$C$830,'FY 24 June Adjustment'!A1746,'Sales History - All'!$O$821:$O$830)</f>
        <v>2291.6299999999997</v>
      </c>
      <c r="F1746" s="70">
        <f t="shared" ref="F1746:F1762" si="96">B1746-D1746</f>
        <v>208.37000000000035</v>
      </c>
    </row>
    <row r="1747" spans="1:6" x14ac:dyDescent="0.25">
      <c r="A1747" s="79" t="s">
        <v>37</v>
      </c>
      <c r="B1747" s="8">
        <v>0</v>
      </c>
      <c r="D1747">
        <f>SUMIF('Sales History - All'!$C$821:$C$830,'FY 24 June Adjustment'!A1747,'Sales History - All'!$O$821:$O$830)</f>
        <v>0</v>
      </c>
      <c r="F1747" s="70">
        <f t="shared" si="96"/>
        <v>0</v>
      </c>
    </row>
    <row r="1748" spans="1:6" x14ac:dyDescent="0.25">
      <c r="A1748" s="79" t="s">
        <v>39</v>
      </c>
      <c r="B1748" s="8">
        <v>0</v>
      </c>
      <c r="D1748">
        <f>SUMIF('Sales History - All'!$C$821:$C$830,'FY 24 June Adjustment'!A1748,'Sales History - All'!$O$821:$O$830)</f>
        <v>0</v>
      </c>
      <c r="F1748" s="70">
        <f t="shared" si="96"/>
        <v>0</v>
      </c>
    </row>
    <row r="1749" spans="1:6" x14ac:dyDescent="0.25">
      <c r="A1749" s="79" t="s">
        <v>33</v>
      </c>
      <c r="B1749" s="8">
        <v>500</v>
      </c>
      <c r="D1749">
        <f>SUMIF('Sales History - All'!$C$821:$C$830,'FY 24 June Adjustment'!A1749,'Sales History - All'!$O$821:$O$830)</f>
        <v>458.37000000000012</v>
      </c>
      <c r="F1749" s="70">
        <f t="shared" si="96"/>
        <v>41.629999999999882</v>
      </c>
    </row>
    <row r="1750" spans="1:6" x14ac:dyDescent="0.25">
      <c r="A1750" s="79" t="s">
        <v>41</v>
      </c>
      <c r="B1750" s="8">
        <v>14000</v>
      </c>
      <c r="D1750">
        <f>SUMIF('Sales History - All'!$C$821:$C$830,'FY 24 June Adjustment'!A1750,'Sales History - All'!$O$821:$O$830)</f>
        <v>11000</v>
      </c>
      <c r="F1750" s="70">
        <f t="shared" si="96"/>
        <v>3000</v>
      </c>
    </row>
    <row r="1751" spans="1:6" x14ac:dyDescent="0.25">
      <c r="A1751" s="79" t="s">
        <v>43</v>
      </c>
      <c r="B1751" s="8">
        <v>0</v>
      </c>
      <c r="D1751">
        <f>SUMIF('Sales History - All'!$C$821:$C$830,'FY 24 June Adjustment'!A1751,'Sales History - All'!$O$821:$O$830)</f>
        <v>2291.6299999999997</v>
      </c>
      <c r="F1751" s="70">
        <f t="shared" si="96"/>
        <v>-2291.6299999999997</v>
      </c>
    </row>
    <row r="1752" spans="1:6" x14ac:dyDescent="0.25">
      <c r="A1752" s="79" t="s">
        <v>45</v>
      </c>
      <c r="B1752" s="8">
        <v>1500</v>
      </c>
      <c r="D1752">
        <f>SUMIF('Sales History - All'!$C$821:$C$830,'FY 24 June Adjustment'!A1752,'Sales History - All'!$O$821:$O$830)</f>
        <v>1375</v>
      </c>
      <c r="F1752" s="70">
        <f t="shared" si="96"/>
        <v>125</v>
      </c>
    </row>
    <row r="1753" spans="1:6" x14ac:dyDescent="0.25">
      <c r="A1753" s="79" t="s">
        <v>55</v>
      </c>
      <c r="B1753" s="8">
        <v>500</v>
      </c>
      <c r="D1753">
        <f>SUMIF('Sales History - All'!$C$821:$C$830,'FY 24 June Adjustment'!A1753,'Sales History - All'!$O$821:$O$830)</f>
        <v>458.37000000000012</v>
      </c>
      <c r="F1753" s="70">
        <f t="shared" si="96"/>
        <v>41.629999999999882</v>
      </c>
    </row>
    <row r="1754" spans="1:6" x14ac:dyDescent="0.25">
      <c r="A1754" s="79" t="s">
        <v>35</v>
      </c>
      <c r="B1754" s="8">
        <v>1000</v>
      </c>
      <c r="D1754">
        <f>SUMIF('Sales History - All'!$C$821:$C$830,'FY 24 June Adjustment'!A1754,'Sales History - All'!$O$821:$O$830)</f>
        <v>916.63000000000011</v>
      </c>
      <c r="F1754" s="70">
        <f t="shared" si="96"/>
        <v>83.369999999999891</v>
      </c>
    </row>
    <row r="1755" spans="1:6" x14ac:dyDescent="0.25">
      <c r="A1755" s="79" t="s">
        <v>57</v>
      </c>
      <c r="B1755" s="8">
        <v>0</v>
      </c>
      <c r="D1755">
        <f>SUMIF('Sales History - All'!$C$821:$C$830,'FY 24 June Adjustment'!A1755,'Sales History - All'!$O$821:$O$830)</f>
        <v>0</v>
      </c>
      <c r="F1755" s="70">
        <f t="shared" si="96"/>
        <v>0</v>
      </c>
    </row>
    <row r="1756" spans="1:6" x14ac:dyDescent="0.25">
      <c r="A1756" s="79" t="s">
        <v>21</v>
      </c>
      <c r="B1756" s="8">
        <v>4000</v>
      </c>
      <c r="D1756">
        <f>SUMIF('Sales History - All'!$C$821:$C$830,'FY 24 June Adjustment'!A1756,'Sales History - All'!$O$821:$O$830)</f>
        <v>3666.6299999999997</v>
      </c>
      <c r="F1756" s="70">
        <f t="shared" si="96"/>
        <v>333.37000000000035</v>
      </c>
    </row>
    <row r="1757" spans="1:6" x14ac:dyDescent="0.25">
      <c r="A1757" s="79" t="s">
        <v>47</v>
      </c>
      <c r="B1757" s="8">
        <v>0</v>
      </c>
      <c r="D1757">
        <f>SUMIF('Sales History - All'!$C$821:$C$830,'FY 24 June Adjustment'!A1757,'Sales History - All'!$O$821:$O$830)</f>
        <v>0</v>
      </c>
      <c r="F1757" s="70">
        <f t="shared" si="96"/>
        <v>0</v>
      </c>
    </row>
    <row r="1758" spans="1:6" x14ac:dyDescent="0.25">
      <c r="A1758" s="79" t="s">
        <v>59</v>
      </c>
      <c r="B1758" s="8">
        <v>27500</v>
      </c>
      <c r="D1758">
        <f>SUMIF('Sales History - All'!$C$821:$C$830,'FY 24 June Adjustment'!A1758,'Sales History - All'!$O$821:$O$830)</f>
        <v>24291.630000000005</v>
      </c>
      <c r="F1758" s="70">
        <f t="shared" si="96"/>
        <v>3208.3699999999953</v>
      </c>
    </row>
    <row r="1759" spans="1:6" x14ac:dyDescent="0.25">
      <c r="A1759" s="79" t="s">
        <v>49</v>
      </c>
      <c r="B1759" s="8">
        <v>0</v>
      </c>
      <c r="D1759">
        <f>SUMIF('Sales History - All'!$C$821:$C$830,'FY 24 June Adjustment'!A1759,'Sales History - All'!$O$821:$O$830)</f>
        <v>0</v>
      </c>
      <c r="F1759" s="70">
        <f t="shared" si="96"/>
        <v>0</v>
      </c>
    </row>
    <row r="1760" spans="1:6" x14ac:dyDescent="0.25">
      <c r="A1760" s="79" t="s">
        <v>53</v>
      </c>
      <c r="B1760" s="8">
        <v>1000</v>
      </c>
      <c r="D1760">
        <f>SUMIF('Sales History - All'!$C$821:$C$830,'FY 24 June Adjustment'!A1760,'Sales History - All'!$O$821:$O$830)</f>
        <v>0</v>
      </c>
      <c r="F1760" s="70">
        <f t="shared" si="96"/>
        <v>1000</v>
      </c>
    </row>
    <row r="1761" spans="1:6" x14ac:dyDescent="0.25">
      <c r="A1761" s="79" t="s">
        <v>61</v>
      </c>
      <c r="B1761" s="8">
        <v>1000</v>
      </c>
      <c r="D1761">
        <f>SUMIF('Sales History - All'!$C$821:$C$830,'FY 24 June Adjustment'!A1761,'Sales History - All'!$O$821:$O$830)</f>
        <v>0</v>
      </c>
      <c r="F1761" s="70">
        <f t="shared" si="96"/>
        <v>1000</v>
      </c>
    </row>
    <row r="1762" spans="1:6" x14ac:dyDescent="0.25">
      <c r="A1762" s="79" t="s">
        <v>63</v>
      </c>
      <c r="B1762" s="8">
        <v>2000</v>
      </c>
      <c r="D1762">
        <f>SUMIF('Sales History - All'!$C$821:$C$830,'FY 24 June Adjustment'!A1762,'Sales History - All'!$O$821:$O$830)</f>
        <v>0</v>
      </c>
      <c r="F1762" s="70">
        <f t="shared" si="96"/>
        <v>2000</v>
      </c>
    </row>
    <row r="1763" spans="1:6" x14ac:dyDescent="0.25">
      <c r="A1763" s="72" t="s">
        <v>305</v>
      </c>
      <c r="B1763" s="8"/>
    </row>
    <row r="1764" spans="1:6" x14ac:dyDescent="0.25">
      <c r="A1764" s="79" t="s">
        <v>51</v>
      </c>
      <c r="B1764" s="8">
        <v>0</v>
      </c>
      <c r="D1764">
        <v>0</v>
      </c>
      <c r="F1764" s="70">
        <f t="shared" ref="F1764:F1780" si="97">B1764-D1764</f>
        <v>0</v>
      </c>
    </row>
    <row r="1765" spans="1:6" x14ac:dyDescent="0.25">
      <c r="A1765" s="79" t="s">
        <v>37</v>
      </c>
      <c r="B1765" s="8">
        <v>0</v>
      </c>
      <c r="D1765">
        <v>0</v>
      </c>
      <c r="F1765" s="70">
        <f t="shared" si="97"/>
        <v>0</v>
      </c>
    </row>
    <row r="1766" spans="1:6" x14ac:dyDescent="0.25">
      <c r="A1766" s="79" t="s">
        <v>39</v>
      </c>
      <c r="B1766" s="8">
        <v>0</v>
      </c>
      <c r="D1766">
        <v>0</v>
      </c>
      <c r="F1766" s="70">
        <f t="shared" si="97"/>
        <v>0</v>
      </c>
    </row>
    <row r="1767" spans="1:6" x14ac:dyDescent="0.25">
      <c r="A1767" s="79" t="s">
        <v>33</v>
      </c>
      <c r="B1767" s="8">
        <v>0</v>
      </c>
      <c r="D1767">
        <v>0</v>
      </c>
      <c r="F1767" s="70">
        <f t="shared" si="97"/>
        <v>0</v>
      </c>
    </row>
    <row r="1768" spans="1:6" x14ac:dyDescent="0.25">
      <c r="A1768" s="79" t="s">
        <v>41</v>
      </c>
      <c r="B1768" s="8">
        <v>0</v>
      </c>
      <c r="D1768">
        <v>0</v>
      </c>
      <c r="F1768" s="70">
        <f t="shared" si="97"/>
        <v>0</v>
      </c>
    </row>
    <row r="1769" spans="1:6" x14ac:dyDescent="0.25">
      <c r="A1769" s="79" t="s">
        <v>43</v>
      </c>
      <c r="B1769" s="8">
        <v>0</v>
      </c>
      <c r="D1769">
        <v>0</v>
      </c>
      <c r="F1769" s="70">
        <f t="shared" si="97"/>
        <v>0</v>
      </c>
    </row>
    <row r="1770" spans="1:6" x14ac:dyDescent="0.25">
      <c r="A1770" s="79" t="s">
        <v>45</v>
      </c>
      <c r="B1770" s="8">
        <v>0</v>
      </c>
      <c r="D1770">
        <v>0</v>
      </c>
      <c r="F1770" s="70">
        <f t="shared" si="97"/>
        <v>0</v>
      </c>
    </row>
    <row r="1771" spans="1:6" x14ac:dyDescent="0.25">
      <c r="A1771" s="79" t="s">
        <v>55</v>
      </c>
      <c r="B1771" s="8">
        <v>0</v>
      </c>
      <c r="D1771">
        <v>0</v>
      </c>
      <c r="F1771" s="70">
        <f t="shared" si="97"/>
        <v>0</v>
      </c>
    </row>
    <row r="1772" spans="1:6" x14ac:dyDescent="0.25">
      <c r="A1772" s="79" t="s">
        <v>35</v>
      </c>
      <c r="B1772" s="8">
        <v>0</v>
      </c>
      <c r="D1772">
        <v>0</v>
      </c>
      <c r="F1772" s="70">
        <f t="shared" si="97"/>
        <v>0</v>
      </c>
    </row>
    <row r="1773" spans="1:6" x14ac:dyDescent="0.25">
      <c r="A1773" s="79" t="s">
        <v>57</v>
      </c>
      <c r="B1773" s="8">
        <v>0</v>
      </c>
      <c r="D1773">
        <v>0</v>
      </c>
      <c r="F1773" s="70">
        <f t="shared" si="97"/>
        <v>0</v>
      </c>
    </row>
    <row r="1774" spans="1:6" x14ac:dyDescent="0.25">
      <c r="A1774" s="79" t="s">
        <v>21</v>
      </c>
      <c r="B1774" s="8">
        <v>0</v>
      </c>
      <c r="D1774">
        <v>0</v>
      </c>
      <c r="F1774" s="70">
        <f t="shared" si="97"/>
        <v>0</v>
      </c>
    </row>
    <row r="1775" spans="1:6" x14ac:dyDescent="0.25">
      <c r="A1775" s="79" t="s">
        <v>47</v>
      </c>
      <c r="B1775" s="8">
        <v>0</v>
      </c>
      <c r="D1775">
        <v>0</v>
      </c>
      <c r="F1775" s="70">
        <f t="shared" si="97"/>
        <v>0</v>
      </c>
    </row>
    <row r="1776" spans="1:6" x14ac:dyDescent="0.25">
      <c r="A1776" s="79" t="s">
        <v>59</v>
      </c>
      <c r="B1776" s="8">
        <v>0</v>
      </c>
      <c r="D1776">
        <v>0</v>
      </c>
      <c r="F1776" s="70">
        <f t="shared" si="97"/>
        <v>0</v>
      </c>
    </row>
    <row r="1777" spans="1:6" x14ac:dyDescent="0.25">
      <c r="A1777" s="79" t="s">
        <v>49</v>
      </c>
      <c r="B1777" s="8">
        <v>0</v>
      </c>
      <c r="D1777">
        <v>0</v>
      </c>
      <c r="F1777" s="70">
        <f t="shared" si="97"/>
        <v>0</v>
      </c>
    </row>
    <row r="1778" spans="1:6" x14ac:dyDescent="0.25">
      <c r="A1778" s="79" t="s">
        <v>53</v>
      </c>
      <c r="B1778" s="8">
        <v>0</v>
      </c>
      <c r="D1778">
        <v>0</v>
      </c>
      <c r="F1778" s="70">
        <f t="shared" si="97"/>
        <v>0</v>
      </c>
    </row>
    <row r="1779" spans="1:6" x14ac:dyDescent="0.25">
      <c r="A1779" s="79" t="s">
        <v>61</v>
      </c>
      <c r="B1779" s="8">
        <v>0</v>
      </c>
      <c r="D1779">
        <v>0</v>
      </c>
      <c r="F1779" s="70">
        <f t="shared" si="97"/>
        <v>0</v>
      </c>
    </row>
    <row r="1780" spans="1:6" x14ac:dyDescent="0.25">
      <c r="A1780" s="79" t="s">
        <v>63</v>
      </c>
      <c r="B1780" s="8">
        <v>0</v>
      </c>
      <c r="D1780">
        <v>0</v>
      </c>
      <c r="F1780" s="70">
        <f t="shared" si="97"/>
        <v>0</v>
      </c>
    </row>
    <row r="1781" spans="1:6" x14ac:dyDescent="0.25">
      <c r="A1781" s="72" t="s">
        <v>306</v>
      </c>
      <c r="B1781" s="8"/>
    </row>
    <row r="1782" spans="1:6" x14ac:dyDescent="0.25">
      <c r="A1782" s="79" t="s">
        <v>51</v>
      </c>
      <c r="B1782" s="8">
        <v>18500</v>
      </c>
      <c r="D1782">
        <f>SUMIF('Sales History - All'!$C$831:$C$841,'FY 24 June Adjustment'!A1782,'Sales History - All'!$O$831:$O$841)</f>
        <v>16958.370000000003</v>
      </c>
      <c r="F1782" s="70">
        <f t="shared" ref="F1782:F1798" si="98">B1782-D1782</f>
        <v>1541.6299999999974</v>
      </c>
    </row>
    <row r="1783" spans="1:6" x14ac:dyDescent="0.25">
      <c r="A1783" s="79" t="s">
        <v>37</v>
      </c>
      <c r="B1783" s="8">
        <v>25500</v>
      </c>
      <c r="D1783">
        <f>SUMIF('Sales History - All'!$C$831:$C$841,'FY 24 June Adjustment'!A1783,'Sales History - All'!$O$831:$O$841)</f>
        <v>23375</v>
      </c>
      <c r="F1783" s="70">
        <f t="shared" si="98"/>
        <v>2125</v>
      </c>
    </row>
    <row r="1784" spans="1:6" x14ac:dyDescent="0.25">
      <c r="A1784" s="79" t="s">
        <v>39</v>
      </c>
      <c r="B1784" s="8">
        <v>4500</v>
      </c>
      <c r="D1784">
        <f>SUMIF('Sales History - All'!$C$831:$C$841,'FY 24 June Adjustment'!A1784,'Sales History - All'!$O$831:$O$841)</f>
        <v>1375</v>
      </c>
      <c r="F1784" s="70">
        <f t="shared" si="98"/>
        <v>3125</v>
      </c>
    </row>
    <row r="1785" spans="1:6" x14ac:dyDescent="0.25">
      <c r="A1785" s="79" t="s">
        <v>33</v>
      </c>
      <c r="B1785" s="8">
        <v>14500</v>
      </c>
      <c r="D1785">
        <f>SUMIF('Sales History - All'!$C$831:$C$841,'FY 24 June Adjustment'!A1785,'Sales History - All'!$O$831:$O$841)</f>
        <v>13291.63</v>
      </c>
      <c r="F1785" s="70">
        <f t="shared" si="98"/>
        <v>1208.3700000000008</v>
      </c>
    </row>
    <row r="1786" spans="1:6" x14ac:dyDescent="0.25">
      <c r="A1786" s="79" t="s">
        <v>41</v>
      </c>
      <c r="B1786" s="8">
        <v>716500</v>
      </c>
      <c r="D1786">
        <f>SUMIF('Sales History - All'!$C$831:$C$841,'FY 24 June Adjustment'!A1786,'Sales History - All'!$O$831:$O$841)</f>
        <v>603625</v>
      </c>
      <c r="F1786" s="70">
        <f t="shared" si="98"/>
        <v>112875</v>
      </c>
    </row>
    <row r="1787" spans="1:6" x14ac:dyDescent="0.25">
      <c r="A1787" s="79" t="s">
        <v>43</v>
      </c>
      <c r="B1787" s="8">
        <v>0</v>
      </c>
      <c r="D1787">
        <f>SUMIF('Sales History - All'!$C$831:$C$841,'FY 24 June Adjustment'!A1787,'Sales History - All'!$O$831:$O$841)</f>
        <v>76083.37</v>
      </c>
      <c r="F1787" s="70">
        <f t="shared" si="98"/>
        <v>-76083.37</v>
      </c>
    </row>
    <row r="1788" spans="1:6" x14ac:dyDescent="0.25">
      <c r="A1788" s="79" t="s">
        <v>45</v>
      </c>
      <c r="B1788" s="8">
        <v>105000</v>
      </c>
      <c r="D1788">
        <f>SUMIF('Sales History - All'!$C$831:$C$841,'FY 24 June Adjustment'!A1788,'Sales History - All'!$O$831:$O$841)</f>
        <v>96250</v>
      </c>
      <c r="F1788" s="70">
        <f t="shared" si="98"/>
        <v>8750</v>
      </c>
    </row>
    <row r="1789" spans="1:6" x14ac:dyDescent="0.25">
      <c r="A1789" s="79" t="s">
        <v>55</v>
      </c>
      <c r="B1789" s="8">
        <v>108000</v>
      </c>
      <c r="D1789">
        <f>SUMIF('Sales History - All'!$C$831:$C$841,'FY 24 June Adjustment'!A1789,'Sales History - All'!$O$831:$O$841)</f>
        <v>99000</v>
      </c>
      <c r="F1789" s="70">
        <f t="shared" si="98"/>
        <v>9000</v>
      </c>
    </row>
    <row r="1790" spans="1:6" x14ac:dyDescent="0.25">
      <c r="A1790" s="79" t="s">
        <v>35</v>
      </c>
      <c r="B1790" s="8">
        <v>63500</v>
      </c>
      <c r="D1790">
        <f>SUMIF('Sales History - All'!$C$831:$C$841,'FY 24 June Adjustment'!A1790,'Sales History - All'!$O$831:$O$841)</f>
        <v>58208.369999999988</v>
      </c>
      <c r="F1790" s="70">
        <f t="shared" si="98"/>
        <v>5291.6300000000119</v>
      </c>
    </row>
    <row r="1791" spans="1:6" x14ac:dyDescent="0.25">
      <c r="A1791" s="79" t="s">
        <v>57</v>
      </c>
      <c r="B1791" s="8">
        <v>0</v>
      </c>
      <c r="D1791">
        <f>SUMIF('Sales History - All'!$C$831:$C$841,'FY 24 June Adjustment'!A1791,'Sales History - All'!$O$831:$O$841)</f>
        <v>0</v>
      </c>
      <c r="F1791" s="70">
        <f t="shared" si="98"/>
        <v>0</v>
      </c>
    </row>
    <row r="1792" spans="1:6" x14ac:dyDescent="0.25">
      <c r="A1792" s="79" t="s">
        <v>21</v>
      </c>
      <c r="B1792" s="8">
        <v>34000</v>
      </c>
      <c r="D1792">
        <f>SUMIF('Sales History - All'!$C$831:$C$841,'FY 24 June Adjustment'!A1792,'Sales History - All'!$O$831:$O$841)</f>
        <v>31166.630000000005</v>
      </c>
      <c r="F1792" s="70">
        <f t="shared" si="98"/>
        <v>2833.3699999999953</v>
      </c>
    </row>
    <row r="1793" spans="1:6" x14ac:dyDescent="0.25">
      <c r="A1793" s="79" t="s">
        <v>47</v>
      </c>
      <c r="B1793" s="8">
        <v>0</v>
      </c>
      <c r="D1793">
        <f>SUMIF('Sales History - All'!$C$831:$C$841,'FY 24 June Adjustment'!A1793,'Sales History - All'!$O$831:$O$841)</f>
        <v>0</v>
      </c>
      <c r="F1793" s="70">
        <f t="shared" si="98"/>
        <v>0</v>
      </c>
    </row>
    <row r="1794" spans="1:6" x14ac:dyDescent="0.25">
      <c r="A1794" s="79" t="s">
        <v>59</v>
      </c>
      <c r="B1794" s="8">
        <v>319000</v>
      </c>
      <c r="D1794">
        <f>SUMIF('Sales History - All'!$C$831:$C$841,'FY 24 June Adjustment'!A1794,'Sales History - All'!$O$831:$O$841)</f>
        <v>275000</v>
      </c>
      <c r="F1794" s="70">
        <f t="shared" si="98"/>
        <v>44000</v>
      </c>
    </row>
    <row r="1795" spans="1:6" x14ac:dyDescent="0.25">
      <c r="A1795" s="79" t="s">
        <v>49</v>
      </c>
      <c r="B1795" s="8">
        <v>7000</v>
      </c>
      <c r="D1795">
        <f>SUMIF('Sales History - All'!$C$831:$C$841,'FY 24 June Adjustment'!A1795,'Sales History - All'!$O$831:$O$841)</f>
        <v>0</v>
      </c>
      <c r="F1795" s="70">
        <f t="shared" si="98"/>
        <v>7000</v>
      </c>
    </row>
    <row r="1796" spans="1:6" x14ac:dyDescent="0.25">
      <c r="A1796" s="79" t="s">
        <v>53</v>
      </c>
      <c r="B1796" s="8">
        <v>16000</v>
      </c>
      <c r="D1796">
        <f>SUMIF('Sales History - All'!$C$831:$C$841,'FY 24 June Adjustment'!A1796,'Sales History - All'!$O$831:$O$841)</f>
        <v>0</v>
      </c>
      <c r="F1796" s="70">
        <f t="shared" si="98"/>
        <v>16000</v>
      </c>
    </row>
    <row r="1797" spans="1:6" x14ac:dyDescent="0.25">
      <c r="A1797" s="79" t="s">
        <v>61</v>
      </c>
      <c r="B1797" s="8">
        <v>15000</v>
      </c>
      <c r="D1797">
        <f>SUMIF('Sales History - All'!$C$831:$C$841,'FY 24 June Adjustment'!A1797,'Sales History - All'!$O$831:$O$841)</f>
        <v>0</v>
      </c>
      <c r="F1797" s="70">
        <f t="shared" si="98"/>
        <v>15000</v>
      </c>
    </row>
    <row r="1798" spans="1:6" x14ac:dyDescent="0.25">
      <c r="A1798" s="79" t="s">
        <v>63</v>
      </c>
      <c r="B1798" s="8">
        <v>57000</v>
      </c>
      <c r="D1798">
        <f>SUMIF('Sales History - All'!$C$831:$C$841,'FY 24 June Adjustment'!A1798,'Sales History - All'!$O$831:$O$841)</f>
        <v>0</v>
      </c>
      <c r="F1798" s="70">
        <f t="shared" si="98"/>
        <v>57000</v>
      </c>
    </row>
    <row r="1799" spans="1:6" x14ac:dyDescent="0.25">
      <c r="A1799" s="72" t="s">
        <v>307</v>
      </c>
      <c r="B1799" s="8"/>
    </row>
    <row r="1800" spans="1:6" x14ac:dyDescent="0.25">
      <c r="A1800" s="79" t="s">
        <v>51</v>
      </c>
      <c r="B1800" s="8">
        <v>9500</v>
      </c>
      <c r="D1800">
        <f>SUMIF('Sales History - All'!$C$842:$C$852,'FY 24 June Adjustment'!A1800,'Sales History - All'!$O$842:$O$852)</f>
        <v>8708.369999999999</v>
      </c>
      <c r="F1800" s="70">
        <f t="shared" ref="F1800:F1816" si="99">B1800-D1800</f>
        <v>791.63000000000102</v>
      </c>
    </row>
    <row r="1801" spans="1:6" x14ac:dyDescent="0.25">
      <c r="A1801" s="79" t="s">
        <v>37</v>
      </c>
      <c r="B1801" s="8">
        <v>1500</v>
      </c>
      <c r="D1801">
        <f>SUMIF('Sales History - All'!$C$842:$C$852,'FY 24 June Adjustment'!A1801,'Sales History - All'!$O$842:$O$852)</f>
        <v>1375</v>
      </c>
      <c r="F1801" s="70">
        <f t="shared" si="99"/>
        <v>125</v>
      </c>
    </row>
    <row r="1802" spans="1:6" x14ac:dyDescent="0.25">
      <c r="A1802" s="79" t="s">
        <v>39</v>
      </c>
      <c r="B1802" s="8">
        <v>1500</v>
      </c>
      <c r="D1802">
        <f>SUMIF('Sales History - All'!$C$842:$C$852,'FY 24 June Adjustment'!A1802,'Sales History - All'!$O$842:$O$852)</f>
        <v>458.37000000000012</v>
      </c>
      <c r="F1802" s="70">
        <f t="shared" si="99"/>
        <v>1041.6299999999999</v>
      </c>
    </row>
    <row r="1803" spans="1:6" x14ac:dyDescent="0.25">
      <c r="A1803" s="79" t="s">
        <v>33</v>
      </c>
      <c r="B1803" s="8">
        <v>1000</v>
      </c>
      <c r="D1803">
        <f>SUMIF('Sales History - All'!$C$842:$C$852,'FY 24 June Adjustment'!A1803,'Sales History - All'!$O$842:$O$852)</f>
        <v>916.63000000000011</v>
      </c>
      <c r="F1803" s="70">
        <f t="shared" si="99"/>
        <v>83.369999999999891</v>
      </c>
    </row>
    <row r="1804" spans="1:6" x14ac:dyDescent="0.25">
      <c r="A1804" s="79" t="s">
        <v>41</v>
      </c>
      <c r="B1804" s="8">
        <v>46000</v>
      </c>
      <c r="D1804">
        <f>SUMIF('Sales History - All'!$C$842:$C$852,'FY 24 June Adjustment'!A1804,'Sales History - All'!$O$842:$O$852)</f>
        <v>37583.369999999988</v>
      </c>
      <c r="F1804" s="70">
        <f t="shared" si="99"/>
        <v>8416.6300000000119</v>
      </c>
    </row>
    <row r="1805" spans="1:6" x14ac:dyDescent="0.25">
      <c r="A1805" s="79" t="s">
        <v>43</v>
      </c>
      <c r="B1805" s="8">
        <v>0</v>
      </c>
      <c r="D1805">
        <f>SUMIF('Sales History - All'!$C$842:$C$852,'FY 24 June Adjustment'!A1805,'Sales History - All'!$O$842:$O$852)</f>
        <v>6416.63</v>
      </c>
      <c r="F1805" s="70">
        <f t="shared" si="99"/>
        <v>-6416.63</v>
      </c>
    </row>
    <row r="1806" spans="1:6" x14ac:dyDescent="0.25">
      <c r="A1806" s="79" t="s">
        <v>45</v>
      </c>
      <c r="B1806" s="8">
        <v>38500</v>
      </c>
      <c r="D1806">
        <f>SUMIF('Sales History - All'!$C$842:$C$852,'FY 24 June Adjustment'!A1806,'Sales History - All'!$O$842:$O$852)</f>
        <v>35291.630000000005</v>
      </c>
      <c r="F1806" s="70">
        <f t="shared" si="99"/>
        <v>3208.3699999999953</v>
      </c>
    </row>
    <row r="1807" spans="1:6" x14ac:dyDescent="0.25">
      <c r="A1807" s="79" t="s">
        <v>55</v>
      </c>
      <c r="B1807" s="8">
        <v>40500</v>
      </c>
      <c r="D1807">
        <f>SUMIF('Sales History - All'!$C$842:$C$852,'FY 24 June Adjustment'!A1807,'Sales History - All'!$O$842:$O$852)</f>
        <v>37125</v>
      </c>
      <c r="F1807" s="70">
        <f t="shared" si="99"/>
        <v>3375</v>
      </c>
    </row>
    <row r="1808" spans="1:6" x14ac:dyDescent="0.25">
      <c r="A1808" s="79" t="s">
        <v>35</v>
      </c>
      <c r="B1808" s="8">
        <v>5000</v>
      </c>
      <c r="D1808">
        <f>SUMIF('Sales History - All'!$C$842:$C$852,'FY 24 June Adjustment'!A1808,'Sales History - All'!$O$842:$O$852)</f>
        <v>4583.37</v>
      </c>
      <c r="F1808" s="70">
        <f t="shared" si="99"/>
        <v>416.63000000000011</v>
      </c>
    </row>
    <row r="1809" spans="1:6" x14ac:dyDescent="0.25">
      <c r="A1809" s="79" t="s">
        <v>57</v>
      </c>
      <c r="B1809" s="8">
        <v>0</v>
      </c>
      <c r="D1809">
        <f>SUMIF('Sales History - All'!$C$842:$C$852,'FY 24 June Adjustment'!A1809,'Sales History - All'!$O$842:$O$852)</f>
        <v>0</v>
      </c>
      <c r="F1809" s="70">
        <f t="shared" si="99"/>
        <v>0</v>
      </c>
    </row>
    <row r="1810" spans="1:6" x14ac:dyDescent="0.25">
      <c r="A1810" s="79" t="s">
        <v>21</v>
      </c>
      <c r="B1810" s="8">
        <v>13000</v>
      </c>
      <c r="D1810">
        <f>SUMIF('Sales History - All'!$C$842:$C$852,'FY 24 June Adjustment'!A1810,'Sales History - All'!$O$842:$O$852)</f>
        <v>11916.63</v>
      </c>
      <c r="F1810" s="70">
        <f t="shared" si="99"/>
        <v>1083.3700000000008</v>
      </c>
    </row>
    <row r="1811" spans="1:6" x14ac:dyDescent="0.25">
      <c r="A1811" s="79" t="s">
        <v>47</v>
      </c>
      <c r="B1811" s="8">
        <v>0</v>
      </c>
      <c r="D1811">
        <f>SUMIF('Sales History - All'!$C$842:$C$852,'FY 24 June Adjustment'!A1811,'Sales History - All'!$O$842:$O$852)</f>
        <v>0</v>
      </c>
      <c r="F1811" s="70">
        <f t="shared" si="99"/>
        <v>0</v>
      </c>
    </row>
    <row r="1812" spans="1:6" x14ac:dyDescent="0.25">
      <c r="A1812" s="79" t="s">
        <v>59</v>
      </c>
      <c r="B1812" s="8">
        <v>85000</v>
      </c>
      <c r="D1812">
        <f>SUMIF('Sales History - All'!$C$842:$C$852,'FY 24 June Adjustment'!A1812,'Sales History - All'!$O$842:$O$852)</f>
        <v>73333.37</v>
      </c>
      <c r="F1812" s="70">
        <f t="shared" si="99"/>
        <v>11666.630000000005</v>
      </c>
    </row>
    <row r="1813" spans="1:6" x14ac:dyDescent="0.25">
      <c r="A1813" s="79" t="s">
        <v>49</v>
      </c>
      <c r="B1813" s="8">
        <v>1000</v>
      </c>
      <c r="D1813">
        <f>SUMIF('Sales History - All'!$C$842:$C$852,'FY 24 June Adjustment'!A1813,'Sales History - All'!$O$842:$O$852)</f>
        <v>0</v>
      </c>
      <c r="F1813" s="70">
        <f t="shared" si="99"/>
        <v>1000</v>
      </c>
    </row>
    <row r="1814" spans="1:6" x14ac:dyDescent="0.25">
      <c r="A1814" s="79" t="s">
        <v>53</v>
      </c>
      <c r="B1814" s="8">
        <v>2000</v>
      </c>
      <c r="D1814">
        <f>SUMIF('Sales History - All'!$C$842:$C$852,'FY 24 June Adjustment'!A1814,'Sales History - All'!$O$842:$O$852)</f>
        <v>0</v>
      </c>
      <c r="F1814" s="70">
        <f t="shared" si="99"/>
        <v>2000</v>
      </c>
    </row>
    <row r="1815" spans="1:6" x14ac:dyDescent="0.25">
      <c r="A1815" s="79" t="s">
        <v>61</v>
      </c>
      <c r="B1815" s="8">
        <v>2000</v>
      </c>
      <c r="D1815">
        <f>SUMIF('Sales History - All'!$C$842:$C$852,'FY 24 June Adjustment'!A1815,'Sales History - All'!$O$842:$O$852)</f>
        <v>0</v>
      </c>
      <c r="F1815" s="70">
        <f t="shared" si="99"/>
        <v>2000</v>
      </c>
    </row>
    <row r="1816" spans="1:6" x14ac:dyDescent="0.25">
      <c r="A1816" s="79" t="s">
        <v>63</v>
      </c>
      <c r="B1816" s="8">
        <v>5000</v>
      </c>
      <c r="D1816">
        <f>SUMIF('Sales History - All'!$C$842:$C$852,'FY 24 June Adjustment'!A1816,'Sales History - All'!$O$842:$O$852)</f>
        <v>0</v>
      </c>
      <c r="F1816" s="70">
        <f t="shared" si="99"/>
        <v>5000</v>
      </c>
    </row>
    <row r="1817" spans="1:6" x14ac:dyDescent="0.25">
      <c r="A1817" s="72" t="s">
        <v>308</v>
      </c>
      <c r="B1817" s="8"/>
    </row>
    <row r="1818" spans="1:6" x14ac:dyDescent="0.25">
      <c r="A1818" s="79" t="s">
        <v>51</v>
      </c>
      <c r="B1818" s="8">
        <v>2000</v>
      </c>
      <c r="D1818">
        <f>SUMIF('Sales History - All'!$C$853:$C$862,'FY 24 June Adjustment'!A1818,'Sales History - All'!$O$853:$O$862)</f>
        <v>1833.3700000000001</v>
      </c>
      <c r="F1818" s="70">
        <f t="shared" ref="F1818:F1834" si="100">B1818-D1818</f>
        <v>166.62999999999988</v>
      </c>
    </row>
    <row r="1819" spans="1:6" x14ac:dyDescent="0.25">
      <c r="A1819" s="79" t="s">
        <v>37</v>
      </c>
      <c r="B1819" s="8">
        <v>0</v>
      </c>
      <c r="D1819">
        <f>SUMIF('Sales History - All'!$C$853:$C$862,'FY 24 June Adjustment'!A1819,'Sales History - All'!$O$853:$O$862)</f>
        <v>0</v>
      </c>
      <c r="F1819" s="70">
        <f t="shared" si="100"/>
        <v>0</v>
      </c>
    </row>
    <row r="1820" spans="1:6" x14ac:dyDescent="0.25">
      <c r="A1820" s="79" t="s">
        <v>39</v>
      </c>
      <c r="B1820" s="8">
        <v>0</v>
      </c>
      <c r="D1820">
        <f>SUMIF('Sales History - All'!$C$853:$C$862,'FY 24 June Adjustment'!A1820,'Sales History - All'!$O$853:$O$862)</f>
        <v>0</v>
      </c>
      <c r="F1820" s="70">
        <f t="shared" si="100"/>
        <v>0</v>
      </c>
    </row>
    <row r="1821" spans="1:6" x14ac:dyDescent="0.25">
      <c r="A1821" s="79" t="s">
        <v>33</v>
      </c>
      <c r="B1821" s="8">
        <v>500</v>
      </c>
      <c r="D1821">
        <f>SUMIF('Sales History - All'!$C$853:$C$862,'FY 24 June Adjustment'!A1821,'Sales History - All'!$O$853:$O$862)</f>
        <v>458.37000000000012</v>
      </c>
      <c r="F1821" s="70">
        <f t="shared" si="100"/>
        <v>41.629999999999882</v>
      </c>
    </row>
    <row r="1822" spans="1:6" x14ac:dyDescent="0.25">
      <c r="A1822" s="79" t="s">
        <v>41</v>
      </c>
      <c r="B1822" s="8">
        <v>0</v>
      </c>
      <c r="D1822">
        <f>SUMIF('Sales History - All'!$C$853:$C$862,'FY 24 June Adjustment'!A1822,'Sales History - All'!$O$853:$O$862)</f>
        <v>0</v>
      </c>
      <c r="F1822" s="70">
        <f t="shared" si="100"/>
        <v>0</v>
      </c>
    </row>
    <row r="1823" spans="1:6" x14ac:dyDescent="0.25">
      <c r="A1823" s="79" t="s">
        <v>43</v>
      </c>
      <c r="B1823" s="8">
        <v>0</v>
      </c>
      <c r="D1823">
        <f>SUMIF('Sales History - All'!$C$853:$C$862,'FY 24 June Adjustment'!A1823,'Sales History - All'!$O$853:$O$862)</f>
        <v>1833.3700000000001</v>
      </c>
      <c r="F1823" s="70">
        <f t="shared" si="100"/>
        <v>-1833.3700000000001</v>
      </c>
    </row>
    <row r="1824" spans="1:6" x14ac:dyDescent="0.25">
      <c r="A1824" s="79" t="s">
        <v>45</v>
      </c>
      <c r="B1824" s="8">
        <v>1500</v>
      </c>
      <c r="D1824">
        <f>SUMIF('Sales History - All'!$C$853:$C$862,'FY 24 June Adjustment'!A1824,'Sales History - All'!$O$853:$O$862)</f>
        <v>1375</v>
      </c>
      <c r="F1824" s="70">
        <f t="shared" si="100"/>
        <v>125</v>
      </c>
    </row>
    <row r="1825" spans="1:6" x14ac:dyDescent="0.25">
      <c r="A1825" s="79" t="s">
        <v>55</v>
      </c>
      <c r="B1825" s="8">
        <v>500</v>
      </c>
      <c r="D1825">
        <f>SUMIF('Sales History - All'!$C$853:$C$862,'FY 24 June Adjustment'!A1825,'Sales History - All'!$O$853:$O$862)</f>
        <v>458.37000000000012</v>
      </c>
      <c r="F1825" s="70">
        <f t="shared" si="100"/>
        <v>41.629999999999882</v>
      </c>
    </row>
    <row r="1826" spans="1:6" x14ac:dyDescent="0.25">
      <c r="A1826" s="79" t="s">
        <v>35</v>
      </c>
      <c r="B1826" s="8">
        <v>1000</v>
      </c>
      <c r="D1826">
        <f>SUMIF('Sales History - All'!$C$853:$C$862,'FY 24 June Adjustment'!A1826,'Sales History - All'!$O$853:$O$862)</f>
        <v>916.63000000000011</v>
      </c>
      <c r="F1826" s="70">
        <f t="shared" si="100"/>
        <v>83.369999999999891</v>
      </c>
    </row>
    <row r="1827" spans="1:6" x14ac:dyDescent="0.25">
      <c r="A1827" s="79" t="s">
        <v>57</v>
      </c>
      <c r="B1827" s="8">
        <v>219500</v>
      </c>
      <c r="D1827">
        <f>SUMIF('Sales History - All'!$C$853:$C$862,'FY 24 June Adjustment'!A1827,'Sales History - All'!$O$853:$O$862)</f>
        <v>201208.36999999994</v>
      </c>
      <c r="F1827" s="70">
        <f t="shared" si="100"/>
        <v>18291.630000000063</v>
      </c>
    </row>
    <row r="1828" spans="1:6" x14ac:dyDescent="0.25">
      <c r="A1828" s="79" t="s">
        <v>21</v>
      </c>
      <c r="B1828" s="8">
        <v>4500</v>
      </c>
      <c r="D1828">
        <f>SUMIF('Sales History - All'!$C$853:$C$862,'FY 24 June Adjustment'!A1828,'Sales History - All'!$O$853:$O$862)</f>
        <v>4125</v>
      </c>
      <c r="F1828" s="70">
        <f t="shared" si="100"/>
        <v>375</v>
      </c>
    </row>
    <row r="1829" spans="1:6" x14ac:dyDescent="0.25">
      <c r="A1829" s="79" t="s">
        <v>47</v>
      </c>
      <c r="B1829" s="8">
        <v>0</v>
      </c>
      <c r="D1829">
        <f>SUMIF('Sales History - All'!$C$853:$C$862,'FY 24 June Adjustment'!A1829,'Sales History - All'!$O$853:$O$862)</f>
        <v>0</v>
      </c>
      <c r="F1829" s="70">
        <f t="shared" si="100"/>
        <v>0</v>
      </c>
    </row>
    <row r="1830" spans="1:6" x14ac:dyDescent="0.25">
      <c r="A1830" s="79" t="s">
        <v>59</v>
      </c>
      <c r="B1830" s="8">
        <v>3500</v>
      </c>
      <c r="D1830">
        <f>SUMIF('Sales History - All'!$C$853:$C$862,'FY 24 June Adjustment'!A1830,'Sales History - All'!$O$853:$O$862)</f>
        <v>3208.3700000000003</v>
      </c>
      <c r="F1830" s="70">
        <f t="shared" si="100"/>
        <v>291.62999999999965</v>
      </c>
    </row>
    <row r="1831" spans="1:6" x14ac:dyDescent="0.25">
      <c r="A1831" s="79" t="s">
        <v>49</v>
      </c>
      <c r="B1831" s="8">
        <v>0</v>
      </c>
      <c r="D1831">
        <f>SUMIF('Sales History - All'!$C$853:$C$862,'FY 24 June Adjustment'!A1831,'Sales History - All'!$O$853:$O$862)</f>
        <v>0</v>
      </c>
      <c r="F1831" s="70">
        <f t="shared" si="100"/>
        <v>0</v>
      </c>
    </row>
    <row r="1832" spans="1:6" x14ac:dyDescent="0.25">
      <c r="A1832" s="79" t="s">
        <v>53</v>
      </c>
      <c r="B1832" s="8">
        <v>1000</v>
      </c>
      <c r="D1832">
        <f>SUMIF('Sales History - All'!$C$853:$C$862,'FY 24 June Adjustment'!A1832,'Sales History - All'!$O$853:$O$862)</f>
        <v>0</v>
      </c>
      <c r="F1832" s="70">
        <f t="shared" si="100"/>
        <v>1000</v>
      </c>
    </row>
    <row r="1833" spans="1:6" x14ac:dyDescent="0.25">
      <c r="A1833" s="79" t="s">
        <v>61</v>
      </c>
      <c r="B1833" s="8">
        <v>1000</v>
      </c>
      <c r="D1833">
        <f>SUMIF('Sales History - All'!$C$853:$C$862,'FY 24 June Adjustment'!A1833,'Sales History - All'!$O$853:$O$862)</f>
        <v>0</v>
      </c>
      <c r="F1833" s="70">
        <f t="shared" si="100"/>
        <v>1000</v>
      </c>
    </row>
    <row r="1834" spans="1:6" x14ac:dyDescent="0.25">
      <c r="A1834" s="79" t="s">
        <v>63</v>
      </c>
      <c r="B1834" s="8">
        <v>1000</v>
      </c>
      <c r="D1834">
        <f>SUMIF('Sales History - All'!$C$853:$C$862,'FY 24 June Adjustment'!A1834,'Sales History - All'!$O$853:$O$862)</f>
        <v>0</v>
      </c>
      <c r="F1834" s="70">
        <f t="shared" si="100"/>
        <v>1000</v>
      </c>
    </row>
    <row r="1835" spans="1:6" x14ac:dyDescent="0.25">
      <c r="A1835" s="72" t="s">
        <v>309</v>
      </c>
      <c r="B1835" s="8"/>
    </row>
    <row r="1836" spans="1:6" x14ac:dyDescent="0.25">
      <c r="A1836" s="79" t="s">
        <v>51</v>
      </c>
      <c r="B1836" s="8">
        <v>1000</v>
      </c>
      <c r="D1836">
        <f>SUMIF('Sales History - All'!$C$863:$C$872,'FY 24 June Adjustment'!A1836,'Sales History - All'!$O$863:$O$872)</f>
        <v>916.63000000000011</v>
      </c>
      <c r="F1836" s="70">
        <f t="shared" ref="F1836:F1852" si="101">B1836-D1836</f>
        <v>83.369999999999891</v>
      </c>
    </row>
    <row r="1837" spans="1:6" x14ac:dyDescent="0.25">
      <c r="A1837" s="79" t="s">
        <v>37</v>
      </c>
      <c r="B1837" s="8">
        <v>1000</v>
      </c>
      <c r="D1837">
        <f>SUMIF('Sales History - All'!$C$863:$C$872,'FY 24 June Adjustment'!A1837,'Sales History - All'!$O$863:$O$872)</f>
        <v>916.63000000000011</v>
      </c>
      <c r="F1837" s="70">
        <f t="shared" si="101"/>
        <v>83.369999999999891</v>
      </c>
    </row>
    <row r="1838" spans="1:6" x14ac:dyDescent="0.25">
      <c r="A1838" s="79" t="s">
        <v>39</v>
      </c>
      <c r="B1838" s="8">
        <v>0</v>
      </c>
      <c r="D1838">
        <f>SUMIF('Sales History - All'!$C$863:$C$872,'FY 24 June Adjustment'!A1838,'Sales History - All'!$O$863:$O$872)</f>
        <v>0</v>
      </c>
      <c r="F1838" s="70">
        <f t="shared" si="101"/>
        <v>0</v>
      </c>
    </row>
    <row r="1839" spans="1:6" x14ac:dyDescent="0.25">
      <c r="A1839" s="79" t="s">
        <v>33</v>
      </c>
      <c r="B1839" s="8">
        <v>500</v>
      </c>
      <c r="D1839">
        <f>SUMIF('Sales History - All'!$C$863:$C$872,'FY 24 June Adjustment'!A1839,'Sales History - All'!$O$863:$O$872)</f>
        <v>458.37000000000012</v>
      </c>
      <c r="F1839" s="70">
        <f t="shared" si="101"/>
        <v>41.629999999999882</v>
      </c>
    </row>
    <row r="1840" spans="1:6" x14ac:dyDescent="0.25">
      <c r="A1840" s="79" t="s">
        <v>41</v>
      </c>
      <c r="B1840" s="8">
        <v>0</v>
      </c>
      <c r="D1840">
        <f>SUMIF('Sales History - All'!$C$863:$C$872,'FY 24 June Adjustment'!A1840,'Sales History - All'!$O$863:$O$872)</f>
        <v>0</v>
      </c>
      <c r="F1840" s="70">
        <f t="shared" si="101"/>
        <v>0</v>
      </c>
    </row>
    <row r="1841" spans="1:6" x14ac:dyDescent="0.25">
      <c r="A1841" s="79" t="s">
        <v>43</v>
      </c>
      <c r="B1841" s="8">
        <v>0</v>
      </c>
      <c r="D1841">
        <f>SUMIF('Sales History - All'!$C$863:$C$872,'FY 24 June Adjustment'!A1841,'Sales History - All'!$O$863:$O$872)</f>
        <v>2750</v>
      </c>
      <c r="F1841" s="70">
        <f t="shared" si="101"/>
        <v>-2750</v>
      </c>
    </row>
    <row r="1842" spans="1:6" x14ac:dyDescent="0.25">
      <c r="A1842" s="79" t="s">
        <v>45</v>
      </c>
      <c r="B1842" s="8">
        <v>2000</v>
      </c>
      <c r="D1842">
        <f>SUMIF('Sales History - All'!$C$863:$C$872,'FY 24 June Adjustment'!A1842,'Sales History - All'!$O$863:$O$872)</f>
        <v>1833.3700000000001</v>
      </c>
      <c r="F1842" s="70">
        <f t="shared" si="101"/>
        <v>166.62999999999988</v>
      </c>
    </row>
    <row r="1843" spans="1:6" x14ac:dyDescent="0.25">
      <c r="A1843" s="79" t="s">
        <v>55</v>
      </c>
      <c r="B1843" s="8">
        <v>2000</v>
      </c>
      <c r="D1843">
        <f>SUMIF('Sales History - All'!$C$863:$C$872,'FY 24 June Adjustment'!A1843,'Sales History - All'!$O$863:$O$872)</f>
        <v>1833.3700000000001</v>
      </c>
      <c r="F1843" s="70">
        <f t="shared" si="101"/>
        <v>166.62999999999988</v>
      </c>
    </row>
    <row r="1844" spans="1:6" x14ac:dyDescent="0.25">
      <c r="A1844" s="79" t="s">
        <v>35</v>
      </c>
      <c r="B1844" s="8">
        <v>2000</v>
      </c>
      <c r="D1844">
        <f>SUMIF('Sales History - All'!$C$863:$C$872,'FY 24 June Adjustment'!A1844,'Sales History - All'!$O$863:$O$872)</f>
        <v>1833.3700000000001</v>
      </c>
      <c r="F1844" s="70">
        <f t="shared" si="101"/>
        <v>166.62999999999988</v>
      </c>
    </row>
    <row r="1845" spans="1:6" x14ac:dyDescent="0.25">
      <c r="A1845" s="79" t="s">
        <v>57</v>
      </c>
      <c r="B1845" s="8">
        <v>0</v>
      </c>
      <c r="D1845">
        <f>SUMIF('Sales History - All'!$C$863:$C$872,'FY 24 June Adjustment'!A1845,'Sales History - All'!$O$863:$O$872)</f>
        <v>0</v>
      </c>
      <c r="F1845" s="70">
        <f t="shared" si="101"/>
        <v>0</v>
      </c>
    </row>
    <row r="1846" spans="1:6" x14ac:dyDescent="0.25">
      <c r="A1846" s="79" t="s">
        <v>21</v>
      </c>
      <c r="B1846" s="8">
        <v>500</v>
      </c>
      <c r="D1846">
        <f>SUMIF('Sales History - All'!$C$863:$C$872,'FY 24 June Adjustment'!A1846,'Sales History - All'!$O$863:$O$872)</f>
        <v>458.37000000000012</v>
      </c>
      <c r="F1846" s="70">
        <f t="shared" si="101"/>
        <v>41.629999999999882</v>
      </c>
    </row>
    <row r="1847" spans="1:6" x14ac:dyDescent="0.25">
      <c r="A1847" s="79" t="s">
        <v>47</v>
      </c>
      <c r="B1847" s="8">
        <v>0</v>
      </c>
      <c r="D1847">
        <f>SUMIF('Sales History - All'!$C$863:$C$872,'FY 24 June Adjustment'!A1847,'Sales History - All'!$O$863:$O$872)</f>
        <v>0</v>
      </c>
      <c r="F1847" s="70">
        <f t="shared" si="101"/>
        <v>0</v>
      </c>
    </row>
    <row r="1848" spans="1:6" x14ac:dyDescent="0.25">
      <c r="A1848" s="79" t="s">
        <v>59</v>
      </c>
      <c r="B1848" s="8">
        <v>5500</v>
      </c>
      <c r="D1848">
        <f>SUMIF('Sales History - All'!$C$863:$C$872,'FY 24 June Adjustment'!A1848,'Sales History - All'!$O$863:$O$872)</f>
        <v>4125</v>
      </c>
      <c r="F1848" s="70">
        <f t="shared" si="101"/>
        <v>1375</v>
      </c>
    </row>
    <row r="1849" spans="1:6" x14ac:dyDescent="0.25">
      <c r="A1849" s="79" t="s">
        <v>49</v>
      </c>
      <c r="B1849" s="8">
        <v>0</v>
      </c>
      <c r="D1849">
        <f>SUMIF('Sales History - All'!$C$863:$C$872,'FY 24 June Adjustment'!A1849,'Sales History - All'!$O$863:$O$872)</f>
        <v>0</v>
      </c>
      <c r="F1849" s="70">
        <f t="shared" si="101"/>
        <v>0</v>
      </c>
    </row>
    <row r="1850" spans="1:6" x14ac:dyDescent="0.25">
      <c r="A1850" s="79" t="s">
        <v>53</v>
      </c>
      <c r="B1850" s="8">
        <v>1000</v>
      </c>
      <c r="D1850">
        <f>SUMIF('Sales History - All'!$C$863:$C$872,'FY 24 June Adjustment'!A1850,'Sales History - All'!$O$863:$O$872)</f>
        <v>0</v>
      </c>
      <c r="F1850" s="70">
        <f t="shared" si="101"/>
        <v>1000</v>
      </c>
    </row>
    <row r="1851" spans="1:6" x14ac:dyDescent="0.25">
      <c r="A1851" s="79" t="s">
        <v>61</v>
      </c>
      <c r="B1851" s="8">
        <v>1000</v>
      </c>
      <c r="D1851">
        <f>SUMIF('Sales History - All'!$C$863:$C$872,'FY 24 June Adjustment'!A1851,'Sales History - All'!$O$863:$O$872)</f>
        <v>0</v>
      </c>
      <c r="F1851" s="70">
        <f t="shared" si="101"/>
        <v>1000</v>
      </c>
    </row>
    <row r="1852" spans="1:6" x14ac:dyDescent="0.25">
      <c r="A1852" s="79" t="s">
        <v>63</v>
      </c>
      <c r="B1852" s="8">
        <v>1000</v>
      </c>
      <c r="D1852">
        <f>SUMIF('Sales History - All'!$C$863:$C$872,'FY 24 June Adjustment'!A1852,'Sales History - All'!$O$863:$O$872)</f>
        <v>0</v>
      </c>
      <c r="F1852" s="70">
        <f t="shared" si="101"/>
        <v>1000</v>
      </c>
    </row>
    <row r="1853" spans="1:6" x14ac:dyDescent="0.25">
      <c r="A1853" s="72" t="s">
        <v>310</v>
      </c>
      <c r="B1853" s="8"/>
    </row>
    <row r="1854" spans="1:6" x14ac:dyDescent="0.25">
      <c r="A1854" s="79" t="s">
        <v>51</v>
      </c>
      <c r="B1854" s="8">
        <v>92500</v>
      </c>
      <c r="D1854">
        <f>SUMIF('Sales History - All'!$C$873:$C$883,'FY 24 June Adjustment'!A1854,'Sales History - All'!$O$873:$O$883)</f>
        <v>84791.63</v>
      </c>
      <c r="F1854" s="70">
        <f t="shared" ref="F1854:F1870" si="102">B1854-D1854</f>
        <v>7708.3699999999953</v>
      </c>
    </row>
    <row r="1855" spans="1:6" x14ac:dyDescent="0.25">
      <c r="A1855" s="79" t="s">
        <v>37</v>
      </c>
      <c r="B1855" s="8">
        <v>61500</v>
      </c>
      <c r="D1855">
        <f>SUMIF('Sales History - All'!$C$873:$C$883,'FY 24 June Adjustment'!A1855,'Sales History - All'!$O$873:$O$883)</f>
        <v>56375</v>
      </c>
      <c r="F1855" s="70">
        <f t="shared" si="102"/>
        <v>5125</v>
      </c>
    </row>
    <row r="1856" spans="1:6" x14ac:dyDescent="0.25">
      <c r="A1856" s="79" t="s">
        <v>39</v>
      </c>
      <c r="B1856" s="8">
        <v>53000</v>
      </c>
      <c r="D1856">
        <f>SUMIF('Sales History - All'!$C$873:$C$883,'FY 24 June Adjustment'!A1856,'Sales History - All'!$O$873:$O$883)</f>
        <v>20166.630000000005</v>
      </c>
      <c r="F1856" s="70">
        <f t="shared" si="102"/>
        <v>32833.369999999995</v>
      </c>
    </row>
    <row r="1857" spans="1:6" x14ac:dyDescent="0.25">
      <c r="A1857" s="79" t="s">
        <v>33</v>
      </c>
      <c r="B1857" s="8">
        <v>33500</v>
      </c>
      <c r="D1857">
        <f>SUMIF('Sales History - All'!$C$873:$C$883,'FY 24 June Adjustment'!A1857,'Sales History - All'!$O$873:$O$883)</f>
        <v>30708.369999999995</v>
      </c>
      <c r="F1857" s="70">
        <f t="shared" si="102"/>
        <v>2791.6300000000047</v>
      </c>
    </row>
    <row r="1858" spans="1:6" x14ac:dyDescent="0.25">
      <c r="A1858" s="79" t="s">
        <v>41</v>
      </c>
      <c r="B1858" s="8">
        <v>1495500</v>
      </c>
      <c r="D1858">
        <f>SUMIF('Sales History - All'!$C$873:$C$883,'FY 24 June Adjustment'!A1858,'Sales History - All'!$O$873:$O$883)</f>
        <v>1255375</v>
      </c>
      <c r="F1858" s="70">
        <f t="shared" si="102"/>
        <v>240125</v>
      </c>
    </row>
    <row r="1859" spans="1:6" x14ac:dyDescent="0.25">
      <c r="A1859" s="79" t="s">
        <v>43</v>
      </c>
      <c r="B1859" s="8">
        <v>0</v>
      </c>
      <c r="D1859">
        <f>SUMIF('Sales History - All'!$C$873:$C$883,'FY 24 June Adjustment'!A1859,'Sales History - All'!$O$873:$O$883)</f>
        <v>181958.36999999994</v>
      </c>
      <c r="F1859" s="70">
        <f t="shared" si="102"/>
        <v>-181958.36999999994</v>
      </c>
    </row>
    <row r="1860" spans="1:6" x14ac:dyDescent="0.25">
      <c r="A1860" s="79" t="s">
        <v>45</v>
      </c>
      <c r="B1860" s="8">
        <v>211500</v>
      </c>
      <c r="D1860">
        <f>SUMIF('Sales History - All'!$C$873:$C$883,'FY 24 June Adjustment'!A1860,'Sales History - All'!$O$873:$O$883)</f>
        <v>192958.36999999994</v>
      </c>
      <c r="F1860" s="70">
        <f t="shared" si="102"/>
        <v>18541.630000000063</v>
      </c>
    </row>
    <row r="1861" spans="1:6" x14ac:dyDescent="0.25">
      <c r="A1861" s="79" t="s">
        <v>55</v>
      </c>
      <c r="B1861" s="8">
        <v>286500</v>
      </c>
      <c r="D1861">
        <f>SUMIF('Sales History - All'!$C$873:$C$883,'FY 24 June Adjustment'!A1861,'Sales History - All'!$O$873:$O$883)</f>
        <v>262625</v>
      </c>
      <c r="F1861" s="70">
        <f t="shared" si="102"/>
        <v>23875</v>
      </c>
    </row>
    <row r="1862" spans="1:6" x14ac:dyDescent="0.25">
      <c r="A1862" s="79" t="s">
        <v>35</v>
      </c>
      <c r="B1862" s="8">
        <v>152000</v>
      </c>
      <c r="D1862">
        <f>SUMIF('Sales History - All'!$C$873:$C$883,'FY 24 June Adjustment'!A1862,'Sales History - All'!$O$873:$O$883)</f>
        <v>139333.37</v>
      </c>
      <c r="F1862" s="70">
        <f t="shared" si="102"/>
        <v>12666.630000000005</v>
      </c>
    </row>
    <row r="1863" spans="1:6" x14ac:dyDescent="0.25">
      <c r="A1863" s="79" t="s">
        <v>57</v>
      </c>
      <c r="B1863" s="8">
        <v>0</v>
      </c>
      <c r="D1863">
        <f>SUMIF('Sales History - All'!$C$873:$C$883,'FY 24 June Adjustment'!A1863,'Sales History - All'!$O$873:$O$883)</f>
        <v>0</v>
      </c>
      <c r="F1863" s="70">
        <f t="shared" si="102"/>
        <v>0</v>
      </c>
    </row>
    <row r="1864" spans="1:6" x14ac:dyDescent="0.25">
      <c r="A1864" s="79" t="s">
        <v>21</v>
      </c>
      <c r="B1864" s="8">
        <v>146500</v>
      </c>
      <c r="D1864">
        <f>SUMIF('Sales History - All'!$C$873:$C$883,'FY 24 June Adjustment'!A1864,'Sales History - All'!$O$873:$O$883)</f>
        <v>134291.63</v>
      </c>
      <c r="F1864" s="70">
        <f t="shared" si="102"/>
        <v>12208.369999999995</v>
      </c>
    </row>
    <row r="1865" spans="1:6" x14ac:dyDescent="0.25">
      <c r="A1865" s="79" t="s">
        <v>47</v>
      </c>
      <c r="B1865" s="8">
        <v>0</v>
      </c>
      <c r="D1865">
        <f>SUMIF('Sales History - All'!$C$873:$C$883,'FY 24 June Adjustment'!A1865,'Sales History - All'!$O$873:$O$883)</f>
        <v>0</v>
      </c>
      <c r="F1865" s="70">
        <f t="shared" si="102"/>
        <v>0</v>
      </c>
    </row>
    <row r="1866" spans="1:6" x14ac:dyDescent="0.25">
      <c r="A1866" s="79" t="s">
        <v>59</v>
      </c>
      <c r="B1866" s="8">
        <v>1316000</v>
      </c>
      <c r="D1866">
        <f>SUMIF('Sales History - All'!$C$873:$C$883,'FY 24 June Adjustment'!A1866,'Sales History - All'!$O$873:$O$883)</f>
        <v>1133916.6299999999</v>
      </c>
      <c r="F1866" s="70">
        <f t="shared" si="102"/>
        <v>182083.37000000011</v>
      </c>
    </row>
    <row r="1867" spans="1:6" x14ac:dyDescent="0.25">
      <c r="A1867" s="79" t="s">
        <v>49</v>
      </c>
      <c r="B1867" s="8">
        <v>16000</v>
      </c>
      <c r="D1867">
        <f>SUMIF('Sales History - All'!$C$873:$C$883,'FY 24 June Adjustment'!A1867,'Sales History - All'!$O$873:$O$883)</f>
        <v>0</v>
      </c>
      <c r="F1867" s="70">
        <f t="shared" si="102"/>
        <v>16000</v>
      </c>
    </row>
    <row r="1868" spans="1:6" x14ac:dyDescent="0.25">
      <c r="A1868" s="79" t="s">
        <v>53</v>
      </c>
      <c r="B1868" s="8">
        <v>39000</v>
      </c>
      <c r="D1868">
        <f>SUMIF('Sales History - All'!$C$873:$C$883,'FY 24 June Adjustment'!A1868,'Sales History - All'!$O$873:$O$883)</f>
        <v>0</v>
      </c>
      <c r="F1868" s="70">
        <f t="shared" si="102"/>
        <v>39000</v>
      </c>
    </row>
    <row r="1869" spans="1:6" x14ac:dyDescent="0.25">
      <c r="A1869" s="79" t="s">
        <v>61</v>
      </c>
      <c r="B1869" s="8">
        <v>36000</v>
      </c>
      <c r="D1869">
        <f>SUMIF('Sales History - All'!$C$873:$C$883,'FY 24 June Adjustment'!A1869,'Sales History - All'!$O$873:$O$883)</f>
        <v>0</v>
      </c>
      <c r="F1869" s="70">
        <f t="shared" si="102"/>
        <v>36000</v>
      </c>
    </row>
    <row r="1870" spans="1:6" x14ac:dyDescent="0.25">
      <c r="A1870" s="79" t="s">
        <v>63</v>
      </c>
      <c r="B1870" s="8">
        <v>138000</v>
      </c>
      <c r="D1870">
        <f>SUMIF('Sales History - All'!$C$873:$C$883,'FY 24 June Adjustment'!A1870,'Sales History - All'!$O$873:$O$883)</f>
        <v>0</v>
      </c>
      <c r="F1870" s="70">
        <f t="shared" si="102"/>
        <v>138000</v>
      </c>
    </row>
    <row r="1871" spans="1:6" x14ac:dyDescent="0.25">
      <c r="A1871" s="72" t="s">
        <v>311</v>
      </c>
      <c r="B1871" s="8"/>
    </row>
    <row r="1872" spans="1:6" x14ac:dyDescent="0.25">
      <c r="A1872" s="79" t="s">
        <v>51</v>
      </c>
      <c r="B1872" s="8">
        <v>3500</v>
      </c>
      <c r="D1872">
        <f>SUMIF('Sales History - All'!$C$884:$C$894,'FY 24 June Adjustment'!A1872,'Sales History - All'!$O$884:$O$894)</f>
        <v>3208.3700000000003</v>
      </c>
      <c r="F1872" s="70">
        <f t="shared" ref="F1872:F1888" si="103">B1872-D1872</f>
        <v>291.62999999999965</v>
      </c>
    </row>
    <row r="1873" spans="1:6" x14ac:dyDescent="0.25">
      <c r="A1873" s="79" t="s">
        <v>37</v>
      </c>
      <c r="B1873" s="8">
        <v>500</v>
      </c>
      <c r="D1873">
        <f>SUMIF('Sales History - All'!$C$884:$C$894,'FY 24 June Adjustment'!A1873,'Sales History - All'!$O$884:$O$894)</f>
        <v>458.37000000000012</v>
      </c>
      <c r="F1873" s="70">
        <f t="shared" si="103"/>
        <v>41.629999999999882</v>
      </c>
    </row>
    <row r="1874" spans="1:6" x14ac:dyDescent="0.25">
      <c r="A1874" s="79" t="s">
        <v>39</v>
      </c>
      <c r="B1874" s="8">
        <v>4000</v>
      </c>
      <c r="D1874">
        <f>SUMIF('Sales History - All'!$C$884:$C$894,'FY 24 June Adjustment'!A1874,'Sales History - All'!$O$884:$O$894)</f>
        <v>1833.3700000000001</v>
      </c>
      <c r="F1874" s="70">
        <f t="shared" si="103"/>
        <v>2166.63</v>
      </c>
    </row>
    <row r="1875" spans="1:6" x14ac:dyDescent="0.25">
      <c r="A1875" s="79" t="s">
        <v>33</v>
      </c>
      <c r="B1875" s="8">
        <v>1000</v>
      </c>
      <c r="D1875">
        <f>SUMIF('Sales History - All'!$C$884:$C$894,'FY 24 June Adjustment'!A1875,'Sales History - All'!$O$884:$O$894)</f>
        <v>916.63000000000011</v>
      </c>
      <c r="F1875" s="70">
        <f t="shared" si="103"/>
        <v>83.369999999999891</v>
      </c>
    </row>
    <row r="1876" spans="1:6" x14ac:dyDescent="0.25">
      <c r="A1876" s="79" t="s">
        <v>41</v>
      </c>
      <c r="B1876" s="8">
        <v>37500</v>
      </c>
      <c r="D1876">
        <f>SUMIF('Sales History - All'!$C$884:$C$894,'FY 24 June Adjustment'!A1876,'Sales History - All'!$O$884:$O$894)</f>
        <v>31625</v>
      </c>
      <c r="F1876" s="70">
        <f t="shared" si="103"/>
        <v>5875</v>
      </c>
    </row>
    <row r="1877" spans="1:6" x14ac:dyDescent="0.25">
      <c r="A1877" s="79" t="s">
        <v>43</v>
      </c>
      <c r="B1877" s="8">
        <v>0</v>
      </c>
      <c r="D1877">
        <f>SUMIF('Sales History - All'!$C$884:$C$894,'FY 24 June Adjustment'!A1877,'Sales History - All'!$O$884:$O$894)</f>
        <v>4583.37</v>
      </c>
      <c r="F1877" s="70">
        <f t="shared" si="103"/>
        <v>-4583.37</v>
      </c>
    </row>
    <row r="1878" spans="1:6" x14ac:dyDescent="0.25">
      <c r="A1878" s="79" t="s">
        <v>45</v>
      </c>
      <c r="B1878" s="8">
        <v>4000</v>
      </c>
      <c r="D1878">
        <f>SUMIF('Sales History - All'!$C$884:$C$894,'FY 24 June Adjustment'!A1878,'Sales History - All'!$O$884:$O$894)</f>
        <v>3666.6299999999997</v>
      </c>
      <c r="F1878" s="70">
        <f t="shared" si="103"/>
        <v>333.37000000000035</v>
      </c>
    </row>
    <row r="1879" spans="1:6" x14ac:dyDescent="0.25">
      <c r="A1879" s="79" t="s">
        <v>55</v>
      </c>
      <c r="B1879" s="8">
        <v>3000</v>
      </c>
      <c r="D1879">
        <f>SUMIF('Sales History - All'!$C$884:$C$894,'FY 24 June Adjustment'!A1879,'Sales History - All'!$O$884:$O$894)</f>
        <v>2750</v>
      </c>
      <c r="F1879" s="70">
        <f t="shared" si="103"/>
        <v>250</v>
      </c>
    </row>
    <row r="1880" spans="1:6" x14ac:dyDescent="0.25">
      <c r="A1880" s="79" t="s">
        <v>35</v>
      </c>
      <c r="B1880" s="8">
        <v>3000</v>
      </c>
      <c r="D1880">
        <f>SUMIF('Sales History - All'!$C$884:$C$894,'FY 24 June Adjustment'!A1880,'Sales History - All'!$O$884:$O$894)</f>
        <v>2750</v>
      </c>
      <c r="F1880" s="70">
        <f t="shared" si="103"/>
        <v>250</v>
      </c>
    </row>
    <row r="1881" spans="1:6" x14ac:dyDescent="0.25">
      <c r="A1881" s="79" t="s">
        <v>57</v>
      </c>
      <c r="B1881" s="8">
        <v>0</v>
      </c>
      <c r="D1881">
        <f>SUMIF('Sales History - All'!$C$884:$C$894,'FY 24 June Adjustment'!A1881,'Sales History - All'!$O$884:$O$894)</f>
        <v>0</v>
      </c>
      <c r="F1881" s="70">
        <f t="shared" si="103"/>
        <v>0</v>
      </c>
    </row>
    <row r="1882" spans="1:6" x14ac:dyDescent="0.25">
      <c r="A1882" s="79" t="s">
        <v>21</v>
      </c>
      <c r="B1882" s="8">
        <v>6000</v>
      </c>
      <c r="D1882">
        <f>SUMIF('Sales History - All'!$C$884:$C$894,'FY 24 June Adjustment'!A1882,'Sales History - All'!$O$884:$O$894)</f>
        <v>5500</v>
      </c>
      <c r="F1882" s="70">
        <f t="shared" si="103"/>
        <v>500</v>
      </c>
    </row>
    <row r="1883" spans="1:6" x14ac:dyDescent="0.25">
      <c r="A1883" s="79" t="s">
        <v>47</v>
      </c>
      <c r="B1883" s="8">
        <v>0</v>
      </c>
      <c r="D1883">
        <f>SUMIF('Sales History - All'!$C$884:$C$894,'FY 24 June Adjustment'!A1883,'Sales History - All'!$O$884:$O$894)</f>
        <v>0</v>
      </c>
      <c r="F1883" s="70">
        <f t="shared" si="103"/>
        <v>0</v>
      </c>
    </row>
    <row r="1884" spans="1:6" x14ac:dyDescent="0.25">
      <c r="A1884" s="79" t="s">
        <v>59</v>
      </c>
      <c r="B1884" s="8">
        <v>85000</v>
      </c>
      <c r="D1884">
        <f>SUMIF('Sales History - All'!$C$884:$C$894,'FY 24 June Adjustment'!A1884,'Sales History - All'!$O$884:$O$894)</f>
        <v>72416.63</v>
      </c>
      <c r="F1884" s="70">
        <f t="shared" si="103"/>
        <v>12583.369999999995</v>
      </c>
    </row>
    <row r="1885" spans="1:6" x14ac:dyDescent="0.25">
      <c r="A1885" s="79" t="s">
        <v>49</v>
      </c>
      <c r="B1885" s="8">
        <v>0</v>
      </c>
      <c r="D1885">
        <f>SUMIF('Sales History - All'!$C$884:$C$894,'FY 24 June Adjustment'!A1885,'Sales History - All'!$O$884:$O$894)</f>
        <v>0</v>
      </c>
      <c r="F1885" s="70">
        <f t="shared" si="103"/>
        <v>0</v>
      </c>
    </row>
    <row r="1886" spans="1:6" x14ac:dyDescent="0.25">
      <c r="A1886" s="79" t="s">
        <v>53</v>
      </c>
      <c r="B1886" s="8">
        <v>1000</v>
      </c>
      <c r="D1886">
        <f>SUMIF('Sales History - All'!$C$884:$C$894,'FY 24 June Adjustment'!A1886,'Sales History - All'!$O$884:$O$894)</f>
        <v>0</v>
      </c>
      <c r="F1886" s="70">
        <f t="shared" si="103"/>
        <v>1000</v>
      </c>
    </row>
    <row r="1887" spans="1:6" x14ac:dyDescent="0.25">
      <c r="A1887" s="79" t="s">
        <v>61</v>
      </c>
      <c r="B1887" s="8">
        <v>1000</v>
      </c>
      <c r="D1887">
        <f>SUMIF('Sales History - All'!$C$884:$C$894,'FY 24 June Adjustment'!A1887,'Sales History - All'!$O$884:$O$894)</f>
        <v>0</v>
      </c>
      <c r="F1887" s="70">
        <f t="shared" si="103"/>
        <v>1000</v>
      </c>
    </row>
    <row r="1888" spans="1:6" x14ac:dyDescent="0.25">
      <c r="A1888" s="79" t="s">
        <v>63</v>
      </c>
      <c r="B1888" s="8">
        <v>2000</v>
      </c>
      <c r="D1888">
        <f>SUMIF('Sales History - All'!$C$884:$C$894,'FY 24 June Adjustment'!A1888,'Sales History - All'!$O$884:$O$894)</f>
        <v>0</v>
      </c>
      <c r="F1888" s="70">
        <f t="shared" si="103"/>
        <v>2000</v>
      </c>
    </row>
    <row r="1889" spans="1:6" x14ac:dyDescent="0.25">
      <c r="A1889" s="72" t="s">
        <v>312</v>
      </c>
      <c r="B1889" s="8"/>
    </row>
    <row r="1890" spans="1:6" x14ac:dyDescent="0.25">
      <c r="A1890" s="79" t="s">
        <v>51</v>
      </c>
      <c r="B1890" s="8">
        <v>71500</v>
      </c>
      <c r="D1890">
        <f>SUMIF('Sales History - All'!$C$895:$C$905,'FY 24 June Adjustment'!A1890,'Sales History - All'!$O$895:$O$905)</f>
        <v>65541.63</v>
      </c>
      <c r="F1890" s="70">
        <f t="shared" ref="F1890:F1906" si="104">B1890-D1890</f>
        <v>5958.3699999999953</v>
      </c>
    </row>
    <row r="1891" spans="1:6" x14ac:dyDescent="0.25">
      <c r="A1891" s="79" t="s">
        <v>37</v>
      </c>
      <c r="B1891" s="8">
        <v>63000</v>
      </c>
      <c r="D1891">
        <f>SUMIF('Sales History - All'!$C$895:$C$905,'FY 24 June Adjustment'!A1891,'Sales History - All'!$O$895:$O$905)</f>
        <v>57750</v>
      </c>
      <c r="F1891" s="70">
        <f t="shared" si="104"/>
        <v>5250</v>
      </c>
    </row>
    <row r="1892" spans="1:6" x14ac:dyDescent="0.25">
      <c r="A1892" s="79" t="s">
        <v>39</v>
      </c>
      <c r="B1892" s="8">
        <v>55000</v>
      </c>
      <c r="D1892">
        <f>SUMIF('Sales History - All'!$C$895:$C$905,'FY 24 June Adjustment'!A1892,'Sales History - All'!$O$895:$O$905)</f>
        <v>20166.630000000005</v>
      </c>
      <c r="F1892" s="70">
        <f t="shared" si="104"/>
        <v>34833.369999999995</v>
      </c>
    </row>
    <row r="1893" spans="1:6" x14ac:dyDescent="0.25">
      <c r="A1893" s="79" t="s">
        <v>33</v>
      </c>
      <c r="B1893" s="8">
        <v>33000</v>
      </c>
      <c r="D1893">
        <f>SUMIF('Sales History - All'!$C$895:$C$905,'FY 24 June Adjustment'!A1893,'Sales History - All'!$O$895:$O$905)</f>
        <v>30250</v>
      </c>
      <c r="F1893" s="70">
        <f t="shared" si="104"/>
        <v>2750</v>
      </c>
    </row>
    <row r="1894" spans="1:6" x14ac:dyDescent="0.25">
      <c r="A1894" s="79" t="s">
        <v>41</v>
      </c>
      <c r="B1894" s="8">
        <v>1214000</v>
      </c>
      <c r="D1894">
        <f>SUMIF('Sales History - All'!$C$895:$C$905,'FY 24 June Adjustment'!A1894,'Sales History - All'!$O$895:$O$905)</f>
        <v>1015666.6299999998</v>
      </c>
      <c r="F1894" s="70">
        <f t="shared" si="104"/>
        <v>198333.37000000023</v>
      </c>
    </row>
    <row r="1895" spans="1:6" x14ac:dyDescent="0.25">
      <c r="A1895" s="79" t="s">
        <v>43</v>
      </c>
      <c r="B1895" s="8">
        <v>0</v>
      </c>
      <c r="D1895">
        <f>SUMIF('Sales History - All'!$C$895:$C$905,'FY 24 June Adjustment'!A1895,'Sales History - All'!$O$895:$O$905)</f>
        <v>178291.62999999998</v>
      </c>
      <c r="F1895" s="70">
        <f t="shared" si="104"/>
        <v>-178291.62999999998</v>
      </c>
    </row>
    <row r="1896" spans="1:6" x14ac:dyDescent="0.25">
      <c r="A1896" s="79" t="s">
        <v>45</v>
      </c>
      <c r="B1896" s="8">
        <v>205000</v>
      </c>
      <c r="D1896">
        <f>SUMIF('Sales History - All'!$C$895:$C$905,'FY 24 June Adjustment'!A1896,'Sales History - All'!$O$895:$O$905)</f>
        <v>187916.63000000006</v>
      </c>
      <c r="F1896" s="70">
        <f t="shared" si="104"/>
        <v>17083.369999999937</v>
      </c>
    </row>
    <row r="1897" spans="1:6" x14ac:dyDescent="0.25">
      <c r="A1897" s="79" t="s">
        <v>55</v>
      </c>
      <c r="B1897" s="8">
        <v>371500</v>
      </c>
      <c r="D1897">
        <f>SUMIF('Sales History - All'!$C$895:$C$905,'FY 24 June Adjustment'!A1897,'Sales History - All'!$O$895:$O$905)</f>
        <v>340541.63000000012</v>
      </c>
      <c r="F1897" s="70">
        <f t="shared" si="104"/>
        <v>30958.369999999879</v>
      </c>
    </row>
    <row r="1898" spans="1:6" x14ac:dyDescent="0.25">
      <c r="A1898" s="79" t="s">
        <v>35</v>
      </c>
      <c r="B1898" s="8">
        <v>148000</v>
      </c>
      <c r="D1898">
        <f>SUMIF('Sales History - All'!$C$895:$C$905,'FY 24 June Adjustment'!A1898,'Sales History - All'!$O$895:$O$905)</f>
        <v>135666.63</v>
      </c>
      <c r="F1898" s="70">
        <f t="shared" si="104"/>
        <v>12333.369999999995</v>
      </c>
    </row>
    <row r="1899" spans="1:6" x14ac:dyDescent="0.25">
      <c r="A1899" s="79" t="s">
        <v>57</v>
      </c>
      <c r="B1899" s="8">
        <v>0</v>
      </c>
      <c r="D1899">
        <f>SUMIF('Sales History - All'!$C$895:$C$905,'FY 24 June Adjustment'!A1899,'Sales History - All'!$O$895:$O$905)</f>
        <v>0</v>
      </c>
      <c r="F1899" s="70">
        <f t="shared" si="104"/>
        <v>0</v>
      </c>
    </row>
    <row r="1900" spans="1:6" x14ac:dyDescent="0.25">
      <c r="A1900" s="79" t="s">
        <v>21</v>
      </c>
      <c r="B1900" s="8">
        <v>123500</v>
      </c>
      <c r="D1900">
        <f>SUMIF('Sales History - All'!$C$895:$C$905,'FY 24 June Adjustment'!A1900,'Sales History - All'!$O$895:$O$905)</f>
        <v>113208.37</v>
      </c>
      <c r="F1900" s="70">
        <f t="shared" si="104"/>
        <v>10291.630000000005</v>
      </c>
    </row>
    <row r="1901" spans="1:6" x14ac:dyDescent="0.25">
      <c r="A1901" s="79" t="s">
        <v>47</v>
      </c>
      <c r="B1901" s="8">
        <v>0</v>
      </c>
      <c r="D1901">
        <f>SUMIF('Sales History - All'!$C$895:$C$905,'FY 24 June Adjustment'!A1901,'Sales History - All'!$O$895:$O$905)</f>
        <v>0</v>
      </c>
      <c r="F1901" s="70">
        <f t="shared" si="104"/>
        <v>0</v>
      </c>
    </row>
    <row r="1902" spans="1:6" x14ac:dyDescent="0.25">
      <c r="A1902" s="79" t="s">
        <v>59</v>
      </c>
      <c r="B1902" s="8">
        <v>453500</v>
      </c>
      <c r="D1902">
        <f>SUMIF('Sales History - All'!$C$895:$C$905,'FY 24 June Adjustment'!A1902,'Sales History - All'!$O$895:$O$905)</f>
        <v>390958.36999999988</v>
      </c>
      <c r="F1902" s="70">
        <f t="shared" si="104"/>
        <v>62541.630000000121</v>
      </c>
    </row>
    <row r="1903" spans="1:6" x14ac:dyDescent="0.25">
      <c r="A1903" s="79" t="s">
        <v>49</v>
      </c>
      <c r="B1903" s="8">
        <v>18000</v>
      </c>
      <c r="D1903">
        <f>SUMIF('Sales History - All'!$C$895:$C$905,'FY 24 June Adjustment'!A1903,'Sales History - All'!$O$895:$O$905)</f>
        <v>0</v>
      </c>
      <c r="F1903" s="70">
        <f t="shared" si="104"/>
        <v>18000</v>
      </c>
    </row>
    <row r="1904" spans="1:6" x14ac:dyDescent="0.25">
      <c r="A1904" s="79" t="s">
        <v>53</v>
      </c>
      <c r="B1904" s="8">
        <v>36000</v>
      </c>
      <c r="D1904">
        <f>SUMIF('Sales History - All'!$C$895:$C$905,'FY 24 June Adjustment'!A1904,'Sales History - All'!$O$895:$O$905)</f>
        <v>0</v>
      </c>
      <c r="F1904" s="70">
        <f t="shared" si="104"/>
        <v>36000</v>
      </c>
    </row>
    <row r="1905" spans="1:6" x14ac:dyDescent="0.25">
      <c r="A1905" s="79" t="s">
        <v>61</v>
      </c>
      <c r="B1905" s="8">
        <v>33000</v>
      </c>
      <c r="D1905">
        <f>SUMIF('Sales History - All'!$C$895:$C$905,'FY 24 June Adjustment'!A1905,'Sales History - All'!$O$895:$O$905)</f>
        <v>0</v>
      </c>
      <c r="F1905" s="70">
        <f t="shared" si="104"/>
        <v>33000</v>
      </c>
    </row>
    <row r="1906" spans="1:6" x14ac:dyDescent="0.25">
      <c r="A1906" s="79" t="s">
        <v>63</v>
      </c>
      <c r="B1906" s="8">
        <v>139000</v>
      </c>
      <c r="D1906">
        <f>SUMIF('Sales History - All'!$C$895:$C$905,'FY 24 June Adjustment'!A1906,'Sales History - All'!$O$895:$O$905)</f>
        <v>0</v>
      </c>
      <c r="F1906" s="70">
        <f t="shared" si="104"/>
        <v>139000</v>
      </c>
    </row>
    <row r="1907" spans="1:6" x14ac:dyDescent="0.25">
      <c r="A1907" s="72" t="s">
        <v>313</v>
      </c>
      <c r="B1907" s="8"/>
    </row>
    <row r="1908" spans="1:6" x14ac:dyDescent="0.25">
      <c r="A1908" s="79" t="s">
        <v>51</v>
      </c>
      <c r="B1908" s="8">
        <v>27500</v>
      </c>
      <c r="D1908">
        <f>SUMIF('Sales History - All'!$C$906:$C$916,'FY 24 June Adjustment'!A1908,'Sales History - All'!$O$906:$O$916)</f>
        <v>25208.369999999995</v>
      </c>
      <c r="F1908" s="70">
        <f t="shared" ref="F1908:F1924" si="105">B1908-D1908</f>
        <v>2291.6300000000047</v>
      </c>
    </row>
    <row r="1909" spans="1:6" x14ac:dyDescent="0.25">
      <c r="A1909" s="79" t="s">
        <v>37</v>
      </c>
      <c r="B1909" s="8">
        <v>26000</v>
      </c>
      <c r="D1909">
        <f>SUMIF('Sales History - All'!$C$906:$C$916,'FY 24 June Adjustment'!A1909,'Sales History - All'!$O$906:$O$916)</f>
        <v>23833.369999999995</v>
      </c>
      <c r="F1909" s="70">
        <f t="shared" si="105"/>
        <v>2166.6300000000047</v>
      </c>
    </row>
    <row r="1910" spans="1:6" x14ac:dyDescent="0.25">
      <c r="A1910" s="79" t="s">
        <v>39</v>
      </c>
      <c r="B1910" s="8">
        <v>6500</v>
      </c>
      <c r="D1910">
        <f>SUMIF('Sales History - All'!$C$906:$C$916,'FY 24 June Adjustment'!A1910,'Sales History - All'!$O$906:$O$916)</f>
        <v>3208.3700000000003</v>
      </c>
      <c r="F1910" s="70">
        <f t="shared" si="105"/>
        <v>3291.6299999999997</v>
      </c>
    </row>
    <row r="1911" spans="1:6" x14ac:dyDescent="0.25">
      <c r="A1911" s="79" t="s">
        <v>33</v>
      </c>
      <c r="B1911" s="8">
        <v>13500</v>
      </c>
      <c r="D1911">
        <f>SUMIF('Sales History - All'!$C$906:$C$916,'FY 24 June Adjustment'!A1911,'Sales History - All'!$O$906:$O$916)</f>
        <v>12375</v>
      </c>
      <c r="F1911" s="70">
        <f t="shared" si="105"/>
        <v>1125</v>
      </c>
    </row>
    <row r="1912" spans="1:6" x14ac:dyDescent="0.25">
      <c r="A1912" s="79" t="s">
        <v>41</v>
      </c>
      <c r="B1912" s="8">
        <v>688000</v>
      </c>
      <c r="D1912">
        <f>SUMIF('Sales History - All'!$C$906:$C$916,'FY 24 June Adjustment'!A1912,'Sales History - All'!$O$906:$O$916)</f>
        <v>586666.63</v>
      </c>
      <c r="F1912" s="70">
        <f t="shared" si="105"/>
        <v>101333.37</v>
      </c>
    </row>
    <row r="1913" spans="1:6" x14ac:dyDescent="0.25">
      <c r="A1913" s="79" t="s">
        <v>43</v>
      </c>
      <c r="B1913" s="8">
        <v>0</v>
      </c>
      <c r="D1913">
        <f>SUMIF('Sales History - All'!$C$906:$C$916,'FY 24 June Adjustment'!A1913,'Sales History - All'!$O$906:$O$916)</f>
        <v>76083.37</v>
      </c>
      <c r="F1913" s="70">
        <f t="shared" si="105"/>
        <v>-76083.37</v>
      </c>
    </row>
    <row r="1914" spans="1:6" x14ac:dyDescent="0.25">
      <c r="A1914" s="79" t="s">
        <v>45</v>
      </c>
      <c r="B1914" s="8">
        <v>101000</v>
      </c>
      <c r="D1914">
        <f>SUMIF('Sales History - All'!$C$906:$C$916,'FY 24 June Adjustment'!A1914,'Sales History - All'!$O$906:$O$916)</f>
        <v>92583.37</v>
      </c>
      <c r="F1914" s="70">
        <f t="shared" si="105"/>
        <v>8416.6300000000047</v>
      </c>
    </row>
    <row r="1915" spans="1:6" x14ac:dyDescent="0.25">
      <c r="A1915" s="79" t="s">
        <v>55</v>
      </c>
      <c r="B1915" s="8">
        <v>138000</v>
      </c>
      <c r="D1915">
        <f>SUMIF('Sales History - All'!$C$906:$C$916,'FY 24 June Adjustment'!A1915,'Sales History - All'!$O$906:$O$916)</f>
        <v>126500</v>
      </c>
      <c r="F1915" s="70">
        <f t="shared" si="105"/>
        <v>11500</v>
      </c>
    </row>
    <row r="1916" spans="1:6" x14ac:dyDescent="0.25">
      <c r="A1916" s="79" t="s">
        <v>35</v>
      </c>
      <c r="B1916" s="8">
        <v>60500</v>
      </c>
      <c r="D1916">
        <f>SUMIF('Sales History - All'!$C$906:$C$916,'FY 24 June Adjustment'!A1916,'Sales History - All'!$O$906:$O$916)</f>
        <v>55458.369999999988</v>
      </c>
      <c r="F1916" s="70">
        <f t="shared" si="105"/>
        <v>5041.6300000000119</v>
      </c>
    </row>
    <row r="1917" spans="1:6" x14ac:dyDescent="0.25">
      <c r="A1917" s="79" t="s">
        <v>57</v>
      </c>
      <c r="B1917" s="8">
        <v>0</v>
      </c>
      <c r="D1917">
        <f>SUMIF('Sales History - All'!$C$906:$C$916,'FY 24 June Adjustment'!A1917,'Sales History - All'!$O$906:$O$916)</f>
        <v>0</v>
      </c>
      <c r="F1917" s="70">
        <f t="shared" si="105"/>
        <v>0</v>
      </c>
    </row>
    <row r="1918" spans="1:6" x14ac:dyDescent="0.25">
      <c r="A1918" s="79" t="s">
        <v>21</v>
      </c>
      <c r="B1918" s="8">
        <v>44000</v>
      </c>
      <c r="D1918">
        <f>SUMIF('Sales History - All'!$C$906:$C$916,'FY 24 June Adjustment'!A1918,'Sales History - All'!$O$906:$O$916)</f>
        <v>40333.369999999988</v>
      </c>
      <c r="F1918" s="70">
        <f t="shared" si="105"/>
        <v>3666.6300000000119</v>
      </c>
    </row>
    <row r="1919" spans="1:6" x14ac:dyDescent="0.25">
      <c r="A1919" s="79" t="s">
        <v>47</v>
      </c>
      <c r="B1919" s="8">
        <v>0</v>
      </c>
      <c r="D1919">
        <f>SUMIF('Sales History - All'!$C$906:$C$916,'FY 24 June Adjustment'!A1919,'Sales History - All'!$O$906:$O$916)</f>
        <v>0</v>
      </c>
      <c r="F1919" s="70">
        <f t="shared" si="105"/>
        <v>0</v>
      </c>
    </row>
    <row r="1920" spans="1:6" x14ac:dyDescent="0.25">
      <c r="A1920" s="79" t="s">
        <v>59</v>
      </c>
      <c r="B1920" s="8">
        <v>678500</v>
      </c>
      <c r="D1920">
        <f>SUMIF('Sales History - All'!$C$906:$C$916,'FY 24 June Adjustment'!A1920,'Sales History - All'!$O$906:$O$916)</f>
        <v>586208.37</v>
      </c>
      <c r="F1920" s="70">
        <f t="shared" si="105"/>
        <v>92291.63</v>
      </c>
    </row>
    <row r="1921" spans="1:6" x14ac:dyDescent="0.25">
      <c r="A1921" s="79" t="s">
        <v>49</v>
      </c>
      <c r="B1921" s="8">
        <v>5000</v>
      </c>
      <c r="D1921">
        <f>SUMIF('Sales History - All'!$C$906:$C$916,'FY 24 June Adjustment'!A1921,'Sales History - All'!$O$906:$O$916)</f>
        <v>0</v>
      </c>
      <c r="F1921" s="70">
        <f t="shared" si="105"/>
        <v>5000</v>
      </c>
    </row>
    <row r="1922" spans="1:6" x14ac:dyDescent="0.25">
      <c r="A1922" s="79" t="s">
        <v>53</v>
      </c>
      <c r="B1922" s="8">
        <v>17000</v>
      </c>
      <c r="D1922">
        <f>SUMIF('Sales History - All'!$C$906:$C$916,'FY 24 June Adjustment'!A1922,'Sales History - All'!$O$906:$O$916)</f>
        <v>0</v>
      </c>
      <c r="F1922" s="70">
        <f t="shared" si="105"/>
        <v>17000</v>
      </c>
    </row>
    <row r="1923" spans="1:6" x14ac:dyDescent="0.25">
      <c r="A1923" s="79" t="s">
        <v>61</v>
      </c>
      <c r="B1923" s="8">
        <v>16000</v>
      </c>
      <c r="D1923">
        <f>SUMIF('Sales History - All'!$C$906:$C$916,'FY 24 June Adjustment'!A1923,'Sales History - All'!$O$906:$O$916)</f>
        <v>0</v>
      </c>
      <c r="F1923" s="70">
        <f t="shared" si="105"/>
        <v>16000</v>
      </c>
    </row>
    <row r="1924" spans="1:6" x14ac:dyDescent="0.25">
      <c r="A1924" s="79" t="s">
        <v>63</v>
      </c>
      <c r="B1924" s="8">
        <v>54000</v>
      </c>
      <c r="D1924">
        <f>SUMIF('Sales History - All'!$C$906:$C$916,'FY 24 June Adjustment'!A1924,'Sales History - All'!$O$906:$O$916)</f>
        <v>0</v>
      </c>
      <c r="F1924" s="70">
        <f t="shared" si="105"/>
        <v>54000</v>
      </c>
    </row>
    <row r="1925" spans="1:6" x14ac:dyDescent="0.25">
      <c r="A1925" s="72" t="s">
        <v>314</v>
      </c>
      <c r="B1925" s="8"/>
    </row>
    <row r="1926" spans="1:6" x14ac:dyDescent="0.25">
      <c r="A1926" s="79" t="s">
        <v>51</v>
      </c>
      <c r="B1926" s="8">
        <v>234000</v>
      </c>
      <c r="D1926">
        <f>SUMIF('Sales History - All'!$C$917:$C$927,'FY 24 June Adjustment'!A1926,'Sales History - All'!$O$917:$O$927)</f>
        <v>214500</v>
      </c>
      <c r="F1926" s="70">
        <f t="shared" ref="F1926:F1942" si="106">B1926-D1926</f>
        <v>19500</v>
      </c>
    </row>
    <row r="1927" spans="1:6" x14ac:dyDescent="0.25">
      <c r="A1927" s="79" t="s">
        <v>37</v>
      </c>
      <c r="B1927" s="8">
        <v>85000</v>
      </c>
      <c r="D1927">
        <f>SUMIF('Sales History - All'!$C$917:$C$927,'FY 24 June Adjustment'!A1927,'Sales History - All'!$O$917:$O$927)</f>
        <v>77916.63</v>
      </c>
      <c r="F1927" s="70">
        <f t="shared" si="106"/>
        <v>7083.3699999999953</v>
      </c>
    </row>
    <row r="1928" spans="1:6" x14ac:dyDescent="0.25">
      <c r="A1928" s="79" t="s">
        <v>39</v>
      </c>
      <c r="B1928" s="8">
        <v>13500</v>
      </c>
      <c r="D1928">
        <f>SUMIF('Sales History - All'!$C$917:$C$927,'FY 24 June Adjustment'!A1928,'Sales History - All'!$O$917:$O$927)</f>
        <v>5041.63</v>
      </c>
      <c r="F1928" s="70">
        <f t="shared" si="106"/>
        <v>8458.369999999999</v>
      </c>
    </row>
    <row r="1929" spans="1:6" x14ac:dyDescent="0.25">
      <c r="A1929" s="79" t="s">
        <v>33</v>
      </c>
      <c r="B1929" s="8">
        <v>47500</v>
      </c>
      <c r="D1929">
        <f>SUMIF('Sales History - All'!$C$917:$C$927,'FY 24 June Adjustment'!A1929,'Sales History - All'!$O$917:$O$927)</f>
        <v>43541.630000000012</v>
      </c>
      <c r="F1929" s="70">
        <f t="shared" si="106"/>
        <v>3958.3699999999881</v>
      </c>
    </row>
    <row r="1930" spans="1:6" x14ac:dyDescent="0.25">
      <c r="A1930" s="79" t="s">
        <v>41</v>
      </c>
      <c r="B1930" s="8">
        <v>1840000</v>
      </c>
      <c r="D1930">
        <f>SUMIF('Sales History - All'!$C$917:$C$927,'FY 24 June Adjustment'!A1930,'Sales History - All'!$O$917:$O$927)</f>
        <v>1562000</v>
      </c>
      <c r="F1930" s="70">
        <f t="shared" si="106"/>
        <v>278000</v>
      </c>
    </row>
    <row r="1931" spans="1:6" x14ac:dyDescent="0.25">
      <c r="A1931" s="79" t="s">
        <v>43</v>
      </c>
      <c r="B1931" s="8">
        <v>0</v>
      </c>
      <c r="D1931">
        <f>SUMIF('Sales History - All'!$C$917:$C$927,'FY 24 June Adjustment'!A1931,'Sales History - All'!$O$917:$O$927)</f>
        <v>258041.63000000006</v>
      </c>
      <c r="F1931" s="70">
        <f t="shared" si="106"/>
        <v>-258041.63000000006</v>
      </c>
    </row>
    <row r="1932" spans="1:6" x14ac:dyDescent="0.25">
      <c r="A1932" s="79" t="s">
        <v>45</v>
      </c>
      <c r="B1932" s="8">
        <v>283000</v>
      </c>
      <c r="D1932">
        <f>SUMIF('Sales History - All'!$C$917:$C$927,'FY 24 June Adjustment'!A1932,'Sales History - All'!$O$917:$O$927)</f>
        <v>259416.63000000006</v>
      </c>
      <c r="F1932" s="70">
        <f t="shared" si="106"/>
        <v>23583.369999999937</v>
      </c>
    </row>
    <row r="1933" spans="1:6" x14ac:dyDescent="0.25">
      <c r="A1933" s="79" t="s">
        <v>55</v>
      </c>
      <c r="B1933" s="8">
        <v>413000</v>
      </c>
      <c r="D1933">
        <f>SUMIF('Sales History - All'!$C$917:$C$927,'FY 24 June Adjustment'!A1933,'Sales History - All'!$O$917:$O$927)</f>
        <v>378583.36999999988</v>
      </c>
      <c r="F1933" s="70">
        <f t="shared" si="106"/>
        <v>34416.630000000121</v>
      </c>
    </row>
    <row r="1934" spans="1:6" x14ac:dyDescent="0.25">
      <c r="A1934" s="79" t="s">
        <v>35</v>
      </c>
      <c r="B1934" s="8">
        <v>215000</v>
      </c>
      <c r="D1934">
        <f>SUMIF('Sales History - All'!$C$917:$C$927,'FY 24 June Adjustment'!A1934,'Sales History - All'!$O$917:$O$927)</f>
        <v>197083.36999999994</v>
      </c>
      <c r="F1934" s="70">
        <f t="shared" si="106"/>
        <v>17916.630000000063</v>
      </c>
    </row>
    <row r="1935" spans="1:6" x14ac:dyDescent="0.25">
      <c r="A1935" s="79" t="s">
        <v>57</v>
      </c>
      <c r="B1935" s="8">
        <v>0</v>
      </c>
      <c r="D1935">
        <f>SUMIF('Sales History - All'!$C$917:$C$927,'FY 24 June Adjustment'!A1935,'Sales History - All'!$O$917:$O$927)</f>
        <v>0</v>
      </c>
      <c r="F1935" s="70">
        <f t="shared" si="106"/>
        <v>0</v>
      </c>
    </row>
    <row r="1936" spans="1:6" x14ac:dyDescent="0.25">
      <c r="A1936" s="79" t="s">
        <v>21</v>
      </c>
      <c r="B1936" s="8">
        <v>392500</v>
      </c>
      <c r="D1936">
        <f>SUMIF('Sales History - All'!$C$917:$C$927,'FY 24 June Adjustment'!A1936,'Sales History - All'!$O$917:$O$927)</f>
        <v>359791.63000000012</v>
      </c>
      <c r="F1936" s="70">
        <f t="shared" si="106"/>
        <v>32708.369999999879</v>
      </c>
    </row>
    <row r="1937" spans="1:6" x14ac:dyDescent="0.25">
      <c r="A1937" s="79" t="s">
        <v>47</v>
      </c>
      <c r="B1937" s="8">
        <v>0</v>
      </c>
      <c r="D1937">
        <f>SUMIF('Sales History - All'!$C$917:$C$927,'FY 24 June Adjustment'!A1937,'Sales History - All'!$O$917:$O$927)</f>
        <v>0</v>
      </c>
      <c r="F1937" s="70">
        <f t="shared" si="106"/>
        <v>0</v>
      </c>
    </row>
    <row r="1938" spans="1:6" x14ac:dyDescent="0.25">
      <c r="A1938" s="79" t="s">
        <v>59</v>
      </c>
      <c r="B1938" s="8">
        <v>1406500</v>
      </c>
      <c r="D1938">
        <f>SUMIF('Sales History - All'!$C$917:$C$927,'FY 24 June Adjustment'!A1938,'Sales History - All'!$O$917:$O$927)</f>
        <v>1213208.3700000001</v>
      </c>
      <c r="F1938" s="70">
        <f t="shared" si="106"/>
        <v>193291.62999999989</v>
      </c>
    </row>
    <row r="1939" spans="1:6" x14ac:dyDescent="0.25">
      <c r="A1939" s="79" t="s">
        <v>49</v>
      </c>
      <c r="B1939" s="8">
        <v>21000</v>
      </c>
      <c r="D1939">
        <f>SUMIF('Sales History - All'!$C$917:$C$927,'FY 24 June Adjustment'!A1939,'Sales History - All'!$O$917:$O$927)</f>
        <v>0</v>
      </c>
      <c r="F1939" s="70">
        <f t="shared" si="106"/>
        <v>21000</v>
      </c>
    </row>
    <row r="1940" spans="1:6" x14ac:dyDescent="0.25">
      <c r="A1940" s="79" t="s">
        <v>53</v>
      </c>
      <c r="B1940" s="8">
        <v>55000</v>
      </c>
      <c r="D1940">
        <f>SUMIF('Sales History - All'!$C$917:$C$927,'FY 24 June Adjustment'!A1940,'Sales History - All'!$O$917:$O$927)</f>
        <v>0</v>
      </c>
      <c r="F1940" s="70">
        <f t="shared" si="106"/>
        <v>55000</v>
      </c>
    </row>
    <row r="1941" spans="1:6" x14ac:dyDescent="0.25">
      <c r="A1941" s="79" t="s">
        <v>61</v>
      </c>
      <c r="B1941" s="8">
        <v>50000</v>
      </c>
      <c r="D1941">
        <f>SUMIF('Sales History - All'!$C$917:$C$927,'FY 24 June Adjustment'!A1941,'Sales History - All'!$O$917:$O$927)</f>
        <v>0</v>
      </c>
      <c r="F1941" s="70">
        <f t="shared" si="106"/>
        <v>50000</v>
      </c>
    </row>
    <row r="1942" spans="1:6" x14ac:dyDescent="0.25">
      <c r="A1942" s="79" t="s">
        <v>63</v>
      </c>
      <c r="B1942" s="8">
        <v>195000</v>
      </c>
      <c r="D1942">
        <f>SUMIF('Sales History - All'!$C$917:$C$927,'FY 24 June Adjustment'!A1942,'Sales History - All'!$O$917:$O$927)</f>
        <v>0</v>
      </c>
      <c r="F1942" s="70">
        <f t="shared" si="106"/>
        <v>195000</v>
      </c>
    </row>
    <row r="1943" spans="1:6" x14ac:dyDescent="0.25">
      <c r="A1943" s="72" t="s">
        <v>315</v>
      </c>
      <c r="B1943" s="8"/>
    </row>
    <row r="1944" spans="1:6" x14ac:dyDescent="0.25">
      <c r="A1944" s="79" t="s">
        <v>51</v>
      </c>
      <c r="B1944" s="8">
        <v>0</v>
      </c>
      <c r="D1944">
        <v>0</v>
      </c>
      <c r="F1944" s="70">
        <f t="shared" ref="F1944:F2007" si="107">B1944-D1944</f>
        <v>0</v>
      </c>
    </row>
    <row r="1945" spans="1:6" x14ac:dyDescent="0.25">
      <c r="A1945" s="79" t="s">
        <v>37</v>
      </c>
      <c r="B1945" s="8">
        <v>0</v>
      </c>
      <c r="D1945">
        <v>0</v>
      </c>
      <c r="F1945" s="70">
        <f t="shared" si="107"/>
        <v>0</v>
      </c>
    </row>
    <row r="1946" spans="1:6" x14ac:dyDescent="0.25">
      <c r="A1946" s="79" t="s">
        <v>39</v>
      </c>
      <c r="B1946" s="8">
        <v>0</v>
      </c>
      <c r="D1946">
        <v>0</v>
      </c>
      <c r="F1946" s="70">
        <f t="shared" si="107"/>
        <v>0</v>
      </c>
    </row>
    <row r="1947" spans="1:6" x14ac:dyDescent="0.25">
      <c r="A1947" s="79" t="s">
        <v>33</v>
      </c>
      <c r="B1947" s="8">
        <v>0</v>
      </c>
      <c r="D1947">
        <v>0</v>
      </c>
      <c r="F1947" s="70">
        <f t="shared" si="107"/>
        <v>0</v>
      </c>
    </row>
    <row r="1948" spans="1:6" x14ac:dyDescent="0.25">
      <c r="A1948" s="79" t="s">
        <v>41</v>
      </c>
      <c r="B1948" s="8">
        <v>0</v>
      </c>
      <c r="D1948">
        <v>0</v>
      </c>
      <c r="F1948" s="70">
        <f t="shared" si="107"/>
        <v>0</v>
      </c>
    </row>
    <row r="1949" spans="1:6" x14ac:dyDescent="0.25">
      <c r="A1949" s="79" t="s">
        <v>43</v>
      </c>
      <c r="B1949" s="8">
        <v>0</v>
      </c>
      <c r="D1949">
        <v>0</v>
      </c>
      <c r="F1949" s="70">
        <f t="shared" si="107"/>
        <v>0</v>
      </c>
    </row>
    <row r="1950" spans="1:6" x14ac:dyDescent="0.25">
      <c r="A1950" s="79" t="s">
        <v>45</v>
      </c>
      <c r="B1950" s="8">
        <v>0</v>
      </c>
      <c r="D1950">
        <v>0</v>
      </c>
      <c r="F1950" s="70">
        <f t="shared" si="107"/>
        <v>0</v>
      </c>
    </row>
    <row r="1951" spans="1:6" x14ac:dyDescent="0.25">
      <c r="A1951" s="79" t="s">
        <v>55</v>
      </c>
      <c r="B1951" s="8">
        <v>0</v>
      </c>
      <c r="D1951">
        <v>0</v>
      </c>
      <c r="F1951" s="70">
        <f t="shared" si="107"/>
        <v>0</v>
      </c>
    </row>
    <row r="1952" spans="1:6" x14ac:dyDescent="0.25">
      <c r="A1952" s="79" t="s">
        <v>35</v>
      </c>
      <c r="B1952" s="8">
        <v>0</v>
      </c>
      <c r="D1952">
        <v>0</v>
      </c>
      <c r="F1952" s="70">
        <f t="shared" si="107"/>
        <v>0</v>
      </c>
    </row>
    <row r="1953" spans="1:6" x14ac:dyDescent="0.25">
      <c r="A1953" s="79" t="s">
        <v>57</v>
      </c>
      <c r="B1953" s="8">
        <v>0</v>
      </c>
      <c r="D1953">
        <v>0</v>
      </c>
      <c r="F1953" s="70">
        <f t="shared" si="107"/>
        <v>0</v>
      </c>
    </row>
    <row r="1954" spans="1:6" x14ac:dyDescent="0.25">
      <c r="A1954" s="79" t="s">
        <v>21</v>
      </c>
      <c r="B1954" s="8">
        <v>0</v>
      </c>
      <c r="D1954">
        <v>0</v>
      </c>
      <c r="F1954" s="70">
        <f t="shared" si="107"/>
        <v>0</v>
      </c>
    </row>
    <row r="1955" spans="1:6" x14ac:dyDescent="0.25">
      <c r="A1955" s="79" t="s">
        <v>59</v>
      </c>
      <c r="B1955" s="8">
        <v>0</v>
      </c>
      <c r="D1955">
        <v>0</v>
      </c>
      <c r="F1955" s="70">
        <f t="shared" si="107"/>
        <v>0</v>
      </c>
    </row>
    <row r="1956" spans="1:6" x14ac:dyDescent="0.25">
      <c r="A1956" s="72" t="s">
        <v>316</v>
      </c>
      <c r="B1956" s="8"/>
    </row>
    <row r="1957" spans="1:6" x14ac:dyDescent="0.25">
      <c r="A1957" s="79" t="s">
        <v>51</v>
      </c>
      <c r="B1957" s="8">
        <v>0</v>
      </c>
      <c r="D1957">
        <v>0</v>
      </c>
      <c r="F1957" s="70">
        <f t="shared" si="107"/>
        <v>0</v>
      </c>
    </row>
    <row r="1958" spans="1:6" x14ac:dyDescent="0.25">
      <c r="A1958" s="79" t="s">
        <v>37</v>
      </c>
      <c r="B1958" s="8">
        <v>0</v>
      </c>
      <c r="D1958">
        <v>0</v>
      </c>
      <c r="F1958" s="70">
        <f t="shared" si="107"/>
        <v>0</v>
      </c>
    </row>
    <row r="1959" spans="1:6" x14ac:dyDescent="0.25">
      <c r="A1959" s="79" t="s">
        <v>39</v>
      </c>
      <c r="B1959" s="8">
        <v>0</v>
      </c>
      <c r="D1959">
        <v>0</v>
      </c>
      <c r="F1959" s="70">
        <f t="shared" si="107"/>
        <v>0</v>
      </c>
    </row>
    <row r="1960" spans="1:6" x14ac:dyDescent="0.25">
      <c r="A1960" s="79" t="s">
        <v>33</v>
      </c>
      <c r="B1960" s="8">
        <v>0</v>
      </c>
      <c r="D1960">
        <v>0</v>
      </c>
      <c r="F1960" s="70">
        <f t="shared" si="107"/>
        <v>0</v>
      </c>
    </row>
    <row r="1961" spans="1:6" x14ac:dyDescent="0.25">
      <c r="A1961" s="79" t="s">
        <v>41</v>
      </c>
      <c r="B1961" s="8">
        <v>0</v>
      </c>
      <c r="D1961">
        <v>0</v>
      </c>
      <c r="F1961" s="70">
        <f t="shared" si="107"/>
        <v>0</v>
      </c>
    </row>
    <row r="1962" spans="1:6" x14ac:dyDescent="0.25">
      <c r="A1962" s="79" t="s">
        <v>43</v>
      </c>
      <c r="B1962" s="8">
        <v>0</v>
      </c>
      <c r="D1962">
        <v>0</v>
      </c>
      <c r="F1962" s="70">
        <f t="shared" si="107"/>
        <v>0</v>
      </c>
    </row>
    <row r="1963" spans="1:6" x14ac:dyDescent="0.25">
      <c r="A1963" s="79" t="s">
        <v>45</v>
      </c>
      <c r="B1963" s="8">
        <v>0</v>
      </c>
      <c r="D1963">
        <v>0</v>
      </c>
      <c r="F1963" s="70">
        <f t="shared" si="107"/>
        <v>0</v>
      </c>
    </row>
    <row r="1964" spans="1:6" x14ac:dyDescent="0.25">
      <c r="A1964" s="79" t="s">
        <v>55</v>
      </c>
      <c r="B1964" s="8">
        <v>0</v>
      </c>
      <c r="D1964">
        <v>0</v>
      </c>
      <c r="F1964" s="70">
        <f t="shared" si="107"/>
        <v>0</v>
      </c>
    </row>
    <row r="1965" spans="1:6" x14ac:dyDescent="0.25">
      <c r="A1965" s="79" t="s">
        <v>35</v>
      </c>
      <c r="B1965" s="8">
        <v>0</v>
      </c>
      <c r="D1965">
        <v>0</v>
      </c>
      <c r="F1965" s="70">
        <f t="shared" si="107"/>
        <v>0</v>
      </c>
    </row>
    <row r="1966" spans="1:6" x14ac:dyDescent="0.25">
      <c r="A1966" s="79" t="s">
        <v>57</v>
      </c>
      <c r="B1966" s="8">
        <v>0</v>
      </c>
      <c r="D1966">
        <v>0</v>
      </c>
      <c r="F1966" s="70">
        <f t="shared" si="107"/>
        <v>0</v>
      </c>
    </row>
    <row r="1967" spans="1:6" x14ac:dyDescent="0.25">
      <c r="A1967" s="79" t="s">
        <v>21</v>
      </c>
      <c r="B1967" s="8">
        <v>0</v>
      </c>
      <c r="D1967">
        <v>0</v>
      </c>
      <c r="F1967" s="70">
        <f t="shared" si="107"/>
        <v>0</v>
      </c>
    </row>
    <row r="1968" spans="1:6" x14ac:dyDescent="0.25">
      <c r="A1968" s="79" t="s">
        <v>59</v>
      </c>
      <c r="B1968" s="8">
        <v>0</v>
      </c>
      <c r="D1968">
        <v>0</v>
      </c>
      <c r="F1968" s="70">
        <f t="shared" si="107"/>
        <v>0</v>
      </c>
    </row>
    <row r="1969" spans="1:6" x14ac:dyDescent="0.25">
      <c r="A1969" s="72" t="s">
        <v>317</v>
      </c>
      <c r="B1969" s="8"/>
    </row>
    <row r="1970" spans="1:6" x14ac:dyDescent="0.25">
      <c r="A1970" s="79" t="s">
        <v>51</v>
      </c>
      <c r="B1970" s="8">
        <v>0</v>
      </c>
      <c r="D1970">
        <v>0</v>
      </c>
      <c r="F1970" s="70">
        <f t="shared" si="107"/>
        <v>0</v>
      </c>
    </row>
    <row r="1971" spans="1:6" x14ac:dyDescent="0.25">
      <c r="A1971" s="79" t="s">
        <v>37</v>
      </c>
      <c r="B1971" s="8">
        <v>0</v>
      </c>
      <c r="D1971">
        <v>0</v>
      </c>
      <c r="F1971" s="70">
        <f t="shared" si="107"/>
        <v>0</v>
      </c>
    </row>
    <row r="1972" spans="1:6" x14ac:dyDescent="0.25">
      <c r="A1972" s="79" t="s">
        <v>39</v>
      </c>
      <c r="B1972" s="8">
        <v>0</v>
      </c>
      <c r="D1972">
        <v>0</v>
      </c>
      <c r="F1972" s="70">
        <f t="shared" si="107"/>
        <v>0</v>
      </c>
    </row>
    <row r="1973" spans="1:6" x14ac:dyDescent="0.25">
      <c r="A1973" s="79" t="s">
        <v>33</v>
      </c>
      <c r="B1973" s="8">
        <v>0</v>
      </c>
      <c r="D1973">
        <v>0</v>
      </c>
      <c r="F1973" s="70">
        <f t="shared" si="107"/>
        <v>0</v>
      </c>
    </row>
    <row r="1974" spans="1:6" x14ac:dyDescent="0.25">
      <c r="A1974" s="79" t="s">
        <v>41</v>
      </c>
      <c r="B1974" s="8">
        <v>0</v>
      </c>
      <c r="D1974">
        <v>0</v>
      </c>
      <c r="F1974" s="70">
        <f t="shared" si="107"/>
        <v>0</v>
      </c>
    </row>
    <row r="1975" spans="1:6" x14ac:dyDescent="0.25">
      <c r="A1975" s="79" t="s">
        <v>43</v>
      </c>
      <c r="B1975" s="8">
        <v>0</v>
      </c>
      <c r="D1975">
        <v>0</v>
      </c>
      <c r="F1975" s="70">
        <f t="shared" si="107"/>
        <v>0</v>
      </c>
    </row>
    <row r="1976" spans="1:6" x14ac:dyDescent="0.25">
      <c r="A1976" s="79" t="s">
        <v>45</v>
      </c>
      <c r="B1976" s="8">
        <v>0</v>
      </c>
      <c r="D1976">
        <v>0</v>
      </c>
      <c r="F1976" s="70">
        <f t="shared" si="107"/>
        <v>0</v>
      </c>
    </row>
    <row r="1977" spans="1:6" x14ac:dyDescent="0.25">
      <c r="A1977" s="79" t="s">
        <v>55</v>
      </c>
      <c r="B1977" s="8">
        <v>0</v>
      </c>
      <c r="D1977">
        <v>0</v>
      </c>
      <c r="F1977" s="70">
        <f t="shared" si="107"/>
        <v>0</v>
      </c>
    </row>
    <row r="1978" spans="1:6" x14ac:dyDescent="0.25">
      <c r="A1978" s="79" t="s">
        <v>35</v>
      </c>
      <c r="B1978" s="8">
        <v>0</v>
      </c>
      <c r="D1978">
        <v>0</v>
      </c>
      <c r="F1978" s="70">
        <f t="shared" si="107"/>
        <v>0</v>
      </c>
    </row>
    <row r="1979" spans="1:6" x14ac:dyDescent="0.25">
      <c r="A1979" s="79" t="s">
        <v>57</v>
      </c>
      <c r="B1979" s="8">
        <v>0</v>
      </c>
      <c r="D1979">
        <v>0</v>
      </c>
      <c r="F1979" s="70">
        <f t="shared" si="107"/>
        <v>0</v>
      </c>
    </row>
    <row r="1980" spans="1:6" x14ac:dyDescent="0.25">
      <c r="A1980" s="79" t="s">
        <v>21</v>
      </c>
      <c r="B1980" s="8">
        <v>0</v>
      </c>
      <c r="D1980">
        <v>0</v>
      </c>
      <c r="F1980" s="70">
        <f t="shared" si="107"/>
        <v>0</v>
      </c>
    </row>
    <row r="1981" spans="1:6" x14ac:dyDescent="0.25">
      <c r="A1981" s="79" t="s">
        <v>59</v>
      </c>
      <c r="B1981" s="8">
        <v>0</v>
      </c>
      <c r="D1981">
        <v>0</v>
      </c>
      <c r="F1981" s="70">
        <f t="shared" si="107"/>
        <v>0</v>
      </c>
    </row>
    <row r="1982" spans="1:6" x14ac:dyDescent="0.25">
      <c r="A1982" s="72" t="s">
        <v>318</v>
      </c>
      <c r="B1982" s="8"/>
    </row>
    <row r="1983" spans="1:6" x14ac:dyDescent="0.25">
      <c r="A1983" s="79" t="s">
        <v>51</v>
      </c>
      <c r="B1983" s="8">
        <v>0</v>
      </c>
      <c r="D1983">
        <v>0</v>
      </c>
      <c r="F1983" s="70">
        <f t="shared" si="107"/>
        <v>0</v>
      </c>
    </row>
    <row r="1984" spans="1:6" x14ac:dyDescent="0.25">
      <c r="A1984" s="79" t="s">
        <v>37</v>
      </c>
      <c r="B1984" s="8">
        <v>0</v>
      </c>
      <c r="D1984">
        <v>0</v>
      </c>
      <c r="F1984" s="70">
        <f t="shared" si="107"/>
        <v>0</v>
      </c>
    </row>
    <row r="1985" spans="1:6" x14ac:dyDescent="0.25">
      <c r="A1985" s="79" t="s">
        <v>39</v>
      </c>
      <c r="B1985" s="8">
        <v>0</v>
      </c>
      <c r="D1985">
        <v>0</v>
      </c>
      <c r="F1985" s="70">
        <f t="shared" si="107"/>
        <v>0</v>
      </c>
    </row>
    <row r="1986" spans="1:6" x14ac:dyDescent="0.25">
      <c r="A1986" s="79" t="s">
        <v>33</v>
      </c>
      <c r="B1986" s="8">
        <v>0</v>
      </c>
      <c r="D1986">
        <v>0</v>
      </c>
      <c r="F1986" s="70">
        <f t="shared" si="107"/>
        <v>0</v>
      </c>
    </row>
    <row r="1987" spans="1:6" x14ac:dyDescent="0.25">
      <c r="A1987" s="79" t="s">
        <v>41</v>
      </c>
      <c r="B1987" s="8">
        <v>0</v>
      </c>
      <c r="D1987">
        <v>0</v>
      </c>
      <c r="F1987" s="70">
        <f t="shared" si="107"/>
        <v>0</v>
      </c>
    </row>
    <row r="1988" spans="1:6" x14ac:dyDescent="0.25">
      <c r="A1988" s="79" t="s">
        <v>43</v>
      </c>
      <c r="B1988" s="8">
        <v>0</v>
      </c>
      <c r="D1988">
        <v>0</v>
      </c>
      <c r="F1988" s="70">
        <f t="shared" si="107"/>
        <v>0</v>
      </c>
    </row>
    <row r="1989" spans="1:6" x14ac:dyDescent="0.25">
      <c r="A1989" s="79" t="s">
        <v>45</v>
      </c>
      <c r="B1989" s="8">
        <v>0</v>
      </c>
      <c r="D1989">
        <v>0</v>
      </c>
      <c r="F1989" s="70">
        <f t="shared" si="107"/>
        <v>0</v>
      </c>
    </row>
    <row r="1990" spans="1:6" x14ac:dyDescent="0.25">
      <c r="A1990" s="79" t="s">
        <v>55</v>
      </c>
      <c r="B1990" s="8">
        <v>0</v>
      </c>
      <c r="D1990">
        <v>0</v>
      </c>
      <c r="F1990" s="70">
        <f t="shared" si="107"/>
        <v>0</v>
      </c>
    </row>
    <row r="1991" spans="1:6" x14ac:dyDescent="0.25">
      <c r="A1991" s="79" t="s">
        <v>35</v>
      </c>
      <c r="B1991" s="8">
        <v>0</v>
      </c>
      <c r="D1991">
        <v>0</v>
      </c>
      <c r="F1991" s="70">
        <f t="shared" si="107"/>
        <v>0</v>
      </c>
    </row>
    <row r="1992" spans="1:6" x14ac:dyDescent="0.25">
      <c r="A1992" s="79" t="s">
        <v>57</v>
      </c>
      <c r="B1992" s="8">
        <v>0</v>
      </c>
      <c r="D1992">
        <v>0</v>
      </c>
      <c r="F1992" s="70">
        <f t="shared" si="107"/>
        <v>0</v>
      </c>
    </row>
    <row r="1993" spans="1:6" x14ac:dyDescent="0.25">
      <c r="A1993" s="79" t="s">
        <v>21</v>
      </c>
      <c r="B1993" s="8">
        <v>0</v>
      </c>
      <c r="D1993">
        <v>0</v>
      </c>
      <c r="F1993" s="70">
        <f t="shared" si="107"/>
        <v>0</v>
      </c>
    </row>
    <row r="1994" spans="1:6" x14ac:dyDescent="0.25">
      <c r="A1994" s="79" t="s">
        <v>59</v>
      </c>
      <c r="B1994" s="8">
        <v>0</v>
      </c>
      <c r="D1994">
        <v>0</v>
      </c>
      <c r="F1994" s="70">
        <f t="shared" si="107"/>
        <v>0</v>
      </c>
    </row>
    <row r="1995" spans="1:6" x14ac:dyDescent="0.25">
      <c r="A1995" s="72" t="s">
        <v>319</v>
      </c>
      <c r="B1995" s="8"/>
    </row>
    <row r="1996" spans="1:6" x14ac:dyDescent="0.25">
      <c r="A1996" s="79" t="s">
        <v>51</v>
      </c>
      <c r="B1996" s="8">
        <v>279000</v>
      </c>
      <c r="D1996">
        <f>SUMIF('Sales History - All'!$C$928:$C$934,'FY 24 June Adjustment'!A1996,'Sales History - All'!$O$928:$O$934)</f>
        <v>255750</v>
      </c>
      <c r="F1996" s="70">
        <f t="shared" si="107"/>
        <v>23250</v>
      </c>
    </row>
    <row r="1997" spans="1:6" x14ac:dyDescent="0.25">
      <c r="A1997" s="79" t="s">
        <v>37</v>
      </c>
      <c r="B1997" s="8">
        <v>45000</v>
      </c>
      <c r="D1997">
        <f>SUMIF('Sales History - All'!$C$928:$C$934,'FY 24 June Adjustment'!A1997,'Sales History - All'!$O$928:$O$934)</f>
        <v>41250</v>
      </c>
      <c r="F1997" s="70">
        <f t="shared" si="107"/>
        <v>3750</v>
      </c>
    </row>
    <row r="1998" spans="1:6" x14ac:dyDescent="0.25">
      <c r="A1998" s="79" t="s">
        <v>39</v>
      </c>
      <c r="B1998" s="8">
        <v>0</v>
      </c>
      <c r="D1998">
        <f>SUMIF('Sales History - All'!$C$928:$C$934,'FY 24 June Adjustment'!A1998,'Sales History - All'!$O$928:$O$934)</f>
        <v>0</v>
      </c>
      <c r="F1998" s="70">
        <f t="shared" si="107"/>
        <v>0</v>
      </c>
    </row>
    <row r="1999" spans="1:6" x14ac:dyDescent="0.25">
      <c r="A1999" s="79" t="s">
        <v>33</v>
      </c>
      <c r="B1999" s="8">
        <v>25000</v>
      </c>
      <c r="D1999">
        <f>SUMIF('Sales History - All'!$C$928:$C$934,'FY 24 June Adjustment'!A1999,'Sales History - All'!$O$928:$O$934)</f>
        <v>22916.630000000005</v>
      </c>
      <c r="F1999" s="70">
        <f t="shared" si="107"/>
        <v>2083.3699999999953</v>
      </c>
    </row>
    <row r="2000" spans="1:6" x14ac:dyDescent="0.25">
      <c r="A2000" s="79" t="s">
        <v>41</v>
      </c>
      <c r="B2000" s="8">
        <v>0</v>
      </c>
      <c r="D2000">
        <f>SUMIF('Sales History - All'!$C$928:$C$934,'FY 24 June Adjustment'!A2000,'Sales History - All'!$O$928:$O$934)</f>
        <v>0</v>
      </c>
      <c r="F2000" s="70">
        <f t="shared" si="107"/>
        <v>0</v>
      </c>
    </row>
    <row r="2001" spans="1:6" x14ac:dyDescent="0.25">
      <c r="A2001" s="79" t="s">
        <v>43</v>
      </c>
      <c r="B2001" s="8">
        <v>0</v>
      </c>
      <c r="D2001">
        <f>SUMIF('Sales History - All'!$C$928:$C$934,'FY 24 June Adjustment'!A2001,'Sales History - All'!$O$928:$O$934)</f>
        <v>132000</v>
      </c>
      <c r="F2001" s="70">
        <f t="shared" si="107"/>
        <v>-132000</v>
      </c>
    </row>
    <row r="2002" spans="1:6" x14ac:dyDescent="0.25">
      <c r="A2002" s="79" t="s">
        <v>45</v>
      </c>
      <c r="B2002" s="8">
        <v>160500</v>
      </c>
      <c r="D2002">
        <f>SUMIF('Sales History - All'!$C$928:$C$934,'FY 24 June Adjustment'!A2002,'Sales History - All'!$O$928:$O$934)</f>
        <v>147125</v>
      </c>
      <c r="F2002" s="70">
        <f t="shared" si="107"/>
        <v>13375</v>
      </c>
    </row>
    <row r="2003" spans="1:6" x14ac:dyDescent="0.25">
      <c r="A2003" s="79" t="s">
        <v>55</v>
      </c>
      <c r="B2003" s="8">
        <v>0</v>
      </c>
      <c r="D2003">
        <f>SUMIF('Sales History - All'!$C$928:$C$934,'FY 24 June Adjustment'!A2003,'Sales History - All'!$O$928:$O$934)</f>
        <v>0</v>
      </c>
      <c r="F2003" s="70">
        <f t="shared" si="107"/>
        <v>0</v>
      </c>
    </row>
    <row r="2004" spans="1:6" x14ac:dyDescent="0.25">
      <c r="A2004" s="79" t="s">
        <v>35</v>
      </c>
      <c r="B2004" s="8">
        <v>110000</v>
      </c>
      <c r="D2004">
        <f>SUMIF('Sales History - All'!$C$928:$C$934,'FY 24 June Adjustment'!A2004,'Sales History - All'!$O$928:$O$934)</f>
        <v>100833.37</v>
      </c>
      <c r="F2004" s="70">
        <f t="shared" si="107"/>
        <v>9166.6300000000047</v>
      </c>
    </row>
    <row r="2005" spans="1:6" x14ac:dyDescent="0.25">
      <c r="A2005" s="79" t="s">
        <v>57</v>
      </c>
      <c r="B2005" s="8">
        <v>0</v>
      </c>
      <c r="D2005">
        <f>SUMIF('Sales History - All'!$C$928:$C$934,'FY 24 June Adjustment'!A2005,'Sales History - All'!$O$928:$O$934)</f>
        <v>0</v>
      </c>
      <c r="F2005" s="70">
        <f t="shared" si="107"/>
        <v>0</v>
      </c>
    </row>
    <row r="2006" spans="1:6" x14ac:dyDescent="0.25">
      <c r="A2006" s="79" t="s">
        <v>21</v>
      </c>
      <c r="B2006" s="8">
        <v>683000</v>
      </c>
      <c r="D2006">
        <f>SUMIF('Sales History - All'!$C$928:$C$934,'FY 24 June Adjustment'!A2006,'Sales History - All'!$O$928:$O$934)</f>
        <v>626083.37</v>
      </c>
      <c r="F2006" s="70">
        <f t="shared" si="107"/>
        <v>56916.630000000005</v>
      </c>
    </row>
    <row r="2007" spans="1:6" x14ac:dyDescent="0.25">
      <c r="A2007" s="79" t="s">
        <v>47</v>
      </c>
      <c r="B2007" s="8">
        <v>0</v>
      </c>
      <c r="D2007">
        <f>SUMIF('Sales History - All'!$C$928:$C$934,'FY 24 June Adjustment'!A2007,'Sales History - All'!$O$928:$O$934)</f>
        <v>0</v>
      </c>
      <c r="F2007" s="70">
        <f t="shared" si="107"/>
        <v>0</v>
      </c>
    </row>
    <row r="2008" spans="1:6" x14ac:dyDescent="0.25">
      <c r="A2008" s="79" t="s">
        <v>59</v>
      </c>
      <c r="B2008" s="8">
        <v>0</v>
      </c>
      <c r="D2008">
        <f>SUMIF('Sales History - All'!$C$928:$C$934,'FY 24 June Adjustment'!A2008,'Sales History - All'!$O$928:$O$934)</f>
        <v>0</v>
      </c>
      <c r="F2008" s="70">
        <f t="shared" ref="F2008:F2012" si="108">B2008-D2008</f>
        <v>0</v>
      </c>
    </row>
    <row r="2009" spans="1:6" x14ac:dyDescent="0.25">
      <c r="A2009" s="79" t="s">
        <v>49</v>
      </c>
      <c r="B2009" s="8">
        <v>11000</v>
      </c>
      <c r="D2009">
        <f>SUMIF('Sales History - All'!$C$928:$C$934,'FY 24 June Adjustment'!A2009,'Sales History - All'!$O$928:$O$934)</f>
        <v>0</v>
      </c>
      <c r="F2009" s="70">
        <f t="shared" si="108"/>
        <v>11000</v>
      </c>
    </row>
    <row r="2010" spans="1:6" x14ac:dyDescent="0.25">
      <c r="A2010" s="79" t="s">
        <v>53</v>
      </c>
      <c r="B2010" s="8">
        <v>27000</v>
      </c>
      <c r="D2010">
        <f>SUMIF('Sales History - All'!$C$928:$C$934,'FY 24 June Adjustment'!A2010,'Sales History - All'!$O$928:$O$934)</f>
        <v>0</v>
      </c>
      <c r="F2010" s="70">
        <f t="shared" si="108"/>
        <v>27000</v>
      </c>
    </row>
    <row r="2011" spans="1:6" x14ac:dyDescent="0.25">
      <c r="A2011" s="79" t="s">
        <v>61</v>
      </c>
      <c r="B2011" s="8">
        <v>26000</v>
      </c>
      <c r="D2011">
        <f>SUMIF('Sales History - All'!$C$928:$C$934,'FY 24 June Adjustment'!A2011,'Sales History - All'!$O$928:$O$934)</f>
        <v>0</v>
      </c>
      <c r="F2011" s="70">
        <f t="shared" si="108"/>
        <v>26000</v>
      </c>
    </row>
    <row r="2012" spans="1:6" x14ac:dyDescent="0.25">
      <c r="A2012" s="79" t="s">
        <v>63</v>
      </c>
      <c r="B2012" s="8">
        <v>99000</v>
      </c>
      <c r="D2012">
        <f>SUMIF('Sales History - All'!$C$928:$C$934,'FY 24 June Adjustment'!A2012,'Sales History - All'!$O$928:$O$934)</f>
        <v>0</v>
      </c>
      <c r="F2012" s="70">
        <f t="shared" si="108"/>
        <v>99000</v>
      </c>
    </row>
    <row r="2013" spans="1:6" x14ac:dyDescent="0.25">
      <c r="A2013" s="72" t="s">
        <v>320</v>
      </c>
      <c r="B2013" s="8"/>
    </row>
    <row r="2014" spans="1:6" x14ac:dyDescent="0.25">
      <c r="A2014" s="79" t="s">
        <v>320</v>
      </c>
      <c r="B2014" s="8"/>
    </row>
    <row r="2015" spans="1:6" x14ac:dyDescent="0.25">
      <c r="A2015" s="72" t="s">
        <v>204</v>
      </c>
      <c r="B2015" s="8">
        <v>133239000</v>
      </c>
      <c r="F2015" s="70">
        <f>SUM(F5:F2012)</f>
        <v>18904999.119999982</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13DE7-1930-4145-85D0-AE55BFB68C2E}">
  <sheetPr>
    <tabColor theme="1"/>
  </sheetPr>
  <dimension ref="A3:B21"/>
  <sheetViews>
    <sheetView workbookViewId="0">
      <selection activeCell="B24" sqref="B24"/>
    </sheetView>
  </sheetViews>
  <sheetFormatPr defaultRowHeight="15" x14ac:dyDescent="0.25"/>
  <cols>
    <col min="1" max="1" width="55.42578125" bestFit="1" customWidth="1"/>
    <col min="2" max="2" width="22.5703125" style="70" bestFit="1" customWidth="1"/>
  </cols>
  <sheetData>
    <row r="3" spans="1:2" x14ac:dyDescent="0.25">
      <c r="A3" s="71" t="s">
        <v>197</v>
      </c>
      <c r="B3" t="s">
        <v>321</v>
      </c>
    </row>
    <row r="4" spans="1:2" x14ac:dyDescent="0.25">
      <c r="A4" s="72" t="s">
        <v>49</v>
      </c>
      <c r="B4" s="8">
        <v>0</v>
      </c>
    </row>
    <row r="5" spans="1:2" x14ac:dyDescent="0.25">
      <c r="A5" s="72" t="s">
        <v>51</v>
      </c>
      <c r="B5" s="8">
        <v>166.62999999999988</v>
      </c>
    </row>
    <row r="6" spans="1:2" x14ac:dyDescent="0.25">
      <c r="A6" s="72" t="s">
        <v>53</v>
      </c>
      <c r="B6" s="8">
        <v>0</v>
      </c>
    </row>
    <row r="7" spans="1:2" x14ac:dyDescent="0.25">
      <c r="A7" s="72" t="s">
        <v>37</v>
      </c>
      <c r="B7" s="8">
        <v>125</v>
      </c>
    </row>
    <row r="8" spans="1:2" x14ac:dyDescent="0.25">
      <c r="A8" s="72" t="s">
        <v>39</v>
      </c>
      <c r="B8" s="8">
        <v>0</v>
      </c>
    </row>
    <row r="9" spans="1:2" x14ac:dyDescent="0.25">
      <c r="A9" s="72" t="s">
        <v>33</v>
      </c>
      <c r="B9" s="8">
        <v>41.629999999999882</v>
      </c>
    </row>
    <row r="10" spans="1:2" x14ac:dyDescent="0.25">
      <c r="A10" s="72" t="s">
        <v>41</v>
      </c>
      <c r="B10" s="8">
        <v>0</v>
      </c>
    </row>
    <row r="11" spans="1:2" x14ac:dyDescent="0.25">
      <c r="A11" s="72" t="s">
        <v>43</v>
      </c>
      <c r="B11" s="8">
        <v>-3208.3700000000003</v>
      </c>
    </row>
    <row r="12" spans="1:2" x14ac:dyDescent="0.25">
      <c r="A12" s="72" t="s">
        <v>45</v>
      </c>
      <c r="B12" s="8">
        <v>291.62999999999965</v>
      </c>
    </row>
    <row r="13" spans="1:2" x14ac:dyDescent="0.25">
      <c r="A13" s="72" t="s">
        <v>55</v>
      </c>
      <c r="B13" s="8">
        <v>291.62999999999965</v>
      </c>
    </row>
    <row r="14" spans="1:2" x14ac:dyDescent="0.25">
      <c r="A14" s="72" t="s">
        <v>35</v>
      </c>
      <c r="B14" s="8">
        <v>250</v>
      </c>
    </row>
    <row r="15" spans="1:2" x14ac:dyDescent="0.25">
      <c r="A15" s="72" t="s">
        <v>57</v>
      </c>
      <c r="B15" s="8">
        <v>0</v>
      </c>
    </row>
    <row r="16" spans="1:2" x14ac:dyDescent="0.25">
      <c r="A16" s="72" t="s">
        <v>21</v>
      </c>
      <c r="B16" s="8">
        <v>166.62999999999988</v>
      </c>
    </row>
    <row r="17" spans="1:2" x14ac:dyDescent="0.25">
      <c r="A17" s="72" t="s">
        <v>47</v>
      </c>
      <c r="B17" s="8">
        <v>0</v>
      </c>
    </row>
    <row r="18" spans="1:2" x14ac:dyDescent="0.25">
      <c r="A18" s="72" t="s">
        <v>59</v>
      </c>
      <c r="B18" s="8">
        <v>0</v>
      </c>
    </row>
    <row r="19" spans="1:2" x14ac:dyDescent="0.25">
      <c r="A19" s="72" t="s">
        <v>61</v>
      </c>
      <c r="B19" s="8">
        <v>0</v>
      </c>
    </row>
    <row r="20" spans="1:2" x14ac:dyDescent="0.25">
      <c r="A20" s="72" t="s">
        <v>63</v>
      </c>
      <c r="B20" s="8">
        <v>3000</v>
      </c>
    </row>
    <row r="21" spans="1:2" x14ac:dyDescent="0.25">
      <c r="A21" s="72" t="s">
        <v>204</v>
      </c>
      <c r="B21" s="8">
        <v>1124.7799999999986</v>
      </c>
    </row>
  </sheetData>
  <sheetProtection algorithmName="SHA-512" hashValue="E8pkULt+A2ln9MfWsWVbVV3CWqcA9enx67xpPFM1AGc0cxcZx12Lssm3C3wBxTpg7i4SnB44rEZza4awG6ARzA==" saltValue="/KLvApDNejlOgHud0rKjSg==" spinCount="100000" sheet="1" sort="0" autoFilter="0" pivotTables="0"/>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47DB6-90DC-405E-930E-03048C327CAA}">
  <sheetPr filterMode="1">
    <tabColor theme="1"/>
  </sheetPr>
  <dimension ref="A1:H1897"/>
  <sheetViews>
    <sheetView topLeftCell="E1437" workbookViewId="0">
      <selection activeCell="J1449" sqref="J1449"/>
    </sheetView>
  </sheetViews>
  <sheetFormatPr defaultRowHeight="15" x14ac:dyDescent="0.25"/>
  <cols>
    <col min="2" max="2" width="28.5703125" bestFit="1" customWidth="1"/>
    <col min="3" max="3" width="32.28515625" bestFit="1" customWidth="1"/>
    <col min="4" max="4" width="51.5703125" bestFit="1" customWidth="1"/>
    <col min="5" max="5" width="11.28515625" customWidth="1"/>
    <col min="6" max="6" width="10.28515625" customWidth="1"/>
  </cols>
  <sheetData>
    <row r="1" spans="1:8" x14ac:dyDescent="0.25">
      <c r="A1" t="s">
        <v>3</v>
      </c>
      <c r="B1" t="s">
        <v>322</v>
      </c>
      <c r="C1" t="s">
        <v>323</v>
      </c>
      <c r="D1" t="s">
        <v>324</v>
      </c>
      <c r="E1" t="s">
        <v>325</v>
      </c>
      <c r="F1" t="s">
        <v>326</v>
      </c>
      <c r="G1" t="s">
        <v>327</v>
      </c>
      <c r="H1" t="s">
        <v>206</v>
      </c>
    </row>
    <row r="2" spans="1:8" hidden="1" x14ac:dyDescent="0.25">
      <c r="A2" t="s">
        <v>207</v>
      </c>
      <c r="B2" t="s">
        <v>328</v>
      </c>
      <c r="C2" t="s">
        <v>84</v>
      </c>
      <c r="D2" t="s">
        <v>49</v>
      </c>
      <c r="E2" t="s">
        <v>329</v>
      </c>
      <c r="F2">
        <v>3000</v>
      </c>
      <c r="G2">
        <v>0</v>
      </c>
      <c r="H2">
        <v>3000</v>
      </c>
    </row>
    <row r="3" spans="1:8" hidden="1" x14ac:dyDescent="0.25">
      <c r="A3" t="s">
        <v>208</v>
      </c>
      <c r="B3" t="s">
        <v>330</v>
      </c>
      <c r="C3" t="s">
        <v>85</v>
      </c>
      <c r="D3" t="s">
        <v>49</v>
      </c>
      <c r="E3" t="s">
        <v>329</v>
      </c>
      <c r="F3">
        <v>2000</v>
      </c>
      <c r="G3">
        <v>0</v>
      </c>
      <c r="H3">
        <v>2000</v>
      </c>
    </row>
    <row r="4" spans="1:8" hidden="1" x14ac:dyDescent="0.25">
      <c r="A4" t="s">
        <v>209</v>
      </c>
      <c r="B4" t="s">
        <v>331</v>
      </c>
      <c r="C4" t="s">
        <v>86</v>
      </c>
      <c r="D4" t="s">
        <v>49</v>
      </c>
      <c r="E4" t="s">
        <v>329</v>
      </c>
      <c r="F4">
        <v>0</v>
      </c>
      <c r="G4">
        <v>0</v>
      </c>
      <c r="H4">
        <v>0</v>
      </c>
    </row>
    <row r="5" spans="1:8" hidden="1" x14ac:dyDescent="0.25">
      <c r="A5" t="s">
        <v>210</v>
      </c>
      <c r="B5" t="s">
        <v>332</v>
      </c>
      <c r="C5" t="s">
        <v>87</v>
      </c>
      <c r="D5" t="s">
        <v>49</v>
      </c>
      <c r="E5" t="s">
        <v>329</v>
      </c>
      <c r="F5">
        <v>1000</v>
      </c>
      <c r="G5">
        <v>0</v>
      </c>
      <c r="H5">
        <v>1000</v>
      </c>
    </row>
    <row r="6" spans="1:8" hidden="1" x14ac:dyDescent="0.25">
      <c r="A6" t="s">
        <v>211</v>
      </c>
      <c r="B6" t="s">
        <v>333</v>
      </c>
      <c r="C6" t="s">
        <v>88</v>
      </c>
      <c r="D6" t="s">
        <v>49</v>
      </c>
      <c r="E6" t="s">
        <v>329</v>
      </c>
      <c r="F6">
        <v>0</v>
      </c>
      <c r="G6">
        <v>0</v>
      </c>
      <c r="H6">
        <v>0</v>
      </c>
    </row>
    <row r="7" spans="1:8" hidden="1" x14ac:dyDescent="0.25">
      <c r="A7" t="s">
        <v>212</v>
      </c>
      <c r="B7" t="s">
        <v>334</v>
      </c>
      <c r="C7" t="s">
        <v>89</v>
      </c>
      <c r="D7" t="s">
        <v>49</v>
      </c>
      <c r="E7" t="s">
        <v>329</v>
      </c>
      <c r="F7">
        <v>0</v>
      </c>
      <c r="G7">
        <v>0</v>
      </c>
      <c r="H7">
        <v>0</v>
      </c>
    </row>
    <row r="8" spans="1:8" hidden="1" x14ac:dyDescent="0.25">
      <c r="A8" t="s">
        <v>213</v>
      </c>
      <c r="B8" t="s">
        <v>335</v>
      </c>
      <c r="C8" t="s">
        <v>90</v>
      </c>
      <c r="D8" t="s">
        <v>49</v>
      </c>
      <c r="E8" t="s">
        <v>329</v>
      </c>
      <c r="F8">
        <v>0</v>
      </c>
      <c r="G8">
        <v>0</v>
      </c>
      <c r="H8">
        <v>0</v>
      </c>
    </row>
    <row r="9" spans="1:8" hidden="1" x14ac:dyDescent="0.25">
      <c r="A9" t="s">
        <v>214</v>
      </c>
      <c r="B9" t="s">
        <v>336</v>
      </c>
      <c r="C9" t="s">
        <v>91</v>
      </c>
      <c r="D9" t="s">
        <v>49</v>
      </c>
      <c r="E9" t="s">
        <v>329</v>
      </c>
      <c r="F9">
        <v>1000</v>
      </c>
      <c r="G9">
        <v>0</v>
      </c>
      <c r="H9">
        <v>1000</v>
      </c>
    </row>
    <row r="10" spans="1:8" hidden="1" x14ac:dyDescent="0.25">
      <c r="A10" t="s">
        <v>215</v>
      </c>
      <c r="B10" t="s">
        <v>337</v>
      </c>
      <c r="C10" t="s">
        <v>92</v>
      </c>
      <c r="D10" t="s">
        <v>49</v>
      </c>
      <c r="E10" t="s">
        <v>329</v>
      </c>
      <c r="F10">
        <v>0</v>
      </c>
      <c r="G10">
        <v>0</v>
      </c>
      <c r="H10">
        <v>0</v>
      </c>
    </row>
    <row r="11" spans="1:8" hidden="1" x14ac:dyDescent="0.25">
      <c r="A11" t="s">
        <v>216</v>
      </c>
      <c r="B11" t="s">
        <v>338</v>
      </c>
      <c r="C11" t="s">
        <v>93</v>
      </c>
      <c r="D11" t="s">
        <v>49</v>
      </c>
      <c r="E11" t="s">
        <v>329</v>
      </c>
      <c r="F11">
        <v>0</v>
      </c>
      <c r="G11">
        <v>0</v>
      </c>
      <c r="H11">
        <v>0</v>
      </c>
    </row>
    <row r="12" spans="1:8" hidden="1" x14ac:dyDescent="0.25">
      <c r="A12" t="s">
        <v>217</v>
      </c>
      <c r="B12" t="s">
        <v>339</v>
      </c>
      <c r="C12" t="s">
        <v>94</v>
      </c>
      <c r="D12" t="s">
        <v>49</v>
      </c>
      <c r="E12" t="s">
        <v>329</v>
      </c>
      <c r="F12">
        <v>0</v>
      </c>
      <c r="G12">
        <v>0</v>
      </c>
      <c r="H12">
        <v>0</v>
      </c>
    </row>
    <row r="13" spans="1:8" hidden="1" x14ac:dyDescent="0.25">
      <c r="A13" t="s">
        <v>218</v>
      </c>
      <c r="B13" t="s">
        <v>340</v>
      </c>
      <c r="C13" t="s">
        <v>95</v>
      </c>
      <c r="D13" t="s">
        <v>49</v>
      </c>
      <c r="E13" t="s">
        <v>329</v>
      </c>
      <c r="F13">
        <v>0</v>
      </c>
      <c r="G13">
        <v>0</v>
      </c>
      <c r="H13">
        <v>0</v>
      </c>
    </row>
    <row r="14" spans="1:8" hidden="1" x14ac:dyDescent="0.25">
      <c r="A14" t="s">
        <v>219</v>
      </c>
      <c r="B14" t="s">
        <v>341</v>
      </c>
      <c r="C14" t="s">
        <v>96</v>
      </c>
      <c r="D14" t="s">
        <v>49</v>
      </c>
      <c r="E14" t="s">
        <v>329</v>
      </c>
      <c r="F14">
        <v>1000</v>
      </c>
      <c r="G14">
        <v>0</v>
      </c>
      <c r="H14">
        <v>1000</v>
      </c>
    </row>
    <row r="15" spans="1:8" hidden="1" x14ac:dyDescent="0.25">
      <c r="A15" t="s">
        <v>220</v>
      </c>
      <c r="B15" t="s">
        <v>342</v>
      </c>
      <c r="C15" t="s">
        <v>97</v>
      </c>
      <c r="D15" t="s">
        <v>49</v>
      </c>
      <c r="E15" t="s">
        <v>329</v>
      </c>
      <c r="F15">
        <v>0</v>
      </c>
      <c r="G15">
        <v>0</v>
      </c>
      <c r="H15">
        <v>0</v>
      </c>
    </row>
    <row r="16" spans="1:8" hidden="1" x14ac:dyDescent="0.25">
      <c r="A16" t="s">
        <v>221</v>
      </c>
      <c r="B16" t="s">
        <v>343</v>
      </c>
      <c r="C16" t="s">
        <v>98</v>
      </c>
      <c r="D16" t="s">
        <v>49</v>
      </c>
      <c r="E16" t="s">
        <v>329</v>
      </c>
      <c r="F16">
        <v>4000</v>
      </c>
      <c r="G16">
        <v>0</v>
      </c>
      <c r="H16">
        <v>4000</v>
      </c>
    </row>
    <row r="17" spans="1:8" hidden="1" x14ac:dyDescent="0.25">
      <c r="A17" t="s">
        <v>222</v>
      </c>
      <c r="B17" t="s">
        <v>344</v>
      </c>
      <c r="C17" t="s">
        <v>99</v>
      </c>
      <c r="D17" t="s">
        <v>49</v>
      </c>
      <c r="E17" t="s">
        <v>329</v>
      </c>
      <c r="F17">
        <v>1000</v>
      </c>
      <c r="G17">
        <v>0</v>
      </c>
      <c r="H17">
        <v>1000</v>
      </c>
    </row>
    <row r="18" spans="1:8" hidden="1" x14ac:dyDescent="0.25">
      <c r="A18" t="s">
        <v>223</v>
      </c>
      <c r="B18" t="s">
        <v>345</v>
      </c>
      <c r="C18" t="s">
        <v>100</v>
      </c>
      <c r="D18" t="s">
        <v>49</v>
      </c>
      <c r="E18" t="s">
        <v>329</v>
      </c>
      <c r="F18">
        <v>0</v>
      </c>
      <c r="G18">
        <v>0</v>
      </c>
      <c r="H18">
        <v>0</v>
      </c>
    </row>
    <row r="19" spans="1:8" hidden="1" x14ac:dyDescent="0.25">
      <c r="A19" t="s">
        <v>224</v>
      </c>
      <c r="B19" t="s">
        <v>346</v>
      </c>
      <c r="C19" t="s">
        <v>101</v>
      </c>
      <c r="D19" t="s">
        <v>49</v>
      </c>
      <c r="E19" t="s">
        <v>329</v>
      </c>
      <c r="F19">
        <v>0</v>
      </c>
      <c r="G19">
        <v>0</v>
      </c>
      <c r="H19">
        <v>0</v>
      </c>
    </row>
    <row r="20" spans="1:8" hidden="1" x14ac:dyDescent="0.25">
      <c r="A20" t="s">
        <v>225</v>
      </c>
      <c r="B20" t="s">
        <v>347</v>
      </c>
      <c r="C20" t="s">
        <v>102</v>
      </c>
      <c r="D20" t="s">
        <v>49</v>
      </c>
      <c r="E20" t="s">
        <v>329</v>
      </c>
      <c r="F20">
        <v>0</v>
      </c>
      <c r="G20">
        <v>0</v>
      </c>
      <c r="H20">
        <v>0</v>
      </c>
    </row>
    <row r="21" spans="1:8" hidden="1" x14ac:dyDescent="0.25">
      <c r="A21" t="s">
        <v>226</v>
      </c>
      <c r="B21" t="s">
        <v>348</v>
      </c>
      <c r="C21" t="s">
        <v>104</v>
      </c>
      <c r="D21" t="s">
        <v>49</v>
      </c>
      <c r="E21" t="s">
        <v>329</v>
      </c>
      <c r="F21">
        <v>1000</v>
      </c>
      <c r="G21">
        <v>0</v>
      </c>
      <c r="H21">
        <v>1000</v>
      </c>
    </row>
    <row r="22" spans="1:8" hidden="1" x14ac:dyDescent="0.25">
      <c r="A22" t="s">
        <v>227</v>
      </c>
      <c r="B22" t="s">
        <v>349</v>
      </c>
      <c r="C22" t="s">
        <v>103</v>
      </c>
      <c r="D22" t="s">
        <v>49</v>
      </c>
      <c r="E22" t="s">
        <v>329</v>
      </c>
      <c r="F22">
        <v>0</v>
      </c>
      <c r="G22">
        <v>0</v>
      </c>
      <c r="H22">
        <v>0</v>
      </c>
    </row>
    <row r="23" spans="1:8" hidden="1" x14ac:dyDescent="0.25">
      <c r="A23" t="s">
        <v>228</v>
      </c>
      <c r="B23" t="s">
        <v>350</v>
      </c>
      <c r="C23" t="s">
        <v>105</v>
      </c>
      <c r="D23" t="s">
        <v>49</v>
      </c>
      <c r="E23" t="s">
        <v>329</v>
      </c>
      <c r="F23">
        <v>3000</v>
      </c>
      <c r="G23">
        <v>0</v>
      </c>
      <c r="H23">
        <v>3000</v>
      </c>
    </row>
    <row r="24" spans="1:8" hidden="1" x14ac:dyDescent="0.25">
      <c r="A24" t="s">
        <v>229</v>
      </c>
      <c r="B24" t="s">
        <v>351</v>
      </c>
      <c r="C24" t="s">
        <v>106</v>
      </c>
      <c r="D24" t="s">
        <v>49</v>
      </c>
      <c r="E24" t="s">
        <v>329</v>
      </c>
      <c r="F24">
        <v>0</v>
      </c>
      <c r="G24">
        <v>0</v>
      </c>
      <c r="H24">
        <v>0</v>
      </c>
    </row>
    <row r="25" spans="1:8" hidden="1" x14ac:dyDescent="0.25">
      <c r="A25" t="s">
        <v>230</v>
      </c>
      <c r="B25" t="s">
        <v>352</v>
      </c>
      <c r="C25" t="s">
        <v>107</v>
      </c>
      <c r="D25" t="s">
        <v>49</v>
      </c>
      <c r="E25" t="s">
        <v>329</v>
      </c>
      <c r="F25">
        <v>0</v>
      </c>
      <c r="G25">
        <v>0</v>
      </c>
      <c r="H25">
        <v>0</v>
      </c>
    </row>
    <row r="26" spans="1:8" hidden="1" x14ac:dyDescent="0.25">
      <c r="A26" t="s">
        <v>231</v>
      </c>
      <c r="B26" t="s">
        <v>353</v>
      </c>
      <c r="C26" t="s">
        <v>108</v>
      </c>
      <c r="D26" t="s">
        <v>49</v>
      </c>
      <c r="E26" t="s">
        <v>329</v>
      </c>
      <c r="F26">
        <v>0</v>
      </c>
      <c r="G26">
        <v>0</v>
      </c>
      <c r="H26">
        <v>0</v>
      </c>
    </row>
    <row r="27" spans="1:8" hidden="1" x14ac:dyDescent="0.25">
      <c r="A27" t="s">
        <v>232</v>
      </c>
      <c r="B27" t="s">
        <v>354</v>
      </c>
      <c r="C27" t="s">
        <v>109</v>
      </c>
      <c r="D27" t="s">
        <v>49</v>
      </c>
      <c r="E27" t="s">
        <v>329</v>
      </c>
      <c r="F27">
        <v>0</v>
      </c>
      <c r="G27">
        <v>0</v>
      </c>
      <c r="H27">
        <v>0</v>
      </c>
    </row>
    <row r="28" spans="1:8" hidden="1" x14ac:dyDescent="0.25">
      <c r="A28" t="s">
        <v>233</v>
      </c>
      <c r="B28" t="s">
        <v>355</v>
      </c>
      <c r="C28" t="s">
        <v>110</v>
      </c>
      <c r="D28" t="s">
        <v>49</v>
      </c>
      <c r="E28" t="s">
        <v>329</v>
      </c>
      <c r="F28">
        <v>3000</v>
      </c>
      <c r="G28">
        <v>0</v>
      </c>
      <c r="H28">
        <v>3000</v>
      </c>
    </row>
    <row r="29" spans="1:8" hidden="1" x14ac:dyDescent="0.25">
      <c r="A29" t="s">
        <v>234</v>
      </c>
      <c r="B29" t="s">
        <v>356</v>
      </c>
      <c r="C29" t="s">
        <v>111</v>
      </c>
      <c r="D29" t="s">
        <v>49</v>
      </c>
      <c r="E29" t="s">
        <v>329</v>
      </c>
      <c r="F29">
        <v>0</v>
      </c>
      <c r="G29">
        <v>0</v>
      </c>
      <c r="H29">
        <v>0</v>
      </c>
    </row>
    <row r="30" spans="1:8" hidden="1" x14ac:dyDescent="0.25">
      <c r="A30" t="s">
        <v>235</v>
      </c>
      <c r="B30" t="s">
        <v>357</v>
      </c>
      <c r="C30" t="s">
        <v>112</v>
      </c>
      <c r="D30" t="s">
        <v>49</v>
      </c>
      <c r="E30" t="s">
        <v>329</v>
      </c>
      <c r="F30">
        <v>11000</v>
      </c>
      <c r="G30">
        <v>0</v>
      </c>
      <c r="H30">
        <v>11000</v>
      </c>
    </row>
    <row r="31" spans="1:8" hidden="1" x14ac:dyDescent="0.25">
      <c r="A31" t="s">
        <v>236</v>
      </c>
      <c r="B31" t="s">
        <v>358</v>
      </c>
      <c r="C31" t="s">
        <v>113</v>
      </c>
      <c r="D31" t="s">
        <v>49</v>
      </c>
      <c r="E31" t="s">
        <v>329</v>
      </c>
      <c r="F31">
        <v>0</v>
      </c>
      <c r="G31">
        <v>0</v>
      </c>
      <c r="H31">
        <v>0</v>
      </c>
    </row>
    <row r="32" spans="1:8" hidden="1" x14ac:dyDescent="0.25">
      <c r="A32" t="s">
        <v>237</v>
      </c>
      <c r="B32" t="s">
        <v>359</v>
      </c>
      <c r="C32" t="s">
        <v>114</v>
      </c>
      <c r="D32" t="s">
        <v>49</v>
      </c>
      <c r="E32" t="s">
        <v>329</v>
      </c>
      <c r="F32">
        <v>2000</v>
      </c>
      <c r="G32">
        <v>0</v>
      </c>
      <c r="H32">
        <v>2000</v>
      </c>
    </row>
    <row r="33" spans="1:8" hidden="1" x14ac:dyDescent="0.25">
      <c r="A33" t="s">
        <v>238</v>
      </c>
      <c r="B33" t="s">
        <v>360</v>
      </c>
      <c r="C33" t="s">
        <v>115</v>
      </c>
      <c r="D33" t="s">
        <v>49</v>
      </c>
      <c r="E33" t="s">
        <v>329</v>
      </c>
      <c r="F33">
        <v>5000</v>
      </c>
      <c r="G33">
        <v>0</v>
      </c>
      <c r="H33">
        <v>5000</v>
      </c>
    </row>
    <row r="34" spans="1:8" hidden="1" x14ac:dyDescent="0.25">
      <c r="A34" t="s">
        <v>239</v>
      </c>
      <c r="B34" t="s">
        <v>361</v>
      </c>
      <c r="C34" t="s">
        <v>116</v>
      </c>
      <c r="D34" t="s">
        <v>49</v>
      </c>
      <c r="E34" t="s">
        <v>329</v>
      </c>
      <c r="F34">
        <v>0</v>
      </c>
      <c r="G34">
        <v>0</v>
      </c>
      <c r="H34">
        <v>0</v>
      </c>
    </row>
    <row r="35" spans="1:8" hidden="1" x14ac:dyDescent="0.25">
      <c r="A35" t="s">
        <v>240</v>
      </c>
      <c r="B35" t="s">
        <v>362</v>
      </c>
      <c r="C35" t="s">
        <v>117</v>
      </c>
      <c r="D35" t="s">
        <v>49</v>
      </c>
      <c r="E35" t="s">
        <v>329</v>
      </c>
      <c r="F35">
        <v>5000</v>
      </c>
      <c r="G35">
        <v>0</v>
      </c>
      <c r="H35">
        <v>5000</v>
      </c>
    </row>
    <row r="36" spans="1:8" hidden="1" x14ac:dyDescent="0.25">
      <c r="A36" t="s">
        <v>241</v>
      </c>
      <c r="B36" t="s">
        <v>363</v>
      </c>
      <c r="C36" t="s">
        <v>118</v>
      </c>
      <c r="D36" t="s">
        <v>49</v>
      </c>
      <c r="E36" t="s">
        <v>329</v>
      </c>
      <c r="F36">
        <v>12000</v>
      </c>
      <c r="G36">
        <v>0</v>
      </c>
      <c r="H36">
        <v>12000</v>
      </c>
    </row>
    <row r="37" spans="1:8" hidden="1" x14ac:dyDescent="0.25">
      <c r="A37" t="s">
        <v>242</v>
      </c>
      <c r="B37" t="s">
        <v>364</v>
      </c>
      <c r="C37" t="s">
        <v>119</v>
      </c>
      <c r="D37" t="s">
        <v>49</v>
      </c>
      <c r="E37" t="s">
        <v>329</v>
      </c>
      <c r="F37">
        <v>2000</v>
      </c>
      <c r="G37">
        <v>0</v>
      </c>
      <c r="H37">
        <v>2000</v>
      </c>
    </row>
    <row r="38" spans="1:8" hidden="1" x14ac:dyDescent="0.25">
      <c r="A38" t="s">
        <v>243</v>
      </c>
      <c r="B38" t="s">
        <v>365</v>
      </c>
      <c r="C38" t="s">
        <v>120</v>
      </c>
      <c r="D38" t="s">
        <v>49</v>
      </c>
      <c r="E38" t="s">
        <v>329</v>
      </c>
      <c r="F38">
        <v>1000</v>
      </c>
      <c r="G38">
        <v>0</v>
      </c>
      <c r="H38">
        <v>1000</v>
      </c>
    </row>
    <row r="39" spans="1:8" hidden="1" x14ac:dyDescent="0.25">
      <c r="A39" t="s">
        <v>244</v>
      </c>
      <c r="B39" t="s">
        <v>366</v>
      </c>
      <c r="C39" t="s">
        <v>121</v>
      </c>
      <c r="D39" t="s">
        <v>49</v>
      </c>
      <c r="E39" t="s">
        <v>329</v>
      </c>
      <c r="F39">
        <v>1000</v>
      </c>
      <c r="G39">
        <v>0</v>
      </c>
      <c r="H39">
        <v>1000</v>
      </c>
    </row>
    <row r="40" spans="1:8" hidden="1" x14ac:dyDescent="0.25">
      <c r="A40" t="s">
        <v>245</v>
      </c>
      <c r="B40" t="s">
        <v>367</v>
      </c>
      <c r="C40" t="s">
        <v>122</v>
      </c>
      <c r="D40" t="s">
        <v>49</v>
      </c>
      <c r="E40" t="s">
        <v>329</v>
      </c>
      <c r="F40">
        <v>0</v>
      </c>
      <c r="G40">
        <v>0</v>
      </c>
      <c r="H40">
        <v>0</v>
      </c>
    </row>
    <row r="41" spans="1:8" hidden="1" x14ac:dyDescent="0.25">
      <c r="A41" t="s">
        <v>246</v>
      </c>
      <c r="B41" t="s">
        <v>368</v>
      </c>
      <c r="C41" t="s">
        <v>123</v>
      </c>
      <c r="D41" t="s">
        <v>49</v>
      </c>
      <c r="E41" t="s">
        <v>329</v>
      </c>
      <c r="F41">
        <v>0</v>
      </c>
      <c r="G41">
        <v>0</v>
      </c>
      <c r="H41">
        <v>0</v>
      </c>
    </row>
    <row r="42" spans="1:8" hidden="1" x14ac:dyDescent="0.25">
      <c r="A42" t="s">
        <v>247</v>
      </c>
      <c r="B42" t="s">
        <v>369</v>
      </c>
      <c r="C42" t="s">
        <v>124</v>
      </c>
      <c r="D42" t="s">
        <v>49</v>
      </c>
      <c r="E42" t="s">
        <v>329</v>
      </c>
      <c r="F42">
        <v>1000</v>
      </c>
      <c r="G42">
        <v>0</v>
      </c>
      <c r="H42">
        <v>1000</v>
      </c>
    </row>
    <row r="43" spans="1:8" hidden="1" x14ac:dyDescent="0.25">
      <c r="A43" t="s">
        <v>248</v>
      </c>
      <c r="B43" t="s">
        <v>370</v>
      </c>
      <c r="C43" t="s">
        <v>125</v>
      </c>
      <c r="D43" t="s">
        <v>49</v>
      </c>
      <c r="E43" t="s">
        <v>329</v>
      </c>
      <c r="F43">
        <v>2000</v>
      </c>
      <c r="G43">
        <v>0</v>
      </c>
      <c r="H43">
        <v>2000</v>
      </c>
    </row>
    <row r="44" spans="1:8" hidden="1" x14ac:dyDescent="0.25">
      <c r="A44" t="s">
        <v>249</v>
      </c>
      <c r="B44" t="s">
        <v>371</v>
      </c>
      <c r="C44" t="s">
        <v>126</v>
      </c>
      <c r="D44" t="s">
        <v>49</v>
      </c>
      <c r="E44" t="s">
        <v>329</v>
      </c>
      <c r="F44">
        <v>1000</v>
      </c>
      <c r="G44">
        <v>0</v>
      </c>
      <c r="H44">
        <v>1000</v>
      </c>
    </row>
    <row r="45" spans="1:8" hidden="1" x14ac:dyDescent="0.25">
      <c r="A45" t="s">
        <v>250</v>
      </c>
      <c r="B45" t="s">
        <v>372</v>
      </c>
      <c r="C45" t="s">
        <v>127</v>
      </c>
      <c r="D45" t="s">
        <v>49</v>
      </c>
      <c r="E45" t="s">
        <v>329</v>
      </c>
      <c r="F45">
        <v>11000</v>
      </c>
      <c r="G45">
        <v>0</v>
      </c>
      <c r="H45">
        <v>11000</v>
      </c>
    </row>
    <row r="46" spans="1:8" hidden="1" x14ac:dyDescent="0.25">
      <c r="A46" t="s">
        <v>251</v>
      </c>
      <c r="B46" t="s">
        <v>373</v>
      </c>
      <c r="C46" t="s">
        <v>128</v>
      </c>
      <c r="D46" t="s">
        <v>49</v>
      </c>
      <c r="E46" t="s">
        <v>329</v>
      </c>
      <c r="F46">
        <v>0</v>
      </c>
      <c r="G46">
        <v>0</v>
      </c>
      <c r="H46">
        <v>0</v>
      </c>
    </row>
    <row r="47" spans="1:8" hidden="1" x14ac:dyDescent="0.25">
      <c r="A47" t="s">
        <v>252</v>
      </c>
      <c r="B47" t="s">
        <v>374</v>
      </c>
      <c r="C47" t="s">
        <v>129</v>
      </c>
      <c r="D47" t="s">
        <v>49</v>
      </c>
      <c r="E47" t="s">
        <v>329</v>
      </c>
      <c r="F47">
        <v>1000</v>
      </c>
      <c r="G47">
        <v>0</v>
      </c>
      <c r="H47">
        <v>1000</v>
      </c>
    </row>
    <row r="48" spans="1:8" hidden="1" x14ac:dyDescent="0.25">
      <c r="A48" t="s">
        <v>253</v>
      </c>
      <c r="B48" t="s">
        <v>375</v>
      </c>
      <c r="C48" t="s">
        <v>130</v>
      </c>
      <c r="D48" t="s">
        <v>49</v>
      </c>
      <c r="E48" t="s">
        <v>329</v>
      </c>
      <c r="F48">
        <v>2000</v>
      </c>
      <c r="G48">
        <v>0</v>
      </c>
      <c r="H48">
        <v>2000</v>
      </c>
    </row>
    <row r="49" spans="1:8" hidden="1" x14ac:dyDescent="0.25">
      <c r="A49" t="s">
        <v>254</v>
      </c>
      <c r="B49" t="s">
        <v>376</v>
      </c>
      <c r="C49" t="s">
        <v>131</v>
      </c>
      <c r="D49" t="s">
        <v>49</v>
      </c>
      <c r="E49" t="s">
        <v>329</v>
      </c>
      <c r="F49">
        <v>2000</v>
      </c>
      <c r="G49">
        <v>0</v>
      </c>
      <c r="H49">
        <v>2000</v>
      </c>
    </row>
    <row r="50" spans="1:8" hidden="1" x14ac:dyDescent="0.25">
      <c r="A50" t="s">
        <v>255</v>
      </c>
      <c r="B50" t="s">
        <v>377</v>
      </c>
      <c r="C50" t="s">
        <v>132</v>
      </c>
      <c r="D50" t="s">
        <v>49</v>
      </c>
      <c r="E50" t="s">
        <v>329</v>
      </c>
      <c r="F50">
        <v>0</v>
      </c>
      <c r="G50">
        <v>0</v>
      </c>
      <c r="H50">
        <v>0</v>
      </c>
    </row>
    <row r="51" spans="1:8" hidden="1" x14ac:dyDescent="0.25">
      <c r="A51" t="s">
        <v>256</v>
      </c>
      <c r="B51" t="s">
        <v>378</v>
      </c>
      <c r="C51" t="s">
        <v>133</v>
      </c>
      <c r="D51" t="s">
        <v>49</v>
      </c>
      <c r="E51" t="s">
        <v>329</v>
      </c>
      <c r="F51">
        <v>0</v>
      </c>
      <c r="G51">
        <v>0</v>
      </c>
      <c r="H51">
        <v>0</v>
      </c>
    </row>
    <row r="52" spans="1:8" hidden="1" x14ac:dyDescent="0.25">
      <c r="A52" t="s">
        <v>257</v>
      </c>
      <c r="B52" t="s">
        <v>379</v>
      </c>
      <c r="C52" t="s">
        <v>134</v>
      </c>
      <c r="D52" t="s">
        <v>49</v>
      </c>
      <c r="E52" t="s">
        <v>329</v>
      </c>
      <c r="F52">
        <v>0</v>
      </c>
      <c r="G52">
        <v>0</v>
      </c>
      <c r="H52">
        <v>0</v>
      </c>
    </row>
    <row r="53" spans="1:8" hidden="1" x14ac:dyDescent="0.25">
      <c r="A53" t="s">
        <v>258</v>
      </c>
      <c r="B53" t="s">
        <v>380</v>
      </c>
      <c r="C53" t="s">
        <v>135</v>
      </c>
      <c r="D53" t="s">
        <v>49</v>
      </c>
      <c r="E53" t="s">
        <v>329</v>
      </c>
      <c r="F53">
        <v>5000</v>
      </c>
      <c r="G53">
        <v>0</v>
      </c>
      <c r="H53">
        <v>5000</v>
      </c>
    </row>
    <row r="54" spans="1:8" hidden="1" x14ac:dyDescent="0.25">
      <c r="A54" t="s">
        <v>259</v>
      </c>
      <c r="B54" t="s">
        <v>381</v>
      </c>
      <c r="C54" t="s">
        <v>136</v>
      </c>
      <c r="D54" t="s">
        <v>49</v>
      </c>
      <c r="E54" t="s">
        <v>329</v>
      </c>
      <c r="F54">
        <v>0</v>
      </c>
      <c r="G54">
        <v>0</v>
      </c>
      <c r="H54">
        <v>0</v>
      </c>
    </row>
    <row r="55" spans="1:8" hidden="1" x14ac:dyDescent="0.25">
      <c r="A55" t="s">
        <v>260</v>
      </c>
      <c r="B55" t="s">
        <v>382</v>
      </c>
      <c r="C55" t="s">
        <v>137</v>
      </c>
      <c r="D55" t="s">
        <v>49</v>
      </c>
      <c r="E55" t="s">
        <v>329</v>
      </c>
      <c r="F55">
        <v>0</v>
      </c>
      <c r="G55">
        <v>0</v>
      </c>
      <c r="H55">
        <v>0</v>
      </c>
    </row>
    <row r="56" spans="1:8" hidden="1" x14ac:dyDescent="0.25">
      <c r="A56" t="s">
        <v>261</v>
      </c>
      <c r="B56" t="s">
        <v>383</v>
      </c>
      <c r="C56" t="s">
        <v>138</v>
      </c>
      <c r="D56" t="s">
        <v>49</v>
      </c>
      <c r="E56" t="s">
        <v>329</v>
      </c>
      <c r="F56">
        <v>3000</v>
      </c>
      <c r="G56">
        <v>0</v>
      </c>
      <c r="H56">
        <v>3000</v>
      </c>
    </row>
    <row r="57" spans="1:8" hidden="1" x14ac:dyDescent="0.25">
      <c r="A57" t="s">
        <v>262</v>
      </c>
      <c r="B57" t="s">
        <v>384</v>
      </c>
      <c r="C57" t="s">
        <v>139</v>
      </c>
      <c r="D57" t="s">
        <v>49</v>
      </c>
      <c r="E57" t="s">
        <v>329</v>
      </c>
      <c r="F57">
        <v>0</v>
      </c>
      <c r="G57">
        <v>0</v>
      </c>
      <c r="H57">
        <v>0</v>
      </c>
    </row>
    <row r="58" spans="1:8" hidden="1" x14ac:dyDescent="0.25">
      <c r="A58" t="s">
        <v>263</v>
      </c>
      <c r="B58" t="s">
        <v>385</v>
      </c>
      <c r="C58" t="s">
        <v>140</v>
      </c>
      <c r="D58" t="s">
        <v>49</v>
      </c>
      <c r="E58" t="s">
        <v>329</v>
      </c>
      <c r="F58">
        <v>1000</v>
      </c>
      <c r="G58">
        <v>0</v>
      </c>
      <c r="H58">
        <v>1000</v>
      </c>
    </row>
    <row r="59" spans="1:8" hidden="1" x14ac:dyDescent="0.25">
      <c r="A59" t="s">
        <v>264</v>
      </c>
      <c r="B59" t="s">
        <v>386</v>
      </c>
      <c r="C59" t="s">
        <v>141</v>
      </c>
      <c r="D59" t="s">
        <v>49</v>
      </c>
      <c r="E59" t="s">
        <v>329</v>
      </c>
      <c r="F59">
        <v>0</v>
      </c>
      <c r="G59">
        <v>0</v>
      </c>
      <c r="H59">
        <v>0</v>
      </c>
    </row>
    <row r="60" spans="1:8" hidden="1" x14ac:dyDescent="0.25">
      <c r="A60" t="s">
        <v>265</v>
      </c>
      <c r="B60" t="s">
        <v>387</v>
      </c>
      <c r="C60" t="s">
        <v>142</v>
      </c>
      <c r="D60" t="s">
        <v>49</v>
      </c>
      <c r="E60" t="s">
        <v>329</v>
      </c>
      <c r="F60">
        <v>18000</v>
      </c>
      <c r="G60">
        <v>0</v>
      </c>
      <c r="H60">
        <v>18000</v>
      </c>
    </row>
    <row r="61" spans="1:8" hidden="1" x14ac:dyDescent="0.25">
      <c r="A61" t="s">
        <v>266</v>
      </c>
      <c r="B61" t="s">
        <v>388</v>
      </c>
      <c r="C61" t="s">
        <v>143</v>
      </c>
      <c r="D61" t="s">
        <v>49</v>
      </c>
      <c r="E61" t="s">
        <v>329</v>
      </c>
      <c r="F61">
        <v>0</v>
      </c>
      <c r="G61">
        <v>0</v>
      </c>
      <c r="H61">
        <v>0</v>
      </c>
    </row>
    <row r="62" spans="1:8" hidden="1" x14ac:dyDescent="0.25">
      <c r="A62" t="s">
        <v>267</v>
      </c>
      <c r="B62" t="s">
        <v>389</v>
      </c>
      <c r="C62" t="s">
        <v>144</v>
      </c>
      <c r="D62" t="s">
        <v>49</v>
      </c>
      <c r="E62" t="s">
        <v>329</v>
      </c>
      <c r="F62">
        <v>0</v>
      </c>
      <c r="G62">
        <v>0</v>
      </c>
      <c r="H62">
        <v>0</v>
      </c>
    </row>
    <row r="63" spans="1:8" hidden="1" x14ac:dyDescent="0.25">
      <c r="A63" t="s">
        <v>268</v>
      </c>
      <c r="B63" t="s">
        <v>390</v>
      </c>
      <c r="C63" t="s">
        <v>145</v>
      </c>
      <c r="D63" t="s">
        <v>49</v>
      </c>
      <c r="E63" t="s">
        <v>329</v>
      </c>
      <c r="F63">
        <v>0</v>
      </c>
      <c r="G63">
        <v>0</v>
      </c>
      <c r="H63">
        <v>0</v>
      </c>
    </row>
    <row r="64" spans="1:8" hidden="1" x14ac:dyDescent="0.25">
      <c r="A64" t="s">
        <v>269</v>
      </c>
      <c r="B64" t="s">
        <v>391</v>
      </c>
      <c r="C64" t="s">
        <v>146</v>
      </c>
      <c r="D64" t="s">
        <v>49</v>
      </c>
      <c r="E64" t="s">
        <v>329</v>
      </c>
      <c r="F64">
        <v>27000</v>
      </c>
      <c r="G64">
        <v>0</v>
      </c>
      <c r="H64">
        <v>27000</v>
      </c>
    </row>
    <row r="65" spans="1:8" hidden="1" x14ac:dyDescent="0.25">
      <c r="A65" t="s">
        <v>270</v>
      </c>
      <c r="B65" t="s">
        <v>392</v>
      </c>
      <c r="C65" t="s">
        <v>147</v>
      </c>
      <c r="D65" t="s">
        <v>49</v>
      </c>
      <c r="E65" t="s">
        <v>329</v>
      </c>
      <c r="F65">
        <v>11000</v>
      </c>
      <c r="G65">
        <v>0</v>
      </c>
      <c r="H65">
        <v>11000</v>
      </c>
    </row>
    <row r="66" spans="1:8" hidden="1" x14ac:dyDescent="0.25">
      <c r="A66" t="s">
        <v>271</v>
      </c>
      <c r="B66" t="s">
        <v>393</v>
      </c>
      <c r="C66" t="s">
        <v>148</v>
      </c>
      <c r="D66" t="s">
        <v>49</v>
      </c>
      <c r="E66" t="s">
        <v>329</v>
      </c>
      <c r="F66">
        <v>3000</v>
      </c>
      <c r="G66">
        <v>0</v>
      </c>
      <c r="H66">
        <v>3000</v>
      </c>
    </row>
    <row r="67" spans="1:8" hidden="1" x14ac:dyDescent="0.25">
      <c r="A67" t="s">
        <v>272</v>
      </c>
      <c r="B67" t="s">
        <v>394</v>
      </c>
      <c r="C67" t="s">
        <v>149</v>
      </c>
      <c r="D67" t="s">
        <v>49</v>
      </c>
      <c r="E67" t="s">
        <v>329</v>
      </c>
      <c r="F67">
        <v>0</v>
      </c>
      <c r="G67">
        <v>0</v>
      </c>
      <c r="H67">
        <v>0</v>
      </c>
    </row>
    <row r="68" spans="1:8" hidden="1" x14ac:dyDescent="0.25">
      <c r="A68" t="s">
        <v>273</v>
      </c>
      <c r="B68" t="s">
        <v>395</v>
      </c>
      <c r="C68" t="s">
        <v>150</v>
      </c>
      <c r="D68" t="s">
        <v>49</v>
      </c>
      <c r="E68" t="s">
        <v>329</v>
      </c>
      <c r="F68">
        <v>130000</v>
      </c>
      <c r="G68">
        <v>0</v>
      </c>
      <c r="H68">
        <v>130000</v>
      </c>
    </row>
    <row r="69" spans="1:8" hidden="1" x14ac:dyDescent="0.25">
      <c r="A69" t="s">
        <v>274</v>
      </c>
      <c r="B69" t="s">
        <v>396</v>
      </c>
      <c r="C69" t="s">
        <v>151</v>
      </c>
      <c r="D69" t="s">
        <v>49</v>
      </c>
      <c r="E69" t="s">
        <v>329</v>
      </c>
      <c r="F69">
        <v>22000</v>
      </c>
      <c r="G69">
        <v>0</v>
      </c>
      <c r="H69">
        <v>22000</v>
      </c>
    </row>
    <row r="70" spans="1:8" hidden="1" x14ac:dyDescent="0.25">
      <c r="A70" t="s">
        <v>275</v>
      </c>
      <c r="B70" t="s">
        <v>397</v>
      </c>
      <c r="C70" t="s">
        <v>152</v>
      </c>
      <c r="D70" t="s">
        <v>49</v>
      </c>
      <c r="E70" t="s">
        <v>329</v>
      </c>
      <c r="F70">
        <v>4000</v>
      </c>
      <c r="G70">
        <v>0</v>
      </c>
      <c r="H70">
        <v>4000</v>
      </c>
    </row>
    <row r="71" spans="1:8" hidden="1" x14ac:dyDescent="0.25">
      <c r="A71" t="s">
        <v>276</v>
      </c>
      <c r="B71" t="s">
        <v>398</v>
      </c>
      <c r="C71" t="s">
        <v>153</v>
      </c>
      <c r="D71" t="s">
        <v>49</v>
      </c>
      <c r="E71" t="s">
        <v>329</v>
      </c>
      <c r="F71">
        <v>37000</v>
      </c>
      <c r="G71">
        <v>0</v>
      </c>
      <c r="H71">
        <v>37000</v>
      </c>
    </row>
    <row r="72" spans="1:8" hidden="1" x14ac:dyDescent="0.25">
      <c r="A72" t="s">
        <v>277</v>
      </c>
      <c r="B72" t="s">
        <v>399</v>
      </c>
      <c r="C72" t="s">
        <v>154</v>
      </c>
      <c r="D72" t="s">
        <v>49</v>
      </c>
      <c r="E72" t="s">
        <v>329</v>
      </c>
      <c r="F72">
        <v>71000</v>
      </c>
      <c r="G72">
        <v>0</v>
      </c>
      <c r="H72">
        <v>71000</v>
      </c>
    </row>
    <row r="73" spans="1:8" hidden="1" x14ac:dyDescent="0.25">
      <c r="A73" t="s">
        <v>278</v>
      </c>
      <c r="B73" t="s">
        <v>400</v>
      </c>
      <c r="C73" t="s">
        <v>155</v>
      </c>
      <c r="D73" t="s">
        <v>49</v>
      </c>
      <c r="E73" t="s">
        <v>329</v>
      </c>
      <c r="F73">
        <v>1000</v>
      </c>
      <c r="G73">
        <v>0</v>
      </c>
      <c r="H73">
        <v>1000</v>
      </c>
    </row>
    <row r="74" spans="1:8" hidden="1" x14ac:dyDescent="0.25">
      <c r="A74" t="s">
        <v>279</v>
      </c>
      <c r="B74" t="s">
        <v>401</v>
      </c>
      <c r="C74" t="s">
        <v>156</v>
      </c>
      <c r="D74" t="s">
        <v>49</v>
      </c>
      <c r="E74" t="s">
        <v>329</v>
      </c>
      <c r="F74">
        <v>2000</v>
      </c>
      <c r="G74">
        <v>0</v>
      </c>
      <c r="H74">
        <v>2000</v>
      </c>
    </row>
    <row r="75" spans="1:8" hidden="1" x14ac:dyDescent="0.25">
      <c r="A75" t="s">
        <v>280</v>
      </c>
      <c r="B75" t="s">
        <v>402</v>
      </c>
      <c r="C75" t="s">
        <v>157</v>
      </c>
      <c r="D75" t="s">
        <v>49</v>
      </c>
      <c r="E75" t="s">
        <v>329</v>
      </c>
      <c r="F75">
        <v>0</v>
      </c>
      <c r="G75">
        <v>0</v>
      </c>
      <c r="H75">
        <v>0</v>
      </c>
    </row>
    <row r="76" spans="1:8" hidden="1" x14ac:dyDescent="0.25">
      <c r="A76" t="s">
        <v>281</v>
      </c>
      <c r="B76" t="s">
        <v>403</v>
      </c>
      <c r="C76" t="s">
        <v>158</v>
      </c>
      <c r="D76" t="s">
        <v>49</v>
      </c>
      <c r="E76" t="s">
        <v>329</v>
      </c>
      <c r="F76">
        <v>4000</v>
      </c>
      <c r="G76">
        <v>0</v>
      </c>
      <c r="H76">
        <v>4000</v>
      </c>
    </row>
    <row r="77" spans="1:8" hidden="1" x14ac:dyDescent="0.25">
      <c r="A77" t="s">
        <v>282</v>
      </c>
      <c r="B77" t="s">
        <v>404</v>
      </c>
      <c r="C77" t="s">
        <v>159</v>
      </c>
      <c r="D77" t="s">
        <v>49</v>
      </c>
      <c r="E77" t="s">
        <v>329</v>
      </c>
      <c r="F77">
        <v>1000</v>
      </c>
      <c r="G77">
        <v>0</v>
      </c>
      <c r="H77">
        <v>1000</v>
      </c>
    </row>
    <row r="78" spans="1:8" hidden="1" x14ac:dyDescent="0.25">
      <c r="A78" t="s">
        <v>283</v>
      </c>
      <c r="B78" t="s">
        <v>405</v>
      </c>
      <c r="C78" t="s">
        <v>160</v>
      </c>
      <c r="D78" t="s">
        <v>49</v>
      </c>
      <c r="E78" t="s">
        <v>329</v>
      </c>
      <c r="F78">
        <v>1000</v>
      </c>
      <c r="G78">
        <v>0</v>
      </c>
      <c r="H78">
        <v>1000</v>
      </c>
    </row>
    <row r="79" spans="1:8" hidden="1" x14ac:dyDescent="0.25">
      <c r="A79" t="s">
        <v>284</v>
      </c>
      <c r="B79" t="s">
        <v>406</v>
      </c>
      <c r="C79" t="s">
        <v>161</v>
      </c>
      <c r="D79" t="s">
        <v>49</v>
      </c>
      <c r="E79" t="s">
        <v>329</v>
      </c>
      <c r="F79">
        <v>0</v>
      </c>
      <c r="G79">
        <v>0</v>
      </c>
      <c r="H79">
        <v>0</v>
      </c>
    </row>
    <row r="80" spans="1:8" hidden="1" x14ac:dyDescent="0.25">
      <c r="A80" t="s">
        <v>285</v>
      </c>
      <c r="B80" t="s">
        <v>407</v>
      </c>
      <c r="C80" t="s">
        <v>162</v>
      </c>
      <c r="D80" t="s">
        <v>49</v>
      </c>
      <c r="E80" t="s">
        <v>329</v>
      </c>
      <c r="F80">
        <v>0</v>
      </c>
      <c r="G80">
        <v>0</v>
      </c>
      <c r="H80">
        <v>0</v>
      </c>
    </row>
    <row r="81" spans="1:8" hidden="1" x14ac:dyDescent="0.25">
      <c r="A81" t="s">
        <v>287</v>
      </c>
      <c r="B81" t="s">
        <v>408</v>
      </c>
      <c r="C81" t="s">
        <v>163</v>
      </c>
      <c r="D81" t="s">
        <v>49</v>
      </c>
      <c r="E81" t="s">
        <v>329</v>
      </c>
      <c r="F81">
        <v>0</v>
      </c>
      <c r="G81">
        <v>0</v>
      </c>
      <c r="H81">
        <v>0</v>
      </c>
    </row>
    <row r="82" spans="1:8" hidden="1" x14ac:dyDescent="0.25">
      <c r="A82" t="s">
        <v>288</v>
      </c>
      <c r="B82" t="s">
        <v>409</v>
      </c>
      <c r="C82" t="s">
        <v>164</v>
      </c>
      <c r="D82" t="s">
        <v>49</v>
      </c>
      <c r="E82" t="s">
        <v>329</v>
      </c>
      <c r="F82">
        <v>8000</v>
      </c>
      <c r="G82">
        <v>0</v>
      </c>
      <c r="H82">
        <v>8000</v>
      </c>
    </row>
    <row r="83" spans="1:8" hidden="1" x14ac:dyDescent="0.25">
      <c r="A83" t="s">
        <v>289</v>
      </c>
      <c r="B83" t="s">
        <v>410</v>
      </c>
      <c r="C83" t="s">
        <v>165</v>
      </c>
      <c r="D83" t="s">
        <v>49</v>
      </c>
      <c r="E83" t="s">
        <v>329</v>
      </c>
      <c r="F83">
        <v>5000</v>
      </c>
      <c r="G83">
        <v>0</v>
      </c>
      <c r="H83">
        <v>5000</v>
      </c>
    </row>
    <row r="84" spans="1:8" hidden="1" x14ac:dyDescent="0.25">
      <c r="A84" t="s">
        <v>290</v>
      </c>
      <c r="B84" t="s">
        <v>411</v>
      </c>
      <c r="C84" t="s">
        <v>166</v>
      </c>
      <c r="D84" t="s">
        <v>49</v>
      </c>
      <c r="E84" t="s">
        <v>329</v>
      </c>
      <c r="F84">
        <v>1000</v>
      </c>
      <c r="G84">
        <v>0</v>
      </c>
      <c r="H84">
        <v>1000</v>
      </c>
    </row>
    <row r="85" spans="1:8" hidden="1" x14ac:dyDescent="0.25">
      <c r="A85" t="s">
        <v>291</v>
      </c>
      <c r="B85" t="s">
        <v>412</v>
      </c>
      <c r="C85" t="s">
        <v>167</v>
      </c>
      <c r="D85" t="s">
        <v>49</v>
      </c>
      <c r="E85" t="s">
        <v>329</v>
      </c>
      <c r="F85">
        <v>1000</v>
      </c>
      <c r="G85">
        <v>0</v>
      </c>
      <c r="H85">
        <v>1000</v>
      </c>
    </row>
    <row r="86" spans="1:8" hidden="1" x14ac:dyDescent="0.25">
      <c r="A86" t="s">
        <v>292</v>
      </c>
      <c r="B86" t="s">
        <v>413</v>
      </c>
      <c r="C86" t="s">
        <v>168</v>
      </c>
      <c r="D86" t="s">
        <v>49</v>
      </c>
      <c r="E86" t="s">
        <v>329</v>
      </c>
      <c r="F86">
        <v>1000</v>
      </c>
      <c r="G86">
        <v>0</v>
      </c>
      <c r="H86">
        <v>1000</v>
      </c>
    </row>
    <row r="87" spans="1:8" hidden="1" x14ac:dyDescent="0.25">
      <c r="A87" t="s">
        <v>293</v>
      </c>
      <c r="B87" t="s">
        <v>414</v>
      </c>
      <c r="C87" t="s">
        <v>169</v>
      </c>
      <c r="D87" t="s">
        <v>49</v>
      </c>
      <c r="E87" t="s">
        <v>329</v>
      </c>
      <c r="F87">
        <v>1000</v>
      </c>
      <c r="G87">
        <v>0</v>
      </c>
      <c r="H87">
        <v>1000</v>
      </c>
    </row>
    <row r="88" spans="1:8" hidden="1" x14ac:dyDescent="0.25">
      <c r="A88" t="s">
        <v>294</v>
      </c>
      <c r="B88" t="s">
        <v>415</v>
      </c>
      <c r="C88" t="s">
        <v>170</v>
      </c>
      <c r="D88" t="s">
        <v>49</v>
      </c>
      <c r="E88" t="s">
        <v>329</v>
      </c>
      <c r="F88">
        <v>0</v>
      </c>
      <c r="G88">
        <v>0</v>
      </c>
      <c r="H88">
        <v>0</v>
      </c>
    </row>
    <row r="89" spans="1:8" hidden="1" x14ac:dyDescent="0.25">
      <c r="A89" t="s">
        <v>295</v>
      </c>
      <c r="B89" t="s">
        <v>416</v>
      </c>
      <c r="C89" t="s">
        <v>171</v>
      </c>
      <c r="D89" t="s">
        <v>49</v>
      </c>
      <c r="E89" t="s">
        <v>329</v>
      </c>
      <c r="F89">
        <v>1000</v>
      </c>
      <c r="G89">
        <v>0</v>
      </c>
      <c r="H89">
        <v>1000</v>
      </c>
    </row>
    <row r="90" spans="1:8" hidden="1" x14ac:dyDescent="0.25">
      <c r="A90" t="s">
        <v>296</v>
      </c>
      <c r="B90" t="s">
        <v>417</v>
      </c>
      <c r="C90" t="s">
        <v>172</v>
      </c>
      <c r="D90" t="s">
        <v>49</v>
      </c>
      <c r="E90" t="s">
        <v>329</v>
      </c>
      <c r="F90">
        <v>1000</v>
      </c>
      <c r="G90">
        <v>0</v>
      </c>
      <c r="H90">
        <v>1000</v>
      </c>
    </row>
    <row r="91" spans="1:8" hidden="1" x14ac:dyDescent="0.25">
      <c r="A91" t="s">
        <v>297</v>
      </c>
      <c r="B91" t="s">
        <v>418</v>
      </c>
      <c r="C91" t="s">
        <v>173</v>
      </c>
      <c r="D91" t="s">
        <v>49</v>
      </c>
      <c r="E91" t="s">
        <v>329</v>
      </c>
      <c r="F91">
        <v>55000</v>
      </c>
      <c r="G91">
        <v>0</v>
      </c>
      <c r="H91">
        <v>55000</v>
      </c>
    </row>
    <row r="92" spans="1:8" hidden="1" x14ac:dyDescent="0.25">
      <c r="A92" t="s">
        <v>298</v>
      </c>
      <c r="B92" t="s">
        <v>419</v>
      </c>
      <c r="C92" t="s">
        <v>174</v>
      </c>
      <c r="D92" t="s">
        <v>49</v>
      </c>
      <c r="E92" t="s">
        <v>329</v>
      </c>
      <c r="F92">
        <v>0</v>
      </c>
      <c r="G92">
        <v>0</v>
      </c>
      <c r="H92">
        <v>0</v>
      </c>
    </row>
    <row r="93" spans="1:8" hidden="1" x14ac:dyDescent="0.25">
      <c r="A93" t="s">
        <v>299</v>
      </c>
      <c r="B93" t="s">
        <v>420</v>
      </c>
      <c r="C93" t="s">
        <v>175</v>
      </c>
      <c r="D93" t="s">
        <v>49</v>
      </c>
      <c r="E93" t="s">
        <v>329</v>
      </c>
      <c r="F93">
        <v>0</v>
      </c>
      <c r="G93">
        <v>0</v>
      </c>
      <c r="H93">
        <v>0</v>
      </c>
    </row>
    <row r="94" spans="1:8" hidden="1" x14ac:dyDescent="0.25">
      <c r="A94" t="s">
        <v>300</v>
      </c>
      <c r="B94" t="s">
        <v>421</v>
      </c>
      <c r="C94" t="s">
        <v>176</v>
      </c>
      <c r="D94" t="s">
        <v>49</v>
      </c>
      <c r="E94" t="s">
        <v>329</v>
      </c>
      <c r="F94">
        <v>0</v>
      </c>
      <c r="G94">
        <v>0</v>
      </c>
      <c r="H94">
        <v>0</v>
      </c>
    </row>
    <row r="95" spans="1:8" hidden="1" x14ac:dyDescent="0.25">
      <c r="A95" t="s">
        <v>301</v>
      </c>
      <c r="B95" t="s">
        <v>422</v>
      </c>
      <c r="C95" t="s">
        <v>177</v>
      </c>
      <c r="D95" t="s">
        <v>49</v>
      </c>
      <c r="E95" t="s">
        <v>329</v>
      </c>
      <c r="F95">
        <v>0</v>
      </c>
      <c r="G95">
        <v>0</v>
      </c>
      <c r="H95">
        <v>0</v>
      </c>
    </row>
    <row r="96" spans="1:8" hidden="1" x14ac:dyDescent="0.25">
      <c r="A96" t="s">
        <v>302</v>
      </c>
      <c r="B96" t="s">
        <v>423</v>
      </c>
      <c r="C96" t="s">
        <v>178</v>
      </c>
      <c r="D96" t="s">
        <v>49</v>
      </c>
      <c r="E96" t="s">
        <v>329</v>
      </c>
      <c r="F96">
        <v>0</v>
      </c>
      <c r="G96">
        <v>0</v>
      </c>
      <c r="H96">
        <v>0</v>
      </c>
    </row>
    <row r="97" spans="1:8" hidden="1" x14ac:dyDescent="0.25">
      <c r="A97" t="s">
        <v>303</v>
      </c>
      <c r="B97" t="s">
        <v>424</v>
      </c>
      <c r="C97" t="s">
        <v>179</v>
      </c>
      <c r="D97" t="s">
        <v>49</v>
      </c>
      <c r="E97" t="s">
        <v>329</v>
      </c>
      <c r="F97">
        <v>12000</v>
      </c>
      <c r="G97">
        <v>0</v>
      </c>
      <c r="H97">
        <v>12000</v>
      </c>
    </row>
    <row r="98" spans="1:8" hidden="1" x14ac:dyDescent="0.25">
      <c r="A98" t="s">
        <v>304</v>
      </c>
      <c r="B98" t="s">
        <v>425</v>
      </c>
      <c r="C98" t="s">
        <v>180</v>
      </c>
      <c r="D98" t="s">
        <v>49</v>
      </c>
      <c r="E98" t="s">
        <v>329</v>
      </c>
      <c r="F98">
        <v>0</v>
      </c>
      <c r="G98">
        <v>0</v>
      </c>
      <c r="H98">
        <v>0</v>
      </c>
    </row>
    <row r="99" spans="1:8" hidden="1" x14ac:dyDescent="0.25">
      <c r="A99" t="s">
        <v>305</v>
      </c>
      <c r="B99" t="s">
        <v>426</v>
      </c>
      <c r="C99" t="s">
        <v>181</v>
      </c>
      <c r="D99" t="s">
        <v>49</v>
      </c>
      <c r="E99" t="s">
        <v>329</v>
      </c>
      <c r="F99">
        <v>0</v>
      </c>
      <c r="G99">
        <v>0</v>
      </c>
      <c r="H99">
        <v>0</v>
      </c>
    </row>
    <row r="100" spans="1:8" hidden="1" x14ac:dyDescent="0.25">
      <c r="A100" t="s">
        <v>306</v>
      </c>
      <c r="B100" t="s">
        <v>427</v>
      </c>
      <c r="C100" t="s">
        <v>182</v>
      </c>
      <c r="D100" t="s">
        <v>49</v>
      </c>
      <c r="E100" t="s">
        <v>329</v>
      </c>
      <c r="F100">
        <v>7000</v>
      </c>
      <c r="G100">
        <v>0</v>
      </c>
      <c r="H100">
        <v>7000</v>
      </c>
    </row>
    <row r="101" spans="1:8" hidden="1" x14ac:dyDescent="0.25">
      <c r="A101" t="s">
        <v>307</v>
      </c>
      <c r="B101" t="s">
        <v>428</v>
      </c>
      <c r="C101" t="s">
        <v>183</v>
      </c>
      <c r="D101" t="s">
        <v>49</v>
      </c>
      <c r="E101" t="s">
        <v>329</v>
      </c>
      <c r="F101">
        <v>1000</v>
      </c>
      <c r="G101">
        <v>0</v>
      </c>
      <c r="H101">
        <v>1000</v>
      </c>
    </row>
    <row r="102" spans="1:8" hidden="1" x14ac:dyDescent="0.25">
      <c r="A102" t="s">
        <v>308</v>
      </c>
      <c r="B102" t="s">
        <v>429</v>
      </c>
      <c r="C102" t="s">
        <v>184</v>
      </c>
      <c r="D102" t="s">
        <v>49</v>
      </c>
      <c r="E102" t="s">
        <v>329</v>
      </c>
      <c r="F102">
        <v>0</v>
      </c>
      <c r="G102">
        <v>0</v>
      </c>
      <c r="H102">
        <v>0</v>
      </c>
    </row>
    <row r="103" spans="1:8" hidden="1" x14ac:dyDescent="0.25">
      <c r="A103" t="s">
        <v>309</v>
      </c>
      <c r="B103" t="s">
        <v>430</v>
      </c>
      <c r="C103" t="s">
        <v>185</v>
      </c>
      <c r="D103" t="s">
        <v>49</v>
      </c>
      <c r="E103" t="s">
        <v>329</v>
      </c>
      <c r="F103">
        <v>0</v>
      </c>
      <c r="G103">
        <v>0</v>
      </c>
      <c r="H103">
        <v>0</v>
      </c>
    </row>
    <row r="104" spans="1:8" hidden="1" x14ac:dyDescent="0.25">
      <c r="A104" t="s">
        <v>310</v>
      </c>
      <c r="B104" t="s">
        <v>431</v>
      </c>
      <c r="C104" t="s">
        <v>186</v>
      </c>
      <c r="D104" t="s">
        <v>49</v>
      </c>
      <c r="E104" t="s">
        <v>329</v>
      </c>
      <c r="F104">
        <v>16000</v>
      </c>
      <c r="G104">
        <v>0</v>
      </c>
      <c r="H104">
        <v>16000</v>
      </c>
    </row>
    <row r="105" spans="1:8" hidden="1" x14ac:dyDescent="0.25">
      <c r="A105" t="s">
        <v>311</v>
      </c>
      <c r="B105" t="s">
        <v>432</v>
      </c>
      <c r="C105" t="s">
        <v>187</v>
      </c>
      <c r="D105" t="s">
        <v>49</v>
      </c>
      <c r="E105" t="s">
        <v>329</v>
      </c>
      <c r="F105">
        <v>0</v>
      </c>
      <c r="G105">
        <v>0</v>
      </c>
      <c r="H105">
        <v>0</v>
      </c>
    </row>
    <row r="106" spans="1:8" hidden="1" x14ac:dyDescent="0.25">
      <c r="A106" t="s">
        <v>312</v>
      </c>
      <c r="B106" t="s">
        <v>433</v>
      </c>
      <c r="C106" t="s">
        <v>188</v>
      </c>
      <c r="D106" t="s">
        <v>49</v>
      </c>
      <c r="E106" t="s">
        <v>329</v>
      </c>
      <c r="F106">
        <v>18000</v>
      </c>
      <c r="G106">
        <v>0</v>
      </c>
      <c r="H106">
        <v>18000</v>
      </c>
    </row>
    <row r="107" spans="1:8" hidden="1" x14ac:dyDescent="0.25">
      <c r="A107" t="s">
        <v>313</v>
      </c>
      <c r="B107" t="s">
        <v>434</v>
      </c>
      <c r="C107" t="s">
        <v>189</v>
      </c>
      <c r="D107" t="s">
        <v>49</v>
      </c>
      <c r="E107" t="s">
        <v>329</v>
      </c>
      <c r="F107">
        <v>5000</v>
      </c>
      <c r="G107">
        <v>0</v>
      </c>
      <c r="H107">
        <v>5000</v>
      </c>
    </row>
    <row r="108" spans="1:8" hidden="1" x14ac:dyDescent="0.25">
      <c r="A108" t="s">
        <v>314</v>
      </c>
      <c r="B108" t="s">
        <v>435</v>
      </c>
      <c r="C108" t="s">
        <v>436</v>
      </c>
      <c r="D108" t="s">
        <v>49</v>
      </c>
      <c r="E108" t="s">
        <v>329</v>
      </c>
      <c r="F108">
        <v>21000</v>
      </c>
      <c r="G108">
        <v>0</v>
      </c>
      <c r="H108">
        <v>21000</v>
      </c>
    </row>
    <row r="109" spans="1:8" hidden="1" x14ac:dyDescent="0.25">
      <c r="A109" t="s">
        <v>319</v>
      </c>
      <c r="B109" t="s">
        <v>437</v>
      </c>
      <c r="C109" t="s">
        <v>195</v>
      </c>
      <c r="D109" t="s">
        <v>49</v>
      </c>
      <c r="E109" t="s">
        <v>329</v>
      </c>
      <c r="F109">
        <v>11000</v>
      </c>
      <c r="G109">
        <v>0</v>
      </c>
      <c r="H109">
        <v>11000</v>
      </c>
    </row>
    <row r="110" spans="1:8" hidden="1" x14ac:dyDescent="0.25">
      <c r="A110" t="s">
        <v>207</v>
      </c>
      <c r="B110" t="s">
        <v>328</v>
      </c>
      <c r="C110" t="s">
        <v>84</v>
      </c>
      <c r="D110" t="s">
        <v>51</v>
      </c>
      <c r="E110" t="s">
        <v>438</v>
      </c>
      <c r="F110">
        <v>2000</v>
      </c>
      <c r="G110">
        <v>1833.3700000000001</v>
      </c>
      <c r="H110">
        <v>166.62999999999988</v>
      </c>
    </row>
    <row r="111" spans="1:8" hidden="1" x14ac:dyDescent="0.25">
      <c r="A111" t="s">
        <v>208</v>
      </c>
      <c r="B111" t="s">
        <v>330</v>
      </c>
      <c r="C111" t="s">
        <v>85</v>
      </c>
      <c r="D111" t="s">
        <v>51</v>
      </c>
      <c r="E111" t="s">
        <v>438</v>
      </c>
      <c r="F111">
        <v>500</v>
      </c>
      <c r="G111">
        <v>458.37000000000012</v>
      </c>
      <c r="H111">
        <v>41.629999999999882</v>
      </c>
    </row>
    <row r="112" spans="1:8" hidden="1" x14ac:dyDescent="0.25">
      <c r="A112" t="s">
        <v>209</v>
      </c>
      <c r="B112" t="s">
        <v>331</v>
      </c>
      <c r="C112" t="s">
        <v>86</v>
      </c>
      <c r="D112" t="s">
        <v>51</v>
      </c>
      <c r="E112" t="s">
        <v>438</v>
      </c>
      <c r="F112">
        <v>0</v>
      </c>
      <c r="G112">
        <v>0</v>
      </c>
      <c r="H112">
        <v>0</v>
      </c>
    </row>
    <row r="113" spans="1:8" hidden="1" x14ac:dyDescent="0.25">
      <c r="A113" t="s">
        <v>210</v>
      </c>
      <c r="B113" t="s">
        <v>332</v>
      </c>
      <c r="C113" t="s">
        <v>87</v>
      </c>
      <c r="D113" t="s">
        <v>51</v>
      </c>
      <c r="E113" t="s">
        <v>438</v>
      </c>
      <c r="F113">
        <v>500</v>
      </c>
      <c r="G113">
        <v>458.37000000000012</v>
      </c>
      <c r="H113">
        <v>41.629999999999882</v>
      </c>
    </row>
    <row r="114" spans="1:8" hidden="1" x14ac:dyDescent="0.25">
      <c r="A114" t="s">
        <v>211</v>
      </c>
      <c r="B114" t="s">
        <v>333</v>
      </c>
      <c r="C114" t="s">
        <v>88</v>
      </c>
      <c r="D114" t="s">
        <v>51</v>
      </c>
      <c r="E114" t="s">
        <v>438</v>
      </c>
      <c r="F114">
        <v>0</v>
      </c>
      <c r="G114">
        <v>0</v>
      </c>
      <c r="H114">
        <v>0</v>
      </c>
    </row>
    <row r="115" spans="1:8" hidden="1" x14ac:dyDescent="0.25">
      <c r="A115" t="s">
        <v>212</v>
      </c>
      <c r="B115" t="s">
        <v>334</v>
      </c>
      <c r="C115" t="s">
        <v>89</v>
      </c>
      <c r="D115" t="s">
        <v>51</v>
      </c>
      <c r="E115" t="s">
        <v>438</v>
      </c>
      <c r="F115">
        <v>0</v>
      </c>
      <c r="G115">
        <v>0</v>
      </c>
      <c r="H115">
        <v>0</v>
      </c>
    </row>
    <row r="116" spans="1:8" hidden="1" x14ac:dyDescent="0.25">
      <c r="A116" t="s">
        <v>213</v>
      </c>
      <c r="B116" t="s">
        <v>335</v>
      </c>
      <c r="C116" t="s">
        <v>90</v>
      </c>
      <c r="D116" t="s">
        <v>51</v>
      </c>
      <c r="E116" t="s">
        <v>438</v>
      </c>
      <c r="F116">
        <v>0</v>
      </c>
      <c r="G116">
        <v>0</v>
      </c>
      <c r="H116">
        <v>0</v>
      </c>
    </row>
    <row r="117" spans="1:8" hidden="1" x14ac:dyDescent="0.25">
      <c r="A117" t="s">
        <v>214</v>
      </c>
      <c r="B117" t="s">
        <v>336</v>
      </c>
      <c r="C117" t="s">
        <v>91</v>
      </c>
      <c r="D117" t="s">
        <v>51</v>
      </c>
      <c r="E117" t="s">
        <v>438</v>
      </c>
      <c r="F117">
        <v>0</v>
      </c>
      <c r="G117">
        <v>0</v>
      </c>
      <c r="H117">
        <v>0</v>
      </c>
    </row>
    <row r="118" spans="1:8" hidden="1" x14ac:dyDescent="0.25">
      <c r="A118" t="s">
        <v>215</v>
      </c>
      <c r="B118" t="s">
        <v>337</v>
      </c>
      <c r="C118" t="s">
        <v>92</v>
      </c>
      <c r="D118" t="s">
        <v>51</v>
      </c>
      <c r="E118" t="s">
        <v>438</v>
      </c>
      <c r="F118">
        <v>6500</v>
      </c>
      <c r="G118">
        <v>5958.37</v>
      </c>
      <c r="H118">
        <v>541.63000000000011</v>
      </c>
    </row>
    <row r="119" spans="1:8" hidden="1" x14ac:dyDescent="0.25">
      <c r="A119" t="s">
        <v>216</v>
      </c>
      <c r="B119" t="s">
        <v>338</v>
      </c>
      <c r="C119" t="s">
        <v>93</v>
      </c>
      <c r="D119" t="s">
        <v>51</v>
      </c>
      <c r="E119" t="s">
        <v>438</v>
      </c>
      <c r="F119">
        <v>2000</v>
      </c>
      <c r="G119">
        <v>1833.3700000000001</v>
      </c>
      <c r="H119">
        <v>166.62999999999988</v>
      </c>
    </row>
    <row r="120" spans="1:8" hidden="1" x14ac:dyDescent="0.25">
      <c r="A120" t="s">
        <v>217</v>
      </c>
      <c r="B120" t="s">
        <v>339</v>
      </c>
      <c r="C120" t="s">
        <v>94</v>
      </c>
      <c r="D120" t="s">
        <v>51</v>
      </c>
      <c r="E120" t="s">
        <v>438</v>
      </c>
      <c r="F120">
        <v>500</v>
      </c>
      <c r="G120">
        <v>916.74000000000024</v>
      </c>
      <c r="H120">
        <v>-416.74000000000024</v>
      </c>
    </row>
    <row r="121" spans="1:8" hidden="1" x14ac:dyDescent="0.25">
      <c r="A121" t="s">
        <v>218</v>
      </c>
      <c r="B121" t="s">
        <v>340</v>
      </c>
      <c r="C121" t="s">
        <v>95</v>
      </c>
      <c r="D121" t="s">
        <v>51</v>
      </c>
      <c r="E121" t="s">
        <v>438</v>
      </c>
      <c r="F121">
        <v>0</v>
      </c>
      <c r="G121">
        <v>0</v>
      </c>
      <c r="H121">
        <v>0</v>
      </c>
    </row>
    <row r="122" spans="1:8" hidden="1" x14ac:dyDescent="0.25">
      <c r="A122" t="s">
        <v>219</v>
      </c>
      <c r="B122" t="s">
        <v>341</v>
      </c>
      <c r="C122" t="s">
        <v>96</v>
      </c>
      <c r="D122" t="s">
        <v>51</v>
      </c>
      <c r="E122" t="s">
        <v>438</v>
      </c>
      <c r="F122">
        <v>1000</v>
      </c>
      <c r="G122">
        <v>916.63000000000011</v>
      </c>
      <c r="H122">
        <v>83.369999999999891</v>
      </c>
    </row>
    <row r="123" spans="1:8" hidden="1" x14ac:dyDescent="0.25">
      <c r="A123" t="s">
        <v>220</v>
      </c>
      <c r="B123" t="s">
        <v>342</v>
      </c>
      <c r="C123" t="s">
        <v>97</v>
      </c>
      <c r="D123" t="s">
        <v>51</v>
      </c>
      <c r="E123" t="s">
        <v>438</v>
      </c>
      <c r="F123">
        <v>1000</v>
      </c>
      <c r="G123">
        <v>916.63000000000011</v>
      </c>
      <c r="H123">
        <v>83.369999999999891</v>
      </c>
    </row>
    <row r="124" spans="1:8" hidden="1" x14ac:dyDescent="0.25">
      <c r="A124" t="s">
        <v>221</v>
      </c>
      <c r="B124" t="s">
        <v>343</v>
      </c>
      <c r="C124" t="s">
        <v>98</v>
      </c>
      <c r="D124" t="s">
        <v>51</v>
      </c>
      <c r="E124" t="s">
        <v>438</v>
      </c>
      <c r="F124">
        <v>26000</v>
      </c>
      <c r="G124">
        <v>23833.369999999995</v>
      </c>
      <c r="H124">
        <v>2166.6300000000047</v>
      </c>
    </row>
    <row r="125" spans="1:8" hidden="1" x14ac:dyDescent="0.25">
      <c r="A125" t="s">
        <v>222</v>
      </c>
      <c r="B125" t="s">
        <v>344</v>
      </c>
      <c r="C125" t="s">
        <v>99</v>
      </c>
      <c r="D125" t="s">
        <v>51</v>
      </c>
      <c r="E125" t="s">
        <v>438</v>
      </c>
      <c r="F125">
        <v>500</v>
      </c>
      <c r="G125">
        <v>458.37000000000012</v>
      </c>
      <c r="H125">
        <v>41.629999999999882</v>
      </c>
    </row>
    <row r="126" spans="1:8" hidden="1" x14ac:dyDescent="0.25">
      <c r="A126" t="s">
        <v>223</v>
      </c>
      <c r="B126" t="s">
        <v>345</v>
      </c>
      <c r="C126" t="s">
        <v>100</v>
      </c>
      <c r="D126" t="s">
        <v>51</v>
      </c>
      <c r="E126" t="s">
        <v>438</v>
      </c>
      <c r="F126">
        <v>0</v>
      </c>
      <c r="G126">
        <v>0</v>
      </c>
      <c r="H126">
        <v>0</v>
      </c>
    </row>
    <row r="127" spans="1:8" hidden="1" x14ac:dyDescent="0.25">
      <c r="A127" t="s">
        <v>224</v>
      </c>
      <c r="B127" t="s">
        <v>346</v>
      </c>
      <c r="C127" t="s">
        <v>101</v>
      </c>
      <c r="D127" t="s">
        <v>51</v>
      </c>
      <c r="E127" t="s">
        <v>438</v>
      </c>
      <c r="F127">
        <v>500</v>
      </c>
      <c r="G127">
        <v>458.37000000000012</v>
      </c>
      <c r="H127">
        <v>41.629999999999882</v>
      </c>
    </row>
    <row r="128" spans="1:8" hidden="1" x14ac:dyDescent="0.25">
      <c r="A128" t="s">
        <v>225</v>
      </c>
      <c r="B128" t="s">
        <v>347</v>
      </c>
      <c r="C128" t="s">
        <v>102</v>
      </c>
      <c r="D128" t="s">
        <v>51</v>
      </c>
      <c r="E128" t="s">
        <v>438</v>
      </c>
      <c r="F128">
        <v>0</v>
      </c>
      <c r="G128">
        <v>0</v>
      </c>
      <c r="H128">
        <v>0</v>
      </c>
    </row>
    <row r="129" spans="1:8" hidden="1" x14ac:dyDescent="0.25">
      <c r="A129" t="s">
        <v>226</v>
      </c>
      <c r="B129" t="s">
        <v>348</v>
      </c>
      <c r="C129" t="s">
        <v>104</v>
      </c>
      <c r="D129" t="s">
        <v>51</v>
      </c>
      <c r="E129" t="s">
        <v>438</v>
      </c>
      <c r="F129">
        <v>6500</v>
      </c>
      <c r="G129">
        <v>5958.37</v>
      </c>
      <c r="H129">
        <v>541.63000000000011</v>
      </c>
    </row>
    <row r="130" spans="1:8" hidden="1" x14ac:dyDescent="0.25">
      <c r="A130" t="s">
        <v>227</v>
      </c>
      <c r="B130" t="s">
        <v>349</v>
      </c>
      <c r="C130" t="s">
        <v>103</v>
      </c>
      <c r="D130" t="s">
        <v>51</v>
      </c>
      <c r="E130" t="s">
        <v>438</v>
      </c>
      <c r="F130">
        <v>0</v>
      </c>
      <c r="G130">
        <v>0</v>
      </c>
      <c r="H130">
        <v>0</v>
      </c>
    </row>
    <row r="131" spans="1:8" hidden="1" x14ac:dyDescent="0.25">
      <c r="A131" t="s">
        <v>228</v>
      </c>
      <c r="B131" t="s">
        <v>350</v>
      </c>
      <c r="C131" t="s">
        <v>105</v>
      </c>
      <c r="D131" t="s">
        <v>51</v>
      </c>
      <c r="E131" t="s">
        <v>438</v>
      </c>
      <c r="F131">
        <v>35000</v>
      </c>
      <c r="G131">
        <v>32083.369999999995</v>
      </c>
      <c r="H131">
        <v>2916.6300000000047</v>
      </c>
    </row>
    <row r="132" spans="1:8" hidden="1" x14ac:dyDescent="0.25">
      <c r="A132" t="s">
        <v>229</v>
      </c>
      <c r="B132" t="s">
        <v>351</v>
      </c>
      <c r="C132" t="s">
        <v>106</v>
      </c>
      <c r="D132" t="s">
        <v>51</v>
      </c>
      <c r="E132" t="s">
        <v>438</v>
      </c>
      <c r="F132">
        <v>0</v>
      </c>
      <c r="G132">
        <v>0</v>
      </c>
      <c r="H132">
        <v>0</v>
      </c>
    </row>
    <row r="133" spans="1:8" hidden="1" x14ac:dyDescent="0.25">
      <c r="A133" t="s">
        <v>230</v>
      </c>
      <c r="B133" t="s">
        <v>352</v>
      </c>
      <c r="C133" t="s">
        <v>107</v>
      </c>
      <c r="D133" t="s">
        <v>51</v>
      </c>
      <c r="E133" t="s">
        <v>438</v>
      </c>
      <c r="F133">
        <v>0</v>
      </c>
      <c r="G133">
        <v>0</v>
      </c>
      <c r="H133">
        <v>0</v>
      </c>
    </row>
    <row r="134" spans="1:8" hidden="1" x14ac:dyDescent="0.25">
      <c r="A134" t="s">
        <v>231</v>
      </c>
      <c r="B134" t="s">
        <v>353</v>
      </c>
      <c r="C134" t="s">
        <v>108</v>
      </c>
      <c r="D134" t="s">
        <v>51</v>
      </c>
      <c r="E134" t="s">
        <v>438</v>
      </c>
      <c r="F134">
        <v>10000</v>
      </c>
      <c r="G134">
        <v>9166.630000000001</v>
      </c>
      <c r="H134">
        <v>833.36999999999898</v>
      </c>
    </row>
    <row r="135" spans="1:8" hidden="1" x14ac:dyDescent="0.25">
      <c r="A135" t="s">
        <v>232</v>
      </c>
      <c r="B135" t="s">
        <v>354</v>
      </c>
      <c r="C135" t="s">
        <v>109</v>
      </c>
      <c r="D135" t="s">
        <v>51</v>
      </c>
      <c r="E135" t="s">
        <v>438</v>
      </c>
      <c r="F135">
        <v>0</v>
      </c>
      <c r="G135">
        <v>0</v>
      </c>
      <c r="H135">
        <v>0</v>
      </c>
    </row>
    <row r="136" spans="1:8" hidden="1" x14ac:dyDescent="0.25">
      <c r="A136" t="s">
        <v>233</v>
      </c>
      <c r="B136" t="s">
        <v>355</v>
      </c>
      <c r="C136" t="s">
        <v>110</v>
      </c>
      <c r="D136" t="s">
        <v>51</v>
      </c>
      <c r="E136" t="s">
        <v>438</v>
      </c>
      <c r="F136">
        <v>19000</v>
      </c>
      <c r="G136">
        <v>17416.629999999997</v>
      </c>
      <c r="H136">
        <v>1583.3700000000026</v>
      </c>
    </row>
    <row r="137" spans="1:8" hidden="1" x14ac:dyDescent="0.25">
      <c r="A137" t="s">
        <v>234</v>
      </c>
      <c r="B137" t="s">
        <v>356</v>
      </c>
      <c r="C137" t="s">
        <v>111</v>
      </c>
      <c r="D137" t="s">
        <v>51</v>
      </c>
      <c r="E137" t="s">
        <v>438</v>
      </c>
      <c r="F137">
        <v>0</v>
      </c>
      <c r="G137">
        <v>0</v>
      </c>
      <c r="H137">
        <v>0</v>
      </c>
    </row>
    <row r="138" spans="1:8" hidden="1" x14ac:dyDescent="0.25">
      <c r="A138" t="s">
        <v>235</v>
      </c>
      <c r="B138" t="s">
        <v>357</v>
      </c>
      <c r="C138" t="s">
        <v>112</v>
      </c>
      <c r="D138" t="s">
        <v>51</v>
      </c>
      <c r="E138" t="s">
        <v>438</v>
      </c>
      <c r="F138">
        <v>19500</v>
      </c>
      <c r="G138">
        <v>17875</v>
      </c>
      <c r="H138">
        <v>1625</v>
      </c>
    </row>
    <row r="139" spans="1:8" hidden="1" x14ac:dyDescent="0.25">
      <c r="A139" t="s">
        <v>236</v>
      </c>
      <c r="B139" t="s">
        <v>358</v>
      </c>
      <c r="C139" t="s">
        <v>113</v>
      </c>
      <c r="D139" t="s">
        <v>51</v>
      </c>
      <c r="E139" t="s">
        <v>438</v>
      </c>
      <c r="F139">
        <v>1500</v>
      </c>
      <c r="G139">
        <v>1375</v>
      </c>
      <c r="H139">
        <v>125</v>
      </c>
    </row>
    <row r="140" spans="1:8" hidden="1" x14ac:dyDescent="0.25">
      <c r="A140" t="s">
        <v>237</v>
      </c>
      <c r="B140" t="s">
        <v>359</v>
      </c>
      <c r="C140" t="s">
        <v>114</v>
      </c>
      <c r="D140" t="s">
        <v>51</v>
      </c>
      <c r="E140" t="s">
        <v>438</v>
      </c>
      <c r="F140">
        <v>12500</v>
      </c>
      <c r="G140">
        <v>11458.37</v>
      </c>
      <c r="H140">
        <v>1041.6299999999992</v>
      </c>
    </row>
    <row r="141" spans="1:8" hidden="1" x14ac:dyDescent="0.25">
      <c r="A141" t="s">
        <v>238</v>
      </c>
      <c r="B141" t="s">
        <v>360</v>
      </c>
      <c r="C141" t="s">
        <v>115</v>
      </c>
      <c r="D141" t="s">
        <v>51</v>
      </c>
      <c r="E141" t="s">
        <v>438</v>
      </c>
      <c r="F141">
        <v>130500</v>
      </c>
      <c r="G141">
        <v>119625</v>
      </c>
      <c r="H141">
        <v>10875</v>
      </c>
    </row>
    <row r="142" spans="1:8" hidden="1" x14ac:dyDescent="0.25">
      <c r="A142" t="s">
        <v>239</v>
      </c>
      <c r="B142" t="s">
        <v>361</v>
      </c>
      <c r="C142" t="s">
        <v>116</v>
      </c>
      <c r="D142" t="s">
        <v>51</v>
      </c>
      <c r="E142" t="s">
        <v>438</v>
      </c>
      <c r="F142">
        <v>0</v>
      </c>
      <c r="G142">
        <v>0</v>
      </c>
      <c r="H142">
        <v>0</v>
      </c>
    </row>
    <row r="143" spans="1:8" hidden="1" x14ac:dyDescent="0.25">
      <c r="A143" t="s">
        <v>240</v>
      </c>
      <c r="B143" t="s">
        <v>362</v>
      </c>
      <c r="C143" t="s">
        <v>117</v>
      </c>
      <c r="D143" t="s">
        <v>51</v>
      </c>
      <c r="E143" t="s">
        <v>438</v>
      </c>
      <c r="F143">
        <v>200000</v>
      </c>
      <c r="G143">
        <v>183333.36999999994</v>
      </c>
      <c r="H143">
        <v>16666.630000000063</v>
      </c>
    </row>
    <row r="144" spans="1:8" hidden="1" x14ac:dyDescent="0.25">
      <c r="A144" t="s">
        <v>241</v>
      </c>
      <c r="B144" t="s">
        <v>363</v>
      </c>
      <c r="C144" t="s">
        <v>118</v>
      </c>
      <c r="D144" t="s">
        <v>51</v>
      </c>
      <c r="E144" t="s">
        <v>438</v>
      </c>
      <c r="F144">
        <v>113500</v>
      </c>
      <c r="G144">
        <v>104041.63</v>
      </c>
      <c r="H144">
        <v>9458.3699999999953</v>
      </c>
    </row>
    <row r="145" spans="1:8" hidden="1" x14ac:dyDescent="0.25">
      <c r="A145" t="s">
        <v>242</v>
      </c>
      <c r="B145" t="s">
        <v>364</v>
      </c>
      <c r="C145" t="s">
        <v>119</v>
      </c>
      <c r="D145" t="s">
        <v>51</v>
      </c>
      <c r="E145" t="s">
        <v>438</v>
      </c>
      <c r="F145">
        <v>13500</v>
      </c>
      <c r="G145">
        <v>12375</v>
      </c>
      <c r="H145">
        <v>1125</v>
      </c>
    </row>
    <row r="146" spans="1:8" hidden="1" x14ac:dyDescent="0.25">
      <c r="A146" t="s">
        <v>243</v>
      </c>
      <c r="B146" t="s">
        <v>365</v>
      </c>
      <c r="C146" t="s">
        <v>120</v>
      </c>
      <c r="D146" t="s">
        <v>51</v>
      </c>
      <c r="E146" t="s">
        <v>438</v>
      </c>
      <c r="F146">
        <v>14500</v>
      </c>
      <c r="G146">
        <v>13291.63</v>
      </c>
      <c r="H146">
        <v>1208.3700000000008</v>
      </c>
    </row>
    <row r="147" spans="1:8" hidden="1" x14ac:dyDescent="0.25">
      <c r="A147" t="s">
        <v>244</v>
      </c>
      <c r="B147" t="s">
        <v>366</v>
      </c>
      <c r="C147" t="s">
        <v>121</v>
      </c>
      <c r="D147" t="s">
        <v>51</v>
      </c>
      <c r="E147" t="s">
        <v>438</v>
      </c>
      <c r="F147">
        <v>6500</v>
      </c>
      <c r="G147">
        <v>5958.37</v>
      </c>
      <c r="H147">
        <v>541.63000000000011</v>
      </c>
    </row>
    <row r="148" spans="1:8" hidden="1" x14ac:dyDescent="0.25">
      <c r="A148" t="s">
        <v>245</v>
      </c>
      <c r="B148" t="s">
        <v>367</v>
      </c>
      <c r="C148" t="s">
        <v>122</v>
      </c>
      <c r="D148" t="s">
        <v>51</v>
      </c>
      <c r="E148" t="s">
        <v>438</v>
      </c>
      <c r="F148">
        <v>0</v>
      </c>
      <c r="G148">
        <v>0</v>
      </c>
      <c r="H148">
        <v>0</v>
      </c>
    </row>
    <row r="149" spans="1:8" hidden="1" x14ac:dyDescent="0.25">
      <c r="A149" t="s">
        <v>246</v>
      </c>
      <c r="B149" t="s">
        <v>368</v>
      </c>
      <c r="C149" t="s">
        <v>123</v>
      </c>
      <c r="D149" t="s">
        <v>51</v>
      </c>
      <c r="E149" t="s">
        <v>438</v>
      </c>
      <c r="F149">
        <v>0</v>
      </c>
      <c r="G149">
        <v>0</v>
      </c>
      <c r="H149">
        <v>0</v>
      </c>
    </row>
    <row r="150" spans="1:8" hidden="1" x14ac:dyDescent="0.25">
      <c r="A150" t="s">
        <v>247</v>
      </c>
      <c r="B150" t="s">
        <v>369</v>
      </c>
      <c r="C150" t="s">
        <v>124</v>
      </c>
      <c r="D150" t="s">
        <v>51</v>
      </c>
      <c r="E150" t="s">
        <v>438</v>
      </c>
      <c r="F150">
        <v>1500</v>
      </c>
      <c r="G150">
        <v>1375</v>
      </c>
      <c r="H150">
        <v>125</v>
      </c>
    </row>
    <row r="151" spans="1:8" hidden="1" x14ac:dyDescent="0.25">
      <c r="A151" t="s">
        <v>248</v>
      </c>
      <c r="B151" t="s">
        <v>370</v>
      </c>
      <c r="C151" t="s">
        <v>125</v>
      </c>
      <c r="D151" t="s">
        <v>51</v>
      </c>
      <c r="E151" t="s">
        <v>438</v>
      </c>
      <c r="F151">
        <v>54000</v>
      </c>
      <c r="G151">
        <v>49500</v>
      </c>
      <c r="H151">
        <v>4500</v>
      </c>
    </row>
    <row r="152" spans="1:8" hidden="1" x14ac:dyDescent="0.25">
      <c r="A152" t="s">
        <v>249</v>
      </c>
      <c r="B152" t="s">
        <v>371</v>
      </c>
      <c r="C152" t="s">
        <v>126</v>
      </c>
      <c r="D152" t="s">
        <v>51</v>
      </c>
      <c r="E152" t="s">
        <v>438</v>
      </c>
      <c r="F152">
        <v>15500</v>
      </c>
      <c r="G152">
        <v>14208.37</v>
      </c>
      <c r="H152">
        <v>1291.6299999999992</v>
      </c>
    </row>
    <row r="153" spans="1:8" hidden="1" x14ac:dyDescent="0.25">
      <c r="A153" t="s">
        <v>250</v>
      </c>
      <c r="B153" t="s">
        <v>372</v>
      </c>
      <c r="C153" t="s">
        <v>127</v>
      </c>
      <c r="D153" t="s">
        <v>51</v>
      </c>
      <c r="E153" t="s">
        <v>438</v>
      </c>
      <c r="F153">
        <v>189500</v>
      </c>
      <c r="G153">
        <v>173708.37000000002</v>
      </c>
      <c r="H153">
        <v>15791.629999999976</v>
      </c>
    </row>
    <row r="154" spans="1:8" hidden="1" x14ac:dyDescent="0.25">
      <c r="A154" t="s">
        <v>251</v>
      </c>
      <c r="B154" t="s">
        <v>373</v>
      </c>
      <c r="C154" t="s">
        <v>128</v>
      </c>
      <c r="D154" t="s">
        <v>51</v>
      </c>
      <c r="E154" t="s">
        <v>438</v>
      </c>
      <c r="F154">
        <v>1500</v>
      </c>
      <c r="G154">
        <v>1375</v>
      </c>
      <c r="H154">
        <v>125</v>
      </c>
    </row>
    <row r="155" spans="1:8" hidden="1" x14ac:dyDescent="0.25">
      <c r="A155" t="s">
        <v>252</v>
      </c>
      <c r="B155" t="s">
        <v>374</v>
      </c>
      <c r="C155" t="s">
        <v>129</v>
      </c>
      <c r="D155" t="s">
        <v>51</v>
      </c>
      <c r="E155" t="s">
        <v>438</v>
      </c>
      <c r="F155">
        <v>2000</v>
      </c>
      <c r="G155">
        <v>1833.3700000000001</v>
      </c>
      <c r="H155">
        <v>166.62999999999988</v>
      </c>
    </row>
    <row r="156" spans="1:8" hidden="1" x14ac:dyDescent="0.25">
      <c r="A156" t="s">
        <v>253</v>
      </c>
      <c r="B156" t="s">
        <v>375</v>
      </c>
      <c r="C156" t="s">
        <v>130</v>
      </c>
      <c r="D156" t="s">
        <v>51</v>
      </c>
      <c r="E156" t="s">
        <v>438</v>
      </c>
      <c r="F156">
        <v>23000</v>
      </c>
      <c r="G156">
        <v>21083.369999999995</v>
      </c>
      <c r="H156">
        <v>1916.6300000000047</v>
      </c>
    </row>
    <row r="157" spans="1:8" hidden="1" x14ac:dyDescent="0.25">
      <c r="A157" t="s">
        <v>254</v>
      </c>
      <c r="B157" t="s">
        <v>376</v>
      </c>
      <c r="C157" t="s">
        <v>131</v>
      </c>
      <c r="D157" t="s">
        <v>51</v>
      </c>
      <c r="E157" t="s">
        <v>438</v>
      </c>
      <c r="F157">
        <v>505000</v>
      </c>
      <c r="G157">
        <v>1833.3700000000001</v>
      </c>
      <c r="H157">
        <v>503166.63</v>
      </c>
    </row>
    <row r="158" spans="1:8" hidden="1" x14ac:dyDescent="0.25">
      <c r="A158" t="s">
        <v>255</v>
      </c>
      <c r="B158" t="s">
        <v>377</v>
      </c>
      <c r="C158" t="s">
        <v>132</v>
      </c>
      <c r="D158" t="s">
        <v>51</v>
      </c>
      <c r="E158" t="s">
        <v>438</v>
      </c>
      <c r="F158">
        <v>3500</v>
      </c>
      <c r="G158">
        <v>3208.3700000000003</v>
      </c>
      <c r="H158">
        <v>291.62999999999965</v>
      </c>
    </row>
    <row r="159" spans="1:8" hidden="1" x14ac:dyDescent="0.25">
      <c r="A159" t="s">
        <v>256</v>
      </c>
      <c r="B159" t="s">
        <v>378</v>
      </c>
      <c r="C159" t="s">
        <v>133</v>
      </c>
      <c r="D159" t="s">
        <v>51</v>
      </c>
      <c r="E159" t="s">
        <v>438</v>
      </c>
      <c r="F159">
        <v>1000</v>
      </c>
      <c r="G159">
        <v>916.63000000000011</v>
      </c>
      <c r="H159">
        <v>83.369999999999891</v>
      </c>
    </row>
    <row r="160" spans="1:8" hidden="1" x14ac:dyDescent="0.25">
      <c r="A160" t="s">
        <v>257</v>
      </c>
      <c r="B160" t="s">
        <v>379</v>
      </c>
      <c r="C160" t="s">
        <v>134</v>
      </c>
      <c r="D160" t="s">
        <v>51</v>
      </c>
      <c r="E160" t="s">
        <v>438</v>
      </c>
      <c r="F160">
        <v>0</v>
      </c>
      <c r="G160">
        <v>0</v>
      </c>
      <c r="H160">
        <v>0</v>
      </c>
    </row>
    <row r="161" spans="1:8" hidden="1" x14ac:dyDescent="0.25">
      <c r="A161" t="s">
        <v>258</v>
      </c>
      <c r="B161" t="s">
        <v>380</v>
      </c>
      <c r="C161" t="s">
        <v>135</v>
      </c>
      <c r="D161" t="s">
        <v>51</v>
      </c>
      <c r="E161" t="s">
        <v>438</v>
      </c>
      <c r="F161">
        <v>20000</v>
      </c>
      <c r="G161">
        <v>18333.370000000003</v>
      </c>
      <c r="H161">
        <v>1666.6299999999974</v>
      </c>
    </row>
    <row r="162" spans="1:8" hidden="1" x14ac:dyDescent="0.25">
      <c r="A162" t="s">
        <v>259</v>
      </c>
      <c r="B162" t="s">
        <v>381</v>
      </c>
      <c r="C162" t="s">
        <v>136</v>
      </c>
      <c r="D162" t="s">
        <v>51</v>
      </c>
      <c r="E162" t="s">
        <v>438</v>
      </c>
      <c r="F162">
        <v>0</v>
      </c>
      <c r="G162">
        <v>0</v>
      </c>
      <c r="H162">
        <v>0</v>
      </c>
    </row>
    <row r="163" spans="1:8" hidden="1" x14ac:dyDescent="0.25">
      <c r="A163" t="s">
        <v>260</v>
      </c>
      <c r="B163" t="s">
        <v>382</v>
      </c>
      <c r="C163" t="s">
        <v>137</v>
      </c>
      <c r="D163" t="s">
        <v>51</v>
      </c>
      <c r="E163" t="s">
        <v>438</v>
      </c>
      <c r="F163">
        <v>10000</v>
      </c>
      <c r="G163">
        <v>9166.630000000001</v>
      </c>
      <c r="H163">
        <v>833.36999999999898</v>
      </c>
    </row>
    <row r="164" spans="1:8" hidden="1" x14ac:dyDescent="0.25">
      <c r="A164" t="s">
        <v>261</v>
      </c>
      <c r="B164" t="s">
        <v>383</v>
      </c>
      <c r="C164" t="s">
        <v>138</v>
      </c>
      <c r="D164" t="s">
        <v>51</v>
      </c>
      <c r="E164" t="s">
        <v>438</v>
      </c>
      <c r="F164">
        <v>35000</v>
      </c>
      <c r="G164">
        <v>32083.369999999995</v>
      </c>
      <c r="H164">
        <v>2916.6300000000047</v>
      </c>
    </row>
    <row r="165" spans="1:8" hidden="1" x14ac:dyDescent="0.25">
      <c r="A165" t="s">
        <v>262</v>
      </c>
      <c r="B165" t="s">
        <v>384</v>
      </c>
      <c r="C165" t="s">
        <v>139</v>
      </c>
      <c r="D165" t="s">
        <v>51</v>
      </c>
      <c r="E165" t="s">
        <v>438</v>
      </c>
      <c r="F165">
        <v>0</v>
      </c>
      <c r="G165">
        <v>0</v>
      </c>
      <c r="H165">
        <v>0</v>
      </c>
    </row>
    <row r="166" spans="1:8" hidden="1" x14ac:dyDescent="0.25">
      <c r="A166" t="s">
        <v>263</v>
      </c>
      <c r="B166" t="s">
        <v>385</v>
      </c>
      <c r="C166" t="s">
        <v>140</v>
      </c>
      <c r="D166" t="s">
        <v>51</v>
      </c>
      <c r="E166" t="s">
        <v>438</v>
      </c>
      <c r="F166">
        <v>10000</v>
      </c>
      <c r="G166">
        <v>9166.630000000001</v>
      </c>
      <c r="H166">
        <v>833.36999999999898</v>
      </c>
    </row>
    <row r="167" spans="1:8" hidden="1" x14ac:dyDescent="0.25">
      <c r="A167" t="s">
        <v>264</v>
      </c>
      <c r="B167" t="s">
        <v>386</v>
      </c>
      <c r="C167" t="s">
        <v>141</v>
      </c>
      <c r="D167" t="s">
        <v>51</v>
      </c>
      <c r="E167" t="s">
        <v>438</v>
      </c>
      <c r="F167">
        <v>0</v>
      </c>
      <c r="G167">
        <v>0</v>
      </c>
      <c r="H167">
        <v>0</v>
      </c>
    </row>
    <row r="168" spans="1:8" hidden="1" x14ac:dyDescent="0.25">
      <c r="A168" t="s">
        <v>265</v>
      </c>
      <c r="B168" t="s">
        <v>387</v>
      </c>
      <c r="C168" t="s">
        <v>142</v>
      </c>
      <c r="D168" t="s">
        <v>51</v>
      </c>
      <c r="E168" t="s">
        <v>438</v>
      </c>
      <c r="F168">
        <v>155000</v>
      </c>
      <c r="G168">
        <v>142083.37</v>
      </c>
      <c r="H168">
        <v>12916.630000000005</v>
      </c>
    </row>
    <row r="169" spans="1:8" hidden="1" x14ac:dyDescent="0.25">
      <c r="A169" t="s">
        <v>266</v>
      </c>
      <c r="B169" t="s">
        <v>388</v>
      </c>
      <c r="C169" t="s">
        <v>143</v>
      </c>
      <c r="D169" t="s">
        <v>51</v>
      </c>
      <c r="E169" t="s">
        <v>438</v>
      </c>
      <c r="F169">
        <v>3500</v>
      </c>
      <c r="G169">
        <v>3208.3700000000003</v>
      </c>
      <c r="H169">
        <v>291.62999999999965</v>
      </c>
    </row>
    <row r="170" spans="1:8" hidden="1" x14ac:dyDescent="0.25">
      <c r="A170" t="s">
        <v>267</v>
      </c>
      <c r="B170" t="s">
        <v>389</v>
      </c>
      <c r="C170" t="s">
        <v>144</v>
      </c>
      <c r="D170" t="s">
        <v>51</v>
      </c>
      <c r="E170" t="s">
        <v>438</v>
      </c>
      <c r="F170">
        <v>0</v>
      </c>
      <c r="G170">
        <v>458.37000000000012</v>
      </c>
      <c r="H170">
        <v>-458.37000000000012</v>
      </c>
    </row>
    <row r="171" spans="1:8" hidden="1" x14ac:dyDescent="0.25">
      <c r="A171" t="s">
        <v>268</v>
      </c>
      <c r="B171" t="s">
        <v>390</v>
      </c>
      <c r="C171" t="s">
        <v>145</v>
      </c>
      <c r="D171" t="s">
        <v>51</v>
      </c>
      <c r="E171" t="s">
        <v>438</v>
      </c>
      <c r="F171">
        <v>2000</v>
      </c>
      <c r="G171">
        <v>1833.3700000000001</v>
      </c>
      <c r="H171">
        <v>166.62999999999988</v>
      </c>
    </row>
    <row r="172" spans="1:8" hidden="1" x14ac:dyDescent="0.25">
      <c r="A172" t="s">
        <v>269</v>
      </c>
      <c r="B172" t="s">
        <v>391</v>
      </c>
      <c r="C172" t="s">
        <v>146</v>
      </c>
      <c r="D172" t="s">
        <v>51</v>
      </c>
      <c r="E172" t="s">
        <v>438</v>
      </c>
      <c r="F172">
        <v>296500</v>
      </c>
      <c r="G172">
        <v>271791.63000000006</v>
      </c>
      <c r="H172">
        <v>24708.369999999937</v>
      </c>
    </row>
    <row r="173" spans="1:8" hidden="1" x14ac:dyDescent="0.25">
      <c r="A173" t="s">
        <v>270</v>
      </c>
      <c r="B173" t="s">
        <v>392</v>
      </c>
      <c r="C173" t="s">
        <v>147</v>
      </c>
      <c r="D173" t="s">
        <v>51</v>
      </c>
      <c r="E173" t="s">
        <v>438</v>
      </c>
      <c r="F173">
        <v>127500</v>
      </c>
      <c r="G173">
        <v>116875</v>
      </c>
      <c r="H173">
        <v>10625</v>
      </c>
    </row>
    <row r="174" spans="1:8" hidden="1" x14ac:dyDescent="0.25">
      <c r="A174" t="s">
        <v>271</v>
      </c>
      <c r="B174" t="s">
        <v>393</v>
      </c>
      <c r="C174" t="s">
        <v>148</v>
      </c>
      <c r="D174" t="s">
        <v>51</v>
      </c>
      <c r="E174" t="s">
        <v>438</v>
      </c>
      <c r="F174">
        <v>25000</v>
      </c>
      <c r="G174">
        <v>22916.630000000005</v>
      </c>
      <c r="H174">
        <v>2083.3699999999953</v>
      </c>
    </row>
    <row r="175" spans="1:8" hidden="1" x14ac:dyDescent="0.25">
      <c r="A175" t="s">
        <v>272</v>
      </c>
      <c r="B175" t="s">
        <v>394</v>
      </c>
      <c r="C175" t="s">
        <v>149</v>
      </c>
      <c r="D175" t="s">
        <v>51</v>
      </c>
      <c r="E175" t="s">
        <v>438</v>
      </c>
      <c r="F175">
        <v>1000</v>
      </c>
      <c r="G175">
        <v>916.63000000000011</v>
      </c>
      <c r="H175">
        <v>83.369999999999891</v>
      </c>
    </row>
    <row r="176" spans="1:8" hidden="1" x14ac:dyDescent="0.25">
      <c r="A176" t="s">
        <v>273</v>
      </c>
      <c r="B176" t="s">
        <v>395</v>
      </c>
      <c r="C176" t="s">
        <v>150</v>
      </c>
      <c r="D176" t="s">
        <v>51</v>
      </c>
      <c r="E176" t="s">
        <v>438</v>
      </c>
      <c r="F176">
        <v>962000</v>
      </c>
      <c r="G176">
        <v>881833.37000000011</v>
      </c>
      <c r="H176">
        <v>80166.629999999888</v>
      </c>
    </row>
    <row r="177" spans="1:8" hidden="1" x14ac:dyDescent="0.25">
      <c r="A177" t="s">
        <v>274</v>
      </c>
      <c r="B177" t="s">
        <v>396</v>
      </c>
      <c r="C177" t="s">
        <v>151</v>
      </c>
      <c r="D177" t="s">
        <v>51</v>
      </c>
      <c r="E177" t="s">
        <v>438</v>
      </c>
      <c r="F177">
        <v>253000</v>
      </c>
      <c r="G177">
        <v>231916.63000000006</v>
      </c>
      <c r="H177">
        <v>21083.369999999937</v>
      </c>
    </row>
    <row r="178" spans="1:8" hidden="1" x14ac:dyDescent="0.25">
      <c r="A178" t="s">
        <v>275</v>
      </c>
      <c r="B178" t="s">
        <v>397</v>
      </c>
      <c r="C178" t="s">
        <v>152</v>
      </c>
      <c r="D178" t="s">
        <v>51</v>
      </c>
      <c r="E178" t="s">
        <v>438</v>
      </c>
      <c r="F178">
        <v>15500</v>
      </c>
      <c r="G178">
        <v>14208.37</v>
      </c>
      <c r="H178">
        <v>1291.6299999999992</v>
      </c>
    </row>
    <row r="179" spans="1:8" hidden="1" x14ac:dyDescent="0.25">
      <c r="A179" t="s">
        <v>276</v>
      </c>
      <c r="B179" t="s">
        <v>398</v>
      </c>
      <c r="C179" t="s">
        <v>153</v>
      </c>
      <c r="D179" t="s">
        <v>51</v>
      </c>
      <c r="E179" t="s">
        <v>438</v>
      </c>
      <c r="F179">
        <v>135500</v>
      </c>
      <c r="G179">
        <v>124208.37</v>
      </c>
      <c r="H179">
        <v>11291.630000000005</v>
      </c>
    </row>
    <row r="180" spans="1:8" hidden="1" x14ac:dyDescent="0.25">
      <c r="A180" t="s">
        <v>277</v>
      </c>
      <c r="B180" t="s">
        <v>399</v>
      </c>
      <c r="C180" t="s">
        <v>154</v>
      </c>
      <c r="D180" t="s">
        <v>51</v>
      </c>
      <c r="E180" t="s">
        <v>438</v>
      </c>
      <c r="F180">
        <v>225000</v>
      </c>
      <c r="G180">
        <v>206250</v>
      </c>
      <c r="H180">
        <v>18750</v>
      </c>
    </row>
    <row r="181" spans="1:8" hidden="1" x14ac:dyDescent="0.25">
      <c r="A181" t="s">
        <v>278</v>
      </c>
      <c r="B181" t="s">
        <v>400</v>
      </c>
      <c r="C181" t="s">
        <v>155</v>
      </c>
      <c r="D181" t="s">
        <v>51</v>
      </c>
      <c r="E181" t="s">
        <v>438</v>
      </c>
      <c r="F181">
        <v>5000</v>
      </c>
      <c r="G181">
        <v>4583.37</v>
      </c>
      <c r="H181">
        <v>416.63000000000011</v>
      </c>
    </row>
    <row r="182" spans="1:8" hidden="1" x14ac:dyDescent="0.25">
      <c r="A182" t="s">
        <v>279</v>
      </c>
      <c r="B182" t="s">
        <v>401</v>
      </c>
      <c r="C182" t="s">
        <v>156</v>
      </c>
      <c r="D182" t="s">
        <v>51</v>
      </c>
      <c r="E182" t="s">
        <v>438</v>
      </c>
      <c r="F182">
        <v>17500</v>
      </c>
      <c r="G182">
        <v>16041.63</v>
      </c>
      <c r="H182">
        <v>1458.3700000000008</v>
      </c>
    </row>
    <row r="183" spans="1:8" hidden="1" x14ac:dyDescent="0.25">
      <c r="A183" t="s">
        <v>280</v>
      </c>
      <c r="B183" t="s">
        <v>402</v>
      </c>
      <c r="C183" t="s">
        <v>157</v>
      </c>
      <c r="D183" t="s">
        <v>51</v>
      </c>
      <c r="E183" t="s">
        <v>438</v>
      </c>
      <c r="F183">
        <v>0</v>
      </c>
      <c r="G183">
        <v>0</v>
      </c>
      <c r="H183">
        <v>0</v>
      </c>
    </row>
    <row r="184" spans="1:8" hidden="1" x14ac:dyDescent="0.25">
      <c r="A184" t="s">
        <v>281</v>
      </c>
      <c r="B184" t="s">
        <v>403</v>
      </c>
      <c r="C184" t="s">
        <v>158</v>
      </c>
      <c r="D184" t="s">
        <v>51</v>
      </c>
      <c r="E184" t="s">
        <v>438</v>
      </c>
      <c r="F184">
        <v>39500</v>
      </c>
      <c r="G184">
        <v>36208.369999999988</v>
      </c>
      <c r="H184">
        <v>3291.6300000000119</v>
      </c>
    </row>
    <row r="185" spans="1:8" hidden="1" x14ac:dyDescent="0.25">
      <c r="A185" t="s">
        <v>282</v>
      </c>
      <c r="B185" t="s">
        <v>404</v>
      </c>
      <c r="C185" t="s">
        <v>159</v>
      </c>
      <c r="D185" t="s">
        <v>51</v>
      </c>
      <c r="E185" t="s">
        <v>438</v>
      </c>
      <c r="F185">
        <v>3000</v>
      </c>
      <c r="G185">
        <v>2750</v>
      </c>
      <c r="H185">
        <v>250</v>
      </c>
    </row>
    <row r="186" spans="1:8" hidden="1" x14ac:dyDescent="0.25">
      <c r="A186" t="s">
        <v>283</v>
      </c>
      <c r="B186" t="s">
        <v>405</v>
      </c>
      <c r="C186" t="s">
        <v>160</v>
      </c>
      <c r="D186" t="s">
        <v>51</v>
      </c>
      <c r="E186" t="s">
        <v>438</v>
      </c>
      <c r="F186">
        <v>4000</v>
      </c>
      <c r="G186">
        <v>3666.6299999999997</v>
      </c>
      <c r="H186">
        <v>333.37000000000035</v>
      </c>
    </row>
    <row r="187" spans="1:8" hidden="1" x14ac:dyDescent="0.25">
      <c r="A187" t="s">
        <v>284</v>
      </c>
      <c r="B187" t="s">
        <v>406</v>
      </c>
      <c r="C187" t="s">
        <v>161</v>
      </c>
      <c r="D187" t="s">
        <v>51</v>
      </c>
      <c r="E187" t="s">
        <v>438</v>
      </c>
      <c r="F187">
        <v>500</v>
      </c>
      <c r="G187">
        <v>458.37000000000012</v>
      </c>
      <c r="H187">
        <v>41.629999999999882</v>
      </c>
    </row>
    <row r="188" spans="1:8" hidden="1" x14ac:dyDescent="0.25">
      <c r="A188" t="s">
        <v>285</v>
      </c>
      <c r="B188" t="s">
        <v>407</v>
      </c>
      <c r="C188" t="s">
        <v>162</v>
      </c>
      <c r="D188" t="s">
        <v>51</v>
      </c>
      <c r="E188" t="s">
        <v>438</v>
      </c>
      <c r="F188">
        <v>1500</v>
      </c>
      <c r="G188">
        <v>1375</v>
      </c>
      <c r="H188">
        <v>125</v>
      </c>
    </row>
    <row r="189" spans="1:8" hidden="1" x14ac:dyDescent="0.25">
      <c r="A189" t="s">
        <v>286</v>
      </c>
      <c r="B189" t="s">
        <v>439</v>
      </c>
      <c r="C189" t="s">
        <v>440</v>
      </c>
      <c r="D189" t="s">
        <v>51</v>
      </c>
      <c r="E189" t="s">
        <v>438</v>
      </c>
      <c r="F189">
        <v>0</v>
      </c>
      <c r="G189">
        <v>0</v>
      </c>
      <c r="H189">
        <v>0</v>
      </c>
    </row>
    <row r="190" spans="1:8" hidden="1" x14ac:dyDescent="0.25">
      <c r="A190" t="s">
        <v>287</v>
      </c>
      <c r="B190" t="s">
        <v>408</v>
      </c>
      <c r="C190" t="s">
        <v>163</v>
      </c>
      <c r="D190" t="s">
        <v>51</v>
      </c>
      <c r="E190" t="s">
        <v>438</v>
      </c>
      <c r="F190">
        <v>0</v>
      </c>
      <c r="G190">
        <v>0</v>
      </c>
      <c r="H190">
        <v>0</v>
      </c>
    </row>
    <row r="191" spans="1:8" hidden="1" x14ac:dyDescent="0.25">
      <c r="A191" t="s">
        <v>288</v>
      </c>
      <c r="B191" t="s">
        <v>409</v>
      </c>
      <c r="C191" t="s">
        <v>164</v>
      </c>
      <c r="D191" t="s">
        <v>51</v>
      </c>
      <c r="E191" t="s">
        <v>438</v>
      </c>
      <c r="F191">
        <v>1049000</v>
      </c>
      <c r="G191">
        <v>961583.37000000023</v>
      </c>
      <c r="H191">
        <v>87416.629999999772</v>
      </c>
    </row>
    <row r="192" spans="1:8" hidden="1" x14ac:dyDescent="0.25">
      <c r="A192" t="s">
        <v>289</v>
      </c>
      <c r="B192" t="s">
        <v>410</v>
      </c>
      <c r="C192" t="s">
        <v>165</v>
      </c>
      <c r="D192" t="s">
        <v>51</v>
      </c>
      <c r="E192" t="s">
        <v>438</v>
      </c>
      <c r="F192">
        <v>37000</v>
      </c>
      <c r="G192">
        <v>33916.630000000005</v>
      </c>
      <c r="H192">
        <v>3083.3699999999953</v>
      </c>
    </row>
    <row r="193" spans="1:8" hidden="1" x14ac:dyDescent="0.25">
      <c r="A193" t="s">
        <v>290</v>
      </c>
      <c r="B193" t="s">
        <v>411</v>
      </c>
      <c r="C193" t="s">
        <v>166</v>
      </c>
      <c r="D193" t="s">
        <v>51</v>
      </c>
      <c r="E193" t="s">
        <v>438</v>
      </c>
      <c r="F193">
        <v>20500</v>
      </c>
      <c r="G193">
        <v>18791.629999999997</v>
      </c>
      <c r="H193">
        <v>1708.3700000000026</v>
      </c>
    </row>
    <row r="194" spans="1:8" hidden="1" x14ac:dyDescent="0.25">
      <c r="A194" t="s">
        <v>291</v>
      </c>
      <c r="B194" t="s">
        <v>412</v>
      </c>
      <c r="C194" t="s">
        <v>167</v>
      </c>
      <c r="D194" t="s">
        <v>51</v>
      </c>
      <c r="E194" t="s">
        <v>438</v>
      </c>
      <c r="F194">
        <v>1500</v>
      </c>
      <c r="G194">
        <v>1375</v>
      </c>
      <c r="H194">
        <v>125</v>
      </c>
    </row>
    <row r="195" spans="1:8" hidden="1" x14ac:dyDescent="0.25">
      <c r="A195" t="s">
        <v>292</v>
      </c>
      <c r="B195" t="s">
        <v>413</v>
      </c>
      <c r="C195" t="s">
        <v>168</v>
      </c>
      <c r="D195" t="s">
        <v>51</v>
      </c>
      <c r="E195" t="s">
        <v>438</v>
      </c>
      <c r="F195">
        <v>8500</v>
      </c>
      <c r="G195">
        <v>7791.63</v>
      </c>
      <c r="H195">
        <v>708.36999999999989</v>
      </c>
    </row>
    <row r="196" spans="1:8" hidden="1" x14ac:dyDescent="0.25">
      <c r="A196" t="s">
        <v>293</v>
      </c>
      <c r="B196" t="s">
        <v>414</v>
      </c>
      <c r="C196" t="s">
        <v>169</v>
      </c>
      <c r="D196" t="s">
        <v>51</v>
      </c>
      <c r="E196" t="s">
        <v>438</v>
      </c>
      <c r="F196">
        <v>44500</v>
      </c>
      <c r="G196">
        <v>40791.630000000012</v>
      </c>
      <c r="H196">
        <v>3708.3699999999881</v>
      </c>
    </row>
    <row r="197" spans="1:8" hidden="1" x14ac:dyDescent="0.25">
      <c r="A197" t="s">
        <v>294</v>
      </c>
      <c r="B197" t="s">
        <v>415</v>
      </c>
      <c r="C197" t="s">
        <v>170</v>
      </c>
      <c r="D197" t="s">
        <v>51</v>
      </c>
      <c r="E197" t="s">
        <v>438</v>
      </c>
      <c r="F197">
        <v>1500</v>
      </c>
      <c r="G197">
        <v>1375</v>
      </c>
      <c r="H197">
        <v>125</v>
      </c>
    </row>
    <row r="198" spans="1:8" hidden="1" x14ac:dyDescent="0.25">
      <c r="A198" t="s">
        <v>295</v>
      </c>
      <c r="B198" t="s">
        <v>416</v>
      </c>
      <c r="C198" t="s">
        <v>171</v>
      </c>
      <c r="D198" t="s">
        <v>51</v>
      </c>
      <c r="E198" t="s">
        <v>438</v>
      </c>
      <c r="F198">
        <v>1000</v>
      </c>
      <c r="G198">
        <v>916.63000000000011</v>
      </c>
      <c r="H198">
        <v>83.369999999999891</v>
      </c>
    </row>
    <row r="199" spans="1:8" hidden="1" x14ac:dyDescent="0.25">
      <c r="A199" t="s">
        <v>296</v>
      </c>
      <c r="B199" t="s">
        <v>417</v>
      </c>
      <c r="C199" t="s">
        <v>172</v>
      </c>
      <c r="D199" t="s">
        <v>51</v>
      </c>
      <c r="E199" t="s">
        <v>438</v>
      </c>
      <c r="F199">
        <v>500</v>
      </c>
      <c r="G199">
        <v>458.37000000000012</v>
      </c>
      <c r="H199">
        <v>41.629999999999882</v>
      </c>
    </row>
    <row r="200" spans="1:8" hidden="1" x14ac:dyDescent="0.25">
      <c r="A200" t="s">
        <v>297</v>
      </c>
      <c r="B200" t="s">
        <v>418</v>
      </c>
      <c r="C200" t="s">
        <v>173</v>
      </c>
      <c r="D200" t="s">
        <v>51</v>
      </c>
      <c r="E200" t="s">
        <v>438</v>
      </c>
      <c r="F200">
        <v>299500</v>
      </c>
      <c r="G200">
        <v>274541.63000000006</v>
      </c>
      <c r="H200">
        <v>24958.369999999937</v>
      </c>
    </row>
    <row r="201" spans="1:8" hidden="1" x14ac:dyDescent="0.25">
      <c r="A201" t="s">
        <v>298</v>
      </c>
      <c r="B201" t="s">
        <v>419</v>
      </c>
      <c r="C201" t="s">
        <v>174</v>
      </c>
      <c r="D201" t="s">
        <v>51</v>
      </c>
      <c r="E201" t="s">
        <v>438</v>
      </c>
      <c r="F201">
        <v>2000</v>
      </c>
      <c r="G201">
        <v>1833.3700000000001</v>
      </c>
      <c r="H201">
        <v>166.62999999999988</v>
      </c>
    </row>
    <row r="202" spans="1:8" hidden="1" x14ac:dyDescent="0.25">
      <c r="A202" t="s">
        <v>299</v>
      </c>
      <c r="B202" t="s">
        <v>420</v>
      </c>
      <c r="C202" t="s">
        <v>175</v>
      </c>
      <c r="D202" t="s">
        <v>51</v>
      </c>
      <c r="E202" t="s">
        <v>438</v>
      </c>
      <c r="F202">
        <v>500</v>
      </c>
      <c r="G202">
        <v>458.37000000000012</v>
      </c>
      <c r="H202">
        <v>41.629999999999882</v>
      </c>
    </row>
    <row r="203" spans="1:8" hidden="1" x14ac:dyDescent="0.25">
      <c r="A203" t="s">
        <v>300</v>
      </c>
      <c r="B203" t="s">
        <v>421</v>
      </c>
      <c r="C203" t="s">
        <v>176</v>
      </c>
      <c r="D203" t="s">
        <v>51</v>
      </c>
      <c r="E203" t="s">
        <v>438</v>
      </c>
      <c r="F203">
        <v>0</v>
      </c>
      <c r="G203">
        <v>0</v>
      </c>
      <c r="H203">
        <v>0</v>
      </c>
    </row>
    <row r="204" spans="1:8" hidden="1" x14ac:dyDescent="0.25">
      <c r="A204" t="s">
        <v>301</v>
      </c>
      <c r="B204" t="s">
        <v>422</v>
      </c>
      <c r="C204" t="s">
        <v>177</v>
      </c>
      <c r="D204" t="s">
        <v>51</v>
      </c>
      <c r="E204" t="s">
        <v>438</v>
      </c>
      <c r="F204">
        <v>0</v>
      </c>
      <c r="G204">
        <v>0</v>
      </c>
      <c r="H204">
        <v>0</v>
      </c>
    </row>
    <row r="205" spans="1:8" hidden="1" x14ac:dyDescent="0.25">
      <c r="A205" t="s">
        <v>302</v>
      </c>
      <c r="B205" t="s">
        <v>423</v>
      </c>
      <c r="C205" t="s">
        <v>178</v>
      </c>
      <c r="D205" t="s">
        <v>51</v>
      </c>
      <c r="E205" t="s">
        <v>438</v>
      </c>
      <c r="F205">
        <v>0</v>
      </c>
      <c r="G205">
        <v>0</v>
      </c>
      <c r="H205">
        <v>0</v>
      </c>
    </row>
    <row r="206" spans="1:8" hidden="1" x14ac:dyDescent="0.25">
      <c r="A206" t="s">
        <v>303</v>
      </c>
      <c r="B206" t="s">
        <v>424</v>
      </c>
      <c r="C206" t="s">
        <v>179</v>
      </c>
      <c r="D206" t="s">
        <v>51</v>
      </c>
      <c r="E206" t="s">
        <v>438</v>
      </c>
      <c r="F206">
        <v>105500</v>
      </c>
      <c r="G206">
        <v>96708.37</v>
      </c>
      <c r="H206">
        <v>8791.6300000000047</v>
      </c>
    </row>
    <row r="207" spans="1:8" hidden="1" x14ac:dyDescent="0.25">
      <c r="A207" t="s">
        <v>304</v>
      </c>
      <c r="B207" t="s">
        <v>425</v>
      </c>
      <c r="C207" t="s">
        <v>180</v>
      </c>
      <c r="D207" t="s">
        <v>51</v>
      </c>
      <c r="E207" t="s">
        <v>438</v>
      </c>
      <c r="F207">
        <v>2500</v>
      </c>
      <c r="G207">
        <v>2291.6299999999997</v>
      </c>
      <c r="H207">
        <v>208.37000000000035</v>
      </c>
    </row>
    <row r="208" spans="1:8" hidden="1" x14ac:dyDescent="0.25">
      <c r="A208" t="s">
        <v>305</v>
      </c>
      <c r="B208" t="s">
        <v>426</v>
      </c>
      <c r="C208" t="s">
        <v>181</v>
      </c>
      <c r="D208" t="s">
        <v>51</v>
      </c>
      <c r="E208" t="s">
        <v>438</v>
      </c>
      <c r="F208">
        <v>0</v>
      </c>
      <c r="G208">
        <v>0</v>
      </c>
      <c r="H208">
        <v>0</v>
      </c>
    </row>
    <row r="209" spans="1:8" hidden="1" x14ac:dyDescent="0.25">
      <c r="A209" t="s">
        <v>306</v>
      </c>
      <c r="B209" t="s">
        <v>427</v>
      </c>
      <c r="C209" t="s">
        <v>182</v>
      </c>
      <c r="D209" t="s">
        <v>51</v>
      </c>
      <c r="E209" t="s">
        <v>438</v>
      </c>
      <c r="F209">
        <v>18500</v>
      </c>
      <c r="G209">
        <v>16958.370000000003</v>
      </c>
      <c r="H209">
        <v>1541.6299999999974</v>
      </c>
    </row>
    <row r="210" spans="1:8" hidden="1" x14ac:dyDescent="0.25">
      <c r="A210" t="s">
        <v>307</v>
      </c>
      <c r="B210" t="s">
        <v>428</v>
      </c>
      <c r="C210" t="s">
        <v>183</v>
      </c>
      <c r="D210" t="s">
        <v>51</v>
      </c>
      <c r="E210" t="s">
        <v>438</v>
      </c>
      <c r="F210">
        <v>9500</v>
      </c>
      <c r="G210">
        <v>8708.369999999999</v>
      </c>
      <c r="H210">
        <v>791.63000000000102</v>
      </c>
    </row>
    <row r="211" spans="1:8" hidden="1" x14ac:dyDescent="0.25">
      <c r="A211" t="s">
        <v>308</v>
      </c>
      <c r="B211" t="s">
        <v>429</v>
      </c>
      <c r="C211" t="s">
        <v>184</v>
      </c>
      <c r="D211" t="s">
        <v>51</v>
      </c>
      <c r="E211" t="s">
        <v>438</v>
      </c>
      <c r="F211">
        <v>2000</v>
      </c>
      <c r="G211">
        <v>1833.3700000000001</v>
      </c>
      <c r="H211">
        <v>166.62999999999988</v>
      </c>
    </row>
    <row r="212" spans="1:8" hidden="1" x14ac:dyDescent="0.25">
      <c r="A212" t="s">
        <v>309</v>
      </c>
      <c r="B212" t="s">
        <v>430</v>
      </c>
      <c r="C212" t="s">
        <v>185</v>
      </c>
      <c r="D212" t="s">
        <v>51</v>
      </c>
      <c r="E212" t="s">
        <v>438</v>
      </c>
      <c r="F212">
        <v>1000</v>
      </c>
      <c r="G212">
        <v>916.63000000000011</v>
      </c>
      <c r="H212">
        <v>83.369999999999891</v>
      </c>
    </row>
    <row r="213" spans="1:8" hidden="1" x14ac:dyDescent="0.25">
      <c r="A213" t="s">
        <v>310</v>
      </c>
      <c r="B213" t="s">
        <v>431</v>
      </c>
      <c r="C213" t="s">
        <v>186</v>
      </c>
      <c r="D213" t="s">
        <v>51</v>
      </c>
      <c r="E213" t="s">
        <v>438</v>
      </c>
      <c r="F213">
        <v>92500</v>
      </c>
      <c r="G213">
        <v>84791.63</v>
      </c>
      <c r="H213">
        <v>7708.3699999999953</v>
      </c>
    </row>
    <row r="214" spans="1:8" hidden="1" x14ac:dyDescent="0.25">
      <c r="A214" t="s">
        <v>311</v>
      </c>
      <c r="B214" t="s">
        <v>432</v>
      </c>
      <c r="C214" t="s">
        <v>187</v>
      </c>
      <c r="D214" t="s">
        <v>51</v>
      </c>
      <c r="E214" t="s">
        <v>438</v>
      </c>
      <c r="F214">
        <v>3500</v>
      </c>
      <c r="G214">
        <v>3208.3700000000003</v>
      </c>
      <c r="H214">
        <v>291.62999999999965</v>
      </c>
    </row>
    <row r="215" spans="1:8" hidden="1" x14ac:dyDescent="0.25">
      <c r="A215" t="s">
        <v>312</v>
      </c>
      <c r="B215" t="s">
        <v>433</v>
      </c>
      <c r="C215" t="s">
        <v>188</v>
      </c>
      <c r="D215" t="s">
        <v>51</v>
      </c>
      <c r="E215" t="s">
        <v>438</v>
      </c>
      <c r="F215">
        <v>71500</v>
      </c>
      <c r="G215">
        <v>65541.63</v>
      </c>
      <c r="H215">
        <v>5958.3699999999953</v>
      </c>
    </row>
    <row r="216" spans="1:8" hidden="1" x14ac:dyDescent="0.25">
      <c r="A216" t="s">
        <v>313</v>
      </c>
      <c r="B216" t="s">
        <v>434</v>
      </c>
      <c r="C216" t="s">
        <v>189</v>
      </c>
      <c r="D216" t="s">
        <v>51</v>
      </c>
      <c r="E216" t="s">
        <v>438</v>
      </c>
      <c r="F216">
        <v>27500</v>
      </c>
      <c r="G216">
        <v>25208.369999999995</v>
      </c>
      <c r="H216">
        <v>2291.6300000000047</v>
      </c>
    </row>
    <row r="217" spans="1:8" hidden="1" x14ac:dyDescent="0.25">
      <c r="A217" t="s">
        <v>314</v>
      </c>
      <c r="B217" t="s">
        <v>435</v>
      </c>
      <c r="C217" t="s">
        <v>436</v>
      </c>
      <c r="D217" t="s">
        <v>51</v>
      </c>
      <c r="E217" t="s">
        <v>438</v>
      </c>
      <c r="F217">
        <v>234000</v>
      </c>
      <c r="G217">
        <v>214500</v>
      </c>
      <c r="H217">
        <v>19500</v>
      </c>
    </row>
    <row r="218" spans="1:8" hidden="1" x14ac:dyDescent="0.25">
      <c r="A218" t="s">
        <v>315</v>
      </c>
      <c r="B218" t="s">
        <v>441</v>
      </c>
      <c r="C218" t="s">
        <v>442</v>
      </c>
      <c r="D218" t="s">
        <v>51</v>
      </c>
      <c r="E218" t="s">
        <v>438</v>
      </c>
      <c r="F218">
        <v>0</v>
      </c>
      <c r="G218">
        <v>0</v>
      </c>
      <c r="H218">
        <v>0</v>
      </c>
    </row>
    <row r="219" spans="1:8" hidden="1" x14ac:dyDescent="0.25">
      <c r="A219" t="s">
        <v>316</v>
      </c>
      <c r="B219" t="s">
        <v>443</v>
      </c>
      <c r="C219" t="s">
        <v>444</v>
      </c>
      <c r="D219" t="s">
        <v>51</v>
      </c>
      <c r="E219" t="s">
        <v>438</v>
      </c>
      <c r="F219">
        <v>0</v>
      </c>
      <c r="G219">
        <v>0</v>
      </c>
      <c r="H219">
        <v>0</v>
      </c>
    </row>
    <row r="220" spans="1:8" hidden="1" x14ac:dyDescent="0.25">
      <c r="A220" t="s">
        <v>317</v>
      </c>
      <c r="B220" t="s">
        <v>445</v>
      </c>
      <c r="C220" t="s">
        <v>446</v>
      </c>
      <c r="D220" t="s">
        <v>51</v>
      </c>
      <c r="E220" t="s">
        <v>438</v>
      </c>
      <c r="F220">
        <v>0</v>
      </c>
      <c r="G220">
        <v>0</v>
      </c>
      <c r="H220">
        <v>0</v>
      </c>
    </row>
    <row r="221" spans="1:8" hidden="1" x14ac:dyDescent="0.25">
      <c r="A221" t="s">
        <v>318</v>
      </c>
      <c r="B221" t="s">
        <v>447</v>
      </c>
      <c r="C221" t="s">
        <v>448</v>
      </c>
      <c r="D221" t="s">
        <v>51</v>
      </c>
      <c r="E221" t="s">
        <v>438</v>
      </c>
      <c r="F221">
        <v>0</v>
      </c>
      <c r="G221">
        <v>0</v>
      </c>
      <c r="H221">
        <v>0</v>
      </c>
    </row>
    <row r="222" spans="1:8" hidden="1" x14ac:dyDescent="0.25">
      <c r="A222" t="s">
        <v>319</v>
      </c>
      <c r="B222" t="s">
        <v>437</v>
      </c>
      <c r="C222" t="s">
        <v>195</v>
      </c>
      <c r="D222" t="s">
        <v>51</v>
      </c>
      <c r="E222" t="s">
        <v>438</v>
      </c>
      <c r="F222">
        <v>279000</v>
      </c>
      <c r="G222">
        <v>255750</v>
      </c>
      <c r="H222">
        <v>23250</v>
      </c>
    </row>
    <row r="223" spans="1:8" hidden="1" x14ac:dyDescent="0.25">
      <c r="A223" t="s">
        <v>207</v>
      </c>
      <c r="B223" t="s">
        <v>328</v>
      </c>
      <c r="C223" t="s">
        <v>84</v>
      </c>
      <c r="D223" t="s">
        <v>53</v>
      </c>
      <c r="E223" t="s">
        <v>449</v>
      </c>
      <c r="F223">
        <v>7000</v>
      </c>
      <c r="G223">
        <v>0</v>
      </c>
      <c r="H223">
        <v>7000</v>
      </c>
    </row>
    <row r="224" spans="1:8" hidden="1" x14ac:dyDescent="0.25">
      <c r="A224" t="s">
        <v>208</v>
      </c>
      <c r="B224" t="s">
        <v>330</v>
      </c>
      <c r="C224" t="s">
        <v>85</v>
      </c>
      <c r="D224" t="s">
        <v>53</v>
      </c>
      <c r="E224" t="s">
        <v>449</v>
      </c>
      <c r="F224">
        <v>5000</v>
      </c>
      <c r="G224">
        <v>0</v>
      </c>
      <c r="H224">
        <v>5000</v>
      </c>
    </row>
    <row r="225" spans="1:8" hidden="1" x14ac:dyDescent="0.25">
      <c r="A225" t="s">
        <v>209</v>
      </c>
      <c r="B225" t="s">
        <v>331</v>
      </c>
      <c r="C225" t="s">
        <v>86</v>
      </c>
      <c r="D225" t="s">
        <v>53</v>
      </c>
      <c r="E225" t="s">
        <v>449</v>
      </c>
      <c r="F225">
        <v>0</v>
      </c>
      <c r="G225">
        <v>0</v>
      </c>
      <c r="H225">
        <v>0</v>
      </c>
    </row>
    <row r="226" spans="1:8" hidden="1" x14ac:dyDescent="0.25">
      <c r="A226" t="s">
        <v>210</v>
      </c>
      <c r="B226" t="s">
        <v>332</v>
      </c>
      <c r="C226" t="s">
        <v>87</v>
      </c>
      <c r="D226" t="s">
        <v>53</v>
      </c>
      <c r="E226" t="s">
        <v>449</v>
      </c>
      <c r="F226">
        <v>1000</v>
      </c>
      <c r="G226">
        <v>0</v>
      </c>
      <c r="H226">
        <v>1000</v>
      </c>
    </row>
    <row r="227" spans="1:8" hidden="1" x14ac:dyDescent="0.25">
      <c r="A227" t="s">
        <v>211</v>
      </c>
      <c r="B227" t="s">
        <v>333</v>
      </c>
      <c r="C227" t="s">
        <v>88</v>
      </c>
      <c r="D227" t="s">
        <v>53</v>
      </c>
      <c r="E227" t="s">
        <v>449</v>
      </c>
      <c r="F227">
        <v>0</v>
      </c>
      <c r="G227">
        <v>0</v>
      </c>
      <c r="H227">
        <v>0</v>
      </c>
    </row>
    <row r="228" spans="1:8" hidden="1" x14ac:dyDescent="0.25">
      <c r="A228" t="s">
        <v>212</v>
      </c>
      <c r="B228" t="s">
        <v>334</v>
      </c>
      <c r="C228" t="s">
        <v>89</v>
      </c>
      <c r="D228" t="s">
        <v>53</v>
      </c>
      <c r="E228" t="s">
        <v>449</v>
      </c>
      <c r="F228">
        <v>1000</v>
      </c>
      <c r="G228">
        <v>0</v>
      </c>
      <c r="H228">
        <v>1000</v>
      </c>
    </row>
    <row r="229" spans="1:8" hidden="1" x14ac:dyDescent="0.25">
      <c r="A229" t="s">
        <v>213</v>
      </c>
      <c r="B229" t="s">
        <v>335</v>
      </c>
      <c r="C229" t="s">
        <v>90</v>
      </c>
      <c r="D229" t="s">
        <v>53</v>
      </c>
      <c r="E229" t="s">
        <v>449</v>
      </c>
      <c r="F229">
        <v>0</v>
      </c>
      <c r="G229">
        <v>0</v>
      </c>
      <c r="H229">
        <v>0</v>
      </c>
    </row>
    <row r="230" spans="1:8" hidden="1" x14ac:dyDescent="0.25">
      <c r="A230" t="s">
        <v>214</v>
      </c>
      <c r="B230" t="s">
        <v>336</v>
      </c>
      <c r="C230" t="s">
        <v>91</v>
      </c>
      <c r="D230" t="s">
        <v>53</v>
      </c>
      <c r="E230" t="s">
        <v>449</v>
      </c>
      <c r="F230">
        <v>0</v>
      </c>
      <c r="G230">
        <v>0</v>
      </c>
      <c r="H230">
        <v>0</v>
      </c>
    </row>
    <row r="231" spans="1:8" hidden="1" x14ac:dyDescent="0.25">
      <c r="A231" t="s">
        <v>215</v>
      </c>
      <c r="B231" t="s">
        <v>337</v>
      </c>
      <c r="C231" t="s">
        <v>92</v>
      </c>
      <c r="D231" t="s">
        <v>53</v>
      </c>
      <c r="E231" t="s">
        <v>449</v>
      </c>
      <c r="F231">
        <v>1000</v>
      </c>
      <c r="G231">
        <v>0</v>
      </c>
      <c r="H231">
        <v>1000</v>
      </c>
    </row>
    <row r="232" spans="1:8" hidden="1" x14ac:dyDescent="0.25">
      <c r="A232" t="s">
        <v>216</v>
      </c>
      <c r="B232" t="s">
        <v>338</v>
      </c>
      <c r="C232" t="s">
        <v>93</v>
      </c>
      <c r="D232" t="s">
        <v>53</v>
      </c>
      <c r="E232" t="s">
        <v>449</v>
      </c>
      <c r="F232">
        <v>0</v>
      </c>
      <c r="G232">
        <v>0</v>
      </c>
      <c r="H232">
        <v>0</v>
      </c>
    </row>
    <row r="233" spans="1:8" hidden="1" x14ac:dyDescent="0.25">
      <c r="A233" t="s">
        <v>217</v>
      </c>
      <c r="B233" t="s">
        <v>339</v>
      </c>
      <c r="C233" t="s">
        <v>94</v>
      </c>
      <c r="D233" t="s">
        <v>53</v>
      </c>
      <c r="E233" t="s">
        <v>449</v>
      </c>
      <c r="F233">
        <v>2000</v>
      </c>
      <c r="G233">
        <v>0</v>
      </c>
      <c r="H233">
        <v>2000</v>
      </c>
    </row>
    <row r="234" spans="1:8" hidden="1" x14ac:dyDescent="0.25">
      <c r="A234" t="s">
        <v>218</v>
      </c>
      <c r="B234" t="s">
        <v>340</v>
      </c>
      <c r="C234" t="s">
        <v>95</v>
      </c>
      <c r="D234" t="s">
        <v>53</v>
      </c>
      <c r="E234" t="s">
        <v>449</v>
      </c>
      <c r="F234">
        <v>0</v>
      </c>
      <c r="G234">
        <v>0</v>
      </c>
      <c r="H234">
        <v>0</v>
      </c>
    </row>
    <row r="235" spans="1:8" hidden="1" x14ac:dyDescent="0.25">
      <c r="A235" t="s">
        <v>219</v>
      </c>
      <c r="B235" t="s">
        <v>341</v>
      </c>
      <c r="C235" t="s">
        <v>96</v>
      </c>
      <c r="D235" t="s">
        <v>53</v>
      </c>
      <c r="E235" t="s">
        <v>449</v>
      </c>
      <c r="F235">
        <v>2000</v>
      </c>
      <c r="G235">
        <v>0</v>
      </c>
      <c r="H235">
        <v>2000</v>
      </c>
    </row>
    <row r="236" spans="1:8" hidden="1" x14ac:dyDescent="0.25">
      <c r="A236" t="s">
        <v>220</v>
      </c>
      <c r="B236" t="s">
        <v>342</v>
      </c>
      <c r="C236" t="s">
        <v>97</v>
      </c>
      <c r="D236" t="s">
        <v>53</v>
      </c>
      <c r="E236" t="s">
        <v>449</v>
      </c>
      <c r="F236">
        <v>0</v>
      </c>
      <c r="G236">
        <v>0</v>
      </c>
      <c r="H236">
        <v>0</v>
      </c>
    </row>
    <row r="237" spans="1:8" hidden="1" x14ac:dyDescent="0.25">
      <c r="A237" t="s">
        <v>221</v>
      </c>
      <c r="B237" t="s">
        <v>343</v>
      </c>
      <c r="C237" t="s">
        <v>98</v>
      </c>
      <c r="D237" t="s">
        <v>53</v>
      </c>
      <c r="E237" t="s">
        <v>449</v>
      </c>
      <c r="F237">
        <v>9000</v>
      </c>
      <c r="G237">
        <v>0</v>
      </c>
      <c r="H237">
        <v>9000</v>
      </c>
    </row>
    <row r="238" spans="1:8" hidden="1" x14ac:dyDescent="0.25">
      <c r="A238" t="s">
        <v>222</v>
      </c>
      <c r="B238" t="s">
        <v>344</v>
      </c>
      <c r="C238" t="s">
        <v>99</v>
      </c>
      <c r="D238" t="s">
        <v>53</v>
      </c>
      <c r="E238" t="s">
        <v>449</v>
      </c>
      <c r="F238">
        <v>0</v>
      </c>
      <c r="G238">
        <v>0</v>
      </c>
      <c r="H238">
        <v>0</v>
      </c>
    </row>
    <row r="239" spans="1:8" hidden="1" x14ac:dyDescent="0.25">
      <c r="A239" t="s">
        <v>223</v>
      </c>
      <c r="B239" t="s">
        <v>345</v>
      </c>
      <c r="C239" t="s">
        <v>100</v>
      </c>
      <c r="D239" t="s">
        <v>53</v>
      </c>
      <c r="E239" t="s">
        <v>449</v>
      </c>
      <c r="F239">
        <v>0</v>
      </c>
      <c r="G239">
        <v>0</v>
      </c>
      <c r="H239">
        <v>0</v>
      </c>
    </row>
    <row r="240" spans="1:8" hidden="1" x14ac:dyDescent="0.25">
      <c r="A240" t="s">
        <v>224</v>
      </c>
      <c r="B240" t="s">
        <v>346</v>
      </c>
      <c r="C240" t="s">
        <v>101</v>
      </c>
      <c r="D240" t="s">
        <v>53</v>
      </c>
      <c r="E240" t="s">
        <v>449</v>
      </c>
      <c r="F240">
        <v>2000</v>
      </c>
      <c r="G240">
        <v>0</v>
      </c>
      <c r="H240">
        <v>2000</v>
      </c>
    </row>
    <row r="241" spans="1:8" hidden="1" x14ac:dyDescent="0.25">
      <c r="A241" t="s">
        <v>225</v>
      </c>
      <c r="B241" t="s">
        <v>347</v>
      </c>
      <c r="C241" t="s">
        <v>102</v>
      </c>
      <c r="D241" t="s">
        <v>53</v>
      </c>
      <c r="E241" t="s">
        <v>449</v>
      </c>
      <c r="F241">
        <v>0</v>
      </c>
      <c r="G241">
        <v>0</v>
      </c>
      <c r="H241">
        <v>0</v>
      </c>
    </row>
    <row r="242" spans="1:8" hidden="1" x14ac:dyDescent="0.25">
      <c r="A242" t="s">
        <v>226</v>
      </c>
      <c r="B242" t="s">
        <v>348</v>
      </c>
      <c r="C242" t="s">
        <v>104</v>
      </c>
      <c r="D242" t="s">
        <v>53</v>
      </c>
      <c r="E242" t="s">
        <v>449</v>
      </c>
      <c r="F242">
        <v>0</v>
      </c>
      <c r="G242">
        <v>0</v>
      </c>
      <c r="H242">
        <v>0</v>
      </c>
    </row>
    <row r="243" spans="1:8" hidden="1" x14ac:dyDescent="0.25">
      <c r="A243" t="s">
        <v>227</v>
      </c>
      <c r="B243" t="s">
        <v>349</v>
      </c>
      <c r="C243" t="s">
        <v>103</v>
      </c>
      <c r="D243" t="s">
        <v>53</v>
      </c>
      <c r="E243" t="s">
        <v>449</v>
      </c>
      <c r="F243">
        <v>0</v>
      </c>
      <c r="G243">
        <v>0</v>
      </c>
      <c r="H243">
        <v>0</v>
      </c>
    </row>
    <row r="244" spans="1:8" hidden="1" x14ac:dyDescent="0.25">
      <c r="A244" t="s">
        <v>228</v>
      </c>
      <c r="B244" t="s">
        <v>350</v>
      </c>
      <c r="C244" t="s">
        <v>105</v>
      </c>
      <c r="D244" t="s">
        <v>53</v>
      </c>
      <c r="E244" t="s">
        <v>449</v>
      </c>
      <c r="F244">
        <v>6000</v>
      </c>
      <c r="G244">
        <v>0</v>
      </c>
      <c r="H244">
        <v>6000</v>
      </c>
    </row>
    <row r="245" spans="1:8" hidden="1" x14ac:dyDescent="0.25">
      <c r="A245" t="s">
        <v>229</v>
      </c>
      <c r="B245" t="s">
        <v>351</v>
      </c>
      <c r="C245" t="s">
        <v>106</v>
      </c>
      <c r="D245" t="s">
        <v>53</v>
      </c>
      <c r="E245" t="s">
        <v>449</v>
      </c>
      <c r="F245">
        <v>0</v>
      </c>
      <c r="G245">
        <v>0</v>
      </c>
      <c r="H245">
        <v>0</v>
      </c>
    </row>
    <row r="246" spans="1:8" hidden="1" x14ac:dyDescent="0.25">
      <c r="A246" t="s">
        <v>230</v>
      </c>
      <c r="B246" t="s">
        <v>352</v>
      </c>
      <c r="C246" t="s">
        <v>107</v>
      </c>
      <c r="D246" t="s">
        <v>53</v>
      </c>
      <c r="E246" t="s">
        <v>449</v>
      </c>
      <c r="F246">
        <v>0</v>
      </c>
      <c r="G246">
        <v>0</v>
      </c>
      <c r="H246">
        <v>0</v>
      </c>
    </row>
    <row r="247" spans="1:8" hidden="1" x14ac:dyDescent="0.25">
      <c r="A247" t="s">
        <v>231</v>
      </c>
      <c r="B247" t="s">
        <v>353</v>
      </c>
      <c r="C247" t="s">
        <v>108</v>
      </c>
      <c r="D247" t="s">
        <v>53</v>
      </c>
      <c r="E247" t="s">
        <v>449</v>
      </c>
      <c r="F247">
        <v>1000</v>
      </c>
      <c r="G247">
        <v>0</v>
      </c>
      <c r="H247">
        <v>1000</v>
      </c>
    </row>
    <row r="248" spans="1:8" hidden="1" x14ac:dyDescent="0.25">
      <c r="A248" t="s">
        <v>232</v>
      </c>
      <c r="B248" t="s">
        <v>354</v>
      </c>
      <c r="C248" t="s">
        <v>109</v>
      </c>
      <c r="D248" t="s">
        <v>53</v>
      </c>
      <c r="E248" t="s">
        <v>449</v>
      </c>
      <c r="F248">
        <v>0</v>
      </c>
      <c r="G248">
        <v>0</v>
      </c>
      <c r="H248">
        <v>0</v>
      </c>
    </row>
    <row r="249" spans="1:8" hidden="1" x14ac:dyDescent="0.25">
      <c r="A249" t="s">
        <v>233</v>
      </c>
      <c r="B249" t="s">
        <v>355</v>
      </c>
      <c r="C249" t="s">
        <v>110</v>
      </c>
      <c r="D249" t="s">
        <v>53</v>
      </c>
      <c r="E249" t="s">
        <v>449</v>
      </c>
      <c r="F249">
        <v>8000</v>
      </c>
      <c r="G249">
        <v>0</v>
      </c>
      <c r="H249">
        <v>8000</v>
      </c>
    </row>
    <row r="250" spans="1:8" hidden="1" x14ac:dyDescent="0.25">
      <c r="A250" t="s">
        <v>234</v>
      </c>
      <c r="B250" t="s">
        <v>356</v>
      </c>
      <c r="C250" t="s">
        <v>111</v>
      </c>
      <c r="D250" t="s">
        <v>53</v>
      </c>
      <c r="E250" t="s">
        <v>449</v>
      </c>
      <c r="F250">
        <v>0</v>
      </c>
      <c r="G250">
        <v>0</v>
      </c>
      <c r="H250">
        <v>0</v>
      </c>
    </row>
    <row r="251" spans="1:8" hidden="1" x14ac:dyDescent="0.25">
      <c r="A251" t="s">
        <v>235</v>
      </c>
      <c r="B251" t="s">
        <v>357</v>
      </c>
      <c r="C251" t="s">
        <v>112</v>
      </c>
      <c r="D251" t="s">
        <v>53</v>
      </c>
      <c r="E251" t="s">
        <v>449</v>
      </c>
      <c r="F251">
        <v>32000</v>
      </c>
      <c r="G251">
        <v>0</v>
      </c>
      <c r="H251">
        <v>32000</v>
      </c>
    </row>
    <row r="252" spans="1:8" hidden="1" x14ac:dyDescent="0.25">
      <c r="A252" t="s">
        <v>236</v>
      </c>
      <c r="B252" t="s">
        <v>358</v>
      </c>
      <c r="C252" t="s">
        <v>113</v>
      </c>
      <c r="D252" t="s">
        <v>53</v>
      </c>
      <c r="E252" t="s">
        <v>449</v>
      </c>
      <c r="F252">
        <v>0</v>
      </c>
      <c r="G252">
        <v>0</v>
      </c>
      <c r="H252">
        <v>0</v>
      </c>
    </row>
    <row r="253" spans="1:8" hidden="1" x14ac:dyDescent="0.25">
      <c r="A253" t="s">
        <v>237</v>
      </c>
      <c r="B253" t="s">
        <v>359</v>
      </c>
      <c r="C253" t="s">
        <v>114</v>
      </c>
      <c r="D253" t="s">
        <v>53</v>
      </c>
      <c r="E253" t="s">
        <v>449</v>
      </c>
      <c r="F253">
        <v>4000</v>
      </c>
      <c r="G253">
        <v>0</v>
      </c>
      <c r="H253">
        <v>4000</v>
      </c>
    </row>
    <row r="254" spans="1:8" hidden="1" x14ac:dyDescent="0.25">
      <c r="A254" t="s">
        <v>238</v>
      </c>
      <c r="B254" t="s">
        <v>360</v>
      </c>
      <c r="C254" t="s">
        <v>115</v>
      </c>
      <c r="D254" t="s">
        <v>53</v>
      </c>
      <c r="E254" t="s">
        <v>449</v>
      </c>
      <c r="F254">
        <v>8000</v>
      </c>
      <c r="G254">
        <v>0</v>
      </c>
      <c r="H254">
        <v>8000</v>
      </c>
    </row>
    <row r="255" spans="1:8" hidden="1" x14ac:dyDescent="0.25">
      <c r="A255" t="s">
        <v>239</v>
      </c>
      <c r="B255" t="s">
        <v>361</v>
      </c>
      <c r="C255" t="s">
        <v>116</v>
      </c>
      <c r="D255" t="s">
        <v>53</v>
      </c>
      <c r="E255" t="s">
        <v>449</v>
      </c>
      <c r="F255">
        <v>0</v>
      </c>
      <c r="G255">
        <v>0</v>
      </c>
      <c r="H255">
        <v>0</v>
      </c>
    </row>
    <row r="256" spans="1:8" hidden="1" x14ac:dyDescent="0.25">
      <c r="A256" t="s">
        <v>240</v>
      </c>
      <c r="B256" t="s">
        <v>362</v>
      </c>
      <c r="C256" t="s">
        <v>117</v>
      </c>
      <c r="D256" t="s">
        <v>53</v>
      </c>
      <c r="E256" t="s">
        <v>449</v>
      </c>
      <c r="F256">
        <v>7000</v>
      </c>
      <c r="G256">
        <v>0</v>
      </c>
      <c r="H256">
        <v>7000</v>
      </c>
    </row>
    <row r="257" spans="1:8" hidden="1" x14ac:dyDescent="0.25">
      <c r="A257" t="s">
        <v>241</v>
      </c>
      <c r="B257" t="s">
        <v>363</v>
      </c>
      <c r="C257" t="s">
        <v>118</v>
      </c>
      <c r="D257" t="s">
        <v>53</v>
      </c>
      <c r="E257" t="s">
        <v>449</v>
      </c>
      <c r="F257">
        <v>29000</v>
      </c>
      <c r="G257">
        <v>0</v>
      </c>
      <c r="H257">
        <v>29000</v>
      </c>
    </row>
    <row r="258" spans="1:8" hidden="1" x14ac:dyDescent="0.25">
      <c r="A258" t="s">
        <v>242</v>
      </c>
      <c r="B258" t="s">
        <v>364</v>
      </c>
      <c r="C258" t="s">
        <v>119</v>
      </c>
      <c r="D258" t="s">
        <v>53</v>
      </c>
      <c r="E258" t="s">
        <v>449</v>
      </c>
      <c r="F258">
        <v>5000</v>
      </c>
      <c r="G258">
        <v>0</v>
      </c>
      <c r="H258">
        <v>5000</v>
      </c>
    </row>
    <row r="259" spans="1:8" hidden="1" x14ac:dyDescent="0.25">
      <c r="A259" t="s">
        <v>243</v>
      </c>
      <c r="B259" t="s">
        <v>365</v>
      </c>
      <c r="C259" t="s">
        <v>120</v>
      </c>
      <c r="D259" t="s">
        <v>53</v>
      </c>
      <c r="E259" t="s">
        <v>449</v>
      </c>
      <c r="F259">
        <v>2000</v>
      </c>
      <c r="G259">
        <v>0</v>
      </c>
      <c r="H259">
        <v>2000</v>
      </c>
    </row>
    <row r="260" spans="1:8" hidden="1" x14ac:dyDescent="0.25">
      <c r="A260" t="s">
        <v>244</v>
      </c>
      <c r="B260" t="s">
        <v>366</v>
      </c>
      <c r="C260" t="s">
        <v>121</v>
      </c>
      <c r="D260" t="s">
        <v>53</v>
      </c>
      <c r="E260" t="s">
        <v>449</v>
      </c>
      <c r="F260">
        <v>2000</v>
      </c>
      <c r="G260">
        <v>0</v>
      </c>
      <c r="H260">
        <v>2000</v>
      </c>
    </row>
    <row r="261" spans="1:8" hidden="1" x14ac:dyDescent="0.25">
      <c r="A261" t="s">
        <v>245</v>
      </c>
      <c r="B261" t="s">
        <v>367</v>
      </c>
      <c r="C261" t="s">
        <v>122</v>
      </c>
      <c r="D261" t="s">
        <v>53</v>
      </c>
      <c r="E261" t="s">
        <v>449</v>
      </c>
      <c r="F261">
        <v>0</v>
      </c>
      <c r="G261">
        <v>0</v>
      </c>
      <c r="H261">
        <v>0</v>
      </c>
    </row>
    <row r="262" spans="1:8" hidden="1" x14ac:dyDescent="0.25">
      <c r="A262" t="s">
        <v>246</v>
      </c>
      <c r="B262" t="s">
        <v>368</v>
      </c>
      <c r="C262" t="s">
        <v>123</v>
      </c>
      <c r="D262" t="s">
        <v>53</v>
      </c>
      <c r="E262" t="s">
        <v>449</v>
      </c>
      <c r="F262">
        <v>0</v>
      </c>
      <c r="G262">
        <v>0</v>
      </c>
      <c r="H262">
        <v>0</v>
      </c>
    </row>
    <row r="263" spans="1:8" hidden="1" x14ac:dyDescent="0.25">
      <c r="A263" t="s">
        <v>247</v>
      </c>
      <c r="B263" t="s">
        <v>369</v>
      </c>
      <c r="C263" t="s">
        <v>124</v>
      </c>
      <c r="D263" t="s">
        <v>53</v>
      </c>
      <c r="E263" t="s">
        <v>449</v>
      </c>
      <c r="F263">
        <v>0</v>
      </c>
      <c r="G263">
        <v>0</v>
      </c>
      <c r="H263">
        <v>0</v>
      </c>
    </row>
    <row r="264" spans="1:8" hidden="1" x14ac:dyDescent="0.25">
      <c r="A264" t="s">
        <v>248</v>
      </c>
      <c r="B264" t="s">
        <v>370</v>
      </c>
      <c r="C264" t="s">
        <v>125</v>
      </c>
      <c r="D264" t="s">
        <v>53</v>
      </c>
      <c r="E264" t="s">
        <v>449</v>
      </c>
      <c r="F264">
        <v>5000</v>
      </c>
      <c r="G264">
        <v>0</v>
      </c>
      <c r="H264">
        <v>5000</v>
      </c>
    </row>
    <row r="265" spans="1:8" hidden="1" x14ac:dyDescent="0.25">
      <c r="A265" t="s">
        <v>249</v>
      </c>
      <c r="B265" t="s">
        <v>371</v>
      </c>
      <c r="C265" t="s">
        <v>126</v>
      </c>
      <c r="D265" t="s">
        <v>53</v>
      </c>
      <c r="E265" t="s">
        <v>449</v>
      </c>
      <c r="F265">
        <v>2000</v>
      </c>
      <c r="G265">
        <v>0</v>
      </c>
      <c r="H265">
        <v>2000</v>
      </c>
    </row>
    <row r="266" spans="1:8" hidden="1" x14ac:dyDescent="0.25">
      <c r="A266" t="s">
        <v>250</v>
      </c>
      <c r="B266" t="s">
        <v>372</v>
      </c>
      <c r="C266" t="s">
        <v>127</v>
      </c>
      <c r="D266" t="s">
        <v>53</v>
      </c>
      <c r="E266" t="s">
        <v>449</v>
      </c>
      <c r="F266">
        <v>24000</v>
      </c>
      <c r="G266">
        <v>0</v>
      </c>
      <c r="H266">
        <v>24000</v>
      </c>
    </row>
    <row r="267" spans="1:8" hidden="1" x14ac:dyDescent="0.25">
      <c r="A267" t="s">
        <v>251</v>
      </c>
      <c r="B267" t="s">
        <v>373</v>
      </c>
      <c r="C267" t="s">
        <v>128</v>
      </c>
      <c r="D267" t="s">
        <v>53</v>
      </c>
      <c r="E267" t="s">
        <v>449</v>
      </c>
      <c r="F267">
        <v>1000</v>
      </c>
      <c r="G267">
        <v>0</v>
      </c>
      <c r="H267">
        <v>1000</v>
      </c>
    </row>
    <row r="268" spans="1:8" hidden="1" x14ac:dyDescent="0.25">
      <c r="A268" t="s">
        <v>252</v>
      </c>
      <c r="B268" t="s">
        <v>374</v>
      </c>
      <c r="C268" t="s">
        <v>129</v>
      </c>
      <c r="D268" t="s">
        <v>53</v>
      </c>
      <c r="E268" t="s">
        <v>449</v>
      </c>
      <c r="F268">
        <v>0</v>
      </c>
      <c r="G268">
        <v>0</v>
      </c>
      <c r="H268">
        <v>0</v>
      </c>
    </row>
    <row r="269" spans="1:8" hidden="1" x14ac:dyDescent="0.25">
      <c r="A269" t="s">
        <v>253</v>
      </c>
      <c r="B269" t="s">
        <v>375</v>
      </c>
      <c r="C269" t="s">
        <v>130</v>
      </c>
      <c r="D269" t="s">
        <v>53</v>
      </c>
      <c r="E269" t="s">
        <v>449</v>
      </c>
      <c r="F269">
        <v>4000</v>
      </c>
      <c r="G269">
        <v>0</v>
      </c>
      <c r="H269">
        <v>4000</v>
      </c>
    </row>
    <row r="270" spans="1:8" hidden="1" x14ac:dyDescent="0.25">
      <c r="A270" t="s">
        <v>254</v>
      </c>
      <c r="B270" t="s">
        <v>376</v>
      </c>
      <c r="C270" t="s">
        <v>131</v>
      </c>
      <c r="D270" t="s">
        <v>53</v>
      </c>
      <c r="E270" t="s">
        <v>449</v>
      </c>
      <c r="F270">
        <v>5000</v>
      </c>
      <c r="G270">
        <v>0</v>
      </c>
      <c r="H270">
        <v>5000</v>
      </c>
    </row>
    <row r="271" spans="1:8" hidden="1" x14ac:dyDescent="0.25">
      <c r="A271" t="s">
        <v>255</v>
      </c>
      <c r="B271" t="s">
        <v>377</v>
      </c>
      <c r="C271" t="s">
        <v>132</v>
      </c>
      <c r="D271" t="s">
        <v>53</v>
      </c>
      <c r="E271" t="s">
        <v>449</v>
      </c>
      <c r="F271">
        <v>0</v>
      </c>
      <c r="G271">
        <v>0</v>
      </c>
      <c r="H271">
        <v>0</v>
      </c>
    </row>
    <row r="272" spans="1:8" hidden="1" x14ac:dyDescent="0.25">
      <c r="A272" t="s">
        <v>256</v>
      </c>
      <c r="B272" t="s">
        <v>378</v>
      </c>
      <c r="C272" t="s">
        <v>133</v>
      </c>
      <c r="D272" t="s">
        <v>53</v>
      </c>
      <c r="E272" t="s">
        <v>449</v>
      </c>
      <c r="F272">
        <v>0</v>
      </c>
      <c r="G272">
        <v>0</v>
      </c>
      <c r="H272">
        <v>0</v>
      </c>
    </row>
    <row r="273" spans="1:8" hidden="1" x14ac:dyDescent="0.25">
      <c r="A273" t="s">
        <v>257</v>
      </c>
      <c r="B273" t="s">
        <v>379</v>
      </c>
      <c r="C273" t="s">
        <v>134</v>
      </c>
      <c r="D273" t="s">
        <v>53</v>
      </c>
      <c r="E273" t="s">
        <v>449</v>
      </c>
      <c r="F273">
        <v>0</v>
      </c>
      <c r="G273">
        <v>0</v>
      </c>
      <c r="H273">
        <v>0</v>
      </c>
    </row>
    <row r="274" spans="1:8" hidden="1" x14ac:dyDescent="0.25">
      <c r="A274" t="s">
        <v>258</v>
      </c>
      <c r="B274" t="s">
        <v>380</v>
      </c>
      <c r="C274" t="s">
        <v>135</v>
      </c>
      <c r="D274" t="s">
        <v>53</v>
      </c>
      <c r="E274" t="s">
        <v>449</v>
      </c>
      <c r="F274">
        <v>15000</v>
      </c>
      <c r="G274">
        <v>0</v>
      </c>
      <c r="H274">
        <v>15000</v>
      </c>
    </row>
    <row r="275" spans="1:8" hidden="1" x14ac:dyDescent="0.25">
      <c r="A275" t="s">
        <v>259</v>
      </c>
      <c r="B275" t="s">
        <v>381</v>
      </c>
      <c r="C275" t="s">
        <v>136</v>
      </c>
      <c r="D275" t="s">
        <v>53</v>
      </c>
      <c r="E275" t="s">
        <v>449</v>
      </c>
      <c r="F275">
        <v>0</v>
      </c>
      <c r="G275">
        <v>0</v>
      </c>
      <c r="H275">
        <v>0</v>
      </c>
    </row>
    <row r="276" spans="1:8" hidden="1" x14ac:dyDescent="0.25">
      <c r="A276" t="s">
        <v>260</v>
      </c>
      <c r="B276" t="s">
        <v>382</v>
      </c>
      <c r="C276" t="s">
        <v>137</v>
      </c>
      <c r="D276" t="s">
        <v>53</v>
      </c>
      <c r="E276" t="s">
        <v>449</v>
      </c>
      <c r="F276">
        <v>2000</v>
      </c>
      <c r="G276">
        <v>0</v>
      </c>
      <c r="H276">
        <v>2000</v>
      </c>
    </row>
    <row r="277" spans="1:8" hidden="1" x14ac:dyDescent="0.25">
      <c r="A277" t="s">
        <v>261</v>
      </c>
      <c r="B277" t="s">
        <v>383</v>
      </c>
      <c r="C277" t="s">
        <v>138</v>
      </c>
      <c r="D277" t="s">
        <v>53</v>
      </c>
      <c r="E277" t="s">
        <v>449</v>
      </c>
      <c r="F277">
        <v>6000</v>
      </c>
      <c r="G277">
        <v>0</v>
      </c>
      <c r="H277">
        <v>6000</v>
      </c>
    </row>
    <row r="278" spans="1:8" hidden="1" x14ac:dyDescent="0.25">
      <c r="A278" t="s">
        <v>262</v>
      </c>
      <c r="B278" t="s">
        <v>384</v>
      </c>
      <c r="C278" t="s">
        <v>139</v>
      </c>
      <c r="D278" t="s">
        <v>53</v>
      </c>
      <c r="E278" t="s">
        <v>449</v>
      </c>
      <c r="F278">
        <v>0</v>
      </c>
      <c r="G278">
        <v>0</v>
      </c>
      <c r="H278">
        <v>0</v>
      </c>
    </row>
    <row r="279" spans="1:8" hidden="1" x14ac:dyDescent="0.25">
      <c r="A279" t="s">
        <v>263</v>
      </c>
      <c r="B279" t="s">
        <v>385</v>
      </c>
      <c r="C279" t="s">
        <v>140</v>
      </c>
      <c r="D279" t="s">
        <v>53</v>
      </c>
      <c r="E279" t="s">
        <v>449</v>
      </c>
      <c r="F279">
        <v>4000</v>
      </c>
      <c r="G279">
        <v>0</v>
      </c>
      <c r="H279">
        <v>4000</v>
      </c>
    </row>
    <row r="280" spans="1:8" hidden="1" x14ac:dyDescent="0.25">
      <c r="A280" t="s">
        <v>264</v>
      </c>
      <c r="B280" t="s">
        <v>386</v>
      </c>
      <c r="C280" t="s">
        <v>141</v>
      </c>
      <c r="D280" t="s">
        <v>53</v>
      </c>
      <c r="E280" t="s">
        <v>449</v>
      </c>
      <c r="F280">
        <v>0</v>
      </c>
      <c r="G280">
        <v>0</v>
      </c>
      <c r="H280">
        <v>0</v>
      </c>
    </row>
    <row r="281" spans="1:8" hidden="1" x14ac:dyDescent="0.25">
      <c r="A281" t="s">
        <v>265</v>
      </c>
      <c r="B281" t="s">
        <v>387</v>
      </c>
      <c r="C281" t="s">
        <v>142</v>
      </c>
      <c r="D281" t="s">
        <v>53</v>
      </c>
      <c r="E281" t="s">
        <v>449</v>
      </c>
      <c r="F281">
        <v>44000</v>
      </c>
      <c r="G281">
        <v>0</v>
      </c>
      <c r="H281">
        <v>44000</v>
      </c>
    </row>
    <row r="282" spans="1:8" hidden="1" x14ac:dyDescent="0.25">
      <c r="A282" t="s">
        <v>266</v>
      </c>
      <c r="B282" t="s">
        <v>388</v>
      </c>
      <c r="C282" t="s">
        <v>143</v>
      </c>
      <c r="D282" t="s">
        <v>53</v>
      </c>
      <c r="E282" t="s">
        <v>449</v>
      </c>
      <c r="F282">
        <v>2000</v>
      </c>
      <c r="G282">
        <v>0</v>
      </c>
      <c r="H282">
        <v>2000</v>
      </c>
    </row>
    <row r="283" spans="1:8" hidden="1" x14ac:dyDescent="0.25">
      <c r="A283" t="s">
        <v>267</v>
      </c>
      <c r="B283" t="s">
        <v>389</v>
      </c>
      <c r="C283" t="s">
        <v>144</v>
      </c>
      <c r="D283" t="s">
        <v>53</v>
      </c>
      <c r="E283" t="s">
        <v>449</v>
      </c>
      <c r="F283">
        <v>0</v>
      </c>
      <c r="G283">
        <v>0</v>
      </c>
      <c r="H283">
        <v>0</v>
      </c>
    </row>
    <row r="284" spans="1:8" hidden="1" x14ac:dyDescent="0.25">
      <c r="A284" t="s">
        <v>268</v>
      </c>
      <c r="B284" t="s">
        <v>390</v>
      </c>
      <c r="C284" t="s">
        <v>145</v>
      </c>
      <c r="D284" t="s">
        <v>53</v>
      </c>
      <c r="E284" t="s">
        <v>449</v>
      </c>
      <c r="F284">
        <v>0</v>
      </c>
      <c r="G284">
        <v>0</v>
      </c>
      <c r="H284">
        <v>0</v>
      </c>
    </row>
    <row r="285" spans="1:8" hidden="1" x14ac:dyDescent="0.25">
      <c r="A285" t="s">
        <v>269</v>
      </c>
      <c r="B285" t="s">
        <v>391</v>
      </c>
      <c r="C285" t="s">
        <v>146</v>
      </c>
      <c r="D285" t="s">
        <v>53</v>
      </c>
      <c r="E285" t="s">
        <v>449</v>
      </c>
      <c r="F285">
        <v>64000</v>
      </c>
      <c r="G285">
        <v>0</v>
      </c>
      <c r="H285">
        <v>64000</v>
      </c>
    </row>
    <row r="286" spans="1:8" hidden="1" x14ac:dyDescent="0.25">
      <c r="A286" t="s">
        <v>270</v>
      </c>
      <c r="B286" t="s">
        <v>392</v>
      </c>
      <c r="C286" t="s">
        <v>147</v>
      </c>
      <c r="D286" t="s">
        <v>53</v>
      </c>
      <c r="E286" t="s">
        <v>449</v>
      </c>
      <c r="F286">
        <v>26000</v>
      </c>
      <c r="G286">
        <v>0</v>
      </c>
      <c r="H286">
        <v>26000</v>
      </c>
    </row>
    <row r="287" spans="1:8" hidden="1" x14ac:dyDescent="0.25">
      <c r="A287" t="s">
        <v>271</v>
      </c>
      <c r="B287" t="s">
        <v>393</v>
      </c>
      <c r="C287" t="s">
        <v>148</v>
      </c>
      <c r="D287" t="s">
        <v>53</v>
      </c>
      <c r="E287" t="s">
        <v>449</v>
      </c>
      <c r="F287">
        <v>7000</v>
      </c>
      <c r="G287">
        <v>0</v>
      </c>
      <c r="H287">
        <v>7000</v>
      </c>
    </row>
    <row r="288" spans="1:8" hidden="1" x14ac:dyDescent="0.25">
      <c r="A288" t="s">
        <v>272</v>
      </c>
      <c r="B288" t="s">
        <v>394</v>
      </c>
      <c r="C288" t="s">
        <v>149</v>
      </c>
      <c r="D288" t="s">
        <v>53</v>
      </c>
      <c r="E288" t="s">
        <v>449</v>
      </c>
      <c r="F288">
        <v>0</v>
      </c>
      <c r="G288">
        <v>0</v>
      </c>
      <c r="H288">
        <v>0</v>
      </c>
    </row>
    <row r="289" spans="1:8" hidden="1" x14ac:dyDescent="0.25">
      <c r="A289" t="s">
        <v>273</v>
      </c>
      <c r="B289" t="s">
        <v>395</v>
      </c>
      <c r="C289" t="s">
        <v>150</v>
      </c>
      <c r="D289" t="s">
        <v>53</v>
      </c>
      <c r="E289" t="s">
        <v>449</v>
      </c>
      <c r="F289">
        <v>314000</v>
      </c>
      <c r="G289">
        <v>0</v>
      </c>
      <c r="H289">
        <v>314000</v>
      </c>
    </row>
    <row r="290" spans="1:8" hidden="1" x14ac:dyDescent="0.25">
      <c r="A290" t="s">
        <v>274</v>
      </c>
      <c r="B290" t="s">
        <v>396</v>
      </c>
      <c r="C290" t="s">
        <v>151</v>
      </c>
      <c r="D290" t="s">
        <v>53</v>
      </c>
      <c r="E290" t="s">
        <v>449</v>
      </c>
      <c r="F290">
        <v>54000</v>
      </c>
      <c r="G290">
        <v>0</v>
      </c>
      <c r="H290">
        <v>54000</v>
      </c>
    </row>
    <row r="291" spans="1:8" hidden="1" x14ac:dyDescent="0.25">
      <c r="A291" t="s">
        <v>275</v>
      </c>
      <c r="B291" t="s">
        <v>397</v>
      </c>
      <c r="C291" t="s">
        <v>152</v>
      </c>
      <c r="D291" t="s">
        <v>53</v>
      </c>
      <c r="E291" t="s">
        <v>449</v>
      </c>
      <c r="F291">
        <v>17000</v>
      </c>
      <c r="G291">
        <v>0</v>
      </c>
      <c r="H291">
        <v>17000</v>
      </c>
    </row>
    <row r="292" spans="1:8" hidden="1" x14ac:dyDescent="0.25">
      <c r="A292" t="s">
        <v>276</v>
      </c>
      <c r="B292" t="s">
        <v>398</v>
      </c>
      <c r="C292" t="s">
        <v>153</v>
      </c>
      <c r="D292" t="s">
        <v>53</v>
      </c>
      <c r="E292" t="s">
        <v>449</v>
      </c>
      <c r="F292">
        <v>89000</v>
      </c>
      <c r="G292">
        <v>0</v>
      </c>
      <c r="H292">
        <v>89000</v>
      </c>
    </row>
    <row r="293" spans="1:8" hidden="1" x14ac:dyDescent="0.25">
      <c r="A293" t="s">
        <v>277</v>
      </c>
      <c r="B293" t="s">
        <v>399</v>
      </c>
      <c r="C293" t="s">
        <v>154</v>
      </c>
      <c r="D293" t="s">
        <v>53</v>
      </c>
      <c r="E293" t="s">
        <v>449</v>
      </c>
      <c r="F293">
        <v>172000</v>
      </c>
      <c r="G293">
        <v>0</v>
      </c>
      <c r="H293">
        <v>172000</v>
      </c>
    </row>
    <row r="294" spans="1:8" hidden="1" x14ac:dyDescent="0.25">
      <c r="A294" t="s">
        <v>278</v>
      </c>
      <c r="B294" t="s">
        <v>400</v>
      </c>
      <c r="C294" t="s">
        <v>155</v>
      </c>
      <c r="D294" t="s">
        <v>53</v>
      </c>
      <c r="E294" t="s">
        <v>449</v>
      </c>
      <c r="F294">
        <v>1000</v>
      </c>
      <c r="G294">
        <v>0</v>
      </c>
      <c r="H294">
        <v>1000</v>
      </c>
    </row>
    <row r="295" spans="1:8" hidden="1" x14ac:dyDescent="0.25">
      <c r="A295" t="s">
        <v>279</v>
      </c>
      <c r="B295" t="s">
        <v>401</v>
      </c>
      <c r="C295" t="s">
        <v>156</v>
      </c>
      <c r="D295" t="s">
        <v>53</v>
      </c>
      <c r="E295" t="s">
        <v>449</v>
      </c>
      <c r="F295">
        <v>1000</v>
      </c>
      <c r="G295">
        <v>0</v>
      </c>
      <c r="H295">
        <v>1000</v>
      </c>
    </row>
    <row r="296" spans="1:8" hidden="1" x14ac:dyDescent="0.25">
      <c r="A296" t="s">
        <v>280</v>
      </c>
      <c r="B296" t="s">
        <v>402</v>
      </c>
      <c r="C296" t="s">
        <v>157</v>
      </c>
      <c r="D296" t="s">
        <v>53</v>
      </c>
      <c r="E296" t="s">
        <v>449</v>
      </c>
      <c r="F296">
        <v>0</v>
      </c>
      <c r="G296">
        <v>0</v>
      </c>
      <c r="H296">
        <v>0</v>
      </c>
    </row>
    <row r="297" spans="1:8" hidden="1" x14ac:dyDescent="0.25">
      <c r="A297" t="s">
        <v>281</v>
      </c>
      <c r="B297" t="s">
        <v>403</v>
      </c>
      <c r="C297" t="s">
        <v>158</v>
      </c>
      <c r="D297" t="s">
        <v>53</v>
      </c>
      <c r="E297" t="s">
        <v>449</v>
      </c>
      <c r="F297">
        <v>9000</v>
      </c>
      <c r="G297">
        <v>0</v>
      </c>
      <c r="H297">
        <v>9000</v>
      </c>
    </row>
    <row r="298" spans="1:8" hidden="1" x14ac:dyDescent="0.25">
      <c r="A298" t="s">
        <v>282</v>
      </c>
      <c r="B298" t="s">
        <v>404</v>
      </c>
      <c r="C298" t="s">
        <v>159</v>
      </c>
      <c r="D298" t="s">
        <v>53</v>
      </c>
      <c r="E298" t="s">
        <v>449</v>
      </c>
      <c r="F298">
        <v>2000</v>
      </c>
      <c r="G298">
        <v>0</v>
      </c>
      <c r="H298">
        <v>2000</v>
      </c>
    </row>
    <row r="299" spans="1:8" hidden="1" x14ac:dyDescent="0.25">
      <c r="A299" t="s">
        <v>283</v>
      </c>
      <c r="B299" t="s">
        <v>405</v>
      </c>
      <c r="C299" t="s">
        <v>160</v>
      </c>
      <c r="D299" t="s">
        <v>53</v>
      </c>
      <c r="E299" t="s">
        <v>449</v>
      </c>
      <c r="F299">
        <v>2000</v>
      </c>
      <c r="G299">
        <v>0</v>
      </c>
      <c r="H299">
        <v>2000</v>
      </c>
    </row>
    <row r="300" spans="1:8" hidden="1" x14ac:dyDescent="0.25">
      <c r="A300" t="s">
        <v>284</v>
      </c>
      <c r="B300" t="s">
        <v>406</v>
      </c>
      <c r="C300" t="s">
        <v>161</v>
      </c>
      <c r="D300" t="s">
        <v>53</v>
      </c>
      <c r="E300" t="s">
        <v>449</v>
      </c>
      <c r="F300">
        <v>1000</v>
      </c>
      <c r="G300">
        <v>0</v>
      </c>
      <c r="H300">
        <v>1000</v>
      </c>
    </row>
    <row r="301" spans="1:8" hidden="1" x14ac:dyDescent="0.25">
      <c r="A301" t="s">
        <v>285</v>
      </c>
      <c r="B301" t="s">
        <v>407</v>
      </c>
      <c r="C301" t="s">
        <v>162</v>
      </c>
      <c r="D301" t="s">
        <v>53</v>
      </c>
      <c r="E301" t="s">
        <v>449</v>
      </c>
      <c r="F301">
        <v>1000</v>
      </c>
      <c r="G301">
        <v>0</v>
      </c>
      <c r="H301">
        <v>1000</v>
      </c>
    </row>
    <row r="302" spans="1:8" hidden="1" x14ac:dyDescent="0.25">
      <c r="A302" t="s">
        <v>287</v>
      </c>
      <c r="B302" t="s">
        <v>408</v>
      </c>
      <c r="C302" t="s">
        <v>163</v>
      </c>
      <c r="D302" t="s">
        <v>53</v>
      </c>
      <c r="E302" t="s">
        <v>449</v>
      </c>
      <c r="F302">
        <v>0</v>
      </c>
      <c r="G302">
        <v>0</v>
      </c>
      <c r="H302">
        <v>0</v>
      </c>
    </row>
    <row r="303" spans="1:8" hidden="1" x14ac:dyDescent="0.25">
      <c r="A303" t="s">
        <v>288</v>
      </c>
      <c r="B303" t="s">
        <v>409</v>
      </c>
      <c r="C303" t="s">
        <v>164</v>
      </c>
      <c r="D303" t="s">
        <v>53</v>
      </c>
      <c r="E303" t="s">
        <v>449</v>
      </c>
      <c r="F303">
        <v>22000</v>
      </c>
      <c r="G303">
        <v>0</v>
      </c>
      <c r="H303">
        <v>22000</v>
      </c>
    </row>
    <row r="304" spans="1:8" hidden="1" x14ac:dyDescent="0.25">
      <c r="A304" t="s">
        <v>289</v>
      </c>
      <c r="B304" t="s">
        <v>410</v>
      </c>
      <c r="C304" t="s">
        <v>165</v>
      </c>
      <c r="D304" t="s">
        <v>53</v>
      </c>
      <c r="E304" t="s">
        <v>449</v>
      </c>
      <c r="F304">
        <v>11000</v>
      </c>
      <c r="G304">
        <v>0</v>
      </c>
      <c r="H304">
        <v>11000</v>
      </c>
    </row>
    <row r="305" spans="1:8" hidden="1" x14ac:dyDescent="0.25">
      <c r="A305" t="s">
        <v>290</v>
      </c>
      <c r="B305" t="s">
        <v>411</v>
      </c>
      <c r="C305" t="s">
        <v>166</v>
      </c>
      <c r="D305" t="s">
        <v>53</v>
      </c>
      <c r="E305" t="s">
        <v>449</v>
      </c>
      <c r="F305">
        <v>3000</v>
      </c>
      <c r="G305">
        <v>0</v>
      </c>
      <c r="H305">
        <v>3000</v>
      </c>
    </row>
    <row r="306" spans="1:8" hidden="1" x14ac:dyDescent="0.25">
      <c r="A306" t="s">
        <v>291</v>
      </c>
      <c r="B306" t="s">
        <v>412</v>
      </c>
      <c r="C306" t="s">
        <v>167</v>
      </c>
      <c r="D306" t="s">
        <v>53</v>
      </c>
      <c r="E306" t="s">
        <v>449</v>
      </c>
      <c r="F306">
        <v>3000</v>
      </c>
      <c r="G306">
        <v>0</v>
      </c>
      <c r="H306">
        <v>3000</v>
      </c>
    </row>
    <row r="307" spans="1:8" hidden="1" x14ac:dyDescent="0.25">
      <c r="A307" t="s">
        <v>292</v>
      </c>
      <c r="B307" t="s">
        <v>413</v>
      </c>
      <c r="C307" t="s">
        <v>168</v>
      </c>
      <c r="D307" t="s">
        <v>53</v>
      </c>
      <c r="E307" t="s">
        <v>449</v>
      </c>
      <c r="F307">
        <v>2000</v>
      </c>
      <c r="G307">
        <v>0</v>
      </c>
      <c r="H307">
        <v>2000</v>
      </c>
    </row>
    <row r="308" spans="1:8" hidden="1" x14ac:dyDescent="0.25">
      <c r="A308" t="s">
        <v>293</v>
      </c>
      <c r="B308" t="s">
        <v>414</v>
      </c>
      <c r="C308" t="s">
        <v>169</v>
      </c>
      <c r="D308" t="s">
        <v>53</v>
      </c>
      <c r="E308" t="s">
        <v>449</v>
      </c>
      <c r="F308">
        <v>5000</v>
      </c>
      <c r="G308">
        <v>0</v>
      </c>
      <c r="H308">
        <v>5000</v>
      </c>
    </row>
    <row r="309" spans="1:8" hidden="1" x14ac:dyDescent="0.25">
      <c r="A309" t="s">
        <v>294</v>
      </c>
      <c r="B309" t="s">
        <v>415</v>
      </c>
      <c r="C309" t="s">
        <v>170</v>
      </c>
      <c r="D309" t="s">
        <v>53</v>
      </c>
      <c r="E309" t="s">
        <v>449</v>
      </c>
      <c r="F309">
        <v>1000</v>
      </c>
      <c r="G309">
        <v>0</v>
      </c>
      <c r="H309">
        <v>1000</v>
      </c>
    </row>
    <row r="310" spans="1:8" hidden="1" x14ac:dyDescent="0.25">
      <c r="A310" t="s">
        <v>295</v>
      </c>
      <c r="B310" t="s">
        <v>416</v>
      </c>
      <c r="C310" t="s">
        <v>171</v>
      </c>
      <c r="D310" t="s">
        <v>53</v>
      </c>
      <c r="E310" t="s">
        <v>449</v>
      </c>
      <c r="F310">
        <v>0</v>
      </c>
      <c r="G310">
        <v>0</v>
      </c>
      <c r="H310">
        <v>0</v>
      </c>
    </row>
    <row r="311" spans="1:8" hidden="1" x14ac:dyDescent="0.25">
      <c r="A311" t="s">
        <v>296</v>
      </c>
      <c r="B311" t="s">
        <v>417</v>
      </c>
      <c r="C311" t="s">
        <v>172</v>
      </c>
      <c r="D311" t="s">
        <v>53</v>
      </c>
      <c r="E311" t="s">
        <v>449</v>
      </c>
      <c r="F311">
        <v>0</v>
      </c>
      <c r="G311">
        <v>0</v>
      </c>
      <c r="H311">
        <v>0</v>
      </c>
    </row>
    <row r="312" spans="1:8" hidden="1" x14ac:dyDescent="0.25">
      <c r="A312" t="s">
        <v>297</v>
      </c>
      <c r="B312" t="s">
        <v>418</v>
      </c>
      <c r="C312" t="s">
        <v>173</v>
      </c>
      <c r="D312" t="s">
        <v>53</v>
      </c>
      <c r="E312" t="s">
        <v>449</v>
      </c>
      <c r="F312">
        <v>133000</v>
      </c>
      <c r="G312">
        <v>0</v>
      </c>
      <c r="H312">
        <v>133000</v>
      </c>
    </row>
    <row r="313" spans="1:8" hidden="1" x14ac:dyDescent="0.25">
      <c r="A313" t="s">
        <v>298</v>
      </c>
      <c r="B313" t="s">
        <v>419</v>
      </c>
      <c r="C313" t="s">
        <v>174</v>
      </c>
      <c r="D313" t="s">
        <v>53</v>
      </c>
      <c r="E313" t="s">
        <v>449</v>
      </c>
      <c r="F313">
        <v>1000</v>
      </c>
      <c r="G313">
        <v>0</v>
      </c>
      <c r="H313">
        <v>1000</v>
      </c>
    </row>
    <row r="314" spans="1:8" hidden="1" x14ac:dyDescent="0.25">
      <c r="A314" t="s">
        <v>299</v>
      </c>
      <c r="B314" t="s">
        <v>420</v>
      </c>
      <c r="C314" t="s">
        <v>175</v>
      </c>
      <c r="D314" t="s">
        <v>53</v>
      </c>
      <c r="E314" t="s">
        <v>449</v>
      </c>
      <c r="F314">
        <v>0</v>
      </c>
      <c r="G314">
        <v>0</v>
      </c>
      <c r="H314">
        <v>0</v>
      </c>
    </row>
    <row r="315" spans="1:8" hidden="1" x14ac:dyDescent="0.25">
      <c r="A315" t="s">
        <v>300</v>
      </c>
      <c r="B315" t="s">
        <v>421</v>
      </c>
      <c r="C315" t="s">
        <v>176</v>
      </c>
      <c r="D315" t="s">
        <v>53</v>
      </c>
      <c r="E315" t="s">
        <v>449</v>
      </c>
      <c r="F315">
        <v>0</v>
      </c>
      <c r="G315">
        <v>0</v>
      </c>
      <c r="H315">
        <v>0</v>
      </c>
    </row>
    <row r="316" spans="1:8" hidden="1" x14ac:dyDescent="0.25">
      <c r="A316" t="s">
        <v>301</v>
      </c>
      <c r="B316" t="s">
        <v>422</v>
      </c>
      <c r="C316" t="s">
        <v>177</v>
      </c>
      <c r="D316" t="s">
        <v>53</v>
      </c>
      <c r="E316" t="s">
        <v>449</v>
      </c>
      <c r="F316">
        <v>0</v>
      </c>
      <c r="G316">
        <v>0</v>
      </c>
      <c r="H316">
        <v>0</v>
      </c>
    </row>
    <row r="317" spans="1:8" hidden="1" x14ac:dyDescent="0.25">
      <c r="A317" t="s">
        <v>302</v>
      </c>
      <c r="B317" t="s">
        <v>423</v>
      </c>
      <c r="C317" t="s">
        <v>178</v>
      </c>
      <c r="D317" t="s">
        <v>53</v>
      </c>
      <c r="E317" t="s">
        <v>449</v>
      </c>
      <c r="F317">
        <v>0</v>
      </c>
      <c r="G317">
        <v>0</v>
      </c>
      <c r="H317">
        <v>0</v>
      </c>
    </row>
    <row r="318" spans="1:8" hidden="1" x14ac:dyDescent="0.25">
      <c r="A318" t="s">
        <v>303</v>
      </c>
      <c r="B318" t="s">
        <v>424</v>
      </c>
      <c r="C318" t="s">
        <v>179</v>
      </c>
      <c r="D318" t="s">
        <v>53</v>
      </c>
      <c r="E318" t="s">
        <v>449</v>
      </c>
      <c r="F318">
        <v>31000</v>
      </c>
      <c r="G318">
        <v>0</v>
      </c>
      <c r="H318">
        <v>31000</v>
      </c>
    </row>
    <row r="319" spans="1:8" hidden="1" x14ac:dyDescent="0.25">
      <c r="A319" t="s">
        <v>304</v>
      </c>
      <c r="B319" t="s">
        <v>425</v>
      </c>
      <c r="C319" t="s">
        <v>180</v>
      </c>
      <c r="D319" t="s">
        <v>53</v>
      </c>
      <c r="E319" t="s">
        <v>449</v>
      </c>
      <c r="F319">
        <v>1000</v>
      </c>
      <c r="G319">
        <v>0</v>
      </c>
      <c r="H319">
        <v>1000</v>
      </c>
    </row>
    <row r="320" spans="1:8" hidden="1" x14ac:dyDescent="0.25">
      <c r="A320" t="s">
        <v>305</v>
      </c>
      <c r="B320" t="s">
        <v>426</v>
      </c>
      <c r="C320" t="s">
        <v>181</v>
      </c>
      <c r="D320" t="s">
        <v>53</v>
      </c>
      <c r="E320" t="s">
        <v>449</v>
      </c>
      <c r="F320">
        <v>0</v>
      </c>
      <c r="G320">
        <v>0</v>
      </c>
      <c r="H320">
        <v>0</v>
      </c>
    </row>
    <row r="321" spans="1:8" hidden="1" x14ac:dyDescent="0.25">
      <c r="A321" t="s">
        <v>306</v>
      </c>
      <c r="B321" t="s">
        <v>427</v>
      </c>
      <c r="C321" t="s">
        <v>182</v>
      </c>
      <c r="D321" t="s">
        <v>53</v>
      </c>
      <c r="E321" t="s">
        <v>449</v>
      </c>
      <c r="F321">
        <v>16000</v>
      </c>
      <c r="G321">
        <v>0</v>
      </c>
      <c r="H321">
        <v>16000</v>
      </c>
    </row>
    <row r="322" spans="1:8" hidden="1" x14ac:dyDescent="0.25">
      <c r="A322" t="s">
        <v>307</v>
      </c>
      <c r="B322" t="s">
        <v>428</v>
      </c>
      <c r="C322" t="s">
        <v>183</v>
      </c>
      <c r="D322" t="s">
        <v>53</v>
      </c>
      <c r="E322" t="s">
        <v>449</v>
      </c>
      <c r="F322">
        <v>2000</v>
      </c>
      <c r="G322">
        <v>0</v>
      </c>
      <c r="H322">
        <v>2000</v>
      </c>
    </row>
    <row r="323" spans="1:8" hidden="1" x14ac:dyDescent="0.25">
      <c r="A323" t="s">
        <v>308</v>
      </c>
      <c r="B323" t="s">
        <v>429</v>
      </c>
      <c r="C323" t="s">
        <v>184</v>
      </c>
      <c r="D323" t="s">
        <v>53</v>
      </c>
      <c r="E323" t="s">
        <v>449</v>
      </c>
      <c r="F323">
        <v>1000</v>
      </c>
      <c r="G323">
        <v>0</v>
      </c>
      <c r="H323">
        <v>1000</v>
      </c>
    </row>
    <row r="324" spans="1:8" hidden="1" x14ac:dyDescent="0.25">
      <c r="A324" t="s">
        <v>309</v>
      </c>
      <c r="B324" t="s">
        <v>430</v>
      </c>
      <c r="C324" t="s">
        <v>185</v>
      </c>
      <c r="D324" t="s">
        <v>53</v>
      </c>
      <c r="E324" t="s">
        <v>449</v>
      </c>
      <c r="F324">
        <v>1000</v>
      </c>
      <c r="G324">
        <v>0</v>
      </c>
      <c r="H324">
        <v>1000</v>
      </c>
    </row>
    <row r="325" spans="1:8" hidden="1" x14ac:dyDescent="0.25">
      <c r="A325" t="s">
        <v>310</v>
      </c>
      <c r="B325" t="s">
        <v>431</v>
      </c>
      <c r="C325" t="s">
        <v>186</v>
      </c>
      <c r="D325" t="s">
        <v>53</v>
      </c>
      <c r="E325" t="s">
        <v>449</v>
      </c>
      <c r="F325">
        <v>39000</v>
      </c>
      <c r="G325">
        <v>0</v>
      </c>
      <c r="H325">
        <v>39000</v>
      </c>
    </row>
    <row r="326" spans="1:8" hidden="1" x14ac:dyDescent="0.25">
      <c r="A326" t="s">
        <v>311</v>
      </c>
      <c r="B326" t="s">
        <v>432</v>
      </c>
      <c r="C326" t="s">
        <v>187</v>
      </c>
      <c r="D326" t="s">
        <v>53</v>
      </c>
      <c r="E326" t="s">
        <v>449</v>
      </c>
      <c r="F326">
        <v>1000</v>
      </c>
      <c r="G326">
        <v>0</v>
      </c>
      <c r="H326">
        <v>1000</v>
      </c>
    </row>
    <row r="327" spans="1:8" hidden="1" x14ac:dyDescent="0.25">
      <c r="A327" t="s">
        <v>312</v>
      </c>
      <c r="B327" t="s">
        <v>433</v>
      </c>
      <c r="C327" t="s">
        <v>188</v>
      </c>
      <c r="D327" t="s">
        <v>53</v>
      </c>
      <c r="E327" t="s">
        <v>449</v>
      </c>
      <c r="F327">
        <v>36000</v>
      </c>
      <c r="G327">
        <v>0</v>
      </c>
      <c r="H327">
        <v>36000</v>
      </c>
    </row>
    <row r="328" spans="1:8" hidden="1" x14ac:dyDescent="0.25">
      <c r="A328" t="s">
        <v>313</v>
      </c>
      <c r="B328" t="s">
        <v>434</v>
      </c>
      <c r="C328" t="s">
        <v>189</v>
      </c>
      <c r="D328" t="s">
        <v>53</v>
      </c>
      <c r="E328" t="s">
        <v>449</v>
      </c>
      <c r="F328">
        <v>17000</v>
      </c>
      <c r="G328">
        <v>0</v>
      </c>
      <c r="H328">
        <v>17000</v>
      </c>
    </row>
    <row r="329" spans="1:8" hidden="1" x14ac:dyDescent="0.25">
      <c r="A329" t="s">
        <v>314</v>
      </c>
      <c r="B329" t="s">
        <v>435</v>
      </c>
      <c r="C329" t="s">
        <v>436</v>
      </c>
      <c r="D329" t="s">
        <v>53</v>
      </c>
      <c r="E329" t="s">
        <v>449</v>
      </c>
      <c r="F329">
        <v>55000</v>
      </c>
      <c r="G329">
        <v>0</v>
      </c>
      <c r="H329">
        <v>55000</v>
      </c>
    </row>
    <row r="330" spans="1:8" hidden="1" x14ac:dyDescent="0.25">
      <c r="A330" t="s">
        <v>319</v>
      </c>
      <c r="B330" t="s">
        <v>437</v>
      </c>
      <c r="C330" t="s">
        <v>195</v>
      </c>
      <c r="D330" t="s">
        <v>53</v>
      </c>
      <c r="E330" t="s">
        <v>449</v>
      </c>
      <c r="F330">
        <v>27000</v>
      </c>
      <c r="G330">
        <v>0</v>
      </c>
      <c r="H330">
        <v>27000</v>
      </c>
    </row>
    <row r="331" spans="1:8" hidden="1" x14ac:dyDescent="0.25">
      <c r="A331" t="s">
        <v>207</v>
      </c>
      <c r="B331" t="s">
        <v>328</v>
      </c>
      <c r="C331" t="s">
        <v>84</v>
      </c>
      <c r="D331" t="s">
        <v>37</v>
      </c>
      <c r="E331" t="s">
        <v>450</v>
      </c>
      <c r="F331">
        <v>11500</v>
      </c>
      <c r="G331">
        <v>10541.630000000001</v>
      </c>
      <c r="H331">
        <v>958.36999999999898</v>
      </c>
    </row>
    <row r="332" spans="1:8" hidden="1" x14ac:dyDescent="0.25">
      <c r="A332" t="s">
        <v>208</v>
      </c>
      <c r="B332" t="s">
        <v>330</v>
      </c>
      <c r="C332" t="s">
        <v>85</v>
      </c>
      <c r="D332" t="s">
        <v>37</v>
      </c>
      <c r="E332" t="s">
        <v>450</v>
      </c>
      <c r="F332">
        <v>8500</v>
      </c>
      <c r="G332">
        <v>7791.63</v>
      </c>
      <c r="H332">
        <v>708.36999999999989</v>
      </c>
    </row>
    <row r="333" spans="1:8" hidden="1" x14ac:dyDescent="0.25">
      <c r="A333" t="s">
        <v>209</v>
      </c>
      <c r="B333" t="s">
        <v>331</v>
      </c>
      <c r="C333" t="s">
        <v>86</v>
      </c>
      <c r="D333" t="s">
        <v>37</v>
      </c>
      <c r="E333" t="s">
        <v>450</v>
      </c>
      <c r="F333">
        <v>0</v>
      </c>
      <c r="G333">
        <v>0</v>
      </c>
      <c r="H333">
        <v>0</v>
      </c>
    </row>
    <row r="334" spans="1:8" hidden="1" x14ac:dyDescent="0.25">
      <c r="A334" t="s">
        <v>210</v>
      </c>
      <c r="B334" t="s">
        <v>332</v>
      </c>
      <c r="C334" t="s">
        <v>87</v>
      </c>
      <c r="D334" t="s">
        <v>37</v>
      </c>
      <c r="E334" t="s">
        <v>450</v>
      </c>
      <c r="F334">
        <v>1000</v>
      </c>
      <c r="G334">
        <v>916.63000000000011</v>
      </c>
      <c r="H334">
        <v>83.369999999999891</v>
      </c>
    </row>
    <row r="335" spans="1:8" hidden="1" x14ac:dyDescent="0.25">
      <c r="A335" t="s">
        <v>211</v>
      </c>
      <c r="B335" t="s">
        <v>333</v>
      </c>
      <c r="C335" t="s">
        <v>88</v>
      </c>
      <c r="D335" t="s">
        <v>37</v>
      </c>
      <c r="E335" t="s">
        <v>450</v>
      </c>
      <c r="F335">
        <v>0</v>
      </c>
      <c r="G335">
        <v>0</v>
      </c>
      <c r="H335">
        <v>0</v>
      </c>
    </row>
    <row r="336" spans="1:8" hidden="1" x14ac:dyDescent="0.25">
      <c r="A336" t="s">
        <v>212</v>
      </c>
      <c r="B336" t="s">
        <v>334</v>
      </c>
      <c r="C336" t="s">
        <v>89</v>
      </c>
      <c r="D336" t="s">
        <v>37</v>
      </c>
      <c r="E336" t="s">
        <v>450</v>
      </c>
      <c r="F336">
        <v>1000</v>
      </c>
      <c r="G336">
        <v>916.63000000000011</v>
      </c>
      <c r="H336">
        <v>83.369999999999891</v>
      </c>
    </row>
    <row r="337" spans="1:8" hidden="1" x14ac:dyDescent="0.25">
      <c r="A337" t="s">
        <v>213</v>
      </c>
      <c r="B337" t="s">
        <v>335</v>
      </c>
      <c r="C337" t="s">
        <v>90</v>
      </c>
      <c r="D337" t="s">
        <v>37</v>
      </c>
      <c r="E337" t="s">
        <v>450</v>
      </c>
      <c r="F337">
        <v>0</v>
      </c>
      <c r="G337">
        <v>0</v>
      </c>
      <c r="H337">
        <v>0</v>
      </c>
    </row>
    <row r="338" spans="1:8" hidden="1" x14ac:dyDescent="0.25">
      <c r="A338" t="s">
        <v>214</v>
      </c>
      <c r="B338" t="s">
        <v>336</v>
      </c>
      <c r="C338" t="s">
        <v>91</v>
      </c>
      <c r="D338" t="s">
        <v>37</v>
      </c>
      <c r="E338" t="s">
        <v>450</v>
      </c>
      <c r="F338">
        <v>1500</v>
      </c>
      <c r="G338">
        <v>1375</v>
      </c>
      <c r="H338">
        <v>125</v>
      </c>
    </row>
    <row r="339" spans="1:8" hidden="1" x14ac:dyDescent="0.25">
      <c r="A339" t="s">
        <v>215</v>
      </c>
      <c r="B339" t="s">
        <v>337</v>
      </c>
      <c r="C339" t="s">
        <v>92</v>
      </c>
      <c r="D339" t="s">
        <v>37</v>
      </c>
      <c r="E339" t="s">
        <v>450</v>
      </c>
      <c r="F339">
        <v>1500</v>
      </c>
      <c r="G339">
        <v>1375</v>
      </c>
      <c r="H339">
        <v>125</v>
      </c>
    </row>
    <row r="340" spans="1:8" hidden="1" x14ac:dyDescent="0.25">
      <c r="A340" t="s">
        <v>216</v>
      </c>
      <c r="B340" t="s">
        <v>338</v>
      </c>
      <c r="C340" t="s">
        <v>93</v>
      </c>
      <c r="D340" t="s">
        <v>37</v>
      </c>
      <c r="E340" t="s">
        <v>450</v>
      </c>
      <c r="F340">
        <v>1500</v>
      </c>
      <c r="G340">
        <v>1375</v>
      </c>
      <c r="H340">
        <v>125</v>
      </c>
    </row>
    <row r="341" spans="1:8" hidden="1" x14ac:dyDescent="0.25">
      <c r="A341" t="s">
        <v>217</v>
      </c>
      <c r="B341" t="s">
        <v>339</v>
      </c>
      <c r="C341" t="s">
        <v>94</v>
      </c>
      <c r="D341" t="s">
        <v>37</v>
      </c>
      <c r="E341" t="s">
        <v>450</v>
      </c>
      <c r="F341">
        <v>1500</v>
      </c>
      <c r="G341">
        <v>1375</v>
      </c>
      <c r="H341">
        <v>125</v>
      </c>
    </row>
    <row r="342" spans="1:8" hidden="1" x14ac:dyDescent="0.25">
      <c r="A342" t="s">
        <v>218</v>
      </c>
      <c r="B342" t="s">
        <v>340</v>
      </c>
      <c r="C342" t="s">
        <v>95</v>
      </c>
      <c r="D342" t="s">
        <v>37</v>
      </c>
      <c r="E342" t="s">
        <v>450</v>
      </c>
      <c r="F342">
        <v>0</v>
      </c>
      <c r="G342">
        <v>0</v>
      </c>
      <c r="H342">
        <v>0</v>
      </c>
    </row>
    <row r="343" spans="1:8" hidden="1" x14ac:dyDescent="0.25">
      <c r="A343" t="s">
        <v>219</v>
      </c>
      <c r="B343" t="s">
        <v>341</v>
      </c>
      <c r="C343" t="s">
        <v>96</v>
      </c>
      <c r="D343" t="s">
        <v>37</v>
      </c>
      <c r="E343" t="s">
        <v>450</v>
      </c>
      <c r="F343">
        <v>4500</v>
      </c>
      <c r="G343">
        <v>4125</v>
      </c>
      <c r="H343">
        <v>375</v>
      </c>
    </row>
    <row r="344" spans="1:8" hidden="1" x14ac:dyDescent="0.25">
      <c r="A344" t="s">
        <v>220</v>
      </c>
      <c r="B344" t="s">
        <v>342</v>
      </c>
      <c r="C344" t="s">
        <v>97</v>
      </c>
      <c r="D344" t="s">
        <v>37</v>
      </c>
      <c r="E344" t="s">
        <v>450</v>
      </c>
      <c r="F344">
        <v>0</v>
      </c>
      <c r="G344">
        <v>0</v>
      </c>
      <c r="H344">
        <v>0</v>
      </c>
    </row>
    <row r="345" spans="1:8" hidden="1" x14ac:dyDescent="0.25">
      <c r="A345" t="s">
        <v>221</v>
      </c>
      <c r="B345" t="s">
        <v>343</v>
      </c>
      <c r="C345" t="s">
        <v>98</v>
      </c>
      <c r="D345" t="s">
        <v>37</v>
      </c>
      <c r="E345" t="s">
        <v>450</v>
      </c>
      <c r="F345">
        <v>15000</v>
      </c>
      <c r="G345">
        <v>13750</v>
      </c>
      <c r="H345">
        <v>1250</v>
      </c>
    </row>
    <row r="346" spans="1:8" hidden="1" x14ac:dyDescent="0.25">
      <c r="A346" t="s">
        <v>222</v>
      </c>
      <c r="B346" t="s">
        <v>344</v>
      </c>
      <c r="C346" t="s">
        <v>99</v>
      </c>
      <c r="D346" t="s">
        <v>37</v>
      </c>
      <c r="E346" t="s">
        <v>450</v>
      </c>
      <c r="F346">
        <v>1000</v>
      </c>
      <c r="G346">
        <v>916.63000000000011</v>
      </c>
      <c r="H346">
        <v>83.369999999999891</v>
      </c>
    </row>
    <row r="347" spans="1:8" hidden="1" x14ac:dyDescent="0.25">
      <c r="A347" t="s">
        <v>223</v>
      </c>
      <c r="B347" t="s">
        <v>345</v>
      </c>
      <c r="C347" t="s">
        <v>100</v>
      </c>
      <c r="D347" t="s">
        <v>37</v>
      </c>
      <c r="E347" t="s">
        <v>450</v>
      </c>
      <c r="F347">
        <v>0</v>
      </c>
      <c r="G347">
        <v>0</v>
      </c>
      <c r="H347">
        <v>0</v>
      </c>
    </row>
    <row r="348" spans="1:8" hidden="1" x14ac:dyDescent="0.25">
      <c r="A348" t="s">
        <v>224</v>
      </c>
      <c r="B348" t="s">
        <v>346</v>
      </c>
      <c r="C348" t="s">
        <v>101</v>
      </c>
      <c r="D348" t="s">
        <v>37</v>
      </c>
      <c r="E348" t="s">
        <v>450</v>
      </c>
      <c r="F348">
        <v>2500</v>
      </c>
      <c r="G348">
        <v>2291.6299999999997</v>
      </c>
      <c r="H348">
        <v>208.37000000000035</v>
      </c>
    </row>
    <row r="349" spans="1:8" hidden="1" x14ac:dyDescent="0.25">
      <c r="A349" t="s">
        <v>225</v>
      </c>
      <c r="B349" t="s">
        <v>347</v>
      </c>
      <c r="C349" t="s">
        <v>102</v>
      </c>
      <c r="D349" t="s">
        <v>37</v>
      </c>
      <c r="E349" t="s">
        <v>450</v>
      </c>
      <c r="F349">
        <v>0</v>
      </c>
      <c r="G349">
        <v>0</v>
      </c>
      <c r="H349">
        <v>0</v>
      </c>
    </row>
    <row r="350" spans="1:8" hidden="1" x14ac:dyDescent="0.25">
      <c r="A350" t="s">
        <v>226</v>
      </c>
      <c r="B350" t="s">
        <v>348</v>
      </c>
      <c r="C350" t="s">
        <v>104</v>
      </c>
      <c r="D350" t="s">
        <v>37</v>
      </c>
      <c r="E350" t="s">
        <v>450</v>
      </c>
      <c r="F350">
        <v>1500</v>
      </c>
      <c r="G350">
        <v>1375</v>
      </c>
      <c r="H350">
        <v>125</v>
      </c>
    </row>
    <row r="351" spans="1:8" hidden="1" x14ac:dyDescent="0.25">
      <c r="A351" t="s">
        <v>227</v>
      </c>
      <c r="B351" t="s">
        <v>349</v>
      </c>
      <c r="C351" t="s">
        <v>103</v>
      </c>
      <c r="D351" t="s">
        <v>37</v>
      </c>
      <c r="E351" t="s">
        <v>450</v>
      </c>
      <c r="F351">
        <v>0</v>
      </c>
      <c r="G351">
        <v>0</v>
      </c>
      <c r="H351">
        <v>0</v>
      </c>
    </row>
    <row r="352" spans="1:8" hidden="1" x14ac:dyDescent="0.25">
      <c r="A352" t="s">
        <v>228</v>
      </c>
      <c r="B352" t="s">
        <v>350</v>
      </c>
      <c r="C352" t="s">
        <v>105</v>
      </c>
      <c r="D352" t="s">
        <v>37</v>
      </c>
      <c r="E352" t="s">
        <v>450</v>
      </c>
      <c r="F352">
        <v>9500</v>
      </c>
      <c r="G352">
        <v>8708.369999999999</v>
      </c>
      <c r="H352">
        <v>791.63000000000102</v>
      </c>
    </row>
    <row r="353" spans="1:8" hidden="1" x14ac:dyDescent="0.25">
      <c r="A353" t="s">
        <v>229</v>
      </c>
      <c r="B353" t="s">
        <v>351</v>
      </c>
      <c r="C353" t="s">
        <v>106</v>
      </c>
      <c r="D353" t="s">
        <v>37</v>
      </c>
      <c r="E353" t="s">
        <v>450</v>
      </c>
      <c r="F353">
        <v>0</v>
      </c>
      <c r="G353">
        <v>0</v>
      </c>
      <c r="H353">
        <v>0</v>
      </c>
    </row>
    <row r="354" spans="1:8" hidden="1" x14ac:dyDescent="0.25">
      <c r="A354" t="s">
        <v>230</v>
      </c>
      <c r="B354" t="s">
        <v>352</v>
      </c>
      <c r="C354" t="s">
        <v>107</v>
      </c>
      <c r="D354" t="s">
        <v>37</v>
      </c>
      <c r="E354" t="s">
        <v>450</v>
      </c>
      <c r="F354">
        <v>0</v>
      </c>
      <c r="G354">
        <v>0</v>
      </c>
      <c r="H354">
        <v>0</v>
      </c>
    </row>
    <row r="355" spans="1:8" hidden="1" x14ac:dyDescent="0.25">
      <c r="A355" t="s">
        <v>231</v>
      </c>
      <c r="B355" t="s">
        <v>353</v>
      </c>
      <c r="C355" t="s">
        <v>108</v>
      </c>
      <c r="D355" t="s">
        <v>37</v>
      </c>
      <c r="E355" t="s">
        <v>450</v>
      </c>
      <c r="F355">
        <v>1500</v>
      </c>
      <c r="G355">
        <v>1375</v>
      </c>
      <c r="H355">
        <v>125</v>
      </c>
    </row>
    <row r="356" spans="1:8" hidden="1" x14ac:dyDescent="0.25">
      <c r="A356" t="s">
        <v>232</v>
      </c>
      <c r="B356" t="s">
        <v>354</v>
      </c>
      <c r="C356" t="s">
        <v>109</v>
      </c>
      <c r="D356" t="s">
        <v>37</v>
      </c>
      <c r="E356" t="s">
        <v>450</v>
      </c>
      <c r="F356">
        <v>0</v>
      </c>
      <c r="G356">
        <v>0</v>
      </c>
      <c r="H356">
        <v>0</v>
      </c>
    </row>
    <row r="357" spans="1:8" hidden="1" x14ac:dyDescent="0.25">
      <c r="A357" t="s">
        <v>233</v>
      </c>
      <c r="B357" t="s">
        <v>355</v>
      </c>
      <c r="C357" t="s">
        <v>110</v>
      </c>
      <c r="D357" t="s">
        <v>37</v>
      </c>
      <c r="E357" t="s">
        <v>450</v>
      </c>
      <c r="F357">
        <v>13000</v>
      </c>
      <c r="G357">
        <v>11916.63</v>
      </c>
      <c r="H357">
        <v>1083.3700000000008</v>
      </c>
    </row>
    <row r="358" spans="1:8" hidden="1" x14ac:dyDescent="0.25">
      <c r="A358" t="s">
        <v>234</v>
      </c>
      <c r="B358" t="s">
        <v>356</v>
      </c>
      <c r="C358" t="s">
        <v>111</v>
      </c>
      <c r="D358" t="s">
        <v>37</v>
      </c>
      <c r="E358" t="s">
        <v>450</v>
      </c>
      <c r="F358">
        <v>0</v>
      </c>
      <c r="G358">
        <v>0</v>
      </c>
      <c r="H358">
        <v>0</v>
      </c>
    </row>
    <row r="359" spans="1:8" hidden="1" x14ac:dyDescent="0.25">
      <c r="A359" t="s">
        <v>235</v>
      </c>
      <c r="B359" t="s">
        <v>357</v>
      </c>
      <c r="C359" t="s">
        <v>112</v>
      </c>
      <c r="D359" t="s">
        <v>37</v>
      </c>
      <c r="E359" t="s">
        <v>450</v>
      </c>
      <c r="F359">
        <v>46000</v>
      </c>
      <c r="G359">
        <v>42166.630000000012</v>
      </c>
      <c r="H359">
        <v>3833.3699999999881</v>
      </c>
    </row>
    <row r="360" spans="1:8" hidden="1" x14ac:dyDescent="0.25">
      <c r="A360" t="s">
        <v>236</v>
      </c>
      <c r="B360" t="s">
        <v>358</v>
      </c>
      <c r="C360" t="s">
        <v>113</v>
      </c>
      <c r="D360" t="s">
        <v>37</v>
      </c>
      <c r="E360" t="s">
        <v>450</v>
      </c>
      <c r="F360">
        <v>0</v>
      </c>
      <c r="G360">
        <v>0</v>
      </c>
      <c r="H360">
        <v>0</v>
      </c>
    </row>
    <row r="361" spans="1:8" hidden="1" x14ac:dyDescent="0.25">
      <c r="A361" t="s">
        <v>237</v>
      </c>
      <c r="B361" t="s">
        <v>359</v>
      </c>
      <c r="C361" t="s">
        <v>114</v>
      </c>
      <c r="D361" t="s">
        <v>37</v>
      </c>
      <c r="E361" t="s">
        <v>450</v>
      </c>
      <c r="F361">
        <v>6000</v>
      </c>
      <c r="G361">
        <v>5500</v>
      </c>
      <c r="H361">
        <v>500</v>
      </c>
    </row>
    <row r="362" spans="1:8" hidden="1" x14ac:dyDescent="0.25">
      <c r="A362" t="s">
        <v>238</v>
      </c>
      <c r="B362" t="s">
        <v>360</v>
      </c>
      <c r="C362" t="s">
        <v>115</v>
      </c>
      <c r="D362" t="s">
        <v>37</v>
      </c>
      <c r="E362" t="s">
        <v>450</v>
      </c>
      <c r="F362">
        <v>14500</v>
      </c>
      <c r="G362">
        <v>13291.63</v>
      </c>
      <c r="H362">
        <v>1208.3700000000008</v>
      </c>
    </row>
    <row r="363" spans="1:8" hidden="1" x14ac:dyDescent="0.25">
      <c r="A363" t="s">
        <v>239</v>
      </c>
      <c r="B363" t="s">
        <v>361</v>
      </c>
      <c r="C363" t="s">
        <v>116</v>
      </c>
      <c r="D363" t="s">
        <v>37</v>
      </c>
      <c r="E363" t="s">
        <v>450</v>
      </c>
      <c r="F363">
        <v>0</v>
      </c>
      <c r="G363">
        <v>0</v>
      </c>
      <c r="H363">
        <v>0</v>
      </c>
    </row>
    <row r="364" spans="1:8" hidden="1" x14ac:dyDescent="0.25">
      <c r="A364" t="s">
        <v>240</v>
      </c>
      <c r="B364" t="s">
        <v>362</v>
      </c>
      <c r="C364" t="s">
        <v>117</v>
      </c>
      <c r="D364" t="s">
        <v>37</v>
      </c>
      <c r="E364" t="s">
        <v>450</v>
      </c>
      <c r="F364">
        <v>14000</v>
      </c>
      <c r="G364">
        <v>12833.37</v>
      </c>
      <c r="H364">
        <v>1166.6299999999992</v>
      </c>
    </row>
    <row r="365" spans="1:8" hidden="1" x14ac:dyDescent="0.25">
      <c r="A365" t="s">
        <v>241</v>
      </c>
      <c r="B365" t="s">
        <v>363</v>
      </c>
      <c r="C365" t="s">
        <v>118</v>
      </c>
      <c r="D365" t="s">
        <v>37</v>
      </c>
      <c r="E365" t="s">
        <v>450</v>
      </c>
      <c r="F365">
        <v>47500</v>
      </c>
      <c r="G365">
        <v>43541.630000000012</v>
      </c>
      <c r="H365">
        <v>3958.3699999999881</v>
      </c>
    </row>
    <row r="366" spans="1:8" hidden="1" x14ac:dyDescent="0.25">
      <c r="A366" t="s">
        <v>242</v>
      </c>
      <c r="B366" t="s">
        <v>364</v>
      </c>
      <c r="C366" t="s">
        <v>119</v>
      </c>
      <c r="D366" t="s">
        <v>37</v>
      </c>
      <c r="E366" t="s">
        <v>450</v>
      </c>
      <c r="F366">
        <v>7500</v>
      </c>
      <c r="G366">
        <v>6875</v>
      </c>
      <c r="H366">
        <v>625</v>
      </c>
    </row>
    <row r="367" spans="1:8" hidden="1" x14ac:dyDescent="0.25">
      <c r="A367" t="s">
        <v>243</v>
      </c>
      <c r="B367" t="s">
        <v>365</v>
      </c>
      <c r="C367" t="s">
        <v>120</v>
      </c>
      <c r="D367" t="s">
        <v>37</v>
      </c>
      <c r="E367" t="s">
        <v>450</v>
      </c>
      <c r="F367">
        <v>5000</v>
      </c>
      <c r="G367">
        <v>4583.37</v>
      </c>
      <c r="H367">
        <v>416.63000000000011</v>
      </c>
    </row>
    <row r="368" spans="1:8" hidden="1" x14ac:dyDescent="0.25">
      <c r="A368" t="s">
        <v>244</v>
      </c>
      <c r="B368" t="s">
        <v>366</v>
      </c>
      <c r="C368" t="s">
        <v>121</v>
      </c>
      <c r="D368" t="s">
        <v>37</v>
      </c>
      <c r="E368" t="s">
        <v>450</v>
      </c>
      <c r="F368">
        <v>3000</v>
      </c>
      <c r="G368">
        <v>2750</v>
      </c>
      <c r="H368">
        <v>250</v>
      </c>
    </row>
    <row r="369" spans="1:8" hidden="1" x14ac:dyDescent="0.25">
      <c r="A369" t="s">
        <v>245</v>
      </c>
      <c r="B369" t="s">
        <v>367</v>
      </c>
      <c r="C369" t="s">
        <v>122</v>
      </c>
      <c r="D369" t="s">
        <v>37</v>
      </c>
      <c r="E369" t="s">
        <v>450</v>
      </c>
      <c r="F369">
        <v>0</v>
      </c>
      <c r="G369">
        <v>0</v>
      </c>
      <c r="H369">
        <v>0</v>
      </c>
    </row>
    <row r="370" spans="1:8" hidden="1" x14ac:dyDescent="0.25">
      <c r="A370" t="s">
        <v>246</v>
      </c>
      <c r="B370" t="s">
        <v>368</v>
      </c>
      <c r="C370" t="s">
        <v>123</v>
      </c>
      <c r="D370" t="s">
        <v>37</v>
      </c>
      <c r="E370" t="s">
        <v>450</v>
      </c>
      <c r="F370">
        <v>0</v>
      </c>
      <c r="G370">
        <v>0</v>
      </c>
      <c r="H370">
        <v>0</v>
      </c>
    </row>
    <row r="371" spans="1:8" hidden="1" x14ac:dyDescent="0.25">
      <c r="A371" t="s">
        <v>247</v>
      </c>
      <c r="B371" t="s">
        <v>369</v>
      </c>
      <c r="C371" t="s">
        <v>124</v>
      </c>
      <c r="D371" t="s">
        <v>37</v>
      </c>
      <c r="E371" t="s">
        <v>450</v>
      </c>
      <c r="F371">
        <v>1000</v>
      </c>
      <c r="G371">
        <v>916.63000000000011</v>
      </c>
      <c r="H371">
        <v>83.369999999999891</v>
      </c>
    </row>
    <row r="372" spans="1:8" hidden="1" x14ac:dyDescent="0.25">
      <c r="A372" t="s">
        <v>248</v>
      </c>
      <c r="B372" t="s">
        <v>370</v>
      </c>
      <c r="C372" t="s">
        <v>125</v>
      </c>
      <c r="D372" t="s">
        <v>37</v>
      </c>
      <c r="E372" t="s">
        <v>450</v>
      </c>
      <c r="F372">
        <v>8500</v>
      </c>
      <c r="G372">
        <v>7791.63</v>
      </c>
      <c r="H372">
        <v>708.36999999999989</v>
      </c>
    </row>
    <row r="373" spans="1:8" hidden="1" x14ac:dyDescent="0.25">
      <c r="A373" t="s">
        <v>249</v>
      </c>
      <c r="B373" t="s">
        <v>371</v>
      </c>
      <c r="C373" t="s">
        <v>126</v>
      </c>
      <c r="D373" t="s">
        <v>37</v>
      </c>
      <c r="E373" t="s">
        <v>450</v>
      </c>
      <c r="F373">
        <v>4000</v>
      </c>
      <c r="G373">
        <v>3666.6299999999997</v>
      </c>
      <c r="H373">
        <v>333.37000000000035</v>
      </c>
    </row>
    <row r="374" spans="1:8" hidden="1" x14ac:dyDescent="0.25">
      <c r="A374" t="s">
        <v>250</v>
      </c>
      <c r="B374" t="s">
        <v>372</v>
      </c>
      <c r="C374" t="s">
        <v>127</v>
      </c>
      <c r="D374" t="s">
        <v>37</v>
      </c>
      <c r="E374" t="s">
        <v>450</v>
      </c>
      <c r="F374">
        <v>37500</v>
      </c>
      <c r="G374">
        <v>34375</v>
      </c>
      <c r="H374">
        <v>3125</v>
      </c>
    </row>
    <row r="375" spans="1:8" hidden="1" x14ac:dyDescent="0.25">
      <c r="A375" t="s">
        <v>251</v>
      </c>
      <c r="B375" t="s">
        <v>373</v>
      </c>
      <c r="C375" t="s">
        <v>128</v>
      </c>
      <c r="D375" t="s">
        <v>37</v>
      </c>
      <c r="E375" t="s">
        <v>450</v>
      </c>
      <c r="F375">
        <v>0</v>
      </c>
      <c r="G375">
        <v>0</v>
      </c>
      <c r="H375">
        <v>0</v>
      </c>
    </row>
    <row r="376" spans="1:8" hidden="1" x14ac:dyDescent="0.25">
      <c r="A376" t="s">
        <v>252</v>
      </c>
      <c r="B376" t="s">
        <v>374</v>
      </c>
      <c r="C376" t="s">
        <v>129</v>
      </c>
      <c r="D376" t="s">
        <v>37</v>
      </c>
      <c r="E376" t="s">
        <v>450</v>
      </c>
      <c r="F376">
        <v>1000</v>
      </c>
      <c r="G376">
        <v>916.63000000000011</v>
      </c>
      <c r="H376">
        <v>83.369999999999891</v>
      </c>
    </row>
    <row r="377" spans="1:8" hidden="1" x14ac:dyDescent="0.25">
      <c r="A377" t="s">
        <v>253</v>
      </c>
      <c r="B377" t="s">
        <v>375</v>
      </c>
      <c r="C377" t="s">
        <v>130</v>
      </c>
      <c r="D377" t="s">
        <v>37</v>
      </c>
      <c r="E377" t="s">
        <v>450</v>
      </c>
      <c r="F377">
        <v>6500</v>
      </c>
      <c r="G377">
        <v>5958.37</v>
      </c>
      <c r="H377">
        <v>541.63000000000011</v>
      </c>
    </row>
    <row r="378" spans="1:8" hidden="1" x14ac:dyDescent="0.25">
      <c r="A378" t="s">
        <v>254</v>
      </c>
      <c r="B378" t="s">
        <v>376</v>
      </c>
      <c r="C378" t="s">
        <v>131</v>
      </c>
      <c r="D378" t="s">
        <v>37</v>
      </c>
      <c r="E378" t="s">
        <v>450</v>
      </c>
      <c r="F378">
        <v>7500</v>
      </c>
      <c r="G378">
        <v>916.63000000000011</v>
      </c>
      <c r="H378">
        <v>6583.37</v>
      </c>
    </row>
    <row r="379" spans="1:8" hidden="1" x14ac:dyDescent="0.25">
      <c r="A379" t="s">
        <v>255</v>
      </c>
      <c r="B379" t="s">
        <v>377</v>
      </c>
      <c r="C379" t="s">
        <v>132</v>
      </c>
      <c r="D379" t="s">
        <v>37</v>
      </c>
      <c r="E379" t="s">
        <v>450</v>
      </c>
      <c r="F379">
        <v>0</v>
      </c>
      <c r="G379">
        <v>0</v>
      </c>
      <c r="H379">
        <v>0</v>
      </c>
    </row>
    <row r="380" spans="1:8" hidden="1" x14ac:dyDescent="0.25">
      <c r="A380" t="s">
        <v>256</v>
      </c>
      <c r="B380" t="s">
        <v>378</v>
      </c>
      <c r="C380" t="s">
        <v>133</v>
      </c>
      <c r="D380" t="s">
        <v>37</v>
      </c>
      <c r="E380" t="s">
        <v>450</v>
      </c>
      <c r="F380">
        <v>0</v>
      </c>
      <c r="G380">
        <v>0</v>
      </c>
      <c r="H380">
        <v>0</v>
      </c>
    </row>
    <row r="381" spans="1:8" hidden="1" x14ac:dyDescent="0.25">
      <c r="A381" t="s">
        <v>257</v>
      </c>
      <c r="B381" t="s">
        <v>379</v>
      </c>
      <c r="C381" t="s">
        <v>134</v>
      </c>
      <c r="D381" t="s">
        <v>37</v>
      </c>
      <c r="E381" t="s">
        <v>450</v>
      </c>
      <c r="F381">
        <v>0</v>
      </c>
      <c r="G381">
        <v>0</v>
      </c>
      <c r="H381">
        <v>0</v>
      </c>
    </row>
    <row r="382" spans="1:8" hidden="1" x14ac:dyDescent="0.25">
      <c r="A382" t="s">
        <v>258</v>
      </c>
      <c r="B382" t="s">
        <v>380</v>
      </c>
      <c r="C382" t="s">
        <v>135</v>
      </c>
      <c r="D382" t="s">
        <v>37</v>
      </c>
      <c r="E382" t="s">
        <v>450</v>
      </c>
      <c r="F382">
        <v>23000</v>
      </c>
      <c r="G382">
        <v>21083.369999999995</v>
      </c>
      <c r="H382">
        <v>1916.6300000000047</v>
      </c>
    </row>
    <row r="383" spans="1:8" hidden="1" x14ac:dyDescent="0.25">
      <c r="A383" t="s">
        <v>259</v>
      </c>
      <c r="B383" t="s">
        <v>381</v>
      </c>
      <c r="C383" t="s">
        <v>136</v>
      </c>
      <c r="D383" t="s">
        <v>37</v>
      </c>
      <c r="E383" t="s">
        <v>450</v>
      </c>
      <c r="F383">
        <v>0</v>
      </c>
      <c r="G383">
        <v>0</v>
      </c>
      <c r="H383">
        <v>0</v>
      </c>
    </row>
    <row r="384" spans="1:8" hidden="1" x14ac:dyDescent="0.25">
      <c r="A384" t="s">
        <v>260</v>
      </c>
      <c r="B384" t="s">
        <v>382</v>
      </c>
      <c r="C384" t="s">
        <v>137</v>
      </c>
      <c r="D384" t="s">
        <v>37</v>
      </c>
      <c r="E384" t="s">
        <v>450</v>
      </c>
      <c r="F384">
        <v>3500</v>
      </c>
      <c r="G384">
        <v>3208.3700000000003</v>
      </c>
      <c r="H384">
        <v>291.62999999999965</v>
      </c>
    </row>
    <row r="385" spans="1:8" hidden="1" x14ac:dyDescent="0.25">
      <c r="A385" t="s">
        <v>261</v>
      </c>
      <c r="B385" t="s">
        <v>383</v>
      </c>
      <c r="C385" t="s">
        <v>138</v>
      </c>
      <c r="D385" t="s">
        <v>37</v>
      </c>
      <c r="E385" t="s">
        <v>450</v>
      </c>
      <c r="F385">
        <v>9500</v>
      </c>
      <c r="G385">
        <v>8708.369999999999</v>
      </c>
      <c r="H385">
        <v>791.63000000000102</v>
      </c>
    </row>
    <row r="386" spans="1:8" hidden="1" x14ac:dyDescent="0.25">
      <c r="A386" t="s">
        <v>262</v>
      </c>
      <c r="B386" t="s">
        <v>384</v>
      </c>
      <c r="C386" t="s">
        <v>139</v>
      </c>
      <c r="D386" t="s">
        <v>37</v>
      </c>
      <c r="E386" t="s">
        <v>450</v>
      </c>
      <c r="F386">
        <v>0</v>
      </c>
      <c r="G386">
        <v>0</v>
      </c>
      <c r="H386">
        <v>0</v>
      </c>
    </row>
    <row r="387" spans="1:8" hidden="1" x14ac:dyDescent="0.25">
      <c r="A387" t="s">
        <v>263</v>
      </c>
      <c r="B387" t="s">
        <v>385</v>
      </c>
      <c r="C387" t="s">
        <v>140</v>
      </c>
      <c r="D387" t="s">
        <v>37</v>
      </c>
      <c r="E387" t="s">
        <v>450</v>
      </c>
      <c r="F387">
        <v>4500</v>
      </c>
      <c r="G387">
        <v>4125</v>
      </c>
      <c r="H387">
        <v>375</v>
      </c>
    </row>
    <row r="388" spans="1:8" hidden="1" x14ac:dyDescent="0.25">
      <c r="A388" t="s">
        <v>264</v>
      </c>
      <c r="B388" t="s">
        <v>386</v>
      </c>
      <c r="C388" t="s">
        <v>141</v>
      </c>
      <c r="D388" t="s">
        <v>37</v>
      </c>
      <c r="E388" t="s">
        <v>450</v>
      </c>
      <c r="F388">
        <v>0</v>
      </c>
      <c r="G388">
        <v>0</v>
      </c>
      <c r="H388">
        <v>0</v>
      </c>
    </row>
    <row r="389" spans="1:8" hidden="1" x14ac:dyDescent="0.25">
      <c r="A389" t="s">
        <v>265</v>
      </c>
      <c r="B389" t="s">
        <v>387</v>
      </c>
      <c r="C389" t="s">
        <v>142</v>
      </c>
      <c r="D389" t="s">
        <v>37</v>
      </c>
      <c r="E389" t="s">
        <v>450</v>
      </c>
      <c r="F389">
        <v>70000</v>
      </c>
      <c r="G389">
        <v>64166.630000000012</v>
      </c>
      <c r="H389">
        <v>5833.3699999999881</v>
      </c>
    </row>
    <row r="390" spans="1:8" hidden="1" x14ac:dyDescent="0.25">
      <c r="A390" t="s">
        <v>266</v>
      </c>
      <c r="B390" t="s">
        <v>388</v>
      </c>
      <c r="C390" t="s">
        <v>143</v>
      </c>
      <c r="D390" t="s">
        <v>37</v>
      </c>
      <c r="E390" t="s">
        <v>450</v>
      </c>
      <c r="F390">
        <v>2500</v>
      </c>
      <c r="G390">
        <v>2291.6299999999997</v>
      </c>
      <c r="H390">
        <v>208.37000000000035</v>
      </c>
    </row>
    <row r="391" spans="1:8" hidden="1" x14ac:dyDescent="0.25">
      <c r="A391" t="s">
        <v>267</v>
      </c>
      <c r="B391" t="s">
        <v>389</v>
      </c>
      <c r="C391" t="s">
        <v>144</v>
      </c>
      <c r="D391" t="s">
        <v>37</v>
      </c>
      <c r="E391" t="s">
        <v>450</v>
      </c>
      <c r="F391">
        <v>0</v>
      </c>
      <c r="G391">
        <v>0</v>
      </c>
      <c r="H391">
        <v>0</v>
      </c>
    </row>
    <row r="392" spans="1:8" hidden="1" x14ac:dyDescent="0.25">
      <c r="A392" t="s">
        <v>268</v>
      </c>
      <c r="B392" t="s">
        <v>390</v>
      </c>
      <c r="C392" t="s">
        <v>145</v>
      </c>
      <c r="D392" t="s">
        <v>37</v>
      </c>
      <c r="E392" t="s">
        <v>450</v>
      </c>
      <c r="F392">
        <v>0</v>
      </c>
      <c r="G392">
        <v>0</v>
      </c>
      <c r="H392">
        <v>0</v>
      </c>
    </row>
    <row r="393" spans="1:8" hidden="1" x14ac:dyDescent="0.25">
      <c r="A393" t="s">
        <v>269</v>
      </c>
      <c r="B393" t="s">
        <v>391</v>
      </c>
      <c r="C393" t="s">
        <v>146</v>
      </c>
      <c r="D393" t="s">
        <v>37</v>
      </c>
      <c r="E393" t="s">
        <v>450</v>
      </c>
      <c r="F393">
        <v>95500</v>
      </c>
      <c r="G393">
        <v>87541.63</v>
      </c>
      <c r="H393">
        <v>7958.3699999999953</v>
      </c>
    </row>
    <row r="394" spans="1:8" hidden="1" x14ac:dyDescent="0.25">
      <c r="A394" t="s">
        <v>270</v>
      </c>
      <c r="B394" t="s">
        <v>392</v>
      </c>
      <c r="C394" t="s">
        <v>147</v>
      </c>
      <c r="D394" t="s">
        <v>37</v>
      </c>
      <c r="E394" t="s">
        <v>450</v>
      </c>
      <c r="F394">
        <v>40000</v>
      </c>
      <c r="G394">
        <v>36666.630000000012</v>
      </c>
      <c r="H394">
        <v>3333.3699999999881</v>
      </c>
    </row>
    <row r="395" spans="1:8" hidden="1" x14ac:dyDescent="0.25">
      <c r="A395" t="s">
        <v>271</v>
      </c>
      <c r="B395" t="s">
        <v>393</v>
      </c>
      <c r="C395" t="s">
        <v>148</v>
      </c>
      <c r="D395" t="s">
        <v>37</v>
      </c>
      <c r="E395" t="s">
        <v>450</v>
      </c>
      <c r="F395">
        <v>12000</v>
      </c>
      <c r="G395">
        <v>11000</v>
      </c>
      <c r="H395">
        <v>1000</v>
      </c>
    </row>
    <row r="396" spans="1:8" hidden="1" x14ac:dyDescent="0.25">
      <c r="A396" t="s">
        <v>272</v>
      </c>
      <c r="B396" t="s">
        <v>394</v>
      </c>
      <c r="C396" t="s">
        <v>149</v>
      </c>
      <c r="D396" t="s">
        <v>37</v>
      </c>
      <c r="E396" t="s">
        <v>450</v>
      </c>
      <c r="F396">
        <v>500</v>
      </c>
      <c r="G396">
        <v>458.37000000000012</v>
      </c>
      <c r="H396">
        <v>41.629999999999882</v>
      </c>
    </row>
    <row r="397" spans="1:8" hidden="1" x14ac:dyDescent="0.25">
      <c r="A397" t="s">
        <v>273</v>
      </c>
      <c r="B397" t="s">
        <v>395</v>
      </c>
      <c r="C397" t="s">
        <v>150</v>
      </c>
      <c r="D397" t="s">
        <v>37</v>
      </c>
      <c r="E397" t="s">
        <v>450</v>
      </c>
      <c r="F397">
        <v>496000</v>
      </c>
      <c r="G397">
        <v>454666.63000000012</v>
      </c>
      <c r="H397">
        <v>41333.369999999879</v>
      </c>
    </row>
    <row r="398" spans="1:8" hidden="1" x14ac:dyDescent="0.25">
      <c r="A398" t="s">
        <v>274</v>
      </c>
      <c r="B398" t="s">
        <v>396</v>
      </c>
      <c r="C398" t="s">
        <v>151</v>
      </c>
      <c r="D398" t="s">
        <v>37</v>
      </c>
      <c r="E398" t="s">
        <v>450</v>
      </c>
      <c r="F398">
        <v>85000</v>
      </c>
      <c r="G398">
        <v>77916.63</v>
      </c>
      <c r="H398">
        <v>7083.3699999999953</v>
      </c>
    </row>
    <row r="399" spans="1:8" hidden="1" x14ac:dyDescent="0.25">
      <c r="A399" t="s">
        <v>275</v>
      </c>
      <c r="B399" t="s">
        <v>397</v>
      </c>
      <c r="C399" t="s">
        <v>152</v>
      </c>
      <c r="D399" t="s">
        <v>37</v>
      </c>
      <c r="E399" t="s">
        <v>450</v>
      </c>
      <c r="F399">
        <v>27000</v>
      </c>
      <c r="G399">
        <v>24750</v>
      </c>
      <c r="H399">
        <v>2250</v>
      </c>
    </row>
    <row r="400" spans="1:8" hidden="1" x14ac:dyDescent="0.25">
      <c r="A400" t="s">
        <v>276</v>
      </c>
      <c r="B400" t="s">
        <v>398</v>
      </c>
      <c r="C400" t="s">
        <v>153</v>
      </c>
      <c r="D400" t="s">
        <v>37</v>
      </c>
      <c r="E400" t="s">
        <v>450</v>
      </c>
      <c r="F400">
        <v>141000</v>
      </c>
      <c r="G400">
        <v>129250</v>
      </c>
      <c r="H400">
        <v>11750</v>
      </c>
    </row>
    <row r="401" spans="1:8" hidden="1" x14ac:dyDescent="0.25">
      <c r="A401" t="s">
        <v>277</v>
      </c>
      <c r="B401" t="s">
        <v>399</v>
      </c>
      <c r="C401" t="s">
        <v>154</v>
      </c>
      <c r="D401" t="s">
        <v>37</v>
      </c>
      <c r="E401" t="s">
        <v>450</v>
      </c>
      <c r="F401">
        <v>270500</v>
      </c>
      <c r="G401">
        <v>247958.36999999994</v>
      </c>
      <c r="H401">
        <v>22541.630000000063</v>
      </c>
    </row>
    <row r="402" spans="1:8" hidden="1" x14ac:dyDescent="0.25">
      <c r="A402" t="s">
        <v>278</v>
      </c>
      <c r="B402" t="s">
        <v>400</v>
      </c>
      <c r="C402" t="s">
        <v>155</v>
      </c>
      <c r="D402" t="s">
        <v>37</v>
      </c>
      <c r="E402" t="s">
        <v>450</v>
      </c>
      <c r="F402">
        <v>2500</v>
      </c>
      <c r="G402">
        <v>2291.6299999999997</v>
      </c>
      <c r="H402">
        <v>208.37000000000035</v>
      </c>
    </row>
    <row r="403" spans="1:8" hidden="1" x14ac:dyDescent="0.25">
      <c r="A403" t="s">
        <v>279</v>
      </c>
      <c r="B403" t="s">
        <v>401</v>
      </c>
      <c r="C403" t="s">
        <v>156</v>
      </c>
      <c r="D403" t="s">
        <v>37</v>
      </c>
      <c r="E403" t="s">
        <v>450</v>
      </c>
      <c r="F403">
        <v>4000</v>
      </c>
      <c r="G403">
        <v>3666.6299999999997</v>
      </c>
      <c r="H403">
        <v>333.37000000000035</v>
      </c>
    </row>
    <row r="404" spans="1:8" hidden="1" x14ac:dyDescent="0.25">
      <c r="A404" t="s">
        <v>280</v>
      </c>
      <c r="B404" t="s">
        <v>402</v>
      </c>
      <c r="C404" t="s">
        <v>157</v>
      </c>
      <c r="D404" t="s">
        <v>37</v>
      </c>
      <c r="E404" t="s">
        <v>450</v>
      </c>
      <c r="F404">
        <v>0</v>
      </c>
      <c r="G404">
        <v>0</v>
      </c>
      <c r="H404">
        <v>0</v>
      </c>
    </row>
    <row r="405" spans="1:8" hidden="1" x14ac:dyDescent="0.25">
      <c r="A405" t="s">
        <v>281</v>
      </c>
      <c r="B405" t="s">
        <v>403</v>
      </c>
      <c r="C405" t="s">
        <v>158</v>
      </c>
      <c r="D405" t="s">
        <v>37</v>
      </c>
      <c r="E405" t="s">
        <v>450</v>
      </c>
      <c r="F405">
        <v>14000</v>
      </c>
      <c r="G405">
        <v>12833.37</v>
      </c>
      <c r="H405">
        <v>1166.6299999999992</v>
      </c>
    </row>
    <row r="406" spans="1:8" hidden="1" x14ac:dyDescent="0.25">
      <c r="A406" t="s">
        <v>282</v>
      </c>
      <c r="B406" t="s">
        <v>404</v>
      </c>
      <c r="C406" t="s">
        <v>159</v>
      </c>
      <c r="D406" t="s">
        <v>37</v>
      </c>
      <c r="E406" t="s">
        <v>450</v>
      </c>
      <c r="F406">
        <v>4000</v>
      </c>
      <c r="G406">
        <v>3666.6299999999997</v>
      </c>
      <c r="H406">
        <v>333.37000000000035</v>
      </c>
    </row>
    <row r="407" spans="1:8" hidden="1" x14ac:dyDescent="0.25">
      <c r="A407" t="s">
        <v>283</v>
      </c>
      <c r="B407" t="s">
        <v>405</v>
      </c>
      <c r="C407" t="s">
        <v>160</v>
      </c>
      <c r="D407" t="s">
        <v>37</v>
      </c>
      <c r="E407" t="s">
        <v>450</v>
      </c>
      <c r="F407">
        <v>4500</v>
      </c>
      <c r="G407">
        <v>4125</v>
      </c>
      <c r="H407">
        <v>375</v>
      </c>
    </row>
    <row r="408" spans="1:8" hidden="1" x14ac:dyDescent="0.25">
      <c r="A408" t="s">
        <v>284</v>
      </c>
      <c r="B408" t="s">
        <v>406</v>
      </c>
      <c r="C408" t="s">
        <v>161</v>
      </c>
      <c r="D408" t="s">
        <v>37</v>
      </c>
      <c r="E408" t="s">
        <v>450</v>
      </c>
      <c r="F408">
        <v>500</v>
      </c>
      <c r="G408">
        <v>458.37000000000012</v>
      </c>
      <c r="H408">
        <v>41.629999999999882</v>
      </c>
    </row>
    <row r="409" spans="1:8" hidden="1" x14ac:dyDescent="0.25">
      <c r="A409" t="s">
        <v>285</v>
      </c>
      <c r="B409" t="s">
        <v>407</v>
      </c>
      <c r="C409" t="s">
        <v>162</v>
      </c>
      <c r="D409" t="s">
        <v>37</v>
      </c>
      <c r="E409" t="s">
        <v>450</v>
      </c>
      <c r="F409">
        <v>1000</v>
      </c>
      <c r="G409">
        <v>916.63000000000011</v>
      </c>
      <c r="H409">
        <v>83.369999999999891</v>
      </c>
    </row>
    <row r="410" spans="1:8" hidden="1" x14ac:dyDescent="0.25">
      <c r="A410" t="s">
        <v>286</v>
      </c>
      <c r="B410" t="s">
        <v>439</v>
      </c>
      <c r="C410" t="s">
        <v>440</v>
      </c>
      <c r="D410" t="s">
        <v>37</v>
      </c>
      <c r="E410" t="s">
        <v>450</v>
      </c>
      <c r="F410">
        <v>0</v>
      </c>
      <c r="G410">
        <v>0</v>
      </c>
      <c r="H410">
        <v>0</v>
      </c>
    </row>
    <row r="411" spans="1:8" hidden="1" x14ac:dyDescent="0.25">
      <c r="A411" t="s">
        <v>287</v>
      </c>
      <c r="B411" t="s">
        <v>408</v>
      </c>
      <c r="C411" t="s">
        <v>163</v>
      </c>
      <c r="D411" t="s">
        <v>37</v>
      </c>
      <c r="E411" t="s">
        <v>450</v>
      </c>
      <c r="F411">
        <v>0</v>
      </c>
      <c r="G411">
        <v>0</v>
      </c>
      <c r="H411">
        <v>0</v>
      </c>
    </row>
    <row r="412" spans="1:8" hidden="1" x14ac:dyDescent="0.25">
      <c r="A412" t="s">
        <v>288</v>
      </c>
      <c r="B412" t="s">
        <v>409</v>
      </c>
      <c r="C412" t="s">
        <v>164</v>
      </c>
      <c r="D412" t="s">
        <v>37</v>
      </c>
      <c r="E412" t="s">
        <v>450</v>
      </c>
      <c r="F412">
        <v>35500</v>
      </c>
      <c r="G412">
        <v>32541.630000000005</v>
      </c>
      <c r="H412">
        <v>2958.3699999999953</v>
      </c>
    </row>
    <row r="413" spans="1:8" hidden="1" x14ac:dyDescent="0.25">
      <c r="A413" t="s">
        <v>289</v>
      </c>
      <c r="B413" t="s">
        <v>410</v>
      </c>
      <c r="C413" t="s">
        <v>165</v>
      </c>
      <c r="D413" t="s">
        <v>37</v>
      </c>
      <c r="E413" t="s">
        <v>450</v>
      </c>
      <c r="F413">
        <v>16500</v>
      </c>
      <c r="G413">
        <v>15125</v>
      </c>
      <c r="H413">
        <v>1375</v>
      </c>
    </row>
    <row r="414" spans="1:8" hidden="1" x14ac:dyDescent="0.25">
      <c r="A414" t="s">
        <v>290</v>
      </c>
      <c r="B414" t="s">
        <v>411</v>
      </c>
      <c r="C414" t="s">
        <v>166</v>
      </c>
      <c r="D414" t="s">
        <v>37</v>
      </c>
      <c r="E414" t="s">
        <v>450</v>
      </c>
      <c r="F414">
        <v>4000</v>
      </c>
      <c r="G414">
        <v>3666.6299999999997</v>
      </c>
      <c r="H414">
        <v>333.37000000000035</v>
      </c>
    </row>
    <row r="415" spans="1:8" hidden="1" x14ac:dyDescent="0.25">
      <c r="A415" t="s">
        <v>291</v>
      </c>
      <c r="B415" t="s">
        <v>412</v>
      </c>
      <c r="C415" t="s">
        <v>167</v>
      </c>
      <c r="D415" t="s">
        <v>37</v>
      </c>
      <c r="E415" t="s">
        <v>450</v>
      </c>
      <c r="F415">
        <v>4000</v>
      </c>
      <c r="G415">
        <v>3666.6299999999997</v>
      </c>
      <c r="H415">
        <v>333.37000000000035</v>
      </c>
    </row>
    <row r="416" spans="1:8" hidden="1" x14ac:dyDescent="0.25">
      <c r="A416" t="s">
        <v>292</v>
      </c>
      <c r="B416" t="s">
        <v>413</v>
      </c>
      <c r="C416" t="s">
        <v>168</v>
      </c>
      <c r="D416" t="s">
        <v>37</v>
      </c>
      <c r="E416" t="s">
        <v>450</v>
      </c>
      <c r="F416">
        <v>2000</v>
      </c>
      <c r="G416">
        <v>1833.3700000000001</v>
      </c>
      <c r="H416">
        <v>166.62999999999988</v>
      </c>
    </row>
    <row r="417" spans="1:8" hidden="1" x14ac:dyDescent="0.25">
      <c r="A417" t="s">
        <v>293</v>
      </c>
      <c r="B417" t="s">
        <v>414</v>
      </c>
      <c r="C417" t="s">
        <v>169</v>
      </c>
      <c r="D417" t="s">
        <v>37</v>
      </c>
      <c r="E417" t="s">
        <v>450</v>
      </c>
      <c r="F417">
        <v>6000</v>
      </c>
      <c r="G417">
        <v>5500</v>
      </c>
      <c r="H417">
        <v>500</v>
      </c>
    </row>
    <row r="418" spans="1:8" hidden="1" x14ac:dyDescent="0.25">
      <c r="A418" t="s">
        <v>294</v>
      </c>
      <c r="B418" t="s">
        <v>415</v>
      </c>
      <c r="C418" t="s">
        <v>170</v>
      </c>
      <c r="D418" t="s">
        <v>37</v>
      </c>
      <c r="E418" t="s">
        <v>450</v>
      </c>
      <c r="F418">
        <v>1000</v>
      </c>
      <c r="G418">
        <v>916.63000000000011</v>
      </c>
      <c r="H418">
        <v>83.369999999999891</v>
      </c>
    </row>
    <row r="419" spans="1:8" hidden="1" x14ac:dyDescent="0.25">
      <c r="A419" t="s">
        <v>295</v>
      </c>
      <c r="B419" t="s">
        <v>416</v>
      </c>
      <c r="C419" t="s">
        <v>171</v>
      </c>
      <c r="D419" t="s">
        <v>37</v>
      </c>
      <c r="E419" t="s">
        <v>450</v>
      </c>
      <c r="F419">
        <v>1500</v>
      </c>
      <c r="G419">
        <v>1375</v>
      </c>
      <c r="H419">
        <v>125</v>
      </c>
    </row>
    <row r="420" spans="1:8" hidden="1" x14ac:dyDescent="0.25">
      <c r="A420" t="s">
        <v>296</v>
      </c>
      <c r="B420" t="s">
        <v>417</v>
      </c>
      <c r="C420" t="s">
        <v>172</v>
      </c>
      <c r="D420" t="s">
        <v>37</v>
      </c>
      <c r="E420" t="s">
        <v>450</v>
      </c>
      <c r="F420">
        <v>1500</v>
      </c>
      <c r="G420">
        <v>1375</v>
      </c>
      <c r="H420">
        <v>125</v>
      </c>
    </row>
    <row r="421" spans="1:8" hidden="1" x14ac:dyDescent="0.25">
      <c r="A421" t="s">
        <v>297</v>
      </c>
      <c r="B421" t="s">
        <v>418</v>
      </c>
      <c r="C421" t="s">
        <v>173</v>
      </c>
      <c r="D421" t="s">
        <v>37</v>
      </c>
      <c r="E421" t="s">
        <v>450</v>
      </c>
      <c r="F421">
        <v>209500</v>
      </c>
      <c r="G421">
        <v>192041.63000000006</v>
      </c>
      <c r="H421">
        <v>17458.369999999937</v>
      </c>
    </row>
    <row r="422" spans="1:8" hidden="1" x14ac:dyDescent="0.25">
      <c r="A422" t="s">
        <v>298</v>
      </c>
      <c r="B422" t="s">
        <v>419</v>
      </c>
      <c r="C422" t="s">
        <v>174</v>
      </c>
      <c r="D422" t="s">
        <v>37</v>
      </c>
      <c r="E422" t="s">
        <v>450</v>
      </c>
      <c r="F422">
        <v>0</v>
      </c>
      <c r="G422">
        <v>0</v>
      </c>
      <c r="H422">
        <v>0</v>
      </c>
    </row>
    <row r="423" spans="1:8" hidden="1" x14ac:dyDescent="0.25">
      <c r="A423" t="s">
        <v>299</v>
      </c>
      <c r="B423" t="s">
        <v>420</v>
      </c>
      <c r="C423" t="s">
        <v>175</v>
      </c>
      <c r="D423" t="s">
        <v>37</v>
      </c>
      <c r="E423" t="s">
        <v>450</v>
      </c>
      <c r="F423">
        <v>0</v>
      </c>
      <c r="G423">
        <v>0</v>
      </c>
      <c r="H423">
        <v>0</v>
      </c>
    </row>
    <row r="424" spans="1:8" hidden="1" x14ac:dyDescent="0.25">
      <c r="A424" t="s">
        <v>300</v>
      </c>
      <c r="B424" t="s">
        <v>421</v>
      </c>
      <c r="C424" t="s">
        <v>176</v>
      </c>
      <c r="D424" t="s">
        <v>37</v>
      </c>
      <c r="E424" t="s">
        <v>450</v>
      </c>
      <c r="F424">
        <v>0</v>
      </c>
      <c r="G424">
        <v>0</v>
      </c>
      <c r="H424">
        <v>0</v>
      </c>
    </row>
    <row r="425" spans="1:8" hidden="1" x14ac:dyDescent="0.25">
      <c r="A425" t="s">
        <v>301</v>
      </c>
      <c r="B425" t="s">
        <v>422</v>
      </c>
      <c r="C425" t="s">
        <v>177</v>
      </c>
      <c r="D425" t="s">
        <v>37</v>
      </c>
      <c r="E425" t="s">
        <v>450</v>
      </c>
      <c r="F425">
        <v>0</v>
      </c>
      <c r="G425">
        <v>0</v>
      </c>
      <c r="H425">
        <v>0</v>
      </c>
    </row>
    <row r="426" spans="1:8" hidden="1" x14ac:dyDescent="0.25">
      <c r="A426" t="s">
        <v>302</v>
      </c>
      <c r="B426" t="s">
        <v>423</v>
      </c>
      <c r="C426" t="s">
        <v>178</v>
      </c>
      <c r="D426" t="s">
        <v>37</v>
      </c>
      <c r="E426" t="s">
        <v>450</v>
      </c>
      <c r="F426">
        <v>0</v>
      </c>
      <c r="G426">
        <v>0</v>
      </c>
      <c r="H426">
        <v>0</v>
      </c>
    </row>
    <row r="427" spans="1:8" hidden="1" x14ac:dyDescent="0.25">
      <c r="A427" t="s">
        <v>303</v>
      </c>
      <c r="B427" t="s">
        <v>424</v>
      </c>
      <c r="C427" t="s">
        <v>179</v>
      </c>
      <c r="D427" t="s">
        <v>37</v>
      </c>
      <c r="E427" t="s">
        <v>450</v>
      </c>
      <c r="F427">
        <v>49000</v>
      </c>
      <c r="G427">
        <v>44916.630000000012</v>
      </c>
      <c r="H427">
        <v>4083.3699999999881</v>
      </c>
    </row>
    <row r="428" spans="1:8" hidden="1" x14ac:dyDescent="0.25">
      <c r="A428" t="s">
        <v>304</v>
      </c>
      <c r="B428" t="s">
        <v>425</v>
      </c>
      <c r="C428" t="s">
        <v>180</v>
      </c>
      <c r="D428" t="s">
        <v>37</v>
      </c>
      <c r="E428" t="s">
        <v>450</v>
      </c>
      <c r="F428">
        <v>0</v>
      </c>
      <c r="G428">
        <v>0</v>
      </c>
      <c r="H428">
        <v>0</v>
      </c>
    </row>
    <row r="429" spans="1:8" hidden="1" x14ac:dyDescent="0.25">
      <c r="A429" t="s">
        <v>305</v>
      </c>
      <c r="B429" t="s">
        <v>426</v>
      </c>
      <c r="C429" t="s">
        <v>181</v>
      </c>
      <c r="D429" t="s">
        <v>37</v>
      </c>
      <c r="E429" t="s">
        <v>450</v>
      </c>
      <c r="F429">
        <v>0</v>
      </c>
      <c r="G429">
        <v>0</v>
      </c>
      <c r="H429">
        <v>0</v>
      </c>
    </row>
    <row r="430" spans="1:8" hidden="1" x14ac:dyDescent="0.25">
      <c r="A430" t="s">
        <v>306</v>
      </c>
      <c r="B430" t="s">
        <v>427</v>
      </c>
      <c r="C430" t="s">
        <v>182</v>
      </c>
      <c r="D430" t="s">
        <v>37</v>
      </c>
      <c r="E430" t="s">
        <v>450</v>
      </c>
      <c r="F430">
        <v>25500</v>
      </c>
      <c r="G430">
        <v>23375</v>
      </c>
      <c r="H430">
        <v>2125</v>
      </c>
    </row>
    <row r="431" spans="1:8" hidden="1" x14ac:dyDescent="0.25">
      <c r="A431" t="s">
        <v>307</v>
      </c>
      <c r="B431" t="s">
        <v>428</v>
      </c>
      <c r="C431" t="s">
        <v>183</v>
      </c>
      <c r="D431" t="s">
        <v>37</v>
      </c>
      <c r="E431" t="s">
        <v>450</v>
      </c>
      <c r="F431">
        <v>1500</v>
      </c>
      <c r="G431">
        <v>1375</v>
      </c>
      <c r="H431">
        <v>125</v>
      </c>
    </row>
    <row r="432" spans="1:8" hidden="1" x14ac:dyDescent="0.25">
      <c r="A432" t="s">
        <v>308</v>
      </c>
      <c r="B432" t="s">
        <v>429</v>
      </c>
      <c r="C432" t="s">
        <v>184</v>
      </c>
      <c r="D432" t="s">
        <v>37</v>
      </c>
      <c r="E432" t="s">
        <v>450</v>
      </c>
      <c r="F432">
        <v>0</v>
      </c>
      <c r="G432">
        <v>0</v>
      </c>
      <c r="H432">
        <v>0</v>
      </c>
    </row>
    <row r="433" spans="1:8" hidden="1" x14ac:dyDescent="0.25">
      <c r="A433" t="s">
        <v>309</v>
      </c>
      <c r="B433" t="s">
        <v>430</v>
      </c>
      <c r="C433" t="s">
        <v>185</v>
      </c>
      <c r="D433" t="s">
        <v>37</v>
      </c>
      <c r="E433" t="s">
        <v>450</v>
      </c>
      <c r="F433">
        <v>1000</v>
      </c>
      <c r="G433">
        <v>916.63000000000011</v>
      </c>
      <c r="H433">
        <v>83.369999999999891</v>
      </c>
    </row>
    <row r="434" spans="1:8" hidden="1" x14ac:dyDescent="0.25">
      <c r="A434" t="s">
        <v>310</v>
      </c>
      <c r="B434" t="s">
        <v>431</v>
      </c>
      <c r="C434" t="s">
        <v>186</v>
      </c>
      <c r="D434" t="s">
        <v>37</v>
      </c>
      <c r="E434" t="s">
        <v>450</v>
      </c>
      <c r="F434">
        <v>61500</v>
      </c>
      <c r="G434">
        <v>56375</v>
      </c>
      <c r="H434">
        <v>5125</v>
      </c>
    </row>
    <row r="435" spans="1:8" hidden="1" x14ac:dyDescent="0.25">
      <c r="A435" t="s">
        <v>311</v>
      </c>
      <c r="B435" t="s">
        <v>432</v>
      </c>
      <c r="C435" t="s">
        <v>187</v>
      </c>
      <c r="D435" t="s">
        <v>37</v>
      </c>
      <c r="E435" t="s">
        <v>450</v>
      </c>
      <c r="F435">
        <v>500</v>
      </c>
      <c r="G435">
        <v>458.37000000000012</v>
      </c>
      <c r="H435">
        <v>41.629999999999882</v>
      </c>
    </row>
    <row r="436" spans="1:8" hidden="1" x14ac:dyDescent="0.25">
      <c r="A436" t="s">
        <v>312</v>
      </c>
      <c r="B436" t="s">
        <v>433</v>
      </c>
      <c r="C436" t="s">
        <v>188</v>
      </c>
      <c r="D436" t="s">
        <v>37</v>
      </c>
      <c r="E436" t="s">
        <v>450</v>
      </c>
      <c r="F436">
        <v>63000</v>
      </c>
      <c r="G436">
        <v>57750</v>
      </c>
      <c r="H436">
        <v>5250</v>
      </c>
    </row>
    <row r="437" spans="1:8" hidden="1" x14ac:dyDescent="0.25">
      <c r="A437" t="s">
        <v>313</v>
      </c>
      <c r="B437" t="s">
        <v>434</v>
      </c>
      <c r="C437" t="s">
        <v>189</v>
      </c>
      <c r="D437" t="s">
        <v>37</v>
      </c>
      <c r="E437" t="s">
        <v>450</v>
      </c>
      <c r="F437">
        <v>26000</v>
      </c>
      <c r="G437">
        <v>23833.369999999995</v>
      </c>
      <c r="H437">
        <v>2166.6300000000047</v>
      </c>
    </row>
    <row r="438" spans="1:8" hidden="1" x14ac:dyDescent="0.25">
      <c r="A438" t="s">
        <v>314</v>
      </c>
      <c r="B438" t="s">
        <v>435</v>
      </c>
      <c r="C438" t="s">
        <v>436</v>
      </c>
      <c r="D438" t="s">
        <v>37</v>
      </c>
      <c r="E438" t="s">
        <v>450</v>
      </c>
      <c r="F438">
        <v>85000</v>
      </c>
      <c r="G438">
        <v>77916.63</v>
      </c>
      <c r="H438">
        <v>7083.3699999999953</v>
      </c>
    </row>
    <row r="439" spans="1:8" hidden="1" x14ac:dyDescent="0.25">
      <c r="A439" t="s">
        <v>315</v>
      </c>
      <c r="B439" t="s">
        <v>441</v>
      </c>
      <c r="C439" t="s">
        <v>442</v>
      </c>
      <c r="D439" t="s">
        <v>37</v>
      </c>
      <c r="E439" t="s">
        <v>450</v>
      </c>
      <c r="F439">
        <v>0</v>
      </c>
      <c r="G439">
        <v>0</v>
      </c>
      <c r="H439">
        <v>0</v>
      </c>
    </row>
    <row r="440" spans="1:8" hidden="1" x14ac:dyDescent="0.25">
      <c r="A440" t="s">
        <v>316</v>
      </c>
      <c r="B440" t="s">
        <v>443</v>
      </c>
      <c r="C440" t="s">
        <v>444</v>
      </c>
      <c r="D440" t="s">
        <v>37</v>
      </c>
      <c r="E440" t="s">
        <v>450</v>
      </c>
      <c r="F440">
        <v>0</v>
      </c>
      <c r="G440">
        <v>0</v>
      </c>
      <c r="H440">
        <v>0</v>
      </c>
    </row>
    <row r="441" spans="1:8" hidden="1" x14ac:dyDescent="0.25">
      <c r="A441" t="s">
        <v>317</v>
      </c>
      <c r="B441" t="s">
        <v>445</v>
      </c>
      <c r="C441" t="s">
        <v>446</v>
      </c>
      <c r="D441" t="s">
        <v>37</v>
      </c>
      <c r="E441" t="s">
        <v>450</v>
      </c>
      <c r="F441">
        <v>0</v>
      </c>
      <c r="G441">
        <v>0</v>
      </c>
      <c r="H441">
        <v>0</v>
      </c>
    </row>
    <row r="442" spans="1:8" hidden="1" x14ac:dyDescent="0.25">
      <c r="A442" t="s">
        <v>318</v>
      </c>
      <c r="B442" t="s">
        <v>447</v>
      </c>
      <c r="C442" t="s">
        <v>448</v>
      </c>
      <c r="D442" t="s">
        <v>37</v>
      </c>
      <c r="E442" t="s">
        <v>450</v>
      </c>
      <c r="F442">
        <v>0</v>
      </c>
      <c r="G442">
        <v>0</v>
      </c>
      <c r="H442">
        <v>0</v>
      </c>
    </row>
    <row r="443" spans="1:8" hidden="1" x14ac:dyDescent="0.25">
      <c r="A443" t="s">
        <v>319</v>
      </c>
      <c r="B443" t="s">
        <v>437</v>
      </c>
      <c r="C443" t="s">
        <v>195</v>
      </c>
      <c r="D443" t="s">
        <v>37</v>
      </c>
      <c r="E443" t="s">
        <v>450</v>
      </c>
      <c r="F443">
        <v>45000</v>
      </c>
      <c r="G443">
        <v>41250</v>
      </c>
      <c r="H443">
        <v>3750</v>
      </c>
    </row>
    <row r="444" spans="1:8" hidden="1" x14ac:dyDescent="0.25">
      <c r="A444" t="s">
        <v>207</v>
      </c>
      <c r="B444" t="s">
        <v>328</v>
      </c>
      <c r="C444" t="s">
        <v>84</v>
      </c>
      <c r="D444" t="s">
        <v>39</v>
      </c>
      <c r="E444" t="s">
        <v>451</v>
      </c>
      <c r="F444">
        <v>0</v>
      </c>
      <c r="G444">
        <v>0</v>
      </c>
      <c r="H444">
        <v>0</v>
      </c>
    </row>
    <row r="445" spans="1:8" hidden="1" x14ac:dyDescent="0.25">
      <c r="A445" t="s">
        <v>208</v>
      </c>
      <c r="B445" t="s">
        <v>330</v>
      </c>
      <c r="C445" t="s">
        <v>85</v>
      </c>
      <c r="D445" t="s">
        <v>39</v>
      </c>
      <c r="E445" t="s">
        <v>451</v>
      </c>
      <c r="F445">
        <v>0</v>
      </c>
      <c r="G445">
        <v>0</v>
      </c>
      <c r="H445">
        <v>0</v>
      </c>
    </row>
    <row r="446" spans="1:8" hidden="1" x14ac:dyDescent="0.25">
      <c r="A446" t="s">
        <v>209</v>
      </c>
      <c r="B446" t="s">
        <v>331</v>
      </c>
      <c r="C446" t="s">
        <v>86</v>
      </c>
      <c r="D446" t="s">
        <v>39</v>
      </c>
      <c r="E446" t="s">
        <v>451</v>
      </c>
      <c r="F446">
        <v>0</v>
      </c>
      <c r="G446">
        <v>0</v>
      </c>
      <c r="H446">
        <v>0</v>
      </c>
    </row>
    <row r="447" spans="1:8" hidden="1" x14ac:dyDescent="0.25">
      <c r="A447" t="s">
        <v>210</v>
      </c>
      <c r="B447" t="s">
        <v>332</v>
      </c>
      <c r="C447" t="s">
        <v>87</v>
      </c>
      <c r="D447" t="s">
        <v>39</v>
      </c>
      <c r="E447" t="s">
        <v>451</v>
      </c>
      <c r="F447">
        <v>0</v>
      </c>
      <c r="G447">
        <v>0</v>
      </c>
      <c r="H447">
        <v>0</v>
      </c>
    </row>
    <row r="448" spans="1:8" hidden="1" x14ac:dyDescent="0.25">
      <c r="A448" t="s">
        <v>211</v>
      </c>
      <c r="B448" t="s">
        <v>333</v>
      </c>
      <c r="C448" t="s">
        <v>88</v>
      </c>
      <c r="D448" t="s">
        <v>39</v>
      </c>
      <c r="E448" t="s">
        <v>451</v>
      </c>
      <c r="F448">
        <v>0</v>
      </c>
      <c r="G448">
        <v>0</v>
      </c>
      <c r="H448">
        <v>0</v>
      </c>
    </row>
    <row r="449" spans="1:8" hidden="1" x14ac:dyDescent="0.25">
      <c r="A449" t="s">
        <v>212</v>
      </c>
      <c r="B449" t="s">
        <v>334</v>
      </c>
      <c r="C449" t="s">
        <v>89</v>
      </c>
      <c r="D449" t="s">
        <v>39</v>
      </c>
      <c r="E449" t="s">
        <v>451</v>
      </c>
      <c r="F449">
        <v>0</v>
      </c>
      <c r="G449">
        <v>0</v>
      </c>
      <c r="H449">
        <v>0</v>
      </c>
    </row>
    <row r="450" spans="1:8" hidden="1" x14ac:dyDescent="0.25">
      <c r="A450" t="s">
        <v>213</v>
      </c>
      <c r="B450" t="s">
        <v>335</v>
      </c>
      <c r="C450" t="s">
        <v>90</v>
      </c>
      <c r="D450" t="s">
        <v>39</v>
      </c>
      <c r="E450" t="s">
        <v>451</v>
      </c>
      <c r="F450">
        <v>0</v>
      </c>
      <c r="G450">
        <v>0</v>
      </c>
      <c r="H450">
        <v>0</v>
      </c>
    </row>
    <row r="451" spans="1:8" hidden="1" x14ac:dyDescent="0.25">
      <c r="A451" t="s">
        <v>214</v>
      </c>
      <c r="B451" t="s">
        <v>336</v>
      </c>
      <c r="C451" t="s">
        <v>91</v>
      </c>
      <c r="D451" t="s">
        <v>39</v>
      </c>
      <c r="E451" t="s">
        <v>451</v>
      </c>
      <c r="F451">
        <v>0</v>
      </c>
      <c r="G451">
        <v>0</v>
      </c>
      <c r="H451">
        <v>0</v>
      </c>
    </row>
    <row r="452" spans="1:8" hidden="1" x14ac:dyDescent="0.25">
      <c r="A452" t="s">
        <v>215</v>
      </c>
      <c r="B452" t="s">
        <v>337</v>
      </c>
      <c r="C452" t="s">
        <v>92</v>
      </c>
      <c r="D452" t="s">
        <v>39</v>
      </c>
      <c r="E452" t="s">
        <v>451</v>
      </c>
      <c r="F452">
        <v>0</v>
      </c>
      <c r="G452">
        <v>0</v>
      </c>
      <c r="H452">
        <v>0</v>
      </c>
    </row>
    <row r="453" spans="1:8" hidden="1" x14ac:dyDescent="0.25">
      <c r="A453" t="s">
        <v>216</v>
      </c>
      <c r="B453" t="s">
        <v>338</v>
      </c>
      <c r="C453" t="s">
        <v>93</v>
      </c>
      <c r="D453" t="s">
        <v>39</v>
      </c>
      <c r="E453" t="s">
        <v>451</v>
      </c>
      <c r="F453">
        <v>0</v>
      </c>
      <c r="G453">
        <v>0</v>
      </c>
      <c r="H453">
        <v>0</v>
      </c>
    </row>
    <row r="454" spans="1:8" hidden="1" x14ac:dyDescent="0.25">
      <c r="A454" t="s">
        <v>217</v>
      </c>
      <c r="B454" t="s">
        <v>339</v>
      </c>
      <c r="C454" t="s">
        <v>94</v>
      </c>
      <c r="D454" t="s">
        <v>39</v>
      </c>
      <c r="E454" t="s">
        <v>451</v>
      </c>
      <c r="F454">
        <v>0</v>
      </c>
      <c r="G454">
        <v>0</v>
      </c>
      <c r="H454">
        <v>0</v>
      </c>
    </row>
    <row r="455" spans="1:8" hidden="1" x14ac:dyDescent="0.25">
      <c r="A455" t="s">
        <v>218</v>
      </c>
      <c r="B455" t="s">
        <v>340</v>
      </c>
      <c r="C455" t="s">
        <v>95</v>
      </c>
      <c r="D455" t="s">
        <v>39</v>
      </c>
      <c r="E455" t="s">
        <v>451</v>
      </c>
      <c r="F455">
        <v>0</v>
      </c>
      <c r="G455">
        <v>0</v>
      </c>
      <c r="H455">
        <v>0</v>
      </c>
    </row>
    <row r="456" spans="1:8" hidden="1" x14ac:dyDescent="0.25">
      <c r="A456" t="s">
        <v>219</v>
      </c>
      <c r="B456" t="s">
        <v>341</v>
      </c>
      <c r="C456" t="s">
        <v>96</v>
      </c>
      <c r="D456" t="s">
        <v>39</v>
      </c>
      <c r="E456" t="s">
        <v>451</v>
      </c>
      <c r="F456">
        <v>0</v>
      </c>
      <c r="G456">
        <v>0</v>
      </c>
      <c r="H456">
        <v>0</v>
      </c>
    </row>
    <row r="457" spans="1:8" hidden="1" x14ac:dyDescent="0.25">
      <c r="A457" t="s">
        <v>220</v>
      </c>
      <c r="B457" t="s">
        <v>342</v>
      </c>
      <c r="C457" t="s">
        <v>97</v>
      </c>
      <c r="D457" t="s">
        <v>39</v>
      </c>
      <c r="E457" t="s">
        <v>451</v>
      </c>
      <c r="F457">
        <v>0</v>
      </c>
      <c r="G457">
        <v>0</v>
      </c>
      <c r="H457">
        <v>0</v>
      </c>
    </row>
    <row r="458" spans="1:8" hidden="1" x14ac:dyDescent="0.25">
      <c r="A458" t="s">
        <v>221</v>
      </c>
      <c r="B458" t="s">
        <v>343</v>
      </c>
      <c r="C458" t="s">
        <v>98</v>
      </c>
      <c r="D458" t="s">
        <v>39</v>
      </c>
      <c r="E458" t="s">
        <v>451</v>
      </c>
      <c r="F458">
        <v>0</v>
      </c>
      <c r="G458">
        <v>0</v>
      </c>
      <c r="H458">
        <v>0</v>
      </c>
    </row>
    <row r="459" spans="1:8" hidden="1" x14ac:dyDescent="0.25">
      <c r="A459" t="s">
        <v>222</v>
      </c>
      <c r="B459" t="s">
        <v>344</v>
      </c>
      <c r="C459" t="s">
        <v>99</v>
      </c>
      <c r="D459" t="s">
        <v>39</v>
      </c>
      <c r="E459" t="s">
        <v>451</v>
      </c>
      <c r="F459">
        <v>0</v>
      </c>
      <c r="G459">
        <v>0</v>
      </c>
      <c r="H459">
        <v>0</v>
      </c>
    </row>
    <row r="460" spans="1:8" hidden="1" x14ac:dyDescent="0.25">
      <c r="A460" t="s">
        <v>223</v>
      </c>
      <c r="B460" t="s">
        <v>345</v>
      </c>
      <c r="C460" t="s">
        <v>100</v>
      </c>
      <c r="D460" t="s">
        <v>39</v>
      </c>
      <c r="E460" t="s">
        <v>451</v>
      </c>
      <c r="F460">
        <v>0</v>
      </c>
      <c r="G460">
        <v>0</v>
      </c>
      <c r="H460">
        <v>0</v>
      </c>
    </row>
    <row r="461" spans="1:8" hidden="1" x14ac:dyDescent="0.25">
      <c r="A461" t="s">
        <v>224</v>
      </c>
      <c r="B461" t="s">
        <v>346</v>
      </c>
      <c r="C461" t="s">
        <v>101</v>
      </c>
      <c r="D461" t="s">
        <v>39</v>
      </c>
      <c r="E461" t="s">
        <v>451</v>
      </c>
      <c r="F461">
        <v>0</v>
      </c>
      <c r="G461">
        <v>0</v>
      </c>
      <c r="H461">
        <v>0</v>
      </c>
    </row>
    <row r="462" spans="1:8" hidden="1" x14ac:dyDescent="0.25">
      <c r="A462" t="s">
        <v>225</v>
      </c>
      <c r="B462" t="s">
        <v>347</v>
      </c>
      <c r="C462" t="s">
        <v>102</v>
      </c>
      <c r="D462" t="s">
        <v>39</v>
      </c>
      <c r="E462" t="s">
        <v>451</v>
      </c>
      <c r="F462">
        <v>0</v>
      </c>
      <c r="G462">
        <v>0</v>
      </c>
      <c r="H462">
        <v>0</v>
      </c>
    </row>
    <row r="463" spans="1:8" hidden="1" x14ac:dyDescent="0.25">
      <c r="A463" t="s">
        <v>226</v>
      </c>
      <c r="B463" t="s">
        <v>348</v>
      </c>
      <c r="C463" t="s">
        <v>104</v>
      </c>
      <c r="D463" t="s">
        <v>39</v>
      </c>
      <c r="E463" t="s">
        <v>451</v>
      </c>
      <c r="F463">
        <v>0</v>
      </c>
      <c r="G463">
        <v>0</v>
      </c>
      <c r="H463">
        <v>0</v>
      </c>
    </row>
    <row r="464" spans="1:8" hidden="1" x14ac:dyDescent="0.25">
      <c r="A464" t="s">
        <v>227</v>
      </c>
      <c r="B464" t="s">
        <v>349</v>
      </c>
      <c r="C464" t="s">
        <v>103</v>
      </c>
      <c r="D464" t="s">
        <v>39</v>
      </c>
      <c r="E464" t="s">
        <v>451</v>
      </c>
      <c r="F464">
        <v>0</v>
      </c>
      <c r="G464">
        <v>0</v>
      </c>
      <c r="H464">
        <v>0</v>
      </c>
    </row>
    <row r="465" spans="1:8" hidden="1" x14ac:dyDescent="0.25">
      <c r="A465" t="s">
        <v>228</v>
      </c>
      <c r="B465" t="s">
        <v>350</v>
      </c>
      <c r="C465" t="s">
        <v>105</v>
      </c>
      <c r="D465" t="s">
        <v>39</v>
      </c>
      <c r="E465" t="s">
        <v>451</v>
      </c>
      <c r="F465">
        <v>500</v>
      </c>
      <c r="G465">
        <v>458.37000000000012</v>
      </c>
      <c r="H465">
        <v>41.629999999999882</v>
      </c>
    </row>
    <row r="466" spans="1:8" hidden="1" x14ac:dyDescent="0.25">
      <c r="A466" t="s">
        <v>229</v>
      </c>
      <c r="B466" t="s">
        <v>351</v>
      </c>
      <c r="C466" t="s">
        <v>106</v>
      </c>
      <c r="D466" t="s">
        <v>39</v>
      </c>
      <c r="E466" t="s">
        <v>451</v>
      </c>
      <c r="F466">
        <v>0</v>
      </c>
      <c r="G466">
        <v>0</v>
      </c>
      <c r="H466">
        <v>0</v>
      </c>
    </row>
    <row r="467" spans="1:8" hidden="1" x14ac:dyDescent="0.25">
      <c r="A467" t="s">
        <v>230</v>
      </c>
      <c r="B467" t="s">
        <v>352</v>
      </c>
      <c r="C467" t="s">
        <v>107</v>
      </c>
      <c r="D467" t="s">
        <v>39</v>
      </c>
      <c r="E467" t="s">
        <v>451</v>
      </c>
      <c r="F467">
        <v>0</v>
      </c>
      <c r="G467">
        <v>0</v>
      </c>
      <c r="H467">
        <v>0</v>
      </c>
    </row>
    <row r="468" spans="1:8" hidden="1" x14ac:dyDescent="0.25">
      <c r="A468" t="s">
        <v>231</v>
      </c>
      <c r="B468" t="s">
        <v>353</v>
      </c>
      <c r="C468" t="s">
        <v>108</v>
      </c>
      <c r="D468" t="s">
        <v>39</v>
      </c>
      <c r="E468" t="s">
        <v>451</v>
      </c>
      <c r="F468">
        <v>0</v>
      </c>
      <c r="G468">
        <v>0</v>
      </c>
      <c r="H468">
        <v>0</v>
      </c>
    </row>
    <row r="469" spans="1:8" hidden="1" x14ac:dyDescent="0.25">
      <c r="A469" t="s">
        <v>232</v>
      </c>
      <c r="B469" t="s">
        <v>354</v>
      </c>
      <c r="C469" t="s">
        <v>109</v>
      </c>
      <c r="D469" t="s">
        <v>39</v>
      </c>
      <c r="E469" t="s">
        <v>451</v>
      </c>
      <c r="F469">
        <v>0</v>
      </c>
      <c r="G469">
        <v>0</v>
      </c>
      <c r="H469">
        <v>0</v>
      </c>
    </row>
    <row r="470" spans="1:8" hidden="1" x14ac:dyDescent="0.25">
      <c r="A470" t="s">
        <v>233</v>
      </c>
      <c r="B470" t="s">
        <v>355</v>
      </c>
      <c r="C470" t="s">
        <v>110</v>
      </c>
      <c r="D470" t="s">
        <v>39</v>
      </c>
      <c r="E470" t="s">
        <v>451</v>
      </c>
      <c r="F470">
        <v>3000</v>
      </c>
      <c r="G470">
        <v>916.63000000000011</v>
      </c>
      <c r="H470">
        <v>2083.37</v>
      </c>
    </row>
    <row r="471" spans="1:8" hidden="1" x14ac:dyDescent="0.25">
      <c r="A471" t="s">
        <v>234</v>
      </c>
      <c r="B471" t="s">
        <v>356</v>
      </c>
      <c r="C471" t="s">
        <v>111</v>
      </c>
      <c r="D471" t="s">
        <v>39</v>
      </c>
      <c r="E471" t="s">
        <v>451</v>
      </c>
      <c r="F471">
        <v>0</v>
      </c>
      <c r="G471">
        <v>0</v>
      </c>
      <c r="H471">
        <v>0</v>
      </c>
    </row>
    <row r="472" spans="1:8" hidden="1" x14ac:dyDescent="0.25">
      <c r="A472" t="s">
        <v>235</v>
      </c>
      <c r="B472" t="s">
        <v>357</v>
      </c>
      <c r="C472" t="s">
        <v>112</v>
      </c>
      <c r="D472" t="s">
        <v>39</v>
      </c>
      <c r="E472" t="s">
        <v>451</v>
      </c>
      <c r="F472">
        <v>0</v>
      </c>
      <c r="G472">
        <v>0</v>
      </c>
      <c r="H472">
        <v>0</v>
      </c>
    </row>
    <row r="473" spans="1:8" hidden="1" x14ac:dyDescent="0.25">
      <c r="A473" t="s">
        <v>236</v>
      </c>
      <c r="B473" t="s">
        <v>358</v>
      </c>
      <c r="C473" t="s">
        <v>113</v>
      </c>
      <c r="D473" t="s">
        <v>39</v>
      </c>
      <c r="E473" t="s">
        <v>451</v>
      </c>
      <c r="F473">
        <v>0</v>
      </c>
      <c r="G473">
        <v>0</v>
      </c>
      <c r="H473">
        <v>0</v>
      </c>
    </row>
    <row r="474" spans="1:8" hidden="1" x14ac:dyDescent="0.25">
      <c r="A474" t="s">
        <v>237</v>
      </c>
      <c r="B474" t="s">
        <v>359</v>
      </c>
      <c r="C474" t="s">
        <v>114</v>
      </c>
      <c r="D474" t="s">
        <v>39</v>
      </c>
      <c r="E474" t="s">
        <v>451</v>
      </c>
      <c r="F474">
        <v>0</v>
      </c>
      <c r="G474">
        <v>0</v>
      </c>
      <c r="H474">
        <v>0</v>
      </c>
    </row>
    <row r="475" spans="1:8" hidden="1" x14ac:dyDescent="0.25">
      <c r="A475" t="s">
        <v>238</v>
      </c>
      <c r="B475" t="s">
        <v>360</v>
      </c>
      <c r="C475" t="s">
        <v>115</v>
      </c>
      <c r="D475" t="s">
        <v>39</v>
      </c>
      <c r="E475" t="s">
        <v>451</v>
      </c>
      <c r="F475">
        <v>3000</v>
      </c>
      <c r="G475">
        <v>916.63000000000011</v>
      </c>
      <c r="H475">
        <v>2083.37</v>
      </c>
    </row>
    <row r="476" spans="1:8" hidden="1" x14ac:dyDescent="0.25">
      <c r="A476" t="s">
        <v>239</v>
      </c>
      <c r="B476" t="s">
        <v>361</v>
      </c>
      <c r="C476" t="s">
        <v>116</v>
      </c>
      <c r="D476" t="s">
        <v>39</v>
      </c>
      <c r="E476" t="s">
        <v>451</v>
      </c>
      <c r="F476">
        <v>0</v>
      </c>
      <c r="G476">
        <v>0</v>
      </c>
      <c r="H476">
        <v>0</v>
      </c>
    </row>
    <row r="477" spans="1:8" hidden="1" x14ac:dyDescent="0.25">
      <c r="A477" t="s">
        <v>240</v>
      </c>
      <c r="B477" t="s">
        <v>362</v>
      </c>
      <c r="C477" t="s">
        <v>117</v>
      </c>
      <c r="D477" t="s">
        <v>39</v>
      </c>
      <c r="E477" t="s">
        <v>451</v>
      </c>
      <c r="F477">
        <v>6500</v>
      </c>
      <c r="G477">
        <v>2291.6299999999997</v>
      </c>
      <c r="H477">
        <v>4208.3700000000008</v>
      </c>
    </row>
    <row r="478" spans="1:8" hidden="1" x14ac:dyDescent="0.25">
      <c r="A478" t="s">
        <v>241</v>
      </c>
      <c r="B478" t="s">
        <v>363</v>
      </c>
      <c r="C478" t="s">
        <v>118</v>
      </c>
      <c r="D478" t="s">
        <v>39</v>
      </c>
      <c r="E478" t="s">
        <v>451</v>
      </c>
      <c r="F478">
        <v>6500</v>
      </c>
      <c r="G478">
        <v>2291.6299999999997</v>
      </c>
      <c r="H478">
        <v>4208.3700000000008</v>
      </c>
    </row>
    <row r="479" spans="1:8" hidden="1" x14ac:dyDescent="0.25">
      <c r="A479" t="s">
        <v>242</v>
      </c>
      <c r="B479" t="s">
        <v>364</v>
      </c>
      <c r="C479" t="s">
        <v>119</v>
      </c>
      <c r="D479" t="s">
        <v>39</v>
      </c>
      <c r="E479" t="s">
        <v>451</v>
      </c>
      <c r="F479">
        <v>0</v>
      </c>
      <c r="G479">
        <v>0</v>
      </c>
      <c r="H479">
        <v>0</v>
      </c>
    </row>
    <row r="480" spans="1:8" hidden="1" x14ac:dyDescent="0.25">
      <c r="A480" t="s">
        <v>243</v>
      </c>
      <c r="B480" t="s">
        <v>365</v>
      </c>
      <c r="C480" t="s">
        <v>120</v>
      </c>
      <c r="D480" t="s">
        <v>39</v>
      </c>
      <c r="E480" t="s">
        <v>451</v>
      </c>
      <c r="F480">
        <v>0</v>
      </c>
      <c r="G480">
        <v>0</v>
      </c>
      <c r="H480">
        <v>0</v>
      </c>
    </row>
    <row r="481" spans="1:8" hidden="1" x14ac:dyDescent="0.25">
      <c r="A481" t="s">
        <v>244</v>
      </c>
      <c r="B481" t="s">
        <v>366</v>
      </c>
      <c r="C481" t="s">
        <v>121</v>
      </c>
      <c r="D481" t="s">
        <v>39</v>
      </c>
      <c r="E481" t="s">
        <v>451</v>
      </c>
      <c r="F481">
        <v>0</v>
      </c>
      <c r="G481">
        <v>0</v>
      </c>
      <c r="H481">
        <v>0</v>
      </c>
    </row>
    <row r="482" spans="1:8" hidden="1" x14ac:dyDescent="0.25">
      <c r="A482" t="s">
        <v>245</v>
      </c>
      <c r="B482" t="s">
        <v>367</v>
      </c>
      <c r="C482" t="s">
        <v>122</v>
      </c>
      <c r="D482" t="s">
        <v>39</v>
      </c>
      <c r="E482" t="s">
        <v>451</v>
      </c>
      <c r="F482">
        <v>0</v>
      </c>
      <c r="G482">
        <v>0</v>
      </c>
      <c r="H482">
        <v>0</v>
      </c>
    </row>
    <row r="483" spans="1:8" hidden="1" x14ac:dyDescent="0.25">
      <c r="A483" t="s">
        <v>246</v>
      </c>
      <c r="B483" t="s">
        <v>368</v>
      </c>
      <c r="C483" t="s">
        <v>123</v>
      </c>
      <c r="D483" t="s">
        <v>39</v>
      </c>
      <c r="E483" t="s">
        <v>451</v>
      </c>
      <c r="F483">
        <v>0</v>
      </c>
      <c r="G483">
        <v>0</v>
      </c>
      <c r="H483">
        <v>0</v>
      </c>
    </row>
    <row r="484" spans="1:8" hidden="1" x14ac:dyDescent="0.25">
      <c r="A484" t="s">
        <v>247</v>
      </c>
      <c r="B484" t="s">
        <v>369</v>
      </c>
      <c r="C484" t="s">
        <v>124</v>
      </c>
      <c r="D484" t="s">
        <v>39</v>
      </c>
      <c r="E484" t="s">
        <v>451</v>
      </c>
      <c r="F484">
        <v>0</v>
      </c>
      <c r="G484">
        <v>0</v>
      </c>
      <c r="H484">
        <v>0</v>
      </c>
    </row>
    <row r="485" spans="1:8" hidden="1" x14ac:dyDescent="0.25">
      <c r="A485" t="s">
        <v>248</v>
      </c>
      <c r="B485" t="s">
        <v>370</v>
      </c>
      <c r="C485" t="s">
        <v>125</v>
      </c>
      <c r="D485" t="s">
        <v>39</v>
      </c>
      <c r="E485" t="s">
        <v>451</v>
      </c>
      <c r="F485">
        <v>0</v>
      </c>
      <c r="G485">
        <v>0</v>
      </c>
      <c r="H485">
        <v>0</v>
      </c>
    </row>
    <row r="486" spans="1:8" hidden="1" x14ac:dyDescent="0.25">
      <c r="A486" t="s">
        <v>249</v>
      </c>
      <c r="B486" t="s">
        <v>371</v>
      </c>
      <c r="C486" t="s">
        <v>126</v>
      </c>
      <c r="D486" t="s">
        <v>39</v>
      </c>
      <c r="E486" t="s">
        <v>451</v>
      </c>
      <c r="F486">
        <v>0</v>
      </c>
      <c r="G486">
        <v>0</v>
      </c>
      <c r="H486">
        <v>0</v>
      </c>
    </row>
    <row r="487" spans="1:8" hidden="1" x14ac:dyDescent="0.25">
      <c r="A487" t="s">
        <v>250</v>
      </c>
      <c r="B487" t="s">
        <v>372</v>
      </c>
      <c r="C487" t="s">
        <v>127</v>
      </c>
      <c r="D487" t="s">
        <v>39</v>
      </c>
      <c r="E487" t="s">
        <v>451</v>
      </c>
      <c r="F487">
        <v>10000</v>
      </c>
      <c r="G487">
        <v>3666.6299999999997</v>
      </c>
      <c r="H487">
        <v>6333.3700000000008</v>
      </c>
    </row>
    <row r="488" spans="1:8" hidden="1" x14ac:dyDescent="0.25">
      <c r="A488" t="s">
        <v>251</v>
      </c>
      <c r="B488" t="s">
        <v>373</v>
      </c>
      <c r="C488" t="s">
        <v>128</v>
      </c>
      <c r="D488" t="s">
        <v>39</v>
      </c>
      <c r="E488" t="s">
        <v>451</v>
      </c>
      <c r="F488">
        <v>0</v>
      </c>
      <c r="G488">
        <v>0</v>
      </c>
      <c r="H488">
        <v>0</v>
      </c>
    </row>
    <row r="489" spans="1:8" hidden="1" x14ac:dyDescent="0.25">
      <c r="A489" t="s">
        <v>252</v>
      </c>
      <c r="B489" t="s">
        <v>374</v>
      </c>
      <c r="C489" t="s">
        <v>129</v>
      </c>
      <c r="D489" t="s">
        <v>39</v>
      </c>
      <c r="E489" t="s">
        <v>451</v>
      </c>
      <c r="F489">
        <v>0</v>
      </c>
      <c r="G489">
        <v>0</v>
      </c>
      <c r="H489">
        <v>0</v>
      </c>
    </row>
    <row r="490" spans="1:8" hidden="1" x14ac:dyDescent="0.25">
      <c r="A490" t="s">
        <v>253</v>
      </c>
      <c r="B490" t="s">
        <v>375</v>
      </c>
      <c r="C490" t="s">
        <v>130</v>
      </c>
      <c r="D490" t="s">
        <v>39</v>
      </c>
      <c r="E490" t="s">
        <v>451</v>
      </c>
      <c r="F490">
        <v>500</v>
      </c>
      <c r="G490">
        <v>458.37000000000012</v>
      </c>
      <c r="H490">
        <v>41.629999999999882</v>
      </c>
    </row>
    <row r="491" spans="1:8" hidden="1" x14ac:dyDescent="0.25">
      <c r="A491" t="s">
        <v>254</v>
      </c>
      <c r="B491" t="s">
        <v>376</v>
      </c>
      <c r="C491" t="s">
        <v>131</v>
      </c>
      <c r="D491" t="s">
        <v>39</v>
      </c>
      <c r="E491" t="s">
        <v>451</v>
      </c>
      <c r="F491">
        <v>1500</v>
      </c>
      <c r="G491">
        <v>0</v>
      </c>
      <c r="H491">
        <v>1500</v>
      </c>
    </row>
    <row r="492" spans="1:8" hidden="1" x14ac:dyDescent="0.25">
      <c r="A492" t="s">
        <v>255</v>
      </c>
      <c r="B492" t="s">
        <v>377</v>
      </c>
      <c r="C492" t="s">
        <v>132</v>
      </c>
      <c r="D492" t="s">
        <v>39</v>
      </c>
      <c r="E492" t="s">
        <v>451</v>
      </c>
      <c r="F492">
        <v>0</v>
      </c>
      <c r="G492">
        <v>0</v>
      </c>
      <c r="H492">
        <v>0</v>
      </c>
    </row>
    <row r="493" spans="1:8" hidden="1" x14ac:dyDescent="0.25">
      <c r="A493" t="s">
        <v>256</v>
      </c>
      <c r="B493" t="s">
        <v>378</v>
      </c>
      <c r="C493" t="s">
        <v>133</v>
      </c>
      <c r="D493" t="s">
        <v>39</v>
      </c>
      <c r="E493" t="s">
        <v>451</v>
      </c>
      <c r="F493">
        <v>0</v>
      </c>
      <c r="G493">
        <v>0</v>
      </c>
      <c r="H493">
        <v>0</v>
      </c>
    </row>
    <row r="494" spans="1:8" hidden="1" x14ac:dyDescent="0.25">
      <c r="A494" t="s">
        <v>257</v>
      </c>
      <c r="B494" t="s">
        <v>379</v>
      </c>
      <c r="C494" t="s">
        <v>134</v>
      </c>
      <c r="D494" t="s">
        <v>39</v>
      </c>
      <c r="E494" t="s">
        <v>451</v>
      </c>
      <c r="F494">
        <v>0</v>
      </c>
      <c r="G494">
        <v>0</v>
      </c>
      <c r="H494">
        <v>0</v>
      </c>
    </row>
    <row r="495" spans="1:8" hidden="1" x14ac:dyDescent="0.25">
      <c r="A495" t="s">
        <v>258</v>
      </c>
      <c r="B495" t="s">
        <v>380</v>
      </c>
      <c r="C495" t="s">
        <v>135</v>
      </c>
      <c r="D495" t="s">
        <v>39</v>
      </c>
      <c r="E495" t="s">
        <v>451</v>
      </c>
      <c r="F495">
        <v>3500</v>
      </c>
      <c r="G495">
        <v>1375</v>
      </c>
      <c r="H495">
        <v>2125</v>
      </c>
    </row>
    <row r="496" spans="1:8" hidden="1" x14ac:dyDescent="0.25">
      <c r="A496" t="s">
        <v>259</v>
      </c>
      <c r="B496" t="s">
        <v>381</v>
      </c>
      <c r="C496" t="s">
        <v>136</v>
      </c>
      <c r="D496" t="s">
        <v>39</v>
      </c>
      <c r="E496" t="s">
        <v>451</v>
      </c>
      <c r="F496">
        <v>0</v>
      </c>
      <c r="G496">
        <v>0</v>
      </c>
      <c r="H496">
        <v>0</v>
      </c>
    </row>
    <row r="497" spans="1:8" hidden="1" x14ac:dyDescent="0.25">
      <c r="A497" t="s">
        <v>260</v>
      </c>
      <c r="B497" t="s">
        <v>382</v>
      </c>
      <c r="C497" t="s">
        <v>137</v>
      </c>
      <c r="D497" t="s">
        <v>39</v>
      </c>
      <c r="E497" t="s">
        <v>451</v>
      </c>
      <c r="F497">
        <v>0</v>
      </c>
      <c r="G497">
        <v>0</v>
      </c>
      <c r="H497">
        <v>0</v>
      </c>
    </row>
    <row r="498" spans="1:8" hidden="1" x14ac:dyDescent="0.25">
      <c r="A498" t="s">
        <v>261</v>
      </c>
      <c r="B498" t="s">
        <v>383</v>
      </c>
      <c r="C498" t="s">
        <v>138</v>
      </c>
      <c r="D498" t="s">
        <v>39</v>
      </c>
      <c r="E498" t="s">
        <v>451</v>
      </c>
      <c r="F498">
        <v>3000</v>
      </c>
      <c r="G498">
        <v>916.63000000000011</v>
      </c>
      <c r="H498">
        <v>2083.37</v>
      </c>
    </row>
    <row r="499" spans="1:8" hidden="1" x14ac:dyDescent="0.25">
      <c r="A499" t="s">
        <v>262</v>
      </c>
      <c r="B499" t="s">
        <v>384</v>
      </c>
      <c r="C499" t="s">
        <v>139</v>
      </c>
      <c r="D499" t="s">
        <v>39</v>
      </c>
      <c r="E499" t="s">
        <v>451</v>
      </c>
      <c r="F499">
        <v>0</v>
      </c>
      <c r="G499">
        <v>0</v>
      </c>
      <c r="H499">
        <v>0</v>
      </c>
    </row>
    <row r="500" spans="1:8" hidden="1" x14ac:dyDescent="0.25">
      <c r="A500" t="s">
        <v>263</v>
      </c>
      <c r="B500" t="s">
        <v>385</v>
      </c>
      <c r="C500" t="s">
        <v>140</v>
      </c>
      <c r="D500" t="s">
        <v>39</v>
      </c>
      <c r="E500" t="s">
        <v>451</v>
      </c>
      <c r="F500">
        <v>1500</v>
      </c>
      <c r="G500">
        <v>458.37000000000012</v>
      </c>
      <c r="H500">
        <v>1041.6299999999999</v>
      </c>
    </row>
    <row r="501" spans="1:8" hidden="1" x14ac:dyDescent="0.25">
      <c r="A501" t="s">
        <v>264</v>
      </c>
      <c r="B501" t="s">
        <v>386</v>
      </c>
      <c r="C501" t="s">
        <v>141</v>
      </c>
      <c r="D501" t="s">
        <v>39</v>
      </c>
      <c r="E501" t="s">
        <v>451</v>
      </c>
      <c r="F501">
        <v>0</v>
      </c>
      <c r="G501">
        <v>0</v>
      </c>
      <c r="H501">
        <v>0</v>
      </c>
    </row>
    <row r="502" spans="1:8" hidden="1" x14ac:dyDescent="0.25">
      <c r="A502" t="s">
        <v>265</v>
      </c>
      <c r="B502" t="s">
        <v>387</v>
      </c>
      <c r="C502" t="s">
        <v>142</v>
      </c>
      <c r="D502" t="s">
        <v>39</v>
      </c>
      <c r="E502" t="s">
        <v>451</v>
      </c>
      <c r="F502">
        <v>9500</v>
      </c>
      <c r="G502">
        <v>3208.3700000000003</v>
      </c>
      <c r="H502">
        <v>6291.6299999999992</v>
      </c>
    </row>
    <row r="503" spans="1:8" hidden="1" x14ac:dyDescent="0.25">
      <c r="A503" t="s">
        <v>266</v>
      </c>
      <c r="B503" t="s">
        <v>388</v>
      </c>
      <c r="C503" t="s">
        <v>143</v>
      </c>
      <c r="D503" t="s">
        <v>39</v>
      </c>
      <c r="E503" t="s">
        <v>451</v>
      </c>
      <c r="F503">
        <v>0</v>
      </c>
      <c r="G503">
        <v>0</v>
      </c>
      <c r="H503">
        <v>0</v>
      </c>
    </row>
    <row r="504" spans="1:8" hidden="1" x14ac:dyDescent="0.25">
      <c r="A504" t="s">
        <v>267</v>
      </c>
      <c r="B504" t="s">
        <v>389</v>
      </c>
      <c r="C504" t="s">
        <v>144</v>
      </c>
      <c r="D504" t="s">
        <v>39</v>
      </c>
      <c r="E504" t="s">
        <v>451</v>
      </c>
      <c r="F504">
        <v>0</v>
      </c>
      <c r="G504">
        <v>0</v>
      </c>
      <c r="H504">
        <v>0</v>
      </c>
    </row>
    <row r="505" spans="1:8" hidden="1" x14ac:dyDescent="0.25">
      <c r="A505" t="s">
        <v>268</v>
      </c>
      <c r="B505" t="s">
        <v>390</v>
      </c>
      <c r="C505" t="s">
        <v>145</v>
      </c>
      <c r="D505" t="s">
        <v>39</v>
      </c>
      <c r="E505" t="s">
        <v>451</v>
      </c>
      <c r="F505">
        <v>0</v>
      </c>
      <c r="G505">
        <v>0</v>
      </c>
      <c r="H505">
        <v>0</v>
      </c>
    </row>
    <row r="506" spans="1:8" hidden="1" x14ac:dyDescent="0.25">
      <c r="A506" t="s">
        <v>269</v>
      </c>
      <c r="B506" t="s">
        <v>391</v>
      </c>
      <c r="C506" t="s">
        <v>146</v>
      </c>
      <c r="D506" t="s">
        <v>39</v>
      </c>
      <c r="E506" t="s">
        <v>451</v>
      </c>
      <c r="F506">
        <v>14000</v>
      </c>
      <c r="G506">
        <v>5500</v>
      </c>
      <c r="H506">
        <v>8500</v>
      </c>
    </row>
    <row r="507" spans="1:8" hidden="1" x14ac:dyDescent="0.25">
      <c r="A507" t="s">
        <v>270</v>
      </c>
      <c r="B507" t="s">
        <v>392</v>
      </c>
      <c r="C507" t="s">
        <v>147</v>
      </c>
      <c r="D507" t="s">
        <v>39</v>
      </c>
      <c r="E507" t="s">
        <v>451</v>
      </c>
      <c r="F507">
        <v>0</v>
      </c>
      <c r="G507">
        <v>0</v>
      </c>
      <c r="H507">
        <v>0</v>
      </c>
    </row>
    <row r="508" spans="1:8" hidden="1" x14ac:dyDescent="0.25">
      <c r="A508" t="s">
        <v>271</v>
      </c>
      <c r="B508" t="s">
        <v>393</v>
      </c>
      <c r="C508" t="s">
        <v>148</v>
      </c>
      <c r="D508" t="s">
        <v>39</v>
      </c>
      <c r="E508" t="s">
        <v>451</v>
      </c>
      <c r="F508">
        <v>2000</v>
      </c>
      <c r="G508">
        <v>916.63000000000011</v>
      </c>
      <c r="H508">
        <v>1083.3699999999999</v>
      </c>
    </row>
    <row r="509" spans="1:8" hidden="1" x14ac:dyDescent="0.25">
      <c r="A509" t="s">
        <v>272</v>
      </c>
      <c r="B509" t="s">
        <v>394</v>
      </c>
      <c r="C509" t="s">
        <v>149</v>
      </c>
      <c r="D509" t="s">
        <v>39</v>
      </c>
      <c r="E509" t="s">
        <v>451</v>
      </c>
      <c r="F509">
        <v>0</v>
      </c>
      <c r="G509">
        <v>0</v>
      </c>
      <c r="H509">
        <v>0</v>
      </c>
    </row>
    <row r="510" spans="1:8" hidden="1" x14ac:dyDescent="0.25">
      <c r="A510" t="s">
        <v>273</v>
      </c>
      <c r="B510" t="s">
        <v>395</v>
      </c>
      <c r="C510" t="s">
        <v>150</v>
      </c>
      <c r="D510" t="s">
        <v>39</v>
      </c>
      <c r="E510" t="s">
        <v>451</v>
      </c>
      <c r="F510">
        <v>77000</v>
      </c>
      <c r="G510">
        <v>29333.369999999995</v>
      </c>
      <c r="H510">
        <v>47666.630000000005</v>
      </c>
    </row>
    <row r="511" spans="1:8" hidden="1" x14ac:dyDescent="0.25">
      <c r="A511" t="s">
        <v>274</v>
      </c>
      <c r="B511" t="s">
        <v>396</v>
      </c>
      <c r="C511" t="s">
        <v>151</v>
      </c>
      <c r="D511" t="s">
        <v>39</v>
      </c>
      <c r="E511" t="s">
        <v>451</v>
      </c>
      <c r="F511">
        <v>17500</v>
      </c>
      <c r="G511">
        <v>6875</v>
      </c>
      <c r="H511">
        <v>10625</v>
      </c>
    </row>
    <row r="512" spans="1:8" hidden="1" x14ac:dyDescent="0.25">
      <c r="A512" t="s">
        <v>275</v>
      </c>
      <c r="B512" t="s">
        <v>397</v>
      </c>
      <c r="C512" t="s">
        <v>152</v>
      </c>
      <c r="D512" t="s">
        <v>39</v>
      </c>
      <c r="E512" t="s">
        <v>451</v>
      </c>
      <c r="F512">
        <v>0</v>
      </c>
      <c r="G512">
        <v>0</v>
      </c>
      <c r="H512">
        <v>0</v>
      </c>
    </row>
    <row r="513" spans="1:8" hidden="1" x14ac:dyDescent="0.25">
      <c r="A513" t="s">
        <v>276</v>
      </c>
      <c r="B513" t="s">
        <v>398</v>
      </c>
      <c r="C513" t="s">
        <v>153</v>
      </c>
      <c r="D513" t="s">
        <v>39</v>
      </c>
      <c r="E513" t="s">
        <v>451</v>
      </c>
      <c r="F513">
        <v>0</v>
      </c>
      <c r="G513">
        <v>0</v>
      </c>
      <c r="H513">
        <v>0</v>
      </c>
    </row>
    <row r="514" spans="1:8" hidden="1" x14ac:dyDescent="0.25">
      <c r="A514" t="s">
        <v>277</v>
      </c>
      <c r="B514" t="s">
        <v>399</v>
      </c>
      <c r="C514" t="s">
        <v>154</v>
      </c>
      <c r="D514" t="s">
        <v>39</v>
      </c>
      <c r="E514" t="s">
        <v>451</v>
      </c>
      <c r="F514">
        <v>0</v>
      </c>
      <c r="G514">
        <v>0</v>
      </c>
      <c r="H514">
        <v>0</v>
      </c>
    </row>
    <row r="515" spans="1:8" hidden="1" x14ac:dyDescent="0.25">
      <c r="A515" t="s">
        <v>278</v>
      </c>
      <c r="B515" t="s">
        <v>400</v>
      </c>
      <c r="C515" t="s">
        <v>155</v>
      </c>
      <c r="D515" t="s">
        <v>39</v>
      </c>
      <c r="E515" t="s">
        <v>451</v>
      </c>
      <c r="F515">
        <v>0</v>
      </c>
      <c r="G515">
        <v>0</v>
      </c>
      <c r="H515">
        <v>0</v>
      </c>
    </row>
    <row r="516" spans="1:8" hidden="1" x14ac:dyDescent="0.25">
      <c r="A516" t="s">
        <v>279</v>
      </c>
      <c r="B516" t="s">
        <v>401</v>
      </c>
      <c r="C516" t="s">
        <v>156</v>
      </c>
      <c r="D516" t="s">
        <v>39</v>
      </c>
      <c r="E516" t="s">
        <v>451</v>
      </c>
      <c r="F516">
        <v>0</v>
      </c>
      <c r="G516">
        <v>0</v>
      </c>
      <c r="H516">
        <v>0</v>
      </c>
    </row>
    <row r="517" spans="1:8" hidden="1" x14ac:dyDescent="0.25">
      <c r="A517" t="s">
        <v>280</v>
      </c>
      <c r="B517" t="s">
        <v>402</v>
      </c>
      <c r="C517" t="s">
        <v>157</v>
      </c>
      <c r="D517" t="s">
        <v>39</v>
      </c>
      <c r="E517" t="s">
        <v>451</v>
      </c>
      <c r="F517">
        <v>0</v>
      </c>
      <c r="G517">
        <v>0</v>
      </c>
      <c r="H517">
        <v>0</v>
      </c>
    </row>
    <row r="518" spans="1:8" hidden="1" x14ac:dyDescent="0.25">
      <c r="A518" t="s">
        <v>281</v>
      </c>
      <c r="B518" t="s">
        <v>403</v>
      </c>
      <c r="C518" t="s">
        <v>158</v>
      </c>
      <c r="D518" t="s">
        <v>39</v>
      </c>
      <c r="E518" t="s">
        <v>451</v>
      </c>
      <c r="F518">
        <v>2000</v>
      </c>
      <c r="G518">
        <v>916.63000000000011</v>
      </c>
      <c r="H518">
        <v>1083.3699999999999</v>
      </c>
    </row>
    <row r="519" spans="1:8" hidden="1" x14ac:dyDescent="0.25">
      <c r="A519" t="s">
        <v>282</v>
      </c>
      <c r="B519" t="s">
        <v>404</v>
      </c>
      <c r="C519" t="s">
        <v>159</v>
      </c>
      <c r="D519" t="s">
        <v>39</v>
      </c>
      <c r="E519" t="s">
        <v>451</v>
      </c>
      <c r="F519">
        <v>0</v>
      </c>
      <c r="G519">
        <v>0</v>
      </c>
      <c r="H519">
        <v>0</v>
      </c>
    </row>
    <row r="520" spans="1:8" hidden="1" x14ac:dyDescent="0.25">
      <c r="A520" t="s">
        <v>283</v>
      </c>
      <c r="B520" t="s">
        <v>405</v>
      </c>
      <c r="C520" t="s">
        <v>160</v>
      </c>
      <c r="D520" t="s">
        <v>39</v>
      </c>
      <c r="E520" t="s">
        <v>451</v>
      </c>
      <c r="F520">
        <v>0</v>
      </c>
      <c r="G520">
        <v>0</v>
      </c>
      <c r="H520">
        <v>0</v>
      </c>
    </row>
    <row r="521" spans="1:8" hidden="1" x14ac:dyDescent="0.25">
      <c r="A521" t="s">
        <v>284</v>
      </c>
      <c r="B521" t="s">
        <v>406</v>
      </c>
      <c r="C521" t="s">
        <v>161</v>
      </c>
      <c r="D521" t="s">
        <v>39</v>
      </c>
      <c r="E521" t="s">
        <v>451</v>
      </c>
      <c r="F521">
        <v>0</v>
      </c>
      <c r="G521">
        <v>0</v>
      </c>
      <c r="H521">
        <v>0</v>
      </c>
    </row>
    <row r="522" spans="1:8" hidden="1" x14ac:dyDescent="0.25">
      <c r="A522" t="s">
        <v>285</v>
      </c>
      <c r="B522" t="s">
        <v>407</v>
      </c>
      <c r="C522" t="s">
        <v>162</v>
      </c>
      <c r="D522" t="s">
        <v>39</v>
      </c>
      <c r="E522" t="s">
        <v>451</v>
      </c>
      <c r="F522">
        <v>1000</v>
      </c>
      <c r="G522">
        <v>0</v>
      </c>
      <c r="H522">
        <v>1000</v>
      </c>
    </row>
    <row r="523" spans="1:8" hidden="1" x14ac:dyDescent="0.25">
      <c r="A523" t="s">
        <v>286</v>
      </c>
      <c r="B523" t="s">
        <v>439</v>
      </c>
      <c r="C523" t="s">
        <v>440</v>
      </c>
      <c r="D523" t="s">
        <v>39</v>
      </c>
      <c r="E523" t="s">
        <v>451</v>
      </c>
      <c r="F523">
        <v>0</v>
      </c>
      <c r="G523">
        <v>0</v>
      </c>
      <c r="H523">
        <v>0</v>
      </c>
    </row>
    <row r="524" spans="1:8" hidden="1" x14ac:dyDescent="0.25">
      <c r="A524" t="s">
        <v>287</v>
      </c>
      <c r="B524" t="s">
        <v>408</v>
      </c>
      <c r="C524" t="s">
        <v>163</v>
      </c>
      <c r="D524" t="s">
        <v>39</v>
      </c>
      <c r="E524" t="s">
        <v>451</v>
      </c>
      <c r="F524">
        <v>0</v>
      </c>
      <c r="G524">
        <v>0</v>
      </c>
      <c r="H524">
        <v>0</v>
      </c>
    </row>
    <row r="525" spans="1:8" hidden="1" x14ac:dyDescent="0.25">
      <c r="A525" t="s">
        <v>288</v>
      </c>
      <c r="B525" t="s">
        <v>409</v>
      </c>
      <c r="C525" t="s">
        <v>164</v>
      </c>
      <c r="D525" t="s">
        <v>39</v>
      </c>
      <c r="E525" t="s">
        <v>451</v>
      </c>
      <c r="F525">
        <v>0</v>
      </c>
      <c r="G525">
        <v>0</v>
      </c>
      <c r="H525">
        <v>0</v>
      </c>
    </row>
    <row r="526" spans="1:8" hidden="1" x14ac:dyDescent="0.25">
      <c r="A526" t="s">
        <v>289</v>
      </c>
      <c r="B526" t="s">
        <v>410</v>
      </c>
      <c r="C526" t="s">
        <v>165</v>
      </c>
      <c r="D526" t="s">
        <v>39</v>
      </c>
      <c r="E526" t="s">
        <v>451</v>
      </c>
      <c r="F526">
        <v>0</v>
      </c>
      <c r="G526">
        <v>0</v>
      </c>
      <c r="H526">
        <v>0</v>
      </c>
    </row>
    <row r="527" spans="1:8" hidden="1" x14ac:dyDescent="0.25">
      <c r="A527" t="s">
        <v>290</v>
      </c>
      <c r="B527" t="s">
        <v>411</v>
      </c>
      <c r="C527" t="s">
        <v>166</v>
      </c>
      <c r="D527" t="s">
        <v>39</v>
      </c>
      <c r="E527" t="s">
        <v>451</v>
      </c>
      <c r="F527">
        <v>0</v>
      </c>
      <c r="G527">
        <v>0</v>
      </c>
      <c r="H527">
        <v>0</v>
      </c>
    </row>
    <row r="528" spans="1:8" hidden="1" x14ac:dyDescent="0.25">
      <c r="A528" t="s">
        <v>291</v>
      </c>
      <c r="B528" t="s">
        <v>412</v>
      </c>
      <c r="C528" t="s">
        <v>167</v>
      </c>
      <c r="D528" t="s">
        <v>39</v>
      </c>
      <c r="E528" t="s">
        <v>451</v>
      </c>
      <c r="F528">
        <v>0</v>
      </c>
      <c r="G528">
        <v>0</v>
      </c>
      <c r="H528">
        <v>0</v>
      </c>
    </row>
    <row r="529" spans="1:8" hidden="1" x14ac:dyDescent="0.25">
      <c r="A529" t="s">
        <v>292</v>
      </c>
      <c r="B529" t="s">
        <v>413</v>
      </c>
      <c r="C529" t="s">
        <v>168</v>
      </c>
      <c r="D529" t="s">
        <v>39</v>
      </c>
      <c r="E529" t="s">
        <v>451</v>
      </c>
      <c r="F529">
        <v>0</v>
      </c>
      <c r="G529">
        <v>0</v>
      </c>
      <c r="H529">
        <v>0</v>
      </c>
    </row>
    <row r="530" spans="1:8" hidden="1" x14ac:dyDescent="0.25">
      <c r="A530" t="s">
        <v>293</v>
      </c>
      <c r="B530" t="s">
        <v>414</v>
      </c>
      <c r="C530" t="s">
        <v>169</v>
      </c>
      <c r="D530" t="s">
        <v>39</v>
      </c>
      <c r="E530" t="s">
        <v>451</v>
      </c>
      <c r="F530">
        <v>0</v>
      </c>
      <c r="G530">
        <v>0</v>
      </c>
      <c r="H530">
        <v>0</v>
      </c>
    </row>
    <row r="531" spans="1:8" hidden="1" x14ac:dyDescent="0.25">
      <c r="A531" t="s">
        <v>294</v>
      </c>
      <c r="B531" t="s">
        <v>415</v>
      </c>
      <c r="C531" t="s">
        <v>170</v>
      </c>
      <c r="D531" t="s">
        <v>39</v>
      </c>
      <c r="E531" t="s">
        <v>451</v>
      </c>
      <c r="F531">
        <v>0</v>
      </c>
      <c r="G531">
        <v>0</v>
      </c>
      <c r="H531">
        <v>0</v>
      </c>
    </row>
    <row r="532" spans="1:8" hidden="1" x14ac:dyDescent="0.25">
      <c r="A532" t="s">
        <v>295</v>
      </c>
      <c r="B532" t="s">
        <v>416</v>
      </c>
      <c r="C532" t="s">
        <v>171</v>
      </c>
      <c r="D532" t="s">
        <v>39</v>
      </c>
      <c r="E532" t="s">
        <v>451</v>
      </c>
      <c r="F532">
        <v>0</v>
      </c>
      <c r="G532">
        <v>0</v>
      </c>
      <c r="H532">
        <v>0</v>
      </c>
    </row>
    <row r="533" spans="1:8" hidden="1" x14ac:dyDescent="0.25">
      <c r="A533" t="s">
        <v>296</v>
      </c>
      <c r="B533" t="s">
        <v>417</v>
      </c>
      <c r="C533" t="s">
        <v>172</v>
      </c>
      <c r="D533" t="s">
        <v>39</v>
      </c>
      <c r="E533" t="s">
        <v>451</v>
      </c>
      <c r="F533">
        <v>0</v>
      </c>
      <c r="G533">
        <v>0</v>
      </c>
      <c r="H533">
        <v>0</v>
      </c>
    </row>
    <row r="534" spans="1:8" hidden="1" x14ac:dyDescent="0.25">
      <c r="A534" t="s">
        <v>297</v>
      </c>
      <c r="B534" t="s">
        <v>418</v>
      </c>
      <c r="C534" t="s">
        <v>173</v>
      </c>
      <c r="D534" t="s">
        <v>39</v>
      </c>
      <c r="E534" t="s">
        <v>451</v>
      </c>
      <c r="F534">
        <v>76000</v>
      </c>
      <c r="G534">
        <v>29333.369999999995</v>
      </c>
      <c r="H534">
        <v>46666.630000000005</v>
      </c>
    </row>
    <row r="535" spans="1:8" hidden="1" x14ac:dyDescent="0.25">
      <c r="A535" t="s">
        <v>298</v>
      </c>
      <c r="B535" t="s">
        <v>419</v>
      </c>
      <c r="C535" t="s">
        <v>174</v>
      </c>
      <c r="D535" t="s">
        <v>39</v>
      </c>
      <c r="E535" t="s">
        <v>451</v>
      </c>
      <c r="F535">
        <v>1000</v>
      </c>
      <c r="G535">
        <v>0</v>
      </c>
      <c r="H535">
        <v>1000</v>
      </c>
    </row>
    <row r="536" spans="1:8" hidden="1" x14ac:dyDescent="0.25">
      <c r="A536" t="s">
        <v>299</v>
      </c>
      <c r="B536" t="s">
        <v>420</v>
      </c>
      <c r="C536" t="s">
        <v>175</v>
      </c>
      <c r="D536" t="s">
        <v>39</v>
      </c>
      <c r="E536" t="s">
        <v>451</v>
      </c>
      <c r="F536">
        <v>0</v>
      </c>
      <c r="G536">
        <v>0</v>
      </c>
      <c r="H536">
        <v>0</v>
      </c>
    </row>
    <row r="537" spans="1:8" hidden="1" x14ac:dyDescent="0.25">
      <c r="A537" t="s">
        <v>300</v>
      </c>
      <c r="B537" t="s">
        <v>421</v>
      </c>
      <c r="C537" t="s">
        <v>176</v>
      </c>
      <c r="D537" t="s">
        <v>39</v>
      </c>
      <c r="E537" t="s">
        <v>451</v>
      </c>
      <c r="F537">
        <v>0</v>
      </c>
      <c r="G537">
        <v>0</v>
      </c>
      <c r="H537">
        <v>0</v>
      </c>
    </row>
    <row r="538" spans="1:8" hidden="1" x14ac:dyDescent="0.25">
      <c r="A538" t="s">
        <v>301</v>
      </c>
      <c r="B538" t="s">
        <v>422</v>
      </c>
      <c r="C538" t="s">
        <v>177</v>
      </c>
      <c r="D538" t="s">
        <v>39</v>
      </c>
      <c r="E538" t="s">
        <v>451</v>
      </c>
      <c r="F538">
        <v>0</v>
      </c>
      <c r="G538">
        <v>0</v>
      </c>
      <c r="H538">
        <v>0</v>
      </c>
    </row>
    <row r="539" spans="1:8" hidden="1" x14ac:dyDescent="0.25">
      <c r="A539" t="s">
        <v>302</v>
      </c>
      <c r="B539" t="s">
        <v>423</v>
      </c>
      <c r="C539" t="s">
        <v>178</v>
      </c>
      <c r="D539" t="s">
        <v>39</v>
      </c>
      <c r="E539" t="s">
        <v>451</v>
      </c>
      <c r="F539">
        <v>0</v>
      </c>
      <c r="G539">
        <v>0</v>
      </c>
      <c r="H539">
        <v>0</v>
      </c>
    </row>
    <row r="540" spans="1:8" hidden="1" x14ac:dyDescent="0.25">
      <c r="A540" t="s">
        <v>303</v>
      </c>
      <c r="B540" t="s">
        <v>424</v>
      </c>
      <c r="C540" t="s">
        <v>179</v>
      </c>
      <c r="D540" t="s">
        <v>39</v>
      </c>
      <c r="E540" t="s">
        <v>451</v>
      </c>
      <c r="F540">
        <v>53500</v>
      </c>
      <c r="G540">
        <v>19708.370000000003</v>
      </c>
      <c r="H540">
        <v>33791.629999999997</v>
      </c>
    </row>
    <row r="541" spans="1:8" hidden="1" x14ac:dyDescent="0.25">
      <c r="A541" t="s">
        <v>304</v>
      </c>
      <c r="B541" t="s">
        <v>425</v>
      </c>
      <c r="C541" t="s">
        <v>180</v>
      </c>
      <c r="D541" t="s">
        <v>39</v>
      </c>
      <c r="E541" t="s">
        <v>451</v>
      </c>
      <c r="F541">
        <v>0</v>
      </c>
      <c r="G541">
        <v>0</v>
      </c>
      <c r="H541">
        <v>0</v>
      </c>
    </row>
    <row r="542" spans="1:8" hidden="1" x14ac:dyDescent="0.25">
      <c r="A542" t="s">
        <v>305</v>
      </c>
      <c r="B542" t="s">
        <v>426</v>
      </c>
      <c r="C542" t="s">
        <v>181</v>
      </c>
      <c r="D542" t="s">
        <v>39</v>
      </c>
      <c r="E542" t="s">
        <v>451</v>
      </c>
      <c r="F542">
        <v>0</v>
      </c>
      <c r="G542">
        <v>0</v>
      </c>
      <c r="H542">
        <v>0</v>
      </c>
    </row>
    <row r="543" spans="1:8" hidden="1" x14ac:dyDescent="0.25">
      <c r="A543" t="s">
        <v>306</v>
      </c>
      <c r="B543" t="s">
        <v>427</v>
      </c>
      <c r="C543" t="s">
        <v>182</v>
      </c>
      <c r="D543" t="s">
        <v>39</v>
      </c>
      <c r="E543" t="s">
        <v>451</v>
      </c>
      <c r="F543">
        <v>4500</v>
      </c>
      <c r="G543">
        <v>1375</v>
      </c>
      <c r="H543">
        <v>3125</v>
      </c>
    </row>
    <row r="544" spans="1:8" hidden="1" x14ac:dyDescent="0.25">
      <c r="A544" t="s">
        <v>307</v>
      </c>
      <c r="B544" t="s">
        <v>428</v>
      </c>
      <c r="C544" t="s">
        <v>183</v>
      </c>
      <c r="D544" t="s">
        <v>39</v>
      </c>
      <c r="E544" t="s">
        <v>451</v>
      </c>
      <c r="F544">
        <v>1500</v>
      </c>
      <c r="G544">
        <v>458.37000000000012</v>
      </c>
      <c r="H544">
        <v>1041.6299999999999</v>
      </c>
    </row>
    <row r="545" spans="1:8" hidden="1" x14ac:dyDescent="0.25">
      <c r="A545" t="s">
        <v>308</v>
      </c>
      <c r="B545" t="s">
        <v>429</v>
      </c>
      <c r="C545" t="s">
        <v>184</v>
      </c>
      <c r="D545" t="s">
        <v>39</v>
      </c>
      <c r="E545" t="s">
        <v>451</v>
      </c>
      <c r="F545">
        <v>0</v>
      </c>
      <c r="G545">
        <v>0</v>
      </c>
      <c r="H545">
        <v>0</v>
      </c>
    </row>
    <row r="546" spans="1:8" hidden="1" x14ac:dyDescent="0.25">
      <c r="A546" t="s">
        <v>309</v>
      </c>
      <c r="B546" t="s">
        <v>430</v>
      </c>
      <c r="C546" t="s">
        <v>185</v>
      </c>
      <c r="D546" t="s">
        <v>39</v>
      </c>
      <c r="E546" t="s">
        <v>451</v>
      </c>
      <c r="F546">
        <v>0</v>
      </c>
      <c r="G546">
        <v>0</v>
      </c>
      <c r="H546">
        <v>0</v>
      </c>
    </row>
    <row r="547" spans="1:8" hidden="1" x14ac:dyDescent="0.25">
      <c r="A547" t="s">
        <v>310</v>
      </c>
      <c r="B547" t="s">
        <v>431</v>
      </c>
      <c r="C547" t="s">
        <v>186</v>
      </c>
      <c r="D547" t="s">
        <v>39</v>
      </c>
      <c r="E547" t="s">
        <v>451</v>
      </c>
      <c r="F547">
        <v>53000</v>
      </c>
      <c r="G547">
        <v>20166.630000000005</v>
      </c>
      <c r="H547">
        <v>32833.369999999995</v>
      </c>
    </row>
    <row r="548" spans="1:8" hidden="1" x14ac:dyDescent="0.25">
      <c r="A548" t="s">
        <v>311</v>
      </c>
      <c r="B548" t="s">
        <v>432</v>
      </c>
      <c r="C548" t="s">
        <v>187</v>
      </c>
      <c r="D548" t="s">
        <v>39</v>
      </c>
      <c r="E548" t="s">
        <v>451</v>
      </c>
      <c r="F548">
        <v>4000</v>
      </c>
      <c r="G548">
        <v>1833.3700000000001</v>
      </c>
      <c r="H548">
        <v>2166.63</v>
      </c>
    </row>
    <row r="549" spans="1:8" hidden="1" x14ac:dyDescent="0.25">
      <c r="A549" t="s">
        <v>312</v>
      </c>
      <c r="B549" t="s">
        <v>433</v>
      </c>
      <c r="C549" t="s">
        <v>188</v>
      </c>
      <c r="D549" t="s">
        <v>39</v>
      </c>
      <c r="E549" t="s">
        <v>451</v>
      </c>
      <c r="F549">
        <v>55000</v>
      </c>
      <c r="G549">
        <v>20166.630000000005</v>
      </c>
      <c r="H549">
        <v>34833.369999999995</v>
      </c>
    </row>
    <row r="550" spans="1:8" hidden="1" x14ac:dyDescent="0.25">
      <c r="A550" t="s">
        <v>313</v>
      </c>
      <c r="B550" t="s">
        <v>434</v>
      </c>
      <c r="C550" t="s">
        <v>189</v>
      </c>
      <c r="D550" t="s">
        <v>39</v>
      </c>
      <c r="E550" t="s">
        <v>451</v>
      </c>
      <c r="F550">
        <v>6500</v>
      </c>
      <c r="G550">
        <v>3208.3700000000003</v>
      </c>
      <c r="H550">
        <v>3291.6299999999997</v>
      </c>
    </row>
    <row r="551" spans="1:8" hidden="1" x14ac:dyDescent="0.25">
      <c r="A551" t="s">
        <v>314</v>
      </c>
      <c r="B551" t="s">
        <v>435</v>
      </c>
      <c r="C551" t="s">
        <v>436</v>
      </c>
      <c r="D551" t="s">
        <v>39</v>
      </c>
      <c r="E551" t="s">
        <v>451</v>
      </c>
      <c r="F551">
        <v>13500</v>
      </c>
      <c r="G551">
        <v>5041.63</v>
      </c>
      <c r="H551">
        <v>8458.369999999999</v>
      </c>
    </row>
    <row r="552" spans="1:8" hidden="1" x14ac:dyDescent="0.25">
      <c r="A552" t="s">
        <v>315</v>
      </c>
      <c r="B552" t="s">
        <v>441</v>
      </c>
      <c r="C552" t="s">
        <v>442</v>
      </c>
      <c r="D552" t="s">
        <v>39</v>
      </c>
      <c r="E552" t="s">
        <v>451</v>
      </c>
      <c r="F552">
        <v>0</v>
      </c>
      <c r="G552">
        <v>0</v>
      </c>
      <c r="H552">
        <v>0</v>
      </c>
    </row>
    <row r="553" spans="1:8" hidden="1" x14ac:dyDescent="0.25">
      <c r="A553" t="s">
        <v>316</v>
      </c>
      <c r="B553" t="s">
        <v>443</v>
      </c>
      <c r="C553" t="s">
        <v>444</v>
      </c>
      <c r="D553" t="s">
        <v>39</v>
      </c>
      <c r="E553" t="s">
        <v>451</v>
      </c>
      <c r="F553">
        <v>0</v>
      </c>
      <c r="G553">
        <v>0</v>
      </c>
      <c r="H553">
        <v>0</v>
      </c>
    </row>
    <row r="554" spans="1:8" hidden="1" x14ac:dyDescent="0.25">
      <c r="A554" t="s">
        <v>317</v>
      </c>
      <c r="B554" t="s">
        <v>445</v>
      </c>
      <c r="C554" t="s">
        <v>446</v>
      </c>
      <c r="D554" t="s">
        <v>39</v>
      </c>
      <c r="E554" t="s">
        <v>451</v>
      </c>
      <c r="F554">
        <v>0</v>
      </c>
      <c r="G554">
        <v>0</v>
      </c>
      <c r="H554">
        <v>0</v>
      </c>
    </row>
    <row r="555" spans="1:8" hidden="1" x14ac:dyDescent="0.25">
      <c r="A555" t="s">
        <v>318</v>
      </c>
      <c r="B555" t="s">
        <v>447</v>
      </c>
      <c r="C555" t="s">
        <v>448</v>
      </c>
      <c r="D555" t="s">
        <v>39</v>
      </c>
      <c r="E555" t="s">
        <v>451</v>
      </c>
      <c r="F555">
        <v>0</v>
      </c>
      <c r="G555">
        <v>0</v>
      </c>
      <c r="H555">
        <v>0</v>
      </c>
    </row>
    <row r="556" spans="1:8" hidden="1" x14ac:dyDescent="0.25">
      <c r="A556" t="s">
        <v>319</v>
      </c>
      <c r="B556" t="s">
        <v>437</v>
      </c>
      <c r="C556" t="s">
        <v>195</v>
      </c>
      <c r="D556" t="s">
        <v>39</v>
      </c>
      <c r="E556" t="s">
        <v>451</v>
      </c>
      <c r="F556">
        <v>0</v>
      </c>
      <c r="G556">
        <v>0</v>
      </c>
      <c r="H556">
        <v>0</v>
      </c>
    </row>
    <row r="557" spans="1:8" hidden="1" x14ac:dyDescent="0.25">
      <c r="A557" t="s">
        <v>207</v>
      </c>
      <c r="B557" t="s">
        <v>328</v>
      </c>
      <c r="C557" t="s">
        <v>84</v>
      </c>
      <c r="D557" t="s">
        <v>33</v>
      </c>
      <c r="E557" t="s">
        <v>452</v>
      </c>
      <c r="F557">
        <v>6500</v>
      </c>
      <c r="G557">
        <v>5958.37</v>
      </c>
      <c r="H557">
        <v>541.63000000000011</v>
      </c>
    </row>
    <row r="558" spans="1:8" hidden="1" x14ac:dyDescent="0.25">
      <c r="A558" t="s">
        <v>208</v>
      </c>
      <c r="B558" t="s">
        <v>330</v>
      </c>
      <c r="C558" t="s">
        <v>85</v>
      </c>
      <c r="D558" t="s">
        <v>33</v>
      </c>
      <c r="E558" t="s">
        <v>452</v>
      </c>
      <c r="F558">
        <v>4500</v>
      </c>
      <c r="G558">
        <v>4125</v>
      </c>
      <c r="H558">
        <v>375</v>
      </c>
    </row>
    <row r="559" spans="1:8" hidden="1" x14ac:dyDescent="0.25">
      <c r="A559" t="s">
        <v>209</v>
      </c>
      <c r="B559" t="s">
        <v>331</v>
      </c>
      <c r="C559" t="s">
        <v>86</v>
      </c>
      <c r="D559" t="s">
        <v>33</v>
      </c>
      <c r="E559" t="s">
        <v>452</v>
      </c>
      <c r="F559">
        <v>0</v>
      </c>
      <c r="G559">
        <v>0</v>
      </c>
      <c r="H559">
        <v>0</v>
      </c>
    </row>
    <row r="560" spans="1:8" hidden="1" x14ac:dyDescent="0.25">
      <c r="A560" t="s">
        <v>210</v>
      </c>
      <c r="B560" t="s">
        <v>332</v>
      </c>
      <c r="C560" t="s">
        <v>87</v>
      </c>
      <c r="D560" t="s">
        <v>33</v>
      </c>
      <c r="E560" t="s">
        <v>452</v>
      </c>
      <c r="F560">
        <v>500</v>
      </c>
      <c r="G560">
        <v>458.37000000000012</v>
      </c>
      <c r="H560">
        <v>41.629999999999882</v>
      </c>
    </row>
    <row r="561" spans="1:8" hidden="1" x14ac:dyDescent="0.25">
      <c r="A561" t="s">
        <v>211</v>
      </c>
      <c r="B561" t="s">
        <v>333</v>
      </c>
      <c r="C561" t="s">
        <v>88</v>
      </c>
      <c r="D561" t="s">
        <v>33</v>
      </c>
      <c r="E561" t="s">
        <v>452</v>
      </c>
      <c r="F561">
        <v>0</v>
      </c>
      <c r="G561">
        <v>0</v>
      </c>
      <c r="H561">
        <v>0</v>
      </c>
    </row>
    <row r="562" spans="1:8" hidden="1" x14ac:dyDescent="0.25">
      <c r="A562" t="s">
        <v>212</v>
      </c>
      <c r="B562" t="s">
        <v>334</v>
      </c>
      <c r="C562" t="s">
        <v>89</v>
      </c>
      <c r="D562" t="s">
        <v>33</v>
      </c>
      <c r="E562" t="s">
        <v>452</v>
      </c>
      <c r="F562">
        <v>500</v>
      </c>
      <c r="G562">
        <v>458.37000000000012</v>
      </c>
      <c r="H562">
        <v>41.629999999999882</v>
      </c>
    </row>
    <row r="563" spans="1:8" hidden="1" x14ac:dyDescent="0.25">
      <c r="A563" t="s">
        <v>213</v>
      </c>
      <c r="B563" t="s">
        <v>335</v>
      </c>
      <c r="C563" t="s">
        <v>90</v>
      </c>
      <c r="D563" t="s">
        <v>33</v>
      </c>
      <c r="E563" t="s">
        <v>452</v>
      </c>
      <c r="F563">
        <v>0</v>
      </c>
      <c r="G563">
        <v>0</v>
      </c>
      <c r="H563">
        <v>0</v>
      </c>
    </row>
    <row r="564" spans="1:8" hidden="1" x14ac:dyDescent="0.25">
      <c r="A564" t="s">
        <v>214</v>
      </c>
      <c r="B564" t="s">
        <v>336</v>
      </c>
      <c r="C564" t="s">
        <v>91</v>
      </c>
      <c r="D564" t="s">
        <v>33</v>
      </c>
      <c r="E564" t="s">
        <v>452</v>
      </c>
      <c r="F564">
        <v>500</v>
      </c>
      <c r="G564">
        <v>458.37000000000012</v>
      </c>
      <c r="H564">
        <v>41.629999999999882</v>
      </c>
    </row>
    <row r="565" spans="1:8" hidden="1" x14ac:dyDescent="0.25">
      <c r="A565" t="s">
        <v>215</v>
      </c>
      <c r="B565" t="s">
        <v>337</v>
      </c>
      <c r="C565" t="s">
        <v>92</v>
      </c>
      <c r="D565" t="s">
        <v>33</v>
      </c>
      <c r="E565" t="s">
        <v>452</v>
      </c>
      <c r="F565">
        <v>1000</v>
      </c>
      <c r="G565">
        <v>916.63000000000011</v>
      </c>
      <c r="H565">
        <v>83.369999999999891</v>
      </c>
    </row>
    <row r="566" spans="1:8" hidden="1" x14ac:dyDescent="0.25">
      <c r="A566" t="s">
        <v>216</v>
      </c>
      <c r="B566" t="s">
        <v>338</v>
      </c>
      <c r="C566" t="s">
        <v>93</v>
      </c>
      <c r="D566" t="s">
        <v>33</v>
      </c>
      <c r="E566" t="s">
        <v>452</v>
      </c>
      <c r="F566">
        <v>500</v>
      </c>
      <c r="G566">
        <v>458.37000000000012</v>
      </c>
      <c r="H566">
        <v>41.629999999999882</v>
      </c>
    </row>
    <row r="567" spans="1:8" hidden="1" x14ac:dyDescent="0.25">
      <c r="A567" t="s">
        <v>217</v>
      </c>
      <c r="B567" t="s">
        <v>339</v>
      </c>
      <c r="C567" t="s">
        <v>94</v>
      </c>
      <c r="D567" t="s">
        <v>33</v>
      </c>
      <c r="E567" t="s">
        <v>452</v>
      </c>
      <c r="F567">
        <v>1000</v>
      </c>
      <c r="G567">
        <v>916.63000000000011</v>
      </c>
      <c r="H567">
        <v>83.369999999999891</v>
      </c>
    </row>
    <row r="568" spans="1:8" hidden="1" x14ac:dyDescent="0.25">
      <c r="A568" t="s">
        <v>218</v>
      </c>
      <c r="B568" t="s">
        <v>340</v>
      </c>
      <c r="C568" t="s">
        <v>95</v>
      </c>
      <c r="D568" t="s">
        <v>33</v>
      </c>
      <c r="E568" t="s">
        <v>452</v>
      </c>
      <c r="F568">
        <v>0</v>
      </c>
      <c r="G568">
        <v>0</v>
      </c>
      <c r="H568">
        <v>0</v>
      </c>
    </row>
    <row r="569" spans="1:8" hidden="1" x14ac:dyDescent="0.25">
      <c r="A569" t="s">
        <v>219</v>
      </c>
      <c r="B569" t="s">
        <v>341</v>
      </c>
      <c r="C569" t="s">
        <v>96</v>
      </c>
      <c r="D569" t="s">
        <v>33</v>
      </c>
      <c r="E569" t="s">
        <v>452</v>
      </c>
      <c r="F569">
        <v>2500</v>
      </c>
      <c r="G569">
        <v>2291.6299999999997</v>
      </c>
      <c r="H569">
        <v>208.37000000000035</v>
      </c>
    </row>
    <row r="570" spans="1:8" hidden="1" x14ac:dyDescent="0.25">
      <c r="A570" t="s">
        <v>220</v>
      </c>
      <c r="B570" t="s">
        <v>342</v>
      </c>
      <c r="C570" t="s">
        <v>97</v>
      </c>
      <c r="D570" t="s">
        <v>33</v>
      </c>
      <c r="E570" t="s">
        <v>452</v>
      </c>
      <c r="F570">
        <v>0</v>
      </c>
      <c r="G570">
        <v>0</v>
      </c>
      <c r="H570">
        <v>0</v>
      </c>
    </row>
    <row r="571" spans="1:8" hidden="1" x14ac:dyDescent="0.25">
      <c r="A571" t="s">
        <v>221</v>
      </c>
      <c r="B571" t="s">
        <v>343</v>
      </c>
      <c r="C571" t="s">
        <v>98</v>
      </c>
      <c r="D571" t="s">
        <v>33</v>
      </c>
      <c r="E571" t="s">
        <v>452</v>
      </c>
      <c r="F571">
        <v>8500</v>
      </c>
      <c r="G571">
        <v>7791.63</v>
      </c>
      <c r="H571">
        <v>708.36999999999989</v>
      </c>
    </row>
    <row r="572" spans="1:8" hidden="1" x14ac:dyDescent="0.25">
      <c r="A572" t="s">
        <v>222</v>
      </c>
      <c r="B572" t="s">
        <v>344</v>
      </c>
      <c r="C572" t="s">
        <v>99</v>
      </c>
      <c r="D572" t="s">
        <v>33</v>
      </c>
      <c r="E572" t="s">
        <v>452</v>
      </c>
      <c r="F572">
        <v>500</v>
      </c>
      <c r="G572">
        <v>458.37000000000012</v>
      </c>
      <c r="H572">
        <v>41.629999999999882</v>
      </c>
    </row>
    <row r="573" spans="1:8" hidden="1" x14ac:dyDescent="0.25">
      <c r="A573" t="s">
        <v>223</v>
      </c>
      <c r="B573" t="s">
        <v>345</v>
      </c>
      <c r="C573" t="s">
        <v>100</v>
      </c>
      <c r="D573" t="s">
        <v>33</v>
      </c>
      <c r="E573" t="s">
        <v>452</v>
      </c>
      <c r="F573">
        <v>0</v>
      </c>
      <c r="G573">
        <v>0</v>
      </c>
      <c r="H573">
        <v>0</v>
      </c>
    </row>
    <row r="574" spans="1:8" hidden="1" x14ac:dyDescent="0.25">
      <c r="A574" t="s">
        <v>224</v>
      </c>
      <c r="B574" t="s">
        <v>346</v>
      </c>
      <c r="C574" t="s">
        <v>101</v>
      </c>
      <c r="D574" t="s">
        <v>33</v>
      </c>
      <c r="E574" t="s">
        <v>452</v>
      </c>
      <c r="F574">
        <v>1000</v>
      </c>
      <c r="G574">
        <v>916.63000000000011</v>
      </c>
      <c r="H574">
        <v>83.369999999999891</v>
      </c>
    </row>
    <row r="575" spans="1:8" hidden="1" x14ac:dyDescent="0.25">
      <c r="A575" t="s">
        <v>225</v>
      </c>
      <c r="B575" t="s">
        <v>347</v>
      </c>
      <c r="C575" t="s">
        <v>102</v>
      </c>
      <c r="D575" t="s">
        <v>33</v>
      </c>
      <c r="E575" t="s">
        <v>452</v>
      </c>
      <c r="F575">
        <v>0</v>
      </c>
      <c r="G575">
        <v>0</v>
      </c>
      <c r="H575">
        <v>0</v>
      </c>
    </row>
    <row r="576" spans="1:8" hidden="1" x14ac:dyDescent="0.25">
      <c r="A576" t="s">
        <v>226</v>
      </c>
      <c r="B576" t="s">
        <v>348</v>
      </c>
      <c r="C576" t="s">
        <v>104</v>
      </c>
      <c r="D576" t="s">
        <v>33</v>
      </c>
      <c r="E576" t="s">
        <v>452</v>
      </c>
      <c r="F576">
        <v>500</v>
      </c>
      <c r="G576">
        <v>458.37000000000012</v>
      </c>
      <c r="H576">
        <v>41.629999999999882</v>
      </c>
    </row>
    <row r="577" spans="1:8" hidden="1" x14ac:dyDescent="0.25">
      <c r="A577" t="s">
        <v>227</v>
      </c>
      <c r="B577" t="s">
        <v>349</v>
      </c>
      <c r="C577" t="s">
        <v>103</v>
      </c>
      <c r="D577" t="s">
        <v>33</v>
      </c>
      <c r="E577" t="s">
        <v>452</v>
      </c>
      <c r="F577">
        <v>0</v>
      </c>
      <c r="G577">
        <v>0</v>
      </c>
      <c r="H577">
        <v>0</v>
      </c>
    </row>
    <row r="578" spans="1:8" hidden="1" x14ac:dyDescent="0.25">
      <c r="A578" t="s">
        <v>228</v>
      </c>
      <c r="B578" t="s">
        <v>350</v>
      </c>
      <c r="C578" t="s">
        <v>105</v>
      </c>
      <c r="D578" t="s">
        <v>33</v>
      </c>
      <c r="E578" t="s">
        <v>452</v>
      </c>
      <c r="F578">
        <v>5000</v>
      </c>
      <c r="G578">
        <v>4583.37</v>
      </c>
      <c r="H578">
        <v>416.63000000000011</v>
      </c>
    </row>
    <row r="579" spans="1:8" hidden="1" x14ac:dyDescent="0.25">
      <c r="A579" t="s">
        <v>229</v>
      </c>
      <c r="B579" t="s">
        <v>351</v>
      </c>
      <c r="C579" t="s">
        <v>106</v>
      </c>
      <c r="D579" t="s">
        <v>33</v>
      </c>
      <c r="E579" t="s">
        <v>452</v>
      </c>
      <c r="F579">
        <v>0</v>
      </c>
      <c r="G579">
        <v>0</v>
      </c>
      <c r="H579">
        <v>0</v>
      </c>
    </row>
    <row r="580" spans="1:8" hidden="1" x14ac:dyDescent="0.25">
      <c r="A580" t="s">
        <v>230</v>
      </c>
      <c r="B580" t="s">
        <v>352</v>
      </c>
      <c r="C580" t="s">
        <v>107</v>
      </c>
      <c r="D580" t="s">
        <v>33</v>
      </c>
      <c r="E580" t="s">
        <v>452</v>
      </c>
      <c r="F580">
        <v>0</v>
      </c>
      <c r="G580">
        <v>0</v>
      </c>
      <c r="H580">
        <v>0</v>
      </c>
    </row>
    <row r="581" spans="1:8" hidden="1" x14ac:dyDescent="0.25">
      <c r="A581" t="s">
        <v>231</v>
      </c>
      <c r="B581" t="s">
        <v>353</v>
      </c>
      <c r="C581" t="s">
        <v>108</v>
      </c>
      <c r="D581" t="s">
        <v>33</v>
      </c>
      <c r="E581" t="s">
        <v>452</v>
      </c>
      <c r="F581">
        <v>1000</v>
      </c>
      <c r="G581">
        <v>916.63000000000011</v>
      </c>
      <c r="H581">
        <v>83.369999999999891</v>
      </c>
    </row>
    <row r="582" spans="1:8" hidden="1" x14ac:dyDescent="0.25">
      <c r="A582" t="s">
        <v>232</v>
      </c>
      <c r="B582" t="s">
        <v>354</v>
      </c>
      <c r="C582" t="s">
        <v>109</v>
      </c>
      <c r="D582" t="s">
        <v>33</v>
      </c>
      <c r="E582" t="s">
        <v>452</v>
      </c>
      <c r="F582">
        <v>0</v>
      </c>
      <c r="G582">
        <v>0</v>
      </c>
      <c r="H582">
        <v>0</v>
      </c>
    </row>
    <row r="583" spans="1:8" hidden="1" x14ac:dyDescent="0.25">
      <c r="A583" t="s">
        <v>233</v>
      </c>
      <c r="B583" t="s">
        <v>355</v>
      </c>
      <c r="C583" t="s">
        <v>110</v>
      </c>
      <c r="D583" t="s">
        <v>33</v>
      </c>
      <c r="E583" t="s">
        <v>452</v>
      </c>
      <c r="F583">
        <v>7500</v>
      </c>
      <c r="G583">
        <v>6875</v>
      </c>
      <c r="H583">
        <v>625</v>
      </c>
    </row>
    <row r="584" spans="1:8" hidden="1" x14ac:dyDescent="0.25">
      <c r="A584" t="s">
        <v>234</v>
      </c>
      <c r="B584" t="s">
        <v>356</v>
      </c>
      <c r="C584" t="s">
        <v>111</v>
      </c>
      <c r="D584" t="s">
        <v>33</v>
      </c>
      <c r="E584" t="s">
        <v>452</v>
      </c>
      <c r="F584">
        <v>0</v>
      </c>
      <c r="G584">
        <v>0</v>
      </c>
      <c r="H584">
        <v>0</v>
      </c>
    </row>
    <row r="585" spans="1:8" hidden="1" x14ac:dyDescent="0.25">
      <c r="A585" t="s">
        <v>235</v>
      </c>
      <c r="B585" t="s">
        <v>357</v>
      </c>
      <c r="C585" t="s">
        <v>112</v>
      </c>
      <c r="D585" t="s">
        <v>33</v>
      </c>
      <c r="E585" t="s">
        <v>452</v>
      </c>
      <c r="F585">
        <v>25500</v>
      </c>
      <c r="G585">
        <v>23375</v>
      </c>
      <c r="H585">
        <v>2125</v>
      </c>
    </row>
    <row r="586" spans="1:8" hidden="1" x14ac:dyDescent="0.25">
      <c r="A586" t="s">
        <v>236</v>
      </c>
      <c r="B586" t="s">
        <v>358</v>
      </c>
      <c r="C586" t="s">
        <v>113</v>
      </c>
      <c r="D586" t="s">
        <v>33</v>
      </c>
      <c r="E586" t="s">
        <v>452</v>
      </c>
      <c r="F586">
        <v>0</v>
      </c>
      <c r="G586">
        <v>0</v>
      </c>
      <c r="H586">
        <v>0</v>
      </c>
    </row>
    <row r="587" spans="1:8" hidden="1" x14ac:dyDescent="0.25">
      <c r="A587" t="s">
        <v>237</v>
      </c>
      <c r="B587" t="s">
        <v>359</v>
      </c>
      <c r="C587" t="s">
        <v>114</v>
      </c>
      <c r="D587" t="s">
        <v>33</v>
      </c>
      <c r="E587" t="s">
        <v>452</v>
      </c>
      <c r="F587">
        <v>3500</v>
      </c>
      <c r="G587">
        <v>3208.3700000000003</v>
      </c>
      <c r="H587">
        <v>291.62999999999965</v>
      </c>
    </row>
    <row r="588" spans="1:8" hidden="1" x14ac:dyDescent="0.25">
      <c r="A588" t="s">
        <v>238</v>
      </c>
      <c r="B588" t="s">
        <v>360</v>
      </c>
      <c r="C588" t="s">
        <v>115</v>
      </c>
      <c r="D588" t="s">
        <v>33</v>
      </c>
      <c r="E588" t="s">
        <v>452</v>
      </c>
      <c r="F588">
        <v>8000</v>
      </c>
      <c r="G588">
        <v>7333.37</v>
      </c>
      <c r="H588">
        <v>666.63000000000011</v>
      </c>
    </row>
    <row r="589" spans="1:8" hidden="1" x14ac:dyDescent="0.25">
      <c r="A589" t="s">
        <v>239</v>
      </c>
      <c r="B589" t="s">
        <v>361</v>
      </c>
      <c r="C589" t="s">
        <v>116</v>
      </c>
      <c r="D589" t="s">
        <v>33</v>
      </c>
      <c r="E589" t="s">
        <v>452</v>
      </c>
      <c r="F589">
        <v>0</v>
      </c>
      <c r="G589">
        <v>0</v>
      </c>
      <c r="H589">
        <v>0</v>
      </c>
    </row>
    <row r="590" spans="1:8" hidden="1" x14ac:dyDescent="0.25">
      <c r="A590" t="s">
        <v>240</v>
      </c>
      <c r="B590" t="s">
        <v>362</v>
      </c>
      <c r="C590" t="s">
        <v>117</v>
      </c>
      <c r="D590" t="s">
        <v>33</v>
      </c>
      <c r="E590" t="s">
        <v>452</v>
      </c>
      <c r="F590">
        <v>8500</v>
      </c>
      <c r="G590">
        <v>7791.63</v>
      </c>
      <c r="H590">
        <v>708.36999999999989</v>
      </c>
    </row>
    <row r="591" spans="1:8" hidden="1" x14ac:dyDescent="0.25">
      <c r="A591" t="s">
        <v>241</v>
      </c>
      <c r="B591" t="s">
        <v>363</v>
      </c>
      <c r="C591" t="s">
        <v>118</v>
      </c>
      <c r="D591" t="s">
        <v>33</v>
      </c>
      <c r="E591" t="s">
        <v>452</v>
      </c>
      <c r="F591">
        <v>25000</v>
      </c>
      <c r="G591">
        <v>22916.630000000005</v>
      </c>
      <c r="H591">
        <v>2083.3699999999953</v>
      </c>
    </row>
    <row r="592" spans="1:8" hidden="1" x14ac:dyDescent="0.25">
      <c r="A592" t="s">
        <v>242</v>
      </c>
      <c r="B592" t="s">
        <v>364</v>
      </c>
      <c r="C592" t="s">
        <v>119</v>
      </c>
      <c r="D592" t="s">
        <v>33</v>
      </c>
      <c r="E592" t="s">
        <v>452</v>
      </c>
      <c r="F592">
        <v>4000</v>
      </c>
      <c r="G592">
        <v>3666.6299999999997</v>
      </c>
      <c r="H592">
        <v>333.37000000000035</v>
      </c>
    </row>
    <row r="593" spans="1:8" hidden="1" x14ac:dyDescent="0.25">
      <c r="A593" t="s">
        <v>243</v>
      </c>
      <c r="B593" t="s">
        <v>365</v>
      </c>
      <c r="C593" t="s">
        <v>120</v>
      </c>
      <c r="D593" t="s">
        <v>33</v>
      </c>
      <c r="E593" t="s">
        <v>452</v>
      </c>
      <c r="F593">
        <v>2000</v>
      </c>
      <c r="G593">
        <v>1833.3700000000001</v>
      </c>
      <c r="H593">
        <v>166.62999999999988</v>
      </c>
    </row>
    <row r="594" spans="1:8" hidden="1" x14ac:dyDescent="0.25">
      <c r="A594" t="s">
        <v>244</v>
      </c>
      <c r="B594" t="s">
        <v>366</v>
      </c>
      <c r="C594" t="s">
        <v>121</v>
      </c>
      <c r="D594" t="s">
        <v>33</v>
      </c>
      <c r="E594" t="s">
        <v>452</v>
      </c>
      <c r="F594">
        <v>2000</v>
      </c>
      <c r="G594">
        <v>1833.3700000000001</v>
      </c>
      <c r="H594">
        <v>166.62999999999988</v>
      </c>
    </row>
    <row r="595" spans="1:8" hidden="1" x14ac:dyDescent="0.25">
      <c r="A595" t="s">
        <v>245</v>
      </c>
      <c r="B595" t="s">
        <v>367</v>
      </c>
      <c r="C595" t="s">
        <v>122</v>
      </c>
      <c r="D595" t="s">
        <v>33</v>
      </c>
      <c r="E595" t="s">
        <v>452</v>
      </c>
      <c r="F595">
        <v>0</v>
      </c>
      <c r="G595">
        <v>0</v>
      </c>
      <c r="H595">
        <v>0</v>
      </c>
    </row>
    <row r="596" spans="1:8" hidden="1" x14ac:dyDescent="0.25">
      <c r="A596" t="s">
        <v>246</v>
      </c>
      <c r="B596" t="s">
        <v>368</v>
      </c>
      <c r="C596" t="s">
        <v>123</v>
      </c>
      <c r="D596" t="s">
        <v>33</v>
      </c>
      <c r="E596" t="s">
        <v>452</v>
      </c>
      <c r="F596">
        <v>0</v>
      </c>
      <c r="G596">
        <v>0</v>
      </c>
      <c r="H596">
        <v>0</v>
      </c>
    </row>
    <row r="597" spans="1:8" hidden="1" x14ac:dyDescent="0.25">
      <c r="A597" t="s">
        <v>247</v>
      </c>
      <c r="B597" t="s">
        <v>369</v>
      </c>
      <c r="C597" t="s">
        <v>124</v>
      </c>
      <c r="D597" t="s">
        <v>33</v>
      </c>
      <c r="E597" t="s">
        <v>452</v>
      </c>
      <c r="F597">
        <v>500</v>
      </c>
      <c r="G597">
        <v>458.37000000000012</v>
      </c>
      <c r="H597">
        <v>41.629999999999882</v>
      </c>
    </row>
    <row r="598" spans="1:8" hidden="1" x14ac:dyDescent="0.25">
      <c r="A598" t="s">
        <v>248</v>
      </c>
      <c r="B598" t="s">
        <v>370</v>
      </c>
      <c r="C598" t="s">
        <v>125</v>
      </c>
      <c r="D598" t="s">
        <v>33</v>
      </c>
      <c r="E598" t="s">
        <v>452</v>
      </c>
      <c r="F598">
        <v>4500</v>
      </c>
      <c r="G598">
        <v>4125</v>
      </c>
      <c r="H598">
        <v>375</v>
      </c>
    </row>
    <row r="599" spans="1:8" hidden="1" x14ac:dyDescent="0.25">
      <c r="A599" t="s">
        <v>249</v>
      </c>
      <c r="B599" t="s">
        <v>371</v>
      </c>
      <c r="C599" t="s">
        <v>126</v>
      </c>
      <c r="D599" t="s">
        <v>33</v>
      </c>
      <c r="E599" t="s">
        <v>452</v>
      </c>
      <c r="F599">
        <v>2000</v>
      </c>
      <c r="G599">
        <v>1833.3700000000001</v>
      </c>
      <c r="H599">
        <v>166.62999999999988</v>
      </c>
    </row>
    <row r="600" spans="1:8" hidden="1" x14ac:dyDescent="0.25">
      <c r="A600" t="s">
        <v>250</v>
      </c>
      <c r="B600" t="s">
        <v>372</v>
      </c>
      <c r="C600" t="s">
        <v>127</v>
      </c>
      <c r="D600" t="s">
        <v>33</v>
      </c>
      <c r="E600" t="s">
        <v>452</v>
      </c>
      <c r="F600">
        <v>21000</v>
      </c>
      <c r="G600">
        <v>19250</v>
      </c>
      <c r="H600">
        <v>1750</v>
      </c>
    </row>
    <row r="601" spans="1:8" hidden="1" x14ac:dyDescent="0.25">
      <c r="A601" t="s">
        <v>251</v>
      </c>
      <c r="B601" t="s">
        <v>373</v>
      </c>
      <c r="C601" t="s">
        <v>128</v>
      </c>
      <c r="D601" t="s">
        <v>33</v>
      </c>
      <c r="E601" t="s">
        <v>452</v>
      </c>
      <c r="F601">
        <v>500</v>
      </c>
      <c r="G601">
        <v>458.37000000000012</v>
      </c>
      <c r="H601">
        <v>41.629999999999882</v>
      </c>
    </row>
    <row r="602" spans="1:8" hidden="1" x14ac:dyDescent="0.25">
      <c r="A602" t="s">
        <v>252</v>
      </c>
      <c r="B602" t="s">
        <v>374</v>
      </c>
      <c r="C602" t="s">
        <v>129</v>
      </c>
      <c r="D602" t="s">
        <v>33</v>
      </c>
      <c r="E602" t="s">
        <v>452</v>
      </c>
      <c r="F602">
        <v>500</v>
      </c>
      <c r="G602">
        <v>458.37000000000012</v>
      </c>
      <c r="H602">
        <v>41.629999999999882</v>
      </c>
    </row>
    <row r="603" spans="1:8" hidden="1" x14ac:dyDescent="0.25">
      <c r="A603" t="s">
        <v>253</v>
      </c>
      <c r="B603" t="s">
        <v>375</v>
      </c>
      <c r="C603" t="s">
        <v>130</v>
      </c>
      <c r="D603" t="s">
        <v>33</v>
      </c>
      <c r="E603" t="s">
        <v>452</v>
      </c>
      <c r="F603">
        <v>4500</v>
      </c>
      <c r="G603">
        <v>4125</v>
      </c>
      <c r="H603">
        <v>375</v>
      </c>
    </row>
    <row r="604" spans="1:8" hidden="1" x14ac:dyDescent="0.25">
      <c r="A604" t="s">
        <v>254</v>
      </c>
      <c r="B604" t="s">
        <v>376</v>
      </c>
      <c r="C604" t="s">
        <v>131</v>
      </c>
      <c r="D604" t="s">
        <v>33</v>
      </c>
      <c r="E604" t="s">
        <v>452</v>
      </c>
      <c r="F604">
        <v>4000</v>
      </c>
      <c r="G604">
        <v>458.37000000000012</v>
      </c>
      <c r="H604">
        <v>3541.63</v>
      </c>
    </row>
    <row r="605" spans="1:8" hidden="1" x14ac:dyDescent="0.25">
      <c r="A605" t="s">
        <v>255</v>
      </c>
      <c r="B605" t="s">
        <v>377</v>
      </c>
      <c r="C605" t="s">
        <v>132</v>
      </c>
      <c r="D605" t="s">
        <v>33</v>
      </c>
      <c r="E605" t="s">
        <v>452</v>
      </c>
      <c r="F605">
        <v>0</v>
      </c>
      <c r="G605">
        <v>0</v>
      </c>
      <c r="H605">
        <v>0</v>
      </c>
    </row>
    <row r="606" spans="1:8" hidden="1" x14ac:dyDescent="0.25">
      <c r="A606" t="s">
        <v>256</v>
      </c>
      <c r="B606" t="s">
        <v>378</v>
      </c>
      <c r="C606" t="s">
        <v>133</v>
      </c>
      <c r="D606" t="s">
        <v>33</v>
      </c>
      <c r="E606" t="s">
        <v>452</v>
      </c>
      <c r="F606">
        <v>0</v>
      </c>
      <c r="G606">
        <v>0</v>
      </c>
      <c r="H606">
        <v>0</v>
      </c>
    </row>
    <row r="607" spans="1:8" hidden="1" x14ac:dyDescent="0.25">
      <c r="A607" t="s">
        <v>257</v>
      </c>
      <c r="B607" t="s">
        <v>379</v>
      </c>
      <c r="C607" t="s">
        <v>134</v>
      </c>
      <c r="D607" t="s">
        <v>33</v>
      </c>
      <c r="E607" t="s">
        <v>452</v>
      </c>
      <c r="F607">
        <v>0</v>
      </c>
      <c r="G607">
        <v>0</v>
      </c>
      <c r="H607">
        <v>0</v>
      </c>
    </row>
    <row r="608" spans="1:8" hidden="1" x14ac:dyDescent="0.25">
      <c r="A608" t="s">
        <v>258</v>
      </c>
      <c r="B608" t="s">
        <v>380</v>
      </c>
      <c r="C608" t="s">
        <v>135</v>
      </c>
      <c r="D608" t="s">
        <v>33</v>
      </c>
      <c r="E608" t="s">
        <v>452</v>
      </c>
      <c r="F608">
        <v>13000</v>
      </c>
      <c r="G608">
        <v>11916.63</v>
      </c>
      <c r="H608">
        <v>1083.3700000000008</v>
      </c>
    </row>
    <row r="609" spans="1:8" hidden="1" x14ac:dyDescent="0.25">
      <c r="A609" t="s">
        <v>259</v>
      </c>
      <c r="B609" t="s">
        <v>381</v>
      </c>
      <c r="C609" t="s">
        <v>136</v>
      </c>
      <c r="D609" t="s">
        <v>33</v>
      </c>
      <c r="E609" t="s">
        <v>452</v>
      </c>
      <c r="F609">
        <v>0</v>
      </c>
      <c r="G609">
        <v>0</v>
      </c>
      <c r="H609">
        <v>0</v>
      </c>
    </row>
    <row r="610" spans="1:8" hidden="1" x14ac:dyDescent="0.25">
      <c r="A610" t="s">
        <v>260</v>
      </c>
      <c r="B610" t="s">
        <v>382</v>
      </c>
      <c r="C610" t="s">
        <v>137</v>
      </c>
      <c r="D610" t="s">
        <v>33</v>
      </c>
      <c r="E610" t="s">
        <v>452</v>
      </c>
      <c r="F610">
        <v>2500</v>
      </c>
      <c r="G610">
        <v>2291.6299999999997</v>
      </c>
      <c r="H610">
        <v>208.37000000000035</v>
      </c>
    </row>
    <row r="611" spans="1:8" hidden="1" x14ac:dyDescent="0.25">
      <c r="A611" t="s">
        <v>261</v>
      </c>
      <c r="B611" t="s">
        <v>383</v>
      </c>
      <c r="C611" t="s">
        <v>138</v>
      </c>
      <c r="D611" t="s">
        <v>33</v>
      </c>
      <c r="E611" t="s">
        <v>452</v>
      </c>
      <c r="F611">
        <v>6000</v>
      </c>
      <c r="G611">
        <v>5500</v>
      </c>
      <c r="H611">
        <v>500</v>
      </c>
    </row>
    <row r="612" spans="1:8" hidden="1" x14ac:dyDescent="0.25">
      <c r="A612" t="s">
        <v>262</v>
      </c>
      <c r="B612" t="s">
        <v>384</v>
      </c>
      <c r="C612" t="s">
        <v>139</v>
      </c>
      <c r="D612" t="s">
        <v>33</v>
      </c>
      <c r="E612" t="s">
        <v>452</v>
      </c>
      <c r="F612">
        <v>0</v>
      </c>
      <c r="G612">
        <v>0</v>
      </c>
      <c r="H612">
        <v>0</v>
      </c>
    </row>
    <row r="613" spans="1:8" hidden="1" x14ac:dyDescent="0.25">
      <c r="A613" t="s">
        <v>263</v>
      </c>
      <c r="B613" t="s">
        <v>385</v>
      </c>
      <c r="C613" t="s">
        <v>140</v>
      </c>
      <c r="D613" t="s">
        <v>33</v>
      </c>
      <c r="E613" t="s">
        <v>452</v>
      </c>
      <c r="F613">
        <v>3000</v>
      </c>
      <c r="G613">
        <v>2750</v>
      </c>
      <c r="H613">
        <v>250</v>
      </c>
    </row>
    <row r="614" spans="1:8" hidden="1" x14ac:dyDescent="0.25">
      <c r="A614" t="s">
        <v>264</v>
      </c>
      <c r="B614" t="s">
        <v>386</v>
      </c>
      <c r="C614" t="s">
        <v>141</v>
      </c>
      <c r="D614" t="s">
        <v>33</v>
      </c>
      <c r="E614" t="s">
        <v>452</v>
      </c>
      <c r="F614">
        <v>0</v>
      </c>
      <c r="G614">
        <v>0</v>
      </c>
      <c r="H614">
        <v>0</v>
      </c>
    </row>
    <row r="615" spans="1:8" hidden="1" x14ac:dyDescent="0.25">
      <c r="A615" t="s">
        <v>265</v>
      </c>
      <c r="B615" t="s">
        <v>387</v>
      </c>
      <c r="C615" t="s">
        <v>142</v>
      </c>
      <c r="D615" t="s">
        <v>33</v>
      </c>
      <c r="E615" t="s">
        <v>452</v>
      </c>
      <c r="F615">
        <v>39500</v>
      </c>
      <c r="G615">
        <v>36208.369999999988</v>
      </c>
      <c r="H615">
        <v>3291.6300000000119</v>
      </c>
    </row>
    <row r="616" spans="1:8" hidden="1" x14ac:dyDescent="0.25">
      <c r="A616" t="s">
        <v>266</v>
      </c>
      <c r="B616" t="s">
        <v>388</v>
      </c>
      <c r="C616" t="s">
        <v>143</v>
      </c>
      <c r="D616" t="s">
        <v>33</v>
      </c>
      <c r="E616" t="s">
        <v>452</v>
      </c>
      <c r="F616">
        <v>1000</v>
      </c>
      <c r="G616">
        <v>916.63000000000011</v>
      </c>
      <c r="H616">
        <v>83.369999999999891</v>
      </c>
    </row>
    <row r="617" spans="1:8" hidden="1" x14ac:dyDescent="0.25">
      <c r="A617" t="s">
        <v>267</v>
      </c>
      <c r="B617" t="s">
        <v>389</v>
      </c>
      <c r="C617" t="s">
        <v>144</v>
      </c>
      <c r="D617" t="s">
        <v>33</v>
      </c>
      <c r="E617" t="s">
        <v>452</v>
      </c>
      <c r="F617">
        <v>500</v>
      </c>
      <c r="G617">
        <v>458.37000000000012</v>
      </c>
      <c r="H617">
        <v>41.629999999999882</v>
      </c>
    </row>
    <row r="618" spans="1:8" hidden="1" x14ac:dyDescent="0.25">
      <c r="A618" t="s">
        <v>268</v>
      </c>
      <c r="B618" t="s">
        <v>390</v>
      </c>
      <c r="C618" t="s">
        <v>145</v>
      </c>
      <c r="D618" t="s">
        <v>33</v>
      </c>
      <c r="E618" t="s">
        <v>452</v>
      </c>
      <c r="F618">
        <v>0</v>
      </c>
      <c r="G618">
        <v>0</v>
      </c>
      <c r="H618">
        <v>0</v>
      </c>
    </row>
    <row r="619" spans="1:8" hidden="1" x14ac:dyDescent="0.25">
      <c r="A619" t="s">
        <v>269</v>
      </c>
      <c r="B619" t="s">
        <v>391</v>
      </c>
      <c r="C619" t="s">
        <v>146</v>
      </c>
      <c r="D619" t="s">
        <v>33</v>
      </c>
      <c r="E619" t="s">
        <v>452</v>
      </c>
      <c r="F619">
        <v>54000</v>
      </c>
      <c r="G619">
        <v>49500</v>
      </c>
      <c r="H619">
        <v>4500</v>
      </c>
    </row>
    <row r="620" spans="1:8" hidden="1" x14ac:dyDescent="0.25">
      <c r="A620" t="s">
        <v>270</v>
      </c>
      <c r="B620" t="s">
        <v>392</v>
      </c>
      <c r="C620" t="s">
        <v>147</v>
      </c>
      <c r="D620" t="s">
        <v>33</v>
      </c>
      <c r="E620" t="s">
        <v>452</v>
      </c>
      <c r="F620">
        <v>23000</v>
      </c>
      <c r="G620">
        <v>21083.369999999995</v>
      </c>
      <c r="H620">
        <v>1916.6300000000047</v>
      </c>
    </row>
    <row r="621" spans="1:8" hidden="1" x14ac:dyDescent="0.25">
      <c r="A621" t="s">
        <v>271</v>
      </c>
      <c r="B621" t="s">
        <v>393</v>
      </c>
      <c r="C621" t="s">
        <v>148</v>
      </c>
      <c r="D621" t="s">
        <v>33</v>
      </c>
      <c r="E621" t="s">
        <v>452</v>
      </c>
      <c r="F621">
        <v>7000</v>
      </c>
      <c r="G621">
        <v>6416.63</v>
      </c>
      <c r="H621">
        <v>583.36999999999989</v>
      </c>
    </row>
    <row r="622" spans="1:8" hidden="1" x14ac:dyDescent="0.25">
      <c r="A622" t="s">
        <v>272</v>
      </c>
      <c r="B622" t="s">
        <v>394</v>
      </c>
      <c r="C622" t="s">
        <v>149</v>
      </c>
      <c r="D622" t="s">
        <v>33</v>
      </c>
      <c r="E622" t="s">
        <v>452</v>
      </c>
      <c r="F622">
        <v>500</v>
      </c>
      <c r="G622">
        <v>458.37000000000012</v>
      </c>
      <c r="H622">
        <v>41.629999999999882</v>
      </c>
    </row>
    <row r="623" spans="1:8" hidden="1" x14ac:dyDescent="0.25">
      <c r="A623" t="s">
        <v>273</v>
      </c>
      <c r="B623" t="s">
        <v>395</v>
      </c>
      <c r="C623" t="s">
        <v>150</v>
      </c>
      <c r="D623" t="s">
        <v>33</v>
      </c>
      <c r="E623" t="s">
        <v>452</v>
      </c>
      <c r="F623">
        <v>276000</v>
      </c>
      <c r="G623">
        <v>253000</v>
      </c>
      <c r="H623">
        <v>23000</v>
      </c>
    </row>
    <row r="624" spans="1:8" hidden="1" x14ac:dyDescent="0.25">
      <c r="A624" t="s">
        <v>274</v>
      </c>
      <c r="B624" t="s">
        <v>396</v>
      </c>
      <c r="C624" t="s">
        <v>151</v>
      </c>
      <c r="D624" t="s">
        <v>33</v>
      </c>
      <c r="E624" t="s">
        <v>452</v>
      </c>
      <c r="F624">
        <v>47500</v>
      </c>
      <c r="G624">
        <v>43541.630000000012</v>
      </c>
      <c r="H624">
        <v>3958.3699999999881</v>
      </c>
    </row>
    <row r="625" spans="1:8" hidden="1" x14ac:dyDescent="0.25">
      <c r="A625" t="s">
        <v>275</v>
      </c>
      <c r="B625" t="s">
        <v>397</v>
      </c>
      <c r="C625" t="s">
        <v>152</v>
      </c>
      <c r="D625" t="s">
        <v>33</v>
      </c>
      <c r="E625" t="s">
        <v>452</v>
      </c>
      <c r="F625">
        <v>13500</v>
      </c>
      <c r="G625">
        <v>12375</v>
      </c>
      <c r="H625">
        <v>1125</v>
      </c>
    </row>
    <row r="626" spans="1:8" hidden="1" x14ac:dyDescent="0.25">
      <c r="A626" t="s">
        <v>276</v>
      </c>
      <c r="B626" t="s">
        <v>398</v>
      </c>
      <c r="C626" t="s">
        <v>153</v>
      </c>
      <c r="D626" t="s">
        <v>33</v>
      </c>
      <c r="E626" t="s">
        <v>452</v>
      </c>
      <c r="F626">
        <v>79000</v>
      </c>
      <c r="G626">
        <v>72416.63</v>
      </c>
      <c r="H626">
        <v>6583.3699999999953</v>
      </c>
    </row>
    <row r="627" spans="1:8" hidden="1" x14ac:dyDescent="0.25">
      <c r="A627" t="s">
        <v>277</v>
      </c>
      <c r="B627" t="s">
        <v>399</v>
      </c>
      <c r="C627" t="s">
        <v>154</v>
      </c>
      <c r="D627" t="s">
        <v>33</v>
      </c>
      <c r="E627" t="s">
        <v>452</v>
      </c>
      <c r="F627">
        <v>150500</v>
      </c>
      <c r="G627">
        <v>137958.37</v>
      </c>
      <c r="H627">
        <v>12541.630000000005</v>
      </c>
    </row>
    <row r="628" spans="1:8" hidden="1" x14ac:dyDescent="0.25">
      <c r="A628" t="s">
        <v>278</v>
      </c>
      <c r="B628" t="s">
        <v>400</v>
      </c>
      <c r="C628" t="s">
        <v>155</v>
      </c>
      <c r="D628" t="s">
        <v>33</v>
      </c>
      <c r="E628" t="s">
        <v>452</v>
      </c>
      <c r="F628">
        <v>1500</v>
      </c>
      <c r="G628">
        <v>1375</v>
      </c>
      <c r="H628">
        <v>125</v>
      </c>
    </row>
    <row r="629" spans="1:8" hidden="1" x14ac:dyDescent="0.25">
      <c r="A629" t="s">
        <v>279</v>
      </c>
      <c r="B629" t="s">
        <v>401</v>
      </c>
      <c r="C629" t="s">
        <v>156</v>
      </c>
      <c r="D629" t="s">
        <v>33</v>
      </c>
      <c r="E629" t="s">
        <v>452</v>
      </c>
      <c r="F629">
        <v>2000</v>
      </c>
      <c r="G629">
        <v>1833.3700000000001</v>
      </c>
      <c r="H629">
        <v>166.62999999999988</v>
      </c>
    </row>
    <row r="630" spans="1:8" hidden="1" x14ac:dyDescent="0.25">
      <c r="A630" t="s">
        <v>280</v>
      </c>
      <c r="B630" t="s">
        <v>402</v>
      </c>
      <c r="C630" t="s">
        <v>157</v>
      </c>
      <c r="D630" t="s">
        <v>33</v>
      </c>
      <c r="E630" t="s">
        <v>452</v>
      </c>
      <c r="F630">
        <v>0</v>
      </c>
      <c r="G630">
        <v>0</v>
      </c>
      <c r="H630">
        <v>0</v>
      </c>
    </row>
    <row r="631" spans="1:8" hidden="1" x14ac:dyDescent="0.25">
      <c r="A631" t="s">
        <v>281</v>
      </c>
      <c r="B631" t="s">
        <v>403</v>
      </c>
      <c r="C631" t="s">
        <v>158</v>
      </c>
      <c r="D631" t="s">
        <v>33</v>
      </c>
      <c r="E631" t="s">
        <v>452</v>
      </c>
      <c r="F631">
        <v>7500</v>
      </c>
      <c r="G631">
        <v>6875</v>
      </c>
      <c r="H631">
        <v>625</v>
      </c>
    </row>
    <row r="632" spans="1:8" hidden="1" x14ac:dyDescent="0.25">
      <c r="A632" t="s">
        <v>282</v>
      </c>
      <c r="B632" t="s">
        <v>404</v>
      </c>
      <c r="C632" t="s">
        <v>159</v>
      </c>
      <c r="D632" t="s">
        <v>33</v>
      </c>
      <c r="E632" t="s">
        <v>452</v>
      </c>
      <c r="F632">
        <v>2000</v>
      </c>
      <c r="G632">
        <v>1833.3700000000001</v>
      </c>
      <c r="H632">
        <v>166.62999999999988</v>
      </c>
    </row>
    <row r="633" spans="1:8" hidden="1" x14ac:dyDescent="0.25">
      <c r="A633" t="s">
        <v>283</v>
      </c>
      <c r="B633" t="s">
        <v>405</v>
      </c>
      <c r="C633" t="s">
        <v>160</v>
      </c>
      <c r="D633" t="s">
        <v>33</v>
      </c>
      <c r="E633" t="s">
        <v>452</v>
      </c>
      <c r="F633">
        <v>2500</v>
      </c>
      <c r="G633">
        <v>2291.6299999999997</v>
      </c>
      <c r="H633">
        <v>208.37000000000035</v>
      </c>
    </row>
    <row r="634" spans="1:8" hidden="1" x14ac:dyDescent="0.25">
      <c r="A634" t="s">
        <v>284</v>
      </c>
      <c r="B634" t="s">
        <v>406</v>
      </c>
      <c r="C634" t="s">
        <v>161</v>
      </c>
      <c r="D634" t="s">
        <v>33</v>
      </c>
      <c r="E634" t="s">
        <v>452</v>
      </c>
      <c r="F634">
        <v>500</v>
      </c>
      <c r="G634">
        <v>458.37000000000012</v>
      </c>
      <c r="H634">
        <v>41.629999999999882</v>
      </c>
    </row>
    <row r="635" spans="1:8" hidden="1" x14ac:dyDescent="0.25">
      <c r="A635" t="s">
        <v>285</v>
      </c>
      <c r="B635" t="s">
        <v>407</v>
      </c>
      <c r="C635" t="s">
        <v>162</v>
      </c>
      <c r="D635" t="s">
        <v>33</v>
      </c>
      <c r="E635" t="s">
        <v>452</v>
      </c>
      <c r="F635">
        <v>500</v>
      </c>
      <c r="G635">
        <v>458.37000000000012</v>
      </c>
      <c r="H635">
        <v>41.629999999999882</v>
      </c>
    </row>
    <row r="636" spans="1:8" hidden="1" x14ac:dyDescent="0.25">
      <c r="A636" t="s">
        <v>286</v>
      </c>
      <c r="B636" t="s">
        <v>439</v>
      </c>
      <c r="C636" t="s">
        <v>440</v>
      </c>
      <c r="D636" t="s">
        <v>33</v>
      </c>
      <c r="E636" t="s">
        <v>452</v>
      </c>
      <c r="F636">
        <v>0</v>
      </c>
      <c r="G636">
        <v>0</v>
      </c>
      <c r="H636">
        <v>0</v>
      </c>
    </row>
    <row r="637" spans="1:8" hidden="1" x14ac:dyDescent="0.25">
      <c r="A637" t="s">
        <v>287</v>
      </c>
      <c r="B637" t="s">
        <v>408</v>
      </c>
      <c r="C637" t="s">
        <v>163</v>
      </c>
      <c r="D637" t="s">
        <v>33</v>
      </c>
      <c r="E637" t="s">
        <v>452</v>
      </c>
      <c r="F637">
        <v>0</v>
      </c>
      <c r="G637">
        <v>0</v>
      </c>
      <c r="H637">
        <v>0</v>
      </c>
    </row>
    <row r="638" spans="1:8" hidden="1" x14ac:dyDescent="0.25">
      <c r="A638" t="s">
        <v>288</v>
      </c>
      <c r="B638" t="s">
        <v>409</v>
      </c>
      <c r="C638" t="s">
        <v>164</v>
      </c>
      <c r="D638" t="s">
        <v>33</v>
      </c>
      <c r="E638" t="s">
        <v>452</v>
      </c>
      <c r="F638">
        <v>20000</v>
      </c>
      <c r="G638">
        <v>18333.370000000003</v>
      </c>
      <c r="H638">
        <v>1666.6299999999974</v>
      </c>
    </row>
    <row r="639" spans="1:8" hidden="1" x14ac:dyDescent="0.25">
      <c r="A639" t="s">
        <v>289</v>
      </c>
      <c r="B639" t="s">
        <v>410</v>
      </c>
      <c r="C639" t="s">
        <v>165</v>
      </c>
      <c r="D639" t="s">
        <v>33</v>
      </c>
      <c r="E639" t="s">
        <v>452</v>
      </c>
      <c r="F639">
        <v>9000</v>
      </c>
      <c r="G639">
        <v>8250</v>
      </c>
      <c r="H639">
        <v>750</v>
      </c>
    </row>
    <row r="640" spans="1:8" hidden="1" x14ac:dyDescent="0.25">
      <c r="A640" t="s">
        <v>290</v>
      </c>
      <c r="B640" t="s">
        <v>411</v>
      </c>
      <c r="C640" t="s">
        <v>166</v>
      </c>
      <c r="D640" t="s">
        <v>33</v>
      </c>
      <c r="E640" t="s">
        <v>452</v>
      </c>
      <c r="F640">
        <v>2500</v>
      </c>
      <c r="G640">
        <v>2291.6299999999997</v>
      </c>
      <c r="H640">
        <v>208.37000000000035</v>
      </c>
    </row>
    <row r="641" spans="1:8" hidden="1" x14ac:dyDescent="0.25">
      <c r="A641" t="s">
        <v>291</v>
      </c>
      <c r="B641" t="s">
        <v>412</v>
      </c>
      <c r="C641" t="s">
        <v>167</v>
      </c>
      <c r="D641" t="s">
        <v>33</v>
      </c>
      <c r="E641" t="s">
        <v>452</v>
      </c>
      <c r="F641">
        <v>2000</v>
      </c>
      <c r="G641">
        <v>1833.3700000000001</v>
      </c>
      <c r="H641">
        <v>166.62999999999988</v>
      </c>
    </row>
    <row r="642" spans="1:8" hidden="1" x14ac:dyDescent="0.25">
      <c r="A642" t="s">
        <v>292</v>
      </c>
      <c r="B642" t="s">
        <v>413</v>
      </c>
      <c r="C642" t="s">
        <v>168</v>
      </c>
      <c r="D642" t="s">
        <v>33</v>
      </c>
      <c r="E642" t="s">
        <v>452</v>
      </c>
      <c r="F642">
        <v>2000</v>
      </c>
      <c r="G642">
        <v>1833.3700000000001</v>
      </c>
      <c r="H642">
        <v>166.62999999999988</v>
      </c>
    </row>
    <row r="643" spans="1:8" hidden="1" x14ac:dyDescent="0.25">
      <c r="A643" t="s">
        <v>293</v>
      </c>
      <c r="B643" t="s">
        <v>414</v>
      </c>
      <c r="C643" t="s">
        <v>169</v>
      </c>
      <c r="D643" t="s">
        <v>33</v>
      </c>
      <c r="E643" t="s">
        <v>452</v>
      </c>
      <c r="F643">
        <v>4000</v>
      </c>
      <c r="G643">
        <v>3666.6299999999997</v>
      </c>
      <c r="H643">
        <v>333.37000000000035</v>
      </c>
    </row>
    <row r="644" spans="1:8" hidden="1" x14ac:dyDescent="0.25">
      <c r="A644" t="s">
        <v>294</v>
      </c>
      <c r="B644" t="s">
        <v>415</v>
      </c>
      <c r="C644" t="s">
        <v>170</v>
      </c>
      <c r="D644" t="s">
        <v>33</v>
      </c>
      <c r="E644" t="s">
        <v>452</v>
      </c>
      <c r="F644">
        <v>500</v>
      </c>
      <c r="G644">
        <v>458.37000000000012</v>
      </c>
      <c r="H644">
        <v>41.629999999999882</v>
      </c>
    </row>
    <row r="645" spans="1:8" hidden="1" x14ac:dyDescent="0.25">
      <c r="A645" t="s">
        <v>295</v>
      </c>
      <c r="B645" t="s">
        <v>416</v>
      </c>
      <c r="C645" t="s">
        <v>171</v>
      </c>
      <c r="D645" t="s">
        <v>33</v>
      </c>
      <c r="E645" t="s">
        <v>452</v>
      </c>
      <c r="F645">
        <v>500</v>
      </c>
      <c r="G645">
        <v>458.37000000000012</v>
      </c>
      <c r="H645">
        <v>41.629999999999882</v>
      </c>
    </row>
    <row r="646" spans="1:8" hidden="1" x14ac:dyDescent="0.25">
      <c r="A646" t="s">
        <v>296</v>
      </c>
      <c r="B646" t="s">
        <v>417</v>
      </c>
      <c r="C646" t="s">
        <v>172</v>
      </c>
      <c r="D646" t="s">
        <v>33</v>
      </c>
      <c r="E646" t="s">
        <v>452</v>
      </c>
      <c r="F646">
        <v>500</v>
      </c>
      <c r="G646">
        <v>458.37000000000012</v>
      </c>
      <c r="H646">
        <v>41.629999999999882</v>
      </c>
    </row>
    <row r="647" spans="1:8" hidden="1" x14ac:dyDescent="0.25">
      <c r="A647" t="s">
        <v>297</v>
      </c>
      <c r="B647" t="s">
        <v>418</v>
      </c>
      <c r="C647" t="s">
        <v>173</v>
      </c>
      <c r="D647" t="s">
        <v>33</v>
      </c>
      <c r="E647" t="s">
        <v>452</v>
      </c>
      <c r="F647">
        <v>116500</v>
      </c>
      <c r="G647">
        <v>106791.63</v>
      </c>
      <c r="H647">
        <v>9708.3699999999953</v>
      </c>
    </row>
    <row r="648" spans="1:8" hidden="1" x14ac:dyDescent="0.25">
      <c r="A648" t="s">
        <v>298</v>
      </c>
      <c r="B648" t="s">
        <v>419</v>
      </c>
      <c r="C648" t="s">
        <v>174</v>
      </c>
      <c r="D648" t="s">
        <v>33</v>
      </c>
      <c r="E648" t="s">
        <v>452</v>
      </c>
      <c r="F648">
        <v>500</v>
      </c>
      <c r="G648">
        <v>458.37000000000012</v>
      </c>
      <c r="H648">
        <v>41.629999999999882</v>
      </c>
    </row>
    <row r="649" spans="1:8" hidden="1" x14ac:dyDescent="0.25">
      <c r="A649" t="s">
        <v>299</v>
      </c>
      <c r="B649" t="s">
        <v>420</v>
      </c>
      <c r="C649" t="s">
        <v>175</v>
      </c>
      <c r="D649" t="s">
        <v>33</v>
      </c>
      <c r="E649" t="s">
        <v>452</v>
      </c>
      <c r="F649">
        <v>0</v>
      </c>
      <c r="G649">
        <v>0</v>
      </c>
      <c r="H649">
        <v>0</v>
      </c>
    </row>
    <row r="650" spans="1:8" hidden="1" x14ac:dyDescent="0.25">
      <c r="A650" t="s">
        <v>300</v>
      </c>
      <c r="B650" t="s">
        <v>421</v>
      </c>
      <c r="C650" t="s">
        <v>176</v>
      </c>
      <c r="D650" t="s">
        <v>33</v>
      </c>
      <c r="E650" t="s">
        <v>452</v>
      </c>
      <c r="F650">
        <v>0</v>
      </c>
      <c r="G650">
        <v>0</v>
      </c>
      <c r="H650">
        <v>0</v>
      </c>
    </row>
    <row r="651" spans="1:8" hidden="1" x14ac:dyDescent="0.25">
      <c r="A651" t="s">
        <v>301</v>
      </c>
      <c r="B651" t="s">
        <v>422</v>
      </c>
      <c r="C651" t="s">
        <v>177</v>
      </c>
      <c r="D651" t="s">
        <v>33</v>
      </c>
      <c r="E651" t="s">
        <v>452</v>
      </c>
      <c r="F651">
        <v>0</v>
      </c>
      <c r="G651">
        <v>0</v>
      </c>
      <c r="H651">
        <v>0</v>
      </c>
    </row>
    <row r="652" spans="1:8" hidden="1" x14ac:dyDescent="0.25">
      <c r="A652" t="s">
        <v>302</v>
      </c>
      <c r="B652" t="s">
        <v>423</v>
      </c>
      <c r="C652" t="s">
        <v>178</v>
      </c>
      <c r="D652" t="s">
        <v>33</v>
      </c>
      <c r="E652" t="s">
        <v>452</v>
      </c>
      <c r="F652">
        <v>0</v>
      </c>
      <c r="G652">
        <v>0</v>
      </c>
      <c r="H652">
        <v>0</v>
      </c>
    </row>
    <row r="653" spans="1:8" hidden="1" x14ac:dyDescent="0.25">
      <c r="A653" t="s">
        <v>303</v>
      </c>
      <c r="B653" t="s">
        <v>424</v>
      </c>
      <c r="C653" t="s">
        <v>179</v>
      </c>
      <c r="D653" t="s">
        <v>33</v>
      </c>
      <c r="E653" t="s">
        <v>452</v>
      </c>
      <c r="F653">
        <v>28500</v>
      </c>
      <c r="G653">
        <v>26125</v>
      </c>
      <c r="H653">
        <v>2375</v>
      </c>
    </row>
    <row r="654" spans="1:8" hidden="1" x14ac:dyDescent="0.25">
      <c r="A654" t="s">
        <v>304</v>
      </c>
      <c r="B654" t="s">
        <v>425</v>
      </c>
      <c r="C654" t="s">
        <v>180</v>
      </c>
      <c r="D654" t="s">
        <v>33</v>
      </c>
      <c r="E654" t="s">
        <v>452</v>
      </c>
      <c r="F654">
        <v>500</v>
      </c>
      <c r="G654">
        <v>458.37000000000012</v>
      </c>
      <c r="H654">
        <v>41.629999999999882</v>
      </c>
    </row>
    <row r="655" spans="1:8" hidden="1" x14ac:dyDescent="0.25">
      <c r="A655" t="s">
        <v>305</v>
      </c>
      <c r="B655" t="s">
        <v>426</v>
      </c>
      <c r="C655" t="s">
        <v>181</v>
      </c>
      <c r="D655" t="s">
        <v>33</v>
      </c>
      <c r="E655" t="s">
        <v>452</v>
      </c>
      <c r="F655">
        <v>0</v>
      </c>
      <c r="G655">
        <v>0</v>
      </c>
      <c r="H655">
        <v>0</v>
      </c>
    </row>
    <row r="656" spans="1:8" hidden="1" x14ac:dyDescent="0.25">
      <c r="A656" t="s">
        <v>306</v>
      </c>
      <c r="B656" t="s">
        <v>427</v>
      </c>
      <c r="C656" t="s">
        <v>182</v>
      </c>
      <c r="D656" t="s">
        <v>33</v>
      </c>
      <c r="E656" t="s">
        <v>452</v>
      </c>
      <c r="F656">
        <v>14500</v>
      </c>
      <c r="G656">
        <v>13291.63</v>
      </c>
      <c r="H656">
        <v>1208.3700000000008</v>
      </c>
    </row>
    <row r="657" spans="1:8" hidden="1" x14ac:dyDescent="0.25">
      <c r="A657" t="s">
        <v>307</v>
      </c>
      <c r="B657" t="s">
        <v>428</v>
      </c>
      <c r="C657" t="s">
        <v>183</v>
      </c>
      <c r="D657" t="s">
        <v>33</v>
      </c>
      <c r="E657" t="s">
        <v>452</v>
      </c>
      <c r="F657">
        <v>1000</v>
      </c>
      <c r="G657">
        <v>916.63000000000011</v>
      </c>
      <c r="H657">
        <v>83.369999999999891</v>
      </c>
    </row>
    <row r="658" spans="1:8" hidden="1" x14ac:dyDescent="0.25">
      <c r="A658" t="s">
        <v>308</v>
      </c>
      <c r="B658" t="s">
        <v>429</v>
      </c>
      <c r="C658" t="s">
        <v>184</v>
      </c>
      <c r="D658" t="s">
        <v>33</v>
      </c>
      <c r="E658" t="s">
        <v>452</v>
      </c>
      <c r="F658">
        <v>500</v>
      </c>
      <c r="G658">
        <v>458.37000000000012</v>
      </c>
      <c r="H658">
        <v>41.629999999999882</v>
      </c>
    </row>
    <row r="659" spans="1:8" hidden="1" x14ac:dyDescent="0.25">
      <c r="A659" t="s">
        <v>309</v>
      </c>
      <c r="B659" t="s">
        <v>430</v>
      </c>
      <c r="C659" t="s">
        <v>185</v>
      </c>
      <c r="D659" t="s">
        <v>33</v>
      </c>
      <c r="E659" t="s">
        <v>452</v>
      </c>
      <c r="F659">
        <v>500</v>
      </c>
      <c r="G659">
        <v>458.37000000000012</v>
      </c>
      <c r="H659">
        <v>41.629999999999882</v>
      </c>
    </row>
    <row r="660" spans="1:8" hidden="1" x14ac:dyDescent="0.25">
      <c r="A660" t="s">
        <v>310</v>
      </c>
      <c r="B660" t="s">
        <v>431</v>
      </c>
      <c r="C660" t="s">
        <v>186</v>
      </c>
      <c r="D660" t="s">
        <v>33</v>
      </c>
      <c r="E660" t="s">
        <v>452</v>
      </c>
      <c r="F660">
        <v>33500</v>
      </c>
      <c r="G660">
        <v>30708.369999999995</v>
      </c>
      <c r="H660">
        <v>2791.6300000000047</v>
      </c>
    </row>
    <row r="661" spans="1:8" hidden="1" x14ac:dyDescent="0.25">
      <c r="A661" t="s">
        <v>311</v>
      </c>
      <c r="B661" t="s">
        <v>432</v>
      </c>
      <c r="C661" t="s">
        <v>187</v>
      </c>
      <c r="D661" t="s">
        <v>33</v>
      </c>
      <c r="E661" t="s">
        <v>452</v>
      </c>
      <c r="F661">
        <v>1000</v>
      </c>
      <c r="G661">
        <v>916.63000000000011</v>
      </c>
      <c r="H661">
        <v>83.369999999999891</v>
      </c>
    </row>
    <row r="662" spans="1:8" hidden="1" x14ac:dyDescent="0.25">
      <c r="A662" t="s">
        <v>312</v>
      </c>
      <c r="B662" t="s">
        <v>433</v>
      </c>
      <c r="C662" t="s">
        <v>188</v>
      </c>
      <c r="D662" t="s">
        <v>33</v>
      </c>
      <c r="E662" t="s">
        <v>452</v>
      </c>
      <c r="F662">
        <v>33000</v>
      </c>
      <c r="G662">
        <v>30250</v>
      </c>
      <c r="H662">
        <v>2750</v>
      </c>
    </row>
    <row r="663" spans="1:8" hidden="1" x14ac:dyDescent="0.25">
      <c r="A663" t="s">
        <v>313</v>
      </c>
      <c r="B663" t="s">
        <v>434</v>
      </c>
      <c r="C663" t="s">
        <v>189</v>
      </c>
      <c r="D663" t="s">
        <v>33</v>
      </c>
      <c r="E663" t="s">
        <v>452</v>
      </c>
      <c r="F663">
        <v>13500</v>
      </c>
      <c r="G663">
        <v>12375</v>
      </c>
      <c r="H663">
        <v>1125</v>
      </c>
    </row>
    <row r="664" spans="1:8" hidden="1" x14ac:dyDescent="0.25">
      <c r="A664" t="s">
        <v>314</v>
      </c>
      <c r="B664" t="s">
        <v>435</v>
      </c>
      <c r="C664" t="s">
        <v>436</v>
      </c>
      <c r="D664" t="s">
        <v>33</v>
      </c>
      <c r="E664" t="s">
        <v>452</v>
      </c>
      <c r="F664">
        <v>47500</v>
      </c>
      <c r="G664">
        <v>43541.630000000012</v>
      </c>
      <c r="H664">
        <v>3958.3699999999881</v>
      </c>
    </row>
    <row r="665" spans="1:8" hidden="1" x14ac:dyDescent="0.25">
      <c r="A665" t="s">
        <v>315</v>
      </c>
      <c r="B665" t="s">
        <v>441</v>
      </c>
      <c r="C665" t="s">
        <v>442</v>
      </c>
      <c r="D665" t="s">
        <v>33</v>
      </c>
      <c r="E665" t="s">
        <v>452</v>
      </c>
      <c r="F665">
        <v>0</v>
      </c>
      <c r="G665">
        <v>0</v>
      </c>
      <c r="H665">
        <v>0</v>
      </c>
    </row>
    <row r="666" spans="1:8" hidden="1" x14ac:dyDescent="0.25">
      <c r="A666" t="s">
        <v>316</v>
      </c>
      <c r="B666" t="s">
        <v>443</v>
      </c>
      <c r="C666" t="s">
        <v>444</v>
      </c>
      <c r="D666" t="s">
        <v>33</v>
      </c>
      <c r="E666" t="s">
        <v>452</v>
      </c>
      <c r="F666">
        <v>0</v>
      </c>
      <c r="G666">
        <v>0</v>
      </c>
      <c r="H666">
        <v>0</v>
      </c>
    </row>
    <row r="667" spans="1:8" hidden="1" x14ac:dyDescent="0.25">
      <c r="A667" t="s">
        <v>317</v>
      </c>
      <c r="B667" t="s">
        <v>445</v>
      </c>
      <c r="C667" t="s">
        <v>446</v>
      </c>
      <c r="D667" t="s">
        <v>33</v>
      </c>
      <c r="E667" t="s">
        <v>452</v>
      </c>
      <c r="F667">
        <v>0</v>
      </c>
      <c r="G667">
        <v>0</v>
      </c>
      <c r="H667">
        <v>0</v>
      </c>
    </row>
    <row r="668" spans="1:8" hidden="1" x14ac:dyDescent="0.25">
      <c r="A668" t="s">
        <v>318</v>
      </c>
      <c r="B668" t="s">
        <v>447</v>
      </c>
      <c r="C668" t="s">
        <v>448</v>
      </c>
      <c r="D668" t="s">
        <v>33</v>
      </c>
      <c r="E668" t="s">
        <v>452</v>
      </c>
      <c r="F668">
        <v>0</v>
      </c>
      <c r="G668">
        <v>0</v>
      </c>
      <c r="H668">
        <v>0</v>
      </c>
    </row>
    <row r="669" spans="1:8" hidden="1" x14ac:dyDescent="0.25">
      <c r="A669" t="s">
        <v>319</v>
      </c>
      <c r="B669" t="s">
        <v>437</v>
      </c>
      <c r="C669" t="s">
        <v>195</v>
      </c>
      <c r="D669" t="s">
        <v>33</v>
      </c>
      <c r="E669" t="s">
        <v>452</v>
      </c>
      <c r="F669">
        <v>25000</v>
      </c>
      <c r="G669">
        <v>22916.630000000005</v>
      </c>
      <c r="H669">
        <v>2083.3699999999953</v>
      </c>
    </row>
    <row r="670" spans="1:8" hidden="1" x14ac:dyDescent="0.25">
      <c r="A670" t="s">
        <v>207</v>
      </c>
      <c r="B670" t="s">
        <v>328</v>
      </c>
      <c r="C670" t="s">
        <v>84</v>
      </c>
      <c r="D670" t="s">
        <v>41</v>
      </c>
      <c r="E670" t="s">
        <v>453</v>
      </c>
      <c r="F670">
        <v>0</v>
      </c>
      <c r="G670">
        <v>0</v>
      </c>
      <c r="H670">
        <v>0</v>
      </c>
    </row>
    <row r="671" spans="1:8" hidden="1" x14ac:dyDescent="0.25">
      <c r="A671" t="s">
        <v>208</v>
      </c>
      <c r="B671" t="s">
        <v>330</v>
      </c>
      <c r="C671" t="s">
        <v>85</v>
      </c>
      <c r="D671" t="s">
        <v>41</v>
      </c>
      <c r="E671" t="s">
        <v>453</v>
      </c>
      <c r="F671">
        <v>0</v>
      </c>
      <c r="G671">
        <v>0</v>
      </c>
      <c r="H671">
        <v>0</v>
      </c>
    </row>
    <row r="672" spans="1:8" hidden="1" x14ac:dyDescent="0.25">
      <c r="A672" t="s">
        <v>209</v>
      </c>
      <c r="B672" t="s">
        <v>331</v>
      </c>
      <c r="C672" t="s">
        <v>86</v>
      </c>
      <c r="D672" t="s">
        <v>41</v>
      </c>
      <c r="E672" t="s">
        <v>453</v>
      </c>
      <c r="F672">
        <v>0</v>
      </c>
      <c r="G672">
        <v>0</v>
      </c>
      <c r="H672">
        <v>0</v>
      </c>
    </row>
    <row r="673" spans="1:8" hidden="1" x14ac:dyDescent="0.25">
      <c r="A673" t="s">
        <v>210</v>
      </c>
      <c r="B673" t="s">
        <v>332</v>
      </c>
      <c r="C673" t="s">
        <v>87</v>
      </c>
      <c r="D673" t="s">
        <v>41</v>
      </c>
      <c r="E673" t="s">
        <v>453</v>
      </c>
      <c r="F673">
        <v>0</v>
      </c>
      <c r="G673">
        <v>0</v>
      </c>
      <c r="H673">
        <v>0</v>
      </c>
    </row>
    <row r="674" spans="1:8" hidden="1" x14ac:dyDescent="0.25">
      <c r="A674" t="s">
        <v>211</v>
      </c>
      <c r="B674" t="s">
        <v>333</v>
      </c>
      <c r="C674" t="s">
        <v>88</v>
      </c>
      <c r="D674" t="s">
        <v>41</v>
      </c>
      <c r="E674" t="s">
        <v>453</v>
      </c>
      <c r="F674">
        <v>0</v>
      </c>
      <c r="G674">
        <v>0</v>
      </c>
      <c r="H674">
        <v>0</v>
      </c>
    </row>
    <row r="675" spans="1:8" hidden="1" x14ac:dyDescent="0.25">
      <c r="A675" t="s">
        <v>212</v>
      </c>
      <c r="B675" t="s">
        <v>334</v>
      </c>
      <c r="C675" t="s">
        <v>89</v>
      </c>
      <c r="D675" t="s">
        <v>41</v>
      </c>
      <c r="E675" t="s">
        <v>453</v>
      </c>
      <c r="F675">
        <v>0</v>
      </c>
      <c r="G675">
        <v>0</v>
      </c>
      <c r="H675">
        <v>0</v>
      </c>
    </row>
    <row r="676" spans="1:8" hidden="1" x14ac:dyDescent="0.25">
      <c r="A676" t="s">
        <v>213</v>
      </c>
      <c r="B676" t="s">
        <v>335</v>
      </c>
      <c r="C676" t="s">
        <v>90</v>
      </c>
      <c r="D676" t="s">
        <v>41</v>
      </c>
      <c r="E676" t="s">
        <v>453</v>
      </c>
      <c r="F676">
        <v>0</v>
      </c>
      <c r="G676">
        <v>0</v>
      </c>
      <c r="H676">
        <v>0</v>
      </c>
    </row>
    <row r="677" spans="1:8" hidden="1" x14ac:dyDescent="0.25">
      <c r="A677" t="s">
        <v>214</v>
      </c>
      <c r="B677" t="s">
        <v>336</v>
      </c>
      <c r="C677" t="s">
        <v>91</v>
      </c>
      <c r="D677" t="s">
        <v>41</v>
      </c>
      <c r="E677" t="s">
        <v>453</v>
      </c>
      <c r="F677">
        <v>0</v>
      </c>
      <c r="G677">
        <v>0</v>
      </c>
      <c r="H677">
        <v>0</v>
      </c>
    </row>
    <row r="678" spans="1:8" hidden="1" x14ac:dyDescent="0.25">
      <c r="A678" t="s">
        <v>215</v>
      </c>
      <c r="B678" t="s">
        <v>337</v>
      </c>
      <c r="C678" t="s">
        <v>92</v>
      </c>
      <c r="D678" t="s">
        <v>41</v>
      </c>
      <c r="E678" t="s">
        <v>453</v>
      </c>
      <c r="F678">
        <v>0</v>
      </c>
      <c r="G678">
        <v>0</v>
      </c>
      <c r="H678">
        <v>0</v>
      </c>
    </row>
    <row r="679" spans="1:8" hidden="1" x14ac:dyDescent="0.25">
      <c r="A679" t="s">
        <v>216</v>
      </c>
      <c r="B679" t="s">
        <v>338</v>
      </c>
      <c r="C679" t="s">
        <v>93</v>
      </c>
      <c r="D679" t="s">
        <v>41</v>
      </c>
      <c r="E679" t="s">
        <v>453</v>
      </c>
      <c r="F679">
        <v>0</v>
      </c>
      <c r="G679">
        <v>0</v>
      </c>
      <c r="H679">
        <v>0</v>
      </c>
    </row>
    <row r="680" spans="1:8" hidden="1" x14ac:dyDescent="0.25">
      <c r="A680" t="s">
        <v>217</v>
      </c>
      <c r="B680" t="s">
        <v>339</v>
      </c>
      <c r="C680" t="s">
        <v>94</v>
      </c>
      <c r="D680" t="s">
        <v>41</v>
      </c>
      <c r="E680" t="s">
        <v>453</v>
      </c>
      <c r="F680">
        <v>0</v>
      </c>
      <c r="G680">
        <v>0</v>
      </c>
      <c r="H680">
        <v>0</v>
      </c>
    </row>
    <row r="681" spans="1:8" hidden="1" x14ac:dyDescent="0.25">
      <c r="A681" t="s">
        <v>218</v>
      </c>
      <c r="B681" t="s">
        <v>340</v>
      </c>
      <c r="C681" t="s">
        <v>95</v>
      </c>
      <c r="D681" t="s">
        <v>41</v>
      </c>
      <c r="E681" t="s">
        <v>453</v>
      </c>
      <c r="F681">
        <v>0</v>
      </c>
      <c r="G681">
        <v>0</v>
      </c>
      <c r="H681">
        <v>0</v>
      </c>
    </row>
    <row r="682" spans="1:8" hidden="1" x14ac:dyDescent="0.25">
      <c r="A682" t="s">
        <v>219</v>
      </c>
      <c r="B682" t="s">
        <v>341</v>
      </c>
      <c r="C682" t="s">
        <v>96</v>
      </c>
      <c r="D682" t="s">
        <v>41</v>
      </c>
      <c r="E682" t="s">
        <v>453</v>
      </c>
      <c r="F682">
        <v>0</v>
      </c>
      <c r="G682">
        <v>0</v>
      </c>
      <c r="H682">
        <v>0</v>
      </c>
    </row>
    <row r="683" spans="1:8" hidden="1" x14ac:dyDescent="0.25">
      <c r="A683" t="s">
        <v>220</v>
      </c>
      <c r="B683" t="s">
        <v>342</v>
      </c>
      <c r="C683" t="s">
        <v>97</v>
      </c>
      <c r="D683" t="s">
        <v>41</v>
      </c>
      <c r="E683" t="s">
        <v>453</v>
      </c>
      <c r="F683">
        <v>0</v>
      </c>
      <c r="G683">
        <v>0</v>
      </c>
      <c r="H683">
        <v>0</v>
      </c>
    </row>
    <row r="684" spans="1:8" hidden="1" x14ac:dyDescent="0.25">
      <c r="A684" t="s">
        <v>221</v>
      </c>
      <c r="B684" t="s">
        <v>343</v>
      </c>
      <c r="C684" t="s">
        <v>98</v>
      </c>
      <c r="D684" t="s">
        <v>41</v>
      </c>
      <c r="E684" t="s">
        <v>453</v>
      </c>
      <c r="F684">
        <v>0</v>
      </c>
      <c r="G684">
        <v>0</v>
      </c>
      <c r="H684">
        <v>0</v>
      </c>
    </row>
    <row r="685" spans="1:8" hidden="1" x14ac:dyDescent="0.25">
      <c r="A685" t="s">
        <v>222</v>
      </c>
      <c r="B685" t="s">
        <v>344</v>
      </c>
      <c r="C685" t="s">
        <v>99</v>
      </c>
      <c r="D685" t="s">
        <v>41</v>
      </c>
      <c r="E685" t="s">
        <v>453</v>
      </c>
      <c r="F685">
        <v>0</v>
      </c>
      <c r="G685">
        <v>0</v>
      </c>
      <c r="H685">
        <v>0</v>
      </c>
    </row>
    <row r="686" spans="1:8" hidden="1" x14ac:dyDescent="0.25">
      <c r="A686" t="s">
        <v>223</v>
      </c>
      <c r="B686" t="s">
        <v>345</v>
      </c>
      <c r="C686" t="s">
        <v>100</v>
      </c>
      <c r="D686" t="s">
        <v>41</v>
      </c>
      <c r="E686" t="s">
        <v>453</v>
      </c>
      <c r="F686">
        <v>0</v>
      </c>
      <c r="G686">
        <v>0</v>
      </c>
      <c r="H686">
        <v>0</v>
      </c>
    </row>
    <row r="687" spans="1:8" hidden="1" x14ac:dyDescent="0.25">
      <c r="A687" t="s">
        <v>224</v>
      </c>
      <c r="B687" t="s">
        <v>346</v>
      </c>
      <c r="C687" t="s">
        <v>101</v>
      </c>
      <c r="D687" t="s">
        <v>41</v>
      </c>
      <c r="E687" t="s">
        <v>453</v>
      </c>
      <c r="F687">
        <v>11000</v>
      </c>
      <c r="G687">
        <v>0</v>
      </c>
      <c r="H687">
        <v>11000</v>
      </c>
    </row>
    <row r="688" spans="1:8" hidden="1" x14ac:dyDescent="0.25">
      <c r="A688" t="s">
        <v>225</v>
      </c>
      <c r="B688" t="s">
        <v>347</v>
      </c>
      <c r="C688" t="s">
        <v>102</v>
      </c>
      <c r="D688" t="s">
        <v>41</v>
      </c>
      <c r="E688" t="s">
        <v>453</v>
      </c>
      <c r="F688">
        <v>0</v>
      </c>
      <c r="G688">
        <v>0</v>
      </c>
      <c r="H688">
        <v>0</v>
      </c>
    </row>
    <row r="689" spans="1:8" hidden="1" x14ac:dyDescent="0.25">
      <c r="A689" t="s">
        <v>226</v>
      </c>
      <c r="B689" t="s">
        <v>348</v>
      </c>
      <c r="C689" t="s">
        <v>104</v>
      </c>
      <c r="D689" t="s">
        <v>41</v>
      </c>
      <c r="E689" t="s">
        <v>453</v>
      </c>
      <c r="F689">
        <v>0</v>
      </c>
      <c r="G689">
        <v>0</v>
      </c>
      <c r="H689">
        <v>0</v>
      </c>
    </row>
    <row r="690" spans="1:8" hidden="1" x14ac:dyDescent="0.25">
      <c r="A690" t="s">
        <v>227</v>
      </c>
      <c r="B690" t="s">
        <v>349</v>
      </c>
      <c r="C690" t="s">
        <v>103</v>
      </c>
      <c r="D690" t="s">
        <v>41</v>
      </c>
      <c r="E690" t="s">
        <v>453</v>
      </c>
      <c r="F690">
        <v>0</v>
      </c>
      <c r="G690">
        <v>0</v>
      </c>
      <c r="H690">
        <v>0</v>
      </c>
    </row>
    <row r="691" spans="1:8" hidden="1" x14ac:dyDescent="0.25">
      <c r="A691" t="s">
        <v>228</v>
      </c>
      <c r="B691" t="s">
        <v>350</v>
      </c>
      <c r="C691" t="s">
        <v>105</v>
      </c>
      <c r="D691" t="s">
        <v>41</v>
      </c>
      <c r="E691" t="s">
        <v>453</v>
      </c>
      <c r="F691">
        <v>0</v>
      </c>
      <c r="G691">
        <v>0</v>
      </c>
      <c r="H691">
        <v>0</v>
      </c>
    </row>
    <row r="692" spans="1:8" hidden="1" x14ac:dyDescent="0.25">
      <c r="A692" t="s">
        <v>229</v>
      </c>
      <c r="B692" t="s">
        <v>351</v>
      </c>
      <c r="C692" t="s">
        <v>106</v>
      </c>
      <c r="D692" t="s">
        <v>41</v>
      </c>
      <c r="E692" t="s">
        <v>453</v>
      </c>
      <c r="F692">
        <v>0</v>
      </c>
      <c r="G692">
        <v>0</v>
      </c>
      <c r="H692">
        <v>0</v>
      </c>
    </row>
    <row r="693" spans="1:8" hidden="1" x14ac:dyDescent="0.25">
      <c r="A693" t="s">
        <v>230</v>
      </c>
      <c r="B693" t="s">
        <v>352</v>
      </c>
      <c r="C693" t="s">
        <v>107</v>
      </c>
      <c r="D693" t="s">
        <v>41</v>
      </c>
      <c r="E693" t="s">
        <v>453</v>
      </c>
      <c r="F693">
        <v>0</v>
      </c>
      <c r="G693">
        <v>0</v>
      </c>
      <c r="H693">
        <v>0</v>
      </c>
    </row>
    <row r="694" spans="1:8" hidden="1" x14ac:dyDescent="0.25">
      <c r="A694" t="s">
        <v>231</v>
      </c>
      <c r="B694" t="s">
        <v>353</v>
      </c>
      <c r="C694" t="s">
        <v>108</v>
      </c>
      <c r="D694" t="s">
        <v>41</v>
      </c>
      <c r="E694" t="s">
        <v>453</v>
      </c>
      <c r="F694">
        <v>43000</v>
      </c>
      <c r="G694">
        <v>35750</v>
      </c>
      <c r="H694">
        <v>7250</v>
      </c>
    </row>
    <row r="695" spans="1:8" hidden="1" x14ac:dyDescent="0.25">
      <c r="A695" t="s">
        <v>232</v>
      </c>
      <c r="B695" t="s">
        <v>354</v>
      </c>
      <c r="C695" t="s">
        <v>109</v>
      </c>
      <c r="D695" t="s">
        <v>41</v>
      </c>
      <c r="E695" t="s">
        <v>453</v>
      </c>
      <c r="F695">
        <v>0</v>
      </c>
      <c r="G695">
        <v>0</v>
      </c>
      <c r="H695">
        <v>0</v>
      </c>
    </row>
    <row r="696" spans="1:8" hidden="1" x14ac:dyDescent="0.25">
      <c r="A696" t="s">
        <v>233</v>
      </c>
      <c r="B696" t="s">
        <v>355</v>
      </c>
      <c r="C696" t="s">
        <v>110</v>
      </c>
      <c r="D696" t="s">
        <v>41</v>
      </c>
      <c r="E696" t="s">
        <v>453</v>
      </c>
      <c r="F696">
        <v>293000</v>
      </c>
      <c r="G696">
        <v>244750</v>
      </c>
      <c r="H696">
        <v>48250</v>
      </c>
    </row>
    <row r="697" spans="1:8" hidden="1" x14ac:dyDescent="0.25">
      <c r="A697" t="s">
        <v>234</v>
      </c>
      <c r="B697" t="s">
        <v>356</v>
      </c>
      <c r="C697" t="s">
        <v>111</v>
      </c>
      <c r="D697" t="s">
        <v>41</v>
      </c>
      <c r="E697" t="s">
        <v>453</v>
      </c>
      <c r="F697">
        <v>0</v>
      </c>
      <c r="G697">
        <v>0</v>
      </c>
      <c r="H697">
        <v>0</v>
      </c>
    </row>
    <row r="698" spans="1:8" hidden="1" x14ac:dyDescent="0.25">
      <c r="A698" t="s">
        <v>235</v>
      </c>
      <c r="B698" t="s">
        <v>357</v>
      </c>
      <c r="C698" t="s">
        <v>112</v>
      </c>
      <c r="D698" t="s">
        <v>41</v>
      </c>
      <c r="E698" t="s">
        <v>453</v>
      </c>
      <c r="F698">
        <v>0</v>
      </c>
      <c r="G698">
        <v>0</v>
      </c>
      <c r="H698">
        <v>0</v>
      </c>
    </row>
    <row r="699" spans="1:8" hidden="1" x14ac:dyDescent="0.25">
      <c r="A699" t="s">
        <v>236</v>
      </c>
      <c r="B699" t="s">
        <v>358</v>
      </c>
      <c r="C699" t="s">
        <v>113</v>
      </c>
      <c r="D699" t="s">
        <v>41</v>
      </c>
      <c r="E699" t="s">
        <v>453</v>
      </c>
      <c r="F699">
        <v>0</v>
      </c>
      <c r="G699">
        <v>0</v>
      </c>
      <c r="H699">
        <v>0</v>
      </c>
    </row>
    <row r="700" spans="1:8" hidden="1" x14ac:dyDescent="0.25">
      <c r="A700" t="s">
        <v>237</v>
      </c>
      <c r="B700" t="s">
        <v>359</v>
      </c>
      <c r="C700" t="s">
        <v>114</v>
      </c>
      <c r="D700" t="s">
        <v>41</v>
      </c>
      <c r="E700" t="s">
        <v>453</v>
      </c>
      <c r="F700">
        <v>158000</v>
      </c>
      <c r="G700">
        <v>131083.37</v>
      </c>
      <c r="H700">
        <v>26916.630000000005</v>
      </c>
    </row>
    <row r="701" spans="1:8" hidden="1" x14ac:dyDescent="0.25">
      <c r="A701" t="s">
        <v>238</v>
      </c>
      <c r="B701" t="s">
        <v>360</v>
      </c>
      <c r="C701" t="s">
        <v>115</v>
      </c>
      <c r="D701" t="s">
        <v>41</v>
      </c>
      <c r="E701" t="s">
        <v>453</v>
      </c>
      <c r="F701">
        <v>349500</v>
      </c>
      <c r="G701">
        <v>286458.36999999994</v>
      </c>
      <c r="H701">
        <v>63041.630000000063</v>
      </c>
    </row>
    <row r="702" spans="1:8" hidden="1" x14ac:dyDescent="0.25">
      <c r="A702" t="s">
        <v>239</v>
      </c>
      <c r="B702" t="s">
        <v>361</v>
      </c>
      <c r="C702" t="s">
        <v>116</v>
      </c>
      <c r="D702" t="s">
        <v>41</v>
      </c>
      <c r="E702" t="s">
        <v>453</v>
      </c>
      <c r="F702">
        <v>0</v>
      </c>
      <c r="G702">
        <v>0</v>
      </c>
      <c r="H702">
        <v>0</v>
      </c>
    </row>
    <row r="703" spans="1:8" hidden="1" x14ac:dyDescent="0.25">
      <c r="A703" t="s">
        <v>240</v>
      </c>
      <c r="B703" t="s">
        <v>362</v>
      </c>
      <c r="C703" t="s">
        <v>117</v>
      </c>
      <c r="D703" t="s">
        <v>41</v>
      </c>
      <c r="E703" t="s">
        <v>453</v>
      </c>
      <c r="F703">
        <v>477000</v>
      </c>
      <c r="G703">
        <v>407916.63000000012</v>
      </c>
      <c r="H703">
        <v>69083.369999999879</v>
      </c>
    </row>
    <row r="704" spans="1:8" hidden="1" x14ac:dyDescent="0.25">
      <c r="A704" t="s">
        <v>241</v>
      </c>
      <c r="B704" t="s">
        <v>363</v>
      </c>
      <c r="C704" t="s">
        <v>118</v>
      </c>
      <c r="D704" t="s">
        <v>41</v>
      </c>
      <c r="E704" t="s">
        <v>453</v>
      </c>
      <c r="F704">
        <v>1043000</v>
      </c>
      <c r="G704">
        <v>868083.37000000011</v>
      </c>
      <c r="H704">
        <v>174916.62999999989</v>
      </c>
    </row>
    <row r="705" spans="1:8" hidden="1" x14ac:dyDescent="0.25">
      <c r="A705" t="s">
        <v>242</v>
      </c>
      <c r="B705" t="s">
        <v>364</v>
      </c>
      <c r="C705" t="s">
        <v>119</v>
      </c>
      <c r="D705" t="s">
        <v>41</v>
      </c>
      <c r="E705" t="s">
        <v>453</v>
      </c>
      <c r="F705">
        <v>196000</v>
      </c>
      <c r="G705">
        <v>168666.62999999998</v>
      </c>
      <c r="H705">
        <v>27333.370000000024</v>
      </c>
    </row>
    <row r="706" spans="1:8" hidden="1" x14ac:dyDescent="0.25">
      <c r="A706" t="s">
        <v>243</v>
      </c>
      <c r="B706" t="s">
        <v>365</v>
      </c>
      <c r="C706" t="s">
        <v>120</v>
      </c>
      <c r="D706" t="s">
        <v>41</v>
      </c>
      <c r="E706" t="s">
        <v>453</v>
      </c>
      <c r="F706">
        <v>89000</v>
      </c>
      <c r="G706">
        <v>75166.63</v>
      </c>
      <c r="H706">
        <v>13833.369999999995</v>
      </c>
    </row>
    <row r="707" spans="1:8" hidden="1" x14ac:dyDescent="0.25">
      <c r="A707" t="s">
        <v>244</v>
      </c>
      <c r="B707" t="s">
        <v>366</v>
      </c>
      <c r="C707" t="s">
        <v>121</v>
      </c>
      <c r="D707" t="s">
        <v>41</v>
      </c>
      <c r="E707" t="s">
        <v>453</v>
      </c>
      <c r="F707">
        <v>73500</v>
      </c>
      <c r="G707">
        <v>61875</v>
      </c>
      <c r="H707">
        <v>11625</v>
      </c>
    </row>
    <row r="708" spans="1:8" hidden="1" x14ac:dyDescent="0.25">
      <c r="A708" t="s">
        <v>245</v>
      </c>
      <c r="B708" t="s">
        <v>367</v>
      </c>
      <c r="C708" t="s">
        <v>122</v>
      </c>
      <c r="D708" t="s">
        <v>41</v>
      </c>
      <c r="E708" t="s">
        <v>453</v>
      </c>
      <c r="F708">
        <v>0</v>
      </c>
      <c r="G708">
        <v>0</v>
      </c>
      <c r="H708">
        <v>0</v>
      </c>
    </row>
    <row r="709" spans="1:8" hidden="1" x14ac:dyDescent="0.25">
      <c r="A709" t="s">
        <v>246</v>
      </c>
      <c r="B709" t="s">
        <v>368</v>
      </c>
      <c r="C709" t="s">
        <v>123</v>
      </c>
      <c r="D709" t="s">
        <v>41</v>
      </c>
      <c r="E709" t="s">
        <v>453</v>
      </c>
      <c r="F709">
        <v>0</v>
      </c>
      <c r="G709">
        <v>0</v>
      </c>
      <c r="H709">
        <v>0</v>
      </c>
    </row>
    <row r="710" spans="1:8" hidden="1" x14ac:dyDescent="0.25">
      <c r="A710" t="s">
        <v>247</v>
      </c>
      <c r="B710" t="s">
        <v>369</v>
      </c>
      <c r="C710" t="s">
        <v>124</v>
      </c>
      <c r="D710" t="s">
        <v>41</v>
      </c>
      <c r="E710" t="s">
        <v>453</v>
      </c>
      <c r="F710">
        <v>27000</v>
      </c>
      <c r="G710">
        <v>22000</v>
      </c>
      <c r="H710">
        <v>5000</v>
      </c>
    </row>
    <row r="711" spans="1:8" hidden="1" x14ac:dyDescent="0.25">
      <c r="A711" t="s">
        <v>248</v>
      </c>
      <c r="B711" t="s">
        <v>370</v>
      </c>
      <c r="C711" t="s">
        <v>125</v>
      </c>
      <c r="D711" t="s">
        <v>41</v>
      </c>
      <c r="E711" t="s">
        <v>453</v>
      </c>
      <c r="F711">
        <v>197000</v>
      </c>
      <c r="G711">
        <v>164083.37000000002</v>
      </c>
      <c r="H711">
        <v>32916.629999999976</v>
      </c>
    </row>
    <row r="712" spans="1:8" hidden="1" x14ac:dyDescent="0.25">
      <c r="A712" t="s">
        <v>249</v>
      </c>
      <c r="B712" t="s">
        <v>371</v>
      </c>
      <c r="C712" t="s">
        <v>126</v>
      </c>
      <c r="D712" t="s">
        <v>41</v>
      </c>
      <c r="E712" t="s">
        <v>453</v>
      </c>
      <c r="F712">
        <v>78500</v>
      </c>
      <c r="G712">
        <v>65541.63</v>
      </c>
      <c r="H712">
        <v>12958.369999999995</v>
      </c>
    </row>
    <row r="713" spans="1:8" hidden="1" x14ac:dyDescent="0.25">
      <c r="A713" t="s">
        <v>250</v>
      </c>
      <c r="B713" t="s">
        <v>372</v>
      </c>
      <c r="C713" t="s">
        <v>127</v>
      </c>
      <c r="D713" t="s">
        <v>41</v>
      </c>
      <c r="E713" t="s">
        <v>453</v>
      </c>
      <c r="F713">
        <v>900500</v>
      </c>
      <c r="G713">
        <v>754875</v>
      </c>
      <c r="H713">
        <v>145625</v>
      </c>
    </row>
    <row r="714" spans="1:8" hidden="1" x14ac:dyDescent="0.25">
      <c r="A714" t="s">
        <v>251</v>
      </c>
      <c r="B714" t="s">
        <v>373</v>
      </c>
      <c r="C714" t="s">
        <v>128</v>
      </c>
      <c r="D714" t="s">
        <v>41</v>
      </c>
      <c r="E714" t="s">
        <v>453</v>
      </c>
      <c r="F714">
        <v>0</v>
      </c>
      <c r="G714">
        <v>0</v>
      </c>
      <c r="H714">
        <v>0</v>
      </c>
    </row>
    <row r="715" spans="1:8" hidden="1" x14ac:dyDescent="0.25">
      <c r="A715" t="s">
        <v>252</v>
      </c>
      <c r="B715" t="s">
        <v>374</v>
      </c>
      <c r="C715" t="s">
        <v>129</v>
      </c>
      <c r="D715" t="s">
        <v>41</v>
      </c>
      <c r="E715" t="s">
        <v>453</v>
      </c>
      <c r="F715">
        <v>0</v>
      </c>
      <c r="G715">
        <v>0</v>
      </c>
      <c r="H715">
        <v>0</v>
      </c>
    </row>
    <row r="716" spans="1:8" hidden="1" x14ac:dyDescent="0.25">
      <c r="A716" t="s">
        <v>253</v>
      </c>
      <c r="B716" t="s">
        <v>375</v>
      </c>
      <c r="C716" t="s">
        <v>130</v>
      </c>
      <c r="D716" t="s">
        <v>41</v>
      </c>
      <c r="E716" t="s">
        <v>453</v>
      </c>
      <c r="F716">
        <v>165000</v>
      </c>
      <c r="G716">
        <v>138416.63</v>
      </c>
      <c r="H716">
        <v>26583.369999999995</v>
      </c>
    </row>
    <row r="717" spans="1:8" hidden="1" x14ac:dyDescent="0.25">
      <c r="A717" t="s">
        <v>254</v>
      </c>
      <c r="B717" t="s">
        <v>376</v>
      </c>
      <c r="C717" t="s">
        <v>131</v>
      </c>
      <c r="D717" t="s">
        <v>41</v>
      </c>
      <c r="E717" t="s">
        <v>453</v>
      </c>
      <c r="F717">
        <v>754000</v>
      </c>
      <c r="G717">
        <v>0</v>
      </c>
      <c r="H717">
        <v>754000</v>
      </c>
    </row>
    <row r="718" spans="1:8" hidden="1" x14ac:dyDescent="0.25">
      <c r="A718" t="s">
        <v>255</v>
      </c>
      <c r="B718" t="s">
        <v>377</v>
      </c>
      <c r="C718" t="s">
        <v>132</v>
      </c>
      <c r="D718" t="s">
        <v>41</v>
      </c>
      <c r="E718" t="s">
        <v>453</v>
      </c>
      <c r="F718">
        <v>0</v>
      </c>
      <c r="G718">
        <v>0</v>
      </c>
      <c r="H718">
        <v>0</v>
      </c>
    </row>
    <row r="719" spans="1:8" hidden="1" x14ac:dyDescent="0.25">
      <c r="A719" t="s">
        <v>256</v>
      </c>
      <c r="B719" t="s">
        <v>378</v>
      </c>
      <c r="C719" t="s">
        <v>133</v>
      </c>
      <c r="D719" t="s">
        <v>41</v>
      </c>
      <c r="E719" t="s">
        <v>453</v>
      </c>
      <c r="F719">
        <v>0</v>
      </c>
      <c r="G719">
        <v>0</v>
      </c>
      <c r="H719">
        <v>0</v>
      </c>
    </row>
    <row r="720" spans="1:8" hidden="1" x14ac:dyDescent="0.25">
      <c r="A720" t="s">
        <v>257</v>
      </c>
      <c r="B720" t="s">
        <v>379</v>
      </c>
      <c r="C720" t="s">
        <v>134</v>
      </c>
      <c r="D720" t="s">
        <v>41</v>
      </c>
      <c r="E720" t="s">
        <v>453</v>
      </c>
      <c r="F720">
        <v>0</v>
      </c>
      <c r="G720">
        <v>0</v>
      </c>
      <c r="H720">
        <v>0</v>
      </c>
    </row>
    <row r="721" spans="1:8" hidden="1" x14ac:dyDescent="0.25">
      <c r="A721" t="s">
        <v>258</v>
      </c>
      <c r="B721" t="s">
        <v>380</v>
      </c>
      <c r="C721" t="s">
        <v>135</v>
      </c>
      <c r="D721" t="s">
        <v>41</v>
      </c>
      <c r="E721" t="s">
        <v>453</v>
      </c>
      <c r="F721">
        <v>522500</v>
      </c>
      <c r="G721">
        <v>435875</v>
      </c>
      <c r="H721">
        <v>86625</v>
      </c>
    </row>
    <row r="722" spans="1:8" hidden="1" x14ac:dyDescent="0.25">
      <c r="A722" t="s">
        <v>259</v>
      </c>
      <c r="B722" t="s">
        <v>381</v>
      </c>
      <c r="C722" t="s">
        <v>136</v>
      </c>
      <c r="D722" t="s">
        <v>41</v>
      </c>
      <c r="E722" t="s">
        <v>453</v>
      </c>
      <c r="F722">
        <v>12000</v>
      </c>
      <c r="G722">
        <v>10083.369999999999</v>
      </c>
      <c r="H722">
        <v>1916.630000000001</v>
      </c>
    </row>
    <row r="723" spans="1:8" hidden="1" x14ac:dyDescent="0.25">
      <c r="A723" t="s">
        <v>260</v>
      </c>
      <c r="B723" t="s">
        <v>382</v>
      </c>
      <c r="C723" t="s">
        <v>137</v>
      </c>
      <c r="D723" t="s">
        <v>41</v>
      </c>
      <c r="E723" t="s">
        <v>453</v>
      </c>
      <c r="F723">
        <v>114000</v>
      </c>
      <c r="G723">
        <v>97166.63</v>
      </c>
      <c r="H723">
        <v>16833.369999999995</v>
      </c>
    </row>
    <row r="724" spans="1:8" hidden="1" x14ac:dyDescent="0.25">
      <c r="A724" t="s">
        <v>261</v>
      </c>
      <c r="B724" t="s">
        <v>383</v>
      </c>
      <c r="C724" t="s">
        <v>138</v>
      </c>
      <c r="D724" t="s">
        <v>41</v>
      </c>
      <c r="E724" t="s">
        <v>453</v>
      </c>
      <c r="F724">
        <v>234500</v>
      </c>
      <c r="G724">
        <v>193875</v>
      </c>
      <c r="H724">
        <v>40625</v>
      </c>
    </row>
    <row r="725" spans="1:8" hidden="1" x14ac:dyDescent="0.25">
      <c r="A725" t="s">
        <v>262</v>
      </c>
      <c r="B725" t="s">
        <v>384</v>
      </c>
      <c r="C725" t="s">
        <v>139</v>
      </c>
      <c r="D725" t="s">
        <v>41</v>
      </c>
      <c r="E725" t="s">
        <v>453</v>
      </c>
      <c r="F725">
        <v>0</v>
      </c>
      <c r="G725">
        <v>0</v>
      </c>
      <c r="H725">
        <v>0</v>
      </c>
    </row>
    <row r="726" spans="1:8" hidden="1" x14ac:dyDescent="0.25">
      <c r="A726" t="s">
        <v>263</v>
      </c>
      <c r="B726" t="s">
        <v>385</v>
      </c>
      <c r="C726" t="s">
        <v>140</v>
      </c>
      <c r="D726" t="s">
        <v>41</v>
      </c>
      <c r="E726" t="s">
        <v>453</v>
      </c>
      <c r="F726">
        <v>116000</v>
      </c>
      <c r="G726">
        <v>97166.63</v>
      </c>
      <c r="H726">
        <v>18833.369999999995</v>
      </c>
    </row>
    <row r="727" spans="1:8" hidden="1" x14ac:dyDescent="0.25">
      <c r="A727" t="s">
        <v>264</v>
      </c>
      <c r="B727" t="s">
        <v>386</v>
      </c>
      <c r="C727" t="s">
        <v>141</v>
      </c>
      <c r="D727" t="s">
        <v>41</v>
      </c>
      <c r="E727" t="s">
        <v>453</v>
      </c>
      <c r="F727">
        <v>3000</v>
      </c>
      <c r="G727">
        <v>1833.3700000000001</v>
      </c>
      <c r="H727">
        <v>1166.6299999999999</v>
      </c>
    </row>
    <row r="728" spans="1:8" hidden="1" x14ac:dyDescent="0.25">
      <c r="A728" t="s">
        <v>265</v>
      </c>
      <c r="B728" t="s">
        <v>387</v>
      </c>
      <c r="C728" t="s">
        <v>142</v>
      </c>
      <c r="D728" t="s">
        <v>41</v>
      </c>
      <c r="E728" t="s">
        <v>453</v>
      </c>
      <c r="F728">
        <v>0</v>
      </c>
      <c r="G728">
        <v>0</v>
      </c>
      <c r="H728">
        <v>0</v>
      </c>
    </row>
    <row r="729" spans="1:8" hidden="1" x14ac:dyDescent="0.25">
      <c r="A729" t="s">
        <v>266</v>
      </c>
      <c r="B729" t="s">
        <v>388</v>
      </c>
      <c r="C729" t="s">
        <v>143</v>
      </c>
      <c r="D729" t="s">
        <v>41</v>
      </c>
      <c r="E729" t="s">
        <v>453</v>
      </c>
      <c r="F729">
        <v>0</v>
      </c>
      <c r="G729">
        <v>0</v>
      </c>
      <c r="H729">
        <v>0</v>
      </c>
    </row>
    <row r="730" spans="1:8" hidden="1" x14ac:dyDescent="0.25">
      <c r="A730" t="s">
        <v>267</v>
      </c>
      <c r="B730" t="s">
        <v>389</v>
      </c>
      <c r="C730" t="s">
        <v>144</v>
      </c>
      <c r="D730" t="s">
        <v>41</v>
      </c>
      <c r="E730" t="s">
        <v>453</v>
      </c>
      <c r="F730">
        <v>11500</v>
      </c>
      <c r="G730">
        <v>10541.630000000001</v>
      </c>
      <c r="H730">
        <v>958.36999999999898</v>
      </c>
    </row>
    <row r="731" spans="1:8" hidden="1" x14ac:dyDescent="0.25">
      <c r="A731" t="s">
        <v>268</v>
      </c>
      <c r="B731" t="s">
        <v>390</v>
      </c>
      <c r="C731" t="s">
        <v>145</v>
      </c>
      <c r="D731" t="s">
        <v>41</v>
      </c>
      <c r="E731" t="s">
        <v>453</v>
      </c>
      <c r="F731">
        <v>3000</v>
      </c>
      <c r="G731">
        <v>0</v>
      </c>
      <c r="H731">
        <v>3000</v>
      </c>
    </row>
    <row r="732" spans="1:8" hidden="1" x14ac:dyDescent="0.25">
      <c r="A732" t="s">
        <v>269</v>
      </c>
      <c r="B732" t="s">
        <v>391</v>
      </c>
      <c r="C732" t="s">
        <v>146</v>
      </c>
      <c r="D732" t="s">
        <v>41</v>
      </c>
      <c r="E732" t="s">
        <v>453</v>
      </c>
      <c r="F732">
        <v>2097000</v>
      </c>
      <c r="G732">
        <v>1768250</v>
      </c>
      <c r="H732">
        <v>328750</v>
      </c>
    </row>
    <row r="733" spans="1:8" hidden="1" x14ac:dyDescent="0.25">
      <c r="A733" t="s">
        <v>270</v>
      </c>
      <c r="B733" t="s">
        <v>392</v>
      </c>
      <c r="C733" t="s">
        <v>147</v>
      </c>
      <c r="D733" t="s">
        <v>41</v>
      </c>
      <c r="E733" t="s">
        <v>453</v>
      </c>
      <c r="F733">
        <v>1671000</v>
      </c>
      <c r="G733">
        <v>1407083.3699999999</v>
      </c>
      <c r="H733">
        <v>263916.63000000012</v>
      </c>
    </row>
    <row r="734" spans="1:8" hidden="1" x14ac:dyDescent="0.25">
      <c r="A734" t="s">
        <v>271</v>
      </c>
      <c r="B734" t="s">
        <v>393</v>
      </c>
      <c r="C734" t="s">
        <v>148</v>
      </c>
      <c r="D734" t="s">
        <v>41</v>
      </c>
      <c r="E734" t="s">
        <v>453</v>
      </c>
      <c r="F734">
        <v>468500</v>
      </c>
      <c r="G734">
        <v>392791.63000000012</v>
      </c>
      <c r="H734">
        <v>75708.369999999879</v>
      </c>
    </row>
    <row r="735" spans="1:8" hidden="1" x14ac:dyDescent="0.25">
      <c r="A735" t="s">
        <v>272</v>
      </c>
      <c r="B735" t="s">
        <v>394</v>
      </c>
      <c r="C735" t="s">
        <v>149</v>
      </c>
      <c r="D735" t="s">
        <v>41</v>
      </c>
      <c r="E735" t="s">
        <v>453</v>
      </c>
      <c r="F735">
        <v>24000</v>
      </c>
      <c r="G735">
        <v>20166.630000000005</v>
      </c>
      <c r="H735">
        <v>3833.3699999999953</v>
      </c>
    </row>
    <row r="736" spans="1:8" hidden="1" x14ac:dyDescent="0.25">
      <c r="A736" t="s">
        <v>273</v>
      </c>
      <c r="B736" t="s">
        <v>395</v>
      </c>
      <c r="C736" t="s">
        <v>150</v>
      </c>
      <c r="D736" t="s">
        <v>41</v>
      </c>
      <c r="E736" t="s">
        <v>453</v>
      </c>
      <c r="F736">
        <v>10902500</v>
      </c>
      <c r="G736">
        <v>9084625</v>
      </c>
      <c r="H736">
        <v>1817875</v>
      </c>
    </row>
    <row r="737" spans="1:8" hidden="1" x14ac:dyDescent="0.25">
      <c r="A737" t="s">
        <v>274</v>
      </c>
      <c r="B737" t="s">
        <v>396</v>
      </c>
      <c r="C737" t="s">
        <v>151</v>
      </c>
      <c r="D737" t="s">
        <v>41</v>
      </c>
      <c r="E737" t="s">
        <v>453</v>
      </c>
      <c r="F737">
        <v>2165000</v>
      </c>
      <c r="G737">
        <v>1820500</v>
      </c>
      <c r="H737">
        <v>344500</v>
      </c>
    </row>
    <row r="738" spans="1:8" hidden="1" x14ac:dyDescent="0.25">
      <c r="A738" t="s">
        <v>275</v>
      </c>
      <c r="B738" t="s">
        <v>397</v>
      </c>
      <c r="C738" t="s">
        <v>152</v>
      </c>
      <c r="D738" t="s">
        <v>41</v>
      </c>
      <c r="E738" t="s">
        <v>453</v>
      </c>
      <c r="F738">
        <v>669000</v>
      </c>
      <c r="G738">
        <v>561916.63000000012</v>
      </c>
      <c r="H738">
        <v>107083.36999999988</v>
      </c>
    </row>
    <row r="739" spans="1:8" hidden="1" x14ac:dyDescent="0.25">
      <c r="A739" t="s">
        <v>276</v>
      </c>
      <c r="B739" t="s">
        <v>398</v>
      </c>
      <c r="C739" t="s">
        <v>153</v>
      </c>
      <c r="D739" t="s">
        <v>41</v>
      </c>
      <c r="E739" t="s">
        <v>453</v>
      </c>
      <c r="F739">
        <v>3225500</v>
      </c>
      <c r="G739">
        <v>2697291.6300000004</v>
      </c>
      <c r="H739">
        <v>528208.36999999965</v>
      </c>
    </row>
    <row r="740" spans="1:8" hidden="1" x14ac:dyDescent="0.25">
      <c r="A740" t="s">
        <v>277</v>
      </c>
      <c r="B740" t="s">
        <v>399</v>
      </c>
      <c r="C740" t="s">
        <v>154</v>
      </c>
      <c r="D740" t="s">
        <v>41</v>
      </c>
      <c r="E740" t="s">
        <v>453</v>
      </c>
      <c r="F740">
        <v>6031500</v>
      </c>
      <c r="G740">
        <v>5083375</v>
      </c>
      <c r="H740">
        <v>948125</v>
      </c>
    </row>
    <row r="741" spans="1:8" hidden="1" x14ac:dyDescent="0.25">
      <c r="A741" t="s">
        <v>278</v>
      </c>
      <c r="B741" t="s">
        <v>400</v>
      </c>
      <c r="C741" t="s">
        <v>155</v>
      </c>
      <c r="D741" t="s">
        <v>41</v>
      </c>
      <c r="E741" t="s">
        <v>453</v>
      </c>
      <c r="F741">
        <v>73000</v>
      </c>
      <c r="G741">
        <v>61416.630000000012</v>
      </c>
      <c r="H741">
        <v>11583.369999999988</v>
      </c>
    </row>
    <row r="742" spans="1:8" hidden="1" x14ac:dyDescent="0.25">
      <c r="A742" t="s">
        <v>279</v>
      </c>
      <c r="B742" t="s">
        <v>401</v>
      </c>
      <c r="C742" t="s">
        <v>156</v>
      </c>
      <c r="D742" t="s">
        <v>41</v>
      </c>
      <c r="E742" t="s">
        <v>453</v>
      </c>
      <c r="F742">
        <v>75500</v>
      </c>
      <c r="G742">
        <v>62791.630000000012</v>
      </c>
      <c r="H742">
        <v>12708.369999999988</v>
      </c>
    </row>
    <row r="743" spans="1:8" hidden="1" x14ac:dyDescent="0.25">
      <c r="A743" t="s">
        <v>280</v>
      </c>
      <c r="B743" t="s">
        <v>402</v>
      </c>
      <c r="C743" t="s">
        <v>157</v>
      </c>
      <c r="D743" t="s">
        <v>41</v>
      </c>
      <c r="E743" t="s">
        <v>453</v>
      </c>
      <c r="F743">
        <v>0</v>
      </c>
      <c r="G743">
        <v>0</v>
      </c>
      <c r="H743">
        <v>0</v>
      </c>
    </row>
    <row r="744" spans="1:8" hidden="1" x14ac:dyDescent="0.25">
      <c r="A744" t="s">
        <v>281</v>
      </c>
      <c r="B744" t="s">
        <v>403</v>
      </c>
      <c r="C744" t="s">
        <v>158</v>
      </c>
      <c r="D744" t="s">
        <v>41</v>
      </c>
      <c r="E744" t="s">
        <v>453</v>
      </c>
      <c r="F744">
        <v>0</v>
      </c>
      <c r="G744">
        <v>0</v>
      </c>
      <c r="H744">
        <v>0</v>
      </c>
    </row>
    <row r="745" spans="1:8" hidden="1" x14ac:dyDescent="0.25">
      <c r="A745" t="s">
        <v>282</v>
      </c>
      <c r="B745" t="s">
        <v>404</v>
      </c>
      <c r="C745" t="s">
        <v>159</v>
      </c>
      <c r="D745" t="s">
        <v>41</v>
      </c>
      <c r="E745" t="s">
        <v>453</v>
      </c>
      <c r="F745">
        <v>0</v>
      </c>
      <c r="G745">
        <v>0</v>
      </c>
      <c r="H745">
        <v>0</v>
      </c>
    </row>
    <row r="746" spans="1:8" hidden="1" x14ac:dyDescent="0.25">
      <c r="A746" t="s">
        <v>283</v>
      </c>
      <c r="B746" t="s">
        <v>405</v>
      </c>
      <c r="C746" t="s">
        <v>160</v>
      </c>
      <c r="D746" t="s">
        <v>41</v>
      </c>
      <c r="E746" t="s">
        <v>453</v>
      </c>
      <c r="F746">
        <v>0</v>
      </c>
      <c r="G746">
        <v>0</v>
      </c>
      <c r="H746">
        <v>0</v>
      </c>
    </row>
    <row r="747" spans="1:8" hidden="1" x14ac:dyDescent="0.25">
      <c r="A747" t="s">
        <v>284</v>
      </c>
      <c r="B747" t="s">
        <v>406</v>
      </c>
      <c r="C747" t="s">
        <v>161</v>
      </c>
      <c r="D747" t="s">
        <v>41</v>
      </c>
      <c r="E747" t="s">
        <v>453</v>
      </c>
      <c r="F747">
        <v>1000</v>
      </c>
      <c r="G747">
        <v>0</v>
      </c>
      <c r="H747">
        <v>1000</v>
      </c>
    </row>
    <row r="748" spans="1:8" hidden="1" x14ac:dyDescent="0.25">
      <c r="A748" t="s">
        <v>285</v>
      </c>
      <c r="B748" t="s">
        <v>407</v>
      </c>
      <c r="C748" t="s">
        <v>162</v>
      </c>
      <c r="D748" t="s">
        <v>41</v>
      </c>
      <c r="E748" t="s">
        <v>453</v>
      </c>
      <c r="F748">
        <v>0</v>
      </c>
      <c r="G748">
        <v>0</v>
      </c>
      <c r="H748">
        <v>0</v>
      </c>
    </row>
    <row r="749" spans="1:8" hidden="1" x14ac:dyDescent="0.25">
      <c r="A749" t="s">
        <v>286</v>
      </c>
      <c r="B749" t="s">
        <v>439</v>
      </c>
      <c r="C749" t="s">
        <v>440</v>
      </c>
      <c r="D749" t="s">
        <v>41</v>
      </c>
      <c r="E749" t="s">
        <v>453</v>
      </c>
      <c r="F749">
        <v>0</v>
      </c>
      <c r="G749">
        <v>0</v>
      </c>
      <c r="H749">
        <v>0</v>
      </c>
    </row>
    <row r="750" spans="1:8" hidden="1" x14ac:dyDescent="0.25">
      <c r="A750" t="s">
        <v>287</v>
      </c>
      <c r="B750" t="s">
        <v>408</v>
      </c>
      <c r="C750" t="s">
        <v>163</v>
      </c>
      <c r="D750" t="s">
        <v>41</v>
      </c>
      <c r="E750" t="s">
        <v>453</v>
      </c>
      <c r="F750">
        <v>0</v>
      </c>
      <c r="G750">
        <v>0</v>
      </c>
      <c r="H750">
        <v>0</v>
      </c>
    </row>
    <row r="751" spans="1:8" hidden="1" x14ac:dyDescent="0.25">
      <c r="A751" t="s">
        <v>288</v>
      </c>
      <c r="B751" t="s">
        <v>409</v>
      </c>
      <c r="C751" t="s">
        <v>164</v>
      </c>
      <c r="D751" t="s">
        <v>41</v>
      </c>
      <c r="E751" t="s">
        <v>453</v>
      </c>
      <c r="F751">
        <v>0</v>
      </c>
      <c r="G751">
        <v>0</v>
      </c>
      <c r="H751">
        <v>0</v>
      </c>
    </row>
    <row r="752" spans="1:8" hidden="1" x14ac:dyDescent="0.25">
      <c r="A752" t="s">
        <v>289</v>
      </c>
      <c r="B752" t="s">
        <v>410</v>
      </c>
      <c r="C752" t="s">
        <v>165</v>
      </c>
      <c r="D752" t="s">
        <v>41</v>
      </c>
      <c r="E752" t="s">
        <v>453</v>
      </c>
      <c r="F752">
        <v>0</v>
      </c>
      <c r="G752">
        <v>0</v>
      </c>
      <c r="H752">
        <v>0</v>
      </c>
    </row>
    <row r="753" spans="1:8" hidden="1" x14ac:dyDescent="0.25">
      <c r="A753" t="s">
        <v>290</v>
      </c>
      <c r="B753" t="s">
        <v>411</v>
      </c>
      <c r="C753" t="s">
        <v>166</v>
      </c>
      <c r="D753" t="s">
        <v>41</v>
      </c>
      <c r="E753" t="s">
        <v>453</v>
      </c>
      <c r="F753">
        <v>0</v>
      </c>
      <c r="G753">
        <v>0</v>
      </c>
      <c r="H753">
        <v>0</v>
      </c>
    </row>
    <row r="754" spans="1:8" hidden="1" x14ac:dyDescent="0.25">
      <c r="A754" t="s">
        <v>291</v>
      </c>
      <c r="B754" t="s">
        <v>412</v>
      </c>
      <c r="C754" t="s">
        <v>167</v>
      </c>
      <c r="D754" t="s">
        <v>41</v>
      </c>
      <c r="E754" t="s">
        <v>453</v>
      </c>
      <c r="F754">
        <v>0</v>
      </c>
      <c r="G754">
        <v>0</v>
      </c>
      <c r="H754">
        <v>0</v>
      </c>
    </row>
    <row r="755" spans="1:8" hidden="1" x14ac:dyDescent="0.25">
      <c r="A755" t="s">
        <v>292</v>
      </c>
      <c r="B755" t="s">
        <v>413</v>
      </c>
      <c r="C755" t="s">
        <v>168</v>
      </c>
      <c r="D755" t="s">
        <v>41</v>
      </c>
      <c r="E755" t="s">
        <v>453</v>
      </c>
      <c r="F755">
        <v>0</v>
      </c>
      <c r="G755">
        <v>0</v>
      </c>
      <c r="H755">
        <v>0</v>
      </c>
    </row>
    <row r="756" spans="1:8" hidden="1" x14ac:dyDescent="0.25">
      <c r="A756" t="s">
        <v>293</v>
      </c>
      <c r="B756" t="s">
        <v>414</v>
      </c>
      <c r="C756" t="s">
        <v>169</v>
      </c>
      <c r="D756" t="s">
        <v>41</v>
      </c>
      <c r="E756" t="s">
        <v>453</v>
      </c>
      <c r="F756">
        <v>0</v>
      </c>
      <c r="G756">
        <v>0</v>
      </c>
      <c r="H756">
        <v>0</v>
      </c>
    </row>
    <row r="757" spans="1:8" hidden="1" x14ac:dyDescent="0.25">
      <c r="A757" t="s">
        <v>294</v>
      </c>
      <c r="B757" t="s">
        <v>415</v>
      </c>
      <c r="C757" t="s">
        <v>170</v>
      </c>
      <c r="D757" t="s">
        <v>41</v>
      </c>
      <c r="E757" t="s">
        <v>453</v>
      </c>
      <c r="F757">
        <v>0</v>
      </c>
      <c r="G757">
        <v>0</v>
      </c>
      <c r="H757">
        <v>0</v>
      </c>
    </row>
    <row r="758" spans="1:8" hidden="1" x14ac:dyDescent="0.25">
      <c r="A758" t="s">
        <v>295</v>
      </c>
      <c r="B758" t="s">
        <v>416</v>
      </c>
      <c r="C758" t="s">
        <v>171</v>
      </c>
      <c r="D758" t="s">
        <v>41</v>
      </c>
      <c r="E758" t="s">
        <v>453</v>
      </c>
      <c r="F758">
        <v>0</v>
      </c>
      <c r="G758">
        <v>0</v>
      </c>
      <c r="H758">
        <v>0</v>
      </c>
    </row>
    <row r="759" spans="1:8" hidden="1" x14ac:dyDescent="0.25">
      <c r="A759" t="s">
        <v>296</v>
      </c>
      <c r="B759" t="s">
        <v>417</v>
      </c>
      <c r="C759" t="s">
        <v>172</v>
      </c>
      <c r="D759" t="s">
        <v>41</v>
      </c>
      <c r="E759" t="s">
        <v>453</v>
      </c>
      <c r="F759">
        <v>0</v>
      </c>
      <c r="G759">
        <v>0</v>
      </c>
      <c r="H759">
        <v>0</v>
      </c>
    </row>
    <row r="760" spans="1:8" hidden="1" x14ac:dyDescent="0.25">
      <c r="A760" t="s">
        <v>297</v>
      </c>
      <c r="B760" t="s">
        <v>418</v>
      </c>
      <c r="C760" t="s">
        <v>173</v>
      </c>
      <c r="D760" t="s">
        <v>41</v>
      </c>
      <c r="E760" t="s">
        <v>453</v>
      </c>
      <c r="F760">
        <v>0</v>
      </c>
      <c r="G760">
        <v>0</v>
      </c>
      <c r="H760">
        <v>0</v>
      </c>
    </row>
    <row r="761" spans="1:8" hidden="1" x14ac:dyDescent="0.25">
      <c r="A761" t="s">
        <v>298</v>
      </c>
      <c r="B761" t="s">
        <v>419</v>
      </c>
      <c r="C761" t="s">
        <v>174</v>
      </c>
      <c r="D761" t="s">
        <v>41</v>
      </c>
      <c r="E761" t="s">
        <v>453</v>
      </c>
      <c r="F761">
        <v>11000</v>
      </c>
      <c r="G761">
        <v>9166.630000000001</v>
      </c>
      <c r="H761">
        <v>1833.369999999999</v>
      </c>
    </row>
    <row r="762" spans="1:8" hidden="1" x14ac:dyDescent="0.25">
      <c r="A762" t="s">
        <v>299</v>
      </c>
      <c r="B762" t="s">
        <v>420</v>
      </c>
      <c r="C762" t="s">
        <v>175</v>
      </c>
      <c r="D762" t="s">
        <v>41</v>
      </c>
      <c r="E762" t="s">
        <v>453</v>
      </c>
      <c r="F762">
        <v>6500</v>
      </c>
      <c r="G762">
        <v>5958.37</v>
      </c>
      <c r="H762">
        <v>541.63000000000011</v>
      </c>
    </row>
    <row r="763" spans="1:8" hidden="1" x14ac:dyDescent="0.25">
      <c r="A763" t="s">
        <v>300</v>
      </c>
      <c r="B763" t="s">
        <v>421</v>
      </c>
      <c r="C763" t="s">
        <v>176</v>
      </c>
      <c r="D763" t="s">
        <v>41</v>
      </c>
      <c r="E763" t="s">
        <v>453</v>
      </c>
      <c r="F763">
        <v>0</v>
      </c>
      <c r="G763">
        <v>0</v>
      </c>
      <c r="H763">
        <v>0</v>
      </c>
    </row>
    <row r="764" spans="1:8" hidden="1" x14ac:dyDescent="0.25">
      <c r="A764" t="s">
        <v>301</v>
      </c>
      <c r="B764" t="s">
        <v>422</v>
      </c>
      <c r="C764" t="s">
        <v>177</v>
      </c>
      <c r="D764" t="s">
        <v>41</v>
      </c>
      <c r="E764" t="s">
        <v>453</v>
      </c>
      <c r="F764">
        <v>0</v>
      </c>
      <c r="G764">
        <v>0</v>
      </c>
      <c r="H764">
        <v>0</v>
      </c>
    </row>
    <row r="765" spans="1:8" hidden="1" x14ac:dyDescent="0.25">
      <c r="A765" t="s">
        <v>302</v>
      </c>
      <c r="B765" t="s">
        <v>423</v>
      </c>
      <c r="C765" t="s">
        <v>178</v>
      </c>
      <c r="D765" t="s">
        <v>41</v>
      </c>
      <c r="E765" t="s">
        <v>453</v>
      </c>
      <c r="F765">
        <v>0</v>
      </c>
      <c r="G765">
        <v>0</v>
      </c>
      <c r="H765">
        <v>0</v>
      </c>
    </row>
    <row r="766" spans="1:8" hidden="1" x14ac:dyDescent="0.25">
      <c r="A766" t="s">
        <v>303</v>
      </c>
      <c r="B766" t="s">
        <v>424</v>
      </c>
      <c r="C766" t="s">
        <v>179</v>
      </c>
      <c r="D766" t="s">
        <v>41</v>
      </c>
      <c r="E766" t="s">
        <v>453</v>
      </c>
      <c r="F766">
        <v>1158000</v>
      </c>
      <c r="G766">
        <v>968000</v>
      </c>
      <c r="H766">
        <v>190000</v>
      </c>
    </row>
    <row r="767" spans="1:8" hidden="1" x14ac:dyDescent="0.25">
      <c r="A767" t="s">
        <v>304</v>
      </c>
      <c r="B767" t="s">
        <v>425</v>
      </c>
      <c r="C767" t="s">
        <v>180</v>
      </c>
      <c r="D767" t="s">
        <v>41</v>
      </c>
      <c r="E767" t="s">
        <v>453</v>
      </c>
      <c r="F767">
        <v>14000</v>
      </c>
      <c r="G767">
        <v>11000</v>
      </c>
      <c r="H767">
        <v>3000</v>
      </c>
    </row>
    <row r="768" spans="1:8" hidden="1" x14ac:dyDescent="0.25">
      <c r="A768" t="s">
        <v>305</v>
      </c>
      <c r="B768" t="s">
        <v>426</v>
      </c>
      <c r="C768" t="s">
        <v>181</v>
      </c>
      <c r="D768" t="s">
        <v>41</v>
      </c>
      <c r="E768" t="s">
        <v>453</v>
      </c>
      <c r="F768">
        <v>0</v>
      </c>
      <c r="G768">
        <v>0</v>
      </c>
      <c r="H768">
        <v>0</v>
      </c>
    </row>
    <row r="769" spans="1:8" hidden="1" x14ac:dyDescent="0.25">
      <c r="A769" t="s">
        <v>306</v>
      </c>
      <c r="B769" t="s">
        <v>427</v>
      </c>
      <c r="C769" t="s">
        <v>182</v>
      </c>
      <c r="D769" t="s">
        <v>41</v>
      </c>
      <c r="E769" t="s">
        <v>453</v>
      </c>
      <c r="F769">
        <v>716500</v>
      </c>
      <c r="G769">
        <v>603625</v>
      </c>
      <c r="H769">
        <v>112875</v>
      </c>
    </row>
    <row r="770" spans="1:8" hidden="1" x14ac:dyDescent="0.25">
      <c r="A770" t="s">
        <v>307</v>
      </c>
      <c r="B770" t="s">
        <v>428</v>
      </c>
      <c r="C770" t="s">
        <v>183</v>
      </c>
      <c r="D770" t="s">
        <v>41</v>
      </c>
      <c r="E770" t="s">
        <v>453</v>
      </c>
      <c r="F770">
        <v>46000</v>
      </c>
      <c r="G770">
        <v>37583.369999999988</v>
      </c>
      <c r="H770">
        <v>8416.6300000000119</v>
      </c>
    </row>
    <row r="771" spans="1:8" hidden="1" x14ac:dyDescent="0.25">
      <c r="A771" t="s">
        <v>308</v>
      </c>
      <c r="B771" t="s">
        <v>429</v>
      </c>
      <c r="C771" t="s">
        <v>184</v>
      </c>
      <c r="D771" t="s">
        <v>41</v>
      </c>
      <c r="E771" t="s">
        <v>453</v>
      </c>
      <c r="F771">
        <v>0</v>
      </c>
      <c r="G771">
        <v>0</v>
      </c>
      <c r="H771">
        <v>0</v>
      </c>
    </row>
    <row r="772" spans="1:8" hidden="1" x14ac:dyDescent="0.25">
      <c r="A772" t="s">
        <v>309</v>
      </c>
      <c r="B772" t="s">
        <v>430</v>
      </c>
      <c r="C772" t="s">
        <v>185</v>
      </c>
      <c r="D772" t="s">
        <v>41</v>
      </c>
      <c r="E772" t="s">
        <v>453</v>
      </c>
      <c r="F772">
        <v>0</v>
      </c>
      <c r="G772">
        <v>0</v>
      </c>
      <c r="H772">
        <v>0</v>
      </c>
    </row>
    <row r="773" spans="1:8" hidden="1" x14ac:dyDescent="0.25">
      <c r="A773" t="s">
        <v>310</v>
      </c>
      <c r="B773" t="s">
        <v>431</v>
      </c>
      <c r="C773" t="s">
        <v>186</v>
      </c>
      <c r="D773" t="s">
        <v>41</v>
      </c>
      <c r="E773" t="s">
        <v>453</v>
      </c>
      <c r="F773">
        <v>1495500</v>
      </c>
      <c r="G773">
        <v>1255375</v>
      </c>
      <c r="H773">
        <v>240125</v>
      </c>
    </row>
    <row r="774" spans="1:8" hidden="1" x14ac:dyDescent="0.25">
      <c r="A774" t="s">
        <v>311</v>
      </c>
      <c r="B774" t="s">
        <v>432</v>
      </c>
      <c r="C774" t="s">
        <v>187</v>
      </c>
      <c r="D774" t="s">
        <v>41</v>
      </c>
      <c r="E774" t="s">
        <v>453</v>
      </c>
      <c r="F774">
        <v>37500</v>
      </c>
      <c r="G774">
        <v>31625</v>
      </c>
      <c r="H774">
        <v>5875</v>
      </c>
    </row>
    <row r="775" spans="1:8" hidden="1" x14ac:dyDescent="0.25">
      <c r="A775" t="s">
        <v>312</v>
      </c>
      <c r="B775" t="s">
        <v>433</v>
      </c>
      <c r="C775" t="s">
        <v>188</v>
      </c>
      <c r="D775" t="s">
        <v>41</v>
      </c>
      <c r="E775" t="s">
        <v>453</v>
      </c>
      <c r="F775">
        <v>1214000</v>
      </c>
      <c r="G775">
        <v>1015666.6299999998</v>
      </c>
      <c r="H775">
        <v>198333.37000000023</v>
      </c>
    </row>
    <row r="776" spans="1:8" hidden="1" x14ac:dyDescent="0.25">
      <c r="A776" t="s">
        <v>313</v>
      </c>
      <c r="B776" t="s">
        <v>434</v>
      </c>
      <c r="C776" t="s">
        <v>189</v>
      </c>
      <c r="D776" t="s">
        <v>41</v>
      </c>
      <c r="E776" t="s">
        <v>453</v>
      </c>
      <c r="F776">
        <v>688000</v>
      </c>
      <c r="G776">
        <v>586666.63</v>
      </c>
      <c r="H776">
        <v>101333.37</v>
      </c>
    </row>
    <row r="777" spans="1:8" hidden="1" x14ac:dyDescent="0.25">
      <c r="A777" t="s">
        <v>314</v>
      </c>
      <c r="B777" t="s">
        <v>435</v>
      </c>
      <c r="C777" t="s">
        <v>436</v>
      </c>
      <c r="D777" t="s">
        <v>41</v>
      </c>
      <c r="E777" t="s">
        <v>453</v>
      </c>
      <c r="F777">
        <v>1840000</v>
      </c>
      <c r="G777">
        <v>1562000</v>
      </c>
      <c r="H777">
        <v>278000</v>
      </c>
    </row>
    <row r="778" spans="1:8" hidden="1" x14ac:dyDescent="0.25">
      <c r="A778" t="s">
        <v>315</v>
      </c>
      <c r="B778" t="s">
        <v>441</v>
      </c>
      <c r="C778" t="s">
        <v>442</v>
      </c>
      <c r="D778" t="s">
        <v>41</v>
      </c>
      <c r="E778" t="s">
        <v>453</v>
      </c>
      <c r="F778">
        <v>0</v>
      </c>
      <c r="G778">
        <v>0</v>
      </c>
      <c r="H778">
        <v>0</v>
      </c>
    </row>
    <row r="779" spans="1:8" hidden="1" x14ac:dyDescent="0.25">
      <c r="A779" t="s">
        <v>316</v>
      </c>
      <c r="B779" t="s">
        <v>443</v>
      </c>
      <c r="C779" t="s">
        <v>444</v>
      </c>
      <c r="D779" t="s">
        <v>41</v>
      </c>
      <c r="E779" t="s">
        <v>453</v>
      </c>
      <c r="F779">
        <v>0</v>
      </c>
      <c r="G779">
        <v>0</v>
      </c>
      <c r="H779">
        <v>0</v>
      </c>
    </row>
    <row r="780" spans="1:8" hidden="1" x14ac:dyDescent="0.25">
      <c r="A780" t="s">
        <v>317</v>
      </c>
      <c r="B780" t="s">
        <v>445</v>
      </c>
      <c r="C780" t="s">
        <v>446</v>
      </c>
      <c r="D780" t="s">
        <v>41</v>
      </c>
      <c r="E780" t="s">
        <v>453</v>
      </c>
      <c r="F780">
        <v>0</v>
      </c>
      <c r="G780">
        <v>0</v>
      </c>
      <c r="H780">
        <v>0</v>
      </c>
    </row>
    <row r="781" spans="1:8" hidden="1" x14ac:dyDescent="0.25">
      <c r="A781" t="s">
        <v>318</v>
      </c>
      <c r="B781" t="s">
        <v>447</v>
      </c>
      <c r="C781" t="s">
        <v>448</v>
      </c>
      <c r="D781" t="s">
        <v>41</v>
      </c>
      <c r="E781" t="s">
        <v>453</v>
      </c>
      <c r="F781">
        <v>0</v>
      </c>
      <c r="G781">
        <v>0</v>
      </c>
      <c r="H781">
        <v>0</v>
      </c>
    </row>
    <row r="782" spans="1:8" hidden="1" x14ac:dyDescent="0.25">
      <c r="A782" t="s">
        <v>319</v>
      </c>
      <c r="B782" t="s">
        <v>437</v>
      </c>
      <c r="C782" t="s">
        <v>195</v>
      </c>
      <c r="D782" t="s">
        <v>41</v>
      </c>
      <c r="E782" t="s">
        <v>453</v>
      </c>
      <c r="F782">
        <v>0</v>
      </c>
      <c r="G782">
        <v>0</v>
      </c>
      <c r="H782">
        <v>0</v>
      </c>
    </row>
    <row r="783" spans="1:8" hidden="1" x14ac:dyDescent="0.25">
      <c r="A783" t="s">
        <v>207</v>
      </c>
      <c r="B783" t="s">
        <v>328</v>
      </c>
      <c r="C783" t="s">
        <v>84</v>
      </c>
      <c r="D783" t="s">
        <v>43</v>
      </c>
      <c r="E783" t="s">
        <v>454</v>
      </c>
      <c r="F783">
        <v>0</v>
      </c>
      <c r="G783">
        <v>34375</v>
      </c>
      <c r="H783">
        <v>-34375</v>
      </c>
    </row>
    <row r="784" spans="1:8" hidden="1" x14ac:dyDescent="0.25">
      <c r="A784" t="s">
        <v>208</v>
      </c>
      <c r="B784" t="s">
        <v>330</v>
      </c>
      <c r="C784" t="s">
        <v>85</v>
      </c>
      <c r="D784" t="s">
        <v>43</v>
      </c>
      <c r="E784" t="s">
        <v>454</v>
      </c>
      <c r="F784">
        <v>0</v>
      </c>
      <c r="G784">
        <v>23833.369999999995</v>
      </c>
      <c r="H784">
        <v>-23833.369999999995</v>
      </c>
    </row>
    <row r="785" spans="1:8" hidden="1" x14ac:dyDescent="0.25">
      <c r="A785" t="s">
        <v>209</v>
      </c>
      <c r="B785" t="s">
        <v>331</v>
      </c>
      <c r="C785" t="s">
        <v>86</v>
      </c>
      <c r="D785" t="s">
        <v>43</v>
      </c>
      <c r="E785" t="s">
        <v>454</v>
      </c>
      <c r="F785">
        <v>0</v>
      </c>
      <c r="G785">
        <v>458.37000000000012</v>
      </c>
      <c r="H785">
        <v>-458.37000000000012</v>
      </c>
    </row>
    <row r="786" spans="1:8" hidden="1" x14ac:dyDescent="0.25">
      <c r="A786" t="s">
        <v>210</v>
      </c>
      <c r="B786" t="s">
        <v>332</v>
      </c>
      <c r="C786" t="s">
        <v>87</v>
      </c>
      <c r="D786" t="s">
        <v>43</v>
      </c>
      <c r="E786" t="s">
        <v>454</v>
      </c>
      <c r="F786">
        <v>0</v>
      </c>
      <c r="G786">
        <v>1833.3700000000001</v>
      </c>
      <c r="H786">
        <v>-1833.3700000000001</v>
      </c>
    </row>
    <row r="787" spans="1:8" hidden="1" x14ac:dyDescent="0.25">
      <c r="A787" t="s">
        <v>211</v>
      </c>
      <c r="B787" t="s">
        <v>333</v>
      </c>
      <c r="C787" t="s">
        <v>88</v>
      </c>
      <c r="D787" t="s">
        <v>43</v>
      </c>
      <c r="E787" t="s">
        <v>454</v>
      </c>
      <c r="F787">
        <v>0</v>
      </c>
      <c r="G787">
        <v>916.63000000000011</v>
      </c>
      <c r="H787">
        <v>-916.63000000000011</v>
      </c>
    </row>
    <row r="788" spans="1:8" hidden="1" x14ac:dyDescent="0.25">
      <c r="A788" t="s">
        <v>212</v>
      </c>
      <c r="B788" t="s">
        <v>334</v>
      </c>
      <c r="C788" t="s">
        <v>89</v>
      </c>
      <c r="D788" t="s">
        <v>43</v>
      </c>
      <c r="E788" t="s">
        <v>454</v>
      </c>
      <c r="F788">
        <v>0</v>
      </c>
      <c r="G788">
        <v>2291.6299999999997</v>
      </c>
      <c r="H788">
        <v>-2291.6299999999997</v>
      </c>
    </row>
    <row r="789" spans="1:8" hidden="1" x14ac:dyDescent="0.25">
      <c r="A789" t="s">
        <v>213</v>
      </c>
      <c r="B789" t="s">
        <v>335</v>
      </c>
      <c r="C789" t="s">
        <v>90</v>
      </c>
      <c r="D789" t="s">
        <v>43</v>
      </c>
      <c r="E789" t="s">
        <v>454</v>
      </c>
      <c r="F789">
        <v>0</v>
      </c>
      <c r="G789">
        <v>0</v>
      </c>
      <c r="H789">
        <v>0</v>
      </c>
    </row>
    <row r="790" spans="1:8" hidden="1" x14ac:dyDescent="0.25">
      <c r="A790" t="s">
        <v>214</v>
      </c>
      <c r="B790" t="s">
        <v>336</v>
      </c>
      <c r="C790" t="s">
        <v>91</v>
      </c>
      <c r="D790" t="s">
        <v>43</v>
      </c>
      <c r="E790" t="s">
        <v>454</v>
      </c>
      <c r="F790">
        <v>0</v>
      </c>
      <c r="G790">
        <v>2750</v>
      </c>
      <c r="H790">
        <v>-2750</v>
      </c>
    </row>
    <row r="791" spans="1:8" hidden="1" x14ac:dyDescent="0.25">
      <c r="A791" t="s">
        <v>215</v>
      </c>
      <c r="B791" t="s">
        <v>337</v>
      </c>
      <c r="C791" t="s">
        <v>92</v>
      </c>
      <c r="D791" t="s">
        <v>43</v>
      </c>
      <c r="E791" t="s">
        <v>454</v>
      </c>
      <c r="F791">
        <v>0</v>
      </c>
      <c r="G791">
        <v>6416.63</v>
      </c>
      <c r="H791">
        <v>-6416.63</v>
      </c>
    </row>
    <row r="792" spans="1:8" hidden="1" x14ac:dyDescent="0.25">
      <c r="A792" t="s">
        <v>216</v>
      </c>
      <c r="B792" t="s">
        <v>338</v>
      </c>
      <c r="C792" t="s">
        <v>93</v>
      </c>
      <c r="D792" t="s">
        <v>43</v>
      </c>
      <c r="E792" t="s">
        <v>454</v>
      </c>
      <c r="F792">
        <v>0</v>
      </c>
      <c r="G792">
        <v>3208.3700000000003</v>
      </c>
      <c r="H792">
        <v>-3208.3700000000003</v>
      </c>
    </row>
    <row r="793" spans="1:8" hidden="1" x14ac:dyDescent="0.25">
      <c r="A793" t="s">
        <v>217</v>
      </c>
      <c r="B793" t="s">
        <v>339</v>
      </c>
      <c r="C793" t="s">
        <v>94</v>
      </c>
      <c r="D793" t="s">
        <v>43</v>
      </c>
      <c r="E793" t="s">
        <v>454</v>
      </c>
      <c r="F793">
        <v>0</v>
      </c>
      <c r="G793">
        <v>6875</v>
      </c>
      <c r="H793">
        <v>-6875</v>
      </c>
    </row>
    <row r="794" spans="1:8" hidden="1" x14ac:dyDescent="0.25">
      <c r="A794" t="s">
        <v>218</v>
      </c>
      <c r="B794" t="s">
        <v>340</v>
      </c>
      <c r="C794" t="s">
        <v>95</v>
      </c>
      <c r="D794" t="s">
        <v>43</v>
      </c>
      <c r="E794" t="s">
        <v>454</v>
      </c>
      <c r="F794">
        <v>0</v>
      </c>
      <c r="G794">
        <v>0</v>
      </c>
      <c r="H794">
        <v>0</v>
      </c>
    </row>
    <row r="795" spans="1:8" hidden="1" x14ac:dyDescent="0.25">
      <c r="A795" t="s">
        <v>219</v>
      </c>
      <c r="B795" t="s">
        <v>341</v>
      </c>
      <c r="C795" t="s">
        <v>96</v>
      </c>
      <c r="D795" t="s">
        <v>43</v>
      </c>
      <c r="E795" t="s">
        <v>454</v>
      </c>
      <c r="F795">
        <v>0</v>
      </c>
      <c r="G795">
        <v>11458.37</v>
      </c>
      <c r="H795">
        <v>-11458.37</v>
      </c>
    </row>
    <row r="796" spans="1:8" hidden="1" x14ac:dyDescent="0.25">
      <c r="A796" t="s">
        <v>220</v>
      </c>
      <c r="B796" t="s">
        <v>342</v>
      </c>
      <c r="C796" t="s">
        <v>97</v>
      </c>
      <c r="D796" t="s">
        <v>43</v>
      </c>
      <c r="E796" t="s">
        <v>454</v>
      </c>
      <c r="F796">
        <v>0</v>
      </c>
      <c r="G796">
        <v>458.37000000000012</v>
      </c>
      <c r="H796">
        <v>-458.37000000000012</v>
      </c>
    </row>
    <row r="797" spans="1:8" hidden="1" x14ac:dyDescent="0.25">
      <c r="A797" t="s">
        <v>221</v>
      </c>
      <c r="B797" t="s">
        <v>343</v>
      </c>
      <c r="C797" t="s">
        <v>98</v>
      </c>
      <c r="D797" t="s">
        <v>43</v>
      </c>
      <c r="E797" t="s">
        <v>454</v>
      </c>
      <c r="F797">
        <v>0</v>
      </c>
      <c r="G797">
        <v>45375</v>
      </c>
      <c r="H797">
        <v>-45375</v>
      </c>
    </row>
    <row r="798" spans="1:8" hidden="1" x14ac:dyDescent="0.25">
      <c r="A798" t="s">
        <v>222</v>
      </c>
      <c r="B798" t="s">
        <v>344</v>
      </c>
      <c r="C798" t="s">
        <v>99</v>
      </c>
      <c r="D798" t="s">
        <v>43</v>
      </c>
      <c r="E798" t="s">
        <v>454</v>
      </c>
      <c r="F798">
        <v>0</v>
      </c>
      <c r="G798">
        <v>2291.6299999999997</v>
      </c>
      <c r="H798">
        <v>-2291.6299999999997</v>
      </c>
    </row>
    <row r="799" spans="1:8" hidden="1" x14ac:dyDescent="0.25">
      <c r="A799" t="s">
        <v>223</v>
      </c>
      <c r="B799" t="s">
        <v>345</v>
      </c>
      <c r="C799" t="s">
        <v>100</v>
      </c>
      <c r="D799" t="s">
        <v>43</v>
      </c>
      <c r="E799" t="s">
        <v>454</v>
      </c>
      <c r="F799">
        <v>0</v>
      </c>
      <c r="G799">
        <v>458.37000000000012</v>
      </c>
      <c r="H799">
        <v>-458.37000000000012</v>
      </c>
    </row>
    <row r="800" spans="1:8" hidden="1" x14ac:dyDescent="0.25">
      <c r="A800" t="s">
        <v>224</v>
      </c>
      <c r="B800" t="s">
        <v>346</v>
      </c>
      <c r="C800" t="s">
        <v>101</v>
      </c>
      <c r="D800" t="s">
        <v>43</v>
      </c>
      <c r="E800" t="s">
        <v>454</v>
      </c>
      <c r="F800">
        <v>0</v>
      </c>
      <c r="G800">
        <v>6875</v>
      </c>
      <c r="H800">
        <v>-6875</v>
      </c>
    </row>
    <row r="801" spans="1:8" hidden="1" x14ac:dyDescent="0.25">
      <c r="A801" t="s">
        <v>225</v>
      </c>
      <c r="B801" t="s">
        <v>347</v>
      </c>
      <c r="C801" t="s">
        <v>102</v>
      </c>
      <c r="D801" t="s">
        <v>43</v>
      </c>
      <c r="E801" t="s">
        <v>454</v>
      </c>
      <c r="F801">
        <v>0</v>
      </c>
      <c r="G801">
        <v>458.37000000000012</v>
      </c>
      <c r="H801">
        <v>-458.37000000000012</v>
      </c>
    </row>
    <row r="802" spans="1:8" hidden="1" x14ac:dyDescent="0.25">
      <c r="A802" t="s">
        <v>226</v>
      </c>
      <c r="B802" t="s">
        <v>348</v>
      </c>
      <c r="C802" t="s">
        <v>104</v>
      </c>
      <c r="D802" t="s">
        <v>43</v>
      </c>
      <c r="E802" t="s">
        <v>454</v>
      </c>
      <c r="F802">
        <v>0</v>
      </c>
      <c r="G802">
        <v>2291.6299999999997</v>
      </c>
      <c r="H802">
        <v>-2291.6299999999997</v>
      </c>
    </row>
    <row r="803" spans="1:8" hidden="1" x14ac:dyDescent="0.25">
      <c r="A803" t="s">
        <v>227</v>
      </c>
      <c r="B803" t="s">
        <v>349</v>
      </c>
      <c r="C803" t="s">
        <v>103</v>
      </c>
      <c r="D803" t="s">
        <v>43</v>
      </c>
      <c r="E803" t="s">
        <v>454</v>
      </c>
      <c r="F803">
        <v>0</v>
      </c>
      <c r="G803">
        <v>0</v>
      </c>
      <c r="H803">
        <v>0</v>
      </c>
    </row>
    <row r="804" spans="1:8" hidden="1" x14ac:dyDescent="0.25">
      <c r="A804" t="s">
        <v>228</v>
      </c>
      <c r="B804" t="s">
        <v>350</v>
      </c>
      <c r="C804" t="s">
        <v>105</v>
      </c>
      <c r="D804" t="s">
        <v>43</v>
      </c>
      <c r="E804" t="s">
        <v>454</v>
      </c>
      <c r="F804">
        <v>0</v>
      </c>
      <c r="G804">
        <v>26125</v>
      </c>
      <c r="H804">
        <v>-26125</v>
      </c>
    </row>
    <row r="805" spans="1:8" hidden="1" x14ac:dyDescent="0.25">
      <c r="A805" t="s">
        <v>229</v>
      </c>
      <c r="B805" t="s">
        <v>351</v>
      </c>
      <c r="C805" t="s">
        <v>106</v>
      </c>
      <c r="D805" t="s">
        <v>43</v>
      </c>
      <c r="E805" t="s">
        <v>454</v>
      </c>
      <c r="F805">
        <v>0</v>
      </c>
      <c r="G805">
        <v>0</v>
      </c>
      <c r="H805">
        <v>0</v>
      </c>
    </row>
    <row r="806" spans="1:8" hidden="1" x14ac:dyDescent="0.25">
      <c r="A806" t="s">
        <v>230</v>
      </c>
      <c r="B806" t="s">
        <v>352</v>
      </c>
      <c r="C806" t="s">
        <v>107</v>
      </c>
      <c r="D806" t="s">
        <v>43</v>
      </c>
      <c r="E806" t="s">
        <v>454</v>
      </c>
      <c r="F806">
        <v>0</v>
      </c>
      <c r="G806">
        <v>0</v>
      </c>
      <c r="H806">
        <v>0</v>
      </c>
    </row>
    <row r="807" spans="1:8" hidden="1" x14ac:dyDescent="0.25">
      <c r="A807" t="s">
        <v>231</v>
      </c>
      <c r="B807" t="s">
        <v>353</v>
      </c>
      <c r="C807" t="s">
        <v>108</v>
      </c>
      <c r="D807" t="s">
        <v>43</v>
      </c>
      <c r="E807" t="s">
        <v>454</v>
      </c>
      <c r="F807">
        <v>0</v>
      </c>
      <c r="G807">
        <v>5500</v>
      </c>
      <c r="H807">
        <v>-5500</v>
      </c>
    </row>
    <row r="808" spans="1:8" hidden="1" x14ac:dyDescent="0.25">
      <c r="A808" t="s">
        <v>232</v>
      </c>
      <c r="B808" t="s">
        <v>354</v>
      </c>
      <c r="C808" t="s">
        <v>109</v>
      </c>
      <c r="D808" t="s">
        <v>43</v>
      </c>
      <c r="E808" t="s">
        <v>454</v>
      </c>
      <c r="F808">
        <v>0</v>
      </c>
      <c r="G808">
        <v>0</v>
      </c>
      <c r="H808">
        <v>0</v>
      </c>
    </row>
    <row r="809" spans="1:8" hidden="1" x14ac:dyDescent="0.25">
      <c r="A809" t="s">
        <v>233</v>
      </c>
      <c r="B809" t="s">
        <v>355</v>
      </c>
      <c r="C809" t="s">
        <v>110</v>
      </c>
      <c r="D809" t="s">
        <v>43</v>
      </c>
      <c r="E809" t="s">
        <v>454</v>
      </c>
      <c r="F809">
        <v>0</v>
      </c>
      <c r="G809">
        <v>38958.369999999988</v>
      </c>
      <c r="H809">
        <v>-38958.369999999988</v>
      </c>
    </row>
    <row r="810" spans="1:8" hidden="1" x14ac:dyDescent="0.25">
      <c r="A810" t="s">
        <v>234</v>
      </c>
      <c r="B810" t="s">
        <v>356</v>
      </c>
      <c r="C810" t="s">
        <v>111</v>
      </c>
      <c r="D810" t="s">
        <v>43</v>
      </c>
      <c r="E810" t="s">
        <v>454</v>
      </c>
      <c r="F810">
        <v>0</v>
      </c>
      <c r="G810">
        <v>0</v>
      </c>
      <c r="H810">
        <v>0</v>
      </c>
    </row>
    <row r="811" spans="1:8" hidden="1" x14ac:dyDescent="0.25">
      <c r="A811" t="s">
        <v>235</v>
      </c>
      <c r="B811" t="s">
        <v>357</v>
      </c>
      <c r="C811" t="s">
        <v>112</v>
      </c>
      <c r="D811" t="s">
        <v>43</v>
      </c>
      <c r="E811" t="s">
        <v>454</v>
      </c>
      <c r="F811">
        <v>0</v>
      </c>
      <c r="G811">
        <v>147125</v>
      </c>
      <c r="H811">
        <v>-147125</v>
      </c>
    </row>
    <row r="812" spans="1:8" hidden="1" x14ac:dyDescent="0.25">
      <c r="A812" t="s">
        <v>236</v>
      </c>
      <c r="B812" t="s">
        <v>358</v>
      </c>
      <c r="C812" t="s">
        <v>113</v>
      </c>
      <c r="D812" t="s">
        <v>43</v>
      </c>
      <c r="E812" t="s">
        <v>454</v>
      </c>
      <c r="F812">
        <v>0</v>
      </c>
      <c r="G812">
        <v>916.63000000000011</v>
      </c>
      <c r="H812">
        <v>-916.63000000000011</v>
      </c>
    </row>
    <row r="813" spans="1:8" hidden="1" x14ac:dyDescent="0.25">
      <c r="A813" t="s">
        <v>237</v>
      </c>
      <c r="B813" t="s">
        <v>359</v>
      </c>
      <c r="C813" t="s">
        <v>114</v>
      </c>
      <c r="D813" t="s">
        <v>43</v>
      </c>
      <c r="E813" t="s">
        <v>454</v>
      </c>
      <c r="F813">
        <v>0</v>
      </c>
      <c r="G813">
        <v>19250</v>
      </c>
      <c r="H813">
        <v>-19250</v>
      </c>
    </row>
    <row r="814" spans="1:8" hidden="1" x14ac:dyDescent="0.25">
      <c r="A814" t="s">
        <v>238</v>
      </c>
      <c r="B814" t="s">
        <v>360</v>
      </c>
      <c r="C814" t="s">
        <v>115</v>
      </c>
      <c r="D814" t="s">
        <v>43</v>
      </c>
      <c r="E814" t="s">
        <v>454</v>
      </c>
      <c r="F814">
        <v>0</v>
      </c>
      <c r="G814">
        <v>39875</v>
      </c>
      <c r="H814">
        <v>-39875</v>
      </c>
    </row>
    <row r="815" spans="1:8" hidden="1" x14ac:dyDescent="0.25">
      <c r="A815" t="s">
        <v>239</v>
      </c>
      <c r="B815" t="s">
        <v>361</v>
      </c>
      <c r="C815" t="s">
        <v>116</v>
      </c>
      <c r="D815" t="s">
        <v>43</v>
      </c>
      <c r="E815" t="s">
        <v>454</v>
      </c>
      <c r="F815">
        <v>0</v>
      </c>
      <c r="G815">
        <v>458.37000000000012</v>
      </c>
      <c r="H815">
        <v>-458.37000000000012</v>
      </c>
    </row>
    <row r="816" spans="1:8" hidden="1" x14ac:dyDescent="0.25">
      <c r="A816" t="s">
        <v>240</v>
      </c>
      <c r="B816" t="s">
        <v>362</v>
      </c>
      <c r="C816" t="s">
        <v>117</v>
      </c>
      <c r="D816" t="s">
        <v>43</v>
      </c>
      <c r="E816" t="s">
        <v>454</v>
      </c>
      <c r="F816">
        <v>0</v>
      </c>
      <c r="G816">
        <v>44458.369999999988</v>
      </c>
      <c r="H816">
        <v>-44458.369999999988</v>
      </c>
    </row>
    <row r="817" spans="1:8" hidden="1" x14ac:dyDescent="0.25">
      <c r="A817" t="s">
        <v>241</v>
      </c>
      <c r="B817" t="s">
        <v>363</v>
      </c>
      <c r="C817" t="s">
        <v>118</v>
      </c>
      <c r="D817" t="s">
        <v>43</v>
      </c>
      <c r="E817" t="s">
        <v>454</v>
      </c>
      <c r="F817">
        <v>0</v>
      </c>
      <c r="G817">
        <v>138875</v>
      </c>
      <c r="H817">
        <v>-138875</v>
      </c>
    </row>
    <row r="818" spans="1:8" hidden="1" x14ac:dyDescent="0.25">
      <c r="A818" t="s">
        <v>242</v>
      </c>
      <c r="B818" t="s">
        <v>364</v>
      </c>
      <c r="C818" t="s">
        <v>119</v>
      </c>
      <c r="D818" t="s">
        <v>43</v>
      </c>
      <c r="E818" t="s">
        <v>454</v>
      </c>
      <c r="F818">
        <v>0</v>
      </c>
      <c r="G818">
        <v>25208.369999999995</v>
      </c>
      <c r="H818">
        <v>-25208.369999999995</v>
      </c>
    </row>
    <row r="819" spans="1:8" hidden="1" x14ac:dyDescent="0.25">
      <c r="A819" t="s">
        <v>243</v>
      </c>
      <c r="B819" t="s">
        <v>365</v>
      </c>
      <c r="C819" t="s">
        <v>120</v>
      </c>
      <c r="D819" t="s">
        <v>43</v>
      </c>
      <c r="E819" t="s">
        <v>454</v>
      </c>
      <c r="F819">
        <v>0</v>
      </c>
      <c r="G819">
        <v>11916.63</v>
      </c>
      <c r="H819">
        <v>-11916.63</v>
      </c>
    </row>
    <row r="820" spans="1:8" hidden="1" x14ac:dyDescent="0.25">
      <c r="A820" t="s">
        <v>244</v>
      </c>
      <c r="B820" t="s">
        <v>366</v>
      </c>
      <c r="C820" t="s">
        <v>121</v>
      </c>
      <c r="D820" t="s">
        <v>43</v>
      </c>
      <c r="E820" t="s">
        <v>454</v>
      </c>
      <c r="F820">
        <v>0</v>
      </c>
      <c r="G820">
        <v>9166.630000000001</v>
      </c>
      <c r="H820">
        <v>-9166.630000000001</v>
      </c>
    </row>
    <row r="821" spans="1:8" hidden="1" x14ac:dyDescent="0.25">
      <c r="A821" t="s">
        <v>245</v>
      </c>
      <c r="B821" t="s">
        <v>367</v>
      </c>
      <c r="C821" t="s">
        <v>122</v>
      </c>
      <c r="D821" t="s">
        <v>43</v>
      </c>
      <c r="E821" t="s">
        <v>454</v>
      </c>
      <c r="F821">
        <v>0</v>
      </c>
      <c r="G821">
        <v>0</v>
      </c>
      <c r="H821">
        <v>0</v>
      </c>
    </row>
    <row r="822" spans="1:8" hidden="1" x14ac:dyDescent="0.25">
      <c r="A822" t="s">
        <v>246</v>
      </c>
      <c r="B822" t="s">
        <v>368</v>
      </c>
      <c r="C822" t="s">
        <v>123</v>
      </c>
      <c r="D822" t="s">
        <v>43</v>
      </c>
      <c r="E822" t="s">
        <v>454</v>
      </c>
      <c r="F822">
        <v>0</v>
      </c>
      <c r="G822">
        <v>0</v>
      </c>
      <c r="H822">
        <v>0</v>
      </c>
    </row>
    <row r="823" spans="1:8" hidden="1" x14ac:dyDescent="0.25">
      <c r="A823" t="s">
        <v>247</v>
      </c>
      <c r="B823" t="s">
        <v>369</v>
      </c>
      <c r="C823" t="s">
        <v>124</v>
      </c>
      <c r="D823" t="s">
        <v>43</v>
      </c>
      <c r="E823" t="s">
        <v>454</v>
      </c>
      <c r="F823">
        <v>0</v>
      </c>
      <c r="G823">
        <v>2750</v>
      </c>
      <c r="H823">
        <v>-2750</v>
      </c>
    </row>
    <row r="824" spans="1:8" hidden="1" x14ac:dyDescent="0.25">
      <c r="A824" t="s">
        <v>248</v>
      </c>
      <c r="B824" t="s">
        <v>370</v>
      </c>
      <c r="C824" t="s">
        <v>125</v>
      </c>
      <c r="D824" t="s">
        <v>43</v>
      </c>
      <c r="E824" t="s">
        <v>454</v>
      </c>
      <c r="F824">
        <v>0</v>
      </c>
      <c r="G824">
        <v>24750</v>
      </c>
      <c r="H824">
        <v>-24750</v>
      </c>
    </row>
    <row r="825" spans="1:8" hidden="1" x14ac:dyDescent="0.25">
      <c r="A825" t="s">
        <v>249</v>
      </c>
      <c r="B825" t="s">
        <v>371</v>
      </c>
      <c r="C825" t="s">
        <v>126</v>
      </c>
      <c r="D825" t="s">
        <v>43</v>
      </c>
      <c r="E825" t="s">
        <v>454</v>
      </c>
      <c r="F825">
        <v>0</v>
      </c>
      <c r="G825">
        <v>10083.369999999999</v>
      </c>
      <c r="H825">
        <v>-10083.369999999999</v>
      </c>
    </row>
    <row r="826" spans="1:8" hidden="1" x14ac:dyDescent="0.25">
      <c r="A826" t="s">
        <v>250</v>
      </c>
      <c r="B826" t="s">
        <v>372</v>
      </c>
      <c r="C826" t="s">
        <v>127</v>
      </c>
      <c r="D826" t="s">
        <v>43</v>
      </c>
      <c r="E826" t="s">
        <v>454</v>
      </c>
      <c r="F826">
        <v>0</v>
      </c>
      <c r="G826">
        <v>114125</v>
      </c>
      <c r="H826">
        <v>-114125</v>
      </c>
    </row>
    <row r="827" spans="1:8" hidden="1" x14ac:dyDescent="0.25">
      <c r="A827" t="s">
        <v>251</v>
      </c>
      <c r="B827" t="s">
        <v>373</v>
      </c>
      <c r="C827" t="s">
        <v>128</v>
      </c>
      <c r="D827" t="s">
        <v>43</v>
      </c>
      <c r="E827" t="s">
        <v>454</v>
      </c>
      <c r="F827">
        <v>0</v>
      </c>
      <c r="G827">
        <v>2291.6299999999997</v>
      </c>
      <c r="H827">
        <v>-2291.6299999999997</v>
      </c>
    </row>
    <row r="828" spans="1:8" hidden="1" x14ac:dyDescent="0.25">
      <c r="A828" t="s">
        <v>252</v>
      </c>
      <c r="B828" t="s">
        <v>374</v>
      </c>
      <c r="C828" t="s">
        <v>129</v>
      </c>
      <c r="D828" t="s">
        <v>43</v>
      </c>
      <c r="E828" t="s">
        <v>454</v>
      </c>
      <c r="F828">
        <v>0</v>
      </c>
      <c r="G828">
        <v>2750</v>
      </c>
      <c r="H828">
        <v>-2750</v>
      </c>
    </row>
    <row r="829" spans="1:8" hidden="1" x14ac:dyDescent="0.25">
      <c r="A829" t="s">
        <v>253</v>
      </c>
      <c r="B829" t="s">
        <v>375</v>
      </c>
      <c r="C829" t="s">
        <v>130</v>
      </c>
      <c r="D829" t="s">
        <v>43</v>
      </c>
      <c r="E829" t="s">
        <v>454</v>
      </c>
      <c r="F829">
        <v>0</v>
      </c>
      <c r="G829">
        <v>22458.369999999995</v>
      </c>
      <c r="H829">
        <v>-22458.369999999995</v>
      </c>
    </row>
    <row r="830" spans="1:8" hidden="1" x14ac:dyDescent="0.25">
      <c r="A830" t="s">
        <v>254</v>
      </c>
      <c r="B830" t="s">
        <v>376</v>
      </c>
      <c r="C830" t="s">
        <v>131</v>
      </c>
      <c r="D830" t="s">
        <v>43</v>
      </c>
      <c r="E830" t="s">
        <v>454</v>
      </c>
      <c r="F830">
        <v>0</v>
      </c>
      <c r="G830">
        <v>2750</v>
      </c>
      <c r="H830">
        <v>-2750</v>
      </c>
    </row>
    <row r="831" spans="1:8" hidden="1" x14ac:dyDescent="0.25">
      <c r="A831" t="s">
        <v>255</v>
      </c>
      <c r="B831" t="s">
        <v>377</v>
      </c>
      <c r="C831" t="s">
        <v>132</v>
      </c>
      <c r="D831" t="s">
        <v>43</v>
      </c>
      <c r="E831" t="s">
        <v>454</v>
      </c>
      <c r="F831">
        <v>0</v>
      </c>
      <c r="G831">
        <v>916.63000000000011</v>
      </c>
      <c r="H831">
        <v>-916.63000000000011</v>
      </c>
    </row>
    <row r="832" spans="1:8" hidden="1" x14ac:dyDescent="0.25">
      <c r="A832" t="s">
        <v>256</v>
      </c>
      <c r="B832" t="s">
        <v>378</v>
      </c>
      <c r="C832" t="s">
        <v>133</v>
      </c>
      <c r="D832" t="s">
        <v>43</v>
      </c>
      <c r="E832" t="s">
        <v>454</v>
      </c>
      <c r="F832">
        <v>0</v>
      </c>
      <c r="G832">
        <v>1375</v>
      </c>
      <c r="H832">
        <v>-1375</v>
      </c>
    </row>
    <row r="833" spans="1:8" hidden="1" x14ac:dyDescent="0.25">
      <c r="A833" t="s">
        <v>257</v>
      </c>
      <c r="B833" t="s">
        <v>379</v>
      </c>
      <c r="C833" t="s">
        <v>134</v>
      </c>
      <c r="D833" t="s">
        <v>43</v>
      </c>
      <c r="E833" t="s">
        <v>454</v>
      </c>
      <c r="F833">
        <v>0</v>
      </c>
      <c r="G833">
        <v>0</v>
      </c>
      <c r="H833">
        <v>0</v>
      </c>
    </row>
    <row r="834" spans="1:8" hidden="1" x14ac:dyDescent="0.25">
      <c r="A834" t="s">
        <v>258</v>
      </c>
      <c r="B834" t="s">
        <v>380</v>
      </c>
      <c r="C834" t="s">
        <v>135</v>
      </c>
      <c r="D834" t="s">
        <v>43</v>
      </c>
      <c r="E834" t="s">
        <v>454</v>
      </c>
      <c r="F834">
        <v>0</v>
      </c>
      <c r="G834">
        <v>69666.63</v>
      </c>
      <c r="H834">
        <v>-69666.63</v>
      </c>
    </row>
    <row r="835" spans="1:8" hidden="1" x14ac:dyDescent="0.25">
      <c r="A835" t="s">
        <v>259</v>
      </c>
      <c r="B835" t="s">
        <v>381</v>
      </c>
      <c r="C835" t="s">
        <v>136</v>
      </c>
      <c r="D835" t="s">
        <v>43</v>
      </c>
      <c r="E835" t="s">
        <v>454</v>
      </c>
      <c r="F835">
        <v>0</v>
      </c>
      <c r="G835">
        <v>916.63000000000011</v>
      </c>
      <c r="H835">
        <v>-916.63000000000011</v>
      </c>
    </row>
    <row r="836" spans="1:8" hidden="1" x14ac:dyDescent="0.25">
      <c r="A836" t="s">
        <v>260</v>
      </c>
      <c r="B836" t="s">
        <v>382</v>
      </c>
      <c r="C836" t="s">
        <v>137</v>
      </c>
      <c r="D836" t="s">
        <v>43</v>
      </c>
      <c r="E836" t="s">
        <v>454</v>
      </c>
      <c r="F836">
        <v>0</v>
      </c>
      <c r="G836">
        <v>13291.63</v>
      </c>
      <c r="H836">
        <v>-13291.63</v>
      </c>
    </row>
    <row r="837" spans="1:8" hidden="1" x14ac:dyDescent="0.25">
      <c r="A837" t="s">
        <v>261</v>
      </c>
      <c r="B837" t="s">
        <v>383</v>
      </c>
      <c r="C837" t="s">
        <v>138</v>
      </c>
      <c r="D837" t="s">
        <v>43</v>
      </c>
      <c r="E837" t="s">
        <v>454</v>
      </c>
      <c r="F837">
        <v>0</v>
      </c>
      <c r="G837">
        <v>31625</v>
      </c>
      <c r="H837">
        <v>-31625</v>
      </c>
    </row>
    <row r="838" spans="1:8" hidden="1" x14ac:dyDescent="0.25">
      <c r="A838" t="s">
        <v>262</v>
      </c>
      <c r="B838" t="s">
        <v>384</v>
      </c>
      <c r="C838" t="s">
        <v>139</v>
      </c>
      <c r="D838" t="s">
        <v>43</v>
      </c>
      <c r="E838" t="s">
        <v>454</v>
      </c>
      <c r="F838">
        <v>0</v>
      </c>
      <c r="G838">
        <v>458.37000000000012</v>
      </c>
      <c r="H838">
        <v>-458.37000000000012</v>
      </c>
    </row>
    <row r="839" spans="1:8" hidden="1" x14ac:dyDescent="0.25">
      <c r="A839" t="s">
        <v>263</v>
      </c>
      <c r="B839" t="s">
        <v>385</v>
      </c>
      <c r="C839" t="s">
        <v>140</v>
      </c>
      <c r="D839" t="s">
        <v>43</v>
      </c>
      <c r="E839" t="s">
        <v>454</v>
      </c>
      <c r="F839">
        <v>0</v>
      </c>
      <c r="G839">
        <v>15583.37</v>
      </c>
      <c r="H839">
        <v>-15583.37</v>
      </c>
    </row>
    <row r="840" spans="1:8" hidden="1" x14ac:dyDescent="0.25">
      <c r="A840" t="s">
        <v>264</v>
      </c>
      <c r="B840" t="s">
        <v>386</v>
      </c>
      <c r="C840" t="s">
        <v>141</v>
      </c>
      <c r="D840" t="s">
        <v>43</v>
      </c>
      <c r="E840" t="s">
        <v>454</v>
      </c>
      <c r="F840">
        <v>0</v>
      </c>
      <c r="G840">
        <v>458.37000000000012</v>
      </c>
      <c r="H840">
        <v>-458.37000000000012</v>
      </c>
    </row>
    <row r="841" spans="1:8" hidden="1" x14ac:dyDescent="0.25">
      <c r="A841" t="s">
        <v>265</v>
      </c>
      <c r="B841" t="s">
        <v>387</v>
      </c>
      <c r="C841" t="s">
        <v>142</v>
      </c>
      <c r="D841" t="s">
        <v>43</v>
      </c>
      <c r="E841" t="s">
        <v>454</v>
      </c>
      <c r="F841">
        <v>0</v>
      </c>
      <c r="G841">
        <v>211750</v>
      </c>
      <c r="H841">
        <v>-211750</v>
      </c>
    </row>
    <row r="842" spans="1:8" hidden="1" x14ac:dyDescent="0.25">
      <c r="A842" t="s">
        <v>266</v>
      </c>
      <c r="B842" t="s">
        <v>388</v>
      </c>
      <c r="C842" t="s">
        <v>143</v>
      </c>
      <c r="D842" t="s">
        <v>43</v>
      </c>
      <c r="E842" t="s">
        <v>454</v>
      </c>
      <c r="F842">
        <v>0</v>
      </c>
      <c r="G842">
        <v>7333.37</v>
      </c>
      <c r="H842">
        <v>-7333.37</v>
      </c>
    </row>
    <row r="843" spans="1:8" hidden="1" x14ac:dyDescent="0.25">
      <c r="A843" t="s">
        <v>267</v>
      </c>
      <c r="B843" t="s">
        <v>389</v>
      </c>
      <c r="C843" t="s">
        <v>144</v>
      </c>
      <c r="D843" t="s">
        <v>43</v>
      </c>
      <c r="E843" t="s">
        <v>454</v>
      </c>
      <c r="F843">
        <v>0</v>
      </c>
      <c r="G843">
        <v>1833.3700000000001</v>
      </c>
      <c r="H843">
        <v>-1833.3700000000001</v>
      </c>
    </row>
    <row r="844" spans="1:8" hidden="1" x14ac:dyDescent="0.25">
      <c r="A844" t="s">
        <v>268</v>
      </c>
      <c r="B844" t="s">
        <v>390</v>
      </c>
      <c r="C844" t="s">
        <v>145</v>
      </c>
      <c r="D844" t="s">
        <v>43</v>
      </c>
      <c r="E844" t="s">
        <v>454</v>
      </c>
      <c r="F844">
        <v>0</v>
      </c>
      <c r="G844">
        <v>0</v>
      </c>
      <c r="H844">
        <v>0</v>
      </c>
    </row>
    <row r="845" spans="1:8" hidden="1" x14ac:dyDescent="0.25">
      <c r="A845" t="s">
        <v>269</v>
      </c>
      <c r="B845" t="s">
        <v>391</v>
      </c>
      <c r="C845" t="s">
        <v>146</v>
      </c>
      <c r="D845" t="s">
        <v>43</v>
      </c>
      <c r="E845" t="s">
        <v>454</v>
      </c>
      <c r="F845">
        <v>0</v>
      </c>
      <c r="G845">
        <v>291500</v>
      </c>
      <c r="H845">
        <v>-291500</v>
      </c>
    </row>
    <row r="846" spans="1:8" hidden="1" x14ac:dyDescent="0.25">
      <c r="A846" t="s">
        <v>270</v>
      </c>
      <c r="B846" t="s">
        <v>392</v>
      </c>
      <c r="C846" t="s">
        <v>147</v>
      </c>
      <c r="D846" t="s">
        <v>43</v>
      </c>
      <c r="E846" t="s">
        <v>454</v>
      </c>
      <c r="F846">
        <v>0</v>
      </c>
      <c r="G846">
        <v>120083.37</v>
      </c>
      <c r="H846">
        <v>-120083.37</v>
      </c>
    </row>
    <row r="847" spans="1:8" hidden="1" x14ac:dyDescent="0.25">
      <c r="A847" t="s">
        <v>271</v>
      </c>
      <c r="B847" t="s">
        <v>393</v>
      </c>
      <c r="C847" t="s">
        <v>148</v>
      </c>
      <c r="D847" t="s">
        <v>43</v>
      </c>
      <c r="E847" t="s">
        <v>454</v>
      </c>
      <c r="F847">
        <v>0</v>
      </c>
      <c r="G847">
        <v>33916.630000000005</v>
      </c>
      <c r="H847">
        <v>-33916.630000000005</v>
      </c>
    </row>
    <row r="848" spans="1:8" hidden="1" x14ac:dyDescent="0.25">
      <c r="A848" t="s">
        <v>272</v>
      </c>
      <c r="B848" t="s">
        <v>394</v>
      </c>
      <c r="C848" t="s">
        <v>149</v>
      </c>
      <c r="D848" t="s">
        <v>43</v>
      </c>
      <c r="E848" t="s">
        <v>454</v>
      </c>
      <c r="F848">
        <v>0</v>
      </c>
      <c r="G848">
        <v>2291.6299999999997</v>
      </c>
      <c r="H848">
        <v>-2291.6299999999997</v>
      </c>
    </row>
    <row r="849" spans="1:8" hidden="1" x14ac:dyDescent="0.25">
      <c r="A849" t="s">
        <v>273</v>
      </c>
      <c r="B849" t="s">
        <v>395</v>
      </c>
      <c r="C849" t="s">
        <v>150</v>
      </c>
      <c r="D849" t="s">
        <v>43</v>
      </c>
      <c r="E849" t="s">
        <v>454</v>
      </c>
      <c r="F849">
        <v>0</v>
      </c>
      <c r="G849">
        <v>1489583.3699999999</v>
      </c>
      <c r="H849">
        <v>-1489583.3699999999</v>
      </c>
    </row>
    <row r="850" spans="1:8" hidden="1" x14ac:dyDescent="0.25">
      <c r="A850" t="s">
        <v>274</v>
      </c>
      <c r="B850" t="s">
        <v>396</v>
      </c>
      <c r="C850" t="s">
        <v>151</v>
      </c>
      <c r="D850" t="s">
        <v>43</v>
      </c>
      <c r="E850" t="s">
        <v>454</v>
      </c>
      <c r="F850">
        <v>0</v>
      </c>
      <c r="G850">
        <v>253916.63000000006</v>
      </c>
      <c r="H850">
        <v>-253916.63000000006</v>
      </c>
    </row>
    <row r="851" spans="1:8" hidden="1" x14ac:dyDescent="0.25">
      <c r="A851" t="s">
        <v>275</v>
      </c>
      <c r="B851" t="s">
        <v>397</v>
      </c>
      <c r="C851" t="s">
        <v>152</v>
      </c>
      <c r="D851" t="s">
        <v>43</v>
      </c>
      <c r="E851" t="s">
        <v>454</v>
      </c>
      <c r="F851">
        <v>0</v>
      </c>
      <c r="G851">
        <v>76083.37</v>
      </c>
      <c r="H851">
        <v>-76083.37</v>
      </c>
    </row>
    <row r="852" spans="1:8" hidden="1" x14ac:dyDescent="0.25">
      <c r="A852" t="s">
        <v>276</v>
      </c>
      <c r="B852" t="s">
        <v>398</v>
      </c>
      <c r="C852" t="s">
        <v>153</v>
      </c>
      <c r="D852" t="s">
        <v>43</v>
      </c>
      <c r="E852" t="s">
        <v>454</v>
      </c>
      <c r="F852">
        <v>0</v>
      </c>
      <c r="G852">
        <v>422125</v>
      </c>
      <c r="H852">
        <v>-422125</v>
      </c>
    </row>
    <row r="853" spans="1:8" hidden="1" x14ac:dyDescent="0.25">
      <c r="A853" t="s">
        <v>277</v>
      </c>
      <c r="B853" t="s">
        <v>399</v>
      </c>
      <c r="C853" t="s">
        <v>154</v>
      </c>
      <c r="D853" t="s">
        <v>43</v>
      </c>
      <c r="E853" t="s">
        <v>454</v>
      </c>
      <c r="F853">
        <v>0</v>
      </c>
      <c r="G853">
        <v>812625</v>
      </c>
      <c r="H853">
        <v>-812625</v>
      </c>
    </row>
    <row r="854" spans="1:8" hidden="1" x14ac:dyDescent="0.25">
      <c r="A854" t="s">
        <v>278</v>
      </c>
      <c r="B854" t="s">
        <v>400</v>
      </c>
      <c r="C854" t="s">
        <v>155</v>
      </c>
      <c r="D854" t="s">
        <v>43</v>
      </c>
      <c r="E854" t="s">
        <v>454</v>
      </c>
      <c r="F854">
        <v>0</v>
      </c>
      <c r="G854">
        <v>7791.63</v>
      </c>
      <c r="H854">
        <v>-7791.63</v>
      </c>
    </row>
    <row r="855" spans="1:8" hidden="1" x14ac:dyDescent="0.25">
      <c r="A855" t="s">
        <v>279</v>
      </c>
      <c r="B855" t="s">
        <v>401</v>
      </c>
      <c r="C855" t="s">
        <v>156</v>
      </c>
      <c r="D855" t="s">
        <v>43</v>
      </c>
      <c r="E855" t="s">
        <v>454</v>
      </c>
      <c r="F855">
        <v>0</v>
      </c>
      <c r="G855">
        <v>9166.630000000001</v>
      </c>
      <c r="H855">
        <v>-9166.630000000001</v>
      </c>
    </row>
    <row r="856" spans="1:8" hidden="1" x14ac:dyDescent="0.25">
      <c r="A856" t="s">
        <v>280</v>
      </c>
      <c r="B856" t="s">
        <v>402</v>
      </c>
      <c r="C856" t="s">
        <v>157</v>
      </c>
      <c r="D856" t="s">
        <v>43</v>
      </c>
      <c r="E856" t="s">
        <v>454</v>
      </c>
      <c r="F856">
        <v>0</v>
      </c>
      <c r="G856">
        <v>458.37000000000012</v>
      </c>
      <c r="H856">
        <v>-458.37000000000012</v>
      </c>
    </row>
    <row r="857" spans="1:8" hidden="1" x14ac:dyDescent="0.25">
      <c r="A857" t="s">
        <v>281</v>
      </c>
      <c r="B857" t="s">
        <v>403</v>
      </c>
      <c r="C857" t="s">
        <v>158</v>
      </c>
      <c r="D857" t="s">
        <v>43</v>
      </c>
      <c r="E857" t="s">
        <v>454</v>
      </c>
      <c r="F857">
        <v>0</v>
      </c>
      <c r="G857">
        <v>42625</v>
      </c>
      <c r="H857">
        <v>-42625</v>
      </c>
    </row>
    <row r="858" spans="1:8" hidden="1" x14ac:dyDescent="0.25">
      <c r="A858" t="s">
        <v>282</v>
      </c>
      <c r="B858" t="s">
        <v>404</v>
      </c>
      <c r="C858" t="s">
        <v>159</v>
      </c>
      <c r="D858" t="s">
        <v>43</v>
      </c>
      <c r="E858" t="s">
        <v>454</v>
      </c>
      <c r="F858">
        <v>0</v>
      </c>
      <c r="G858">
        <v>10541.630000000001</v>
      </c>
      <c r="H858">
        <v>-10541.630000000001</v>
      </c>
    </row>
    <row r="859" spans="1:8" hidden="1" x14ac:dyDescent="0.25">
      <c r="A859" t="s">
        <v>283</v>
      </c>
      <c r="B859" t="s">
        <v>405</v>
      </c>
      <c r="C859" t="s">
        <v>160</v>
      </c>
      <c r="D859" t="s">
        <v>43</v>
      </c>
      <c r="E859" t="s">
        <v>454</v>
      </c>
      <c r="F859">
        <v>0</v>
      </c>
      <c r="G859">
        <v>11916.63</v>
      </c>
      <c r="H859">
        <v>-11916.63</v>
      </c>
    </row>
    <row r="860" spans="1:8" hidden="1" x14ac:dyDescent="0.25">
      <c r="A860" t="s">
        <v>284</v>
      </c>
      <c r="B860" t="s">
        <v>406</v>
      </c>
      <c r="C860" t="s">
        <v>161</v>
      </c>
      <c r="D860" t="s">
        <v>43</v>
      </c>
      <c r="E860" t="s">
        <v>454</v>
      </c>
      <c r="F860">
        <v>0</v>
      </c>
      <c r="G860">
        <v>2291.6299999999997</v>
      </c>
      <c r="H860">
        <v>-2291.6299999999997</v>
      </c>
    </row>
    <row r="861" spans="1:8" hidden="1" x14ac:dyDescent="0.25">
      <c r="A861" t="s">
        <v>285</v>
      </c>
      <c r="B861" t="s">
        <v>407</v>
      </c>
      <c r="C861" t="s">
        <v>162</v>
      </c>
      <c r="D861" t="s">
        <v>43</v>
      </c>
      <c r="E861" t="s">
        <v>454</v>
      </c>
      <c r="F861">
        <v>0</v>
      </c>
      <c r="G861">
        <v>2291.6299999999997</v>
      </c>
      <c r="H861">
        <v>-2291.6299999999997</v>
      </c>
    </row>
    <row r="862" spans="1:8" hidden="1" x14ac:dyDescent="0.25">
      <c r="A862" t="s">
        <v>286</v>
      </c>
      <c r="B862" t="s">
        <v>439</v>
      </c>
      <c r="C862" t="s">
        <v>440</v>
      </c>
      <c r="D862" t="s">
        <v>43</v>
      </c>
      <c r="E862" t="s">
        <v>454</v>
      </c>
      <c r="F862">
        <v>0</v>
      </c>
      <c r="G862">
        <v>0</v>
      </c>
      <c r="H862">
        <v>0</v>
      </c>
    </row>
    <row r="863" spans="1:8" hidden="1" x14ac:dyDescent="0.25">
      <c r="A863" t="s">
        <v>287</v>
      </c>
      <c r="B863" t="s">
        <v>408</v>
      </c>
      <c r="C863" t="s">
        <v>163</v>
      </c>
      <c r="D863" t="s">
        <v>43</v>
      </c>
      <c r="E863" t="s">
        <v>454</v>
      </c>
      <c r="F863">
        <v>0</v>
      </c>
      <c r="G863">
        <v>0</v>
      </c>
      <c r="H863">
        <v>0</v>
      </c>
    </row>
    <row r="864" spans="1:8" hidden="1" x14ac:dyDescent="0.25">
      <c r="A864" t="s">
        <v>288</v>
      </c>
      <c r="B864" t="s">
        <v>409</v>
      </c>
      <c r="C864" t="s">
        <v>164</v>
      </c>
      <c r="D864" t="s">
        <v>43</v>
      </c>
      <c r="E864" t="s">
        <v>454</v>
      </c>
      <c r="F864">
        <v>0</v>
      </c>
      <c r="G864">
        <v>104500</v>
      </c>
      <c r="H864">
        <v>-104500</v>
      </c>
    </row>
    <row r="865" spans="1:8" hidden="1" x14ac:dyDescent="0.25">
      <c r="A865" t="s">
        <v>289</v>
      </c>
      <c r="B865" t="s">
        <v>410</v>
      </c>
      <c r="C865" t="s">
        <v>165</v>
      </c>
      <c r="D865" t="s">
        <v>43</v>
      </c>
      <c r="E865" t="s">
        <v>454</v>
      </c>
      <c r="F865">
        <v>0</v>
      </c>
      <c r="G865">
        <v>49500</v>
      </c>
      <c r="H865">
        <v>-49500</v>
      </c>
    </row>
    <row r="866" spans="1:8" hidden="1" x14ac:dyDescent="0.25">
      <c r="A866" t="s">
        <v>290</v>
      </c>
      <c r="B866" t="s">
        <v>411</v>
      </c>
      <c r="C866" t="s">
        <v>166</v>
      </c>
      <c r="D866" t="s">
        <v>43</v>
      </c>
      <c r="E866" t="s">
        <v>454</v>
      </c>
      <c r="F866">
        <v>0</v>
      </c>
      <c r="G866">
        <v>11916.63</v>
      </c>
      <c r="H866">
        <v>-11916.63</v>
      </c>
    </row>
    <row r="867" spans="1:8" hidden="1" x14ac:dyDescent="0.25">
      <c r="A867" t="s">
        <v>291</v>
      </c>
      <c r="B867" t="s">
        <v>412</v>
      </c>
      <c r="C867" t="s">
        <v>167</v>
      </c>
      <c r="D867" t="s">
        <v>43</v>
      </c>
      <c r="E867" t="s">
        <v>454</v>
      </c>
      <c r="F867">
        <v>0</v>
      </c>
      <c r="G867">
        <v>11000</v>
      </c>
      <c r="H867">
        <v>-11000</v>
      </c>
    </row>
    <row r="868" spans="1:8" hidden="1" x14ac:dyDescent="0.25">
      <c r="A868" t="s">
        <v>292</v>
      </c>
      <c r="B868" t="s">
        <v>413</v>
      </c>
      <c r="C868" t="s">
        <v>168</v>
      </c>
      <c r="D868" t="s">
        <v>43</v>
      </c>
      <c r="E868" t="s">
        <v>454</v>
      </c>
      <c r="F868">
        <v>0</v>
      </c>
      <c r="G868">
        <v>9625</v>
      </c>
      <c r="H868">
        <v>-9625</v>
      </c>
    </row>
    <row r="869" spans="1:8" hidden="1" x14ac:dyDescent="0.25">
      <c r="A869" t="s">
        <v>293</v>
      </c>
      <c r="B869" t="s">
        <v>414</v>
      </c>
      <c r="C869" t="s">
        <v>169</v>
      </c>
      <c r="D869" t="s">
        <v>43</v>
      </c>
      <c r="E869" t="s">
        <v>454</v>
      </c>
      <c r="F869">
        <v>0</v>
      </c>
      <c r="G869">
        <v>20625</v>
      </c>
      <c r="H869">
        <v>-20625</v>
      </c>
    </row>
    <row r="870" spans="1:8" hidden="1" x14ac:dyDescent="0.25">
      <c r="A870" t="s">
        <v>294</v>
      </c>
      <c r="B870" t="s">
        <v>415</v>
      </c>
      <c r="C870" t="s">
        <v>170</v>
      </c>
      <c r="D870" t="s">
        <v>43</v>
      </c>
      <c r="E870" t="s">
        <v>454</v>
      </c>
      <c r="F870">
        <v>0</v>
      </c>
      <c r="G870">
        <v>3208.3700000000003</v>
      </c>
      <c r="H870">
        <v>-3208.3700000000003</v>
      </c>
    </row>
    <row r="871" spans="1:8" hidden="1" x14ac:dyDescent="0.25">
      <c r="A871" t="s">
        <v>295</v>
      </c>
      <c r="B871" t="s">
        <v>416</v>
      </c>
      <c r="C871" t="s">
        <v>171</v>
      </c>
      <c r="D871" t="s">
        <v>43</v>
      </c>
      <c r="E871" t="s">
        <v>454</v>
      </c>
      <c r="F871">
        <v>0</v>
      </c>
      <c r="G871">
        <v>2750</v>
      </c>
      <c r="H871">
        <v>-2750</v>
      </c>
    </row>
    <row r="872" spans="1:8" hidden="1" x14ac:dyDescent="0.25">
      <c r="A872" t="s">
        <v>296</v>
      </c>
      <c r="B872" t="s">
        <v>417</v>
      </c>
      <c r="C872" t="s">
        <v>172</v>
      </c>
      <c r="D872" t="s">
        <v>43</v>
      </c>
      <c r="E872" t="s">
        <v>454</v>
      </c>
      <c r="F872">
        <v>0</v>
      </c>
      <c r="G872">
        <v>2291.6299999999997</v>
      </c>
      <c r="H872">
        <v>-2291.6299999999997</v>
      </c>
    </row>
    <row r="873" spans="1:8" hidden="1" x14ac:dyDescent="0.25">
      <c r="A873" t="s">
        <v>297</v>
      </c>
      <c r="B873" t="s">
        <v>418</v>
      </c>
      <c r="C873" t="s">
        <v>173</v>
      </c>
      <c r="D873" t="s">
        <v>43</v>
      </c>
      <c r="E873" t="s">
        <v>454</v>
      </c>
      <c r="F873">
        <v>0</v>
      </c>
      <c r="G873">
        <v>629291.63</v>
      </c>
      <c r="H873">
        <v>-629291.63</v>
      </c>
    </row>
    <row r="874" spans="1:8" hidden="1" x14ac:dyDescent="0.25">
      <c r="A874" t="s">
        <v>298</v>
      </c>
      <c r="B874" t="s">
        <v>419</v>
      </c>
      <c r="C874" t="s">
        <v>174</v>
      </c>
      <c r="D874" t="s">
        <v>43</v>
      </c>
      <c r="E874" t="s">
        <v>454</v>
      </c>
      <c r="F874">
        <v>0</v>
      </c>
      <c r="G874">
        <v>2291.6299999999997</v>
      </c>
      <c r="H874">
        <v>-2291.6299999999997</v>
      </c>
    </row>
    <row r="875" spans="1:8" hidden="1" x14ac:dyDescent="0.25">
      <c r="A875" t="s">
        <v>299</v>
      </c>
      <c r="B875" t="s">
        <v>420</v>
      </c>
      <c r="C875" t="s">
        <v>175</v>
      </c>
      <c r="D875" t="s">
        <v>43</v>
      </c>
      <c r="E875" t="s">
        <v>454</v>
      </c>
      <c r="F875">
        <v>0</v>
      </c>
      <c r="G875">
        <v>916.63000000000011</v>
      </c>
      <c r="H875">
        <v>-916.63000000000011</v>
      </c>
    </row>
    <row r="876" spans="1:8" hidden="1" x14ac:dyDescent="0.25">
      <c r="A876" t="s">
        <v>300</v>
      </c>
      <c r="B876" t="s">
        <v>421</v>
      </c>
      <c r="C876" t="s">
        <v>176</v>
      </c>
      <c r="D876" t="s">
        <v>43</v>
      </c>
      <c r="E876" t="s">
        <v>454</v>
      </c>
      <c r="F876">
        <v>0</v>
      </c>
      <c r="G876">
        <v>458.37000000000012</v>
      </c>
      <c r="H876">
        <v>-458.37000000000012</v>
      </c>
    </row>
    <row r="877" spans="1:8" hidden="1" x14ac:dyDescent="0.25">
      <c r="A877" t="s">
        <v>301</v>
      </c>
      <c r="B877" t="s">
        <v>422</v>
      </c>
      <c r="C877" t="s">
        <v>177</v>
      </c>
      <c r="D877" t="s">
        <v>43</v>
      </c>
      <c r="E877" t="s">
        <v>454</v>
      </c>
      <c r="F877">
        <v>0</v>
      </c>
      <c r="G877">
        <v>0</v>
      </c>
      <c r="H877">
        <v>0</v>
      </c>
    </row>
    <row r="878" spans="1:8" hidden="1" x14ac:dyDescent="0.25">
      <c r="A878" t="s">
        <v>302</v>
      </c>
      <c r="B878" t="s">
        <v>423</v>
      </c>
      <c r="C878" t="s">
        <v>178</v>
      </c>
      <c r="D878" t="s">
        <v>43</v>
      </c>
      <c r="E878" t="s">
        <v>454</v>
      </c>
      <c r="F878">
        <v>0</v>
      </c>
      <c r="G878">
        <v>458.37000000000012</v>
      </c>
      <c r="H878">
        <v>-458.37000000000012</v>
      </c>
    </row>
    <row r="879" spans="1:8" hidden="1" x14ac:dyDescent="0.25">
      <c r="A879" t="s">
        <v>303</v>
      </c>
      <c r="B879" t="s">
        <v>424</v>
      </c>
      <c r="C879" t="s">
        <v>179</v>
      </c>
      <c r="D879" t="s">
        <v>43</v>
      </c>
      <c r="E879" t="s">
        <v>454</v>
      </c>
      <c r="F879">
        <v>0</v>
      </c>
      <c r="G879">
        <v>151708.37000000002</v>
      </c>
      <c r="H879">
        <v>-151708.37000000002</v>
      </c>
    </row>
    <row r="880" spans="1:8" hidden="1" x14ac:dyDescent="0.25">
      <c r="A880" t="s">
        <v>304</v>
      </c>
      <c r="B880" t="s">
        <v>425</v>
      </c>
      <c r="C880" t="s">
        <v>180</v>
      </c>
      <c r="D880" t="s">
        <v>43</v>
      </c>
      <c r="E880" t="s">
        <v>454</v>
      </c>
      <c r="F880">
        <v>0</v>
      </c>
      <c r="G880">
        <v>2291.6299999999997</v>
      </c>
      <c r="H880">
        <v>-2291.6299999999997</v>
      </c>
    </row>
    <row r="881" spans="1:8" hidden="1" x14ac:dyDescent="0.25">
      <c r="A881" t="s">
        <v>305</v>
      </c>
      <c r="B881" t="s">
        <v>426</v>
      </c>
      <c r="C881" t="s">
        <v>181</v>
      </c>
      <c r="D881" t="s">
        <v>43</v>
      </c>
      <c r="E881" t="s">
        <v>454</v>
      </c>
      <c r="F881">
        <v>0</v>
      </c>
      <c r="G881">
        <v>0</v>
      </c>
      <c r="H881">
        <v>0</v>
      </c>
    </row>
    <row r="882" spans="1:8" hidden="1" x14ac:dyDescent="0.25">
      <c r="A882" t="s">
        <v>306</v>
      </c>
      <c r="B882" t="s">
        <v>427</v>
      </c>
      <c r="C882" t="s">
        <v>182</v>
      </c>
      <c r="D882" t="s">
        <v>43</v>
      </c>
      <c r="E882" t="s">
        <v>454</v>
      </c>
      <c r="F882">
        <v>0</v>
      </c>
      <c r="G882">
        <v>76083.37</v>
      </c>
      <c r="H882">
        <v>-76083.37</v>
      </c>
    </row>
    <row r="883" spans="1:8" hidden="1" x14ac:dyDescent="0.25">
      <c r="A883" t="s">
        <v>307</v>
      </c>
      <c r="B883" t="s">
        <v>428</v>
      </c>
      <c r="C883" t="s">
        <v>183</v>
      </c>
      <c r="D883" t="s">
        <v>43</v>
      </c>
      <c r="E883" t="s">
        <v>454</v>
      </c>
      <c r="F883">
        <v>0</v>
      </c>
      <c r="G883">
        <v>6416.63</v>
      </c>
      <c r="H883">
        <v>-6416.63</v>
      </c>
    </row>
    <row r="884" spans="1:8" hidden="1" x14ac:dyDescent="0.25">
      <c r="A884" t="s">
        <v>308</v>
      </c>
      <c r="B884" t="s">
        <v>429</v>
      </c>
      <c r="C884" t="s">
        <v>184</v>
      </c>
      <c r="D884" t="s">
        <v>43</v>
      </c>
      <c r="E884" t="s">
        <v>454</v>
      </c>
      <c r="F884">
        <v>0</v>
      </c>
      <c r="G884">
        <v>1833.3700000000001</v>
      </c>
      <c r="H884">
        <v>-1833.3700000000001</v>
      </c>
    </row>
    <row r="885" spans="1:8" hidden="1" x14ac:dyDescent="0.25">
      <c r="A885" t="s">
        <v>309</v>
      </c>
      <c r="B885" t="s">
        <v>430</v>
      </c>
      <c r="C885" t="s">
        <v>185</v>
      </c>
      <c r="D885" t="s">
        <v>43</v>
      </c>
      <c r="E885" t="s">
        <v>454</v>
      </c>
      <c r="F885">
        <v>0</v>
      </c>
      <c r="G885">
        <v>2750</v>
      </c>
      <c r="H885">
        <v>-2750</v>
      </c>
    </row>
    <row r="886" spans="1:8" hidden="1" x14ac:dyDescent="0.25">
      <c r="A886" t="s">
        <v>310</v>
      </c>
      <c r="B886" t="s">
        <v>431</v>
      </c>
      <c r="C886" t="s">
        <v>186</v>
      </c>
      <c r="D886" t="s">
        <v>43</v>
      </c>
      <c r="E886" t="s">
        <v>454</v>
      </c>
      <c r="F886">
        <v>0</v>
      </c>
      <c r="G886">
        <v>181958.36999999994</v>
      </c>
      <c r="H886">
        <v>-181958.36999999994</v>
      </c>
    </row>
    <row r="887" spans="1:8" hidden="1" x14ac:dyDescent="0.25">
      <c r="A887" t="s">
        <v>311</v>
      </c>
      <c r="B887" t="s">
        <v>432</v>
      </c>
      <c r="C887" t="s">
        <v>187</v>
      </c>
      <c r="D887" t="s">
        <v>43</v>
      </c>
      <c r="E887" t="s">
        <v>454</v>
      </c>
      <c r="F887">
        <v>0</v>
      </c>
      <c r="G887">
        <v>4583.37</v>
      </c>
      <c r="H887">
        <v>-4583.37</v>
      </c>
    </row>
    <row r="888" spans="1:8" hidden="1" x14ac:dyDescent="0.25">
      <c r="A888" t="s">
        <v>312</v>
      </c>
      <c r="B888" t="s">
        <v>433</v>
      </c>
      <c r="C888" t="s">
        <v>188</v>
      </c>
      <c r="D888" t="s">
        <v>43</v>
      </c>
      <c r="E888" t="s">
        <v>454</v>
      </c>
      <c r="F888">
        <v>0</v>
      </c>
      <c r="G888">
        <v>178291.62999999998</v>
      </c>
      <c r="H888">
        <v>-178291.62999999998</v>
      </c>
    </row>
    <row r="889" spans="1:8" hidden="1" x14ac:dyDescent="0.25">
      <c r="A889" t="s">
        <v>313</v>
      </c>
      <c r="B889" t="s">
        <v>434</v>
      </c>
      <c r="C889" t="s">
        <v>189</v>
      </c>
      <c r="D889" t="s">
        <v>43</v>
      </c>
      <c r="E889" t="s">
        <v>454</v>
      </c>
      <c r="F889">
        <v>0</v>
      </c>
      <c r="G889">
        <v>76083.37</v>
      </c>
      <c r="H889">
        <v>-76083.37</v>
      </c>
    </row>
    <row r="890" spans="1:8" hidden="1" x14ac:dyDescent="0.25">
      <c r="A890" t="s">
        <v>314</v>
      </c>
      <c r="B890" t="s">
        <v>435</v>
      </c>
      <c r="C890" t="s">
        <v>436</v>
      </c>
      <c r="D890" t="s">
        <v>43</v>
      </c>
      <c r="E890" t="s">
        <v>454</v>
      </c>
      <c r="F890">
        <v>0</v>
      </c>
      <c r="G890">
        <v>258041.63000000006</v>
      </c>
      <c r="H890">
        <v>-258041.63000000006</v>
      </c>
    </row>
    <row r="891" spans="1:8" hidden="1" x14ac:dyDescent="0.25">
      <c r="A891" t="s">
        <v>315</v>
      </c>
      <c r="B891" t="s">
        <v>441</v>
      </c>
      <c r="C891" t="s">
        <v>442</v>
      </c>
      <c r="D891" t="s">
        <v>43</v>
      </c>
      <c r="E891" t="s">
        <v>454</v>
      </c>
      <c r="F891">
        <v>0</v>
      </c>
      <c r="G891">
        <v>0</v>
      </c>
      <c r="H891">
        <v>0</v>
      </c>
    </row>
    <row r="892" spans="1:8" hidden="1" x14ac:dyDescent="0.25">
      <c r="A892" t="s">
        <v>316</v>
      </c>
      <c r="B892" t="s">
        <v>443</v>
      </c>
      <c r="C892" t="s">
        <v>444</v>
      </c>
      <c r="D892" t="s">
        <v>43</v>
      </c>
      <c r="E892" t="s">
        <v>454</v>
      </c>
      <c r="F892">
        <v>0</v>
      </c>
      <c r="G892">
        <v>0</v>
      </c>
      <c r="H892">
        <v>0</v>
      </c>
    </row>
    <row r="893" spans="1:8" hidden="1" x14ac:dyDescent="0.25">
      <c r="A893" t="s">
        <v>317</v>
      </c>
      <c r="B893" t="s">
        <v>445</v>
      </c>
      <c r="C893" t="s">
        <v>446</v>
      </c>
      <c r="D893" t="s">
        <v>43</v>
      </c>
      <c r="E893" t="s">
        <v>454</v>
      </c>
      <c r="F893">
        <v>0</v>
      </c>
      <c r="G893">
        <v>0</v>
      </c>
      <c r="H893">
        <v>0</v>
      </c>
    </row>
    <row r="894" spans="1:8" hidden="1" x14ac:dyDescent="0.25">
      <c r="A894" t="s">
        <v>318</v>
      </c>
      <c r="B894" t="s">
        <v>447</v>
      </c>
      <c r="C894" t="s">
        <v>448</v>
      </c>
      <c r="D894" t="s">
        <v>43</v>
      </c>
      <c r="E894" t="s">
        <v>454</v>
      </c>
      <c r="F894">
        <v>0</v>
      </c>
      <c r="G894">
        <v>0</v>
      </c>
      <c r="H894">
        <v>0</v>
      </c>
    </row>
    <row r="895" spans="1:8" hidden="1" x14ac:dyDescent="0.25">
      <c r="A895" t="s">
        <v>319</v>
      </c>
      <c r="B895" t="s">
        <v>437</v>
      </c>
      <c r="C895" t="s">
        <v>195</v>
      </c>
      <c r="D895" t="s">
        <v>43</v>
      </c>
      <c r="E895" t="s">
        <v>454</v>
      </c>
      <c r="F895">
        <v>0</v>
      </c>
      <c r="G895">
        <v>132000</v>
      </c>
      <c r="H895">
        <v>-132000</v>
      </c>
    </row>
    <row r="896" spans="1:8" hidden="1" x14ac:dyDescent="0.25">
      <c r="A896" t="s">
        <v>207</v>
      </c>
      <c r="B896" t="s">
        <v>328</v>
      </c>
      <c r="C896" t="s">
        <v>84</v>
      </c>
      <c r="D896" t="s">
        <v>45</v>
      </c>
      <c r="E896" t="s">
        <v>455</v>
      </c>
      <c r="F896">
        <v>64500</v>
      </c>
      <c r="G896">
        <v>59125</v>
      </c>
      <c r="H896">
        <v>5375</v>
      </c>
    </row>
    <row r="897" spans="1:8" hidden="1" x14ac:dyDescent="0.25">
      <c r="A897" t="s">
        <v>208</v>
      </c>
      <c r="B897" t="s">
        <v>330</v>
      </c>
      <c r="C897" t="s">
        <v>85</v>
      </c>
      <c r="D897" t="s">
        <v>45</v>
      </c>
      <c r="E897" t="s">
        <v>455</v>
      </c>
      <c r="F897">
        <v>55500</v>
      </c>
      <c r="G897">
        <v>50875</v>
      </c>
      <c r="H897">
        <v>4625</v>
      </c>
    </row>
    <row r="898" spans="1:8" hidden="1" x14ac:dyDescent="0.25">
      <c r="A898" t="s">
        <v>209</v>
      </c>
      <c r="B898" t="s">
        <v>331</v>
      </c>
      <c r="C898" t="s">
        <v>86</v>
      </c>
      <c r="D898" t="s">
        <v>45</v>
      </c>
      <c r="E898" t="s">
        <v>455</v>
      </c>
      <c r="F898">
        <v>500</v>
      </c>
      <c r="G898">
        <v>458.37000000000012</v>
      </c>
      <c r="H898">
        <v>41.629999999999882</v>
      </c>
    </row>
    <row r="899" spans="1:8" hidden="1" x14ac:dyDescent="0.25">
      <c r="A899" t="s">
        <v>210</v>
      </c>
      <c r="B899" t="s">
        <v>332</v>
      </c>
      <c r="C899" t="s">
        <v>87</v>
      </c>
      <c r="D899" t="s">
        <v>45</v>
      </c>
      <c r="E899" t="s">
        <v>455</v>
      </c>
      <c r="F899">
        <v>2000</v>
      </c>
      <c r="G899">
        <v>1833.3700000000001</v>
      </c>
      <c r="H899">
        <v>166.62999999999988</v>
      </c>
    </row>
    <row r="900" spans="1:8" hidden="1" x14ac:dyDescent="0.25">
      <c r="A900" t="s">
        <v>211</v>
      </c>
      <c r="B900" t="s">
        <v>333</v>
      </c>
      <c r="C900" t="s">
        <v>88</v>
      </c>
      <c r="D900" t="s">
        <v>45</v>
      </c>
      <c r="E900" t="s">
        <v>455</v>
      </c>
      <c r="F900">
        <v>1000</v>
      </c>
      <c r="G900">
        <v>916.63000000000011</v>
      </c>
      <c r="H900">
        <v>83.369999999999891</v>
      </c>
    </row>
    <row r="901" spans="1:8" hidden="1" x14ac:dyDescent="0.25">
      <c r="A901" t="s">
        <v>212</v>
      </c>
      <c r="B901" t="s">
        <v>334</v>
      </c>
      <c r="C901" t="s">
        <v>89</v>
      </c>
      <c r="D901" t="s">
        <v>45</v>
      </c>
      <c r="E901" t="s">
        <v>455</v>
      </c>
      <c r="F901">
        <v>1500</v>
      </c>
      <c r="G901">
        <v>1375</v>
      </c>
      <c r="H901">
        <v>125</v>
      </c>
    </row>
    <row r="902" spans="1:8" hidden="1" x14ac:dyDescent="0.25">
      <c r="A902" t="s">
        <v>213</v>
      </c>
      <c r="B902" t="s">
        <v>335</v>
      </c>
      <c r="C902" t="s">
        <v>90</v>
      </c>
      <c r="D902" t="s">
        <v>45</v>
      </c>
      <c r="E902" t="s">
        <v>455</v>
      </c>
      <c r="F902">
        <v>0</v>
      </c>
      <c r="G902">
        <v>0</v>
      </c>
      <c r="H902">
        <v>0</v>
      </c>
    </row>
    <row r="903" spans="1:8" hidden="1" x14ac:dyDescent="0.25">
      <c r="A903" t="s">
        <v>214</v>
      </c>
      <c r="B903" t="s">
        <v>336</v>
      </c>
      <c r="C903" t="s">
        <v>91</v>
      </c>
      <c r="D903" t="s">
        <v>45</v>
      </c>
      <c r="E903" t="s">
        <v>455</v>
      </c>
      <c r="F903">
        <v>2000</v>
      </c>
      <c r="G903">
        <v>1833.3700000000001</v>
      </c>
      <c r="H903">
        <v>166.62999999999988</v>
      </c>
    </row>
    <row r="904" spans="1:8" hidden="1" x14ac:dyDescent="0.25">
      <c r="A904" t="s">
        <v>215</v>
      </c>
      <c r="B904" t="s">
        <v>337</v>
      </c>
      <c r="C904" t="s">
        <v>92</v>
      </c>
      <c r="D904" t="s">
        <v>45</v>
      </c>
      <c r="E904" t="s">
        <v>455</v>
      </c>
      <c r="F904">
        <v>39000</v>
      </c>
      <c r="G904">
        <v>35750</v>
      </c>
      <c r="H904">
        <v>3250</v>
      </c>
    </row>
    <row r="905" spans="1:8" hidden="1" x14ac:dyDescent="0.25">
      <c r="A905" t="s">
        <v>216</v>
      </c>
      <c r="B905" t="s">
        <v>338</v>
      </c>
      <c r="C905" t="s">
        <v>93</v>
      </c>
      <c r="D905" t="s">
        <v>45</v>
      </c>
      <c r="E905" t="s">
        <v>455</v>
      </c>
      <c r="F905">
        <v>3500</v>
      </c>
      <c r="G905">
        <v>3208.3700000000003</v>
      </c>
      <c r="H905">
        <v>291.62999999999965</v>
      </c>
    </row>
    <row r="906" spans="1:8" hidden="1" x14ac:dyDescent="0.25">
      <c r="A906" t="s">
        <v>217</v>
      </c>
      <c r="B906" t="s">
        <v>339</v>
      </c>
      <c r="C906" t="s">
        <v>94</v>
      </c>
      <c r="D906" t="s">
        <v>45</v>
      </c>
      <c r="E906" t="s">
        <v>455</v>
      </c>
      <c r="F906">
        <v>37500</v>
      </c>
      <c r="G906">
        <v>34833.369999999995</v>
      </c>
      <c r="H906">
        <v>2666.6300000000047</v>
      </c>
    </row>
    <row r="907" spans="1:8" hidden="1" x14ac:dyDescent="0.25">
      <c r="A907" t="s">
        <v>218</v>
      </c>
      <c r="B907" t="s">
        <v>340</v>
      </c>
      <c r="C907" t="s">
        <v>95</v>
      </c>
      <c r="D907" t="s">
        <v>45</v>
      </c>
      <c r="E907" t="s">
        <v>455</v>
      </c>
      <c r="F907">
        <v>0</v>
      </c>
      <c r="G907">
        <v>0</v>
      </c>
      <c r="H907">
        <v>0</v>
      </c>
    </row>
    <row r="908" spans="1:8" hidden="1" x14ac:dyDescent="0.25">
      <c r="A908" t="s">
        <v>219</v>
      </c>
      <c r="B908" t="s">
        <v>341</v>
      </c>
      <c r="C908" t="s">
        <v>96</v>
      </c>
      <c r="D908" t="s">
        <v>45</v>
      </c>
      <c r="E908" t="s">
        <v>455</v>
      </c>
      <c r="F908">
        <v>43000</v>
      </c>
      <c r="G908">
        <v>39416.630000000012</v>
      </c>
      <c r="H908">
        <v>3583.3699999999881</v>
      </c>
    </row>
    <row r="909" spans="1:8" hidden="1" x14ac:dyDescent="0.25">
      <c r="A909" t="s">
        <v>220</v>
      </c>
      <c r="B909" t="s">
        <v>342</v>
      </c>
      <c r="C909" t="s">
        <v>97</v>
      </c>
      <c r="D909" t="s">
        <v>45</v>
      </c>
      <c r="E909" t="s">
        <v>455</v>
      </c>
      <c r="F909">
        <v>500</v>
      </c>
      <c r="G909">
        <v>458.37000000000012</v>
      </c>
      <c r="H909">
        <v>41.629999999999882</v>
      </c>
    </row>
    <row r="910" spans="1:8" hidden="1" x14ac:dyDescent="0.25">
      <c r="A910" t="s">
        <v>221</v>
      </c>
      <c r="B910" t="s">
        <v>343</v>
      </c>
      <c r="C910" t="s">
        <v>98</v>
      </c>
      <c r="D910" t="s">
        <v>45</v>
      </c>
      <c r="E910" t="s">
        <v>455</v>
      </c>
      <c r="F910">
        <v>77000</v>
      </c>
      <c r="G910">
        <v>70583.37</v>
      </c>
      <c r="H910">
        <v>6416.6300000000047</v>
      </c>
    </row>
    <row r="911" spans="1:8" hidden="1" x14ac:dyDescent="0.25">
      <c r="A911" t="s">
        <v>222</v>
      </c>
      <c r="B911" t="s">
        <v>344</v>
      </c>
      <c r="C911" t="s">
        <v>99</v>
      </c>
      <c r="D911" t="s">
        <v>45</v>
      </c>
      <c r="E911" t="s">
        <v>455</v>
      </c>
      <c r="F911">
        <v>2500</v>
      </c>
      <c r="G911">
        <v>2291.6299999999997</v>
      </c>
      <c r="H911">
        <v>208.37000000000035</v>
      </c>
    </row>
    <row r="912" spans="1:8" hidden="1" x14ac:dyDescent="0.25">
      <c r="A912" t="s">
        <v>223</v>
      </c>
      <c r="B912" t="s">
        <v>345</v>
      </c>
      <c r="C912" t="s">
        <v>100</v>
      </c>
      <c r="D912" t="s">
        <v>45</v>
      </c>
      <c r="E912" t="s">
        <v>455</v>
      </c>
      <c r="F912">
        <v>500</v>
      </c>
      <c r="G912">
        <v>458.37000000000012</v>
      </c>
      <c r="H912">
        <v>41.629999999999882</v>
      </c>
    </row>
    <row r="913" spans="1:8" hidden="1" x14ac:dyDescent="0.25">
      <c r="A913" t="s">
        <v>224</v>
      </c>
      <c r="B913" t="s">
        <v>346</v>
      </c>
      <c r="C913" t="s">
        <v>101</v>
      </c>
      <c r="D913" t="s">
        <v>45</v>
      </c>
      <c r="E913" t="s">
        <v>455</v>
      </c>
      <c r="F913">
        <v>38500</v>
      </c>
      <c r="G913">
        <v>35291.630000000005</v>
      </c>
      <c r="H913">
        <v>3208.3699999999953</v>
      </c>
    </row>
    <row r="914" spans="1:8" hidden="1" x14ac:dyDescent="0.25">
      <c r="A914" t="s">
        <v>225</v>
      </c>
      <c r="B914" t="s">
        <v>347</v>
      </c>
      <c r="C914" t="s">
        <v>102</v>
      </c>
      <c r="D914" t="s">
        <v>45</v>
      </c>
      <c r="E914" t="s">
        <v>455</v>
      </c>
      <c r="F914">
        <v>500</v>
      </c>
      <c r="G914">
        <v>458.37000000000012</v>
      </c>
      <c r="H914">
        <v>41.629999999999882</v>
      </c>
    </row>
    <row r="915" spans="1:8" hidden="1" x14ac:dyDescent="0.25">
      <c r="A915" t="s">
        <v>226</v>
      </c>
      <c r="B915" t="s">
        <v>348</v>
      </c>
      <c r="C915" t="s">
        <v>104</v>
      </c>
      <c r="D915" t="s">
        <v>45</v>
      </c>
      <c r="E915" t="s">
        <v>455</v>
      </c>
      <c r="F915">
        <v>3000</v>
      </c>
      <c r="G915">
        <v>2750</v>
      </c>
      <c r="H915">
        <v>250</v>
      </c>
    </row>
    <row r="916" spans="1:8" hidden="1" x14ac:dyDescent="0.25">
      <c r="A916" t="s">
        <v>227</v>
      </c>
      <c r="B916" t="s">
        <v>349</v>
      </c>
      <c r="C916" t="s">
        <v>103</v>
      </c>
      <c r="D916" t="s">
        <v>45</v>
      </c>
      <c r="E916" t="s">
        <v>455</v>
      </c>
      <c r="F916">
        <v>0</v>
      </c>
      <c r="G916">
        <v>0</v>
      </c>
      <c r="H916">
        <v>0</v>
      </c>
    </row>
    <row r="917" spans="1:8" hidden="1" x14ac:dyDescent="0.25">
      <c r="A917" t="s">
        <v>228</v>
      </c>
      <c r="B917" t="s">
        <v>350</v>
      </c>
      <c r="C917" t="s">
        <v>105</v>
      </c>
      <c r="D917" t="s">
        <v>45</v>
      </c>
      <c r="E917" t="s">
        <v>455</v>
      </c>
      <c r="F917">
        <v>59000</v>
      </c>
      <c r="G917">
        <v>54083.369999999988</v>
      </c>
      <c r="H917">
        <v>4916.6300000000119</v>
      </c>
    </row>
    <row r="918" spans="1:8" hidden="1" x14ac:dyDescent="0.25">
      <c r="A918" t="s">
        <v>229</v>
      </c>
      <c r="B918" t="s">
        <v>351</v>
      </c>
      <c r="C918" t="s">
        <v>106</v>
      </c>
      <c r="D918" t="s">
        <v>45</v>
      </c>
      <c r="E918" t="s">
        <v>455</v>
      </c>
      <c r="F918">
        <v>0</v>
      </c>
      <c r="G918">
        <v>0</v>
      </c>
      <c r="H918">
        <v>0</v>
      </c>
    </row>
    <row r="919" spans="1:8" hidden="1" x14ac:dyDescent="0.25">
      <c r="A919" t="s">
        <v>230</v>
      </c>
      <c r="B919" t="s">
        <v>352</v>
      </c>
      <c r="C919" t="s">
        <v>107</v>
      </c>
      <c r="D919" t="s">
        <v>45</v>
      </c>
      <c r="E919" t="s">
        <v>455</v>
      </c>
      <c r="F919">
        <v>0</v>
      </c>
      <c r="G919">
        <v>0</v>
      </c>
      <c r="H919">
        <v>0</v>
      </c>
    </row>
    <row r="920" spans="1:8" hidden="1" x14ac:dyDescent="0.25">
      <c r="A920" t="s">
        <v>231</v>
      </c>
      <c r="B920" t="s">
        <v>353</v>
      </c>
      <c r="C920" t="s">
        <v>108</v>
      </c>
      <c r="D920" t="s">
        <v>45</v>
      </c>
      <c r="E920" t="s">
        <v>455</v>
      </c>
      <c r="F920">
        <v>38500</v>
      </c>
      <c r="G920">
        <v>35291.630000000005</v>
      </c>
      <c r="H920">
        <v>3208.3699999999953</v>
      </c>
    </row>
    <row r="921" spans="1:8" hidden="1" x14ac:dyDescent="0.25">
      <c r="A921" t="s">
        <v>232</v>
      </c>
      <c r="B921" t="s">
        <v>354</v>
      </c>
      <c r="C921" t="s">
        <v>109</v>
      </c>
      <c r="D921" t="s">
        <v>45</v>
      </c>
      <c r="E921" t="s">
        <v>455</v>
      </c>
      <c r="F921">
        <v>0</v>
      </c>
      <c r="G921">
        <v>0</v>
      </c>
      <c r="H921">
        <v>0</v>
      </c>
    </row>
    <row r="922" spans="1:8" hidden="1" x14ac:dyDescent="0.25">
      <c r="A922" t="s">
        <v>233</v>
      </c>
      <c r="B922" t="s">
        <v>355</v>
      </c>
      <c r="C922" t="s">
        <v>110</v>
      </c>
      <c r="D922" t="s">
        <v>45</v>
      </c>
      <c r="E922" t="s">
        <v>455</v>
      </c>
      <c r="F922">
        <v>69000</v>
      </c>
      <c r="G922">
        <v>63250</v>
      </c>
      <c r="H922">
        <v>5750</v>
      </c>
    </row>
    <row r="923" spans="1:8" hidden="1" x14ac:dyDescent="0.25">
      <c r="A923" t="s">
        <v>234</v>
      </c>
      <c r="B923" t="s">
        <v>356</v>
      </c>
      <c r="C923" t="s">
        <v>111</v>
      </c>
      <c r="D923" t="s">
        <v>45</v>
      </c>
      <c r="E923" t="s">
        <v>455</v>
      </c>
      <c r="F923">
        <v>0</v>
      </c>
      <c r="G923">
        <v>0</v>
      </c>
      <c r="H923">
        <v>0</v>
      </c>
    </row>
    <row r="924" spans="1:8" hidden="1" x14ac:dyDescent="0.25">
      <c r="A924" t="s">
        <v>235</v>
      </c>
      <c r="B924" t="s">
        <v>357</v>
      </c>
      <c r="C924" t="s">
        <v>112</v>
      </c>
      <c r="D924" t="s">
        <v>45</v>
      </c>
      <c r="E924" t="s">
        <v>455</v>
      </c>
      <c r="F924">
        <v>173500</v>
      </c>
      <c r="G924">
        <v>159041.62999999998</v>
      </c>
      <c r="H924">
        <v>14458.370000000024</v>
      </c>
    </row>
    <row r="925" spans="1:8" hidden="1" x14ac:dyDescent="0.25">
      <c r="A925" t="s">
        <v>236</v>
      </c>
      <c r="B925" t="s">
        <v>358</v>
      </c>
      <c r="C925" t="s">
        <v>113</v>
      </c>
      <c r="D925" t="s">
        <v>45</v>
      </c>
      <c r="E925" t="s">
        <v>455</v>
      </c>
      <c r="F925">
        <v>1000</v>
      </c>
      <c r="G925">
        <v>916.63000000000011</v>
      </c>
      <c r="H925">
        <v>83.369999999999891</v>
      </c>
    </row>
    <row r="926" spans="1:8" hidden="1" x14ac:dyDescent="0.25">
      <c r="A926" t="s">
        <v>237</v>
      </c>
      <c r="B926" t="s">
        <v>359</v>
      </c>
      <c r="C926" t="s">
        <v>114</v>
      </c>
      <c r="D926" t="s">
        <v>45</v>
      </c>
      <c r="E926" t="s">
        <v>455</v>
      </c>
      <c r="F926">
        <v>50000</v>
      </c>
      <c r="G926">
        <v>45833.369999999988</v>
      </c>
      <c r="H926">
        <v>4166.6300000000119</v>
      </c>
    </row>
    <row r="927" spans="1:8" hidden="1" x14ac:dyDescent="0.25">
      <c r="A927" t="s">
        <v>238</v>
      </c>
      <c r="B927" t="s">
        <v>360</v>
      </c>
      <c r="C927" t="s">
        <v>115</v>
      </c>
      <c r="D927" t="s">
        <v>45</v>
      </c>
      <c r="E927" t="s">
        <v>455</v>
      </c>
      <c r="F927">
        <v>73500</v>
      </c>
      <c r="G927">
        <v>67375</v>
      </c>
      <c r="H927">
        <v>6125</v>
      </c>
    </row>
    <row r="928" spans="1:8" hidden="1" x14ac:dyDescent="0.25">
      <c r="A928" t="s">
        <v>239</v>
      </c>
      <c r="B928" t="s">
        <v>361</v>
      </c>
      <c r="C928" t="s">
        <v>116</v>
      </c>
      <c r="D928" t="s">
        <v>45</v>
      </c>
      <c r="E928" t="s">
        <v>455</v>
      </c>
      <c r="F928">
        <v>500</v>
      </c>
      <c r="G928">
        <v>458.37000000000012</v>
      </c>
      <c r="H928">
        <v>41.629999999999882</v>
      </c>
    </row>
    <row r="929" spans="1:8" hidden="1" x14ac:dyDescent="0.25">
      <c r="A929" t="s">
        <v>240</v>
      </c>
      <c r="B929" t="s">
        <v>362</v>
      </c>
      <c r="C929" t="s">
        <v>117</v>
      </c>
      <c r="D929" t="s">
        <v>45</v>
      </c>
      <c r="E929" t="s">
        <v>455</v>
      </c>
      <c r="F929">
        <v>80000</v>
      </c>
      <c r="G929">
        <v>73333.37</v>
      </c>
      <c r="H929">
        <v>6666.6300000000047</v>
      </c>
    </row>
    <row r="930" spans="1:8" hidden="1" x14ac:dyDescent="0.25">
      <c r="A930" t="s">
        <v>241</v>
      </c>
      <c r="B930" t="s">
        <v>363</v>
      </c>
      <c r="C930" t="s">
        <v>118</v>
      </c>
      <c r="D930" t="s">
        <v>45</v>
      </c>
      <c r="E930" t="s">
        <v>455</v>
      </c>
      <c r="F930">
        <v>165500</v>
      </c>
      <c r="G930">
        <v>151708.37000000002</v>
      </c>
      <c r="H930">
        <v>13791.629999999976</v>
      </c>
    </row>
    <row r="931" spans="1:8" hidden="1" x14ac:dyDescent="0.25">
      <c r="A931" t="s">
        <v>242</v>
      </c>
      <c r="B931" t="s">
        <v>364</v>
      </c>
      <c r="C931" t="s">
        <v>119</v>
      </c>
      <c r="D931" t="s">
        <v>45</v>
      </c>
      <c r="E931" t="s">
        <v>455</v>
      </c>
      <c r="F931">
        <v>56500</v>
      </c>
      <c r="G931">
        <v>51791.630000000012</v>
      </c>
      <c r="H931">
        <v>4708.3699999999881</v>
      </c>
    </row>
    <row r="932" spans="1:8" hidden="1" x14ac:dyDescent="0.25">
      <c r="A932" t="s">
        <v>243</v>
      </c>
      <c r="B932" t="s">
        <v>365</v>
      </c>
      <c r="C932" t="s">
        <v>120</v>
      </c>
      <c r="D932" t="s">
        <v>45</v>
      </c>
      <c r="E932" t="s">
        <v>455</v>
      </c>
      <c r="F932">
        <v>44000</v>
      </c>
      <c r="G932">
        <v>40333.369999999988</v>
      </c>
      <c r="H932">
        <v>3666.6300000000119</v>
      </c>
    </row>
    <row r="933" spans="1:8" hidden="1" x14ac:dyDescent="0.25">
      <c r="A933" t="s">
        <v>244</v>
      </c>
      <c r="B933" t="s">
        <v>366</v>
      </c>
      <c r="C933" t="s">
        <v>121</v>
      </c>
      <c r="D933" t="s">
        <v>45</v>
      </c>
      <c r="E933" t="s">
        <v>455</v>
      </c>
      <c r="F933">
        <v>40500</v>
      </c>
      <c r="G933">
        <v>37125</v>
      </c>
      <c r="H933">
        <v>3375</v>
      </c>
    </row>
    <row r="934" spans="1:8" hidden="1" x14ac:dyDescent="0.25">
      <c r="A934" t="s">
        <v>245</v>
      </c>
      <c r="B934" t="s">
        <v>367</v>
      </c>
      <c r="C934" t="s">
        <v>122</v>
      </c>
      <c r="D934" t="s">
        <v>45</v>
      </c>
      <c r="E934" t="s">
        <v>455</v>
      </c>
      <c r="F934">
        <v>500</v>
      </c>
      <c r="G934">
        <v>458.37000000000012</v>
      </c>
      <c r="H934">
        <v>41.629999999999882</v>
      </c>
    </row>
    <row r="935" spans="1:8" hidden="1" x14ac:dyDescent="0.25">
      <c r="A935" t="s">
        <v>246</v>
      </c>
      <c r="B935" t="s">
        <v>368</v>
      </c>
      <c r="C935" t="s">
        <v>123</v>
      </c>
      <c r="D935" t="s">
        <v>45</v>
      </c>
      <c r="E935" t="s">
        <v>455</v>
      </c>
      <c r="F935">
        <v>0</v>
      </c>
      <c r="G935">
        <v>0</v>
      </c>
      <c r="H935">
        <v>0</v>
      </c>
    </row>
    <row r="936" spans="1:8" hidden="1" x14ac:dyDescent="0.25">
      <c r="A936" t="s">
        <v>247</v>
      </c>
      <c r="B936" t="s">
        <v>369</v>
      </c>
      <c r="C936" t="s">
        <v>124</v>
      </c>
      <c r="D936" t="s">
        <v>45</v>
      </c>
      <c r="E936" t="s">
        <v>455</v>
      </c>
      <c r="F936">
        <v>2000</v>
      </c>
      <c r="G936">
        <v>1833.3700000000001</v>
      </c>
      <c r="H936">
        <v>166.62999999999988</v>
      </c>
    </row>
    <row r="937" spans="1:8" hidden="1" x14ac:dyDescent="0.25">
      <c r="A937" t="s">
        <v>248</v>
      </c>
      <c r="B937" t="s">
        <v>370</v>
      </c>
      <c r="C937" t="s">
        <v>125</v>
      </c>
      <c r="D937" t="s">
        <v>45</v>
      </c>
      <c r="E937" t="s">
        <v>455</v>
      </c>
      <c r="F937">
        <v>55500</v>
      </c>
      <c r="G937">
        <v>50875</v>
      </c>
      <c r="H937">
        <v>4625</v>
      </c>
    </row>
    <row r="938" spans="1:8" hidden="1" x14ac:dyDescent="0.25">
      <c r="A938" t="s">
        <v>249</v>
      </c>
      <c r="B938" t="s">
        <v>371</v>
      </c>
      <c r="C938" t="s">
        <v>126</v>
      </c>
      <c r="D938" t="s">
        <v>45</v>
      </c>
      <c r="E938" t="s">
        <v>455</v>
      </c>
      <c r="F938">
        <v>40500</v>
      </c>
      <c r="G938">
        <v>37125</v>
      </c>
      <c r="H938">
        <v>3375</v>
      </c>
    </row>
    <row r="939" spans="1:8" hidden="1" x14ac:dyDescent="0.25">
      <c r="A939" t="s">
        <v>250</v>
      </c>
      <c r="B939" t="s">
        <v>372</v>
      </c>
      <c r="C939" t="s">
        <v>127</v>
      </c>
      <c r="D939" t="s">
        <v>45</v>
      </c>
      <c r="E939" t="s">
        <v>455</v>
      </c>
      <c r="F939">
        <v>143500</v>
      </c>
      <c r="G939">
        <v>131541.63</v>
      </c>
      <c r="H939">
        <v>11958.369999999995</v>
      </c>
    </row>
    <row r="940" spans="1:8" hidden="1" x14ac:dyDescent="0.25">
      <c r="A940" t="s">
        <v>251</v>
      </c>
      <c r="B940" t="s">
        <v>373</v>
      </c>
      <c r="C940" t="s">
        <v>128</v>
      </c>
      <c r="D940" t="s">
        <v>45</v>
      </c>
      <c r="E940" t="s">
        <v>455</v>
      </c>
      <c r="F940">
        <v>1500</v>
      </c>
      <c r="G940">
        <v>1375</v>
      </c>
      <c r="H940">
        <v>125</v>
      </c>
    </row>
    <row r="941" spans="1:8" hidden="1" x14ac:dyDescent="0.25">
      <c r="A941" t="s">
        <v>252</v>
      </c>
      <c r="B941" t="s">
        <v>374</v>
      </c>
      <c r="C941" t="s">
        <v>129</v>
      </c>
      <c r="D941" t="s">
        <v>45</v>
      </c>
      <c r="E941" t="s">
        <v>455</v>
      </c>
      <c r="F941">
        <v>3000</v>
      </c>
      <c r="G941">
        <v>2750</v>
      </c>
      <c r="H941">
        <v>250</v>
      </c>
    </row>
    <row r="942" spans="1:8" hidden="1" x14ac:dyDescent="0.25">
      <c r="A942" t="s">
        <v>253</v>
      </c>
      <c r="B942" t="s">
        <v>375</v>
      </c>
      <c r="C942" t="s">
        <v>130</v>
      </c>
      <c r="D942" t="s">
        <v>45</v>
      </c>
      <c r="E942" t="s">
        <v>455</v>
      </c>
      <c r="F942">
        <v>52500</v>
      </c>
      <c r="G942">
        <v>48125</v>
      </c>
      <c r="H942">
        <v>4375</v>
      </c>
    </row>
    <row r="943" spans="1:8" hidden="1" x14ac:dyDescent="0.25">
      <c r="A943" t="s">
        <v>254</v>
      </c>
      <c r="B943" t="s">
        <v>376</v>
      </c>
      <c r="C943" t="s">
        <v>131</v>
      </c>
      <c r="D943" t="s">
        <v>45</v>
      </c>
      <c r="E943" t="s">
        <v>455</v>
      </c>
      <c r="F943">
        <v>57000</v>
      </c>
      <c r="G943">
        <v>2750</v>
      </c>
      <c r="H943">
        <v>54250</v>
      </c>
    </row>
    <row r="944" spans="1:8" hidden="1" x14ac:dyDescent="0.25">
      <c r="A944" t="s">
        <v>255</v>
      </c>
      <c r="B944" t="s">
        <v>377</v>
      </c>
      <c r="C944" t="s">
        <v>132</v>
      </c>
      <c r="D944" t="s">
        <v>45</v>
      </c>
      <c r="E944" t="s">
        <v>455</v>
      </c>
      <c r="F944">
        <v>1000</v>
      </c>
      <c r="G944">
        <v>916.63000000000011</v>
      </c>
      <c r="H944">
        <v>83.369999999999891</v>
      </c>
    </row>
    <row r="945" spans="1:8" hidden="1" x14ac:dyDescent="0.25">
      <c r="A945" t="s">
        <v>256</v>
      </c>
      <c r="B945" t="s">
        <v>378</v>
      </c>
      <c r="C945" t="s">
        <v>133</v>
      </c>
      <c r="D945" t="s">
        <v>45</v>
      </c>
      <c r="E945" t="s">
        <v>455</v>
      </c>
      <c r="F945">
        <v>1500</v>
      </c>
      <c r="G945">
        <v>1375</v>
      </c>
      <c r="H945">
        <v>125</v>
      </c>
    </row>
    <row r="946" spans="1:8" hidden="1" x14ac:dyDescent="0.25">
      <c r="A946" t="s">
        <v>257</v>
      </c>
      <c r="B946" t="s">
        <v>379</v>
      </c>
      <c r="C946" t="s">
        <v>134</v>
      </c>
      <c r="D946" t="s">
        <v>45</v>
      </c>
      <c r="E946" t="s">
        <v>455</v>
      </c>
      <c r="F946">
        <v>0</v>
      </c>
      <c r="G946">
        <v>0</v>
      </c>
      <c r="H946">
        <v>0</v>
      </c>
    </row>
    <row r="947" spans="1:8" hidden="1" x14ac:dyDescent="0.25">
      <c r="A947" t="s">
        <v>258</v>
      </c>
      <c r="B947" t="s">
        <v>380</v>
      </c>
      <c r="C947" t="s">
        <v>135</v>
      </c>
      <c r="D947" t="s">
        <v>45</v>
      </c>
      <c r="E947" t="s">
        <v>455</v>
      </c>
      <c r="F947">
        <v>99500</v>
      </c>
      <c r="G947">
        <v>91208.37</v>
      </c>
      <c r="H947">
        <v>8291.6300000000047</v>
      </c>
    </row>
    <row r="948" spans="1:8" hidden="1" x14ac:dyDescent="0.25">
      <c r="A948" t="s">
        <v>259</v>
      </c>
      <c r="B948" t="s">
        <v>381</v>
      </c>
      <c r="C948" t="s">
        <v>136</v>
      </c>
      <c r="D948" t="s">
        <v>45</v>
      </c>
      <c r="E948" t="s">
        <v>455</v>
      </c>
      <c r="F948">
        <v>1000</v>
      </c>
      <c r="G948">
        <v>916.63000000000011</v>
      </c>
      <c r="H948">
        <v>83.369999999999891</v>
      </c>
    </row>
    <row r="949" spans="1:8" hidden="1" x14ac:dyDescent="0.25">
      <c r="A949" t="s">
        <v>260</v>
      </c>
      <c r="B949" t="s">
        <v>382</v>
      </c>
      <c r="C949" t="s">
        <v>137</v>
      </c>
      <c r="D949" t="s">
        <v>45</v>
      </c>
      <c r="E949" t="s">
        <v>455</v>
      </c>
      <c r="F949">
        <v>43500</v>
      </c>
      <c r="G949">
        <v>39875</v>
      </c>
      <c r="H949">
        <v>3625</v>
      </c>
    </row>
    <row r="950" spans="1:8" hidden="1" x14ac:dyDescent="0.25">
      <c r="A950" t="s">
        <v>261</v>
      </c>
      <c r="B950" t="s">
        <v>383</v>
      </c>
      <c r="C950" t="s">
        <v>138</v>
      </c>
      <c r="D950" t="s">
        <v>45</v>
      </c>
      <c r="E950" t="s">
        <v>455</v>
      </c>
      <c r="F950">
        <v>64500</v>
      </c>
      <c r="G950">
        <v>59125</v>
      </c>
      <c r="H950">
        <v>5375</v>
      </c>
    </row>
    <row r="951" spans="1:8" hidden="1" x14ac:dyDescent="0.25">
      <c r="A951" t="s">
        <v>262</v>
      </c>
      <c r="B951" t="s">
        <v>384</v>
      </c>
      <c r="C951" t="s">
        <v>139</v>
      </c>
      <c r="D951" t="s">
        <v>45</v>
      </c>
      <c r="E951" t="s">
        <v>455</v>
      </c>
      <c r="F951">
        <v>500</v>
      </c>
      <c r="G951">
        <v>458.37000000000012</v>
      </c>
      <c r="H951">
        <v>41.629999999999882</v>
      </c>
    </row>
    <row r="952" spans="1:8" hidden="1" x14ac:dyDescent="0.25">
      <c r="A952" t="s">
        <v>263</v>
      </c>
      <c r="B952" t="s">
        <v>385</v>
      </c>
      <c r="C952" t="s">
        <v>140</v>
      </c>
      <c r="D952" t="s">
        <v>45</v>
      </c>
      <c r="E952" t="s">
        <v>455</v>
      </c>
      <c r="F952">
        <v>46000</v>
      </c>
      <c r="G952">
        <v>42166.630000000012</v>
      </c>
      <c r="H952">
        <v>3833.3699999999881</v>
      </c>
    </row>
    <row r="953" spans="1:8" hidden="1" x14ac:dyDescent="0.25">
      <c r="A953" t="s">
        <v>264</v>
      </c>
      <c r="B953" t="s">
        <v>386</v>
      </c>
      <c r="C953" t="s">
        <v>141</v>
      </c>
      <c r="D953" t="s">
        <v>45</v>
      </c>
      <c r="E953" t="s">
        <v>455</v>
      </c>
      <c r="F953">
        <v>500</v>
      </c>
      <c r="G953">
        <v>458.37000000000012</v>
      </c>
      <c r="H953">
        <v>41.629999999999882</v>
      </c>
    </row>
    <row r="954" spans="1:8" hidden="1" x14ac:dyDescent="0.25">
      <c r="A954" t="s">
        <v>265</v>
      </c>
      <c r="B954" t="s">
        <v>387</v>
      </c>
      <c r="C954" t="s">
        <v>142</v>
      </c>
      <c r="D954" t="s">
        <v>45</v>
      </c>
      <c r="E954" t="s">
        <v>455</v>
      </c>
      <c r="F954">
        <v>238000</v>
      </c>
      <c r="G954">
        <v>218166.63000000006</v>
      </c>
      <c r="H954">
        <v>19833.369999999937</v>
      </c>
    </row>
    <row r="955" spans="1:8" hidden="1" x14ac:dyDescent="0.25">
      <c r="A955" t="s">
        <v>266</v>
      </c>
      <c r="B955" t="s">
        <v>388</v>
      </c>
      <c r="C955" t="s">
        <v>143</v>
      </c>
      <c r="D955" t="s">
        <v>45</v>
      </c>
      <c r="E955" t="s">
        <v>455</v>
      </c>
      <c r="F955">
        <v>39000</v>
      </c>
      <c r="G955">
        <v>35750</v>
      </c>
      <c r="H955">
        <v>3250</v>
      </c>
    </row>
    <row r="956" spans="1:8" hidden="1" x14ac:dyDescent="0.25">
      <c r="A956" t="s">
        <v>267</v>
      </c>
      <c r="B956" t="s">
        <v>389</v>
      </c>
      <c r="C956" t="s">
        <v>144</v>
      </c>
      <c r="D956" t="s">
        <v>45</v>
      </c>
      <c r="E956" t="s">
        <v>455</v>
      </c>
      <c r="F956">
        <v>2000</v>
      </c>
      <c r="G956">
        <v>1833.3700000000001</v>
      </c>
      <c r="H956">
        <v>166.62999999999988</v>
      </c>
    </row>
    <row r="957" spans="1:8" hidden="1" x14ac:dyDescent="0.25">
      <c r="A957" t="s">
        <v>268</v>
      </c>
      <c r="B957" t="s">
        <v>390</v>
      </c>
      <c r="C957" t="s">
        <v>145</v>
      </c>
      <c r="D957" t="s">
        <v>45</v>
      </c>
      <c r="E957" t="s">
        <v>455</v>
      </c>
      <c r="F957">
        <v>0</v>
      </c>
      <c r="G957">
        <v>0</v>
      </c>
      <c r="H957">
        <v>0</v>
      </c>
    </row>
    <row r="958" spans="1:8" hidden="1" x14ac:dyDescent="0.25">
      <c r="A958" t="s">
        <v>269</v>
      </c>
      <c r="B958" t="s">
        <v>391</v>
      </c>
      <c r="C958" t="s">
        <v>146</v>
      </c>
      <c r="D958" t="s">
        <v>45</v>
      </c>
      <c r="E958" t="s">
        <v>455</v>
      </c>
      <c r="F958">
        <v>318500</v>
      </c>
      <c r="G958">
        <v>290125</v>
      </c>
      <c r="H958">
        <v>28375</v>
      </c>
    </row>
    <row r="959" spans="1:8" hidden="1" x14ac:dyDescent="0.25">
      <c r="A959" t="s">
        <v>270</v>
      </c>
      <c r="B959" t="s">
        <v>392</v>
      </c>
      <c r="C959" t="s">
        <v>147</v>
      </c>
      <c r="D959" t="s">
        <v>45</v>
      </c>
      <c r="E959" t="s">
        <v>455</v>
      </c>
      <c r="F959">
        <v>149500</v>
      </c>
      <c r="G959">
        <v>137041.63</v>
      </c>
      <c r="H959">
        <v>12458.369999999995</v>
      </c>
    </row>
    <row r="960" spans="1:8" hidden="1" x14ac:dyDescent="0.25">
      <c r="A960" t="s">
        <v>271</v>
      </c>
      <c r="B960" t="s">
        <v>393</v>
      </c>
      <c r="C960" t="s">
        <v>148</v>
      </c>
      <c r="D960" t="s">
        <v>45</v>
      </c>
      <c r="E960" t="s">
        <v>455</v>
      </c>
      <c r="F960">
        <v>65000</v>
      </c>
      <c r="G960">
        <v>59583.369999999988</v>
      </c>
      <c r="H960">
        <v>5416.6300000000119</v>
      </c>
    </row>
    <row r="961" spans="1:8" hidden="1" x14ac:dyDescent="0.25">
      <c r="A961" t="s">
        <v>272</v>
      </c>
      <c r="B961" t="s">
        <v>394</v>
      </c>
      <c r="C961" t="s">
        <v>149</v>
      </c>
      <c r="D961" t="s">
        <v>45</v>
      </c>
      <c r="E961" t="s">
        <v>455</v>
      </c>
      <c r="F961">
        <v>2500</v>
      </c>
      <c r="G961">
        <v>2291.6299999999997</v>
      </c>
      <c r="H961">
        <v>208.37000000000035</v>
      </c>
    </row>
    <row r="962" spans="1:8" hidden="1" x14ac:dyDescent="0.25">
      <c r="A962" t="s">
        <v>273</v>
      </c>
      <c r="B962" t="s">
        <v>395</v>
      </c>
      <c r="C962" t="s">
        <v>150</v>
      </c>
      <c r="D962" t="s">
        <v>45</v>
      </c>
      <c r="E962" t="s">
        <v>455</v>
      </c>
      <c r="F962">
        <v>1488000</v>
      </c>
      <c r="G962">
        <v>1363083.3699999999</v>
      </c>
      <c r="H962">
        <v>124916.63000000012</v>
      </c>
    </row>
    <row r="963" spans="1:8" hidden="1" x14ac:dyDescent="0.25">
      <c r="A963" t="s">
        <v>274</v>
      </c>
      <c r="B963" t="s">
        <v>396</v>
      </c>
      <c r="C963" t="s">
        <v>151</v>
      </c>
      <c r="D963" t="s">
        <v>45</v>
      </c>
      <c r="E963" t="s">
        <v>455</v>
      </c>
      <c r="F963">
        <v>282000</v>
      </c>
      <c r="G963">
        <v>257583.36999999994</v>
      </c>
      <c r="H963">
        <v>24416.630000000063</v>
      </c>
    </row>
    <row r="964" spans="1:8" hidden="1" x14ac:dyDescent="0.25">
      <c r="A964" t="s">
        <v>275</v>
      </c>
      <c r="B964" t="s">
        <v>397</v>
      </c>
      <c r="C964" t="s">
        <v>152</v>
      </c>
      <c r="D964" t="s">
        <v>45</v>
      </c>
      <c r="E964" t="s">
        <v>455</v>
      </c>
      <c r="F964">
        <v>104000</v>
      </c>
      <c r="G964">
        <v>95333.37</v>
      </c>
      <c r="H964">
        <v>8666.6300000000047</v>
      </c>
    </row>
    <row r="965" spans="1:8" hidden="1" x14ac:dyDescent="0.25">
      <c r="A965" t="s">
        <v>276</v>
      </c>
      <c r="B965" t="s">
        <v>398</v>
      </c>
      <c r="C965" t="s">
        <v>153</v>
      </c>
      <c r="D965" t="s">
        <v>45</v>
      </c>
      <c r="E965" t="s">
        <v>455</v>
      </c>
      <c r="F965">
        <v>445000</v>
      </c>
      <c r="G965">
        <v>407916.63000000012</v>
      </c>
      <c r="H965">
        <v>37083.369999999879</v>
      </c>
    </row>
    <row r="966" spans="1:8" hidden="1" x14ac:dyDescent="0.25">
      <c r="A966" t="s">
        <v>277</v>
      </c>
      <c r="B966" t="s">
        <v>399</v>
      </c>
      <c r="C966" t="s">
        <v>154</v>
      </c>
      <c r="D966" t="s">
        <v>45</v>
      </c>
      <c r="E966" t="s">
        <v>455</v>
      </c>
      <c r="F966">
        <v>828500</v>
      </c>
      <c r="G966">
        <v>757625</v>
      </c>
      <c r="H966">
        <v>70875</v>
      </c>
    </row>
    <row r="967" spans="1:8" hidden="1" x14ac:dyDescent="0.25">
      <c r="A967" t="s">
        <v>278</v>
      </c>
      <c r="B967" t="s">
        <v>400</v>
      </c>
      <c r="C967" t="s">
        <v>155</v>
      </c>
      <c r="D967" t="s">
        <v>45</v>
      </c>
      <c r="E967" t="s">
        <v>455</v>
      </c>
      <c r="F967">
        <v>40000</v>
      </c>
      <c r="G967">
        <v>36666.630000000012</v>
      </c>
      <c r="H967">
        <v>3333.3699999999881</v>
      </c>
    </row>
    <row r="968" spans="1:8" hidden="1" x14ac:dyDescent="0.25">
      <c r="A968" t="s">
        <v>279</v>
      </c>
      <c r="B968" t="s">
        <v>401</v>
      </c>
      <c r="C968" t="s">
        <v>156</v>
      </c>
      <c r="D968" t="s">
        <v>45</v>
      </c>
      <c r="E968" t="s">
        <v>455</v>
      </c>
      <c r="F968">
        <v>40000</v>
      </c>
      <c r="G968">
        <v>36666.630000000012</v>
      </c>
      <c r="H968">
        <v>3333.3699999999881</v>
      </c>
    </row>
    <row r="969" spans="1:8" hidden="1" x14ac:dyDescent="0.25">
      <c r="A969" t="s">
        <v>280</v>
      </c>
      <c r="B969" t="s">
        <v>402</v>
      </c>
      <c r="C969" t="s">
        <v>157</v>
      </c>
      <c r="D969" t="s">
        <v>45</v>
      </c>
      <c r="E969" t="s">
        <v>455</v>
      </c>
      <c r="F969">
        <v>500</v>
      </c>
      <c r="G969">
        <v>458.37000000000012</v>
      </c>
      <c r="H969">
        <v>41.629999999999882</v>
      </c>
    </row>
    <row r="970" spans="1:8" hidden="1" x14ac:dyDescent="0.25">
      <c r="A970" t="s">
        <v>281</v>
      </c>
      <c r="B970" t="s">
        <v>403</v>
      </c>
      <c r="C970" t="s">
        <v>158</v>
      </c>
      <c r="D970" t="s">
        <v>45</v>
      </c>
      <c r="E970" t="s">
        <v>455</v>
      </c>
      <c r="F970">
        <v>73000</v>
      </c>
      <c r="G970">
        <v>66916.63</v>
      </c>
      <c r="H970">
        <v>6083.3699999999953</v>
      </c>
    </row>
    <row r="971" spans="1:8" hidden="1" x14ac:dyDescent="0.25">
      <c r="A971" t="s">
        <v>282</v>
      </c>
      <c r="B971" t="s">
        <v>404</v>
      </c>
      <c r="C971" t="s">
        <v>159</v>
      </c>
      <c r="D971" t="s">
        <v>45</v>
      </c>
      <c r="E971" t="s">
        <v>455</v>
      </c>
      <c r="F971">
        <v>42500</v>
      </c>
      <c r="G971">
        <v>38958.369999999988</v>
      </c>
      <c r="H971">
        <v>3541.6300000000119</v>
      </c>
    </row>
    <row r="972" spans="1:8" hidden="1" x14ac:dyDescent="0.25">
      <c r="A972" t="s">
        <v>283</v>
      </c>
      <c r="B972" t="s">
        <v>405</v>
      </c>
      <c r="C972" t="s">
        <v>160</v>
      </c>
      <c r="D972" t="s">
        <v>45</v>
      </c>
      <c r="E972" t="s">
        <v>455</v>
      </c>
      <c r="F972">
        <v>44000</v>
      </c>
      <c r="G972">
        <v>40333.369999999988</v>
      </c>
      <c r="H972">
        <v>3666.6300000000119</v>
      </c>
    </row>
    <row r="973" spans="1:8" hidden="1" x14ac:dyDescent="0.25">
      <c r="A973" t="s">
        <v>284</v>
      </c>
      <c r="B973" t="s">
        <v>406</v>
      </c>
      <c r="C973" t="s">
        <v>161</v>
      </c>
      <c r="D973" t="s">
        <v>45</v>
      </c>
      <c r="E973" t="s">
        <v>455</v>
      </c>
      <c r="F973">
        <v>2500</v>
      </c>
      <c r="G973">
        <v>2291.6299999999997</v>
      </c>
      <c r="H973">
        <v>208.37000000000035</v>
      </c>
    </row>
    <row r="974" spans="1:8" hidden="1" x14ac:dyDescent="0.25">
      <c r="A974" t="s">
        <v>285</v>
      </c>
      <c r="B974" t="s">
        <v>407</v>
      </c>
      <c r="C974" t="s">
        <v>162</v>
      </c>
      <c r="D974" t="s">
        <v>45</v>
      </c>
      <c r="E974" t="s">
        <v>455</v>
      </c>
      <c r="F974">
        <v>2000</v>
      </c>
      <c r="G974">
        <v>1833.3700000000001</v>
      </c>
      <c r="H974">
        <v>166.62999999999988</v>
      </c>
    </row>
    <row r="975" spans="1:8" hidden="1" x14ac:dyDescent="0.25">
      <c r="A975" t="s">
        <v>286</v>
      </c>
      <c r="B975" t="s">
        <v>439</v>
      </c>
      <c r="C975" t="s">
        <v>440</v>
      </c>
      <c r="D975" t="s">
        <v>45</v>
      </c>
      <c r="E975" t="s">
        <v>455</v>
      </c>
      <c r="F975">
        <v>0</v>
      </c>
      <c r="G975">
        <v>0</v>
      </c>
      <c r="H975">
        <v>0</v>
      </c>
    </row>
    <row r="976" spans="1:8" hidden="1" x14ac:dyDescent="0.25">
      <c r="A976" t="s">
        <v>287</v>
      </c>
      <c r="B976" t="s">
        <v>408</v>
      </c>
      <c r="C976" t="s">
        <v>163</v>
      </c>
      <c r="D976" t="s">
        <v>45</v>
      </c>
      <c r="E976" t="s">
        <v>455</v>
      </c>
      <c r="F976">
        <v>0</v>
      </c>
      <c r="G976">
        <v>0</v>
      </c>
      <c r="H976">
        <v>0</v>
      </c>
    </row>
    <row r="977" spans="1:8" hidden="1" x14ac:dyDescent="0.25">
      <c r="A977" t="s">
        <v>288</v>
      </c>
      <c r="B977" t="s">
        <v>409</v>
      </c>
      <c r="C977" t="s">
        <v>164</v>
      </c>
      <c r="D977" t="s">
        <v>45</v>
      </c>
      <c r="E977" t="s">
        <v>455</v>
      </c>
      <c r="F977">
        <v>135000</v>
      </c>
      <c r="G977">
        <v>124666.63</v>
      </c>
      <c r="H977">
        <v>10333.369999999995</v>
      </c>
    </row>
    <row r="978" spans="1:8" hidden="1" x14ac:dyDescent="0.25">
      <c r="A978" t="s">
        <v>289</v>
      </c>
      <c r="B978" t="s">
        <v>410</v>
      </c>
      <c r="C978" t="s">
        <v>165</v>
      </c>
      <c r="D978" t="s">
        <v>45</v>
      </c>
      <c r="E978" t="s">
        <v>455</v>
      </c>
      <c r="F978">
        <v>78500</v>
      </c>
      <c r="G978">
        <v>71958.37</v>
      </c>
      <c r="H978">
        <v>6541.6300000000047</v>
      </c>
    </row>
    <row r="979" spans="1:8" hidden="1" x14ac:dyDescent="0.25">
      <c r="A979" t="s">
        <v>290</v>
      </c>
      <c r="B979" t="s">
        <v>411</v>
      </c>
      <c r="C979" t="s">
        <v>166</v>
      </c>
      <c r="D979" t="s">
        <v>45</v>
      </c>
      <c r="E979" t="s">
        <v>455</v>
      </c>
      <c r="F979">
        <v>43000</v>
      </c>
      <c r="G979">
        <v>39416.630000000012</v>
      </c>
      <c r="H979">
        <v>3583.3699999999881</v>
      </c>
    </row>
    <row r="980" spans="1:8" hidden="1" x14ac:dyDescent="0.25">
      <c r="A980" t="s">
        <v>291</v>
      </c>
      <c r="B980" t="s">
        <v>412</v>
      </c>
      <c r="C980" t="s">
        <v>167</v>
      </c>
      <c r="D980" t="s">
        <v>45</v>
      </c>
      <c r="E980" t="s">
        <v>455</v>
      </c>
      <c r="F980">
        <v>42500</v>
      </c>
      <c r="G980">
        <v>38958.369999999988</v>
      </c>
      <c r="H980">
        <v>3541.6300000000119</v>
      </c>
    </row>
    <row r="981" spans="1:8" hidden="1" x14ac:dyDescent="0.25">
      <c r="A981" t="s">
        <v>292</v>
      </c>
      <c r="B981" t="s">
        <v>413</v>
      </c>
      <c r="C981" t="s">
        <v>168</v>
      </c>
      <c r="D981" t="s">
        <v>45</v>
      </c>
      <c r="E981" t="s">
        <v>455</v>
      </c>
      <c r="F981">
        <v>41000</v>
      </c>
      <c r="G981">
        <v>37583.369999999988</v>
      </c>
      <c r="H981">
        <v>3416.6300000000119</v>
      </c>
    </row>
    <row r="982" spans="1:8" hidden="1" x14ac:dyDescent="0.25">
      <c r="A982" t="s">
        <v>293</v>
      </c>
      <c r="B982" t="s">
        <v>414</v>
      </c>
      <c r="C982" t="s">
        <v>169</v>
      </c>
      <c r="D982" t="s">
        <v>45</v>
      </c>
      <c r="E982" t="s">
        <v>455</v>
      </c>
      <c r="F982">
        <v>52000</v>
      </c>
      <c r="G982">
        <v>47666.630000000012</v>
      </c>
      <c r="H982">
        <v>4333.3699999999881</v>
      </c>
    </row>
    <row r="983" spans="1:8" hidden="1" x14ac:dyDescent="0.25">
      <c r="A983" t="s">
        <v>294</v>
      </c>
      <c r="B983" t="s">
        <v>415</v>
      </c>
      <c r="C983" t="s">
        <v>170</v>
      </c>
      <c r="D983" t="s">
        <v>45</v>
      </c>
      <c r="E983" t="s">
        <v>455</v>
      </c>
      <c r="F983">
        <v>1500</v>
      </c>
      <c r="G983">
        <v>1375</v>
      </c>
      <c r="H983">
        <v>125</v>
      </c>
    </row>
    <row r="984" spans="1:8" hidden="1" x14ac:dyDescent="0.25">
      <c r="A984" t="s">
        <v>295</v>
      </c>
      <c r="B984" t="s">
        <v>416</v>
      </c>
      <c r="C984" t="s">
        <v>171</v>
      </c>
      <c r="D984" t="s">
        <v>45</v>
      </c>
      <c r="E984" t="s">
        <v>455</v>
      </c>
      <c r="F984">
        <v>3000</v>
      </c>
      <c r="G984">
        <v>2750</v>
      </c>
      <c r="H984">
        <v>250</v>
      </c>
    </row>
    <row r="985" spans="1:8" hidden="1" x14ac:dyDescent="0.25">
      <c r="A985" t="s">
        <v>296</v>
      </c>
      <c r="B985" t="s">
        <v>417</v>
      </c>
      <c r="C985" t="s">
        <v>172</v>
      </c>
      <c r="D985" t="s">
        <v>45</v>
      </c>
      <c r="E985" t="s">
        <v>455</v>
      </c>
      <c r="F985">
        <v>2500</v>
      </c>
      <c r="G985">
        <v>2291.6299999999997</v>
      </c>
      <c r="H985">
        <v>208.37000000000035</v>
      </c>
    </row>
    <row r="986" spans="1:8" hidden="1" x14ac:dyDescent="0.25">
      <c r="A986" t="s">
        <v>297</v>
      </c>
      <c r="B986" t="s">
        <v>418</v>
      </c>
      <c r="C986" t="s">
        <v>173</v>
      </c>
      <c r="D986" t="s">
        <v>45</v>
      </c>
      <c r="E986" t="s">
        <v>455</v>
      </c>
      <c r="F986">
        <v>648000</v>
      </c>
      <c r="G986">
        <v>594000</v>
      </c>
      <c r="H986">
        <v>54000</v>
      </c>
    </row>
    <row r="987" spans="1:8" hidden="1" x14ac:dyDescent="0.25">
      <c r="A987" t="s">
        <v>298</v>
      </c>
      <c r="B987" t="s">
        <v>419</v>
      </c>
      <c r="C987" t="s">
        <v>174</v>
      </c>
      <c r="D987" t="s">
        <v>45</v>
      </c>
      <c r="E987" t="s">
        <v>455</v>
      </c>
      <c r="F987">
        <v>1500</v>
      </c>
      <c r="G987">
        <v>1375</v>
      </c>
      <c r="H987">
        <v>125</v>
      </c>
    </row>
    <row r="988" spans="1:8" hidden="1" x14ac:dyDescent="0.25">
      <c r="A988" t="s">
        <v>299</v>
      </c>
      <c r="B988" t="s">
        <v>420</v>
      </c>
      <c r="C988" t="s">
        <v>175</v>
      </c>
      <c r="D988" t="s">
        <v>45</v>
      </c>
      <c r="E988" t="s">
        <v>455</v>
      </c>
      <c r="F988">
        <v>1000</v>
      </c>
      <c r="G988">
        <v>916.63000000000011</v>
      </c>
      <c r="H988">
        <v>83.369999999999891</v>
      </c>
    </row>
    <row r="989" spans="1:8" hidden="1" x14ac:dyDescent="0.25">
      <c r="A989" t="s">
        <v>300</v>
      </c>
      <c r="B989" t="s">
        <v>421</v>
      </c>
      <c r="C989" t="s">
        <v>176</v>
      </c>
      <c r="D989" t="s">
        <v>45</v>
      </c>
      <c r="E989" t="s">
        <v>455</v>
      </c>
      <c r="F989">
        <v>500</v>
      </c>
      <c r="G989">
        <v>458.37000000000012</v>
      </c>
      <c r="H989">
        <v>41.629999999999882</v>
      </c>
    </row>
    <row r="990" spans="1:8" hidden="1" x14ac:dyDescent="0.25">
      <c r="A990" t="s">
        <v>301</v>
      </c>
      <c r="B990" t="s">
        <v>422</v>
      </c>
      <c r="C990" t="s">
        <v>177</v>
      </c>
      <c r="D990" t="s">
        <v>45</v>
      </c>
      <c r="E990" t="s">
        <v>455</v>
      </c>
      <c r="F990">
        <v>0</v>
      </c>
      <c r="G990">
        <v>0</v>
      </c>
      <c r="H990">
        <v>0</v>
      </c>
    </row>
    <row r="991" spans="1:8" hidden="1" x14ac:dyDescent="0.25">
      <c r="A991" t="s">
        <v>302</v>
      </c>
      <c r="B991" t="s">
        <v>423</v>
      </c>
      <c r="C991" t="s">
        <v>178</v>
      </c>
      <c r="D991" t="s">
        <v>45</v>
      </c>
      <c r="E991" t="s">
        <v>455</v>
      </c>
      <c r="F991">
        <v>1000</v>
      </c>
      <c r="G991">
        <v>458.37000000000012</v>
      </c>
      <c r="H991">
        <v>541.62999999999988</v>
      </c>
    </row>
    <row r="992" spans="1:8" hidden="1" x14ac:dyDescent="0.25">
      <c r="A992" t="s">
        <v>303</v>
      </c>
      <c r="B992" t="s">
        <v>424</v>
      </c>
      <c r="C992" t="s">
        <v>179</v>
      </c>
      <c r="D992" t="s">
        <v>45</v>
      </c>
      <c r="E992" t="s">
        <v>455</v>
      </c>
      <c r="F992">
        <v>181000</v>
      </c>
      <c r="G992">
        <v>166833.37000000002</v>
      </c>
      <c r="H992">
        <v>14166.629999999976</v>
      </c>
    </row>
    <row r="993" spans="1:8" hidden="1" x14ac:dyDescent="0.25">
      <c r="A993" t="s">
        <v>304</v>
      </c>
      <c r="B993" t="s">
        <v>425</v>
      </c>
      <c r="C993" t="s">
        <v>180</v>
      </c>
      <c r="D993" t="s">
        <v>45</v>
      </c>
      <c r="E993" t="s">
        <v>455</v>
      </c>
      <c r="F993">
        <v>1500</v>
      </c>
      <c r="G993">
        <v>1375</v>
      </c>
      <c r="H993">
        <v>125</v>
      </c>
    </row>
    <row r="994" spans="1:8" hidden="1" x14ac:dyDescent="0.25">
      <c r="A994" t="s">
        <v>305</v>
      </c>
      <c r="B994" t="s">
        <v>426</v>
      </c>
      <c r="C994" t="s">
        <v>181</v>
      </c>
      <c r="D994" t="s">
        <v>45</v>
      </c>
      <c r="E994" t="s">
        <v>455</v>
      </c>
      <c r="F994">
        <v>0</v>
      </c>
      <c r="G994">
        <v>0</v>
      </c>
      <c r="H994">
        <v>0</v>
      </c>
    </row>
    <row r="995" spans="1:8" hidden="1" x14ac:dyDescent="0.25">
      <c r="A995" t="s">
        <v>306</v>
      </c>
      <c r="B995" t="s">
        <v>427</v>
      </c>
      <c r="C995" t="s">
        <v>182</v>
      </c>
      <c r="D995" t="s">
        <v>45</v>
      </c>
      <c r="E995" t="s">
        <v>455</v>
      </c>
      <c r="F995">
        <v>105000</v>
      </c>
      <c r="G995">
        <v>96250</v>
      </c>
      <c r="H995">
        <v>8750</v>
      </c>
    </row>
    <row r="996" spans="1:8" hidden="1" x14ac:dyDescent="0.25">
      <c r="A996" t="s">
        <v>307</v>
      </c>
      <c r="B996" t="s">
        <v>428</v>
      </c>
      <c r="C996" t="s">
        <v>183</v>
      </c>
      <c r="D996" t="s">
        <v>45</v>
      </c>
      <c r="E996" t="s">
        <v>455</v>
      </c>
      <c r="F996">
        <v>38500</v>
      </c>
      <c r="G996">
        <v>35291.630000000005</v>
      </c>
      <c r="H996">
        <v>3208.3699999999953</v>
      </c>
    </row>
    <row r="997" spans="1:8" hidden="1" x14ac:dyDescent="0.25">
      <c r="A997" t="s">
        <v>308</v>
      </c>
      <c r="B997" t="s">
        <v>429</v>
      </c>
      <c r="C997" t="s">
        <v>184</v>
      </c>
      <c r="D997" t="s">
        <v>45</v>
      </c>
      <c r="E997" t="s">
        <v>455</v>
      </c>
      <c r="F997">
        <v>1500</v>
      </c>
      <c r="G997">
        <v>1375</v>
      </c>
      <c r="H997">
        <v>125</v>
      </c>
    </row>
    <row r="998" spans="1:8" hidden="1" x14ac:dyDescent="0.25">
      <c r="A998" t="s">
        <v>309</v>
      </c>
      <c r="B998" t="s">
        <v>430</v>
      </c>
      <c r="C998" t="s">
        <v>185</v>
      </c>
      <c r="D998" t="s">
        <v>45</v>
      </c>
      <c r="E998" t="s">
        <v>455</v>
      </c>
      <c r="F998">
        <v>2000</v>
      </c>
      <c r="G998">
        <v>1833.3700000000001</v>
      </c>
      <c r="H998">
        <v>166.62999999999988</v>
      </c>
    </row>
    <row r="999" spans="1:8" hidden="1" x14ac:dyDescent="0.25">
      <c r="A999" t="s">
        <v>310</v>
      </c>
      <c r="B999" t="s">
        <v>431</v>
      </c>
      <c r="C999" t="s">
        <v>186</v>
      </c>
      <c r="D999" t="s">
        <v>45</v>
      </c>
      <c r="E999" t="s">
        <v>455</v>
      </c>
      <c r="F999">
        <v>211500</v>
      </c>
      <c r="G999">
        <v>192958.36999999994</v>
      </c>
      <c r="H999">
        <v>18541.630000000063</v>
      </c>
    </row>
    <row r="1000" spans="1:8" hidden="1" x14ac:dyDescent="0.25">
      <c r="A1000" t="s">
        <v>311</v>
      </c>
      <c r="B1000" t="s">
        <v>432</v>
      </c>
      <c r="C1000" t="s">
        <v>187</v>
      </c>
      <c r="D1000" t="s">
        <v>45</v>
      </c>
      <c r="E1000" t="s">
        <v>455</v>
      </c>
      <c r="F1000">
        <v>4000</v>
      </c>
      <c r="G1000">
        <v>3666.6299999999997</v>
      </c>
      <c r="H1000">
        <v>333.37000000000035</v>
      </c>
    </row>
    <row r="1001" spans="1:8" hidden="1" x14ac:dyDescent="0.25">
      <c r="A1001" t="s">
        <v>312</v>
      </c>
      <c r="B1001" t="s">
        <v>433</v>
      </c>
      <c r="C1001" t="s">
        <v>188</v>
      </c>
      <c r="D1001" t="s">
        <v>45</v>
      </c>
      <c r="E1001" t="s">
        <v>455</v>
      </c>
      <c r="F1001">
        <v>205000</v>
      </c>
      <c r="G1001">
        <v>187916.63000000006</v>
      </c>
      <c r="H1001">
        <v>17083.369999999937</v>
      </c>
    </row>
    <row r="1002" spans="1:8" hidden="1" x14ac:dyDescent="0.25">
      <c r="A1002" t="s">
        <v>313</v>
      </c>
      <c r="B1002" t="s">
        <v>434</v>
      </c>
      <c r="C1002" t="s">
        <v>189</v>
      </c>
      <c r="D1002" t="s">
        <v>45</v>
      </c>
      <c r="E1002" t="s">
        <v>455</v>
      </c>
      <c r="F1002">
        <v>101000</v>
      </c>
      <c r="G1002">
        <v>92583.37</v>
      </c>
      <c r="H1002">
        <v>8416.6300000000047</v>
      </c>
    </row>
    <row r="1003" spans="1:8" hidden="1" x14ac:dyDescent="0.25">
      <c r="A1003" t="s">
        <v>314</v>
      </c>
      <c r="B1003" t="s">
        <v>435</v>
      </c>
      <c r="C1003" t="s">
        <v>436</v>
      </c>
      <c r="D1003" t="s">
        <v>45</v>
      </c>
      <c r="E1003" t="s">
        <v>455</v>
      </c>
      <c r="F1003">
        <v>283000</v>
      </c>
      <c r="G1003">
        <v>259416.63000000006</v>
      </c>
      <c r="H1003">
        <v>23583.369999999937</v>
      </c>
    </row>
    <row r="1004" spans="1:8" hidden="1" x14ac:dyDescent="0.25">
      <c r="A1004" t="s">
        <v>315</v>
      </c>
      <c r="B1004" t="s">
        <v>441</v>
      </c>
      <c r="C1004" t="s">
        <v>442</v>
      </c>
      <c r="D1004" t="s">
        <v>45</v>
      </c>
      <c r="E1004" t="s">
        <v>455</v>
      </c>
      <c r="F1004">
        <v>0</v>
      </c>
      <c r="G1004">
        <v>0</v>
      </c>
      <c r="H1004">
        <v>0</v>
      </c>
    </row>
    <row r="1005" spans="1:8" hidden="1" x14ac:dyDescent="0.25">
      <c r="A1005" t="s">
        <v>316</v>
      </c>
      <c r="B1005" t="s">
        <v>443</v>
      </c>
      <c r="C1005" t="s">
        <v>444</v>
      </c>
      <c r="D1005" t="s">
        <v>45</v>
      </c>
      <c r="E1005" t="s">
        <v>455</v>
      </c>
      <c r="F1005">
        <v>0</v>
      </c>
      <c r="G1005">
        <v>0</v>
      </c>
      <c r="H1005">
        <v>0</v>
      </c>
    </row>
    <row r="1006" spans="1:8" hidden="1" x14ac:dyDescent="0.25">
      <c r="A1006" t="s">
        <v>317</v>
      </c>
      <c r="B1006" t="s">
        <v>445</v>
      </c>
      <c r="C1006" t="s">
        <v>446</v>
      </c>
      <c r="D1006" t="s">
        <v>45</v>
      </c>
      <c r="E1006" t="s">
        <v>455</v>
      </c>
      <c r="F1006">
        <v>0</v>
      </c>
      <c r="G1006">
        <v>0</v>
      </c>
      <c r="H1006">
        <v>0</v>
      </c>
    </row>
    <row r="1007" spans="1:8" hidden="1" x14ac:dyDescent="0.25">
      <c r="A1007" t="s">
        <v>318</v>
      </c>
      <c r="B1007" t="s">
        <v>447</v>
      </c>
      <c r="C1007" t="s">
        <v>448</v>
      </c>
      <c r="D1007" t="s">
        <v>45</v>
      </c>
      <c r="E1007" t="s">
        <v>455</v>
      </c>
      <c r="F1007">
        <v>0</v>
      </c>
      <c r="G1007">
        <v>0</v>
      </c>
      <c r="H1007">
        <v>0</v>
      </c>
    </row>
    <row r="1008" spans="1:8" hidden="1" x14ac:dyDescent="0.25">
      <c r="A1008" t="s">
        <v>319</v>
      </c>
      <c r="B1008" t="s">
        <v>437</v>
      </c>
      <c r="C1008" t="s">
        <v>195</v>
      </c>
      <c r="D1008" t="s">
        <v>45</v>
      </c>
      <c r="E1008" t="s">
        <v>455</v>
      </c>
      <c r="F1008">
        <v>160500</v>
      </c>
      <c r="G1008">
        <v>147125</v>
      </c>
      <c r="H1008">
        <v>13375</v>
      </c>
    </row>
    <row r="1009" spans="1:8" hidden="1" x14ac:dyDescent="0.25">
      <c r="A1009" t="s">
        <v>207</v>
      </c>
      <c r="B1009" t="s">
        <v>328</v>
      </c>
      <c r="C1009" t="s">
        <v>84</v>
      </c>
      <c r="D1009" t="s">
        <v>55</v>
      </c>
      <c r="E1009" t="s">
        <v>456</v>
      </c>
      <c r="F1009">
        <v>62000</v>
      </c>
      <c r="G1009">
        <v>56833.369999999988</v>
      </c>
      <c r="H1009">
        <v>5166.6300000000119</v>
      </c>
    </row>
    <row r="1010" spans="1:8" hidden="1" x14ac:dyDescent="0.25">
      <c r="A1010" t="s">
        <v>208</v>
      </c>
      <c r="B1010" t="s">
        <v>330</v>
      </c>
      <c r="C1010" t="s">
        <v>85</v>
      </c>
      <c r="D1010" t="s">
        <v>55</v>
      </c>
      <c r="E1010" t="s">
        <v>456</v>
      </c>
      <c r="F1010">
        <v>56500</v>
      </c>
      <c r="G1010">
        <v>51791.630000000012</v>
      </c>
      <c r="H1010">
        <v>4708.3699999999881</v>
      </c>
    </row>
    <row r="1011" spans="1:8" hidden="1" x14ac:dyDescent="0.25">
      <c r="A1011" t="s">
        <v>209</v>
      </c>
      <c r="B1011" t="s">
        <v>331</v>
      </c>
      <c r="C1011" t="s">
        <v>86</v>
      </c>
      <c r="D1011" t="s">
        <v>55</v>
      </c>
      <c r="E1011" t="s">
        <v>456</v>
      </c>
      <c r="F1011">
        <v>0</v>
      </c>
      <c r="G1011">
        <v>0</v>
      </c>
      <c r="H1011">
        <v>0</v>
      </c>
    </row>
    <row r="1012" spans="1:8" hidden="1" x14ac:dyDescent="0.25">
      <c r="A1012" t="s">
        <v>210</v>
      </c>
      <c r="B1012" t="s">
        <v>332</v>
      </c>
      <c r="C1012" t="s">
        <v>87</v>
      </c>
      <c r="D1012" t="s">
        <v>55</v>
      </c>
      <c r="E1012" t="s">
        <v>456</v>
      </c>
      <c r="F1012">
        <v>2000</v>
      </c>
      <c r="G1012">
        <v>1833.3700000000001</v>
      </c>
      <c r="H1012">
        <v>166.62999999999988</v>
      </c>
    </row>
    <row r="1013" spans="1:8" hidden="1" x14ac:dyDescent="0.25">
      <c r="A1013" t="s">
        <v>211</v>
      </c>
      <c r="B1013" t="s">
        <v>333</v>
      </c>
      <c r="C1013" t="s">
        <v>88</v>
      </c>
      <c r="D1013" t="s">
        <v>55</v>
      </c>
      <c r="E1013" t="s">
        <v>456</v>
      </c>
      <c r="F1013">
        <v>1500</v>
      </c>
      <c r="G1013">
        <v>1375</v>
      </c>
      <c r="H1013">
        <v>125</v>
      </c>
    </row>
    <row r="1014" spans="1:8" hidden="1" x14ac:dyDescent="0.25">
      <c r="A1014" t="s">
        <v>212</v>
      </c>
      <c r="B1014" t="s">
        <v>334</v>
      </c>
      <c r="C1014" t="s">
        <v>89</v>
      </c>
      <c r="D1014" t="s">
        <v>55</v>
      </c>
      <c r="E1014" t="s">
        <v>456</v>
      </c>
      <c r="F1014">
        <v>500</v>
      </c>
      <c r="G1014">
        <v>458.37000000000012</v>
      </c>
      <c r="H1014">
        <v>41.629999999999882</v>
      </c>
    </row>
    <row r="1015" spans="1:8" hidden="1" x14ac:dyDescent="0.25">
      <c r="A1015" t="s">
        <v>213</v>
      </c>
      <c r="B1015" t="s">
        <v>335</v>
      </c>
      <c r="C1015" t="s">
        <v>90</v>
      </c>
      <c r="D1015" t="s">
        <v>55</v>
      </c>
      <c r="E1015" t="s">
        <v>456</v>
      </c>
      <c r="F1015">
        <v>0</v>
      </c>
      <c r="G1015">
        <v>0</v>
      </c>
      <c r="H1015">
        <v>0</v>
      </c>
    </row>
    <row r="1016" spans="1:8" hidden="1" x14ac:dyDescent="0.25">
      <c r="A1016" t="s">
        <v>214</v>
      </c>
      <c r="B1016" t="s">
        <v>336</v>
      </c>
      <c r="C1016" t="s">
        <v>91</v>
      </c>
      <c r="D1016" t="s">
        <v>55</v>
      </c>
      <c r="E1016" t="s">
        <v>456</v>
      </c>
      <c r="F1016">
        <v>0</v>
      </c>
      <c r="G1016">
        <v>0</v>
      </c>
      <c r="H1016">
        <v>0</v>
      </c>
    </row>
    <row r="1017" spans="1:8" hidden="1" x14ac:dyDescent="0.25">
      <c r="A1017" t="s">
        <v>215</v>
      </c>
      <c r="B1017" t="s">
        <v>337</v>
      </c>
      <c r="C1017" t="s">
        <v>92</v>
      </c>
      <c r="D1017" t="s">
        <v>55</v>
      </c>
      <c r="E1017" t="s">
        <v>456</v>
      </c>
      <c r="F1017">
        <v>40500</v>
      </c>
      <c r="G1017">
        <v>37125</v>
      </c>
      <c r="H1017">
        <v>3375</v>
      </c>
    </row>
    <row r="1018" spans="1:8" hidden="1" x14ac:dyDescent="0.25">
      <c r="A1018" t="s">
        <v>216</v>
      </c>
      <c r="B1018" t="s">
        <v>338</v>
      </c>
      <c r="C1018" t="s">
        <v>93</v>
      </c>
      <c r="D1018" t="s">
        <v>55</v>
      </c>
      <c r="E1018" t="s">
        <v>456</v>
      </c>
      <c r="F1018">
        <v>3500</v>
      </c>
      <c r="G1018">
        <v>3208.3700000000003</v>
      </c>
      <c r="H1018">
        <v>291.62999999999965</v>
      </c>
    </row>
    <row r="1019" spans="1:8" hidden="1" x14ac:dyDescent="0.25">
      <c r="A1019" t="s">
        <v>217</v>
      </c>
      <c r="B1019" t="s">
        <v>339</v>
      </c>
      <c r="C1019" t="s">
        <v>94</v>
      </c>
      <c r="D1019" t="s">
        <v>55</v>
      </c>
      <c r="E1019" t="s">
        <v>456</v>
      </c>
      <c r="F1019">
        <v>40500</v>
      </c>
      <c r="G1019">
        <v>38500</v>
      </c>
      <c r="H1019">
        <v>2000</v>
      </c>
    </row>
    <row r="1020" spans="1:8" hidden="1" x14ac:dyDescent="0.25">
      <c r="A1020" t="s">
        <v>218</v>
      </c>
      <c r="B1020" t="s">
        <v>340</v>
      </c>
      <c r="C1020" t="s">
        <v>95</v>
      </c>
      <c r="D1020" t="s">
        <v>55</v>
      </c>
      <c r="E1020" t="s">
        <v>456</v>
      </c>
      <c r="F1020">
        <v>0</v>
      </c>
      <c r="G1020">
        <v>0</v>
      </c>
      <c r="H1020">
        <v>0</v>
      </c>
    </row>
    <row r="1021" spans="1:8" hidden="1" x14ac:dyDescent="0.25">
      <c r="A1021" t="s">
        <v>219</v>
      </c>
      <c r="B1021" t="s">
        <v>341</v>
      </c>
      <c r="C1021" t="s">
        <v>96</v>
      </c>
      <c r="D1021" t="s">
        <v>55</v>
      </c>
      <c r="E1021" t="s">
        <v>456</v>
      </c>
      <c r="F1021">
        <v>45500</v>
      </c>
      <c r="G1021">
        <v>41708.369999999988</v>
      </c>
      <c r="H1021">
        <v>3791.6300000000119</v>
      </c>
    </row>
    <row r="1022" spans="1:8" hidden="1" x14ac:dyDescent="0.25">
      <c r="A1022" t="s">
        <v>220</v>
      </c>
      <c r="B1022" t="s">
        <v>342</v>
      </c>
      <c r="C1022" t="s">
        <v>97</v>
      </c>
      <c r="D1022" t="s">
        <v>55</v>
      </c>
      <c r="E1022" t="s">
        <v>456</v>
      </c>
      <c r="F1022">
        <v>1500</v>
      </c>
      <c r="G1022">
        <v>1375</v>
      </c>
      <c r="H1022">
        <v>125</v>
      </c>
    </row>
    <row r="1023" spans="1:8" hidden="1" x14ac:dyDescent="0.25">
      <c r="A1023" t="s">
        <v>221</v>
      </c>
      <c r="B1023" t="s">
        <v>343</v>
      </c>
      <c r="C1023" t="s">
        <v>98</v>
      </c>
      <c r="D1023" t="s">
        <v>55</v>
      </c>
      <c r="E1023" t="s">
        <v>456</v>
      </c>
      <c r="F1023">
        <v>72500</v>
      </c>
      <c r="G1023">
        <v>66458.37</v>
      </c>
      <c r="H1023">
        <v>6041.6300000000047</v>
      </c>
    </row>
    <row r="1024" spans="1:8" hidden="1" x14ac:dyDescent="0.25">
      <c r="A1024" t="s">
        <v>222</v>
      </c>
      <c r="B1024" t="s">
        <v>344</v>
      </c>
      <c r="C1024" t="s">
        <v>99</v>
      </c>
      <c r="D1024" t="s">
        <v>55</v>
      </c>
      <c r="E1024" t="s">
        <v>456</v>
      </c>
      <c r="F1024">
        <v>2500</v>
      </c>
      <c r="G1024">
        <v>2291.6299999999997</v>
      </c>
      <c r="H1024">
        <v>208.37000000000035</v>
      </c>
    </row>
    <row r="1025" spans="1:8" hidden="1" x14ac:dyDescent="0.25">
      <c r="A1025" t="s">
        <v>223</v>
      </c>
      <c r="B1025" t="s">
        <v>345</v>
      </c>
      <c r="C1025" t="s">
        <v>100</v>
      </c>
      <c r="D1025" t="s">
        <v>55</v>
      </c>
      <c r="E1025" t="s">
        <v>456</v>
      </c>
      <c r="F1025">
        <v>1000</v>
      </c>
      <c r="G1025">
        <v>916.63000000000011</v>
      </c>
      <c r="H1025">
        <v>83.369999999999891</v>
      </c>
    </row>
    <row r="1026" spans="1:8" hidden="1" x14ac:dyDescent="0.25">
      <c r="A1026" t="s">
        <v>224</v>
      </c>
      <c r="B1026" t="s">
        <v>346</v>
      </c>
      <c r="C1026" t="s">
        <v>101</v>
      </c>
      <c r="D1026" t="s">
        <v>55</v>
      </c>
      <c r="E1026" t="s">
        <v>456</v>
      </c>
      <c r="F1026">
        <v>40500</v>
      </c>
      <c r="G1026">
        <v>37125</v>
      </c>
      <c r="H1026">
        <v>3375</v>
      </c>
    </row>
    <row r="1027" spans="1:8" hidden="1" x14ac:dyDescent="0.25">
      <c r="A1027" t="s">
        <v>225</v>
      </c>
      <c r="B1027" t="s">
        <v>347</v>
      </c>
      <c r="C1027" t="s">
        <v>102</v>
      </c>
      <c r="D1027" t="s">
        <v>55</v>
      </c>
      <c r="E1027" t="s">
        <v>456</v>
      </c>
      <c r="F1027">
        <v>1500</v>
      </c>
      <c r="G1027">
        <v>1375</v>
      </c>
      <c r="H1027">
        <v>125</v>
      </c>
    </row>
    <row r="1028" spans="1:8" hidden="1" x14ac:dyDescent="0.25">
      <c r="A1028" t="s">
        <v>226</v>
      </c>
      <c r="B1028" t="s">
        <v>348</v>
      </c>
      <c r="C1028" t="s">
        <v>104</v>
      </c>
      <c r="D1028" t="s">
        <v>55</v>
      </c>
      <c r="E1028" t="s">
        <v>456</v>
      </c>
      <c r="F1028">
        <v>7000</v>
      </c>
      <c r="G1028">
        <v>6416.63</v>
      </c>
      <c r="H1028">
        <v>583.36999999999989</v>
      </c>
    </row>
    <row r="1029" spans="1:8" hidden="1" x14ac:dyDescent="0.25">
      <c r="A1029" t="s">
        <v>227</v>
      </c>
      <c r="B1029" t="s">
        <v>349</v>
      </c>
      <c r="C1029" t="s">
        <v>103</v>
      </c>
      <c r="D1029" t="s">
        <v>55</v>
      </c>
      <c r="E1029" t="s">
        <v>456</v>
      </c>
      <c r="F1029">
        <v>0</v>
      </c>
      <c r="G1029">
        <v>0</v>
      </c>
      <c r="H1029">
        <v>0</v>
      </c>
    </row>
    <row r="1030" spans="1:8" hidden="1" x14ac:dyDescent="0.25">
      <c r="A1030" t="s">
        <v>228</v>
      </c>
      <c r="B1030" t="s">
        <v>350</v>
      </c>
      <c r="C1030" t="s">
        <v>105</v>
      </c>
      <c r="D1030" t="s">
        <v>55</v>
      </c>
      <c r="E1030" t="s">
        <v>456</v>
      </c>
      <c r="F1030">
        <v>78500</v>
      </c>
      <c r="G1030">
        <v>71958.37</v>
      </c>
      <c r="H1030">
        <v>6541.6300000000047</v>
      </c>
    </row>
    <row r="1031" spans="1:8" hidden="1" x14ac:dyDescent="0.25">
      <c r="A1031" t="s">
        <v>229</v>
      </c>
      <c r="B1031" t="s">
        <v>351</v>
      </c>
      <c r="C1031" t="s">
        <v>106</v>
      </c>
      <c r="D1031" t="s">
        <v>55</v>
      </c>
      <c r="E1031" t="s">
        <v>456</v>
      </c>
      <c r="F1031">
        <v>0</v>
      </c>
      <c r="G1031">
        <v>0</v>
      </c>
      <c r="H1031">
        <v>0</v>
      </c>
    </row>
    <row r="1032" spans="1:8" hidden="1" x14ac:dyDescent="0.25">
      <c r="A1032" t="s">
        <v>230</v>
      </c>
      <c r="B1032" t="s">
        <v>352</v>
      </c>
      <c r="C1032" t="s">
        <v>107</v>
      </c>
      <c r="D1032" t="s">
        <v>55</v>
      </c>
      <c r="E1032" t="s">
        <v>456</v>
      </c>
      <c r="F1032">
        <v>0</v>
      </c>
      <c r="G1032">
        <v>0</v>
      </c>
      <c r="H1032">
        <v>0</v>
      </c>
    </row>
    <row r="1033" spans="1:8" hidden="1" x14ac:dyDescent="0.25">
      <c r="A1033" t="s">
        <v>231</v>
      </c>
      <c r="B1033" t="s">
        <v>353</v>
      </c>
      <c r="C1033" t="s">
        <v>108</v>
      </c>
      <c r="D1033" t="s">
        <v>55</v>
      </c>
      <c r="E1033" t="s">
        <v>456</v>
      </c>
      <c r="F1033">
        <v>51500</v>
      </c>
      <c r="G1033">
        <v>47208.369999999988</v>
      </c>
      <c r="H1033">
        <v>4291.6300000000119</v>
      </c>
    </row>
    <row r="1034" spans="1:8" hidden="1" x14ac:dyDescent="0.25">
      <c r="A1034" t="s">
        <v>232</v>
      </c>
      <c r="B1034" t="s">
        <v>354</v>
      </c>
      <c r="C1034" t="s">
        <v>109</v>
      </c>
      <c r="D1034" t="s">
        <v>55</v>
      </c>
      <c r="E1034" t="s">
        <v>456</v>
      </c>
      <c r="F1034">
        <v>0</v>
      </c>
      <c r="G1034">
        <v>0</v>
      </c>
      <c r="H1034">
        <v>0</v>
      </c>
    </row>
    <row r="1035" spans="1:8" hidden="1" x14ac:dyDescent="0.25">
      <c r="A1035" t="s">
        <v>233</v>
      </c>
      <c r="B1035" t="s">
        <v>355</v>
      </c>
      <c r="C1035" t="s">
        <v>110</v>
      </c>
      <c r="D1035" t="s">
        <v>55</v>
      </c>
      <c r="E1035" t="s">
        <v>456</v>
      </c>
      <c r="F1035">
        <v>71500</v>
      </c>
      <c r="G1035">
        <v>65541.63</v>
      </c>
      <c r="H1035">
        <v>5958.3699999999953</v>
      </c>
    </row>
    <row r="1036" spans="1:8" hidden="1" x14ac:dyDescent="0.25">
      <c r="A1036" t="s">
        <v>234</v>
      </c>
      <c r="B1036" t="s">
        <v>356</v>
      </c>
      <c r="C1036" t="s">
        <v>111</v>
      </c>
      <c r="D1036" t="s">
        <v>55</v>
      </c>
      <c r="E1036" t="s">
        <v>456</v>
      </c>
      <c r="F1036">
        <v>0</v>
      </c>
      <c r="G1036">
        <v>0</v>
      </c>
      <c r="H1036">
        <v>0</v>
      </c>
    </row>
    <row r="1037" spans="1:8" hidden="1" x14ac:dyDescent="0.25">
      <c r="A1037" t="s">
        <v>235</v>
      </c>
      <c r="B1037" t="s">
        <v>357</v>
      </c>
      <c r="C1037" t="s">
        <v>112</v>
      </c>
      <c r="D1037" t="s">
        <v>55</v>
      </c>
      <c r="E1037" t="s">
        <v>456</v>
      </c>
      <c r="F1037">
        <v>176000</v>
      </c>
      <c r="G1037">
        <v>161333.37000000002</v>
      </c>
      <c r="H1037">
        <v>14666.629999999976</v>
      </c>
    </row>
    <row r="1038" spans="1:8" hidden="1" x14ac:dyDescent="0.25">
      <c r="A1038" t="s">
        <v>236</v>
      </c>
      <c r="B1038" t="s">
        <v>358</v>
      </c>
      <c r="C1038" t="s">
        <v>113</v>
      </c>
      <c r="D1038" t="s">
        <v>55</v>
      </c>
      <c r="E1038" t="s">
        <v>456</v>
      </c>
      <c r="F1038">
        <v>1500</v>
      </c>
      <c r="G1038">
        <v>1375</v>
      </c>
      <c r="H1038">
        <v>125</v>
      </c>
    </row>
    <row r="1039" spans="1:8" hidden="1" x14ac:dyDescent="0.25">
      <c r="A1039" t="s">
        <v>237</v>
      </c>
      <c r="B1039" t="s">
        <v>359</v>
      </c>
      <c r="C1039" t="s">
        <v>114</v>
      </c>
      <c r="D1039" t="s">
        <v>55</v>
      </c>
      <c r="E1039" t="s">
        <v>456</v>
      </c>
      <c r="F1039">
        <v>78000</v>
      </c>
      <c r="G1039">
        <v>71500</v>
      </c>
      <c r="H1039">
        <v>6500</v>
      </c>
    </row>
    <row r="1040" spans="1:8" hidden="1" x14ac:dyDescent="0.25">
      <c r="A1040" t="s">
        <v>238</v>
      </c>
      <c r="B1040" t="s">
        <v>360</v>
      </c>
      <c r="C1040" t="s">
        <v>115</v>
      </c>
      <c r="D1040" t="s">
        <v>55</v>
      </c>
      <c r="E1040" t="s">
        <v>456</v>
      </c>
      <c r="F1040">
        <v>249000</v>
      </c>
      <c r="G1040">
        <v>228250</v>
      </c>
      <c r="H1040">
        <v>20750</v>
      </c>
    </row>
    <row r="1041" spans="1:8" hidden="1" x14ac:dyDescent="0.25">
      <c r="A1041" t="s">
        <v>239</v>
      </c>
      <c r="B1041" t="s">
        <v>361</v>
      </c>
      <c r="C1041" t="s">
        <v>116</v>
      </c>
      <c r="D1041" t="s">
        <v>55</v>
      </c>
      <c r="E1041" t="s">
        <v>456</v>
      </c>
      <c r="F1041">
        <v>0</v>
      </c>
      <c r="G1041">
        <v>0</v>
      </c>
      <c r="H1041">
        <v>0</v>
      </c>
    </row>
    <row r="1042" spans="1:8" hidden="1" x14ac:dyDescent="0.25">
      <c r="A1042" t="s">
        <v>240</v>
      </c>
      <c r="B1042" t="s">
        <v>362</v>
      </c>
      <c r="C1042" t="s">
        <v>117</v>
      </c>
      <c r="D1042" t="s">
        <v>55</v>
      </c>
      <c r="E1042" t="s">
        <v>456</v>
      </c>
      <c r="F1042">
        <v>598000</v>
      </c>
      <c r="G1042">
        <v>548166.63000000012</v>
      </c>
      <c r="H1042">
        <v>49833.369999999879</v>
      </c>
    </row>
    <row r="1043" spans="1:8" hidden="1" x14ac:dyDescent="0.25">
      <c r="A1043" t="s">
        <v>241</v>
      </c>
      <c r="B1043" t="s">
        <v>363</v>
      </c>
      <c r="C1043" t="s">
        <v>118</v>
      </c>
      <c r="D1043" t="s">
        <v>55</v>
      </c>
      <c r="E1043" t="s">
        <v>456</v>
      </c>
      <c r="F1043">
        <v>248500</v>
      </c>
      <c r="G1043">
        <v>227791.63000000006</v>
      </c>
      <c r="H1043">
        <v>20708.369999999937</v>
      </c>
    </row>
    <row r="1044" spans="1:8" hidden="1" x14ac:dyDescent="0.25">
      <c r="A1044" t="s">
        <v>242</v>
      </c>
      <c r="B1044" t="s">
        <v>364</v>
      </c>
      <c r="C1044" t="s">
        <v>119</v>
      </c>
      <c r="D1044" t="s">
        <v>55</v>
      </c>
      <c r="E1044" t="s">
        <v>456</v>
      </c>
      <c r="F1044">
        <v>72000</v>
      </c>
      <c r="G1044">
        <v>66000</v>
      </c>
      <c r="H1044">
        <v>6000</v>
      </c>
    </row>
    <row r="1045" spans="1:8" hidden="1" x14ac:dyDescent="0.25">
      <c r="A1045" t="s">
        <v>243</v>
      </c>
      <c r="B1045" t="s">
        <v>365</v>
      </c>
      <c r="C1045" t="s">
        <v>120</v>
      </c>
      <c r="D1045" t="s">
        <v>55</v>
      </c>
      <c r="E1045" t="s">
        <v>456</v>
      </c>
      <c r="F1045">
        <v>45000</v>
      </c>
      <c r="G1045">
        <v>41250</v>
      </c>
      <c r="H1045">
        <v>3750</v>
      </c>
    </row>
    <row r="1046" spans="1:8" hidden="1" x14ac:dyDescent="0.25">
      <c r="A1046" t="s">
        <v>244</v>
      </c>
      <c r="B1046" t="s">
        <v>366</v>
      </c>
      <c r="C1046" t="s">
        <v>121</v>
      </c>
      <c r="D1046" t="s">
        <v>55</v>
      </c>
      <c r="E1046" t="s">
        <v>456</v>
      </c>
      <c r="F1046">
        <v>58500</v>
      </c>
      <c r="G1046">
        <v>53625</v>
      </c>
      <c r="H1046">
        <v>4875</v>
      </c>
    </row>
    <row r="1047" spans="1:8" hidden="1" x14ac:dyDescent="0.25">
      <c r="A1047" t="s">
        <v>245</v>
      </c>
      <c r="B1047" t="s">
        <v>367</v>
      </c>
      <c r="C1047" t="s">
        <v>122</v>
      </c>
      <c r="D1047" t="s">
        <v>55</v>
      </c>
      <c r="E1047" t="s">
        <v>456</v>
      </c>
      <c r="F1047">
        <v>0</v>
      </c>
      <c r="G1047">
        <v>0</v>
      </c>
      <c r="H1047">
        <v>0</v>
      </c>
    </row>
    <row r="1048" spans="1:8" hidden="1" x14ac:dyDescent="0.25">
      <c r="A1048" t="s">
        <v>246</v>
      </c>
      <c r="B1048" t="s">
        <v>368</v>
      </c>
      <c r="C1048" t="s">
        <v>123</v>
      </c>
      <c r="D1048" t="s">
        <v>55</v>
      </c>
      <c r="E1048" t="s">
        <v>456</v>
      </c>
      <c r="F1048">
        <v>0</v>
      </c>
      <c r="G1048">
        <v>0</v>
      </c>
      <c r="H1048">
        <v>0</v>
      </c>
    </row>
    <row r="1049" spans="1:8" hidden="1" x14ac:dyDescent="0.25">
      <c r="A1049" t="s">
        <v>247</v>
      </c>
      <c r="B1049" t="s">
        <v>369</v>
      </c>
      <c r="C1049" t="s">
        <v>124</v>
      </c>
      <c r="D1049" t="s">
        <v>55</v>
      </c>
      <c r="E1049" t="s">
        <v>456</v>
      </c>
      <c r="F1049">
        <v>2000</v>
      </c>
      <c r="G1049">
        <v>1833.3700000000001</v>
      </c>
      <c r="H1049">
        <v>166.62999999999988</v>
      </c>
    </row>
    <row r="1050" spans="1:8" hidden="1" x14ac:dyDescent="0.25">
      <c r="A1050" t="s">
        <v>248</v>
      </c>
      <c r="B1050" t="s">
        <v>370</v>
      </c>
      <c r="C1050" t="s">
        <v>125</v>
      </c>
      <c r="D1050" t="s">
        <v>55</v>
      </c>
      <c r="E1050" t="s">
        <v>456</v>
      </c>
      <c r="F1050">
        <v>141000</v>
      </c>
      <c r="G1050">
        <v>129250</v>
      </c>
      <c r="H1050">
        <v>11750</v>
      </c>
    </row>
    <row r="1051" spans="1:8" hidden="1" x14ac:dyDescent="0.25">
      <c r="A1051" t="s">
        <v>249</v>
      </c>
      <c r="B1051" t="s">
        <v>371</v>
      </c>
      <c r="C1051" t="s">
        <v>126</v>
      </c>
      <c r="D1051" t="s">
        <v>55</v>
      </c>
      <c r="E1051" t="s">
        <v>456</v>
      </c>
      <c r="F1051">
        <v>42500</v>
      </c>
      <c r="G1051">
        <v>38958.369999999988</v>
      </c>
      <c r="H1051">
        <v>3541.6300000000119</v>
      </c>
    </row>
    <row r="1052" spans="1:8" hidden="1" x14ac:dyDescent="0.25">
      <c r="A1052" t="s">
        <v>250</v>
      </c>
      <c r="B1052" t="s">
        <v>372</v>
      </c>
      <c r="C1052" t="s">
        <v>127</v>
      </c>
      <c r="D1052" t="s">
        <v>55</v>
      </c>
      <c r="E1052" t="s">
        <v>456</v>
      </c>
      <c r="F1052">
        <v>329000</v>
      </c>
      <c r="G1052">
        <v>301583.36999999988</v>
      </c>
      <c r="H1052">
        <v>27416.630000000121</v>
      </c>
    </row>
    <row r="1053" spans="1:8" hidden="1" x14ac:dyDescent="0.25">
      <c r="A1053" t="s">
        <v>251</v>
      </c>
      <c r="B1053" t="s">
        <v>373</v>
      </c>
      <c r="C1053" t="s">
        <v>128</v>
      </c>
      <c r="D1053" t="s">
        <v>55</v>
      </c>
      <c r="E1053" t="s">
        <v>456</v>
      </c>
      <c r="F1053">
        <v>500</v>
      </c>
      <c r="G1053">
        <v>458.37000000000012</v>
      </c>
      <c r="H1053">
        <v>41.629999999999882</v>
      </c>
    </row>
    <row r="1054" spans="1:8" hidden="1" x14ac:dyDescent="0.25">
      <c r="A1054" t="s">
        <v>252</v>
      </c>
      <c r="B1054" t="s">
        <v>374</v>
      </c>
      <c r="C1054" t="s">
        <v>129</v>
      </c>
      <c r="D1054" t="s">
        <v>55</v>
      </c>
      <c r="E1054" t="s">
        <v>456</v>
      </c>
      <c r="F1054">
        <v>4000</v>
      </c>
      <c r="G1054">
        <v>3666.6299999999997</v>
      </c>
      <c r="H1054">
        <v>333.37000000000035</v>
      </c>
    </row>
    <row r="1055" spans="1:8" hidden="1" x14ac:dyDescent="0.25">
      <c r="A1055" t="s">
        <v>253</v>
      </c>
      <c r="B1055" t="s">
        <v>375</v>
      </c>
      <c r="C1055" t="s">
        <v>130</v>
      </c>
      <c r="D1055" t="s">
        <v>55</v>
      </c>
      <c r="E1055" t="s">
        <v>456</v>
      </c>
      <c r="F1055">
        <v>103000</v>
      </c>
      <c r="G1055">
        <v>94416.63</v>
      </c>
      <c r="H1055">
        <v>8583.3699999999953</v>
      </c>
    </row>
    <row r="1056" spans="1:8" hidden="1" x14ac:dyDescent="0.25">
      <c r="A1056" t="s">
        <v>254</v>
      </c>
      <c r="B1056" t="s">
        <v>376</v>
      </c>
      <c r="C1056" t="s">
        <v>131</v>
      </c>
      <c r="D1056" t="s">
        <v>55</v>
      </c>
      <c r="E1056" t="s">
        <v>456</v>
      </c>
      <c r="F1056">
        <v>221500</v>
      </c>
      <c r="G1056">
        <v>3666.6299999999997</v>
      </c>
      <c r="H1056">
        <v>217833.37</v>
      </c>
    </row>
    <row r="1057" spans="1:8" hidden="1" x14ac:dyDescent="0.25">
      <c r="A1057" t="s">
        <v>255</v>
      </c>
      <c r="B1057" t="s">
        <v>377</v>
      </c>
      <c r="C1057" t="s">
        <v>132</v>
      </c>
      <c r="D1057" t="s">
        <v>55</v>
      </c>
      <c r="E1057" t="s">
        <v>456</v>
      </c>
      <c r="F1057">
        <v>12500</v>
      </c>
      <c r="G1057">
        <v>11458.37</v>
      </c>
      <c r="H1057">
        <v>1041.6299999999992</v>
      </c>
    </row>
    <row r="1058" spans="1:8" hidden="1" x14ac:dyDescent="0.25">
      <c r="A1058" t="s">
        <v>256</v>
      </c>
      <c r="B1058" t="s">
        <v>378</v>
      </c>
      <c r="C1058" t="s">
        <v>133</v>
      </c>
      <c r="D1058" t="s">
        <v>55</v>
      </c>
      <c r="E1058" t="s">
        <v>456</v>
      </c>
      <c r="F1058">
        <v>0</v>
      </c>
      <c r="G1058">
        <v>0</v>
      </c>
      <c r="H1058">
        <v>0</v>
      </c>
    </row>
    <row r="1059" spans="1:8" hidden="1" x14ac:dyDescent="0.25">
      <c r="A1059" t="s">
        <v>257</v>
      </c>
      <c r="B1059" t="s">
        <v>379</v>
      </c>
      <c r="C1059" t="s">
        <v>134</v>
      </c>
      <c r="D1059" t="s">
        <v>55</v>
      </c>
      <c r="E1059" t="s">
        <v>456</v>
      </c>
      <c r="F1059">
        <v>0</v>
      </c>
      <c r="G1059">
        <v>0</v>
      </c>
      <c r="H1059">
        <v>0</v>
      </c>
    </row>
    <row r="1060" spans="1:8" hidden="1" x14ac:dyDescent="0.25">
      <c r="A1060" t="s">
        <v>258</v>
      </c>
      <c r="B1060" t="s">
        <v>380</v>
      </c>
      <c r="C1060" t="s">
        <v>135</v>
      </c>
      <c r="D1060" t="s">
        <v>55</v>
      </c>
      <c r="E1060" t="s">
        <v>456</v>
      </c>
      <c r="F1060">
        <v>486500</v>
      </c>
      <c r="G1060">
        <v>445958.36999999988</v>
      </c>
      <c r="H1060">
        <v>40541.630000000121</v>
      </c>
    </row>
    <row r="1061" spans="1:8" hidden="1" x14ac:dyDescent="0.25">
      <c r="A1061" t="s">
        <v>259</v>
      </c>
      <c r="B1061" t="s">
        <v>381</v>
      </c>
      <c r="C1061" t="s">
        <v>136</v>
      </c>
      <c r="D1061" t="s">
        <v>55</v>
      </c>
      <c r="E1061" t="s">
        <v>456</v>
      </c>
      <c r="F1061">
        <v>1500</v>
      </c>
      <c r="G1061">
        <v>1375</v>
      </c>
      <c r="H1061">
        <v>125</v>
      </c>
    </row>
    <row r="1062" spans="1:8" hidden="1" x14ac:dyDescent="0.25">
      <c r="A1062" t="s">
        <v>260</v>
      </c>
      <c r="B1062" t="s">
        <v>382</v>
      </c>
      <c r="C1062" t="s">
        <v>137</v>
      </c>
      <c r="D1062" t="s">
        <v>55</v>
      </c>
      <c r="E1062" t="s">
        <v>456</v>
      </c>
      <c r="F1062">
        <v>62000</v>
      </c>
      <c r="G1062">
        <v>56833.369999999988</v>
      </c>
      <c r="H1062">
        <v>5166.6300000000119</v>
      </c>
    </row>
    <row r="1063" spans="1:8" hidden="1" x14ac:dyDescent="0.25">
      <c r="A1063" t="s">
        <v>261</v>
      </c>
      <c r="B1063" t="s">
        <v>383</v>
      </c>
      <c r="C1063" t="s">
        <v>138</v>
      </c>
      <c r="D1063" t="s">
        <v>55</v>
      </c>
      <c r="E1063" t="s">
        <v>456</v>
      </c>
      <c r="F1063">
        <v>65000</v>
      </c>
      <c r="G1063">
        <v>59583.369999999988</v>
      </c>
      <c r="H1063">
        <v>5416.6300000000119</v>
      </c>
    </row>
    <row r="1064" spans="1:8" hidden="1" x14ac:dyDescent="0.25">
      <c r="A1064" t="s">
        <v>262</v>
      </c>
      <c r="B1064" t="s">
        <v>384</v>
      </c>
      <c r="C1064" t="s">
        <v>139</v>
      </c>
      <c r="D1064" t="s">
        <v>55</v>
      </c>
      <c r="E1064" t="s">
        <v>456</v>
      </c>
      <c r="F1064">
        <v>0</v>
      </c>
      <c r="G1064">
        <v>0</v>
      </c>
      <c r="H1064">
        <v>0</v>
      </c>
    </row>
    <row r="1065" spans="1:8" hidden="1" x14ac:dyDescent="0.25">
      <c r="A1065" t="s">
        <v>263</v>
      </c>
      <c r="B1065" t="s">
        <v>385</v>
      </c>
      <c r="C1065" t="s">
        <v>140</v>
      </c>
      <c r="D1065" t="s">
        <v>55</v>
      </c>
      <c r="E1065" t="s">
        <v>456</v>
      </c>
      <c r="F1065">
        <v>67500</v>
      </c>
      <c r="G1065">
        <v>61875</v>
      </c>
      <c r="H1065">
        <v>5625</v>
      </c>
    </row>
    <row r="1066" spans="1:8" hidden="1" x14ac:dyDescent="0.25">
      <c r="A1066" t="s">
        <v>264</v>
      </c>
      <c r="B1066" t="s">
        <v>386</v>
      </c>
      <c r="C1066" t="s">
        <v>141</v>
      </c>
      <c r="D1066" t="s">
        <v>55</v>
      </c>
      <c r="E1066" t="s">
        <v>456</v>
      </c>
      <c r="F1066">
        <v>0</v>
      </c>
      <c r="G1066">
        <v>0</v>
      </c>
      <c r="H1066">
        <v>0</v>
      </c>
    </row>
    <row r="1067" spans="1:8" hidden="1" x14ac:dyDescent="0.25">
      <c r="A1067" t="s">
        <v>265</v>
      </c>
      <c r="B1067" t="s">
        <v>387</v>
      </c>
      <c r="C1067" t="s">
        <v>142</v>
      </c>
      <c r="D1067" t="s">
        <v>55</v>
      </c>
      <c r="E1067" t="s">
        <v>456</v>
      </c>
      <c r="F1067">
        <v>324500</v>
      </c>
      <c r="G1067">
        <v>297458.36999999988</v>
      </c>
      <c r="H1067">
        <v>27041.630000000121</v>
      </c>
    </row>
    <row r="1068" spans="1:8" hidden="1" x14ac:dyDescent="0.25">
      <c r="A1068" t="s">
        <v>266</v>
      </c>
      <c r="B1068" t="s">
        <v>388</v>
      </c>
      <c r="C1068" t="s">
        <v>143</v>
      </c>
      <c r="D1068" t="s">
        <v>55</v>
      </c>
      <c r="E1068" t="s">
        <v>456</v>
      </c>
      <c r="F1068">
        <v>57500</v>
      </c>
      <c r="G1068">
        <v>52708.369999999988</v>
      </c>
      <c r="H1068">
        <v>4791.6300000000119</v>
      </c>
    </row>
    <row r="1069" spans="1:8" hidden="1" x14ac:dyDescent="0.25">
      <c r="A1069" t="s">
        <v>267</v>
      </c>
      <c r="B1069" t="s">
        <v>389</v>
      </c>
      <c r="C1069" t="s">
        <v>144</v>
      </c>
      <c r="D1069" t="s">
        <v>55</v>
      </c>
      <c r="E1069" t="s">
        <v>456</v>
      </c>
      <c r="F1069">
        <v>1000</v>
      </c>
      <c r="G1069">
        <v>916.63000000000011</v>
      </c>
      <c r="H1069">
        <v>83.369999999999891</v>
      </c>
    </row>
    <row r="1070" spans="1:8" hidden="1" x14ac:dyDescent="0.25">
      <c r="A1070" t="s">
        <v>268</v>
      </c>
      <c r="B1070" t="s">
        <v>390</v>
      </c>
      <c r="C1070" t="s">
        <v>145</v>
      </c>
      <c r="D1070" t="s">
        <v>55</v>
      </c>
      <c r="E1070" t="s">
        <v>456</v>
      </c>
      <c r="F1070">
        <v>0</v>
      </c>
      <c r="G1070">
        <v>0</v>
      </c>
      <c r="H1070">
        <v>0</v>
      </c>
    </row>
    <row r="1071" spans="1:8" hidden="1" x14ac:dyDescent="0.25">
      <c r="A1071" t="s">
        <v>269</v>
      </c>
      <c r="B1071" t="s">
        <v>391</v>
      </c>
      <c r="C1071" t="s">
        <v>146</v>
      </c>
      <c r="D1071" t="s">
        <v>55</v>
      </c>
      <c r="E1071" t="s">
        <v>456</v>
      </c>
      <c r="F1071">
        <v>1043000</v>
      </c>
      <c r="G1071">
        <v>956083.37000000011</v>
      </c>
      <c r="H1071">
        <v>86916.629999999888</v>
      </c>
    </row>
    <row r="1072" spans="1:8" hidden="1" x14ac:dyDescent="0.25">
      <c r="A1072" t="s">
        <v>270</v>
      </c>
      <c r="B1072" t="s">
        <v>392</v>
      </c>
      <c r="C1072" t="s">
        <v>147</v>
      </c>
      <c r="D1072" t="s">
        <v>55</v>
      </c>
      <c r="E1072" t="s">
        <v>456</v>
      </c>
      <c r="F1072">
        <v>270500</v>
      </c>
      <c r="G1072">
        <v>247958.36999999994</v>
      </c>
      <c r="H1072">
        <v>22541.630000000063</v>
      </c>
    </row>
    <row r="1073" spans="1:8" hidden="1" x14ac:dyDescent="0.25">
      <c r="A1073" t="s">
        <v>271</v>
      </c>
      <c r="B1073" t="s">
        <v>393</v>
      </c>
      <c r="C1073" t="s">
        <v>148</v>
      </c>
      <c r="D1073" t="s">
        <v>55</v>
      </c>
      <c r="E1073" t="s">
        <v>456</v>
      </c>
      <c r="F1073">
        <v>68500</v>
      </c>
      <c r="G1073">
        <v>62791.630000000012</v>
      </c>
      <c r="H1073">
        <v>5708.3699999999881</v>
      </c>
    </row>
    <row r="1074" spans="1:8" hidden="1" x14ac:dyDescent="0.25">
      <c r="A1074" t="s">
        <v>272</v>
      </c>
      <c r="B1074" t="s">
        <v>394</v>
      </c>
      <c r="C1074" t="s">
        <v>149</v>
      </c>
      <c r="D1074" t="s">
        <v>55</v>
      </c>
      <c r="E1074" t="s">
        <v>456</v>
      </c>
      <c r="F1074">
        <v>14000</v>
      </c>
      <c r="G1074">
        <v>12833.37</v>
      </c>
      <c r="H1074">
        <v>1166.6299999999992</v>
      </c>
    </row>
    <row r="1075" spans="1:8" hidden="1" x14ac:dyDescent="0.25">
      <c r="A1075" t="s">
        <v>273</v>
      </c>
      <c r="B1075" t="s">
        <v>395</v>
      </c>
      <c r="C1075" t="s">
        <v>150</v>
      </c>
      <c r="D1075" t="s">
        <v>55</v>
      </c>
      <c r="E1075" t="s">
        <v>456</v>
      </c>
      <c r="F1075">
        <v>1622500</v>
      </c>
      <c r="G1075">
        <v>1486375</v>
      </c>
      <c r="H1075">
        <v>136125</v>
      </c>
    </row>
    <row r="1076" spans="1:8" hidden="1" x14ac:dyDescent="0.25">
      <c r="A1076" t="s">
        <v>274</v>
      </c>
      <c r="B1076" t="s">
        <v>396</v>
      </c>
      <c r="C1076" t="s">
        <v>151</v>
      </c>
      <c r="D1076" t="s">
        <v>55</v>
      </c>
      <c r="E1076" t="s">
        <v>456</v>
      </c>
      <c r="F1076">
        <v>797000</v>
      </c>
      <c r="G1076">
        <v>730583.37000000011</v>
      </c>
      <c r="H1076">
        <v>66416.629999999888</v>
      </c>
    </row>
    <row r="1077" spans="1:8" hidden="1" x14ac:dyDescent="0.25">
      <c r="A1077" t="s">
        <v>275</v>
      </c>
      <c r="B1077" t="s">
        <v>397</v>
      </c>
      <c r="C1077" t="s">
        <v>152</v>
      </c>
      <c r="D1077" t="s">
        <v>55</v>
      </c>
      <c r="E1077" t="s">
        <v>456</v>
      </c>
      <c r="F1077">
        <v>95500</v>
      </c>
      <c r="G1077">
        <v>87541.63</v>
      </c>
      <c r="H1077">
        <v>7958.3699999999953</v>
      </c>
    </row>
    <row r="1078" spans="1:8" hidden="1" x14ac:dyDescent="0.25">
      <c r="A1078" t="s">
        <v>276</v>
      </c>
      <c r="B1078" t="s">
        <v>398</v>
      </c>
      <c r="C1078" t="s">
        <v>153</v>
      </c>
      <c r="D1078" t="s">
        <v>55</v>
      </c>
      <c r="E1078" t="s">
        <v>456</v>
      </c>
      <c r="F1078">
        <v>512000</v>
      </c>
      <c r="G1078">
        <v>469333.36999999988</v>
      </c>
      <c r="H1078">
        <v>42666.630000000121</v>
      </c>
    </row>
    <row r="1079" spans="1:8" hidden="1" x14ac:dyDescent="0.25">
      <c r="A1079" t="s">
        <v>277</v>
      </c>
      <c r="B1079" t="s">
        <v>399</v>
      </c>
      <c r="C1079" t="s">
        <v>154</v>
      </c>
      <c r="D1079" t="s">
        <v>55</v>
      </c>
      <c r="E1079" t="s">
        <v>456</v>
      </c>
      <c r="F1079">
        <v>727500</v>
      </c>
      <c r="G1079">
        <v>666875</v>
      </c>
      <c r="H1079">
        <v>60625</v>
      </c>
    </row>
    <row r="1080" spans="1:8" hidden="1" x14ac:dyDescent="0.25">
      <c r="A1080" t="s">
        <v>278</v>
      </c>
      <c r="B1080" t="s">
        <v>400</v>
      </c>
      <c r="C1080" t="s">
        <v>155</v>
      </c>
      <c r="D1080" t="s">
        <v>55</v>
      </c>
      <c r="E1080" t="s">
        <v>456</v>
      </c>
      <c r="F1080">
        <v>42000</v>
      </c>
      <c r="G1080">
        <v>38500</v>
      </c>
      <c r="H1080">
        <v>3500</v>
      </c>
    </row>
    <row r="1081" spans="1:8" hidden="1" x14ac:dyDescent="0.25">
      <c r="A1081" t="s">
        <v>279</v>
      </c>
      <c r="B1081" t="s">
        <v>401</v>
      </c>
      <c r="C1081" t="s">
        <v>156</v>
      </c>
      <c r="D1081" t="s">
        <v>55</v>
      </c>
      <c r="E1081" t="s">
        <v>456</v>
      </c>
      <c r="F1081">
        <v>44500</v>
      </c>
      <c r="G1081">
        <v>40791.630000000012</v>
      </c>
      <c r="H1081">
        <v>3708.3699999999881</v>
      </c>
    </row>
    <row r="1082" spans="1:8" hidden="1" x14ac:dyDescent="0.25">
      <c r="A1082" t="s">
        <v>280</v>
      </c>
      <c r="B1082" t="s">
        <v>402</v>
      </c>
      <c r="C1082" t="s">
        <v>157</v>
      </c>
      <c r="D1082" t="s">
        <v>55</v>
      </c>
      <c r="E1082" t="s">
        <v>456</v>
      </c>
      <c r="F1082">
        <v>1500</v>
      </c>
      <c r="G1082">
        <v>1375</v>
      </c>
      <c r="H1082">
        <v>125</v>
      </c>
    </row>
    <row r="1083" spans="1:8" hidden="1" x14ac:dyDescent="0.25">
      <c r="A1083" t="s">
        <v>281</v>
      </c>
      <c r="B1083" t="s">
        <v>403</v>
      </c>
      <c r="C1083" t="s">
        <v>158</v>
      </c>
      <c r="D1083" t="s">
        <v>55</v>
      </c>
      <c r="E1083" t="s">
        <v>456</v>
      </c>
      <c r="F1083">
        <v>70500</v>
      </c>
      <c r="G1083">
        <v>64625</v>
      </c>
      <c r="H1083">
        <v>5875</v>
      </c>
    </row>
    <row r="1084" spans="1:8" hidden="1" x14ac:dyDescent="0.25">
      <c r="A1084" t="s">
        <v>282</v>
      </c>
      <c r="B1084" t="s">
        <v>404</v>
      </c>
      <c r="C1084" t="s">
        <v>159</v>
      </c>
      <c r="D1084" t="s">
        <v>55</v>
      </c>
      <c r="E1084" t="s">
        <v>456</v>
      </c>
      <c r="F1084">
        <v>44500</v>
      </c>
      <c r="G1084">
        <v>40791.630000000012</v>
      </c>
      <c r="H1084">
        <v>3708.3699999999881</v>
      </c>
    </row>
    <row r="1085" spans="1:8" hidden="1" x14ac:dyDescent="0.25">
      <c r="A1085" t="s">
        <v>283</v>
      </c>
      <c r="B1085" t="s">
        <v>405</v>
      </c>
      <c r="C1085" t="s">
        <v>160</v>
      </c>
      <c r="D1085" t="s">
        <v>55</v>
      </c>
      <c r="E1085" t="s">
        <v>456</v>
      </c>
      <c r="F1085">
        <v>45500</v>
      </c>
      <c r="G1085">
        <v>41708.369999999988</v>
      </c>
      <c r="H1085">
        <v>3791.6300000000119</v>
      </c>
    </row>
    <row r="1086" spans="1:8" hidden="1" x14ac:dyDescent="0.25">
      <c r="A1086" t="s">
        <v>284</v>
      </c>
      <c r="B1086" t="s">
        <v>406</v>
      </c>
      <c r="C1086" t="s">
        <v>161</v>
      </c>
      <c r="D1086" t="s">
        <v>55</v>
      </c>
      <c r="E1086" t="s">
        <v>456</v>
      </c>
      <c r="F1086">
        <v>8000</v>
      </c>
      <c r="G1086">
        <v>7333.37</v>
      </c>
      <c r="H1086">
        <v>666.63000000000011</v>
      </c>
    </row>
    <row r="1087" spans="1:8" hidden="1" x14ac:dyDescent="0.25">
      <c r="A1087" t="s">
        <v>285</v>
      </c>
      <c r="B1087" t="s">
        <v>407</v>
      </c>
      <c r="C1087" t="s">
        <v>162</v>
      </c>
      <c r="D1087" t="s">
        <v>55</v>
      </c>
      <c r="E1087" t="s">
        <v>456</v>
      </c>
      <c r="F1087">
        <v>18000</v>
      </c>
      <c r="G1087">
        <v>16500</v>
      </c>
      <c r="H1087">
        <v>1500</v>
      </c>
    </row>
    <row r="1088" spans="1:8" hidden="1" x14ac:dyDescent="0.25">
      <c r="A1088" t="s">
        <v>286</v>
      </c>
      <c r="B1088" t="s">
        <v>439</v>
      </c>
      <c r="C1088" t="s">
        <v>440</v>
      </c>
      <c r="D1088" t="s">
        <v>55</v>
      </c>
      <c r="E1088" t="s">
        <v>456</v>
      </c>
      <c r="F1088">
        <v>0</v>
      </c>
      <c r="G1088">
        <v>0</v>
      </c>
      <c r="H1088">
        <v>0</v>
      </c>
    </row>
    <row r="1089" spans="1:8" hidden="1" x14ac:dyDescent="0.25">
      <c r="A1089" t="s">
        <v>287</v>
      </c>
      <c r="B1089" t="s">
        <v>408</v>
      </c>
      <c r="C1089" t="s">
        <v>163</v>
      </c>
      <c r="D1089" t="s">
        <v>55</v>
      </c>
      <c r="E1089" t="s">
        <v>456</v>
      </c>
      <c r="F1089">
        <v>0</v>
      </c>
      <c r="G1089">
        <v>0</v>
      </c>
      <c r="H1089">
        <v>0</v>
      </c>
    </row>
    <row r="1090" spans="1:8" hidden="1" x14ac:dyDescent="0.25">
      <c r="A1090" t="s">
        <v>288</v>
      </c>
      <c r="B1090" t="s">
        <v>409</v>
      </c>
      <c r="C1090" t="s">
        <v>164</v>
      </c>
      <c r="D1090" t="s">
        <v>55</v>
      </c>
      <c r="E1090" t="s">
        <v>456</v>
      </c>
      <c r="F1090">
        <v>0</v>
      </c>
      <c r="G1090">
        <v>0</v>
      </c>
      <c r="H1090">
        <v>0</v>
      </c>
    </row>
    <row r="1091" spans="1:8" hidden="1" x14ac:dyDescent="0.25">
      <c r="A1091" t="s">
        <v>289</v>
      </c>
      <c r="B1091" t="s">
        <v>410</v>
      </c>
      <c r="C1091" t="s">
        <v>165</v>
      </c>
      <c r="D1091" t="s">
        <v>55</v>
      </c>
      <c r="E1091" t="s">
        <v>456</v>
      </c>
      <c r="F1091">
        <v>0</v>
      </c>
      <c r="G1091">
        <v>0</v>
      </c>
      <c r="H1091">
        <v>0</v>
      </c>
    </row>
    <row r="1092" spans="1:8" hidden="1" x14ac:dyDescent="0.25">
      <c r="A1092" t="s">
        <v>290</v>
      </c>
      <c r="B1092" t="s">
        <v>411</v>
      </c>
      <c r="C1092" t="s">
        <v>166</v>
      </c>
      <c r="D1092" t="s">
        <v>55</v>
      </c>
      <c r="E1092" t="s">
        <v>456</v>
      </c>
      <c r="F1092">
        <v>0</v>
      </c>
      <c r="G1092">
        <v>0</v>
      </c>
      <c r="H1092">
        <v>0</v>
      </c>
    </row>
    <row r="1093" spans="1:8" hidden="1" x14ac:dyDescent="0.25">
      <c r="A1093" t="s">
        <v>291</v>
      </c>
      <c r="B1093" t="s">
        <v>412</v>
      </c>
      <c r="C1093" t="s">
        <v>167</v>
      </c>
      <c r="D1093" t="s">
        <v>55</v>
      </c>
      <c r="E1093" t="s">
        <v>456</v>
      </c>
      <c r="F1093">
        <v>0</v>
      </c>
      <c r="G1093">
        <v>0</v>
      </c>
      <c r="H1093">
        <v>0</v>
      </c>
    </row>
    <row r="1094" spans="1:8" hidden="1" x14ac:dyDescent="0.25">
      <c r="A1094" t="s">
        <v>292</v>
      </c>
      <c r="B1094" t="s">
        <v>413</v>
      </c>
      <c r="C1094" t="s">
        <v>168</v>
      </c>
      <c r="D1094" t="s">
        <v>55</v>
      </c>
      <c r="E1094" t="s">
        <v>456</v>
      </c>
      <c r="F1094">
        <v>0</v>
      </c>
      <c r="G1094">
        <v>0</v>
      </c>
      <c r="H1094">
        <v>0</v>
      </c>
    </row>
    <row r="1095" spans="1:8" hidden="1" x14ac:dyDescent="0.25">
      <c r="A1095" t="s">
        <v>293</v>
      </c>
      <c r="B1095" t="s">
        <v>414</v>
      </c>
      <c r="C1095" t="s">
        <v>169</v>
      </c>
      <c r="D1095" t="s">
        <v>55</v>
      </c>
      <c r="E1095" t="s">
        <v>456</v>
      </c>
      <c r="F1095">
        <v>0</v>
      </c>
      <c r="G1095">
        <v>0</v>
      </c>
      <c r="H1095">
        <v>0</v>
      </c>
    </row>
    <row r="1096" spans="1:8" hidden="1" x14ac:dyDescent="0.25">
      <c r="A1096" t="s">
        <v>294</v>
      </c>
      <c r="B1096" t="s">
        <v>415</v>
      </c>
      <c r="C1096" t="s">
        <v>170</v>
      </c>
      <c r="D1096" t="s">
        <v>55</v>
      </c>
      <c r="E1096" t="s">
        <v>456</v>
      </c>
      <c r="F1096">
        <v>49000</v>
      </c>
      <c r="G1096">
        <v>44916.630000000012</v>
      </c>
      <c r="H1096">
        <v>4083.3699999999881</v>
      </c>
    </row>
    <row r="1097" spans="1:8" hidden="1" x14ac:dyDescent="0.25">
      <c r="A1097" t="s">
        <v>295</v>
      </c>
      <c r="B1097" t="s">
        <v>416</v>
      </c>
      <c r="C1097" t="s">
        <v>171</v>
      </c>
      <c r="D1097" t="s">
        <v>55</v>
      </c>
      <c r="E1097" t="s">
        <v>456</v>
      </c>
      <c r="F1097">
        <v>3500</v>
      </c>
      <c r="G1097">
        <v>3208.3700000000003</v>
      </c>
      <c r="H1097">
        <v>291.62999999999965</v>
      </c>
    </row>
    <row r="1098" spans="1:8" hidden="1" x14ac:dyDescent="0.25">
      <c r="A1098" t="s">
        <v>296</v>
      </c>
      <c r="B1098" t="s">
        <v>417</v>
      </c>
      <c r="C1098" t="s">
        <v>172</v>
      </c>
      <c r="D1098" t="s">
        <v>55</v>
      </c>
      <c r="E1098" t="s">
        <v>456</v>
      </c>
      <c r="F1098">
        <v>2000</v>
      </c>
      <c r="G1098">
        <v>1833.3700000000001</v>
      </c>
      <c r="H1098">
        <v>166.62999999999988</v>
      </c>
    </row>
    <row r="1099" spans="1:8" hidden="1" x14ac:dyDescent="0.25">
      <c r="A1099" t="s">
        <v>297</v>
      </c>
      <c r="B1099" t="s">
        <v>418</v>
      </c>
      <c r="C1099" t="s">
        <v>173</v>
      </c>
      <c r="D1099" t="s">
        <v>55</v>
      </c>
      <c r="E1099" t="s">
        <v>456</v>
      </c>
      <c r="F1099">
        <v>601500</v>
      </c>
      <c r="G1099">
        <v>550458.36999999988</v>
      </c>
      <c r="H1099">
        <v>51041.630000000121</v>
      </c>
    </row>
    <row r="1100" spans="1:8" hidden="1" x14ac:dyDescent="0.25">
      <c r="A1100" t="s">
        <v>298</v>
      </c>
      <c r="B1100" t="s">
        <v>419</v>
      </c>
      <c r="C1100" t="s">
        <v>174</v>
      </c>
      <c r="D1100" t="s">
        <v>55</v>
      </c>
      <c r="E1100" t="s">
        <v>456</v>
      </c>
      <c r="F1100">
        <v>500</v>
      </c>
      <c r="G1100">
        <v>458.37000000000012</v>
      </c>
      <c r="H1100">
        <v>41.629999999999882</v>
      </c>
    </row>
    <row r="1101" spans="1:8" hidden="1" x14ac:dyDescent="0.25">
      <c r="A1101" t="s">
        <v>299</v>
      </c>
      <c r="B1101" t="s">
        <v>420</v>
      </c>
      <c r="C1101" t="s">
        <v>175</v>
      </c>
      <c r="D1101" t="s">
        <v>55</v>
      </c>
      <c r="E1101" t="s">
        <v>456</v>
      </c>
      <c r="F1101">
        <v>1500</v>
      </c>
      <c r="G1101">
        <v>1375</v>
      </c>
      <c r="H1101">
        <v>125</v>
      </c>
    </row>
    <row r="1102" spans="1:8" hidden="1" x14ac:dyDescent="0.25">
      <c r="A1102" t="s">
        <v>300</v>
      </c>
      <c r="B1102" t="s">
        <v>421</v>
      </c>
      <c r="C1102" t="s">
        <v>176</v>
      </c>
      <c r="D1102" t="s">
        <v>55</v>
      </c>
      <c r="E1102" t="s">
        <v>456</v>
      </c>
      <c r="F1102">
        <v>1000</v>
      </c>
      <c r="G1102">
        <v>916.63000000000011</v>
      </c>
      <c r="H1102">
        <v>83.369999999999891</v>
      </c>
    </row>
    <row r="1103" spans="1:8" hidden="1" x14ac:dyDescent="0.25">
      <c r="A1103" t="s">
        <v>301</v>
      </c>
      <c r="B1103" t="s">
        <v>422</v>
      </c>
      <c r="C1103" t="s">
        <v>177</v>
      </c>
      <c r="D1103" t="s">
        <v>55</v>
      </c>
      <c r="E1103" t="s">
        <v>456</v>
      </c>
      <c r="F1103">
        <v>0</v>
      </c>
      <c r="G1103">
        <v>0</v>
      </c>
      <c r="H1103">
        <v>0</v>
      </c>
    </row>
    <row r="1104" spans="1:8" hidden="1" x14ac:dyDescent="0.25">
      <c r="A1104" t="s">
        <v>302</v>
      </c>
      <c r="B1104" t="s">
        <v>423</v>
      </c>
      <c r="C1104" t="s">
        <v>178</v>
      </c>
      <c r="D1104" t="s">
        <v>55</v>
      </c>
      <c r="E1104" t="s">
        <v>456</v>
      </c>
      <c r="F1104">
        <v>500</v>
      </c>
      <c r="G1104">
        <v>458.37000000000012</v>
      </c>
      <c r="H1104">
        <v>41.629999999999882</v>
      </c>
    </row>
    <row r="1105" spans="1:8" hidden="1" x14ac:dyDescent="0.25">
      <c r="A1105" t="s">
        <v>303</v>
      </c>
      <c r="B1105" t="s">
        <v>424</v>
      </c>
      <c r="C1105" t="s">
        <v>179</v>
      </c>
      <c r="D1105" t="s">
        <v>55</v>
      </c>
      <c r="E1105" t="s">
        <v>456</v>
      </c>
      <c r="F1105">
        <v>675000</v>
      </c>
      <c r="G1105">
        <v>619666.63</v>
      </c>
      <c r="H1105">
        <v>55333.369999999995</v>
      </c>
    </row>
    <row r="1106" spans="1:8" hidden="1" x14ac:dyDescent="0.25">
      <c r="A1106" t="s">
        <v>304</v>
      </c>
      <c r="B1106" t="s">
        <v>425</v>
      </c>
      <c r="C1106" t="s">
        <v>180</v>
      </c>
      <c r="D1106" t="s">
        <v>55</v>
      </c>
      <c r="E1106" t="s">
        <v>456</v>
      </c>
      <c r="F1106">
        <v>500</v>
      </c>
      <c r="G1106">
        <v>458.37000000000012</v>
      </c>
      <c r="H1106">
        <v>41.629999999999882</v>
      </c>
    </row>
    <row r="1107" spans="1:8" hidden="1" x14ac:dyDescent="0.25">
      <c r="A1107" t="s">
        <v>305</v>
      </c>
      <c r="B1107" t="s">
        <v>426</v>
      </c>
      <c r="C1107" t="s">
        <v>181</v>
      </c>
      <c r="D1107" t="s">
        <v>55</v>
      </c>
      <c r="E1107" t="s">
        <v>456</v>
      </c>
      <c r="F1107">
        <v>0</v>
      </c>
      <c r="G1107">
        <v>0</v>
      </c>
      <c r="H1107">
        <v>0</v>
      </c>
    </row>
    <row r="1108" spans="1:8" hidden="1" x14ac:dyDescent="0.25">
      <c r="A1108" t="s">
        <v>306</v>
      </c>
      <c r="B1108" t="s">
        <v>427</v>
      </c>
      <c r="C1108" t="s">
        <v>182</v>
      </c>
      <c r="D1108" t="s">
        <v>55</v>
      </c>
      <c r="E1108" t="s">
        <v>456</v>
      </c>
      <c r="F1108">
        <v>108000</v>
      </c>
      <c r="G1108">
        <v>99000</v>
      </c>
      <c r="H1108">
        <v>9000</v>
      </c>
    </row>
    <row r="1109" spans="1:8" hidden="1" x14ac:dyDescent="0.25">
      <c r="A1109" t="s">
        <v>307</v>
      </c>
      <c r="B1109" t="s">
        <v>428</v>
      </c>
      <c r="C1109" t="s">
        <v>183</v>
      </c>
      <c r="D1109" t="s">
        <v>55</v>
      </c>
      <c r="E1109" t="s">
        <v>456</v>
      </c>
      <c r="F1109">
        <v>40500</v>
      </c>
      <c r="G1109">
        <v>37125</v>
      </c>
      <c r="H1109">
        <v>3375</v>
      </c>
    </row>
    <row r="1110" spans="1:8" hidden="1" x14ac:dyDescent="0.25">
      <c r="A1110" t="s">
        <v>308</v>
      </c>
      <c r="B1110" t="s">
        <v>429</v>
      </c>
      <c r="C1110" t="s">
        <v>184</v>
      </c>
      <c r="D1110" t="s">
        <v>55</v>
      </c>
      <c r="E1110" t="s">
        <v>456</v>
      </c>
      <c r="F1110">
        <v>500</v>
      </c>
      <c r="G1110">
        <v>458.37000000000012</v>
      </c>
      <c r="H1110">
        <v>41.629999999999882</v>
      </c>
    </row>
    <row r="1111" spans="1:8" hidden="1" x14ac:dyDescent="0.25">
      <c r="A1111" t="s">
        <v>309</v>
      </c>
      <c r="B1111" t="s">
        <v>430</v>
      </c>
      <c r="C1111" t="s">
        <v>185</v>
      </c>
      <c r="D1111" t="s">
        <v>55</v>
      </c>
      <c r="E1111" t="s">
        <v>456</v>
      </c>
      <c r="F1111">
        <v>2000</v>
      </c>
      <c r="G1111">
        <v>1833.3700000000001</v>
      </c>
      <c r="H1111">
        <v>166.62999999999988</v>
      </c>
    </row>
    <row r="1112" spans="1:8" hidden="1" x14ac:dyDescent="0.25">
      <c r="A1112" t="s">
        <v>310</v>
      </c>
      <c r="B1112" t="s">
        <v>431</v>
      </c>
      <c r="C1112" t="s">
        <v>186</v>
      </c>
      <c r="D1112" t="s">
        <v>55</v>
      </c>
      <c r="E1112" t="s">
        <v>456</v>
      </c>
      <c r="F1112">
        <v>286500</v>
      </c>
      <c r="G1112">
        <v>262625</v>
      </c>
      <c r="H1112">
        <v>23875</v>
      </c>
    </row>
    <row r="1113" spans="1:8" hidden="1" x14ac:dyDescent="0.25">
      <c r="A1113" t="s">
        <v>311</v>
      </c>
      <c r="B1113" t="s">
        <v>432</v>
      </c>
      <c r="C1113" t="s">
        <v>187</v>
      </c>
      <c r="D1113" t="s">
        <v>55</v>
      </c>
      <c r="E1113" t="s">
        <v>456</v>
      </c>
      <c r="F1113">
        <v>3000</v>
      </c>
      <c r="G1113">
        <v>2750</v>
      </c>
      <c r="H1113">
        <v>250</v>
      </c>
    </row>
    <row r="1114" spans="1:8" hidden="1" x14ac:dyDescent="0.25">
      <c r="A1114" t="s">
        <v>312</v>
      </c>
      <c r="B1114" t="s">
        <v>433</v>
      </c>
      <c r="C1114" t="s">
        <v>188</v>
      </c>
      <c r="D1114" t="s">
        <v>55</v>
      </c>
      <c r="E1114" t="s">
        <v>456</v>
      </c>
      <c r="F1114">
        <v>371500</v>
      </c>
      <c r="G1114">
        <v>340541.63000000012</v>
      </c>
      <c r="H1114">
        <v>30958.369999999879</v>
      </c>
    </row>
    <row r="1115" spans="1:8" hidden="1" x14ac:dyDescent="0.25">
      <c r="A1115" t="s">
        <v>313</v>
      </c>
      <c r="B1115" t="s">
        <v>434</v>
      </c>
      <c r="C1115" t="s">
        <v>189</v>
      </c>
      <c r="D1115" t="s">
        <v>55</v>
      </c>
      <c r="E1115" t="s">
        <v>456</v>
      </c>
      <c r="F1115">
        <v>138000</v>
      </c>
      <c r="G1115">
        <v>126500</v>
      </c>
      <c r="H1115">
        <v>11500</v>
      </c>
    </row>
    <row r="1116" spans="1:8" hidden="1" x14ac:dyDescent="0.25">
      <c r="A1116" t="s">
        <v>314</v>
      </c>
      <c r="B1116" t="s">
        <v>435</v>
      </c>
      <c r="C1116" t="s">
        <v>436</v>
      </c>
      <c r="D1116" t="s">
        <v>55</v>
      </c>
      <c r="E1116" t="s">
        <v>456</v>
      </c>
      <c r="F1116">
        <v>413000</v>
      </c>
      <c r="G1116">
        <v>378583.36999999988</v>
      </c>
      <c r="H1116">
        <v>34416.630000000121</v>
      </c>
    </row>
    <row r="1117" spans="1:8" hidden="1" x14ac:dyDescent="0.25">
      <c r="A1117" t="s">
        <v>315</v>
      </c>
      <c r="B1117" t="s">
        <v>441</v>
      </c>
      <c r="C1117" t="s">
        <v>442</v>
      </c>
      <c r="D1117" t="s">
        <v>55</v>
      </c>
      <c r="E1117" t="s">
        <v>456</v>
      </c>
      <c r="F1117">
        <v>0</v>
      </c>
      <c r="G1117">
        <v>0</v>
      </c>
      <c r="H1117">
        <v>0</v>
      </c>
    </row>
    <row r="1118" spans="1:8" hidden="1" x14ac:dyDescent="0.25">
      <c r="A1118" t="s">
        <v>316</v>
      </c>
      <c r="B1118" t="s">
        <v>443</v>
      </c>
      <c r="C1118" t="s">
        <v>444</v>
      </c>
      <c r="D1118" t="s">
        <v>55</v>
      </c>
      <c r="E1118" t="s">
        <v>456</v>
      </c>
      <c r="F1118">
        <v>0</v>
      </c>
      <c r="G1118">
        <v>0</v>
      </c>
      <c r="H1118">
        <v>0</v>
      </c>
    </row>
    <row r="1119" spans="1:8" hidden="1" x14ac:dyDescent="0.25">
      <c r="A1119" t="s">
        <v>317</v>
      </c>
      <c r="B1119" t="s">
        <v>445</v>
      </c>
      <c r="C1119" t="s">
        <v>446</v>
      </c>
      <c r="D1119" t="s">
        <v>55</v>
      </c>
      <c r="E1119" t="s">
        <v>456</v>
      </c>
      <c r="F1119">
        <v>0</v>
      </c>
      <c r="G1119">
        <v>0</v>
      </c>
      <c r="H1119">
        <v>0</v>
      </c>
    </row>
    <row r="1120" spans="1:8" hidden="1" x14ac:dyDescent="0.25">
      <c r="A1120" t="s">
        <v>318</v>
      </c>
      <c r="B1120" t="s">
        <v>447</v>
      </c>
      <c r="C1120" t="s">
        <v>448</v>
      </c>
      <c r="D1120" t="s">
        <v>55</v>
      </c>
      <c r="E1120" t="s">
        <v>456</v>
      </c>
      <c r="F1120">
        <v>0</v>
      </c>
      <c r="G1120">
        <v>0</v>
      </c>
      <c r="H1120">
        <v>0</v>
      </c>
    </row>
    <row r="1121" spans="1:8" hidden="1" x14ac:dyDescent="0.25">
      <c r="A1121" t="s">
        <v>319</v>
      </c>
      <c r="B1121" t="s">
        <v>437</v>
      </c>
      <c r="C1121" t="s">
        <v>195</v>
      </c>
      <c r="D1121" t="s">
        <v>55</v>
      </c>
      <c r="E1121" t="s">
        <v>456</v>
      </c>
      <c r="F1121">
        <v>0</v>
      </c>
      <c r="G1121">
        <v>0</v>
      </c>
      <c r="H1121">
        <v>0</v>
      </c>
    </row>
    <row r="1122" spans="1:8" hidden="1" x14ac:dyDescent="0.25">
      <c r="A1122" t="s">
        <v>207</v>
      </c>
      <c r="B1122" t="s">
        <v>328</v>
      </c>
      <c r="C1122" t="s">
        <v>84</v>
      </c>
      <c r="D1122" t="s">
        <v>35</v>
      </c>
      <c r="E1122" t="s">
        <v>457</v>
      </c>
      <c r="F1122">
        <v>28000</v>
      </c>
      <c r="G1122">
        <v>25666.630000000005</v>
      </c>
      <c r="H1122">
        <v>2333.3699999999953</v>
      </c>
    </row>
    <row r="1123" spans="1:8" hidden="1" x14ac:dyDescent="0.25">
      <c r="A1123" t="s">
        <v>208</v>
      </c>
      <c r="B1123" t="s">
        <v>330</v>
      </c>
      <c r="C1123" t="s">
        <v>85</v>
      </c>
      <c r="D1123" t="s">
        <v>35</v>
      </c>
      <c r="E1123" t="s">
        <v>457</v>
      </c>
      <c r="F1123">
        <v>21000</v>
      </c>
      <c r="G1123">
        <v>19250</v>
      </c>
      <c r="H1123">
        <v>1750</v>
      </c>
    </row>
    <row r="1124" spans="1:8" hidden="1" x14ac:dyDescent="0.25">
      <c r="A1124" t="s">
        <v>209</v>
      </c>
      <c r="B1124" t="s">
        <v>331</v>
      </c>
      <c r="C1124" t="s">
        <v>86</v>
      </c>
      <c r="D1124" t="s">
        <v>35</v>
      </c>
      <c r="E1124" t="s">
        <v>457</v>
      </c>
      <c r="F1124">
        <v>1000</v>
      </c>
      <c r="G1124">
        <v>916.63000000000011</v>
      </c>
      <c r="H1124">
        <v>83.369999999999891</v>
      </c>
    </row>
    <row r="1125" spans="1:8" hidden="1" x14ac:dyDescent="0.25">
      <c r="A1125" t="s">
        <v>210</v>
      </c>
      <c r="B1125" t="s">
        <v>332</v>
      </c>
      <c r="C1125" t="s">
        <v>87</v>
      </c>
      <c r="D1125" t="s">
        <v>35</v>
      </c>
      <c r="E1125" t="s">
        <v>457</v>
      </c>
      <c r="F1125">
        <v>2000</v>
      </c>
      <c r="G1125">
        <v>1833.3700000000001</v>
      </c>
      <c r="H1125">
        <v>166.62999999999988</v>
      </c>
    </row>
    <row r="1126" spans="1:8" hidden="1" x14ac:dyDescent="0.25">
      <c r="A1126" t="s">
        <v>211</v>
      </c>
      <c r="B1126" t="s">
        <v>333</v>
      </c>
      <c r="C1126" t="s">
        <v>88</v>
      </c>
      <c r="D1126" t="s">
        <v>35</v>
      </c>
      <c r="E1126" t="s">
        <v>457</v>
      </c>
      <c r="F1126">
        <v>1000</v>
      </c>
      <c r="G1126">
        <v>916.63000000000011</v>
      </c>
      <c r="H1126">
        <v>83.369999999999891</v>
      </c>
    </row>
    <row r="1127" spans="1:8" hidden="1" x14ac:dyDescent="0.25">
      <c r="A1127" t="s">
        <v>212</v>
      </c>
      <c r="B1127" t="s">
        <v>334</v>
      </c>
      <c r="C1127" t="s">
        <v>89</v>
      </c>
      <c r="D1127" t="s">
        <v>35</v>
      </c>
      <c r="E1127" t="s">
        <v>457</v>
      </c>
      <c r="F1127">
        <v>2000</v>
      </c>
      <c r="G1127">
        <v>1833.3700000000001</v>
      </c>
      <c r="H1127">
        <v>166.62999999999988</v>
      </c>
    </row>
    <row r="1128" spans="1:8" hidden="1" x14ac:dyDescent="0.25">
      <c r="A1128" t="s">
        <v>213</v>
      </c>
      <c r="B1128" t="s">
        <v>335</v>
      </c>
      <c r="C1128" t="s">
        <v>90</v>
      </c>
      <c r="D1128" t="s">
        <v>35</v>
      </c>
      <c r="E1128" t="s">
        <v>457</v>
      </c>
      <c r="F1128">
        <v>0</v>
      </c>
      <c r="G1128">
        <v>0</v>
      </c>
      <c r="H1128">
        <v>0</v>
      </c>
    </row>
    <row r="1129" spans="1:8" hidden="1" x14ac:dyDescent="0.25">
      <c r="A1129" t="s">
        <v>214</v>
      </c>
      <c r="B1129" t="s">
        <v>336</v>
      </c>
      <c r="C1129" t="s">
        <v>91</v>
      </c>
      <c r="D1129" t="s">
        <v>35</v>
      </c>
      <c r="E1129" t="s">
        <v>457</v>
      </c>
      <c r="F1129">
        <v>2000</v>
      </c>
      <c r="G1129">
        <v>1833.3700000000001</v>
      </c>
      <c r="H1129">
        <v>166.62999999999988</v>
      </c>
    </row>
    <row r="1130" spans="1:8" hidden="1" x14ac:dyDescent="0.25">
      <c r="A1130" t="s">
        <v>215</v>
      </c>
      <c r="B1130" t="s">
        <v>337</v>
      </c>
      <c r="C1130" t="s">
        <v>92</v>
      </c>
      <c r="D1130" t="s">
        <v>35</v>
      </c>
      <c r="E1130" t="s">
        <v>457</v>
      </c>
      <c r="F1130">
        <v>5000</v>
      </c>
      <c r="G1130">
        <v>4583.37</v>
      </c>
      <c r="H1130">
        <v>416.63000000000011</v>
      </c>
    </row>
    <row r="1131" spans="1:8" hidden="1" x14ac:dyDescent="0.25">
      <c r="A1131" t="s">
        <v>216</v>
      </c>
      <c r="B1131" t="s">
        <v>338</v>
      </c>
      <c r="C1131" t="s">
        <v>93</v>
      </c>
      <c r="D1131" t="s">
        <v>35</v>
      </c>
      <c r="E1131" t="s">
        <v>457</v>
      </c>
      <c r="F1131">
        <v>3000</v>
      </c>
      <c r="G1131">
        <v>2750</v>
      </c>
      <c r="H1131">
        <v>250</v>
      </c>
    </row>
    <row r="1132" spans="1:8" hidden="1" x14ac:dyDescent="0.25">
      <c r="A1132" t="s">
        <v>217</v>
      </c>
      <c r="B1132" t="s">
        <v>339</v>
      </c>
      <c r="C1132" t="s">
        <v>94</v>
      </c>
      <c r="D1132" t="s">
        <v>35</v>
      </c>
      <c r="E1132" t="s">
        <v>457</v>
      </c>
      <c r="F1132">
        <v>5000</v>
      </c>
      <c r="G1132">
        <v>4583.37</v>
      </c>
      <c r="H1132">
        <v>416.63000000000011</v>
      </c>
    </row>
    <row r="1133" spans="1:8" hidden="1" x14ac:dyDescent="0.25">
      <c r="A1133" t="s">
        <v>218</v>
      </c>
      <c r="B1133" t="s">
        <v>340</v>
      </c>
      <c r="C1133" t="s">
        <v>95</v>
      </c>
      <c r="D1133" t="s">
        <v>35</v>
      </c>
      <c r="E1133" t="s">
        <v>457</v>
      </c>
      <c r="F1133">
        <v>0</v>
      </c>
      <c r="G1133">
        <v>0</v>
      </c>
      <c r="H1133">
        <v>0</v>
      </c>
    </row>
    <row r="1134" spans="1:8" hidden="1" x14ac:dyDescent="0.25">
      <c r="A1134" t="s">
        <v>219</v>
      </c>
      <c r="B1134" t="s">
        <v>341</v>
      </c>
      <c r="C1134" t="s">
        <v>96</v>
      </c>
      <c r="D1134" t="s">
        <v>35</v>
      </c>
      <c r="E1134" t="s">
        <v>457</v>
      </c>
      <c r="F1134">
        <v>11000</v>
      </c>
      <c r="G1134">
        <v>10083.369999999999</v>
      </c>
      <c r="H1134">
        <v>916.63000000000102</v>
      </c>
    </row>
    <row r="1135" spans="1:8" hidden="1" x14ac:dyDescent="0.25">
      <c r="A1135" t="s">
        <v>220</v>
      </c>
      <c r="B1135" t="s">
        <v>342</v>
      </c>
      <c r="C1135" t="s">
        <v>97</v>
      </c>
      <c r="D1135" t="s">
        <v>35</v>
      </c>
      <c r="E1135" t="s">
        <v>457</v>
      </c>
      <c r="F1135">
        <v>0</v>
      </c>
      <c r="G1135">
        <v>0</v>
      </c>
      <c r="H1135">
        <v>0</v>
      </c>
    </row>
    <row r="1136" spans="1:8" hidden="1" x14ac:dyDescent="0.25">
      <c r="A1136" t="s">
        <v>221</v>
      </c>
      <c r="B1136" t="s">
        <v>343</v>
      </c>
      <c r="C1136" t="s">
        <v>98</v>
      </c>
      <c r="D1136" t="s">
        <v>35</v>
      </c>
      <c r="E1136" t="s">
        <v>457</v>
      </c>
      <c r="F1136">
        <v>38000</v>
      </c>
      <c r="G1136">
        <v>34833.369999999995</v>
      </c>
      <c r="H1136">
        <v>3166.6300000000047</v>
      </c>
    </row>
    <row r="1137" spans="1:8" hidden="1" x14ac:dyDescent="0.25">
      <c r="A1137" t="s">
        <v>222</v>
      </c>
      <c r="B1137" t="s">
        <v>344</v>
      </c>
      <c r="C1137" t="s">
        <v>99</v>
      </c>
      <c r="D1137" t="s">
        <v>35</v>
      </c>
      <c r="E1137" t="s">
        <v>457</v>
      </c>
      <c r="F1137">
        <v>2000</v>
      </c>
      <c r="G1137">
        <v>1833.3700000000001</v>
      </c>
      <c r="H1137">
        <v>166.62999999999988</v>
      </c>
    </row>
    <row r="1138" spans="1:8" hidden="1" x14ac:dyDescent="0.25">
      <c r="A1138" t="s">
        <v>223</v>
      </c>
      <c r="B1138" t="s">
        <v>345</v>
      </c>
      <c r="C1138" t="s">
        <v>100</v>
      </c>
      <c r="D1138" t="s">
        <v>35</v>
      </c>
      <c r="E1138" t="s">
        <v>457</v>
      </c>
      <c r="F1138">
        <v>0</v>
      </c>
      <c r="G1138">
        <v>0</v>
      </c>
      <c r="H1138">
        <v>0</v>
      </c>
    </row>
    <row r="1139" spans="1:8" hidden="1" x14ac:dyDescent="0.25">
      <c r="A1139" t="s">
        <v>224</v>
      </c>
      <c r="B1139" t="s">
        <v>346</v>
      </c>
      <c r="C1139" t="s">
        <v>101</v>
      </c>
      <c r="D1139" t="s">
        <v>35</v>
      </c>
      <c r="E1139" t="s">
        <v>457</v>
      </c>
      <c r="F1139">
        <v>5000</v>
      </c>
      <c r="G1139">
        <v>4583.37</v>
      </c>
      <c r="H1139">
        <v>416.63000000000011</v>
      </c>
    </row>
    <row r="1140" spans="1:8" hidden="1" x14ac:dyDescent="0.25">
      <c r="A1140" t="s">
        <v>225</v>
      </c>
      <c r="B1140" t="s">
        <v>347</v>
      </c>
      <c r="C1140" t="s">
        <v>102</v>
      </c>
      <c r="D1140" t="s">
        <v>35</v>
      </c>
      <c r="E1140" t="s">
        <v>457</v>
      </c>
      <c r="F1140">
        <v>0</v>
      </c>
      <c r="G1140">
        <v>0</v>
      </c>
      <c r="H1140">
        <v>0</v>
      </c>
    </row>
    <row r="1141" spans="1:8" hidden="1" x14ac:dyDescent="0.25">
      <c r="A1141" t="s">
        <v>226</v>
      </c>
      <c r="B1141" t="s">
        <v>348</v>
      </c>
      <c r="C1141" t="s">
        <v>104</v>
      </c>
      <c r="D1141" t="s">
        <v>35</v>
      </c>
      <c r="E1141" t="s">
        <v>457</v>
      </c>
      <c r="F1141">
        <v>3000</v>
      </c>
      <c r="G1141">
        <v>2750</v>
      </c>
      <c r="H1141">
        <v>250</v>
      </c>
    </row>
    <row r="1142" spans="1:8" hidden="1" x14ac:dyDescent="0.25">
      <c r="A1142" t="s">
        <v>227</v>
      </c>
      <c r="B1142" t="s">
        <v>349</v>
      </c>
      <c r="C1142" t="s">
        <v>103</v>
      </c>
      <c r="D1142" t="s">
        <v>35</v>
      </c>
      <c r="E1142" t="s">
        <v>457</v>
      </c>
      <c r="F1142">
        <v>0</v>
      </c>
      <c r="G1142">
        <v>0</v>
      </c>
      <c r="H1142">
        <v>0</v>
      </c>
    </row>
    <row r="1143" spans="1:8" hidden="1" x14ac:dyDescent="0.25">
      <c r="A1143" t="s">
        <v>228</v>
      </c>
      <c r="B1143" t="s">
        <v>350</v>
      </c>
      <c r="C1143" t="s">
        <v>105</v>
      </c>
      <c r="D1143" t="s">
        <v>35</v>
      </c>
      <c r="E1143" t="s">
        <v>457</v>
      </c>
      <c r="F1143">
        <v>21000</v>
      </c>
      <c r="G1143">
        <v>19250</v>
      </c>
      <c r="H1143">
        <v>1750</v>
      </c>
    </row>
    <row r="1144" spans="1:8" hidden="1" x14ac:dyDescent="0.25">
      <c r="A1144" t="s">
        <v>229</v>
      </c>
      <c r="B1144" t="s">
        <v>351</v>
      </c>
      <c r="C1144" t="s">
        <v>106</v>
      </c>
      <c r="D1144" t="s">
        <v>35</v>
      </c>
      <c r="E1144" t="s">
        <v>457</v>
      </c>
      <c r="F1144">
        <v>0</v>
      </c>
      <c r="G1144">
        <v>0</v>
      </c>
      <c r="H1144">
        <v>0</v>
      </c>
    </row>
    <row r="1145" spans="1:8" hidden="1" x14ac:dyDescent="0.25">
      <c r="A1145" t="s">
        <v>230</v>
      </c>
      <c r="B1145" t="s">
        <v>352</v>
      </c>
      <c r="C1145" t="s">
        <v>107</v>
      </c>
      <c r="D1145" t="s">
        <v>35</v>
      </c>
      <c r="E1145" t="s">
        <v>457</v>
      </c>
      <c r="F1145">
        <v>0</v>
      </c>
      <c r="G1145">
        <v>0</v>
      </c>
      <c r="H1145">
        <v>0</v>
      </c>
    </row>
    <row r="1146" spans="1:8" hidden="1" x14ac:dyDescent="0.25">
      <c r="A1146" t="s">
        <v>231</v>
      </c>
      <c r="B1146" t="s">
        <v>353</v>
      </c>
      <c r="C1146" t="s">
        <v>108</v>
      </c>
      <c r="D1146" t="s">
        <v>35</v>
      </c>
      <c r="E1146" t="s">
        <v>457</v>
      </c>
      <c r="F1146">
        <v>5000</v>
      </c>
      <c r="G1146">
        <v>4583.37</v>
      </c>
      <c r="H1146">
        <v>416.63000000000011</v>
      </c>
    </row>
    <row r="1147" spans="1:8" hidden="1" x14ac:dyDescent="0.25">
      <c r="A1147" t="s">
        <v>232</v>
      </c>
      <c r="B1147" t="s">
        <v>354</v>
      </c>
      <c r="C1147" t="s">
        <v>109</v>
      </c>
      <c r="D1147" t="s">
        <v>35</v>
      </c>
      <c r="E1147" t="s">
        <v>457</v>
      </c>
      <c r="F1147">
        <v>0</v>
      </c>
      <c r="G1147">
        <v>0</v>
      </c>
      <c r="H1147">
        <v>0</v>
      </c>
    </row>
    <row r="1148" spans="1:8" hidden="1" x14ac:dyDescent="0.25">
      <c r="A1148" t="s">
        <v>233</v>
      </c>
      <c r="B1148" t="s">
        <v>355</v>
      </c>
      <c r="C1148" t="s">
        <v>110</v>
      </c>
      <c r="D1148" t="s">
        <v>35</v>
      </c>
      <c r="E1148" t="s">
        <v>457</v>
      </c>
      <c r="F1148">
        <v>32000</v>
      </c>
      <c r="G1148">
        <v>29333.369999999995</v>
      </c>
      <c r="H1148">
        <v>2666.6300000000047</v>
      </c>
    </row>
    <row r="1149" spans="1:8" hidden="1" x14ac:dyDescent="0.25">
      <c r="A1149" t="s">
        <v>234</v>
      </c>
      <c r="B1149" t="s">
        <v>356</v>
      </c>
      <c r="C1149" t="s">
        <v>111</v>
      </c>
      <c r="D1149" t="s">
        <v>35</v>
      </c>
      <c r="E1149" t="s">
        <v>457</v>
      </c>
      <c r="F1149">
        <v>0</v>
      </c>
      <c r="G1149">
        <v>0</v>
      </c>
      <c r="H1149">
        <v>0</v>
      </c>
    </row>
    <row r="1150" spans="1:8" hidden="1" x14ac:dyDescent="0.25">
      <c r="A1150" t="s">
        <v>235</v>
      </c>
      <c r="B1150" t="s">
        <v>357</v>
      </c>
      <c r="C1150" t="s">
        <v>112</v>
      </c>
      <c r="D1150" t="s">
        <v>35</v>
      </c>
      <c r="E1150" t="s">
        <v>457</v>
      </c>
      <c r="F1150">
        <v>121000</v>
      </c>
      <c r="G1150">
        <v>110916.63</v>
      </c>
      <c r="H1150">
        <v>10083.369999999995</v>
      </c>
    </row>
    <row r="1151" spans="1:8" hidden="1" x14ac:dyDescent="0.25">
      <c r="A1151" t="s">
        <v>236</v>
      </c>
      <c r="B1151" t="s">
        <v>358</v>
      </c>
      <c r="C1151" t="s">
        <v>113</v>
      </c>
      <c r="D1151" t="s">
        <v>35</v>
      </c>
      <c r="E1151" t="s">
        <v>457</v>
      </c>
      <c r="F1151">
        <v>1000</v>
      </c>
      <c r="G1151">
        <v>916.63000000000011</v>
      </c>
      <c r="H1151">
        <v>83.369999999999891</v>
      </c>
    </row>
    <row r="1152" spans="1:8" hidden="1" x14ac:dyDescent="0.25">
      <c r="A1152" t="s">
        <v>237</v>
      </c>
      <c r="B1152" t="s">
        <v>359</v>
      </c>
      <c r="C1152" t="s">
        <v>114</v>
      </c>
      <c r="D1152" t="s">
        <v>35</v>
      </c>
      <c r="E1152" t="s">
        <v>457</v>
      </c>
      <c r="F1152">
        <v>16000</v>
      </c>
      <c r="G1152">
        <v>14666.63</v>
      </c>
      <c r="H1152">
        <v>1333.3700000000008</v>
      </c>
    </row>
    <row r="1153" spans="1:8" hidden="1" x14ac:dyDescent="0.25">
      <c r="A1153" t="s">
        <v>238</v>
      </c>
      <c r="B1153" t="s">
        <v>360</v>
      </c>
      <c r="C1153" t="s">
        <v>115</v>
      </c>
      <c r="D1153" t="s">
        <v>35</v>
      </c>
      <c r="E1153" t="s">
        <v>457</v>
      </c>
      <c r="F1153">
        <v>32500</v>
      </c>
      <c r="G1153">
        <v>29791.630000000005</v>
      </c>
      <c r="H1153">
        <v>2708.3699999999953</v>
      </c>
    </row>
    <row r="1154" spans="1:8" hidden="1" x14ac:dyDescent="0.25">
      <c r="A1154" t="s">
        <v>239</v>
      </c>
      <c r="B1154" t="s">
        <v>361</v>
      </c>
      <c r="C1154" t="s">
        <v>116</v>
      </c>
      <c r="D1154" t="s">
        <v>35</v>
      </c>
      <c r="E1154" t="s">
        <v>457</v>
      </c>
      <c r="F1154">
        <v>1000</v>
      </c>
      <c r="G1154">
        <v>916.63000000000011</v>
      </c>
      <c r="H1154">
        <v>83.369999999999891</v>
      </c>
    </row>
    <row r="1155" spans="1:8" hidden="1" x14ac:dyDescent="0.25">
      <c r="A1155" t="s">
        <v>240</v>
      </c>
      <c r="B1155" t="s">
        <v>362</v>
      </c>
      <c r="C1155" t="s">
        <v>117</v>
      </c>
      <c r="D1155" t="s">
        <v>35</v>
      </c>
      <c r="E1155" t="s">
        <v>457</v>
      </c>
      <c r="F1155">
        <v>38000</v>
      </c>
      <c r="G1155">
        <v>34833.369999999995</v>
      </c>
      <c r="H1155">
        <v>3166.6300000000047</v>
      </c>
    </row>
    <row r="1156" spans="1:8" hidden="1" x14ac:dyDescent="0.25">
      <c r="A1156" t="s">
        <v>241</v>
      </c>
      <c r="B1156" t="s">
        <v>363</v>
      </c>
      <c r="C1156" t="s">
        <v>118</v>
      </c>
      <c r="D1156" t="s">
        <v>35</v>
      </c>
      <c r="E1156" t="s">
        <v>457</v>
      </c>
      <c r="F1156">
        <v>116000</v>
      </c>
      <c r="G1156">
        <v>106333.37</v>
      </c>
      <c r="H1156">
        <v>9666.6300000000047</v>
      </c>
    </row>
    <row r="1157" spans="1:8" hidden="1" x14ac:dyDescent="0.25">
      <c r="A1157" t="s">
        <v>242</v>
      </c>
      <c r="B1157" t="s">
        <v>364</v>
      </c>
      <c r="C1157" t="s">
        <v>119</v>
      </c>
      <c r="D1157" t="s">
        <v>35</v>
      </c>
      <c r="E1157" t="s">
        <v>457</v>
      </c>
      <c r="F1157">
        <v>20000</v>
      </c>
      <c r="G1157">
        <v>18333.370000000003</v>
      </c>
      <c r="H1157">
        <v>1666.6299999999974</v>
      </c>
    </row>
    <row r="1158" spans="1:8" hidden="1" x14ac:dyDescent="0.25">
      <c r="A1158" t="s">
        <v>243</v>
      </c>
      <c r="B1158" t="s">
        <v>365</v>
      </c>
      <c r="C1158" t="s">
        <v>120</v>
      </c>
      <c r="D1158" t="s">
        <v>35</v>
      </c>
      <c r="E1158" t="s">
        <v>457</v>
      </c>
      <c r="F1158">
        <v>10000</v>
      </c>
      <c r="G1158">
        <v>9166.630000000001</v>
      </c>
      <c r="H1158">
        <v>833.36999999999898</v>
      </c>
    </row>
    <row r="1159" spans="1:8" hidden="1" x14ac:dyDescent="0.25">
      <c r="A1159" t="s">
        <v>244</v>
      </c>
      <c r="B1159" t="s">
        <v>366</v>
      </c>
      <c r="C1159" t="s">
        <v>121</v>
      </c>
      <c r="D1159" t="s">
        <v>35</v>
      </c>
      <c r="E1159" t="s">
        <v>457</v>
      </c>
      <c r="F1159">
        <v>7000</v>
      </c>
      <c r="G1159">
        <v>6416.63</v>
      </c>
      <c r="H1159">
        <v>583.36999999999989</v>
      </c>
    </row>
    <row r="1160" spans="1:8" hidden="1" x14ac:dyDescent="0.25">
      <c r="A1160" t="s">
        <v>245</v>
      </c>
      <c r="B1160" t="s">
        <v>367</v>
      </c>
      <c r="C1160" t="s">
        <v>122</v>
      </c>
      <c r="D1160" t="s">
        <v>35</v>
      </c>
      <c r="E1160" t="s">
        <v>457</v>
      </c>
      <c r="F1160">
        <v>0</v>
      </c>
      <c r="G1160">
        <v>0</v>
      </c>
      <c r="H1160">
        <v>0</v>
      </c>
    </row>
    <row r="1161" spans="1:8" hidden="1" x14ac:dyDescent="0.25">
      <c r="A1161" t="s">
        <v>246</v>
      </c>
      <c r="B1161" t="s">
        <v>368</v>
      </c>
      <c r="C1161" t="s">
        <v>123</v>
      </c>
      <c r="D1161" t="s">
        <v>35</v>
      </c>
      <c r="E1161" t="s">
        <v>457</v>
      </c>
      <c r="F1161">
        <v>0</v>
      </c>
      <c r="G1161">
        <v>0</v>
      </c>
      <c r="H1161">
        <v>0</v>
      </c>
    </row>
    <row r="1162" spans="1:8" hidden="1" x14ac:dyDescent="0.25">
      <c r="A1162" t="s">
        <v>247</v>
      </c>
      <c r="B1162" t="s">
        <v>369</v>
      </c>
      <c r="C1162" t="s">
        <v>124</v>
      </c>
      <c r="D1162" t="s">
        <v>35</v>
      </c>
      <c r="E1162" t="s">
        <v>457</v>
      </c>
      <c r="F1162">
        <v>2000</v>
      </c>
      <c r="G1162">
        <v>1833.3700000000001</v>
      </c>
      <c r="H1162">
        <v>166.62999999999988</v>
      </c>
    </row>
    <row r="1163" spans="1:8" hidden="1" x14ac:dyDescent="0.25">
      <c r="A1163" t="s">
        <v>248</v>
      </c>
      <c r="B1163" t="s">
        <v>370</v>
      </c>
      <c r="C1163" t="s">
        <v>125</v>
      </c>
      <c r="D1163" t="s">
        <v>35</v>
      </c>
      <c r="E1163" t="s">
        <v>457</v>
      </c>
      <c r="F1163">
        <v>19000</v>
      </c>
      <c r="G1163">
        <v>17416.629999999997</v>
      </c>
      <c r="H1163">
        <v>1583.3700000000026</v>
      </c>
    </row>
    <row r="1164" spans="1:8" hidden="1" x14ac:dyDescent="0.25">
      <c r="A1164" t="s">
        <v>249</v>
      </c>
      <c r="B1164" t="s">
        <v>371</v>
      </c>
      <c r="C1164" t="s">
        <v>126</v>
      </c>
      <c r="D1164" t="s">
        <v>35</v>
      </c>
      <c r="E1164" t="s">
        <v>457</v>
      </c>
      <c r="F1164">
        <v>8500</v>
      </c>
      <c r="G1164">
        <v>7791.63</v>
      </c>
      <c r="H1164">
        <v>708.36999999999989</v>
      </c>
    </row>
    <row r="1165" spans="1:8" hidden="1" x14ac:dyDescent="0.25">
      <c r="A1165" t="s">
        <v>250</v>
      </c>
      <c r="B1165" t="s">
        <v>372</v>
      </c>
      <c r="C1165" t="s">
        <v>127</v>
      </c>
      <c r="D1165" t="s">
        <v>35</v>
      </c>
      <c r="E1165" t="s">
        <v>457</v>
      </c>
      <c r="F1165">
        <v>94500</v>
      </c>
      <c r="G1165">
        <v>86625</v>
      </c>
      <c r="H1165">
        <v>7875</v>
      </c>
    </row>
    <row r="1166" spans="1:8" hidden="1" x14ac:dyDescent="0.25">
      <c r="A1166" t="s">
        <v>251</v>
      </c>
      <c r="B1166" t="s">
        <v>373</v>
      </c>
      <c r="C1166" t="s">
        <v>128</v>
      </c>
      <c r="D1166" t="s">
        <v>35</v>
      </c>
      <c r="E1166" t="s">
        <v>457</v>
      </c>
      <c r="F1166">
        <v>1000</v>
      </c>
      <c r="G1166">
        <v>916.63000000000011</v>
      </c>
      <c r="H1166">
        <v>83.369999999999891</v>
      </c>
    </row>
    <row r="1167" spans="1:8" hidden="1" x14ac:dyDescent="0.25">
      <c r="A1167" t="s">
        <v>252</v>
      </c>
      <c r="B1167" t="s">
        <v>374</v>
      </c>
      <c r="C1167" t="s">
        <v>129</v>
      </c>
      <c r="D1167" t="s">
        <v>35</v>
      </c>
      <c r="E1167" t="s">
        <v>457</v>
      </c>
      <c r="F1167">
        <v>2000</v>
      </c>
      <c r="G1167">
        <v>1833.3700000000001</v>
      </c>
      <c r="H1167">
        <v>166.62999999999988</v>
      </c>
    </row>
    <row r="1168" spans="1:8" hidden="1" x14ac:dyDescent="0.25">
      <c r="A1168" t="s">
        <v>253</v>
      </c>
      <c r="B1168" t="s">
        <v>375</v>
      </c>
      <c r="C1168" t="s">
        <v>130</v>
      </c>
      <c r="D1168" t="s">
        <v>35</v>
      </c>
      <c r="E1168" t="s">
        <v>457</v>
      </c>
      <c r="F1168">
        <v>19000</v>
      </c>
      <c r="G1168">
        <v>17416.629999999997</v>
      </c>
      <c r="H1168">
        <v>1583.3700000000026</v>
      </c>
    </row>
    <row r="1169" spans="1:8" hidden="1" x14ac:dyDescent="0.25">
      <c r="A1169" t="s">
        <v>254</v>
      </c>
      <c r="B1169" t="s">
        <v>376</v>
      </c>
      <c r="C1169" t="s">
        <v>131</v>
      </c>
      <c r="D1169" t="s">
        <v>35</v>
      </c>
      <c r="E1169" t="s">
        <v>457</v>
      </c>
      <c r="F1169">
        <v>22000</v>
      </c>
      <c r="G1169">
        <v>1833.3700000000001</v>
      </c>
      <c r="H1169">
        <v>20166.63</v>
      </c>
    </row>
    <row r="1170" spans="1:8" hidden="1" x14ac:dyDescent="0.25">
      <c r="A1170" t="s">
        <v>255</v>
      </c>
      <c r="B1170" t="s">
        <v>377</v>
      </c>
      <c r="C1170" t="s">
        <v>132</v>
      </c>
      <c r="D1170" t="s">
        <v>35</v>
      </c>
      <c r="E1170" t="s">
        <v>457</v>
      </c>
      <c r="F1170">
        <v>1500</v>
      </c>
      <c r="G1170">
        <v>1375</v>
      </c>
      <c r="H1170">
        <v>125</v>
      </c>
    </row>
    <row r="1171" spans="1:8" hidden="1" x14ac:dyDescent="0.25">
      <c r="A1171" t="s">
        <v>256</v>
      </c>
      <c r="B1171" t="s">
        <v>378</v>
      </c>
      <c r="C1171" t="s">
        <v>133</v>
      </c>
      <c r="D1171" t="s">
        <v>35</v>
      </c>
      <c r="E1171" t="s">
        <v>457</v>
      </c>
      <c r="F1171">
        <v>0</v>
      </c>
      <c r="G1171">
        <v>0</v>
      </c>
      <c r="H1171">
        <v>0</v>
      </c>
    </row>
    <row r="1172" spans="1:8" hidden="1" x14ac:dyDescent="0.25">
      <c r="A1172" t="s">
        <v>257</v>
      </c>
      <c r="B1172" t="s">
        <v>379</v>
      </c>
      <c r="C1172" t="s">
        <v>134</v>
      </c>
      <c r="D1172" t="s">
        <v>35</v>
      </c>
      <c r="E1172" t="s">
        <v>457</v>
      </c>
      <c r="F1172">
        <v>0</v>
      </c>
      <c r="G1172">
        <v>0</v>
      </c>
      <c r="H1172">
        <v>0</v>
      </c>
    </row>
    <row r="1173" spans="1:8" hidden="1" x14ac:dyDescent="0.25">
      <c r="A1173" t="s">
        <v>258</v>
      </c>
      <c r="B1173" t="s">
        <v>380</v>
      </c>
      <c r="C1173" t="s">
        <v>135</v>
      </c>
      <c r="D1173" t="s">
        <v>35</v>
      </c>
      <c r="E1173" t="s">
        <v>457</v>
      </c>
      <c r="F1173">
        <v>58000</v>
      </c>
      <c r="G1173">
        <v>53166.630000000012</v>
      </c>
      <c r="H1173">
        <v>4833.3699999999881</v>
      </c>
    </row>
    <row r="1174" spans="1:8" hidden="1" x14ac:dyDescent="0.25">
      <c r="A1174" t="s">
        <v>259</v>
      </c>
      <c r="B1174" t="s">
        <v>381</v>
      </c>
      <c r="C1174" t="s">
        <v>136</v>
      </c>
      <c r="D1174" t="s">
        <v>35</v>
      </c>
      <c r="E1174" t="s">
        <v>457</v>
      </c>
      <c r="F1174">
        <v>1000</v>
      </c>
      <c r="G1174">
        <v>916.63000000000011</v>
      </c>
      <c r="H1174">
        <v>83.369999999999891</v>
      </c>
    </row>
    <row r="1175" spans="1:8" hidden="1" x14ac:dyDescent="0.25">
      <c r="A1175" t="s">
        <v>260</v>
      </c>
      <c r="B1175" t="s">
        <v>382</v>
      </c>
      <c r="C1175" t="s">
        <v>137</v>
      </c>
      <c r="D1175" t="s">
        <v>35</v>
      </c>
      <c r="E1175" t="s">
        <v>457</v>
      </c>
      <c r="F1175">
        <v>10000</v>
      </c>
      <c r="G1175">
        <v>9166.630000000001</v>
      </c>
      <c r="H1175">
        <v>833.36999999999898</v>
      </c>
    </row>
    <row r="1176" spans="1:8" hidden="1" x14ac:dyDescent="0.25">
      <c r="A1176" t="s">
        <v>261</v>
      </c>
      <c r="B1176" t="s">
        <v>383</v>
      </c>
      <c r="C1176" t="s">
        <v>138</v>
      </c>
      <c r="D1176" t="s">
        <v>35</v>
      </c>
      <c r="E1176" t="s">
        <v>457</v>
      </c>
      <c r="F1176">
        <v>26000</v>
      </c>
      <c r="G1176">
        <v>23833.369999999995</v>
      </c>
      <c r="H1176">
        <v>2166.6300000000047</v>
      </c>
    </row>
    <row r="1177" spans="1:8" hidden="1" x14ac:dyDescent="0.25">
      <c r="A1177" t="s">
        <v>262</v>
      </c>
      <c r="B1177" t="s">
        <v>384</v>
      </c>
      <c r="C1177" t="s">
        <v>139</v>
      </c>
      <c r="D1177" t="s">
        <v>35</v>
      </c>
      <c r="E1177" t="s">
        <v>457</v>
      </c>
      <c r="F1177">
        <v>1000</v>
      </c>
      <c r="G1177">
        <v>916.63000000000011</v>
      </c>
      <c r="H1177">
        <v>83.369999999999891</v>
      </c>
    </row>
    <row r="1178" spans="1:8" hidden="1" x14ac:dyDescent="0.25">
      <c r="A1178" t="s">
        <v>263</v>
      </c>
      <c r="B1178" t="s">
        <v>385</v>
      </c>
      <c r="C1178" t="s">
        <v>140</v>
      </c>
      <c r="D1178" t="s">
        <v>35</v>
      </c>
      <c r="E1178" t="s">
        <v>457</v>
      </c>
      <c r="F1178">
        <v>11500</v>
      </c>
      <c r="G1178">
        <v>10541.630000000001</v>
      </c>
      <c r="H1178">
        <v>958.36999999999898</v>
      </c>
    </row>
    <row r="1179" spans="1:8" hidden="1" x14ac:dyDescent="0.25">
      <c r="A1179" t="s">
        <v>264</v>
      </c>
      <c r="B1179" t="s">
        <v>386</v>
      </c>
      <c r="C1179" t="s">
        <v>141</v>
      </c>
      <c r="D1179" t="s">
        <v>35</v>
      </c>
      <c r="E1179" t="s">
        <v>457</v>
      </c>
      <c r="F1179">
        <v>1000</v>
      </c>
      <c r="G1179">
        <v>916.63000000000011</v>
      </c>
      <c r="H1179">
        <v>83.369999999999891</v>
      </c>
    </row>
    <row r="1180" spans="1:8" hidden="1" x14ac:dyDescent="0.25">
      <c r="A1180" t="s">
        <v>265</v>
      </c>
      <c r="B1180" t="s">
        <v>387</v>
      </c>
      <c r="C1180" t="s">
        <v>142</v>
      </c>
      <c r="D1180" t="s">
        <v>35</v>
      </c>
      <c r="E1180" t="s">
        <v>457</v>
      </c>
      <c r="F1180">
        <v>176000</v>
      </c>
      <c r="G1180">
        <v>161333.37000000002</v>
      </c>
      <c r="H1180">
        <v>14666.629999999976</v>
      </c>
    </row>
    <row r="1181" spans="1:8" hidden="1" x14ac:dyDescent="0.25">
      <c r="A1181" t="s">
        <v>266</v>
      </c>
      <c r="B1181" t="s">
        <v>388</v>
      </c>
      <c r="C1181" t="s">
        <v>143</v>
      </c>
      <c r="D1181" t="s">
        <v>35</v>
      </c>
      <c r="E1181" t="s">
        <v>457</v>
      </c>
      <c r="F1181">
        <v>6000</v>
      </c>
      <c r="G1181">
        <v>5500</v>
      </c>
      <c r="H1181">
        <v>500</v>
      </c>
    </row>
    <row r="1182" spans="1:8" hidden="1" x14ac:dyDescent="0.25">
      <c r="A1182" t="s">
        <v>267</v>
      </c>
      <c r="B1182" t="s">
        <v>389</v>
      </c>
      <c r="C1182" t="s">
        <v>144</v>
      </c>
      <c r="D1182" t="s">
        <v>35</v>
      </c>
      <c r="E1182" t="s">
        <v>457</v>
      </c>
      <c r="F1182">
        <v>2000</v>
      </c>
      <c r="G1182">
        <v>1833.3700000000001</v>
      </c>
      <c r="H1182">
        <v>166.62999999999988</v>
      </c>
    </row>
    <row r="1183" spans="1:8" hidden="1" x14ac:dyDescent="0.25">
      <c r="A1183" t="s">
        <v>268</v>
      </c>
      <c r="B1183" t="s">
        <v>390</v>
      </c>
      <c r="C1183" t="s">
        <v>145</v>
      </c>
      <c r="D1183" t="s">
        <v>35</v>
      </c>
      <c r="E1183" t="s">
        <v>457</v>
      </c>
      <c r="F1183">
        <v>0</v>
      </c>
      <c r="G1183">
        <v>0</v>
      </c>
      <c r="H1183">
        <v>0</v>
      </c>
    </row>
    <row r="1184" spans="1:8" hidden="1" x14ac:dyDescent="0.25">
      <c r="A1184" t="s">
        <v>269</v>
      </c>
      <c r="B1184" t="s">
        <v>391</v>
      </c>
      <c r="C1184" t="s">
        <v>146</v>
      </c>
      <c r="D1184" t="s">
        <v>35</v>
      </c>
      <c r="E1184" t="s">
        <v>457</v>
      </c>
      <c r="F1184">
        <v>245000</v>
      </c>
      <c r="G1184">
        <v>224583.36999999994</v>
      </c>
      <c r="H1184">
        <v>20416.630000000063</v>
      </c>
    </row>
    <row r="1185" spans="1:8" hidden="1" x14ac:dyDescent="0.25">
      <c r="A1185" t="s">
        <v>270</v>
      </c>
      <c r="B1185" t="s">
        <v>392</v>
      </c>
      <c r="C1185" t="s">
        <v>147</v>
      </c>
      <c r="D1185" t="s">
        <v>35</v>
      </c>
      <c r="E1185" t="s">
        <v>457</v>
      </c>
      <c r="F1185">
        <v>97000</v>
      </c>
      <c r="G1185">
        <v>88916.63</v>
      </c>
      <c r="H1185">
        <v>8083.3699999999953</v>
      </c>
    </row>
    <row r="1186" spans="1:8" hidden="1" x14ac:dyDescent="0.25">
      <c r="A1186" t="s">
        <v>271</v>
      </c>
      <c r="B1186" t="s">
        <v>393</v>
      </c>
      <c r="C1186" t="s">
        <v>148</v>
      </c>
      <c r="D1186" t="s">
        <v>35</v>
      </c>
      <c r="E1186" t="s">
        <v>457</v>
      </c>
      <c r="F1186">
        <v>28000</v>
      </c>
      <c r="G1186">
        <v>25666.630000000005</v>
      </c>
      <c r="H1186">
        <v>2333.3699999999953</v>
      </c>
    </row>
    <row r="1187" spans="1:8" hidden="1" x14ac:dyDescent="0.25">
      <c r="A1187" t="s">
        <v>272</v>
      </c>
      <c r="B1187" t="s">
        <v>394</v>
      </c>
      <c r="C1187" t="s">
        <v>149</v>
      </c>
      <c r="D1187" t="s">
        <v>35</v>
      </c>
      <c r="E1187" t="s">
        <v>457</v>
      </c>
      <c r="F1187">
        <v>2000</v>
      </c>
      <c r="G1187">
        <v>1833.3700000000001</v>
      </c>
      <c r="H1187">
        <v>166.62999999999988</v>
      </c>
    </row>
    <row r="1188" spans="1:8" hidden="1" x14ac:dyDescent="0.25">
      <c r="A1188" t="s">
        <v>273</v>
      </c>
      <c r="B1188" t="s">
        <v>395</v>
      </c>
      <c r="C1188" t="s">
        <v>150</v>
      </c>
      <c r="D1188" t="s">
        <v>35</v>
      </c>
      <c r="E1188" t="s">
        <v>457</v>
      </c>
      <c r="F1188">
        <v>1242000</v>
      </c>
      <c r="G1188">
        <v>1138500</v>
      </c>
      <c r="H1188">
        <v>103500</v>
      </c>
    </row>
    <row r="1189" spans="1:8" hidden="1" x14ac:dyDescent="0.25">
      <c r="A1189" t="s">
        <v>274</v>
      </c>
      <c r="B1189" t="s">
        <v>396</v>
      </c>
      <c r="C1189" t="s">
        <v>151</v>
      </c>
      <c r="D1189" t="s">
        <v>35</v>
      </c>
      <c r="E1189" t="s">
        <v>457</v>
      </c>
      <c r="F1189">
        <v>214000</v>
      </c>
      <c r="G1189">
        <v>196166.63000000006</v>
      </c>
      <c r="H1189">
        <v>17833.369999999937</v>
      </c>
    </row>
    <row r="1190" spans="1:8" hidden="1" x14ac:dyDescent="0.25">
      <c r="A1190" t="s">
        <v>275</v>
      </c>
      <c r="B1190" t="s">
        <v>397</v>
      </c>
      <c r="C1190" t="s">
        <v>152</v>
      </c>
      <c r="D1190" t="s">
        <v>35</v>
      </c>
      <c r="E1190" t="s">
        <v>457</v>
      </c>
      <c r="F1190">
        <v>61000</v>
      </c>
      <c r="G1190">
        <v>55916.630000000012</v>
      </c>
      <c r="H1190">
        <v>5083.3699999999881</v>
      </c>
    </row>
    <row r="1191" spans="1:8" hidden="1" x14ac:dyDescent="0.25">
      <c r="A1191" t="s">
        <v>276</v>
      </c>
      <c r="B1191" t="s">
        <v>398</v>
      </c>
      <c r="C1191" t="s">
        <v>153</v>
      </c>
      <c r="D1191" t="s">
        <v>35</v>
      </c>
      <c r="E1191" t="s">
        <v>457</v>
      </c>
      <c r="F1191">
        <v>352500</v>
      </c>
      <c r="G1191">
        <v>323125</v>
      </c>
      <c r="H1191">
        <v>29375</v>
      </c>
    </row>
    <row r="1192" spans="1:8" hidden="1" x14ac:dyDescent="0.25">
      <c r="A1192" t="s">
        <v>277</v>
      </c>
      <c r="B1192" t="s">
        <v>399</v>
      </c>
      <c r="C1192" t="s">
        <v>154</v>
      </c>
      <c r="D1192" t="s">
        <v>35</v>
      </c>
      <c r="E1192" t="s">
        <v>457</v>
      </c>
      <c r="F1192">
        <v>679000</v>
      </c>
      <c r="G1192">
        <v>622416.63</v>
      </c>
      <c r="H1192">
        <v>56583.369999999995</v>
      </c>
    </row>
    <row r="1193" spans="1:8" hidden="1" x14ac:dyDescent="0.25">
      <c r="A1193" t="s">
        <v>278</v>
      </c>
      <c r="B1193" t="s">
        <v>400</v>
      </c>
      <c r="C1193" t="s">
        <v>155</v>
      </c>
      <c r="D1193" t="s">
        <v>35</v>
      </c>
      <c r="E1193" t="s">
        <v>457</v>
      </c>
      <c r="F1193">
        <v>6500</v>
      </c>
      <c r="G1193">
        <v>5958.37</v>
      </c>
      <c r="H1193">
        <v>541.63000000000011</v>
      </c>
    </row>
    <row r="1194" spans="1:8" hidden="1" x14ac:dyDescent="0.25">
      <c r="A1194" t="s">
        <v>279</v>
      </c>
      <c r="B1194" t="s">
        <v>401</v>
      </c>
      <c r="C1194" t="s">
        <v>156</v>
      </c>
      <c r="D1194" t="s">
        <v>35</v>
      </c>
      <c r="E1194" t="s">
        <v>457</v>
      </c>
      <c r="F1194">
        <v>10000</v>
      </c>
      <c r="G1194">
        <v>9166.630000000001</v>
      </c>
      <c r="H1194">
        <v>833.36999999999898</v>
      </c>
    </row>
    <row r="1195" spans="1:8" hidden="1" x14ac:dyDescent="0.25">
      <c r="A1195" t="s">
        <v>280</v>
      </c>
      <c r="B1195" t="s">
        <v>402</v>
      </c>
      <c r="C1195" t="s">
        <v>157</v>
      </c>
      <c r="D1195" t="s">
        <v>35</v>
      </c>
      <c r="E1195" t="s">
        <v>457</v>
      </c>
      <c r="F1195">
        <v>0</v>
      </c>
      <c r="G1195">
        <v>0</v>
      </c>
      <c r="H1195">
        <v>0</v>
      </c>
    </row>
    <row r="1196" spans="1:8" hidden="1" x14ac:dyDescent="0.25">
      <c r="A1196" t="s">
        <v>281</v>
      </c>
      <c r="B1196" t="s">
        <v>403</v>
      </c>
      <c r="C1196" t="s">
        <v>158</v>
      </c>
      <c r="D1196" t="s">
        <v>35</v>
      </c>
      <c r="E1196" t="s">
        <v>457</v>
      </c>
      <c r="F1196">
        <v>36000</v>
      </c>
      <c r="G1196">
        <v>33000</v>
      </c>
      <c r="H1196">
        <v>3000</v>
      </c>
    </row>
    <row r="1197" spans="1:8" hidden="1" x14ac:dyDescent="0.25">
      <c r="A1197" t="s">
        <v>282</v>
      </c>
      <c r="B1197" t="s">
        <v>404</v>
      </c>
      <c r="C1197" t="s">
        <v>159</v>
      </c>
      <c r="D1197" t="s">
        <v>35</v>
      </c>
      <c r="E1197" t="s">
        <v>457</v>
      </c>
      <c r="F1197">
        <v>8000</v>
      </c>
      <c r="G1197">
        <v>7333.37</v>
      </c>
      <c r="H1197">
        <v>666.63000000000011</v>
      </c>
    </row>
    <row r="1198" spans="1:8" hidden="1" x14ac:dyDescent="0.25">
      <c r="A1198" t="s">
        <v>283</v>
      </c>
      <c r="B1198" t="s">
        <v>405</v>
      </c>
      <c r="C1198" t="s">
        <v>160</v>
      </c>
      <c r="D1198" t="s">
        <v>35</v>
      </c>
      <c r="E1198" t="s">
        <v>457</v>
      </c>
      <c r="F1198">
        <v>10000</v>
      </c>
      <c r="G1198">
        <v>9166.630000000001</v>
      </c>
      <c r="H1198">
        <v>833.36999999999898</v>
      </c>
    </row>
    <row r="1199" spans="1:8" hidden="1" x14ac:dyDescent="0.25">
      <c r="A1199" t="s">
        <v>284</v>
      </c>
      <c r="B1199" t="s">
        <v>406</v>
      </c>
      <c r="C1199" t="s">
        <v>161</v>
      </c>
      <c r="D1199" t="s">
        <v>35</v>
      </c>
      <c r="E1199" t="s">
        <v>457</v>
      </c>
      <c r="F1199">
        <v>1000</v>
      </c>
      <c r="G1199">
        <v>916.63000000000011</v>
      </c>
      <c r="H1199">
        <v>83.369999999999891</v>
      </c>
    </row>
    <row r="1200" spans="1:8" hidden="1" x14ac:dyDescent="0.25">
      <c r="A1200" t="s">
        <v>285</v>
      </c>
      <c r="B1200" t="s">
        <v>407</v>
      </c>
      <c r="C1200" t="s">
        <v>162</v>
      </c>
      <c r="D1200" t="s">
        <v>35</v>
      </c>
      <c r="E1200" t="s">
        <v>457</v>
      </c>
      <c r="F1200">
        <v>2000</v>
      </c>
      <c r="G1200">
        <v>1833.3700000000001</v>
      </c>
      <c r="H1200">
        <v>166.62999999999988</v>
      </c>
    </row>
    <row r="1201" spans="1:8" hidden="1" x14ac:dyDescent="0.25">
      <c r="A1201" t="s">
        <v>286</v>
      </c>
      <c r="B1201" t="s">
        <v>439</v>
      </c>
      <c r="C1201" t="s">
        <v>440</v>
      </c>
      <c r="D1201" t="s">
        <v>35</v>
      </c>
      <c r="E1201" t="s">
        <v>457</v>
      </c>
      <c r="F1201">
        <v>0</v>
      </c>
      <c r="G1201">
        <v>0</v>
      </c>
      <c r="H1201">
        <v>0</v>
      </c>
    </row>
    <row r="1202" spans="1:8" hidden="1" x14ac:dyDescent="0.25">
      <c r="A1202" t="s">
        <v>287</v>
      </c>
      <c r="B1202" t="s">
        <v>408</v>
      </c>
      <c r="C1202" t="s">
        <v>163</v>
      </c>
      <c r="D1202" t="s">
        <v>35</v>
      </c>
      <c r="E1202" t="s">
        <v>457</v>
      </c>
      <c r="F1202">
        <v>0</v>
      </c>
      <c r="G1202">
        <v>0</v>
      </c>
      <c r="H1202">
        <v>0</v>
      </c>
    </row>
    <row r="1203" spans="1:8" hidden="1" x14ac:dyDescent="0.25">
      <c r="A1203" t="s">
        <v>288</v>
      </c>
      <c r="B1203" t="s">
        <v>409</v>
      </c>
      <c r="C1203" t="s">
        <v>164</v>
      </c>
      <c r="D1203" t="s">
        <v>35</v>
      </c>
      <c r="E1203" t="s">
        <v>457</v>
      </c>
      <c r="F1203">
        <v>88000</v>
      </c>
      <c r="G1203">
        <v>80666.63</v>
      </c>
      <c r="H1203">
        <v>7333.3699999999953</v>
      </c>
    </row>
    <row r="1204" spans="1:8" hidden="1" x14ac:dyDescent="0.25">
      <c r="A1204" t="s">
        <v>289</v>
      </c>
      <c r="B1204" t="s">
        <v>410</v>
      </c>
      <c r="C1204" t="s">
        <v>165</v>
      </c>
      <c r="D1204" t="s">
        <v>35</v>
      </c>
      <c r="E1204" t="s">
        <v>457</v>
      </c>
      <c r="F1204">
        <v>41000</v>
      </c>
      <c r="G1204">
        <v>37583.369999999988</v>
      </c>
      <c r="H1204">
        <v>3416.6300000000119</v>
      </c>
    </row>
    <row r="1205" spans="1:8" hidden="1" x14ac:dyDescent="0.25">
      <c r="A1205" t="s">
        <v>290</v>
      </c>
      <c r="B1205" t="s">
        <v>411</v>
      </c>
      <c r="C1205" t="s">
        <v>166</v>
      </c>
      <c r="D1205" t="s">
        <v>35</v>
      </c>
      <c r="E1205" t="s">
        <v>457</v>
      </c>
      <c r="F1205">
        <v>10000</v>
      </c>
      <c r="G1205">
        <v>9166.630000000001</v>
      </c>
      <c r="H1205">
        <v>833.36999999999898</v>
      </c>
    </row>
    <row r="1206" spans="1:8" hidden="1" x14ac:dyDescent="0.25">
      <c r="A1206" t="s">
        <v>291</v>
      </c>
      <c r="B1206" t="s">
        <v>412</v>
      </c>
      <c r="C1206" t="s">
        <v>167</v>
      </c>
      <c r="D1206" t="s">
        <v>35</v>
      </c>
      <c r="E1206" t="s">
        <v>457</v>
      </c>
      <c r="F1206">
        <v>10000</v>
      </c>
      <c r="G1206">
        <v>9166.630000000001</v>
      </c>
      <c r="H1206">
        <v>833.36999999999898</v>
      </c>
    </row>
    <row r="1207" spans="1:8" hidden="1" x14ac:dyDescent="0.25">
      <c r="A1207" t="s">
        <v>292</v>
      </c>
      <c r="B1207" t="s">
        <v>413</v>
      </c>
      <c r="C1207" t="s">
        <v>168</v>
      </c>
      <c r="D1207" t="s">
        <v>35</v>
      </c>
      <c r="E1207" t="s">
        <v>457</v>
      </c>
      <c r="F1207">
        <v>8000</v>
      </c>
      <c r="G1207">
        <v>7333.37</v>
      </c>
      <c r="H1207">
        <v>666.63000000000011</v>
      </c>
    </row>
    <row r="1208" spans="1:8" hidden="1" x14ac:dyDescent="0.25">
      <c r="A1208" t="s">
        <v>293</v>
      </c>
      <c r="B1208" t="s">
        <v>414</v>
      </c>
      <c r="C1208" t="s">
        <v>169</v>
      </c>
      <c r="D1208" t="s">
        <v>35</v>
      </c>
      <c r="E1208" t="s">
        <v>457</v>
      </c>
      <c r="F1208">
        <v>17000</v>
      </c>
      <c r="G1208">
        <v>15583.37</v>
      </c>
      <c r="H1208">
        <v>1416.6299999999992</v>
      </c>
    </row>
    <row r="1209" spans="1:8" hidden="1" x14ac:dyDescent="0.25">
      <c r="A1209" t="s">
        <v>294</v>
      </c>
      <c r="B1209" t="s">
        <v>415</v>
      </c>
      <c r="C1209" t="s">
        <v>170</v>
      </c>
      <c r="D1209" t="s">
        <v>35</v>
      </c>
      <c r="E1209" t="s">
        <v>457</v>
      </c>
      <c r="F1209">
        <v>2500</v>
      </c>
      <c r="G1209">
        <v>2291.6299999999997</v>
      </c>
      <c r="H1209">
        <v>208.37000000000035</v>
      </c>
    </row>
    <row r="1210" spans="1:8" hidden="1" x14ac:dyDescent="0.25">
      <c r="A1210" t="s">
        <v>295</v>
      </c>
      <c r="B1210" t="s">
        <v>416</v>
      </c>
      <c r="C1210" t="s">
        <v>171</v>
      </c>
      <c r="D1210" t="s">
        <v>35</v>
      </c>
      <c r="E1210" t="s">
        <v>457</v>
      </c>
      <c r="F1210">
        <v>3000</v>
      </c>
      <c r="G1210">
        <v>2750</v>
      </c>
      <c r="H1210">
        <v>250</v>
      </c>
    </row>
    <row r="1211" spans="1:8" hidden="1" x14ac:dyDescent="0.25">
      <c r="A1211" t="s">
        <v>296</v>
      </c>
      <c r="B1211" t="s">
        <v>417</v>
      </c>
      <c r="C1211" t="s">
        <v>172</v>
      </c>
      <c r="D1211" t="s">
        <v>35</v>
      </c>
      <c r="E1211" t="s">
        <v>457</v>
      </c>
      <c r="F1211">
        <v>3000</v>
      </c>
      <c r="G1211">
        <v>2750</v>
      </c>
      <c r="H1211">
        <v>250</v>
      </c>
    </row>
    <row r="1212" spans="1:8" hidden="1" x14ac:dyDescent="0.25">
      <c r="A1212" t="s">
        <v>297</v>
      </c>
      <c r="B1212" t="s">
        <v>418</v>
      </c>
      <c r="C1212" t="s">
        <v>173</v>
      </c>
      <c r="D1212" t="s">
        <v>35</v>
      </c>
      <c r="E1212" t="s">
        <v>457</v>
      </c>
      <c r="F1212">
        <v>526000</v>
      </c>
      <c r="G1212">
        <v>482166.63000000012</v>
      </c>
      <c r="H1212">
        <v>43833.369999999879</v>
      </c>
    </row>
    <row r="1213" spans="1:8" hidden="1" x14ac:dyDescent="0.25">
      <c r="A1213" t="s">
        <v>298</v>
      </c>
      <c r="B1213" t="s">
        <v>419</v>
      </c>
      <c r="C1213" t="s">
        <v>174</v>
      </c>
      <c r="D1213" t="s">
        <v>35</v>
      </c>
      <c r="E1213" t="s">
        <v>457</v>
      </c>
      <c r="F1213">
        <v>500</v>
      </c>
      <c r="G1213">
        <v>458.37000000000012</v>
      </c>
      <c r="H1213">
        <v>41.629999999999882</v>
      </c>
    </row>
    <row r="1214" spans="1:8" hidden="1" x14ac:dyDescent="0.25">
      <c r="A1214" t="s">
        <v>299</v>
      </c>
      <c r="B1214" t="s">
        <v>420</v>
      </c>
      <c r="C1214" t="s">
        <v>175</v>
      </c>
      <c r="D1214" t="s">
        <v>35</v>
      </c>
      <c r="E1214" t="s">
        <v>457</v>
      </c>
      <c r="F1214">
        <v>1000</v>
      </c>
      <c r="G1214">
        <v>916.63000000000011</v>
      </c>
      <c r="H1214">
        <v>83.369999999999891</v>
      </c>
    </row>
    <row r="1215" spans="1:8" hidden="1" x14ac:dyDescent="0.25">
      <c r="A1215" t="s">
        <v>300</v>
      </c>
      <c r="B1215" t="s">
        <v>421</v>
      </c>
      <c r="C1215" t="s">
        <v>176</v>
      </c>
      <c r="D1215" t="s">
        <v>35</v>
      </c>
      <c r="E1215" t="s">
        <v>457</v>
      </c>
      <c r="F1215">
        <v>0</v>
      </c>
      <c r="G1215">
        <v>0</v>
      </c>
      <c r="H1215">
        <v>0</v>
      </c>
    </row>
    <row r="1216" spans="1:8" hidden="1" x14ac:dyDescent="0.25">
      <c r="A1216" t="s">
        <v>301</v>
      </c>
      <c r="B1216" t="s">
        <v>422</v>
      </c>
      <c r="C1216" t="s">
        <v>177</v>
      </c>
      <c r="D1216" t="s">
        <v>35</v>
      </c>
      <c r="E1216" t="s">
        <v>457</v>
      </c>
      <c r="F1216">
        <v>1000</v>
      </c>
      <c r="G1216">
        <v>916.63000000000011</v>
      </c>
      <c r="H1216">
        <v>83.369999999999891</v>
      </c>
    </row>
    <row r="1217" spans="1:8" hidden="1" x14ac:dyDescent="0.25">
      <c r="A1217" t="s">
        <v>302</v>
      </c>
      <c r="B1217" t="s">
        <v>423</v>
      </c>
      <c r="C1217" t="s">
        <v>178</v>
      </c>
      <c r="D1217" t="s">
        <v>35</v>
      </c>
      <c r="E1217" t="s">
        <v>457</v>
      </c>
      <c r="F1217">
        <v>0</v>
      </c>
      <c r="G1217">
        <v>0</v>
      </c>
      <c r="H1217">
        <v>0</v>
      </c>
    </row>
    <row r="1218" spans="1:8" hidden="1" x14ac:dyDescent="0.25">
      <c r="A1218" t="s">
        <v>303</v>
      </c>
      <c r="B1218" t="s">
        <v>424</v>
      </c>
      <c r="C1218" t="s">
        <v>179</v>
      </c>
      <c r="D1218" t="s">
        <v>35</v>
      </c>
      <c r="E1218" t="s">
        <v>457</v>
      </c>
      <c r="F1218">
        <v>125500</v>
      </c>
      <c r="G1218">
        <v>115041.63</v>
      </c>
      <c r="H1218">
        <v>10458.369999999995</v>
      </c>
    </row>
    <row r="1219" spans="1:8" hidden="1" x14ac:dyDescent="0.25">
      <c r="A1219" t="s">
        <v>304</v>
      </c>
      <c r="B1219" t="s">
        <v>425</v>
      </c>
      <c r="C1219" t="s">
        <v>180</v>
      </c>
      <c r="D1219" t="s">
        <v>35</v>
      </c>
      <c r="E1219" t="s">
        <v>457</v>
      </c>
      <c r="F1219">
        <v>1000</v>
      </c>
      <c r="G1219">
        <v>916.63000000000011</v>
      </c>
      <c r="H1219">
        <v>83.369999999999891</v>
      </c>
    </row>
    <row r="1220" spans="1:8" hidden="1" x14ac:dyDescent="0.25">
      <c r="A1220" t="s">
        <v>305</v>
      </c>
      <c r="B1220" t="s">
        <v>426</v>
      </c>
      <c r="C1220" t="s">
        <v>181</v>
      </c>
      <c r="D1220" t="s">
        <v>35</v>
      </c>
      <c r="E1220" t="s">
        <v>457</v>
      </c>
      <c r="F1220">
        <v>0</v>
      </c>
      <c r="G1220">
        <v>0</v>
      </c>
      <c r="H1220">
        <v>0</v>
      </c>
    </row>
    <row r="1221" spans="1:8" hidden="1" x14ac:dyDescent="0.25">
      <c r="A1221" t="s">
        <v>306</v>
      </c>
      <c r="B1221" t="s">
        <v>427</v>
      </c>
      <c r="C1221" t="s">
        <v>182</v>
      </c>
      <c r="D1221" t="s">
        <v>35</v>
      </c>
      <c r="E1221" t="s">
        <v>457</v>
      </c>
      <c r="F1221">
        <v>63500</v>
      </c>
      <c r="G1221">
        <v>58208.369999999988</v>
      </c>
      <c r="H1221">
        <v>5291.6300000000119</v>
      </c>
    </row>
    <row r="1222" spans="1:8" hidden="1" x14ac:dyDescent="0.25">
      <c r="A1222" t="s">
        <v>307</v>
      </c>
      <c r="B1222" t="s">
        <v>428</v>
      </c>
      <c r="C1222" t="s">
        <v>183</v>
      </c>
      <c r="D1222" t="s">
        <v>35</v>
      </c>
      <c r="E1222" t="s">
        <v>457</v>
      </c>
      <c r="F1222">
        <v>5000</v>
      </c>
      <c r="G1222">
        <v>4583.37</v>
      </c>
      <c r="H1222">
        <v>416.63000000000011</v>
      </c>
    </row>
    <row r="1223" spans="1:8" hidden="1" x14ac:dyDescent="0.25">
      <c r="A1223" t="s">
        <v>308</v>
      </c>
      <c r="B1223" t="s">
        <v>429</v>
      </c>
      <c r="C1223" t="s">
        <v>184</v>
      </c>
      <c r="D1223" t="s">
        <v>35</v>
      </c>
      <c r="E1223" t="s">
        <v>457</v>
      </c>
      <c r="F1223">
        <v>1000</v>
      </c>
      <c r="G1223">
        <v>916.63000000000011</v>
      </c>
      <c r="H1223">
        <v>83.369999999999891</v>
      </c>
    </row>
    <row r="1224" spans="1:8" hidden="1" x14ac:dyDescent="0.25">
      <c r="A1224" t="s">
        <v>309</v>
      </c>
      <c r="B1224" t="s">
        <v>430</v>
      </c>
      <c r="C1224" t="s">
        <v>185</v>
      </c>
      <c r="D1224" t="s">
        <v>35</v>
      </c>
      <c r="E1224" t="s">
        <v>457</v>
      </c>
      <c r="F1224">
        <v>2000</v>
      </c>
      <c r="G1224">
        <v>1833.3700000000001</v>
      </c>
      <c r="H1224">
        <v>166.62999999999988</v>
      </c>
    </row>
    <row r="1225" spans="1:8" hidden="1" x14ac:dyDescent="0.25">
      <c r="A1225" t="s">
        <v>310</v>
      </c>
      <c r="B1225" t="s">
        <v>431</v>
      </c>
      <c r="C1225" t="s">
        <v>186</v>
      </c>
      <c r="D1225" t="s">
        <v>35</v>
      </c>
      <c r="E1225" t="s">
        <v>457</v>
      </c>
      <c r="F1225">
        <v>152000</v>
      </c>
      <c r="G1225">
        <v>139333.37</v>
      </c>
      <c r="H1225">
        <v>12666.630000000005</v>
      </c>
    </row>
    <row r="1226" spans="1:8" hidden="1" x14ac:dyDescent="0.25">
      <c r="A1226" t="s">
        <v>311</v>
      </c>
      <c r="B1226" t="s">
        <v>432</v>
      </c>
      <c r="C1226" t="s">
        <v>187</v>
      </c>
      <c r="D1226" t="s">
        <v>35</v>
      </c>
      <c r="E1226" t="s">
        <v>457</v>
      </c>
      <c r="F1226">
        <v>3000</v>
      </c>
      <c r="G1226">
        <v>2750</v>
      </c>
      <c r="H1226">
        <v>250</v>
      </c>
    </row>
    <row r="1227" spans="1:8" hidden="1" x14ac:dyDescent="0.25">
      <c r="A1227" t="s">
        <v>312</v>
      </c>
      <c r="B1227" t="s">
        <v>433</v>
      </c>
      <c r="C1227" t="s">
        <v>188</v>
      </c>
      <c r="D1227" t="s">
        <v>35</v>
      </c>
      <c r="E1227" t="s">
        <v>457</v>
      </c>
      <c r="F1227">
        <v>148000</v>
      </c>
      <c r="G1227">
        <v>135666.63</v>
      </c>
      <c r="H1227">
        <v>12333.369999999995</v>
      </c>
    </row>
    <row r="1228" spans="1:8" hidden="1" x14ac:dyDescent="0.25">
      <c r="A1228" t="s">
        <v>313</v>
      </c>
      <c r="B1228" t="s">
        <v>434</v>
      </c>
      <c r="C1228" t="s">
        <v>189</v>
      </c>
      <c r="D1228" t="s">
        <v>35</v>
      </c>
      <c r="E1228" t="s">
        <v>457</v>
      </c>
      <c r="F1228">
        <v>60500</v>
      </c>
      <c r="G1228">
        <v>55458.369999999988</v>
      </c>
      <c r="H1228">
        <v>5041.6300000000119</v>
      </c>
    </row>
    <row r="1229" spans="1:8" hidden="1" x14ac:dyDescent="0.25">
      <c r="A1229" t="s">
        <v>314</v>
      </c>
      <c r="B1229" t="s">
        <v>435</v>
      </c>
      <c r="C1229" t="s">
        <v>436</v>
      </c>
      <c r="D1229" t="s">
        <v>35</v>
      </c>
      <c r="E1229" t="s">
        <v>457</v>
      </c>
      <c r="F1229">
        <v>215000</v>
      </c>
      <c r="G1229">
        <v>197083.36999999994</v>
      </c>
      <c r="H1229">
        <v>17916.630000000063</v>
      </c>
    </row>
    <row r="1230" spans="1:8" hidden="1" x14ac:dyDescent="0.25">
      <c r="A1230" t="s">
        <v>315</v>
      </c>
      <c r="B1230" t="s">
        <v>441</v>
      </c>
      <c r="C1230" t="s">
        <v>442</v>
      </c>
      <c r="D1230" t="s">
        <v>35</v>
      </c>
      <c r="E1230" t="s">
        <v>457</v>
      </c>
      <c r="F1230">
        <v>0</v>
      </c>
      <c r="G1230">
        <v>0</v>
      </c>
      <c r="H1230">
        <v>0</v>
      </c>
    </row>
    <row r="1231" spans="1:8" hidden="1" x14ac:dyDescent="0.25">
      <c r="A1231" t="s">
        <v>316</v>
      </c>
      <c r="B1231" t="s">
        <v>443</v>
      </c>
      <c r="C1231" t="s">
        <v>444</v>
      </c>
      <c r="D1231" t="s">
        <v>35</v>
      </c>
      <c r="E1231" t="s">
        <v>457</v>
      </c>
      <c r="F1231">
        <v>0</v>
      </c>
      <c r="G1231">
        <v>0</v>
      </c>
      <c r="H1231">
        <v>0</v>
      </c>
    </row>
    <row r="1232" spans="1:8" hidden="1" x14ac:dyDescent="0.25">
      <c r="A1232" t="s">
        <v>317</v>
      </c>
      <c r="B1232" t="s">
        <v>445</v>
      </c>
      <c r="C1232" t="s">
        <v>446</v>
      </c>
      <c r="D1232" t="s">
        <v>35</v>
      </c>
      <c r="E1232" t="s">
        <v>457</v>
      </c>
      <c r="F1232">
        <v>0</v>
      </c>
      <c r="G1232">
        <v>0</v>
      </c>
      <c r="H1232">
        <v>0</v>
      </c>
    </row>
    <row r="1233" spans="1:8" hidden="1" x14ac:dyDescent="0.25">
      <c r="A1233" t="s">
        <v>318</v>
      </c>
      <c r="B1233" t="s">
        <v>447</v>
      </c>
      <c r="C1233" t="s">
        <v>448</v>
      </c>
      <c r="D1233" t="s">
        <v>35</v>
      </c>
      <c r="E1233" t="s">
        <v>457</v>
      </c>
      <c r="F1233">
        <v>0</v>
      </c>
      <c r="G1233">
        <v>0</v>
      </c>
      <c r="H1233">
        <v>0</v>
      </c>
    </row>
    <row r="1234" spans="1:8" hidden="1" x14ac:dyDescent="0.25">
      <c r="A1234" t="s">
        <v>319</v>
      </c>
      <c r="B1234" t="s">
        <v>437</v>
      </c>
      <c r="C1234" t="s">
        <v>195</v>
      </c>
      <c r="D1234" t="s">
        <v>35</v>
      </c>
      <c r="E1234" t="s">
        <v>457</v>
      </c>
      <c r="F1234">
        <v>110000</v>
      </c>
      <c r="G1234">
        <v>100833.37</v>
      </c>
      <c r="H1234">
        <v>9166.6300000000047</v>
      </c>
    </row>
    <row r="1235" spans="1:8" hidden="1" x14ac:dyDescent="0.25">
      <c r="A1235" t="s">
        <v>207</v>
      </c>
      <c r="B1235" t="s">
        <v>328</v>
      </c>
      <c r="C1235" t="s">
        <v>84</v>
      </c>
      <c r="D1235" t="s">
        <v>57</v>
      </c>
      <c r="E1235" t="s">
        <v>458</v>
      </c>
      <c r="F1235">
        <v>0</v>
      </c>
      <c r="G1235">
        <v>0</v>
      </c>
      <c r="H1235">
        <v>0</v>
      </c>
    </row>
    <row r="1236" spans="1:8" hidden="1" x14ac:dyDescent="0.25">
      <c r="A1236" t="s">
        <v>208</v>
      </c>
      <c r="B1236" t="s">
        <v>330</v>
      </c>
      <c r="C1236" t="s">
        <v>85</v>
      </c>
      <c r="D1236" t="s">
        <v>57</v>
      </c>
      <c r="E1236" t="s">
        <v>458</v>
      </c>
      <c r="F1236">
        <v>0</v>
      </c>
      <c r="G1236">
        <v>0</v>
      </c>
      <c r="H1236">
        <v>0</v>
      </c>
    </row>
    <row r="1237" spans="1:8" hidden="1" x14ac:dyDescent="0.25">
      <c r="A1237" t="s">
        <v>209</v>
      </c>
      <c r="B1237" t="s">
        <v>331</v>
      </c>
      <c r="C1237" t="s">
        <v>86</v>
      </c>
      <c r="D1237" t="s">
        <v>57</v>
      </c>
      <c r="E1237" t="s">
        <v>458</v>
      </c>
      <c r="F1237">
        <v>0</v>
      </c>
      <c r="G1237">
        <v>0</v>
      </c>
      <c r="H1237">
        <v>0</v>
      </c>
    </row>
    <row r="1238" spans="1:8" hidden="1" x14ac:dyDescent="0.25">
      <c r="A1238" t="s">
        <v>210</v>
      </c>
      <c r="B1238" t="s">
        <v>332</v>
      </c>
      <c r="C1238" t="s">
        <v>87</v>
      </c>
      <c r="D1238" t="s">
        <v>57</v>
      </c>
      <c r="E1238" t="s">
        <v>458</v>
      </c>
      <c r="F1238">
        <v>0</v>
      </c>
      <c r="G1238">
        <v>0</v>
      </c>
      <c r="H1238">
        <v>0</v>
      </c>
    </row>
    <row r="1239" spans="1:8" hidden="1" x14ac:dyDescent="0.25">
      <c r="A1239" t="s">
        <v>211</v>
      </c>
      <c r="B1239" t="s">
        <v>333</v>
      </c>
      <c r="C1239" t="s">
        <v>88</v>
      </c>
      <c r="D1239" t="s">
        <v>57</v>
      </c>
      <c r="E1239" t="s">
        <v>458</v>
      </c>
      <c r="F1239">
        <v>0</v>
      </c>
      <c r="G1239">
        <v>0</v>
      </c>
      <c r="H1239">
        <v>0</v>
      </c>
    </row>
    <row r="1240" spans="1:8" hidden="1" x14ac:dyDescent="0.25">
      <c r="A1240" t="s">
        <v>212</v>
      </c>
      <c r="B1240" t="s">
        <v>334</v>
      </c>
      <c r="C1240" t="s">
        <v>89</v>
      </c>
      <c r="D1240" t="s">
        <v>57</v>
      </c>
      <c r="E1240" t="s">
        <v>458</v>
      </c>
      <c r="F1240">
        <v>0</v>
      </c>
      <c r="G1240">
        <v>0</v>
      </c>
      <c r="H1240">
        <v>0</v>
      </c>
    </row>
    <row r="1241" spans="1:8" hidden="1" x14ac:dyDescent="0.25">
      <c r="A1241" t="s">
        <v>213</v>
      </c>
      <c r="B1241" t="s">
        <v>335</v>
      </c>
      <c r="C1241" t="s">
        <v>90</v>
      </c>
      <c r="D1241" t="s">
        <v>57</v>
      </c>
      <c r="E1241" t="s">
        <v>458</v>
      </c>
      <c r="F1241">
        <v>0</v>
      </c>
      <c r="G1241">
        <v>0</v>
      </c>
      <c r="H1241">
        <v>0</v>
      </c>
    </row>
    <row r="1242" spans="1:8" hidden="1" x14ac:dyDescent="0.25">
      <c r="A1242" t="s">
        <v>214</v>
      </c>
      <c r="B1242" t="s">
        <v>336</v>
      </c>
      <c r="C1242" t="s">
        <v>91</v>
      </c>
      <c r="D1242" t="s">
        <v>57</v>
      </c>
      <c r="E1242" t="s">
        <v>458</v>
      </c>
      <c r="F1242">
        <v>0</v>
      </c>
      <c r="G1242">
        <v>0</v>
      </c>
      <c r="H1242">
        <v>0</v>
      </c>
    </row>
    <row r="1243" spans="1:8" hidden="1" x14ac:dyDescent="0.25">
      <c r="A1243" t="s">
        <v>215</v>
      </c>
      <c r="B1243" t="s">
        <v>337</v>
      </c>
      <c r="C1243" t="s">
        <v>92</v>
      </c>
      <c r="D1243" t="s">
        <v>57</v>
      </c>
      <c r="E1243" t="s">
        <v>458</v>
      </c>
      <c r="F1243">
        <v>0</v>
      </c>
      <c r="G1243">
        <v>0</v>
      </c>
      <c r="H1243">
        <v>0</v>
      </c>
    </row>
    <row r="1244" spans="1:8" hidden="1" x14ac:dyDescent="0.25">
      <c r="A1244" t="s">
        <v>216</v>
      </c>
      <c r="B1244" t="s">
        <v>338</v>
      </c>
      <c r="C1244" t="s">
        <v>93</v>
      </c>
      <c r="D1244" t="s">
        <v>57</v>
      </c>
      <c r="E1244" t="s">
        <v>458</v>
      </c>
      <c r="F1244">
        <v>0</v>
      </c>
      <c r="G1244">
        <v>0</v>
      </c>
      <c r="H1244">
        <v>0</v>
      </c>
    </row>
    <row r="1245" spans="1:8" hidden="1" x14ac:dyDescent="0.25">
      <c r="A1245" t="s">
        <v>217</v>
      </c>
      <c r="B1245" t="s">
        <v>339</v>
      </c>
      <c r="C1245" t="s">
        <v>94</v>
      </c>
      <c r="D1245" t="s">
        <v>57</v>
      </c>
      <c r="E1245" t="s">
        <v>458</v>
      </c>
      <c r="F1245">
        <v>0</v>
      </c>
      <c r="G1245">
        <v>0</v>
      </c>
      <c r="H1245">
        <v>0</v>
      </c>
    </row>
    <row r="1246" spans="1:8" hidden="1" x14ac:dyDescent="0.25">
      <c r="A1246" t="s">
        <v>218</v>
      </c>
      <c r="B1246" t="s">
        <v>340</v>
      </c>
      <c r="C1246" t="s">
        <v>95</v>
      </c>
      <c r="D1246" t="s">
        <v>57</v>
      </c>
      <c r="E1246" t="s">
        <v>458</v>
      </c>
      <c r="F1246">
        <v>0</v>
      </c>
      <c r="G1246">
        <v>0</v>
      </c>
      <c r="H1246">
        <v>0</v>
      </c>
    </row>
    <row r="1247" spans="1:8" hidden="1" x14ac:dyDescent="0.25">
      <c r="A1247" t="s">
        <v>219</v>
      </c>
      <c r="B1247" t="s">
        <v>341</v>
      </c>
      <c r="C1247" t="s">
        <v>96</v>
      </c>
      <c r="D1247" t="s">
        <v>57</v>
      </c>
      <c r="E1247" t="s">
        <v>458</v>
      </c>
      <c r="F1247">
        <v>0</v>
      </c>
      <c r="G1247">
        <v>0</v>
      </c>
      <c r="H1247">
        <v>0</v>
      </c>
    </row>
    <row r="1248" spans="1:8" hidden="1" x14ac:dyDescent="0.25">
      <c r="A1248" t="s">
        <v>220</v>
      </c>
      <c r="B1248" t="s">
        <v>342</v>
      </c>
      <c r="C1248" t="s">
        <v>97</v>
      </c>
      <c r="D1248" t="s">
        <v>57</v>
      </c>
      <c r="E1248" t="s">
        <v>458</v>
      </c>
      <c r="F1248">
        <v>0</v>
      </c>
      <c r="G1248">
        <v>0</v>
      </c>
      <c r="H1248">
        <v>0</v>
      </c>
    </row>
    <row r="1249" spans="1:8" hidden="1" x14ac:dyDescent="0.25">
      <c r="A1249" t="s">
        <v>221</v>
      </c>
      <c r="B1249" t="s">
        <v>343</v>
      </c>
      <c r="C1249" t="s">
        <v>98</v>
      </c>
      <c r="D1249" t="s">
        <v>57</v>
      </c>
      <c r="E1249" t="s">
        <v>458</v>
      </c>
      <c r="F1249">
        <v>0</v>
      </c>
      <c r="G1249">
        <v>0</v>
      </c>
      <c r="H1249">
        <v>0</v>
      </c>
    </row>
    <row r="1250" spans="1:8" hidden="1" x14ac:dyDescent="0.25">
      <c r="A1250" t="s">
        <v>222</v>
      </c>
      <c r="B1250" t="s">
        <v>344</v>
      </c>
      <c r="C1250" t="s">
        <v>99</v>
      </c>
      <c r="D1250" t="s">
        <v>57</v>
      </c>
      <c r="E1250" t="s">
        <v>458</v>
      </c>
      <c r="F1250">
        <v>0</v>
      </c>
      <c r="G1250">
        <v>0</v>
      </c>
      <c r="H1250">
        <v>0</v>
      </c>
    </row>
    <row r="1251" spans="1:8" hidden="1" x14ac:dyDescent="0.25">
      <c r="A1251" t="s">
        <v>223</v>
      </c>
      <c r="B1251" t="s">
        <v>345</v>
      </c>
      <c r="C1251" t="s">
        <v>100</v>
      </c>
      <c r="D1251" t="s">
        <v>57</v>
      </c>
      <c r="E1251" t="s">
        <v>458</v>
      </c>
      <c r="F1251">
        <v>96000</v>
      </c>
      <c r="G1251">
        <v>88000</v>
      </c>
      <c r="H1251">
        <v>8000</v>
      </c>
    </row>
    <row r="1252" spans="1:8" hidden="1" x14ac:dyDescent="0.25">
      <c r="A1252" t="s">
        <v>224</v>
      </c>
      <c r="B1252" t="s">
        <v>346</v>
      </c>
      <c r="C1252" t="s">
        <v>101</v>
      </c>
      <c r="D1252" t="s">
        <v>57</v>
      </c>
      <c r="E1252" t="s">
        <v>458</v>
      </c>
      <c r="F1252">
        <v>0</v>
      </c>
      <c r="G1252">
        <v>0</v>
      </c>
      <c r="H1252">
        <v>0</v>
      </c>
    </row>
    <row r="1253" spans="1:8" hidden="1" x14ac:dyDescent="0.25">
      <c r="A1253" t="s">
        <v>225</v>
      </c>
      <c r="B1253" t="s">
        <v>347</v>
      </c>
      <c r="C1253" t="s">
        <v>102</v>
      </c>
      <c r="D1253" t="s">
        <v>57</v>
      </c>
      <c r="E1253" t="s">
        <v>458</v>
      </c>
      <c r="F1253">
        <v>0</v>
      </c>
      <c r="G1253">
        <v>0</v>
      </c>
      <c r="H1253">
        <v>0</v>
      </c>
    </row>
    <row r="1254" spans="1:8" hidden="1" x14ac:dyDescent="0.25">
      <c r="A1254" t="s">
        <v>226</v>
      </c>
      <c r="B1254" t="s">
        <v>348</v>
      </c>
      <c r="C1254" t="s">
        <v>104</v>
      </c>
      <c r="D1254" t="s">
        <v>57</v>
      </c>
      <c r="E1254" t="s">
        <v>458</v>
      </c>
      <c r="F1254">
        <v>460500</v>
      </c>
      <c r="G1254">
        <v>422125</v>
      </c>
      <c r="H1254">
        <v>38375</v>
      </c>
    </row>
    <row r="1255" spans="1:8" hidden="1" x14ac:dyDescent="0.25">
      <c r="A1255" t="s">
        <v>227</v>
      </c>
      <c r="B1255" t="s">
        <v>349</v>
      </c>
      <c r="C1255" t="s">
        <v>103</v>
      </c>
      <c r="D1255" t="s">
        <v>57</v>
      </c>
      <c r="E1255" t="s">
        <v>458</v>
      </c>
      <c r="F1255">
        <v>0</v>
      </c>
      <c r="G1255">
        <v>0</v>
      </c>
      <c r="H1255">
        <v>0</v>
      </c>
    </row>
    <row r="1256" spans="1:8" hidden="1" x14ac:dyDescent="0.25">
      <c r="A1256" t="s">
        <v>228</v>
      </c>
      <c r="B1256" t="s">
        <v>350</v>
      </c>
      <c r="C1256" t="s">
        <v>105</v>
      </c>
      <c r="D1256" t="s">
        <v>57</v>
      </c>
      <c r="E1256" t="s">
        <v>458</v>
      </c>
      <c r="F1256">
        <v>0</v>
      </c>
      <c r="G1256">
        <v>0</v>
      </c>
      <c r="H1256">
        <v>0</v>
      </c>
    </row>
    <row r="1257" spans="1:8" hidden="1" x14ac:dyDescent="0.25">
      <c r="A1257" t="s">
        <v>229</v>
      </c>
      <c r="B1257" t="s">
        <v>351</v>
      </c>
      <c r="C1257" t="s">
        <v>106</v>
      </c>
      <c r="D1257" t="s">
        <v>57</v>
      </c>
      <c r="E1257" t="s">
        <v>458</v>
      </c>
      <c r="F1257">
        <v>31500</v>
      </c>
      <c r="G1257">
        <v>28875</v>
      </c>
      <c r="H1257">
        <v>2625</v>
      </c>
    </row>
    <row r="1258" spans="1:8" hidden="1" x14ac:dyDescent="0.25">
      <c r="A1258" t="s">
        <v>230</v>
      </c>
      <c r="B1258" t="s">
        <v>352</v>
      </c>
      <c r="C1258" t="s">
        <v>107</v>
      </c>
      <c r="D1258" t="s">
        <v>57</v>
      </c>
      <c r="E1258" t="s">
        <v>458</v>
      </c>
      <c r="F1258">
        <v>43500</v>
      </c>
      <c r="G1258">
        <v>39875</v>
      </c>
      <c r="H1258">
        <v>3625</v>
      </c>
    </row>
    <row r="1259" spans="1:8" hidden="1" x14ac:dyDescent="0.25">
      <c r="A1259" t="s">
        <v>231</v>
      </c>
      <c r="B1259" t="s">
        <v>353</v>
      </c>
      <c r="C1259" t="s">
        <v>108</v>
      </c>
      <c r="D1259" t="s">
        <v>57</v>
      </c>
      <c r="E1259" t="s">
        <v>458</v>
      </c>
      <c r="F1259">
        <v>0</v>
      </c>
      <c r="G1259">
        <v>0</v>
      </c>
      <c r="H1259">
        <v>0</v>
      </c>
    </row>
    <row r="1260" spans="1:8" hidden="1" x14ac:dyDescent="0.25">
      <c r="A1260" t="s">
        <v>232</v>
      </c>
      <c r="B1260" t="s">
        <v>354</v>
      </c>
      <c r="C1260" t="s">
        <v>109</v>
      </c>
      <c r="D1260" t="s">
        <v>57</v>
      </c>
      <c r="E1260" t="s">
        <v>458</v>
      </c>
      <c r="F1260">
        <v>0</v>
      </c>
      <c r="G1260">
        <v>0</v>
      </c>
      <c r="H1260">
        <v>0</v>
      </c>
    </row>
    <row r="1261" spans="1:8" hidden="1" x14ac:dyDescent="0.25">
      <c r="A1261" t="s">
        <v>233</v>
      </c>
      <c r="B1261" t="s">
        <v>355</v>
      </c>
      <c r="C1261" t="s">
        <v>110</v>
      </c>
      <c r="D1261" t="s">
        <v>57</v>
      </c>
      <c r="E1261" t="s">
        <v>458</v>
      </c>
      <c r="F1261">
        <v>0</v>
      </c>
      <c r="G1261">
        <v>0</v>
      </c>
      <c r="H1261">
        <v>0</v>
      </c>
    </row>
    <row r="1262" spans="1:8" hidden="1" x14ac:dyDescent="0.25">
      <c r="A1262" t="s">
        <v>234</v>
      </c>
      <c r="B1262" t="s">
        <v>356</v>
      </c>
      <c r="C1262" t="s">
        <v>111</v>
      </c>
      <c r="D1262" t="s">
        <v>57</v>
      </c>
      <c r="E1262" t="s">
        <v>458</v>
      </c>
      <c r="F1262">
        <v>19500</v>
      </c>
      <c r="G1262">
        <v>17875</v>
      </c>
      <c r="H1262">
        <v>1625</v>
      </c>
    </row>
    <row r="1263" spans="1:8" hidden="1" x14ac:dyDescent="0.25">
      <c r="A1263" t="s">
        <v>235</v>
      </c>
      <c r="B1263" t="s">
        <v>357</v>
      </c>
      <c r="C1263" t="s">
        <v>112</v>
      </c>
      <c r="D1263" t="s">
        <v>57</v>
      </c>
      <c r="E1263" t="s">
        <v>458</v>
      </c>
      <c r="F1263">
        <v>0</v>
      </c>
      <c r="G1263">
        <v>0</v>
      </c>
      <c r="H1263">
        <v>0</v>
      </c>
    </row>
    <row r="1264" spans="1:8" hidden="1" x14ac:dyDescent="0.25">
      <c r="A1264" t="s">
        <v>236</v>
      </c>
      <c r="B1264" t="s">
        <v>358</v>
      </c>
      <c r="C1264" t="s">
        <v>113</v>
      </c>
      <c r="D1264" t="s">
        <v>57</v>
      </c>
      <c r="E1264" t="s">
        <v>458</v>
      </c>
      <c r="F1264">
        <v>168500</v>
      </c>
      <c r="G1264">
        <v>154458.37000000002</v>
      </c>
      <c r="H1264">
        <v>14041.629999999976</v>
      </c>
    </row>
    <row r="1265" spans="1:8" hidden="1" x14ac:dyDescent="0.25">
      <c r="A1265" t="s">
        <v>237</v>
      </c>
      <c r="B1265" t="s">
        <v>359</v>
      </c>
      <c r="C1265" t="s">
        <v>114</v>
      </c>
      <c r="D1265" t="s">
        <v>57</v>
      </c>
      <c r="E1265" t="s">
        <v>458</v>
      </c>
      <c r="F1265">
        <v>0</v>
      </c>
      <c r="G1265">
        <v>0</v>
      </c>
      <c r="H1265">
        <v>0</v>
      </c>
    </row>
    <row r="1266" spans="1:8" hidden="1" x14ac:dyDescent="0.25">
      <c r="A1266" t="s">
        <v>238</v>
      </c>
      <c r="B1266" t="s">
        <v>360</v>
      </c>
      <c r="C1266" t="s">
        <v>115</v>
      </c>
      <c r="D1266" t="s">
        <v>57</v>
      </c>
      <c r="E1266" t="s">
        <v>458</v>
      </c>
      <c r="F1266">
        <v>0</v>
      </c>
      <c r="G1266">
        <v>0</v>
      </c>
      <c r="H1266">
        <v>0</v>
      </c>
    </row>
    <row r="1267" spans="1:8" hidden="1" x14ac:dyDescent="0.25">
      <c r="A1267" t="s">
        <v>239</v>
      </c>
      <c r="B1267" t="s">
        <v>361</v>
      </c>
      <c r="C1267" t="s">
        <v>116</v>
      </c>
      <c r="D1267" t="s">
        <v>57</v>
      </c>
      <c r="E1267" t="s">
        <v>458</v>
      </c>
      <c r="F1267">
        <v>0</v>
      </c>
      <c r="G1267">
        <v>0</v>
      </c>
      <c r="H1267">
        <v>0</v>
      </c>
    </row>
    <row r="1268" spans="1:8" hidden="1" x14ac:dyDescent="0.25">
      <c r="A1268" t="s">
        <v>240</v>
      </c>
      <c r="B1268" t="s">
        <v>362</v>
      </c>
      <c r="C1268" t="s">
        <v>117</v>
      </c>
      <c r="D1268" t="s">
        <v>57</v>
      </c>
      <c r="E1268" t="s">
        <v>458</v>
      </c>
      <c r="F1268">
        <v>0</v>
      </c>
      <c r="G1268">
        <v>0</v>
      </c>
      <c r="H1268">
        <v>0</v>
      </c>
    </row>
    <row r="1269" spans="1:8" hidden="1" x14ac:dyDescent="0.25">
      <c r="A1269" t="s">
        <v>241</v>
      </c>
      <c r="B1269" t="s">
        <v>363</v>
      </c>
      <c r="C1269" t="s">
        <v>118</v>
      </c>
      <c r="D1269" t="s">
        <v>57</v>
      </c>
      <c r="E1269" t="s">
        <v>458</v>
      </c>
      <c r="F1269">
        <v>0</v>
      </c>
      <c r="G1269">
        <v>0</v>
      </c>
      <c r="H1269">
        <v>0</v>
      </c>
    </row>
    <row r="1270" spans="1:8" hidden="1" x14ac:dyDescent="0.25">
      <c r="A1270" t="s">
        <v>242</v>
      </c>
      <c r="B1270" t="s">
        <v>364</v>
      </c>
      <c r="C1270" t="s">
        <v>119</v>
      </c>
      <c r="D1270" t="s">
        <v>57</v>
      </c>
      <c r="E1270" t="s">
        <v>458</v>
      </c>
      <c r="F1270">
        <v>0</v>
      </c>
      <c r="G1270">
        <v>0</v>
      </c>
      <c r="H1270">
        <v>0</v>
      </c>
    </row>
    <row r="1271" spans="1:8" hidden="1" x14ac:dyDescent="0.25">
      <c r="A1271" t="s">
        <v>243</v>
      </c>
      <c r="B1271" t="s">
        <v>365</v>
      </c>
      <c r="C1271" t="s">
        <v>120</v>
      </c>
      <c r="D1271" t="s">
        <v>57</v>
      </c>
      <c r="E1271" t="s">
        <v>458</v>
      </c>
      <c r="F1271">
        <v>0</v>
      </c>
      <c r="G1271">
        <v>0</v>
      </c>
      <c r="H1271">
        <v>0</v>
      </c>
    </row>
    <row r="1272" spans="1:8" hidden="1" x14ac:dyDescent="0.25">
      <c r="A1272" t="s">
        <v>244</v>
      </c>
      <c r="B1272" t="s">
        <v>366</v>
      </c>
      <c r="C1272" t="s">
        <v>121</v>
      </c>
      <c r="D1272" t="s">
        <v>57</v>
      </c>
      <c r="E1272" t="s">
        <v>458</v>
      </c>
      <c r="F1272">
        <v>0</v>
      </c>
      <c r="G1272">
        <v>0</v>
      </c>
      <c r="H1272">
        <v>0</v>
      </c>
    </row>
    <row r="1273" spans="1:8" hidden="1" x14ac:dyDescent="0.25">
      <c r="A1273" t="s">
        <v>245</v>
      </c>
      <c r="B1273" t="s">
        <v>367</v>
      </c>
      <c r="C1273" t="s">
        <v>122</v>
      </c>
      <c r="D1273" t="s">
        <v>57</v>
      </c>
      <c r="E1273" t="s">
        <v>458</v>
      </c>
      <c r="F1273">
        <v>44500</v>
      </c>
      <c r="G1273">
        <v>40791.630000000012</v>
      </c>
      <c r="H1273">
        <v>3708.3699999999881</v>
      </c>
    </row>
    <row r="1274" spans="1:8" hidden="1" x14ac:dyDescent="0.25">
      <c r="A1274" t="s">
        <v>246</v>
      </c>
      <c r="B1274" t="s">
        <v>368</v>
      </c>
      <c r="C1274" t="s">
        <v>123</v>
      </c>
      <c r="D1274" t="s">
        <v>57</v>
      </c>
      <c r="E1274" t="s">
        <v>458</v>
      </c>
      <c r="F1274">
        <v>39000</v>
      </c>
      <c r="G1274">
        <v>35750</v>
      </c>
      <c r="H1274">
        <v>3250</v>
      </c>
    </row>
    <row r="1275" spans="1:8" hidden="1" x14ac:dyDescent="0.25">
      <c r="A1275" t="s">
        <v>247</v>
      </c>
      <c r="B1275" t="s">
        <v>369</v>
      </c>
      <c r="C1275" t="s">
        <v>124</v>
      </c>
      <c r="D1275" t="s">
        <v>57</v>
      </c>
      <c r="E1275" t="s">
        <v>458</v>
      </c>
      <c r="F1275">
        <v>16000</v>
      </c>
      <c r="G1275">
        <v>0</v>
      </c>
      <c r="H1275">
        <v>16000</v>
      </c>
    </row>
    <row r="1276" spans="1:8" hidden="1" x14ac:dyDescent="0.25">
      <c r="A1276" t="s">
        <v>248</v>
      </c>
      <c r="B1276" t="s">
        <v>370</v>
      </c>
      <c r="C1276" t="s">
        <v>125</v>
      </c>
      <c r="D1276" t="s">
        <v>57</v>
      </c>
      <c r="E1276" t="s">
        <v>458</v>
      </c>
      <c r="F1276">
        <v>0</v>
      </c>
      <c r="G1276">
        <v>0</v>
      </c>
      <c r="H1276">
        <v>0</v>
      </c>
    </row>
    <row r="1277" spans="1:8" hidden="1" x14ac:dyDescent="0.25">
      <c r="A1277" t="s">
        <v>249</v>
      </c>
      <c r="B1277" t="s">
        <v>371</v>
      </c>
      <c r="C1277" t="s">
        <v>126</v>
      </c>
      <c r="D1277" t="s">
        <v>57</v>
      </c>
      <c r="E1277" t="s">
        <v>458</v>
      </c>
      <c r="F1277">
        <v>0</v>
      </c>
      <c r="G1277">
        <v>0</v>
      </c>
      <c r="H1277">
        <v>0</v>
      </c>
    </row>
    <row r="1278" spans="1:8" hidden="1" x14ac:dyDescent="0.25">
      <c r="A1278" t="s">
        <v>250</v>
      </c>
      <c r="B1278" t="s">
        <v>372</v>
      </c>
      <c r="C1278" t="s">
        <v>127</v>
      </c>
      <c r="D1278" t="s">
        <v>57</v>
      </c>
      <c r="E1278" t="s">
        <v>458</v>
      </c>
      <c r="F1278">
        <v>0</v>
      </c>
      <c r="G1278">
        <v>0</v>
      </c>
      <c r="H1278">
        <v>0</v>
      </c>
    </row>
    <row r="1279" spans="1:8" hidden="1" x14ac:dyDescent="0.25">
      <c r="A1279" t="s">
        <v>251</v>
      </c>
      <c r="B1279" t="s">
        <v>373</v>
      </c>
      <c r="C1279" t="s">
        <v>128</v>
      </c>
      <c r="D1279" t="s">
        <v>57</v>
      </c>
      <c r="E1279" t="s">
        <v>458</v>
      </c>
      <c r="F1279">
        <v>223500</v>
      </c>
      <c r="G1279">
        <v>204875</v>
      </c>
      <c r="H1279">
        <v>18625</v>
      </c>
    </row>
    <row r="1280" spans="1:8" hidden="1" x14ac:dyDescent="0.25">
      <c r="A1280" t="s">
        <v>252</v>
      </c>
      <c r="B1280" t="s">
        <v>374</v>
      </c>
      <c r="C1280" t="s">
        <v>129</v>
      </c>
      <c r="D1280" t="s">
        <v>57</v>
      </c>
      <c r="E1280" t="s">
        <v>458</v>
      </c>
      <c r="F1280">
        <v>0</v>
      </c>
      <c r="G1280">
        <v>0</v>
      </c>
      <c r="H1280">
        <v>0</v>
      </c>
    </row>
    <row r="1281" spans="1:8" hidden="1" x14ac:dyDescent="0.25">
      <c r="A1281" t="s">
        <v>253</v>
      </c>
      <c r="B1281" t="s">
        <v>375</v>
      </c>
      <c r="C1281" t="s">
        <v>130</v>
      </c>
      <c r="D1281" t="s">
        <v>57</v>
      </c>
      <c r="E1281" t="s">
        <v>458</v>
      </c>
      <c r="F1281">
        <v>0</v>
      </c>
      <c r="G1281">
        <v>0</v>
      </c>
      <c r="H1281">
        <v>0</v>
      </c>
    </row>
    <row r="1282" spans="1:8" hidden="1" x14ac:dyDescent="0.25">
      <c r="A1282" t="s">
        <v>254</v>
      </c>
      <c r="B1282" t="s">
        <v>376</v>
      </c>
      <c r="C1282" t="s">
        <v>131</v>
      </c>
      <c r="D1282" t="s">
        <v>57</v>
      </c>
      <c r="E1282" t="s">
        <v>458</v>
      </c>
      <c r="F1282">
        <v>0</v>
      </c>
      <c r="G1282">
        <v>0</v>
      </c>
      <c r="H1282">
        <v>0</v>
      </c>
    </row>
    <row r="1283" spans="1:8" hidden="1" x14ac:dyDescent="0.25">
      <c r="A1283" t="s">
        <v>255</v>
      </c>
      <c r="B1283" t="s">
        <v>377</v>
      </c>
      <c r="C1283" t="s">
        <v>132</v>
      </c>
      <c r="D1283" t="s">
        <v>57</v>
      </c>
      <c r="E1283" t="s">
        <v>458</v>
      </c>
      <c r="F1283">
        <v>150000</v>
      </c>
      <c r="G1283">
        <v>137500</v>
      </c>
      <c r="H1283">
        <v>12500</v>
      </c>
    </row>
    <row r="1284" spans="1:8" hidden="1" x14ac:dyDescent="0.25">
      <c r="A1284" t="s">
        <v>256</v>
      </c>
      <c r="B1284" t="s">
        <v>378</v>
      </c>
      <c r="C1284" t="s">
        <v>133</v>
      </c>
      <c r="D1284" t="s">
        <v>57</v>
      </c>
      <c r="E1284" t="s">
        <v>458</v>
      </c>
      <c r="F1284">
        <v>0</v>
      </c>
      <c r="G1284">
        <v>0</v>
      </c>
      <c r="H1284">
        <v>0</v>
      </c>
    </row>
    <row r="1285" spans="1:8" hidden="1" x14ac:dyDescent="0.25">
      <c r="A1285" t="s">
        <v>257</v>
      </c>
      <c r="B1285" t="s">
        <v>379</v>
      </c>
      <c r="C1285" t="s">
        <v>134</v>
      </c>
      <c r="D1285" t="s">
        <v>57</v>
      </c>
      <c r="E1285" t="s">
        <v>458</v>
      </c>
      <c r="F1285">
        <v>0</v>
      </c>
      <c r="G1285">
        <v>0</v>
      </c>
      <c r="H1285">
        <v>0</v>
      </c>
    </row>
    <row r="1286" spans="1:8" hidden="1" x14ac:dyDescent="0.25">
      <c r="A1286" t="s">
        <v>258</v>
      </c>
      <c r="B1286" t="s">
        <v>380</v>
      </c>
      <c r="C1286" t="s">
        <v>135</v>
      </c>
      <c r="D1286" t="s">
        <v>57</v>
      </c>
      <c r="E1286" t="s">
        <v>458</v>
      </c>
      <c r="F1286">
        <v>0</v>
      </c>
      <c r="G1286">
        <v>0</v>
      </c>
      <c r="H1286">
        <v>0</v>
      </c>
    </row>
    <row r="1287" spans="1:8" hidden="1" x14ac:dyDescent="0.25">
      <c r="A1287" t="s">
        <v>259</v>
      </c>
      <c r="B1287" t="s">
        <v>381</v>
      </c>
      <c r="C1287" t="s">
        <v>136</v>
      </c>
      <c r="D1287" t="s">
        <v>57</v>
      </c>
      <c r="E1287" t="s">
        <v>458</v>
      </c>
      <c r="F1287">
        <v>0</v>
      </c>
      <c r="G1287">
        <v>0</v>
      </c>
      <c r="H1287">
        <v>0</v>
      </c>
    </row>
    <row r="1288" spans="1:8" hidden="1" x14ac:dyDescent="0.25">
      <c r="A1288" t="s">
        <v>260</v>
      </c>
      <c r="B1288" t="s">
        <v>382</v>
      </c>
      <c r="C1288" t="s">
        <v>137</v>
      </c>
      <c r="D1288" t="s">
        <v>57</v>
      </c>
      <c r="E1288" t="s">
        <v>458</v>
      </c>
      <c r="F1288">
        <v>0</v>
      </c>
      <c r="G1288">
        <v>0</v>
      </c>
      <c r="H1288">
        <v>0</v>
      </c>
    </row>
    <row r="1289" spans="1:8" hidden="1" x14ac:dyDescent="0.25">
      <c r="A1289" t="s">
        <v>261</v>
      </c>
      <c r="B1289" t="s">
        <v>383</v>
      </c>
      <c r="C1289" t="s">
        <v>138</v>
      </c>
      <c r="D1289" t="s">
        <v>57</v>
      </c>
      <c r="E1289" t="s">
        <v>458</v>
      </c>
      <c r="F1289">
        <v>0</v>
      </c>
      <c r="G1289">
        <v>0</v>
      </c>
      <c r="H1289">
        <v>0</v>
      </c>
    </row>
    <row r="1290" spans="1:8" hidden="1" x14ac:dyDescent="0.25">
      <c r="A1290" t="s">
        <v>262</v>
      </c>
      <c r="B1290" t="s">
        <v>384</v>
      </c>
      <c r="C1290" t="s">
        <v>139</v>
      </c>
      <c r="D1290" t="s">
        <v>57</v>
      </c>
      <c r="E1290" t="s">
        <v>458</v>
      </c>
      <c r="F1290">
        <v>0</v>
      </c>
      <c r="G1290">
        <v>0</v>
      </c>
      <c r="H1290">
        <v>0</v>
      </c>
    </row>
    <row r="1291" spans="1:8" hidden="1" x14ac:dyDescent="0.25">
      <c r="A1291" t="s">
        <v>263</v>
      </c>
      <c r="B1291" t="s">
        <v>385</v>
      </c>
      <c r="C1291" t="s">
        <v>140</v>
      </c>
      <c r="D1291" t="s">
        <v>57</v>
      </c>
      <c r="E1291" t="s">
        <v>458</v>
      </c>
      <c r="F1291">
        <v>0</v>
      </c>
      <c r="G1291">
        <v>0</v>
      </c>
      <c r="H1291">
        <v>0</v>
      </c>
    </row>
    <row r="1292" spans="1:8" hidden="1" x14ac:dyDescent="0.25">
      <c r="A1292" t="s">
        <v>264</v>
      </c>
      <c r="B1292" t="s">
        <v>386</v>
      </c>
      <c r="C1292" t="s">
        <v>141</v>
      </c>
      <c r="D1292" t="s">
        <v>57</v>
      </c>
      <c r="E1292" t="s">
        <v>458</v>
      </c>
      <c r="F1292">
        <v>0</v>
      </c>
      <c r="G1292">
        <v>0</v>
      </c>
      <c r="H1292">
        <v>0</v>
      </c>
    </row>
    <row r="1293" spans="1:8" hidden="1" x14ac:dyDescent="0.25">
      <c r="A1293" t="s">
        <v>265</v>
      </c>
      <c r="B1293" t="s">
        <v>387</v>
      </c>
      <c r="C1293" t="s">
        <v>142</v>
      </c>
      <c r="D1293" t="s">
        <v>57</v>
      </c>
      <c r="E1293" t="s">
        <v>458</v>
      </c>
      <c r="F1293">
        <v>0</v>
      </c>
      <c r="G1293">
        <v>0</v>
      </c>
      <c r="H1293">
        <v>0</v>
      </c>
    </row>
    <row r="1294" spans="1:8" hidden="1" x14ac:dyDescent="0.25">
      <c r="A1294" t="s">
        <v>266</v>
      </c>
      <c r="B1294" t="s">
        <v>388</v>
      </c>
      <c r="C1294" t="s">
        <v>143</v>
      </c>
      <c r="D1294" t="s">
        <v>57</v>
      </c>
      <c r="E1294" t="s">
        <v>458</v>
      </c>
      <c r="F1294">
        <v>0</v>
      </c>
      <c r="G1294">
        <v>0</v>
      </c>
      <c r="H1294">
        <v>0</v>
      </c>
    </row>
    <row r="1295" spans="1:8" hidden="1" x14ac:dyDescent="0.25">
      <c r="A1295" t="s">
        <v>267</v>
      </c>
      <c r="B1295" t="s">
        <v>389</v>
      </c>
      <c r="C1295" t="s">
        <v>144</v>
      </c>
      <c r="D1295" t="s">
        <v>57</v>
      </c>
      <c r="E1295" t="s">
        <v>458</v>
      </c>
      <c r="F1295">
        <v>0</v>
      </c>
      <c r="G1295">
        <v>0</v>
      </c>
      <c r="H1295">
        <v>0</v>
      </c>
    </row>
    <row r="1296" spans="1:8" hidden="1" x14ac:dyDescent="0.25">
      <c r="A1296" t="s">
        <v>268</v>
      </c>
      <c r="B1296" t="s">
        <v>390</v>
      </c>
      <c r="C1296" t="s">
        <v>145</v>
      </c>
      <c r="D1296" t="s">
        <v>57</v>
      </c>
      <c r="E1296" t="s">
        <v>458</v>
      </c>
      <c r="F1296">
        <v>0</v>
      </c>
      <c r="G1296">
        <v>0</v>
      </c>
      <c r="H1296">
        <v>0</v>
      </c>
    </row>
    <row r="1297" spans="1:8" hidden="1" x14ac:dyDescent="0.25">
      <c r="A1297" t="s">
        <v>269</v>
      </c>
      <c r="B1297" t="s">
        <v>391</v>
      </c>
      <c r="C1297" t="s">
        <v>146</v>
      </c>
      <c r="D1297" t="s">
        <v>57</v>
      </c>
      <c r="E1297" t="s">
        <v>458</v>
      </c>
      <c r="F1297">
        <v>0</v>
      </c>
      <c r="G1297">
        <v>0</v>
      </c>
      <c r="H1297">
        <v>0</v>
      </c>
    </row>
    <row r="1298" spans="1:8" hidden="1" x14ac:dyDescent="0.25">
      <c r="A1298" t="s">
        <v>270</v>
      </c>
      <c r="B1298" t="s">
        <v>392</v>
      </c>
      <c r="C1298" t="s">
        <v>147</v>
      </c>
      <c r="D1298" t="s">
        <v>57</v>
      </c>
      <c r="E1298" t="s">
        <v>458</v>
      </c>
      <c r="F1298">
        <v>0</v>
      </c>
      <c r="G1298">
        <v>0</v>
      </c>
      <c r="H1298">
        <v>0</v>
      </c>
    </row>
    <row r="1299" spans="1:8" hidden="1" x14ac:dyDescent="0.25">
      <c r="A1299" t="s">
        <v>271</v>
      </c>
      <c r="B1299" t="s">
        <v>393</v>
      </c>
      <c r="C1299" t="s">
        <v>148</v>
      </c>
      <c r="D1299" t="s">
        <v>57</v>
      </c>
      <c r="E1299" t="s">
        <v>458</v>
      </c>
      <c r="F1299">
        <v>0</v>
      </c>
      <c r="G1299">
        <v>0</v>
      </c>
      <c r="H1299">
        <v>0</v>
      </c>
    </row>
    <row r="1300" spans="1:8" hidden="1" x14ac:dyDescent="0.25">
      <c r="A1300" t="s">
        <v>272</v>
      </c>
      <c r="B1300" t="s">
        <v>394</v>
      </c>
      <c r="C1300" t="s">
        <v>149</v>
      </c>
      <c r="D1300" t="s">
        <v>57</v>
      </c>
      <c r="E1300" t="s">
        <v>458</v>
      </c>
      <c r="F1300">
        <v>0</v>
      </c>
      <c r="G1300">
        <v>0</v>
      </c>
      <c r="H1300">
        <v>0</v>
      </c>
    </row>
    <row r="1301" spans="1:8" hidden="1" x14ac:dyDescent="0.25">
      <c r="A1301" t="s">
        <v>273</v>
      </c>
      <c r="B1301" t="s">
        <v>395</v>
      </c>
      <c r="C1301" t="s">
        <v>150</v>
      </c>
      <c r="D1301" t="s">
        <v>57</v>
      </c>
      <c r="E1301" t="s">
        <v>458</v>
      </c>
      <c r="F1301">
        <v>0</v>
      </c>
      <c r="G1301">
        <v>0</v>
      </c>
      <c r="H1301">
        <v>0</v>
      </c>
    </row>
    <row r="1302" spans="1:8" hidden="1" x14ac:dyDescent="0.25">
      <c r="A1302" t="s">
        <v>274</v>
      </c>
      <c r="B1302" t="s">
        <v>396</v>
      </c>
      <c r="C1302" t="s">
        <v>151</v>
      </c>
      <c r="D1302" t="s">
        <v>57</v>
      </c>
      <c r="E1302" t="s">
        <v>458</v>
      </c>
      <c r="F1302">
        <v>0</v>
      </c>
      <c r="G1302">
        <v>0</v>
      </c>
      <c r="H1302">
        <v>0</v>
      </c>
    </row>
    <row r="1303" spans="1:8" hidden="1" x14ac:dyDescent="0.25">
      <c r="A1303" t="s">
        <v>275</v>
      </c>
      <c r="B1303" t="s">
        <v>397</v>
      </c>
      <c r="C1303" t="s">
        <v>152</v>
      </c>
      <c r="D1303" t="s">
        <v>57</v>
      </c>
      <c r="E1303" t="s">
        <v>458</v>
      </c>
      <c r="F1303">
        <v>0</v>
      </c>
      <c r="G1303">
        <v>0</v>
      </c>
      <c r="H1303">
        <v>0</v>
      </c>
    </row>
    <row r="1304" spans="1:8" hidden="1" x14ac:dyDescent="0.25">
      <c r="A1304" t="s">
        <v>276</v>
      </c>
      <c r="B1304" t="s">
        <v>398</v>
      </c>
      <c r="C1304" t="s">
        <v>153</v>
      </c>
      <c r="D1304" t="s">
        <v>57</v>
      </c>
      <c r="E1304" t="s">
        <v>458</v>
      </c>
      <c r="F1304">
        <v>0</v>
      </c>
      <c r="G1304">
        <v>0</v>
      </c>
      <c r="H1304">
        <v>0</v>
      </c>
    </row>
    <row r="1305" spans="1:8" hidden="1" x14ac:dyDescent="0.25">
      <c r="A1305" t="s">
        <v>277</v>
      </c>
      <c r="B1305" t="s">
        <v>399</v>
      </c>
      <c r="C1305" t="s">
        <v>154</v>
      </c>
      <c r="D1305" t="s">
        <v>57</v>
      </c>
      <c r="E1305" t="s">
        <v>458</v>
      </c>
      <c r="F1305">
        <v>0</v>
      </c>
      <c r="G1305">
        <v>0</v>
      </c>
      <c r="H1305">
        <v>0</v>
      </c>
    </row>
    <row r="1306" spans="1:8" hidden="1" x14ac:dyDescent="0.25">
      <c r="A1306" t="s">
        <v>278</v>
      </c>
      <c r="B1306" t="s">
        <v>400</v>
      </c>
      <c r="C1306" t="s">
        <v>155</v>
      </c>
      <c r="D1306" t="s">
        <v>57</v>
      </c>
      <c r="E1306" t="s">
        <v>458</v>
      </c>
      <c r="F1306">
        <v>0</v>
      </c>
      <c r="G1306">
        <v>0</v>
      </c>
      <c r="H1306">
        <v>0</v>
      </c>
    </row>
    <row r="1307" spans="1:8" hidden="1" x14ac:dyDescent="0.25">
      <c r="A1307" t="s">
        <v>279</v>
      </c>
      <c r="B1307" t="s">
        <v>401</v>
      </c>
      <c r="C1307" t="s">
        <v>156</v>
      </c>
      <c r="D1307" t="s">
        <v>57</v>
      </c>
      <c r="E1307" t="s">
        <v>458</v>
      </c>
      <c r="F1307">
        <v>0</v>
      </c>
      <c r="G1307">
        <v>0</v>
      </c>
      <c r="H1307">
        <v>0</v>
      </c>
    </row>
    <row r="1308" spans="1:8" hidden="1" x14ac:dyDescent="0.25">
      <c r="A1308" t="s">
        <v>280</v>
      </c>
      <c r="B1308" t="s">
        <v>402</v>
      </c>
      <c r="C1308" t="s">
        <v>157</v>
      </c>
      <c r="D1308" t="s">
        <v>57</v>
      </c>
      <c r="E1308" t="s">
        <v>458</v>
      </c>
      <c r="F1308">
        <v>115000</v>
      </c>
      <c r="G1308">
        <v>105416.63</v>
      </c>
      <c r="H1308">
        <v>9583.3699999999953</v>
      </c>
    </row>
    <row r="1309" spans="1:8" hidden="1" x14ac:dyDescent="0.25">
      <c r="A1309" t="s">
        <v>281</v>
      </c>
      <c r="B1309" t="s">
        <v>403</v>
      </c>
      <c r="C1309" t="s">
        <v>158</v>
      </c>
      <c r="D1309" t="s">
        <v>57</v>
      </c>
      <c r="E1309" t="s">
        <v>458</v>
      </c>
      <c r="F1309">
        <v>0</v>
      </c>
      <c r="G1309">
        <v>0</v>
      </c>
      <c r="H1309">
        <v>0</v>
      </c>
    </row>
    <row r="1310" spans="1:8" hidden="1" x14ac:dyDescent="0.25">
      <c r="A1310" t="s">
        <v>282</v>
      </c>
      <c r="B1310" t="s">
        <v>404</v>
      </c>
      <c r="C1310" t="s">
        <v>159</v>
      </c>
      <c r="D1310" t="s">
        <v>57</v>
      </c>
      <c r="E1310" t="s">
        <v>458</v>
      </c>
      <c r="F1310">
        <v>0</v>
      </c>
      <c r="G1310">
        <v>0</v>
      </c>
      <c r="H1310">
        <v>0</v>
      </c>
    </row>
    <row r="1311" spans="1:8" hidden="1" x14ac:dyDescent="0.25">
      <c r="A1311" t="s">
        <v>283</v>
      </c>
      <c r="B1311" t="s">
        <v>405</v>
      </c>
      <c r="C1311" t="s">
        <v>160</v>
      </c>
      <c r="D1311" t="s">
        <v>57</v>
      </c>
      <c r="E1311" t="s">
        <v>458</v>
      </c>
      <c r="F1311">
        <v>0</v>
      </c>
      <c r="G1311">
        <v>0</v>
      </c>
      <c r="H1311">
        <v>0</v>
      </c>
    </row>
    <row r="1312" spans="1:8" hidden="1" x14ac:dyDescent="0.25">
      <c r="A1312" t="s">
        <v>284</v>
      </c>
      <c r="B1312" t="s">
        <v>406</v>
      </c>
      <c r="C1312" t="s">
        <v>161</v>
      </c>
      <c r="D1312" t="s">
        <v>57</v>
      </c>
      <c r="E1312" t="s">
        <v>458</v>
      </c>
      <c r="F1312">
        <v>11000</v>
      </c>
      <c r="G1312">
        <v>0</v>
      </c>
      <c r="H1312">
        <v>11000</v>
      </c>
    </row>
    <row r="1313" spans="1:8" hidden="1" x14ac:dyDescent="0.25">
      <c r="A1313" t="s">
        <v>285</v>
      </c>
      <c r="B1313" t="s">
        <v>407</v>
      </c>
      <c r="C1313" t="s">
        <v>162</v>
      </c>
      <c r="D1313" t="s">
        <v>57</v>
      </c>
      <c r="E1313" t="s">
        <v>458</v>
      </c>
      <c r="F1313">
        <v>306000</v>
      </c>
      <c r="G1313">
        <v>280500</v>
      </c>
      <c r="H1313">
        <v>25500</v>
      </c>
    </row>
    <row r="1314" spans="1:8" hidden="1" x14ac:dyDescent="0.25">
      <c r="A1314" t="s">
        <v>286</v>
      </c>
      <c r="B1314" t="s">
        <v>439</v>
      </c>
      <c r="C1314" t="s">
        <v>440</v>
      </c>
      <c r="D1314" t="s">
        <v>57</v>
      </c>
      <c r="E1314" t="s">
        <v>458</v>
      </c>
      <c r="F1314">
        <v>0</v>
      </c>
      <c r="G1314">
        <v>0</v>
      </c>
      <c r="H1314">
        <v>0</v>
      </c>
    </row>
    <row r="1315" spans="1:8" hidden="1" x14ac:dyDescent="0.25">
      <c r="A1315" t="s">
        <v>287</v>
      </c>
      <c r="B1315" t="s">
        <v>408</v>
      </c>
      <c r="C1315" t="s">
        <v>163</v>
      </c>
      <c r="D1315" t="s">
        <v>57</v>
      </c>
      <c r="E1315" t="s">
        <v>458</v>
      </c>
      <c r="F1315">
        <v>0</v>
      </c>
      <c r="G1315">
        <v>0</v>
      </c>
      <c r="H1315">
        <v>0</v>
      </c>
    </row>
    <row r="1316" spans="1:8" hidden="1" x14ac:dyDescent="0.25">
      <c r="A1316" t="s">
        <v>288</v>
      </c>
      <c r="B1316" t="s">
        <v>409</v>
      </c>
      <c r="C1316" t="s">
        <v>164</v>
      </c>
      <c r="D1316" t="s">
        <v>57</v>
      </c>
      <c r="E1316" t="s">
        <v>458</v>
      </c>
      <c r="F1316">
        <v>0</v>
      </c>
      <c r="G1316">
        <v>0</v>
      </c>
      <c r="H1316">
        <v>0</v>
      </c>
    </row>
    <row r="1317" spans="1:8" hidden="1" x14ac:dyDescent="0.25">
      <c r="A1317" t="s">
        <v>289</v>
      </c>
      <c r="B1317" t="s">
        <v>410</v>
      </c>
      <c r="C1317" t="s">
        <v>165</v>
      </c>
      <c r="D1317" t="s">
        <v>57</v>
      </c>
      <c r="E1317" t="s">
        <v>458</v>
      </c>
      <c r="F1317">
        <v>0</v>
      </c>
      <c r="G1317">
        <v>0</v>
      </c>
      <c r="H1317">
        <v>0</v>
      </c>
    </row>
    <row r="1318" spans="1:8" hidden="1" x14ac:dyDescent="0.25">
      <c r="A1318" t="s">
        <v>290</v>
      </c>
      <c r="B1318" t="s">
        <v>411</v>
      </c>
      <c r="C1318" t="s">
        <v>166</v>
      </c>
      <c r="D1318" t="s">
        <v>57</v>
      </c>
      <c r="E1318" t="s">
        <v>458</v>
      </c>
      <c r="F1318">
        <v>0</v>
      </c>
      <c r="G1318">
        <v>0</v>
      </c>
      <c r="H1318">
        <v>0</v>
      </c>
    </row>
    <row r="1319" spans="1:8" hidden="1" x14ac:dyDescent="0.25">
      <c r="A1319" t="s">
        <v>291</v>
      </c>
      <c r="B1319" t="s">
        <v>412</v>
      </c>
      <c r="C1319" t="s">
        <v>167</v>
      </c>
      <c r="D1319" t="s">
        <v>57</v>
      </c>
      <c r="E1319" t="s">
        <v>458</v>
      </c>
      <c r="F1319">
        <v>0</v>
      </c>
      <c r="G1319">
        <v>0</v>
      </c>
      <c r="H1319">
        <v>0</v>
      </c>
    </row>
    <row r="1320" spans="1:8" hidden="1" x14ac:dyDescent="0.25">
      <c r="A1320" t="s">
        <v>292</v>
      </c>
      <c r="B1320" t="s">
        <v>413</v>
      </c>
      <c r="C1320" t="s">
        <v>168</v>
      </c>
      <c r="D1320" t="s">
        <v>57</v>
      </c>
      <c r="E1320" t="s">
        <v>458</v>
      </c>
      <c r="F1320">
        <v>0</v>
      </c>
      <c r="G1320">
        <v>0</v>
      </c>
      <c r="H1320">
        <v>0</v>
      </c>
    </row>
    <row r="1321" spans="1:8" hidden="1" x14ac:dyDescent="0.25">
      <c r="A1321" t="s">
        <v>293</v>
      </c>
      <c r="B1321" t="s">
        <v>414</v>
      </c>
      <c r="C1321" t="s">
        <v>169</v>
      </c>
      <c r="D1321" t="s">
        <v>57</v>
      </c>
      <c r="E1321" t="s">
        <v>458</v>
      </c>
      <c r="F1321">
        <v>0</v>
      </c>
      <c r="G1321">
        <v>0</v>
      </c>
      <c r="H1321">
        <v>0</v>
      </c>
    </row>
    <row r="1322" spans="1:8" hidden="1" x14ac:dyDescent="0.25">
      <c r="A1322" t="s">
        <v>294</v>
      </c>
      <c r="B1322" t="s">
        <v>415</v>
      </c>
      <c r="C1322" t="s">
        <v>170</v>
      </c>
      <c r="D1322" t="s">
        <v>57</v>
      </c>
      <c r="E1322" t="s">
        <v>458</v>
      </c>
      <c r="F1322">
        <v>330000</v>
      </c>
      <c r="G1322">
        <v>302500</v>
      </c>
      <c r="H1322">
        <v>27500</v>
      </c>
    </row>
    <row r="1323" spans="1:8" hidden="1" x14ac:dyDescent="0.25">
      <c r="A1323" t="s">
        <v>295</v>
      </c>
      <c r="B1323" t="s">
        <v>416</v>
      </c>
      <c r="C1323" t="s">
        <v>171</v>
      </c>
      <c r="D1323" t="s">
        <v>57</v>
      </c>
      <c r="E1323" t="s">
        <v>458</v>
      </c>
      <c r="F1323">
        <v>0</v>
      </c>
      <c r="G1323">
        <v>0</v>
      </c>
      <c r="H1323">
        <v>0</v>
      </c>
    </row>
    <row r="1324" spans="1:8" hidden="1" x14ac:dyDescent="0.25">
      <c r="A1324" t="s">
        <v>296</v>
      </c>
      <c r="B1324" t="s">
        <v>417</v>
      </c>
      <c r="C1324" t="s">
        <v>172</v>
      </c>
      <c r="D1324" t="s">
        <v>57</v>
      </c>
      <c r="E1324" t="s">
        <v>458</v>
      </c>
      <c r="F1324">
        <v>0</v>
      </c>
      <c r="G1324">
        <v>0</v>
      </c>
      <c r="H1324">
        <v>0</v>
      </c>
    </row>
    <row r="1325" spans="1:8" hidden="1" x14ac:dyDescent="0.25">
      <c r="A1325" t="s">
        <v>297</v>
      </c>
      <c r="B1325" t="s">
        <v>418</v>
      </c>
      <c r="C1325" t="s">
        <v>173</v>
      </c>
      <c r="D1325" t="s">
        <v>57</v>
      </c>
      <c r="E1325" t="s">
        <v>458</v>
      </c>
      <c r="F1325">
        <v>0</v>
      </c>
      <c r="G1325">
        <v>0</v>
      </c>
      <c r="H1325">
        <v>0</v>
      </c>
    </row>
    <row r="1326" spans="1:8" hidden="1" x14ac:dyDescent="0.25">
      <c r="A1326" t="s">
        <v>298</v>
      </c>
      <c r="B1326" t="s">
        <v>419</v>
      </c>
      <c r="C1326" t="s">
        <v>174</v>
      </c>
      <c r="D1326" t="s">
        <v>57</v>
      </c>
      <c r="E1326" t="s">
        <v>458</v>
      </c>
      <c r="F1326">
        <v>0</v>
      </c>
      <c r="G1326">
        <v>0</v>
      </c>
      <c r="H1326">
        <v>0</v>
      </c>
    </row>
    <row r="1327" spans="1:8" hidden="1" x14ac:dyDescent="0.25">
      <c r="A1327" t="s">
        <v>299</v>
      </c>
      <c r="B1327" t="s">
        <v>420</v>
      </c>
      <c r="C1327" t="s">
        <v>175</v>
      </c>
      <c r="D1327" t="s">
        <v>57</v>
      </c>
      <c r="E1327" t="s">
        <v>458</v>
      </c>
      <c r="F1327">
        <v>0</v>
      </c>
      <c r="G1327">
        <v>0</v>
      </c>
      <c r="H1327">
        <v>0</v>
      </c>
    </row>
    <row r="1328" spans="1:8" hidden="1" x14ac:dyDescent="0.25">
      <c r="A1328" t="s">
        <v>300</v>
      </c>
      <c r="B1328" t="s">
        <v>421</v>
      </c>
      <c r="C1328" t="s">
        <v>176</v>
      </c>
      <c r="D1328" t="s">
        <v>57</v>
      </c>
      <c r="E1328" t="s">
        <v>458</v>
      </c>
      <c r="F1328">
        <v>0</v>
      </c>
      <c r="G1328">
        <v>0</v>
      </c>
      <c r="H1328">
        <v>0</v>
      </c>
    </row>
    <row r="1329" spans="1:8" hidden="1" x14ac:dyDescent="0.25">
      <c r="A1329" t="s">
        <v>301</v>
      </c>
      <c r="B1329" t="s">
        <v>422</v>
      </c>
      <c r="C1329" t="s">
        <v>177</v>
      </c>
      <c r="D1329" t="s">
        <v>57</v>
      </c>
      <c r="E1329" t="s">
        <v>458</v>
      </c>
      <c r="F1329">
        <v>0</v>
      </c>
      <c r="G1329">
        <v>0</v>
      </c>
      <c r="H1329">
        <v>0</v>
      </c>
    </row>
    <row r="1330" spans="1:8" hidden="1" x14ac:dyDescent="0.25">
      <c r="A1330" t="s">
        <v>302</v>
      </c>
      <c r="B1330" t="s">
        <v>423</v>
      </c>
      <c r="C1330" t="s">
        <v>178</v>
      </c>
      <c r="D1330" t="s">
        <v>57</v>
      </c>
      <c r="E1330" t="s">
        <v>458</v>
      </c>
      <c r="F1330">
        <v>0</v>
      </c>
      <c r="G1330">
        <v>0</v>
      </c>
      <c r="H1330">
        <v>0</v>
      </c>
    </row>
    <row r="1331" spans="1:8" hidden="1" x14ac:dyDescent="0.25">
      <c r="A1331" t="s">
        <v>303</v>
      </c>
      <c r="B1331" t="s">
        <v>424</v>
      </c>
      <c r="C1331" t="s">
        <v>179</v>
      </c>
      <c r="D1331" t="s">
        <v>57</v>
      </c>
      <c r="E1331" t="s">
        <v>458</v>
      </c>
      <c r="F1331">
        <v>0</v>
      </c>
      <c r="G1331">
        <v>0</v>
      </c>
      <c r="H1331">
        <v>0</v>
      </c>
    </row>
    <row r="1332" spans="1:8" hidden="1" x14ac:dyDescent="0.25">
      <c r="A1332" t="s">
        <v>304</v>
      </c>
      <c r="B1332" t="s">
        <v>425</v>
      </c>
      <c r="C1332" t="s">
        <v>180</v>
      </c>
      <c r="D1332" t="s">
        <v>57</v>
      </c>
      <c r="E1332" t="s">
        <v>458</v>
      </c>
      <c r="F1332">
        <v>0</v>
      </c>
      <c r="G1332">
        <v>0</v>
      </c>
      <c r="H1332">
        <v>0</v>
      </c>
    </row>
    <row r="1333" spans="1:8" hidden="1" x14ac:dyDescent="0.25">
      <c r="A1333" t="s">
        <v>305</v>
      </c>
      <c r="B1333" t="s">
        <v>426</v>
      </c>
      <c r="C1333" t="s">
        <v>181</v>
      </c>
      <c r="D1333" t="s">
        <v>57</v>
      </c>
      <c r="E1333" t="s">
        <v>458</v>
      </c>
      <c r="F1333">
        <v>0</v>
      </c>
      <c r="G1333">
        <v>0</v>
      </c>
      <c r="H1333">
        <v>0</v>
      </c>
    </row>
    <row r="1334" spans="1:8" hidden="1" x14ac:dyDescent="0.25">
      <c r="A1334" t="s">
        <v>306</v>
      </c>
      <c r="B1334" t="s">
        <v>427</v>
      </c>
      <c r="C1334" t="s">
        <v>182</v>
      </c>
      <c r="D1334" t="s">
        <v>57</v>
      </c>
      <c r="E1334" t="s">
        <v>458</v>
      </c>
      <c r="F1334">
        <v>0</v>
      </c>
      <c r="G1334">
        <v>0</v>
      </c>
      <c r="H1334">
        <v>0</v>
      </c>
    </row>
    <row r="1335" spans="1:8" hidden="1" x14ac:dyDescent="0.25">
      <c r="A1335" t="s">
        <v>307</v>
      </c>
      <c r="B1335" t="s">
        <v>428</v>
      </c>
      <c r="C1335" t="s">
        <v>183</v>
      </c>
      <c r="D1335" t="s">
        <v>57</v>
      </c>
      <c r="E1335" t="s">
        <v>458</v>
      </c>
      <c r="F1335">
        <v>0</v>
      </c>
      <c r="G1335">
        <v>0</v>
      </c>
      <c r="H1335">
        <v>0</v>
      </c>
    </row>
    <row r="1336" spans="1:8" hidden="1" x14ac:dyDescent="0.25">
      <c r="A1336" t="s">
        <v>308</v>
      </c>
      <c r="B1336" t="s">
        <v>429</v>
      </c>
      <c r="C1336" t="s">
        <v>184</v>
      </c>
      <c r="D1336" t="s">
        <v>57</v>
      </c>
      <c r="E1336" t="s">
        <v>458</v>
      </c>
      <c r="F1336">
        <v>219500</v>
      </c>
      <c r="G1336">
        <v>201208.36999999994</v>
      </c>
      <c r="H1336">
        <v>18291.630000000063</v>
      </c>
    </row>
    <row r="1337" spans="1:8" hidden="1" x14ac:dyDescent="0.25">
      <c r="A1337" t="s">
        <v>309</v>
      </c>
      <c r="B1337" t="s">
        <v>430</v>
      </c>
      <c r="C1337" t="s">
        <v>185</v>
      </c>
      <c r="D1337" t="s">
        <v>57</v>
      </c>
      <c r="E1337" t="s">
        <v>458</v>
      </c>
      <c r="F1337">
        <v>0</v>
      </c>
      <c r="G1337">
        <v>0</v>
      </c>
      <c r="H1337">
        <v>0</v>
      </c>
    </row>
    <row r="1338" spans="1:8" hidden="1" x14ac:dyDescent="0.25">
      <c r="A1338" t="s">
        <v>310</v>
      </c>
      <c r="B1338" t="s">
        <v>431</v>
      </c>
      <c r="C1338" t="s">
        <v>186</v>
      </c>
      <c r="D1338" t="s">
        <v>57</v>
      </c>
      <c r="E1338" t="s">
        <v>458</v>
      </c>
      <c r="F1338">
        <v>0</v>
      </c>
      <c r="G1338">
        <v>0</v>
      </c>
      <c r="H1338">
        <v>0</v>
      </c>
    </row>
    <row r="1339" spans="1:8" hidden="1" x14ac:dyDescent="0.25">
      <c r="A1339" t="s">
        <v>311</v>
      </c>
      <c r="B1339" t="s">
        <v>432</v>
      </c>
      <c r="C1339" t="s">
        <v>187</v>
      </c>
      <c r="D1339" t="s">
        <v>57</v>
      </c>
      <c r="E1339" t="s">
        <v>458</v>
      </c>
      <c r="F1339">
        <v>0</v>
      </c>
      <c r="G1339">
        <v>0</v>
      </c>
      <c r="H1339">
        <v>0</v>
      </c>
    </row>
    <row r="1340" spans="1:8" hidden="1" x14ac:dyDescent="0.25">
      <c r="A1340" t="s">
        <v>312</v>
      </c>
      <c r="B1340" t="s">
        <v>433</v>
      </c>
      <c r="C1340" t="s">
        <v>188</v>
      </c>
      <c r="D1340" t="s">
        <v>57</v>
      </c>
      <c r="E1340" t="s">
        <v>458</v>
      </c>
      <c r="F1340">
        <v>0</v>
      </c>
      <c r="G1340">
        <v>0</v>
      </c>
      <c r="H1340">
        <v>0</v>
      </c>
    </row>
    <row r="1341" spans="1:8" hidden="1" x14ac:dyDescent="0.25">
      <c r="A1341" t="s">
        <v>313</v>
      </c>
      <c r="B1341" t="s">
        <v>434</v>
      </c>
      <c r="C1341" t="s">
        <v>189</v>
      </c>
      <c r="D1341" t="s">
        <v>57</v>
      </c>
      <c r="E1341" t="s">
        <v>458</v>
      </c>
      <c r="F1341">
        <v>0</v>
      </c>
      <c r="G1341">
        <v>0</v>
      </c>
      <c r="H1341">
        <v>0</v>
      </c>
    </row>
    <row r="1342" spans="1:8" hidden="1" x14ac:dyDescent="0.25">
      <c r="A1342" t="s">
        <v>314</v>
      </c>
      <c r="B1342" t="s">
        <v>435</v>
      </c>
      <c r="C1342" t="s">
        <v>436</v>
      </c>
      <c r="D1342" t="s">
        <v>57</v>
      </c>
      <c r="E1342" t="s">
        <v>458</v>
      </c>
      <c r="F1342">
        <v>0</v>
      </c>
      <c r="G1342">
        <v>0</v>
      </c>
      <c r="H1342">
        <v>0</v>
      </c>
    </row>
    <row r="1343" spans="1:8" hidden="1" x14ac:dyDescent="0.25">
      <c r="A1343" t="s">
        <v>315</v>
      </c>
      <c r="B1343" t="s">
        <v>441</v>
      </c>
      <c r="C1343" t="s">
        <v>442</v>
      </c>
      <c r="D1343" t="s">
        <v>57</v>
      </c>
      <c r="E1343" t="s">
        <v>458</v>
      </c>
      <c r="F1343">
        <v>0</v>
      </c>
      <c r="G1343">
        <v>0</v>
      </c>
      <c r="H1343">
        <v>0</v>
      </c>
    </row>
    <row r="1344" spans="1:8" hidden="1" x14ac:dyDescent="0.25">
      <c r="A1344" t="s">
        <v>316</v>
      </c>
      <c r="B1344" t="s">
        <v>443</v>
      </c>
      <c r="C1344" t="s">
        <v>444</v>
      </c>
      <c r="D1344" t="s">
        <v>57</v>
      </c>
      <c r="E1344" t="s">
        <v>458</v>
      </c>
      <c r="F1344">
        <v>0</v>
      </c>
      <c r="G1344">
        <v>0</v>
      </c>
      <c r="H1344">
        <v>0</v>
      </c>
    </row>
    <row r="1345" spans="1:8" hidden="1" x14ac:dyDescent="0.25">
      <c r="A1345" t="s">
        <v>317</v>
      </c>
      <c r="B1345" t="s">
        <v>445</v>
      </c>
      <c r="C1345" t="s">
        <v>446</v>
      </c>
      <c r="D1345" t="s">
        <v>57</v>
      </c>
      <c r="E1345" t="s">
        <v>458</v>
      </c>
      <c r="F1345">
        <v>0</v>
      </c>
      <c r="G1345">
        <v>0</v>
      </c>
      <c r="H1345">
        <v>0</v>
      </c>
    </row>
    <row r="1346" spans="1:8" hidden="1" x14ac:dyDescent="0.25">
      <c r="A1346" t="s">
        <v>318</v>
      </c>
      <c r="B1346" t="s">
        <v>447</v>
      </c>
      <c r="C1346" t="s">
        <v>448</v>
      </c>
      <c r="D1346" t="s">
        <v>57</v>
      </c>
      <c r="E1346" t="s">
        <v>458</v>
      </c>
      <c r="F1346">
        <v>0</v>
      </c>
      <c r="G1346">
        <v>0</v>
      </c>
      <c r="H1346">
        <v>0</v>
      </c>
    </row>
    <row r="1347" spans="1:8" hidden="1" x14ac:dyDescent="0.25">
      <c r="A1347" t="s">
        <v>319</v>
      </c>
      <c r="B1347" t="s">
        <v>437</v>
      </c>
      <c r="C1347" t="s">
        <v>195</v>
      </c>
      <c r="D1347" t="s">
        <v>57</v>
      </c>
      <c r="E1347" t="s">
        <v>458</v>
      </c>
      <c r="F1347">
        <v>0</v>
      </c>
      <c r="G1347">
        <v>0</v>
      </c>
      <c r="H1347">
        <v>0</v>
      </c>
    </row>
    <row r="1348" spans="1:8" x14ac:dyDescent="0.25">
      <c r="A1348" t="s">
        <v>207</v>
      </c>
      <c r="B1348" t="s">
        <v>328</v>
      </c>
      <c r="C1348" t="s">
        <v>84</v>
      </c>
      <c r="D1348" t="s">
        <v>21</v>
      </c>
      <c r="E1348" t="s">
        <v>459</v>
      </c>
      <c r="F1348">
        <v>5000</v>
      </c>
      <c r="G1348">
        <v>4583.37</v>
      </c>
      <c r="H1348">
        <v>416.63000000000011</v>
      </c>
    </row>
    <row r="1349" spans="1:8" x14ac:dyDescent="0.25">
      <c r="A1349" t="s">
        <v>208</v>
      </c>
      <c r="B1349" t="s">
        <v>330</v>
      </c>
      <c r="C1349" t="s">
        <v>85</v>
      </c>
      <c r="D1349" t="s">
        <v>21</v>
      </c>
      <c r="E1349" t="s">
        <v>459</v>
      </c>
      <c r="F1349">
        <v>3000</v>
      </c>
      <c r="G1349">
        <v>2750</v>
      </c>
      <c r="H1349">
        <v>250</v>
      </c>
    </row>
    <row r="1350" spans="1:8" x14ac:dyDescent="0.25">
      <c r="A1350" t="s">
        <v>209</v>
      </c>
      <c r="B1350" t="s">
        <v>331</v>
      </c>
      <c r="C1350" t="s">
        <v>86</v>
      </c>
      <c r="D1350" t="s">
        <v>21</v>
      </c>
      <c r="E1350" t="s">
        <v>459</v>
      </c>
      <c r="F1350">
        <v>0</v>
      </c>
      <c r="G1350">
        <v>0</v>
      </c>
      <c r="H1350">
        <v>0</v>
      </c>
    </row>
    <row r="1351" spans="1:8" x14ac:dyDescent="0.25">
      <c r="A1351" t="s">
        <v>210</v>
      </c>
      <c r="B1351" t="s">
        <v>332</v>
      </c>
      <c r="C1351" t="s">
        <v>87</v>
      </c>
      <c r="D1351" t="s">
        <v>21</v>
      </c>
      <c r="E1351" t="s">
        <v>459</v>
      </c>
      <c r="F1351">
        <v>1000</v>
      </c>
      <c r="G1351">
        <v>916.63000000000011</v>
      </c>
      <c r="H1351">
        <v>83.369999999999891</v>
      </c>
    </row>
    <row r="1352" spans="1:8" x14ac:dyDescent="0.25">
      <c r="A1352" t="s">
        <v>211</v>
      </c>
      <c r="B1352" t="s">
        <v>333</v>
      </c>
      <c r="C1352" t="s">
        <v>88</v>
      </c>
      <c r="D1352" t="s">
        <v>21</v>
      </c>
      <c r="E1352" t="s">
        <v>459</v>
      </c>
      <c r="F1352">
        <v>0</v>
      </c>
      <c r="G1352">
        <v>0</v>
      </c>
      <c r="H1352">
        <v>0</v>
      </c>
    </row>
    <row r="1353" spans="1:8" x14ac:dyDescent="0.25">
      <c r="A1353" t="s">
        <v>212</v>
      </c>
      <c r="B1353" t="s">
        <v>334</v>
      </c>
      <c r="C1353" t="s">
        <v>89</v>
      </c>
      <c r="D1353" t="s">
        <v>21</v>
      </c>
      <c r="E1353" t="s">
        <v>459</v>
      </c>
      <c r="F1353">
        <v>500</v>
      </c>
      <c r="G1353">
        <v>458.37000000000012</v>
      </c>
      <c r="H1353">
        <v>41.629999999999882</v>
      </c>
    </row>
    <row r="1354" spans="1:8" x14ac:dyDescent="0.25">
      <c r="A1354" t="s">
        <v>213</v>
      </c>
      <c r="B1354" t="s">
        <v>335</v>
      </c>
      <c r="C1354" t="s">
        <v>90</v>
      </c>
      <c r="D1354" t="s">
        <v>21</v>
      </c>
      <c r="E1354" t="s">
        <v>459</v>
      </c>
      <c r="F1354">
        <v>0</v>
      </c>
      <c r="G1354">
        <v>0</v>
      </c>
      <c r="H1354">
        <v>0</v>
      </c>
    </row>
    <row r="1355" spans="1:8" x14ac:dyDescent="0.25">
      <c r="A1355" t="s">
        <v>214</v>
      </c>
      <c r="B1355" t="s">
        <v>336</v>
      </c>
      <c r="C1355" t="s">
        <v>91</v>
      </c>
      <c r="D1355" t="s">
        <v>21</v>
      </c>
      <c r="E1355" t="s">
        <v>459</v>
      </c>
      <c r="F1355">
        <v>1000</v>
      </c>
      <c r="G1355">
        <v>916.63000000000011</v>
      </c>
      <c r="H1355">
        <v>83.369999999999891</v>
      </c>
    </row>
    <row r="1356" spans="1:8" x14ac:dyDescent="0.25">
      <c r="A1356" t="s">
        <v>215</v>
      </c>
      <c r="B1356" t="s">
        <v>337</v>
      </c>
      <c r="C1356" t="s">
        <v>92</v>
      </c>
      <c r="D1356" t="s">
        <v>21</v>
      </c>
      <c r="E1356" t="s">
        <v>459</v>
      </c>
      <c r="F1356">
        <v>15500</v>
      </c>
      <c r="G1356">
        <v>14208.37</v>
      </c>
      <c r="H1356">
        <v>1291.6299999999992</v>
      </c>
    </row>
    <row r="1357" spans="1:8" x14ac:dyDescent="0.25">
      <c r="A1357" t="s">
        <v>216</v>
      </c>
      <c r="B1357" t="s">
        <v>338</v>
      </c>
      <c r="C1357" t="s">
        <v>93</v>
      </c>
      <c r="D1357" t="s">
        <v>21</v>
      </c>
      <c r="E1357" t="s">
        <v>459</v>
      </c>
      <c r="F1357">
        <v>2000</v>
      </c>
      <c r="G1357">
        <v>1833.3700000000001</v>
      </c>
      <c r="H1357">
        <v>166.62999999999988</v>
      </c>
    </row>
    <row r="1358" spans="1:8" x14ac:dyDescent="0.25">
      <c r="A1358" t="s">
        <v>217</v>
      </c>
      <c r="B1358" t="s">
        <v>339</v>
      </c>
      <c r="C1358" t="s">
        <v>94</v>
      </c>
      <c r="D1358" t="s">
        <v>21</v>
      </c>
      <c r="E1358" t="s">
        <v>459</v>
      </c>
      <c r="F1358">
        <v>1000</v>
      </c>
      <c r="G1358">
        <v>916.63000000000011</v>
      </c>
      <c r="H1358">
        <v>83.369999999999891</v>
      </c>
    </row>
    <row r="1359" spans="1:8" x14ac:dyDescent="0.25">
      <c r="A1359" t="s">
        <v>218</v>
      </c>
      <c r="B1359" t="s">
        <v>340</v>
      </c>
      <c r="C1359" t="s">
        <v>95</v>
      </c>
      <c r="D1359" t="s">
        <v>21</v>
      </c>
      <c r="E1359" t="s">
        <v>459</v>
      </c>
      <c r="F1359">
        <v>0</v>
      </c>
      <c r="G1359">
        <v>0</v>
      </c>
      <c r="H1359">
        <v>0</v>
      </c>
    </row>
    <row r="1360" spans="1:8" x14ac:dyDescent="0.25">
      <c r="A1360" t="s">
        <v>219</v>
      </c>
      <c r="B1360" t="s">
        <v>341</v>
      </c>
      <c r="C1360" t="s">
        <v>96</v>
      </c>
      <c r="D1360" t="s">
        <v>21</v>
      </c>
      <c r="E1360" t="s">
        <v>459</v>
      </c>
      <c r="F1360">
        <v>2000</v>
      </c>
      <c r="G1360">
        <v>1833.3700000000001</v>
      </c>
      <c r="H1360">
        <v>166.62999999999988</v>
      </c>
    </row>
    <row r="1361" spans="1:8" x14ac:dyDescent="0.25">
      <c r="A1361" t="s">
        <v>220</v>
      </c>
      <c r="B1361" t="s">
        <v>342</v>
      </c>
      <c r="C1361" t="s">
        <v>97</v>
      </c>
      <c r="D1361" t="s">
        <v>21</v>
      </c>
      <c r="E1361" t="s">
        <v>459</v>
      </c>
      <c r="F1361">
        <v>1000</v>
      </c>
      <c r="G1361">
        <v>916.63000000000011</v>
      </c>
      <c r="H1361">
        <v>83.369999999999891</v>
      </c>
    </row>
    <row r="1362" spans="1:8" x14ac:dyDescent="0.25">
      <c r="A1362" t="s">
        <v>221</v>
      </c>
      <c r="B1362" t="s">
        <v>343</v>
      </c>
      <c r="C1362" t="s">
        <v>98</v>
      </c>
      <c r="D1362" t="s">
        <v>21</v>
      </c>
      <c r="E1362" t="s">
        <v>459</v>
      </c>
      <c r="F1362">
        <v>67000</v>
      </c>
      <c r="G1362">
        <v>61416.630000000012</v>
      </c>
      <c r="H1362">
        <v>5583.3699999999881</v>
      </c>
    </row>
    <row r="1363" spans="1:8" x14ac:dyDescent="0.25">
      <c r="A1363" t="s">
        <v>222</v>
      </c>
      <c r="B1363" t="s">
        <v>344</v>
      </c>
      <c r="C1363" t="s">
        <v>99</v>
      </c>
      <c r="D1363" t="s">
        <v>21</v>
      </c>
      <c r="E1363" t="s">
        <v>459</v>
      </c>
      <c r="F1363">
        <v>2000</v>
      </c>
      <c r="G1363">
        <v>1833.3700000000001</v>
      </c>
      <c r="H1363">
        <v>166.62999999999988</v>
      </c>
    </row>
    <row r="1364" spans="1:8" x14ac:dyDescent="0.25">
      <c r="A1364" t="s">
        <v>223</v>
      </c>
      <c r="B1364" t="s">
        <v>345</v>
      </c>
      <c r="C1364" t="s">
        <v>100</v>
      </c>
      <c r="D1364" t="s">
        <v>21</v>
      </c>
      <c r="E1364" t="s">
        <v>459</v>
      </c>
      <c r="F1364">
        <v>500</v>
      </c>
      <c r="G1364">
        <v>458.37000000000012</v>
      </c>
      <c r="H1364">
        <v>41.629999999999882</v>
      </c>
    </row>
    <row r="1365" spans="1:8" x14ac:dyDescent="0.25">
      <c r="A1365" t="s">
        <v>224</v>
      </c>
      <c r="B1365" t="s">
        <v>346</v>
      </c>
      <c r="C1365" t="s">
        <v>101</v>
      </c>
      <c r="D1365" t="s">
        <v>21</v>
      </c>
      <c r="E1365" t="s">
        <v>459</v>
      </c>
      <c r="F1365">
        <v>2000</v>
      </c>
      <c r="G1365">
        <v>1833.3700000000001</v>
      </c>
      <c r="H1365">
        <v>166.62999999999988</v>
      </c>
    </row>
    <row r="1366" spans="1:8" x14ac:dyDescent="0.25">
      <c r="A1366" t="s">
        <v>225</v>
      </c>
      <c r="B1366" t="s">
        <v>347</v>
      </c>
      <c r="C1366" t="s">
        <v>102</v>
      </c>
      <c r="D1366" t="s">
        <v>21</v>
      </c>
      <c r="E1366" t="s">
        <v>459</v>
      </c>
      <c r="F1366">
        <v>1000</v>
      </c>
      <c r="G1366">
        <v>916.63000000000011</v>
      </c>
      <c r="H1366">
        <v>83.369999999999891</v>
      </c>
    </row>
    <row r="1367" spans="1:8" x14ac:dyDescent="0.25">
      <c r="A1367" t="s">
        <v>226</v>
      </c>
      <c r="B1367" t="s">
        <v>348</v>
      </c>
      <c r="C1367" t="s">
        <v>104</v>
      </c>
      <c r="D1367" t="s">
        <v>21</v>
      </c>
      <c r="E1367" t="s">
        <v>459</v>
      </c>
      <c r="F1367">
        <v>9000</v>
      </c>
      <c r="G1367">
        <v>8250</v>
      </c>
      <c r="H1367">
        <v>750</v>
      </c>
    </row>
    <row r="1368" spans="1:8" x14ac:dyDescent="0.25">
      <c r="A1368" t="s">
        <v>227</v>
      </c>
      <c r="B1368" t="s">
        <v>349</v>
      </c>
      <c r="C1368" t="s">
        <v>103</v>
      </c>
      <c r="D1368" t="s">
        <v>21</v>
      </c>
      <c r="E1368" t="s">
        <v>459</v>
      </c>
      <c r="F1368">
        <v>0</v>
      </c>
      <c r="G1368">
        <v>0</v>
      </c>
      <c r="H1368">
        <v>0</v>
      </c>
    </row>
    <row r="1369" spans="1:8" x14ac:dyDescent="0.25">
      <c r="A1369" t="s">
        <v>228</v>
      </c>
      <c r="B1369" t="s">
        <v>350</v>
      </c>
      <c r="C1369" t="s">
        <v>105</v>
      </c>
      <c r="D1369" t="s">
        <v>21</v>
      </c>
      <c r="E1369" t="s">
        <v>459</v>
      </c>
      <c r="F1369">
        <v>51500</v>
      </c>
      <c r="G1369">
        <v>47208.369999999988</v>
      </c>
      <c r="H1369">
        <v>4291.6300000000119</v>
      </c>
    </row>
    <row r="1370" spans="1:8" x14ac:dyDescent="0.25">
      <c r="A1370" t="s">
        <v>229</v>
      </c>
      <c r="B1370" t="s">
        <v>351</v>
      </c>
      <c r="C1370" t="s">
        <v>106</v>
      </c>
      <c r="D1370" t="s">
        <v>21</v>
      </c>
      <c r="E1370" t="s">
        <v>459</v>
      </c>
      <c r="F1370">
        <v>1000</v>
      </c>
      <c r="G1370">
        <v>916.63000000000011</v>
      </c>
      <c r="H1370">
        <v>83.369999999999891</v>
      </c>
    </row>
    <row r="1371" spans="1:8" x14ac:dyDescent="0.25">
      <c r="A1371" t="s">
        <v>230</v>
      </c>
      <c r="B1371" t="s">
        <v>352</v>
      </c>
      <c r="C1371" t="s">
        <v>107</v>
      </c>
      <c r="D1371" t="s">
        <v>21</v>
      </c>
      <c r="E1371" t="s">
        <v>459</v>
      </c>
      <c r="F1371">
        <v>500</v>
      </c>
      <c r="G1371">
        <v>458.37000000000012</v>
      </c>
      <c r="H1371">
        <v>41.629999999999882</v>
      </c>
    </row>
    <row r="1372" spans="1:8" x14ac:dyDescent="0.25">
      <c r="A1372" t="s">
        <v>231</v>
      </c>
      <c r="B1372" t="s">
        <v>353</v>
      </c>
      <c r="C1372" t="s">
        <v>108</v>
      </c>
      <c r="D1372" t="s">
        <v>21</v>
      </c>
      <c r="E1372" t="s">
        <v>459</v>
      </c>
      <c r="F1372">
        <v>10000</v>
      </c>
      <c r="G1372">
        <v>9166.630000000001</v>
      </c>
      <c r="H1372">
        <v>833.36999999999898</v>
      </c>
    </row>
    <row r="1373" spans="1:8" x14ac:dyDescent="0.25">
      <c r="A1373" t="s">
        <v>232</v>
      </c>
      <c r="B1373" t="s">
        <v>354</v>
      </c>
      <c r="C1373" t="s">
        <v>109</v>
      </c>
      <c r="D1373" t="s">
        <v>21</v>
      </c>
      <c r="E1373" t="s">
        <v>459</v>
      </c>
      <c r="F1373">
        <v>0</v>
      </c>
      <c r="G1373">
        <v>0</v>
      </c>
      <c r="H1373">
        <v>0</v>
      </c>
    </row>
    <row r="1374" spans="1:8" x14ac:dyDescent="0.25">
      <c r="A1374" t="s">
        <v>233</v>
      </c>
      <c r="B1374" t="s">
        <v>355</v>
      </c>
      <c r="C1374" t="s">
        <v>110</v>
      </c>
      <c r="D1374" t="s">
        <v>21</v>
      </c>
      <c r="E1374" t="s">
        <v>459</v>
      </c>
      <c r="F1374">
        <v>27000</v>
      </c>
      <c r="G1374">
        <v>24750</v>
      </c>
      <c r="H1374">
        <v>2250</v>
      </c>
    </row>
    <row r="1375" spans="1:8" x14ac:dyDescent="0.25">
      <c r="A1375" t="s">
        <v>234</v>
      </c>
      <c r="B1375" t="s">
        <v>356</v>
      </c>
      <c r="C1375" t="s">
        <v>111</v>
      </c>
      <c r="D1375" t="s">
        <v>21</v>
      </c>
      <c r="E1375" t="s">
        <v>459</v>
      </c>
      <c r="F1375">
        <v>500</v>
      </c>
      <c r="G1375">
        <v>458.37000000000012</v>
      </c>
      <c r="H1375">
        <v>41.629999999999882</v>
      </c>
    </row>
    <row r="1376" spans="1:8" x14ac:dyDescent="0.25">
      <c r="A1376" t="s">
        <v>235</v>
      </c>
      <c r="B1376" t="s">
        <v>357</v>
      </c>
      <c r="C1376" t="s">
        <v>112</v>
      </c>
      <c r="D1376" t="s">
        <v>21</v>
      </c>
      <c r="E1376" t="s">
        <v>459</v>
      </c>
      <c r="F1376">
        <v>52500</v>
      </c>
      <c r="G1376">
        <v>48125</v>
      </c>
      <c r="H1376">
        <v>4375</v>
      </c>
    </row>
    <row r="1377" spans="1:8" x14ac:dyDescent="0.25">
      <c r="A1377" t="s">
        <v>236</v>
      </c>
      <c r="B1377" t="s">
        <v>358</v>
      </c>
      <c r="C1377" t="s">
        <v>113</v>
      </c>
      <c r="D1377" t="s">
        <v>21</v>
      </c>
      <c r="E1377" t="s">
        <v>459</v>
      </c>
      <c r="F1377">
        <v>1000</v>
      </c>
      <c r="G1377">
        <v>916.63000000000011</v>
      </c>
      <c r="H1377">
        <v>83.369999999999891</v>
      </c>
    </row>
    <row r="1378" spans="1:8" x14ac:dyDescent="0.25">
      <c r="A1378" t="s">
        <v>237</v>
      </c>
      <c r="B1378" t="s">
        <v>359</v>
      </c>
      <c r="C1378" t="s">
        <v>114</v>
      </c>
      <c r="D1378" t="s">
        <v>21</v>
      </c>
      <c r="E1378" t="s">
        <v>459</v>
      </c>
      <c r="F1378">
        <v>19000</v>
      </c>
      <c r="G1378">
        <v>17416.629999999997</v>
      </c>
      <c r="H1378">
        <v>1583.3700000000026</v>
      </c>
    </row>
    <row r="1379" spans="1:8" x14ac:dyDescent="0.25">
      <c r="A1379" t="s">
        <v>238</v>
      </c>
      <c r="B1379" t="s">
        <v>360</v>
      </c>
      <c r="C1379" t="s">
        <v>115</v>
      </c>
      <c r="D1379" t="s">
        <v>21</v>
      </c>
      <c r="E1379" t="s">
        <v>459</v>
      </c>
      <c r="F1379">
        <v>325000</v>
      </c>
      <c r="G1379">
        <v>297916.63000000012</v>
      </c>
      <c r="H1379">
        <v>27083.369999999879</v>
      </c>
    </row>
    <row r="1380" spans="1:8" x14ac:dyDescent="0.25">
      <c r="A1380" t="s">
        <v>239</v>
      </c>
      <c r="B1380" t="s">
        <v>361</v>
      </c>
      <c r="C1380" t="s">
        <v>116</v>
      </c>
      <c r="D1380" t="s">
        <v>21</v>
      </c>
      <c r="E1380" t="s">
        <v>459</v>
      </c>
      <c r="F1380">
        <v>0</v>
      </c>
      <c r="G1380">
        <v>0</v>
      </c>
      <c r="H1380">
        <v>0</v>
      </c>
    </row>
    <row r="1381" spans="1:8" x14ac:dyDescent="0.25">
      <c r="A1381" t="s">
        <v>240</v>
      </c>
      <c r="B1381" t="s">
        <v>362</v>
      </c>
      <c r="C1381" t="s">
        <v>117</v>
      </c>
      <c r="D1381" t="s">
        <v>21</v>
      </c>
      <c r="E1381" t="s">
        <v>459</v>
      </c>
      <c r="F1381">
        <v>244500</v>
      </c>
      <c r="G1381">
        <v>224125</v>
      </c>
      <c r="H1381">
        <v>20375</v>
      </c>
    </row>
    <row r="1382" spans="1:8" x14ac:dyDescent="0.25">
      <c r="A1382" t="s">
        <v>241</v>
      </c>
      <c r="B1382" t="s">
        <v>363</v>
      </c>
      <c r="C1382" t="s">
        <v>118</v>
      </c>
      <c r="D1382" t="s">
        <v>21</v>
      </c>
      <c r="E1382" t="s">
        <v>459</v>
      </c>
      <c r="F1382">
        <v>172500</v>
      </c>
      <c r="G1382">
        <v>158125</v>
      </c>
      <c r="H1382">
        <v>14375</v>
      </c>
    </row>
    <row r="1383" spans="1:8" x14ac:dyDescent="0.25">
      <c r="A1383" t="s">
        <v>242</v>
      </c>
      <c r="B1383" t="s">
        <v>364</v>
      </c>
      <c r="C1383" t="s">
        <v>119</v>
      </c>
      <c r="D1383" t="s">
        <v>21</v>
      </c>
      <c r="E1383" t="s">
        <v>459</v>
      </c>
      <c r="F1383">
        <v>19500</v>
      </c>
      <c r="G1383">
        <v>17875</v>
      </c>
      <c r="H1383">
        <v>1625</v>
      </c>
    </row>
    <row r="1384" spans="1:8" x14ac:dyDescent="0.25">
      <c r="A1384" t="s">
        <v>243</v>
      </c>
      <c r="B1384" t="s">
        <v>365</v>
      </c>
      <c r="C1384" t="s">
        <v>120</v>
      </c>
      <c r="D1384" t="s">
        <v>21</v>
      </c>
      <c r="E1384" t="s">
        <v>459</v>
      </c>
      <c r="F1384">
        <v>18500</v>
      </c>
      <c r="G1384">
        <v>16958.370000000003</v>
      </c>
      <c r="H1384">
        <v>1541.6299999999974</v>
      </c>
    </row>
    <row r="1385" spans="1:8" x14ac:dyDescent="0.25">
      <c r="A1385" t="s">
        <v>244</v>
      </c>
      <c r="B1385" t="s">
        <v>366</v>
      </c>
      <c r="C1385" t="s">
        <v>121</v>
      </c>
      <c r="D1385" t="s">
        <v>21</v>
      </c>
      <c r="E1385" t="s">
        <v>459</v>
      </c>
      <c r="F1385">
        <v>9500</v>
      </c>
      <c r="G1385">
        <v>8708.369999999999</v>
      </c>
      <c r="H1385">
        <v>791.63000000000102</v>
      </c>
    </row>
    <row r="1386" spans="1:8" x14ac:dyDescent="0.25">
      <c r="A1386" t="s">
        <v>245</v>
      </c>
      <c r="B1386" t="s">
        <v>367</v>
      </c>
      <c r="C1386" t="s">
        <v>122</v>
      </c>
      <c r="D1386" t="s">
        <v>21</v>
      </c>
      <c r="E1386" t="s">
        <v>459</v>
      </c>
      <c r="F1386">
        <v>1000</v>
      </c>
      <c r="G1386">
        <v>916.63000000000011</v>
      </c>
      <c r="H1386">
        <v>83.369999999999891</v>
      </c>
    </row>
    <row r="1387" spans="1:8" x14ac:dyDescent="0.25">
      <c r="A1387" t="s">
        <v>246</v>
      </c>
      <c r="B1387" t="s">
        <v>368</v>
      </c>
      <c r="C1387" t="s">
        <v>123</v>
      </c>
      <c r="D1387" t="s">
        <v>21</v>
      </c>
      <c r="E1387" t="s">
        <v>459</v>
      </c>
      <c r="F1387">
        <v>1000</v>
      </c>
      <c r="G1387">
        <v>916.63000000000011</v>
      </c>
      <c r="H1387">
        <v>83.369999999999891</v>
      </c>
    </row>
    <row r="1388" spans="1:8" x14ac:dyDescent="0.25">
      <c r="A1388" t="s">
        <v>247</v>
      </c>
      <c r="B1388" t="s">
        <v>369</v>
      </c>
      <c r="C1388" t="s">
        <v>124</v>
      </c>
      <c r="D1388" t="s">
        <v>21</v>
      </c>
      <c r="E1388" t="s">
        <v>459</v>
      </c>
      <c r="F1388">
        <v>2000</v>
      </c>
      <c r="G1388">
        <v>1833.3700000000001</v>
      </c>
      <c r="H1388">
        <v>166.62999999999988</v>
      </c>
    </row>
    <row r="1389" spans="1:8" x14ac:dyDescent="0.25">
      <c r="A1389" t="s">
        <v>248</v>
      </c>
      <c r="B1389" t="s">
        <v>370</v>
      </c>
      <c r="C1389" t="s">
        <v>125</v>
      </c>
      <c r="D1389" t="s">
        <v>21</v>
      </c>
      <c r="E1389" t="s">
        <v>459</v>
      </c>
      <c r="F1389">
        <v>73000</v>
      </c>
      <c r="G1389">
        <v>66916.63</v>
      </c>
      <c r="H1389">
        <v>6083.3699999999953</v>
      </c>
    </row>
    <row r="1390" spans="1:8" x14ac:dyDescent="0.25">
      <c r="A1390" t="s">
        <v>249</v>
      </c>
      <c r="B1390" t="s">
        <v>371</v>
      </c>
      <c r="C1390" t="s">
        <v>126</v>
      </c>
      <c r="D1390" t="s">
        <v>21</v>
      </c>
      <c r="E1390" t="s">
        <v>459</v>
      </c>
      <c r="F1390">
        <v>25500</v>
      </c>
      <c r="G1390">
        <v>23375</v>
      </c>
      <c r="H1390">
        <v>2125</v>
      </c>
    </row>
    <row r="1391" spans="1:8" x14ac:dyDescent="0.25">
      <c r="A1391" t="s">
        <v>250</v>
      </c>
      <c r="B1391" t="s">
        <v>372</v>
      </c>
      <c r="C1391" t="s">
        <v>127</v>
      </c>
      <c r="D1391" t="s">
        <v>21</v>
      </c>
      <c r="E1391" t="s">
        <v>459</v>
      </c>
      <c r="F1391">
        <v>307500</v>
      </c>
      <c r="G1391">
        <v>281875</v>
      </c>
      <c r="H1391">
        <v>25625</v>
      </c>
    </row>
    <row r="1392" spans="1:8" x14ac:dyDescent="0.25">
      <c r="A1392" t="s">
        <v>251</v>
      </c>
      <c r="B1392" t="s">
        <v>373</v>
      </c>
      <c r="C1392" t="s">
        <v>128</v>
      </c>
      <c r="D1392" t="s">
        <v>21</v>
      </c>
      <c r="E1392" t="s">
        <v>459</v>
      </c>
      <c r="F1392">
        <v>1000</v>
      </c>
      <c r="G1392">
        <v>916.63000000000011</v>
      </c>
      <c r="H1392">
        <v>83.369999999999891</v>
      </c>
    </row>
    <row r="1393" spans="1:8" x14ac:dyDescent="0.25">
      <c r="A1393" t="s">
        <v>252</v>
      </c>
      <c r="B1393" t="s">
        <v>374</v>
      </c>
      <c r="C1393" t="s">
        <v>129</v>
      </c>
      <c r="D1393" t="s">
        <v>21</v>
      </c>
      <c r="E1393" t="s">
        <v>459</v>
      </c>
      <c r="F1393">
        <v>2500</v>
      </c>
      <c r="G1393">
        <v>2291.6299999999997</v>
      </c>
      <c r="H1393">
        <v>208.37000000000035</v>
      </c>
    </row>
    <row r="1394" spans="1:8" x14ac:dyDescent="0.25">
      <c r="A1394" t="s">
        <v>253</v>
      </c>
      <c r="B1394" t="s">
        <v>375</v>
      </c>
      <c r="C1394" t="s">
        <v>130</v>
      </c>
      <c r="D1394" t="s">
        <v>21</v>
      </c>
      <c r="E1394" t="s">
        <v>459</v>
      </c>
      <c r="F1394">
        <v>31500</v>
      </c>
      <c r="G1394">
        <v>28875</v>
      </c>
      <c r="H1394">
        <v>2625</v>
      </c>
    </row>
    <row r="1395" spans="1:8" x14ac:dyDescent="0.25">
      <c r="A1395" t="s">
        <v>254</v>
      </c>
      <c r="B1395" t="s">
        <v>376</v>
      </c>
      <c r="C1395" t="s">
        <v>131</v>
      </c>
      <c r="D1395" t="s">
        <v>21</v>
      </c>
      <c r="E1395" t="s">
        <v>459</v>
      </c>
      <c r="F1395">
        <v>0</v>
      </c>
      <c r="G1395">
        <v>2291.6299999999997</v>
      </c>
      <c r="H1395">
        <v>-2291.6299999999997</v>
      </c>
    </row>
    <row r="1396" spans="1:8" x14ac:dyDescent="0.25">
      <c r="A1396" t="s">
        <v>255</v>
      </c>
      <c r="B1396" t="s">
        <v>377</v>
      </c>
      <c r="C1396" t="s">
        <v>132</v>
      </c>
      <c r="D1396" t="s">
        <v>21</v>
      </c>
      <c r="E1396" t="s">
        <v>459</v>
      </c>
      <c r="F1396">
        <v>4500</v>
      </c>
      <c r="G1396">
        <v>4125</v>
      </c>
      <c r="H1396">
        <v>375</v>
      </c>
    </row>
    <row r="1397" spans="1:8" x14ac:dyDescent="0.25">
      <c r="A1397" t="s">
        <v>256</v>
      </c>
      <c r="B1397" t="s">
        <v>378</v>
      </c>
      <c r="C1397" t="s">
        <v>133</v>
      </c>
      <c r="D1397" t="s">
        <v>21</v>
      </c>
      <c r="E1397" t="s">
        <v>459</v>
      </c>
      <c r="F1397">
        <v>3500</v>
      </c>
      <c r="G1397">
        <v>3208.3700000000003</v>
      </c>
      <c r="H1397">
        <v>291.62999999999965</v>
      </c>
    </row>
    <row r="1398" spans="1:8" x14ac:dyDescent="0.25">
      <c r="A1398" t="s">
        <v>257</v>
      </c>
      <c r="B1398" t="s">
        <v>379</v>
      </c>
      <c r="C1398" t="s">
        <v>134</v>
      </c>
      <c r="D1398" t="s">
        <v>21</v>
      </c>
      <c r="E1398" t="s">
        <v>459</v>
      </c>
      <c r="F1398">
        <v>0</v>
      </c>
      <c r="G1398">
        <v>0</v>
      </c>
      <c r="H1398">
        <v>0</v>
      </c>
    </row>
    <row r="1399" spans="1:8" x14ac:dyDescent="0.25">
      <c r="A1399" t="s">
        <v>258</v>
      </c>
      <c r="B1399" t="s">
        <v>380</v>
      </c>
      <c r="C1399" t="s">
        <v>135</v>
      </c>
      <c r="D1399" t="s">
        <v>21</v>
      </c>
      <c r="E1399" t="s">
        <v>459</v>
      </c>
      <c r="F1399">
        <v>57500</v>
      </c>
      <c r="G1399">
        <v>52708.369999999988</v>
      </c>
      <c r="H1399">
        <v>4791.6300000000119</v>
      </c>
    </row>
    <row r="1400" spans="1:8" x14ac:dyDescent="0.25">
      <c r="A1400" t="s">
        <v>259</v>
      </c>
      <c r="B1400" t="s">
        <v>381</v>
      </c>
      <c r="C1400" t="s">
        <v>136</v>
      </c>
      <c r="D1400" t="s">
        <v>21</v>
      </c>
      <c r="E1400" t="s">
        <v>459</v>
      </c>
      <c r="F1400">
        <v>500</v>
      </c>
      <c r="G1400">
        <v>458.37000000000012</v>
      </c>
      <c r="H1400">
        <v>41.629999999999882</v>
      </c>
    </row>
    <row r="1401" spans="1:8" x14ac:dyDescent="0.25">
      <c r="A1401" t="s">
        <v>260</v>
      </c>
      <c r="B1401" t="s">
        <v>382</v>
      </c>
      <c r="C1401" t="s">
        <v>137</v>
      </c>
      <c r="D1401" t="s">
        <v>21</v>
      </c>
      <c r="E1401" t="s">
        <v>459</v>
      </c>
      <c r="F1401">
        <v>13000</v>
      </c>
      <c r="G1401">
        <v>11916.63</v>
      </c>
      <c r="H1401">
        <v>1083.3700000000008</v>
      </c>
    </row>
    <row r="1402" spans="1:8" x14ac:dyDescent="0.25">
      <c r="A1402" t="s">
        <v>261</v>
      </c>
      <c r="B1402" t="s">
        <v>383</v>
      </c>
      <c r="C1402" t="s">
        <v>138</v>
      </c>
      <c r="D1402" t="s">
        <v>21</v>
      </c>
      <c r="E1402" t="s">
        <v>459</v>
      </c>
      <c r="F1402">
        <v>51500</v>
      </c>
      <c r="G1402">
        <v>47208.369999999988</v>
      </c>
      <c r="H1402">
        <v>4291.6300000000119</v>
      </c>
    </row>
    <row r="1403" spans="1:8" x14ac:dyDescent="0.25">
      <c r="A1403" t="s">
        <v>262</v>
      </c>
      <c r="B1403" t="s">
        <v>384</v>
      </c>
      <c r="C1403" t="s">
        <v>139</v>
      </c>
      <c r="D1403" t="s">
        <v>21</v>
      </c>
      <c r="E1403" t="s">
        <v>459</v>
      </c>
      <c r="F1403">
        <v>0</v>
      </c>
      <c r="G1403">
        <v>0</v>
      </c>
      <c r="H1403">
        <v>0</v>
      </c>
    </row>
    <row r="1404" spans="1:8" x14ac:dyDescent="0.25">
      <c r="A1404" t="s">
        <v>263</v>
      </c>
      <c r="B1404" t="s">
        <v>385</v>
      </c>
      <c r="C1404" t="s">
        <v>140</v>
      </c>
      <c r="D1404" t="s">
        <v>21</v>
      </c>
      <c r="E1404" t="s">
        <v>459</v>
      </c>
      <c r="F1404">
        <v>16500</v>
      </c>
      <c r="G1404">
        <v>15125</v>
      </c>
      <c r="H1404">
        <v>1375</v>
      </c>
    </row>
    <row r="1405" spans="1:8" x14ac:dyDescent="0.25">
      <c r="A1405" t="s">
        <v>264</v>
      </c>
      <c r="B1405" t="s">
        <v>386</v>
      </c>
      <c r="C1405" t="s">
        <v>141</v>
      </c>
      <c r="D1405" t="s">
        <v>21</v>
      </c>
      <c r="E1405" t="s">
        <v>459</v>
      </c>
      <c r="F1405">
        <v>1000</v>
      </c>
      <c r="G1405">
        <v>916.63000000000011</v>
      </c>
      <c r="H1405">
        <v>83.369999999999891</v>
      </c>
    </row>
    <row r="1406" spans="1:8" x14ac:dyDescent="0.25">
      <c r="A1406" t="s">
        <v>265</v>
      </c>
      <c r="B1406" t="s">
        <v>387</v>
      </c>
      <c r="C1406" t="s">
        <v>142</v>
      </c>
      <c r="D1406" t="s">
        <v>21</v>
      </c>
      <c r="E1406" t="s">
        <v>459</v>
      </c>
      <c r="F1406">
        <v>231000</v>
      </c>
      <c r="G1406">
        <v>211750</v>
      </c>
      <c r="H1406">
        <v>19250</v>
      </c>
    </row>
    <row r="1407" spans="1:8" x14ac:dyDescent="0.25">
      <c r="A1407" t="s">
        <v>266</v>
      </c>
      <c r="B1407" t="s">
        <v>388</v>
      </c>
      <c r="C1407" t="s">
        <v>143</v>
      </c>
      <c r="D1407" t="s">
        <v>21</v>
      </c>
      <c r="E1407" t="s">
        <v>459</v>
      </c>
      <c r="F1407">
        <v>8500</v>
      </c>
      <c r="G1407">
        <v>7791.63</v>
      </c>
      <c r="H1407">
        <v>708.36999999999989</v>
      </c>
    </row>
    <row r="1408" spans="1:8" x14ac:dyDescent="0.25">
      <c r="A1408" t="s">
        <v>267</v>
      </c>
      <c r="B1408" t="s">
        <v>389</v>
      </c>
      <c r="C1408" t="s">
        <v>144</v>
      </c>
      <c r="D1408" t="s">
        <v>21</v>
      </c>
      <c r="E1408" t="s">
        <v>459</v>
      </c>
      <c r="F1408">
        <v>0</v>
      </c>
      <c r="G1408">
        <v>0</v>
      </c>
      <c r="H1408">
        <v>0</v>
      </c>
    </row>
    <row r="1409" spans="1:8" x14ac:dyDescent="0.25">
      <c r="A1409" t="s">
        <v>268</v>
      </c>
      <c r="B1409" t="s">
        <v>390</v>
      </c>
      <c r="C1409" t="s">
        <v>145</v>
      </c>
      <c r="D1409" t="s">
        <v>21</v>
      </c>
      <c r="E1409" t="s">
        <v>459</v>
      </c>
      <c r="F1409">
        <v>5000</v>
      </c>
      <c r="G1409">
        <v>4583.37</v>
      </c>
      <c r="H1409">
        <v>416.63000000000011</v>
      </c>
    </row>
    <row r="1410" spans="1:8" x14ac:dyDescent="0.25">
      <c r="A1410" t="s">
        <v>269</v>
      </c>
      <c r="B1410" t="s">
        <v>391</v>
      </c>
      <c r="C1410" t="s">
        <v>146</v>
      </c>
      <c r="D1410" t="s">
        <v>21</v>
      </c>
      <c r="E1410" t="s">
        <v>459</v>
      </c>
      <c r="F1410">
        <v>437000</v>
      </c>
      <c r="G1410">
        <v>400583.36999999988</v>
      </c>
      <c r="H1410">
        <v>36416.630000000121</v>
      </c>
    </row>
    <row r="1411" spans="1:8" x14ac:dyDescent="0.25">
      <c r="A1411" t="s">
        <v>270</v>
      </c>
      <c r="B1411" t="s">
        <v>392</v>
      </c>
      <c r="C1411" t="s">
        <v>147</v>
      </c>
      <c r="D1411" t="s">
        <v>21</v>
      </c>
      <c r="E1411" t="s">
        <v>459</v>
      </c>
      <c r="F1411">
        <v>201000</v>
      </c>
      <c r="G1411">
        <v>184250</v>
      </c>
      <c r="H1411">
        <v>16750</v>
      </c>
    </row>
    <row r="1412" spans="1:8" x14ac:dyDescent="0.25">
      <c r="A1412" t="s">
        <v>271</v>
      </c>
      <c r="B1412" t="s">
        <v>393</v>
      </c>
      <c r="C1412" t="s">
        <v>148</v>
      </c>
      <c r="D1412" t="s">
        <v>21</v>
      </c>
      <c r="E1412" t="s">
        <v>459</v>
      </c>
      <c r="F1412">
        <v>40000</v>
      </c>
      <c r="G1412">
        <v>36666.630000000012</v>
      </c>
      <c r="H1412">
        <v>3333.3699999999881</v>
      </c>
    </row>
    <row r="1413" spans="1:8" x14ac:dyDescent="0.25">
      <c r="A1413" t="s">
        <v>272</v>
      </c>
      <c r="B1413" t="s">
        <v>394</v>
      </c>
      <c r="C1413" t="s">
        <v>149</v>
      </c>
      <c r="D1413" t="s">
        <v>21</v>
      </c>
      <c r="E1413" t="s">
        <v>459</v>
      </c>
      <c r="F1413">
        <v>2500</v>
      </c>
      <c r="G1413">
        <v>2291.6299999999997</v>
      </c>
      <c r="H1413">
        <v>208.37000000000035</v>
      </c>
    </row>
    <row r="1414" spans="1:8" x14ac:dyDescent="0.25">
      <c r="A1414" t="s">
        <v>273</v>
      </c>
      <c r="B1414" t="s">
        <v>395</v>
      </c>
      <c r="C1414" t="s">
        <v>150</v>
      </c>
      <c r="D1414" t="s">
        <v>21</v>
      </c>
      <c r="E1414" t="s">
        <v>459</v>
      </c>
      <c r="F1414">
        <v>1626500</v>
      </c>
      <c r="G1414">
        <v>1490958.3699999999</v>
      </c>
      <c r="H1414">
        <v>135541.63000000012</v>
      </c>
    </row>
    <row r="1415" spans="1:8" x14ac:dyDescent="0.25">
      <c r="A1415" t="s">
        <v>274</v>
      </c>
      <c r="B1415" t="s">
        <v>396</v>
      </c>
      <c r="C1415" t="s">
        <v>151</v>
      </c>
      <c r="D1415" t="s">
        <v>21</v>
      </c>
      <c r="E1415" t="s">
        <v>459</v>
      </c>
      <c r="F1415">
        <v>383500</v>
      </c>
      <c r="G1415">
        <v>351541.63000000012</v>
      </c>
      <c r="H1415">
        <v>31958.369999999879</v>
      </c>
    </row>
    <row r="1416" spans="1:8" x14ac:dyDescent="0.25">
      <c r="A1416" t="s">
        <v>275</v>
      </c>
      <c r="B1416" t="s">
        <v>397</v>
      </c>
      <c r="C1416" t="s">
        <v>152</v>
      </c>
      <c r="D1416" t="s">
        <v>21</v>
      </c>
      <c r="E1416" t="s">
        <v>459</v>
      </c>
      <c r="F1416">
        <v>29000</v>
      </c>
      <c r="G1416">
        <v>26583.369999999995</v>
      </c>
      <c r="H1416">
        <v>2416.6300000000047</v>
      </c>
    </row>
    <row r="1417" spans="1:8" x14ac:dyDescent="0.25">
      <c r="A1417" t="s">
        <v>276</v>
      </c>
      <c r="B1417" t="s">
        <v>398</v>
      </c>
      <c r="C1417" t="s">
        <v>153</v>
      </c>
      <c r="D1417" t="s">
        <v>21</v>
      </c>
      <c r="E1417" t="s">
        <v>459</v>
      </c>
      <c r="F1417">
        <v>281500</v>
      </c>
      <c r="G1417">
        <v>258041.63000000006</v>
      </c>
      <c r="H1417">
        <v>23458.369999999937</v>
      </c>
    </row>
    <row r="1418" spans="1:8" x14ac:dyDescent="0.25">
      <c r="A1418" t="s">
        <v>277</v>
      </c>
      <c r="B1418" t="s">
        <v>399</v>
      </c>
      <c r="C1418" t="s">
        <v>154</v>
      </c>
      <c r="D1418" t="s">
        <v>21</v>
      </c>
      <c r="E1418" t="s">
        <v>459</v>
      </c>
      <c r="F1418">
        <v>363000</v>
      </c>
      <c r="G1418">
        <v>332750</v>
      </c>
      <c r="H1418">
        <v>30250</v>
      </c>
    </row>
    <row r="1419" spans="1:8" x14ac:dyDescent="0.25">
      <c r="A1419" t="s">
        <v>278</v>
      </c>
      <c r="B1419" t="s">
        <v>400</v>
      </c>
      <c r="C1419" t="s">
        <v>155</v>
      </c>
      <c r="D1419" t="s">
        <v>21</v>
      </c>
      <c r="E1419" t="s">
        <v>459</v>
      </c>
      <c r="F1419">
        <v>7000</v>
      </c>
      <c r="G1419">
        <v>6416.63</v>
      </c>
      <c r="H1419">
        <v>583.36999999999989</v>
      </c>
    </row>
    <row r="1420" spans="1:8" x14ac:dyDescent="0.25">
      <c r="A1420" t="s">
        <v>279</v>
      </c>
      <c r="B1420" t="s">
        <v>401</v>
      </c>
      <c r="C1420" t="s">
        <v>156</v>
      </c>
      <c r="D1420" t="s">
        <v>21</v>
      </c>
      <c r="E1420" t="s">
        <v>459</v>
      </c>
      <c r="F1420">
        <v>23000</v>
      </c>
      <c r="G1420">
        <v>21083.369999999995</v>
      </c>
      <c r="H1420">
        <v>1916.6300000000047</v>
      </c>
    </row>
    <row r="1421" spans="1:8" x14ac:dyDescent="0.25">
      <c r="A1421" t="s">
        <v>280</v>
      </c>
      <c r="B1421" t="s">
        <v>402</v>
      </c>
      <c r="C1421" t="s">
        <v>157</v>
      </c>
      <c r="D1421" t="s">
        <v>21</v>
      </c>
      <c r="E1421" t="s">
        <v>459</v>
      </c>
      <c r="F1421">
        <v>1000</v>
      </c>
      <c r="G1421">
        <v>916.63000000000011</v>
      </c>
      <c r="H1421">
        <v>83.369999999999891</v>
      </c>
    </row>
    <row r="1422" spans="1:8" x14ac:dyDescent="0.25">
      <c r="A1422" t="s">
        <v>281</v>
      </c>
      <c r="B1422" t="s">
        <v>403</v>
      </c>
      <c r="C1422" t="s">
        <v>158</v>
      </c>
      <c r="D1422" t="s">
        <v>21</v>
      </c>
      <c r="E1422" t="s">
        <v>459</v>
      </c>
      <c r="F1422">
        <v>69000</v>
      </c>
      <c r="G1422">
        <v>63250</v>
      </c>
      <c r="H1422">
        <v>5750</v>
      </c>
    </row>
    <row r="1423" spans="1:8" x14ac:dyDescent="0.25">
      <c r="A1423" t="s">
        <v>282</v>
      </c>
      <c r="B1423" t="s">
        <v>404</v>
      </c>
      <c r="C1423" t="s">
        <v>159</v>
      </c>
      <c r="D1423" t="s">
        <v>21</v>
      </c>
      <c r="E1423" t="s">
        <v>459</v>
      </c>
      <c r="F1423">
        <v>5000</v>
      </c>
      <c r="G1423">
        <v>4583.37</v>
      </c>
      <c r="H1423">
        <v>416.63000000000011</v>
      </c>
    </row>
    <row r="1424" spans="1:8" x14ac:dyDescent="0.25">
      <c r="A1424" t="s">
        <v>283</v>
      </c>
      <c r="B1424" t="s">
        <v>405</v>
      </c>
      <c r="C1424" t="s">
        <v>160</v>
      </c>
      <c r="D1424" t="s">
        <v>21</v>
      </c>
      <c r="E1424" t="s">
        <v>459</v>
      </c>
      <c r="F1424">
        <v>5500</v>
      </c>
      <c r="G1424">
        <v>5041.63</v>
      </c>
      <c r="H1424">
        <v>458.36999999999989</v>
      </c>
    </row>
    <row r="1425" spans="1:8" x14ac:dyDescent="0.25">
      <c r="A1425" t="s">
        <v>284</v>
      </c>
      <c r="B1425" t="s">
        <v>406</v>
      </c>
      <c r="C1425" t="s">
        <v>161</v>
      </c>
      <c r="D1425" t="s">
        <v>21</v>
      </c>
      <c r="E1425" t="s">
        <v>459</v>
      </c>
      <c r="F1425">
        <v>2000</v>
      </c>
      <c r="G1425">
        <v>1833.3700000000001</v>
      </c>
      <c r="H1425">
        <v>166.62999999999988</v>
      </c>
    </row>
    <row r="1426" spans="1:8" x14ac:dyDescent="0.25">
      <c r="A1426" t="s">
        <v>285</v>
      </c>
      <c r="B1426" t="s">
        <v>407</v>
      </c>
      <c r="C1426" t="s">
        <v>162</v>
      </c>
      <c r="D1426" t="s">
        <v>21</v>
      </c>
      <c r="E1426" t="s">
        <v>459</v>
      </c>
      <c r="F1426">
        <v>4000</v>
      </c>
      <c r="G1426">
        <v>3666.6299999999997</v>
      </c>
      <c r="H1426">
        <v>333.37000000000035</v>
      </c>
    </row>
    <row r="1427" spans="1:8" x14ac:dyDescent="0.25">
      <c r="A1427" t="s">
        <v>286</v>
      </c>
      <c r="B1427" t="s">
        <v>439</v>
      </c>
      <c r="C1427" t="s">
        <v>440</v>
      </c>
      <c r="D1427" t="s">
        <v>21</v>
      </c>
      <c r="E1427" t="s">
        <v>459</v>
      </c>
      <c r="F1427">
        <v>0</v>
      </c>
      <c r="G1427">
        <v>0</v>
      </c>
      <c r="H1427">
        <v>0</v>
      </c>
    </row>
    <row r="1428" spans="1:8" x14ac:dyDescent="0.25">
      <c r="A1428" t="s">
        <v>287</v>
      </c>
      <c r="B1428" t="s">
        <v>408</v>
      </c>
      <c r="C1428" t="s">
        <v>163</v>
      </c>
      <c r="D1428" t="s">
        <v>21</v>
      </c>
      <c r="E1428" t="s">
        <v>459</v>
      </c>
      <c r="F1428">
        <v>0</v>
      </c>
      <c r="G1428">
        <v>0</v>
      </c>
      <c r="H1428">
        <v>0</v>
      </c>
    </row>
    <row r="1429" spans="1:8" x14ac:dyDescent="0.25">
      <c r="A1429" t="s">
        <v>288</v>
      </c>
      <c r="B1429" t="s">
        <v>409</v>
      </c>
      <c r="C1429" t="s">
        <v>164</v>
      </c>
      <c r="D1429" t="s">
        <v>21</v>
      </c>
      <c r="E1429" t="s">
        <v>459</v>
      </c>
      <c r="F1429">
        <v>2776000</v>
      </c>
      <c r="G1429">
        <v>2544666.6300000004</v>
      </c>
      <c r="H1429">
        <v>231333.36999999965</v>
      </c>
    </row>
    <row r="1430" spans="1:8" x14ac:dyDescent="0.25">
      <c r="A1430" t="s">
        <v>289</v>
      </c>
      <c r="B1430" t="s">
        <v>410</v>
      </c>
      <c r="C1430" t="s">
        <v>165</v>
      </c>
      <c r="D1430" t="s">
        <v>21</v>
      </c>
      <c r="E1430" t="s">
        <v>459</v>
      </c>
      <c r="F1430">
        <v>97000</v>
      </c>
      <c r="G1430">
        <v>88916.63</v>
      </c>
      <c r="H1430">
        <v>8083.3699999999953</v>
      </c>
    </row>
    <row r="1431" spans="1:8" x14ac:dyDescent="0.25">
      <c r="A1431" t="s">
        <v>290</v>
      </c>
      <c r="B1431" t="s">
        <v>411</v>
      </c>
      <c r="C1431" t="s">
        <v>166</v>
      </c>
      <c r="D1431" t="s">
        <v>21</v>
      </c>
      <c r="E1431" t="s">
        <v>459</v>
      </c>
      <c r="F1431">
        <v>51000</v>
      </c>
      <c r="G1431">
        <v>46750</v>
      </c>
      <c r="H1431">
        <v>4250</v>
      </c>
    </row>
    <row r="1432" spans="1:8" x14ac:dyDescent="0.25">
      <c r="A1432" t="s">
        <v>291</v>
      </c>
      <c r="B1432" t="s">
        <v>412</v>
      </c>
      <c r="C1432" t="s">
        <v>167</v>
      </c>
      <c r="D1432" t="s">
        <v>21</v>
      </c>
      <c r="E1432" t="s">
        <v>459</v>
      </c>
      <c r="F1432">
        <v>4000</v>
      </c>
      <c r="G1432">
        <v>3666.6299999999997</v>
      </c>
      <c r="H1432">
        <v>333.37000000000035</v>
      </c>
    </row>
    <row r="1433" spans="1:8" x14ac:dyDescent="0.25">
      <c r="A1433" t="s">
        <v>292</v>
      </c>
      <c r="B1433" t="s">
        <v>413</v>
      </c>
      <c r="C1433" t="s">
        <v>168</v>
      </c>
      <c r="D1433" t="s">
        <v>21</v>
      </c>
      <c r="E1433" t="s">
        <v>459</v>
      </c>
      <c r="F1433">
        <v>24000</v>
      </c>
      <c r="G1433">
        <v>22000</v>
      </c>
      <c r="H1433">
        <v>2000</v>
      </c>
    </row>
    <row r="1434" spans="1:8" x14ac:dyDescent="0.25">
      <c r="A1434" t="s">
        <v>293</v>
      </c>
      <c r="B1434" t="s">
        <v>414</v>
      </c>
      <c r="C1434" t="s">
        <v>169</v>
      </c>
      <c r="D1434" t="s">
        <v>21</v>
      </c>
      <c r="E1434" t="s">
        <v>459</v>
      </c>
      <c r="F1434">
        <v>119000</v>
      </c>
      <c r="G1434">
        <v>109083.37</v>
      </c>
      <c r="H1434">
        <v>9916.6300000000047</v>
      </c>
    </row>
    <row r="1435" spans="1:8" x14ac:dyDescent="0.25">
      <c r="A1435" t="s">
        <v>294</v>
      </c>
      <c r="B1435" t="s">
        <v>415</v>
      </c>
      <c r="C1435" t="s">
        <v>170</v>
      </c>
      <c r="D1435" t="s">
        <v>21</v>
      </c>
      <c r="E1435" t="s">
        <v>459</v>
      </c>
      <c r="F1435">
        <v>2000</v>
      </c>
      <c r="G1435">
        <v>1833.3700000000001</v>
      </c>
      <c r="H1435">
        <v>166.62999999999988</v>
      </c>
    </row>
    <row r="1436" spans="1:8" x14ac:dyDescent="0.25">
      <c r="A1436" t="s">
        <v>295</v>
      </c>
      <c r="B1436" t="s">
        <v>416</v>
      </c>
      <c r="C1436" t="s">
        <v>171</v>
      </c>
      <c r="D1436" t="s">
        <v>21</v>
      </c>
      <c r="E1436" t="s">
        <v>459</v>
      </c>
      <c r="F1436">
        <v>2000</v>
      </c>
      <c r="G1436">
        <v>1833.3700000000001</v>
      </c>
      <c r="H1436">
        <v>166.62999999999988</v>
      </c>
    </row>
    <row r="1437" spans="1:8" x14ac:dyDescent="0.25">
      <c r="A1437" t="s">
        <v>296</v>
      </c>
      <c r="B1437" t="s">
        <v>417</v>
      </c>
      <c r="C1437" t="s">
        <v>172</v>
      </c>
      <c r="D1437" t="s">
        <v>21</v>
      </c>
      <c r="E1437" t="s">
        <v>459</v>
      </c>
      <c r="F1437">
        <v>2000</v>
      </c>
      <c r="G1437">
        <v>1833.3700000000001</v>
      </c>
      <c r="H1437">
        <v>166.62999999999988</v>
      </c>
    </row>
    <row r="1438" spans="1:8" x14ac:dyDescent="0.25">
      <c r="A1438" t="s">
        <v>297</v>
      </c>
      <c r="B1438" t="s">
        <v>418</v>
      </c>
      <c r="C1438" t="s">
        <v>173</v>
      </c>
      <c r="D1438" t="s">
        <v>21</v>
      </c>
      <c r="E1438" t="s">
        <v>459</v>
      </c>
      <c r="F1438">
        <v>441000</v>
      </c>
      <c r="G1438">
        <v>404250</v>
      </c>
      <c r="H1438">
        <v>36750</v>
      </c>
    </row>
    <row r="1439" spans="1:8" x14ac:dyDescent="0.25">
      <c r="A1439" t="s">
        <v>298</v>
      </c>
      <c r="B1439" t="s">
        <v>419</v>
      </c>
      <c r="C1439" t="s">
        <v>174</v>
      </c>
      <c r="D1439" t="s">
        <v>21</v>
      </c>
      <c r="E1439" t="s">
        <v>459</v>
      </c>
      <c r="F1439">
        <v>3500</v>
      </c>
      <c r="G1439">
        <v>3208.3700000000003</v>
      </c>
      <c r="H1439">
        <v>291.62999999999965</v>
      </c>
    </row>
    <row r="1440" spans="1:8" x14ac:dyDescent="0.25">
      <c r="A1440" t="s">
        <v>299</v>
      </c>
      <c r="B1440" t="s">
        <v>420</v>
      </c>
      <c r="C1440" t="s">
        <v>175</v>
      </c>
      <c r="D1440" t="s">
        <v>21</v>
      </c>
      <c r="E1440" t="s">
        <v>459</v>
      </c>
      <c r="F1440">
        <v>2000</v>
      </c>
      <c r="G1440">
        <v>1833.3700000000001</v>
      </c>
      <c r="H1440">
        <v>166.62999999999988</v>
      </c>
    </row>
    <row r="1441" spans="1:8" x14ac:dyDescent="0.25">
      <c r="A1441" t="s">
        <v>300</v>
      </c>
      <c r="B1441" t="s">
        <v>421</v>
      </c>
      <c r="C1441" t="s">
        <v>176</v>
      </c>
      <c r="D1441" t="s">
        <v>21</v>
      </c>
      <c r="E1441" t="s">
        <v>459</v>
      </c>
      <c r="F1441">
        <v>0</v>
      </c>
      <c r="G1441">
        <v>0</v>
      </c>
      <c r="H1441">
        <v>0</v>
      </c>
    </row>
    <row r="1442" spans="1:8" x14ac:dyDescent="0.25">
      <c r="A1442" t="s">
        <v>301</v>
      </c>
      <c r="B1442" t="s">
        <v>422</v>
      </c>
      <c r="C1442" t="s">
        <v>177</v>
      </c>
      <c r="D1442" t="s">
        <v>21</v>
      </c>
      <c r="E1442" t="s">
        <v>459</v>
      </c>
      <c r="F1442">
        <v>0</v>
      </c>
      <c r="G1442">
        <v>0</v>
      </c>
      <c r="H1442">
        <v>0</v>
      </c>
    </row>
    <row r="1443" spans="1:8" x14ac:dyDescent="0.25">
      <c r="A1443" t="s">
        <v>302</v>
      </c>
      <c r="B1443" t="s">
        <v>423</v>
      </c>
      <c r="C1443" t="s">
        <v>178</v>
      </c>
      <c r="D1443" t="s">
        <v>21</v>
      </c>
      <c r="E1443" t="s">
        <v>459</v>
      </c>
      <c r="F1443">
        <v>1500</v>
      </c>
      <c r="G1443">
        <v>0</v>
      </c>
      <c r="H1443">
        <v>1500</v>
      </c>
    </row>
    <row r="1444" spans="1:8" x14ac:dyDescent="0.25">
      <c r="A1444" t="s">
        <v>303</v>
      </c>
      <c r="B1444" t="s">
        <v>424</v>
      </c>
      <c r="C1444" t="s">
        <v>179</v>
      </c>
      <c r="D1444" t="s">
        <v>21</v>
      </c>
      <c r="E1444" t="s">
        <v>459</v>
      </c>
      <c r="F1444">
        <v>140500</v>
      </c>
      <c r="G1444">
        <v>128791.63</v>
      </c>
      <c r="H1444">
        <v>11708.369999999995</v>
      </c>
    </row>
    <row r="1445" spans="1:8" x14ac:dyDescent="0.25">
      <c r="A1445" t="s">
        <v>304</v>
      </c>
      <c r="B1445" t="s">
        <v>425</v>
      </c>
      <c r="C1445" t="s">
        <v>180</v>
      </c>
      <c r="D1445" t="s">
        <v>21</v>
      </c>
      <c r="E1445" t="s">
        <v>459</v>
      </c>
      <c r="F1445">
        <v>4000</v>
      </c>
      <c r="G1445">
        <v>3666.6299999999997</v>
      </c>
      <c r="H1445">
        <v>333.37000000000035</v>
      </c>
    </row>
    <row r="1446" spans="1:8" x14ac:dyDescent="0.25">
      <c r="A1446" t="s">
        <v>305</v>
      </c>
      <c r="B1446" t="s">
        <v>426</v>
      </c>
      <c r="C1446" t="s">
        <v>181</v>
      </c>
      <c r="D1446" t="s">
        <v>21</v>
      </c>
      <c r="E1446" t="s">
        <v>459</v>
      </c>
      <c r="F1446">
        <v>0</v>
      </c>
      <c r="G1446">
        <v>0</v>
      </c>
      <c r="H1446">
        <v>0</v>
      </c>
    </row>
    <row r="1447" spans="1:8" x14ac:dyDescent="0.25">
      <c r="A1447" t="s">
        <v>306</v>
      </c>
      <c r="B1447" t="s">
        <v>427</v>
      </c>
      <c r="C1447" t="s">
        <v>182</v>
      </c>
      <c r="D1447" t="s">
        <v>21</v>
      </c>
      <c r="E1447" t="s">
        <v>459</v>
      </c>
      <c r="F1447">
        <v>34000</v>
      </c>
      <c r="G1447">
        <v>31166.630000000005</v>
      </c>
      <c r="H1447">
        <v>2833.3699999999953</v>
      </c>
    </row>
    <row r="1448" spans="1:8" x14ac:dyDescent="0.25">
      <c r="A1448" t="s">
        <v>307</v>
      </c>
      <c r="B1448" t="s">
        <v>428</v>
      </c>
      <c r="C1448" t="s">
        <v>183</v>
      </c>
      <c r="D1448" t="s">
        <v>21</v>
      </c>
      <c r="E1448" t="s">
        <v>459</v>
      </c>
      <c r="F1448">
        <v>13000</v>
      </c>
      <c r="G1448">
        <v>11916.63</v>
      </c>
      <c r="H1448">
        <v>1083.3700000000008</v>
      </c>
    </row>
    <row r="1449" spans="1:8" x14ac:dyDescent="0.25">
      <c r="A1449" t="s">
        <v>308</v>
      </c>
      <c r="B1449" t="s">
        <v>429</v>
      </c>
      <c r="C1449" t="s">
        <v>184</v>
      </c>
      <c r="D1449" t="s">
        <v>21</v>
      </c>
      <c r="E1449" t="s">
        <v>459</v>
      </c>
      <c r="F1449">
        <v>4500</v>
      </c>
      <c r="G1449">
        <v>4125</v>
      </c>
      <c r="H1449">
        <v>375</v>
      </c>
    </row>
    <row r="1450" spans="1:8" x14ac:dyDescent="0.25">
      <c r="A1450" t="s">
        <v>309</v>
      </c>
      <c r="B1450" t="s">
        <v>430</v>
      </c>
      <c r="C1450" t="s">
        <v>185</v>
      </c>
      <c r="D1450" t="s">
        <v>21</v>
      </c>
      <c r="E1450" t="s">
        <v>459</v>
      </c>
      <c r="F1450">
        <v>500</v>
      </c>
      <c r="G1450">
        <v>458.37000000000012</v>
      </c>
      <c r="H1450">
        <v>41.629999999999882</v>
      </c>
    </row>
    <row r="1451" spans="1:8" x14ac:dyDescent="0.25">
      <c r="A1451" t="s">
        <v>310</v>
      </c>
      <c r="B1451" t="s">
        <v>431</v>
      </c>
      <c r="C1451" t="s">
        <v>186</v>
      </c>
      <c r="D1451" t="s">
        <v>21</v>
      </c>
      <c r="E1451" t="s">
        <v>459</v>
      </c>
      <c r="F1451">
        <v>146500</v>
      </c>
      <c r="G1451">
        <v>134291.63</v>
      </c>
      <c r="H1451">
        <v>12208.369999999995</v>
      </c>
    </row>
    <row r="1452" spans="1:8" x14ac:dyDescent="0.25">
      <c r="A1452" t="s">
        <v>311</v>
      </c>
      <c r="B1452" t="s">
        <v>432</v>
      </c>
      <c r="C1452" t="s">
        <v>187</v>
      </c>
      <c r="D1452" t="s">
        <v>21</v>
      </c>
      <c r="E1452" t="s">
        <v>459</v>
      </c>
      <c r="F1452">
        <v>6000</v>
      </c>
      <c r="G1452">
        <v>5500</v>
      </c>
      <c r="H1452">
        <v>500</v>
      </c>
    </row>
    <row r="1453" spans="1:8" x14ac:dyDescent="0.25">
      <c r="A1453" t="s">
        <v>312</v>
      </c>
      <c r="B1453" t="s">
        <v>433</v>
      </c>
      <c r="C1453" t="s">
        <v>188</v>
      </c>
      <c r="D1453" t="s">
        <v>21</v>
      </c>
      <c r="E1453" t="s">
        <v>459</v>
      </c>
      <c r="F1453">
        <v>123500</v>
      </c>
      <c r="G1453">
        <v>113208.37</v>
      </c>
      <c r="H1453">
        <v>10291.630000000005</v>
      </c>
    </row>
    <row r="1454" spans="1:8" x14ac:dyDescent="0.25">
      <c r="A1454" t="s">
        <v>313</v>
      </c>
      <c r="B1454" t="s">
        <v>434</v>
      </c>
      <c r="C1454" t="s">
        <v>189</v>
      </c>
      <c r="D1454" t="s">
        <v>21</v>
      </c>
      <c r="E1454" t="s">
        <v>459</v>
      </c>
      <c r="F1454">
        <v>44000</v>
      </c>
      <c r="G1454">
        <v>40333.369999999988</v>
      </c>
      <c r="H1454">
        <v>3666.6300000000119</v>
      </c>
    </row>
    <row r="1455" spans="1:8" x14ac:dyDescent="0.25">
      <c r="A1455" t="s">
        <v>314</v>
      </c>
      <c r="B1455" t="s">
        <v>435</v>
      </c>
      <c r="C1455" t="s">
        <v>436</v>
      </c>
      <c r="D1455" t="s">
        <v>21</v>
      </c>
      <c r="E1455" t="s">
        <v>459</v>
      </c>
      <c r="F1455">
        <v>392500</v>
      </c>
      <c r="G1455">
        <v>359791.63000000012</v>
      </c>
      <c r="H1455">
        <v>32708.369999999879</v>
      </c>
    </row>
    <row r="1456" spans="1:8" x14ac:dyDescent="0.25">
      <c r="A1456" t="s">
        <v>315</v>
      </c>
      <c r="B1456" t="s">
        <v>441</v>
      </c>
      <c r="C1456" t="s">
        <v>442</v>
      </c>
      <c r="D1456" t="s">
        <v>21</v>
      </c>
      <c r="E1456" t="s">
        <v>459</v>
      </c>
      <c r="F1456">
        <v>0</v>
      </c>
      <c r="G1456">
        <v>0</v>
      </c>
      <c r="H1456">
        <v>0</v>
      </c>
    </row>
    <row r="1457" spans="1:8" x14ac:dyDescent="0.25">
      <c r="A1457" t="s">
        <v>316</v>
      </c>
      <c r="B1457" t="s">
        <v>443</v>
      </c>
      <c r="C1457" t="s">
        <v>444</v>
      </c>
      <c r="D1457" t="s">
        <v>21</v>
      </c>
      <c r="E1457" t="s">
        <v>459</v>
      </c>
      <c r="F1457">
        <v>0</v>
      </c>
      <c r="G1457">
        <v>0</v>
      </c>
      <c r="H1457">
        <v>0</v>
      </c>
    </row>
    <row r="1458" spans="1:8" x14ac:dyDescent="0.25">
      <c r="A1458" t="s">
        <v>317</v>
      </c>
      <c r="B1458" t="s">
        <v>445</v>
      </c>
      <c r="C1458" t="s">
        <v>446</v>
      </c>
      <c r="D1458" t="s">
        <v>21</v>
      </c>
      <c r="E1458" t="s">
        <v>459</v>
      </c>
      <c r="F1458">
        <v>0</v>
      </c>
      <c r="G1458">
        <v>0</v>
      </c>
      <c r="H1458">
        <v>0</v>
      </c>
    </row>
    <row r="1459" spans="1:8" x14ac:dyDescent="0.25">
      <c r="A1459" t="s">
        <v>318</v>
      </c>
      <c r="B1459" t="s">
        <v>447</v>
      </c>
      <c r="C1459" t="s">
        <v>448</v>
      </c>
      <c r="D1459" t="s">
        <v>21</v>
      </c>
      <c r="E1459" t="s">
        <v>459</v>
      </c>
      <c r="F1459">
        <v>0</v>
      </c>
      <c r="G1459">
        <v>0</v>
      </c>
      <c r="H1459">
        <v>0</v>
      </c>
    </row>
    <row r="1460" spans="1:8" x14ac:dyDescent="0.25">
      <c r="A1460" t="s">
        <v>319</v>
      </c>
      <c r="B1460" t="s">
        <v>437</v>
      </c>
      <c r="C1460" t="s">
        <v>195</v>
      </c>
      <c r="D1460" t="s">
        <v>21</v>
      </c>
      <c r="E1460" t="s">
        <v>459</v>
      </c>
      <c r="F1460">
        <v>683000</v>
      </c>
      <c r="G1460">
        <v>626083.37</v>
      </c>
      <c r="H1460">
        <v>56916.630000000005</v>
      </c>
    </row>
    <row r="1461" spans="1:8" hidden="1" x14ac:dyDescent="0.25">
      <c r="A1461" t="s">
        <v>207</v>
      </c>
      <c r="B1461" t="s">
        <v>328</v>
      </c>
      <c r="C1461" t="s">
        <v>84</v>
      </c>
      <c r="D1461" t="s">
        <v>47</v>
      </c>
      <c r="F1461">
        <v>0</v>
      </c>
      <c r="G1461">
        <v>0</v>
      </c>
      <c r="H1461">
        <v>0</v>
      </c>
    </row>
    <row r="1462" spans="1:8" hidden="1" x14ac:dyDescent="0.25">
      <c r="A1462" t="s">
        <v>208</v>
      </c>
      <c r="B1462" t="s">
        <v>330</v>
      </c>
      <c r="C1462" t="s">
        <v>85</v>
      </c>
      <c r="D1462" t="s">
        <v>47</v>
      </c>
      <c r="F1462">
        <v>0</v>
      </c>
      <c r="G1462">
        <v>0</v>
      </c>
      <c r="H1462">
        <v>0</v>
      </c>
    </row>
    <row r="1463" spans="1:8" hidden="1" x14ac:dyDescent="0.25">
      <c r="A1463" t="s">
        <v>209</v>
      </c>
      <c r="B1463" t="s">
        <v>331</v>
      </c>
      <c r="C1463" t="s">
        <v>86</v>
      </c>
      <c r="D1463" t="s">
        <v>47</v>
      </c>
      <c r="F1463">
        <v>0</v>
      </c>
      <c r="G1463">
        <v>0</v>
      </c>
      <c r="H1463">
        <v>0</v>
      </c>
    </row>
    <row r="1464" spans="1:8" hidden="1" x14ac:dyDescent="0.25">
      <c r="A1464" t="s">
        <v>210</v>
      </c>
      <c r="B1464" t="s">
        <v>332</v>
      </c>
      <c r="C1464" t="s">
        <v>87</v>
      </c>
      <c r="D1464" t="s">
        <v>47</v>
      </c>
      <c r="F1464">
        <v>0</v>
      </c>
      <c r="G1464">
        <v>0</v>
      </c>
      <c r="H1464">
        <v>0</v>
      </c>
    </row>
    <row r="1465" spans="1:8" hidden="1" x14ac:dyDescent="0.25">
      <c r="A1465" t="s">
        <v>211</v>
      </c>
      <c r="B1465" t="s">
        <v>333</v>
      </c>
      <c r="C1465" t="s">
        <v>88</v>
      </c>
      <c r="D1465" t="s">
        <v>47</v>
      </c>
      <c r="F1465">
        <v>0</v>
      </c>
      <c r="G1465">
        <v>0</v>
      </c>
      <c r="H1465">
        <v>0</v>
      </c>
    </row>
    <row r="1466" spans="1:8" hidden="1" x14ac:dyDescent="0.25">
      <c r="A1466" t="s">
        <v>212</v>
      </c>
      <c r="B1466" t="s">
        <v>334</v>
      </c>
      <c r="C1466" t="s">
        <v>89</v>
      </c>
      <c r="D1466" t="s">
        <v>47</v>
      </c>
      <c r="F1466">
        <v>0</v>
      </c>
      <c r="G1466">
        <v>0</v>
      </c>
      <c r="H1466">
        <v>0</v>
      </c>
    </row>
    <row r="1467" spans="1:8" hidden="1" x14ac:dyDescent="0.25">
      <c r="A1467" t="s">
        <v>213</v>
      </c>
      <c r="B1467" t="s">
        <v>335</v>
      </c>
      <c r="C1467" t="s">
        <v>90</v>
      </c>
      <c r="D1467" t="s">
        <v>47</v>
      </c>
      <c r="F1467">
        <v>0</v>
      </c>
      <c r="G1467">
        <v>0</v>
      </c>
      <c r="H1467">
        <v>0</v>
      </c>
    </row>
    <row r="1468" spans="1:8" hidden="1" x14ac:dyDescent="0.25">
      <c r="A1468" t="s">
        <v>214</v>
      </c>
      <c r="B1468" t="s">
        <v>336</v>
      </c>
      <c r="C1468" t="s">
        <v>91</v>
      </c>
      <c r="D1468" t="s">
        <v>47</v>
      </c>
      <c r="F1468">
        <v>0</v>
      </c>
      <c r="G1468">
        <v>0</v>
      </c>
      <c r="H1468">
        <v>0</v>
      </c>
    </row>
    <row r="1469" spans="1:8" hidden="1" x14ac:dyDescent="0.25">
      <c r="A1469" t="s">
        <v>215</v>
      </c>
      <c r="B1469" t="s">
        <v>337</v>
      </c>
      <c r="C1469" t="s">
        <v>92</v>
      </c>
      <c r="D1469" t="s">
        <v>47</v>
      </c>
      <c r="F1469">
        <v>0</v>
      </c>
      <c r="G1469">
        <v>0</v>
      </c>
      <c r="H1469">
        <v>0</v>
      </c>
    </row>
    <row r="1470" spans="1:8" hidden="1" x14ac:dyDescent="0.25">
      <c r="A1470" t="s">
        <v>216</v>
      </c>
      <c r="B1470" t="s">
        <v>338</v>
      </c>
      <c r="C1470" t="s">
        <v>93</v>
      </c>
      <c r="D1470" t="s">
        <v>47</v>
      </c>
      <c r="F1470">
        <v>0</v>
      </c>
      <c r="G1470">
        <v>0</v>
      </c>
      <c r="H1470">
        <v>0</v>
      </c>
    </row>
    <row r="1471" spans="1:8" hidden="1" x14ac:dyDescent="0.25">
      <c r="A1471" t="s">
        <v>217</v>
      </c>
      <c r="B1471" t="s">
        <v>339</v>
      </c>
      <c r="C1471" t="s">
        <v>94</v>
      </c>
      <c r="D1471" t="s">
        <v>47</v>
      </c>
      <c r="F1471">
        <v>0</v>
      </c>
      <c r="G1471">
        <v>0</v>
      </c>
      <c r="H1471">
        <v>0</v>
      </c>
    </row>
    <row r="1472" spans="1:8" hidden="1" x14ac:dyDescent="0.25">
      <c r="A1472" t="s">
        <v>218</v>
      </c>
      <c r="B1472" t="s">
        <v>340</v>
      </c>
      <c r="C1472" t="s">
        <v>95</v>
      </c>
      <c r="D1472" t="s">
        <v>47</v>
      </c>
      <c r="F1472">
        <v>0</v>
      </c>
      <c r="G1472">
        <v>0</v>
      </c>
      <c r="H1472">
        <v>0</v>
      </c>
    </row>
    <row r="1473" spans="1:8" hidden="1" x14ac:dyDescent="0.25">
      <c r="A1473" t="s">
        <v>219</v>
      </c>
      <c r="B1473" t="s">
        <v>341</v>
      </c>
      <c r="C1473" t="s">
        <v>96</v>
      </c>
      <c r="D1473" t="s">
        <v>47</v>
      </c>
      <c r="F1473">
        <v>0</v>
      </c>
      <c r="G1473">
        <v>0</v>
      </c>
      <c r="H1473">
        <v>0</v>
      </c>
    </row>
    <row r="1474" spans="1:8" hidden="1" x14ac:dyDescent="0.25">
      <c r="A1474" t="s">
        <v>220</v>
      </c>
      <c r="B1474" t="s">
        <v>342</v>
      </c>
      <c r="C1474" t="s">
        <v>97</v>
      </c>
      <c r="D1474" t="s">
        <v>47</v>
      </c>
      <c r="F1474">
        <v>0</v>
      </c>
      <c r="G1474">
        <v>0</v>
      </c>
      <c r="H1474">
        <v>0</v>
      </c>
    </row>
    <row r="1475" spans="1:8" hidden="1" x14ac:dyDescent="0.25">
      <c r="A1475" t="s">
        <v>221</v>
      </c>
      <c r="B1475" t="s">
        <v>343</v>
      </c>
      <c r="C1475" t="s">
        <v>98</v>
      </c>
      <c r="D1475" t="s">
        <v>47</v>
      </c>
      <c r="F1475">
        <v>0</v>
      </c>
      <c r="G1475">
        <v>0</v>
      </c>
      <c r="H1475">
        <v>0</v>
      </c>
    </row>
    <row r="1476" spans="1:8" hidden="1" x14ac:dyDescent="0.25">
      <c r="A1476" t="s">
        <v>222</v>
      </c>
      <c r="B1476" t="s">
        <v>344</v>
      </c>
      <c r="C1476" t="s">
        <v>99</v>
      </c>
      <c r="D1476" t="s">
        <v>47</v>
      </c>
      <c r="F1476">
        <v>0</v>
      </c>
      <c r="G1476">
        <v>0</v>
      </c>
      <c r="H1476">
        <v>0</v>
      </c>
    </row>
    <row r="1477" spans="1:8" hidden="1" x14ac:dyDescent="0.25">
      <c r="A1477" t="s">
        <v>223</v>
      </c>
      <c r="B1477" t="s">
        <v>345</v>
      </c>
      <c r="C1477" t="s">
        <v>100</v>
      </c>
      <c r="D1477" t="s">
        <v>47</v>
      </c>
      <c r="F1477">
        <v>0</v>
      </c>
      <c r="G1477">
        <v>0</v>
      </c>
      <c r="H1477">
        <v>0</v>
      </c>
    </row>
    <row r="1478" spans="1:8" hidden="1" x14ac:dyDescent="0.25">
      <c r="A1478" t="s">
        <v>224</v>
      </c>
      <c r="B1478" t="s">
        <v>346</v>
      </c>
      <c r="C1478" t="s">
        <v>101</v>
      </c>
      <c r="D1478" t="s">
        <v>47</v>
      </c>
      <c r="F1478">
        <v>0</v>
      </c>
      <c r="G1478">
        <v>0</v>
      </c>
      <c r="H1478">
        <v>0</v>
      </c>
    </row>
    <row r="1479" spans="1:8" hidden="1" x14ac:dyDescent="0.25">
      <c r="A1479" t="s">
        <v>225</v>
      </c>
      <c r="B1479" t="s">
        <v>347</v>
      </c>
      <c r="C1479" t="s">
        <v>102</v>
      </c>
      <c r="D1479" t="s">
        <v>47</v>
      </c>
      <c r="F1479">
        <v>0</v>
      </c>
      <c r="G1479">
        <v>0</v>
      </c>
      <c r="H1479">
        <v>0</v>
      </c>
    </row>
    <row r="1480" spans="1:8" hidden="1" x14ac:dyDescent="0.25">
      <c r="A1480" t="s">
        <v>226</v>
      </c>
      <c r="B1480" t="s">
        <v>348</v>
      </c>
      <c r="C1480" t="s">
        <v>104</v>
      </c>
      <c r="D1480" t="s">
        <v>47</v>
      </c>
      <c r="F1480">
        <v>0</v>
      </c>
      <c r="G1480">
        <v>0</v>
      </c>
      <c r="H1480">
        <v>0</v>
      </c>
    </row>
    <row r="1481" spans="1:8" hidden="1" x14ac:dyDescent="0.25">
      <c r="A1481" t="s">
        <v>227</v>
      </c>
      <c r="B1481" t="s">
        <v>349</v>
      </c>
      <c r="C1481" t="s">
        <v>103</v>
      </c>
      <c r="D1481" t="s">
        <v>47</v>
      </c>
      <c r="F1481">
        <v>0</v>
      </c>
      <c r="G1481">
        <v>0</v>
      </c>
      <c r="H1481">
        <v>0</v>
      </c>
    </row>
    <row r="1482" spans="1:8" hidden="1" x14ac:dyDescent="0.25">
      <c r="A1482" t="s">
        <v>228</v>
      </c>
      <c r="B1482" t="s">
        <v>350</v>
      </c>
      <c r="C1482" t="s">
        <v>105</v>
      </c>
      <c r="D1482" t="s">
        <v>47</v>
      </c>
      <c r="F1482">
        <v>0</v>
      </c>
      <c r="G1482">
        <v>0</v>
      </c>
      <c r="H1482">
        <v>0</v>
      </c>
    </row>
    <row r="1483" spans="1:8" hidden="1" x14ac:dyDescent="0.25">
      <c r="A1483" t="s">
        <v>229</v>
      </c>
      <c r="B1483" t="s">
        <v>351</v>
      </c>
      <c r="C1483" t="s">
        <v>106</v>
      </c>
      <c r="D1483" t="s">
        <v>47</v>
      </c>
      <c r="F1483">
        <v>0</v>
      </c>
      <c r="G1483">
        <v>0</v>
      </c>
      <c r="H1483">
        <v>0</v>
      </c>
    </row>
    <row r="1484" spans="1:8" hidden="1" x14ac:dyDescent="0.25">
      <c r="A1484" t="s">
        <v>230</v>
      </c>
      <c r="B1484" t="s">
        <v>352</v>
      </c>
      <c r="C1484" t="s">
        <v>107</v>
      </c>
      <c r="D1484" t="s">
        <v>47</v>
      </c>
      <c r="F1484">
        <v>0</v>
      </c>
      <c r="G1484">
        <v>0</v>
      </c>
      <c r="H1484">
        <v>0</v>
      </c>
    </row>
    <row r="1485" spans="1:8" hidden="1" x14ac:dyDescent="0.25">
      <c r="A1485" t="s">
        <v>231</v>
      </c>
      <c r="B1485" t="s">
        <v>353</v>
      </c>
      <c r="C1485" t="s">
        <v>108</v>
      </c>
      <c r="D1485" t="s">
        <v>47</v>
      </c>
      <c r="F1485">
        <v>0</v>
      </c>
      <c r="G1485">
        <v>0</v>
      </c>
      <c r="H1485">
        <v>0</v>
      </c>
    </row>
    <row r="1486" spans="1:8" hidden="1" x14ac:dyDescent="0.25">
      <c r="A1486" t="s">
        <v>232</v>
      </c>
      <c r="B1486" t="s">
        <v>354</v>
      </c>
      <c r="C1486" t="s">
        <v>109</v>
      </c>
      <c r="D1486" t="s">
        <v>47</v>
      </c>
      <c r="F1486">
        <v>0</v>
      </c>
      <c r="G1486">
        <v>0</v>
      </c>
      <c r="H1486">
        <v>0</v>
      </c>
    </row>
    <row r="1487" spans="1:8" hidden="1" x14ac:dyDescent="0.25">
      <c r="A1487" t="s">
        <v>233</v>
      </c>
      <c r="B1487" t="s">
        <v>355</v>
      </c>
      <c r="C1487" t="s">
        <v>110</v>
      </c>
      <c r="D1487" t="s">
        <v>47</v>
      </c>
      <c r="F1487">
        <v>0</v>
      </c>
      <c r="G1487">
        <v>0</v>
      </c>
      <c r="H1487">
        <v>0</v>
      </c>
    </row>
    <row r="1488" spans="1:8" hidden="1" x14ac:dyDescent="0.25">
      <c r="A1488" t="s">
        <v>234</v>
      </c>
      <c r="B1488" t="s">
        <v>356</v>
      </c>
      <c r="C1488" t="s">
        <v>111</v>
      </c>
      <c r="D1488" t="s">
        <v>47</v>
      </c>
      <c r="F1488">
        <v>0</v>
      </c>
      <c r="G1488">
        <v>0</v>
      </c>
      <c r="H1488">
        <v>0</v>
      </c>
    </row>
    <row r="1489" spans="1:8" hidden="1" x14ac:dyDescent="0.25">
      <c r="A1489" t="s">
        <v>235</v>
      </c>
      <c r="B1489" t="s">
        <v>357</v>
      </c>
      <c r="C1489" t="s">
        <v>112</v>
      </c>
      <c r="D1489" t="s">
        <v>47</v>
      </c>
      <c r="F1489">
        <v>0</v>
      </c>
      <c r="G1489">
        <v>0</v>
      </c>
      <c r="H1489">
        <v>0</v>
      </c>
    </row>
    <row r="1490" spans="1:8" hidden="1" x14ac:dyDescent="0.25">
      <c r="A1490" t="s">
        <v>236</v>
      </c>
      <c r="B1490" t="s">
        <v>358</v>
      </c>
      <c r="C1490" t="s">
        <v>113</v>
      </c>
      <c r="D1490" t="s">
        <v>47</v>
      </c>
      <c r="F1490">
        <v>0</v>
      </c>
      <c r="G1490">
        <v>0</v>
      </c>
      <c r="H1490">
        <v>0</v>
      </c>
    </row>
    <row r="1491" spans="1:8" hidden="1" x14ac:dyDescent="0.25">
      <c r="A1491" t="s">
        <v>237</v>
      </c>
      <c r="B1491" t="s">
        <v>359</v>
      </c>
      <c r="C1491" t="s">
        <v>114</v>
      </c>
      <c r="D1491" t="s">
        <v>47</v>
      </c>
      <c r="F1491">
        <v>0</v>
      </c>
      <c r="G1491">
        <v>0</v>
      </c>
      <c r="H1491">
        <v>0</v>
      </c>
    </row>
    <row r="1492" spans="1:8" hidden="1" x14ac:dyDescent="0.25">
      <c r="A1492" t="s">
        <v>238</v>
      </c>
      <c r="B1492" t="s">
        <v>360</v>
      </c>
      <c r="C1492" t="s">
        <v>115</v>
      </c>
      <c r="D1492" t="s">
        <v>47</v>
      </c>
      <c r="F1492">
        <v>0</v>
      </c>
      <c r="G1492">
        <v>0</v>
      </c>
      <c r="H1492">
        <v>0</v>
      </c>
    </row>
    <row r="1493" spans="1:8" hidden="1" x14ac:dyDescent="0.25">
      <c r="A1493" t="s">
        <v>239</v>
      </c>
      <c r="B1493" t="s">
        <v>361</v>
      </c>
      <c r="C1493" t="s">
        <v>116</v>
      </c>
      <c r="D1493" t="s">
        <v>47</v>
      </c>
      <c r="F1493">
        <v>0</v>
      </c>
      <c r="G1493">
        <v>0</v>
      </c>
      <c r="H1493">
        <v>0</v>
      </c>
    </row>
    <row r="1494" spans="1:8" hidden="1" x14ac:dyDescent="0.25">
      <c r="A1494" t="s">
        <v>240</v>
      </c>
      <c r="B1494" t="s">
        <v>362</v>
      </c>
      <c r="C1494" t="s">
        <v>117</v>
      </c>
      <c r="D1494" t="s">
        <v>47</v>
      </c>
      <c r="F1494">
        <v>0</v>
      </c>
      <c r="G1494">
        <v>0</v>
      </c>
      <c r="H1494">
        <v>0</v>
      </c>
    </row>
    <row r="1495" spans="1:8" hidden="1" x14ac:dyDescent="0.25">
      <c r="A1495" t="s">
        <v>241</v>
      </c>
      <c r="B1495" t="s">
        <v>363</v>
      </c>
      <c r="C1495" t="s">
        <v>118</v>
      </c>
      <c r="D1495" t="s">
        <v>47</v>
      </c>
      <c r="F1495">
        <v>0</v>
      </c>
      <c r="G1495">
        <v>0</v>
      </c>
      <c r="H1495">
        <v>0</v>
      </c>
    </row>
    <row r="1496" spans="1:8" hidden="1" x14ac:dyDescent="0.25">
      <c r="A1496" t="s">
        <v>242</v>
      </c>
      <c r="B1496" t="s">
        <v>364</v>
      </c>
      <c r="C1496" t="s">
        <v>119</v>
      </c>
      <c r="D1496" t="s">
        <v>47</v>
      </c>
      <c r="F1496">
        <v>0</v>
      </c>
      <c r="G1496">
        <v>0</v>
      </c>
      <c r="H1496">
        <v>0</v>
      </c>
    </row>
    <row r="1497" spans="1:8" hidden="1" x14ac:dyDescent="0.25">
      <c r="A1497" t="s">
        <v>243</v>
      </c>
      <c r="B1497" t="s">
        <v>365</v>
      </c>
      <c r="C1497" t="s">
        <v>120</v>
      </c>
      <c r="D1497" t="s">
        <v>47</v>
      </c>
      <c r="F1497">
        <v>0</v>
      </c>
      <c r="G1497">
        <v>0</v>
      </c>
      <c r="H1497">
        <v>0</v>
      </c>
    </row>
    <row r="1498" spans="1:8" hidden="1" x14ac:dyDescent="0.25">
      <c r="A1498" t="s">
        <v>244</v>
      </c>
      <c r="B1498" t="s">
        <v>366</v>
      </c>
      <c r="C1498" t="s">
        <v>121</v>
      </c>
      <c r="D1498" t="s">
        <v>47</v>
      </c>
      <c r="F1498">
        <v>0</v>
      </c>
      <c r="G1498">
        <v>0</v>
      </c>
      <c r="H1498">
        <v>0</v>
      </c>
    </row>
    <row r="1499" spans="1:8" hidden="1" x14ac:dyDescent="0.25">
      <c r="A1499" t="s">
        <v>245</v>
      </c>
      <c r="B1499" t="s">
        <v>367</v>
      </c>
      <c r="C1499" t="s">
        <v>122</v>
      </c>
      <c r="D1499" t="s">
        <v>47</v>
      </c>
      <c r="F1499">
        <v>0</v>
      </c>
      <c r="G1499">
        <v>0</v>
      </c>
      <c r="H1499">
        <v>0</v>
      </c>
    </row>
    <row r="1500" spans="1:8" hidden="1" x14ac:dyDescent="0.25">
      <c r="A1500" t="s">
        <v>246</v>
      </c>
      <c r="B1500" t="s">
        <v>368</v>
      </c>
      <c r="C1500" t="s">
        <v>123</v>
      </c>
      <c r="D1500" t="s">
        <v>47</v>
      </c>
      <c r="F1500">
        <v>0</v>
      </c>
      <c r="G1500">
        <v>0</v>
      </c>
      <c r="H1500">
        <v>0</v>
      </c>
    </row>
    <row r="1501" spans="1:8" hidden="1" x14ac:dyDescent="0.25">
      <c r="A1501" t="s">
        <v>247</v>
      </c>
      <c r="B1501" t="s">
        <v>369</v>
      </c>
      <c r="C1501" t="s">
        <v>124</v>
      </c>
      <c r="D1501" t="s">
        <v>47</v>
      </c>
      <c r="F1501">
        <v>0</v>
      </c>
      <c r="G1501">
        <v>0</v>
      </c>
      <c r="H1501">
        <v>0</v>
      </c>
    </row>
    <row r="1502" spans="1:8" hidden="1" x14ac:dyDescent="0.25">
      <c r="A1502" t="s">
        <v>248</v>
      </c>
      <c r="B1502" t="s">
        <v>370</v>
      </c>
      <c r="C1502" t="s">
        <v>125</v>
      </c>
      <c r="D1502" t="s">
        <v>47</v>
      </c>
      <c r="F1502">
        <v>0</v>
      </c>
      <c r="G1502">
        <v>0</v>
      </c>
      <c r="H1502">
        <v>0</v>
      </c>
    </row>
    <row r="1503" spans="1:8" hidden="1" x14ac:dyDescent="0.25">
      <c r="A1503" t="s">
        <v>249</v>
      </c>
      <c r="B1503" t="s">
        <v>371</v>
      </c>
      <c r="C1503" t="s">
        <v>126</v>
      </c>
      <c r="D1503" t="s">
        <v>47</v>
      </c>
      <c r="F1503">
        <v>0</v>
      </c>
      <c r="G1503">
        <v>0</v>
      </c>
      <c r="H1503">
        <v>0</v>
      </c>
    </row>
    <row r="1504" spans="1:8" hidden="1" x14ac:dyDescent="0.25">
      <c r="A1504" t="s">
        <v>250</v>
      </c>
      <c r="B1504" t="s">
        <v>372</v>
      </c>
      <c r="C1504" t="s">
        <v>127</v>
      </c>
      <c r="D1504" t="s">
        <v>47</v>
      </c>
      <c r="F1504">
        <v>0</v>
      </c>
      <c r="G1504">
        <v>0</v>
      </c>
      <c r="H1504">
        <v>0</v>
      </c>
    </row>
    <row r="1505" spans="1:8" hidden="1" x14ac:dyDescent="0.25">
      <c r="A1505" t="s">
        <v>251</v>
      </c>
      <c r="B1505" t="s">
        <v>373</v>
      </c>
      <c r="C1505" t="s">
        <v>128</v>
      </c>
      <c r="D1505" t="s">
        <v>47</v>
      </c>
      <c r="F1505">
        <v>0</v>
      </c>
      <c r="G1505">
        <v>0</v>
      </c>
      <c r="H1505">
        <v>0</v>
      </c>
    </row>
    <row r="1506" spans="1:8" hidden="1" x14ac:dyDescent="0.25">
      <c r="A1506" t="s">
        <v>252</v>
      </c>
      <c r="B1506" t="s">
        <v>374</v>
      </c>
      <c r="C1506" t="s">
        <v>129</v>
      </c>
      <c r="D1506" t="s">
        <v>47</v>
      </c>
      <c r="F1506">
        <v>0</v>
      </c>
      <c r="G1506">
        <v>0</v>
      </c>
      <c r="H1506">
        <v>0</v>
      </c>
    </row>
    <row r="1507" spans="1:8" hidden="1" x14ac:dyDescent="0.25">
      <c r="A1507" t="s">
        <v>253</v>
      </c>
      <c r="B1507" t="s">
        <v>375</v>
      </c>
      <c r="C1507" t="s">
        <v>130</v>
      </c>
      <c r="D1507" t="s">
        <v>47</v>
      </c>
      <c r="F1507">
        <v>0</v>
      </c>
      <c r="G1507">
        <v>0</v>
      </c>
      <c r="H1507">
        <v>0</v>
      </c>
    </row>
    <row r="1508" spans="1:8" hidden="1" x14ac:dyDescent="0.25">
      <c r="A1508" t="s">
        <v>254</v>
      </c>
      <c r="B1508" t="s">
        <v>376</v>
      </c>
      <c r="C1508" t="s">
        <v>131</v>
      </c>
      <c r="D1508" t="s">
        <v>47</v>
      </c>
      <c r="F1508">
        <v>0</v>
      </c>
      <c r="G1508">
        <v>0</v>
      </c>
      <c r="H1508">
        <v>0</v>
      </c>
    </row>
    <row r="1509" spans="1:8" hidden="1" x14ac:dyDescent="0.25">
      <c r="A1509" t="s">
        <v>255</v>
      </c>
      <c r="B1509" t="s">
        <v>377</v>
      </c>
      <c r="C1509" t="s">
        <v>132</v>
      </c>
      <c r="D1509" t="s">
        <v>47</v>
      </c>
      <c r="F1509">
        <v>0</v>
      </c>
      <c r="G1509">
        <v>0</v>
      </c>
      <c r="H1509">
        <v>0</v>
      </c>
    </row>
    <row r="1510" spans="1:8" hidden="1" x14ac:dyDescent="0.25">
      <c r="A1510" t="s">
        <v>256</v>
      </c>
      <c r="B1510" t="s">
        <v>378</v>
      </c>
      <c r="C1510" t="s">
        <v>133</v>
      </c>
      <c r="D1510" t="s">
        <v>47</v>
      </c>
      <c r="F1510">
        <v>0</v>
      </c>
      <c r="G1510">
        <v>0</v>
      </c>
      <c r="H1510">
        <v>0</v>
      </c>
    </row>
    <row r="1511" spans="1:8" hidden="1" x14ac:dyDescent="0.25">
      <c r="A1511" t="s">
        <v>257</v>
      </c>
      <c r="B1511" t="s">
        <v>379</v>
      </c>
      <c r="C1511" t="s">
        <v>134</v>
      </c>
      <c r="D1511" t="s">
        <v>47</v>
      </c>
      <c r="F1511">
        <v>0</v>
      </c>
      <c r="G1511">
        <v>0</v>
      </c>
      <c r="H1511">
        <v>0</v>
      </c>
    </row>
    <row r="1512" spans="1:8" hidden="1" x14ac:dyDescent="0.25">
      <c r="A1512" t="s">
        <v>258</v>
      </c>
      <c r="B1512" t="s">
        <v>380</v>
      </c>
      <c r="C1512" t="s">
        <v>135</v>
      </c>
      <c r="D1512" t="s">
        <v>47</v>
      </c>
      <c r="F1512">
        <v>0</v>
      </c>
      <c r="G1512">
        <v>0</v>
      </c>
      <c r="H1512">
        <v>0</v>
      </c>
    </row>
    <row r="1513" spans="1:8" hidden="1" x14ac:dyDescent="0.25">
      <c r="A1513" t="s">
        <v>259</v>
      </c>
      <c r="B1513" t="s">
        <v>381</v>
      </c>
      <c r="C1513" t="s">
        <v>136</v>
      </c>
      <c r="D1513" t="s">
        <v>47</v>
      </c>
      <c r="F1513">
        <v>0</v>
      </c>
      <c r="G1513">
        <v>0</v>
      </c>
      <c r="H1513">
        <v>0</v>
      </c>
    </row>
    <row r="1514" spans="1:8" hidden="1" x14ac:dyDescent="0.25">
      <c r="A1514" t="s">
        <v>260</v>
      </c>
      <c r="B1514" t="s">
        <v>382</v>
      </c>
      <c r="C1514" t="s">
        <v>137</v>
      </c>
      <c r="D1514" t="s">
        <v>47</v>
      </c>
      <c r="F1514">
        <v>0</v>
      </c>
      <c r="G1514">
        <v>0</v>
      </c>
      <c r="H1514">
        <v>0</v>
      </c>
    </row>
    <row r="1515" spans="1:8" hidden="1" x14ac:dyDescent="0.25">
      <c r="A1515" t="s">
        <v>261</v>
      </c>
      <c r="B1515" t="s">
        <v>383</v>
      </c>
      <c r="C1515" t="s">
        <v>138</v>
      </c>
      <c r="D1515" t="s">
        <v>47</v>
      </c>
      <c r="F1515">
        <v>0</v>
      </c>
      <c r="G1515">
        <v>0</v>
      </c>
      <c r="H1515">
        <v>0</v>
      </c>
    </row>
    <row r="1516" spans="1:8" hidden="1" x14ac:dyDescent="0.25">
      <c r="A1516" t="s">
        <v>262</v>
      </c>
      <c r="B1516" t="s">
        <v>384</v>
      </c>
      <c r="C1516" t="s">
        <v>139</v>
      </c>
      <c r="D1516" t="s">
        <v>47</v>
      </c>
      <c r="F1516">
        <v>0</v>
      </c>
      <c r="G1516">
        <v>0</v>
      </c>
      <c r="H1516">
        <v>0</v>
      </c>
    </row>
    <row r="1517" spans="1:8" hidden="1" x14ac:dyDescent="0.25">
      <c r="A1517" t="s">
        <v>263</v>
      </c>
      <c r="B1517" t="s">
        <v>385</v>
      </c>
      <c r="C1517" t="s">
        <v>140</v>
      </c>
      <c r="D1517" t="s">
        <v>47</v>
      </c>
      <c r="F1517">
        <v>0</v>
      </c>
      <c r="G1517">
        <v>0</v>
      </c>
      <c r="H1517">
        <v>0</v>
      </c>
    </row>
    <row r="1518" spans="1:8" hidden="1" x14ac:dyDescent="0.25">
      <c r="A1518" t="s">
        <v>264</v>
      </c>
      <c r="B1518" t="s">
        <v>386</v>
      </c>
      <c r="C1518" t="s">
        <v>141</v>
      </c>
      <c r="D1518" t="s">
        <v>47</v>
      </c>
      <c r="F1518">
        <v>0</v>
      </c>
      <c r="G1518">
        <v>0</v>
      </c>
      <c r="H1518">
        <v>0</v>
      </c>
    </row>
    <row r="1519" spans="1:8" hidden="1" x14ac:dyDescent="0.25">
      <c r="A1519" t="s">
        <v>265</v>
      </c>
      <c r="B1519" t="s">
        <v>387</v>
      </c>
      <c r="C1519" t="s">
        <v>142</v>
      </c>
      <c r="D1519" t="s">
        <v>47</v>
      </c>
      <c r="F1519">
        <v>0</v>
      </c>
      <c r="G1519">
        <v>0</v>
      </c>
      <c r="H1519">
        <v>0</v>
      </c>
    </row>
    <row r="1520" spans="1:8" hidden="1" x14ac:dyDescent="0.25">
      <c r="A1520" t="s">
        <v>266</v>
      </c>
      <c r="B1520" t="s">
        <v>388</v>
      </c>
      <c r="C1520" t="s">
        <v>143</v>
      </c>
      <c r="D1520" t="s">
        <v>47</v>
      </c>
      <c r="F1520">
        <v>0</v>
      </c>
      <c r="G1520">
        <v>0</v>
      </c>
      <c r="H1520">
        <v>0</v>
      </c>
    </row>
    <row r="1521" spans="1:8" hidden="1" x14ac:dyDescent="0.25">
      <c r="A1521" t="s">
        <v>267</v>
      </c>
      <c r="B1521" t="s">
        <v>389</v>
      </c>
      <c r="C1521" t="s">
        <v>144</v>
      </c>
      <c r="D1521" t="s">
        <v>47</v>
      </c>
      <c r="F1521">
        <v>0</v>
      </c>
      <c r="G1521">
        <v>0</v>
      </c>
      <c r="H1521">
        <v>0</v>
      </c>
    </row>
    <row r="1522" spans="1:8" hidden="1" x14ac:dyDescent="0.25">
      <c r="A1522" t="s">
        <v>268</v>
      </c>
      <c r="B1522" t="s">
        <v>390</v>
      </c>
      <c r="C1522" t="s">
        <v>145</v>
      </c>
      <c r="D1522" t="s">
        <v>47</v>
      </c>
      <c r="F1522">
        <v>0</v>
      </c>
      <c r="G1522">
        <v>0</v>
      </c>
      <c r="H1522">
        <v>0</v>
      </c>
    </row>
    <row r="1523" spans="1:8" hidden="1" x14ac:dyDescent="0.25">
      <c r="A1523" t="s">
        <v>269</v>
      </c>
      <c r="B1523" t="s">
        <v>391</v>
      </c>
      <c r="C1523" t="s">
        <v>146</v>
      </c>
      <c r="D1523" t="s">
        <v>47</v>
      </c>
      <c r="F1523">
        <v>0</v>
      </c>
      <c r="G1523">
        <v>0</v>
      </c>
      <c r="H1523">
        <v>0</v>
      </c>
    </row>
    <row r="1524" spans="1:8" hidden="1" x14ac:dyDescent="0.25">
      <c r="A1524" t="s">
        <v>270</v>
      </c>
      <c r="B1524" t="s">
        <v>392</v>
      </c>
      <c r="C1524" t="s">
        <v>147</v>
      </c>
      <c r="D1524" t="s">
        <v>47</v>
      </c>
      <c r="F1524">
        <v>0</v>
      </c>
      <c r="G1524">
        <v>0</v>
      </c>
      <c r="H1524">
        <v>0</v>
      </c>
    </row>
    <row r="1525" spans="1:8" hidden="1" x14ac:dyDescent="0.25">
      <c r="A1525" t="s">
        <v>271</v>
      </c>
      <c r="B1525" t="s">
        <v>393</v>
      </c>
      <c r="C1525" t="s">
        <v>148</v>
      </c>
      <c r="D1525" t="s">
        <v>47</v>
      </c>
      <c r="F1525">
        <v>0</v>
      </c>
      <c r="G1525">
        <v>0</v>
      </c>
      <c r="H1525">
        <v>0</v>
      </c>
    </row>
    <row r="1526" spans="1:8" hidden="1" x14ac:dyDescent="0.25">
      <c r="A1526" t="s">
        <v>272</v>
      </c>
      <c r="B1526" t="s">
        <v>394</v>
      </c>
      <c r="C1526" t="s">
        <v>149</v>
      </c>
      <c r="D1526" t="s">
        <v>47</v>
      </c>
      <c r="F1526">
        <v>0</v>
      </c>
      <c r="G1526">
        <v>0</v>
      </c>
      <c r="H1526">
        <v>0</v>
      </c>
    </row>
    <row r="1527" spans="1:8" hidden="1" x14ac:dyDescent="0.25">
      <c r="A1527" t="s">
        <v>273</v>
      </c>
      <c r="B1527" t="s">
        <v>395</v>
      </c>
      <c r="C1527" t="s">
        <v>150</v>
      </c>
      <c r="D1527" t="s">
        <v>47</v>
      </c>
      <c r="F1527">
        <v>0</v>
      </c>
      <c r="G1527">
        <v>0</v>
      </c>
      <c r="H1527">
        <v>0</v>
      </c>
    </row>
    <row r="1528" spans="1:8" hidden="1" x14ac:dyDescent="0.25">
      <c r="A1528" t="s">
        <v>274</v>
      </c>
      <c r="B1528" t="s">
        <v>396</v>
      </c>
      <c r="C1528" t="s">
        <v>151</v>
      </c>
      <c r="D1528" t="s">
        <v>47</v>
      </c>
      <c r="F1528">
        <v>0</v>
      </c>
      <c r="G1528">
        <v>0</v>
      </c>
      <c r="H1528">
        <v>0</v>
      </c>
    </row>
    <row r="1529" spans="1:8" hidden="1" x14ac:dyDescent="0.25">
      <c r="A1529" t="s">
        <v>275</v>
      </c>
      <c r="B1529" t="s">
        <v>397</v>
      </c>
      <c r="C1529" t="s">
        <v>152</v>
      </c>
      <c r="D1529" t="s">
        <v>47</v>
      </c>
      <c r="F1529">
        <v>0</v>
      </c>
      <c r="G1529">
        <v>0</v>
      </c>
      <c r="H1529">
        <v>0</v>
      </c>
    </row>
    <row r="1530" spans="1:8" hidden="1" x14ac:dyDescent="0.25">
      <c r="A1530" t="s">
        <v>276</v>
      </c>
      <c r="B1530" t="s">
        <v>398</v>
      </c>
      <c r="C1530" t="s">
        <v>153</v>
      </c>
      <c r="D1530" t="s">
        <v>47</v>
      </c>
      <c r="F1530">
        <v>0</v>
      </c>
      <c r="G1530">
        <v>0</v>
      </c>
      <c r="H1530">
        <v>0</v>
      </c>
    </row>
    <row r="1531" spans="1:8" hidden="1" x14ac:dyDescent="0.25">
      <c r="A1531" t="s">
        <v>277</v>
      </c>
      <c r="B1531" t="s">
        <v>399</v>
      </c>
      <c r="C1531" t="s">
        <v>154</v>
      </c>
      <c r="D1531" t="s">
        <v>47</v>
      </c>
      <c r="F1531">
        <v>0</v>
      </c>
      <c r="G1531">
        <v>0</v>
      </c>
      <c r="H1531">
        <v>0</v>
      </c>
    </row>
    <row r="1532" spans="1:8" hidden="1" x14ac:dyDescent="0.25">
      <c r="A1532" t="s">
        <v>278</v>
      </c>
      <c r="B1532" t="s">
        <v>400</v>
      </c>
      <c r="C1532" t="s">
        <v>155</v>
      </c>
      <c r="D1532" t="s">
        <v>47</v>
      </c>
      <c r="F1532">
        <v>0</v>
      </c>
      <c r="G1532">
        <v>0</v>
      </c>
      <c r="H1532">
        <v>0</v>
      </c>
    </row>
    <row r="1533" spans="1:8" hidden="1" x14ac:dyDescent="0.25">
      <c r="A1533" t="s">
        <v>279</v>
      </c>
      <c r="B1533" t="s">
        <v>401</v>
      </c>
      <c r="C1533" t="s">
        <v>156</v>
      </c>
      <c r="D1533" t="s">
        <v>47</v>
      </c>
      <c r="F1533">
        <v>0</v>
      </c>
      <c r="G1533">
        <v>0</v>
      </c>
      <c r="H1533">
        <v>0</v>
      </c>
    </row>
    <row r="1534" spans="1:8" hidden="1" x14ac:dyDescent="0.25">
      <c r="A1534" t="s">
        <v>280</v>
      </c>
      <c r="B1534" t="s">
        <v>402</v>
      </c>
      <c r="C1534" t="s">
        <v>157</v>
      </c>
      <c r="D1534" t="s">
        <v>47</v>
      </c>
      <c r="F1534">
        <v>0</v>
      </c>
      <c r="G1534">
        <v>0</v>
      </c>
      <c r="H1534">
        <v>0</v>
      </c>
    </row>
    <row r="1535" spans="1:8" hidden="1" x14ac:dyDescent="0.25">
      <c r="A1535" t="s">
        <v>281</v>
      </c>
      <c r="B1535" t="s">
        <v>403</v>
      </c>
      <c r="C1535" t="s">
        <v>158</v>
      </c>
      <c r="D1535" t="s">
        <v>47</v>
      </c>
      <c r="F1535">
        <v>0</v>
      </c>
      <c r="G1535">
        <v>0</v>
      </c>
      <c r="H1535">
        <v>0</v>
      </c>
    </row>
    <row r="1536" spans="1:8" hidden="1" x14ac:dyDescent="0.25">
      <c r="A1536" t="s">
        <v>282</v>
      </c>
      <c r="B1536" t="s">
        <v>404</v>
      </c>
      <c r="C1536" t="s">
        <v>159</v>
      </c>
      <c r="D1536" t="s">
        <v>47</v>
      </c>
      <c r="F1536">
        <v>0</v>
      </c>
      <c r="G1536">
        <v>0</v>
      </c>
      <c r="H1536">
        <v>0</v>
      </c>
    </row>
    <row r="1537" spans="1:8" hidden="1" x14ac:dyDescent="0.25">
      <c r="A1537" t="s">
        <v>283</v>
      </c>
      <c r="B1537" t="s">
        <v>405</v>
      </c>
      <c r="C1537" t="s">
        <v>160</v>
      </c>
      <c r="D1537" t="s">
        <v>47</v>
      </c>
      <c r="F1537">
        <v>0</v>
      </c>
      <c r="G1537">
        <v>0</v>
      </c>
      <c r="H1537">
        <v>0</v>
      </c>
    </row>
    <row r="1538" spans="1:8" hidden="1" x14ac:dyDescent="0.25">
      <c r="A1538" t="s">
        <v>284</v>
      </c>
      <c r="B1538" t="s">
        <v>406</v>
      </c>
      <c r="C1538" t="s">
        <v>161</v>
      </c>
      <c r="D1538" t="s">
        <v>47</v>
      </c>
      <c r="F1538">
        <v>0</v>
      </c>
      <c r="G1538">
        <v>0</v>
      </c>
      <c r="H1538">
        <v>0</v>
      </c>
    </row>
    <row r="1539" spans="1:8" hidden="1" x14ac:dyDescent="0.25">
      <c r="A1539" t="s">
        <v>285</v>
      </c>
      <c r="B1539" t="s">
        <v>407</v>
      </c>
      <c r="C1539" t="s">
        <v>162</v>
      </c>
      <c r="D1539" t="s">
        <v>47</v>
      </c>
      <c r="F1539">
        <v>0</v>
      </c>
      <c r="G1539">
        <v>0</v>
      </c>
      <c r="H1539">
        <v>0</v>
      </c>
    </row>
    <row r="1540" spans="1:8" hidden="1" x14ac:dyDescent="0.25">
      <c r="A1540" t="s">
        <v>287</v>
      </c>
      <c r="B1540" t="s">
        <v>408</v>
      </c>
      <c r="C1540" t="s">
        <v>163</v>
      </c>
      <c r="D1540" t="s">
        <v>47</v>
      </c>
      <c r="F1540">
        <v>0</v>
      </c>
      <c r="G1540">
        <v>0</v>
      </c>
      <c r="H1540">
        <v>0</v>
      </c>
    </row>
    <row r="1541" spans="1:8" hidden="1" x14ac:dyDescent="0.25">
      <c r="A1541" t="s">
        <v>288</v>
      </c>
      <c r="B1541" t="s">
        <v>409</v>
      </c>
      <c r="C1541" t="s">
        <v>164</v>
      </c>
      <c r="D1541" t="s">
        <v>47</v>
      </c>
      <c r="F1541">
        <v>0</v>
      </c>
      <c r="G1541">
        <v>0</v>
      </c>
      <c r="H1541">
        <v>0</v>
      </c>
    </row>
    <row r="1542" spans="1:8" hidden="1" x14ac:dyDescent="0.25">
      <c r="A1542" t="s">
        <v>289</v>
      </c>
      <c r="B1542" t="s">
        <v>410</v>
      </c>
      <c r="C1542" t="s">
        <v>165</v>
      </c>
      <c r="D1542" t="s">
        <v>47</v>
      </c>
      <c r="F1542">
        <v>0</v>
      </c>
      <c r="G1542">
        <v>0</v>
      </c>
      <c r="H1542">
        <v>0</v>
      </c>
    </row>
    <row r="1543" spans="1:8" hidden="1" x14ac:dyDescent="0.25">
      <c r="A1543" t="s">
        <v>290</v>
      </c>
      <c r="B1543" t="s">
        <v>411</v>
      </c>
      <c r="C1543" t="s">
        <v>166</v>
      </c>
      <c r="D1543" t="s">
        <v>47</v>
      </c>
      <c r="F1543">
        <v>0</v>
      </c>
      <c r="G1543">
        <v>0</v>
      </c>
      <c r="H1543">
        <v>0</v>
      </c>
    </row>
    <row r="1544" spans="1:8" hidden="1" x14ac:dyDescent="0.25">
      <c r="A1544" t="s">
        <v>291</v>
      </c>
      <c r="B1544" t="s">
        <v>412</v>
      </c>
      <c r="C1544" t="s">
        <v>167</v>
      </c>
      <c r="D1544" t="s">
        <v>47</v>
      </c>
      <c r="F1544">
        <v>0</v>
      </c>
      <c r="G1544">
        <v>0</v>
      </c>
      <c r="H1544">
        <v>0</v>
      </c>
    </row>
    <row r="1545" spans="1:8" hidden="1" x14ac:dyDescent="0.25">
      <c r="A1545" t="s">
        <v>292</v>
      </c>
      <c r="B1545" t="s">
        <v>413</v>
      </c>
      <c r="C1545" t="s">
        <v>168</v>
      </c>
      <c r="D1545" t="s">
        <v>47</v>
      </c>
      <c r="F1545">
        <v>0</v>
      </c>
      <c r="G1545">
        <v>0</v>
      </c>
      <c r="H1545">
        <v>0</v>
      </c>
    </row>
    <row r="1546" spans="1:8" hidden="1" x14ac:dyDescent="0.25">
      <c r="A1546" t="s">
        <v>293</v>
      </c>
      <c r="B1546" t="s">
        <v>414</v>
      </c>
      <c r="C1546" t="s">
        <v>169</v>
      </c>
      <c r="D1546" t="s">
        <v>47</v>
      </c>
      <c r="F1546">
        <v>0</v>
      </c>
      <c r="G1546">
        <v>0</v>
      </c>
      <c r="H1546">
        <v>0</v>
      </c>
    </row>
    <row r="1547" spans="1:8" hidden="1" x14ac:dyDescent="0.25">
      <c r="A1547" t="s">
        <v>294</v>
      </c>
      <c r="B1547" t="s">
        <v>415</v>
      </c>
      <c r="C1547" t="s">
        <v>170</v>
      </c>
      <c r="D1547" t="s">
        <v>47</v>
      </c>
      <c r="F1547">
        <v>0</v>
      </c>
      <c r="G1547">
        <v>0</v>
      </c>
      <c r="H1547">
        <v>0</v>
      </c>
    </row>
    <row r="1548" spans="1:8" hidden="1" x14ac:dyDescent="0.25">
      <c r="A1548" t="s">
        <v>295</v>
      </c>
      <c r="B1548" t="s">
        <v>416</v>
      </c>
      <c r="C1548" t="s">
        <v>171</v>
      </c>
      <c r="D1548" t="s">
        <v>47</v>
      </c>
      <c r="F1548">
        <v>0</v>
      </c>
      <c r="G1548">
        <v>0</v>
      </c>
      <c r="H1548">
        <v>0</v>
      </c>
    </row>
    <row r="1549" spans="1:8" hidden="1" x14ac:dyDescent="0.25">
      <c r="A1549" t="s">
        <v>296</v>
      </c>
      <c r="B1549" t="s">
        <v>417</v>
      </c>
      <c r="C1549" t="s">
        <v>172</v>
      </c>
      <c r="D1549" t="s">
        <v>47</v>
      </c>
      <c r="F1549">
        <v>0</v>
      </c>
      <c r="G1549">
        <v>0</v>
      </c>
      <c r="H1549">
        <v>0</v>
      </c>
    </row>
    <row r="1550" spans="1:8" hidden="1" x14ac:dyDescent="0.25">
      <c r="A1550" t="s">
        <v>297</v>
      </c>
      <c r="B1550" t="s">
        <v>418</v>
      </c>
      <c r="C1550" t="s">
        <v>173</v>
      </c>
      <c r="D1550" t="s">
        <v>47</v>
      </c>
      <c r="F1550">
        <v>0</v>
      </c>
      <c r="G1550">
        <v>0</v>
      </c>
      <c r="H1550">
        <v>0</v>
      </c>
    </row>
    <row r="1551" spans="1:8" hidden="1" x14ac:dyDescent="0.25">
      <c r="A1551" t="s">
        <v>298</v>
      </c>
      <c r="B1551" t="s">
        <v>419</v>
      </c>
      <c r="C1551" t="s">
        <v>174</v>
      </c>
      <c r="D1551" t="s">
        <v>47</v>
      </c>
      <c r="F1551">
        <v>0</v>
      </c>
      <c r="G1551">
        <v>0</v>
      </c>
      <c r="H1551">
        <v>0</v>
      </c>
    </row>
    <row r="1552" spans="1:8" hidden="1" x14ac:dyDescent="0.25">
      <c r="A1552" t="s">
        <v>299</v>
      </c>
      <c r="B1552" t="s">
        <v>420</v>
      </c>
      <c r="C1552" t="s">
        <v>175</v>
      </c>
      <c r="D1552" t="s">
        <v>47</v>
      </c>
      <c r="F1552">
        <v>0</v>
      </c>
      <c r="G1552">
        <v>0</v>
      </c>
      <c r="H1552">
        <v>0</v>
      </c>
    </row>
    <row r="1553" spans="1:8" hidden="1" x14ac:dyDescent="0.25">
      <c r="A1553" t="s">
        <v>300</v>
      </c>
      <c r="B1553" t="s">
        <v>421</v>
      </c>
      <c r="C1553" t="s">
        <v>176</v>
      </c>
      <c r="D1553" t="s">
        <v>47</v>
      </c>
      <c r="F1553">
        <v>0</v>
      </c>
      <c r="G1553">
        <v>0</v>
      </c>
      <c r="H1553">
        <v>0</v>
      </c>
    </row>
    <row r="1554" spans="1:8" hidden="1" x14ac:dyDescent="0.25">
      <c r="A1554" t="s">
        <v>301</v>
      </c>
      <c r="B1554" t="s">
        <v>422</v>
      </c>
      <c r="C1554" t="s">
        <v>177</v>
      </c>
      <c r="D1554" t="s">
        <v>47</v>
      </c>
      <c r="F1554">
        <v>0</v>
      </c>
      <c r="G1554">
        <v>0</v>
      </c>
      <c r="H1554">
        <v>0</v>
      </c>
    </row>
    <row r="1555" spans="1:8" hidden="1" x14ac:dyDescent="0.25">
      <c r="A1555" t="s">
        <v>302</v>
      </c>
      <c r="B1555" t="s">
        <v>423</v>
      </c>
      <c r="C1555" t="s">
        <v>178</v>
      </c>
      <c r="D1555" t="s">
        <v>47</v>
      </c>
      <c r="F1555">
        <v>0</v>
      </c>
      <c r="G1555">
        <v>0</v>
      </c>
      <c r="H1555">
        <v>0</v>
      </c>
    </row>
    <row r="1556" spans="1:8" hidden="1" x14ac:dyDescent="0.25">
      <c r="A1556" t="s">
        <v>303</v>
      </c>
      <c r="B1556" t="s">
        <v>424</v>
      </c>
      <c r="C1556" t="s">
        <v>179</v>
      </c>
      <c r="D1556" t="s">
        <v>47</v>
      </c>
      <c r="F1556">
        <v>0</v>
      </c>
      <c r="G1556">
        <v>0</v>
      </c>
      <c r="H1556">
        <v>0</v>
      </c>
    </row>
    <row r="1557" spans="1:8" hidden="1" x14ac:dyDescent="0.25">
      <c r="A1557" t="s">
        <v>304</v>
      </c>
      <c r="B1557" t="s">
        <v>425</v>
      </c>
      <c r="C1557" t="s">
        <v>180</v>
      </c>
      <c r="D1557" t="s">
        <v>47</v>
      </c>
      <c r="F1557">
        <v>0</v>
      </c>
      <c r="G1557">
        <v>0</v>
      </c>
      <c r="H1557">
        <v>0</v>
      </c>
    </row>
    <row r="1558" spans="1:8" hidden="1" x14ac:dyDescent="0.25">
      <c r="A1558" t="s">
        <v>305</v>
      </c>
      <c r="B1558" t="s">
        <v>426</v>
      </c>
      <c r="C1558" t="s">
        <v>181</v>
      </c>
      <c r="D1558" t="s">
        <v>47</v>
      </c>
      <c r="F1558">
        <v>0</v>
      </c>
      <c r="G1558">
        <v>0</v>
      </c>
      <c r="H1558">
        <v>0</v>
      </c>
    </row>
    <row r="1559" spans="1:8" hidden="1" x14ac:dyDescent="0.25">
      <c r="A1559" t="s">
        <v>306</v>
      </c>
      <c r="B1559" t="s">
        <v>427</v>
      </c>
      <c r="C1559" t="s">
        <v>182</v>
      </c>
      <c r="D1559" t="s">
        <v>47</v>
      </c>
      <c r="F1559">
        <v>0</v>
      </c>
      <c r="G1559">
        <v>0</v>
      </c>
      <c r="H1559">
        <v>0</v>
      </c>
    </row>
    <row r="1560" spans="1:8" hidden="1" x14ac:dyDescent="0.25">
      <c r="A1560" t="s">
        <v>307</v>
      </c>
      <c r="B1560" t="s">
        <v>428</v>
      </c>
      <c r="C1560" t="s">
        <v>183</v>
      </c>
      <c r="D1560" t="s">
        <v>47</v>
      </c>
      <c r="F1560">
        <v>0</v>
      </c>
      <c r="G1560">
        <v>0</v>
      </c>
      <c r="H1560">
        <v>0</v>
      </c>
    </row>
    <row r="1561" spans="1:8" hidden="1" x14ac:dyDescent="0.25">
      <c r="A1561" t="s">
        <v>308</v>
      </c>
      <c r="B1561" t="s">
        <v>429</v>
      </c>
      <c r="C1561" t="s">
        <v>184</v>
      </c>
      <c r="D1561" t="s">
        <v>47</v>
      </c>
      <c r="F1561">
        <v>0</v>
      </c>
      <c r="G1561">
        <v>0</v>
      </c>
      <c r="H1561">
        <v>0</v>
      </c>
    </row>
    <row r="1562" spans="1:8" hidden="1" x14ac:dyDescent="0.25">
      <c r="A1562" t="s">
        <v>309</v>
      </c>
      <c r="B1562" t="s">
        <v>430</v>
      </c>
      <c r="C1562" t="s">
        <v>185</v>
      </c>
      <c r="D1562" t="s">
        <v>47</v>
      </c>
      <c r="F1562">
        <v>0</v>
      </c>
      <c r="G1562">
        <v>0</v>
      </c>
      <c r="H1562">
        <v>0</v>
      </c>
    </row>
    <row r="1563" spans="1:8" hidden="1" x14ac:dyDescent="0.25">
      <c r="A1563" t="s">
        <v>310</v>
      </c>
      <c r="B1563" t="s">
        <v>431</v>
      </c>
      <c r="C1563" t="s">
        <v>186</v>
      </c>
      <c r="D1563" t="s">
        <v>47</v>
      </c>
      <c r="F1563">
        <v>0</v>
      </c>
      <c r="G1563">
        <v>0</v>
      </c>
      <c r="H1563">
        <v>0</v>
      </c>
    </row>
    <row r="1564" spans="1:8" hidden="1" x14ac:dyDescent="0.25">
      <c r="A1564" t="s">
        <v>311</v>
      </c>
      <c r="B1564" t="s">
        <v>432</v>
      </c>
      <c r="C1564" t="s">
        <v>187</v>
      </c>
      <c r="D1564" t="s">
        <v>47</v>
      </c>
      <c r="F1564">
        <v>0</v>
      </c>
      <c r="G1564">
        <v>0</v>
      </c>
      <c r="H1564">
        <v>0</v>
      </c>
    </row>
    <row r="1565" spans="1:8" hidden="1" x14ac:dyDescent="0.25">
      <c r="A1565" t="s">
        <v>312</v>
      </c>
      <c r="B1565" t="s">
        <v>433</v>
      </c>
      <c r="C1565" t="s">
        <v>188</v>
      </c>
      <c r="D1565" t="s">
        <v>47</v>
      </c>
      <c r="F1565">
        <v>0</v>
      </c>
      <c r="G1565">
        <v>0</v>
      </c>
      <c r="H1565">
        <v>0</v>
      </c>
    </row>
    <row r="1566" spans="1:8" hidden="1" x14ac:dyDescent="0.25">
      <c r="A1566" t="s">
        <v>313</v>
      </c>
      <c r="B1566" t="s">
        <v>434</v>
      </c>
      <c r="C1566" t="s">
        <v>189</v>
      </c>
      <c r="D1566" t="s">
        <v>47</v>
      </c>
      <c r="F1566">
        <v>0</v>
      </c>
      <c r="G1566">
        <v>0</v>
      </c>
      <c r="H1566">
        <v>0</v>
      </c>
    </row>
    <row r="1567" spans="1:8" hidden="1" x14ac:dyDescent="0.25">
      <c r="A1567" t="s">
        <v>314</v>
      </c>
      <c r="B1567" t="s">
        <v>435</v>
      </c>
      <c r="C1567" t="s">
        <v>436</v>
      </c>
      <c r="D1567" t="s">
        <v>47</v>
      </c>
      <c r="F1567">
        <v>0</v>
      </c>
      <c r="G1567">
        <v>0</v>
      </c>
      <c r="H1567">
        <v>0</v>
      </c>
    </row>
    <row r="1568" spans="1:8" hidden="1" x14ac:dyDescent="0.25">
      <c r="A1568" t="s">
        <v>319</v>
      </c>
      <c r="B1568" t="s">
        <v>437</v>
      </c>
      <c r="C1568" t="s">
        <v>195</v>
      </c>
      <c r="D1568" t="s">
        <v>47</v>
      </c>
      <c r="F1568">
        <v>0</v>
      </c>
      <c r="G1568">
        <v>0</v>
      </c>
      <c r="H1568">
        <v>0</v>
      </c>
    </row>
    <row r="1569" spans="1:8" hidden="1" x14ac:dyDescent="0.25">
      <c r="A1569" t="s">
        <v>207</v>
      </c>
      <c r="B1569" t="s">
        <v>328</v>
      </c>
      <c r="C1569" t="s">
        <v>84</v>
      </c>
      <c r="D1569" t="s">
        <v>59</v>
      </c>
      <c r="E1569" t="s">
        <v>460</v>
      </c>
      <c r="F1569">
        <v>0</v>
      </c>
      <c r="G1569">
        <v>0</v>
      </c>
      <c r="H1569">
        <v>0</v>
      </c>
    </row>
    <row r="1570" spans="1:8" hidden="1" x14ac:dyDescent="0.25">
      <c r="A1570" t="s">
        <v>208</v>
      </c>
      <c r="B1570" t="s">
        <v>330</v>
      </c>
      <c r="C1570" t="s">
        <v>85</v>
      </c>
      <c r="D1570" t="s">
        <v>59</v>
      </c>
      <c r="E1570" t="s">
        <v>460</v>
      </c>
      <c r="F1570">
        <v>0</v>
      </c>
      <c r="G1570">
        <v>0</v>
      </c>
      <c r="H1570">
        <v>0</v>
      </c>
    </row>
    <row r="1571" spans="1:8" hidden="1" x14ac:dyDescent="0.25">
      <c r="A1571" t="s">
        <v>209</v>
      </c>
      <c r="B1571" t="s">
        <v>331</v>
      </c>
      <c r="C1571" t="s">
        <v>86</v>
      </c>
      <c r="D1571" t="s">
        <v>59</v>
      </c>
      <c r="E1571" t="s">
        <v>460</v>
      </c>
      <c r="F1571">
        <v>0</v>
      </c>
      <c r="G1571">
        <v>0</v>
      </c>
      <c r="H1571">
        <v>0</v>
      </c>
    </row>
    <row r="1572" spans="1:8" hidden="1" x14ac:dyDescent="0.25">
      <c r="A1572" t="s">
        <v>210</v>
      </c>
      <c r="B1572" t="s">
        <v>332</v>
      </c>
      <c r="C1572" t="s">
        <v>87</v>
      </c>
      <c r="D1572" t="s">
        <v>59</v>
      </c>
      <c r="E1572" t="s">
        <v>460</v>
      </c>
      <c r="F1572">
        <v>0</v>
      </c>
      <c r="G1572">
        <v>0</v>
      </c>
      <c r="H1572">
        <v>0</v>
      </c>
    </row>
    <row r="1573" spans="1:8" hidden="1" x14ac:dyDescent="0.25">
      <c r="A1573" t="s">
        <v>211</v>
      </c>
      <c r="B1573" t="s">
        <v>333</v>
      </c>
      <c r="C1573" t="s">
        <v>88</v>
      </c>
      <c r="D1573" t="s">
        <v>59</v>
      </c>
      <c r="E1573" t="s">
        <v>460</v>
      </c>
      <c r="F1573">
        <v>0</v>
      </c>
      <c r="G1573">
        <v>0</v>
      </c>
      <c r="H1573">
        <v>0</v>
      </c>
    </row>
    <row r="1574" spans="1:8" hidden="1" x14ac:dyDescent="0.25">
      <c r="A1574" t="s">
        <v>212</v>
      </c>
      <c r="B1574" t="s">
        <v>334</v>
      </c>
      <c r="C1574" t="s">
        <v>89</v>
      </c>
      <c r="D1574" t="s">
        <v>59</v>
      </c>
      <c r="E1574" t="s">
        <v>460</v>
      </c>
      <c r="F1574">
        <v>0</v>
      </c>
      <c r="G1574">
        <v>0</v>
      </c>
      <c r="H1574">
        <v>0</v>
      </c>
    </row>
    <row r="1575" spans="1:8" hidden="1" x14ac:dyDescent="0.25">
      <c r="A1575" t="s">
        <v>213</v>
      </c>
      <c r="B1575" t="s">
        <v>335</v>
      </c>
      <c r="C1575" t="s">
        <v>90</v>
      </c>
      <c r="D1575" t="s">
        <v>59</v>
      </c>
      <c r="E1575" t="s">
        <v>460</v>
      </c>
      <c r="F1575">
        <v>0</v>
      </c>
      <c r="G1575">
        <v>0</v>
      </c>
      <c r="H1575">
        <v>0</v>
      </c>
    </row>
    <row r="1576" spans="1:8" hidden="1" x14ac:dyDescent="0.25">
      <c r="A1576" t="s">
        <v>214</v>
      </c>
      <c r="B1576" t="s">
        <v>336</v>
      </c>
      <c r="C1576" t="s">
        <v>91</v>
      </c>
      <c r="D1576" t="s">
        <v>59</v>
      </c>
      <c r="E1576" t="s">
        <v>460</v>
      </c>
      <c r="F1576">
        <v>0</v>
      </c>
      <c r="G1576">
        <v>0</v>
      </c>
      <c r="H1576">
        <v>0</v>
      </c>
    </row>
    <row r="1577" spans="1:8" hidden="1" x14ac:dyDescent="0.25">
      <c r="A1577" t="s">
        <v>215</v>
      </c>
      <c r="B1577" t="s">
        <v>337</v>
      </c>
      <c r="C1577" t="s">
        <v>92</v>
      </c>
      <c r="D1577" t="s">
        <v>59</v>
      </c>
      <c r="E1577" t="s">
        <v>460</v>
      </c>
      <c r="F1577">
        <v>85500</v>
      </c>
      <c r="G1577">
        <v>73791.63</v>
      </c>
      <c r="H1577">
        <v>11708.369999999995</v>
      </c>
    </row>
    <row r="1578" spans="1:8" hidden="1" x14ac:dyDescent="0.25">
      <c r="A1578" t="s">
        <v>216</v>
      </c>
      <c r="B1578" t="s">
        <v>338</v>
      </c>
      <c r="C1578" t="s">
        <v>93</v>
      </c>
      <c r="D1578" t="s">
        <v>59</v>
      </c>
      <c r="E1578" t="s">
        <v>460</v>
      </c>
      <c r="F1578">
        <v>0</v>
      </c>
      <c r="G1578">
        <v>0</v>
      </c>
      <c r="H1578">
        <v>0</v>
      </c>
    </row>
    <row r="1579" spans="1:8" hidden="1" x14ac:dyDescent="0.25">
      <c r="A1579" t="s">
        <v>217</v>
      </c>
      <c r="B1579" t="s">
        <v>339</v>
      </c>
      <c r="C1579" t="s">
        <v>94</v>
      </c>
      <c r="D1579" t="s">
        <v>59</v>
      </c>
      <c r="E1579" t="s">
        <v>460</v>
      </c>
      <c r="F1579">
        <v>0</v>
      </c>
      <c r="G1579">
        <v>0</v>
      </c>
      <c r="H1579">
        <v>0</v>
      </c>
    </row>
    <row r="1580" spans="1:8" hidden="1" x14ac:dyDescent="0.25">
      <c r="A1580" t="s">
        <v>218</v>
      </c>
      <c r="B1580" t="s">
        <v>340</v>
      </c>
      <c r="C1580" t="s">
        <v>95</v>
      </c>
      <c r="D1580" t="s">
        <v>59</v>
      </c>
      <c r="E1580" t="s">
        <v>460</v>
      </c>
      <c r="F1580">
        <v>0</v>
      </c>
      <c r="G1580">
        <v>0</v>
      </c>
      <c r="H1580">
        <v>0</v>
      </c>
    </row>
    <row r="1581" spans="1:8" hidden="1" x14ac:dyDescent="0.25">
      <c r="A1581" t="s">
        <v>219</v>
      </c>
      <c r="B1581" t="s">
        <v>341</v>
      </c>
      <c r="C1581" t="s">
        <v>96</v>
      </c>
      <c r="D1581" t="s">
        <v>59</v>
      </c>
      <c r="E1581" t="s">
        <v>460</v>
      </c>
      <c r="F1581">
        <v>0</v>
      </c>
      <c r="G1581">
        <v>0</v>
      </c>
      <c r="H1581">
        <v>0</v>
      </c>
    </row>
    <row r="1582" spans="1:8" hidden="1" x14ac:dyDescent="0.25">
      <c r="A1582" t="s">
        <v>220</v>
      </c>
      <c r="B1582" t="s">
        <v>342</v>
      </c>
      <c r="C1582" t="s">
        <v>97</v>
      </c>
      <c r="D1582" t="s">
        <v>59</v>
      </c>
      <c r="E1582" t="s">
        <v>460</v>
      </c>
      <c r="F1582">
        <v>0</v>
      </c>
      <c r="G1582">
        <v>0</v>
      </c>
      <c r="H1582">
        <v>0</v>
      </c>
    </row>
    <row r="1583" spans="1:8" hidden="1" x14ac:dyDescent="0.25">
      <c r="A1583" t="s">
        <v>221</v>
      </c>
      <c r="B1583" t="s">
        <v>343</v>
      </c>
      <c r="C1583" t="s">
        <v>98</v>
      </c>
      <c r="D1583" t="s">
        <v>59</v>
      </c>
      <c r="E1583" t="s">
        <v>460</v>
      </c>
      <c r="F1583">
        <v>404500</v>
      </c>
      <c r="G1583">
        <v>348791.63000000012</v>
      </c>
      <c r="H1583">
        <v>55708.369999999879</v>
      </c>
    </row>
    <row r="1584" spans="1:8" hidden="1" x14ac:dyDescent="0.25">
      <c r="A1584" t="s">
        <v>222</v>
      </c>
      <c r="B1584" t="s">
        <v>344</v>
      </c>
      <c r="C1584" t="s">
        <v>99</v>
      </c>
      <c r="D1584" t="s">
        <v>59</v>
      </c>
      <c r="E1584" t="s">
        <v>460</v>
      </c>
      <c r="F1584">
        <v>77500</v>
      </c>
      <c r="G1584">
        <v>67375</v>
      </c>
      <c r="H1584">
        <v>10125</v>
      </c>
    </row>
    <row r="1585" spans="1:8" hidden="1" x14ac:dyDescent="0.25">
      <c r="A1585" t="s">
        <v>223</v>
      </c>
      <c r="B1585" t="s">
        <v>345</v>
      </c>
      <c r="C1585" t="s">
        <v>100</v>
      </c>
      <c r="D1585" t="s">
        <v>59</v>
      </c>
      <c r="E1585" t="s">
        <v>460</v>
      </c>
      <c r="F1585">
        <v>34500</v>
      </c>
      <c r="G1585">
        <v>29791.630000000005</v>
      </c>
      <c r="H1585">
        <v>4708.3699999999953</v>
      </c>
    </row>
    <row r="1586" spans="1:8" hidden="1" x14ac:dyDescent="0.25">
      <c r="A1586" t="s">
        <v>224</v>
      </c>
      <c r="B1586" t="s">
        <v>346</v>
      </c>
      <c r="C1586" t="s">
        <v>101</v>
      </c>
      <c r="D1586" t="s">
        <v>59</v>
      </c>
      <c r="E1586" t="s">
        <v>460</v>
      </c>
      <c r="F1586">
        <v>55000</v>
      </c>
      <c r="G1586">
        <v>46750</v>
      </c>
      <c r="H1586">
        <v>8250</v>
      </c>
    </row>
    <row r="1587" spans="1:8" hidden="1" x14ac:dyDescent="0.25">
      <c r="A1587" t="s">
        <v>225</v>
      </c>
      <c r="B1587" t="s">
        <v>347</v>
      </c>
      <c r="C1587" t="s">
        <v>102</v>
      </c>
      <c r="D1587" t="s">
        <v>59</v>
      </c>
      <c r="E1587" t="s">
        <v>460</v>
      </c>
      <c r="F1587">
        <v>0</v>
      </c>
      <c r="G1587">
        <v>0</v>
      </c>
      <c r="H1587">
        <v>0</v>
      </c>
    </row>
    <row r="1588" spans="1:8" hidden="1" x14ac:dyDescent="0.25">
      <c r="A1588" t="s">
        <v>226</v>
      </c>
      <c r="B1588" t="s">
        <v>348</v>
      </c>
      <c r="C1588" t="s">
        <v>104</v>
      </c>
      <c r="D1588" t="s">
        <v>59</v>
      </c>
      <c r="E1588" t="s">
        <v>460</v>
      </c>
      <c r="F1588">
        <v>78500</v>
      </c>
      <c r="G1588">
        <v>68291.63</v>
      </c>
      <c r="H1588">
        <v>10208.369999999995</v>
      </c>
    </row>
    <row r="1589" spans="1:8" hidden="1" x14ac:dyDescent="0.25">
      <c r="A1589" t="s">
        <v>227</v>
      </c>
      <c r="B1589" t="s">
        <v>349</v>
      </c>
      <c r="C1589" t="s">
        <v>103</v>
      </c>
      <c r="D1589" t="s">
        <v>59</v>
      </c>
      <c r="E1589" t="s">
        <v>460</v>
      </c>
      <c r="F1589">
        <v>0</v>
      </c>
      <c r="G1589">
        <v>0</v>
      </c>
      <c r="H1589">
        <v>0</v>
      </c>
    </row>
    <row r="1590" spans="1:8" hidden="1" x14ac:dyDescent="0.25">
      <c r="A1590" t="s">
        <v>228</v>
      </c>
      <c r="B1590" t="s">
        <v>350</v>
      </c>
      <c r="C1590" t="s">
        <v>105</v>
      </c>
      <c r="D1590" t="s">
        <v>59</v>
      </c>
      <c r="E1590" t="s">
        <v>460</v>
      </c>
      <c r="F1590">
        <v>491500</v>
      </c>
      <c r="G1590">
        <v>423041.63000000012</v>
      </c>
      <c r="H1590">
        <v>68458.369999999879</v>
      </c>
    </row>
    <row r="1591" spans="1:8" hidden="1" x14ac:dyDescent="0.25">
      <c r="A1591" t="s">
        <v>229</v>
      </c>
      <c r="B1591" t="s">
        <v>351</v>
      </c>
      <c r="C1591" t="s">
        <v>106</v>
      </c>
      <c r="D1591" t="s">
        <v>59</v>
      </c>
      <c r="E1591" t="s">
        <v>460</v>
      </c>
      <c r="F1591">
        <v>500</v>
      </c>
      <c r="G1591">
        <v>458.37000000000012</v>
      </c>
      <c r="H1591">
        <v>41.629999999999882</v>
      </c>
    </row>
    <row r="1592" spans="1:8" hidden="1" x14ac:dyDescent="0.25">
      <c r="A1592" t="s">
        <v>230</v>
      </c>
      <c r="B1592" t="s">
        <v>352</v>
      </c>
      <c r="C1592" t="s">
        <v>107</v>
      </c>
      <c r="D1592" t="s">
        <v>59</v>
      </c>
      <c r="E1592" t="s">
        <v>460</v>
      </c>
      <c r="F1592">
        <v>500</v>
      </c>
      <c r="G1592">
        <v>458.37000000000012</v>
      </c>
      <c r="H1592">
        <v>41.629999999999882</v>
      </c>
    </row>
    <row r="1593" spans="1:8" hidden="1" x14ac:dyDescent="0.25">
      <c r="A1593" t="s">
        <v>231</v>
      </c>
      <c r="B1593" t="s">
        <v>353</v>
      </c>
      <c r="C1593" t="s">
        <v>108</v>
      </c>
      <c r="D1593" t="s">
        <v>59</v>
      </c>
      <c r="E1593" t="s">
        <v>460</v>
      </c>
      <c r="F1593">
        <v>129500</v>
      </c>
      <c r="G1593">
        <v>112291.63</v>
      </c>
      <c r="H1593">
        <v>17208.369999999995</v>
      </c>
    </row>
    <row r="1594" spans="1:8" hidden="1" x14ac:dyDescent="0.25">
      <c r="A1594" t="s">
        <v>232</v>
      </c>
      <c r="B1594" t="s">
        <v>354</v>
      </c>
      <c r="C1594" t="s">
        <v>109</v>
      </c>
      <c r="D1594" t="s">
        <v>59</v>
      </c>
      <c r="E1594" t="s">
        <v>460</v>
      </c>
      <c r="F1594">
        <v>0</v>
      </c>
      <c r="G1594">
        <v>0</v>
      </c>
      <c r="H1594">
        <v>0</v>
      </c>
    </row>
    <row r="1595" spans="1:8" hidden="1" x14ac:dyDescent="0.25">
      <c r="A1595" t="s">
        <v>233</v>
      </c>
      <c r="B1595" t="s">
        <v>355</v>
      </c>
      <c r="C1595" t="s">
        <v>110</v>
      </c>
      <c r="D1595" t="s">
        <v>59</v>
      </c>
      <c r="E1595" t="s">
        <v>460</v>
      </c>
      <c r="F1595">
        <v>188500</v>
      </c>
      <c r="G1595">
        <v>161791.62999999998</v>
      </c>
      <c r="H1595">
        <v>26708.370000000024</v>
      </c>
    </row>
    <row r="1596" spans="1:8" hidden="1" x14ac:dyDescent="0.25">
      <c r="A1596" t="s">
        <v>234</v>
      </c>
      <c r="B1596" t="s">
        <v>356</v>
      </c>
      <c r="C1596" t="s">
        <v>111</v>
      </c>
      <c r="D1596" t="s">
        <v>59</v>
      </c>
      <c r="E1596" t="s">
        <v>460</v>
      </c>
      <c r="F1596">
        <v>0</v>
      </c>
      <c r="G1596">
        <v>0</v>
      </c>
      <c r="H1596">
        <v>0</v>
      </c>
    </row>
    <row r="1597" spans="1:8" hidden="1" x14ac:dyDescent="0.25">
      <c r="A1597" t="s">
        <v>235</v>
      </c>
      <c r="B1597" t="s">
        <v>357</v>
      </c>
      <c r="C1597" t="s">
        <v>112</v>
      </c>
      <c r="D1597" t="s">
        <v>59</v>
      </c>
      <c r="E1597" t="s">
        <v>460</v>
      </c>
      <c r="F1597">
        <v>379000</v>
      </c>
      <c r="G1597">
        <v>325416.63000000012</v>
      </c>
      <c r="H1597">
        <v>53583.369999999879</v>
      </c>
    </row>
    <row r="1598" spans="1:8" hidden="1" x14ac:dyDescent="0.25">
      <c r="A1598" t="s">
        <v>236</v>
      </c>
      <c r="B1598" t="s">
        <v>358</v>
      </c>
      <c r="C1598" t="s">
        <v>113</v>
      </c>
      <c r="D1598" t="s">
        <v>59</v>
      </c>
      <c r="E1598" t="s">
        <v>460</v>
      </c>
      <c r="F1598">
        <v>34000</v>
      </c>
      <c r="G1598">
        <v>29333.369999999995</v>
      </c>
      <c r="H1598">
        <v>4666.6300000000047</v>
      </c>
    </row>
    <row r="1599" spans="1:8" hidden="1" x14ac:dyDescent="0.25">
      <c r="A1599" t="s">
        <v>237</v>
      </c>
      <c r="B1599" t="s">
        <v>359</v>
      </c>
      <c r="C1599" t="s">
        <v>114</v>
      </c>
      <c r="D1599" t="s">
        <v>59</v>
      </c>
      <c r="E1599" t="s">
        <v>460</v>
      </c>
      <c r="F1599">
        <v>80500</v>
      </c>
      <c r="G1599">
        <v>69208.37</v>
      </c>
      <c r="H1599">
        <v>11291.630000000005</v>
      </c>
    </row>
    <row r="1600" spans="1:8" hidden="1" x14ac:dyDescent="0.25">
      <c r="A1600" t="s">
        <v>238</v>
      </c>
      <c r="B1600" t="s">
        <v>360</v>
      </c>
      <c r="C1600" t="s">
        <v>115</v>
      </c>
      <c r="D1600" t="s">
        <v>59</v>
      </c>
      <c r="E1600" t="s">
        <v>460</v>
      </c>
      <c r="F1600">
        <v>179500</v>
      </c>
      <c r="G1600">
        <v>154458.37000000002</v>
      </c>
      <c r="H1600">
        <v>25041.629999999976</v>
      </c>
    </row>
    <row r="1601" spans="1:8" hidden="1" x14ac:dyDescent="0.25">
      <c r="A1601" t="s">
        <v>239</v>
      </c>
      <c r="B1601" t="s">
        <v>361</v>
      </c>
      <c r="C1601" t="s">
        <v>116</v>
      </c>
      <c r="D1601" t="s">
        <v>59</v>
      </c>
      <c r="E1601" t="s">
        <v>460</v>
      </c>
      <c r="F1601">
        <v>0</v>
      </c>
      <c r="G1601">
        <v>0</v>
      </c>
      <c r="H1601">
        <v>0</v>
      </c>
    </row>
    <row r="1602" spans="1:8" hidden="1" x14ac:dyDescent="0.25">
      <c r="A1602" t="s">
        <v>240</v>
      </c>
      <c r="B1602" t="s">
        <v>362</v>
      </c>
      <c r="C1602" t="s">
        <v>117</v>
      </c>
      <c r="D1602" t="s">
        <v>59</v>
      </c>
      <c r="E1602" t="s">
        <v>460</v>
      </c>
      <c r="F1602">
        <v>267000</v>
      </c>
      <c r="G1602">
        <v>231000</v>
      </c>
      <c r="H1602">
        <v>36000</v>
      </c>
    </row>
    <row r="1603" spans="1:8" hidden="1" x14ac:dyDescent="0.25">
      <c r="A1603" t="s">
        <v>241</v>
      </c>
      <c r="B1603" t="s">
        <v>363</v>
      </c>
      <c r="C1603" t="s">
        <v>118</v>
      </c>
      <c r="D1603" t="s">
        <v>59</v>
      </c>
      <c r="E1603" t="s">
        <v>460</v>
      </c>
      <c r="F1603">
        <v>456000</v>
      </c>
      <c r="G1603">
        <v>393250</v>
      </c>
      <c r="H1603">
        <v>62750</v>
      </c>
    </row>
    <row r="1604" spans="1:8" hidden="1" x14ac:dyDescent="0.25">
      <c r="A1604" t="s">
        <v>242</v>
      </c>
      <c r="B1604" t="s">
        <v>364</v>
      </c>
      <c r="C1604" t="s">
        <v>119</v>
      </c>
      <c r="D1604" t="s">
        <v>59</v>
      </c>
      <c r="E1604" t="s">
        <v>460</v>
      </c>
      <c r="F1604">
        <v>257000</v>
      </c>
      <c r="G1604">
        <v>221833.36999999994</v>
      </c>
      <c r="H1604">
        <v>35166.630000000063</v>
      </c>
    </row>
    <row r="1605" spans="1:8" hidden="1" x14ac:dyDescent="0.25">
      <c r="A1605" t="s">
        <v>243</v>
      </c>
      <c r="B1605" t="s">
        <v>365</v>
      </c>
      <c r="C1605" t="s">
        <v>120</v>
      </c>
      <c r="D1605" t="s">
        <v>59</v>
      </c>
      <c r="E1605" t="s">
        <v>460</v>
      </c>
      <c r="F1605">
        <v>220500</v>
      </c>
      <c r="G1605">
        <v>190208.36999999994</v>
      </c>
      <c r="H1605">
        <v>30291.630000000063</v>
      </c>
    </row>
    <row r="1606" spans="1:8" hidden="1" x14ac:dyDescent="0.25">
      <c r="A1606" t="s">
        <v>244</v>
      </c>
      <c r="B1606" t="s">
        <v>366</v>
      </c>
      <c r="C1606" t="s">
        <v>121</v>
      </c>
      <c r="D1606" t="s">
        <v>59</v>
      </c>
      <c r="E1606" t="s">
        <v>460</v>
      </c>
      <c r="F1606">
        <v>128500</v>
      </c>
      <c r="G1606">
        <v>111375</v>
      </c>
      <c r="H1606">
        <v>17125</v>
      </c>
    </row>
    <row r="1607" spans="1:8" hidden="1" x14ac:dyDescent="0.25">
      <c r="A1607" t="s">
        <v>245</v>
      </c>
      <c r="B1607" t="s">
        <v>367</v>
      </c>
      <c r="C1607" t="s">
        <v>122</v>
      </c>
      <c r="D1607" t="s">
        <v>59</v>
      </c>
      <c r="E1607" t="s">
        <v>460</v>
      </c>
      <c r="F1607">
        <v>0</v>
      </c>
      <c r="G1607">
        <v>0</v>
      </c>
      <c r="H1607">
        <v>0</v>
      </c>
    </row>
    <row r="1608" spans="1:8" hidden="1" x14ac:dyDescent="0.25">
      <c r="A1608" t="s">
        <v>246</v>
      </c>
      <c r="B1608" t="s">
        <v>368</v>
      </c>
      <c r="C1608" t="s">
        <v>123</v>
      </c>
      <c r="D1608" t="s">
        <v>59</v>
      </c>
      <c r="E1608" t="s">
        <v>460</v>
      </c>
      <c r="F1608">
        <v>500</v>
      </c>
      <c r="G1608">
        <v>458.37000000000012</v>
      </c>
      <c r="H1608">
        <v>41.629999999999882</v>
      </c>
    </row>
    <row r="1609" spans="1:8" hidden="1" x14ac:dyDescent="0.25">
      <c r="A1609" t="s">
        <v>247</v>
      </c>
      <c r="B1609" t="s">
        <v>369</v>
      </c>
      <c r="C1609" t="s">
        <v>124</v>
      </c>
      <c r="D1609" t="s">
        <v>59</v>
      </c>
      <c r="E1609" t="s">
        <v>460</v>
      </c>
      <c r="F1609">
        <v>102000</v>
      </c>
      <c r="G1609">
        <v>88000</v>
      </c>
      <c r="H1609">
        <v>14000</v>
      </c>
    </row>
    <row r="1610" spans="1:8" hidden="1" x14ac:dyDescent="0.25">
      <c r="A1610" t="s">
        <v>248</v>
      </c>
      <c r="B1610" t="s">
        <v>370</v>
      </c>
      <c r="C1610" t="s">
        <v>125</v>
      </c>
      <c r="D1610" t="s">
        <v>59</v>
      </c>
      <c r="E1610" t="s">
        <v>460</v>
      </c>
      <c r="F1610">
        <v>126500</v>
      </c>
      <c r="G1610">
        <v>107708.37</v>
      </c>
      <c r="H1610">
        <v>18791.630000000005</v>
      </c>
    </row>
    <row r="1611" spans="1:8" hidden="1" x14ac:dyDescent="0.25">
      <c r="A1611" t="s">
        <v>249</v>
      </c>
      <c r="B1611" t="s">
        <v>371</v>
      </c>
      <c r="C1611" t="s">
        <v>126</v>
      </c>
      <c r="D1611" t="s">
        <v>59</v>
      </c>
      <c r="E1611" t="s">
        <v>460</v>
      </c>
      <c r="F1611">
        <v>111500</v>
      </c>
      <c r="G1611">
        <v>95791.63</v>
      </c>
      <c r="H1611">
        <v>15708.369999999995</v>
      </c>
    </row>
    <row r="1612" spans="1:8" hidden="1" x14ac:dyDescent="0.25">
      <c r="A1612" t="s">
        <v>250</v>
      </c>
      <c r="B1612" t="s">
        <v>372</v>
      </c>
      <c r="C1612" t="s">
        <v>127</v>
      </c>
      <c r="D1612" t="s">
        <v>59</v>
      </c>
      <c r="E1612" t="s">
        <v>460</v>
      </c>
      <c r="F1612">
        <v>650500</v>
      </c>
      <c r="G1612">
        <v>559625</v>
      </c>
      <c r="H1612">
        <v>90875</v>
      </c>
    </row>
    <row r="1613" spans="1:8" hidden="1" x14ac:dyDescent="0.25">
      <c r="A1613" t="s">
        <v>251</v>
      </c>
      <c r="B1613" t="s">
        <v>373</v>
      </c>
      <c r="C1613" t="s">
        <v>128</v>
      </c>
      <c r="D1613" t="s">
        <v>59</v>
      </c>
      <c r="E1613" t="s">
        <v>460</v>
      </c>
      <c r="F1613">
        <v>4000</v>
      </c>
      <c r="G1613">
        <v>3666.6299999999997</v>
      </c>
      <c r="H1613">
        <v>333.37000000000035</v>
      </c>
    </row>
    <row r="1614" spans="1:8" hidden="1" x14ac:dyDescent="0.25">
      <c r="A1614" t="s">
        <v>252</v>
      </c>
      <c r="B1614" t="s">
        <v>374</v>
      </c>
      <c r="C1614" t="s">
        <v>129</v>
      </c>
      <c r="D1614" t="s">
        <v>59</v>
      </c>
      <c r="E1614" t="s">
        <v>460</v>
      </c>
      <c r="F1614">
        <v>45000</v>
      </c>
      <c r="G1614">
        <v>39416.630000000012</v>
      </c>
      <c r="H1614">
        <v>5583.3699999999881</v>
      </c>
    </row>
    <row r="1615" spans="1:8" hidden="1" x14ac:dyDescent="0.25">
      <c r="A1615" t="s">
        <v>253</v>
      </c>
      <c r="B1615" t="s">
        <v>375</v>
      </c>
      <c r="C1615" t="s">
        <v>130</v>
      </c>
      <c r="D1615" t="s">
        <v>59</v>
      </c>
      <c r="E1615" t="s">
        <v>460</v>
      </c>
      <c r="F1615">
        <v>132000</v>
      </c>
      <c r="G1615">
        <v>113666.63</v>
      </c>
      <c r="H1615">
        <v>18333.369999999995</v>
      </c>
    </row>
    <row r="1616" spans="1:8" hidden="1" x14ac:dyDescent="0.25">
      <c r="A1616" t="s">
        <v>254</v>
      </c>
      <c r="B1616" t="s">
        <v>376</v>
      </c>
      <c r="C1616" t="s">
        <v>131</v>
      </c>
      <c r="D1616" t="s">
        <v>59</v>
      </c>
      <c r="E1616" t="s">
        <v>460</v>
      </c>
      <c r="F1616">
        <v>119000</v>
      </c>
      <c r="G1616">
        <v>39416.630000000012</v>
      </c>
      <c r="H1616">
        <v>79583.37</v>
      </c>
    </row>
    <row r="1617" spans="1:8" hidden="1" x14ac:dyDescent="0.25">
      <c r="A1617" t="s">
        <v>255</v>
      </c>
      <c r="B1617" t="s">
        <v>377</v>
      </c>
      <c r="C1617" t="s">
        <v>132</v>
      </c>
      <c r="D1617" t="s">
        <v>59</v>
      </c>
      <c r="E1617" t="s">
        <v>460</v>
      </c>
      <c r="F1617">
        <v>2000</v>
      </c>
      <c r="G1617">
        <v>1833.3700000000001</v>
      </c>
      <c r="H1617">
        <v>166.62999999999988</v>
      </c>
    </row>
    <row r="1618" spans="1:8" hidden="1" x14ac:dyDescent="0.25">
      <c r="A1618" t="s">
        <v>256</v>
      </c>
      <c r="B1618" t="s">
        <v>378</v>
      </c>
      <c r="C1618" t="s">
        <v>133</v>
      </c>
      <c r="D1618" t="s">
        <v>59</v>
      </c>
      <c r="E1618" t="s">
        <v>460</v>
      </c>
      <c r="F1618">
        <v>34500</v>
      </c>
      <c r="G1618">
        <v>29791.630000000005</v>
      </c>
      <c r="H1618">
        <v>4708.3699999999953</v>
      </c>
    </row>
    <row r="1619" spans="1:8" hidden="1" x14ac:dyDescent="0.25">
      <c r="A1619" t="s">
        <v>257</v>
      </c>
      <c r="B1619" t="s">
        <v>379</v>
      </c>
      <c r="C1619" t="s">
        <v>134</v>
      </c>
      <c r="D1619" t="s">
        <v>59</v>
      </c>
      <c r="E1619" t="s">
        <v>460</v>
      </c>
      <c r="F1619">
        <v>0</v>
      </c>
      <c r="G1619">
        <v>0</v>
      </c>
      <c r="H1619">
        <v>0</v>
      </c>
    </row>
    <row r="1620" spans="1:8" hidden="1" x14ac:dyDescent="0.25">
      <c r="A1620" t="s">
        <v>258</v>
      </c>
      <c r="B1620" t="s">
        <v>380</v>
      </c>
      <c r="C1620" t="s">
        <v>135</v>
      </c>
      <c r="D1620" t="s">
        <v>59</v>
      </c>
      <c r="E1620" t="s">
        <v>460</v>
      </c>
      <c r="F1620">
        <v>556500</v>
      </c>
      <c r="G1620">
        <v>478958.36999999988</v>
      </c>
      <c r="H1620">
        <v>77541.630000000121</v>
      </c>
    </row>
    <row r="1621" spans="1:8" hidden="1" x14ac:dyDescent="0.25">
      <c r="A1621" t="s">
        <v>259</v>
      </c>
      <c r="B1621" t="s">
        <v>381</v>
      </c>
      <c r="C1621" t="s">
        <v>136</v>
      </c>
      <c r="D1621" t="s">
        <v>59</v>
      </c>
      <c r="E1621" t="s">
        <v>460</v>
      </c>
      <c r="F1621">
        <v>0</v>
      </c>
      <c r="G1621">
        <v>0</v>
      </c>
      <c r="H1621">
        <v>0</v>
      </c>
    </row>
    <row r="1622" spans="1:8" hidden="1" x14ac:dyDescent="0.25">
      <c r="A1622" t="s">
        <v>260</v>
      </c>
      <c r="B1622" t="s">
        <v>382</v>
      </c>
      <c r="C1622" t="s">
        <v>137</v>
      </c>
      <c r="D1622" t="s">
        <v>59</v>
      </c>
      <c r="E1622" t="s">
        <v>460</v>
      </c>
      <c r="F1622">
        <v>205000</v>
      </c>
      <c r="G1622">
        <v>176916.62999999998</v>
      </c>
      <c r="H1622">
        <v>28083.370000000024</v>
      </c>
    </row>
    <row r="1623" spans="1:8" hidden="1" x14ac:dyDescent="0.25">
      <c r="A1623" t="s">
        <v>261</v>
      </c>
      <c r="B1623" t="s">
        <v>383</v>
      </c>
      <c r="C1623" t="s">
        <v>138</v>
      </c>
      <c r="D1623" t="s">
        <v>59</v>
      </c>
      <c r="E1623" t="s">
        <v>460</v>
      </c>
      <c r="F1623">
        <v>139000</v>
      </c>
      <c r="G1623">
        <v>120083.37</v>
      </c>
      <c r="H1623">
        <v>18916.630000000005</v>
      </c>
    </row>
    <row r="1624" spans="1:8" hidden="1" x14ac:dyDescent="0.25">
      <c r="A1624" t="s">
        <v>262</v>
      </c>
      <c r="B1624" t="s">
        <v>384</v>
      </c>
      <c r="C1624" t="s">
        <v>139</v>
      </c>
      <c r="D1624" t="s">
        <v>59</v>
      </c>
      <c r="E1624" t="s">
        <v>460</v>
      </c>
      <c r="F1624">
        <v>0</v>
      </c>
      <c r="G1624">
        <v>0</v>
      </c>
      <c r="H1624">
        <v>0</v>
      </c>
    </row>
    <row r="1625" spans="1:8" hidden="1" x14ac:dyDescent="0.25">
      <c r="A1625" t="s">
        <v>263</v>
      </c>
      <c r="B1625" t="s">
        <v>385</v>
      </c>
      <c r="C1625" t="s">
        <v>140</v>
      </c>
      <c r="D1625" t="s">
        <v>59</v>
      </c>
      <c r="E1625" t="s">
        <v>460</v>
      </c>
      <c r="F1625">
        <v>103500</v>
      </c>
      <c r="G1625">
        <v>89375</v>
      </c>
      <c r="H1625">
        <v>14125</v>
      </c>
    </row>
    <row r="1626" spans="1:8" hidden="1" x14ac:dyDescent="0.25">
      <c r="A1626" t="s">
        <v>264</v>
      </c>
      <c r="B1626" t="s">
        <v>386</v>
      </c>
      <c r="C1626" t="s">
        <v>141</v>
      </c>
      <c r="D1626" t="s">
        <v>59</v>
      </c>
      <c r="E1626" t="s">
        <v>460</v>
      </c>
      <c r="F1626">
        <v>1500</v>
      </c>
      <c r="G1626">
        <v>1375</v>
      </c>
      <c r="H1626">
        <v>125</v>
      </c>
    </row>
    <row r="1627" spans="1:8" hidden="1" x14ac:dyDescent="0.25">
      <c r="A1627" t="s">
        <v>265</v>
      </c>
      <c r="B1627" t="s">
        <v>387</v>
      </c>
      <c r="C1627" t="s">
        <v>142</v>
      </c>
      <c r="D1627" t="s">
        <v>59</v>
      </c>
      <c r="E1627" t="s">
        <v>460</v>
      </c>
      <c r="F1627">
        <v>761500</v>
      </c>
      <c r="G1627">
        <v>656791.63</v>
      </c>
      <c r="H1627">
        <v>104708.37</v>
      </c>
    </row>
    <row r="1628" spans="1:8" hidden="1" x14ac:dyDescent="0.25">
      <c r="A1628" t="s">
        <v>266</v>
      </c>
      <c r="B1628" t="s">
        <v>388</v>
      </c>
      <c r="C1628" t="s">
        <v>143</v>
      </c>
      <c r="D1628" t="s">
        <v>59</v>
      </c>
      <c r="E1628" t="s">
        <v>460</v>
      </c>
      <c r="F1628">
        <v>110500</v>
      </c>
      <c r="G1628">
        <v>95791.63</v>
      </c>
      <c r="H1628">
        <v>14708.369999999995</v>
      </c>
    </row>
    <row r="1629" spans="1:8" hidden="1" x14ac:dyDescent="0.25">
      <c r="A1629" t="s">
        <v>267</v>
      </c>
      <c r="B1629" t="s">
        <v>389</v>
      </c>
      <c r="C1629" t="s">
        <v>144</v>
      </c>
      <c r="D1629" t="s">
        <v>59</v>
      </c>
      <c r="E1629" t="s">
        <v>460</v>
      </c>
      <c r="F1629">
        <v>37000</v>
      </c>
      <c r="G1629">
        <v>32083.369999999995</v>
      </c>
      <c r="H1629">
        <v>4916.6300000000047</v>
      </c>
    </row>
    <row r="1630" spans="1:8" hidden="1" x14ac:dyDescent="0.25">
      <c r="A1630" t="s">
        <v>268</v>
      </c>
      <c r="B1630" t="s">
        <v>390</v>
      </c>
      <c r="C1630" t="s">
        <v>145</v>
      </c>
      <c r="D1630" t="s">
        <v>59</v>
      </c>
      <c r="E1630" t="s">
        <v>460</v>
      </c>
      <c r="F1630">
        <v>0</v>
      </c>
      <c r="G1630">
        <v>0</v>
      </c>
      <c r="H1630">
        <v>0</v>
      </c>
    </row>
    <row r="1631" spans="1:8" hidden="1" x14ac:dyDescent="0.25">
      <c r="A1631" t="s">
        <v>269</v>
      </c>
      <c r="B1631" t="s">
        <v>391</v>
      </c>
      <c r="C1631" t="s">
        <v>146</v>
      </c>
      <c r="D1631" t="s">
        <v>59</v>
      </c>
      <c r="E1631" t="s">
        <v>460</v>
      </c>
      <c r="F1631">
        <v>1263000</v>
      </c>
      <c r="G1631">
        <v>1089916.6299999999</v>
      </c>
      <c r="H1631">
        <v>173083.37000000011</v>
      </c>
    </row>
    <row r="1632" spans="1:8" hidden="1" x14ac:dyDescent="0.25">
      <c r="A1632" t="s">
        <v>270</v>
      </c>
      <c r="B1632" t="s">
        <v>392</v>
      </c>
      <c r="C1632" t="s">
        <v>147</v>
      </c>
      <c r="D1632" t="s">
        <v>59</v>
      </c>
      <c r="E1632" t="s">
        <v>460</v>
      </c>
      <c r="F1632">
        <v>4977000</v>
      </c>
      <c r="G1632">
        <v>4288166.63</v>
      </c>
      <c r="H1632">
        <v>688833.37000000011</v>
      </c>
    </row>
    <row r="1633" spans="1:8" hidden="1" x14ac:dyDescent="0.25">
      <c r="A1633" t="s">
        <v>271</v>
      </c>
      <c r="B1633" t="s">
        <v>393</v>
      </c>
      <c r="C1633" t="s">
        <v>148</v>
      </c>
      <c r="D1633" t="s">
        <v>59</v>
      </c>
      <c r="E1633" t="s">
        <v>460</v>
      </c>
      <c r="F1633">
        <v>150000</v>
      </c>
      <c r="G1633">
        <v>129250</v>
      </c>
      <c r="H1633">
        <v>20750</v>
      </c>
    </row>
    <row r="1634" spans="1:8" hidden="1" x14ac:dyDescent="0.25">
      <c r="A1634" t="s">
        <v>272</v>
      </c>
      <c r="B1634" t="s">
        <v>394</v>
      </c>
      <c r="C1634" t="s">
        <v>149</v>
      </c>
      <c r="D1634" t="s">
        <v>59</v>
      </c>
      <c r="E1634" t="s">
        <v>460</v>
      </c>
      <c r="F1634">
        <v>103000</v>
      </c>
      <c r="G1634">
        <v>88916.63</v>
      </c>
      <c r="H1634">
        <v>14083.369999999995</v>
      </c>
    </row>
    <row r="1635" spans="1:8" hidden="1" x14ac:dyDescent="0.25">
      <c r="A1635" t="s">
        <v>273</v>
      </c>
      <c r="B1635" t="s">
        <v>395</v>
      </c>
      <c r="C1635" t="s">
        <v>150</v>
      </c>
      <c r="D1635" t="s">
        <v>59</v>
      </c>
      <c r="E1635" t="s">
        <v>460</v>
      </c>
      <c r="F1635">
        <v>8325500</v>
      </c>
      <c r="G1635">
        <v>7179791.6299999999</v>
      </c>
      <c r="H1635">
        <v>1145708.3700000001</v>
      </c>
    </row>
    <row r="1636" spans="1:8" hidden="1" x14ac:dyDescent="0.25">
      <c r="A1636" t="s">
        <v>274</v>
      </c>
      <c r="B1636" t="s">
        <v>396</v>
      </c>
      <c r="C1636" t="s">
        <v>151</v>
      </c>
      <c r="D1636" t="s">
        <v>59</v>
      </c>
      <c r="E1636" t="s">
        <v>460</v>
      </c>
      <c r="F1636">
        <v>774000</v>
      </c>
      <c r="G1636">
        <v>667333.37</v>
      </c>
      <c r="H1636">
        <v>106666.63</v>
      </c>
    </row>
    <row r="1637" spans="1:8" hidden="1" x14ac:dyDescent="0.25">
      <c r="A1637" t="s">
        <v>275</v>
      </c>
      <c r="B1637" t="s">
        <v>397</v>
      </c>
      <c r="C1637" t="s">
        <v>152</v>
      </c>
      <c r="D1637" t="s">
        <v>59</v>
      </c>
      <c r="E1637" t="s">
        <v>460</v>
      </c>
      <c r="F1637">
        <v>427500</v>
      </c>
      <c r="G1637">
        <v>368958.36999999988</v>
      </c>
      <c r="H1637">
        <v>58541.630000000121</v>
      </c>
    </row>
    <row r="1638" spans="1:8" hidden="1" x14ac:dyDescent="0.25">
      <c r="A1638" t="s">
        <v>276</v>
      </c>
      <c r="B1638" t="s">
        <v>398</v>
      </c>
      <c r="C1638" t="s">
        <v>153</v>
      </c>
      <c r="D1638" t="s">
        <v>59</v>
      </c>
      <c r="E1638" t="s">
        <v>460</v>
      </c>
      <c r="F1638">
        <v>1387500</v>
      </c>
      <c r="G1638">
        <v>1196708.3700000001</v>
      </c>
      <c r="H1638">
        <v>190791.62999999989</v>
      </c>
    </row>
    <row r="1639" spans="1:8" hidden="1" x14ac:dyDescent="0.25">
      <c r="A1639" t="s">
        <v>277</v>
      </c>
      <c r="B1639" t="s">
        <v>399</v>
      </c>
      <c r="C1639" t="s">
        <v>154</v>
      </c>
      <c r="D1639" t="s">
        <v>59</v>
      </c>
      <c r="E1639" t="s">
        <v>460</v>
      </c>
      <c r="F1639">
        <v>4139000</v>
      </c>
      <c r="G1639">
        <v>3568583.3699999996</v>
      </c>
      <c r="H1639">
        <v>570416.63000000035</v>
      </c>
    </row>
    <row r="1640" spans="1:8" hidden="1" x14ac:dyDescent="0.25">
      <c r="A1640" t="s">
        <v>278</v>
      </c>
      <c r="B1640" t="s">
        <v>400</v>
      </c>
      <c r="C1640" t="s">
        <v>155</v>
      </c>
      <c r="D1640" t="s">
        <v>59</v>
      </c>
      <c r="E1640" t="s">
        <v>460</v>
      </c>
      <c r="F1640">
        <v>199000</v>
      </c>
      <c r="G1640">
        <v>172333.37000000002</v>
      </c>
      <c r="H1640">
        <v>26666.629999999976</v>
      </c>
    </row>
    <row r="1641" spans="1:8" hidden="1" x14ac:dyDescent="0.25">
      <c r="A1641" t="s">
        <v>279</v>
      </c>
      <c r="B1641" t="s">
        <v>401</v>
      </c>
      <c r="C1641" t="s">
        <v>156</v>
      </c>
      <c r="D1641" t="s">
        <v>59</v>
      </c>
      <c r="E1641" t="s">
        <v>460</v>
      </c>
      <c r="F1641">
        <v>97000</v>
      </c>
      <c r="G1641">
        <v>83416.63</v>
      </c>
      <c r="H1641">
        <v>13583.369999999995</v>
      </c>
    </row>
    <row r="1642" spans="1:8" hidden="1" x14ac:dyDescent="0.25">
      <c r="A1642" t="s">
        <v>280</v>
      </c>
      <c r="B1642" t="s">
        <v>402</v>
      </c>
      <c r="C1642" t="s">
        <v>157</v>
      </c>
      <c r="D1642" t="s">
        <v>59</v>
      </c>
      <c r="E1642" t="s">
        <v>460</v>
      </c>
      <c r="F1642">
        <v>1000</v>
      </c>
      <c r="G1642">
        <v>916.63000000000011</v>
      </c>
      <c r="H1642">
        <v>83.369999999999891</v>
      </c>
    </row>
    <row r="1643" spans="1:8" hidden="1" x14ac:dyDescent="0.25">
      <c r="A1643" t="s">
        <v>281</v>
      </c>
      <c r="B1643" t="s">
        <v>403</v>
      </c>
      <c r="C1643" t="s">
        <v>158</v>
      </c>
      <c r="D1643" t="s">
        <v>59</v>
      </c>
      <c r="E1643" t="s">
        <v>460</v>
      </c>
      <c r="F1643">
        <v>129000</v>
      </c>
      <c r="G1643">
        <v>111833.37</v>
      </c>
      <c r="H1643">
        <v>17166.630000000005</v>
      </c>
    </row>
    <row r="1644" spans="1:8" hidden="1" x14ac:dyDescent="0.25">
      <c r="A1644" t="s">
        <v>282</v>
      </c>
      <c r="B1644" t="s">
        <v>404</v>
      </c>
      <c r="C1644" t="s">
        <v>159</v>
      </c>
      <c r="D1644" t="s">
        <v>59</v>
      </c>
      <c r="E1644" t="s">
        <v>460</v>
      </c>
      <c r="F1644">
        <v>0</v>
      </c>
      <c r="G1644">
        <v>0</v>
      </c>
      <c r="H1644">
        <v>0</v>
      </c>
    </row>
    <row r="1645" spans="1:8" hidden="1" x14ac:dyDescent="0.25">
      <c r="A1645" t="s">
        <v>283</v>
      </c>
      <c r="B1645" t="s">
        <v>405</v>
      </c>
      <c r="C1645" t="s">
        <v>160</v>
      </c>
      <c r="D1645" t="s">
        <v>59</v>
      </c>
      <c r="E1645" t="s">
        <v>460</v>
      </c>
      <c r="F1645">
        <v>0</v>
      </c>
      <c r="G1645">
        <v>0</v>
      </c>
      <c r="H1645">
        <v>0</v>
      </c>
    </row>
    <row r="1646" spans="1:8" hidden="1" x14ac:dyDescent="0.25">
      <c r="A1646" t="s">
        <v>284</v>
      </c>
      <c r="B1646" t="s">
        <v>406</v>
      </c>
      <c r="C1646" t="s">
        <v>161</v>
      </c>
      <c r="D1646" t="s">
        <v>59</v>
      </c>
      <c r="E1646" t="s">
        <v>460</v>
      </c>
      <c r="F1646">
        <v>39500</v>
      </c>
      <c r="G1646">
        <v>34375</v>
      </c>
      <c r="H1646">
        <v>5125</v>
      </c>
    </row>
    <row r="1647" spans="1:8" hidden="1" x14ac:dyDescent="0.25">
      <c r="A1647" t="s">
        <v>285</v>
      </c>
      <c r="B1647" t="s">
        <v>407</v>
      </c>
      <c r="C1647" t="s">
        <v>162</v>
      </c>
      <c r="D1647" t="s">
        <v>59</v>
      </c>
      <c r="E1647" t="s">
        <v>460</v>
      </c>
      <c r="F1647">
        <v>37000</v>
      </c>
      <c r="G1647">
        <v>32083.369999999995</v>
      </c>
      <c r="H1647">
        <v>4916.6300000000047</v>
      </c>
    </row>
    <row r="1648" spans="1:8" hidden="1" x14ac:dyDescent="0.25">
      <c r="A1648" t="s">
        <v>286</v>
      </c>
      <c r="B1648" t="s">
        <v>439</v>
      </c>
      <c r="C1648" t="s">
        <v>440</v>
      </c>
      <c r="D1648" t="s">
        <v>59</v>
      </c>
      <c r="E1648" t="s">
        <v>460</v>
      </c>
      <c r="F1648">
        <v>0</v>
      </c>
      <c r="G1648">
        <v>0</v>
      </c>
      <c r="H1648">
        <v>0</v>
      </c>
    </row>
    <row r="1649" spans="1:8" hidden="1" x14ac:dyDescent="0.25">
      <c r="A1649" t="s">
        <v>287</v>
      </c>
      <c r="B1649" t="s">
        <v>408</v>
      </c>
      <c r="C1649" t="s">
        <v>163</v>
      </c>
      <c r="D1649" t="s">
        <v>59</v>
      </c>
      <c r="E1649" t="s">
        <v>460</v>
      </c>
      <c r="F1649">
        <v>0</v>
      </c>
      <c r="G1649">
        <v>0</v>
      </c>
      <c r="H1649">
        <v>0</v>
      </c>
    </row>
    <row r="1650" spans="1:8" hidden="1" x14ac:dyDescent="0.25">
      <c r="A1650" t="s">
        <v>288</v>
      </c>
      <c r="B1650" t="s">
        <v>409</v>
      </c>
      <c r="C1650" t="s">
        <v>164</v>
      </c>
      <c r="D1650" t="s">
        <v>59</v>
      </c>
      <c r="E1650" t="s">
        <v>460</v>
      </c>
      <c r="F1650">
        <v>19000</v>
      </c>
      <c r="G1650">
        <v>16500</v>
      </c>
      <c r="H1650">
        <v>2500</v>
      </c>
    </row>
    <row r="1651" spans="1:8" hidden="1" x14ac:dyDescent="0.25">
      <c r="A1651" t="s">
        <v>289</v>
      </c>
      <c r="B1651" t="s">
        <v>410</v>
      </c>
      <c r="C1651" t="s">
        <v>165</v>
      </c>
      <c r="D1651" t="s">
        <v>59</v>
      </c>
      <c r="E1651" t="s">
        <v>460</v>
      </c>
      <c r="F1651">
        <v>0</v>
      </c>
      <c r="G1651">
        <v>0</v>
      </c>
      <c r="H1651">
        <v>0</v>
      </c>
    </row>
    <row r="1652" spans="1:8" hidden="1" x14ac:dyDescent="0.25">
      <c r="A1652" t="s">
        <v>290</v>
      </c>
      <c r="B1652" t="s">
        <v>411</v>
      </c>
      <c r="C1652" t="s">
        <v>166</v>
      </c>
      <c r="D1652" t="s">
        <v>59</v>
      </c>
      <c r="E1652" t="s">
        <v>460</v>
      </c>
      <c r="F1652">
        <v>0</v>
      </c>
      <c r="G1652">
        <v>0</v>
      </c>
      <c r="H1652">
        <v>0</v>
      </c>
    </row>
    <row r="1653" spans="1:8" hidden="1" x14ac:dyDescent="0.25">
      <c r="A1653" t="s">
        <v>291</v>
      </c>
      <c r="B1653" t="s">
        <v>412</v>
      </c>
      <c r="C1653" t="s">
        <v>167</v>
      </c>
      <c r="D1653" t="s">
        <v>59</v>
      </c>
      <c r="E1653" t="s">
        <v>460</v>
      </c>
      <c r="F1653">
        <v>0</v>
      </c>
      <c r="G1653">
        <v>0</v>
      </c>
      <c r="H1653">
        <v>0</v>
      </c>
    </row>
    <row r="1654" spans="1:8" hidden="1" x14ac:dyDescent="0.25">
      <c r="A1654" t="s">
        <v>292</v>
      </c>
      <c r="B1654" t="s">
        <v>413</v>
      </c>
      <c r="C1654" t="s">
        <v>168</v>
      </c>
      <c r="D1654" t="s">
        <v>59</v>
      </c>
      <c r="E1654" t="s">
        <v>460</v>
      </c>
      <c r="F1654">
        <v>37000</v>
      </c>
      <c r="G1654">
        <v>32083.369999999995</v>
      </c>
      <c r="H1654">
        <v>4916.6300000000047</v>
      </c>
    </row>
    <row r="1655" spans="1:8" hidden="1" x14ac:dyDescent="0.25">
      <c r="A1655" t="s">
        <v>293</v>
      </c>
      <c r="B1655" t="s">
        <v>414</v>
      </c>
      <c r="C1655" t="s">
        <v>169</v>
      </c>
      <c r="D1655" t="s">
        <v>59</v>
      </c>
      <c r="E1655" t="s">
        <v>460</v>
      </c>
      <c r="F1655">
        <v>0</v>
      </c>
      <c r="G1655">
        <v>0</v>
      </c>
      <c r="H1655">
        <v>0</v>
      </c>
    </row>
    <row r="1656" spans="1:8" hidden="1" x14ac:dyDescent="0.25">
      <c r="A1656" t="s">
        <v>294</v>
      </c>
      <c r="B1656" t="s">
        <v>415</v>
      </c>
      <c r="C1656" t="s">
        <v>170</v>
      </c>
      <c r="D1656" t="s">
        <v>59</v>
      </c>
      <c r="E1656" t="s">
        <v>460</v>
      </c>
      <c r="F1656">
        <v>37000</v>
      </c>
      <c r="G1656">
        <v>32083.369999999995</v>
      </c>
      <c r="H1656">
        <v>4916.6300000000047</v>
      </c>
    </row>
    <row r="1657" spans="1:8" hidden="1" x14ac:dyDescent="0.25">
      <c r="A1657" t="s">
        <v>295</v>
      </c>
      <c r="B1657" t="s">
        <v>416</v>
      </c>
      <c r="C1657" t="s">
        <v>171</v>
      </c>
      <c r="D1657" t="s">
        <v>59</v>
      </c>
      <c r="E1657" t="s">
        <v>460</v>
      </c>
      <c r="F1657">
        <v>0</v>
      </c>
      <c r="G1657">
        <v>0</v>
      </c>
      <c r="H1657">
        <v>0</v>
      </c>
    </row>
    <row r="1658" spans="1:8" hidden="1" x14ac:dyDescent="0.25">
      <c r="A1658" t="s">
        <v>296</v>
      </c>
      <c r="B1658" t="s">
        <v>417</v>
      </c>
      <c r="C1658" t="s">
        <v>172</v>
      </c>
      <c r="D1658" t="s">
        <v>59</v>
      </c>
      <c r="E1658" t="s">
        <v>460</v>
      </c>
      <c r="F1658">
        <v>0</v>
      </c>
      <c r="G1658">
        <v>0</v>
      </c>
      <c r="H1658">
        <v>0</v>
      </c>
    </row>
    <row r="1659" spans="1:8" hidden="1" x14ac:dyDescent="0.25">
      <c r="A1659" t="s">
        <v>297</v>
      </c>
      <c r="B1659" t="s">
        <v>418</v>
      </c>
      <c r="C1659" t="s">
        <v>173</v>
      </c>
      <c r="D1659" t="s">
        <v>59</v>
      </c>
      <c r="E1659" t="s">
        <v>460</v>
      </c>
      <c r="F1659">
        <v>1406500</v>
      </c>
      <c r="G1659">
        <v>1212291.6299999999</v>
      </c>
      <c r="H1659">
        <v>194208.37000000011</v>
      </c>
    </row>
    <row r="1660" spans="1:8" hidden="1" x14ac:dyDescent="0.25">
      <c r="A1660" t="s">
        <v>298</v>
      </c>
      <c r="B1660" t="s">
        <v>419</v>
      </c>
      <c r="C1660" t="s">
        <v>174</v>
      </c>
      <c r="D1660" t="s">
        <v>59</v>
      </c>
      <c r="E1660" t="s">
        <v>460</v>
      </c>
      <c r="F1660">
        <v>35000</v>
      </c>
      <c r="G1660">
        <v>30250</v>
      </c>
      <c r="H1660">
        <v>4750</v>
      </c>
    </row>
    <row r="1661" spans="1:8" hidden="1" x14ac:dyDescent="0.25">
      <c r="A1661" t="s">
        <v>299</v>
      </c>
      <c r="B1661" t="s">
        <v>420</v>
      </c>
      <c r="C1661" t="s">
        <v>175</v>
      </c>
      <c r="D1661" t="s">
        <v>59</v>
      </c>
      <c r="E1661" t="s">
        <v>460</v>
      </c>
      <c r="F1661">
        <v>34000</v>
      </c>
      <c r="G1661">
        <v>29333.369999999995</v>
      </c>
      <c r="H1661">
        <v>4666.6300000000047</v>
      </c>
    </row>
    <row r="1662" spans="1:8" hidden="1" x14ac:dyDescent="0.25">
      <c r="A1662" t="s">
        <v>300</v>
      </c>
      <c r="B1662" t="s">
        <v>421</v>
      </c>
      <c r="C1662" t="s">
        <v>176</v>
      </c>
      <c r="D1662" t="s">
        <v>59</v>
      </c>
      <c r="E1662" t="s">
        <v>460</v>
      </c>
      <c r="F1662">
        <v>0</v>
      </c>
      <c r="G1662">
        <v>0</v>
      </c>
      <c r="H1662">
        <v>0</v>
      </c>
    </row>
    <row r="1663" spans="1:8" hidden="1" x14ac:dyDescent="0.25">
      <c r="A1663" t="s">
        <v>301</v>
      </c>
      <c r="B1663" t="s">
        <v>422</v>
      </c>
      <c r="C1663" t="s">
        <v>177</v>
      </c>
      <c r="D1663" t="s">
        <v>59</v>
      </c>
      <c r="E1663" t="s">
        <v>460</v>
      </c>
      <c r="F1663">
        <v>0</v>
      </c>
      <c r="G1663">
        <v>0</v>
      </c>
      <c r="H1663">
        <v>0</v>
      </c>
    </row>
    <row r="1664" spans="1:8" hidden="1" x14ac:dyDescent="0.25">
      <c r="A1664" t="s">
        <v>302</v>
      </c>
      <c r="B1664" t="s">
        <v>423</v>
      </c>
      <c r="C1664" t="s">
        <v>178</v>
      </c>
      <c r="D1664" t="s">
        <v>59</v>
      </c>
      <c r="E1664" t="s">
        <v>460</v>
      </c>
      <c r="F1664">
        <v>0</v>
      </c>
      <c r="G1664">
        <v>0</v>
      </c>
      <c r="H1664">
        <v>0</v>
      </c>
    </row>
    <row r="1665" spans="1:8" hidden="1" x14ac:dyDescent="0.25">
      <c r="A1665" t="s">
        <v>303</v>
      </c>
      <c r="B1665" t="s">
        <v>424</v>
      </c>
      <c r="C1665" t="s">
        <v>179</v>
      </c>
      <c r="D1665" t="s">
        <v>59</v>
      </c>
      <c r="E1665" t="s">
        <v>460</v>
      </c>
      <c r="F1665">
        <v>620500</v>
      </c>
      <c r="G1665">
        <v>535791.63000000012</v>
      </c>
      <c r="H1665">
        <v>84708.369999999879</v>
      </c>
    </row>
    <row r="1666" spans="1:8" hidden="1" x14ac:dyDescent="0.25">
      <c r="A1666" t="s">
        <v>304</v>
      </c>
      <c r="B1666" t="s">
        <v>425</v>
      </c>
      <c r="C1666" t="s">
        <v>180</v>
      </c>
      <c r="D1666" t="s">
        <v>59</v>
      </c>
      <c r="E1666" t="s">
        <v>460</v>
      </c>
      <c r="F1666">
        <v>27500</v>
      </c>
      <c r="G1666">
        <v>24291.630000000005</v>
      </c>
      <c r="H1666">
        <v>3208.3699999999953</v>
      </c>
    </row>
    <row r="1667" spans="1:8" hidden="1" x14ac:dyDescent="0.25">
      <c r="A1667" t="s">
        <v>305</v>
      </c>
      <c r="B1667" t="s">
        <v>426</v>
      </c>
      <c r="C1667" t="s">
        <v>181</v>
      </c>
      <c r="D1667" t="s">
        <v>59</v>
      </c>
      <c r="E1667" t="s">
        <v>460</v>
      </c>
      <c r="F1667">
        <v>0</v>
      </c>
      <c r="G1667">
        <v>0</v>
      </c>
      <c r="H1667">
        <v>0</v>
      </c>
    </row>
    <row r="1668" spans="1:8" hidden="1" x14ac:dyDescent="0.25">
      <c r="A1668" t="s">
        <v>306</v>
      </c>
      <c r="B1668" t="s">
        <v>427</v>
      </c>
      <c r="C1668" t="s">
        <v>182</v>
      </c>
      <c r="D1668" t="s">
        <v>59</v>
      </c>
      <c r="E1668" t="s">
        <v>460</v>
      </c>
      <c r="F1668">
        <v>319000</v>
      </c>
      <c r="G1668">
        <v>275000</v>
      </c>
      <c r="H1668">
        <v>44000</v>
      </c>
    </row>
    <row r="1669" spans="1:8" hidden="1" x14ac:dyDescent="0.25">
      <c r="A1669" t="s">
        <v>307</v>
      </c>
      <c r="B1669" t="s">
        <v>428</v>
      </c>
      <c r="C1669" t="s">
        <v>183</v>
      </c>
      <c r="D1669" t="s">
        <v>59</v>
      </c>
      <c r="E1669" t="s">
        <v>460</v>
      </c>
      <c r="F1669">
        <v>85000</v>
      </c>
      <c r="G1669">
        <v>73333.37</v>
      </c>
      <c r="H1669">
        <v>11666.630000000005</v>
      </c>
    </row>
    <row r="1670" spans="1:8" hidden="1" x14ac:dyDescent="0.25">
      <c r="A1670" t="s">
        <v>308</v>
      </c>
      <c r="B1670" t="s">
        <v>429</v>
      </c>
      <c r="C1670" t="s">
        <v>184</v>
      </c>
      <c r="D1670" t="s">
        <v>59</v>
      </c>
      <c r="E1670" t="s">
        <v>460</v>
      </c>
      <c r="F1670">
        <v>3500</v>
      </c>
      <c r="G1670">
        <v>3208.3700000000003</v>
      </c>
      <c r="H1670">
        <v>291.62999999999965</v>
      </c>
    </row>
    <row r="1671" spans="1:8" hidden="1" x14ac:dyDescent="0.25">
      <c r="A1671" t="s">
        <v>309</v>
      </c>
      <c r="B1671" t="s">
        <v>430</v>
      </c>
      <c r="C1671" t="s">
        <v>185</v>
      </c>
      <c r="D1671" t="s">
        <v>59</v>
      </c>
      <c r="E1671" t="s">
        <v>460</v>
      </c>
      <c r="F1671">
        <v>5500</v>
      </c>
      <c r="G1671">
        <v>4125</v>
      </c>
      <c r="H1671">
        <v>1375</v>
      </c>
    </row>
    <row r="1672" spans="1:8" hidden="1" x14ac:dyDescent="0.25">
      <c r="A1672" t="s">
        <v>310</v>
      </c>
      <c r="B1672" t="s">
        <v>431</v>
      </c>
      <c r="C1672" t="s">
        <v>186</v>
      </c>
      <c r="D1672" t="s">
        <v>59</v>
      </c>
      <c r="E1672" t="s">
        <v>460</v>
      </c>
      <c r="F1672">
        <v>1316000</v>
      </c>
      <c r="G1672">
        <v>1133916.6299999999</v>
      </c>
      <c r="H1672">
        <v>182083.37000000011</v>
      </c>
    </row>
    <row r="1673" spans="1:8" hidden="1" x14ac:dyDescent="0.25">
      <c r="A1673" t="s">
        <v>311</v>
      </c>
      <c r="B1673" t="s">
        <v>432</v>
      </c>
      <c r="C1673" t="s">
        <v>187</v>
      </c>
      <c r="D1673" t="s">
        <v>59</v>
      </c>
      <c r="E1673" t="s">
        <v>460</v>
      </c>
      <c r="F1673">
        <v>85000</v>
      </c>
      <c r="G1673">
        <v>72416.63</v>
      </c>
      <c r="H1673">
        <v>12583.369999999995</v>
      </c>
    </row>
    <row r="1674" spans="1:8" hidden="1" x14ac:dyDescent="0.25">
      <c r="A1674" t="s">
        <v>312</v>
      </c>
      <c r="B1674" t="s">
        <v>433</v>
      </c>
      <c r="C1674" t="s">
        <v>188</v>
      </c>
      <c r="D1674" t="s">
        <v>59</v>
      </c>
      <c r="E1674" t="s">
        <v>460</v>
      </c>
      <c r="F1674">
        <v>453500</v>
      </c>
      <c r="G1674">
        <v>390958.36999999988</v>
      </c>
      <c r="H1674">
        <v>62541.630000000121</v>
      </c>
    </row>
    <row r="1675" spans="1:8" hidden="1" x14ac:dyDescent="0.25">
      <c r="A1675" t="s">
        <v>313</v>
      </c>
      <c r="B1675" t="s">
        <v>434</v>
      </c>
      <c r="C1675" t="s">
        <v>189</v>
      </c>
      <c r="D1675" t="s">
        <v>59</v>
      </c>
      <c r="E1675" t="s">
        <v>460</v>
      </c>
      <c r="F1675">
        <v>678500</v>
      </c>
      <c r="G1675">
        <v>586208.37</v>
      </c>
      <c r="H1675">
        <v>92291.63</v>
      </c>
    </row>
    <row r="1676" spans="1:8" hidden="1" x14ac:dyDescent="0.25">
      <c r="A1676" t="s">
        <v>314</v>
      </c>
      <c r="B1676" t="s">
        <v>435</v>
      </c>
      <c r="C1676" t="s">
        <v>436</v>
      </c>
      <c r="D1676" t="s">
        <v>59</v>
      </c>
      <c r="E1676" t="s">
        <v>460</v>
      </c>
      <c r="F1676">
        <v>1406500</v>
      </c>
      <c r="G1676">
        <v>1213208.3700000001</v>
      </c>
      <c r="H1676">
        <v>193291.62999999989</v>
      </c>
    </row>
    <row r="1677" spans="1:8" hidden="1" x14ac:dyDescent="0.25">
      <c r="A1677" t="s">
        <v>315</v>
      </c>
      <c r="B1677" t="s">
        <v>441</v>
      </c>
      <c r="C1677" t="s">
        <v>442</v>
      </c>
      <c r="D1677" t="s">
        <v>59</v>
      </c>
      <c r="E1677" t="s">
        <v>460</v>
      </c>
      <c r="F1677">
        <v>0</v>
      </c>
      <c r="G1677">
        <v>0</v>
      </c>
      <c r="H1677">
        <v>0</v>
      </c>
    </row>
    <row r="1678" spans="1:8" hidden="1" x14ac:dyDescent="0.25">
      <c r="A1678" t="s">
        <v>316</v>
      </c>
      <c r="B1678" t="s">
        <v>443</v>
      </c>
      <c r="C1678" t="s">
        <v>444</v>
      </c>
      <c r="D1678" t="s">
        <v>59</v>
      </c>
      <c r="E1678" t="s">
        <v>460</v>
      </c>
      <c r="F1678">
        <v>0</v>
      </c>
      <c r="G1678">
        <v>0</v>
      </c>
      <c r="H1678">
        <v>0</v>
      </c>
    </row>
    <row r="1679" spans="1:8" hidden="1" x14ac:dyDescent="0.25">
      <c r="A1679" t="s">
        <v>317</v>
      </c>
      <c r="B1679" t="s">
        <v>445</v>
      </c>
      <c r="C1679" t="s">
        <v>446</v>
      </c>
      <c r="D1679" t="s">
        <v>59</v>
      </c>
      <c r="E1679" t="s">
        <v>460</v>
      </c>
      <c r="F1679">
        <v>0</v>
      </c>
      <c r="G1679">
        <v>0</v>
      </c>
      <c r="H1679">
        <v>0</v>
      </c>
    </row>
    <row r="1680" spans="1:8" hidden="1" x14ac:dyDescent="0.25">
      <c r="A1680" t="s">
        <v>318</v>
      </c>
      <c r="B1680" t="s">
        <v>447</v>
      </c>
      <c r="C1680" t="s">
        <v>448</v>
      </c>
      <c r="D1680" t="s">
        <v>59</v>
      </c>
      <c r="E1680" t="s">
        <v>460</v>
      </c>
      <c r="F1680">
        <v>0</v>
      </c>
      <c r="G1680">
        <v>0</v>
      </c>
      <c r="H1680">
        <v>0</v>
      </c>
    </row>
    <row r="1681" spans="1:8" hidden="1" x14ac:dyDescent="0.25">
      <c r="A1681" t="s">
        <v>319</v>
      </c>
      <c r="B1681" t="s">
        <v>437</v>
      </c>
      <c r="C1681" t="s">
        <v>195</v>
      </c>
      <c r="D1681" t="s">
        <v>59</v>
      </c>
      <c r="E1681" t="s">
        <v>460</v>
      </c>
      <c r="F1681">
        <v>0</v>
      </c>
      <c r="G1681">
        <v>0</v>
      </c>
      <c r="H1681">
        <v>0</v>
      </c>
    </row>
    <row r="1682" spans="1:8" hidden="1" x14ac:dyDescent="0.25">
      <c r="A1682" t="s">
        <v>207</v>
      </c>
      <c r="B1682" t="s">
        <v>328</v>
      </c>
      <c r="C1682" t="s">
        <v>84</v>
      </c>
      <c r="D1682" t="s">
        <v>61</v>
      </c>
      <c r="E1682" t="s">
        <v>461</v>
      </c>
      <c r="F1682">
        <v>7000</v>
      </c>
      <c r="G1682">
        <v>0</v>
      </c>
      <c r="H1682">
        <v>7000</v>
      </c>
    </row>
    <row r="1683" spans="1:8" hidden="1" x14ac:dyDescent="0.25">
      <c r="A1683" t="s">
        <v>208</v>
      </c>
      <c r="B1683" t="s">
        <v>330</v>
      </c>
      <c r="C1683" t="s">
        <v>85</v>
      </c>
      <c r="D1683" t="s">
        <v>61</v>
      </c>
      <c r="E1683" t="s">
        <v>461</v>
      </c>
      <c r="F1683">
        <v>5000</v>
      </c>
      <c r="G1683">
        <v>0</v>
      </c>
      <c r="H1683">
        <v>5000</v>
      </c>
    </row>
    <row r="1684" spans="1:8" hidden="1" x14ac:dyDescent="0.25">
      <c r="A1684" t="s">
        <v>209</v>
      </c>
      <c r="B1684" t="s">
        <v>331</v>
      </c>
      <c r="C1684" t="s">
        <v>86</v>
      </c>
      <c r="D1684" t="s">
        <v>61</v>
      </c>
      <c r="E1684" t="s">
        <v>461</v>
      </c>
      <c r="F1684">
        <v>0</v>
      </c>
      <c r="G1684">
        <v>0</v>
      </c>
      <c r="H1684">
        <v>0</v>
      </c>
    </row>
    <row r="1685" spans="1:8" hidden="1" x14ac:dyDescent="0.25">
      <c r="A1685" t="s">
        <v>210</v>
      </c>
      <c r="B1685" t="s">
        <v>332</v>
      </c>
      <c r="C1685" t="s">
        <v>87</v>
      </c>
      <c r="D1685" t="s">
        <v>61</v>
      </c>
      <c r="E1685" t="s">
        <v>461</v>
      </c>
      <c r="F1685">
        <v>1000</v>
      </c>
      <c r="G1685">
        <v>0</v>
      </c>
      <c r="H1685">
        <v>1000</v>
      </c>
    </row>
    <row r="1686" spans="1:8" hidden="1" x14ac:dyDescent="0.25">
      <c r="A1686" t="s">
        <v>211</v>
      </c>
      <c r="B1686" t="s">
        <v>333</v>
      </c>
      <c r="C1686" t="s">
        <v>88</v>
      </c>
      <c r="D1686" t="s">
        <v>61</v>
      </c>
      <c r="E1686" t="s">
        <v>461</v>
      </c>
      <c r="F1686">
        <v>0</v>
      </c>
      <c r="G1686">
        <v>0</v>
      </c>
      <c r="H1686">
        <v>0</v>
      </c>
    </row>
    <row r="1687" spans="1:8" hidden="1" x14ac:dyDescent="0.25">
      <c r="A1687" t="s">
        <v>212</v>
      </c>
      <c r="B1687" t="s">
        <v>334</v>
      </c>
      <c r="C1687" t="s">
        <v>89</v>
      </c>
      <c r="D1687" t="s">
        <v>61</v>
      </c>
      <c r="E1687" t="s">
        <v>461</v>
      </c>
      <c r="F1687">
        <v>1000</v>
      </c>
      <c r="G1687">
        <v>0</v>
      </c>
      <c r="H1687">
        <v>1000</v>
      </c>
    </row>
    <row r="1688" spans="1:8" hidden="1" x14ac:dyDescent="0.25">
      <c r="A1688" t="s">
        <v>213</v>
      </c>
      <c r="B1688" t="s">
        <v>335</v>
      </c>
      <c r="C1688" t="s">
        <v>90</v>
      </c>
      <c r="D1688" t="s">
        <v>61</v>
      </c>
      <c r="E1688" t="s">
        <v>461</v>
      </c>
      <c r="F1688">
        <v>0</v>
      </c>
      <c r="G1688">
        <v>0</v>
      </c>
      <c r="H1688">
        <v>0</v>
      </c>
    </row>
    <row r="1689" spans="1:8" hidden="1" x14ac:dyDescent="0.25">
      <c r="A1689" t="s">
        <v>214</v>
      </c>
      <c r="B1689" t="s">
        <v>336</v>
      </c>
      <c r="C1689" t="s">
        <v>91</v>
      </c>
      <c r="D1689" t="s">
        <v>61</v>
      </c>
      <c r="E1689" t="s">
        <v>461</v>
      </c>
      <c r="F1689">
        <v>0</v>
      </c>
      <c r="G1689">
        <v>0</v>
      </c>
      <c r="H1689">
        <v>0</v>
      </c>
    </row>
    <row r="1690" spans="1:8" hidden="1" x14ac:dyDescent="0.25">
      <c r="A1690" t="s">
        <v>215</v>
      </c>
      <c r="B1690" t="s">
        <v>337</v>
      </c>
      <c r="C1690" t="s">
        <v>92</v>
      </c>
      <c r="D1690" t="s">
        <v>61</v>
      </c>
      <c r="E1690" t="s">
        <v>461</v>
      </c>
      <c r="F1690">
        <v>1000</v>
      </c>
      <c r="G1690">
        <v>0</v>
      </c>
      <c r="H1690">
        <v>1000</v>
      </c>
    </row>
    <row r="1691" spans="1:8" hidden="1" x14ac:dyDescent="0.25">
      <c r="A1691" t="s">
        <v>216</v>
      </c>
      <c r="B1691" t="s">
        <v>338</v>
      </c>
      <c r="C1691" t="s">
        <v>93</v>
      </c>
      <c r="D1691" t="s">
        <v>61</v>
      </c>
      <c r="E1691" t="s">
        <v>461</v>
      </c>
      <c r="F1691">
        <v>0</v>
      </c>
      <c r="G1691">
        <v>0</v>
      </c>
      <c r="H1691">
        <v>0</v>
      </c>
    </row>
    <row r="1692" spans="1:8" hidden="1" x14ac:dyDescent="0.25">
      <c r="A1692" t="s">
        <v>217</v>
      </c>
      <c r="B1692" t="s">
        <v>339</v>
      </c>
      <c r="C1692" t="s">
        <v>94</v>
      </c>
      <c r="D1692" t="s">
        <v>61</v>
      </c>
      <c r="E1692" t="s">
        <v>461</v>
      </c>
      <c r="F1692">
        <v>1000</v>
      </c>
      <c r="G1692">
        <v>0</v>
      </c>
      <c r="H1692">
        <v>1000</v>
      </c>
    </row>
    <row r="1693" spans="1:8" hidden="1" x14ac:dyDescent="0.25">
      <c r="A1693" t="s">
        <v>218</v>
      </c>
      <c r="B1693" t="s">
        <v>340</v>
      </c>
      <c r="C1693" t="s">
        <v>95</v>
      </c>
      <c r="D1693" t="s">
        <v>61</v>
      </c>
      <c r="E1693" t="s">
        <v>461</v>
      </c>
      <c r="F1693">
        <v>0</v>
      </c>
      <c r="G1693">
        <v>0</v>
      </c>
      <c r="H1693">
        <v>0</v>
      </c>
    </row>
    <row r="1694" spans="1:8" hidden="1" x14ac:dyDescent="0.25">
      <c r="A1694" t="s">
        <v>219</v>
      </c>
      <c r="B1694" t="s">
        <v>341</v>
      </c>
      <c r="C1694" t="s">
        <v>96</v>
      </c>
      <c r="D1694" t="s">
        <v>61</v>
      </c>
      <c r="E1694" t="s">
        <v>461</v>
      </c>
      <c r="F1694">
        <v>2000</v>
      </c>
      <c r="G1694">
        <v>0</v>
      </c>
      <c r="H1694">
        <v>2000</v>
      </c>
    </row>
    <row r="1695" spans="1:8" hidden="1" x14ac:dyDescent="0.25">
      <c r="A1695" t="s">
        <v>220</v>
      </c>
      <c r="B1695" t="s">
        <v>342</v>
      </c>
      <c r="C1695" t="s">
        <v>97</v>
      </c>
      <c r="D1695" t="s">
        <v>61</v>
      </c>
      <c r="E1695" t="s">
        <v>461</v>
      </c>
      <c r="F1695">
        <v>0</v>
      </c>
      <c r="G1695">
        <v>0</v>
      </c>
      <c r="H1695">
        <v>0</v>
      </c>
    </row>
    <row r="1696" spans="1:8" hidden="1" x14ac:dyDescent="0.25">
      <c r="A1696" t="s">
        <v>221</v>
      </c>
      <c r="B1696" t="s">
        <v>343</v>
      </c>
      <c r="C1696" t="s">
        <v>98</v>
      </c>
      <c r="D1696" t="s">
        <v>61</v>
      </c>
      <c r="E1696" t="s">
        <v>461</v>
      </c>
      <c r="F1696">
        <v>10000</v>
      </c>
      <c r="G1696">
        <v>0</v>
      </c>
      <c r="H1696">
        <v>10000</v>
      </c>
    </row>
    <row r="1697" spans="1:8" hidden="1" x14ac:dyDescent="0.25">
      <c r="A1697" t="s">
        <v>222</v>
      </c>
      <c r="B1697" t="s">
        <v>344</v>
      </c>
      <c r="C1697" t="s">
        <v>99</v>
      </c>
      <c r="D1697" t="s">
        <v>61</v>
      </c>
      <c r="E1697" t="s">
        <v>461</v>
      </c>
      <c r="F1697">
        <v>0</v>
      </c>
      <c r="G1697">
        <v>0</v>
      </c>
      <c r="H1697">
        <v>0</v>
      </c>
    </row>
    <row r="1698" spans="1:8" hidden="1" x14ac:dyDescent="0.25">
      <c r="A1698" t="s">
        <v>223</v>
      </c>
      <c r="B1698" t="s">
        <v>345</v>
      </c>
      <c r="C1698" t="s">
        <v>100</v>
      </c>
      <c r="D1698" t="s">
        <v>61</v>
      </c>
      <c r="E1698" t="s">
        <v>461</v>
      </c>
      <c r="F1698">
        <v>0</v>
      </c>
      <c r="G1698">
        <v>0</v>
      </c>
      <c r="H1698">
        <v>0</v>
      </c>
    </row>
    <row r="1699" spans="1:8" hidden="1" x14ac:dyDescent="0.25">
      <c r="A1699" t="s">
        <v>224</v>
      </c>
      <c r="B1699" t="s">
        <v>346</v>
      </c>
      <c r="C1699" t="s">
        <v>101</v>
      </c>
      <c r="D1699" t="s">
        <v>61</v>
      </c>
      <c r="E1699" t="s">
        <v>461</v>
      </c>
      <c r="F1699">
        <v>2000</v>
      </c>
      <c r="G1699">
        <v>0</v>
      </c>
      <c r="H1699">
        <v>2000</v>
      </c>
    </row>
    <row r="1700" spans="1:8" hidden="1" x14ac:dyDescent="0.25">
      <c r="A1700" t="s">
        <v>225</v>
      </c>
      <c r="B1700" t="s">
        <v>347</v>
      </c>
      <c r="C1700" t="s">
        <v>102</v>
      </c>
      <c r="D1700" t="s">
        <v>61</v>
      </c>
      <c r="E1700" t="s">
        <v>461</v>
      </c>
      <c r="F1700">
        <v>0</v>
      </c>
      <c r="G1700">
        <v>0</v>
      </c>
      <c r="H1700">
        <v>0</v>
      </c>
    </row>
    <row r="1701" spans="1:8" hidden="1" x14ac:dyDescent="0.25">
      <c r="A1701" t="s">
        <v>226</v>
      </c>
      <c r="B1701" t="s">
        <v>348</v>
      </c>
      <c r="C1701" t="s">
        <v>104</v>
      </c>
      <c r="D1701" t="s">
        <v>61</v>
      </c>
      <c r="E1701" t="s">
        <v>461</v>
      </c>
      <c r="F1701">
        <v>0</v>
      </c>
      <c r="G1701">
        <v>0</v>
      </c>
      <c r="H1701">
        <v>0</v>
      </c>
    </row>
    <row r="1702" spans="1:8" hidden="1" x14ac:dyDescent="0.25">
      <c r="A1702" t="s">
        <v>227</v>
      </c>
      <c r="B1702" t="s">
        <v>349</v>
      </c>
      <c r="C1702" t="s">
        <v>103</v>
      </c>
      <c r="D1702" t="s">
        <v>61</v>
      </c>
      <c r="E1702" t="s">
        <v>461</v>
      </c>
      <c r="F1702">
        <v>0</v>
      </c>
      <c r="G1702">
        <v>0</v>
      </c>
      <c r="H1702">
        <v>0</v>
      </c>
    </row>
    <row r="1703" spans="1:8" hidden="1" x14ac:dyDescent="0.25">
      <c r="A1703" t="s">
        <v>228</v>
      </c>
      <c r="B1703" t="s">
        <v>350</v>
      </c>
      <c r="C1703" t="s">
        <v>105</v>
      </c>
      <c r="D1703" t="s">
        <v>61</v>
      </c>
      <c r="E1703" t="s">
        <v>461</v>
      </c>
      <c r="F1703">
        <v>6000</v>
      </c>
      <c r="G1703">
        <v>0</v>
      </c>
      <c r="H1703">
        <v>6000</v>
      </c>
    </row>
    <row r="1704" spans="1:8" hidden="1" x14ac:dyDescent="0.25">
      <c r="A1704" t="s">
        <v>229</v>
      </c>
      <c r="B1704" t="s">
        <v>351</v>
      </c>
      <c r="C1704" t="s">
        <v>106</v>
      </c>
      <c r="D1704" t="s">
        <v>61</v>
      </c>
      <c r="E1704" t="s">
        <v>461</v>
      </c>
      <c r="F1704">
        <v>0</v>
      </c>
      <c r="G1704">
        <v>0</v>
      </c>
      <c r="H1704">
        <v>0</v>
      </c>
    </row>
    <row r="1705" spans="1:8" hidden="1" x14ac:dyDescent="0.25">
      <c r="A1705" t="s">
        <v>230</v>
      </c>
      <c r="B1705" t="s">
        <v>352</v>
      </c>
      <c r="C1705" t="s">
        <v>107</v>
      </c>
      <c r="D1705" t="s">
        <v>61</v>
      </c>
      <c r="E1705" t="s">
        <v>461</v>
      </c>
      <c r="F1705">
        <v>0</v>
      </c>
      <c r="G1705">
        <v>0</v>
      </c>
      <c r="H1705">
        <v>0</v>
      </c>
    </row>
    <row r="1706" spans="1:8" hidden="1" x14ac:dyDescent="0.25">
      <c r="A1706" t="s">
        <v>231</v>
      </c>
      <c r="B1706" t="s">
        <v>353</v>
      </c>
      <c r="C1706" t="s">
        <v>108</v>
      </c>
      <c r="D1706" t="s">
        <v>61</v>
      </c>
      <c r="E1706" t="s">
        <v>461</v>
      </c>
      <c r="F1706">
        <v>1000</v>
      </c>
      <c r="G1706">
        <v>0</v>
      </c>
      <c r="H1706">
        <v>1000</v>
      </c>
    </row>
    <row r="1707" spans="1:8" hidden="1" x14ac:dyDescent="0.25">
      <c r="A1707" t="s">
        <v>232</v>
      </c>
      <c r="B1707" t="s">
        <v>354</v>
      </c>
      <c r="C1707" t="s">
        <v>109</v>
      </c>
      <c r="D1707" t="s">
        <v>61</v>
      </c>
      <c r="E1707" t="s">
        <v>461</v>
      </c>
      <c r="F1707">
        <v>0</v>
      </c>
      <c r="G1707">
        <v>0</v>
      </c>
      <c r="H1707">
        <v>0</v>
      </c>
    </row>
    <row r="1708" spans="1:8" hidden="1" x14ac:dyDescent="0.25">
      <c r="A1708" t="s">
        <v>233</v>
      </c>
      <c r="B1708" t="s">
        <v>355</v>
      </c>
      <c r="C1708" t="s">
        <v>110</v>
      </c>
      <c r="D1708" t="s">
        <v>61</v>
      </c>
      <c r="E1708" t="s">
        <v>461</v>
      </c>
      <c r="F1708">
        <v>7000</v>
      </c>
      <c r="G1708">
        <v>0</v>
      </c>
      <c r="H1708">
        <v>7000</v>
      </c>
    </row>
    <row r="1709" spans="1:8" hidden="1" x14ac:dyDescent="0.25">
      <c r="A1709" t="s">
        <v>234</v>
      </c>
      <c r="B1709" t="s">
        <v>356</v>
      </c>
      <c r="C1709" t="s">
        <v>111</v>
      </c>
      <c r="D1709" t="s">
        <v>61</v>
      </c>
      <c r="E1709" t="s">
        <v>461</v>
      </c>
      <c r="F1709">
        <v>0</v>
      </c>
      <c r="G1709">
        <v>0</v>
      </c>
      <c r="H1709">
        <v>0</v>
      </c>
    </row>
    <row r="1710" spans="1:8" hidden="1" x14ac:dyDescent="0.25">
      <c r="A1710" t="s">
        <v>235</v>
      </c>
      <c r="B1710" t="s">
        <v>357</v>
      </c>
      <c r="C1710" t="s">
        <v>112</v>
      </c>
      <c r="D1710" t="s">
        <v>61</v>
      </c>
      <c r="E1710" t="s">
        <v>461</v>
      </c>
      <c r="F1710">
        <v>30000</v>
      </c>
      <c r="G1710">
        <v>0</v>
      </c>
      <c r="H1710">
        <v>30000</v>
      </c>
    </row>
    <row r="1711" spans="1:8" hidden="1" x14ac:dyDescent="0.25">
      <c r="A1711" t="s">
        <v>236</v>
      </c>
      <c r="B1711" t="s">
        <v>358</v>
      </c>
      <c r="C1711" t="s">
        <v>113</v>
      </c>
      <c r="D1711" t="s">
        <v>61</v>
      </c>
      <c r="E1711" t="s">
        <v>461</v>
      </c>
      <c r="F1711">
        <v>0</v>
      </c>
      <c r="G1711">
        <v>0</v>
      </c>
      <c r="H1711">
        <v>0</v>
      </c>
    </row>
    <row r="1712" spans="1:8" hidden="1" x14ac:dyDescent="0.25">
      <c r="A1712" t="s">
        <v>237</v>
      </c>
      <c r="B1712" t="s">
        <v>359</v>
      </c>
      <c r="C1712" t="s">
        <v>114</v>
      </c>
      <c r="D1712" t="s">
        <v>61</v>
      </c>
      <c r="E1712" t="s">
        <v>461</v>
      </c>
      <c r="F1712">
        <v>4000</v>
      </c>
      <c r="G1712">
        <v>0</v>
      </c>
      <c r="H1712">
        <v>4000</v>
      </c>
    </row>
    <row r="1713" spans="1:8" hidden="1" x14ac:dyDescent="0.25">
      <c r="A1713" t="s">
        <v>238</v>
      </c>
      <c r="B1713" t="s">
        <v>360</v>
      </c>
      <c r="C1713" t="s">
        <v>115</v>
      </c>
      <c r="D1713" t="s">
        <v>61</v>
      </c>
      <c r="E1713" t="s">
        <v>461</v>
      </c>
      <c r="F1713">
        <v>9000</v>
      </c>
      <c r="G1713">
        <v>0</v>
      </c>
      <c r="H1713">
        <v>9000</v>
      </c>
    </row>
    <row r="1714" spans="1:8" hidden="1" x14ac:dyDescent="0.25">
      <c r="A1714" t="s">
        <v>239</v>
      </c>
      <c r="B1714" t="s">
        <v>361</v>
      </c>
      <c r="C1714" t="s">
        <v>116</v>
      </c>
      <c r="D1714" t="s">
        <v>61</v>
      </c>
      <c r="E1714" t="s">
        <v>461</v>
      </c>
      <c r="F1714">
        <v>0</v>
      </c>
      <c r="G1714">
        <v>0</v>
      </c>
      <c r="H1714">
        <v>0</v>
      </c>
    </row>
    <row r="1715" spans="1:8" hidden="1" x14ac:dyDescent="0.25">
      <c r="A1715" t="s">
        <v>240</v>
      </c>
      <c r="B1715" t="s">
        <v>362</v>
      </c>
      <c r="C1715" t="s">
        <v>117</v>
      </c>
      <c r="D1715" t="s">
        <v>61</v>
      </c>
      <c r="E1715" t="s">
        <v>461</v>
      </c>
      <c r="F1715">
        <v>8000</v>
      </c>
      <c r="G1715">
        <v>0</v>
      </c>
      <c r="H1715">
        <v>8000</v>
      </c>
    </row>
    <row r="1716" spans="1:8" hidden="1" x14ac:dyDescent="0.25">
      <c r="A1716" t="s">
        <v>241</v>
      </c>
      <c r="B1716" t="s">
        <v>363</v>
      </c>
      <c r="C1716" t="s">
        <v>118</v>
      </c>
      <c r="D1716" t="s">
        <v>61</v>
      </c>
      <c r="E1716" t="s">
        <v>461</v>
      </c>
      <c r="F1716">
        <v>28000</v>
      </c>
      <c r="G1716">
        <v>0</v>
      </c>
      <c r="H1716">
        <v>28000</v>
      </c>
    </row>
    <row r="1717" spans="1:8" hidden="1" x14ac:dyDescent="0.25">
      <c r="A1717" t="s">
        <v>242</v>
      </c>
      <c r="B1717" t="s">
        <v>364</v>
      </c>
      <c r="C1717" t="s">
        <v>119</v>
      </c>
      <c r="D1717" t="s">
        <v>61</v>
      </c>
      <c r="E1717" t="s">
        <v>461</v>
      </c>
      <c r="F1717">
        <v>5000</v>
      </c>
      <c r="G1717">
        <v>0</v>
      </c>
      <c r="H1717">
        <v>5000</v>
      </c>
    </row>
    <row r="1718" spans="1:8" hidden="1" x14ac:dyDescent="0.25">
      <c r="A1718" t="s">
        <v>243</v>
      </c>
      <c r="B1718" t="s">
        <v>365</v>
      </c>
      <c r="C1718" t="s">
        <v>120</v>
      </c>
      <c r="D1718" t="s">
        <v>61</v>
      </c>
      <c r="E1718" t="s">
        <v>461</v>
      </c>
      <c r="F1718">
        <v>3000</v>
      </c>
      <c r="G1718">
        <v>0</v>
      </c>
      <c r="H1718">
        <v>3000</v>
      </c>
    </row>
    <row r="1719" spans="1:8" hidden="1" x14ac:dyDescent="0.25">
      <c r="A1719" t="s">
        <v>244</v>
      </c>
      <c r="B1719" t="s">
        <v>366</v>
      </c>
      <c r="C1719" t="s">
        <v>121</v>
      </c>
      <c r="D1719" t="s">
        <v>61</v>
      </c>
      <c r="E1719" t="s">
        <v>461</v>
      </c>
      <c r="F1719">
        <v>2000</v>
      </c>
      <c r="G1719">
        <v>0</v>
      </c>
      <c r="H1719">
        <v>2000</v>
      </c>
    </row>
    <row r="1720" spans="1:8" hidden="1" x14ac:dyDescent="0.25">
      <c r="A1720" t="s">
        <v>245</v>
      </c>
      <c r="B1720" t="s">
        <v>367</v>
      </c>
      <c r="C1720" t="s">
        <v>122</v>
      </c>
      <c r="D1720" t="s">
        <v>61</v>
      </c>
      <c r="E1720" t="s">
        <v>461</v>
      </c>
      <c r="F1720">
        <v>0</v>
      </c>
      <c r="G1720">
        <v>0</v>
      </c>
      <c r="H1720">
        <v>0</v>
      </c>
    </row>
    <row r="1721" spans="1:8" hidden="1" x14ac:dyDescent="0.25">
      <c r="A1721" t="s">
        <v>246</v>
      </c>
      <c r="B1721" t="s">
        <v>368</v>
      </c>
      <c r="C1721" t="s">
        <v>123</v>
      </c>
      <c r="D1721" t="s">
        <v>61</v>
      </c>
      <c r="E1721" t="s">
        <v>461</v>
      </c>
      <c r="F1721">
        <v>0</v>
      </c>
      <c r="G1721">
        <v>0</v>
      </c>
      <c r="H1721">
        <v>0</v>
      </c>
    </row>
    <row r="1722" spans="1:8" hidden="1" x14ac:dyDescent="0.25">
      <c r="A1722" t="s">
        <v>247</v>
      </c>
      <c r="B1722" t="s">
        <v>369</v>
      </c>
      <c r="C1722" t="s">
        <v>124</v>
      </c>
      <c r="D1722" t="s">
        <v>61</v>
      </c>
      <c r="E1722" t="s">
        <v>461</v>
      </c>
      <c r="F1722">
        <v>0</v>
      </c>
      <c r="G1722">
        <v>0</v>
      </c>
      <c r="H1722">
        <v>0</v>
      </c>
    </row>
    <row r="1723" spans="1:8" hidden="1" x14ac:dyDescent="0.25">
      <c r="A1723" t="s">
        <v>248</v>
      </c>
      <c r="B1723" t="s">
        <v>370</v>
      </c>
      <c r="C1723" t="s">
        <v>125</v>
      </c>
      <c r="D1723" t="s">
        <v>61</v>
      </c>
      <c r="E1723" t="s">
        <v>461</v>
      </c>
      <c r="F1723">
        <v>5000</v>
      </c>
      <c r="G1723">
        <v>0</v>
      </c>
      <c r="H1723">
        <v>5000</v>
      </c>
    </row>
    <row r="1724" spans="1:8" hidden="1" x14ac:dyDescent="0.25">
      <c r="A1724" t="s">
        <v>249</v>
      </c>
      <c r="B1724" t="s">
        <v>371</v>
      </c>
      <c r="C1724" t="s">
        <v>126</v>
      </c>
      <c r="D1724" t="s">
        <v>61</v>
      </c>
      <c r="E1724" t="s">
        <v>461</v>
      </c>
      <c r="F1724">
        <v>2000</v>
      </c>
      <c r="G1724">
        <v>0</v>
      </c>
      <c r="H1724">
        <v>2000</v>
      </c>
    </row>
    <row r="1725" spans="1:8" hidden="1" x14ac:dyDescent="0.25">
      <c r="A1725" t="s">
        <v>250</v>
      </c>
      <c r="B1725" t="s">
        <v>372</v>
      </c>
      <c r="C1725" t="s">
        <v>127</v>
      </c>
      <c r="D1725" t="s">
        <v>61</v>
      </c>
      <c r="E1725" t="s">
        <v>461</v>
      </c>
      <c r="F1725">
        <v>23000</v>
      </c>
      <c r="G1725">
        <v>0</v>
      </c>
      <c r="H1725">
        <v>23000</v>
      </c>
    </row>
    <row r="1726" spans="1:8" hidden="1" x14ac:dyDescent="0.25">
      <c r="A1726" t="s">
        <v>251</v>
      </c>
      <c r="B1726" t="s">
        <v>373</v>
      </c>
      <c r="C1726" t="s">
        <v>128</v>
      </c>
      <c r="D1726" t="s">
        <v>61</v>
      </c>
      <c r="E1726" t="s">
        <v>461</v>
      </c>
      <c r="F1726">
        <v>1000</v>
      </c>
      <c r="G1726">
        <v>0</v>
      </c>
      <c r="H1726">
        <v>1000</v>
      </c>
    </row>
    <row r="1727" spans="1:8" hidden="1" x14ac:dyDescent="0.25">
      <c r="A1727" t="s">
        <v>252</v>
      </c>
      <c r="B1727" t="s">
        <v>374</v>
      </c>
      <c r="C1727" t="s">
        <v>129</v>
      </c>
      <c r="D1727" t="s">
        <v>61</v>
      </c>
      <c r="E1727" t="s">
        <v>461</v>
      </c>
      <c r="F1727">
        <v>0</v>
      </c>
      <c r="G1727">
        <v>0</v>
      </c>
      <c r="H1727">
        <v>0</v>
      </c>
    </row>
    <row r="1728" spans="1:8" hidden="1" x14ac:dyDescent="0.25">
      <c r="A1728" t="s">
        <v>253</v>
      </c>
      <c r="B1728" t="s">
        <v>375</v>
      </c>
      <c r="C1728" t="s">
        <v>130</v>
      </c>
      <c r="D1728" t="s">
        <v>61</v>
      </c>
      <c r="E1728" t="s">
        <v>461</v>
      </c>
      <c r="F1728">
        <v>4000</v>
      </c>
      <c r="G1728">
        <v>0</v>
      </c>
      <c r="H1728">
        <v>4000</v>
      </c>
    </row>
    <row r="1729" spans="1:8" hidden="1" x14ac:dyDescent="0.25">
      <c r="A1729" t="s">
        <v>254</v>
      </c>
      <c r="B1729" t="s">
        <v>376</v>
      </c>
      <c r="C1729" t="s">
        <v>131</v>
      </c>
      <c r="D1729" t="s">
        <v>61</v>
      </c>
      <c r="E1729" t="s">
        <v>461</v>
      </c>
      <c r="F1729">
        <v>5000</v>
      </c>
      <c r="G1729">
        <v>0</v>
      </c>
      <c r="H1729">
        <v>5000</v>
      </c>
    </row>
    <row r="1730" spans="1:8" hidden="1" x14ac:dyDescent="0.25">
      <c r="A1730" t="s">
        <v>255</v>
      </c>
      <c r="B1730" t="s">
        <v>377</v>
      </c>
      <c r="C1730" t="s">
        <v>132</v>
      </c>
      <c r="D1730" t="s">
        <v>61</v>
      </c>
      <c r="E1730" t="s">
        <v>461</v>
      </c>
      <c r="F1730">
        <v>0</v>
      </c>
      <c r="G1730">
        <v>0</v>
      </c>
      <c r="H1730">
        <v>0</v>
      </c>
    </row>
    <row r="1731" spans="1:8" hidden="1" x14ac:dyDescent="0.25">
      <c r="A1731" t="s">
        <v>256</v>
      </c>
      <c r="B1731" t="s">
        <v>378</v>
      </c>
      <c r="C1731" t="s">
        <v>133</v>
      </c>
      <c r="D1731" t="s">
        <v>61</v>
      </c>
      <c r="E1731" t="s">
        <v>461</v>
      </c>
      <c r="F1731">
        <v>0</v>
      </c>
      <c r="G1731">
        <v>0</v>
      </c>
      <c r="H1731">
        <v>0</v>
      </c>
    </row>
    <row r="1732" spans="1:8" hidden="1" x14ac:dyDescent="0.25">
      <c r="A1732" t="s">
        <v>257</v>
      </c>
      <c r="B1732" t="s">
        <v>379</v>
      </c>
      <c r="C1732" t="s">
        <v>134</v>
      </c>
      <c r="D1732" t="s">
        <v>61</v>
      </c>
      <c r="E1732" t="s">
        <v>461</v>
      </c>
      <c r="F1732">
        <v>0</v>
      </c>
      <c r="G1732">
        <v>0</v>
      </c>
      <c r="H1732">
        <v>0</v>
      </c>
    </row>
    <row r="1733" spans="1:8" hidden="1" x14ac:dyDescent="0.25">
      <c r="A1733" t="s">
        <v>258</v>
      </c>
      <c r="B1733" t="s">
        <v>380</v>
      </c>
      <c r="C1733" t="s">
        <v>135</v>
      </c>
      <c r="D1733" t="s">
        <v>61</v>
      </c>
      <c r="E1733" t="s">
        <v>461</v>
      </c>
      <c r="F1733">
        <v>15000</v>
      </c>
      <c r="G1733">
        <v>0</v>
      </c>
      <c r="H1733">
        <v>15000</v>
      </c>
    </row>
    <row r="1734" spans="1:8" hidden="1" x14ac:dyDescent="0.25">
      <c r="A1734" t="s">
        <v>259</v>
      </c>
      <c r="B1734" t="s">
        <v>381</v>
      </c>
      <c r="C1734" t="s">
        <v>136</v>
      </c>
      <c r="D1734" t="s">
        <v>61</v>
      </c>
      <c r="E1734" t="s">
        <v>461</v>
      </c>
      <c r="F1734">
        <v>0</v>
      </c>
      <c r="G1734">
        <v>0</v>
      </c>
      <c r="H1734">
        <v>0</v>
      </c>
    </row>
    <row r="1735" spans="1:8" hidden="1" x14ac:dyDescent="0.25">
      <c r="A1735" t="s">
        <v>260</v>
      </c>
      <c r="B1735" t="s">
        <v>382</v>
      </c>
      <c r="C1735" t="s">
        <v>137</v>
      </c>
      <c r="D1735" t="s">
        <v>61</v>
      </c>
      <c r="E1735" t="s">
        <v>461</v>
      </c>
      <c r="F1735">
        <v>2000</v>
      </c>
      <c r="G1735">
        <v>0</v>
      </c>
      <c r="H1735">
        <v>2000</v>
      </c>
    </row>
    <row r="1736" spans="1:8" hidden="1" x14ac:dyDescent="0.25">
      <c r="A1736" t="s">
        <v>261</v>
      </c>
      <c r="B1736" t="s">
        <v>383</v>
      </c>
      <c r="C1736" t="s">
        <v>138</v>
      </c>
      <c r="D1736" t="s">
        <v>61</v>
      </c>
      <c r="E1736" t="s">
        <v>461</v>
      </c>
      <c r="F1736">
        <v>6000</v>
      </c>
      <c r="G1736">
        <v>0</v>
      </c>
      <c r="H1736">
        <v>6000</v>
      </c>
    </row>
    <row r="1737" spans="1:8" hidden="1" x14ac:dyDescent="0.25">
      <c r="A1737" t="s">
        <v>262</v>
      </c>
      <c r="B1737" t="s">
        <v>384</v>
      </c>
      <c r="C1737" t="s">
        <v>139</v>
      </c>
      <c r="D1737" t="s">
        <v>61</v>
      </c>
      <c r="E1737" t="s">
        <v>461</v>
      </c>
      <c r="F1737">
        <v>0</v>
      </c>
      <c r="G1737">
        <v>0</v>
      </c>
      <c r="H1737">
        <v>0</v>
      </c>
    </row>
    <row r="1738" spans="1:8" hidden="1" x14ac:dyDescent="0.25">
      <c r="A1738" t="s">
        <v>263</v>
      </c>
      <c r="B1738" t="s">
        <v>385</v>
      </c>
      <c r="C1738" t="s">
        <v>140</v>
      </c>
      <c r="D1738" t="s">
        <v>61</v>
      </c>
      <c r="E1738" t="s">
        <v>461</v>
      </c>
      <c r="F1738">
        <v>3000</v>
      </c>
      <c r="G1738">
        <v>0</v>
      </c>
      <c r="H1738">
        <v>3000</v>
      </c>
    </row>
    <row r="1739" spans="1:8" hidden="1" x14ac:dyDescent="0.25">
      <c r="A1739" t="s">
        <v>264</v>
      </c>
      <c r="B1739" t="s">
        <v>386</v>
      </c>
      <c r="C1739" t="s">
        <v>141</v>
      </c>
      <c r="D1739" t="s">
        <v>61</v>
      </c>
      <c r="E1739" t="s">
        <v>461</v>
      </c>
      <c r="F1739">
        <v>0</v>
      </c>
      <c r="G1739">
        <v>0</v>
      </c>
      <c r="H1739">
        <v>0</v>
      </c>
    </row>
    <row r="1740" spans="1:8" hidden="1" x14ac:dyDescent="0.25">
      <c r="A1740" t="s">
        <v>265</v>
      </c>
      <c r="B1740" t="s">
        <v>387</v>
      </c>
      <c r="C1740" t="s">
        <v>142</v>
      </c>
      <c r="D1740" t="s">
        <v>61</v>
      </c>
      <c r="E1740" t="s">
        <v>461</v>
      </c>
      <c r="F1740">
        <v>42000</v>
      </c>
      <c r="G1740">
        <v>0</v>
      </c>
      <c r="H1740">
        <v>42000</v>
      </c>
    </row>
    <row r="1741" spans="1:8" hidden="1" x14ac:dyDescent="0.25">
      <c r="A1741" t="s">
        <v>266</v>
      </c>
      <c r="B1741" t="s">
        <v>388</v>
      </c>
      <c r="C1741" t="s">
        <v>143</v>
      </c>
      <c r="D1741" t="s">
        <v>61</v>
      </c>
      <c r="E1741" t="s">
        <v>461</v>
      </c>
      <c r="F1741">
        <v>2000</v>
      </c>
      <c r="G1741">
        <v>0</v>
      </c>
      <c r="H1741">
        <v>2000</v>
      </c>
    </row>
    <row r="1742" spans="1:8" hidden="1" x14ac:dyDescent="0.25">
      <c r="A1742" t="s">
        <v>267</v>
      </c>
      <c r="B1742" t="s">
        <v>389</v>
      </c>
      <c r="C1742" t="s">
        <v>144</v>
      </c>
      <c r="D1742" t="s">
        <v>61</v>
      </c>
      <c r="E1742" t="s">
        <v>461</v>
      </c>
      <c r="F1742">
        <v>0</v>
      </c>
      <c r="G1742">
        <v>0</v>
      </c>
      <c r="H1742">
        <v>0</v>
      </c>
    </row>
    <row r="1743" spans="1:8" hidden="1" x14ac:dyDescent="0.25">
      <c r="A1743" t="s">
        <v>268</v>
      </c>
      <c r="B1743" t="s">
        <v>390</v>
      </c>
      <c r="C1743" t="s">
        <v>145</v>
      </c>
      <c r="D1743" t="s">
        <v>61</v>
      </c>
      <c r="E1743" t="s">
        <v>461</v>
      </c>
      <c r="F1743">
        <v>0</v>
      </c>
      <c r="G1743">
        <v>0</v>
      </c>
      <c r="H1743">
        <v>0</v>
      </c>
    </row>
    <row r="1744" spans="1:8" hidden="1" x14ac:dyDescent="0.25">
      <c r="A1744" t="s">
        <v>269</v>
      </c>
      <c r="B1744" t="s">
        <v>391</v>
      </c>
      <c r="C1744" t="s">
        <v>146</v>
      </c>
      <c r="D1744" t="s">
        <v>61</v>
      </c>
      <c r="E1744" t="s">
        <v>461</v>
      </c>
      <c r="F1744">
        <v>61000</v>
      </c>
      <c r="G1744">
        <v>0</v>
      </c>
      <c r="H1744">
        <v>61000</v>
      </c>
    </row>
    <row r="1745" spans="1:8" hidden="1" x14ac:dyDescent="0.25">
      <c r="A1745" t="s">
        <v>270</v>
      </c>
      <c r="B1745" t="s">
        <v>392</v>
      </c>
      <c r="C1745" t="s">
        <v>147</v>
      </c>
      <c r="D1745" t="s">
        <v>61</v>
      </c>
      <c r="E1745" t="s">
        <v>461</v>
      </c>
      <c r="F1745">
        <v>24000</v>
      </c>
      <c r="G1745">
        <v>0</v>
      </c>
      <c r="H1745">
        <v>24000</v>
      </c>
    </row>
    <row r="1746" spans="1:8" hidden="1" x14ac:dyDescent="0.25">
      <c r="A1746" t="s">
        <v>271</v>
      </c>
      <c r="B1746" t="s">
        <v>393</v>
      </c>
      <c r="C1746" t="s">
        <v>148</v>
      </c>
      <c r="D1746" t="s">
        <v>61</v>
      </c>
      <c r="E1746" t="s">
        <v>461</v>
      </c>
      <c r="F1746">
        <v>7000</v>
      </c>
      <c r="G1746">
        <v>0</v>
      </c>
      <c r="H1746">
        <v>7000</v>
      </c>
    </row>
    <row r="1747" spans="1:8" hidden="1" x14ac:dyDescent="0.25">
      <c r="A1747" t="s">
        <v>272</v>
      </c>
      <c r="B1747" t="s">
        <v>394</v>
      </c>
      <c r="C1747" t="s">
        <v>149</v>
      </c>
      <c r="D1747" t="s">
        <v>61</v>
      </c>
      <c r="E1747" t="s">
        <v>461</v>
      </c>
      <c r="F1747">
        <v>0</v>
      </c>
      <c r="G1747">
        <v>0</v>
      </c>
      <c r="H1747">
        <v>0</v>
      </c>
    </row>
    <row r="1748" spans="1:8" hidden="1" x14ac:dyDescent="0.25">
      <c r="A1748" t="s">
        <v>273</v>
      </c>
      <c r="B1748" t="s">
        <v>395</v>
      </c>
      <c r="C1748" t="s">
        <v>150</v>
      </c>
      <c r="D1748" t="s">
        <v>61</v>
      </c>
      <c r="E1748" t="s">
        <v>461</v>
      </c>
      <c r="F1748">
        <v>298000</v>
      </c>
      <c r="G1748">
        <v>0</v>
      </c>
      <c r="H1748">
        <v>298000</v>
      </c>
    </row>
    <row r="1749" spans="1:8" hidden="1" x14ac:dyDescent="0.25">
      <c r="A1749" t="s">
        <v>274</v>
      </c>
      <c r="B1749" t="s">
        <v>396</v>
      </c>
      <c r="C1749" t="s">
        <v>151</v>
      </c>
      <c r="D1749" t="s">
        <v>61</v>
      </c>
      <c r="E1749" t="s">
        <v>461</v>
      </c>
      <c r="F1749">
        <v>51000</v>
      </c>
      <c r="G1749">
        <v>0</v>
      </c>
      <c r="H1749">
        <v>51000</v>
      </c>
    </row>
    <row r="1750" spans="1:8" hidden="1" x14ac:dyDescent="0.25">
      <c r="A1750" t="s">
        <v>275</v>
      </c>
      <c r="B1750" t="s">
        <v>397</v>
      </c>
      <c r="C1750" t="s">
        <v>152</v>
      </c>
      <c r="D1750" t="s">
        <v>61</v>
      </c>
      <c r="E1750" t="s">
        <v>461</v>
      </c>
      <c r="F1750">
        <v>16000</v>
      </c>
      <c r="G1750">
        <v>0</v>
      </c>
      <c r="H1750">
        <v>16000</v>
      </c>
    </row>
    <row r="1751" spans="1:8" hidden="1" x14ac:dyDescent="0.25">
      <c r="A1751" t="s">
        <v>276</v>
      </c>
      <c r="B1751" t="s">
        <v>398</v>
      </c>
      <c r="C1751" t="s">
        <v>153</v>
      </c>
      <c r="D1751" t="s">
        <v>61</v>
      </c>
      <c r="E1751" t="s">
        <v>461</v>
      </c>
      <c r="F1751">
        <v>84000</v>
      </c>
      <c r="G1751">
        <v>0</v>
      </c>
      <c r="H1751">
        <v>84000</v>
      </c>
    </row>
    <row r="1752" spans="1:8" hidden="1" x14ac:dyDescent="0.25">
      <c r="A1752" t="s">
        <v>277</v>
      </c>
      <c r="B1752" t="s">
        <v>399</v>
      </c>
      <c r="C1752" t="s">
        <v>154</v>
      </c>
      <c r="D1752" t="s">
        <v>61</v>
      </c>
      <c r="E1752" t="s">
        <v>461</v>
      </c>
      <c r="F1752">
        <v>163000</v>
      </c>
      <c r="G1752">
        <v>0</v>
      </c>
      <c r="H1752">
        <v>163000</v>
      </c>
    </row>
    <row r="1753" spans="1:8" hidden="1" x14ac:dyDescent="0.25">
      <c r="A1753" t="s">
        <v>278</v>
      </c>
      <c r="B1753" t="s">
        <v>400</v>
      </c>
      <c r="C1753" t="s">
        <v>155</v>
      </c>
      <c r="D1753" t="s">
        <v>61</v>
      </c>
      <c r="E1753" t="s">
        <v>461</v>
      </c>
      <c r="F1753">
        <v>1000</v>
      </c>
      <c r="G1753">
        <v>0</v>
      </c>
      <c r="H1753">
        <v>1000</v>
      </c>
    </row>
    <row r="1754" spans="1:8" hidden="1" x14ac:dyDescent="0.25">
      <c r="A1754" t="s">
        <v>279</v>
      </c>
      <c r="B1754" t="s">
        <v>401</v>
      </c>
      <c r="C1754" t="s">
        <v>156</v>
      </c>
      <c r="D1754" t="s">
        <v>61</v>
      </c>
      <c r="E1754" t="s">
        <v>461</v>
      </c>
      <c r="F1754">
        <v>1000</v>
      </c>
      <c r="G1754">
        <v>0</v>
      </c>
      <c r="H1754">
        <v>1000</v>
      </c>
    </row>
    <row r="1755" spans="1:8" hidden="1" x14ac:dyDescent="0.25">
      <c r="A1755" t="s">
        <v>280</v>
      </c>
      <c r="B1755" t="s">
        <v>402</v>
      </c>
      <c r="C1755" t="s">
        <v>157</v>
      </c>
      <c r="D1755" t="s">
        <v>61</v>
      </c>
      <c r="E1755" t="s">
        <v>461</v>
      </c>
      <c r="F1755">
        <v>0</v>
      </c>
      <c r="G1755">
        <v>0</v>
      </c>
      <c r="H1755">
        <v>0</v>
      </c>
    </row>
    <row r="1756" spans="1:8" hidden="1" x14ac:dyDescent="0.25">
      <c r="A1756" t="s">
        <v>281</v>
      </c>
      <c r="B1756" t="s">
        <v>403</v>
      </c>
      <c r="C1756" t="s">
        <v>158</v>
      </c>
      <c r="D1756" t="s">
        <v>61</v>
      </c>
      <c r="E1756" t="s">
        <v>461</v>
      </c>
      <c r="F1756">
        <v>8000</v>
      </c>
      <c r="G1756">
        <v>0</v>
      </c>
      <c r="H1756">
        <v>8000</v>
      </c>
    </row>
    <row r="1757" spans="1:8" hidden="1" x14ac:dyDescent="0.25">
      <c r="A1757" t="s">
        <v>282</v>
      </c>
      <c r="B1757" t="s">
        <v>404</v>
      </c>
      <c r="C1757" t="s">
        <v>159</v>
      </c>
      <c r="D1757" t="s">
        <v>61</v>
      </c>
      <c r="E1757" t="s">
        <v>461</v>
      </c>
      <c r="F1757">
        <v>2000</v>
      </c>
      <c r="G1757">
        <v>0</v>
      </c>
      <c r="H1757">
        <v>2000</v>
      </c>
    </row>
    <row r="1758" spans="1:8" hidden="1" x14ac:dyDescent="0.25">
      <c r="A1758" t="s">
        <v>283</v>
      </c>
      <c r="B1758" t="s">
        <v>405</v>
      </c>
      <c r="C1758" t="s">
        <v>160</v>
      </c>
      <c r="D1758" t="s">
        <v>61</v>
      </c>
      <c r="E1758" t="s">
        <v>461</v>
      </c>
      <c r="F1758">
        <v>2000</v>
      </c>
      <c r="G1758">
        <v>0</v>
      </c>
      <c r="H1758">
        <v>2000</v>
      </c>
    </row>
    <row r="1759" spans="1:8" hidden="1" x14ac:dyDescent="0.25">
      <c r="A1759" t="s">
        <v>284</v>
      </c>
      <c r="B1759" t="s">
        <v>406</v>
      </c>
      <c r="C1759" t="s">
        <v>161</v>
      </c>
      <c r="D1759" t="s">
        <v>61</v>
      </c>
      <c r="E1759" t="s">
        <v>461</v>
      </c>
      <c r="F1759">
        <v>1000</v>
      </c>
      <c r="G1759">
        <v>0</v>
      </c>
      <c r="H1759">
        <v>1000</v>
      </c>
    </row>
    <row r="1760" spans="1:8" hidden="1" x14ac:dyDescent="0.25">
      <c r="A1760" t="s">
        <v>285</v>
      </c>
      <c r="B1760" t="s">
        <v>407</v>
      </c>
      <c r="C1760" t="s">
        <v>162</v>
      </c>
      <c r="D1760" t="s">
        <v>61</v>
      </c>
      <c r="E1760" t="s">
        <v>461</v>
      </c>
      <c r="F1760">
        <v>1000</v>
      </c>
      <c r="G1760">
        <v>0</v>
      </c>
      <c r="H1760">
        <v>1000</v>
      </c>
    </row>
    <row r="1761" spans="1:8" hidden="1" x14ac:dyDescent="0.25">
      <c r="A1761" t="s">
        <v>287</v>
      </c>
      <c r="B1761" t="s">
        <v>408</v>
      </c>
      <c r="C1761" t="s">
        <v>163</v>
      </c>
      <c r="D1761" t="s">
        <v>61</v>
      </c>
      <c r="E1761" t="s">
        <v>461</v>
      </c>
      <c r="F1761">
        <v>0</v>
      </c>
      <c r="G1761">
        <v>0</v>
      </c>
      <c r="H1761">
        <v>0</v>
      </c>
    </row>
    <row r="1762" spans="1:8" hidden="1" x14ac:dyDescent="0.25">
      <c r="A1762" t="s">
        <v>288</v>
      </c>
      <c r="B1762" t="s">
        <v>409</v>
      </c>
      <c r="C1762" t="s">
        <v>164</v>
      </c>
      <c r="D1762" t="s">
        <v>61</v>
      </c>
      <c r="E1762" t="s">
        <v>461</v>
      </c>
      <c r="F1762">
        <v>21000</v>
      </c>
      <c r="G1762">
        <v>0</v>
      </c>
      <c r="H1762">
        <v>21000</v>
      </c>
    </row>
    <row r="1763" spans="1:8" hidden="1" x14ac:dyDescent="0.25">
      <c r="A1763" t="s">
        <v>289</v>
      </c>
      <c r="B1763" t="s">
        <v>410</v>
      </c>
      <c r="C1763" t="s">
        <v>165</v>
      </c>
      <c r="D1763" t="s">
        <v>61</v>
      </c>
      <c r="E1763" t="s">
        <v>461</v>
      </c>
      <c r="F1763">
        <v>10000</v>
      </c>
      <c r="G1763">
        <v>0</v>
      </c>
      <c r="H1763">
        <v>10000</v>
      </c>
    </row>
    <row r="1764" spans="1:8" hidden="1" x14ac:dyDescent="0.25">
      <c r="A1764" t="s">
        <v>290</v>
      </c>
      <c r="B1764" t="s">
        <v>411</v>
      </c>
      <c r="C1764" t="s">
        <v>166</v>
      </c>
      <c r="D1764" t="s">
        <v>61</v>
      </c>
      <c r="E1764" t="s">
        <v>461</v>
      </c>
      <c r="F1764">
        <v>3000</v>
      </c>
      <c r="G1764">
        <v>0</v>
      </c>
      <c r="H1764">
        <v>3000</v>
      </c>
    </row>
    <row r="1765" spans="1:8" hidden="1" x14ac:dyDescent="0.25">
      <c r="A1765" t="s">
        <v>291</v>
      </c>
      <c r="B1765" t="s">
        <v>412</v>
      </c>
      <c r="C1765" t="s">
        <v>167</v>
      </c>
      <c r="D1765" t="s">
        <v>61</v>
      </c>
      <c r="E1765" t="s">
        <v>461</v>
      </c>
      <c r="F1765">
        <v>3000</v>
      </c>
      <c r="G1765">
        <v>0</v>
      </c>
      <c r="H1765">
        <v>3000</v>
      </c>
    </row>
    <row r="1766" spans="1:8" hidden="1" x14ac:dyDescent="0.25">
      <c r="A1766" t="s">
        <v>292</v>
      </c>
      <c r="B1766" t="s">
        <v>413</v>
      </c>
      <c r="C1766" t="s">
        <v>168</v>
      </c>
      <c r="D1766" t="s">
        <v>61</v>
      </c>
      <c r="E1766" t="s">
        <v>461</v>
      </c>
      <c r="F1766">
        <v>2000</v>
      </c>
      <c r="G1766">
        <v>0</v>
      </c>
      <c r="H1766">
        <v>2000</v>
      </c>
    </row>
    <row r="1767" spans="1:8" hidden="1" x14ac:dyDescent="0.25">
      <c r="A1767" t="s">
        <v>293</v>
      </c>
      <c r="B1767" t="s">
        <v>414</v>
      </c>
      <c r="C1767" t="s">
        <v>169</v>
      </c>
      <c r="D1767" t="s">
        <v>61</v>
      </c>
      <c r="E1767" t="s">
        <v>461</v>
      </c>
      <c r="F1767">
        <v>4000</v>
      </c>
      <c r="G1767">
        <v>0</v>
      </c>
      <c r="H1767">
        <v>4000</v>
      </c>
    </row>
    <row r="1768" spans="1:8" hidden="1" x14ac:dyDescent="0.25">
      <c r="A1768" t="s">
        <v>294</v>
      </c>
      <c r="B1768" t="s">
        <v>415</v>
      </c>
      <c r="C1768" t="s">
        <v>170</v>
      </c>
      <c r="D1768" t="s">
        <v>61</v>
      </c>
      <c r="E1768" t="s">
        <v>461</v>
      </c>
      <c r="F1768">
        <v>1000</v>
      </c>
      <c r="G1768">
        <v>0</v>
      </c>
      <c r="H1768">
        <v>1000</v>
      </c>
    </row>
    <row r="1769" spans="1:8" hidden="1" x14ac:dyDescent="0.25">
      <c r="A1769" t="s">
        <v>295</v>
      </c>
      <c r="B1769" t="s">
        <v>416</v>
      </c>
      <c r="C1769" t="s">
        <v>171</v>
      </c>
      <c r="D1769" t="s">
        <v>61</v>
      </c>
      <c r="E1769" t="s">
        <v>461</v>
      </c>
      <c r="F1769">
        <v>0</v>
      </c>
      <c r="G1769">
        <v>0</v>
      </c>
      <c r="H1769">
        <v>0</v>
      </c>
    </row>
    <row r="1770" spans="1:8" hidden="1" x14ac:dyDescent="0.25">
      <c r="A1770" t="s">
        <v>296</v>
      </c>
      <c r="B1770" t="s">
        <v>417</v>
      </c>
      <c r="C1770" t="s">
        <v>172</v>
      </c>
      <c r="D1770" t="s">
        <v>61</v>
      </c>
      <c r="E1770" t="s">
        <v>461</v>
      </c>
      <c r="F1770">
        <v>0</v>
      </c>
      <c r="G1770">
        <v>0</v>
      </c>
      <c r="H1770">
        <v>0</v>
      </c>
    </row>
    <row r="1771" spans="1:8" hidden="1" x14ac:dyDescent="0.25">
      <c r="A1771" t="s">
        <v>297</v>
      </c>
      <c r="B1771" t="s">
        <v>418</v>
      </c>
      <c r="C1771" t="s">
        <v>173</v>
      </c>
      <c r="D1771" t="s">
        <v>61</v>
      </c>
      <c r="E1771" t="s">
        <v>461</v>
      </c>
      <c r="F1771">
        <v>127000</v>
      </c>
      <c r="G1771">
        <v>0</v>
      </c>
      <c r="H1771">
        <v>127000</v>
      </c>
    </row>
    <row r="1772" spans="1:8" hidden="1" x14ac:dyDescent="0.25">
      <c r="A1772" t="s">
        <v>298</v>
      </c>
      <c r="B1772" t="s">
        <v>419</v>
      </c>
      <c r="C1772" t="s">
        <v>174</v>
      </c>
      <c r="D1772" t="s">
        <v>61</v>
      </c>
      <c r="E1772" t="s">
        <v>461</v>
      </c>
      <c r="F1772">
        <v>1000</v>
      </c>
      <c r="G1772">
        <v>0</v>
      </c>
      <c r="H1772">
        <v>1000</v>
      </c>
    </row>
    <row r="1773" spans="1:8" hidden="1" x14ac:dyDescent="0.25">
      <c r="A1773" t="s">
        <v>299</v>
      </c>
      <c r="B1773" t="s">
        <v>420</v>
      </c>
      <c r="C1773" t="s">
        <v>175</v>
      </c>
      <c r="D1773" t="s">
        <v>61</v>
      </c>
      <c r="E1773" t="s">
        <v>461</v>
      </c>
      <c r="F1773">
        <v>0</v>
      </c>
      <c r="G1773">
        <v>0</v>
      </c>
      <c r="H1773">
        <v>0</v>
      </c>
    </row>
    <row r="1774" spans="1:8" hidden="1" x14ac:dyDescent="0.25">
      <c r="A1774" t="s">
        <v>300</v>
      </c>
      <c r="B1774" t="s">
        <v>421</v>
      </c>
      <c r="C1774" t="s">
        <v>176</v>
      </c>
      <c r="D1774" t="s">
        <v>61</v>
      </c>
      <c r="E1774" t="s">
        <v>461</v>
      </c>
      <c r="F1774">
        <v>0</v>
      </c>
      <c r="G1774">
        <v>0</v>
      </c>
      <c r="H1774">
        <v>0</v>
      </c>
    </row>
    <row r="1775" spans="1:8" hidden="1" x14ac:dyDescent="0.25">
      <c r="A1775" t="s">
        <v>301</v>
      </c>
      <c r="B1775" t="s">
        <v>422</v>
      </c>
      <c r="C1775" t="s">
        <v>177</v>
      </c>
      <c r="D1775" t="s">
        <v>61</v>
      </c>
      <c r="E1775" t="s">
        <v>461</v>
      </c>
      <c r="F1775">
        <v>0</v>
      </c>
      <c r="G1775">
        <v>0</v>
      </c>
      <c r="H1775">
        <v>0</v>
      </c>
    </row>
    <row r="1776" spans="1:8" hidden="1" x14ac:dyDescent="0.25">
      <c r="A1776" t="s">
        <v>302</v>
      </c>
      <c r="B1776" t="s">
        <v>423</v>
      </c>
      <c r="C1776" t="s">
        <v>178</v>
      </c>
      <c r="D1776" t="s">
        <v>61</v>
      </c>
      <c r="E1776" t="s">
        <v>461</v>
      </c>
      <c r="F1776">
        <v>0</v>
      </c>
      <c r="G1776">
        <v>0</v>
      </c>
      <c r="H1776">
        <v>0</v>
      </c>
    </row>
    <row r="1777" spans="1:8" hidden="1" x14ac:dyDescent="0.25">
      <c r="A1777" t="s">
        <v>303</v>
      </c>
      <c r="B1777" t="s">
        <v>424</v>
      </c>
      <c r="C1777" t="s">
        <v>179</v>
      </c>
      <c r="D1777" t="s">
        <v>61</v>
      </c>
      <c r="E1777" t="s">
        <v>461</v>
      </c>
      <c r="F1777">
        <v>30000</v>
      </c>
      <c r="G1777">
        <v>0</v>
      </c>
      <c r="H1777">
        <v>30000</v>
      </c>
    </row>
    <row r="1778" spans="1:8" hidden="1" x14ac:dyDescent="0.25">
      <c r="A1778" t="s">
        <v>304</v>
      </c>
      <c r="B1778" t="s">
        <v>425</v>
      </c>
      <c r="C1778" t="s">
        <v>180</v>
      </c>
      <c r="D1778" t="s">
        <v>61</v>
      </c>
      <c r="E1778" t="s">
        <v>461</v>
      </c>
      <c r="F1778">
        <v>1000</v>
      </c>
      <c r="G1778">
        <v>0</v>
      </c>
      <c r="H1778">
        <v>1000</v>
      </c>
    </row>
    <row r="1779" spans="1:8" hidden="1" x14ac:dyDescent="0.25">
      <c r="A1779" t="s">
        <v>305</v>
      </c>
      <c r="B1779" t="s">
        <v>426</v>
      </c>
      <c r="C1779" t="s">
        <v>181</v>
      </c>
      <c r="D1779" t="s">
        <v>61</v>
      </c>
      <c r="E1779" t="s">
        <v>461</v>
      </c>
      <c r="F1779">
        <v>0</v>
      </c>
      <c r="G1779">
        <v>0</v>
      </c>
      <c r="H1779">
        <v>0</v>
      </c>
    </row>
    <row r="1780" spans="1:8" hidden="1" x14ac:dyDescent="0.25">
      <c r="A1780" t="s">
        <v>306</v>
      </c>
      <c r="B1780" t="s">
        <v>427</v>
      </c>
      <c r="C1780" t="s">
        <v>182</v>
      </c>
      <c r="D1780" t="s">
        <v>61</v>
      </c>
      <c r="E1780" t="s">
        <v>461</v>
      </c>
      <c r="F1780">
        <v>15000</v>
      </c>
      <c r="G1780">
        <v>0</v>
      </c>
      <c r="H1780">
        <v>15000</v>
      </c>
    </row>
    <row r="1781" spans="1:8" hidden="1" x14ac:dyDescent="0.25">
      <c r="A1781" t="s">
        <v>307</v>
      </c>
      <c r="B1781" t="s">
        <v>428</v>
      </c>
      <c r="C1781" t="s">
        <v>183</v>
      </c>
      <c r="D1781" t="s">
        <v>61</v>
      </c>
      <c r="E1781" t="s">
        <v>461</v>
      </c>
      <c r="F1781">
        <v>2000</v>
      </c>
      <c r="G1781">
        <v>0</v>
      </c>
      <c r="H1781">
        <v>2000</v>
      </c>
    </row>
    <row r="1782" spans="1:8" hidden="1" x14ac:dyDescent="0.25">
      <c r="A1782" t="s">
        <v>308</v>
      </c>
      <c r="B1782" t="s">
        <v>429</v>
      </c>
      <c r="C1782" t="s">
        <v>184</v>
      </c>
      <c r="D1782" t="s">
        <v>61</v>
      </c>
      <c r="E1782" t="s">
        <v>461</v>
      </c>
      <c r="F1782">
        <v>1000</v>
      </c>
      <c r="G1782">
        <v>0</v>
      </c>
      <c r="H1782">
        <v>1000</v>
      </c>
    </row>
    <row r="1783" spans="1:8" hidden="1" x14ac:dyDescent="0.25">
      <c r="A1783" t="s">
        <v>309</v>
      </c>
      <c r="B1783" t="s">
        <v>430</v>
      </c>
      <c r="C1783" t="s">
        <v>185</v>
      </c>
      <c r="D1783" t="s">
        <v>61</v>
      </c>
      <c r="E1783" t="s">
        <v>461</v>
      </c>
      <c r="F1783">
        <v>1000</v>
      </c>
      <c r="G1783">
        <v>0</v>
      </c>
      <c r="H1783">
        <v>1000</v>
      </c>
    </row>
    <row r="1784" spans="1:8" hidden="1" x14ac:dyDescent="0.25">
      <c r="A1784" t="s">
        <v>310</v>
      </c>
      <c r="B1784" t="s">
        <v>431</v>
      </c>
      <c r="C1784" t="s">
        <v>186</v>
      </c>
      <c r="D1784" t="s">
        <v>61</v>
      </c>
      <c r="E1784" t="s">
        <v>461</v>
      </c>
      <c r="F1784">
        <v>36000</v>
      </c>
      <c r="G1784">
        <v>0</v>
      </c>
      <c r="H1784">
        <v>36000</v>
      </c>
    </row>
    <row r="1785" spans="1:8" hidden="1" x14ac:dyDescent="0.25">
      <c r="A1785" t="s">
        <v>311</v>
      </c>
      <c r="B1785" t="s">
        <v>432</v>
      </c>
      <c r="C1785" t="s">
        <v>187</v>
      </c>
      <c r="D1785" t="s">
        <v>61</v>
      </c>
      <c r="E1785" t="s">
        <v>461</v>
      </c>
      <c r="F1785">
        <v>1000</v>
      </c>
      <c r="G1785">
        <v>0</v>
      </c>
      <c r="H1785">
        <v>1000</v>
      </c>
    </row>
    <row r="1786" spans="1:8" hidden="1" x14ac:dyDescent="0.25">
      <c r="A1786" t="s">
        <v>312</v>
      </c>
      <c r="B1786" t="s">
        <v>433</v>
      </c>
      <c r="C1786" t="s">
        <v>188</v>
      </c>
      <c r="D1786" t="s">
        <v>61</v>
      </c>
      <c r="E1786" t="s">
        <v>461</v>
      </c>
      <c r="F1786">
        <v>33000</v>
      </c>
      <c r="G1786">
        <v>0</v>
      </c>
      <c r="H1786">
        <v>33000</v>
      </c>
    </row>
    <row r="1787" spans="1:8" hidden="1" x14ac:dyDescent="0.25">
      <c r="A1787" t="s">
        <v>313</v>
      </c>
      <c r="B1787" t="s">
        <v>434</v>
      </c>
      <c r="C1787" t="s">
        <v>189</v>
      </c>
      <c r="D1787" t="s">
        <v>61</v>
      </c>
      <c r="E1787" t="s">
        <v>461</v>
      </c>
      <c r="F1787">
        <v>16000</v>
      </c>
      <c r="G1787">
        <v>0</v>
      </c>
      <c r="H1787">
        <v>16000</v>
      </c>
    </row>
    <row r="1788" spans="1:8" hidden="1" x14ac:dyDescent="0.25">
      <c r="A1788" t="s">
        <v>314</v>
      </c>
      <c r="B1788" t="s">
        <v>435</v>
      </c>
      <c r="C1788" t="s">
        <v>436</v>
      </c>
      <c r="D1788" t="s">
        <v>61</v>
      </c>
      <c r="E1788" t="s">
        <v>461</v>
      </c>
      <c r="F1788">
        <v>50000</v>
      </c>
      <c r="G1788">
        <v>0</v>
      </c>
      <c r="H1788">
        <v>50000</v>
      </c>
    </row>
    <row r="1789" spans="1:8" hidden="1" x14ac:dyDescent="0.25">
      <c r="A1789" t="s">
        <v>319</v>
      </c>
      <c r="B1789" t="s">
        <v>437</v>
      </c>
      <c r="C1789" t="s">
        <v>195</v>
      </c>
      <c r="D1789" t="s">
        <v>61</v>
      </c>
      <c r="E1789" t="s">
        <v>461</v>
      </c>
      <c r="F1789">
        <v>26000</v>
      </c>
      <c r="G1789">
        <v>0</v>
      </c>
      <c r="H1789">
        <v>26000</v>
      </c>
    </row>
    <row r="1790" spans="1:8" hidden="1" x14ac:dyDescent="0.25">
      <c r="A1790" t="s">
        <v>207</v>
      </c>
      <c r="B1790" t="s">
        <v>328</v>
      </c>
      <c r="C1790" t="s">
        <v>84</v>
      </c>
      <c r="D1790" t="s">
        <v>63</v>
      </c>
      <c r="E1790" t="s">
        <v>462</v>
      </c>
      <c r="F1790">
        <v>25000</v>
      </c>
      <c r="G1790">
        <v>0</v>
      </c>
      <c r="H1790">
        <v>25000</v>
      </c>
    </row>
    <row r="1791" spans="1:8" hidden="1" x14ac:dyDescent="0.25">
      <c r="A1791" t="s">
        <v>208</v>
      </c>
      <c r="B1791" t="s">
        <v>330</v>
      </c>
      <c r="C1791" t="s">
        <v>85</v>
      </c>
      <c r="D1791" t="s">
        <v>63</v>
      </c>
      <c r="E1791" t="s">
        <v>462</v>
      </c>
      <c r="F1791">
        <v>18000</v>
      </c>
      <c r="G1791">
        <v>0</v>
      </c>
      <c r="H1791">
        <v>18000</v>
      </c>
    </row>
    <row r="1792" spans="1:8" hidden="1" x14ac:dyDescent="0.25">
      <c r="A1792" t="s">
        <v>209</v>
      </c>
      <c r="B1792" t="s">
        <v>331</v>
      </c>
      <c r="C1792" t="s">
        <v>86</v>
      </c>
      <c r="D1792" t="s">
        <v>63</v>
      </c>
      <c r="E1792" t="s">
        <v>462</v>
      </c>
      <c r="F1792">
        <v>1000</v>
      </c>
      <c r="G1792">
        <v>0</v>
      </c>
      <c r="H1792">
        <v>1000</v>
      </c>
    </row>
    <row r="1793" spans="1:8" hidden="1" x14ac:dyDescent="0.25">
      <c r="A1793" t="s">
        <v>210</v>
      </c>
      <c r="B1793" t="s">
        <v>332</v>
      </c>
      <c r="C1793" t="s">
        <v>87</v>
      </c>
      <c r="D1793" t="s">
        <v>63</v>
      </c>
      <c r="E1793" t="s">
        <v>462</v>
      </c>
      <c r="F1793">
        <v>2000</v>
      </c>
      <c r="G1793">
        <v>0</v>
      </c>
      <c r="H1793">
        <v>2000</v>
      </c>
    </row>
    <row r="1794" spans="1:8" hidden="1" x14ac:dyDescent="0.25">
      <c r="A1794" t="s">
        <v>211</v>
      </c>
      <c r="B1794" t="s">
        <v>333</v>
      </c>
      <c r="C1794" t="s">
        <v>88</v>
      </c>
      <c r="D1794" t="s">
        <v>63</v>
      </c>
      <c r="E1794" t="s">
        <v>462</v>
      </c>
      <c r="F1794">
        <v>1000</v>
      </c>
      <c r="G1794">
        <v>0</v>
      </c>
      <c r="H1794">
        <v>1000</v>
      </c>
    </row>
    <row r="1795" spans="1:8" hidden="1" x14ac:dyDescent="0.25">
      <c r="A1795" t="s">
        <v>212</v>
      </c>
      <c r="B1795" t="s">
        <v>334</v>
      </c>
      <c r="C1795" t="s">
        <v>89</v>
      </c>
      <c r="D1795" t="s">
        <v>63</v>
      </c>
      <c r="E1795" t="s">
        <v>462</v>
      </c>
      <c r="F1795">
        <v>2000</v>
      </c>
      <c r="G1795">
        <v>0</v>
      </c>
      <c r="H1795">
        <v>2000</v>
      </c>
    </row>
    <row r="1796" spans="1:8" hidden="1" x14ac:dyDescent="0.25">
      <c r="A1796" t="s">
        <v>213</v>
      </c>
      <c r="B1796" t="s">
        <v>335</v>
      </c>
      <c r="C1796" t="s">
        <v>90</v>
      </c>
      <c r="D1796" t="s">
        <v>63</v>
      </c>
      <c r="E1796" t="s">
        <v>462</v>
      </c>
      <c r="F1796">
        <v>0</v>
      </c>
      <c r="G1796">
        <v>0</v>
      </c>
      <c r="H1796">
        <v>0</v>
      </c>
    </row>
    <row r="1797" spans="1:8" hidden="1" x14ac:dyDescent="0.25">
      <c r="A1797" t="s">
        <v>214</v>
      </c>
      <c r="B1797" t="s">
        <v>336</v>
      </c>
      <c r="C1797" t="s">
        <v>91</v>
      </c>
      <c r="D1797" t="s">
        <v>63</v>
      </c>
      <c r="E1797" t="s">
        <v>462</v>
      </c>
      <c r="F1797">
        <v>3000</v>
      </c>
      <c r="G1797">
        <v>0</v>
      </c>
      <c r="H1797">
        <v>3000</v>
      </c>
    </row>
    <row r="1798" spans="1:8" hidden="1" x14ac:dyDescent="0.25">
      <c r="A1798" t="s">
        <v>215</v>
      </c>
      <c r="B1798" t="s">
        <v>337</v>
      </c>
      <c r="C1798" t="s">
        <v>92</v>
      </c>
      <c r="D1798" t="s">
        <v>63</v>
      </c>
      <c r="E1798" t="s">
        <v>462</v>
      </c>
      <c r="F1798">
        <v>5000</v>
      </c>
      <c r="G1798">
        <v>0</v>
      </c>
      <c r="H1798">
        <v>5000</v>
      </c>
    </row>
    <row r="1799" spans="1:8" hidden="1" x14ac:dyDescent="0.25">
      <c r="A1799" t="s">
        <v>216</v>
      </c>
      <c r="B1799" t="s">
        <v>338</v>
      </c>
      <c r="C1799" t="s">
        <v>93</v>
      </c>
      <c r="D1799" t="s">
        <v>63</v>
      </c>
      <c r="E1799" t="s">
        <v>462</v>
      </c>
      <c r="F1799">
        <v>3000</v>
      </c>
      <c r="G1799">
        <v>0</v>
      </c>
      <c r="H1799">
        <v>3000</v>
      </c>
    </row>
    <row r="1800" spans="1:8" hidden="1" x14ac:dyDescent="0.25">
      <c r="A1800" t="s">
        <v>217</v>
      </c>
      <c r="B1800" t="s">
        <v>339</v>
      </c>
      <c r="C1800" t="s">
        <v>94</v>
      </c>
      <c r="D1800" t="s">
        <v>63</v>
      </c>
      <c r="E1800" t="s">
        <v>462</v>
      </c>
      <c r="F1800">
        <v>4000</v>
      </c>
      <c r="G1800">
        <v>0</v>
      </c>
      <c r="H1800">
        <v>4000</v>
      </c>
    </row>
    <row r="1801" spans="1:8" hidden="1" x14ac:dyDescent="0.25">
      <c r="A1801" t="s">
        <v>218</v>
      </c>
      <c r="B1801" t="s">
        <v>340</v>
      </c>
      <c r="C1801" t="s">
        <v>95</v>
      </c>
      <c r="D1801" t="s">
        <v>63</v>
      </c>
      <c r="E1801" t="s">
        <v>462</v>
      </c>
      <c r="F1801">
        <v>0</v>
      </c>
      <c r="G1801">
        <v>0</v>
      </c>
      <c r="H1801">
        <v>0</v>
      </c>
    </row>
    <row r="1802" spans="1:8" hidden="1" x14ac:dyDescent="0.25">
      <c r="A1802" t="s">
        <v>219</v>
      </c>
      <c r="B1802" t="s">
        <v>341</v>
      </c>
      <c r="C1802" t="s">
        <v>96</v>
      </c>
      <c r="D1802" t="s">
        <v>63</v>
      </c>
      <c r="E1802" t="s">
        <v>462</v>
      </c>
      <c r="F1802">
        <v>9000</v>
      </c>
      <c r="G1802">
        <v>0</v>
      </c>
      <c r="H1802">
        <v>9000</v>
      </c>
    </row>
    <row r="1803" spans="1:8" hidden="1" x14ac:dyDescent="0.25">
      <c r="A1803" t="s">
        <v>220</v>
      </c>
      <c r="B1803" t="s">
        <v>342</v>
      </c>
      <c r="C1803" t="s">
        <v>97</v>
      </c>
      <c r="D1803" t="s">
        <v>63</v>
      </c>
      <c r="E1803" t="s">
        <v>462</v>
      </c>
      <c r="F1803">
        <v>0</v>
      </c>
      <c r="G1803">
        <v>0</v>
      </c>
      <c r="H1803">
        <v>0</v>
      </c>
    </row>
    <row r="1804" spans="1:8" hidden="1" x14ac:dyDescent="0.25">
      <c r="A1804" t="s">
        <v>221</v>
      </c>
      <c r="B1804" t="s">
        <v>343</v>
      </c>
      <c r="C1804" t="s">
        <v>98</v>
      </c>
      <c r="D1804" t="s">
        <v>63</v>
      </c>
      <c r="E1804" t="s">
        <v>462</v>
      </c>
      <c r="F1804">
        <v>35000</v>
      </c>
      <c r="G1804">
        <v>0</v>
      </c>
      <c r="H1804">
        <v>35000</v>
      </c>
    </row>
    <row r="1805" spans="1:8" hidden="1" x14ac:dyDescent="0.25">
      <c r="A1805" t="s">
        <v>222</v>
      </c>
      <c r="B1805" t="s">
        <v>344</v>
      </c>
      <c r="C1805" t="s">
        <v>99</v>
      </c>
      <c r="D1805" t="s">
        <v>63</v>
      </c>
      <c r="E1805" t="s">
        <v>462</v>
      </c>
      <c r="F1805">
        <v>2000</v>
      </c>
      <c r="G1805">
        <v>0</v>
      </c>
      <c r="H1805">
        <v>2000</v>
      </c>
    </row>
    <row r="1806" spans="1:8" hidden="1" x14ac:dyDescent="0.25">
      <c r="A1806" t="s">
        <v>223</v>
      </c>
      <c r="B1806" t="s">
        <v>345</v>
      </c>
      <c r="C1806" t="s">
        <v>100</v>
      </c>
      <c r="D1806" t="s">
        <v>63</v>
      </c>
      <c r="E1806" t="s">
        <v>462</v>
      </c>
      <c r="F1806">
        <v>1000</v>
      </c>
      <c r="G1806">
        <v>0</v>
      </c>
      <c r="H1806">
        <v>1000</v>
      </c>
    </row>
    <row r="1807" spans="1:8" hidden="1" x14ac:dyDescent="0.25">
      <c r="A1807" t="s">
        <v>224</v>
      </c>
      <c r="B1807" t="s">
        <v>346</v>
      </c>
      <c r="C1807" t="s">
        <v>101</v>
      </c>
      <c r="D1807" t="s">
        <v>63</v>
      </c>
      <c r="E1807" t="s">
        <v>462</v>
      </c>
      <c r="F1807">
        <v>5000</v>
      </c>
      <c r="G1807">
        <v>0</v>
      </c>
      <c r="H1807">
        <v>5000</v>
      </c>
    </row>
    <row r="1808" spans="1:8" hidden="1" x14ac:dyDescent="0.25">
      <c r="A1808" t="s">
        <v>225</v>
      </c>
      <c r="B1808" t="s">
        <v>347</v>
      </c>
      <c r="C1808" t="s">
        <v>102</v>
      </c>
      <c r="D1808" t="s">
        <v>63</v>
      </c>
      <c r="E1808" t="s">
        <v>462</v>
      </c>
      <c r="F1808">
        <v>0</v>
      </c>
      <c r="G1808">
        <v>0</v>
      </c>
      <c r="H1808">
        <v>0</v>
      </c>
    </row>
    <row r="1809" spans="1:8" hidden="1" x14ac:dyDescent="0.25">
      <c r="A1809" t="s">
        <v>226</v>
      </c>
      <c r="B1809" t="s">
        <v>348</v>
      </c>
      <c r="C1809" t="s">
        <v>104</v>
      </c>
      <c r="D1809" t="s">
        <v>63</v>
      </c>
      <c r="E1809" t="s">
        <v>462</v>
      </c>
      <c r="F1809">
        <v>2000</v>
      </c>
      <c r="G1809">
        <v>0</v>
      </c>
      <c r="H1809">
        <v>2000</v>
      </c>
    </row>
    <row r="1810" spans="1:8" hidden="1" x14ac:dyDescent="0.25">
      <c r="A1810" t="s">
        <v>227</v>
      </c>
      <c r="B1810" t="s">
        <v>349</v>
      </c>
      <c r="C1810" t="s">
        <v>103</v>
      </c>
      <c r="D1810" t="s">
        <v>63</v>
      </c>
      <c r="E1810" t="s">
        <v>462</v>
      </c>
      <c r="F1810">
        <v>0</v>
      </c>
      <c r="G1810">
        <v>0</v>
      </c>
      <c r="H1810">
        <v>0</v>
      </c>
    </row>
    <row r="1811" spans="1:8" hidden="1" x14ac:dyDescent="0.25">
      <c r="A1811" t="s">
        <v>228</v>
      </c>
      <c r="B1811" t="s">
        <v>350</v>
      </c>
      <c r="C1811" t="s">
        <v>105</v>
      </c>
      <c r="D1811" t="s">
        <v>63</v>
      </c>
      <c r="E1811" t="s">
        <v>462</v>
      </c>
      <c r="F1811">
        <v>19000</v>
      </c>
      <c r="G1811">
        <v>0</v>
      </c>
      <c r="H1811">
        <v>19000</v>
      </c>
    </row>
    <row r="1812" spans="1:8" hidden="1" x14ac:dyDescent="0.25">
      <c r="A1812" t="s">
        <v>229</v>
      </c>
      <c r="B1812" t="s">
        <v>351</v>
      </c>
      <c r="C1812" t="s">
        <v>106</v>
      </c>
      <c r="D1812" t="s">
        <v>63</v>
      </c>
      <c r="E1812" t="s">
        <v>462</v>
      </c>
      <c r="F1812">
        <v>0</v>
      </c>
      <c r="G1812">
        <v>0</v>
      </c>
      <c r="H1812">
        <v>0</v>
      </c>
    </row>
    <row r="1813" spans="1:8" hidden="1" x14ac:dyDescent="0.25">
      <c r="A1813" t="s">
        <v>230</v>
      </c>
      <c r="B1813" t="s">
        <v>352</v>
      </c>
      <c r="C1813" t="s">
        <v>107</v>
      </c>
      <c r="D1813" t="s">
        <v>63</v>
      </c>
      <c r="E1813" t="s">
        <v>462</v>
      </c>
      <c r="F1813">
        <v>0</v>
      </c>
      <c r="G1813">
        <v>0</v>
      </c>
      <c r="H1813">
        <v>0</v>
      </c>
    </row>
    <row r="1814" spans="1:8" hidden="1" x14ac:dyDescent="0.25">
      <c r="A1814" t="s">
        <v>231</v>
      </c>
      <c r="B1814" t="s">
        <v>353</v>
      </c>
      <c r="C1814" t="s">
        <v>108</v>
      </c>
      <c r="D1814" t="s">
        <v>63</v>
      </c>
      <c r="E1814" t="s">
        <v>462</v>
      </c>
      <c r="F1814">
        <v>5000</v>
      </c>
      <c r="G1814">
        <v>0</v>
      </c>
      <c r="H1814">
        <v>5000</v>
      </c>
    </row>
    <row r="1815" spans="1:8" hidden="1" x14ac:dyDescent="0.25">
      <c r="A1815" t="s">
        <v>232</v>
      </c>
      <c r="B1815" t="s">
        <v>354</v>
      </c>
      <c r="C1815" t="s">
        <v>109</v>
      </c>
      <c r="D1815" t="s">
        <v>63</v>
      </c>
      <c r="E1815" t="s">
        <v>462</v>
      </c>
      <c r="F1815">
        <v>0</v>
      </c>
      <c r="G1815">
        <v>0</v>
      </c>
      <c r="H1815">
        <v>0</v>
      </c>
    </row>
    <row r="1816" spans="1:8" hidden="1" x14ac:dyDescent="0.25">
      <c r="A1816" t="s">
        <v>233</v>
      </c>
      <c r="B1816" t="s">
        <v>355</v>
      </c>
      <c r="C1816" t="s">
        <v>110</v>
      </c>
      <c r="D1816" t="s">
        <v>63</v>
      </c>
      <c r="E1816" t="s">
        <v>462</v>
      </c>
      <c r="F1816">
        <v>28000</v>
      </c>
      <c r="G1816">
        <v>0</v>
      </c>
      <c r="H1816">
        <v>28000</v>
      </c>
    </row>
    <row r="1817" spans="1:8" hidden="1" x14ac:dyDescent="0.25">
      <c r="A1817" t="s">
        <v>234</v>
      </c>
      <c r="B1817" t="s">
        <v>356</v>
      </c>
      <c r="C1817" t="s">
        <v>111</v>
      </c>
      <c r="D1817" t="s">
        <v>63</v>
      </c>
      <c r="E1817" t="s">
        <v>462</v>
      </c>
      <c r="F1817">
        <v>0</v>
      </c>
      <c r="G1817">
        <v>0</v>
      </c>
      <c r="H1817">
        <v>0</v>
      </c>
    </row>
    <row r="1818" spans="1:8" hidden="1" x14ac:dyDescent="0.25">
      <c r="A1818" t="s">
        <v>235</v>
      </c>
      <c r="B1818" t="s">
        <v>357</v>
      </c>
      <c r="C1818" t="s">
        <v>112</v>
      </c>
      <c r="D1818" t="s">
        <v>63</v>
      </c>
      <c r="E1818" t="s">
        <v>462</v>
      </c>
      <c r="F1818">
        <v>109000</v>
      </c>
      <c r="G1818">
        <v>0</v>
      </c>
      <c r="H1818">
        <v>109000</v>
      </c>
    </row>
    <row r="1819" spans="1:8" hidden="1" x14ac:dyDescent="0.25">
      <c r="A1819" t="s">
        <v>236</v>
      </c>
      <c r="B1819" t="s">
        <v>358</v>
      </c>
      <c r="C1819" t="s">
        <v>113</v>
      </c>
      <c r="D1819" t="s">
        <v>63</v>
      </c>
      <c r="E1819" t="s">
        <v>462</v>
      </c>
      <c r="F1819">
        <v>1000</v>
      </c>
      <c r="G1819">
        <v>0</v>
      </c>
      <c r="H1819">
        <v>1000</v>
      </c>
    </row>
    <row r="1820" spans="1:8" hidden="1" x14ac:dyDescent="0.25">
      <c r="A1820" t="s">
        <v>237</v>
      </c>
      <c r="B1820" t="s">
        <v>359</v>
      </c>
      <c r="C1820" t="s">
        <v>114</v>
      </c>
      <c r="D1820" t="s">
        <v>63</v>
      </c>
      <c r="E1820" t="s">
        <v>462</v>
      </c>
      <c r="F1820">
        <v>14000</v>
      </c>
      <c r="G1820">
        <v>0</v>
      </c>
      <c r="H1820">
        <v>14000</v>
      </c>
    </row>
    <row r="1821" spans="1:8" hidden="1" x14ac:dyDescent="0.25">
      <c r="A1821" t="s">
        <v>238</v>
      </c>
      <c r="B1821" t="s">
        <v>360</v>
      </c>
      <c r="C1821" t="s">
        <v>115</v>
      </c>
      <c r="D1821" t="s">
        <v>63</v>
      </c>
      <c r="E1821" t="s">
        <v>462</v>
      </c>
      <c r="F1821">
        <v>32000</v>
      </c>
      <c r="G1821">
        <v>0</v>
      </c>
      <c r="H1821">
        <v>32000</v>
      </c>
    </row>
    <row r="1822" spans="1:8" hidden="1" x14ac:dyDescent="0.25">
      <c r="A1822" t="s">
        <v>239</v>
      </c>
      <c r="B1822" t="s">
        <v>361</v>
      </c>
      <c r="C1822" t="s">
        <v>116</v>
      </c>
      <c r="D1822" t="s">
        <v>63</v>
      </c>
      <c r="E1822" t="s">
        <v>462</v>
      </c>
      <c r="F1822">
        <v>1000</v>
      </c>
      <c r="G1822">
        <v>0</v>
      </c>
      <c r="H1822">
        <v>1000</v>
      </c>
    </row>
    <row r="1823" spans="1:8" hidden="1" x14ac:dyDescent="0.25">
      <c r="A1823" t="s">
        <v>240</v>
      </c>
      <c r="B1823" t="s">
        <v>362</v>
      </c>
      <c r="C1823" t="s">
        <v>117</v>
      </c>
      <c r="D1823" t="s">
        <v>63</v>
      </c>
      <c r="E1823" t="s">
        <v>462</v>
      </c>
      <c r="F1823">
        <v>35000</v>
      </c>
      <c r="G1823">
        <v>0</v>
      </c>
      <c r="H1823">
        <v>35000</v>
      </c>
    </row>
    <row r="1824" spans="1:8" hidden="1" x14ac:dyDescent="0.25">
      <c r="A1824" t="s">
        <v>241</v>
      </c>
      <c r="B1824" t="s">
        <v>363</v>
      </c>
      <c r="C1824" t="s">
        <v>118</v>
      </c>
      <c r="D1824" t="s">
        <v>63</v>
      </c>
      <c r="E1824" t="s">
        <v>462</v>
      </c>
      <c r="F1824">
        <v>102000</v>
      </c>
      <c r="G1824">
        <v>0</v>
      </c>
      <c r="H1824">
        <v>102000</v>
      </c>
    </row>
    <row r="1825" spans="1:8" hidden="1" x14ac:dyDescent="0.25">
      <c r="A1825" t="s">
        <v>242</v>
      </c>
      <c r="B1825" t="s">
        <v>364</v>
      </c>
      <c r="C1825" t="s">
        <v>119</v>
      </c>
      <c r="D1825" t="s">
        <v>63</v>
      </c>
      <c r="E1825" t="s">
        <v>462</v>
      </c>
      <c r="F1825">
        <v>18000</v>
      </c>
      <c r="G1825">
        <v>0</v>
      </c>
      <c r="H1825">
        <v>18000</v>
      </c>
    </row>
    <row r="1826" spans="1:8" hidden="1" x14ac:dyDescent="0.25">
      <c r="A1826" t="s">
        <v>243</v>
      </c>
      <c r="B1826" t="s">
        <v>365</v>
      </c>
      <c r="C1826" t="s">
        <v>120</v>
      </c>
      <c r="D1826" t="s">
        <v>63</v>
      </c>
      <c r="E1826" t="s">
        <v>462</v>
      </c>
      <c r="F1826">
        <v>9000</v>
      </c>
      <c r="G1826">
        <v>0</v>
      </c>
      <c r="H1826">
        <v>9000</v>
      </c>
    </row>
    <row r="1827" spans="1:8" hidden="1" x14ac:dyDescent="0.25">
      <c r="A1827" t="s">
        <v>244</v>
      </c>
      <c r="B1827" t="s">
        <v>366</v>
      </c>
      <c r="C1827" t="s">
        <v>121</v>
      </c>
      <c r="D1827" t="s">
        <v>63</v>
      </c>
      <c r="E1827" t="s">
        <v>462</v>
      </c>
      <c r="F1827">
        <v>7000</v>
      </c>
      <c r="G1827">
        <v>0</v>
      </c>
      <c r="H1827">
        <v>7000</v>
      </c>
    </row>
    <row r="1828" spans="1:8" hidden="1" x14ac:dyDescent="0.25">
      <c r="A1828" t="s">
        <v>245</v>
      </c>
      <c r="B1828" t="s">
        <v>367</v>
      </c>
      <c r="C1828" t="s">
        <v>122</v>
      </c>
      <c r="D1828" t="s">
        <v>63</v>
      </c>
      <c r="E1828" t="s">
        <v>462</v>
      </c>
      <c r="F1828">
        <v>0</v>
      </c>
      <c r="G1828">
        <v>0</v>
      </c>
      <c r="H1828">
        <v>0</v>
      </c>
    </row>
    <row r="1829" spans="1:8" hidden="1" x14ac:dyDescent="0.25">
      <c r="A1829" t="s">
        <v>246</v>
      </c>
      <c r="B1829" t="s">
        <v>368</v>
      </c>
      <c r="C1829" t="s">
        <v>123</v>
      </c>
      <c r="D1829" t="s">
        <v>63</v>
      </c>
      <c r="E1829" t="s">
        <v>462</v>
      </c>
      <c r="F1829">
        <v>0</v>
      </c>
      <c r="G1829">
        <v>0</v>
      </c>
      <c r="H1829">
        <v>0</v>
      </c>
    </row>
    <row r="1830" spans="1:8" hidden="1" x14ac:dyDescent="0.25">
      <c r="A1830" t="s">
        <v>247</v>
      </c>
      <c r="B1830" t="s">
        <v>369</v>
      </c>
      <c r="C1830" t="s">
        <v>124</v>
      </c>
      <c r="D1830" t="s">
        <v>63</v>
      </c>
      <c r="E1830" t="s">
        <v>462</v>
      </c>
      <c r="F1830">
        <v>2000</v>
      </c>
      <c r="G1830">
        <v>0</v>
      </c>
      <c r="H1830">
        <v>2000</v>
      </c>
    </row>
    <row r="1831" spans="1:8" hidden="1" x14ac:dyDescent="0.25">
      <c r="A1831" t="s">
        <v>248</v>
      </c>
      <c r="B1831" t="s">
        <v>370</v>
      </c>
      <c r="C1831" t="s">
        <v>125</v>
      </c>
      <c r="D1831" t="s">
        <v>63</v>
      </c>
      <c r="E1831" t="s">
        <v>462</v>
      </c>
      <c r="F1831">
        <v>18000</v>
      </c>
      <c r="G1831">
        <v>0</v>
      </c>
      <c r="H1831">
        <v>18000</v>
      </c>
    </row>
    <row r="1832" spans="1:8" hidden="1" x14ac:dyDescent="0.25">
      <c r="A1832" t="s">
        <v>249</v>
      </c>
      <c r="B1832" t="s">
        <v>371</v>
      </c>
      <c r="C1832" t="s">
        <v>126</v>
      </c>
      <c r="D1832" t="s">
        <v>63</v>
      </c>
      <c r="E1832" t="s">
        <v>462</v>
      </c>
      <c r="F1832">
        <v>7000</v>
      </c>
      <c r="G1832">
        <v>0</v>
      </c>
      <c r="H1832">
        <v>7000</v>
      </c>
    </row>
    <row r="1833" spans="1:8" hidden="1" x14ac:dyDescent="0.25">
      <c r="A1833" t="s">
        <v>250</v>
      </c>
      <c r="B1833" t="s">
        <v>372</v>
      </c>
      <c r="C1833" t="s">
        <v>127</v>
      </c>
      <c r="D1833" t="s">
        <v>63</v>
      </c>
      <c r="E1833" t="s">
        <v>462</v>
      </c>
      <c r="F1833">
        <v>85000</v>
      </c>
      <c r="G1833">
        <v>0</v>
      </c>
      <c r="H1833">
        <v>85000</v>
      </c>
    </row>
    <row r="1834" spans="1:8" hidden="1" x14ac:dyDescent="0.25">
      <c r="A1834" t="s">
        <v>251</v>
      </c>
      <c r="B1834" t="s">
        <v>373</v>
      </c>
      <c r="C1834" t="s">
        <v>128</v>
      </c>
      <c r="D1834" t="s">
        <v>63</v>
      </c>
      <c r="E1834" t="s">
        <v>462</v>
      </c>
      <c r="F1834">
        <v>1000</v>
      </c>
      <c r="G1834">
        <v>0</v>
      </c>
      <c r="H1834">
        <v>1000</v>
      </c>
    </row>
    <row r="1835" spans="1:8" hidden="1" x14ac:dyDescent="0.25">
      <c r="A1835" t="s">
        <v>252</v>
      </c>
      <c r="B1835" t="s">
        <v>374</v>
      </c>
      <c r="C1835" t="s">
        <v>129</v>
      </c>
      <c r="D1835" t="s">
        <v>63</v>
      </c>
      <c r="E1835" t="s">
        <v>462</v>
      </c>
      <c r="F1835">
        <v>3000</v>
      </c>
      <c r="G1835">
        <v>0</v>
      </c>
      <c r="H1835">
        <v>3000</v>
      </c>
    </row>
    <row r="1836" spans="1:8" hidden="1" x14ac:dyDescent="0.25">
      <c r="A1836" t="s">
        <v>253</v>
      </c>
      <c r="B1836" t="s">
        <v>375</v>
      </c>
      <c r="C1836" t="s">
        <v>130</v>
      </c>
      <c r="D1836" t="s">
        <v>63</v>
      </c>
      <c r="E1836" t="s">
        <v>462</v>
      </c>
      <c r="F1836">
        <v>16000</v>
      </c>
      <c r="G1836">
        <v>0</v>
      </c>
      <c r="H1836">
        <v>16000</v>
      </c>
    </row>
    <row r="1837" spans="1:8" hidden="1" x14ac:dyDescent="0.25">
      <c r="A1837" t="s">
        <v>254</v>
      </c>
      <c r="B1837" t="s">
        <v>376</v>
      </c>
      <c r="C1837" t="s">
        <v>131</v>
      </c>
      <c r="D1837" t="s">
        <v>63</v>
      </c>
      <c r="E1837" t="s">
        <v>462</v>
      </c>
      <c r="F1837">
        <v>20000</v>
      </c>
      <c r="G1837">
        <v>0</v>
      </c>
      <c r="H1837">
        <v>20000</v>
      </c>
    </row>
    <row r="1838" spans="1:8" hidden="1" x14ac:dyDescent="0.25">
      <c r="A1838" t="s">
        <v>255</v>
      </c>
      <c r="B1838" t="s">
        <v>377</v>
      </c>
      <c r="C1838" t="s">
        <v>132</v>
      </c>
      <c r="D1838" t="s">
        <v>63</v>
      </c>
      <c r="E1838" t="s">
        <v>462</v>
      </c>
      <c r="F1838">
        <v>0</v>
      </c>
      <c r="G1838">
        <v>0</v>
      </c>
      <c r="H1838">
        <v>0</v>
      </c>
    </row>
    <row r="1839" spans="1:8" hidden="1" x14ac:dyDescent="0.25">
      <c r="A1839" t="s">
        <v>256</v>
      </c>
      <c r="B1839" t="s">
        <v>378</v>
      </c>
      <c r="C1839" t="s">
        <v>133</v>
      </c>
      <c r="D1839" t="s">
        <v>63</v>
      </c>
      <c r="E1839" t="s">
        <v>462</v>
      </c>
      <c r="F1839">
        <v>0</v>
      </c>
      <c r="G1839">
        <v>0</v>
      </c>
      <c r="H1839">
        <v>0</v>
      </c>
    </row>
    <row r="1840" spans="1:8" hidden="1" x14ac:dyDescent="0.25">
      <c r="A1840" t="s">
        <v>257</v>
      </c>
      <c r="B1840" t="s">
        <v>379</v>
      </c>
      <c r="C1840" t="s">
        <v>134</v>
      </c>
      <c r="D1840" t="s">
        <v>63</v>
      </c>
      <c r="E1840" t="s">
        <v>462</v>
      </c>
      <c r="F1840">
        <v>0</v>
      </c>
      <c r="G1840">
        <v>0</v>
      </c>
      <c r="H1840">
        <v>0</v>
      </c>
    </row>
    <row r="1841" spans="1:8" hidden="1" x14ac:dyDescent="0.25">
      <c r="A1841" t="s">
        <v>258</v>
      </c>
      <c r="B1841" t="s">
        <v>380</v>
      </c>
      <c r="C1841" t="s">
        <v>135</v>
      </c>
      <c r="D1841" t="s">
        <v>63</v>
      </c>
      <c r="E1841" t="s">
        <v>462</v>
      </c>
      <c r="F1841">
        <v>52000</v>
      </c>
      <c r="G1841">
        <v>0</v>
      </c>
      <c r="H1841">
        <v>52000</v>
      </c>
    </row>
    <row r="1842" spans="1:8" hidden="1" x14ac:dyDescent="0.25">
      <c r="A1842" t="s">
        <v>259</v>
      </c>
      <c r="B1842" t="s">
        <v>381</v>
      </c>
      <c r="C1842" t="s">
        <v>136</v>
      </c>
      <c r="D1842" t="s">
        <v>63</v>
      </c>
      <c r="E1842" t="s">
        <v>462</v>
      </c>
      <c r="F1842">
        <v>0</v>
      </c>
      <c r="G1842">
        <v>0</v>
      </c>
      <c r="H1842">
        <v>0</v>
      </c>
    </row>
    <row r="1843" spans="1:8" hidden="1" x14ac:dyDescent="0.25">
      <c r="A1843" t="s">
        <v>260</v>
      </c>
      <c r="B1843" t="s">
        <v>382</v>
      </c>
      <c r="C1843" t="s">
        <v>137</v>
      </c>
      <c r="D1843" t="s">
        <v>63</v>
      </c>
      <c r="E1843" t="s">
        <v>462</v>
      </c>
      <c r="F1843">
        <v>8000</v>
      </c>
      <c r="G1843">
        <v>0</v>
      </c>
      <c r="H1843">
        <v>8000</v>
      </c>
    </row>
    <row r="1844" spans="1:8" hidden="1" x14ac:dyDescent="0.25">
      <c r="A1844" t="s">
        <v>261</v>
      </c>
      <c r="B1844" t="s">
        <v>383</v>
      </c>
      <c r="C1844" t="s">
        <v>138</v>
      </c>
      <c r="D1844" t="s">
        <v>63</v>
      </c>
      <c r="E1844" t="s">
        <v>462</v>
      </c>
      <c r="F1844">
        <v>24000</v>
      </c>
      <c r="G1844">
        <v>0</v>
      </c>
      <c r="H1844">
        <v>24000</v>
      </c>
    </row>
    <row r="1845" spans="1:8" hidden="1" x14ac:dyDescent="0.25">
      <c r="A1845" t="s">
        <v>262</v>
      </c>
      <c r="B1845" t="s">
        <v>384</v>
      </c>
      <c r="C1845" t="s">
        <v>139</v>
      </c>
      <c r="D1845" t="s">
        <v>63</v>
      </c>
      <c r="E1845" t="s">
        <v>462</v>
      </c>
      <c r="F1845">
        <v>0</v>
      </c>
      <c r="G1845">
        <v>0</v>
      </c>
      <c r="H1845">
        <v>0</v>
      </c>
    </row>
    <row r="1846" spans="1:8" hidden="1" x14ac:dyDescent="0.25">
      <c r="A1846" t="s">
        <v>263</v>
      </c>
      <c r="B1846" t="s">
        <v>385</v>
      </c>
      <c r="C1846" t="s">
        <v>140</v>
      </c>
      <c r="D1846" t="s">
        <v>63</v>
      </c>
      <c r="E1846" t="s">
        <v>462</v>
      </c>
      <c r="F1846">
        <v>11000</v>
      </c>
      <c r="G1846">
        <v>0</v>
      </c>
      <c r="H1846">
        <v>11000</v>
      </c>
    </row>
    <row r="1847" spans="1:8" hidden="1" x14ac:dyDescent="0.25">
      <c r="A1847" t="s">
        <v>264</v>
      </c>
      <c r="B1847" t="s">
        <v>386</v>
      </c>
      <c r="C1847" t="s">
        <v>141</v>
      </c>
      <c r="D1847" t="s">
        <v>63</v>
      </c>
      <c r="E1847" t="s">
        <v>462</v>
      </c>
      <c r="F1847">
        <v>0</v>
      </c>
      <c r="G1847">
        <v>0</v>
      </c>
      <c r="H1847">
        <v>0</v>
      </c>
    </row>
    <row r="1848" spans="1:8" hidden="1" x14ac:dyDescent="0.25">
      <c r="A1848" t="s">
        <v>265</v>
      </c>
      <c r="B1848" t="s">
        <v>387</v>
      </c>
      <c r="C1848" t="s">
        <v>142</v>
      </c>
      <c r="D1848" t="s">
        <v>63</v>
      </c>
      <c r="E1848" t="s">
        <v>462</v>
      </c>
      <c r="F1848">
        <v>159000</v>
      </c>
      <c r="G1848">
        <v>0</v>
      </c>
      <c r="H1848">
        <v>159000</v>
      </c>
    </row>
    <row r="1849" spans="1:8" hidden="1" x14ac:dyDescent="0.25">
      <c r="A1849" t="s">
        <v>266</v>
      </c>
      <c r="B1849" t="s">
        <v>388</v>
      </c>
      <c r="C1849" t="s">
        <v>143</v>
      </c>
      <c r="D1849" t="s">
        <v>63</v>
      </c>
      <c r="E1849" t="s">
        <v>462</v>
      </c>
      <c r="F1849">
        <v>5000</v>
      </c>
      <c r="G1849">
        <v>0</v>
      </c>
      <c r="H1849">
        <v>5000</v>
      </c>
    </row>
    <row r="1850" spans="1:8" hidden="1" x14ac:dyDescent="0.25">
      <c r="A1850" t="s">
        <v>267</v>
      </c>
      <c r="B1850" t="s">
        <v>389</v>
      </c>
      <c r="C1850" t="s">
        <v>144</v>
      </c>
      <c r="D1850" t="s">
        <v>63</v>
      </c>
      <c r="E1850" t="s">
        <v>462</v>
      </c>
      <c r="F1850">
        <v>2000</v>
      </c>
      <c r="G1850">
        <v>0</v>
      </c>
      <c r="H1850">
        <v>2000</v>
      </c>
    </row>
    <row r="1851" spans="1:8" hidden="1" x14ac:dyDescent="0.25">
      <c r="A1851" t="s">
        <v>268</v>
      </c>
      <c r="B1851" t="s">
        <v>390</v>
      </c>
      <c r="C1851" t="s">
        <v>145</v>
      </c>
      <c r="D1851" t="s">
        <v>63</v>
      </c>
      <c r="E1851" t="s">
        <v>462</v>
      </c>
      <c r="F1851">
        <v>0</v>
      </c>
      <c r="G1851">
        <v>0</v>
      </c>
      <c r="H1851">
        <v>0</v>
      </c>
    </row>
    <row r="1852" spans="1:8" hidden="1" x14ac:dyDescent="0.25">
      <c r="A1852" t="s">
        <v>269</v>
      </c>
      <c r="B1852" t="s">
        <v>391</v>
      </c>
      <c r="C1852" t="s">
        <v>146</v>
      </c>
      <c r="D1852" t="s">
        <v>63</v>
      </c>
      <c r="E1852" t="s">
        <v>462</v>
      </c>
      <c r="F1852">
        <v>221000</v>
      </c>
      <c r="G1852">
        <v>0</v>
      </c>
      <c r="H1852">
        <v>221000</v>
      </c>
    </row>
    <row r="1853" spans="1:8" hidden="1" x14ac:dyDescent="0.25">
      <c r="A1853" t="s">
        <v>270</v>
      </c>
      <c r="B1853" t="s">
        <v>392</v>
      </c>
      <c r="C1853" t="s">
        <v>147</v>
      </c>
      <c r="D1853" t="s">
        <v>63</v>
      </c>
      <c r="E1853" t="s">
        <v>462</v>
      </c>
      <c r="F1853">
        <v>90000</v>
      </c>
      <c r="G1853">
        <v>0</v>
      </c>
      <c r="H1853">
        <v>90000</v>
      </c>
    </row>
    <row r="1854" spans="1:8" hidden="1" x14ac:dyDescent="0.25">
      <c r="A1854" t="s">
        <v>271</v>
      </c>
      <c r="B1854" t="s">
        <v>393</v>
      </c>
      <c r="C1854" t="s">
        <v>148</v>
      </c>
      <c r="D1854" t="s">
        <v>63</v>
      </c>
      <c r="E1854" t="s">
        <v>462</v>
      </c>
      <c r="F1854">
        <v>26000</v>
      </c>
      <c r="G1854">
        <v>0</v>
      </c>
      <c r="H1854">
        <v>26000</v>
      </c>
    </row>
    <row r="1855" spans="1:8" hidden="1" x14ac:dyDescent="0.25">
      <c r="A1855" t="s">
        <v>272</v>
      </c>
      <c r="B1855" t="s">
        <v>394</v>
      </c>
      <c r="C1855" t="s">
        <v>149</v>
      </c>
      <c r="D1855" t="s">
        <v>63</v>
      </c>
      <c r="E1855" t="s">
        <v>462</v>
      </c>
      <c r="F1855">
        <v>2000</v>
      </c>
      <c r="G1855">
        <v>0</v>
      </c>
      <c r="H1855">
        <v>2000</v>
      </c>
    </row>
    <row r="1856" spans="1:8" hidden="1" x14ac:dyDescent="0.25">
      <c r="A1856" t="s">
        <v>273</v>
      </c>
      <c r="B1856" t="s">
        <v>395</v>
      </c>
      <c r="C1856" t="s">
        <v>150</v>
      </c>
      <c r="D1856" t="s">
        <v>63</v>
      </c>
      <c r="E1856" t="s">
        <v>462</v>
      </c>
      <c r="F1856">
        <v>1125000</v>
      </c>
      <c r="G1856">
        <v>0</v>
      </c>
      <c r="H1856">
        <v>1125000</v>
      </c>
    </row>
    <row r="1857" spans="1:8" hidden="1" x14ac:dyDescent="0.25">
      <c r="A1857" t="s">
        <v>274</v>
      </c>
      <c r="B1857" t="s">
        <v>396</v>
      </c>
      <c r="C1857" t="s">
        <v>151</v>
      </c>
      <c r="D1857" t="s">
        <v>63</v>
      </c>
      <c r="E1857" t="s">
        <v>462</v>
      </c>
      <c r="F1857">
        <v>195000</v>
      </c>
      <c r="G1857">
        <v>0</v>
      </c>
      <c r="H1857">
        <v>195000</v>
      </c>
    </row>
    <row r="1858" spans="1:8" hidden="1" x14ac:dyDescent="0.25">
      <c r="A1858" t="s">
        <v>275</v>
      </c>
      <c r="B1858" t="s">
        <v>397</v>
      </c>
      <c r="C1858" t="s">
        <v>152</v>
      </c>
      <c r="D1858" t="s">
        <v>63</v>
      </c>
      <c r="E1858" t="s">
        <v>462</v>
      </c>
      <c r="F1858">
        <v>55000</v>
      </c>
      <c r="G1858">
        <v>0</v>
      </c>
      <c r="H1858">
        <v>55000</v>
      </c>
    </row>
    <row r="1859" spans="1:8" hidden="1" x14ac:dyDescent="0.25">
      <c r="A1859" t="s">
        <v>276</v>
      </c>
      <c r="B1859" t="s">
        <v>398</v>
      </c>
      <c r="C1859" t="s">
        <v>153</v>
      </c>
      <c r="D1859" t="s">
        <v>63</v>
      </c>
      <c r="E1859" t="s">
        <v>462</v>
      </c>
      <c r="F1859">
        <v>319000</v>
      </c>
      <c r="G1859">
        <v>0</v>
      </c>
      <c r="H1859">
        <v>319000</v>
      </c>
    </row>
    <row r="1860" spans="1:8" hidden="1" x14ac:dyDescent="0.25">
      <c r="A1860" t="s">
        <v>277</v>
      </c>
      <c r="B1860" t="s">
        <v>399</v>
      </c>
      <c r="C1860" t="s">
        <v>154</v>
      </c>
      <c r="D1860" t="s">
        <v>63</v>
      </c>
      <c r="E1860" t="s">
        <v>462</v>
      </c>
      <c r="F1860">
        <v>614000</v>
      </c>
      <c r="G1860">
        <v>0</v>
      </c>
      <c r="H1860">
        <v>614000</v>
      </c>
    </row>
    <row r="1861" spans="1:8" hidden="1" x14ac:dyDescent="0.25">
      <c r="A1861" t="s">
        <v>278</v>
      </c>
      <c r="B1861" t="s">
        <v>400</v>
      </c>
      <c r="C1861" t="s">
        <v>155</v>
      </c>
      <c r="D1861" t="s">
        <v>63</v>
      </c>
      <c r="E1861" t="s">
        <v>462</v>
      </c>
      <c r="F1861">
        <v>6000</v>
      </c>
      <c r="G1861">
        <v>0</v>
      </c>
      <c r="H1861">
        <v>6000</v>
      </c>
    </row>
    <row r="1862" spans="1:8" hidden="1" x14ac:dyDescent="0.25">
      <c r="A1862" t="s">
        <v>279</v>
      </c>
      <c r="B1862" t="s">
        <v>401</v>
      </c>
      <c r="C1862" t="s">
        <v>156</v>
      </c>
      <c r="D1862" t="s">
        <v>63</v>
      </c>
      <c r="E1862" t="s">
        <v>462</v>
      </c>
      <c r="F1862">
        <v>7000</v>
      </c>
      <c r="G1862">
        <v>0</v>
      </c>
      <c r="H1862">
        <v>7000</v>
      </c>
    </row>
    <row r="1863" spans="1:8" hidden="1" x14ac:dyDescent="0.25">
      <c r="A1863" t="s">
        <v>280</v>
      </c>
      <c r="B1863" t="s">
        <v>402</v>
      </c>
      <c r="C1863" t="s">
        <v>157</v>
      </c>
      <c r="D1863" t="s">
        <v>63</v>
      </c>
      <c r="E1863" t="s">
        <v>462</v>
      </c>
      <c r="F1863">
        <v>0</v>
      </c>
      <c r="G1863">
        <v>0</v>
      </c>
      <c r="H1863">
        <v>0</v>
      </c>
    </row>
    <row r="1864" spans="1:8" hidden="1" x14ac:dyDescent="0.25">
      <c r="A1864" t="s">
        <v>281</v>
      </c>
      <c r="B1864" t="s">
        <v>403</v>
      </c>
      <c r="C1864" t="s">
        <v>158</v>
      </c>
      <c r="D1864" t="s">
        <v>63</v>
      </c>
      <c r="E1864" t="s">
        <v>462</v>
      </c>
      <c r="F1864">
        <v>32000</v>
      </c>
      <c r="G1864">
        <v>0</v>
      </c>
      <c r="H1864">
        <v>32000</v>
      </c>
    </row>
    <row r="1865" spans="1:8" hidden="1" x14ac:dyDescent="0.25">
      <c r="A1865" t="s">
        <v>282</v>
      </c>
      <c r="B1865" t="s">
        <v>404</v>
      </c>
      <c r="C1865" t="s">
        <v>159</v>
      </c>
      <c r="D1865" t="s">
        <v>63</v>
      </c>
      <c r="E1865" t="s">
        <v>462</v>
      </c>
      <c r="F1865">
        <v>8000</v>
      </c>
      <c r="G1865">
        <v>0</v>
      </c>
      <c r="H1865">
        <v>8000</v>
      </c>
    </row>
    <row r="1866" spans="1:8" hidden="1" x14ac:dyDescent="0.25">
      <c r="A1866" t="s">
        <v>283</v>
      </c>
      <c r="B1866" t="s">
        <v>405</v>
      </c>
      <c r="C1866" t="s">
        <v>160</v>
      </c>
      <c r="D1866" t="s">
        <v>63</v>
      </c>
      <c r="E1866" t="s">
        <v>462</v>
      </c>
      <c r="F1866">
        <v>9000</v>
      </c>
      <c r="G1866">
        <v>0</v>
      </c>
      <c r="H1866">
        <v>9000</v>
      </c>
    </row>
    <row r="1867" spans="1:8" hidden="1" x14ac:dyDescent="0.25">
      <c r="A1867" t="s">
        <v>284</v>
      </c>
      <c r="B1867" t="s">
        <v>406</v>
      </c>
      <c r="C1867" t="s">
        <v>161</v>
      </c>
      <c r="D1867" t="s">
        <v>63</v>
      </c>
      <c r="E1867" t="s">
        <v>462</v>
      </c>
      <c r="F1867">
        <v>1000</v>
      </c>
      <c r="G1867">
        <v>0</v>
      </c>
      <c r="H1867">
        <v>1000</v>
      </c>
    </row>
    <row r="1868" spans="1:8" hidden="1" x14ac:dyDescent="0.25">
      <c r="A1868" t="s">
        <v>285</v>
      </c>
      <c r="B1868" t="s">
        <v>407</v>
      </c>
      <c r="C1868" t="s">
        <v>162</v>
      </c>
      <c r="D1868" t="s">
        <v>63</v>
      </c>
      <c r="E1868" t="s">
        <v>462</v>
      </c>
      <c r="F1868">
        <v>2000</v>
      </c>
      <c r="G1868">
        <v>0</v>
      </c>
      <c r="H1868">
        <v>2000</v>
      </c>
    </row>
    <row r="1869" spans="1:8" hidden="1" x14ac:dyDescent="0.25">
      <c r="A1869" t="s">
        <v>287</v>
      </c>
      <c r="B1869" t="s">
        <v>408</v>
      </c>
      <c r="C1869" t="s">
        <v>163</v>
      </c>
      <c r="D1869" t="s">
        <v>63</v>
      </c>
      <c r="E1869" t="s">
        <v>462</v>
      </c>
      <c r="F1869">
        <v>0</v>
      </c>
      <c r="G1869">
        <v>0</v>
      </c>
      <c r="H1869">
        <v>0</v>
      </c>
    </row>
    <row r="1870" spans="1:8" hidden="1" x14ac:dyDescent="0.25">
      <c r="A1870" t="s">
        <v>288</v>
      </c>
      <c r="B1870" t="s">
        <v>409</v>
      </c>
      <c r="C1870" t="s">
        <v>164</v>
      </c>
      <c r="D1870" t="s">
        <v>63</v>
      </c>
      <c r="E1870" t="s">
        <v>462</v>
      </c>
      <c r="F1870">
        <v>80000</v>
      </c>
      <c r="G1870">
        <v>0</v>
      </c>
      <c r="H1870">
        <v>80000</v>
      </c>
    </row>
    <row r="1871" spans="1:8" hidden="1" x14ac:dyDescent="0.25">
      <c r="A1871" t="s">
        <v>289</v>
      </c>
      <c r="B1871" t="s">
        <v>410</v>
      </c>
      <c r="C1871" t="s">
        <v>165</v>
      </c>
      <c r="D1871" t="s">
        <v>63</v>
      </c>
      <c r="E1871" t="s">
        <v>462</v>
      </c>
      <c r="F1871">
        <v>36000</v>
      </c>
      <c r="G1871">
        <v>0</v>
      </c>
      <c r="H1871">
        <v>36000</v>
      </c>
    </row>
    <row r="1872" spans="1:8" hidden="1" x14ac:dyDescent="0.25">
      <c r="A1872" t="s">
        <v>290</v>
      </c>
      <c r="B1872" t="s">
        <v>411</v>
      </c>
      <c r="C1872" t="s">
        <v>166</v>
      </c>
      <c r="D1872" t="s">
        <v>63</v>
      </c>
      <c r="E1872" t="s">
        <v>462</v>
      </c>
      <c r="F1872">
        <v>8000</v>
      </c>
      <c r="G1872">
        <v>0</v>
      </c>
      <c r="H1872">
        <v>8000</v>
      </c>
    </row>
    <row r="1873" spans="1:8" hidden="1" x14ac:dyDescent="0.25">
      <c r="A1873" t="s">
        <v>291</v>
      </c>
      <c r="B1873" t="s">
        <v>412</v>
      </c>
      <c r="C1873" t="s">
        <v>167</v>
      </c>
      <c r="D1873" t="s">
        <v>63</v>
      </c>
      <c r="E1873" t="s">
        <v>462</v>
      </c>
      <c r="F1873">
        <v>9000</v>
      </c>
      <c r="G1873">
        <v>0</v>
      </c>
      <c r="H1873">
        <v>9000</v>
      </c>
    </row>
    <row r="1874" spans="1:8" hidden="1" x14ac:dyDescent="0.25">
      <c r="A1874" t="s">
        <v>292</v>
      </c>
      <c r="B1874" t="s">
        <v>413</v>
      </c>
      <c r="C1874" t="s">
        <v>168</v>
      </c>
      <c r="D1874" t="s">
        <v>63</v>
      </c>
      <c r="E1874" t="s">
        <v>462</v>
      </c>
      <c r="F1874">
        <v>6000</v>
      </c>
      <c r="G1874">
        <v>0</v>
      </c>
      <c r="H1874">
        <v>6000</v>
      </c>
    </row>
    <row r="1875" spans="1:8" hidden="1" x14ac:dyDescent="0.25">
      <c r="A1875" t="s">
        <v>293</v>
      </c>
      <c r="B1875" t="s">
        <v>414</v>
      </c>
      <c r="C1875" t="s">
        <v>169</v>
      </c>
      <c r="D1875" t="s">
        <v>63</v>
      </c>
      <c r="E1875" t="s">
        <v>462</v>
      </c>
      <c r="F1875">
        <v>16000</v>
      </c>
      <c r="G1875">
        <v>0</v>
      </c>
      <c r="H1875">
        <v>16000</v>
      </c>
    </row>
    <row r="1876" spans="1:8" hidden="1" x14ac:dyDescent="0.25">
      <c r="A1876" t="s">
        <v>294</v>
      </c>
      <c r="B1876" t="s">
        <v>415</v>
      </c>
      <c r="C1876" t="s">
        <v>170</v>
      </c>
      <c r="D1876" t="s">
        <v>63</v>
      </c>
      <c r="E1876" t="s">
        <v>462</v>
      </c>
      <c r="F1876">
        <v>1000</v>
      </c>
      <c r="G1876">
        <v>0</v>
      </c>
      <c r="H1876">
        <v>1000</v>
      </c>
    </row>
    <row r="1877" spans="1:8" hidden="1" x14ac:dyDescent="0.25">
      <c r="A1877" t="s">
        <v>295</v>
      </c>
      <c r="B1877" t="s">
        <v>416</v>
      </c>
      <c r="C1877" t="s">
        <v>171</v>
      </c>
      <c r="D1877" t="s">
        <v>63</v>
      </c>
      <c r="E1877" t="s">
        <v>462</v>
      </c>
      <c r="F1877">
        <v>2000</v>
      </c>
      <c r="G1877">
        <v>0</v>
      </c>
      <c r="H1877">
        <v>2000</v>
      </c>
    </row>
    <row r="1878" spans="1:8" hidden="1" x14ac:dyDescent="0.25">
      <c r="A1878" t="s">
        <v>296</v>
      </c>
      <c r="B1878" t="s">
        <v>417</v>
      </c>
      <c r="C1878" t="s">
        <v>172</v>
      </c>
      <c r="D1878" t="s">
        <v>63</v>
      </c>
      <c r="E1878" t="s">
        <v>462</v>
      </c>
      <c r="F1878">
        <v>2000</v>
      </c>
      <c r="G1878">
        <v>0</v>
      </c>
      <c r="H1878">
        <v>2000</v>
      </c>
    </row>
    <row r="1879" spans="1:8" hidden="1" x14ac:dyDescent="0.25">
      <c r="A1879" t="s">
        <v>297</v>
      </c>
      <c r="B1879" t="s">
        <v>418</v>
      </c>
      <c r="C1879" t="s">
        <v>173</v>
      </c>
      <c r="D1879" t="s">
        <v>63</v>
      </c>
      <c r="E1879" t="s">
        <v>462</v>
      </c>
      <c r="F1879">
        <v>477000</v>
      </c>
      <c r="G1879">
        <v>0</v>
      </c>
      <c r="H1879">
        <v>477000</v>
      </c>
    </row>
    <row r="1880" spans="1:8" hidden="1" x14ac:dyDescent="0.25">
      <c r="A1880" t="s">
        <v>298</v>
      </c>
      <c r="B1880" t="s">
        <v>419</v>
      </c>
      <c r="C1880" t="s">
        <v>174</v>
      </c>
      <c r="D1880" t="s">
        <v>63</v>
      </c>
      <c r="E1880" t="s">
        <v>462</v>
      </c>
      <c r="F1880">
        <v>1000</v>
      </c>
      <c r="G1880">
        <v>0</v>
      </c>
      <c r="H1880">
        <v>1000</v>
      </c>
    </row>
    <row r="1881" spans="1:8" hidden="1" x14ac:dyDescent="0.25">
      <c r="A1881" t="s">
        <v>299</v>
      </c>
      <c r="B1881" t="s">
        <v>420</v>
      </c>
      <c r="C1881" t="s">
        <v>175</v>
      </c>
      <c r="D1881" t="s">
        <v>63</v>
      </c>
      <c r="E1881" t="s">
        <v>462</v>
      </c>
      <c r="F1881">
        <v>0</v>
      </c>
      <c r="G1881">
        <v>0</v>
      </c>
      <c r="H1881">
        <v>0</v>
      </c>
    </row>
    <row r="1882" spans="1:8" hidden="1" x14ac:dyDescent="0.25">
      <c r="A1882" t="s">
        <v>300</v>
      </c>
      <c r="B1882" t="s">
        <v>421</v>
      </c>
      <c r="C1882" t="s">
        <v>176</v>
      </c>
      <c r="D1882" t="s">
        <v>63</v>
      </c>
      <c r="E1882" t="s">
        <v>462</v>
      </c>
      <c r="F1882">
        <v>0</v>
      </c>
      <c r="G1882">
        <v>0</v>
      </c>
      <c r="H1882">
        <v>0</v>
      </c>
    </row>
    <row r="1883" spans="1:8" hidden="1" x14ac:dyDescent="0.25">
      <c r="A1883" t="s">
        <v>301</v>
      </c>
      <c r="B1883" t="s">
        <v>422</v>
      </c>
      <c r="C1883" t="s">
        <v>177</v>
      </c>
      <c r="D1883" t="s">
        <v>63</v>
      </c>
      <c r="E1883" t="s">
        <v>462</v>
      </c>
      <c r="F1883">
        <v>0</v>
      </c>
      <c r="G1883">
        <v>0</v>
      </c>
      <c r="H1883">
        <v>0</v>
      </c>
    </row>
    <row r="1884" spans="1:8" hidden="1" x14ac:dyDescent="0.25">
      <c r="A1884" t="s">
        <v>302</v>
      </c>
      <c r="B1884" t="s">
        <v>423</v>
      </c>
      <c r="C1884" t="s">
        <v>178</v>
      </c>
      <c r="D1884" t="s">
        <v>63</v>
      </c>
      <c r="E1884" t="s">
        <v>462</v>
      </c>
      <c r="F1884">
        <v>0</v>
      </c>
      <c r="G1884">
        <v>0</v>
      </c>
      <c r="H1884">
        <v>0</v>
      </c>
    </row>
    <row r="1885" spans="1:8" hidden="1" x14ac:dyDescent="0.25">
      <c r="A1885" t="s">
        <v>303</v>
      </c>
      <c r="B1885" t="s">
        <v>424</v>
      </c>
      <c r="C1885" t="s">
        <v>179</v>
      </c>
      <c r="D1885" t="s">
        <v>63</v>
      </c>
      <c r="E1885" t="s">
        <v>462</v>
      </c>
      <c r="F1885">
        <v>112000</v>
      </c>
      <c r="G1885">
        <v>0</v>
      </c>
      <c r="H1885">
        <v>112000</v>
      </c>
    </row>
    <row r="1886" spans="1:8" hidden="1" x14ac:dyDescent="0.25">
      <c r="A1886" t="s">
        <v>304</v>
      </c>
      <c r="B1886" t="s">
        <v>425</v>
      </c>
      <c r="C1886" t="s">
        <v>180</v>
      </c>
      <c r="D1886" t="s">
        <v>63</v>
      </c>
      <c r="E1886" t="s">
        <v>462</v>
      </c>
      <c r="F1886">
        <v>2000</v>
      </c>
      <c r="G1886">
        <v>0</v>
      </c>
      <c r="H1886">
        <v>2000</v>
      </c>
    </row>
    <row r="1887" spans="1:8" hidden="1" x14ac:dyDescent="0.25">
      <c r="A1887" t="s">
        <v>305</v>
      </c>
      <c r="B1887" t="s">
        <v>426</v>
      </c>
      <c r="C1887" t="s">
        <v>181</v>
      </c>
      <c r="D1887" t="s">
        <v>63</v>
      </c>
      <c r="E1887" t="s">
        <v>462</v>
      </c>
      <c r="F1887">
        <v>0</v>
      </c>
      <c r="G1887">
        <v>0</v>
      </c>
      <c r="H1887">
        <v>0</v>
      </c>
    </row>
    <row r="1888" spans="1:8" hidden="1" x14ac:dyDescent="0.25">
      <c r="A1888" t="s">
        <v>306</v>
      </c>
      <c r="B1888" t="s">
        <v>427</v>
      </c>
      <c r="C1888" t="s">
        <v>182</v>
      </c>
      <c r="D1888" t="s">
        <v>63</v>
      </c>
      <c r="E1888" t="s">
        <v>462</v>
      </c>
      <c r="F1888">
        <v>57000</v>
      </c>
      <c r="G1888">
        <v>0</v>
      </c>
      <c r="H1888">
        <v>57000</v>
      </c>
    </row>
    <row r="1889" spans="1:8" hidden="1" x14ac:dyDescent="0.25">
      <c r="A1889" t="s">
        <v>307</v>
      </c>
      <c r="B1889" t="s">
        <v>428</v>
      </c>
      <c r="C1889" t="s">
        <v>183</v>
      </c>
      <c r="D1889" t="s">
        <v>63</v>
      </c>
      <c r="E1889" t="s">
        <v>462</v>
      </c>
      <c r="F1889">
        <v>5000</v>
      </c>
      <c r="G1889">
        <v>0</v>
      </c>
      <c r="H1889">
        <v>5000</v>
      </c>
    </row>
    <row r="1890" spans="1:8" hidden="1" x14ac:dyDescent="0.25">
      <c r="A1890" t="s">
        <v>308</v>
      </c>
      <c r="B1890" t="s">
        <v>429</v>
      </c>
      <c r="C1890" t="s">
        <v>184</v>
      </c>
      <c r="D1890" t="s">
        <v>63</v>
      </c>
      <c r="E1890" t="s">
        <v>462</v>
      </c>
      <c r="F1890">
        <v>1000</v>
      </c>
      <c r="G1890">
        <v>0</v>
      </c>
      <c r="H1890">
        <v>1000</v>
      </c>
    </row>
    <row r="1891" spans="1:8" hidden="1" x14ac:dyDescent="0.25">
      <c r="A1891" t="s">
        <v>309</v>
      </c>
      <c r="B1891" t="s">
        <v>430</v>
      </c>
      <c r="C1891" t="s">
        <v>185</v>
      </c>
      <c r="D1891" t="s">
        <v>63</v>
      </c>
      <c r="E1891" t="s">
        <v>462</v>
      </c>
      <c r="F1891">
        <v>1000</v>
      </c>
      <c r="G1891">
        <v>0</v>
      </c>
      <c r="H1891">
        <v>1000</v>
      </c>
    </row>
    <row r="1892" spans="1:8" hidden="1" x14ac:dyDescent="0.25">
      <c r="A1892" t="s">
        <v>310</v>
      </c>
      <c r="B1892" t="s">
        <v>431</v>
      </c>
      <c r="C1892" t="s">
        <v>186</v>
      </c>
      <c r="D1892" t="s">
        <v>63</v>
      </c>
      <c r="E1892" t="s">
        <v>462</v>
      </c>
      <c r="F1892">
        <v>138000</v>
      </c>
      <c r="G1892">
        <v>0</v>
      </c>
      <c r="H1892">
        <v>138000</v>
      </c>
    </row>
    <row r="1893" spans="1:8" hidden="1" x14ac:dyDescent="0.25">
      <c r="A1893" t="s">
        <v>311</v>
      </c>
      <c r="B1893" t="s">
        <v>432</v>
      </c>
      <c r="C1893" t="s">
        <v>187</v>
      </c>
      <c r="D1893" t="s">
        <v>63</v>
      </c>
      <c r="E1893" t="s">
        <v>462</v>
      </c>
      <c r="F1893">
        <v>2000</v>
      </c>
      <c r="G1893">
        <v>0</v>
      </c>
      <c r="H1893">
        <v>2000</v>
      </c>
    </row>
    <row r="1894" spans="1:8" hidden="1" x14ac:dyDescent="0.25">
      <c r="A1894" t="s">
        <v>312</v>
      </c>
      <c r="B1894" t="s">
        <v>433</v>
      </c>
      <c r="C1894" t="s">
        <v>188</v>
      </c>
      <c r="D1894" t="s">
        <v>63</v>
      </c>
      <c r="E1894" t="s">
        <v>462</v>
      </c>
      <c r="F1894">
        <v>139000</v>
      </c>
      <c r="G1894">
        <v>0</v>
      </c>
      <c r="H1894">
        <v>139000</v>
      </c>
    </row>
    <row r="1895" spans="1:8" hidden="1" x14ac:dyDescent="0.25">
      <c r="A1895" t="s">
        <v>313</v>
      </c>
      <c r="B1895" t="s">
        <v>434</v>
      </c>
      <c r="C1895" t="s">
        <v>189</v>
      </c>
      <c r="D1895" t="s">
        <v>63</v>
      </c>
      <c r="E1895" t="s">
        <v>462</v>
      </c>
      <c r="F1895">
        <v>54000</v>
      </c>
      <c r="G1895">
        <v>0</v>
      </c>
      <c r="H1895">
        <v>54000</v>
      </c>
    </row>
    <row r="1896" spans="1:8" hidden="1" x14ac:dyDescent="0.25">
      <c r="A1896" t="s">
        <v>314</v>
      </c>
      <c r="B1896" t="s">
        <v>435</v>
      </c>
      <c r="C1896" t="s">
        <v>436</v>
      </c>
      <c r="D1896" t="s">
        <v>63</v>
      </c>
      <c r="E1896" t="s">
        <v>462</v>
      </c>
      <c r="F1896">
        <v>195000</v>
      </c>
      <c r="G1896">
        <v>0</v>
      </c>
      <c r="H1896">
        <v>195000</v>
      </c>
    </row>
    <row r="1897" spans="1:8" hidden="1" x14ac:dyDescent="0.25">
      <c r="A1897" t="s">
        <v>319</v>
      </c>
      <c r="B1897" t="s">
        <v>437</v>
      </c>
      <c r="C1897" t="s">
        <v>195</v>
      </c>
      <c r="D1897" t="s">
        <v>63</v>
      </c>
      <c r="E1897" t="s">
        <v>462</v>
      </c>
      <c r="F1897">
        <v>99000</v>
      </c>
      <c r="G1897">
        <v>0</v>
      </c>
      <c r="H1897">
        <v>99000</v>
      </c>
    </row>
  </sheetData>
  <autoFilter ref="A1:H1897" xr:uid="{83947DB6-90DC-405E-930E-03048C327CAA}">
    <filterColumn colId="3">
      <filters>
        <filter val="Allocation - State Data Center (EL L070)"/>
      </filters>
    </filterColumn>
  </autoFilter>
  <sortState xmlns:xlrd2="http://schemas.microsoft.com/office/spreadsheetml/2017/richdata2" ref="A2:H1898">
    <sortCondition ref="D2:D189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A837-9E35-4A3B-9B22-CE53A735AE20}">
  <sheetPr>
    <tabColor theme="1"/>
  </sheetPr>
  <dimension ref="A3:C21"/>
  <sheetViews>
    <sheetView tabSelected="1" workbookViewId="0">
      <selection activeCell="H23" sqref="H23"/>
    </sheetView>
  </sheetViews>
  <sheetFormatPr defaultRowHeight="15" x14ac:dyDescent="0.25"/>
  <cols>
    <col min="1" max="1" width="55.42578125" bestFit="1" customWidth="1"/>
    <col min="2" max="2" width="19.140625" style="70" bestFit="1" customWidth="1"/>
    <col min="3" max="3" width="20.42578125" style="70" bestFit="1" customWidth="1"/>
  </cols>
  <sheetData>
    <row r="3" spans="1:3" x14ac:dyDescent="0.25">
      <c r="A3" s="71" t="s">
        <v>197</v>
      </c>
      <c r="B3" t="s">
        <v>200</v>
      </c>
      <c r="C3" t="s">
        <v>201</v>
      </c>
    </row>
    <row r="4" spans="1:3" x14ac:dyDescent="0.25">
      <c r="A4" s="72" t="s">
        <v>51</v>
      </c>
      <c r="B4" s="8">
        <v>136500</v>
      </c>
      <c r="C4" s="8">
        <v>11375</v>
      </c>
    </row>
    <row r="5" spans="1:3" x14ac:dyDescent="0.25">
      <c r="A5" s="72" t="s">
        <v>37</v>
      </c>
      <c r="B5" s="8">
        <v>111000</v>
      </c>
      <c r="C5" s="8">
        <v>9250</v>
      </c>
    </row>
    <row r="6" spans="1:3" x14ac:dyDescent="0.25">
      <c r="A6" s="72" t="s">
        <v>39</v>
      </c>
      <c r="B6" s="8">
        <v>0</v>
      </c>
      <c r="C6" s="8">
        <v>0</v>
      </c>
    </row>
    <row r="7" spans="1:3" x14ac:dyDescent="0.25">
      <c r="A7" s="72" t="s">
        <v>33</v>
      </c>
      <c r="B7" s="8">
        <v>78000</v>
      </c>
      <c r="C7" s="8">
        <v>6500</v>
      </c>
    </row>
    <row r="8" spans="1:3" x14ac:dyDescent="0.25">
      <c r="A8" s="72" t="s">
        <v>41</v>
      </c>
      <c r="B8" s="8">
        <v>3366500</v>
      </c>
      <c r="C8" s="8">
        <v>280541.66333333333</v>
      </c>
    </row>
    <row r="9" spans="1:3" x14ac:dyDescent="0.25">
      <c r="A9" s="72" t="s">
        <v>43</v>
      </c>
      <c r="B9" s="8">
        <v>0</v>
      </c>
      <c r="C9" s="8">
        <v>0</v>
      </c>
    </row>
    <row r="10" spans="1:3" x14ac:dyDescent="0.25">
      <c r="A10" s="72" t="s">
        <v>45</v>
      </c>
      <c r="B10" s="8">
        <v>454000</v>
      </c>
      <c r="C10" s="8">
        <v>37833.336666666662</v>
      </c>
    </row>
    <row r="11" spans="1:3" x14ac:dyDescent="0.25">
      <c r="A11" s="72" t="s">
        <v>55</v>
      </c>
      <c r="B11" s="8">
        <v>534000</v>
      </c>
      <c r="C11" s="8">
        <v>44500</v>
      </c>
    </row>
    <row r="12" spans="1:3" x14ac:dyDescent="0.25">
      <c r="A12" s="72" t="s">
        <v>35</v>
      </c>
      <c r="B12" s="8">
        <v>351500</v>
      </c>
      <c r="C12" s="8">
        <v>29291.666666666668</v>
      </c>
    </row>
    <row r="13" spans="1:3" x14ac:dyDescent="0.25">
      <c r="A13" s="72" t="s">
        <v>57</v>
      </c>
      <c r="B13" s="8">
        <v>0</v>
      </c>
      <c r="C13" s="8">
        <v>0</v>
      </c>
    </row>
    <row r="14" spans="1:3" x14ac:dyDescent="0.25">
      <c r="A14" s="72" t="s">
        <v>21</v>
      </c>
      <c r="B14" s="8">
        <v>281500</v>
      </c>
      <c r="C14" s="8">
        <v>23458.333333333332</v>
      </c>
    </row>
    <row r="15" spans="1:3" x14ac:dyDescent="0.25">
      <c r="A15" s="72" t="s">
        <v>47</v>
      </c>
      <c r="B15" s="8">
        <v>0</v>
      </c>
      <c r="C15" s="8">
        <v>0</v>
      </c>
    </row>
    <row r="16" spans="1:3" x14ac:dyDescent="0.25">
      <c r="A16" s="72" t="s">
        <v>59</v>
      </c>
      <c r="B16" s="8">
        <v>1483500</v>
      </c>
      <c r="C16" s="8">
        <v>123625.00333333333</v>
      </c>
    </row>
    <row r="17" spans="1:3" x14ac:dyDescent="0.25">
      <c r="A17" s="72" t="s">
        <v>49</v>
      </c>
      <c r="B17" s="8">
        <v>56000</v>
      </c>
      <c r="C17" s="8">
        <v>4666.67</v>
      </c>
    </row>
    <row r="18" spans="1:3" x14ac:dyDescent="0.25">
      <c r="A18" s="72" t="s">
        <v>53</v>
      </c>
      <c r="B18" s="8">
        <v>91000</v>
      </c>
      <c r="C18" s="8">
        <v>7583.33</v>
      </c>
    </row>
    <row r="19" spans="1:3" x14ac:dyDescent="0.25">
      <c r="A19" s="72" t="s">
        <v>61</v>
      </c>
      <c r="B19" s="8">
        <v>88000</v>
      </c>
      <c r="C19" s="8">
        <v>7333.33</v>
      </c>
    </row>
    <row r="20" spans="1:3" x14ac:dyDescent="0.25">
      <c r="A20" s="72" t="s">
        <v>63</v>
      </c>
      <c r="B20" s="8">
        <v>324000</v>
      </c>
      <c r="C20" s="8">
        <v>27000</v>
      </c>
    </row>
    <row r="21" spans="1:3" x14ac:dyDescent="0.25">
      <c r="A21" s="72" t="s">
        <v>204</v>
      </c>
      <c r="B21" s="8">
        <v>7355500</v>
      </c>
      <c r="C21" s="8">
        <v>612958.33333333326</v>
      </c>
    </row>
  </sheetData>
  <sheetProtection sheet="1" sort="0" autoFilter="0" pivotTables="0"/>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1AE0C-FAC1-4714-9091-BE324368B616}">
  <sheetPr>
    <tabColor theme="1"/>
  </sheetPr>
  <dimension ref="A1:N3286"/>
  <sheetViews>
    <sheetView topLeftCell="F1" zoomScale="90" zoomScaleNormal="90" workbookViewId="0">
      <pane ySplit="1" topLeftCell="A1619" activePane="bottomLeft" state="frozen"/>
      <selection activeCell="E903" sqref="E903"/>
      <selection pane="bottomLeft"/>
    </sheetView>
  </sheetViews>
  <sheetFormatPr defaultRowHeight="15" x14ac:dyDescent="0.25"/>
  <cols>
    <col min="1" max="1" width="9.7109375" bestFit="1" customWidth="1"/>
    <col min="2" max="2" width="37.28515625" bestFit="1" customWidth="1"/>
    <col min="3" max="3" width="18.28515625" style="7" bestFit="1" customWidth="1"/>
    <col min="4" max="4" width="10.7109375" bestFit="1" customWidth="1"/>
    <col min="5" max="5" width="41.28515625" bestFit="1" customWidth="1"/>
    <col min="6" max="6" width="44.28515625" bestFit="1" customWidth="1"/>
    <col min="7" max="7" width="10.7109375" style="4" bestFit="1" customWidth="1"/>
    <col min="8" max="10" width="14" style="70" customWidth="1"/>
    <col min="11" max="12" width="13.28515625" style="70" customWidth="1"/>
    <col min="15" max="15" width="14" bestFit="1" customWidth="1"/>
    <col min="17" max="17" width="15.7109375" customWidth="1"/>
    <col min="18" max="19" width="15.28515625" bestFit="1" customWidth="1"/>
  </cols>
  <sheetData>
    <row r="1" spans="1:14" x14ac:dyDescent="0.25">
      <c r="A1" s="1" t="s">
        <v>3</v>
      </c>
      <c r="B1" s="1" t="s">
        <v>322</v>
      </c>
      <c r="C1" s="2" t="s">
        <v>463</v>
      </c>
      <c r="D1" s="2" t="s">
        <v>464</v>
      </c>
      <c r="E1" s="3" t="s">
        <v>323</v>
      </c>
      <c r="F1" s="3" t="s">
        <v>324</v>
      </c>
      <c r="G1" s="3" t="s">
        <v>325</v>
      </c>
      <c r="H1" s="69" t="s">
        <v>465</v>
      </c>
      <c r="I1" s="69" t="s">
        <v>466</v>
      </c>
      <c r="J1" s="69" t="s">
        <v>467</v>
      </c>
      <c r="K1" s="69" t="s">
        <v>468</v>
      </c>
      <c r="L1" s="69" t="s">
        <v>469</v>
      </c>
    </row>
    <row r="2" spans="1:14" hidden="1" x14ac:dyDescent="0.25">
      <c r="A2" t="s">
        <v>207</v>
      </c>
      <c r="B2" t="s">
        <v>328</v>
      </c>
      <c r="C2" s="4" t="s">
        <v>470</v>
      </c>
      <c r="D2" s="4"/>
      <c r="E2" s="4" t="str">
        <f>CSM_AGENCY3[[#This Row],[Agency]]&amp;"-"&amp;CSM_AGENCY3[[#This Row],[Agency Name]]</f>
        <v>011-House of Representatives</v>
      </c>
      <c r="F2" s="8" t="s">
        <v>49</v>
      </c>
      <c r="G2" s="5" t="s">
        <v>329</v>
      </c>
      <c r="H2" s="70">
        <f>SUMIFS('0. CSM'!C:C,'0. CSM'!L:L,CSM_AGENCY3[[#This Row],[Agency]],'0. CSM'!M:M,CSM_AGENCY3[[#This Row],[Billing CSM Title]])+SUMIFS('0. CSM'!E:E,'0. CSM'!L:L,CSM_AGENCY3[[#This Row],[Agency]],'0. CSM'!M:M,CSM_AGENCY3[[#This Row],[Billing CSM Title]])*1000</f>
        <v>3000</v>
      </c>
      <c r="I2" s="70">
        <f>SUMIFS('0. CSM'!D:D,'0. CSM'!L:L,CSM_AGENCY3[[#This Row],[Agency]],'0. CSM'!M:M,CSM_AGENCY3[[#This Row],[Billing CSM Title]])+SUMIFS('0. CSM'!F:F,'0. CSM'!L:L,CSM_AGENCY3[[#This Row],[Agency]],'0. CSM'!M:M,CSM_AGENCY3[[#This Row],[Billing CSM Title]])*1000</f>
        <v>4000</v>
      </c>
      <c r="J2" s="70">
        <f>CSM_AGENCY3[[#This Row],[FY1 ANNUAL]]+CSM_AGENCY3[[#This Row],[FY2 ANNUAL]]</f>
        <v>7000</v>
      </c>
      <c r="K2" s="70">
        <f>ROUND(CSM_AGENCY3[[#This Row],[FY1 ANNUAL]]/12,2)</f>
        <v>250</v>
      </c>
      <c r="L2" s="70">
        <f>ROUND(CSM_AGENCY3[[#This Row],[FY2 ANNUAL]]/12,2)</f>
        <v>333.33</v>
      </c>
      <c r="N2" s="6"/>
    </row>
    <row r="3" spans="1:14" hidden="1" x14ac:dyDescent="0.25">
      <c r="A3" t="s">
        <v>208</v>
      </c>
      <c r="B3" t="s">
        <v>330</v>
      </c>
      <c r="C3" s="4" t="s">
        <v>470</v>
      </c>
      <c r="D3" s="4"/>
      <c r="E3" s="4" t="str">
        <f>CSM_AGENCY3[[#This Row],[Agency]]&amp;"-"&amp;CSM_AGENCY3[[#This Row],[Agency Name]]</f>
        <v>012-Senate</v>
      </c>
      <c r="F3" s="8" t="s">
        <v>49</v>
      </c>
      <c r="G3" s="5" t="s">
        <v>329</v>
      </c>
      <c r="H3" s="70">
        <f>SUMIFS('0. CSM'!C:C,'0. CSM'!L:L,CSM_AGENCY3[[#This Row],[Agency]],'0. CSM'!M:M,CSM_AGENCY3[[#This Row],[Billing CSM Title]])+SUMIFS('0. CSM'!E:E,'0. CSM'!L:L,CSM_AGENCY3[[#This Row],[Agency]],'0. CSM'!M:M,CSM_AGENCY3[[#This Row],[Billing CSM Title]])*1000</f>
        <v>2000</v>
      </c>
      <c r="I3" s="70">
        <f>SUMIFS('0. CSM'!D:D,'0. CSM'!L:L,CSM_AGENCY3[[#This Row],[Agency]],'0. CSM'!M:M,CSM_AGENCY3[[#This Row],[Billing CSM Title]])+SUMIFS('0. CSM'!F:F,'0. CSM'!L:L,CSM_AGENCY3[[#This Row],[Agency]],'0. CSM'!M:M,CSM_AGENCY3[[#This Row],[Billing CSM Title]])*1000</f>
        <v>3000</v>
      </c>
      <c r="J3" s="70">
        <f>CSM_AGENCY3[[#This Row],[FY1 ANNUAL]]+CSM_AGENCY3[[#This Row],[FY2 ANNUAL]]</f>
        <v>5000</v>
      </c>
      <c r="K3" s="70">
        <f>ROUND(CSM_AGENCY3[[#This Row],[FY1 ANNUAL]]/12,2)</f>
        <v>166.67</v>
      </c>
      <c r="L3" s="70">
        <f>ROUND(CSM_AGENCY3[[#This Row],[FY2 ANNUAL]]/12,2)</f>
        <v>250</v>
      </c>
      <c r="N3" s="6"/>
    </row>
    <row r="4" spans="1:14" hidden="1" x14ac:dyDescent="0.25">
      <c r="A4" t="s">
        <v>209</v>
      </c>
      <c r="B4" t="s">
        <v>331</v>
      </c>
      <c r="C4" s="4" t="s">
        <v>470</v>
      </c>
      <c r="D4" s="4"/>
      <c r="E4" s="4" t="str">
        <f>CSM_AGENCY3[[#This Row],[Agency]]&amp;"-"&amp;CSM_AGENCY3[[#This Row],[Agency Name]]</f>
        <v>013-Joint Transportation Committee</v>
      </c>
      <c r="F4" s="8" t="s">
        <v>49</v>
      </c>
      <c r="G4" s="5" t="s">
        <v>329</v>
      </c>
      <c r="H4" s="70">
        <f>SUMIFS('0. CSM'!C:C,'0. CSM'!L:L,CSM_AGENCY3[[#This Row],[Agency]],'0. CSM'!M:M,CSM_AGENCY3[[#This Row],[Billing CSM Title]])+SUMIFS('0. CSM'!E:E,'0. CSM'!L:L,CSM_AGENCY3[[#This Row],[Agency]],'0. CSM'!M:M,CSM_AGENCY3[[#This Row],[Billing CSM Title]])*1000</f>
        <v>0</v>
      </c>
      <c r="I4" s="70">
        <f>SUMIFS('0. CSM'!D:D,'0. CSM'!L:L,CSM_AGENCY3[[#This Row],[Agency]],'0. CSM'!M:M,CSM_AGENCY3[[#This Row],[Billing CSM Title]])+SUMIFS('0. CSM'!F:F,'0. CSM'!L:L,CSM_AGENCY3[[#This Row],[Agency]],'0. CSM'!M:M,CSM_AGENCY3[[#This Row],[Billing CSM Title]])*1000</f>
        <v>0</v>
      </c>
      <c r="J4" s="70">
        <f>CSM_AGENCY3[[#This Row],[FY1 ANNUAL]]+CSM_AGENCY3[[#This Row],[FY2 ANNUAL]]</f>
        <v>0</v>
      </c>
      <c r="K4" s="70">
        <f>ROUND(CSM_AGENCY3[[#This Row],[FY1 ANNUAL]]/12,2)</f>
        <v>0</v>
      </c>
      <c r="L4" s="70">
        <f>ROUND(CSM_AGENCY3[[#This Row],[FY2 ANNUAL]]/12,2)</f>
        <v>0</v>
      </c>
      <c r="N4" s="6"/>
    </row>
    <row r="5" spans="1:14" hidden="1" x14ac:dyDescent="0.25">
      <c r="A5" t="s">
        <v>210</v>
      </c>
      <c r="B5" t="s">
        <v>332</v>
      </c>
      <c r="C5" s="4" t="s">
        <v>470</v>
      </c>
      <c r="D5" s="4"/>
      <c r="E5" s="4" t="str">
        <f>CSM_AGENCY3[[#This Row],[Agency]]&amp;"-"&amp;CSM_AGENCY3[[#This Row],[Agency Name]]</f>
        <v>014-Jt Leg Audit &amp; Review Committee</v>
      </c>
      <c r="F5" s="8" t="s">
        <v>49</v>
      </c>
      <c r="G5" s="5" t="s">
        <v>329</v>
      </c>
      <c r="H5" s="70">
        <f>SUMIFS('0. CSM'!C:C,'0. CSM'!L:L,CSM_AGENCY3[[#This Row],[Agency]],'0. CSM'!M:M,CSM_AGENCY3[[#This Row],[Billing CSM Title]])+SUMIFS('0. CSM'!E:E,'0. CSM'!L:L,CSM_AGENCY3[[#This Row],[Agency]],'0. CSM'!M:M,CSM_AGENCY3[[#This Row],[Billing CSM Title]])*1000</f>
        <v>1000</v>
      </c>
      <c r="I5" s="70">
        <f>SUMIFS('0. CSM'!D:D,'0. CSM'!L:L,CSM_AGENCY3[[#This Row],[Agency]],'0. CSM'!M:M,CSM_AGENCY3[[#This Row],[Billing CSM Title]])+SUMIFS('0. CSM'!F:F,'0. CSM'!L:L,CSM_AGENCY3[[#This Row],[Agency]],'0. CSM'!M:M,CSM_AGENCY3[[#This Row],[Billing CSM Title]])*1000</f>
        <v>0</v>
      </c>
      <c r="J5" s="70">
        <f>CSM_AGENCY3[[#This Row],[FY1 ANNUAL]]+CSM_AGENCY3[[#This Row],[FY2 ANNUAL]]</f>
        <v>1000</v>
      </c>
      <c r="K5" s="70">
        <f>ROUND(CSM_AGENCY3[[#This Row],[FY1 ANNUAL]]/12,2)</f>
        <v>83.33</v>
      </c>
      <c r="L5" s="70">
        <f>ROUND(CSM_AGENCY3[[#This Row],[FY2 ANNUAL]]/12,2)</f>
        <v>0</v>
      </c>
      <c r="N5" s="6"/>
    </row>
    <row r="6" spans="1:14" hidden="1" x14ac:dyDescent="0.25">
      <c r="A6" t="s">
        <v>211</v>
      </c>
      <c r="B6" t="s">
        <v>333</v>
      </c>
      <c r="C6" s="4" t="s">
        <v>470</v>
      </c>
      <c r="D6" s="4"/>
      <c r="E6" s="4" t="str">
        <f>CSM_AGENCY3[[#This Row],[Agency]]&amp;"-"&amp;CSM_AGENCY3[[#This Row],[Agency Name]]</f>
        <v>020-LEAP Committee</v>
      </c>
      <c r="F6" s="8" t="s">
        <v>49</v>
      </c>
      <c r="G6" s="5" t="s">
        <v>329</v>
      </c>
      <c r="H6" s="70">
        <f>SUMIFS('0. CSM'!C:C,'0. CSM'!L:L,CSM_AGENCY3[[#This Row],[Agency]],'0. CSM'!M:M,CSM_AGENCY3[[#This Row],[Billing CSM Title]])+SUMIFS('0. CSM'!E:E,'0. CSM'!L:L,CSM_AGENCY3[[#This Row],[Agency]],'0. CSM'!M:M,CSM_AGENCY3[[#This Row],[Billing CSM Title]])*1000</f>
        <v>0</v>
      </c>
      <c r="I6" s="70">
        <f>SUMIFS('0. CSM'!D:D,'0. CSM'!L:L,CSM_AGENCY3[[#This Row],[Agency]],'0. CSM'!M:M,CSM_AGENCY3[[#This Row],[Billing CSM Title]])+SUMIFS('0. CSM'!F:F,'0. CSM'!L:L,CSM_AGENCY3[[#This Row],[Agency]],'0. CSM'!M:M,CSM_AGENCY3[[#This Row],[Billing CSM Title]])*1000</f>
        <v>0</v>
      </c>
      <c r="J6" s="70">
        <f>CSM_AGENCY3[[#This Row],[FY1 ANNUAL]]+CSM_AGENCY3[[#This Row],[FY2 ANNUAL]]</f>
        <v>0</v>
      </c>
      <c r="K6" s="70">
        <f>ROUND(CSM_AGENCY3[[#This Row],[FY1 ANNUAL]]/12,2)</f>
        <v>0</v>
      </c>
      <c r="L6" s="70">
        <f>ROUND(CSM_AGENCY3[[#This Row],[FY2 ANNUAL]]/12,2)</f>
        <v>0</v>
      </c>
      <c r="N6" s="6"/>
    </row>
    <row r="7" spans="1:14" hidden="1" x14ac:dyDescent="0.25">
      <c r="A7" t="s">
        <v>212</v>
      </c>
      <c r="B7" t="s">
        <v>334</v>
      </c>
      <c r="C7" s="4" t="s">
        <v>470</v>
      </c>
      <c r="D7" s="4"/>
      <c r="E7" s="4" t="str">
        <f>CSM_AGENCY3[[#This Row],[Agency]]&amp;"-"&amp;CSM_AGENCY3[[#This Row],[Agency Name]]</f>
        <v>035-Office of the State Actuary</v>
      </c>
      <c r="F7" s="8" t="s">
        <v>49</v>
      </c>
      <c r="G7" s="5" t="s">
        <v>329</v>
      </c>
      <c r="H7" s="70">
        <f>SUMIFS('0. CSM'!C:C,'0. CSM'!L:L,CSM_AGENCY3[[#This Row],[Agency]],'0. CSM'!M:M,CSM_AGENCY3[[#This Row],[Billing CSM Title]])+SUMIFS('0. CSM'!E:E,'0. CSM'!L:L,CSM_AGENCY3[[#This Row],[Agency]],'0. CSM'!M:M,CSM_AGENCY3[[#This Row],[Billing CSM Title]])*1000</f>
        <v>0</v>
      </c>
      <c r="I7" s="70">
        <f>SUMIFS('0. CSM'!D:D,'0. CSM'!L:L,CSM_AGENCY3[[#This Row],[Agency]],'0. CSM'!M:M,CSM_AGENCY3[[#This Row],[Billing CSM Title]])+SUMIFS('0. CSM'!F:F,'0. CSM'!L:L,CSM_AGENCY3[[#This Row],[Agency]],'0. CSM'!M:M,CSM_AGENCY3[[#This Row],[Billing CSM Title]])*1000</f>
        <v>0</v>
      </c>
      <c r="J7" s="70">
        <f>CSM_AGENCY3[[#This Row],[FY1 ANNUAL]]+CSM_AGENCY3[[#This Row],[FY2 ANNUAL]]</f>
        <v>0</v>
      </c>
      <c r="K7" s="70">
        <f>ROUND(CSM_AGENCY3[[#This Row],[FY1 ANNUAL]]/12,2)</f>
        <v>0</v>
      </c>
      <c r="L7" s="70">
        <f>ROUND(CSM_AGENCY3[[#This Row],[FY2 ANNUAL]]/12,2)</f>
        <v>0</v>
      </c>
      <c r="N7" s="6"/>
    </row>
    <row r="8" spans="1:14" hidden="1" x14ac:dyDescent="0.25">
      <c r="A8" t="s">
        <v>213</v>
      </c>
      <c r="B8" t="s">
        <v>335</v>
      </c>
      <c r="C8" s="4" t="s">
        <v>470</v>
      </c>
      <c r="D8" s="4"/>
      <c r="E8" s="4" t="str">
        <f>CSM_AGENCY3[[#This Row],[Agency]]&amp;"-"&amp;CSM_AGENCY3[[#This Row],[Agency Name]]</f>
        <v>036-St Leg Labor Rel</v>
      </c>
      <c r="F8" s="8" t="s">
        <v>49</v>
      </c>
      <c r="G8" s="5" t="s">
        <v>329</v>
      </c>
      <c r="H8" s="70">
        <f>SUMIFS('0. CSM'!C:C,'0. CSM'!L:L,CSM_AGENCY3[[#This Row],[Agency]],'0. CSM'!M:M,CSM_AGENCY3[[#This Row],[Billing CSM Title]])+SUMIFS('0. CSM'!E:E,'0. CSM'!L:L,CSM_AGENCY3[[#This Row],[Agency]],'0. CSM'!M:M,CSM_AGENCY3[[#This Row],[Billing CSM Title]])*1000</f>
        <v>0</v>
      </c>
      <c r="I8" s="70">
        <f>SUMIFS('0. CSM'!D:D,'0. CSM'!L:L,CSM_AGENCY3[[#This Row],[Agency]],'0. CSM'!M:M,CSM_AGENCY3[[#This Row],[Billing CSM Title]])+SUMIFS('0. CSM'!F:F,'0. CSM'!L:L,CSM_AGENCY3[[#This Row],[Agency]],'0. CSM'!M:M,CSM_AGENCY3[[#This Row],[Billing CSM Title]])*1000</f>
        <v>0</v>
      </c>
      <c r="J8" s="70">
        <f>CSM_AGENCY3[[#This Row],[FY1 ANNUAL]]+CSM_AGENCY3[[#This Row],[FY2 ANNUAL]]</f>
        <v>0</v>
      </c>
      <c r="K8" s="70">
        <f>ROUND(CSM_AGENCY3[[#This Row],[FY1 ANNUAL]]/12,2)</f>
        <v>0</v>
      </c>
      <c r="L8" s="70">
        <f>ROUND(CSM_AGENCY3[[#This Row],[FY2 ANNUAL]]/12,2)</f>
        <v>0</v>
      </c>
      <c r="N8" s="6"/>
    </row>
    <row r="9" spans="1:14" hidden="1" x14ac:dyDescent="0.25">
      <c r="A9" t="s">
        <v>214</v>
      </c>
      <c r="B9" t="s">
        <v>336</v>
      </c>
      <c r="C9" s="4" t="s">
        <v>470</v>
      </c>
      <c r="D9" s="4"/>
      <c r="E9" s="4" t="str">
        <f>CSM_AGENCY3[[#This Row],[Agency]]&amp;"-"&amp;CSM_AGENCY3[[#This Row],[Agency Name]]</f>
        <v>037-Office of Legislative Support Svcs</v>
      </c>
      <c r="F9" s="8" t="s">
        <v>49</v>
      </c>
      <c r="G9" s="5" t="s">
        <v>329</v>
      </c>
      <c r="H9" s="70">
        <f>SUMIFS('0. CSM'!C:C,'0. CSM'!L:L,CSM_AGENCY3[[#This Row],[Agency]],'0. CSM'!M:M,CSM_AGENCY3[[#This Row],[Billing CSM Title]])+SUMIFS('0. CSM'!E:E,'0. CSM'!L:L,CSM_AGENCY3[[#This Row],[Agency]],'0. CSM'!M:M,CSM_AGENCY3[[#This Row],[Billing CSM Title]])*1000</f>
        <v>1000</v>
      </c>
      <c r="I9" s="70">
        <f>SUMIFS('0. CSM'!D:D,'0. CSM'!L:L,CSM_AGENCY3[[#This Row],[Agency]],'0. CSM'!M:M,CSM_AGENCY3[[#This Row],[Billing CSM Title]])+SUMIFS('0. CSM'!F:F,'0. CSM'!L:L,CSM_AGENCY3[[#This Row],[Agency]],'0. CSM'!M:M,CSM_AGENCY3[[#This Row],[Billing CSM Title]])*1000</f>
        <v>0</v>
      </c>
      <c r="J9" s="70">
        <f>CSM_AGENCY3[[#This Row],[FY1 ANNUAL]]+CSM_AGENCY3[[#This Row],[FY2 ANNUAL]]</f>
        <v>1000</v>
      </c>
      <c r="K9" s="70">
        <f>ROUND(CSM_AGENCY3[[#This Row],[FY1 ANNUAL]]/12,2)</f>
        <v>83.33</v>
      </c>
      <c r="L9" s="70">
        <f>ROUND(CSM_AGENCY3[[#This Row],[FY2 ANNUAL]]/12,2)</f>
        <v>0</v>
      </c>
      <c r="N9" s="6"/>
    </row>
    <row r="10" spans="1:14" hidden="1" x14ac:dyDescent="0.25">
      <c r="A10" t="s">
        <v>215</v>
      </c>
      <c r="B10" t="s">
        <v>337</v>
      </c>
      <c r="C10" s="4" t="s">
        <v>470</v>
      </c>
      <c r="D10" s="4"/>
      <c r="E10" s="4" t="str">
        <f>CSM_AGENCY3[[#This Row],[Agency]]&amp;"-"&amp;CSM_AGENCY3[[#This Row],[Agency Name]]</f>
        <v>038-Joint Legislative Systems Comm</v>
      </c>
      <c r="F10" s="8" t="s">
        <v>49</v>
      </c>
      <c r="G10" s="5" t="s">
        <v>329</v>
      </c>
      <c r="H10" s="70">
        <f>SUMIFS('0. CSM'!C:C,'0. CSM'!L:L,CSM_AGENCY3[[#This Row],[Agency]],'0. CSM'!M:M,CSM_AGENCY3[[#This Row],[Billing CSM Title]])+SUMIFS('0. CSM'!E:E,'0. CSM'!L:L,CSM_AGENCY3[[#This Row],[Agency]],'0. CSM'!M:M,CSM_AGENCY3[[#This Row],[Billing CSM Title]])*1000</f>
        <v>0</v>
      </c>
      <c r="I10" s="70">
        <f>SUMIFS('0. CSM'!D:D,'0. CSM'!L:L,CSM_AGENCY3[[#This Row],[Agency]],'0. CSM'!M:M,CSM_AGENCY3[[#This Row],[Billing CSM Title]])+SUMIFS('0. CSM'!F:F,'0. CSM'!L:L,CSM_AGENCY3[[#This Row],[Agency]],'0. CSM'!M:M,CSM_AGENCY3[[#This Row],[Billing CSM Title]])*1000</f>
        <v>1000</v>
      </c>
      <c r="J10" s="70">
        <f>CSM_AGENCY3[[#This Row],[FY1 ANNUAL]]+CSM_AGENCY3[[#This Row],[FY2 ANNUAL]]</f>
        <v>1000</v>
      </c>
      <c r="K10" s="70">
        <f>ROUND(CSM_AGENCY3[[#This Row],[FY1 ANNUAL]]/12,2)</f>
        <v>0</v>
      </c>
      <c r="L10" s="70">
        <f>ROUND(CSM_AGENCY3[[#This Row],[FY2 ANNUAL]]/12,2)</f>
        <v>83.33</v>
      </c>
      <c r="N10" s="6"/>
    </row>
    <row r="11" spans="1:14" hidden="1" x14ac:dyDescent="0.25">
      <c r="A11" t="s">
        <v>216</v>
      </c>
      <c r="B11" t="s">
        <v>338</v>
      </c>
      <c r="C11" s="4" t="s">
        <v>470</v>
      </c>
      <c r="D11" s="4"/>
      <c r="E11" s="4" t="str">
        <f>CSM_AGENCY3[[#This Row],[Agency]]&amp;"-"&amp;CSM_AGENCY3[[#This Row],[Agency Name]]</f>
        <v>040-Statute Law Committee</v>
      </c>
      <c r="F11" s="8" t="s">
        <v>49</v>
      </c>
      <c r="G11" s="5" t="s">
        <v>329</v>
      </c>
      <c r="H11" s="70">
        <f>SUMIFS('0. CSM'!C:C,'0. CSM'!L:L,CSM_AGENCY3[[#This Row],[Agency]],'0. CSM'!M:M,CSM_AGENCY3[[#This Row],[Billing CSM Title]])+SUMIFS('0. CSM'!E:E,'0. CSM'!L:L,CSM_AGENCY3[[#This Row],[Agency]],'0. CSM'!M:M,CSM_AGENCY3[[#This Row],[Billing CSM Title]])*1000</f>
        <v>0</v>
      </c>
      <c r="I11" s="70">
        <f>SUMIFS('0. CSM'!D:D,'0. CSM'!L:L,CSM_AGENCY3[[#This Row],[Agency]],'0. CSM'!M:M,CSM_AGENCY3[[#This Row],[Billing CSM Title]])+SUMIFS('0. CSM'!F:F,'0. CSM'!L:L,CSM_AGENCY3[[#This Row],[Agency]],'0. CSM'!M:M,CSM_AGENCY3[[#This Row],[Billing CSM Title]])*1000</f>
        <v>1000</v>
      </c>
      <c r="J11" s="70">
        <f>CSM_AGENCY3[[#This Row],[FY1 ANNUAL]]+CSM_AGENCY3[[#This Row],[FY2 ANNUAL]]</f>
        <v>1000</v>
      </c>
      <c r="K11" s="70">
        <f>ROUND(CSM_AGENCY3[[#This Row],[FY1 ANNUAL]]/12,2)</f>
        <v>0</v>
      </c>
      <c r="L11" s="70">
        <f>ROUND(CSM_AGENCY3[[#This Row],[FY2 ANNUAL]]/12,2)</f>
        <v>83.33</v>
      </c>
      <c r="N11" s="6"/>
    </row>
    <row r="12" spans="1:14" hidden="1" x14ac:dyDescent="0.25">
      <c r="A12" t="s">
        <v>217</v>
      </c>
      <c r="B12" t="s">
        <v>339</v>
      </c>
      <c r="C12" s="4" t="s">
        <v>470</v>
      </c>
      <c r="D12" s="4"/>
      <c r="E12" s="4" t="str">
        <f>CSM_AGENCY3[[#This Row],[Agency]]&amp;"-"&amp;CSM_AGENCY3[[#This Row],[Agency Name]]</f>
        <v>045-Supreme Court</v>
      </c>
      <c r="F12" s="8" t="s">
        <v>49</v>
      </c>
      <c r="G12" s="5" t="s">
        <v>329</v>
      </c>
      <c r="H12" s="70">
        <f>SUMIFS('0. CSM'!C:C,'0. CSM'!L:L,CSM_AGENCY3[[#This Row],[Agency]],'0. CSM'!M:M,CSM_AGENCY3[[#This Row],[Billing CSM Title]])+SUMIFS('0. CSM'!E:E,'0. CSM'!L:L,CSM_AGENCY3[[#This Row],[Agency]],'0. CSM'!M:M,CSM_AGENCY3[[#This Row],[Billing CSM Title]])*1000</f>
        <v>0</v>
      </c>
      <c r="I12" s="70">
        <f>SUMIFS('0. CSM'!D:D,'0. CSM'!L:L,CSM_AGENCY3[[#This Row],[Agency]],'0. CSM'!M:M,CSM_AGENCY3[[#This Row],[Billing CSM Title]])+SUMIFS('0. CSM'!F:F,'0. CSM'!L:L,CSM_AGENCY3[[#This Row],[Agency]],'0. CSM'!M:M,CSM_AGENCY3[[#This Row],[Billing CSM Title]])*1000</f>
        <v>1000</v>
      </c>
      <c r="J12" s="70">
        <f>CSM_AGENCY3[[#This Row],[FY1 ANNUAL]]+CSM_AGENCY3[[#This Row],[FY2 ANNUAL]]</f>
        <v>1000</v>
      </c>
      <c r="K12" s="70">
        <f>ROUND(CSM_AGENCY3[[#This Row],[FY1 ANNUAL]]/12,2)</f>
        <v>0</v>
      </c>
      <c r="L12" s="70">
        <f>ROUND(CSM_AGENCY3[[#This Row],[FY2 ANNUAL]]/12,2)</f>
        <v>83.33</v>
      </c>
      <c r="N12" s="6"/>
    </row>
    <row r="13" spans="1:14" hidden="1" x14ac:dyDescent="0.25">
      <c r="A13" t="s">
        <v>218</v>
      </c>
      <c r="B13" t="s">
        <v>340</v>
      </c>
      <c r="C13" s="4" t="s">
        <v>470</v>
      </c>
      <c r="D13" s="4"/>
      <c r="E13" s="4" t="str">
        <f>CSM_AGENCY3[[#This Row],[Agency]]&amp;"-"&amp;CSM_AGENCY3[[#This Row],[Agency Name]]</f>
        <v>046-State Law Library</v>
      </c>
      <c r="F13" s="8" t="s">
        <v>49</v>
      </c>
      <c r="G13" s="5" t="s">
        <v>329</v>
      </c>
      <c r="H13" s="70">
        <f>SUMIFS('0. CSM'!C:C,'0. CSM'!L:L,CSM_AGENCY3[[#This Row],[Agency]],'0. CSM'!M:M,CSM_AGENCY3[[#This Row],[Billing CSM Title]])+SUMIFS('0. CSM'!E:E,'0. CSM'!L:L,CSM_AGENCY3[[#This Row],[Agency]],'0. CSM'!M:M,CSM_AGENCY3[[#This Row],[Billing CSM Title]])*1000</f>
        <v>0</v>
      </c>
      <c r="I13" s="70">
        <f>SUMIFS('0. CSM'!D:D,'0. CSM'!L:L,CSM_AGENCY3[[#This Row],[Agency]],'0. CSM'!M:M,CSM_AGENCY3[[#This Row],[Billing CSM Title]])+SUMIFS('0. CSM'!F:F,'0. CSM'!L:L,CSM_AGENCY3[[#This Row],[Agency]],'0. CSM'!M:M,CSM_AGENCY3[[#This Row],[Billing CSM Title]])*1000</f>
        <v>0</v>
      </c>
      <c r="J13" s="70">
        <f>CSM_AGENCY3[[#This Row],[FY1 ANNUAL]]+CSM_AGENCY3[[#This Row],[FY2 ANNUAL]]</f>
        <v>0</v>
      </c>
      <c r="K13" s="70">
        <f>ROUND(CSM_AGENCY3[[#This Row],[FY1 ANNUAL]]/12,2)</f>
        <v>0</v>
      </c>
      <c r="L13" s="70">
        <f>ROUND(CSM_AGENCY3[[#This Row],[FY2 ANNUAL]]/12,2)</f>
        <v>0</v>
      </c>
      <c r="N13" s="6"/>
    </row>
    <row r="14" spans="1:14" hidden="1" x14ac:dyDescent="0.25">
      <c r="A14" t="s">
        <v>219</v>
      </c>
      <c r="B14" t="s">
        <v>341</v>
      </c>
      <c r="C14" s="4" t="s">
        <v>470</v>
      </c>
      <c r="D14" s="4"/>
      <c r="E14" s="4" t="str">
        <f>CSM_AGENCY3[[#This Row],[Agency]]&amp;"-"&amp;CSM_AGENCY3[[#This Row],[Agency Name]]</f>
        <v>048-Court of Appeals</v>
      </c>
      <c r="F14" s="8" t="s">
        <v>49</v>
      </c>
      <c r="G14" s="5" t="s">
        <v>329</v>
      </c>
      <c r="H14" s="70">
        <f>SUMIFS('0. CSM'!C:C,'0. CSM'!L:L,CSM_AGENCY3[[#This Row],[Agency]],'0. CSM'!M:M,CSM_AGENCY3[[#This Row],[Billing CSM Title]])+SUMIFS('0. CSM'!E:E,'0. CSM'!L:L,CSM_AGENCY3[[#This Row],[Agency]],'0. CSM'!M:M,CSM_AGENCY3[[#This Row],[Billing CSM Title]])*1000</f>
        <v>1000</v>
      </c>
      <c r="I14" s="70">
        <f>SUMIFS('0. CSM'!D:D,'0. CSM'!L:L,CSM_AGENCY3[[#This Row],[Agency]],'0. CSM'!M:M,CSM_AGENCY3[[#This Row],[Billing CSM Title]])+SUMIFS('0. CSM'!F:F,'0. CSM'!L:L,CSM_AGENCY3[[#This Row],[Agency]],'0. CSM'!M:M,CSM_AGENCY3[[#This Row],[Billing CSM Title]])*1000</f>
        <v>2000</v>
      </c>
      <c r="J14" s="70">
        <f>CSM_AGENCY3[[#This Row],[FY1 ANNUAL]]+CSM_AGENCY3[[#This Row],[FY2 ANNUAL]]</f>
        <v>3000</v>
      </c>
      <c r="K14" s="70">
        <f>ROUND(CSM_AGENCY3[[#This Row],[FY1 ANNUAL]]/12,2)</f>
        <v>83.33</v>
      </c>
      <c r="L14" s="70">
        <f>ROUND(CSM_AGENCY3[[#This Row],[FY2 ANNUAL]]/12,2)</f>
        <v>166.67</v>
      </c>
      <c r="N14" s="6"/>
    </row>
    <row r="15" spans="1:14" hidden="1" x14ac:dyDescent="0.25">
      <c r="A15" t="s">
        <v>220</v>
      </c>
      <c r="B15" t="s">
        <v>342</v>
      </c>
      <c r="C15" s="4" t="s">
        <v>470</v>
      </c>
      <c r="D15" s="4"/>
      <c r="E15" s="4" t="str">
        <f>CSM_AGENCY3[[#This Row],[Agency]]&amp;"-"&amp;CSM_AGENCY3[[#This Row],[Agency Name]]</f>
        <v>050-Commission on Judicial Conduct</v>
      </c>
      <c r="F15" s="8" t="s">
        <v>49</v>
      </c>
      <c r="G15" s="5" t="s">
        <v>329</v>
      </c>
      <c r="H15" s="70">
        <f>SUMIFS('0. CSM'!C:C,'0. CSM'!L:L,CSM_AGENCY3[[#This Row],[Agency]],'0. CSM'!M:M,CSM_AGENCY3[[#This Row],[Billing CSM Title]])+SUMIFS('0. CSM'!E:E,'0. CSM'!L:L,CSM_AGENCY3[[#This Row],[Agency]],'0. CSM'!M:M,CSM_AGENCY3[[#This Row],[Billing CSM Title]])*1000</f>
        <v>0</v>
      </c>
      <c r="I15" s="70">
        <f>SUMIFS('0. CSM'!D:D,'0. CSM'!L:L,CSM_AGENCY3[[#This Row],[Agency]],'0. CSM'!M:M,CSM_AGENCY3[[#This Row],[Billing CSM Title]])+SUMIFS('0. CSM'!F:F,'0. CSM'!L:L,CSM_AGENCY3[[#This Row],[Agency]],'0. CSM'!M:M,CSM_AGENCY3[[#This Row],[Billing CSM Title]])*1000</f>
        <v>0</v>
      </c>
      <c r="J15" s="70">
        <f>CSM_AGENCY3[[#This Row],[FY1 ANNUAL]]+CSM_AGENCY3[[#This Row],[FY2 ANNUAL]]</f>
        <v>0</v>
      </c>
      <c r="K15" s="70">
        <f>ROUND(CSM_AGENCY3[[#This Row],[FY1 ANNUAL]]/12,2)</f>
        <v>0</v>
      </c>
      <c r="L15" s="70">
        <f>ROUND(CSM_AGENCY3[[#This Row],[FY2 ANNUAL]]/12,2)</f>
        <v>0</v>
      </c>
      <c r="N15" s="6"/>
    </row>
    <row r="16" spans="1:14" hidden="1" x14ac:dyDescent="0.25">
      <c r="A16" t="s">
        <v>221</v>
      </c>
      <c r="B16" t="s">
        <v>343</v>
      </c>
      <c r="C16" s="4" t="s">
        <v>470</v>
      </c>
      <c r="D16" s="4"/>
      <c r="E16" s="4" t="str">
        <f>CSM_AGENCY3[[#This Row],[Agency]]&amp;"-"&amp;CSM_AGENCY3[[#This Row],[Agency Name]]</f>
        <v>055-Administrative Office of the Courts</v>
      </c>
      <c r="F16" s="8" t="s">
        <v>49</v>
      </c>
      <c r="G16" s="5" t="s">
        <v>329</v>
      </c>
      <c r="H16" s="70">
        <f>SUMIFS('0. CSM'!C:C,'0. CSM'!L:L,CSM_AGENCY3[[#This Row],[Agency]],'0. CSM'!M:M,CSM_AGENCY3[[#This Row],[Billing CSM Title]])+SUMIFS('0. CSM'!E:E,'0. CSM'!L:L,CSM_AGENCY3[[#This Row],[Agency]],'0. CSM'!M:M,CSM_AGENCY3[[#This Row],[Billing CSM Title]])*1000</f>
        <v>4000</v>
      </c>
      <c r="I16" s="70">
        <f>SUMIFS('0. CSM'!D:D,'0. CSM'!L:L,CSM_AGENCY3[[#This Row],[Agency]],'0. CSM'!M:M,CSM_AGENCY3[[#This Row],[Billing CSM Title]])+SUMIFS('0. CSM'!F:F,'0. CSM'!L:L,CSM_AGENCY3[[#This Row],[Agency]],'0. CSM'!M:M,CSM_AGENCY3[[#This Row],[Billing CSM Title]])*1000</f>
        <v>6000</v>
      </c>
      <c r="J16" s="70">
        <f>CSM_AGENCY3[[#This Row],[FY1 ANNUAL]]+CSM_AGENCY3[[#This Row],[FY2 ANNUAL]]</f>
        <v>10000</v>
      </c>
      <c r="K16" s="70">
        <f>ROUND(CSM_AGENCY3[[#This Row],[FY1 ANNUAL]]/12,2)</f>
        <v>333.33</v>
      </c>
      <c r="L16" s="70">
        <f>ROUND(CSM_AGENCY3[[#This Row],[FY2 ANNUAL]]/12,2)</f>
        <v>500</v>
      </c>
      <c r="N16" s="6"/>
    </row>
    <row r="17" spans="1:14" hidden="1" x14ac:dyDescent="0.25">
      <c r="A17" t="s">
        <v>222</v>
      </c>
      <c r="B17" t="s">
        <v>344</v>
      </c>
      <c r="C17" s="4" t="s">
        <v>470</v>
      </c>
      <c r="D17" s="4"/>
      <c r="E17" s="4" t="str">
        <f>CSM_AGENCY3[[#This Row],[Agency]]&amp;"-"&amp;CSM_AGENCY3[[#This Row],[Agency Name]]</f>
        <v>056-Office of Public Defense</v>
      </c>
      <c r="F17" s="8" t="s">
        <v>49</v>
      </c>
      <c r="G17" s="5" t="s">
        <v>329</v>
      </c>
      <c r="H17" s="70">
        <f>SUMIFS('0. CSM'!C:C,'0. CSM'!L:L,CSM_AGENCY3[[#This Row],[Agency]],'0. CSM'!M:M,CSM_AGENCY3[[#This Row],[Billing CSM Title]])+SUMIFS('0. CSM'!E:E,'0. CSM'!L:L,CSM_AGENCY3[[#This Row],[Agency]],'0. CSM'!M:M,CSM_AGENCY3[[#This Row],[Billing CSM Title]])*1000</f>
        <v>1000</v>
      </c>
      <c r="I17" s="70">
        <f>SUMIFS('0. CSM'!D:D,'0. CSM'!L:L,CSM_AGENCY3[[#This Row],[Agency]],'0. CSM'!M:M,CSM_AGENCY3[[#This Row],[Billing CSM Title]])+SUMIFS('0. CSM'!F:F,'0. CSM'!L:L,CSM_AGENCY3[[#This Row],[Agency]],'0. CSM'!M:M,CSM_AGENCY3[[#This Row],[Billing CSM Title]])*1000</f>
        <v>0</v>
      </c>
      <c r="J17" s="70">
        <f>CSM_AGENCY3[[#This Row],[FY1 ANNUAL]]+CSM_AGENCY3[[#This Row],[FY2 ANNUAL]]</f>
        <v>1000</v>
      </c>
      <c r="K17" s="70">
        <f>ROUND(CSM_AGENCY3[[#This Row],[FY1 ANNUAL]]/12,2)</f>
        <v>83.33</v>
      </c>
      <c r="L17" s="70">
        <f>ROUND(CSM_AGENCY3[[#This Row],[FY2 ANNUAL]]/12,2)</f>
        <v>0</v>
      </c>
      <c r="N17" s="6"/>
    </row>
    <row r="18" spans="1:14" hidden="1" x14ac:dyDescent="0.25">
      <c r="A18" t="s">
        <v>223</v>
      </c>
      <c r="B18" t="s">
        <v>345</v>
      </c>
      <c r="C18" s="4" t="s">
        <v>470</v>
      </c>
      <c r="D18" s="4"/>
      <c r="E18" s="4" t="str">
        <f>CSM_AGENCY3[[#This Row],[Agency]]&amp;"-"&amp;CSM_AGENCY3[[#This Row],[Agency Name]]</f>
        <v>057-Office of Civil Legal Aid</v>
      </c>
      <c r="F18" s="8" t="s">
        <v>49</v>
      </c>
      <c r="G18" s="5" t="s">
        <v>329</v>
      </c>
      <c r="H18" s="70">
        <f>SUMIFS('0. CSM'!C:C,'0. CSM'!L:L,CSM_AGENCY3[[#This Row],[Agency]],'0. CSM'!M:M,CSM_AGENCY3[[#This Row],[Billing CSM Title]])+SUMIFS('0. CSM'!E:E,'0. CSM'!L:L,CSM_AGENCY3[[#This Row],[Agency]],'0. CSM'!M:M,CSM_AGENCY3[[#This Row],[Billing CSM Title]])*1000</f>
        <v>0</v>
      </c>
      <c r="I18" s="70">
        <f>SUMIFS('0. CSM'!D:D,'0. CSM'!L:L,CSM_AGENCY3[[#This Row],[Agency]],'0. CSM'!M:M,CSM_AGENCY3[[#This Row],[Billing CSM Title]])+SUMIFS('0. CSM'!F:F,'0. CSM'!L:L,CSM_AGENCY3[[#This Row],[Agency]],'0. CSM'!M:M,CSM_AGENCY3[[#This Row],[Billing CSM Title]])*1000</f>
        <v>0</v>
      </c>
      <c r="J18" s="70">
        <f>CSM_AGENCY3[[#This Row],[FY1 ANNUAL]]+CSM_AGENCY3[[#This Row],[FY2 ANNUAL]]</f>
        <v>0</v>
      </c>
      <c r="K18" s="70">
        <f>ROUND(CSM_AGENCY3[[#This Row],[FY1 ANNUAL]]/12,2)</f>
        <v>0</v>
      </c>
      <c r="L18" s="70">
        <f>ROUND(CSM_AGENCY3[[#This Row],[FY2 ANNUAL]]/12,2)</f>
        <v>0</v>
      </c>
      <c r="N18" s="6"/>
    </row>
    <row r="19" spans="1:14" hidden="1" x14ac:dyDescent="0.25">
      <c r="A19" t="s">
        <v>224</v>
      </c>
      <c r="B19" t="s">
        <v>346</v>
      </c>
      <c r="C19" s="4" t="s">
        <v>470</v>
      </c>
      <c r="D19" s="4"/>
      <c r="E19" s="4" t="str">
        <f>CSM_AGENCY3[[#This Row],[Agency]]&amp;"-"&amp;CSM_AGENCY3[[#This Row],[Agency Name]]</f>
        <v>075-Office of the Governor</v>
      </c>
      <c r="F19" s="8" t="s">
        <v>49</v>
      </c>
      <c r="G19" s="5" t="s">
        <v>329</v>
      </c>
      <c r="H19" s="70">
        <f>SUMIFS('0. CSM'!C:C,'0. CSM'!L:L,CSM_AGENCY3[[#This Row],[Agency]],'0. CSM'!M:M,CSM_AGENCY3[[#This Row],[Billing CSM Title]])+SUMIFS('0. CSM'!E:E,'0. CSM'!L:L,CSM_AGENCY3[[#This Row],[Agency]],'0. CSM'!M:M,CSM_AGENCY3[[#This Row],[Billing CSM Title]])*1000</f>
        <v>0</v>
      </c>
      <c r="I19" s="70">
        <f>SUMIFS('0. CSM'!D:D,'0. CSM'!L:L,CSM_AGENCY3[[#This Row],[Agency]],'0. CSM'!M:M,CSM_AGENCY3[[#This Row],[Billing CSM Title]])+SUMIFS('0. CSM'!F:F,'0. CSM'!L:L,CSM_AGENCY3[[#This Row],[Agency]],'0. CSM'!M:M,CSM_AGENCY3[[#This Row],[Billing CSM Title]])*1000</f>
        <v>1000</v>
      </c>
      <c r="J19" s="70">
        <f>CSM_AGENCY3[[#This Row],[FY1 ANNUAL]]+CSM_AGENCY3[[#This Row],[FY2 ANNUAL]]</f>
        <v>1000</v>
      </c>
      <c r="K19" s="70">
        <f>ROUND(CSM_AGENCY3[[#This Row],[FY1 ANNUAL]]/12,2)</f>
        <v>0</v>
      </c>
      <c r="L19" s="70">
        <f>ROUND(CSM_AGENCY3[[#This Row],[FY2 ANNUAL]]/12,2)</f>
        <v>83.33</v>
      </c>
      <c r="N19" s="6"/>
    </row>
    <row r="20" spans="1:14" hidden="1" x14ac:dyDescent="0.25">
      <c r="A20" t="s">
        <v>225</v>
      </c>
      <c r="B20" t="s">
        <v>347</v>
      </c>
      <c r="C20" s="4" t="s">
        <v>470</v>
      </c>
      <c r="D20" s="4"/>
      <c r="E20" s="4" t="str">
        <f>CSM_AGENCY3[[#This Row],[Agency]]&amp;"-"&amp;CSM_AGENCY3[[#This Row],[Agency Name]]</f>
        <v>080-Office of the Lieutenant Governor</v>
      </c>
      <c r="F20" s="8" t="s">
        <v>49</v>
      </c>
      <c r="G20" s="5" t="s">
        <v>329</v>
      </c>
      <c r="H20" s="70">
        <f>SUMIFS('0. CSM'!C:C,'0. CSM'!L:L,CSM_AGENCY3[[#This Row],[Agency]],'0. CSM'!M:M,CSM_AGENCY3[[#This Row],[Billing CSM Title]])+SUMIFS('0. CSM'!E:E,'0. CSM'!L:L,CSM_AGENCY3[[#This Row],[Agency]],'0. CSM'!M:M,CSM_AGENCY3[[#This Row],[Billing CSM Title]])*1000</f>
        <v>0</v>
      </c>
      <c r="I20" s="70">
        <f>SUMIFS('0. CSM'!D:D,'0. CSM'!L:L,CSM_AGENCY3[[#This Row],[Agency]],'0. CSM'!M:M,CSM_AGENCY3[[#This Row],[Billing CSM Title]])+SUMIFS('0. CSM'!F:F,'0. CSM'!L:L,CSM_AGENCY3[[#This Row],[Agency]],'0. CSM'!M:M,CSM_AGENCY3[[#This Row],[Billing CSM Title]])*1000</f>
        <v>0</v>
      </c>
      <c r="J20" s="70">
        <f>CSM_AGENCY3[[#This Row],[FY1 ANNUAL]]+CSM_AGENCY3[[#This Row],[FY2 ANNUAL]]</f>
        <v>0</v>
      </c>
      <c r="K20" s="70">
        <f>ROUND(CSM_AGENCY3[[#This Row],[FY1 ANNUAL]]/12,2)</f>
        <v>0</v>
      </c>
      <c r="L20" s="70">
        <f>ROUND(CSM_AGENCY3[[#This Row],[FY2 ANNUAL]]/12,2)</f>
        <v>0</v>
      </c>
      <c r="N20" s="6"/>
    </row>
    <row r="21" spans="1:14" hidden="1" x14ac:dyDescent="0.25">
      <c r="A21" t="s">
        <v>227</v>
      </c>
      <c r="B21" t="s">
        <v>349</v>
      </c>
      <c r="C21" s="4" t="s">
        <v>470</v>
      </c>
      <c r="D21" s="4"/>
      <c r="E21" s="4" t="str">
        <f>CSM_AGENCY3[[#This Row],[Agency]]&amp;"-"&amp;CSM_AGENCY3[[#This Row],[Agency Name]]</f>
        <v>083-WA St Leadership Bd</v>
      </c>
      <c r="F21" s="8" t="s">
        <v>49</v>
      </c>
      <c r="G21" s="5" t="s">
        <v>329</v>
      </c>
      <c r="H21" s="70">
        <f>SUMIFS('0. CSM'!C:C,'0. CSM'!L:L,CSM_AGENCY3[[#This Row],[Agency]],'0. CSM'!M:M,CSM_AGENCY3[[#This Row],[Billing CSM Title]])+SUMIFS('0. CSM'!E:E,'0. CSM'!L:L,CSM_AGENCY3[[#This Row],[Agency]],'0. CSM'!M:M,CSM_AGENCY3[[#This Row],[Billing CSM Title]])*1000</f>
        <v>0</v>
      </c>
      <c r="I21" s="70">
        <f>SUMIFS('0. CSM'!D:D,'0. CSM'!L:L,CSM_AGENCY3[[#This Row],[Agency]],'0. CSM'!M:M,CSM_AGENCY3[[#This Row],[Billing CSM Title]])+SUMIFS('0. CSM'!F:F,'0. CSM'!L:L,CSM_AGENCY3[[#This Row],[Agency]],'0. CSM'!M:M,CSM_AGENCY3[[#This Row],[Billing CSM Title]])*1000</f>
        <v>0</v>
      </c>
      <c r="J21" s="70">
        <f>CSM_AGENCY3[[#This Row],[FY1 ANNUAL]]+CSM_AGENCY3[[#This Row],[FY2 ANNUAL]]</f>
        <v>0</v>
      </c>
      <c r="K21" s="70">
        <f>ROUND(CSM_AGENCY3[[#This Row],[FY1 ANNUAL]]/12,2)</f>
        <v>0</v>
      </c>
      <c r="L21" s="70">
        <f>ROUND(CSM_AGENCY3[[#This Row],[FY2 ANNUAL]]/12,2)</f>
        <v>0</v>
      </c>
      <c r="N21" s="6"/>
    </row>
    <row r="22" spans="1:14" hidden="1" x14ac:dyDescent="0.25">
      <c r="A22" t="s">
        <v>226</v>
      </c>
      <c r="B22" t="s">
        <v>348</v>
      </c>
      <c r="C22" s="4" t="s">
        <v>470</v>
      </c>
      <c r="D22" s="4"/>
      <c r="E22" s="4" t="str">
        <f>CSM_AGENCY3[[#This Row],[Agency]]&amp;"-"&amp;CSM_AGENCY3[[#This Row],[Agency Name]]</f>
        <v>082-Public Disclosure Commission</v>
      </c>
      <c r="F22" s="8" t="s">
        <v>49</v>
      </c>
      <c r="G22" s="5" t="s">
        <v>329</v>
      </c>
      <c r="H22" s="70">
        <f>SUMIFS('0. CSM'!C:C,'0. CSM'!L:L,CSM_AGENCY3[[#This Row],[Agency]],'0. CSM'!M:M,CSM_AGENCY3[[#This Row],[Billing CSM Title]])+SUMIFS('0. CSM'!E:E,'0. CSM'!L:L,CSM_AGENCY3[[#This Row],[Agency]],'0. CSM'!M:M,CSM_AGENCY3[[#This Row],[Billing CSM Title]])*1000</f>
        <v>1000</v>
      </c>
      <c r="I22" s="70">
        <f>SUMIFS('0. CSM'!D:D,'0. CSM'!L:L,CSM_AGENCY3[[#This Row],[Agency]],'0. CSM'!M:M,CSM_AGENCY3[[#This Row],[Billing CSM Title]])+SUMIFS('0. CSM'!F:F,'0. CSM'!L:L,CSM_AGENCY3[[#This Row],[Agency]],'0. CSM'!M:M,CSM_AGENCY3[[#This Row],[Billing CSM Title]])*1000</f>
        <v>0</v>
      </c>
      <c r="J22" s="70">
        <f>CSM_AGENCY3[[#This Row],[FY1 ANNUAL]]+CSM_AGENCY3[[#This Row],[FY2 ANNUAL]]</f>
        <v>1000</v>
      </c>
      <c r="K22" s="70">
        <f>ROUND(CSM_AGENCY3[[#This Row],[FY1 ANNUAL]]/12,2)</f>
        <v>83.33</v>
      </c>
      <c r="L22" s="70">
        <f>ROUND(CSM_AGENCY3[[#This Row],[FY2 ANNUAL]]/12,2)</f>
        <v>0</v>
      </c>
      <c r="N22" s="6"/>
    </row>
    <row r="23" spans="1:14" hidden="1" x14ac:dyDescent="0.25">
      <c r="A23" t="s">
        <v>228</v>
      </c>
      <c r="B23" t="s">
        <v>350</v>
      </c>
      <c r="C23" s="4" t="s">
        <v>470</v>
      </c>
      <c r="D23" s="4"/>
      <c r="E23" s="4" t="str">
        <f>CSM_AGENCY3[[#This Row],[Agency]]&amp;"-"&amp;CSM_AGENCY3[[#This Row],[Agency Name]]</f>
        <v>085-Office of the Secretary of State</v>
      </c>
      <c r="F23" s="8" t="s">
        <v>49</v>
      </c>
      <c r="G23" s="5" t="s">
        <v>329</v>
      </c>
      <c r="H23" s="70">
        <f>SUMIFS('0. CSM'!C:C,'0. CSM'!L:L,CSM_AGENCY3[[#This Row],[Agency]],'0. CSM'!M:M,CSM_AGENCY3[[#This Row],[Billing CSM Title]])+SUMIFS('0. CSM'!E:E,'0. CSM'!L:L,CSM_AGENCY3[[#This Row],[Agency]],'0. CSM'!M:M,CSM_AGENCY3[[#This Row],[Billing CSM Title]])*1000</f>
        <v>3000</v>
      </c>
      <c r="I23" s="70">
        <f>SUMIFS('0. CSM'!D:D,'0. CSM'!L:L,CSM_AGENCY3[[#This Row],[Agency]],'0. CSM'!M:M,CSM_AGENCY3[[#This Row],[Billing CSM Title]])+SUMIFS('0. CSM'!F:F,'0. CSM'!L:L,CSM_AGENCY3[[#This Row],[Agency]],'0. CSM'!M:M,CSM_AGENCY3[[#This Row],[Billing CSM Title]])*1000</f>
        <v>2000</v>
      </c>
      <c r="J23" s="70">
        <f>CSM_AGENCY3[[#This Row],[FY1 ANNUAL]]+CSM_AGENCY3[[#This Row],[FY2 ANNUAL]]</f>
        <v>5000</v>
      </c>
      <c r="K23" s="70">
        <f>ROUND(CSM_AGENCY3[[#This Row],[FY1 ANNUAL]]/12,2)</f>
        <v>250</v>
      </c>
      <c r="L23" s="70">
        <f>ROUND(CSM_AGENCY3[[#This Row],[FY2 ANNUAL]]/12,2)</f>
        <v>166.67</v>
      </c>
      <c r="N23" s="6"/>
    </row>
    <row r="24" spans="1:14" hidden="1" x14ac:dyDescent="0.25">
      <c r="A24" t="s">
        <v>229</v>
      </c>
      <c r="B24" t="s">
        <v>351</v>
      </c>
      <c r="C24" s="4" t="s">
        <v>470</v>
      </c>
      <c r="D24" s="4"/>
      <c r="E24" s="4" t="str">
        <f>CSM_AGENCY3[[#This Row],[Agency]]&amp;"-"&amp;CSM_AGENCY3[[#This Row],[Agency Name]]</f>
        <v>086-Governor's Office of Indian Affairs</v>
      </c>
      <c r="F24" s="8" t="s">
        <v>49</v>
      </c>
      <c r="G24" s="5" t="s">
        <v>329</v>
      </c>
      <c r="H24" s="70">
        <f>SUMIFS('0. CSM'!C:C,'0. CSM'!L:L,CSM_AGENCY3[[#This Row],[Agency]],'0. CSM'!M:M,CSM_AGENCY3[[#This Row],[Billing CSM Title]])+SUMIFS('0. CSM'!E:E,'0. CSM'!L:L,CSM_AGENCY3[[#This Row],[Agency]],'0. CSM'!M:M,CSM_AGENCY3[[#This Row],[Billing CSM Title]])*1000</f>
        <v>0</v>
      </c>
      <c r="I24" s="70">
        <f>SUMIFS('0. CSM'!D:D,'0. CSM'!L:L,CSM_AGENCY3[[#This Row],[Agency]],'0. CSM'!M:M,CSM_AGENCY3[[#This Row],[Billing CSM Title]])+SUMIFS('0. CSM'!F:F,'0. CSM'!L:L,CSM_AGENCY3[[#This Row],[Agency]],'0. CSM'!M:M,CSM_AGENCY3[[#This Row],[Billing CSM Title]])*1000</f>
        <v>0</v>
      </c>
      <c r="J24" s="70">
        <f>CSM_AGENCY3[[#This Row],[FY1 ANNUAL]]+CSM_AGENCY3[[#This Row],[FY2 ANNUAL]]</f>
        <v>0</v>
      </c>
      <c r="K24" s="70">
        <f>ROUND(CSM_AGENCY3[[#This Row],[FY1 ANNUAL]]/12,2)</f>
        <v>0</v>
      </c>
      <c r="L24" s="70">
        <f>ROUND(CSM_AGENCY3[[#This Row],[FY2 ANNUAL]]/12,2)</f>
        <v>0</v>
      </c>
      <c r="N24" s="6"/>
    </row>
    <row r="25" spans="1:14" hidden="1" x14ac:dyDescent="0.25">
      <c r="A25" t="s">
        <v>230</v>
      </c>
      <c r="B25" t="s">
        <v>352</v>
      </c>
      <c r="C25" s="4" t="s">
        <v>470</v>
      </c>
      <c r="D25" s="4"/>
      <c r="E25" s="4" t="str">
        <f>CSM_AGENCY3[[#This Row],[Agency]]&amp;"-"&amp;CSM_AGENCY3[[#This Row],[Agency Name]]</f>
        <v>087-Asian-Pacific-American Affrs</v>
      </c>
      <c r="F25" s="8" t="s">
        <v>49</v>
      </c>
      <c r="G25" s="5" t="s">
        <v>329</v>
      </c>
      <c r="H25" s="70">
        <f>SUMIFS('0. CSM'!C:C,'0. CSM'!L:L,CSM_AGENCY3[[#This Row],[Agency]],'0. CSM'!M:M,CSM_AGENCY3[[#This Row],[Billing CSM Title]])+SUMIFS('0. CSM'!E:E,'0. CSM'!L:L,CSM_AGENCY3[[#This Row],[Agency]],'0. CSM'!M:M,CSM_AGENCY3[[#This Row],[Billing CSM Title]])*1000</f>
        <v>0</v>
      </c>
      <c r="I25" s="70">
        <f>SUMIFS('0. CSM'!D:D,'0. CSM'!L:L,CSM_AGENCY3[[#This Row],[Agency]],'0. CSM'!M:M,CSM_AGENCY3[[#This Row],[Billing CSM Title]])+SUMIFS('0. CSM'!F:F,'0. CSM'!L:L,CSM_AGENCY3[[#This Row],[Agency]],'0. CSM'!M:M,CSM_AGENCY3[[#This Row],[Billing CSM Title]])*1000</f>
        <v>0</v>
      </c>
      <c r="J25" s="70">
        <f>CSM_AGENCY3[[#This Row],[FY1 ANNUAL]]+CSM_AGENCY3[[#This Row],[FY2 ANNUAL]]</f>
        <v>0</v>
      </c>
      <c r="K25" s="70">
        <f>ROUND(CSM_AGENCY3[[#This Row],[FY1 ANNUAL]]/12,2)</f>
        <v>0</v>
      </c>
      <c r="L25" s="70">
        <f>ROUND(CSM_AGENCY3[[#This Row],[FY2 ANNUAL]]/12,2)</f>
        <v>0</v>
      </c>
      <c r="N25" s="6"/>
    </row>
    <row r="26" spans="1:14" hidden="1" x14ac:dyDescent="0.25">
      <c r="A26" t="s">
        <v>231</v>
      </c>
      <c r="B26" t="s">
        <v>353</v>
      </c>
      <c r="C26" s="4" t="s">
        <v>470</v>
      </c>
      <c r="D26" s="4"/>
      <c r="E26" s="4" t="str">
        <f>CSM_AGENCY3[[#This Row],[Agency]]&amp;"-"&amp;CSM_AGENCY3[[#This Row],[Agency Name]]</f>
        <v>090-Office of the State Treasurer</v>
      </c>
      <c r="F26" s="8" t="s">
        <v>49</v>
      </c>
      <c r="G26" s="5" t="s">
        <v>329</v>
      </c>
      <c r="H26" s="70">
        <f>SUMIFS('0. CSM'!C:C,'0. CSM'!L:L,CSM_AGENCY3[[#This Row],[Agency]],'0. CSM'!M:M,CSM_AGENCY3[[#This Row],[Billing CSM Title]])+SUMIFS('0. CSM'!E:E,'0. CSM'!L:L,CSM_AGENCY3[[#This Row],[Agency]],'0. CSM'!M:M,CSM_AGENCY3[[#This Row],[Billing CSM Title]])*1000</f>
        <v>0</v>
      </c>
      <c r="I26" s="70">
        <f>SUMIFS('0. CSM'!D:D,'0. CSM'!L:L,CSM_AGENCY3[[#This Row],[Agency]],'0. CSM'!M:M,CSM_AGENCY3[[#This Row],[Billing CSM Title]])+SUMIFS('0. CSM'!F:F,'0. CSM'!L:L,CSM_AGENCY3[[#This Row],[Agency]],'0. CSM'!M:M,CSM_AGENCY3[[#This Row],[Billing CSM Title]])*1000</f>
        <v>1000</v>
      </c>
      <c r="J26" s="70">
        <f>CSM_AGENCY3[[#This Row],[FY1 ANNUAL]]+CSM_AGENCY3[[#This Row],[FY2 ANNUAL]]</f>
        <v>1000</v>
      </c>
      <c r="K26" s="70">
        <f>ROUND(CSM_AGENCY3[[#This Row],[FY1 ANNUAL]]/12,2)</f>
        <v>0</v>
      </c>
      <c r="L26" s="70">
        <f>ROUND(CSM_AGENCY3[[#This Row],[FY2 ANNUAL]]/12,2)</f>
        <v>83.33</v>
      </c>
      <c r="N26" s="6"/>
    </row>
    <row r="27" spans="1:14" hidden="1" x14ac:dyDescent="0.25">
      <c r="A27" t="s">
        <v>232</v>
      </c>
      <c r="B27" t="s">
        <v>354</v>
      </c>
      <c r="C27" s="4" t="s">
        <v>470</v>
      </c>
      <c r="D27" s="4"/>
      <c r="E27" s="4" t="str">
        <f>CSM_AGENCY3[[#This Row],[Agency]]&amp;"-"&amp;CSM_AGENCY3[[#This Row],[Agency Name]]</f>
        <v>091-Redistricting Commission</v>
      </c>
      <c r="F27" s="8" t="s">
        <v>49</v>
      </c>
      <c r="G27" s="5" t="s">
        <v>329</v>
      </c>
      <c r="H27" s="70">
        <f>SUMIFS('0. CSM'!C:C,'0. CSM'!L:L,CSM_AGENCY3[[#This Row],[Agency]],'0. CSM'!M:M,CSM_AGENCY3[[#This Row],[Billing CSM Title]])+SUMIFS('0. CSM'!E:E,'0. CSM'!L:L,CSM_AGENCY3[[#This Row],[Agency]],'0. CSM'!M:M,CSM_AGENCY3[[#This Row],[Billing CSM Title]])*1000</f>
        <v>0</v>
      </c>
      <c r="I27" s="70">
        <f>SUMIFS('0. CSM'!D:D,'0. CSM'!L:L,CSM_AGENCY3[[#This Row],[Agency]],'0. CSM'!M:M,CSM_AGENCY3[[#This Row],[Billing CSM Title]])+SUMIFS('0. CSM'!F:F,'0. CSM'!L:L,CSM_AGENCY3[[#This Row],[Agency]],'0. CSM'!M:M,CSM_AGENCY3[[#This Row],[Billing CSM Title]])*1000</f>
        <v>0</v>
      </c>
      <c r="J27" s="70">
        <f>CSM_AGENCY3[[#This Row],[FY1 ANNUAL]]+CSM_AGENCY3[[#This Row],[FY2 ANNUAL]]</f>
        <v>0</v>
      </c>
      <c r="K27" s="70">
        <f>ROUND(CSM_AGENCY3[[#This Row],[FY1 ANNUAL]]/12,2)</f>
        <v>0</v>
      </c>
      <c r="L27" s="70">
        <f>ROUND(CSM_AGENCY3[[#This Row],[FY2 ANNUAL]]/12,2)</f>
        <v>0</v>
      </c>
      <c r="N27" s="6"/>
    </row>
    <row r="28" spans="1:14" hidden="1" x14ac:dyDescent="0.25">
      <c r="A28" t="s">
        <v>233</v>
      </c>
      <c r="B28" t="s">
        <v>355</v>
      </c>
      <c r="C28" s="4" t="s">
        <v>470</v>
      </c>
      <c r="D28" s="4"/>
      <c r="E28" s="4" t="str">
        <f>CSM_AGENCY3[[#This Row],[Agency]]&amp;"-"&amp;CSM_AGENCY3[[#This Row],[Agency Name]]</f>
        <v>095-Office of the State Auditor</v>
      </c>
      <c r="F28" s="8" t="s">
        <v>49</v>
      </c>
      <c r="G28" s="5" t="s">
        <v>329</v>
      </c>
      <c r="H28" s="70">
        <f>SUMIFS('0. CSM'!C:C,'0. CSM'!L:L,CSM_AGENCY3[[#This Row],[Agency]],'0. CSM'!M:M,CSM_AGENCY3[[#This Row],[Billing CSM Title]])+SUMIFS('0. CSM'!E:E,'0. CSM'!L:L,CSM_AGENCY3[[#This Row],[Agency]],'0. CSM'!M:M,CSM_AGENCY3[[#This Row],[Billing CSM Title]])*1000</f>
        <v>3000</v>
      </c>
      <c r="I28" s="70">
        <f>SUMIFS('0. CSM'!D:D,'0. CSM'!L:L,CSM_AGENCY3[[#This Row],[Agency]],'0. CSM'!M:M,CSM_AGENCY3[[#This Row],[Billing CSM Title]])+SUMIFS('0. CSM'!F:F,'0. CSM'!L:L,CSM_AGENCY3[[#This Row],[Agency]],'0. CSM'!M:M,CSM_AGENCY3[[#This Row],[Billing CSM Title]])*1000</f>
        <v>5000</v>
      </c>
      <c r="J28" s="70">
        <f>CSM_AGENCY3[[#This Row],[FY1 ANNUAL]]+CSM_AGENCY3[[#This Row],[FY2 ANNUAL]]</f>
        <v>8000</v>
      </c>
      <c r="K28" s="70">
        <f>ROUND(CSM_AGENCY3[[#This Row],[FY1 ANNUAL]]/12,2)</f>
        <v>250</v>
      </c>
      <c r="L28" s="70">
        <f>ROUND(CSM_AGENCY3[[#This Row],[FY2 ANNUAL]]/12,2)</f>
        <v>416.67</v>
      </c>
      <c r="N28" s="6"/>
    </row>
    <row r="29" spans="1:14" hidden="1" x14ac:dyDescent="0.25">
      <c r="A29" t="s">
        <v>234</v>
      </c>
      <c r="B29" t="s">
        <v>356</v>
      </c>
      <c r="C29" s="4" t="s">
        <v>470</v>
      </c>
      <c r="D29" s="4"/>
      <c r="E29" s="4" t="str">
        <f>CSM_AGENCY3[[#This Row],[Agency]]&amp;"-"&amp;CSM_AGENCY3[[#This Row],[Agency Name]]</f>
        <v>099-Comm Salaries for Elected Officials</v>
      </c>
      <c r="F29" s="8" t="s">
        <v>49</v>
      </c>
      <c r="G29" s="5" t="s">
        <v>329</v>
      </c>
      <c r="H29" s="70">
        <f>SUMIFS('0. CSM'!C:C,'0. CSM'!L:L,CSM_AGENCY3[[#This Row],[Agency]],'0. CSM'!M:M,CSM_AGENCY3[[#This Row],[Billing CSM Title]])+SUMIFS('0. CSM'!E:E,'0. CSM'!L:L,CSM_AGENCY3[[#This Row],[Agency]],'0. CSM'!M:M,CSM_AGENCY3[[#This Row],[Billing CSM Title]])*1000</f>
        <v>0</v>
      </c>
      <c r="I29" s="70">
        <f>SUMIFS('0. CSM'!D:D,'0. CSM'!L:L,CSM_AGENCY3[[#This Row],[Agency]],'0. CSM'!M:M,CSM_AGENCY3[[#This Row],[Billing CSM Title]])+SUMIFS('0. CSM'!F:F,'0. CSM'!L:L,CSM_AGENCY3[[#This Row],[Agency]],'0. CSM'!M:M,CSM_AGENCY3[[#This Row],[Billing CSM Title]])*1000</f>
        <v>0</v>
      </c>
      <c r="J29" s="70">
        <f>CSM_AGENCY3[[#This Row],[FY1 ANNUAL]]+CSM_AGENCY3[[#This Row],[FY2 ANNUAL]]</f>
        <v>0</v>
      </c>
      <c r="K29" s="70">
        <f>ROUND(CSM_AGENCY3[[#This Row],[FY1 ANNUAL]]/12,2)</f>
        <v>0</v>
      </c>
      <c r="L29" s="70">
        <f>ROUND(CSM_AGENCY3[[#This Row],[FY2 ANNUAL]]/12,2)</f>
        <v>0</v>
      </c>
      <c r="N29" s="6"/>
    </row>
    <row r="30" spans="1:14" hidden="1" x14ac:dyDescent="0.25">
      <c r="A30" t="s">
        <v>235</v>
      </c>
      <c r="B30" t="s">
        <v>357</v>
      </c>
      <c r="C30" s="4" t="s">
        <v>470</v>
      </c>
      <c r="D30" s="4"/>
      <c r="E30" s="4" t="str">
        <f>CSM_AGENCY3[[#This Row],[Agency]]&amp;"-"&amp;CSM_AGENCY3[[#This Row],[Agency Name]]</f>
        <v>100-Office of the Attorney General</v>
      </c>
      <c r="F30" s="8" t="s">
        <v>49</v>
      </c>
      <c r="G30" s="5" t="s">
        <v>329</v>
      </c>
      <c r="H30" s="70">
        <f>SUMIFS('0. CSM'!C:C,'0. CSM'!L:L,CSM_AGENCY3[[#This Row],[Agency]],'0. CSM'!M:M,CSM_AGENCY3[[#This Row],[Billing CSM Title]])+SUMIFS('0. CSM'!E:E,'0. CSM'!L:L,CSM_AGENCY3[[#This Row],[Agency]],'0. CSM'!M:M,CSM_AGENCY3[[#This Row],[Billing CSM Title]])*1000</f>
        <v>11000</v>
      </c>
      <c r="I30" s="70">
        <f>SUMIFS('0. CSM'!D:D,'0. CSM'!L:L,CSM_AGENCY3[[#This Row],[Agency]],'0. CSM'!M:M,CSM_AGENCY3[[#This Row],[Billing CSM Title]])+SUMIFS('0. CSM'!F:F,'0. CSM'!L:L,CSM_AGENCY3[[#This Row],[Agency]],'0. CSM'!M:M,CSM_AGENCY3[[#This Row],[Billing CSM Title]])*1000</f>
        <v>20000</v>
      </c>
      <c r="J30" s="70">
        <f>CSM_AGENCY3[[#This Row],[FY1 ANNUAL]]+CSM_AGENCY3[[#This Row],[FY2 ANNUAL]]</f>
        <v>31000</v>
      </c>
      <c r="K30" s="70">
        <f>ROUND(CSM_AGENCY3[[#This Row],[FY1 ANNUAL]]/12,2)</f>
        <v>916.67</v>
      </c>
      <c r="L30" s="70">
        <f>ROUND(CSM_AGENCY3[[#This Row],[FY2 ANNUAL]]/12,2)</f>
        <v>1666.67</v>
      </c>
      <c r="N30" s="6"/>
    </row>
    <row r="31" spans="1:14" hidden="1" x14ac:dyDescent="0.25">
      <c r="A31" t="s">
        <v>236</v>
      </c>
      <c r="B31" t="s">
        <v>358</v>
      </c>
      <c r="C31" s="4" t="s">
        <v>470</v>
      </c>
      <c r="D31" s="4"/>
      <c r="E31" s="4" t="str">
        <f>CSM_AGENCY3[[#This Row],[Agency]]&amp;"-"&amp;CSM_AGENCY3[[#This Row],[Agency Name]]</f>
        <v>101-Caseload Forecast Council</v>
      </c>
      <c r="F31" s="8" t="s">
        <v>49</v>
      </c>
      <c r="G31" s="5" t="s">
        <v>329</v>
      </c>
      <c r="H31" s="70">
        <f>SUMIFS('0. CSM'!C:C,'0. CSM'!L:L,CSM_AGENCY3[[#This Row],[Agency]],'0. CSM'!M:M,CSM_AGENCY3[[#This Row],[Billing CSM Title]])+SUMIFS('0. CSM'!E:E,'0. CSM'!L:L,CSM_AGENCY3[[#This Row],[Agency]],'0. CSM'!M:M,CSM_AGENCY3[[#This Row],[Billing CSM Title]])*1000</f>
        <v>0</v>
      </c>
      <c r="I31" s="70">
        <f>SUMIFS('0. CSM'!D:D,'0. CSM'!L:L,CSM_AGENCY3[[#This Row],[Agency]],'0. CSM'!M:M,CSM_AGENCY3[[#This Row],[Billing CSM Title]])+SUMIFS('0. CSM'!F:F,'0. CSM'!L:L,CSM_AGENCY3[[#This Row],[Agency]],'0. CSM'!M:M,CSM_AGENCY3[[#This Row],[Billing CSM Title]])*1000</f>
        <v>0</v>
      </c>
      <c r="J31" s="70">
        <f>CSM_AGENCY3[[#This Row],[FY1 ANNUAL]]+CSM_AGENCY3[[#This Row],[FY2 ANNUAL]]</f>
        <v>0</v>
      </c>
      <c r="K31" s="70">
        <f>ROUND(CSM_AGENCY3[[#This Row],[FY1 ANNUAL]]/12,2)</f>
        <v>0</v>
      </c>
      <c r="L31" s="70">
        <f>ROUND(CSM_AGENCY3[[#This Row],[FY2 ANNUAL]]/12,2)</f>
        <v>0</v>
      </c>
      <c r="N31" s="6"/>
    </row>
    <row r="32" spans="1:14" hidden="1" x14ac:dyDescent="0.25">
      <c r="A32" t="s">
        <v>237</v>
      </c>
      <c r="B32" t="s">
        <v>359</v>
      </c>
      <c r="C32" s="4" t="s">
        <v>470</v>
      </c>
      <c r="D32" s="4"/>
      <c r="E32" s="4" t="str">
        <f>CSM_AGENCY3[[#This Row],[Agency]]&amp;"-"&amp;CSM_AGENCY3[[#This Row],[Agency Name]]</f>
        <v>102-Dept of Financial Institutions</v>
      </c>
      <c r="F32" s="8" t="s">
        <v>49</v>
      </c>
      <c r="G32" s="5" t="s">
        <v>329</v>
      </c>
      <c r="H32" s="70">
        <f>SUMIFS('0. CSM'!C:C,'0. CSM'!L:L,CSM_AGENCY3[[#This Row],[Agency]],'0. CSM'!M:M,CSM_AGENCY3[[#This Row],[Billing CSM Title]])+SUMIFS('0. CSM'!E:E,'0. CSM'!L:L,CSM_AGENCY3[[#This Row],[Agency]],'0. CSM'!M:M,CSM_AGENCY3[[#This Row],[Billing CSM Title]])*1000</f>
        <v>2000</v>
      </c>
      <c r="I32" s="70">
        <f>SUMIFS('0. CSM'!D:D,'0. CSM'!L:L,CSM_AGENCY3[[#This Row],[Agency]],'0. CSM'!M:M,CSM_AGENCY3[[#This Row],[Billing CSM Title]])+SUMIFS('0. CSM'!F:F,'0. CSM'!L:L,CSM_AGENCY3[[#This Row],[Agency]],'0. CSM'!M:M,CSM_AGENCY3[[#This Row],[Billing CSM Title]])*1000</f>
        <v>2000</v>
      </c>
      <c r="J32" s="70">
        <f>CSM_AGENCY3[[#This Row],[FY1 ANNUAL]]+CSM_AGENCY3[[#This Row],[FY2 ANNUAL]]</f>
        <v>4000</v>
      </c>
      <c r="K32" s="70">
        <f>ROUND(CSM_AGENCY3[[#This Row],[FY1 ANNUAL]]/12,2)</f>
        <v>166.67</v>
      </c>
      <c r="L32" s="70">
        <f>ROUND(CSM_AGENCY3[[#This Row],[FY2 ANNUAL]]/12,2)</f>
        <v>166.67</v>
      </c>
      <c r="N32" s="6"/>
    </row>
    <row r="33" spans="1:14" hidden="1" x14ac:dyDescent="0.25">
      <c r="A33" t="s">
        <v>238</v>
      </c>
      <c r="B33" t="s">
        <v>360</v>
      </c>
      <c r="C33" s="4" t="s">
        <v>470</v>
      </c>
      <c r="D33" s="4"/>
      <c r="E33" s="4" t="str">
        <f>CSM_AGENCY3[[#This Row],[Agency]]&amp;"-"&amp;CSM_AGENCY3[[#This Row],[Agency Name]]</f>
        <v>103-Department of Commerce</v>
      </c>
      <c r="F33" s="8" t="s">
        <v>49</v>
      </c>
      <c r="G33" s="5" t="s">
        <v>329</v>
      </c>
      <c r="H33" s="70">
        <f>SUMIFS('0. CSM'!C:C,'0. CSM'!L:L,CSM_AGENCY3[[#This Row],[Agency]],'0. CSM'!M:M,CSM_AGENCY3[[#This Row],[Billing CSM Title]])+SUMIFS('0. CSM'!E:E,'0. CSM'!L:L,CSM_AGENCY3[[#This Row],[Agency]],'0. CSM'!M:M,CSM_AGENCY3[[#This Row],[Billing CSM Title]])*1000</f>
        <v>5000</v>
      </c>
      <c r="I33" s="70">
        <f>SUMIFS('0. CSM'!D:D,'0. CSM'!L:L,CSM_AGENCY3[[#This Row],[Agency]],'0. CSM'!M:M,CSM_AGENCY3[[#This Row],[Billing CSM Title]])+SUMIFS('0. CSM'!F:F,'0. CSM'!L:L,CSM_AGENCY3[[#This Row],[Agency]],'0. CSM'!M:M,CSM_AGENCY3[[#This Row],[Billing CSM Title]])*1000</f>
        <v>3000</v>
      </c>
      <c r="J33" s="70">
        <f>CSM_AGENCY3[[#This Row],[FY1 ANNUAL]]+CSM_AGENCY3[[#This Row],[FY2 ANNUAL]]</f>
        <v>8000</v>
      </c>
      <c r="K33" s="70">
        <f>ROUND(CSM_AGENCY3[[#This Row],[FY1 ANNUAL]]/12,2)</f>
        <v>416.67</v>
      </c>
      <c r="L33" s="70">
        <f>ROUND(CSM_AGENCY3[[#This Row],[FY2 ANNUAL]]/12,2)</f>
        <v>250</v>
      </c>
      <c r="N33" s="6"/>
    </row>
    <row r="34" spans="1:14" hidden="1" x14ac:dyDescent="0.25">
      <c r="A34" t="s">
        <v>239</v>
      </c>
      <c r="B34" t="s">
        <v>361</v>
      </c>
      <c r="C34" s="4" t="s">
        <v>470</v>
      </c>
      <c r="D34" s="4"/>
      <c r="E34" s="4" t="str">
        <f>CSM_AGENCY3[[#This Row],[Agency]]&amp;"-"&amp;CSM_AGENCY3[[#This Row],[Agency Name]]</f>
        <v>104-Economic &amp; Revenue Forecast Council</v>
      </c>
      <c r="F34" s="8" t="s">
        <v>49</v>
      </c>
      <c r="G34" s="5" t="s">
        <v>329</v>
      </c>
      <c r="H34" s="70">
        <f>SUMIFS('0. CSM'!C:C,'0. CSM'!L:L,CSM_AGENCY3[[#This Row],[Agency]],'0. CSM'!M:M,CSM_AGENCY3[[#This Row],[Billing CSM Title]])+SUMIFS('0. CSM'!E:E,'0. CSM'!L:L,CSM_AGENCY3[[#This Row],[Agency]],'0. CSM'!M:M,CSM_AGENCY3[[#This Row],[Billing CSM Title]])*1000</f>
        <v>0</v>
      </c>
      <c r="I34" s="70">
        <f>SUMIFS('0. CSM'!D:D,'0. CSM'!L:L,CSM_AGENCY3[[#This Row],[Agency]],'0. CSM'!M:M,CSM_AGENCY3[[#This Row],[Billing CSM Title]])+SUMIFS('0. CSM'!F:F,'0. CSM'!L:L,CSM_AGENCY3[[#This Row],[Agency]],'0. CSM'!M:M,CSM_AGENCY3[[#This Row],[Billing CSM Title]])*1000</f>
        <v>0</v>
      </c>
      <c r="J34" s="70">
        <f>CSM_AGENCY3[[#This Row],[FY1 ANNUAL]]+CSM_AGENCY3[[#This Row],[FY2 ANNUAL]]</f>
        <v>0</v>
      </c>
      <c r="K34" s="70">
        <f>ROUND(CSM_AGENCY3[[#This Row],[FY1 ANNUAL]]/12,2)</f>
        <v>0</v>
      </c>
      <c r="L34" s="70">
        <f>ROUND(CSM_AGENCY3[[#This Row],[FY2 ANNUAL]]/12,2)</f>
        <v>0</v>
      </c>
      <c r="N34" s="6"/>
    </row>
    <row r="35" spans="1:14" hidden="1" x14ac:dyDescent="0.25">
      <c r="A35" t="s">
        <v>240</v>
      </c>
      <c r="B35" t="s">
        <v>362</v>
      </c>
      <c r="C35" s="4" t="s">
        <v>470</v>
      </c>
      <c r="D35" s="4"/>
      <c r="E35" s="4" t="str">
        <f>CSM_AGENCY3[[#This Row],[Agency]]&amp;"-"&amp;CSM_AGENCY3[[#This Row],[Agency Name]]</f>
        <v>105-Office of Financial Management</v>
      </c>
      <c r="F35" s="8" t="s">
        <v>49</v>
      </c>
      <c r="G35" s="5" t="s">
        <v>329</v>
      </c>
      <c r="H35" s="70">
        <f>SUMIFS('0. CSM'!C:C,'0. CSM'!L:L,CSM_AGENCY3[[#This Row],[Agency]],'0. CSM'!M:M,CSM_AGENCY3[[#This Row],[Billing CSM Title]])+SUMIFS('0. CSM'!E:E,'0. CSM'!L:L,CSM_AGENCY3[[#This Row],[Agency]],'0. CSM'!M:M,CSM_AGENCY3[[#This Row],[Billing CSM Title]])*1000</f>
        <v>5000</v>
      </c>
      <c r="I35" s="70">
        <f>SUMIFS('0. CSM'!D:D,'0. CSM'!L:L,CSM_AGENCY3[[#This Row],[Agency]],'0. CSM'!M:M,CSM_AGENCY3[[#This Row],[Billing CSM Title]])+SUMIFS('0. CSM'!F:F,'0. CSM'!L:L,CSM_AGENCY3[[#This Row],[Agency]],'0. CSM'!M:M,CSM_AGENCY3[[#This Row],[Billing CSM Title]])*1000</f>
        <v>6000</v>
      </c>
      <c r="J35" s="70">
        <f>CSM_AGENCY3[[#This Row],[FY1 ANNUAL]]+CSM_AGENCY3[[#This Row],[FY2 ANNUAL]]</f>
        <v>11000</v>
      </c>
      <c r="K35" s="70">
        <f>ROUND(CSM_AGENCY3[[#This Row],[FY1 ANNUAL]]/12,2)</f>
        <v>416.67</v>
      </c>
      <c r="L35" s="70">
        <f>ROUND(CSM_AGENCY3[[#This Row],[FY2 ANNUAL]]/12,2)</f>
        <v>500</v>
      </c>
      <c r="N35" s="6"/>
    </row>
    <row r="36" spans="1:14" hidden="1" x14ac:dyDescent="0.25">
      <c r="A36" t="s">
        <v>241</v>
      </c>
      <c r="B36" t="s">
        <v>363</v>
      </c>
      <c r="C36" s="4" t="s">
        <v>470</v>
      </c>
      <c r="D36" s="4"/>
      <c r="E36" s="4" t="str">
        <f>CSM_AGENCY3[[#This Row],[Agency]]&amp;"-"&amp;CSM_AGENCY3[[#This Row],[Agency Name]]</f>
        <v>107-WA State Health Care Authority</v>
      </c>
      <c r="F36" s="8" t="s">
        <v>49</v>
      </c>
      <c r="G36" s="5" t="s">
        <v>329</v>
      </c>
      <c r="H36" s="70">
        <f>SUMIFS('0. CSM'!C:C,'0. CSM'!L:L,CSM_AGENCY3[[#This Row],[Agency]],'0. CSM'!M:M,CSM_AGENCY3[[#This Row],[Billing CSM Title]])+SUMIFS('0. CSM'!E:E,'0. CSM'!L:L,CSM_AGENCY3[[#This Row],[Agency]],'0. CSM'!M:M,CSM_AGENCY3[[#This Row],[Billing CSM Title]])*1000</f>
        <v>12000</v>
      </c>
      <c r="I36" s="70">
        <f>SUMIFS('0. CSM'!D:D,'0. CSM'!L:L,CSM_AGENCY3[[#This Row],[Agency]],'0. CSM'!M:M,CSM_AGENCY3[[#This Row],[Billing CSM Title]])+SUMIFS('0. CSM'!F:F,'0. CSM'!L:L,CSM_AGENCY3[[#This Row],[Agency]],'0. CSM'!M:M,CSM_AGENCY3[[#This Row],[Billing CSM Title]])*1000</f>
        <v>19000</v>
      </c>
      <c r="J36" s="70">
        <f>CSM_AGENCY3[[#This Row],[FY1 ANNUAL]]+CSM_AGENCY3[[#This Row],[FY2 ANNUAL]]</f>
        <v>31000</v>
      </c>
      <c r="K36" s="70">
        <f>ROUND(CSM_AGENCY3[[#This Row],[FY1 ANNUAL]]/12,2)</f>
        <v>1000</v>
      </c>
      <c r="L36" s="70">
        <f>ROUND(CSM_AGENCY3[[#This Row],[FY2 ANNUAL]]/12,2)</f>
        <v>1583.33</v>
      </c>
      <c r="N36" s="6"/>
    </row>
    <row r="37" spans="1:14" hidden="1" x14ac:dyDescent="0.25">
      <c r="A37" t="s">
        <v>242</v>
      </c>
      <c r="B37" t="s">
        <v>364</v>
      </c>
      <c r="C37" s="4" t="s">
        <v>470</v>
      </c>
      <c r="D37" s="4"/>
      <c r="E37" s="4" t="str">
        <f>CSM_AGENCY3[[#This Row],[Agency]]&amp;"-"&amp;CSM_AGENCY3[[#This Row],[Agency Name]]</f>
        <v>110-Office of Administrative Hearings</v>
      </c>
      <c r="F37" s="8" t="s">
        <v>49</v>
      </c>
      <c r="G37" s="5" t="s">
        <v>329</v>
      </c>
      <c r="H37" s="70">
        <f>SUMIFS('0. CSM'!C:C,'0. CSM'!L:L,CSM_AGENCY3[[#This Row],[Agency]],'0. CSM'!M:M,CSM_AGENCY3[[#This Row],[Billing CSM Title]])+SUMIFS('0. CSM'!E:E,'0. CSM'!L:L,CSM_AGENCY3[[#This Row],[Agency]],'0. CSM'!M:M,CSM_AGENCY3[[#This Row],[Billing CSM Title]])*1000</f>
        <v>2000</v>
      </c>
      <c r="I37" s="70">
        <f>SUMIFS('0. CSM'!D:D,'0. CSM'!L:L,CSM_AGENCY3[[#This Row],[Agency]],'0. CSM'!M:M,CSM_AGENCY3[[#This Row],[Billing CSM Title]])+SUMIFS('0. CSM'!F:F,'0. CSM'!L:L,CSM_AGENCY3[[#This Row],[Agency]],'0. CSM'!M:M,CSM_AGENCY3[[#This Row],[Billing CSM Title]])*1000</f>
        <v>3000</v>
      </c>
      <c r="J37" s="70">
        <f>CSM_AGENCY3[[#This Row],[FY1 ANNUAL]]+CSM_AGENCY3[[#This Row],[FY2 ANNUAL]]</f>
        <v>5000</v>
      </c>
      <c r="K37" s="70">
        <f>ROUND(CSM_AGENCY3[[#This Row],[FY1 ANNUAL]]/12,2)</f>
        <v>166.67</v>
      </c>
      <c r="L37" s="70">
        <f>ROUND(CSM_AGENCY3[[#This Row],[FY2 ANNUAL]]/12,2)</f>
        <v>250</v>
      </c>
      <c r="N37" s="6"/>
    </row>
    <row r="38" spans="1:14" hidden="1" x14ac:dyDescent="0.25">
      <c r="A38" t="s">
        <v>243</v>
      </c>
      <c r="B38" t="s">
        <v>365</v>
      </c>
      <c r="C38" s="4" t="s">
        <v>470</v>
      </c>
      <c r="D38" s="4"/>
      <c r="E38" s="4" t="str">
        <f>CSM_AGENCY3[[#This Row],[Agency]]&amp;"-"&amp;CSM_AGENCY3[[#This Row],[Agency Name]]</f>
        <v>116-State Lottery Commission</v>
      </c>
      <c r="F38" s="8" t="s">
        <v>49</v>
      </c>
      <c r="G38" s="5" t="s">
        <v>329</v>
      </c>
      <c r="H38" s="70">
        <f>SUMIFS('0. CSM'!C:C,'0. CSM'!L:L,CSM_AGENCY3[[#This Row],[Agency]],'0. CSM'!M:M,CSM_AGENCY3[[#This Row],[Billing CSM Title]])+SUMIFS('0. CSM'!E:E,'0. CSM'!L:L,CSM_AGENCY3[[#This Row],[Agency]],'0. CSM'!M:M,CSM_AGENCY3[[#This Row],[Billing CSM Title]])*1000</f>
        <v>1000</v>
      </c>
      <c r="I38" s="70">
        <f>SUMIFS('0. CSM'!D:D,'0. CSM'!L:L,CSM_AGENCY3[[#This Row],[Agency]],'0. CSM'!M:M,CSM_AGENCY3[[#This Row],[Billing CSM Title]])+SUMIFS('0. CSM'!F:F,'0. CSM'!L:L,CSM_AGENCY3[[#This Row],[Agency]],'0. CSM'!M:M,CSM_AGENCY3[[#This Row],[Billing CSM Title]])*1000</f>
        <v>2000</v>
      </c>
      <c r="J38" s="70">
        <f>CSM_AGENCY3[[#This Row],[FY1 ANNUAL]]+CSM_AGENCY3[[#This Row],[FY2 ANNUAL]]</f>
        <v>3000</v>
      </c>
      <c r="K38" s="70">
        <f>ROUND(CSM_AGENCY3[[#This Row],[FY1 ANNUAL]]/12,2)</f>
        <v>83.33</v>
      </c>
      <c r="L38" s="70">
        <f>ROUND(CSM_AGENCY3[[#This Row],[FY2 ANNUAL]]/12,2)</f>
        <v>166.67</v>
      </c>
      <c r="N38" s="6"/>
    </row>
    <row r="39" spans="1:14" hidden="1" x14ac:dyDescent="0.25">
      <c r="A39" t="s">
        <v>244</v>
      </c>
      <c r="B39" t="s">
        <v>366</v>
      </c>
      <c r="C39" s="4" t="s">
        <v>470</v>
      </c>
      <c r="D39" s="4"/>
      <c r="E39" s="4" t="str">
        <f>CSM_AGENCY3[[#This Row],[Agency]]&amp;"-"&amp;CSM_AGENCY3[[#This Row],[Agency Name]]</f>
        <v>117-Washington State Gambling Comm</v>
      </c>
      <c r="F39" s="8" t="s">
        <v>49</v>
      </c>
      <c r="G39" s="5" t="s">
        <v>329</v>
      </c>
      <c r="H39" s="70">
        <f>SUMIFS('0. CSM'!C:C,'0. CSM'!L:L,CSM_AGENCY3[[#This Row],[Agency]],'0. CSM'!M:M,CSM_AGENCY3[[#This Row],[Billing CSM Title]])+SUMIFS('0. CSM'!E:E,'0. CSM'!L:L,CSM_AGENCY3[[#This Row],[Agency]],'0. CSM'!M:M,CSM_AGENCY3[[#This Row],[Billing CSM Title]])*1000</f>
        <v>1000</v>
      </c>
      <c r="I39" s="70">
        <f>SUMIFS('0. CSM'!D:D,'0. CSM'!L:L,CSM_AGENCY3[[#This Row],[Agency]],'0. CSM'!M:M,CSM_AGENCY3[[#This Row],[Billing CSM Title]])+SUMIFS('0. CSM'!F:F,'0. CSM'!L:L,CSM_AGENCY3[[#This Row],[Agency]],'0. CSM'!M:M,CSM_AGENCY3[[#This Row],[Billing CSM Title]])*1000</f>
        <v>1000</v>
      </c>
      <c r="J39" s="70">
        <f>CSM_AGENCY3[[#This Row],[FY1 ANNUAL]]+CSM_AGENCY3[[#This Row],[FY2 ANNUAL]]</f>
        <v>2000</v>
      </c>
      <c r="K39" s="70">
        <f>ROUND(CSM_AGENCY3[[#This Row],[FY1 ANNUAL]]/12,2)</f>
        <v>83.33</v>
      </c>
      <c r="L39" s="70">
        <f>ROUND(CSM_AGENCY3[[#This Row],[FY2 ANNUAL]]/12,2)</f>
        <v>83.33</v>
      </c>
      <c r="N39" s="6"/>
    </row>
    <row r="40" spans="1:14" hidden="1" x14ac:dyDescent="0.25">
      <c r="A40" t="s">
        <v>245</v>
      </c>
      <c r="B40" t="s">
        <v>367</v>
      </c>
      <c r="C40" s="4" t="s">
        <v>470</v>
      </c>
      <c r="D40" s="4"/>
      <c r="E40" s="4" t="str">
        <f>CSM_AGENCY3[[#This Row],[Agency]]&amp;"-"&amp;CSM_AGENCY3[[#This Row],[Agency Name]]</f>
        <v>118-WA State Comm on Hispanic Affairs</v>
      </c>
      <c r="F40" s="8" t="s">
        <v>49</v>
      </c>
      <c r="G40" s="5" t="s">
        <v>329</v>
      </c>
      <c r="H40" s="70">
        <f>SUMIFS('0. CSM'!C:C,'0. CSM'!L:L,CSM_AGENCY3[[#This Row],[Agency]],'0. CSM'!M:M,CSM_AGENCY3[[#This Row],[Billing CSM Title]])+SUMIFS('0. CSM'!E:E,'0. CSM'!L:L,CSM_AGENCY3[[#This Row],[Agency]],'0. CSM'!M:M,CSM_AGENCY3[[#This Row],[Billing CSM Title]])*1000</f>
        <v>0</v>
      </c>
      <c r="I40" s="70">
        <f>SUMIFS('0. CSM'!D:D,'0. CSM'!L:L,CSM_AGENCY3[[#This Row],[Agency]],'0. CSM'!M:M,CSM_AGENCY3[[#This Row],[Billing CSM Title]])+SUMIFS('0. CSM'!F:F,'0. CSM'!L:L,CSM_AGENCY3[[#This Row],[Agency]],'0. CSM'!M:M,CSM_AGENCY3[[#This Row],[Billing CSM Title]])*1000</f>
        <v>0</v>
      </c>
      <c r="J40" s="70">
        <f>CSM_AGENCY3[[#This Row],[FY1 ANNUAL]]+CSM_AGENCY3[[#This Row],[FY2 ANNUAL]]</f>
        <v>0</v>
      </c>
      <c r="K40" s="70">
        <f>ROUND(CSM_AGENCY3[[#This Row],[FY1 ANNUAL]]/12,2)</f>
        <v>0</v>
      </c>
      <c r="L40" s="70">
        <f>ROUND(CSM_AGENCY3[[#This Row],[FY2 ANNUAL]]/12,2)</f>
        <v>0</v>
      </c>
      <c r="N40" s="6"/>
    </row>
    <row r="41" spans="1:14" hidden="1" x14ac:dyDescent="0.25">
      <c r="A41" t="s">
        <v>246</v>
      </c>
      <c r="B41" t="s">
        <v>368</v>
      </c>
      <c r="C41" s="4" t="s">
        <v>470</v>
      </c>
      <c r="D41" s="4"/>
      <c r="E41" s="4" t="str">
        <f>CSM_AGENCY3[[#This Row],[Agency]]&amp;"-"&amp;CSM_AGENCY3[[#This Row],[Agency Name]]</f>
        <v>119-African-American Affairs Comm</v>
      </c>
      <c r="F41" s="8" t="s">
        <v>49</v>
      </c>
      <c r="G41" s="5" t="s">
        <v>329</v>
      </c>
      <c r="H41" s="70">
        <f>SUMIFS('0. CSM'!C:C,'0. CSM'!L:L,CSM_AGENCY3[[#This Row],[Agency]],'0. CSM'!M:M,CSM_AGENCY3[[#This Row],[Billing CSM Title]])+SUMIFS('0. CSM'!E:E,'0. CSM'!L:L,CSM_AGENCY3[[#This Row],[Agency]],'0. CSM'!M:M,CSM_AGENCY3[[#This Row],[Billing CSM Title]])*1000</f>
        <v>0</v>
      </c>
      <c r="I41" s="70">
        <f>SUMIFS('0. CSM'!D:D,'0. CSM'!L:L,CSM_AGENCY3[[#This Row],[Agency]],'0. CSM'!M:M,CSM_AGENCY3[[#This Row],[Billing CSM Title]])+SUMIFS('0. CSM'!F:F,'0. CSM'!L:L,CSM_AGENCY3[[#This Row],[Agency]],'0. CSM'!M:M,CSM_AGENCY3[[#This Row],[Billing CSM Title]])*1000</f>
        <v>0</v>
      </c>
      <c r="J41" s="70">
        <f>CSM_AGENCY3[[#This Row],[FY1 ANNUAL]]+CSM_AGENCY3[[#This Row],[FY2 ANNUAL]]</f>
        <v>0</v>
      </c>
      <c r="K41" s="70">
        <f>ROUND(CSM_AGENCY3[[#This Row],[FY1 ANNUAL]]/12,2)</f>
        <v>0</v>
      </c>
      <c r="L41" s="70">
        <f>ROUND(CSM_AGENCY3[[#This Row],[FY2 ANNUAL]]/12,2)</f>
        <v>0</v>
      </c>
      <c r="N41" s="6"/>
    </row>
    <row r="42" spans="1:14" hidden="1" x14ac:dyDescent="0.25">
      <c r="A42" t="s">
        <v>247</v>
      </c>
      <c r="B42" t="s">
        <v>369</v>
      </c>
      <c r="C42" s="4" t="s">
        <v>470</v>
      </c>
      <c r="D42" s="4"/>
      <c r="E42" s="4" t="str">
        <f>CSM_AGENCY3[[#This Row],[Agency]]&amp;"-"&amp;CSM_AGENCY3[[#This Row],[Agency Name]]</f>
        <v>120-Human Rights Commission</v>
      </c>
      <c r="F42" s="8" t="s">
        <v>49</v>
      </c>
      <c r="G42" s="5" t="s">
        <v>329</v>
      </c>
      <c r="H42" s="70">
        <f>SUMIFS('0. CSM'!C:C,'0. CSM'!L:L,CSM_AGENCY3[[#This Row],[Agency]],'0. CSM'!M:M,CSM_AGENCY3[[#This Row],[Billing CSM Title]])+SUMIFS('0. CSM'!E:E,'0. CSM'!L:L,CSM_AGENCY3[[#This Row],[Agency]],'0. CSM'!M:M,CSM_AGENCY3[[#This Row],[Billing CSM Title]])*1000</f>
        <v>1000</v>
      </c>
      <c r="I42" s="70">
        <f>SUMIFS('0. CSM'!D:D,'0. CSM'!L:L,CSM_AGENCY3[[#This Row],[Agency]],'0. CSM'!M:M,CSM_AGENCY3[[#This Row],[Billing CSM Title]])+SUMIFS('0. CSM'!F:F,'0. CSM'!L:L,CSM_AGENCY3[[#This Row],[Agency]],'0. CSM'!M:M,CSM_AGENCY3[[#This Row],[Billing CSM Title]])*1000</f>
        <v>0</v>
      </c>
      <c r="J42" s="70">
        <f>CSM_AGENCY3[[#This Row],[FY1 ANNUAL]]+CSM_AGENCY3[[#This Row],[FY2 ANNUAL]]</f>
        <v>1000</v>
      </c>
      <c r="K42" s="70">
        <f>ROUND(CSM_AGENCY3[[#This Row],[FY1 ANNUAL]]/12,2)</f>
        <v>83.33</v>
      </c>
      <c r="L42" s="70">
        <f>ROUND(CSM_AGENCY3[[#This Row],[FY2 ANNUAL]]/12,2)</f>
        <v>0</v>
      </c>
      <c r="N42" s="6"/>
    </row>
    <row r="43" spans="1:14" hidden="1" x14ac:dyDescent="0.25">
      <c r="A43" t="s">
        <v>248</v>
      </c>
      <c r="B43" t="s">
        <v>370</v>
      </c>
      <c r="C43" s="4" t="s">
        <v>470</v>
      </c>
      <c r="D43" s="4"/>
      <c r="E43" s="4" t="str">
        <f>CSM_AGENCY3[[#This Row],[Agency]]&amp;"-"&amp;CSM_AGENCY3[[#This Row],[Agency Name]]</f>
        <v>124-Department of Retirement Systems</v>
      </c>
      <c r="F43" s="8" t="s">
        <v>49</v>
      </c>
      <c r="G43" s="5" t="s">
        <v>329</v>
      </c>
      <c r="H43" s="70">
        <f>SUMIFS('0. CSM'!C:C,'0. CSM'!L:L,CSM_AGENCY3[[#This Row],[Agency]],'0. CSM'!M:M,CSM_AGENCY3[[#This Row],[Billing CSM Title]])+SUMIFS('0. CSM'!E:E,'0. CSM'!L:L,CSM_AGENCY3[[#This Row],[Agency]],'0. CSM'!M:M,CSM_AGENCY3[[#This Row],[Billing CSM Title]])*1000</f>
        <v>2000</v>
      </c>
      <c r="I43" s="70">
        <f>SUMIFS('0. CSM'!D:D,'0. CSM'!L:L,CSM_AGENCY3[[#This Row],[Agency]],'0. CSM'!M:M,CSM_AGENCY3[[#This Row],[Billing CSM Title]])+SUMIFS('0. CSM'!F:F,'0. CSM'!L:L,CSM_AGENCY3[[#This Row],[Agency]],'0. CSM'!M:M,CSM_AGENCY3[[#This Row],[Billing CSM Title]])*1000</f>
        <v>3000</v>
      </c>
      <c r="J43" s="70">
        <f>CSM_AGENCY3[[#This Row],[FY1 ANNUAL]]+CSM_AGENCY3[[#This Row],[FY2 ANNUAL]]</f>
        <v>5000</v>
      </c>
      <c r="K43" s="70">
        <f>ROUND(CSM_AGENCY3[[#This Row],[FY1 ANNUAL]]/12,2)</f>
        <v>166.67</v>
      </c>
      <c r="L43" s="70">
        <f>ROUND(CSM_AGENCY3[[#This Row],[FY2 ANNUAL]]/12,2)</f>
        <v>250</v>
      </c>
      <c r="N43" s="6"/>
    </row>
    <row r="44" spans="1:14" hidden="1" x14ac:dyDescent="0.25">
      <c r="A44" t="s">
        <v>249</v>
      </c>
      <c r="B44" t="s">
        <v>371</v>
      </c>
      <c r="C44" s="4" t="s">
        <v>470</v>
      </c>
      <c r="D44" s="4"/>
      <c r="E44" s="4" t="str">
        <f>CSM_AGENCY3[[#This Row],[Agency]]&amp;"-"&amp;CSM_AGENCY3[[#This Row],[Agency Name]]</f>
        <v>126-State Investment Board</v>
      </c>
      <c r="F44" s="8" t="s">
        <v>49</v>
      </c>
      <c r="G44" s="5" t="s">
        <v>329</v>
      </c>
      <c r="H44" s="70">
        <f>SUMIFS('0. CSM'!C:C,'0. CSM'!L:L,CSM_AGENCY3[[#This Row],[Agency]],'0. CSM'!M:M,CSM_AGENCY3[[#This Row],[Billing CSM Title]])+SUMIFS('0. CSM'!E:E,'0. CSM'!L:L,CSM_AGENCY3[[#This Row],[Agency]],'0. CSM'!M:M,CSM_AGENCY3[[#This Row],[Billing CSM Title]])*1000</f>
        <v>1000</v>
      </c>
      <c r="I44" s="70">
        <f>SUMIFS('0. CSM'!D:D,'0. CSM'!L:L,CSM_AGENCY3[[#This Row],[Agency]],'0. CSM'!M:M,CSM_AGENCY3[[#This Row],[Billing CSM Title]])+SUMIFS('0. CSM'!F:F,'0. CSM'!L:L,CSM_AGENCY3[[#This Row],[Agency]],'0. CSM'!M:M,CSM_AGENCY3[[#This Row],[Billing CSM Title]])*1000</f>
        <v>1000</v>
      </c>
      <c r="J44" s="70">
        <f>CSM_AGENCY3[[#This Row],[FY1 ANNUAL]]+CSM_AGENCY3[[#This Row],[FY2 ANNUAL]]</f>
        <v>2000</v>
      </c>
      <c r="K44" s="70">
        <f>ROUND(CSM_AGENCY3[[#This Row],[FY1 ANNUAL]]/12,2)</f>
        <v>83.33</v>
      </c>
      <c r="L44" s="70">
        <f>ROUND(CSM_AGENCY3[[#This Row],[FY2 ANNUAL]]/12,2)</f>
        <v>83.33</v>
      </c>
      <c r="N44" s="6"/>
    </row>
    <row r="45" spans="1:14" hidden="1" x14ac:dyDescent="0.25">
      <c r="A45" t="s">
        <v>250</v>
      </c>
      <c r="B45" t="s">
        <v>372</v>
      </c>
      <c r="C45" s="4" t="s">
        <v>470</v>
      </c>
      <c r="D45" s="4"/>
      <c r="E45" s="4" t="str">
        <f>CSM_AGENCY3[[#This Row],[Agency]]&amp;"-"&amp;CSM_AGENCY3[[#This Row],[Agency Name]]</f>
        <v>140-Department of Revenue</v>
      </c>
      <c r="F45" s="8" t="s">
        <v>49</v>
      </c>
      <c r="G45" s="5" t="s">
        <v>329</v>
      </c>
      <c r="H45" s="70">
        <f>SUMIFS('0. CSM'!C:C,'0. CSM'!L:L,CSM_AGENCY3[[#This Row],[Agency]],'0. CSM'!M:M,CSM_AGENCY3[[#This Row],[Billing CSM Title]])+SUMIFS('0. CSM'!E:E,'0. CSM'!L:L,CSM_AGENCY3[[#This Row],[Agency]],'0. CSM'!M:M,CSM_AGENCY3[[#This Row],[Billing CSM Title]])*1000</f>
        <v>11000</v>
      </c>
      <c r="I45" s="70">
        <f>SUMIFS('0. CSM'!D:D,'0. CSM'!L:L,CSM_AGENCY3[[#This Row],[Agency]],'0. CSM'!M:M,CSM_AGENCY3[[#This Row],[Billing CSM Title]])+SUMIFS('0. CSM'!F:F,'0. CSM'!L:L,CSM_AGENCY3[[#This Row],[Agency]],'0. CSM'!M:M,CSM_AGENCY3[[#This Row],[Billing CSM Title]])*1000</f>
        <v>15000</v>
      </c>
      <c r="J45" s="70">
        <f>CSM_AGENCY3[[#This Row],[FY1 ANNUAL]]+CSM_AGENCY3[[#This Row],[FY2 ANNUAL]]</f>
        <v>26000</v>
      </c>
      <c r="K45" s="70">
        <f>ROUND(CSM_AGENCY3[[#This Row],[FY1 ANNUAL]]/12,2)</f>
        <v>916.67</v>
      </c>
      <c r="L45" s="70">
        <f>ROUND(CSM_AGENCY3[[#This Row],[FY2 ANNUAL]]/12,2)</f>
        <v>1250</v>
      </c>
      <c r="N45" s="6"/>
    </row>
    <row r="46" spans="1:14" hidden="1" x14ac:dyDescent="0.25">
      <c r="A46" t="s">
        <v>251</v>
      </c>
      <c r="B46" t="s">
        <v>373</v>
      </c>
      <c r="C46" s="4" t="s">
        <v>470</v>
      </c>
      <c r="D46" s="4"/>
      <c r="E46" s="4" t="str">
        <f>CSM_AGENCY3[[#This Row],[Agency]]&amp;"-"&amp;CSM_AGENCY3[[#This Row],[Agency Name]]</f>
        <v>142-Board of Tax Appeals</v>
      </c>
      <c r="F46" s="8" t="s">
        <v>49</v>
      </c>
      <c r="G46" s="5" t="s">
        <v>329</v>
      </c>
      <c r="H46" s="70">
        <f>SUMIFS('0. CSM'!C:C,'0. CSM'!L:L,CSM_AGENCY3[[#This Row],[Agency]],'0. CSM'!M:M,CSM_AGENCY3[[#This Row],[Billing CSM Title]])+SUMIFS('0. CSM'!E:E,'0. CSM'!L:L,CSM_AGENCY3[[#This Row],[Agency]],'0. CSM'!M:M,CSM_AGENCY3[[#This Row],[Billing CSM Title]])*1000</f>
        <v>0</v>
      </c>
      <c r="I46" s="70">
        <f>SUMIFS('0. CSM'!D:D,'0. CSM'!L:L,CSM_AGENCY3[[#This Row],[Agency]],'0. CSM'!M:M,CSM_AGENCY3[[#This Row],[Billing CSM Title]])+SUMIFS('0. CSM'!F:F,'0. CSM'!L:L,CSM_AGENCY3[[#This Row],[Agency]],'0. CSM'!M:M,CSM_AGENCY3[[#This Row],[Billing CSM Title]])*1000</f>
        <v>0</v>
      </c>
      <c r="J46" s="70">
        <f>CSM_AGENCY3[[#This Row],[FY1 ANNUAL]]+CSM_AGENCY3[[#This Row],[FY2 ANNUAL]]</f>
        <v>0</v>
      </c>
      <c r="K46" s="70">
        <f>ROUND(CSM_AGENCY3[[#This Row],[FY1 ANNUAL]]/12,2)</f>
        <v>0</v>
      </c>
      <c r="L46" s="70">
        <f>ROUND(CSM_AGENCY3[[#This Row],[FY2 ANNUAL]]/12,2)</f>
        <v>0</v>
      </c>
      <c r="N46" s="6"/>
    </row>
    <row r="47" spans="1:14" hidden="1" x14ac:dyDescent="0.25">
      <c r="A47" t="s">
        <v>252</v>
      </c>
      <c r="B47" t="s">
        <v>374</v>
      </c>
      <c r="C47" s="4" t="s">
        <v>470</v>
      </c>
      <c r="D47" s="4"/>
      <c r="E47" s="4" t="str">
        <f>CSM_AGENCY3[[#This Row],[Agency]]&amp;"-"&amp;CSM_AGENCY3[[#This Row],[Agency Name]]</f>
        <v>147-Minority &amp; Women's Business Enterp</v>
      </c>
      <c r="F47" s="8" t="s">
        <v>49</v>
      </c>
      <c r="G47" s="5" t="s">
        <v>329</v>
      </c>
      <c r="H47" s="70">
        <f>SUMIFS('0. CSM'!C:C,'0. CSM'!L:L,CSM_AGENCY3[[#This Row],[Agency]],'0. CSM'!M:M,CSM_AGENCY3[[#This Row],[Billing CSM Title]])+SUMIFS('0. CSM'!E:E,'0. CSM'!L:L,CSM_AGENCY3[[#This Row],[Agency]],'0. CSM'!M:M,CSM_AGENCY3[[#This Row],[Billing CSM Title]])*1000</f>
        <v>1000</v>
      </c>
      <c r="I47" s="70">
        <f>SUMIFS('0. CSM'!D:D,'0. CSM'!L:L,CSM_AGENCY3[[#This Row],[Agency]],'0. CSM'!M:M,CSM_AGENCY3[[#This Row],[Billing CSM Title]])+SUMIFS('0. CSM'!F:F,'0. CSM'!L:L,CSM_AGENCY3[[#This Row],[Agency]],'0. CSM'!M:M,CSM_AGENCY3[[#This Row],[Billing CSM Title]])*1000</f>
        <v>0</v>
      </c>
      <c r="J47" s="70">
        <f>CSM_AGENCY3[[#This Row],[FY1 ANNUAL]]+CSM_AGENCY3[[#This Row],[FY2 ANNUAL]]</f>
        <v>1000</v>
      </c>
      <c r="K47" s="70">
        <f>ROUND(CSM_AGENCY3[[#This Row],[FY1 ANNUAL]]/12,2)</f>
        <v>83.33</v>
      </c>
      <c r="L47" s="70">
        <f>ROUND(CSM_AGENCY3[[#This Row],[FY2 ANNUAL]]/12,2)</f>
        <v>0</v>
      </c>
      <c r="N47" s="6"/>
    </row>
    <row r="48" spans="1:14" hidden="1" x14ac:dyDescent="0.25">
      <c r="A48" t="s">
        <v>253</v>
      </c>
      <c r="B48" t="s">
        <v>375</v>
      </c>
      <c r="C48" s="4" t="s">
        <v>470</v>
      </c>
      <c r="D48" s="4"/>
      <c r="E48" s="4" t="str">
        <f>CSM_AGENCY3[[#This Row],[Agency]]&amp;"-"&amp;CSM_AGENCY3[[#This Row],[Agency Name]]</f>
        <v>160-Office of Insurance Commissioner</v>
      </c>
      <c r="F48" s="8" t="s">
        <v>49</v>
      </c>
      <c r="G48" s="5" t="s">
        <v>329</v>
      </c>
      <c r="H48" s="70">
        <f>SUMIFS('0. CSM'!C:C,'0. CSM'!L:L,CSM_AGENCY3[[#This Row],[Agency]],'0. CSM'!M:M,CSM_AGENCY3[[#This Row],[Billing CSM Title]])+SUMIFS('0. CSM'!E:E,'0. CSM'!L:L,CSM_AGENCY3[[#This Row],[Agency]],'0. CSM'!M:M,CSM_AGENCY3[[#This Row],[Billing CSM Title]])*1000</f>
        <v>2000</v>
      </c>
      <c r="I48" s="70">
        <f>SUMIFS('0. CSM'!D:D,'0. CSM'!L:L,CSM_AGENCY3[[#This Row],[Agency]],'0. CSM'!M:M,CSM_AGENCY3[[#This Row],[Billing CSM Title]])+SUMIFS('0. CSM'!F:F,'0. CSM'!L:L,CSM_AGENCY3[[#This Row],[Agency]],'0. CSM'!M:M,CSM_AGENCY3[[#This Row],[Billing CSM Title]])*1000</f>
        <v>3000</v>
      </c>
      <c r="J48" s="70">
        <f>CSM_AGENCY3[[#This Row],[FY1 ANNUAL]]+CSM_AGENCY3[[#This Row],[FY2 ANNUAL]]</f>
        <v>5000</v>
      </c>
      <c r="K48" s="70">
        <f>ROUND(CSM_AGENCY3[[#This Row],[FY1 ANNUAL]]/12,2)</f>
        <v>166.67</v>
      </c>
      <c r="L48" s="70">
        <f>ROUND(CSM_AGENCY3[[#This Row],[FY2 ANNUAL]]/12,2)</f>
        <v>250</v>
      </c>
      <c r="N48" s="6"/>
    </row>
    <row r="49" spans="1:14" hidden="1" x14ac:dyDescent="0.25">
      <c r="A49" t="s">
        <v>254</v>
      </c>
      <c r="B49" t="s">
        <v>376</v>
      </c>
      <c r="C49" s="4" t="s">
        <v>470</v>
      </c>
      <c r="D49" s="4"/>
      <c r="E49" s="4" t="str">
        <f>CSM_AGENCY3[[#This Row],[Agency]]&amp;"-"&amp;CSM_AGENCY3[[#This Row],[Agency Name]]</f>
        <v>163-Consolidated Technology Services</v>
      </c>
      <c r="F49" s="8" t="s">
        <v>49</v>
      </c>
      <c r="G49" s="5" t="s">
        <v>329</v>
      </c>
      <c r="H49" s="70">
        <f>SUMIFS('0. CSM'!C:C,'0. CSM'!L:L,CSM_AGENCY3[[#This Row],[Agency]],'0. CSM'!M:M,CSM_AGENCY3[[#This Row],[Billing CSM Title]])+SUMIFS('0. CSM'!E:E,'0. CSM'!L:L,CSM_AGENCY3[[#This Row],[Agency]],'0. CSM'!M:M,CSM_AGENCY3[[#This Row],[Billing CSM Title]])*1000</f>
        <v>2000</v>
      </c>
      <c r="I49" s="70">
        <f>SUMIFS('0. CSM'!D:D,'0. CSM'!L:L,CSM_AGENCY3[[#This Row],[Agency]],'0. CSM'!M:M,CSM_AGENCY3[[#This Row],[Billing CSM Title]])+SUMIFS('0. CSM'!F:F,'0. CSM'!L:L,CSM_AGENCY3[[#This Row],[Agency]],'0. CSM'!M:M,CSM_AGENCY3[[#This Row],[Billing CSM Title]])*1000</f>
        <v>3000</v>
      </c>
      <c r="J49" s="70">
        <f>CSM_AGENCY3[[#This Row],[FY1 ANNUAL]]+CSM_AGENCY3[[#This Row],[FY2 ANNUAL]]</f>
        <v>5000</v>
      </c>
      <c r="K49" s="70">
        <f>ROUND(CSM_AGENCY3[[#This Row],[FY1 ANNUAL]]/12,2)</f>
        <v>166.67</v>
      </c>
      <c r="L49" s="70">
        <f>ROUND(CSM_AGENCY3[[#This Row],[FY2 ANNUAL]]/12,2)</f>
        <v>250</v>
      </c>
      <c r="N49" s="6"/>
    </row>
    <row r="50" spans="1:14" hidden="1" x14ac:dyDescent="0.25">
      <c r="A50" t="s">
        <v>255</v>
      </c>
      <c r="B50" t="s">
        <v>377</v>
      </c>
      <c r="C50" s="4" t="s">
        <v>470</v>
      </c>
      <c r="D50" s="4"/>
      <c r="E50" s="4" t="str">
        <f>CSM_AGENCY3[[#This Row],[Agency]]&amp;"-"&amp;CSM_AGENCY3[[#This Row],[Agency Name]]</f>
        <v>165-State Board of Accountancy</v>
      </c>
      <c r="F50" s="8" t="s">
        <v>49</v>
      </c>
      <c r="G50" s="5" t="s">
        <v>329</v>
      </c>
      <c r="H50" s="70">
        <f>SUMIFS('0. CSM'!C:C,'0. CSM'!L:L,CSM_AGENCY3[[#This Row],[Agency]],'0. CSM'!M:M,CSM_AGENCY3[[#This Row],[Billing CSM Title]])+SUMIFS('0. CSM'!E:E,'0. CSM'!L:L,CSM_AGENCY3[[#This Row],[Agency]],'0. CSM'!M:M,CSM_AGENCY3[[#This Row],[Billing CSM Title]])*1000</f>
        <v>0</v>
      </c>
      <c r="I50" s="70">
        <f>SUMIFS('0. CSM'!D:D,'0. CSM'!L:L,CSM_AGENCY3[[#This Row],[Agency]],'0. CSM'!M:M,CSM_AGENCY3[[#This Row],[Billing CSM Title]])+SUMIFS('0. CSM'!F:F,'0. CSM'!L:L,CSM_AGENCY3[[#This Row],[Agency]],'0. CSM'!M:M,CSM_AGENCY3[[#This Row],[Billing CSM Title]])*1000</f>
        <v>0</v>
      </c>
      <c r="J50" s="70">
        <f>CSM_AGENCY3[[#This Row],[FY1 ANNUAL]]+CSM_AGENCY3[[#This Row],[FY2 ANNUAL]]</f>
        <v>0</v>
      </c>
      <c r="K50" s="70">
        <f>ROUND(CSM_AGENCY3[[#This Row],[FY1 ANNUAL]]/12,2)</f>
        <v>0</v>
      </c>
      <c r="L50" s="70">
        <f>ROUND(CSM_AGENCY3[[#This Row],[FY2 ANNUAL]]/12,2)</f>
        <v>0</v>
      </c>
      <c r="N50" s="6"/>
    </row>
    <row r="51" spans="1:14" hidden="1" x14ac:dyDescent="0.25">
      <c r="A51" t="s">
        <v>256</v>
      </c>
      <c r="B51" t="s">
        <v>378</v>
      </c>
      <c r="C51" s="4" t="s">
        <v>470</v>
      </c>
      <c r="D51" s="4"/>
      <c r="E51" s="4" t="str">
        <f>CSM_AGENCY3[[#This Row],[Agency]]&amp;"-"&amp;CSM_AGENCY3[[#This Row],[Agency Name]]</f>
        <v>166-Bd of Reg Prof Eng &amp; Land Surveyors</v>
      </c>
      <c r="F51" s="8" t="s">
        <v>49</v>
      </c>
      <c r="G51" s="5" t="s">
        <v>329</v>
      </c>
      <c r="H51" s="70">
        <f>SUMIFS('0. CSM'!C:C,'0. CSM'!L:L,CSM_AGENCY3[[#This Row],[Agency]],'0. CSM'!M:M,CSM_AGENCY3[[#This Row],[Billing CSM Title]])+SUMIFS('0. CSM'!E:E,'0. CSM'!L:L,CSM_AGENCY3[[#This Row],[Agency]],'0. CSM'!M:M,CSM_AGENCY3[[#This Row],[Billing CSM Title]])*1000</f>
        <v>0</v>
      </c>
      <c r="I51" s="70">
        <f>SUMIFS('0. CSM'!D:D,'0. CSM'!L:L,CSM_AGENCY3[[#This Row],[Agency]],'0. CSM'!M:M,CSM_AGENCY3[[#This Row],[Billing CSM Title]])+SUMIFS('0. CSM'!F:F,'0. CSM'!L:L,CSM_AGENCY3[[#This Row],[Agency]],'0. CSM'!M:M,CSM_AGENCY3[[#This Row],[Billing CSM Title]])*1000</f>
        <v>0</v>
      </c>
      <c r="J51" s="70">
        <f>CSM_AGENCY3[[#This Row],[FY1 ANNUAL]]+CSM_AGENCY3[[#This Row],[FY2 ANNUAL]]</f>
        <v>0</v>
      </c>
      <c r="K51" s="70">
        <f>ROUND(CSM_AGENCY3[[#This Row],[FY1 ANNUAL]]/12,2)</f>
        <v>0</v>
      </c>
      <c r="L51" s="70">
        <f>ROUND(CSM_AGENCY3[[#This Row],[FY2 ANNUAL]]/12,2)</f>
        <v>0</v>
      </c>
      <c r="N51" s="6"/>
    </row>
    <row r="52" spans="1:14" hidden="1" x14ac:dyDescent="0.25">
      <c r="A52" t="s">
        <v>257</v>
      </c>
      <c r="B52" t="s">
        <v>379</v>
      </c>
      <c r="C52" s="4" t="s">
        <v>470</v>
      </c>
      <c r="D52" s="4"/>
      <c r="E52" s="4" t="str">
        <f>CSM_AGENCY3[[#This Row],[Agency]]&amp;"-"&amp;CSM_AGENCY3[[#This Row],[Agency Name]]</f>
        <v>167-Forensic Investigations Council</v>
      </c>
      <c r="F52" s="8" t="s">
        <v>49</v>
      </c>
      <c r="G52" s="5" t="s">
        <v>329</v>
      </c>
      <c r="H52" s="70">
        <f>SUMIFS('0. CSM'!C:C,'0. CSM'!L:L,CSM_AGENCY3[[#This Row],[Agency]],'0. CSM'!M:M,CSM_AGENCY3[[#This Row],[Billing CSM Title]])+SUMIFS('0. CSM'!E:E,'0. CSM'!L:L,CSM_AGENCY3[[#This Row],[Agency]],'0. CSM'!M:M,CSM_AGENCY3[[#This Row],[Billing CSM Title]])*1000</f>
        <v>0</v>
      </c>
      <c r="I52" s="70">
        <f>SUMIFS('0. CSM'!D:D,'0. CSM'!L:L,CSM_AGENCY3[[#This Row],[Agency]],'0. CSM'!M:M,CSM_AGENCY3[[#This Row],[Billing CSM Title]])+SUMIFS('0. CSM'!F:F,'0. CSM'!L:L,CSM_AGENCY3[[#This Row],[Agency]],'0. CSM'!M:M,CSM_AGENCY3[[#This Row],[Billing CSM Title]])*1000</f>
        <v>0</v>
      </c>
      <c r="J52" s="70">
        <f>CSM_AGENCY3[[#This Row],[FY1 ANNUAL]]+CSM_AGENCY3[[#This Row],[FY2 ANNUAL]]</f>
        <v>0</v>
      </c>
      <c r="K52" s="70">
        <f>ROUND(CSM_AGENCY3[[#This Row],[FY1 ANNUAL]]/12,2)</f>
        <v>0</v>
      </c>
      <c r="L52" s="70">
        <f>ROUND(CSM_AGENCY3[[#This Row],[FY2 ANNUAL]]/12,2)</f>
        <v>0</v>
      </c>
      <c r="N52" s="6"/>
    </row>
    <row r="53" spans="1:14" hidden="1" x14ac:dyDescent="0.25">
      <c r="A53" t="s">
        <v>258</v>
      </c>
      <c r="B53" t="s">
        <v>380</v>
      </c>
      <c r="C53" s="4" t="s">
        <v>470</v>
      </c>
      <c r="D53" s="4"/>
      <c r="E53" s="4" t="str">
        <f>CSM_AGENCY3[[#This Row],[Agency]]&amp;"-"&amp;CSM_AGENCY3[[#This Row],[Agency Name]]</f>
        <v>179-Dept of Enterprise Services</v>
      </c>
      <c r="F53" s="8" t="s">
        <v>49</v>
      </c>
      <c r="G53" s="5" t="s">
        <v>329</v>
      </c>
      <c r="H53" s="70">
        <f>SUMIFS('0. CSM'!C:C,'0. CSM'!L:L,CSM_AGENCY3[[#This Row],[Agency]],'0. CSM'!M:M,CSM_AGENCY3[[#This Row],[Billing CSM Title]])+SUMIFS('0. CSM'!E:E,'0. CSM'!L:L,CSM_AGENCY3[[#This Row],[Agency]],'0. CSM'!M:M,CSM_AGENCY3[[#This Row],[Billing CSM Title]])*1000</f>
        <v>5000</v>
      </c>
      <c r="I53" s="70">
        <f>SUMIFS('0. CSM'!D:D,'0. CSM'!L:L,CSM_AGENCY3[[#This Row],[Agency]],'0. CSM'!M:M,CSM_AGENCY3[[#This Row],[Billing CSM Title]])+SUMIFS('0. CSM'!F:F,'0. CSM'!L:L,CSM_AGENCY3[[#This Row],[Agency]],'0. CSM'!M:M,CSM_AGENCY3[[#This Row],[Billing CSM Title]])*1000</f>
        <v>10000</v>
      </c>
      <c r="J53" s="70">
        <f>CSM_AGENCY3[[#This Row],[FY1 ANNUAL]]+CSM_AGENCY3[[#This Row],[FY2 ANNUAL]]</f>
        <v>15000</v>
      </c>
      <c r="K53" s="70">
        <f>ROUND(CSM_AGENCY3[[#This Row],[FY1 ANNUAL]]/12,2)</f>
        <v>416.67</v>
      </c>
      <c r="L53" s="70">
        <f>ROUND(CSM_AGENCY3[[#This Row],[FY2 ANNUAL]]/12,2)</f>
        <v>833.33</v>
      </c>
      <c r="N53" s="6"/>
    </row>
    <row r="54" spans="1:14" hidden="1" x14ac:dyDescent="0.25">
      <c r="A54" t="s">
        <v>259</v>
      </c>
      <c r="B54" t="s">
        <v>381</v>
      </c>
      <c r="C54" s="4" t="s">
        <v>470</v>
      </c>
      <c r="D54" s="4"/>
      <c r="E54" s="4" t="str">
        <f>CSM_AGENCY3[[#This Row],[Agency]]&amp;"-"&amp;CSM_AGENCY3[[#This Row],[Agency Name]]</f>
        <v>185-Washington Horse Racing Commission</v>
      </c>
      <c r="F54" s="8" t="s">
        <v>49</v>
      </c>
      <c r="G54" s="5" t="s">
        <v>329</v>
      </c>
      <c r="H54" s="70">
        <f>SUMIFS('0. CSM'!C:C,'0. CSM'!L:L,CSM_AGENCY3[[#This Row],[Agency]],'0. CSM'!M:M,CSM_AGENCY3[[#This Row],[Billing CSM Title]])+SUMIFS('0. CSM'!E:E,'0. CSM'!L:L,CSM_AGENCY3[[#This Row],[Agency]],'0. CSM'!M:M,CSM_AGENCY3[[#This Row],[Billing CSM Title]])*1000</f>
        <v>0</v>
      </c>
      <c r="I54" s="70">
        <f>SUMIFS('0. CSM'!D:D,'0. CSM'!L:L,CSM_AGENCY3[[#This Row],[Agency]],'0. CSM'!M:M,CSM_AGENCY3[[#This Row],[Billing CSM Title]])+SUMIFS('0. CSM'!F:F,'0. CSM'!L:L,CSM_AGENCY3[[#This Row],[Agency]],'0. CSM'!M:M,CSM_AGENCY3[[#This Row],[Billing CSM Title]])*1000</f>
        <v>0</v>
      </c>
      <c r="J54" s="70">
        <f>CSM_AGENCY3[[#This Row],[FY1 ANNUAL]]+CSM_AGENCY3[[#This Row],[FY2 ANNUAL]]</f>
        <v>0</v>
      </c>
      <c r="K54" s="70">
        <f>ROUND(CSM_AGENCY3[[#This Row],[FY1 ANNUAL]]/12,2)</f>
        <v>0</v>
      </c>
      <c r="L54" s="70">
        <f>ROUND(CSM_AGENCY3[[#This Row],[FY2 ANNUAL]]/12,2)</f>
        <v>0</v>
      </c>
      <c r="N54" s="6"/>
    </row>
    <row r="55" spans="1:14" hidden="1" x14ac:dyDescent="0.25">
      <c r="A55" t="s">
        <v>260</v>
      </c>
      <c r="B55" t="s">
        <v>382</v>
      </c>
      <c r="C55" s="4" t="s">
        <v>470</v>
      </c>
      <c r="D55" s="4"/>
      <c r="E55" s="4" t="str">
        <f>CSM_AGENCY3[[#This Row],[Agency]]&amp;"-"&amp;CSM_AGENCY3[[#This Row],[Agency Name]]</f>
        <v>190-Bd of Industrial Insurance Appeals</v>
      </c>
      <c r="F55" s="8" t="s">
        <v>49</v>
      </c>
      <c r="G55" s="5" t="s">
        <v>329</v>
      </c>
      <c r="H55" s="70">
        <f>SUMIFS('0. CSM'!C:C,'0. CSM'!L:L,CSM_AGENCY3[[#This Row],[Agency]],'0. CSM'!M:M,CSM_AGENCY3[[#This Row],[Billing CSM Title]])+SUMIFS('0. CSM'!E:E,'0. CSM'!L:L,CSM_AGENCY3[[#This Row],[Agency]],'0. CSM'!M:M,CSM_AGENCY3[[#This Row],[Billing CSM Title]])*1000</f>
        <v>0</v>
      </c>
      <c r="I55" s="70">
        <f>SUMIFS('0. CSM'!D:D,'0. CSM'!L:L,CSM_AGENCY3[[#This Row],[Agency]],'0. CSM'!M:M,CSM_AGENCY3[[#This Row],[Billing CSM Title]])+SUMIFS('0. CSM'!F:F,'0. CSM'!L:L,CSM_AGENCY3[[#This Row],[Agency]],'0. CSM'!M:M,CSM_AGENCY3[[#This Row],[Billing CSM Title]])*1000</f>
        <v>2000</v>
      </c>
      <c r="J55" s="70">
        <f>CSM_AGENCY3[[#This Row],[FY1 ANNUAL]]+CSM_AGENCY3[[#This Row],[FY2 ANNUAL]]</f>
        <v>2000</v>
      </c>
      <c r="K55" s="70">
        <f>ROUND(CSM_AGENCY3[[#This Row],[FY1 ANNUAL]]/12,2)</f>
        <v>0</v>
      </c>
      <c r="L55" s="70">
        <f>ROUND(CSM_AGENCY3[[#This Row],[FY2 ANNUAL]]/12,2)</f>
        <v>166.67</v>
      </c>
      <c r="N55" s="6"/>
    </row>
    <row r="56" spans="1:14" hidden="1" x14ac:dyDescent="0.25">
      <c r="A56" t="s">
        <v>261</v>
      </c>
      <c r="B56" t="s">
        <v>383</v>
      </c>
      <c r="C56" s="4" t="s">
        <v>470</v>
      </c>
      <c r="D56" s="4"/>
      <c r="E56" s="4" t="str">
        <f>CSM_AGENCY3[[#This Row],[Agency]]&amp;"-"&amp;CSM_AGENCY3[[#This Row],[Agency Name]]</f>
        <v>195-Liquor and Cannabis Board</v>
      </c>
      <c r="F56" s="8" t="s">
        <v>49</v>
      </c>
      <c r="G56" s="5" t="s">
        <v>329</v>
      </c>
      <c r="H56" s="70">
        <f>SUMIFS('0. CSM'!C:C,'0. CSM'!L:L,CSM_AGENCY3[[#This Row],[Agency]],'0. CSM'!M:M,CSM_AGENCY3[[#This Row],[Billing CSM Title]])+SUMIFS('0. CSM'!E:E,'0. CSM'!L:L,CSM_AGENCY3[[#This Row],[Agency]],'0. CSM'!M:M,CSM_AGENCY3[[#This Row],[Billing CSM Title]])*1000</f>
        <v>3000</v>
      </c>
      <c r="I56" s="70">
        <f>SUMIFS('0. CSM'!D:D,'0. CSM'!L:L,CSM_AGENCY3[[#This Row],[Agency]],'0. CSM'!M:M,CSM_AGENCY3[[#This Row],[Billing CSM Title]])+SUMIFS('0. CSM'!F:F,'0. CSM'!L:L,CSM_AGENCY3[[#This Row],[Agency]],'0. CSM'!M:M,CSM_AGENCY3[[#This Row],[Billing CSM Title]])*1000</f>
        <v>4000</v>
      </c>
      <c r="J56" s="70">
        <f>CSM_AGENCY3[[#This Row],[FY1 ANNUAL]]+CSM_AGENCY3[[#This Row],[FY2 ANNUAL]]</f>
        <v>7000</v>
      </c>
      <c r="K56" s="70">
        <f>ROUND(CSM_AGENCY3[[#This Row],[FY1 ANNUAL]]/12,2)</f>
        <v>250</v>
      </c>
      <c r="L56" s="70">
        <f>ROUND(CSM_AGENCY3[[#This Row],[FY2 ANNUAL]]/12,2)</f>
        <v>333.33</v>
      </c>
      <c r="N56" s="6"/>
    </row>
    <row r="57" spans="1:14" hidden="1" x14ac:dyDescent="0.25">
      <c r="A57" t="s">
        <v>262</v>
      </c>
      <c r="B57" t="s">
        <v>384</v>
      </c>
      <c r="C57" s="4" t="s">
        <v>470</v>
      </c>
      <c r="D57" s="4"/>
      <c r="E57" s="4" t="str">
        <f>CSM_AGENCY3[[#This Row],[Agency]]&amp;"-"&amp;CSM_AGENCY3[[#This Row],[Agency Name]]</f>
        <v>205-Board of Pilotage Commissioners</v>
      </c>
      <c r="F57" s="8" t="s">
        <v>49</v>
      </c>
      <c r="G57" s="5" t="s">
        <v>329</v>
      </c>
      <c r="H57" s="70">
        <f>SUMIFS('0. CSM'!C:C,'0. CSM'!L:L,CSM_AGENCY3[[#This Row],[Agency]],'0. CSM'!M:M,CSM_AGENCY3[[#This Row],[Billing CSM Title]])+SUMIFS('0. CSM'!E:E,'0. CSM'!L:L,CSM_AGENCY3[[#This Row],[Agency]],'0. CSM'!M:M,CSM_AGENCY3[[#This Row],[Billing CSM Title]])*1000</f>
        <v>0</v>
      </c>
      <c r="I57" s="70">
        <f>SUMIFS('0. CSM'!D:D,'0. CSM'!L:L,CSM_AGENCY3[[#This Row],[Agency]],'0. CSM'!M:M,CSM_AGENCY3[[#This Row],[Billing CSM Title]])+SUMIFS('0. CSM'!F:F,'0. CSM'!L:L,CSM_AGENCY3[[#This Row],[Agency]],'0. CSM'!M:M,CSM_AGENCY3[[#This Row],[Billing CSM Title]])*1000</f>
        <v>0</v>
      </c>
      <c r="J57" s="70">
        <f>CSM_AGENCY3[[#This Row],[FY1 ANNUAL]]+CSM_AGENCY3[[#This Row],[FY2 ANNUAL]]</f>
        <v>0</v>
      </c>
      <c r="K57" s="70">
        <f>ROUND(CSM_AGENCY3[[#This Row],[FY1 ANNUAL]]/12,2)</f>
        <v>0</v>
      </c>
      <c r="L57" s="70">
        <f>ROUND(CSM_AGENCY3[[#This Row],[FY2 ANNUAL]]/12,2)</f>
        <v>0</v>
      </c>
      <c r="N57" s="6"/>
    </row>
    <row r="58" spans="1:14" hidden="1" x14ac:dyDescent="0.25">
      <c r="A58" t="s">
        <v>263</v>
      </c>
      <c r="B58" t="s">
        <v>385</v>
      </c>
      <c r="C58" s="4" t="s">
        <v>470</v>
      </c>
      <c r="D58" s="4"/>
      <c r="E58" s="4" t="str">
        <f>CSM_AGENCY3[[#This Row],[Agency]]&amp;"-"&amp;CSM_AGENCY3[[#This Row],[Agency Name]]</f>
        <v>215-Utilities and Transportation Comm</v>
      </c>
      <c r="F58" s="8" t="s">
        <v>49</v>
      </c>
      <c r="G58" s="5" t="s">
        <v>329</v>
      </c>
      <c r="H58" s="70">
        <f>SUMIFS('0. CSM'!C:C,'0. CSM'!L:L,CSM_AGENCY3[[#This Row],[Agency]],'0. CSM'!M:M,CSM_AGENCY3[[#This Row],[Billing CSM Title]])+SUMIFS('0. CSM'!E:E,'0. CSM'!L:L,CSM_AGENCY3[[#This Row],[Agency]],'0. CSM'!M:M,CSM_AGENCY3[[#This Row],[Billing CSM Title]])*1000</f>
        <v>1000</v>
      </c>
      <c r="I58" s="70">
        <f>SUMIFS('0. CSM'!D:D,'0. CSM'!L:L,CSM_AGENCY3[[#This Row],[Agency]],'0. CSM'!M:M,CSM_AGENCY3[[#This Row],[Billing CSM Title]])+SUMIFS('0. CSM'!F:F,'0. CSM'!L:L,CSM_AGENCY3[[#This Row],[Agency]],'0. CSM'!M:M,CSM_AGENCY3[[#This Row],[Billing CSM Title]])*1000</f>
        <v>2000</v>
      </c>
      <c r="J58" s="70">
        <f>CSM_AGENCY3[[#This Row],[FY1 ANNUAL]]+CSM_AGENCY3[[#This Row],[FY2 ANNUAL]]</f>
        <v>3000</v>
      </c>
      <c r="K58" s="70">
        <f>ROUND(CSM_AGENCY3[[#This Row],[FY1 ANNUAL]]/12,2)</f>
        <v>83.33</v>
      </c>
      <c r="L58" s="70">
        <f>ROUND(CSM_AGENCY3[[#This Row],[FY2 ANNUAL]]/12,2)</f>
        <v>166.67</v>
      </c>
      <c r="N58" s="6"/>
    </row>
    <row r="59" spans="1:14" hidden="1" x14ac:dyDescent="0.25">
      <c r="A59" t="s">
        <v>264</v>
      </c>
      <c r="B59" t="s">
        <v>386</v>
      </c>
      <c r="C59" s="4" t="s">
        <v>470</v>
      </c>
      <c r="D59" s="4"/>
      <c r="E59" s="4" t="str">
        <f>CSM_AGENCY3[[#This Row],[Agency]]&amp;"-"&amp;CSM_AGENCY3[[#This Row],[Agency Name]]</f>
        <v>220-Board for Volunteer Firefighters</v>
      </c>
      <c r="F59" s="8" t="s">
        <v>49</v>
      </c>
      <c r="G59" s="5" t="s">
        <v>329</v>
      </c>
      <c r="H59" s="70">
        <f>SUMIFS('0. CSM'!C:C,'0. CSM'!L:L,CSM_AGENCY3[[#This Row],[Agency]],'0. CSM'!M:M,CSM_AGENCY3[[#This Row],[Billing CSM Title]])+SUMIFS('0. CSM'!E:E,'0. CSM'!L:L,CSM_AGENCY3[[#This Row],[Agency]],'0. CSM'!M:M,CSM_AGENCY3[[#This Row],[Billing CSM Title]])*1000</f>
        <v>0</v>
      </c>
      <c r="I59" s="70">
        <f>SUMIFS('0. CSM'!D:D,'0. CSM'!L:L,CSM_AGENCY3[[#This Row],[Agency]],'0. CSM'!M:M,CSM_AGENCY3[[#This Row],[Billing CSM Title]])+SUMIFS('0. CSM'!F:F,'0. CSM'!L:L,CSM_AGENCY3[[#This Row],[Agency]],'0. CSM'!M:M,CSM_AGENCY3[[#This Row],[Billing CSM Title]])*1000</f>
        <v>0</v>
      </c>
      <c r="J59" s="70">
        <f>CSM_AGENCY3[[#This Row],[FY1 ANNUAL]]+CSM_AGENCY3[[#This Row],[FY2 ANNUAL]]</f>
        <v>0</v>
      </c>
      <c r="K59" s="70">
        <f>ROUND(CSM_AGENCY3[[#This Row],[FY1 ANNUAL]]/12,2)</f>
        <v>0</v>
      </c>
      <c r="L59" s="70">
        <f>ROUND(CSM_AGENCY3[[#This Row],[FY2 ANNUAL]]/12,2)</f>
        <v>0</v>
      </c>
      <c r="N59" s="6"/>
    </row>
    <row r="60" spans="1:14" hidden="1" x14ac:dyDescent="0.25">
      <c r="A60" t="s">
        <v>265</v>
      </c>
      <c r="B60" t="s">
        <v>387</v>
      </c>
      <c r="C60" s="4" t="s">
        <v>470</v>
      </c>
      <c r="D60" s="4"/>
      <c r="E60" s="4" t="str">
        <f>CSM_AGENCY3[[#This Row],[Agency]]&amp;"-"&amp;CSM_AGENCY3[[#This Row],[Agency Name]]</f>
        <v>225-Washington State Patrol</v>
      </c>
      <c r="F60" s="8" t="s">
        <v>49</v>
      </c>
      <c r="G60" s="5" t="s">
        <v>329</v>
      </c>
      <c r="H60" s="70">
        <f>SUMIFS('0. CSM'!C:C,'0. CSM'!L:L,CSM_AGENCY3[[#This Row],[Agency]],'0. CSM'!M:M,CSM_AGENCY3[[#This Row],[Billing CSM Title]])+SUMIFS('0. CSM'!E:E,'0. CSM'!L:L,CSM_AGENCY3[[#This Row],[Agency]],'0. CSM'!M:M,CSM_AGENCY3[[#This Row],[Billing CSM Title]])*1000</f>
        <v>18000</v>
      </c>
      <c r="I60" s="70">
        <f>SUMIFS('0. CSM'!D:D,'0. CSM'!L:L,CSM_AGENCY3[[#This Row],[Agency]],'0. CSM'!M:M,CSM_AGENCY3[[#This Row],[Billing CSM Title]])+SUMIFS('0. CSM'!F:F,'0. CSM'!L:L,CSM_AGENCY3[[#This Row],[Agency]],'0. CSM'!M:M,CSM_AGENCY3[[#This Row],[Billing CSM Title]])*1000</f>
        <v>28000</v>
      </c>
      <c r="J60" s="70">
        <f>CSM_AGENCY3[[#This Row],[FY1 ANNUAL]]+CSM_AGENCY3[[#This Row],[FY2 ANNUAL]]</f>
        <v>46000</v>
      </c>
      <c r="K60" s="70">
        <f>ROUND(CSM_AGENCY3[[#This Row],[FY1 ANNUAL]]/12,2)</f>
        <v>1500</v>
      </c>
      <c r="L60" s="70">
        <f>ROUND(CSM_AGENCY3[[#This Row],[FY2 ANNUAL]]/12,2)</f>
        <v>2333.33</v>
      </c>
      <c r="N60" s="6"/>
    </row>
    <row r="61" spans="1:14" hidden="1" x14ac:dyDescent="0.25">
      <c r="A61" t="s">
        <v>266</v>
      </c>
      <c r="B61" t="s">
        <v>388</v>
      </c>
      <c r="C61" s="4" t="s">
        <v>470</v>
      </c>
      <c r="D61" s="4"/>
      <c r="E61" s="4" t="str">
        <f>CSM_AGENCY3[[#This Row],[Agency]]&amp;"-"&amp;CSM_AGENCY3[[#This Row],[Agency Name]]</f>
        <v>227-Criminal Justice Training Comm</v>
      </c>
      <c r="F61" s="8" t="s">
        <v>49</v>
      </c>
      <c r="G61" s="5" t="s">
        <v>329</v>
      </c>
      <c r="H61" s="70">
        <f>SUMIFS('0. CSM'!C:C,'0. CSM'!L:L,CSM_AGENCY3[[#This Row],[Agency]],'0. CSM'!M:M,CSM_AGENCY3[[#This Row],[Billing CSM Title]])+SUMIFS('0. CSM'!E:E,'0. CSM'!L:L,CSM_AGENCY3[[#This Row],[Agency]],'0. CSM'!M:M,CSM_AGENCY3[[#This Row],[Billing CSM Title]])*1000</f>
        <v>0</v>
      </c>
      <c r="I61" s="70">
        <f>SUMIFS('0. CSM'!D:D,'0. CSM'!L:L,CSM_AGENCY3[[#This Row],[Agency]],'0. CSM'!M:M,CSM_AGENCY3[[#This Row],[Billing CSM Title]])+SUMIFS('0. CSM'!F:F,'0. CSM'!L:L,CSM_AGENCY3[[#This Row],[Agency]],'0. CSM'!M:M,CSM_AGENCY3[[#This Row],[Billing CSM Title]])*1000</f>
        <v>1000</v>
      </c>
      <c r="J61" s="70">
        <f>CSM_AGENCY3[[#This Row],[FY1 ANNUAL]]+CSM_AGENCY3[[#This Row],[FY2 ANNUAL]]</f>
        <v>1000</v>
      </c>
      <c r="K61" s="70">
        <f>ROUND(CSM_AGENCY3[[#This Row],[FY1 ANNUAL]]/12,2)</f>
        <v>0</v>
      </c>
      <c r="L61" s="70">
        <f>ROUND(CSM_AGENCY3[[#This Row],[FY2 ANNUAL]]/12,2)</f>
        <v>83.33</v>
      </c>
      <c r="N61" s="6"/>
    </row>
    <row r="62" spans="1:14" hidden="1" x14ac:dyDescent="0.25">
      <c r="A62" t="s">
        <v>267</v>
      </c>
      <c r="B62" t="s">
        <v>389</v>
      </c>
      <c r="C62" s="4" t="s">
        <v>470</v>
      </c>
      <c r="D62" s="4"/>
      <c r="E62" s="4" t="str">
        <f>CSM_AGENCY3[[#This Row],[Agency]]&amp;"-"&amp;CSM_AGENCY3[[#This Row],[Agency Name]]</f>
        <v>228-WA Traffic Safety Commission</v>
      </c>
      <c r="F62" s="8" t="s">
        <v>49</v>
      </c>
      <c r="G62" s="5" t="s">
        <v>329</v>
      </c>
      <c r="H62" s="70">
        <f>SUMIFS('0. CSM'!C:C,'0. CSM'!L:L,CSM_AGENCY3[[#This Row],[Agency]],'0. CSM'!M:M,CSM_AGENCY3[[#This Row],[Billing CSM Title]])+SUMIFS('0. CSM'!E:E,'0. CSM'!L:L,CSM_AGENCY3[[#This Row],[Agency]],'0. CSM'!M:M,CSM_AGENCY3[[#This Row],[Billing CSM Title]])*1000</f>
        <v>0</v>
      </c>
      <c r="I62" s="70">
        <f>SUMIFS('0. CSM'!D:D,'0. CSM'!L:L,CSM_AGENCY3[[#This Row],[Agency]],'0. CSM'!M:M,CSM_AGENCY3[[#This Row],[Billing CSM Title]])+SUMIFS('0. CSM'!F:F,'0. CSM'!L:L,CSM_AGENCY3[[#This Row],[Agency]],'0. CSM'!M:M,CSM_AGENCY3[[#This Row],[Billing CSM Title]])*1000</f>
        <v>0</v>
      </c>
      <c r="J62" s="70">
        <f>CSM_AGENCY3[[#This Row],[FY1 ANNUAL]]+CSM_AGENCY3[[#This Row],[FY2 ANNUAL]]</f>
        <v>0</v>
      </c>
      <c r="K62" s="70">
        <f>ROUND(CSM_AGENCY3[[#This Row],[FY1 ANNUAL]]/12,2)</f>
        <v>0</v>
      </c>
      <c r="L62" s="70">
        <f>ROUND(CSM_AGENCY3[[#This Row],[FY2 ANNUAL]]/12,2)</f>
        <v>0</v>
      </c>
      <c r="N62" s="6"/>
    </row>
    <row r="63" spans="1:14" hidden="1" x14ac:dyDescent="0.25">
      <c r="A63" t="s">
        <v>268</v>
      </c>
      <c r="B63" t="s">
        <v>390</v>
      </c>
      <c r="C63" s="4" t="s">
        <v>470</v>
      </c>
      <c r="D63" s="4"/>
      <c r="E63" s="4" t="str">
        <f>CSM_AGENCY3[[#This Row],[Agency]]&amp;"-"&amp;CSM_AGENCY3[[#This Row],[Agency Name]]</f>
        <v>229-Office of Independent Investigations</v>
      </c>
      <c r="F63" s="8" t="s">
        <v>49</v>
      </c>
      <c r="G63" s="5" t="s">
        <v>329</v>
      </c>
      <c r="H63" s="70">
        <f>SUMIFS('0. CSM'!C:C,'0. CSM'!L:L,CSM_AGENCY3[[#This Row],[Agency]],'0. CSM'!M:M,CSM_AGENCY3[[#This Row],[Billing CSM Title]])+SUMIFS('0. CSM'!E:E,'0. CSM'!L:L,CSM_AGENCY3[[#This Row],[Agency]],'0. CSM'!M:M,CSM_AGENCY3[[#This Row],[Billing CSM Title]])*1000</f>
        <v>0</v>
      </c>
      <c r="I63" s="70">
        <f>SUMIFS('0. CSM'!D:D,'0. CSM'!L:L,CSM_AGENCY3[[#This Row],[Agency]],'0. CSM'!M:M,CSM_AGENCY3[[#This Row],[Billing CSM Title]])+SUMIFS('0. CSM'!F:F,'0. CSM'!L:L,CSM_AGENCY3[[#This Row],[Agency]],'0. CSM'!M:M,CSM_AGENCY3[[#This Row],[Billing CSM Title]])*1000</f>
        <v>0</v>
      </c>
      <c r="J63" s="70">
        <f>CSM_AGENCY3[[#This Row],[FY1 ANNUAL]]+CSM_AGENCY3[[#This Row],[FY2 ANNUAL]]</f>
        <v>0</v>
      </c>
      <c r="K63" s="70">
        <f>ROUND(CSM_AGENCY3[[#This Row],[FY1 ANNUAL]]/12,2)</f>
        <v>0</v>
      </c>
      <c r="L63" s="70">
        <f>ROUND(CSM_AGENCY3[[#This Row],[FY2 ANNUAL]]/12,2)</f>
        <v>0</v>
      </c>
      <c r="N63" s="6"/>
    </row>
    <row r="64" spans="1:14" hidden="1" x14ac:dyDescent="0.25">
      <c r="A64" t="s">
        <v>269</v>
      </c>
      <c r="B64" t="s">
        <v>391</v>
      </c>
      <c r="C64" s="4" t="s">
        <v>470</v>
      </c>
      <c r="D64" s="4"/>
      <c r="E64" s="4" t="str">
        <f>CSM_AGENCY3[[#This Row],[Agency]]&amp;"-"&amp;CSM_AGENCY3[[#This Row],[Agency Name]]</f>
        <v>235-Department of Labor and Industries</v>
      </c>
      <c r="F64" s="8" t="s">
        <v>49</v>
      </c>
      <c r="G64" s="5" t="s">
        <v>329</v>
      </c>
      <c r="H64" s="70">
        <f>SUMIFS('0. CSM'!C:C,'0. CSM'!L:L,CSM_AGENCY3[[#This Row],[Agency]],'0. CSM'!M:M,CSM_AGENCY3[[#This Row],[Billing CSM Title]])+SUMIFS('0. CSM'!E:E,'0. CSM'!L:L,CSM_AGENCY3[[#This Row],[Agency]],'0. CSM'!M:M,CSM_AGENCY3[[#This Row],[Billing CSM Title]])*1000</f>
        <v>27000</v>
      </c>
      <c r="I64" s="70">
        <f>SUMIFS('0. CSM'!D:D,'0. CSM'!L:L,CSM_AGENCY3[[#This Row],[Agency]],'0. CSM'!M:M,CSM_AGENCY3[[#This Row],[Billing CSM Title]])+SUMIFS('0. CSM'!F:F,'0. CSM'!L:L,CSM_AGENCY3[[#This Row],[Agency]],'0. CSM'!M:M,CSM_AGENCY3[[#This Row],[Billing CSM Title]])*1000</f>
        <v>38000</v>
      </c>
      <c r="J64" s="70">
        <f>CSM_AGENCY3[[#This Row],[FY1 ANNUAL]]+CSM_AGENCY3[[#This Row],[FY2 ANNUAL]]</f>
        <v>65000</v>
      </c>
      <c r="K64" s="70">
        <f>ROUND(CSM_AGENCY3[[#This Row],[FY1 ANNUAL]]/12,2)</f>
        <v>2250</v>
      </c>
      <c r="L64" s="70">
        <f>ROUND(CSM_AGENCY3[[#This Row],[FY2 ANNUAL]]/12,2)</f>
        <v>3166.67</v>
      </c>
      <c r="N64" s="6"/>
    </row>
    <row r="65" spans="1:14" hidden="1" x14ac:dyDescent="0.25">
      <c r="A65" t="s">
        <v>270</v>
      </c>
      <c r="B65" t="s">
        <v>392</v>
      </c>
      <c r="C65" s="4" t="s">
        <v>470</v>
      </c>
      <c r="D65" s="4"/>
      <c r="E65" s="4" t="str">
        <f>CSM_AGENCY3[[#This Row],[Agency]]&amp;"-"&amp;CSM_AGENCY3[[#This Row],[Agency Name]]</f>
        <v>240-Department of Licensing</v>
      </c>
      <c r="F65" s="8" t="s">
        <v>49</v>
      </c>
      <c r="G65" s="5" t="s">
        <v>329</v>
      </c>
      <c r="H65" s="70">
        <f>SUMIFS('0. CSM'!C:C,'0. CSM'!L:L,CSM_AGENCY3[[#This Row],[Agency]],'0. CSM'!M:M,CSM_AGENCY3[[#This Row],[Billing CSM Title]])+SUMIFS('0. CSM'!E:E,'0. CSM'!L:L,CSM_AGENCY3[[#This Row],[Agency]],'0. CSM'!M:M,CSM_AGENCY3[[#This Row],[Billing CSM Title]])*1000</f>
        <v>11000</v>
      </c>
      <c r="I65" s="70">
        <f>SUMIFS('0. CSM'!D:D,'0. CSM'!L:L,CSM_AGENCY3[[#This Row],[Agency]],'0. CSM'!M:M,CSM_AGENCY3[[#This Row],[Billing CSM Title]])+SUMIFS('0. CSM'!F:F,'0. CSM'!L:L,CSM_AGENCY3[[#This Row],[Agency]],'0. CSM'!M:M,CSM_AGENCY3[[#This Row],[Billing CSM Title]])*1000</f>
        <v>15000</v>
      </c>
      <c r="J65" s="70">
        <f>CSM_AGENCY3[[#This Row],[FY1 ANNUAL]]+CSM_AGENCY3[[#This Row],[FY2 ANNUAL]]</f>
        <v>26000</v>
      </c>
      <c r="K65" s="70">
        <f>ROUND(CSM_AGENCY3[[#This Row],[FY1 ANNUAL]]/12,2)</f>
        <v>916.67</v>
      </c>
      <c r="L65" s="70">
        <f>ROUND(CSM_AGENCY3[[#This Row],[FY2 ANNUAL]]/12,2)</f>
        <v>1250</v>
      </c>
      <c r="N65" s="6"/>
    </row>
    <row r="66" spans="1:14" hidden="1" x14ac:dyDescent="0.25">
      <c r="A66" t="s">
        <v>271</v>
      </c>
      <c r="B66" t="s">
        <v>393</v>
      </c>
      <c r="C66" s="4" t="s">
        <v>470</v>
      </c>
      <c r="D66" s="4"/>
      <c r="E66" s="4" t="str">
        <f>CSM_AGENCY3[[#This Row],[Agency]]&amp;"-"&amp;CSM_AGENCY3[[#This Row],[Agency Name]]</f>
        <v>245-Military Department</v>
      </c>
      <c r="F66" s="8" t="s">
        <v>49</v>
      </c>
      <c r="G66" s="5" t="s">
        <v>329</v>
      </c>
      <c r="H66" s="70">
        <f>SUMIFS('0. CSM'!C:C,'0. CSM'!L:L,CSM_AGENCY3[[#This Row],[Agency]],'0. CSM'!M:M,CSM_AGENCY3[[#This Row],[Billing CSM Title]])+SUMIFS('0. CSM'!E:E,'0. CSM'!L:L,CSM_AGENCY3[[#This Row],[Agency]],'0. CSM'!M:M,CSM_AGENCY3[[#This Row],[Billing CSM Title]])*1000</f>
        <v>3000</v>
      </c>
      <c r="I66" s="70">
        <f>SUMIFS('0. CSM'!D:D,'0. CSM'!L:L,CSM_AGENCY3[[#This Row],[Agency]],'0. CSM'!M:M,CSM_AGENCY3[[#This Row],[Billing CSM Title]])+SUMIFS('0. CSM'!F:F,'0. CSM'!L:L,CSM_AGENCY3[[#This Row],[Agency]],'0. CSM'!M:M,CSM_AGENCY3[[#This Row],[Billing CSM Title]])*1000</f>
        <v>4000</v>
      </c>
      <c r="J66" s="70">
        <f>CSM_AGENCY3[[#This Row],[FY1 ANNUAL]]+CSM_AGENCY3[[#This Row],[FY2 ANNUAL]]</f>
        <v>7000</v>
      </c>
      <c r="K66" s="70">
        <f>ROUND(CSM_AGENCY3[[#This Row],[FY1 ANNUAL]]/12,2)</f>
        <v>250</v>
      </c>
      <c r="L66" s="70">
        <f>ROUND(CSM_AGENCY3[[#This Row],[FY2 ANNUAL]]/12,2)</f>
        <v>333.33</v>
      </c>
      <c r="N66" s="6"/>
    </row>
    <row r="67" spans="1:14" hidden="1" x14ac:dyDescent="0.25">
      <c r="A67" t="s">
        <v>272</v>
      </c>
      <c r="B67" t="s">
        <v>394</v>
      </c>
      <c r="C67" s="4" t="s">
        <v>470</v>
      </c>
      <c r="D67" s="4"/>
      <c r="E67" s="4" t="str">
        <f>CSM_AGENCY3[[#This Row],[Agency]]&amp;"-"&amp;CSM_AGENCY3[[#This Row],[Agency Name]]</f>
        <v>275-Public Employment Relations Comm</v>
      </c>
      <c r="F67" s="8" t="s">
        <v>49</v>
      </c>
      <c r="G67" s="5" t="s">
        <v>329</v>
      </c>
      <c r="H67" s="70">
        <f>SUMIFS('0. CSM'!C:C,'0. CSM'!L:L,CSM_AGENCY3[[#This Row],[Agency]],'0. CSM'!M:M,CSM_AGENCY3[[#This Row],[Billing CSM Title]])+SUMIFS('0. CSM'!E:E,'0. CSM'!L:L,CSM_AGENCY3[[#This Row],[Agency]],'0. CSM'!M:M,CSM_AGENCY3[[#This Row],[Billing CSM Title]])*1000</f>
        <v>0</v>
      </c>
      <c r="I67" s="70">
        <f>SUMIFS('0. CSM'!D:D,'0. CSM'!L:L,CSM_AGENCY3[[#This Row],[Agency]],'0. CSM'!M:M,CSM_AGENCY3[[#This Row],[Billing CSM Title]])+SUMIFS('0. CSM'!F:F,'0. CSM'!L:L,CSM_AGENCY3[[#This Row],[Agency]],'0. CSM'!M:M,CSM_AGENCY3[[#This Row],[Billing CSM Title]])*1000</f>
        <v>0</v>
      </c>
      <c r="J67" s="70">
        <f>CSM_AGENCY3[[#This Row],[FY1 ANNUAL]]+CSM_AGENCY3[[#This Row],[FY2 ANNUAL]]</f>
        <v>0</v>
      </c>
      <c r="K67" s="70">
        <f>ROUND(CSM_AGENCY3[[#This Row],[FY1 ANNUAL]]/12,2)</f>
        <v>0</v>
      </c>
      <c r="L67" s="70">
        <f>ROUND(CSM_AGENCY3[[#This Row],[FY2 ANNUAL]]/12,2)</f>
        <v>0</v>
      </c>
      <c r="N67" s="6"/>
    </row>
    <row r="68" spans="1:14" hidden="1" x14ac:dyDescent="0.25">
      <c r="A68" t="s">
        <v>273</v>
      </c>
      <c r="B68" t="s">
        <v>395</v>
      </c>
      <c r="C68" s="4" t="s">
        <v>470</v>
      </c>
      <c r="D68" s="4"/>
      <c r="E68" s="4" t="str">
        <f>CSM_AGENCY3[[#This Row],[Agency]]&amp;"-"&amp;CSM_AGENCY3[[#This Row],[Agency Name]]</f>
        <v>300-Dept of Social and Health Services</v>
      </c>
      <c r="F68" s="8" t="s">
        <v>49</v>
      </c>
      <c r="G68" s="5" t="s">
        <v>329</v>
      </c>
      <c r="H68" s="70">
        <f>SUMIFS('0. CSM'!C:C,'0. CSM'!L:L,CSM_AGENCY3[[#This Row],[Agency]],'0. CSM'!M:M,CSM_AGENCY3[[#This Row],[Billing CSM Title]])+SUMIFS('0. CSM'!E:E,'0. CSM'!L:L,CSM_AGENCY3[[#This Row],[Agency]],'0. CSM'!M:M,CSM_AGENCY3[[#This Row],[Billing CSM Title]])*1000</f>
        <v>130000</v>
      </c>
      <c r="I68" s="70">
        <f>SUMIFS('0. CSM'!D:D,'0. CSM'!L:L,CSM_AGENCY3[[#This Row],[Agency]],'0. CSM'!M:M,CSM_AGENCY3[[#This Row],[Billing CSM Title]])+SUMIFS('0. CSM'!F:F,'0. CSM'!L:L,CSM_AGENCY3[[#This Row],[Agency]],'0. CSM'!M:M,CSM_AGENCY3[[#This Row],[Billing CSM Title]])*1000</f>
        <v>194000</v>
      </c>
      <c r="J68" s="70">
        <f>CSM_AGENCY3[[#This Row],[FY1 ANNUAL]]+CSM_AGENCY3[[#This Row],[FY2 ANNUAL]]</f>
        <v>324000</v>
      </c>
      <c r="K68" s="70">
        <f>ROUND(CSM_AGENCY3[[#This Row],[FY1 ANNUAL]]/12,2)</f>
        <v>10833.33</v>
      </c>
      <c r="L68" s="70">
        <f>ROUND(CSM_AGENCY3[[#This Row],[FY2 ANNUAL]]/12,2)</f>
        <v>16166.67</v>
      </c>
      <c r="N68" s="6"/>
    </row>
    <row r="69" spans="1:14" hidden="1" x14ac:dyDescent="0.25">
      <c r="A69" t="s">
        <v>274</v>
      </c>
      <c r="B69" t="s">
        <v>396</v>
      </c>
      <c r="C69" s="4" t="s">
        <v>470</v>
      </c>
      <c r="D69" s="4"/>
      <c r="E69" s="4" t="str">
        <f>CSM_AGENCY3[[#This Row],[Agency]]&amp;"-"&amp;CSM_AGENCY3[[#This Row],[Agency Name]]</f>
        <v>303-Department of Health</v>
      </c>
      <c r="F69" s="8" t="s">
        <v>49</v>
      </c>
      <c r="G69" s="5" t="s">
        <v>329</v>
      </c>
      <c r="H69" s="70">
        <f>SUMIFS('0. CSM'!C:C,'0. CSM'!L:L,CSM_AGENCY3[[#This Row],[Agency]],'0. CSM'!M:M,CSM_AGENCY3[[#This Row],[Billing CSM Title]])+SUMIFS('0. CSM'!E:E,'0. CSM'!L:L,CSM_AGENCY3[[#This Row],[Agency]],'0. CSM'!M:M,CSM_AGENCY3[[#This Row],[Billing CSM Title]])*1000</f>
        <v>22000</v>
      </c>
      <c r="I69" s="70">
        <f>SUMIFS('0. CSM'!D:D,'0. CSM'!L:L,CSM_AGENCY3[[#This Row],[Agency]],'0. CSM'!M:M,CSM_AGENCY3[[#This Row],[Billing CSM Title]])+SUMIFS('0. CSM'!F:F,'0. CSM'!L:L,CSM_AGENCY3[[#This Row],[Agency]],'0. CSM'!M:M,CSM_AGENCY3[[#This Row],[Billing CSM Title]])*1000</f>
        <v>34000</v>
      </c>
      <c r="J69" s="70">
        <f>CSM_AGENCY3[[#This Row],[FY1 ANNUAL]]+CSM_AGENCY3[[#This Row],[FY2 ANNUAL]]</f>
        <v>56000</v>
      </c>
      <c r="K69" s="70">
        <f>ROUND(CSM_AGENCY3[[#This Row],[FY1 ANNUAL]]/12,2)</f>
        <v>1833.33</v>
      </c>
      <c r="L69" s="70">
        <f>ROUND(CSM_AGENCY3[[#This Row],[FY2 ANNUAL]]/12,2)</f>
        <v>2833.33</v>
      </c>
      <c r="N69" s="6"/>
    </row>
    <row r="70" spans="1:14" hidden="1" x14ac:dyDescent="0.25">
      <c r="A70" t="s">
        <v>275</v>
      </c>
      <c r="B70" t="s">
        <v>397</v>
      </c>
      <c r="C70" s="4" t="s">
        <v>470</v>
      </c>
      <c r="D70" s="4"/>
      <c r="E70" s="4" t="str">
        <f>CSM_AGENCY3[[#This Row],[Agency]]&amp;"-"&amp;CSM_AGENCY3[[#This Row],[Agency Name]]</f>
        <v>305-Department of Veterans' Affairs</v>
      </c>
      <c r="F70" s="8" t="s">
        <v>49</v>
      </c>
      <c r="G70" s="5" t="s">
        <v>329</v>
      </c>
      <c r="H70" s="70">
        <f>SUMIFS('0. CSM'!C:C,'0. CSM'!L:L,CSM_AGENCY3[[#This Row],[Agency]],'0. CSM'!M:M,CSM_AGENCY3[[#This Row],[Billing CSM Title]])+SUMIFS('0. CSM'!E:E,'0. CSM'!L:L,CSM_AGENCY3[[#This Row],[Agency]],'0. CSM'!M:M,CSM_AGENCY3[[#This Row],[Billing CSM Title]])*1000</f>
        <v>4000</v>
      </c>
      <c r="I70" s="70">
        <f>SUMIFS('0. CSM'!D:D,'0. CSM'!L:L,CSM_AGENCY3[[#This Row],[Agency]],'0. CSM'!M:M,CSM_AGENCY3[[#This Row],[Billing CSM Title]])+SUMIFS('0. CSM'!F:F,'0. CSM'!L:L,CSM_AGENCY3[[#This Row],[Agency]],'0. CSM'!M:M,CSM_AGENCY3[[#This Row],[Billing CSM Title]])*1000</f>
        <v>11000</v>
      </c>
      <c r="J70" s="70">
        <f>CSM_AGENCY3[[#This Row],[FY1 ANNUAL]]+CSM_AGENCY3[[#This Row],[FY2 ANNUAL]]</f>
        <v>15000</v>
      </c>
      <c r="K70" s="70">
        <f>ROUND(CSM_AGENCY3[[#This Row],[FY1 ANNUAL]]/12,2)</f>
        <v>333.33</v>
      </c>
      <c r="L70" s="70">
        <f>ROUND(CSM_AGENCY3[[#This Row],[FY2 ANNUAL]]/12,2)</f>
        <v>916.67</v>
      </c>
      <c r="N70" s="6"/>
    </row>
    <row r="71" spans="1:14" hidden="1" x14ac:dyDescent="0.25">
      <c r="A71" t="s">
        <v>276</v>
      </c>
      <c r="B71" t="s">
        <v>398</v>
      </c>
      <c r="C71" s="4" t="s">
        <v>470</v>
      </c>
      <c r="D71" s="4"/>
      <c r="E71" s="4" t="str">
        <f>CSM_AGENCY3[[#This Row],[Agency]]&amp;"-"&amp;CSM_AGENCY3[[#This Row],[Agency Name]]</f>
        <v>307-Dept of Children, Youth &amp; Families</v>
      </c>
      <c r="F71" s="8" t="s">
        <v>49</v>
      </c>
      <c r="G71" s="5" t="s">
        <v>329</v>
      </c>
      <c r="H71" s="70">
        <f>SUMIFS('0. CSM'!C:C,'0. CSM'!L:L,CSM_AGENCY3[[#This Row],[Agency]],'0. CSM'!M:M,CSM_AGENCY3[[#This Row],[Billing CSM Title]])+SUMIFS('0. CSM'!E:E,'0. CSM'!L:L,CSM_AGENCY3[[#This Row],[Agency]],'0. CSM'!M:M,CSM_AGENCY3[[#This Row],[Billing CSM Title]])*1000</f>
        <v>37000</v>
      </c>
      <c r="I71" s="70">
        <f>SUMIFS('0. CSM'!D:D,'0. CSM'!L:L,CSM_AGENCY3[[#This Row],[Agency]],'0. CSM'!M:M,CSM_AGENCY3[[#This Row],[Billing CSM Title]])+SUMIFS('0. CSM'!F:F,'0. CSM'!L:L,CSM_AGENCY3[[#This Row],[Agency]],'0. CSM'!M:M,CSM_AGENCY3[[#This Row],[Billing CSM Title]])*1000</f>
        <v>56000</v>
      </c>
      <c r="J71" s="70">
        <f>CSM_AGENCY3[[#This Row],[FY1 ANNUAL]]+CSM_AGENCY3[[#This Row],[FY2 ANNUAL]]</f>
        <v>93000</v>
      </c>
      <c r="K71" s="70">
        <f>ROUND(CSM_AGENCY3[[#This Row],[FY1 ANNUAL]]/12,2)</f>
        <v>3083.33</v>
      </c>
      <c r="L71" s="70">
        <f>ROUND(CSM_AGENCY3[[#This Row],[FY2 ANNUAL]]/12,2)</f>
        <v>4666.67</v>
      </c>
      <c r="N71" s="6"/>
    </row>
    <row r="72" spans="1:14" hidden="1" x14ac:dyDescent="0.25">
      <c r="A72" t="s">
        <v>277</v>
      </c>
      <c r="B72" t="s">
        <v>399</v>
      </c>
      <c r="C72" s="4" t="s">
        <v>470</v>
      </c>
      <c r="D72" s="4"/>
      <c r="E72" s="4" t="str">
        <f>CSM_AGENCY3[[#This Row],[Agency]]&amp;"-"&amp;CSM_AGENCY3[[#This Row],[Agency Name]]</f>
        <v>310-Department of Corrections</v>
      </c>
      <c r="F72" s="8" t="s">
        <v>49</v>
      </c>
      <c r="G72" s="5" t="s">
        <v>329</v>
      </c>
      <c r="H72" s="70">
        <f>SUMIFS('0. CSM'!C:C,'0. CSM'!L:L,CSM_AGENCY3[[#This Row],[Agency]],'0. CSM'!M:M,CSM_AGENCY3[[#This Row],[Billing CSM Title]])+SUMIFS('0. CSM'!E:E,'0. CSM'!L:L,CSM_AGENCY3[[#This Row],[Agency]],'0. CSM'!M:M,CSM_AGENCY3[[#This Row],[Billing CSM Title]])*1000</f>
        <v>71000</v>
      </c>
      <c r="I72" s="70">
        <f>SUMIFS('0. CSM'!D:D,'0. CSM'!L:L,CSM_AGENCY3[[#This Row],[Agency]],'0. CSM'!M:M,CSM_AGENCY3[[#This Row],[Billing CSM Title]])+SUMIFS('0. CSM'!F:F,'0. CSM'!L:L,CSM_AGENCY3[[#This Row],[Agency]],'0. CSM'!M:M,CSM_AGENCY3[[#This Row],[Billing CSM Title]])*1000</f>
        <v>106000</v>
      </c>
      <c r="J72" s="70">
        <f>CSM_AGENCY3[[#This Row],[FY1 ANNUAL]]+CSM_AGENCY3[[#This Row],[FY2 ANNUAL]]</f>
        <v>177000</v>
      </c>
      <c r="K72" s="70">
        <f>ROUND(CSM_AGENCY3[[#This Row],[FY1 ANNUAL]]/12,2)</f>
        <v>5916.67</v>
      </c>
      <c r="L72" s="70">
        <f>ROUND(CSM_AGENCY3[[#This Row],[FY2 ANNUAL]]/12,2)</f>
        <v>8833.33</v>
      </c>
      <c r="N72" s="6"/>
    </row>
    <row r="73" spans="1:14" hidden="1" x14ac:dyDescent="0.25">
      <c r="A73" t="s">
        <v>278</v>
      </c>
      <c r="B73" t="s">
        <v>400</v>
      </c>
      <c r="C73" s="4" t="s">
        <v>470</v>
      </c>
      <c r="D73" s="4"/>
      <c r="E73" s="4" t="str">
        <f>CSM_AGENCY3[[#This Row],[Agency]]&amp;"-"&amp;CSM_AGENCY3[[#This Row],[Agency Name]]</f>
        <v>315-Dept of Services for the Blind</v>
      </c>
      <c r="F73" s="8" t="s">
        <v>49</v>
      </c>
      <c r="G73" s="5" t="s">
        <v>329</v>
      </c>
      <c r="H73" s="70">
        <f>SUMIFS('0. CSM'!C:C,'0. CSM'!L:L,CSM_AGENCY3[[#This Row],[Agency]],'0. CSM'!M:M,CSM_AGENCY3[[#This Row],[Billing CSM Title]])+SUMIFS('0. CSM'!E:E,'0. CSM'!L:L,CSM_AGENCY3[[#This Row],[Agency]],'0. CSM'!M:M,CSM_AGENCY3[[#This Row],[Billing CSM Title]])*1000</f>
        <v>1000</v>
      </c>
      <c r="I73" s="70">
        <f>SUMIFS('0. CSM'!D:D,'0. CSM'!L:L,CSM_AGENCY3[[#This Row],[Agency]],'0. CSM'!M:M,CSM_AGENCY3[[#This Row],[Billing CSM Title]])+SUMIFS('0. CSM'!F:F,'0. CSM'!L:L,CSM_AGENCY3[[#This Row],[Agency]],'0. CSM'!M:M,CSM_AGENCY3[[#This Row],[Billing CSM Title]])*1000</f>
        <v>1000</v>
      </c>
      <c r="J73" s="70">
        <f>CSM_AGENCY3[[#This Row],[FY1 ANNUAL]]+CSM_AGENCY3[[#This Row],[FY2 ANNUAL]]</f>
        <v>2000</v>
      </c>
      <c r="K73" s="70">
        <f>ROUND(CSM_AGENCY3[[#This Row],[FY1 ANNUAL]]/12,2)</f>
        <v>83.33</v>
      </c>
      <c r="L73" s="70">
        <f>ROUND(CSM_AGENCY3[[#This Row],[FY2 ANNUAL]]/12,2)</f>
        <v>83.33</v>
      </c>
      <c r="N73" s="6"/>
    </row>
    <row r="74" spans="1:14" hidden="1" x14ac:dyDescent="0.25">
      <c r="A74" t="s">
        <v>279</v>
      </c>
      <c r="B74" t="s">
        <v>401</v>
      </c>
      <c r="C74" s="4" t="s">
        <v>470</v>
      </c>
      <c r="D74" s="4"/>
      <c r="E74" s="4" t="str">
        <f>CSM_AGENCY3[[#This Row],[Agency]]&amp;"-"&amp;CSM_AGENCY3[[#This Row],[Agency Name]]</f>
        <v>340-Student Achievement Council</v>
      </c>
      <c r="F74" s="8" t="s">
        <v>49</v>
      </c>
      <c r="G74" s="5" t="s">
        <v>329</v>
      </c>
      <c r="H74" s="70">
        <f>SUMIFS('0. CSM'!C:C,'0. CSM'!L:L,CSM_AGENCY3[[#This Row],[Agency]],'0. CSM'!M:M,CSM_AGENCY3[[#This Row],[Billing CSM Title]])+SUMIFS('0. CSM'!E:E,'0. CSM'!L:L,CSM_AGENCY3[[#This Row],[Agency]],'0. CSM'!M:M,CSM_AGENCY3[[#This Row],[Billing CSM Title]])*1000</f>
        <v>2000</v>
      </c>
      <c r="I74" s="70">
        <f>SUMIFS('0. CSM'!D:D,'0. CSM'!L:L,CSM_AGENCY3[[#This Row],[Agency]],'0. CSM'!M:M,CSM_AGENCY3[[#This Row],[Billing CSM Title]])+SUMIFS('0. CSM'!F:F,'0. CSM'!L:L,CSM_AGENCY3[[#This Row],[Agency]],'0. CSM'!M:M,CSM_AGENCY3[[#This Row],[Billing CSM Title]])*1000</f>
        <v>0</v>
      </c>
      <c r="J74" s="70">
        <f>CSM_AGENCY3[[#This Row],[FY1 ANNUAL]]+CSM_AGENCY3[[#This Row],[FY2 ANNUAL]]</f>
        <v>2000</v>
      </c>
      <c r="K74" s="70">
        <f>ROUND(CSM_AGENCY3[[#This Row],[FY1 ANNUAL]]/12,2)</f>
        <v>166.67</v>
      </c>
      <c r="L74" s="70">
        <f>ROUND(CSM_AGENCY3[[#This Row],[FY2 ANNUAL]]/12,2)</f>
        <v>0</v>
      </c>
      <c r="N74" s="6"/>
    </row>
    <row r="75" spans="1:14" hidden="1" x14ac:dyDescent="0.25">
      <c r="A75" t="s">
        <v>280</v>
      </c>
      <c r="B75" t="s">
        <v>402</v>
      </c>
      <c r="C75" s="4" t="s">
        <v>470</v>
      </c>
      <c r="D75" s="4"/>
      <c r="E75" s="4" t="str">
        <f>CSM_AGENCY3[[#This Row],[Agency]]&amp;"-"&amp;CSM_AGENCY3[[#This Row],[Agency Name]]</f>
        <v>341-LEOFF 2 Retirement Board</v>
      </c>
      <c r="F75" s="8" t="s">
        <v>49</v>
      </c>
      <c r="G75" s="5" t="s">
        <v>329</v>
      </c>
      <c r="H75" s="70">
        <f>SUMIFS('0. CSM'!C:C,'0. CSM'!L:L,CSM_AGENCY3[[#This Row],[Agency]],'0. CSM'!M:M,CSM_AGENCY3[[#This Row],[Billing CSM Title]])+SUMIFS('0. CSM'!E:E,'0. CSM'!L:L,CSM_AGENCY3[[#This Row],[Agency]],'0. CSM'!M:M,CSM_AGENCY3[[#This Row],[Billing CSM Title]])*1000</f>
        <v>0</v>
      </c>
      <c r="I75" s="70">
        <f>SUMIFS('0. CSM'!D:D,'0. CSM'!L:L,CSM_AGENCY3[[#This Row],[Agency]],'0. CSM'!M:M,CSM_AGENCY3[[#This Row],[Billing CSM Title]])+SUMIFS('0. CSM'!F:F,'0. CSM'!L:L,CSM_AGENCY3[[#This Row],[Agency]],'0. CSM'!M:M,CSM_AGENCY3[[#This Row],[Billing CSM Title]])*1000</f>
        <v>0</v>
      </c>
      <c r="J75" s="70">
        <f>CSM_AGENCY3[[#This Row],[FY1 ANNUAL]]+CSM_AGENCY3[[#This Row],[FY2 ANNUAL]]</f>
        <v>0</v>
      </c>
      <c r="K75" s="70">
        <f>ROUND(CSM_AGENCY3[[#This Row],[FY1 ANNUAL]]/12,2)</f>
        <v>0</v>
      </c>
      <c r="L75" s="70">
        <f>ROUND(CSM_AGENCY3[[#This Row],[FY2 ANNUAL]]/12,2)</f>
        <v>0</v>
      </c>
      <c r="N75" s="6"/>
    </row>
    <row r="76" spans="1:14" hidden="1" x14ac:dyDescent="0.25">
      <c r="A76" t="s">
        <v>281</v>
      </c>
      <c r="B76" t="s">
        <v>403</v>
      </c>
      <c r="C76" s="4" t="s">
        <v>470</v>
      </c>
      <c r="D76" s="4"/>
      <c r="E76" s="4" t="str">
        <f>CSM_AGENCY3[[#This Row],[Agency]]&amp;"-"&amp;CSM_AGENCY3[[#This Row],[Agency Name]]</f>
        <v>350-Public Schools</v>
      </c>
      <c r="F76" s="8" t="s">
        <v>49</v>
      </c>
      <c r="G76" s="5" t="s">
        <v>329</v>
      </c>
      <c r="H76" s="70">
        <f>SUMIFS('0. CSM'!C:C,'0. CSM'!L:L,CSM_AGENCY3[[#This Row],[Agency]],'0. CSM'!M:M,CSM_AGENCY3[[#This Row],[Billing CSM Title]])+SUMIFS('0. CSM'!E:E,'0. CSM'!L:L,CSM_AGENCY3[[#This Row],[Agency]],'0. CSM'!M:M,CSM_AGENCY3[[#This Row],[Billing CSM Title]])*1000</f>
        <v>4000</v>
      </c>
      <c r="I76" s="70">
        <f>SUMIFS('0. CSM'!D:D,'0. CSM'!L:L,CSM_AGENCY3[[#This Row],[Agency]],'0. CSM'!M:M,CSM_AGENCY3[[#This Row],[Billing CSM Title]])+SUMIFS('0. CSM'!F:F,'0. CSM'!L:L,CSM_AGENCY3[[#This Row],[Agency]],'0. CSM'!M:M,CSM_AGENCY3[[#This Row],[Billing CSM Title]])*1000</f>
        <v>5000</v>
      </c>
      <c r="J76" s="70">
        <f>CSM_AGENCY3[[#This Row],[FY1 ANNUAL]]+CSM_AGENCY3[[#This Row],[FY2 ANNUAL]]</f>
        <v>9000</v>
      </c>
      <c r="K76" s="70">
        <f>ROUND(CSM_AGENCY3[[#This Row],[FY1 ANNUAL]]/12,2)</f>
        <v>333.33</v>
      </c>
      <c r="L76" s="70">
        <f>ROUND(CSM_AGENCY3[[#This Row],[FY2 ANNUAL]]/12,2)</f>
        <v>416.67</v>
      </c>
      <c r="N76" s="6"/>
    </row>
    <row r="77" spans="1:14" hidden="1" x14ac:dyDescent="0.25">
      <c r="A77" t="s">
        <v>282</v>
      </c>
      <c r="B77" t="s">
        <v>404</v>
      </c>
      <c r="C77" s="4" t="s">
        <v>470</v>
      </c>
      <c r="D77" s="4"/>
      <c r="E77" s="4" t="str">
        <f>CSM_AGENCY3[[#This Row],[Agency]]&amp;"-"&amp;CSM_AGENCY3[[#This Row],[Agency Name]]</f>
        <v>351-State School for the Blind</v>
      </c>
      <c r="F77" s="8" t="s">
        <v>49</v>
      </c>
      <c r="G77" s="5" t="s">
        <v>329</v>
      </c>
      <c r="H77" s="70">
        <f>SUMIFS('0. CSM'!C:C,'0. CSM'!L:L,CSM_AGENCY3[[#This Row],[Agency]],'0. CSM'!M:M,CSM_AGENCY3[[#This Row],[Billing CSM Title]])+SUMIFS('0. CSM'!E:E,'0. CSM'!L:L,CSM_AGENCY3[[#This Row],[Agency]],'0. CSM'!M:M,CSM_AGENCY3[[#This Row],[Billing CSM Title]])*1000</f>
        <v>1000</v>
      </c>
      <c r="I77" s="70">
        <f>SUMIFS('0. CSM'!D:D,'0. CSM'!L:L,CSM_AGENCY3[[#This Row],[Agency]],'0. CSM'!M:M,CSM_AGENCY3[[#This Row],[Billing CSM Title]])+SUMIFS('0. CSM'!F:F,'0. CSM'!L:L,CSM_AGENCY3[[#This Row],[Agency]],'0. CSM'!M:M,CSM_AGENCY3[[#This Row],[Billing CSM Title]])*1000</f>
        <v>1000</v>
      </c>
      <c r="J77" s="70">
        <f>CSM_AGENCY3[[#This Row],[FY1 ANNUAL]]+CSM_AGENCY3[[#This Row],[FY2 ANNUAL]]</f>
        <v>2000</v>
      </c>
      <c r="K77" s="70">
        <f>ROUND(CSM_AGENCY3[[#This Row],[FY1 ANNUAL]]/12,2)</f>
        <v>83.33</v>
      </c>
      <c r="L77" s="70">
        <f>ROUND(CSM_AGENCY3[[#This Row],[FY2 ANNUAL]]/12,2)</f>
        <v>83.33</v>
      </c>
      <c r="N77" s="6"/>
    </row>
    <row r="78" spans="1:14" hidden="1" x14ac:dyDescent="0.25">
      <c r="A78" t="s">
        <v>283</v>
      </c>
      <c r="B78" t="s">
        <v>405</v>
      </c>
      <c r="C78" s="4" t="s">
        <v>470</v>
      </c>
      <c r="D78" s="4"/>
      <c r="E78" s="4" t="str">
        <f>CSM_AGENCY3[[#This Row],[Agency]]&amp;"-"&amp;CSM_AGENCY3[[#This Row],[Agency Name]]</f>
        <v>353-Childhood Deafness &amp; Hearing Loss</v>
      </c>
      <c r="F78" s="8" t="s">
        <v>49</v>
      </c>
      <c r="G78" s="5" t="s">
        <v>329</v>
      </c>
      <c r="H78" s="70">
        <f>SUMIFS('0. CSM'!C:C,'0. CSM'!L:L,CSM_AGENCY3[[#This Row],[Agency]],'0. CSM'!M:M,CSM_AGENCY3[[#This Row],[Billing CSM Title]])+SUMIFS('0. CSM'!E:E,'0. CSM'!L:L,CSM_AGENCY3[[#This Row],[Agency]],'0. CSM'!M:M,CSM_AGENCY3[[#This Row],[Billing CSM Title]])*1000</f>
        <v>1000</v>
      </c>
      <c r="I78" s="70">
        <f>SUMIFS('0. CSM'!D:D,'0. CSM'!L:L,CSM_AGENCY3[[#This Row],[Agency]],'0. CSM'!M:M,CSM_AGENCY3[[#This Row],[Billing CSM Title]])+SUMIFS('0. CSM'!F:F,'0. CSM'!L:L,CSM_AGENCY3[[#This Row],[Agency]],'0. CSM'!M:M,CSM_AGENCY3[[#This Row],[Billing CSM Title]])*1000</f>
        <v>2000</v>
      </c>
      <c r="J78" s="70">
        <f>CSM_AGENCY3[[#This Row],[FY1 ANNUAL]]+CSM_AGENCY3[[#This Row],[FY2 ANNUAL]]</f>
        <v>3000</v>
      </c>
      <c r="K78" s="70">
        <f>ROUND(CSM_AGENCY3[[#This Row],[FY1 ANNUAL]]/12,2)</f>
        <v>83.33</v>
      </c>
      <c r="L78" s="70">
        <f>ROUND(CSM_AGENCY3[[#This Row],[FY2 ANNUAL]]/12,2)</f>
        <v>166.67</v>
      </c>
      <c r="N78" s="6"/>
    </row>
    <row r="79" spans="1:14" hidden="1" x14ac:dyDescent="0.25">
      <c r="A79" t="s">
        <v>284</v>
      </c>
      <c r="B79" t="s">
        <v>406</v>
      </c>
      <c r="C79" s="4" t="s">
        <v>470</v>
      </c>
      <c r="D79" s="4"/>
      <c r="E79" s="4" t="str">
        <f>CSM_AGENCY3[[#This Row],[Agency]]&amp;"-"&amp;CSM_AGENCY3[[#This Row],[Agency Name]]</f>
        <v>354-Workforce Trng &amp; Educ Coord Board</v>
      </c>
      <c r="F79" s="8" t="s">
        <v>49</v>
      </c>
      <c r="G79" s="5" t="s">
        <v>329</v>
      </c>
      <c r="H79" s="70">
        <f>SUMIFS('0. CSM'!C:C,'0. CSM'!L:L,CSM_AGENCY3[[#This Row],[Agency]],'0. CSM'!M:M,CSM_AGENCY3[[#This Row],[Billing CSM Title]])+SUMIFS('0. CSM'!E:E,'0. CSM'!L:L,CSM_AGENCY3[[#This Row],[Agency]],'0. CSM'!M:M,CSM_AGENCY3[[#This Row],[Billing CSM Title]])*1000</f>
        <v>0</v>
      </c>
      <c r="I79" s="70">
        <f>SUMIFS('0. CSM'!D:D,'0. CSM'!L:L,CSM_AGENCY3[[#This Row],[Agency]],'0. CSM'!M:M,CSM_AGENCY3[[#This Row],[Billing CSM Title]])+SUMIFS('0. CSM'!F:F,'0. CSM'!L:L,CSM_AGENCY3[[#This Row],[Agency]],'0. CSM'!M:M,CSM_AGENCY3[[#This Row],[Billing CSM Title]])*1000</f>
        <v>0</v>
      </c>
      <c r="J79" s="70">
        <f>CSM_AGENCY3[[#This Row],[FY1 ANNUAL]]+CSM_AGENCY3[[#This Row],[FY2 ANNUAL]]</f>
        <v>0</v>
      </c>
      <c r="K79" s="70">
        <f>ROUND(CSM_AGENCY3[[#This Row],[FY1 ANNUAL]]/12,2)</f>
        <v>0</v>
      </c>
      <c r="L79" s="70">
        <f>ROUND(CSM_AGENCY3[[#This Row],[FY2 ANNUAL]]/12,2)</f>
        <v>0</v>
      </c>
      <c r="N79" s="6"/>
    </row>
    <row r="80" spans="1:14" hidden="1" x14ac:dyDescent="0.25">
      <c r="A80" t="s">
        <v>285</v>
      </c>
      <c r="B80" t="s">
        <v>407</v>
      </c>
      <c r="C80" s="4" t="s">
        <v>470</v>
      </c>
      <c r="D80" s="4"/>
      <c r="E80" s="4" t="str">
        <f>CSM_AGENCY3[[#This Row],[Agency]]&amp;"-"&amp;CSM_AGENCY3[[#This Row],[Agency Name]]</f>
        <v>355-Archaeology &amp; Historic Preservation</v>
      </c>
      <c r="F80" s="8" t="s">
        <v>49</v>
      </c>
      <c r="G80" s="5" t="s">
        <v>329</v>
      </c>
      <c r="H80" s="70">
        <f>SUMIFS('0. CSM'!C:C,'0. CSM'!L:L,CSM_AGENCY3[[#This Row],[Agency]],'0. CSM'!M:M,CSM_AGENCY3[[#This Row],[Billing CSM Title]])+SUMIFS('0. CSM'!E:E,'0. CSM'!L:L,CSM_AGENCY3[[#This Row],[Agency]],'0. CSM'!M:M,CSM_AGENCY3[[#This Row],[Billing CSM Title]])*1000</f>
        <v>0</v>
      </c>
      <c r="I80" s="70">
        <f>SUMIFS('0. CSM'!D:D,'0. CSM'!L:L,CSM_AGENCY3[[#This Row],[Agency]],'0. CSM'!M:M,CSM_AGENCY3[[#This Row],[Billing CSM Title]])+SUMIFS('0. CSM'!F:F,'0. CSM'!L:L,CSM_AGENCY3[[#This Row],[Agency]],'0. CSM'!M:M,CSM_AGENCY3[[#This Row],[Billing CSM Title]])*1000</f>
        <v>0</v>
      </c>
      <c r="J80" s="70">
        <f>CSM_AGENCY3[[#This Row],[FY1 ANNUAL]]+CSM_AGENCY3[[#This Row],[FY2 ANNUAL]]</f>
        <v>0</v>
      </c>
      <c r="K80" s="70">
        <f>ROUND(CSM_AGENCY3[[#This Row],[FY1 ANNUAL]]/12,2)</f>
        <v>0</v>
      </c>
      <c r="L80" s="70">
        <f>ROUND(CSM_AGENCY3[[#This Row],[FY2 ANNUAL]]/12,2)</f>
        <v>0</v>
      </c>
      <c r="N80" s="6"/>
    </row>
    <row r="81" spans="1:14" hidden="1" x14ac:dyDescent="0.25">
      <c r="A81" t="s">
        <v>287</v>
      </c>
      <c r="B81" t="s">
        <v>408</v>
      </c>
      <c r="C81" s="4" t="s">
        <v>470</v>
      </c>
      <c r="D81" s="4"/>
      <c r="E81" s="4" t="str">
        <f>CSM_AGENCY3[[#This Row],[Agency]]&amp;"-"&amp;CSM_AGENCY3[[#This Row],[Agency Name]]</f>
        <v>359-Washington Charter School Comm</v>
      </c>
      <c r="F81" s="8" t="s">
        <v>49</v>
      </c>
      <c r="G81" s="5" t="s">
        <v>329</v>
      </c>
      <c r="H81" s="70">
        <f>SUMIFS('0. CSM'!C:C,'0. CSM'!L:L,CSM_AGENCY3[[#This Row],[Agency]],'0. CSM'!M:M,CSM_AGENCY3[[#This Row],[Billing CSM Title]])+SUMIFS('0. CSM'!E:E,'0. CSM'!L:L,CSM_AGENCY3[[#This Row],[Agency]],'0. CSM'!M:M,CSM_AGENCY3[[#This Row],[Billing CSM Title]])*1000</f>
        <v>0</v>
      </c>
      <c r="I81" s="70">
        <f>SUMIFS('0. CSM'!D:D,'0. CSM'!L:L,CSM_AGENCY3[[#This Row],[Agency]],'0. CSM'!M:M,CSM_AGENCY3[[#This Row],[Billing CSM Title]])+SUMIFS('0. CSM'!F:F,'0. CSM'!L:L,CSM_AGENCY3[[#This Row],[Agency]],'0. CSM'!M:M,CSM_AGENCY3[[#This Row],[Billing CSM Title]])*1000</f>
        <v>0</v>
      </c>
      <c r="J81" s="70">
        <f>CSM_AGENCY3[[#This Row],[FY1 ANNUAL]]+CSM_AGENCY3[[#This Row],[FY2 ANNUAL]]</f>
        <v>0</v>
      </c>
      <c r="K81" s="70">
        <f>ROUND(CSM_AGENCY3[[#This Row],[FY1 ANNUAL]]/12,2)</f>
        <v>0</v>
      </c>
      <c r="L81" s="70">
        <f>ROUND(CSM_AGENCY3[[#This Row],[FY2 ANNUAL]]/12,2)</f>
        <v>0</v>
      </c>
      <c r="N81" s="6"/>
    </row>
    <row r="82" spans="1:14" hidden="1" x14ac:dyDescent="0.25">
      <c r="A82" t="s">
        <v>288</v>
      </c>
      <c r="B82" t="s">
        <v>409</v>
      </c>
      <c r="C82" s="4" t="s">
        <v>470</v>
      </c>
      <c r="D82" s="4"/>
      <c r="E82" s="4" t="str">
        <f>CSM_AGENCY3[[#This Row],[Agency]]&amp;"-"&amp;CSM_AGENCY3[[#This Row],[Agency Name]]</f>
        <v>360-University of Washington</v>
      </c>
      <c r="F82" s="8" t="s">
        <v>49</v>
      </c>
      <c r="G82" s="5" t="s">
        <v>329</v>
      </c>
      <c r="H82" s="70">
        <f>SUMIFS('0. CSM'!C:C,'0. CSM'!L:L,CSM_AGENCY3[[#This Row],[Agency]],'0. CSM'!M:M,CSM_AGENCY3[[#This Row],[Billing CSM Title]])+SUMIFS('0. CSM'!E:E,'0. CSM'!L:L,CSM_AGENCY3[[#This Row],[Agency]],'0. CSM'!M:M,CSM_AGENCY3[[#This Row],[Billing CSM Title]])*1000</f>
        <v>8000</v>
      </c>
      <c r="I82" s="70">
        <f>SUMIFS('0. CSM'!D:D,'0. CSM'!L:L,CSM_AGENCY3[[#This Row],[Agency]],'0. CSM'!M:M,CSM_AGENCY3[[#This Row],[Billing CSM Title]])+SUMIFS('0. CSM'!F:F,'0. CSM'!L:L,CSM_AGENCY3[[#This Row],[Agency]],'0. CSM'!M:M,CSM_AGENCY3[[#This Row],[Billing CSM Title]])*1000</f>
        <v>15000</v>
      </c>
      <c r="J82" s="70">
        <f>CSM_AGENCY3[[#This Row],[FY1 ANNUAL]]+CSM_AGENCY3[[#This Row],[FY2 ANNUAL]]</f>
        <v>23000</v>
      </c>
      <c r="K82" s="70">
        <f>ROUND(CSM_AGENCY3[[#This Row],[FY1 ANNUAL]]/12,2)</f>
        <v>666.67</v>
      </c>
      <c r="L82" s="70">
        <f>ROUND(CSM_AGENCY3[[#This Row],[FY2 ANNUAL]]/12,2)</f>
        <v>1250</v>
      </c>
      <c r="N82" s="6"/>
    </row>
    <row r="83" spans="1:14" hidden="1" x14ac:dyDescent="0.25">
      <c r="A83" t="s">
        <v>289</v>
      </c>
      <c r="B83" t="s">
        <v>410</v>
      </c>
      <c r="C83" s="4" t="s">
        <v>470</v>
      </c>
      <c r="D83" s="4"/>
      <c r="E83" s="4" t="str">
        <f>CSM_AGENCY3[[#This Row],[Agency]]&amp;"-"&amp;CSM_AGENCY3[[#This Row],[Agency Name]]</f>
        <v>365-Washington State University</v>
      </c>
      <c r="F83" s="8" t="s">
        <v>49</v>
      </c>
      <c r="G83" s="5" t="s">
        <v>329</v>
      </c>
      <c r="H83" s="70">
        <f>SUMIFS('0. CSM'!C:C,'0. CSM'!L:L,CSM_AGENCY3[[#This Row],[Agency]],'0. CSM'!M:M,CSM_AGENCY3[[#This Row],[Billing CSM Title]])+SUMIFS('0. CSM'!E:E,'0. CSM'!L:L,CSM_AGENCY3[[#This Row],[Agency]],'0. CSM'!M:M,CSM_AGENCY3[[#This Row],[Billing CSM Title]])*1000</f>
        <v>5000</v>
      </c>
      <c r="I83" s="70">
        <f>SUMIFS('0. CSM'!D:D,'0. CSM'!L:L,CSM_AGENCY3[[#This Row],[Agency]],'0. CSM'!M:M,CSM_AGENCY3[[#This Row],[Billing CSM Title]])+SUMIFS('0. CSM'!F:F,'0. CSM'!L:L,CSM_AGENCY3[[#This Row],[Agency]],'0. CSM'!M:M,CSM_AGENCY3[[#This Row],[Billing CSM Title]])*1000</f>
        <v>6000</v>
      </c>
      <c r="J83" s="70">
        <f>CSM_AGENCY3[[#This Row],[FY1 ANNUAL]]+CSM_AGENCY3[[#This Row],[FY2 ANNUAL]]</f>
        <v>11000</v>
      </c>
      <c r="K83" s="70">
        <f>ROUND(CSM_AGENCY3[[#This Row],[FY1 ANNUAL]]/12,2)</f>
        <v>416.67</v>
      </c>
      <c r="L83" s="70">
        <f>ROUND(CSM_AGENCY3[[#This Row],[FY2 ANNUAL]]/12,2)</f>
        <v>500</v>
      </c>
      <c r="N83" s="6"/>
    </row>
    <row r="84" spans="1:14" hidden="1" x14ac:dyDescent="0.25">
      <c r="A84" t="s">
        <v>290</v>
      </c>
      <c r="B84" t="s">
        <v>411</v>
      </c>
      <c r="C84" s="4" t="s">
        <v>470</v>
      </c>
      <c r="D84" s="4"/>
      <c r="E84" s="4" t="str">
        <f>CSM_AGENCY3[[#This Row],[Agency]]&amp;"-"&amp;CSM_AGENCY3[[#This Row],[Agency Name]]</f>
        <v>370-Eastern Washington University</v>
      </c>
      <c r="F84" s="8" t="s">
        <v>49</v>
      </c>
      <c r="G84" s="5" t="s">
        <v>329</v>
      </c>
      <c r="H84" s="70">
        <f>SUMIFS('0. CSM'!C:C,'0. CSM'!L:L,CSM_AGENCY3[[#This Row],[Agency]],'0. CSM'!M:M,CSM_AGENCY3[[#This Row],[Billing CSM Title]])+SUMIFS('0. CSM'!E:E,'0. CSM'!L:L,CSM_AGENCY3[[#This Row],[Agency]],'0. CSM'!M:M,CSM_AGENCY3[[#This Row],[Billing CSM Title]])*1000</f>
        <v>1000</v>
      </c>
      <c r="I84" s="70">
        <f>SUMIFS('0. CSM'!D:D,'0. CSM'!L:L,CSM_AGENCY3[[#This Row],[Agency]],'0. CSM'!M:M,CSM_AGENCY3[[#This Row],[Billing CSM Title]])+SUMIFS('0. CSM'!F:F,'0. CSM'!L:L,CSM_AGENCY3[[#This Row],[Agency]],'0. CSM'!M:M,CSM_AGENCY3[[#This Row],[Billing CSM Title]])*1000</f>
        <v>1000</v>
      </c>
      <c r="J84" s="70">
        <f>CSM_AGENCY3[[#This Row],[FY1 ANNUAL]]+CSM_AGENCY3[[#This Row],[FY2 ANNUAL]]</f>
        <v>2000</v>
      </c>
      <c r="K84" s="70">
        <f>ROUND(CSM_AGENCY3[[#This Row],[FY1 ANNUAL]]/12,2)</f>
        <v>83.33</v>
      </c>
      <c r="L84" s="70">
        <f>ROUND(CSM_AGENCY3[[#This Row],[FY2 ANNUAL]]/12,2)</f>
        <v>83.33</v>
      </c>
      <c r="N84" s="6"/>
    </row>
    <row r="85" spans="1:14" hidden="1" x14ac:dyDescent="0.25">
      <c r="A85" t="s">
        <v>291</v>
      </c>
      <c r="B85" t="s">
        <v>412</v>
      </c>
      <c r="C85" s="4" t="s">
        <v>470</v>
      </c>
      <c r="D85" s="4"/>
      <c r="E85" s="4" t="str">
        <f>CSM_AGENCY3[[#This Row],[Agency]]&amp;"-"&amp;CSM_AGENCY3[[#This Row],[Agency Name]]</f>
        <v>375-Central Washington University</v>
      </c>
      <c r="F85" s="8" t="s">
        <v>49</v>
      </c>
      <c r="G85" s="5" t="s">
        <v>329</v>
      </c>
      <c r="H85" s="70">
        <f>SUMIFS('0. CSM'!C:C,'0. CSM'!L:L,CSM_AGENCY3[[#This Row],[Agency]],'0. CSM'!M:M,CSM_AGENCY3[[#This Row],[Billing CSM Title]])+SUMIFS('0. CSM'!E:E,'0. CSM'!L:L,CSM_AGENCY3[[#This Row],[Agency]],'0. CSM'!M:M,CSM_AGENCY3[[#This Row],[Billing CSM Title]])*1000</f>
        <v>1000</v>
      </c>
      <c r="I85" s="70">
        <f>SUMIFS('0. CSM'!D:D,'0. CSM'!L:L,CSM_AGENCY3[[#This Row],[Agency]],'0. CSM'!M:M,CSM_AGENCY3[[#This Row],[Billing CSM Title]])+SUMIFS('0. CSM'!F:F,'0. CSM'!L:L,CSM_AGENCY3[[#This Row],[Agency]],'0. CSM'!M:M,CSM_AGENCY3[[#This Row],[Billing CSM Title]])*1000</f>
        <v>1000</v>
      </c>
      <c r="J85" s="70">
        <f>CSM_AGENCY3[[#This Row],[FY1 ANNUAL]]+CSM_AGENCY3[[#This Row],[FY2 ANNUAL]]</f>
        <v>2000</v>
      </c>
      <c r="K85" s="70">
        <f>ROUND(CSM_AGENCY3[[#This Row],[FY1 ANNUAL]]/12,2)</f>
        <v>83.33</v>
      </c>
      <c r="L85" s="70">
        <f>ROUND(CSM_AGENCY3[[#This Row],[FY2 ANNUAL]]/12,2)</f>
        <v>83.33</v>
      </c>
      <c r="N85" s="6"/>
    </row>
    <row r="86" spans="1:14" hidden="1" x14ac:dyDescent="0.25">
      <c r="A86" t="s">
        <v>292</v>
      </c>
      <c r="B86" t="s">
        <v>413</v>
      </c>
      <c r="C86" s="4" t="s">
        <v>470</v>
      </c>
      <c r="D86" s="4"/>
      <c r="E86" s="4" t="str">
        <f>CSM_AGENCY3[[#This Row],[Agency]]&amp;"-"&amp;CSM_AGENCY3[[#This Row],[Agency Name]]</f>
        <v>376-The Evergreen State College</v>
      </c>
      <c r="F86" s="8" t="s">
        <v>49</v>
      </c>
      <c r="G86" s="5" t="s">
        <v>329</v>
      </c>
      <c r="H86" s="70">
        <f>SUMIFS('0. CSM'!C:C,'0. CSM'!L:L,CSM_AGENCY3[[#This Row],[Agency]],'0. CSM'!M:M,CSM_AGENCY3[[#This Row],[Billing CSM Title]])+SUMIFS('0. CSM'!E:E,'0. CSM'!L:L,CSM_AGENCY3[[#This Row],[Agency]],'0. CSM'!M:M,CSM_AGENCY3[[#This Row],[Billing CSM Title]])*1000</f>
        <v>1000</v>
      </c>
      <c r="I86" s="70">
        <f>SUMIFS('0. CSM'!D:D,'0. CSM'!L:L,CSM_AGENCY3[[#This Row],[Agency]],'0. CSM'!M:M,CSM_AGENCY3[[#This Row],[Billing CSM Title]])+SUMIFS('0. CSM'!F:F,'0. CSM'!L:L,CSM_AGENCY3[[#This Row],[Agency]],'0. CSM'!M:M,CSM_AGENCY3[[#This Row],[Billing CSM Title]])*1000</f>
        <v>1000</v>
      </c>
      <c r="J86" s="70">
        <f>CSM_AGENCY3[[#This Row],[FY1 ANNUAL]]+CSM_AGENCY3[[#This Row],[FY2 ANNUAL]]</f>
        <v>2000</v>
      </c>
      <c r="K86" s="70">
        <f>ROUND(CSM_AGENCY3[[#This Row],[FY1 ANNUAL]]/12,2)</f>
        <v>83.33</v>
      </c>
      <c r="L86" s="70">
        <f>ROUND(CSM_AGENCY3[[#This Row],[FY2 ANNUAL]]/12,2)</f>
        <v>83.33</v>
      </c>
      <c r="N86" s="6"/>
    </row>
    <row r="87" spans="1:14" hidden="1" x14ac:dyDescent="0.25">
      <c r="A87" t="s">
        <v>293</v>
      </c>
      <c r="B87" t="s">
        <v>414</v>
      </c>
      <c r="C87" s="4" t="s">
        <v>470</v>
      </c>
      <c r="D87" s="4"/>
      <c r="E87" s="4" t="str">
        <f>CSM_AGENCY3[[#This Row],[Agency]]&amp;"-"&amp;CSM_AGENCY3[[#This Row],[Agency Name]]</f>
        <v>380-Western Washington University</v>
      </c>
      <c r="F87" s="8" t="s">
        <v>49</v>
      </c>
      <c r="G87" s="5" t="s">
        <v>329</v>
      </c>
      <c r="H87" s="70">
        <f>SUMIFS('0. CSM'!C:C,'0. CSM'!L:L,CSM_AGENCY3[[#This Row],[Agency]],'0. CSM'!M:M,CSM_AGENCY3[[#This Row],[Billing CSM Title]])+SUMIFS('0. CSM'!E:E,'0. CSM'!L:L,CSM_AGENCY3[[#This Row],[Agency]],'0. CSM'!M:M,CSM_AGENCY3[[#This Row],[Billing CSM Title]])*1000</f>
        <v>1000</v>
      </c>
      <c r="I87" s="70">
        <f>SUMIFS('0. CSM'!D:D,'0. CSM'!L:L,CSM_AGENCY3[[#This Row],[Agency]],'0. CSM'!M:M,CSM_AGENCY3[[#This Row],[Billing CSM Title]])+SUMIFS('0. CSM'!F:F,'0. CSM'!L:L,CSM_AGENCY3[[#This Row],[Agency]],'0. CSM'!M:M,CSM_AGENCY3[[#This Row],[Billing CSM Title]])*1000</f>
        <v>3000</v>
      </c>
      <c r="J87" s="70">
        <f>CSM_AGENCY3[[#This Row],[FY1 ANNUAL]]+CSM_AGENCY3[[#This Row],[FY2 ANNUAL]]</f>
        <v>4000</v>
      </c>
      <c r="K87" s="70">
        <f>ROUND(CSM_AGENCY3[[#This Row],[FY1 ANNUAL]]/12,2)</f>
        <v>83.33</v>
      </c>
      <c r="L87" s="70">
        <f>ROUND(CSM_AGENCY3[[#This Row],[FY2 ANNUAL]]/12,2)</f>
        <v>250</v>
      </c>
      <c r="N87" s="6"/>
    </row>
    <row r="88" spans="1:14" hidden="1" x14ac:dyDescent="0.25">
      <c r="A88" t="s">
        <v>294</v>
      </c>
      <c r="B88" t="s">
        <v>415</v>
      </c>
      <c r="C88" s="4" t="s">
        <v>470</v>
      </c>
      <c r="D88" s="4"/>
      <c r="E88" s="4" t="str">
        <f>CSM_AGENCY3[[#This Row],[Agency]]&amp;"-"&amp;CSM_AGENCY3[[#This Row],[Agency Name]]</f>
        <v>387-Washington State Arts Commission</v>
      </c>
      <c r="F88" s="8" t="s">
        <v>49</v>
      </c>
      <c r="G88" s="5" t="s">
        <v>329</v>
      </c>
      <c r="H88" s="70">
        <f>SUMIFS('0. CSM'!C:C,'0. CSM'!L:L,CSM_AGENCY3[[#This Row],[Agency]],'0. CSM'!M:M,CSM_AGENCY3[[#This Row],[Billing CSM Title]])+SUMIFS('0. CSM'!E:E,'0. CSM'!L:L,CSM_AGENCY3[[#This Row],[Agency]],'0. CSM'!M:M,CSM_AGENCY3[[#This Row],[Billing CSM Title]])*1000</f>
        <v>0</v>
      </c>
      <c r="I88" s="70">
        <f>SUMIFS('0. CSM'!D:D,'0. CSM'!L:L,CSM_AGENCY3[[#This Row],[Agency]],'0. CSM'!M:M,CSM_AGENCY3[[#This Row],[Billing CSM Title]])+SUMIFS('0. CSM'!F:F,'0. CSM'!L:L,CSM_AGENCY3[[#This Row],[Agency]],'0. CSM'!M:M,CSM_AGENCY3[[#This Row],[Billing CSM Title]])*1000</f>
        <v>0</v>
      </c>
      <c r="J88" s="70">
        <f>CSM_AGENCY3[[#This Row],[FY1 ANNUAL]]+CSM_AGENCY3[[#This Row],[FY2 ANNUAL]]</f>
        <v>0</v>
      </c>
      <c r="K88" s="70">
        <f>ROUND(CSM_AGENCY3[[#This Row],[FY1 ANNUAL]]/12,2)</f>
        <v>0</v>
      </c>
      <c r="L88" s="70">
        <f>ROUND(CSM_AGENCY3[[#This Row],[FY2 ANNUAL]]/12,2)</f>
        <v>0</v>
      </c>
      <c r="N88" s="6"/>
    </row>
    <row r="89" spans="1:14" hidden="1" x14ac:dyDescent="0.25">
      <c r="A89" t="s">
        <v>295</v>
      </c>
      <c r="B89" t="s">
        <v>416</v>
      </c>
      <c r="C89" s="4" t="s">
        <v>470</v>
      </c>
      <c r="D89" s="4"/>
      <c r="E89" s="4" t="str">
        <f>CSM_AGENCY3[[#This Row],[Agency]]&amp;"-"&amp;CSM_AGENCY3[[#This Row],[Agency Name]]</f>
        <v>390-Washington State Historical Society</v>
      </c>
      <c r="F89" s="8" t="s">
        <v>49</v>
      </c>
      <c r="G89" s="5" t="s">
        <v>329</v>
      </c>
      <c r="H89" s="70">
        <f>SUMIFS('0. CSM'!C:C,'0. CSM'!L:L,CSM_AGENCY3[[#This Row],[Agency]],'0. CSM'!M:M,CSM_AGENCY3[[#This Row],[Billing CSM Title]])+SUMIFS('0. CSM'!E:E,'0. CSM'!L:L,CSM_AGENCY3[[#This Row],[Agency]],'0. CSM'!M:M,CSM_AGENCY3[[#This Row],[Billing CSM Title]])*1000</f>
        <v>1000</v>
      </c>
      <c r="I89" s="70">
        <f>SUMIFS('0. CSM'!D:D,'0. CSM'!L:L,CSM_AGENCY3[[#This Row],[Agency]],'0. CSM'!M:M,CSM_AGENCY3[[#This Row],[Billing CSM Title]])+SUMIFS('0. CSM'!F:F,'0. CSM'!L:L,CSM_AGENCY3[[#This Row],[Agency]],'0. CSM'!M:M,CSM_AGENCY3[[#This Row],[Billing CSM Title]])*1000</f>
        <v>0</v>
      </c>
      <c r="J89" s="70">
        <f>CSM_AGENCY3[[#This Row],[FY1 ANNUAL]]+CSM_AGENCY3[[#This Row],[FY2 ANNUAL]]</f>
        <v>1000</v>
      </c>
      <c r="K89" s="70">
        <f>ROUND(CSM_AGENCY3[[#This Row],[FY1 ANNUAL]]/12,2)</f>
        <v>83.33</v>
      </c>
      <c r="L89" s="70">
        <f>ROUND(CSM_AGENCY3[[#This Row],[FY2 ANNUAL]]/12,2)</f>
        <v>0</v>
      </c>
      <c r="N89" s="6"/>
    </row>
    <row r="90" spans="1:14" hidden="1" x14ac:dyDescent="0.25">
      <c r="A90" t="s">
        <v>296</v>
      </c>
      <c r="B90" t="s">
        <v>417</v>
      </c>
      <c r="C90" s="4" t="s">
        <v>470</v>
      </c>
      <c r="D90" s="4"/>
      <c r="E90" s="4" t="str">
        <f>CSM_AGENCY3[[#This Row],[Agency]]&amp;"-"&amp;CSM_AGENCY3[[#This Row],[Agency Name]]</f>
        <v>395-East Wash State Historical Society</v>
      </c>
      <c r="F90" s="8" t="s">
        <v>49</v>
      </c>
      <c r="G90" s="5" t="s">
        <v>329</v>
      </c>
      <c r="H90" s="70">
        <f>SUMIFS('0. CSM'!C:C,'0. CSM'!L:L,CSM_AGENCY3[[#This Row],[Agency]],'0. CSM'!M:M,CSM_AGENCY3[[#This Row],[Billing CSM Title]])+SUMIFS('0. CSM'!E:E,'0. CSM'!L:L,CSM_AGENCY3[[#This Row],[Agency]],'0. CSM'!M:M,CSM_AGENCY3[[#This Row],[Billing CSM Title]])*1000</f>
        <v>1000</v>
      </c>
      <c r="I90" s="70">
        <f>SUMIFS('0. CSM'!D:D,'0. CSM'!L:L,CSM_AGENCY3[[#This Row],[Agency]],'0. CSM'!M:M,CSM_AGENCY3[[#This Row],[Billing CSM Title]])+SUMIFS('0. CSM'!F:F,'0. CSM'!L:L,CSM_AGENCY3[[#This Row],[Agency]],'0. CSM'!M:M,CSM_AGENCY3[[#This Row],[Billing CSM Title]])*1000</f>
        <v>0</v>
      </c>
      <c r="J90" s="70">
        <f>CSM_AGENCY3[[#This Row],[FY1 ANNUAL]]+CSM_AGENCY3[[#This Row],[FY2 ANNUAL]]</f>
        <v>1000</v>
      </c>
      <c r="K90" s="70">
        <f>ROUND(CSM_AGENCY3[[#This Row],[FY1 ANNUAL]]/12,2)</f>
        <v>83.33</v>
      </c>
      <c r="L90" s="70">
        <f>ROUND(CSM_AGENCY3[[#This Row],[FY2 ANNUAL]]/12,2)</f>
        <v>0</v>
      </c>
      <c r="N90" s="6"/>
    </row>
    <row r="91" spans="1:14" hidden="1" x14ac:dyDescent="0.25">
      <c r="A91" t="s">
        <v>297</v>
      </c>
      <c r="B91" t="s">
        <v>418</v>
      </c>
      <c r="C91" s="4" t="s">
        <v>470</v>
      </c>
      <c r="D91" s="4"/>
      <c r="E91" s="4" t="str">
        <f>CSM_AGENCY3[[#This Row],[Agency]]&amp;"-"&amp;CSM_AGENCY3[[#This Row],[Agency Name]]</f>
        <v>405-Department of Transportation</v>
      </c>
      <c r="F91" s="8" t="s">
        <v>49</v>
      </c>
      <c r="G91" s="5" t="s">
        <v>329</v>
      </c>
      <c r="H91" s="70">
        <f>SUMIFS('0. CSM'!C:C,'0. CSM'!L:L,CSM_AGENCY3[[#This Row],[Agency]],'0. CSM'!M:M,CSM_AGENCY3[[#This Row],[Billing CSM Title]])+SUMIFS('0. CSM'!E:E,'0. CSM'!L:L,CSM_AGENCY3[[#This Row],[Agency]],'0. CSM'!M:M,CSM_AGENCY3[[#This Row],[Billing CSM Title]])*1000</f>
        <v>55000</v>
      </c>
      <c r="I91" s="70">
        <f>SUMIFS('0. CSM'!D:D,'0. CSM'!L:L,CSM_AGENCY3[[#This Row],[Agency]],'0. CSM'!M:M,CSM_AGENCY3[[#This Row],[Billing CSM Title]])+SUMIFS('0. CSM'!F:F,'0. CSM'!L:L,CSM_AGENCY3[[#This Row],[Agency]],'0. CSM'!M:M,CSM_AGENCY3[[#This Row],[Billing CSM Title]])*1000</f>
        <v>82000</v>
      </c>
      <c r="J91" s="70">
        <f>CSM_AGENCY3[[#This Row],[FY1 ANNUAL]]+CSM_AGENCY3[[#This Row],[FY2 ANNUAL]]</f>
        <v>137000</v>
      </c>
      <c r="K91" s="70">
        <f>ROUND(CSM_AGENCY3[[#This Row],[FY1 ANNUAL]]/12,2)</f>
        <v>4583.33</v>
      </c>
      <c r="L91" s="70">
        <f>ROUND(CSM_AGENCY3[[#This Row],[FY2 ANNUAL]]/12,2)</f>
        <v>6833.33</v>
      </c>
      <c r="N91" s="6"/>
    </row>
    <row r="92" spans="1:14" hidden="1" x14ac:dyDescent="0.25">
      <c r="A92" t="s">
        <v>298</v>
      </c>
      <c r="B92" t="s">
        <v>419</v>
      </c>
      <c r="C92" s="4" t="s">
        <v>470</v>
      </c>
      <c r="D92" s="4"/>
      <c r="E92" s="4" t="str">
        <f>CSM_AGENCY3[[#This Row],[Agency]]&amp;"-"&amp;CSM_AGENCY3[[#This Row],[Agency Name]]</f>
        <v>406-County Road Administration Board</v>
      </c>
      <c r="F92" s="8" t="s">
        <v>49</v>
      </c>
      <c r="G92" s="5" t="s">
        <v>329</v>
      </c>
      <c r="H92" s="70">
        <f>SUMIFS('0. CSM'!C:C,'0. CSM'!L:L,CSM_AGENCY3[[#This Row],[Agency]],'0. CSM'!M:M,CSM_AGENCY3[[#This Row],[Billing CSM Title]])+SUMIFS('0. CSM'!E:E,'0. CSM'!L:L,CSM_AGENCY3[[#This Row],[Agency]],'0. CSM'!M:M,CSM_AGENCY3[[#This Row],[Billing CSM Title]])*1000</f>
        <v>0</v>
      </c>
      <c r="I92" s="70">
        <f>SUMIFS('0. CSM'!D:D,'0. CSM'!L:L,CSM_AGENCY3[[#This Row],[Agency]],'0. CSM'!M:M,CSM_AGENCY3[[#This Row],[Billing CSM Title]])+SUMIFS('0. CSM'!F:F,'0. CSM'!L:L,CSM_AGENCY3[[#This Row],[Agency]],'0. CSM'!M:M,CSM_AGENCY3[[#This Row],[Billing CSM Title]])*1000</f>
        <v>0</v>
      </c>
      <c r="J92" s="70">
        <f>CSM_AGENCY3[[#This Row],[FY1 ANNUAL]]+CSM_AGENCY3[[#This Row],[FY2 ANNUAL]]</f>
        <v>0</v>
      </c>
      <c r="K92" s="70">
        <f>ROUND(CSM_AGENCY3[[#This Row],[FY1 ANNUAL]]/12,2)</f>
        <v>0</v>
      </c>
      <c r="L92" s="70">
        <f>ROUND(CSM_AGENCY3[[#This Row],[FY2 ANNUAL]]/12,2)</f>
        <v>0</v>
      </c>
      <c r="N92" s="6"/>
    </row>
    <row r="93" spans="1:14" hidden="1" x14ac:dyDescent="0.25">
      <c r="A93" t="s">
        <v>299</v>
      </c>
      <c r="B93" t="s">
        <v>420</v>
      </c>
      <c r="C93" s="4" t="s">
        <v>470</v>
      </c>
      <c r="D93" s="4"/>
      <c r="E93" s="4" t="str">
        <f>CSM_AGENCY3[[#This Row],[Agency]]&amp;"-"&amp;CSM_AGENCY3[[#This Row],[Agency Name]]</f>
        <v>407-Transportation Improvement Board</v>
      </c>
      <c r="F93" s="8" t="s">
        <v>49</v>
      </c>
      <c r="G93" s="5" t="s">
        <v>329</v>
      </c>
      <c r="H93" s="70">
        <f>SUMIFS('0. CSM'!C:C,'0. CSM'!L:L,CSM_AGENCY3[[#This Row],[Agency]],'0. CSM'!M:M,CSM_AGENCY3[[#This Row],[Billing CSM Title]])+SUMIFS('0. CSM'!E:E,'0. CSM'!L:L,CSM_AGENCY3[[#This Row],[Agency]],'0. CSM'!M:M,CSM_AGENCY3[[#This Row],[Billing CSM Title]])*1000</f>
        <v>0</v>
      </c>
      <c r="I93" s="70">
        <f>SUMIFS('0. CSM'!D:D,'0. CSM'!L:L,CSM_AGENCY3[[#This Row],[Agency]],'0. CSM'!M:M,CSM_AGENCY3[[#This Row],[Billing CSM Title]])+SUMIFS('0. CSM'!F:F,'0. CSM'!L:L,CSM_AGENCY3[[#This Row],[Agency]],'0. CSM'!M:M,CSM_AGENCY3[[#This Row],[Billing CSM Title]])*1000</f>
        <v>0</v>
      </c>
      <c r="J93" s="70">
        <f>CSM_AGENCY3[[#This Row],[FY1 ANNUAL]]+CSM_AGENCY3[[#This Row],[FY2 ANNUAL]]</f>
        <v>0</v>
      </c>
      <c r="K93" s="70">
        <f>ROUND(CSM_AGENCY3[[#This Row],[FY1 ANNUAL]]/12,2)</f>
        <v>0</v>
      </c>
      <c r="L93" s="70">
        <f>ROUND(CSM_AGENCY3[[#This Row],[FY2 ANNUAL]]/12,2)</f>
        <v>0</v>
      </c>
      <c r="N93" s="6"/>
    </row>
    <row r="94" spans="1:14" hidden="1" x14ac:dyDescent="0.25">
      <c r="A94" t="s">
        <v>300</v>
      </c>
      <c r="B94" t="s">
        <v>421</v>
      </c>
      <c r="C94" s="4" t="s">
        <v>470</v>
      </c>
      <c r="D94" s="4"/>
      <c r="E94" s="4" t="str">
        <f>CSM_AGENCY3[[#This Row],[Agency]]&amp;"-"&amp;CSM_AGENCY3[[#This Row],[Agency Name]]</f>
        <v>410-Transportation Commission</v>
      </c>
      <c r="F94" s="8" t="s">
        <v>49</v>
      </c>
      <c r="G94" s="5" t="s">
        <v>329</v>
      </c>
      <c r="H94" s="70">
        <f>SUMIFS('0. CSM'!C:C,'0. CSM'!L:L,CSM_AGENCY3[[#This Row],[Agency]],'0. CSM'!M:M,CSM_AGENCY3[[#This Row],[Billing CSM Title]])+SUMIFS('0. CSM'!E:E,'0. CSM'!L:L,CSM_AGENCY3[[#This Row],[Agency]],'0. CSM'!M:M,CSM_AGENCY3[[#This Row],[Billing CSM Title]])*1000</f>
        <v>0</v>
      </c>
      <c r="I94" s="70">
        <f>SUMIFS('0. CSM'!D:D,'0. CSM'!L:L,CSM_AGENCY3[[#This Row],[Agency]],'0. CSM'!M:M,CSM_AGENCY3[[#This Row],[Billing CSM Title]])+SUMIFS('0. CSM'!F:F,'0. CSM'!L:L,CSM_AGENCY3[[#This Row],[Agency]],'0. CSM'!M:M,CSM_AGENCY3[[#This Row],[Billing CSM Title]])*1000</f>
        <v>0</v>
      </c>
      <c r="J94" s="70">
        <f>CSM_AGENCY3[[#This Row],[FY1 ANNUAL]]+CSM_AGENCY3[[#This Row],[FY2 ANNUAL]]</f>
        <v>0</v>
      </c>
      <c r="K94" s="70">
        <f>ROUND(CSM_AGENCY3[[#This Row],[FY1 ANNUAL]]/12,2)</f>
        <v>0</v>
      </c>
      <c r="L94" s="70">
        <f>ROUND(CSM_AGENCY3[[#This Row],[FY2 ANNUAL]]/12,2)</f>
        <v>0</v>
      </c>
      <c r="N94" s="6"/>
    </row>
    <row r="95" spans="1:14" hidden="1" x14ac:dyDescent="0.25">
      <c r="A95" t="s">
        <v>301</v>
      </c>
      <c r="B95" t="s">
        <v>422</v>
      </c>
      <c r="C95" s="4" t="s">
        <v>470</v>
      </c>
      <c r="D95" s="4"/>
      <c r="E95" s="4" t="str">
        <f>CSM_AGENCY3[[#This Row],[Agency]]&amp;"-"&amp;CSM_AGENCY3[[#This Row],[Agency Name]]</f>
        <v>411-Freight Mobility Strategic Invest</v>
      </c>
      <c r="F95" s="8" t="s">
        <v>49</v>
      </c>
      <c r="G95" s="5" t="s">
        <v>329</v>
      </c>
      <c r="H95" s="70">
        <f>SUMIFS('0. CSM'!C:C,'0. CSM'!L:L,CSM_AGENCY3[[#This Row],[Agency]],'0. CSM'!M:M,CSM_AGENCY3[[#This Row],[Billing CSM Title]])+SUMIFS('0. CSM'!E:E,'0. CSM'!L:L,CSM_AGENCY3[[#This Row],[Agency]],'0. CSM'!M:M,CSM_AGENCY3[[#This Row],[Billing CSM Title]])*1000</f>
        <v>0</v>
      </c>
      <c r="I95" s="70">
        <f>SUMIFS('0. CSM'!D:D,'0. CSM'!L:L,CSM_AGENCY3[[#This Row],[Agency]],'0. CSM'!M:M,CSM_AGENCY3[[#This Row],[Billing CSM Title]])+SUMIFS('0. CSM'!F:F,'0. CSM'!L:L,CSM_AGENCY3[[#This Row],[Agency]],'0. CSM'!M:M,CSM_AGENCY3[[#This Row],[Billing CSM Title]])*1000</f>
        <v>0</v>
      </c>
      <c r="J95" s="70">
        <f>CSM_AGENCY3[[#This Row],[FY1 ANNUAL]]+CSM_AGENCY3[[#This Row],[FY2 ANNUAL]]</f>
        <v>0</v>
      </c>
      <c r="K95" s="70">
        <f>ROUND(CSM_AGENCY3[[#This Row],[FY1 ANNUAL]]/12,2)</f>
        <v>0</v>
      </c>
      <c r="L95" s="70">
        <f>ROUND(CSM_AGENCY3[[#This Row],[FY2 ANNUAL]]/12,2)</f>
        <v>0</v>
      </c>
      <c r="N95" s="6"/>
    </row>
    <row r="96" spans="1:14" hidden="1" x14ac:dyDescent="0.25">
      <c r="A96" t="s">
        <v>302</v>
      </c>
      <c r="B96" t="s">
        <v>423</v>
      </c>
      <c r="C96" s="4" t="s">
        <v>470</v>
      </c>
      <c r="D96" s="4"/>
      <c r="E96" s="4" t="str">
        <f>CSM_AGENCY3[[#This Row],[Agency]]&amp;"-"&amp;CSM_AGENCY3[[#This Row],[Agency Name]]</f>
        <v>460-Columbia River Gorge Commission</v>
      </c>
      <c r="F96" s="8" t="s">
        <v>49</v>
      </c>
      <c r="G96" s="5" t="s">
        <v>329</v>
      </c>
      <c r="H96" s="70">
        <f>SUMIFS('0. CSM'!C:C,'0. CSM'!L:L,CSM_AGENCY3[[#This Row],[Agency]],'0. CSM'!M:M,CSM_AGENCY3[[#This Row],[Billing CSM Title]])+SUMIFS('0. CSM'!E:E,'0. CSM'!L:L,CSM_AGENCY3[[#This Row],[Agency]],'0. CSM'!M:M,CSM_AGENCY3[[#This Row],[Billing CSM Title]])*1000</f>
        <v>0</v>
      </c>
      <c r="I96" s="70">
        <f>SUMIFS('0. CSM'!D:D,'0. CSM'!L:L,CSM_AGENCY3[[#This Row],[Agency]],'0. CSM'!M:M,CSM_AGENCY3[[#This Row],[Billing CSM Title]])+SUMIFS('0. CSM'!F:F,'0. CSM'!L:L,CSM_AGENCY3[[#This Row],[Agency]],'0. CSM'!M:M,CSM_AGENCY3[[#This Row],[Billing CSM Title]])*1000</f>
        <v>0</v>
      </c>
      <c r="J96" s="70">
        <f>CSM_AGENCY3[[#This Row],[FY1 ANNUAL]]+CSM_AGENCY3[[#This Row],[FY2 ANNUAL]]</f>
        <v>0</v>
      </c>
      <c r="K96" s="70">
        <f>ROUND(CSM_AGENCY3[[#This Row],[FY1 ANNUAL]]/12,2)</f>
        <v>0</v>
      </c>
      <c r="L96" s="70">
        <f>ROUND(CSM_AGENCY3[[#This Row],[FY2 ANNUAL]]/12,2)</f>
        <v>0</v>
      </c>
      <c r="N96" s="6"/>
    </row>
    <row r="97" spans="1:14" hidden="1" x14ac:dyDescent="0.25">
      <c r="A97" t="s">
        <v>303</v>
      </c>
      <c r="B97" t="s">
        <v>424</v>
      </c>
      <c r="C97" s="4" t="s">
        <v>470</v>
      </c>
      <c r="D97" s="4"/>
      <c r="E97" s="4" t="str">
        <f>CSM_AGENCY3[[#This Row],[Agency]]&amp;"-"&amp;CSM_AGENCY3[[#This Row],[Agency Name]]</f>
        <v>461-Department of Ecology</v>
      </c>
      <c r="F97" s="8" t="s">
        <v>49</v>
      </c>
      <c r="G97" s="5" t="s">
        <v>329</v>
      </c>
      <c r="H97" s="70">
        <f>SUMIFS('0. CSM'!C:C,'0. CSM'!L:L,CSM_AGENCY3[[#This Row],[Agency]],'0. CSM'!M:M,CSM_AGENCY3[[#This Row],[Billing CSM Title]])+SUMIFS('0. CSM'!E:E,'0. CSM'!L:L,CSM_AGENCY3[[#This Row],[Agency]],'0. CSM'!M:M,CSM_AGENCY3[[#This Row],[Billing CSM Title]])*1000</f>
        <v>12000</v>
      </c>
      <c r="I97" s="70">
        <f>SUMIFS('0. CSM'!D:D,'0. CSM'!L:L,CSM_AGENCY3[[#This Row],[Agency]],'0. CSM'!M:M,CSM_AGENCY3[[#This Row],[Billing CSM Title]])+SUMIFS('0. CSM'!F:F,'0. CSM'!L:L,CSM_AGENCY3[[#This Row],[Agency]],'0. CSM'!M:M,CSM_AGENCY3[[#This Row],[Billing CSM Title]])*1000</f>
        <v>20000</v>
      </c>
      <c r="J97" s="70">
        <f>CSM_AGENCY3[[#This Row],[FY1 ANNUAL]]+CSM_AGENCY3[[#This Row],[FY2 ANNUAL]]</f>
        <v>32000</v>
      </c>
      <c r="K97" s="70">
        <f>ROUND(CSM_AGENCY3[[#This Row],[FY1 ANNUAL]]/12,2)</f>
        <v>1000</v>
      </c>
      <c r="L97" s="70">
        <f>ROUND(CSM_AGENCY3[[#This Row],[FY2 ANNUAL]]/12,2)</f>
        <v>1666.67</v>
      </c>
      <c r="N97" s="6"/>
    </row>
    <row r="98" spans="1:14" hidden="1" x14ac:dyDescent="0.25">
      <c r="A98" t="s">
        <v>304</v>
      </c>
      <c r="B98" t="s">
        <v>425</v>
      </c>
      <c r="C98" s="4" t="s">
        <v>470</v>
      </c>
      <c r="D98" s="4"/>
      <c r="E98" s="4" t="str">
        <f>CSM_AGENCY3[[#This Row],[Agency]]&amp;"-"&amp;CSM_AGENCY3[[#This Row],[Agency Name]]</f>
        <v>462-WA Pollution Liab Insurance Program</v>
      </c>
      <c r="F98" s="8" t="s">
        <v>49</v>
      </c>
      <c r="G98" s="5" t="s">
        <v>329</v>
      </c>
      <c r="H98" s="70">
        <f>SUMIFS('0. CSM'!C:C,'0. CSM'!L:L,CSM_AGENCY3[[#This Row],[Agency]],'0. CSM'!M:M,CSM_AGENCY3[[#This Row],[Billing CSM Title]])+SUMIFS('0. CSM'!E:E,'0. CSM'!L:L,CSM_AGENCY3[[#This Row],[Agency]],'0. CSM'!M:M,CSM_AGENCY3[[#This Row],[Billing CSM Title]])*1000</f>
        <v>0</v>
      </c>
      <c r="I98" s="70">
        <f>SUMIFS('0. CSM'!D:D,'0. CSM'!L:L,CSM_AGENCY3[[#This Row],[Agency]],'0. CSM'!M:M,CSM_AGENCY3[[#This Row],[Billing CSM Title]])+SUMIFS('0. CSM'!F:F,'0. CSM'!L:L,CSM_AGENCY3[[#This Row],[Agency]],'0. CSM'!M:M,CSM_AGENCY3[[#This Row],[Billing CSM Title]])*1000</f>
        <v>0</v>
      </c>
      <c r="J98" s="70">
        <f>CSM_AGENCY3[[#This Row],[FY1 ANNUAL]]+CSM_AGENCY3[[#This Row],[FY2 ANNUAL]]</f>
        <v>0</v>
      </c>
      <c r="K98" s="70">
        <f>ROUND(CSM_AGENCY3[[#This Row],[FY1 ANNUAL]]/12,2)</f>
        <v>0</v>
      </c>
      <c r="L98" s="70">
        <f>ROUND(CSM_AGENCY3[[#This Row],[FY2 ANNUAL]]/12,2)</f>
        <v>0</v>
      </c>
      <c r="N98" s="6"/>
    </row>
    <row r="99" spans="1:14" hidden="1" x14ac:dyDescent="0.25">
      <c r="A99" t="s">
        <v>305</v>
      </c>
      <c r="B99" t="s">
        <v>426</v>
      </c>
      <c r="C99" s="4" t="s">
        <v>470</v>
      </c>
      <c r="D99" s="4"/>
      <c r="E99" s="4" t="str">
        <f>CSM_AGENCY3[[#This Row],[Agency]]&amp;"-"&amp;CSM_AGENCY3[[#This Row],[Agency Name]]</f>
        <v>463-Energy Fac Site Eval</v>
      </c>
      <c r="F99" s="8" t="s">
        <v>49</v>
      </c>
      <c r="G99" s="5" t="s">
        <v>329</v>
      </c>
      <c r="H99" s="70">
        <f>SUMIFS('0. CSM'!C:C,'0. CSM'!L:L,CSM_AGENCY3[[#This Row],[Agency]],'0. CSM'!M:M,CSM_AGENCY3[[#This Row],[Billing CSM Title]])+SUMIFS('0. CSM'!E:E,'0. CSM'!L:L,CSM_AGENCY3[[#This Row],[Agency]],'0. CSM'!M:M,CSM_AGENCY3[[#This Row],[Billing CSM Title]])*1000</f>
        <v>0</v>
      </c>
      <c r="I99" s="70">
        <f>SUMIFS('0. CSM'!D:D,'0. CSM'!L:L,CSM_AGENCY3[[#This Row],[Agency]],'0. CSM'!M:M,CSM_AGENCY3[[#This Row],[Billing CSM Title]])+SUMIFS('0. CSM'!F:F,'0. CSM'!L:L,CSM_AGENCY3[[#This Row],[Agency]],'0. CSM'!M:M,CSM_AGENCY3[[#This Row],[Billing CSM Title]])*1000</f>
        <v>0</v>
      </c>
      <c r="J99" s="70">
        <f>CSM_AGENCY3[[#This Row],[FY1 ANNUAL]]+CSM_AGENCY3[[#This Row],[FY2 ANNUAL]]</f>
        <v>0</v>
      </c>
      <c r="K99" s="70">
        <f>ROUND(CSM_AGENCY3[[#This Row],[FY1 ANNUAL]]/12,2)</f>
        <v>0</v>
      </c>
      <c r="L99" s="70">
        <f>ROUND(CSM_AGENCY3[[#This Row],[FY2 ANNUAL]]/12,2)</f>
        <v>0</v>
      </c>
      <c r="N99" s="6"/>
    </row>
    <row r="100" spans="1:14" hidden="1" x14ac:dyDescent="0.25">
      <c r="A100" t="s">
        <v>306</v>
      </c>
      <c r="B100" t="s">
        <v>427</v>
      </c>
      <c r="C100" s="4" t="s">
        <v>470</v>
      </c>
      <c r="D100" s="4"/>
      <c r="E100" s="4" t="str">
        <f>CSM_AGENCY3[[#This Row],[Agency]]&amp;"-"&amp;CSM_AGENCY3[[#This Row],[Agency Name]]</f>
        <v>465-State Parks and Recreation Comm</v>
      </c>
      <c r="F100" s="8" t="s">
        <v>49</v>
      </c>
      <c r="G100" s="5" t="s">
        <v>329</v>
      </c>
      <c r="H100" s="70">
        <f>SUMIFS('0. CSM'!C:C,'0. CSM'!L:L,CSM_AGENCY3[[#This Row],[Agency]],'0. CSM'!M:M,CSM_AGENCY3[[#This Row],[Billing CSM Title]])+SUMIFS('0. CSM'!E:E,'0. CSM'!L:L,CSM_AGENCY3[[#This Row],[Agency]],'0. CSM'!M:M,CSM_AGENCY3[[#This Row],[Billing CSM Title]])*1000</f>
        <v>7000</v>
      </c>
      <c r="I100" s="70">
        <f>SUMIFS('0. CSM'!D:D,'0. CSM'!L:L,CSM_AGENCY3[[#This Row],[Agency]],'0. CSM'!M:M,CSM_AGENCY3[[#This Row],[Billing CSM Title]])+SUMIFS('0. CSM'!F:F,'0. CSM'!L:L,CSM_AGENCY3[[#This Row],[Agency]],'0. CSM'!M:M,CSM_AGENCY3[[#This Row],[Billing CSM Title]])*1000</f>
        <v>10000</v>
      </c>
      <c r="J100" s="70">
        <f>CSM_AGENCY3[[#This Row],[FY1 ANNUAL]]+CSM_AGENCY3[[#This Row],[FY2 ANNUAL]]</f>
        <v>17000</v>
      </c>
      <c r="K100" s="70">
        <f>ROUND(CSM_AGENCY3[[#This Row],[FY1 ANNUAL]]/12,2)</f>
        <v>583.33000000000004</v>
      </c>
      <c r="L100" s="70">
        <f>ROUND(CSM_AGENCY3[[#This Row],[FY2 ANNUAL]]/12,2)</f>
        <v>833.33</v>
      </c>
      <c r="N100" s="6"/>
    </row>
    <row r="101" spans="1:14" hidden="1" x14ac:dyDescent="0.25">
      <c r="A101" t="s">
        <v>307</v>
      </c>
      <c r="B101" t="s">
        <v>428</v>
      </c>
      <c r="C101" s="4" t="s">
        <v>470</v>
      </c>
      <c r="D101" s="4"/>
      <c r="E101" s="4" t="str">
        <f>CSM_AGENCY3[[#This Row],[Agency]]&amp;"-"&amp;CSM_AGENCY3[[#This Row],[Agency Name]]</f>
        <v>467-Rec and Conservation Funding Board</v>
      </c>
      <c r="F101" s="8" t="s">
        <v>49</v>
      </c>
      <c r="G101" s="5" t="s">
        <v>329</v>
      </c>
      <c r="H101" s="70">
        <f>SUMIFS('0. CSM'!C:C,'0. CSM'!L:L,CSM_AGENCY3[[#This Row],[Agency]],'0. CSM'!M:M,CSM_AGENCY3[[#This Row],[Billing CSM Title]])+SUMIFS('0. CSM'!E:E,'0. CSM'!L:L,CSM_AGENCY3[[#This Row],[Agency]],'0. CSM'!M:M,CSM_AGENCY3[[#This Row],[Billing CSM Title]])*1000</f>
        <v>1000</v>
      </c>
      <c r="I101" s="70">
        <f>SUMIFS('0. CSM'!D:D,'0. CSM'!L:L,CSM_AGENCY3[[#This Row],[Agency]],'0. CSM'!M:M,CSM_AGENCY3[[#This Row],[Billing CSM Title]])+SUMIFS('0. CSM'!F:F,'0. CSM'!L:L,CSM_AGENCY3[[#This Row],[Agency]],'0. CSM'!M:M,CSM_AGENCY3[[#This Row],[Billing CSM Title]])*1000</f>
        <v>1000</v>
      </c>
      <c r="J101" s="70">
        <f>CSM_AGENCY3[[#This Row],[FY1 ANNUAL]]+CSM_AGENCY3[[#This Row],[FY2 ANNUAL]]</f>
        <v>2000</v>
      </c>
      <c r="K101" s="70">
        <f>ROUND(CSM_AGENCY3[[#This Row],[FY1 ANNUAL]]/12,2)</f>
        <v>83.33</v>
      </c>
      <c r="L101" s="70">
        <f>ROUND(CSM_AGENCY3[[#This Row],[FY2 ANNUAL]]/12,2)</f>
        <v>83.33</v>
      </c>
      <c r="N101" s="6"/>
    </row>
    <row r="102" spans="1:14" hidden="1" x14ac:dyDescent="0.25">
      <c r="A102" t="s">
        <v>308</v>
      </c>
      <c r="B102" t="s">
        <v>429</v>
      </c>
      <c r="C102" s="4" t="s">
        <v>470</v>
      </c>
      <c r="D102" s="4"/>
      <c r="E102" s="4" t="str">
        <f>CSM_AGENCY3[[#This Row],[Agency]]&amp;"-"&amp;CSM_AGENCY3[[#This Row],[Agency Name]]</f>
        <v>468-Environ &amp; Land Use Hearings Office</v>
      </c>
      <c r="F102" s="8" t="s">
        <v>49</v>
      </c>
      <c r="G102" s="5" t="s">
        <v>329</v>
      </c>
      <c r="H102" s="70">
        <f>SUMIFS('0. CSM'!C:C,'0. CSM'!L:L,CSM_AGENCY3[[#This Row],[Agency]],'0. CSM'!M:M,CSM_AGENCY3[[#This Row],[Billing CSM Title]])+SUMIFS('0. CSM'!E:E,'0. CSM'!L:L,CSM_AGENCY3[[#This Row],[Agency]],'0. CSM'!M:M,CSM_AGENCY3[[#This Row],[Billing CSM Title]])*1000</f>
        <v>0</v>
      </c>
      <c r="I102" s="70">
        <f>SUMIFS('0. CSM'!D:D,'0. CSM'!L:L,CSM_AGENCY3[[#This Row],[Agency]],'0. CSM'!M:M,CSM_AGENCY3[[#This Row],[Billing CSM Title]])+SUMIFS('0. CSM'!F:F,'0. CSM'!L:L,CSM_AGENCY3[[#This Row],[Agency]],'0. CSM'!M:M,CSM_AGENCY3[[#This Row],[Billing CSM Title]])*1000</f>
        <v>0</v>
      </c>
      <c r="J102" s="70">
        <f>CSM_AGENCY3[[#This Row],[FY1 ANNUAL]]+CSM_AGENCY3[[#This Row],[FY2 ANNUAL]]</f>
        <v>0</v>
      </c>
      <c r="K102" s="70">
        <f>ROUND(CSM_AGENCY3[[#This Row],[FY1 ANNUAL]]/12,2)</f>
        <v>0</v>
      </c>
      <c r="L102" s="70">
        <f>ROUND(CSM_AGENCY3[[#This Row],[FY2 ANNUAL]]/12,2)</f>
        <v>0</v>
      </c>
      <c r="N102" s="6"/>
    </row>
    <row r="103" spans="1:14" hidden="1" x14ac:dyDescent="0.25">
      <c r="A103" t="s">
        <v>309</v>
      </c>
      <c r="B103" t="s">
        <v>430</v>
      </c>
      <c r="C103" s="4" t="s">
        <v>470</v>
      </c>
      <c r="D103" s="4"/>
      <c r="E103" s="4" t="str">
        <f>CSM_AGENCY3[[#This Row],[Agency]]&amp;"-"&amp;CSM_AGENCY3[[#This Row],[Agency Name]]</f>
        <v>471-State Conservation Commission</v>
      </c>
      <c r="F103" s="8" t="s">
        <v>49</v>
      </c>
      <c r="G103" s="5" t="s">
        <v>329</v>
      </c>
      <c r="H103" s="70">
        <f>SUMIFS('0. CSM'!C:C,'0. CSM'!L:L,CSM_AGENCY3[[#This Row],[Agency]],'0. CSM'!M:M,CSM_AGENCY3[[#This Row],[Billing CSM Title]])+SUMIFS('0. CSM'!E:E,'0. CSM'!L:L,CSM_AGENCY3[[#This Row],[Agency]],'0. CSM'!M:M,CSM_AGENCY3[[#This Row],[Billing CSM Title]])*1000</f>
        <v>0</v>
      </c>
      <c r="I103" s="70">
        <f>SUMIFS('0. CSM'!D:D,'0. CSM'!L:L,CSM_AGENCY3[[#This Row],[Agency]],'0. CSM'!M:M,CSM_AGENCY3[[#This Row],[Billing CSM Title]])+SUMIFS('0. CSM'!F:F,'0. CSM'!L:L,CSM_AGENCY3[[#This Row],[Agency]],'0. CSM'!M:M,CSM_AGENCY3[[#This Row],[Billing CSM Title]])*1000</f>
        <v>0</v>
      </c>
      <c r="J103" s="70">
        <f>CSM_AGENCY3[[#This Row],[FY1 ANNUAL]]+CSM_AGENCY3[[#This Row],[FY2 ANNUAL]]</f>
        <v>0</v>
      </c>
      <c r="K103" s="70">
        <f>ROUND(CSM_AGENCY3[[#This Row],[FY1 ANNUAL]]/12,2)</f>
        <v>0</v>
      </c>
      <c r="L103" s="70">
        <f>ROUND(CSM_AGENCY3[[#This Row],[FY2 ANNUAL]]/12,2)</f>
        <v>0</v>
      </c>
      <c r="N103" s="6"/>
    </row>
    <row r="104" spans="1:14" hidden="1" x14ac:dyDescent="0.25">
      <c r="A104" t="s">
        <v>310</v>
      </c>
      <c r="B104" t="s">
        <v>431</v>
      </c>
      <c r="C104" s="4" t="s">
        <v>470</v>
      </c>
      <c r="D104" s="4"/>
      <c r="E104" s="4" t="str">
        <f>CSM_AGENCY3[[#This Row],[Agency]]&amp;"-"&amp;CSM_AGENCY3[[#This Row],[Agency Name]]</f>
        <v>477-Dept of Fish and Wildlife</v>
      </c>
      <c r="F104" s="8" t="s">
        <v>49</v>
      </c>
      <c r="G104" s="5" t="s">
        <v>329</v>
      </c>
      <c r="H104" s="70">
        <f>SUMIFS('0. CSM'!C:C,'0. CSM'!L:L,CSM_AGENCY3[[#This Row],[Agency]],'0. CSM'!M:M,CSM_AGENCY3[[#This Row],[Billing CSM Title]])+SUMIFS('0. CSM'!E:E,'0. CSM'!L:L,CSM_AGENCY3[[#This Row],[Agency]],'0. CSM'!M:M,CSM_AGENCY3[[#This Row],[Billing CSM Title]])*1000</f>
        <v>16000</v>
      </c>
      <c r="I104" s="70">
        <f>SUMIFS('0. CSM'!D:D,'0. CSM'!L:L,CSM_AGENCY3[[#This Row],[Agency]],'0. CSM'!M:M,CSM_AGENCY3[[#This Row],[Billing CSM Title]])+SUMIFS('0. CSM'!F:F,'0. CSM'!L:L,CSM_AGENCY3[[#This Row],[Agency]],'0. CSM'!M:M,CSM_AGENCY3[[#This Row],[Billing CSM Title]])*1000</f>
        <v>24000</v>
      </c>
      <c r="J104" s="70">
        <f>CSM_AGENCY3[[#This Row],[FY1 ANNUAL]]+CSM_AGENCY3[[#This Row],[FY2 ANNUAL]]</f>
        <v>40000</v>
      </c>
      <c r="K104" s="70">
        <f>ROUND(CSM_AGENCY3[[#This Row],[FY1 ANNUAL]]/12,2)</f>
        <v>1333.33</v>
      </c>
      <c r="L104" s="70">
        <f>ROUND(CSM_AGENCY3[[#This Row],[FY2 ANNUAL]]/12,2)</f>
        <v>2000</v>
      </c>
      <c r="N104" s="6"/>
    </row>
    <row r="105" spans="1:14" hidden="1" x14ac:dyDescent="0.25">
      <c r="A105" t="s">
        <v>311</v>
      </c>
      <c r="B105" t="s">
        <v>432</v>
      </c>
      <c r="C105" s="4" t="s">
        <v>470</v>
      </c>
      <c r="D105" s="4"/>
      <c r="E105" s="4" t="str">
        <f>CSM_AGENCY3[[#This Row],[Agency]]&amp;"-"&amp;CSM_AGENCY3[[#This Row],[Agency Name]]</f>
        <v>478-Puget Sound Partnership</v>
      </c>
      <c r="F105" s="8" t="s">
        <v>49</v>
      </c>
      <c r="G105" s="5" t="s">
        <v>329</v>
      </c>
      <c r="H105" s="70">
        <f>SUMIFS('0. CSM'!C:C,'0. CSM'!L:L,CSM_AGENCY3[[#This Row],[Agency]],'0. CSM'!M:M,CSM_AGENCY3[[#This Row],[Billing CSM Title]])+SUMIFS('0. CSM'!E:E,'0. CSM'!L:L,CSM_AGENCY3[[#This Row],[Agency]],'0. CSM'!M:M,CSM_AGENCY3[[#This Row],[Billing CSM Title]])*1000</f>
        <v>0</v>
      </c>
      <c r="I105" s="70">
        <f>SUMIFS('0. CSM'!D:D,'0. CSM'!L:L,CSM_AGENCY3[[#This Row],[Agency]],'0. CSM'!M:M,CSM_AGENCY3[[#This Row],[Billing CSM Title]])+SUMIFS('0. CSM'!F:F,'0. CSM'!L:L,CSM_AGENCY3[[#This Row],[Agency]],'0. CSM'!M:M,CSM_AGENCY3[[#This Row],[Billing CSM Title]])*1000</f>
        <v>1000</v>
      </c>
      <c r="J105" s="70">
        <f>CSM_AGENCY3[[#This Row],[FY1 ANNUAL]]+CSM_AGENCY3[[#This Row],[FY2 ANNUAL]]</f>
        <v>1000</v>
      </c>
      <c r="K105" s="70">
        <f>ROUND(CSM_AGENCY3[[#This Row],[FY1 ANNUAL]]/12,2)</f>
        <v>0</v>
      </c>
      <c r="L105" s="70">
        <f>ROUND(CSM_AGENCY3[[#This Row],[FY2 ANNUAL]]/12,2)</f>
        <v>83.33</v>
      </c>
      <c r="N105" s="6"/>
    </row>
    <row r="106" spans="1:14" hidden="1" x14ac:dyDescent="0.25">
      <c r="A106" t="s">
        <v>312</v>
      </c>
      <c r="B106" t="s">
        <v>433</v>
      </c>
      <c r="C106" s="4" t="s">
        <v>470</v>
      </c>
      <c r="D106" s="4"/>
      <c r="E106" s="4" t="str">
        <f>CSM_AGENCY3[[#This Row],[Agency]]&amp;"-"&amp;CSM_AGENCY3[[#This Row],[Agency Name]]</f>
        <v>490-Department of Natural Resources</v>
      </c>
      <c r="F106" s="8" t="s">
        <v>49</v>
      </c>
      <c r="G106" s="5" t="s">
        <v>329</v>
      </c>
      <c r="H106" s="70">
        <f>SUMIFS('0. CSM'!C:C,'0. CSM'!L:L,CSM_AGENCY3[[#This Row],[Agency]],'0. CSM'!M:M,CSM_AGENCY3[[#This Row],[Billing CSM Title]])+SUMIFS('0. CSM'!E:E,'0. CSM'!L:L,CSM_AGENCY3[[#This Row],[Agency]],'0. CSM'!M:M,CSM_AGENCY3[[#This Row],[Billing CSM Title]])*1000</f>
        <v>18000</v>
      </c>
      <c r="I106" s="70">
        <f>SUMIFS('0. CSM'!D:D,'0. CSM'!L:L,CSM_AGENCY3[[#This Row],[Agency]],'0. CSM'!M:M,CSM_AGENCY3[[#This Row],[Billing CSM Title]])+SUMIFS('0. CSM'!F:F,'0. CSM'!L:L,CSM_AGENCY3[[#This Row],[Agency]],'0. CSM'!M:M,CSM_AGENCY3[[#This Row],[Billing CSM Title]])*1000</f>
        <v>20000</v>
      </c>
      <c r="J106" s="70">
        <f>CSM_AGENCY3[[#This Row],[FY1 ANNUAL]]+CSM_AGENCY3[[#This Row],[FY2 ANNUAL]]</f>
        <v>38000</v>
      </c>
      <c r="K106" s="70">
        <f>ROUND(CSM_AGENCY3[[#This Row],[FY1 ANNUAL]]/12,2)</f>
        <v>1500</v>
      </c>
      <c r="L106" s="70">
        <f>ROUND(CSM_AGENCY3[[#This Row],[FY2 ANNUAL]]/12,2)</f>
        <v>1666.67</v>
      </c>
      <c r="N106" s="6"/>
    </row>
    <row r="107" spans="1:14" hidden="1" x14ac:dyDescent="0.25">
      <c r="A107" t="s">
        <v>313</v>
      </c>
      <c r="B107" t="s">
        <v>434</v>
      </c>
      <c r="C107" s="4" t="s">
        <v>470</v>
      </c>
      <c r="D107" s="4"/>
      <c r="E107" s="4" t="str">
        <f>CSM_AGENCY3[[#This Row],[Agency]]&amp;"-"&amp;CSM_AGENCY3[[#This Row],[Agency Name]]</f>
        <v>495-Department of Agriculture</v>
      </c>
      <c r="F107" s="8" t="s">
        <v>49</v>
      </c>
      <c r="G107" s="5" t="s">
        <v>329</v>
      </c>
      <c r="H107" s="70">
        <f>SUMIFS('0. CSM'!C:C,'0. CSM'!L:L,CSM_AGENCY3[[#This Row],[Agency]],'0. CSM'!M:M,CSM_AGENCY3[[#This Row],[Billing CSM Title]])+SUMIFS('0. CSM'!E:E,'0. CSM'!L:L,CSM_AGENCY3[[#This Row],[Agency]],'0. CSM'!M:M,CSM_AGENCY3[[#This Row],[Billing CSM Title]])*1000</f>
        <v>5000</v>
      </c>
      <c r="I107" s="70">
        <f>SUMIFS('0. CSM'!D:D,'0. CSM'!L:L,CSM_AGENCY3[[#This Row],[Agency]],'0. CSM'!M:M,CSM_AGENCY3[[#This Row],[Billing CSM Title]])+SUMIFS('0. CSM'!F:F,'0. CSM'!L:L,CSM_AGENCY3[[#This Row],[Agency]],'0. CSM'!M:M,CSM_AGENCY3[[#This Row],[Billing CSM Title]])*1000</f>
        <v>10000</v>
      </c>
      <c r="J107" s="70">
        <f>CSM_AGENCY3[[#This Row],[FY1 ANNUAL]]+CSM_AGENCY3[[#This Row],[FY2 ANNUAL]]</f>
        <v>15000</v>
      </c>
      <c r="K107" s="70">
        <f>ROUND(CSM_AGENCY3[[#This Row],[FY1 ANNUAL]]/12,2)</f>
        <v>416.67</v>
      </c>
      <c r="L107" s="70">
        <f>ROUND(CSM_AGENCY3[[#This Row],[FY2 ANNUAL]]/12,2)</f>
        <v>833.33</v>
      </c>
      <c r="N107" s="6"/>
    </row>
    <row r="108" spans="1:14" hidden="1" x14ac:dyDescent="0.25">
      <c r="A108" t="s">
        <v>314</v>
      </c>
      <c r="B108" t="s">
        <v>435</v>
      </c>
      <c r="C108" s="4" t="s">
        <v>470</v>
      </c>
      <c r="D108" s="4"/>
      <c r="E108" s="4" t="str">
        <f>CSM_AGENCY3[[#This Row],[Agency]]&amp;"-"&amp;CSM_AGENCY3[[#This Row],[Agency Name]]</f>
        <v>540-Employment Security Department</v>
      </c>
      <c r="F108" s="8" t="s">
        <v>49</v>
      </c>
      <c r="G108" s="5" t="s">
        <v>329</v>
      </c>
      <c r="H108" s="70">
        <f>SUMIFS('0. CSM'!C:C,'0. CSM'!L:L,CSM_AGENCY3[[#This Row],[Agency]],'0. CSM'!M:M,CSM_AGENCY3[[#This Row],[Billing CSM Title]])+SUMIFS('0. CSM'!E:E,'0. CSM'!L:L,CSM_AGENCY3[[#This Row],[Agency]],'0. CSM'!M:M,CSM_AGENCY3[[#This Row],[Billing CSM Title]])*1000</f>
        <v>21000</v>
      </c>
      <c r="I108" s="70">
        <f>SUMIFS('0. CSM'!D:D,'0. CSM'!L:L,CSM_AGENCY3[[#This Row],[Agency]],'0. CSM'!M:M,CSM_AGENCY3[[#This Row],[Billing CSM Title]])+SUMIFS('0. CSM'!F:F,'0. CSM'!L:L,CSM_AGENCY3[[#This Row],[Agency]],'0. CSM'!M:M,CSM_AGENCY3[[#This Row],[Billing CSM Title]])*1000</f>
        <v>34000</v>
      </c>
      <c r="J108" s="70">
        <f>CSM_AGENCY3[[#This Row],[FY1 ANNUAL]]+CSM_AGENCY3[[#This Row],[FY2 ANNUAL]]</f>
        <v>55000</v>
      </c>
      <c r="K108" s="70">
        <f>ROUND(CSM_AGENCY3[[#This Row],[FY1 ANNUAL]]/12,2)</f>
        <v>1750</v>
      </c>
      <c r="L108" s="70">
        <f>ROUND(CSM_AGENCY3[[#This Row],[FY2 ANNUAL]]/12,2)</f>
        <v>2833.33</v>
      </c>
      <c r="N108" s="6"/>
    </row>
    <row r="109" spans="1:14" hidden="1" x14ac:dyDescent="0.25">
      <c r="A109" t="s">
        <v>319</v>
      </c>
      <c r="B109" t="s">
        <v>437</v>
      </c>
      <c r="C109" s="4" t="s">
        <v>470</v>
      </c>
      <c r="D109" s="4"/>
      <c r="E109" s="4" t="str">
        <f>CSM_AGENCY3[[#This Row],[Agency]]&amp;"-"&amp;CSM_AGENCY3[[#This Row],[Agency Name]]</f>
        <v>699-Community/Technical College System</v>
      </c>
      <c r="F109" s="8" t="s">
        <v>49</v>
      </c>
      <c r="G109" s="5" t="s">
        <v>329</v>
      </c>
      <c r="H109" s="70">
        <f>SUMIFS('0. CSM'!C:C,'0. CSM'!L:L,CSM_AGENCY3[[#This Row],[Agency]],'0. CSM'!M:M,CSM_AGENCY3[[#This Row],[Billing CSM Title]])+SUMIFS('0. CSM'!E:E,'0. CSM'!L:L,CSM_AGENCY3[[#This Row],[Agency]],'0. CSM'!M:M,CSM_AGENCY3[[#This Row],[Billing CSM Title]])*1000</f>
        <v>11000</v>
      </c>
      <c r="I109" s="70">
        <f>SUMIFS('0. CSM'!D:D,'0. CSM'!L:L,CSM_AGENCY3[[#This Row],[Agency]],'0. CSM'!M:M,CSM_AGENCY3[[#This Row],[Billing CSM Title]])+SUMIFS('0. CSM'!F:F,'0. CSM'!L:L,CSM_AGENCY3[[#This Row],[Agency]],'0. CSM'!M:M,CSM_AGENCY3[[#This Row],[Billing CSM Title]])*1000</f>
        <v>18000</v>
      </c>
      <c r="J109" s="70">
        <f>CSM_AGENCY3[[#This Row],[FY1 ANNUAL]]+CSM_AGENCY3[[#This Row],[FY2 ANNUAL]]</f>
        <v>29000</v>
      </c>
      <c r="K109" s="70">
        <f>ROUND(CSM_AGENCY3[[#This Row],[FY1 ANNUAL]]/12,2)</f>
        <v>916.67</v>
      </c>
      <c r="L109" s="70">
        <f>ROUND(CSM_AGENCY3[[#This Row],[FY2 ANNUAL]]/12,2)</f>
        <v>1500</v>
      </c>
      <c r="N109" s="6"/>
    </row>
    <row r="110" spans="1:14" hidden="1" x14ac:dyDescent="0.25">
      <c r="A110" t="s">
        <v>207</v>
      </c>
      <c r="B110" t="s">
        <v>328</v>
      </c>
      <c r="C110" s="4" t="s">
        <v>471</v>
      </c>
      <c r="D110" s="4" t="s">
        <v>472</v>
      </c>
      <c r="E110" s="4" t="str">
        <f>CSM_AGENCY3[[#This Row],[Agency]]&amp;"-"&amp;CSM_AGENCY3[[#This Row],[Agency Name]]</f>
        <v>011-House of Representatives</v>
      </c>
      <c r="F110" t="s">
        <v>51</v>
      </c>
      <c r="G110" s="5" t="s">
        <v>438</v>
      </c>
      <c r="H110" s="70">
        <v>2000</v>
      </c>
      <c r="I110" s="70">
        <v>2000</v>
      </c>
      <c r="J110" s="70">
        <v>4000</v>
      </c>
      <c r="K110" s="70">
        <v>166.66666666666666</v>
      </c>
      <c r="L110" s="70">
        <v>166.66666666666666</v>
      </c>
      <c r="N110" s="6"/>
    </row>
    <row r="111" spans="1:14" hidden="1" x14ac:dyDescent="0.25">
      <c r="A111" t="s">
        <v>208</v>
      </c>
      <c r="B111" t="s">
        <v>330</v>
      </c>
      <c r="C111" s="4" t="s">
        <v>471</v>
      </c>
      <c r="D111" s="4" t="s">
        <v>472</v>
      </c>
      <c r="E111" s="4" t="str">
        <f>CSM_AGENCY3[[#This Row],[Agency]]&amp;"-"&amp;CSM_AGENCY3[[#This Row],[Agency Name]]</f>
        <v>012-Senate</v>
      </c>
      <c r="F111" t="s">
        <v>51</v>
      </c>
      <c r="G111" s="5" t="s">
        <v>438</v>
      </c>
      <c r="H111" s="70">
        <v>500</v>
      </c>
      <c r="I111" s="70">
        <v>1500</v>
      </c>
      <c r="J111" s="70">
        <v>2000</v>
      </c>
      <c r="K111" s="70">
        <v>41.666666666666664</v>
      </c>
      <c r="L111" s="70">
        <v>125</v>
      </c>
      <c r="N111" s="6"/>
    </row>
    <row r="112" spans="1:14" hidden="1" x14ac:dyDescent="0.25">
      <c r="A112" t="s">
        <v>209</v>
      </c>
      <c r="B112" t="s">
        <v>331</v>
      </c>
      <c r="C112" s="4" t="s">
        <v>471</v>
      </c>
      <c r="D112" s="4" t="s">
        <v>472</v>
      </c>
      <c r="E112" s="4" t="str">
        <f>CSM_AGENCY3[[#This Row],[Agency]]&amp;"-"&amp;CSM_AGENCY3[[#This Row],[Agency Name]]</f>
        <v>013-Joint Transportation Committee</v>
      </c>
      <c r="F112" t="s">
        <v>51</v>
      </c>
      <c r="G112" s="5" t="s">
        <v>438</v>
      </c>
      <c r="H112" s="70">
        <v>0</v>
      </c>
      <c r="I112" s="70">
        <v>0</v>
      </c>
      <c r="J112" s="70">
        <v>0</v>
      </c>
      <c r="K112" s="70">
        <v>0</v>
      </c>
      <c r="L112" s="70">
        <v>0</v>
      </c>
      <c r="N112" s="6"/>
    </row>
    <row r="113" spans="1:14" hidden="1" x14ac:dyDescent="0.25">
      <c r="A113" t="s">
        <v>210</v>
      </c>
      <c r="B113" t="s">
        <v>332</v>
      </c>
      <c r="C113" s="4" t="s">
        <v>471</v>
      </c>
      <c r="D113" s="4" t="s">
        <v>472</v>
      </c>
      <c r="E113" s="4" t="str">
        <f>CSM_AGENCY3[[#This Row],[Agency]]&amp;"-"&amp;CSM_AGENCY3[[#This Row],[Agency Name]]</f>
        <v>014-Jt Leg Audit &amp; Review Committee</v>
      </c>
      <c r="F113" t="s">
        <v>51</v>
      </c>
      <c r="G113" s="5" t="s">
        <v>438</v>
      </c>
      <c r="H113" s="70">
        <v>500</v>
      </c>
      <c r="I113" s="70">
        <v>500</v>
      </c>
      <c r="J113" s="70">
        <v>1000</v>
      </c>
      <c r="K113" s="70">
        <v>41.666666666666664</v>
      </c>
      <c r="L113" s="70">
        <v>41.666666666666664</v>
      </c>
      <c r="N113" s="6"/>
    </row>
    <row r="114" spans="1:14" hidden="1" x14ac:dyDescent="0.25">
      <c r="A114" t="s">
        <v>211</v>
      </c>
      <c r="B114" t="s">
        <v>333</v>
      </c>
      <c r="C114" s="4" t="s">
        <v>471</v>
      </c>
      <c r="D114" s="4" t="s">
        <v>472</v>
      </c>
      <c r="E114" s="4" t="str">
        <f>CSM_AGENCY3[[#This Row],[Agency]]&amp;"-"&amp;CSM_AGENCY3[[#This Row],[Agency Name]]</f>
        <v>020-LEAP Committee</v>
      </c>
      <c r="F114" t="s">
        <v>51</v>
      </c>
      <c r="G114" s="5" t="s">
        <v>438</v>
      </c>
      <c r="H114" s="70">
        <v>0</v>
      </c>
      <c r="I114" s="70">
        <v>0</v>
      </c>
      <c r="J114" s="70">
        <v>0</v>
      </c>
      <c r="K114" s="70">
        <v>0</v>
      </c>
      <c r="L114" s="70">
        <v>0</v>
      </c>
      <c r="N114" s="6"/>
    </row>
    <row r="115" spans="1:14" hidden="1" x14ac:dyDescent="0.25">
      <c r="A115" t="s">
        <v>212</v>
      </c>
      <c r="B115" t="s">
        <v>334</v>
      </c>
      <c r="C115" s="4" t="s">
        <v>471</v>
      </c>
      <c r="D115" s="4" t="s">
        <v>472</v>
      </c>
      <c r="E115" s="4" t="str">
        <f>CSM_AGENCY3[[#This Row],[Agency]]&amp;"-"&amp;CSM_AGENCY3[[#This Row],[Agency Name]]</f>
        <v>035-Office of the State Actuary</v>
      </c>
      <c r="F115" t="s">
        <v>51</v>
      </c>
      <c r="G115" s="5" t="s">
        <v>438</v>
      </c>
      <c r="H115" s="70">
        <v>0</v>
      </c>
      <c r="I115" s="70">
        <v>500</v>
      </c>
      <c r="J115" s="70">
        <v>0</v>
      </c>
      <c r="K115" s="70">
        <v>0</v>
      </c>
      <c r="L115" s="70">
        <v>41.666666666666664</v>
      </c>
      <c r="N115" s="6"/>
    </row>
    <row r="116" spans="1:14" hidden="1" x14ac:dyDescent="0.25">
      <c r="A116" t="s">
        <v>214</v>
      </c>
      <c r="B116" t="s">
        <v>336</v>
      </c>
      <c r="C116" s="4" t="s">
        <v>471</v>
      </c>
      <c r="D116" s="4" t="s">
        <v>472</v>
      </c>
      <c r="E116" s="4" t="str">
        <f>CSM_AGENCY3[[#This Row],[Agency]]&amp;"-"&amp;CSM_AGENCY3[[#This Row],[Agency Name]]</f>
        <v>037-Office of Legislative Support Svcs</v>
      </c>
      <c r="F116" t="s">
        <v>51</v>
      </c>
      <c r="G116" s="5" t="s">
        <v>438</v>
      </c>
      <c r="H116" s="70">
        <v>0</v>
      </c>
      <c r="I116" s="70">
        <v>1000</v>
      </c>
      <c r="J116" s="70">
        <v>1000</v>
      </c>
      <c r="K116" s="70">
        <v>0</v>
      </c>
      <c r="L116" s="70">
        <v>83.333333333333329</v>
      </c>
      <c r="N116" s="6"/>
    </row>
    <row r="117" spans="1:14" hidden="1" x14ac:dyDescent="0.25">
      <c r="A117" t="s">
        <v>215</v>
      </c>
      <c r="B117" t="s">
        <v>337</v>
      </c>
      <c r="C117" s="4" t="s">
        <v>471</v>
      </c>
      <c r="D117" s="4" t="s">
        <v>472</v>
      </c>
      <c r="E117" s="4" t="str">
        <f>CSM_AGENCY3[[#This Row],[Agency]]&amp;"-"&amp;CSM_AGENCY3[[#This Row],[Agency Name]]</f>
        <v>038-Joint Legislative Systems Comm</v>
      </c>
      <c r="F117" t="s">
        <v>51</v>
      </c>
      <c r="G117" s="5" t="s">
        <v>438</v>
      </c>
      <c r="H117" s="70">
        <v>6500</v>
      </c>
      <c r="I117" s="70">
        <v>5500</v>
      </c>
      <c r="J117" s="70">
        <v>12000</v>
      </c>
      <c r="K117" s="70">
        <v>541.66666666666663</v>
      </c>
      <c r="L117" s="70">
        <v>458.33333333333331</v>
      </c>
      <c r="N117" s="6"/>
    </row>
    <row r="118" spans="1:14" hidden="1" x14ac:dyDescent="0.25">
      <c r="A118" t="s">
        <v>216</v>
      </c>
      <c r="B118" t="s">
        <v>338</v>
      </c>
      <c r="C118" s="4" t="s">
        <v>471</v>
      </c>
      <c r="D118" s="4" t="s">
        <v>472</v>
      </c>
      <c r="E118" s="4" t="str">
        <f>CSM_AGENCY3[[#This Row],[Agency]]&amp;"-"&amp;CSM_AGENCY3[[#This Row],[Agency Name]]</f>
        <v>040-Statute Law Committee</v>
      </c>
      <c r="F118" t="s">
        <v>51</v>
      </c>
      <c r="G118" s="5" t="s">
        <v>438</v>
      </c>
      <c r="H118" s="70">
        <v>2000</v>
      </c>
      <c r="I118" s="70">
        <v>1000</v>
      </c>
      <c r="J118" s="70">
        <v>3000</v>
      </c>
      <c r="K118" s="70">
        <v>166.66666666666666</v>
      </c>
      <c r="L118" s="70">
        <v>83.333333333333329</v>
      </c>
      <c r="N118" s="6"/>
    </row>
    <row r="119" spans="1:14" hidden="1" x14ac:dyDescent="0.25">
      <c r="A119" t="s">
        <v>217</v>
      </c>
      <c r="B119" t="s">
        <v>339</v>
      </c>
      <c r="C119" s="4" t="s">
        <v>471</v>
      </c>
      <c r="D119" s="4" t="s">
        <v>472</v>
      </c>
      <c r="E119" s="4" t="str">
        <f>CSM_AGENCY3[[#This Row],[Agency]]&amp;"-"&amp;CSM_AGENCY3[[#This Row],[Agency Name]]</f>
        <v>045-Supreme Court</v>
      </c>
      <c r="F119" t="s">
        <v>51</v>
      </c>
      <c r="G119" s="5" t="s">
        <v>438</v>
      </c>
      <c r="H119" s="70">
        <v>500</v>
      </c>
      <c r="I119" s="70">
        <v>500</v>
      </c>
      <c r="J119" s="70">
        <v>1000</v>
      </c>
      <c r="K119" s="70">
        <v>41.666666666666664</v>
      </c>
      <c r="L119" s="70">
        <v>41.666666666666664</v>
      </c>
      <c r="N119" s="6"/>
    </row>
    <row r="120" spans="1:14" hidden="1" x14ac:dyDescent="0.25">
      <c r="A120" t="s">
        <v>218</v>
      </c>
      <c r="B120" t="s">
        <v>340</v>
      </c>
      <c r="C120" s="4" t="s">
        <v>471</v>
      </c>
      <c r="D120" s="4" t="s">
        <v>472</v>
      </c>
      <c r="E120" s="4" t="str">
        <f>CSM_AGENCY3[[#This Row],[Agency]]&amp;"-"&amp;CSM_AGENCY3[[#This Row],[Agency Name]]</f>
        <v>046-State Law Library</v>
      </c>
      <c r="F120" t="s">
        <v>51</v>
      </c>
      <c r="G120" s="5" t="s">
        <v>438</v>
      </c>
      <c r="H120" s="70">
        <v>0</v>
      </c>
      <c r="I120" s="70">
        <v>0</v>
      </c>
      <c r="J120" s="70">
        <v>0</v>
      </c>
      <c r="K120" s="70">
        <v>0</v>
      </c>
      <c r="L120" s="70">
        <v>0</v>
      </c>
      <c r="N120" s="6"/>
    </row>
    <row r="121" spans="1:14" hidden="1" x14ac:dyDescent="0.25">
      <c r="A121" t="s">
        <v>219</v>
      </c>
      <c r="B121" t="s">
        <v>341</v>
      </c>
      <c r="C121" s="4" t="s">
        <v>471</v>
      </c>
      <c r="D121" s="4" t="s">
        <v>472</v>
      </c>
      <c r="E121" s="4" t="str">
        <f>CSM_AGENCY3[[#This Row],[Agency]]&amp;"-"&amp;CSM_AGENCY3[[#This Row],[Agency Name]]</f>
        <v>048-Court of Appeals</v>
      </c>
      <c r="F121" t="s">
        <v>51</v>
      </c>
      <c r="G121" s="5" t="s">
        <v>438</v>
      </c>
      <c r="H121" s="70">
        <v>1000</v>
      </c>
      <c r="I121" s="70">
        <v>1000</v>
      </c>
      <c r="J121" s="70">
        <v>2000</v>
      </c>
      <c r="K121" s="70">
        <v>83.333333333333329</v>
      </c>
      <c r="L121" s="70">
        <v>83.333333333333329</v>
      </c>
      <c r="N121" s="6"/>
    </row>
    <row r="122" spans="1:14" hidden="1" x14ac:dyDescent="0.25">
      <c r="A122" t="s">
        <v>220</v>
      </c>
      <c r="B122" t="s">
        <v>342</v>
      </c>
      <c r="C122" s="4" t="s">
        <v>471</v>
      </c>
      <c r="D122" s="4" t="s">
        <v>472</v>
      </c>
      <c r="E122" s="4" t="str">
        <f>CSM_AGENCY3[[#This Row],[Agency]]&amp;"-"&amp;CSM_AGENCY3[[#This Row],[Agency Name]]</f>
        <v>050-Commission on Judicial Conduct</v>
      </c>
      <c r="F122" t="s">
        <v>51</v>
      </c>
      <c r="G122" s="5" t="s">
        <v>438</v>
      </c>
      <c r="H122" s="70">
        <v>1000</v>
      </c>
      <c r="I122" s="70">
        <v>1000</v>
      </c>
      <c r="J122" s="70">
        <v>2000</v>
      </c>
      <c r="K122" s="70">
        <v>83.333333333333329</v>
      </c>
      <c r="L122" s="70">
        <v>83.333333333333329</v>
      </c>
      <c r="N122" s="6"/>
    </row>
    <row r="123" spans="1:14" hidden="1" x14ac:dyDescent="0.25">
      <c r="A123" t="s">
        <v>221</v>
      </c>
      <c r="B123" t="s">
        <v>343</v>
      </c>
      <c r="C123" s="4" t="s">
        <v>471</v>
      </c>
      <c r="D123" s="4" t="s">
        <v>472</v>
      </c>
      <c r="E123" s="4" t="str">
        <f>CSM_AGENCY3[[#This Row],[Agency]]&amp;"-"&amp;CSM_AGENCY3[[#This Row],[Agency Name]]</f>
        <v>055-Administrative Office of the Courts</v>
      </c>
      <c r="F123" t="s">
        <v>51</v>
      </c>
      <c r="G123" s="5" t="s">
        <v>438</v>
      </c>
      <c r="H123" s="70">
        <v>26000</v>
      </c>
      <c r="I123" s="70">
        <v>25000</v>
      </c>
      <c r="J123" s="70">
        <v>51000</v>
      </c>
      <c r="K123" s="70">
        <v>2166.6666666666665</v>
      </c>
      <c r="L123" s="70">
        <v>2083.3333333333335</v>
      </c>
      <c r="N123" s="6"/>
    </row>
    <row r="124" spans="1:14" hidden="1" x14ac:dyDescent="0.25">
      <c r="A124" t="s">
        <v>222</v>
      </c>
      <c r="B124" t="s">
        <v>344</v>
      </c>
      <c r="C124" s="4" t="s">
        <v>471</v>
      </c>
      <c r="D124" s="4" t="s">
        <v>472</v>
      </c>
      <c r="E124" s="4" t="str">
        <f>CSM_AGENCY3[[#This Row],[Agency]]&amp;"-"&amp;CSM_AGENCY3[[#This Row],[Agency Name]]</f>
        <v>056-Office of Public Defense</v>
      </c>
      <c r="F124" t="s">
        <v>51</v>
      </c>
      <c r="G124" s="5" t="s">
        <v>438</v>
      </c>
      <c r="H124" s="70">
        <v>500</v>
      </c>
      <c r="I124" s="70">
        <v>1500</v>
      </c>
      <c r="J124" s="70">
        <v>2000</v>
      </c>
      <c r="K124" s="70">
        <v>41.666666666666664</v>
      </c>
      <c r="L124" s="70">
        <v>125</v>
      </c>
      <c r="N124" s="6"/>
    </row>
    <row r="125" spans="1:14" hidden="1" x14ac:dyDescent="0.25">
      <c r="A125" t="s">
        <v>223</v>
      </c>
      <c r="B125" t="s">
        <v>345</v>
      </c>
      <c r="C125" s="4" t="s">
        <v>471</v>
      </c>
      <c r="D125" s="4" t="s">
        <v>472</v>
      </c>
      <c r="E125" s="4" t="str">
        <f>CSM_AGENCY3[[#This Row],[Agency]]&amp;"-"&amp;CSM_AGENCY3[[#This Row],[Agency Name]]</f>
        <v>057-Office of Civil Legal Aid</v>
      </c>
      <c r="F125" t="s">
        <v>51</v>
      </c>
      <c r="G125" s="5" t="s">
        <v>438</v>
      </c>
      <c r="H125" s="70">
        <v>0</v>
      </c>
      <c r="I125" s="70">
        <v>0</v>
      </c>
      <c r="J125" s="70">
        <v>0</v>
      </c>
      <c r="K125" s="70">
        <v>0</v>
      </c>
      <c r="L125" s="70">
        <v>0</v>
      </c>
      <c r="N125" s="6"/>
    </row>
    <row r="126" spans="1:14" hidden="1" x14ac:dyDescent="0.25">
      <c r="A126" t="s">
        <v>224</v>
      </c>
      <c r="B126" t="s">
        <v>346</v>
      </c>
      <c r="C126" s="4" t="s">
        <v>471</v>
      </c>
      <c r="D126" s="4" t="s">
        <v>472</v>
      </c>
      <c r="E126" s="4" t="str">
        <f>CSM_AGENCY3[[#This Row],[Agency]]&amp;"-"&amp;CSM_AGENCY3[[#This Row],[Agency Name]]</f>
        <v>075-Office of the Governor</v>
      </c>
      <c r="F126" t="s">
        <v>51</v>
      </c>
      <c r="G126" s="5" t="s">
        <v>438</v>
      </c>
      <c r="H126" s="70">
        <v>500</v>
      </c>
      <c r="I126" s="70">
        <v>500</v>
      </c>
      <c r="J126" s="70">
        <v>1000</v>
      </c>
      <c r="K126" s="70">
        <v>41.666666666666664</v>
      </c>
      <c r="L126" s="70">
        <v>41.666666666666664</v>
      </c>
      <c r="N126" s="6"/>
    </row>
    <row r="127" spans="1:14" hidden="1" x14ac:dyDescent="0.25">
      <c r="A127" t="s">
        <v>225</v>
      </c>
      <c r="B127" t="s">
        <v>347</v>
      </c>
      <c r="C127" s="4" t="s">
        <v>471</v>
      </c>
      <c r="D127" s="4" t="s">
        <v>472</v>
      </c>
      <c r="E127" s="4" t="str">
        <f>CSM_AGENCY3[[#This Row],[Agency]]&amp;"-"&amp;CSM_AGENCY3[[#This Row],[Agency Name]]</f>
        <v>080-Office of the Lieutenant Governor</v>
      </c>
      <c r="F127" t="s">
        <v>51</v>
      </c>
      <c r="G127" s="5" t="s">
        <v>438</v>
      </c>
      <c r="H127" s="70">
        <v>0</v>
      </c>
      <c r="I127" s="70">
        <v>0</v>
      </c>
      <c r="J127" s="70">
        <v>0</v>
      </c>
      <c r="K127" s="70">
        <v>0</v>
      </c>
      <c r="L127" s="70">
        <v>0</v>
      </c>
      <c r="N127" s="6"/>
    </row>
    <row r="128" spans="1:14" hidden="1" x14ac:dyDescent="0.25">
      <c r="A128" t="s">
        <v>226</v>
      </c>
      <c r="B128" t="s">
        <v>348</v>
      </c>
      <c r="C128" s="4" t="s">
        <v>471</v>
      </c>
      <c r="D128" s="4" t="s">
        <v>472</v>
      </c>
      <c r="E128" s="4" t="str">
        <f>CSM_AGENCY3[[#This Row],[Agency]]&amp;"-"&amp;CSM_AGENCY3[[#This Row],[Agency Name]]</f>
        <v>082-Public Disclosure Commission</v>
      </c>
      <c r="F128" t="s">
        <v>51</v>
      </c>
      <c r="G128" s="5" t="s">
        <v>438</v>
      </c>
      <c r="H128" s="70">
        <v>6500</v>
      </c>
      <c r="I128" s="70">
        <v>6500</v>
      </c>
      <c r="J128" s="70">
        <v>13000</v>
      </c>
      <c r="K128" s="70">
        <v>541.66666666666663</v>
      </c>
      <c r="L128" s="70">
        <v>541.66666666666663</v>
      </c>
      <c r="N128" s="6"/>
    </row>
    <row r="129" spans="1:14" hidden="1" x14ac:dyDescent="0.25">
      <c r="A129" t="s">
        <v>228</v>
      </c>
      <c r="B129" t="s">
        <v>350</v>
      </c>
      <c r="C129" s="4" t="s">
        <v>471</v>
      </c>
      <c r="D129" s="4" t="s">
        <v>472</v>
      </c>
      <c r="E129" s="4" t="str">
        <f>CSM_AGENCY3[[#This Row],[Agency]]&amp;"-"&amp;CSM_AGENCY3[[#This Row],[Agency Name]]</f>
        <v>085-Office of the Secretary of State</v>
      </c>
      <c r="F129" t="s">
        <v>51</v>
      </c>
      <c r="G129" s="5" t="s">
        <v>438</v>
      </c>
      <c r="H129" s="70">
        <v>35000</v>
      </c>
      <c r="I129" s="70">
        <v>35000</v>
      </c>
      <c r="J129" s="70">
        <v>70000</v>
      </c>
      <c r="K129" s="70">
        <v>2916.6666666666665</v>
      </c>
      <c r="L129" s="70">
        <v>2916.6666666666665</v>
      </c>
      <c r="N129" s="6"/>
    </row>
    <row r="130" spans="1:14" hidden="1" x14ac:dyDescent="0.25">
      <c r="A130" t="s">
        <v>229</v>
      </c>
      <c r="B130" t="s">
        <v>351</v>
      </c>
      <c r="C130" s="4" t="s">
        <v>471</v>
      </c>
      <c r="D130" s="4" t="s">
        <v>472</v>
      </c>
      <c r="E130" s="4" t="str">
        <f>CSM_AGENCY3[[#This Row],[Agency]]&amp;"-"&amp;CSM_AGENCY3[[#This Row],[Agency Name]]</f>
        <v>086-Governor's Office of Indian Affairs</v>
      </c>
      <c r="F130" t="s">
        <v>51</v>
      </c>
      <c r="G130" s="5" t="s">
        <v>438</v>
      </c>
      <c r="H130" s="70">
        <v>0</v>
      </c>
      <c r="I130" s="70">
        <v>0</v>
      </c>
      <c r="J130" s="70">
        <v>0</v>
      </c>
      <c r="K130" s="70">
        <v>0</v>
      </c>
      <c r="L130" s="70">
        <v>0</v>
      </c>
      <c r="N130" s="6"/>
    </row>
    <row r="131" spans="1:14" hidden="1" x14ac:dyDescent="0.25">
      <c r="A131" t="s">
        <v>230</v>
      </c>
      <c r="B131" t="s">
        <v>352</v>
      </c>
      <c r="C131" s="4" t="s">
        <v>471</v>
      </c>
      <c r="D131" s="4" t="s">
        <v>472</v>
      </c>
      <c r="E131" s="4" t="str">
        <f>CSM_AGENCY3[[#This Row],[Agency]]&amp;"-"&amp;CSM_AGENCY3[[#This Row],[Agency Name]]</f>
        <v>087-Asian-Pacific-American Affrs</v>
      </c>
      <c r="F131" t="s">
        <v>51</v>
      </c>
      <c r="G131" s="5" t="s">
        <v>438</v>
      </c>
      <c r="H131" s="70">
        <v>0</v>
      </c>
      <c r="I131" s="70">
        <v>0</v>
      </c>
      <c r="J131" s="70">
        <v>0</v>
      </c>
      <c r="K131" s="70">
        <v>0</v>
      </c>
      <c r="L131" s="70">
        <v>0</v>
      </c>
      <c r="N131" s="6"/>
    </row>
    <row r="132" spans="1:14" hidden="1" x14ac:dyDescent="0.25">
      <c r="A132" t="s">
        <v>231</v>
      </c>
      <c r="B132" t="s">
        <v>353</v>
      </c>
      <c r="C132" s="4" t="s">
        <v>471</v>
      </c>
      <c r="D132" s="4" t="s">
        <v>472</v>
      </c>
      <c r="E132" s="4" t="str">
        <f>CSM_AGENCY3[[#This Row],[Agency]]&amp;"-"&amp;CSM_AGENCY3[[#This Row],[Agency Name]]</f>
        <v>090-Office of the State Treasurer</v>
      </c>
      <c r="F132" t="s">
        <v>51</v>
      </c>
      <c r="G132" s="5" t="s">
        <v>438</v>
      </c>
      <c r="H132" s="70">
        <v>10000</v>
      </c>
      <c r="I132" s="70">
        <v>9000</v>
      </c>
      <c r="J132" s="70">
        <v>19000</v>
      </c>
      <c r="K132" s="70">
        <v>833.33333333333337</v>
      </c>
      <c r="L132" s="70">
        <v>750</v>
      </c>
      <c r="N132" s="6"/>
    </row>
    <row r="133" spans="1:14" hidden="1" x14ac:dyDescent="0.25">
      <c r="A133" t="s">
        <v>232</v>
      </c>
      <c r="B133" t="s">
        <v>354</v>
      </c>
      <c r="C133" s="4" t="s">
        <v>471</v>
      </c>
      <c r="D133" s="4" t="s">
        <v>472</v>
      </c>
      <c r="E133" s="4" t="str">
        <f>CSM_AGENCY3[[#This Row],[Agency]]&amp;"-"&amp;CSM_AGENCY3[[#This Row],[Agency Name]]</f>
        <v>091-Redistricting Commission</v>
      </c>
      <c r="F133" t="s">
        <v>51</v>
      </c>
      <c r="G133" s="5" t="s">
        <v>438</v>
      </c>
      <c r="H133" s="70">
        <v>0</v>
      </c>
      <c r="I133" s="70">
        <v>0</v>
      </c>
      <c r="J133" s="70">
        <v>0</v>
      </c>
      <c r="K133" s="70">
        <v>0</v>
      </c>
      <c r="L133" s="70">
        <v>0</v>
      </c>
      <c r="N133" s="6"/>
    </row>
    <row r="134" spans="1:14" hidden="1" x14ac:dyDescent="0.25">
      <c r="A134" t="s">
        <v>233</v>
      </c>
      <c r="B134" t="s">
        <v>355</v>
      </c>
      <c r="C134" s="4" t="s">
        <v>471</v>
      </c>
      <c r="D134" s="4" t="s">
        <v>472</v>
      </c>
      <c r="E134" s="4" t="str">
        <f>CSM_AGENCY3[[#This Row],[Agency]]&amp;"-"&amp;CSM_AGENCY3[[#This Row],[Agency Name]]</f>
        <v>095-Office of the State Auditor</v>
      </c>
      <c r="F134" t="s">
        <v>51</v>
      </c>
      <c r="G134" s="5" t="s">
        <v>438</v>
      </c>
      <c r="H134" s="70">
        <v>19000</v>
      </c>
      <c r="I134" s="70">
        <v>18000</v>
      </c>
      <c r="J134" s="70">
        <v>37000</v>
      </c>
      <c r="K134" s="70">
        <v>1583.3333333333333</v>
      </c>
      <c r="L134" s="70">
        <v>1500</v>
      </c>
      <c r="N134" s="6"/>
    </row>
    <row r="135" spans="1:14" hidden="1" x14ac:dyDescent="0.25">
      <c r="A135" t="s">
        <v>234</v>
      </c>
      <c r="B135" t="s">
        <v>356</v>
      </c>
      <c r="C135" s="4" t="s">
        <v>471</v>
      </c>
      <c r="D135" s="4" t="s">
        <v>472</v>
      </c>
      <c r="E135" s="4" t="str">
        <f>CSM_AGENCY3[[#This Row],[Agency]]&amp;"-"&amp;CSM_AGENCY3[[#This Row],[Agency Name]]</f>
        <v>099-Comm Salaries for Elected Officials</v>
      </c>
      <c r="F135" t="s">
        <v>51</v>
      </c>
      <c r="G135" s="5" t="s">
        <v>438</v>
      </c>
      <c r="H135" s="70">
        <v>0</v>
      </c>
      <c r="I135" s="70">
        <v>0</v>
      </c>
      <c r="J135" s="70">
        <v>0</v>
      </c>
      <c r="K135" s="70">
        <v>0</v>
      </c>
      <c r="L135" s="70">
        <v>0</v>
      </c>
      <c r="N135" s="6"/>
    </row>
    <row r="136" spans="1:14" hidden="1" x14ac:dyDescent="0.25">
      <c r="A136" t="s">
        <v>235</v>
      </c>
      <c r="B136" t="s">
        <v>357</v>
      </c>
      <c r="C136" s="4" t="s">
        <v>471</v>
      </c>
      <c r="D136" s="4" t="s">
        <v>472</v>
      </c>
      <c r="E136" s="4" t="str">
        <f>CSM_AGENCY3[[#This Row],[Agency]]&amp;"-"&amp;CSM_AGENCY3[[#This Row],[Agency Name]]</f>
        <v>100-Office of the Attorney General</v>
      </c>
      <c r="F136" t="s">
        <v>51</v>
      </c>
      <c r="G136" s="5" t="s">
        <v>438</v>
      </c>
      <c r="H136" s="70">
        <v>19500</v>
      </c>
      <c r="I136" s="70">
        <v>20500</v>
      </c>
      <c r="J136" s="70">
        <v>40000</v>
      </c>
      <c r="K136" s="70">
        <v>1625</v>
      </c>
      <c r="L136" s="70">
        <v>1708.3333333333333</v>
      </c>
      <c r="N136" s="6"/>
    </row>
    <row r="137" spans="1:14" hidden="1" x14ac:dyDescent="0.25">
      <c r="A137" t="s">
        <v>236</v>
      </c>
      <c r="B137" t="s">
        <v>358</v>
      </c>
      <c r="C137" s="4" t="s">
        <v>471</v>
      </c>
      <c r="D137" s="4" t="s">
        <v>472</v>
      </c>
      <c r="E137" s="4" t="str">
        <f>CSM_AGENCY3[[#This Row],[Agency]]&amp;"-"&amp;CSM_AGENCY3[[#This Row],[Agency Name]]</f>
        <v>101-Caseload Forecast Council</v>
      </c>
      <c r="F137" t="s">
        <v>51</v>
      </c>
      <c r="G137" s="5" t="s">
        <v>438</v>
      </c>
      <c r="H137" s="70">
        <v>1500</v>
      </c>
      <c r="I137" s="70">
        <v>500</v>
      </c>
      <c r="J137" s="70">
        <v>2000</v>
      </c>
      <c r="K137" s="70">
        <v>125</v>
      </c>
      <c r="L137" s="70">
        <v>41.666666666666664</v>
      </c>
      <c r="N137" s="6"/>
    </row>
    <row r="138" spans="1:14" hidden="1" x14ac:dyDescent="0.25">
      <c r="A138" t="s">
        <v>237</v>
      </c>
      <c r="B138" t="s">
        <v>359</v>
      </c>
      <c r="C138" s="4" t="s">
        <v>471</v>
      </c>
      <c r="D138" s="4" t="s">
        <v>472</v>
      </c>
      <c r="E138" s="4" t="str">
        <f>CSM_AGENCY3[[#This Row],[Agency]]&amp;"-"&amp;CSM_AGENCY3[[#This Row],[Agency Name]]</f>
        <v>102-Dept of Financial Institutions</v>
      </c>
      <c r="F138" t="s">
        <v>51</v>
      </c>
      <c r="G138" s="5" t="s">
        <v>438</v>
      </c>
      <c r="H138" s="70">
        <v>12500</v>
      </c>
      <c r="I138" s="70">
        <v>13500</v>
      </c>
      <c r="J138" s="70">
        <v>26000</v>
      </c>
      <c r="K138" s="70">
        <v>1041.6666666666667</v>
      </c>
      <c r="L138" s="70">
        <v>1125</v>
      </c>
      <c r="N138" s="6"/>
    </row>
    <row r="139" spans="1:14" hidden="1" x14ac:dyDescent="0.25">
      <c r="A139" t="s">
        <v>238</v>
      </c>
      <c r="B139" t="s">
        <v>360</v>
      </c>
      <c r="C139" s="4" t="s">
        <v>471</v>
      </c>
      <c r="D139" s="4" t="s">
        <v>472</v>
      </c>
      <c r="E139" s="4" t="str">
        <f>CSM_AGENCY3[[#This Row],[Agency]]&amp;"-"&amp;CSM_AGENCY3[[#This Row],[Agency Name]]</f>
        <v>103-Department of Commerce</v>
      </c>
      <c r="F139" t="s">
        <v>51</v>
      </c>
      <c r="G139" s="5" t="s">
        <v>438</v>
      </c>
      <c r="H139" s="70">
        <v>130500</v>
      </c>
      <c r="I139" s="70">
        <v>129500</v>
      </c>
      <c r="J139" s="70">
        <v>260000</v>
      </c>
      <c r="K139" s="70">
        <v>10875</v>
      </c>
      <c r="L139" s="70">
        <v>10791.666666666666</v>
      </c>
      <c r="N139" s="6"/>
    </row>
    <row r="140" spans="1:14" hidden="1" x14ac:dyDescent="0.25">
      <c r="A140" t="s">
        <v>239</v>
      </c>
      <c r="B140" t="s">
        <v>361</v>
      </c>
      <c r="C140" s="4" t="s">
        <v>471</v>
      </c>
      <c r="D140" s="4" t="s">
        <v>472</v>
      </c>
      <c r="E140" s="4" t="str">
        <f>CSM_AGENCY3[[#This Row],[Agency]]&amp;"-"&amp;CSM_AGENCY3[[#This Row],[Agency Name]]</f>
        <v>104-Economic &amp; Revenue Forecast Council</v>
      </c>
      <c r="F140" t="s">
        <v>51</v>
      </c>
      <c r="G140" s="5" t="s">
        <v>438</v>
      </c>
      <c r="H140" s="70">
        <v>0</v>
      </c>
      <c r="I140" s="70">
        <v>0</v>
      </c>
      <c r="J140" s="70">
        <v>0</v>
      </c>
      <c r="K140" s="70">
        <v>0</v>
      </c>
      <c r="L140" s="70">
        <v>0</v>
      </c>
      <c r="N140" s="6"/>
    </row>
    <row r="141" spans="1:14" hidden="1" x14ac:dyDescent="0.25">
      <c r="A141" t="s">
        <v>240</v>
      </c>
      <c r="B141" t="s">
        <v>362</v>
      </c>
      <c r="C141" s="4" t="s">
        <v>471</v>
      </c>
      <c r="D141" s="4" t="s">
        <v>472</v>
      </c>
      <c r="E141" s="4" t="str">
        <f>CSM_AGENCY3[[#This Row],[Agency]]&amp;"-"&amp;CSM_AGENCY3[[#This Row],[Agency Name]]</f>
        <v>105-Office of Financial Management</v>
      </c>
      <c r="F141" t="s">
        <v>51</v>
      </c>
      <c r="G141" s="5" t="s">
        <v>438</v>
      </c>
      <c r="H141" s="70">
        <v>200000</v>
      </c>
      <c r="I141" s="70">
        <v>197000</v>
      </c>
      <c r="J141" s="70">
        <v>397000</v>
      </c>
      <c r="K141" s="70">
        <v>16666.666666666668</v>
      </c>
      <c r="L141" s="70">
        <v>16416.666666666668</v>
      </c>
      <c r="N141" s="6"/>
    </row>
    <row r="142" spans="1:14" hidden="1" x14ac:dyDescent="0.25">
      <c r="A142" t="s">
        <v>241</v>
      </c>
      <c r="B142" t="s">
        <v>363</v>
      </c>
      <c r="C142" s="4" t="s">
        <v>471</v>
      </c>
      <c r="D142" s="4" t="s">
        <v>472</v>
      </c>
      <c r="E142" s="4" t="str">
        <f>CSM_AGENCY3[[#This Row],[Agency]]&amp;"-"&amp;CSM_AGENCY3[[#This Row],[Agency Name]]</f>
        <v>107-WA State Health Care Authority</v>
      </c>
      <c r="F142" t="s">
        <v>51</v>
      </c>
      <c r="G142" s="5" t="s">
        <v>438</v>
      </c>
      <c r="H142" s="70">
        <v>113500</v>
      </c>
      <c r="I142" s="70">
        <v>113500</v>
      </c>
      <c r="J142" s="70">
        <v>227000</v>
      </c>
      <c r="K142" s="70">
        <v>9458.3333333333339</v>
      </c>
      <c r="L142" s="70">
        <v>9458.3333333333339</v>
      </c>
      <c r="N142" s="6"/>
    </row>
    <row r="143" spans="1:14" hidden="1" x14ac:dyDescent="0.25">
      <c r="A143" t="s">
        <v>242</v>
      </c>
      <c r="B143" t="s">
        <v>364</v>
      </c>
      <c r="C143" s="4" t="s">
        <v>471</v>
      </c>
      <c r="D143" s="4" t="s">
        <v>472</v>
      </c>
      <c r="E143" s="4" t="str">
        <f>CSM_AGENCY3[[#This Row],[Agency]]&amp;"-"&amp;CSM_AGENCY3[[#This Row],[Agency Name]]</f>
        <v>110-Office of Administrative Hearings</v>
      </c>
      <c r="F143" t="s">
        <v>51</v>
      </c>
      <c r="G143" s="5" t="s">
        <v>438</v>
      </c>
      <c r="H143" s="70">
        <v>13500</v>
      </c>
      <c r="I143" s="70">
        <v>14500</v>
      </c>
      <c r="J143" s="70">
        <v>28000</v>
      </c>
      <c r="K143" s="70">
        <v>1125</v>
      </c>
      <c r="L143" s="70">
        <v>1208.3333333333333</v>
      </c>
      <c r="N143" s="6"/>
    </row>
    <row r="144" spans="1:14" hidden="1" x14ac:dyDescent="0.25">
      <c r="A144" t="s">
        <v>243</v>
      </c>
      <c r="B144" t="s">
        <v>365</v>
      </c>
      <c r="C144" s="4" t="s">
        <v>471</v>
      </c>
      <c r="D144" s="4" t="s">
        <v>472</v>
      </c>
      <c r="E144" s="4" t="str">
        <f>CSM_AGENCY3[[#This Row],[Agency]]&amp;"-"&amp;CSM_AGENCY3[[#This Row],[Agency Name]]</f>
        <v>116-State Lottery Commission</v>
      </c>
      <c r="F144" t="s">
        <v>51</v>
      </c>
      <c r="G144" s="5" t="s">
        <v>438</v>
      </c>
      <c r="H144" s="70">
        <v>14500</v>
      </c>
      <c r="I144" s="70">
        <v>15500</v>
      </c>
      <c r="J144" s="70">
        <v>30000</v>
      </c>
      <c r="K144" s="70">
        <v>1208.3333333333333</v>
      </c>
      <c r="L144" s="70">
        <v>1291.6666666666667</v>
      </c>
      <c r="N144" s="6"/>
    </row>
    <row r="145" spans="1:14" hidden="1" x14ac:dyDescent="0.25">
      <c r="A145" t="s">
        <v>244</v>
      </c>
      <c r="B145" t="s">
        <v>366</v>
      </c>
      <c r="C145" s="4" t="s">
        <v>471</v>
      </c>
      <c r="D145" s="4" t="s">
        <v>472</v>
      </c>
      <c r="E145" s="4" t="str">
        <f>CSM_AGENCY3[[#This Row],[Agency]]&amp;"-"&amp;CSM_AGENCY3[[#This Row],[Agency Name]]</f>
        <v>117-Washington State Gambling Comm</v>
      </c>
      <c r="F145" t="s">
        <v>51</v>
      </c>
      <c r="G145" s="5" t="s">
        <v>438</v>
      </c>
      <c r="H145" s="70">
        <v>6500</v>
      </c>
      <c r="I145" s="70">
        <v>6500</v>
      </c>
      <c r="J145" s="70">
        <v>13000</v>
      </c>
      <c r="K145" s="70">
        <v>541.66666666666663</v>
      </c>
      <c r="L145" s="70">
        <v>541.66666666666663</v>
      </c>
      <c r="N145" s="6"/>
    </row>
    <row r="146" spans="1:14" hidden="1" x14ac:dyDescent="0.25">
      <c r="A146" t="s">
        <v>245</v>
      </c>
      <c r="B146" t="s">
        <v>367</v>
      </c>
      <c r="C146" s="4" t="s">
        <v>471</v>
      </c>
      <c r="D146" s="4" t="s">
        <v>472</v>
      </c>
      <c r="E146" s="4" t="str">
        <f>CSM_AGENCY3[[#This Row],[Agency]]&amp;"-"&amp;CSM_AGENCY3[[#This Row],[Agency Name]]</f>
        <v>118-WA State Comm on Hispanic Affairs</v>
      </c>
      <c r="F146" t="s">
        <v>51</v>
      </c>
      <c r="G146" s="5" t="s">
        <v>438</v>
      </c>
      <c r="H146" s="70">
        <v>0</v>
      </c>
      <c r="I146" s="70">
        <v>0</v>
      </c>
      <c r="J146" s="70">
        <v>0</v>
      </c>
      <c r="K146" s="70">
        <v>0</v>
      </c>
      <c r="L146" s="70">
        <v>0</v>
      </c>
      <c r="N146" s="6"/>
    </row>
    <row r="147" spans="1:14" hidden="1" x14ac:dyDescent="0.25">
      <c r="A147" t="s">
        <v>246</v>
      </c>
      <c r="B147" t="s">
        <v>368</v>
      </c>
      <c r="C147" s="4" t="s">
        <v>471</v>
      </c>
      <c r="D147" s="4" t="s">
        <v>472</v>
      </c>
      <c r="E147" s="4" t="str">
        <f>CSM_AGENCY3[[#This Row],[Agency]]&amp;"-"&amp;CSM_AGENCY3[[#This Row],[Agency Name]]</f>
        <v>119-African-American Affairs Comm</v>
      </c>
      <c r="F147" t="s">
        <v>51</v>
      </c>
      <c r="G147" s="5" t="s">
        <v>438</v>
      </c>
      <c r="H147" s="70">
        <v>0</v>
      </c>
      <c r="I147" s="70">
        <v>0</v>
      </c>
      <c r="J147" s="70">
        <v>0</v>
      </c>
      <c r="K147" s="70">
        <v>0</v>
      </c>
      <c r="L147" s="70">
        <v>0</v>
      </c>
      <c r="N147" s="6"/>
    </row>
    <row r="148" spans="1:14" hidden="1" x14ac:dyDescent="0.25">
      <c r="A148" t="s">
        <v>247</v>
      </c>
      <c r="B148" t="s">
        <v>369</v>
      </c>
      <c r="C148" s="4" t="s">
        <v>471</v>
      </c>
      <c r="D148" s="4" t="s">
        <v>472</v>
      </c>
      <c r="E148" s="4" t="str">
        <f>CSM_AGENCY3[[#This Row],[Agency]]&amp;"-"&amp;CSM_AGENCY3[[#This Row],[Agency Name]]</f>
        <v>120-Human Rights Commission</v>
      </c>
      <c r="F148" t="s">
        <v>51</v>
      </c>
      <c r="G148" s="5" t="s">
        <v>438</v>
      </c>
      <c r="H148" s="70">
        <v>1500</v>
      </c>
      <c r="I148" s="70">
        <v>1500</v>
      </c>
      <c r="J148" s="70">
        <v>3000</v>
      </c>
      <c r="K148" s="70">
        <v>125</v>
      </c>
      <c r="L148" s="70">
        <v>125</v>
      </c>
      <c r="N148" s="6"/>
    </row>
    <row r="149" spans="1:14" hidden="1" x14ac:dyDescent="0.25">
      <c r="A149" t="s">
        <v>248</v>
      </c>
      <c r="B149" t="s">
        <v>370</v>
      </c>
      <c r="C149" s="4" t="s">
        <v>471</v>
      </c>
      <c r="D149" s="4" t="s">
        <v>472</v>
      </c>
      <c r="E149" s="4" t="str">
        <f>CSM_AGENCY3[[#This Row],[Agency]]&amp;"-"&amp;CSM_AGENCY3[[#This Row],[Agency Name]]</f>
        <v>124-Department of Retirement Systems</v>
      </c>
      <c r="F149" t="s">
        <v>51</v>
      </c>
      <c r="G149" s="5" t="s">
        <v>438</v>
      </c>
      <c r="H149" s="70">
        <v>54000</v>
      </c>
      <c r="I149" s="70">
        <v>55000</v>
      </c>
      <c r="J149" s="70">
        <v>109000</v>
      </c>
      <c r="K149" s="70">
        <v>4500</v>
      </c>
      <c r="L149" s="70">
        <v>4583.333333333333</v>
      </c>
      <c r="N149" s="6"/>
    </row>
    <row r="150" spans="1:14" hidden="1" x14ac:dyDescent="0.25">
      <c r="A150" t="s">
        <v>249</v>
      </c>
      <c r="B150" t="s">
        <v>371</v>
      </c>
      <c r="C150" s="4" t="s">
        <v>471</v>
      </c>
      <c r="D150" s="4" t="s">
        <v>472</v>
      </c>
      <c r="E150" s="4" t="str">
        <f>CSM_AGENCY3[[#This Row],[Agency]]&amp;"-"&amp;CSM_AGENCY3[[#This Row],[Agency Name]]</f>
        <v>126-State Investment Board</v>
      </c>
      <c r="F150" t="s">
        <v>51</v>
      </c>
      <c r="G150" s="5" t="s">
        <v>438</v>
      </c>
      <c r="H150" s="70">
        <v>15500</v>
      </c>
      <c r="I150" s="70">
        <v>16500</v>
      </c>
      <c r="J150" s="70">
        <v>32000</v>
      </c>
      <c r="K150" s="70">
        <v>1291.6666666666667</v>
      </c>
      <c r="L150" s="70">
        <v>1375</v>
      </c>
      <c r="N150" s="6"/>
    </row>
    <row r="151" spans="1:14" hidden="1" x14ac:dyDescent="0.25">
      <c r="A151" t="s">
        <v>250</v>
      </c>
      <c r="B151" t="s">
        <v>372</v>
      </c>
      <c r="C151" s="4" t="s">
        <v>471</v>
      </c>
      <c r="D151" s="4" t="s">
        <v>472</v>
      </c>
      <c r="E151" s="4" t="str">
        <f>CSM_AGENCY3[[#This Row],[Agency]]&amp;"-"&amp;CSM_AGENCY3[[#This Row],[Agency Name]]</f>
        <v>140-Department of Revenue</v>
      </c>
      <c r="F151" t="s">
        <v>51</v>
      </c>
      <c r="G151" s="5" t="s">
        <v>438</v>
      </c>
      <c r="H151" s="70">
        <v>189500</v>
      </c>
      <c r="I151" s="70">
        <v>189500</v>
      </c>
      <c r="J151" s="70">
        <v>379000</v>
      </c>
      <c r="K151" s="70">
        <v>15791.666666666666</v>
      </c>
      <c r="L151" s="70">
        <v>15791.666666666666</v>
      </c>
      <c r="N151" s="6"/>
    </row>
    <row r="152" spans="1:14" hidden="1" x14ac:dyDescent="0.25">
      <c r="A152" t="s">
        <v>251</v>
      </c>
      <c r="B152" t="s">
        <v>373</v>
      </c>
      <c r="C152" s="4" t="s">
        <v>471</v>
      </c>
      <c r="D152" s="4" t="s">
        <v>472</v>
      </c>
      <c r="E152" s="4" t="str">
        <f>CSM_AGENCY3[[#This Row],[Agency]]&amp;"-"&amp;CSM_AGENCY3[[#This Row],[Agency Name]]</f>
        <v>142-Board of Tax Appeals</v>
      </c>
      <c r="F152" t="s">
        <v>51</v>
      </c>
      <c r="G152" s="5" t="s">
        <v>438</v>
      </c>
      <c r="H152" s="70">
        <v>1500</v>
      </c>
      <c r="I152" s="70">
        <v>500</v>
      </c>
      <c r="J152" s="70">
        <v>2000</v>
      </c>
      <c r="K152" s="70">
        <v>125</v>
      </c>
      <c r="L152" s="70">
        <v>41.666666666666664</v>
      </c>
      <c r="N152" s="6"/>
    </row>
    <row r="153" spans="1:14" hidden="1" x14ac:dyDescent="0.25">
      <c r="A153" t="s">
        <v>252</v>
      </c>
      <c r="B153" t="s">
        <v>374</v>
      </c>
      <c r="C153" s="4" t="s">
        <v>471</v>
      </c>
      <c r="D153" s="4" t="s">
        <v>472</v>
      </c>
      <c r="E153" s="4" t="str">
        <f>CSM_AGENCY3[[#This Row],[Agency]]&amp;"-"&amp;CSM_AGENCY3[[#This Row],[Agency Name]]</f>
        <v>147-Minority &amp; Women's Business Enterp</v>
      </c>
      <c r="F153" t="s">
        <v>51</v>
      </c>
      <c r="G153" s="5" t="s">
        <v>438</v>
      </c>
      <c r="H153" s="70">
        <v>2000</v>
      </c>
      <c r="I153" s="70">
        <v>1000</v>
      </c>
      <c r="J153" s="70">
        <v>3000</v>
      </c>
      <c r="K153" s="70">
        <v>166.66666666666666</v>
      </c>
      <c r="L153" s="70">
        <v>83.333333333333329</v>
      </c>
      <c r="N153" s="6"/>
    </row>
    <row r="154" spans="1:14" hidden="1" x14ac:dyDescent="0.25">
      <c r="A154" t="s">
        <v>253</v>
      </c>
      <c r="B154" t="s">
        <v>375</v>
      </c>
      <c r="C154" s="4" t="s">
        <v>471</v>
      </c>
      <c r="D154" s="4" t="s">
        <v>472</v>
      </c>
      <c r="E154" s="4" t="str">
        <f>CSM_AGENCY3[[#This Row],[Agency]]&amp;"-"&amp;CSM_AGENCY3[[#This Row],[Agency Name]]</f>
        <v>160-Office of Insurance Commissioner</v>
      </c>
      <c r="F154" t="s">
        <v>51</v>
      </c>
      <c r="G154" s="5" t="s">
        <v>438</v>
      </c>
      <c r="H154" s="70">
        <v>23000</v>
      </c>
      <c r="I154" s="70">
        <v>23000</v>
      </c>
      <c r="J154" s="70">
        <v>46000</v>
      </c>
      <c r="K154" s="70">
        <v>1916.6666666666667</v>
      </c>
      <c r="L154" s="70">
        <v>1916.6666666666667</v>
      </c>
      <c r="N154" s="6"/>
    </row>
    <row r="155" spans="1:14" hidden="1" x14ac:dyDescent="0.25">
      <c r="A155" t="s">
        <v>254</v>
      </c>
      <c r="B155" t="s">
        <v>376</v>
      </c>
      <c r="C155" s="4" t="s">
        <v>471</v>
      </c>
      <c r="D155" s="4" t="s">
        <v>472</v>
      </c>
      <c r="E155" s="4" t="str">
        <f>CSM_AGENCY3[[#This Row],[Agency]]&amp;"-"&amp;CSM_AGENCY3[[#This Row],[Agency Name]]</f>
        <v>163-Consolidated Technology Services</v>
      </c>
      <c r="F155" t="s">
        <v>51</v>
      </c>
      <c r="G155" s="5" t="s">
        <v>438</v>
      </c>
      <c r="H155" s="70">
        <v>505000</v>
      </c>
      <c r="I155" s="70">
        <v>506000</v>
      </c>
      <c r="J155" s="70">
        <v>1011000</v>
      </c>
      <c r="K155" s="70">
        <v>42083.333333333336</v>
      </c>
      <c r="L155" s="70">
        <v>42166.666666666664</v>
      </c>
      <c r="N155" s="6"/>
    </row>
    <row r="156" spans="1:14" hidden="1" x14ac:dyDescent="0.25">
      <c r="A156" t="s">
        <v>255</v>
      </c>
      <c r="B156" t="s">
        <v>377</v>
      </c>
      <c r="C156" s="4" t="s">
        <v>471</v>
      </c>
      <c r="D156" s="4" t="s">
        <v>472</v>
      </c>
      <c r="E156" s="4" t="str">
        <f>CSM_AGENCY3[[#This Row],[Agency]]&amp;"-"&amp;CSM_AGENCY3[[#This Row],[Agency Name]]</f>
        <v>165-State Board of Accountancy</v>
      </c>
      <c r="F156" t="s">
        <v>51</v>
      </c>
      <c r="G156" s="5" t="s">
        <v>438</v>
      </c>
      <c r="H156" s="70">
        <v>3500</v>
      </c>
      <c r="I156" s="70">
        <v>2500</v>
      </c>
      <c r="J156" s="70">
        <v>6000</v>
      </c>
      <c r="K156" s="70">
        <v>291.66666666666669</v>
      </c>
      <c r="L156" s="70">
        <v>208.33333333333334</v>
      </c>
      <c r="N156" s="6"/>
    </row>
    <row r="157" spans="1:14" hidden="1" x14ac:dyDescent="0.25">
      <c r="A157" t="s">
        <v>256</v>
      </c>
      <c r="B157" t="s">
        <v>378</v>
      </c>
      <c r="C157" s="4" t="s">
        <v>471</v>
      </c>
      <c r="D157" s="4" t="s">
        <v>472</v>
      </c>
      <c r="E157" s="4" t="str">
        <f>CSM_AGENCY3[[#This Row],[Agency]]&amp;"-"&amp;CSM_AGENCY3[[#This Row],[Agency Name]]</f>
        <v>166-Bd of Reg Prof Eng &amp; Land Surveyors</v>
      </c>
      <c r="F157" t="s">
        <v>51</v>
      </c>
      <c r="G157" s="5" t="s">
        <v>438</v>
      </c>
      <c r="H157" s="70">
        <v>1000</v>
      </c>
      <c r="I157" s="70">
        <v>1000</v>
      </c>
      <c r="J157" s="70">
        <v>2000</v>
      </c>
      <c r="K157" s="70">
        <v>83.333333333333329</v>
      </c>
      <c r="L157" s="70">
        <v>83.333333333333329</v>
      </c>
      <c r="N157" s="6"/>
    </row>
    <row r="158" spans="1:14" hidden="1" x14ac:dyDescent="0.25">
      <c r="A158" t="s">
        <v>257</v>
      </c>
      <c r="B158" t="s">
        <v>379</v>
      </c>
      <c r="C158" s="4" t="s">
        <v>471</v>
      </c>
      <c r="D158" s="4" t="s">
        <v>472</v>
      </c>
      <c r="E158" s="4" t="str">
        <f>CSM_AGENCY3[[#This Row],[Agency]]&amp;"-"&amp;CSM_AGENCY3[[#This Row],[Agency Name]]</f>
        <v>167-Forensic Investigations Council</v>
      </c>
      <c r="F158" t="s">
        <v>51</v>
      </c>
      <c r="G158" s="5" t="s">
        <v>438</v>
      </c>
      <c r="H158" s="70">
        <v>0</v>
      </c>
      <c r="I158" s="70">
        <v>0</v>
      </c>
      <c r="J158" s="70">
        <v>0</v>
      </c>
      <c r="K158" s="70">
        <v>0</v>
      </c>
      <c r="L158" s="70">
        <v>0</v>
      </c>
      <c r="N158" s="6"/>
    </row>
    <row r="159" spans="1:14" hidden="1" x14ac:dyDescent="0.25">
      <c r="A159" t="s">
        <v>258</v>
      </c>
      <c r="B159" t="s">
        <v>380</v>
      </c>
      <c r="C159" s="4" t="s">
        <v>471</v>
      </c>
      <c r="D159" s="4" t="s">
        <v>472</v>
      </c>
      <c r="E159" s="4" t="str">
        <f>CSM_AGENCY3[[#This Row],[Agency]]&amp;"-"&amp;CSM_AGENCY3[[#This Row],[Agency Name]]</f>
        <v>179-Dept of Enterprise Services</v>
      </c>
      <c r="F159" t="s">
        <v>51</v>
      </c>
      <c r="G159" s="5" t="s">
        <v>438</v>
      </c>
      <c r="H159" s="70">
        <v>20000</v>
      </c>
      <c r="I159" s="70">
        <v>23000</v>
      </c>
      <c r="J159" s="70">
        <v>43000</v>
      </c>
      <c r="K159" s="70">
        <v>1666.6666666666667</v>
      </c>
      <c r="L159" s="70">
        <v>1916.6666666666667</v>
      </c>
      <c r="N159" s="6"/>
    </row>
    <row r="160" spans="1:14" hidden="1" x14ac:dyDescent="0.25">
      <c r="A160" t="s">
        <v>259</v>
      </c>
      <c r="B160" t="s">
        <v>381</v>
      </c>
      <c r="C160" s="4" t="s">
        <v>471</v>
      </c>
      <c r="D160" s="4" t="s">
        <v>472</v>
      </c>
      <c r="E160" s="4" t="str">
        <f>CSM_AGENCY3[[#This Row],[Agency]]&amp;"-"&amp;CSM_AGENCY3[[#This Row],[Agency Name]]</f>
        <v>185-Washington Horse Racing Commission</v>
      </c>
      <c r="F160" t="s">
        <v>51</v>
      </c>
      <c r="G160" s="5" t="s">
        <v>438</v>
      </c>
      <c r="H160" s="70">
        <v>-500</v>
      </c>
      <c r="I160" s="70">
        <v>500</v>
      </c>
      <c r="J160" s="70">
        <v>0</v>
      </c>
      <c r="K160" s="70">
        <v>-41.666666666666664</v>
      </c>
      <c r="L160" s="70">
        <v>41.666666666666664</v>
      </c>
      <c r="N160" s="6"/>
    </row>
    <row r="161" spans="1:14" hidden="1" x14ac:dyDescent="0.25">
      <c r="A161" t="s">
        <v>260</v>
      </c>
      <c r="B161" t="s">
        <v>382</v>
      </c>
      <c r="C161" s="4" t="s">
        <v>471</v>
      </c>
      <c r="D161" s="4" t="s">
        <v>472</v>
      </c>
      <c r="E161" s="4" t="str">
        <f>CSM_AGENCY3[[#This Row],[Agency]]&amp;"-"&amp;CSM_AGENCY3[[#This Row],[Agency Name]]</f>
        <v>190-Bd of Industrial Insurance Appeals</v>
      </c>
      <c r="F161" t="s">
        <v>51</v>
      </c>
      <c r="G161" s="5" t="s">
        <v>438</v>
      </c>
      <c r="H161" s="70">
        <v>10000</v>
      </c>
      <c r="I161" s="70">
        <v>8000</v>
      </c>
      <c r="J161" s="70">
        <v>18000</v>
      </c>
      <c r="K161" s="70">
        <v>833.33333333333337</v>
      </c>
      <c r="L161" s="70">
        <v>666.66666666666663</v>
      </c>
      <c r="N161" s="6"/>
    </row>
    <row r="162" spans="1:14" hidden="1" x14ac:dyDescent="0.25">
      <c r="A162" t="s">
        <v>261</v>
      </c>
      <c r="B162" t="s">
        <v>383</v>
      </c>
      <c r="C162" s="4" t="s">
        <v>471</v>
      </c>
      <c r="D162" s="4" t="s">
        <v>472</v>
      </c>
      <c r="E162" s="4" t="str">
        <f>CSM_AGENCY3[[#This Row],[Agency]]&amp;"-"&amp;CSM_AGENCY3[[#This Row],[Agency Name]]</f>
        <v>195-Liquor and Cannabis Board</v>
      </c>
      <c r="F162" t="s">
        <v>51</v>
      </c>
      <c r="G162" s="5" t="s">
        <v>438</v>
      </c>
      <c r="H162" s="70">
        <v>35000</v>
      </c>
      <c r="I162" s="70">
        <v>35000</v>
      </c>
      <c r="J162" s="70">
        <v>70000</v>
      </c>
      <c r="K162" s="70">
        <v>2916.6666666666665</v>
      </c>
      <c r="L162" s="70">
        <v>2916.6666666666665</v>
      </c>
      <c r="N162" s="6"/>
    </row>
    <row r="163" spans="1:14" hidden="1" x14ac:dyDescent="0.25">
      <c r="A163" t="s">
        <v>262</v>
      </c>
      <c r="B163" t="s">
        <v>384</v>
      </c>
      <c r="C163" s="4" t="s">
        <v>471</v>
      </c>
      <c r="D163" s="4" t="s">
        <v>472</v>
      </c>
      <c r="E163" s="4" t="str">
        <f>CSM_AGENCY3[[#This Row],[Agency]]&amp;"-"&amp;CSM_AGENCY3[[#This Row],[Agency Name]]</f>
        <v>205-Board of Pilotage Commissioners</v>
      </c>
      <c r="F163" t="s">
        <v>51</v>
      </c>
      <c r="G163" s="5" t="s">
        <v>438</v>
      </c>
      <c r="H163" s="70">
        <v>0</v>
      </c>
      <c r="I163" s="70">
        <v>0</v>
      </c>
      <c r="J163" s="70">
        <v>0</v>
      </c>
      <c r="K163" s="70">
        <v>0</v>
      </c>
      <c r="L163" s="70">
        <v>0</v>
      </c>
      <c r="N163" s="6"/>
    </row>
    <row r="164" spans="1:14" hidden="1" x14ac:dyDescent="0.25">
      <c r="A164" t="s">
        <v>263</v>
      </c>
      <c r="B164" t="s">
        <v>385</v>
      </c>
      <c r="C164" s="4" t="s">
        <v>471</v>
      </c>
      <c r="D164" s="4" t="s">
        <v>472</v>
      </c>
      <c r="E164" s="4" t="str">
        <f>CSM_AGENCY3[[#This Row],[Agency]]&amp;"-"&amp;CSM_AGENCY3[[#This Row],[Agency Name]]</f>
        <v>215-Utilities and Transportation Comm</v>
      </c>
      <c r="F164" t="s">
        <v>51</v>
      </c>
      <c r="G164" s="5" t="s">
        <v>438</v>
      </c>
      <c r="H164" s="70">
        <v>10000</v>
      </c>
      <c r="I164" s="70">
        <v>10000</v>
      </c>
      <c r="J164" s="70">
        <v>20000</v>
      </c>
      <c r="K164" s="70">
        <v>833.33333333333337</v>
      </c>
      <c r="L164" s="70">
        <v>833.33333333333337</v>
      </c>
      <c r="N164" s="6"/>
    </row>
    <row r="165" spans="1:14" hidden="1" x14ac:dyDescent="0.25">
      <c r="A165" t="s">
        <v>264</v>
      </c>
      <c r="B165" t="s">
        <v>386</v>
      </c>
      <c r="C165" s="4" t="s">
        <v>471</v>
      </c>
      <c r="D165" s="4" t="s">
        <v>472</v>
      </c>
      <c r="E165" s="4" t="str">
        <f>CSM_AGENCY3[[#This Row],[Agency]]&amp;"-"&amp;CSM_AGENCY3[[#This Row],[Agency Name]]</f>
        <v>220-Board for Volunteer Firefighters</v>
      </c>
      <c r="F165" t="s">
        <v>51</v>
      </c>
      <c r="G165" s="5" t="s">
        <v>438</v>
      </c>
      <c r="H165" s="70">
        <v>0</v>
      </c>
      <c r="I165" s="70">
        <v>0</v>
      </c>
      <c r="J165" s="70">
        <v>0</v>
      </c>
      <c r="K165" s="70">
        <v>0</v>
      </c>
      <c r="L165" s="70">
        <v>0</v>
      </c>
      <c r="N165" s="6"/>
    </row>
    <row r="166" spans="1:14" hidden="1" x14ac:dyDescent="0.25">
      <c r="A166" t="s">
        <v>265</v>
      </c>
      <c r="B166" t="s">
        <v>387</v>
      </c>
      <c r="C166" s="4" t="s">
        <v>471</v>
      </c>
      <c r="D166" s="4" t="s">
        <v>472</v>
      </c>
      <c r="E166" s="4" t="str">
        <f>CSM_AGENCY3[[#This Row],[Agency]]&amp;"-"&amp;CSM_AGENCY3[[#This Row],[Agency Name]]</f>
        <v>225-Washington State Patrol</v>
      </c>
      <c r="F166" t="s">
        <v>51</v>
      </c>
      <c r="G166" s="5" t="s">
        <v>438</v>
      </c>
      <c r="H166" s="70">
        <v>155000</v>
      </c>
      <c r="I166" s="70">
        <v>155000</v>
      </c>
      <c r="J166" s="70">
        <v>310000</v>
      </c>
      <c r="K166" s="70">
        <v>12916.666666666666</v>
      </c>
      <c r="L166" s="70">
        <v>12916.666666666666</v>
      </c>
      <c r="N166" s="6"/>
    </row>
    <row r="167" spans="1:14" hidden="1" x14ac:dyDescent="0.25">
      <c r="A167" t="s">
        <v>266</v>
      </c>
      <c r="B167" t="s">
        <v>388</v>
      </c>
      <c r="C167" s="4" t="s">
        <v>471</v>
      </c>
      <c r="D167" s="4" t="s">
        <v>472</v>
      </c>
      <c r="E167" s="4" t="str">
        <f>CSM_AGENCY3[[#This Row],[Agency]]&amp;"-"&amp;CSM_AGENCY3[[#This Row],[Agency Name]]</f>
        <v>227-Criminal Justice Training Comm</v>
      </c>
      <c r="F167" t="s">
        <v>51</v>
      </c>
      <c r="G167" s="5" t="s">
        <v>438</v>
      </c>
      <c r="H167" s="70">
        <v>3500</v>
      </c>
      <c r="I167" s="70">
        <v>3500</v>
      </c>
      <c r="J167" s="70">
        <v>7000</v>
      </c>
      <c r="K167" s="70">
        <v>291.66666666666669</v>
      </c>
      <c r="L167" s="70">
        <v>291.66666666666669</v>
      </c>
      <c r="N167" s="6"/>
    </row>
    <row r="168" spans="1:14" hidden="1" x14ac:dyDescent="0.25">
      <c r="A168" t="s">
        <v>267</v>
      </c>
      <c r="B168" t="s">
        <v>389</v>
      </c>
      <c r="C168" s="4" t="s">
        <v>471</v>
      </c>
      <c r="D168" s="4" t="s">
        <v>472</v>
      </c>
      <c r="E168" s="4" t="str">
        <f>CSM_AGENCY3[[#This Row],[Agency]]&amp;"-"&amp;CSM_AGENCY3[[#This Row],[Agency Name]]</f>
        <v>228-WA Traffic Safety Commission</v>
      </c>
      <c r="F168" t="s">
        <v>51</v>
      </c>
      <c r="G168" s="5" t="s">
        <v>438</v>
      </c>
      <c r="H168" s="70">
        <v>500</v>
      </c>
      <c r="I168" s="70">
        <v>-1500</v>
      </c>
      <c r="J168" s="70">
        <v>-1000</v>
      </c>
      <c r="K168" s="70">
        <v>41.666666666666664</v>
      </c>
      <c r="L168" s="70">
        <v>-125</v>
      </c>
      <c r="N168" s="6"/>
    </row>
    <row r="169" spans="1:14" hidden="1" x14ac:dyDescent="0.25">
      <c r="A169" t="s">
        <v>268</v>
      </c>
      <c r="B169" t="s">
        <v>390</v>
      </c>
      <c r="C169" s="4" t="s">
        <v>471</v>
      </c>
      <c r="D169" s="4" t="s">
        <v>472</v>
      </c>
      <c r="E169" s="4" t="str">
        <f>CSM_AGENCY3[[#This Row],[Agency]]&amp;"-"&amp;CSM_AGENCY3[[#This Row],[Agency Name]]</f>
        <v>229-Office of Independent Investigations</v>
      </c>
      <c r="F169" t="s">
        <v>51</v>
      </c>
      <c r="G169" s="5" t="s">
        <v>438</v>
      </c>
      <c r="H169" s="70">
        <v>2000</v>
      </c>
      <c r="I169" s="70">
        <v>2000</v>
      </c>
      <c r="J169" s="70">
        <v>4000</v>
      </c>
      <c r="K169" s="70">
        <v>166.66666666666666</v>
      </c>
      <c r="L169" s="70">
        <v>166.66666666666666</v>
      </c>
      <c r="N169" s="6"/>
    </row>
    <row r="170" spans="1:14" hidden="1" x14ac:dyDescent="0.25">
      <c r="A170" t="s">
        <v>269</v>
      </c>
      <c r="B170" t="s">
        <v>391</v>
      </c>
      <c r="C170" s="4" t="s">
        <v>471</v>
      </c>
      <c r="D170" s="4" t="s">
        <v>472</v>
      </c>
      <c r="E170" s="4" t="str">
        <f>CSM_AGENCY3[[#This Row],[Agency]]&amp;"-"&amp;CSM_AGENCY3[[#This Row],[Agency Name]]</f>
        <v>235-Department of Labor and Industries</v>
      </c>
      <c r="F170" t="s">
        <v>51</v>
      </c>
      <c r="G170" s="5" t="s">
        <v>438</v>
      </c>
      <c r="H170" s="70">
        <v>296500</v>
      </c>
      <c r="I170" s="70">
        <v>297500</v>
      </c>
      <c r="J170" s="70">
        <v>594000</v>
      </c>
      <c r="K170" s="70">
        <v>24708.333333333332</v>
      </c>
      <c r="L170" s="70">
        <v>24791.666666666668</v>
      </c>
      <c r="N170" s="6"/>
    </row>
    <row r="171" spans="1:14" hidden="1" x14ac:dyDescent="0.25">
      <c r="A171" t="s">
        <v>270</v>
      </c>
      <c r="B171" t="s">
        <v>392</v>
      </c>
      <c r="C171" s="4" t="s">
        <v>471</v>
      </c>
      <c r="D171" s="4" t="s">
        <v>472</v>
      </c>
      <c r="E171" s="4" t="str">
        <f>CSM_AGENCY3[[#This Row],[Agency]]&amp;"-"&amp;CSM_AGENCY3[[#This Row],[Agency Name]]</f>
        <v>240-Department of Licensing</v>
      </c>
      <c r="F171" t="s">
        <v>51</v>
      </c>
      <c r="G171" s="5" t="s">
        <v>438</v>
      </c>
      <c r="H171" s="70">
        <v>127500</v>
      </c>
      <c r="I171" s="70">
        <v>126500</v>
      </c>
      <c r="J171" s="70">
        <v>254000</v>
      </c>
      <c r="K171" s="70">
        <v>10625</v>
      </c>
      <c r="L171" s="70">
        <v>10541.666666666666</v>
      </c>
      <c r="N171" s="6"/>
    </row>
    <row r="172" spans="1:14" hidden="1" x14ac:dyDescent="0.25">
      <c r="A172" t="s">
        <v>271</v>
      </c>
      <c r="B172" t="s">
        <v>393</v>
      </c>
      <c r="C172" s="4" t="s">
        <v>471</v>
      </c>
      <c r="D172" s="4" t="s">
        <v>472</v>
      </c>
      <c r="E172" s="4" t="str">
        <f>CSM_AGENCY3[[#This Row],[Agency]]&amp;"-"&amp;CSM_AGENCY3[[#This Row],[Agency Name]]</f>
        <v>245-Military Department</v>
      </c>
      <c r="F172" t="s">
        <v>51</v>
      </c>
      <c r="G172" s="5" t="s">
        <v>438</v>
      </c>
      <c r="H172" s="70">
        <v>25000</v>
      </c>
      <c r="I172" s="70">
        <v>26000</v>
      </c>
      <c r="J172" s="70">
        <v>51000</v>
      </c>
      <c r="K172" s="70">
        <v>2083.3333333333335</v>
      </c>
      <c r="L172" s="70">
        <v>2166.6666666666665</v>
      </c>
      <c r="N172" s="6"/>
    </row>
    <row r="173" spans="1:14" hidden="1" x14ac:dyDescent="0.25">
      <c r="A173" t="s">
        <v>272</v>
      </c>
      <c r="B173" t="s">
        <v>394</v>
      </c>
      <c r="C173" s="4" t="s">
        <v>471</v>
      </c>
      <c r="D173" s="4" t="s">
        <v>472</v>
      </c>
      <c r="E173" s="4" t="str">
        <f>CSM_AGENCY3[[#This Row],[Agency]]&amp;"-"&amp;CSM_AGENCY3[[#This Row],[Agency Name]]</f>
        <v>275-Public Employment Relations Comm</v>
      </c>
      <c r="F173" t="s">
        <v>51</v>
      </c>
      <c r="G173" s="5" t="s">
        <v>438</v>
      </c>
      <c r="H173" s="70">
        <v>1000</v>
      </c>
      <c r="I173" s="70">
        <v>1000</v>
      </c>
      <c r="J173" s="70">
        <v>2000</v>
      </c>
      <c r="K173" s="70">
        <v>83.333333333333329</v>
      </c>
      <c r="L173" s="70">
        <v>83.333333333333329</v>
      </c>
      <c r="N173" s="6"/>
    </row>
    <row r="174" spans="1:14" hidden="1" x14ac:dyDescent="0.25">
      <c r="A174" t="s">
        <v>273</v>
      </c>
      <c r="B174" t="s">
        <v>395</v>
      </c>
      <c r="C174" s="4" t="s">
        <v>471</v>
      </c>
      <c r="D174" s="4" t="s">
        <v>472</v>
      </c>
      <c r="E174" s="4" t="str">
        <f>CSM_AGENCY3[[#This Row],[Agency]]&amp;"-"&amp;CSM_AGENCY3[[#This Row],[Agency Name]]</f>
        <v>300-Dept of Social and Health Services</v>
      </c>
      <c r="F174" t="s">
        <v>51</v>
      </c>
      <c r="G174" s="5" t="s">
        <v>438</v>
      </c>
      <c r="H174" s="70">
        <v>962000</v>
      </c>
      <c r="I174" s="70">
        <v>962000</v>
      </c>
      <c r="J174" s="70">
        <v>1924000</v>
      </c>
      <c r="K174" s="70">
        <v>80166.666666666672</v>
      </c>
      <c r="L174" s="70">
        <v>80166.666666666672</v>
      </c>
      <c r="N174" s="6"/>
    </row>
    <row r="175" spans="1:14" hidden="1" x14ac:dyDescent="0.25">
      <c r="A175" t="s">
        <v>274</v>
      </c>
      <c r="B175" t="s">
        <v>396</v>
      </c>
      <c r="C175" s="4" t="s">
        <v>471</v>
      </c>
      <c r="D175" s="4" t="s">
        <v>472</v>
      </c>
      <c r="E175" s="4" t="str">
        <f>CSM_AGENCY3[[#This Row],[Agency]]&amp;"-"&amp;CSM_AGENCY3[[#This Row],[Agency Name]]</f>
        <v>303-Department of Health</v>
      </c>
      <c r="F175" t="s">
        <v>51</v>
      </c>
      <c r="G175" s="5" t="s">
        <v>438</v>
      </c>
      <c r="H175" s="70">
        <v>253000</v>
      </c>
      <c r="I175" s="70">
        <v>252000</v>
      </c>
      <c r="J175" s="70">
        <v>505000</v>
      </c>
      <c r="K175" s="70">
        <v>21083.333333333332</v>
      </c>
      <c r="L175" s="70">
        <v>21000</v>
      </c>
      <c r="N175" s="6"/>
    </row>
    <row r="176" spans="1:14" hidden="1" x14ac:dyDescent="0.25">
      <c r="A176" t="s">
        <v>275</v>
      </c>
      <c r="B176" t="s">
        <v>397</v>
      </c>
      <c r="C176" s="4" t="s">
        <v>471</v>
      </c>
      <c r="D176" s="4" t="s">
        <v>472</v>
      </c>
      <c r="E176" s="4" t="str">
        <f>CSM_AGENCY3[[#This Row],[Agency]]&amp;"-"&amp;CSM_AGENCY3[[#This Row],[Agency Name]]</f>
        <v>305-Department of Veterans' Affairs</v>
      </c>
      <c r="F176" t="s">
        <v>51</v>
      </c>
      <c r="G176" s="5" t="s">
        <v>438</v>
      </c>
      <c r="H176" s="70">
        <v>15500</v>
      </c>
      <c r="I176" s="70">
        <v>16500</v>
      </c>
      <c r="J176" s="70">
        <v>32000</v>
      </c>
      <c r="K176" s="70">
        <v>1291.6666666666667</v>
      </c>
      <c r="L176" s="70">
        <v>1375</v>
      </c>
      <c r="N176" s="6"/>
    </row>
    <row r="177" spans="1:14" hidden="1" x14ac:dyDescent="0.25">
      <c r="A177" t="s">
        <v>276</v>
      </c>
      <c r="B177" t="s">
        <v>398</v>
      </c>
      <c r="C177" s="4" t="s">
        <v>471</v>
      </c>
      <c r="D177" s="4" t="s">
        <v>472</v>
      </c>
      <c r="E177" s="4" t="str">
        <f>CSM_AGENCY3[[#This Row],[Agency]]&amp;"-"&amp;CSM_AGENCY3[[#This Row],[Agency Name]]</f>
        <v>307-Dept of Children, Youth &amp; Families</v>
      </c>
      <c r="F177" t="s">
        <v>51</v>
      </c>
      <c r="G177" s="5" t="s">
        <v>438</v>
      </c>
      <c r="H177" s="70">
        <v>135500</v>
      </c>
      <c r="I177" s="70">
        <v>136500</v>
      </c>
      <c r="J177" s="70">
        <v>272000</v>
      </c>
      <c r="K177" s="70">
        <v>11291.666666666666</v>
      </c>
      <c r="L177" s="70">
        <v>11375</v>
      </c>
      <c r="N177" s="6"/>
    </row>
    <row r="178" spans="1:14" hidden="1" x14ac:dyDescent="0.25">
      <c r="A178" t="s">
        <v>277</v>
      </c>
      <c r="B178" t="s">
        <v>399</v>
      </c>
      <c r="C178" s="4" t="s">
        <v>471</v>
      </c>
      <c r="D178" s="4" t="s">
        <v>472</v>
      </c>
      <c r="E178" s="4" t="str">
        <f>CSM_AGENCY3[[#This Row],[Agency]]&amp;"-"&amp;CSM_AGENCY3[[#This Row],[Agency Name]]</f>
        <v>310-Department of Corrections</v>
      </c>
      <c r="F178" t="s">
        <v>51</v>
      </c>
      <c r="G178" s="5" t="s">
        <v>438</v>
      </c>
      <c r="H178" s="70">
        <v>225000</v>
      </c>
      <c r="I178" s="70">
        <v>224000</v>
      </c>
      <c r="J178" s="70">
        <v>449000</v>
      </c>
      <c r="K178" s="70">
        <v>18750</v>
      </c>
      <c r="L178" s="70">
        <v>18666.666666666668</v>
      </c>
      <c r="N178" s="6"/>
    </row>
    <row r="179" spans="1:14" hidden="1" x14ac:dyDescent="0.25">
      <c r="A179" t="s">
        <v>278</v>
      </c>
      <c r="B179" t="s">
        <v>400</v>
      </c>
      <c r="C179" s="4" t="s">
        <v>471</v>
      </c>
      <c r="D179" s="4" t="s">
        <v>472</v>
      </c>
      <c r="E179" s="4" t="str">
        <f>CSM_AGENCY3[[#This Row],[Agency]]&amp;"-"&amp;CSM_AGENCY3[[#This Row],[Agency Name]]</f>
        <v>315-Dept of Services for the Blind</v>
      </c>
      <c r="F179" t="s">
        <v>51</v>
      </c>
      <c r="G179" s="5" t="s">
        <v>438</v>
      </c>
      <c r="H179" s="70">
        <v>5000</v>
      </c>
      <c r="I179" s="70">
        <v>5000</v>
      </c>
      <c r="J179" s="70">
        <v>10000</v>
      </c>
      <c r="K179" s="70">
        <v>416.66666666666669</v>
      </c>
      <c r="L179" s="70">
        <v>416.66666666666669</v>
      </c>
      <c r="N179" s="6"/>
    </row>
    <row r="180" spans="1:14" hidden="1" x14ac:dyDescent="0.25">
      <c r="A180" t="s">
        <v>279</v>
      </c>
      <c r="B180" t="s">
        <v>401</v>
      </c>
      <c r="C180" s="4" t="s">
        <v>471</v>
      </c>
      <c r="D180" s="4" t="s">
        <v>472</v>
      </c>
      <c r="E180" s="4" t="str">
        <f>CSM_AGENCY3[[#This Row],[Agency]]&amp;"-"&amp;CSM_AGENCY3[[#This Row],[Agency Name]]</f>
        <v>340-Student Achievement Council</v>
      </c>
      <c r="F180" t="s">
        <v>51</v>
      </c>
      <c r="G180" s="5" t="s">
        <v>438</v>
      </c>
      <c r="H180" s="70">
        <v>17500</v>
      </c>
      <c r="I180" s="70">
        <v>15500</v>
      </c>
      <c r="J180" s="70">
        <v>33000</v>
      </c>
      <c r="K180" s="70">
        <v>1458.3333333333333</v>
      </c>
      <c r="L180" s="70">
        <v>1291.6666666666667</v>
      </c>
      <c r="N180" s="6"/>
    </row>
    <row r="181" spans="1:14" hidden="1" x14ac:dyDescent="0.25">
      <c r="A181" t="s">
        <v>280</v>
      </c>
      <c r="B181" t="s">
        <v>402</v>
      </c>
      <c r="C181" s="4" t="s">
        <v>471</v>
      </c>
      <c r="D181" s="4" t="s">
        <v>472</v>
      </c>
      <c r="E181" s="4" t="str">
        <f>CSM_AGENCY3[[#This Row],[Agency]]&amp;"-"&amp;CSM_AGENCY3[[#This Row],[Agency Name]]</f>
        <v>341-LEOFF 2 Retirement Board</v>
      </c>
      <c r="F181" t="s">
        <v>51</v>
      </c>
      <c r="G181" s="5" t="s">
        <v>438</v>
      </c>
      <c r="H181" s="70">
        <v>0</v>
      </c>
      <c r="I181" s="70">
        <v>0</v>
      </c>
      <c r="J181" s="70">
        <v>0</v>
      </c>
      <c r="K181" s="70">
        <v>0</v>
      </c>
      <c r="L181" s="70">
        <v>0</v>
      </c>
      <c r="N181" s="6"/>
    </row>
    <row r="182" spans="1:14" hidden="1" x14ac:dyDescent="0.25">
      <c r="A182" t="s">
        <v>281</v>
      </c>
      <c r="B182" t="s">
        <v>403</v>
      </c>
      <c r="C182" s="4" t="s">
        <v>471</v>
      </c>
      <c r="D182" s="4" t="s">
        <v>472</v>
      </c>
      <c r="E182" s="4" t="str">
        <f>CSM_AGENCY3[[#This Row],[Agency]]&amp;"-"&amp;CSM_AGENCY3[[#This Row],[Agency Name]]</f>
        <v>350-Public Schools</v>
      </c>
      <c r="F182" t="s">
        <v>51</v>
      </c>
      <c r="G182" s="5" t="s">
        <v>438</v>
      </c>
      <c r="H182" s="70">
        <v>39500</v>
      </c>
      <c r="I182" s="70">
        <v>39500</v>
      </c>
      <c r="J182" s="70">
        <v>79000</v>
      </c>
      <c r="K182" s="70">
        <v>3291.6666666666665</v>
      </c>
      <c r="L182" s="70">
        <v>3291.6666666666665</v>
      </c>
      <c r="N182" s="6"/>
    </row>
    <row r="183" spans="1:14" hidden="1" x14ac:dyDescent="0.25">
      <c r="A183" t="s">
        <v>282</v>
      </c>
      <c r="B183" t="s">
        <v>404</v>
      </c>
      <c r="C183" s="4" t="s">
        <v>471</v>
      </c>
      <c r="D183" s="4" t="s">
        <v>472</v>
      </c>
      <c r="E183" s="4" t="str">
        <f>CSM_AGENCY3[[#This Row],[Agency]]&amp;"-"&amp;CSM_AGENCY3[[#This Row],[Agency Name]]</f>
        <v>351-State School for the Blind</v>
      </c>
      <c r="F183" t="s">
        <v>51</v>
      </c>
      <c r="G183" s="5" t="s">
        <v>438</v>
      </c>
      <c r="H183" s="70">
        <v>3000</v>
      </c>
      <c r="I183" s="70">
        <v>3000</v>
      </c>
      <c r="J183" s="70">
        <v>6000</v>
      </c>
      <c r="K183" s="70">
        <v>250</v>
      </c>
      <c r="L183" s="70">
        <v>250</v>
      </c>
      <c r="N183" s="6"/>
    </row>
    <row r="184" spans="1:14" hidden="1" x14ac:dyDescent="0.25">
      <c r="A184" t="s">
        <v>283</v>
      </c>
      <c r="B184" t="s">
        <v>405</v>
      </c>
      <c r="C184" s="4" t="s">
        <v>471</v>
      </c>
      <c r="D184" s="4" t="s">
        <v>472</v>
      </c>
      <c r="E184" s="4" t="str">
        <f>CSM_AGENCY3[[#This Row],[Agency]]&amp;"-"&amp;CSM_AGENCY3[[#This Row],[Agency Name]]</f>
        <v>353-Childhood Deafness &amp; Hearing Loss</v>
      </c>
      <c r="F184" t="s">
        <v>51</v>
      </c>
      <c r="G184" s="5" t="s">
        <v>438</v>
      </c>
      <c r="H184" s="70">
        <v>4000</v>
      </c>
      <c r="I184" s="70">
        <v>3000</v>
      </c>
      <c r="J184" s="70">
        <v>7000</v>
      </c>
      <c r="K184" s="70">
        <v>333.33333333333331</v>
      </c>
      <c r="L184" s="70">
        <v>250</v>
      </c>
      <c r="N184" s="6"/>
    </row>
    <row r="185" spans="1:14" hidden="1" x14ac:dyDescent="0.25">
      <c r="A185" t="s">
        <v>284</v>
      </c>
      <c r="B185" t="s">
        <v>406</v>
      </c>
      <c r="C185" s="4" t="s">
        <v>471</v>
      </c>
      <c r="D185" s="4" t="s">
        <v>472</v>
      </c>
      <c r="E185" s="4" t="str">
        <f>CSM_AGENCY3[[#This Row],[Agency]]&amp;"-"&amp;CSM_AGENCY3[[#This Row],[Agency Name]]</f>
        <v>354-Workforce Trng &amp; Educ Coord Board</v>
      </c>
      <c r="F185" t="s">
        <v>51</v>
      </c>
      <c r="G185" s="5" t="s">
        <v>438</v>
      </c>
      <c r="H185" s="70">
        <v>500</v>
      </c>
      <c r="I185" s="70">
        <v>500</v>
      </c>
      <c r="J185" s="70">
        <v>1000</v>
      </c>
      <c r="K185" s="70">
        <v>41.666666666666664</v>
      </c>
      <c r="L185" s="70">
        <v>41.666666666666664</v>
      </c>
      <c r="N185" s="6"/>
    </row>
    <row r="186" spans="1:14" hidden="1" x14ac:dyDescent="0.25">
      <c r="A186" t="s">
        <v>285</v>
      </c>
      <c r="B186" t="s">
        <v>407</v>
      </c>
      <c r="C186" s="4" t="s">
        <v>471</v>
      </c>
      <c r="D186" s="4" t="s">
        <v>472</v>
      </c>
      <c r="E186" s="4" t="str">
        <f>CSM_AGENCY3[[#This Row],[Agency]]&amp;"-"&amp;CSM_AGENCY3[[#This Row],[Agency Name]]</f>
        <v>355-Archaeology &amp; Historic Preservation</v>
      </c>
      <c r="F186" t="s">
        <v>51</v>
      </c>
      <c r="G186" s="5" t="s">
        <v>438</v>
      </c>
      <c r="H186" s="70">
        <v>1500</v>
      </c>
      <c r="I186" s="70">
        <v>1500</v>
      </c>
      <c r="J186" s="70">
        <v>3000</v>
      </c>
      <c r="K186" s="70">
        <v>125</v>
      </c>
      <c r="L186" s="70">
        <v>125</v>
      </c>
      <c r="N186" s="6"/>
    </row>
    <row r="187" spans="1:14" hidden="1" x14ac:dyDescent="0.25">
      <c r="A187" t="s">
        <v>286</v>
      </c>
      <c r="B187" t="s">
        <v>439</v>
      </c>
      <c r="C187" s="4" t="s">
        <v>471</v>
      </c>
      <c r="D187" s="4" t="s">
        <v>472</v>
      </c>
      <c r="E187" s="4" t="str">
        <f>CSM_AGENCY3[[#This Row],[Agency]]&amp;"-"&amp;CSM_AGENCY3[[#This Row],[Agency Name]]</f>
        <v>357-Department of Early Learning</v>
      </c>
      <c r="F187" t="s">
        <v>51</v>
      </c>
      <c r="G187" s="5" t="s">
        <v>438</v>
      </c>
      <c r="H187" s="70">
        <v>0</v>
      </c>
      <c r="I187" s="70">
        <v>0</v>
      </c>
      <c r="J187" s="70">
        <v>0</v>
      </c>
      <c r="K187" s="70">
        <v>0</v>
      </c>
      <c r="L187" s="70">
        <v>0</v>
      </c>
      <c r="N187" s="6"/>
    </row>
    <row r="188" spans="1:14" hidden="1" x14ac:dyDescent="0.25">
      <c r="A188" t="s">
        <v>287</v>
      </c>
      <c r="B188" t="s">
        <v>408</v>
      </c>
      <c r="C188" s="4" t="s">
        <v>471</v>
      </c>
      <c r="D188" s="4" t="s">
        <v>472</v>
      </c>
      <c r="E188" s="4" t="str">
        <f>CSM_AGENCY3[[#This Row],[Agency]]&amp;"-"&amp;CSM_AGENCY3[[#This Row],[Agency Name]]</f>
        <v>359-Washington Charter School Comm</v>
      </c>
      <c r="F188" t="s">
        <v>51</v>
      </c>
      <c r="G188" s="5" t="s">
        <v>438</v>
      </c>
      <c r="H188" s="70">
        <v>0</v>
      </c>
      <c r="I188" s="70">
        <v>0</v>
      </c>
      <c r="J188" s="70">
        <v>0</v>
      </c>
      <c r="K188" s="70">
        <v>0</v>
      </c>
      <c r="L188" s="70">
        <v>0</v>
      </c>
      <c r="N188" s="6"/>
    </row>
    <row r="189" spans="1:14" hidden="1" x14ac:dyDescent="0.25">
      <c r="A189" t="s">
        <v>288</v>
      </c>
      <c r="B189" t="s">
        <v>409</v>
      </c>
      <c r="C189" s="4" t="s">
        <v>471</v>
      </c>
      <c r="D189" s="4" t="s">
        <v>472</v>
      </c>
      <c r="E189" s="4" t="str">
        <f>CSM_AGENCY3[[#This Row],[Agency]]&amp;"-"&amp;CSM_AGENCY3[[#This Row],[Agency Name]]</f>
        <v>360-University of Washington</v>
      </c>
      <c r="F189" t="s">
        <v>51</v>
      </c>
      <c r="G189" s="5" t="s">
        <v>438</v>
      </c>
      <c r="H189" s="70">
        <v>1049000</v>
      </c>
      <c r="I189" s="70">
        <v>1047000</v>
      </c>
      <c r="J189" s="70">
        <v>2096000</v>
      </c>
      <c r="K189" s="70">
        <v>87416.666666666672</v>
      </c>
      <c r="L189" s="70">
        <v>87250</v>
      </c>
      <c r="N189" s="6"/>
    </row>
    <row r="190" spans="1:14" hidden="1" x14ac:dyDescent="0.25">
      <c r="A190" t="s">
        <v>289</v>
      </c>
      <c r="B190" t="s">
        <v>410</v>
      </c>
      <c r="C190" s="4" t="s">
        <v>471</v>
      </c>
      <c r="D190" s="4" t="s">
        <v>472</v>
      </c>
      <c r="E190" s="4" t="str">
        <f>CSM_AGENCY3[[#This Row],[Agency]]&amp;"-"&amp;CSM_AGENCY3[[#This Row],[Agency Name]]</f>
        <v>365-Washington State University</v>
      </c>
      <c r="F190" t="s">
        <v>51</v>
      </c>
      <c r="G190" s="5" t="s">
        <v>438</v>
      </c>
      <c r="H190" s="70">
        <v>37000</v>
      </c>
      <c r="I190" s="70">
        <v>37000</v>
      </c>
      <c r="J190" s="70">
        <v>74000</v>
      </c>
      <c r="K190" s="70">
        <v>3083.3333333333335</v>
      </c>
      <c r="L190" s="70">
        <v>3083.3333333333335</v>
      </c>
      <c r="N190" s="6"/>
    </row>
    <row r="191" spans="1:14" hidden="1" x14ac:dyDescent="0.25">
      <c r="A191" t="s">
        <v>290</v>
      </c>
      <c r="B191" t="s">
        <v>411</v>
      </c>
      <c r="C191" s="4" t="s">
        <v>471</v>
      </c>
      <c r="D191" s="4" t="s">
        <v>472</v>
      </c>
      <c r="E191" s="4" t="str">
        <f>CSM_AGENCY3[[#This Row],[Agency]]&amp;"-"&amp;CSM_AGENCY3[[#This Row],[Agency Name]]</f>
        <v>370-Eastern Washington University</v>
      </c>
      <c r="F191" t="s">
        <v>51</v>
      </c>
      <c r="G191" s="5" t="s">
        <v>438</v>
      </c>
      <c r="H191" s="70">
        <v>20500</v>
      </c>
      <c r="I191" s="70">
        <v>19500</v>
      </c>
      <c r="J191" s="70">
        <v>40000</v>
      </c>
      <c r="K191" s="70">
        <v>1708.3333333333333</v>
      </c>
      <c r="L191" s="70">
        <v>1625</v>
      </c>
      <c r="N191" s="6"/>
    </row>
    <row r="192" spans="1:14" hidden="1" x14ac:dyDescent="0.25">
      <c r="A192" t="s">
        <v>291</v>
      </c>
      <c r="B192" t="s">
        <v>412</v>
      </c>
      <c r="C192" s="4" t="s">
        <v>471</v>
      </c>
      <c r="D192" s="4" t="s">
        <v>472</v>
      </c>
      <c r="E192" s="4" t="str">
        <f>CSM_AGENCY3[[#This Row],[Agency]]&amp;"-"&amp;CSM_AGENCY3[[#This Row],[Agency Name]]</f>
        <v>375-Central Washington University</v>
      </c>
      <c r="F192" t="s">
        <v>51</v>
      </c>
      <c r="G192" s="5" t="s">
        <v>438</v>
      </c>
      <c r="H192" s="70">
        <v>1500</v>
      </c>
      <c r="I192" s="70">
        <v>1500</v>
      </c>
      <c r="J192" s="70">
        <v>3000</v>
      </c>
      <c r="K192" s="70">
        <v>125</v>
      </c>
      <c r="L192" s="70">
        <v>125</v>
      </c>
      <c r="N192" s="6"/>
    </row>
    <row r="193" spans="1:14" hidden="1" x14ac:dyDescent="0.25">
      <c r="A193" t="s">
        <v>292</v>
      </c>
      <c r="B193" t="s">
        <v>413</v>
      </c>
      <c r="C193" s="4" t="s">
        <v>471</v>
      </c>
      <c r="D193" s="4" t="s">
        <v>472</v>
      </c>
      <c r="E193" s="4" t="str">
        <f>CSM_AGENCY3[[#This Row],[Agency]]&amp;"-"&amp;CSM_AGENCY3[[#This Row],[Agency Name]]</f>
        <v>376-The Evergreen State College</v>
      </c>
      <c r="F193" t="s">
        <v>51</v>
      </c>
      <c r="G193" s="5" t="s">
        <v>438</v>
      </c>
      <c r="H193" s="70">
        <v>8500</v>
      </c>
      <c r="I193" s="70">
        <v>9500</v>
      </c>
      <c r="J193" s="70">
        <v>18000</v>
      </c>
      <c r="K193" s="70">
        <v>708.33333333333337</v>
      </c>
      <c r="L193" s="70">
        <v>791.66666666666663</v>
      </c>
      <c r="N193" s="6"/>
    </row>
    <row r="194" spans="1:14" hidden="1" x14ac:dyDescent="0.25">
      <c r="A194" t="s">
        <v>293</v>
      </c>
      <c r="B194" t="s">
        <v>414</v>
      </c>
      <c r="C194" s="4" t="s">
        <v>471</v>
      </c>
      <c r="D194" s="4" t="s">
        <v>472</v>
      </c>
      <c r="E194" s="4" t="str">
        <f>CSM_AGENCY3[[#This Row],[Agency]]&amp;"-"&amp;CSM_AGENCY3[[#This Row],[Agency Name]]</f>
        <v>380-Western Washington University</v>
      </c>
      <c r="F194" t="s">
        <v>51</v>
      </c>
      <c r="G194" s="5" t="s">
        <v>438</v>
      </c>
      <c r="H194" s="70">
        <v>44500</v>
      </c>
      <c r="I194" s="70">
        <v>44500</v>
      </c>
      <c r="J194" s="70">
        <v>89000</v>
      </c>
      <c r="K194" s="70">
        <v>3708.3333333333335</v>
      </c>
      <c r="L194" s="70">
        <v>3708.3333333333335</v>
      </c>
      <c r="N194" s="6"/>
    </row>
    <row r="195" spans="1:14" hidden="1" x14ac:dyDescent="0.25">
      <c r="A195" t="s">
        <v>294</v>
      </c>
      <c r="B195" t="s">
        <v>415</v>
      </c>
      <c r="C195" s="4" t="s">
        <v>471</v>
      </c>
      <c r="D195" s="4" t="s">
        <v>472</v>
      </c>
      <c r="E195" s="4" t="str">
        <f>CSM_AGENCY3[[#This Row],[Agency]]&amp;"-"&amp;CSM_AGENCY3[[#This Row],[Agency Name]]</f>
        <v>387-Washington State Arts Commission</v>
      </c>
      <c r="F195" t="s">
        <v>51</v>
      </c>
      <c r="G195" s="5" t="s">
        <v>438</v>
      </c>
      <c r="H195" s="70">
        <v>1500</v>
      </c>
      <c r="I195" s="70">
        <v>500</v>
      </c>
      <c r="J195" s="70">
        <v>2000</v>
      </c>
      <c r="K195" s="70">
        <v>125</v>
      </c>
      <c r="L195" s="70">
        <v>41.666666666666664</v>
      </c>
      <c r="N195" s="6"/>
    </row>
    <row r="196" spans="1:14" hidden="1" x14ac:dyDescent="0.25">
      <c r="A196" t="s">
        <v>295</v>
      </c>
      <c r="B196" t="s">
        <v>416</v>
      </c>
      <c r="C196" s="4" t="s">
        <v>471</v>
      </c>
      <c r="D196" s="4" t="s">
        <v>472</v>
      </c>
      <c r="E196" s="4" t="str">
        <f>CSM_AGENCY3[[#This Row],[Agency]]&amp;"-"&amp;CSM_AGENCY3[[#This Row],[Agency Name]]</f>
        <v>390-Washington State Historical Society</v>
      </c>
      <c r="F196" t="s">
        <v>51</v>
      </c>
      <c r="G196" s="5" t="s">
        <v>438</v>
      </c>
      <c r="H196" s="70">
        <v>1000</v>
      </c>
      <c r="I196" s="70">
        <v>1000</v>
      </c>
      <c r="J196" s="70">
        <v>2000</v>
      </c>
      <c r="K196" s="70">
        <v>83.333333333333329</v>
      </c>
      <c r="L196" s="70">
        <v>83.333333333333329</v>
      </c>
      <c r="N196" s="6"/>
    </row>
    <row r="197" spans="1:14" hidden="1" x14ac:dyDescent="0.25">
      <c r="A197" t="s">
        <v>296</v>
      </c>
      <c r="B197" t="s">
        <v>417</v>
      </c>
      <c r="C197" s="4" t="s">
        <v>471</v>
      </c>
      <c r="D197" s="4" t="s">
        <v>472</v>
      </c>
      <c r="E197" s="4" t="str">
        <f>CSM_AGENCY3[[#This Row],[Agency]]&amp;"-"&amp;CSM_AGENCY3[[#This Row],[Agency Name]]</f>
        <v>395-East Wash State Historical Society</v>
      </c>
      <c r="F197" t="s">
        <v>51</v>
      </c>
      <c r="G197" s="5" t="s">
        <v>438</v>
      </c>
      <c r="H197" s="70">
        <v>500</v>
      </c>
      <c r="I197" s="70">
        <v>500</v>
      </c>
      <c r="J197" s="70">
        <v>1000</v>
      </c>
      <c r="K197" s="70">
        <v>41.666666666666664</v>
      </c>
      <c r="L197" s="70">
        <v>41.666666666666664</v>
      </c>
      <c r="N197" s="6"/>
    </row>
    <row r="198" spans="1:14" hidden="1" x14ac:dyDescent="0.25">
      <c r="A198" t="s">
        <v>297</v>
      </c>
      <c r="B198" t="s">
        <v>418</v>
      </c>
      <c r="C198" s="4" t="s">
        <v>471</v>
      </c>
      <c r="D198" s="4" t="s">
        <v>472</v>
      </c>
      <c r="E198" s="4" t="str">
        <f>CSM_AGENCY3[[#This Row],[Agency]]&amp;"-"&amp;CSM_AGENCY3[[#This Row],[Agency Name]]</f>
        <v>405-Department of Transportation</v>
      </c>
      <c r="F198" t="s">
        <v>51</v>
      </c>
      <c r="G198" s="5" t="s">
        <v>438</v>
      </c>
      <c r="H198" s="70">
        <v>299500</v>
      </c>
      <c r="I198" s="70">
        <v>298500</v>
      </c>
      <c r="J198" s="70">
        <v>598000</v>
      </c>
      <c r="K198" s="70">
        <v>24958.333333333332</v>
      </c>
      <c r="L198" s="70">
        <v>24875</v>
      </c>
      <c r="N198" s="6"/>
    </row>
    <row r="199" spans="1:14" hidden="1" x14ac:dyDescent="0.25">
      <c r="A199" t="s">
        <v>298</v>
      </c>
      <c r="B199" t="s">
        <v>419</v>
      </c>
      <c r="C199" s="4" t="s">
        <v>471</v>
      </c>
      <c r="D199" s="4" t="s">
        <v>472</v>
      </c>
      <c r="E199" s="4" t="str">
        <f>CSM_AGENCY3[[#This Row],[Agency]]&amp;"-"&amp;CSM_AGENCY3[[#This Row],[Agency Name]]</f>
        <v>406-County Road Administration Board</v>
      </c>
      <c r="F199" t="s">
        <v>51</v>
      </c>
      <c r="G199" s="5" t="s">
        <v>438</v>
      </c>
      <c r="H199" s="70">
        <v>2000</v>
      </c>
      <c r="I199" s="70">
        <v>3000</v>
      </c>
      <c r="J199" s="70">
        <v>5000</v>
      </c>
      <c r="K199" s="70">
        <v>166.66666666666666</v>
      </c>
      <c r="L199" s="70">
        <v>250</v>
      </c>
      <c r="N199" s="6"/>
    </row>
    <row r="200" spans="1:14" hidden="1" x14ac:dyDescent="0.25">
      <c r="A200" t="s">
        <v>299</v>
      </c>
      <c r="B200" t="s">
        <v>420</v>
      </c>
      <c r="C200" s="4" t="s">
        <v>471</v>
      </c>
      <c r="D200" s="4" t="s">
        <v>472</v>
      </c>
      <c r="E200" s="4" t="str">
        <f>CSM_AGENCY3[[#This Row],[Agency]]&amp;"-"&amp;CSM_AGENCY3[[#This Row],[Agency Name]]</f>
        <v>407-Transportation Improvement Board</v>
      </c>
      <c r="F200" t="s">
        <v>51</v>
      </c>
      <c r="G200" s="5" t="s">
        <v>438</v>
      </c>
      <c r="H200" s="70">
        <v>500</v>
      </c>
      <c r="I200" s="70">
        <v>500</v>
      </c>
      <c r="J200" s="70">
        <v>1000</v>
      </c>
      <c r="K200" s="70">
        <v>41.666666666666664</v>
      </c>
      <c r="L200" s="70">
        <v>41.666666666666664</v>
      </c>
      <c r="N200" s="6"/>
    </row>
    <row r="201" spans="1:14" hidden="1" x14ac:dyDescent="0.25">
      <c r="A201" t="s">
        <v>300</v>
      </c>
      <c r="B201" t="s">
        <v>421</v>
      </c>
      <c r="C201" s="4" t="s">
        <v>471</v>
      </c>
      <c r="D201" s="4" t="s">
        <v>472</v>
      </c>
      <c r="E201" s="4" t="str">
        <f>CSM_AGENCY3[[#This Row],[Agency]]&amp;"-"&amp;CSM_AGENCY3[[#This Row],[Agency Name]]</f>
        <v>410-Transportation Commission</v>
      </c>
      <c r="F201" t="s">
        <v>51</v>
      </c>
      <c r="G201" s="5" t="s">
        <v>438</v>
      </c>
      <c r="H201" s="70">
        <v>0</v>
      </c>
      <c r="I201" s="70">
        <v>0</v>
      </c>
      <c r="J201" s="70">
        <v>0</v>
      </c>
      <c r="K201" s="70">
        <v>0</v>
      </c>
      <c r="L201" s="70">
        <v>0</v>
      </c>
      <c r="N201" s="6"/>
    </row>
    <row r="202" spans="1:14" hidden="1" x14ac:dyDescent="0.25">
      <c r="A202" t="s">
        <v>301</v>
      </c>
      <c r="B202" t="s">
        <v>422</v>
      </c>
      <c r="C202" s="4" t="s">
        <v>471</v>
      </c>
      <c r="D202" s="4" t="s">
        <v>472</v>
      </c>
      <c r="E202" s="4" t="str">
        <f>CSM_AGENCY3[[#This Row],[Agency]]&amp;"-"&amp;CSM_AGENCY3[[#This Row],[Agency Name]]</f>
        <v>411-Freight Mobility Strategic Invest</v>
      </c>
      <c r="F202" t="s">
        <v>51</v>
      </c>
      <c r="G202" s="5" t="s">
        <v>438</v>
      </c>
      <c r="H202" s="70">
        <v>0</v>
      </c>
      <c r="I202" s="70">
        <v>0</v>
      </c>
      <c r="J202" s="70">
        <v>0</v>
      </c>
      <c r="K202" s="70">
        <v>0</v>
      </c>
      <c r="L202" s="70">
        <v>0</v>
      </c>
      <c r="N202" s="6"/>
    </row>
    <row r="203" spans="1:14" hidden="1" x14ac:dyDescent="0.25">
      <c r="A203" t="s">
        <v>302</v>
      </c>
      <c r="B203" t="s">
        <v>423</v>
      </c>
      <c r="C203" s="4" t="s">
        <v>471</v>
      </c>
      <c r="D203" s="4" t="s">
        <v>472</v>
      </c>
      <c r="E203" s="4" t="str">
        <f>CSM_AGENCY3[[#This Row],[Agency]]&amp;"-"&amp;CSM_AGENCY3[[#This Row],[Agency Name]]</f>
        <v>460-Columbia River Gorge Commission</v>
      </c>
      <c r="F203" t="s">
        <v>51</v>
      </c>
      <c r="G203" s="5" t="s">
        <v>438</v>
      </c>
      <c r="H203" s="70">
        <v>0</v>
      </c>
      <c r="I203" s="70">
        <v>1000</v>
      </c>
      <c r="J203" s="70">
        <v>1000</v>
      </c>
      <c r="K203" s="70">
        <v>0</v>
      </c>
      <c r="L203" s="70">
        <f>CSM_AGENCY3[[#This Row],[FY2 ANNUAL]]/12</f>
        <v>83.333333333333329</v>
      </c>
      <c r="N203" s="6"/>
    </row>
    <row r="204" spans="1:14" hidden="1" x14ac:dyDescent="0.25">
      <c r="A204" t="s">
        <v>303</v>
      </c>
      <c r="B204" t="s">
        <v>424</v>
      </c>
      <c r="C204" s="4" t="s">
        <v>471</v>
      </c>
      <c r="D204" s="4" t="s">
        <v>472</v>
      </c>
      <c r="E204" s="4" t="str">
        <f>CSM_AGENCY3[[#This Row],[Agency]]&amp;"-"&amp;CSM_AGENCY3[[#This Row],[Agency Name]]</f>
        <v>461-Department of Ecology</v>
      </c>
      <c r="F204" t="s">
        <v>51</v>
      </c>
      <c r="G204" s="5" t="s">
        <v>438</v>
      </c>
      <c r="H204" s="70">
        <v>105500</v>
      </c>
      <c r="I204" s="70">
        <v>110500</v>
      </c>
      <c r="J204" s="70">
        <v>216000</v>
      </c>
      <c r="K204" s="70">
        <v>8791.6666666666661</v>
      </c>
      <c r="L204" s="70">
        <v>9208.3333333333339</v>
      </c>
      <c r="N204" s="6"/>
    </row>
    <row r="205" spans="1:14" hidden="1" x14ac:dyDescent="0.25">
      <c r="A205" t="s">
        <v>304</v>
      </c>
      <c r="B205" t="s">
        <v>425</v>
      </c>
      <c r="C205" s="4" t="s">
        <v>471</v>
      </c>
      <c r="D205" s="4" t="s">
        <v>472</v>
      </c>
      <c r="E205" s="4" t="str">
        <f>CSM_AGENCY3[[#This Row],[Agency]]&amp;"-"&amp;CSM_AGENCY3[[#This Row],[Agency Name]]</f>
        <v>462-WA Pollution Liab Insurance Program</v>
      </c>
      <c r="F205" t="s">
        <v>51</v>
      </c>
      <c r="G205" s="5" t="s">
        <v>438</v>
      </c>
      <c r="H205" s="70">
        <v>2500</v>
      </c>
      <c r="I205" s="70">
        <v>1500</v>
      </c>
      <c r="J205" s="70">
        <v>4000</v>
      </c>
      <c r="K205" s="70">
        <v>208.33333333333334</v>
      </c>
      <c r="L205" s="70">
        <v>125</v>
      </c>
      <c r="N205" s="6"/>
    </row>
    <row r="206" spans="1:14" hidden="1" x14ac:dyDescent="0.25">
      <c r="A206" t="s">
        <v>306</v>
      </c>
      <c r="B206" t="s">
        <v>427</v>
      </c>
      <c r="C206" s="4" t="s">
        <v>471</v>
      </c>
      <c r="D206" s="4" t="s">
        <v>472</v>
      </c>
      <c r="E206" s="4" t="str">
        <f>CSM_AGENCY3[[#This Row],[Agency]]&amp;"-"&amp;CSM_AGENCY3[[#This Row],[Agency Name]]</f>
        <v>465-State Parks and Recreation Comm</v>
      </c>
      <c r="F206" t="s">
        <v>51</v>
      </c>
      <c r="G206" s="5" t="s">
        <v>438</v>
      </c>
      <c r="H206" s="70">
        <v>18500</v>
      </c>
      <c r="I206" s="70">
        <v>19500</v>
      </c>
      <c r="J206" s="70">
        <v>38000</v>
      </c>
      <c r="K206" s="70">
        <v>1541.6666666666667</v>
      </c>
      <c r="L206" s="70">
        <v>1625</v>
      </c>
      <c r="N206" s="6"/>
    </row>
    <row r="207" spans="1:14" hidden="1" x14ac:dyDescent="0.25">
      <c r="A207" t="s">
        <v>307</v>
      </c>
      <c r="B207" t="s">
        <v>428</v>
      </c>
      <c r="C207" s="4" t="s">
        <v>471</v>
      </c>
      <c r="D207" s="4" t="s">
        <v>472</v>
      </c>
      <c r="E207" s="4" t="str">
        <f>CSM_AGENCY3[[#This Row],[Agency]]&amp;"-"&amp;CSM_AGENCY3[[#This Row],[Agency Name]]</f>
        <v>467-Rec and Conservation Funding Board</v>
      </c>
      <c r="F207" t="s">
        <v>51</v>
      </c>
      <c r="G207" s="5" t="s">
        <v>438</v>
      </c>
      <c r="H207" s="70">
        <v>9500</v>
      </c>
      <c r="I207" s="70">
        <v>10500</v>
      </c>
      <c r="J207" s="70">
        <v>20000</v>
      </c>
      <c r="K207" s="70">
        <v>791.66666666666663</v>
      </c>
      <c r="L207" s="70">
        <v>875</v>
      </c>
      <c r="N207" s="6"/>
    </row>
    <row r="208" spans="1:14" hidden="1" x14ac:dyDescent="0.25">
      <c r="A208" t="s">
        <v>308</v>
      </c>
      <c r="B208" t="s">
        <v>429</v>
      </c>
      <c r="C208" s="4" t="s">
        <v>471</v>
      </c>
      <c r="D208" s="4" t="s">
        <v>472</v>
      </c>
      <c r="E208" s="4" t="str">
        <f>CSM_AGENCY3[[#This Row],[Agency]]&amp;"-"&amp;CSM_AGENCY3[[#This Row],[Agency Name]]</f>
        <v>468-Environ &amp; Land Use Hearings Office</v>
      </c>
      <c r="F208" t="s">
        <v>51</v>
      </c>
      <c r="G208" s="5" t="s">
        <v>438</v>
      </c>
      <c r="H208" s="70">
        <v>2000</v>
      </c>
      <c r="I208" s="70">
        <v>2000</v>
      </c>
      <c r="J208" s="70">
        <v>4000</v>
      </c>
      <c r="K208" s="70">
        <v>166.66666666666666</v>
      </c>
      <c r="L208" s="70">
        <v>166.66666666666666</v>
      </c>
      <c r="N208" s="6"/>
    </row>
    <row r="209" spans="1:14" hidden="1" x14ac:dyDescent="0.25">
      <c r="A209" t="s">
        <v>309</v>
      </c>
      <c r="B209" t="s">
        <v>430</v>
      </c>
      <c r="C209" s="4" t="s">
        <v>471</v>
      </c>
      <c r="D209" s="4" t="s">
        <v>472</v>
      </c>
      <c r="E209" s="4" t="str">
        <f>CSM_AGENCY3[[#This Row],[Agency]]&amp;"-"&amp;CSM_AGENCY3[[#This Row],[Agency Name]]</f>
        <v>471-State Conservation Commission</v>
      </c>
      <c r="F209" t="s">
        <v>51</v>
      </c>
      <c r="G209" s="5" t="s">
        <v>438</v>
      </c>
      <c r="H209" s="70">
        <v>1000</v>
      </c>
      <c r="I209" s="70">
        <v>0</v>
      </c>
      <c r="J209" s="70">
        <v>1000</v>
      </c>
      <c r="K209" s="70">
        <v>83.333333333333329</v>
      </c>
      <c r="L209" s="70">
        <v>0</v>
      </c>
      <c r="N209" s="6"/>
    </row>
    <row r="210" spans="1:14" hidden="1" x14ac:dyDescent="0.25">
      <c r="A210" t="s">
        <v>310</v>
      </c>
      <c r="B210" t="s">
        <v>431</v>
      </c>
      <c r="C210" s="4" t="s">
        <v>471</v>
      </c>
      <c r="D210" s="4" t="s">
        <v>472</v>
      </c>
      <c r="E210" s="4" t="str">
        <f>CSM_AGENCY3[[#This Row],[Agency]]&amp;"-"&amp;CSM_AGENCY3[[#This Row],[Agency Name]]</f>
        <v>477-Dept of Fish and Wildlife</v>
      </c>
      <c r="F210" t="s">
        <v>51</v>
      </c>
      <c r="G210" s="5" t="s">
        <v>438</v>
      </c>
      <c r="H210" s="70">
        <v>92500</v>
      </c>
      <c r="I210" s="70">
        <v>92500</v>
      </c>
      <c r="J210" s="70">
        <v>185000</v>
      </c>
      <c r="K210" s="70">
        <v>7708.333333333333</v>
      </c>
      <c r="L210" s="70">
        <v>7708.333333333333</v>
      </c>
      <c r="N210" s="6"/>
    </row>
    <row r="211" spans="1:14" hidden="1" x14ac:dyDescent="0.25">
      <c r="A211" t="s">
        <v>311</v>
      </c>
      <c r="B211" t="s">
        <v>432</v>
      </c>
      <c r="C211" s="4" t="s">
        <v>471</v>
      </c>
      <c r="D211" s="4" t="s">
        <v>472</v>
      </c>
      <c r="E211" s="4" t="str">
        <f>CSM_AGENCY3[[#This Row],[Agency]]&amp;"-"&amp;CSM_AGENCY3[[#This Row],[Agency Name]]</f>
        <v>478-Puget Sound Partnership</v>
      </c>
      <c r="F211" t="s">
        <v>51</v>
      </c>
      <c r="G211" s="5" t="s">
        <v>438</v>
      </c>
      <c r="H211" s="70">
        <v>3500</v>
      </c>
      <c r="I211" s="70">
        <v>3500</v>
      </c>
      <c r="J211" s="70">
        <v>7000</v>
      </c>
      <c r="K211" s="70">
        <v>291.66666666666669</v>
      </c>
      <c r="L211" s="70">
        <v>291.66666666666669</v>
      </c>
      <c r="N211" s="6"/>
    </row>
    <row r="212" spans="1:14" hidden="1" x14ac:dyDescent="0.25">
      <c r="A212" t="s">
        <v>312</v>
      </c>
      <c r="B212" t="s">
        <v>433</v>
      </c>
      <c r="C212" s="4" t="s">
        <v>471</v>
      </c>
      <c r="D212" s="4" t="s">
        <v>472</v>
      </c>
      <c r="E212" s="4" t="str">
        <f>CSM_AGENCY3[[#This Row],[Agency]]&amp;"-"&amp;CSM_AGENCY3[[#This Row],[Agency Name]]</f>
        <v>490-Department of Natural Resources</v>
      </c>
      <c r="F212" t="s">
        <v>51</v>
      </c>
      <c r="G212" s="5" t="s">
        <v>438</v>
      </c>
      <c r="H212" s="70">
        <v>71500</v>
      </c>
      <c r="I212" s="70">
        <v>69500</v>
      </c>
      <c r="J212" s="70">
        <v>141000</v>
      </c>
      <c r="K212" s="70">
        <v>5958.333333333333</v>
      </c>
      <c r="L212" s="70">
        <v>5791.666666666667</v>
      </c>
      <c r="N212" s="6"/>
    </row>
    <row r="213" spans="1:14" hidden="1" x14ac:dyDescent="0.25">
      <c r="A213" t="s">
        <v>313</v>
      </c>
      <c r="B213" t="s">
        <v>434</v>
      </c>
      <c r="C213" s="4" t="s">
        <v>471</v>
      </c>
      <c r="D213" s="4" t="s">
        <v>472</v>
      </c>
      <c r="E213" s="4" t="str">
        <f>CSM_AGENCY3[[#This Row],[Agency]]&amp;"-"&amp;CSM_AGENCY3[[#This Row],[Agency Name]]</f>
        <v>495-Department of Agriculture</v>
      </c>
      <c r="F213" t="s">
        <v>51</v>
      </c>
      <c r="G213" s="5" t="s">
        <v>438</v>
      </c>
      <c r="H213" s="70">
        <v>27500</v>
      </c>
      <c r="I213" s="70">
        <v>28500</v>
      </c>
      <c r="J213" s="70">
        <v>56000</v>
      </c>
      <c r="K213" s="70">
        <v>2291.6666666666665</v>
      </c>
      <c r="L213" s="70">
        <v>2375</v>
      </c>
      <c r="N213" s="6"/>
    </row>
    <row r="214" spans="1:14" hidden="1" x14ac:dyDescent="0.25">
      <c r="A214" t="s">
        <v>314</v>
      </c>
      <c r="B214" t="s">
        <v>435</v>
      </c>
      <c r="C214" s="4" t="s">
        <v>471</v>
      </c>
      <c r="D214" s="4" t="s">
        <v>472</v>
      </c>
      <c r="E214" s="4" t="str">
        <f>CSM_AGENCY3[[#This Row],[Agency]]&amp;"-"&amp;CSM_AGENCY3[[#This Row],[Agency Name]]</f>
        <v>540-Employment Security Department</v>
      </c>
      <c r="F214" t="s">
        <v>51</v>
      </c>
      <c r="G214" s="5" t="s">
        <v>438</v>
      </c>
      <c r="H214" s="70">
        <v>234000</v>
      </c>
      <c r="I214" s="70">
        <v>236000</v>
      </c>
      <c r="J214" s="70">
        <v>470000</v>
      </c>
      <c r="K214" s="70">
        <v>19500</v>
      </c>
      <c r="L214" s="70">
        <v>19666.666666666668</v>
      </c>
      <c r="N214" s="6"/>
    </row>
    <row r="215" spans="1:14" hidden="1" x14ac:dyDescent="0.25">
      <c r="A215" t="s">
        <v>315</v>
      </c>
      <c r="B215" t="s">
        <v>441</v>
      </c>
      <c r="C215" s="4" t="s">
        <v>471</v>
      </c>
      <c r="D215" s="4" t="s">
        <v>472</v>
      </c>
      <c r="E215" s="4" t="str">
        <f>CSM_AGENCY3[[#This Row],[Agency]]&amp;"-"&amp;CSM_AGENCY3[[#This Row],[Agency Name]]</f>
        <v>541-ESD - PFM</v>
      </c>
      <c r="F215" t="s">
        <v>51</v>
      </c>
      <c r="G215" s="5" t="s">
        <v>438</v>
      </c>
      <c r="H215" s="70">
        <v>0</v>
      </c>
      <c r="I215" s="70">
        <v>0</v>
      </c>
      <c r="J215" s="70">
        <v>0</v>
      </c>
      <c r="K215" s="70">
        <v>0</v>
      </c>
      <c r="L215" s="70">
        <v>0</v>
      </c>
      <c r="N215" s="6"/>
    </row>
    <row r="216" spans="1:14" hidden="1" x14ac:dyDescent="0.25">
      <c r="A216" t="s">
        <v>316</v>
      </c>
      <c r="B216" t="s">
        <v>443</v>
      </c>
      <c r="C216" s="4" t="s">
        <v>471</v>
      </c>
      <c r="D216" s="4" t="s">
        <v>472</v>
      </c>
      <c r="E216" s="4" t="str">
        <f>CSM_AGENCY3[[#This Row],[Agency]]&amp;"-"&amp;CSM_AGENCY3[[#This Row],[Agency Name]]</f>
        <v>542-ESD LTC</v>
      </c>
      <c r="F216" t="s">
        <v>51</v>
      </c>
      <c r="G216" s="5" t="s">
        <v>438</v>
      </c>
      <c r="H216" s="70">
        <v>0</v>
      </c>
      <c r="I216" s="70">
        <v>0</v>
      </c>
      <c r="J216" s="70">
        <v>0</v>
      </c>
      <c r="K216" s="70">
        <v>0</v>
      </c>
      <c r="L216" s="70">
        <v>0</v>
      </c>
      <c r="N216" s="6"/>
    </row>
    <row r="217" spans="1:14" hidden="1" x14ac:dyDescent="0.25">
      <c r="A217" t="s">
        <v>317</v>
      </c>
      <c r="B217" t="s">
        <v>445</v>
      </c>
      <c r="C217" s="4" t="s">
        <v>471</v>
      </c>
      <c r="D217" s="4" t="s">
        <v>472</v>
      </c>
      <c r="E217" s="4" t="str">
        <f>CSM_AGENCY3[[#This Row],[Agency]]&amp;"-"&amp;CSM_AGENCY3[[#This Row],[Agency Name]]</f>
        <v>543-ESD - UI</v>
      </c>
      <c r="F217" t="s">
        <v>51</v>
      </c>
      <c r="G217" s="5" t="s">
        <v>438</v>
      </c>
      <c r="H217" s="70">
        <v>0</v>
      </c>
      <c r="I217" s="70">
        <v>0</v>
      </c>
      <c r="J217" s="70">
        <v>0</v>
      </c>
      <c r="K217" s="70">
        <v>0</v>
      </c>
      <c r="L217" s="70">
        <v>0</v>
      </c>
      <c r="N217" s="6"/>
    </row>
    <row r="218" spans="1:14" hidden="1" x14ac:dyDescent="0.25">
      <c r="A218" t="s">
        <v>318</v>
      </c>
      <c r="B218" t="s">
        <v>447</v>
      </c>
      <c r="C218" s="4" t="s">
        <v>471</v>
      </c>
      <c r="D218" s="4" t="s">
        <v>472</v>
      </c>
      <c r="E218" s="4" t="str">
        <f>CSM_AGENCY3[[#This Row],[Agency]]&amp;"-"&amp;CSM_AGENCY3[[#This Row],[Agency Name]]</f>
        <v>544-ESD - Other</v>
      </c>
      <c r="F218" t="s">
        <v>51</v>
      </c>
      <c r="G218" s="5" t="s">
        <v>438</v>
      </c>
      <c r="H218" s="70">
        <v>0</v>
      </c>
      <c r="I218" s="70">
        <v>0</v>
      </c>
      <c r="J218" s="70">
        <v>0</v>
      </c>
      <c r="K218" s="70">
        <v>0</v>
      </c>
      <c r="L218" s="70">
        <v>0</v>
      </c>
      <c r="N218" s="6"/>
    </row>
    <row r="219" spans="1:14" hidden="1" x14ac:dyDescent="0.25">
      <c r="A219" t="s">
        <v>319</v>
      </c>
      <c r="B219" t="s">
        <v>437</v>
      </c>
      <c r="C219" s="4" t="s">
        <v>471</v>
      </c>
      <c r="D219" s="4" t="s">
        <v>472</v>
      </c>
      <c r="E219" s="4" t="str">
        <f>CSM_AGENCY3[[#This Row],[Agency]]&amp;"-"&amp;CSM_AGENCY3[[#This Row],[Agency Name]]</f>
        <v>699-Community/Technical College System</v>
      </c>
      <c r="F219" t="s">
        <v>51</v>
      </c>
      <c r="G219" s="5" t="s">
        <v>438</v>
      </c>
      <c r="H219" s="70">
        <v>279000</v>
      </c>
      <c r="I219" s="70">
        <v>280000</v>
      </c>
      <c r="J219" s="70">
        <v>559000</v>
      </c>
      <c r="K219" s="70">
        <v>23250</v>
      </c>
      <c r="L219" s="70">
        <v>23333.333333333332</v>
      </c>
      <c r="N219" s="6"/>
    </row>
    <row r="220" spans="1:14" hidden="1" x14ac:dyDescent="0.25">
      <c r="A220" t="s">
        <v>207</v>
      </c>
      <c r="B220" t="s">
        <v>328</v>
      </c>
      <c r="C220" s="4" t="s">
        <v>470</v>
      </c>
      <c r="D220" s="4"/>
      <c r="E220" s="4" t="str">
        <f>CSM_AGENCY3[[#This Row],[Agency]]&amp;"-"&amp;CSM_AGENCY3[[#This Row],[Agency Name]]</f>
        <v>011-House of Representatives</v>
      </c>
      <c r="F220" s="8" t="s">
        <v>51</v>
      </c>
      <c r="G220" s="5" t="s">
        <v>438</v>
      </c>
      <c r="H220" s="70">
        <f>SUMIFS('0. CSM'!C:C,'0. CSM'!L:L,CSM_AGENCY3[[#This Row],[Agency]],'0. CSM'!M:M,CSM_AGENCY3[[#This Row],[Billing CSM Title]])+SUMIFS('0. CSM'!E:E,'0. CSM'!L:L,CSM_AGENCY3[[#This Row],[Agency]],'0. CSM'!M:M,CSM_AGENCY3[[#This Row],[Billing CSM Title]])*1000</f>
        <v>0</v>
      </c>
      <c r="I220" s="70">
        <f>SUMIFS('0. CSM'!D:D,'0. CSM'!L:L,CSM_AGENCY3[[#This Row],[Agency]],'0. CSM'!M:M,CSM_AGENCY3[[#This Row],[Billing CSM Title]])+SUMIFS('0. CSM'!F:F,'0. CSM'!L:L,CSM_AGENCY3[[#This Row],[Agency]],'0. CSM'!M:M,CSM_AGENCY3[[#This Row],[Billing CSM Title]])*1000</f>
        <v>0</v>
      </c>
      <c r="J220" s="70">
        <f>CSM_AGENCY3[[#This Row],[FY1 ANNUAL]]+CSM_AGENCY3[[#This Row],[FY2 ANNUAL]]</f>
        <v>0</v>
      </c>
      <c r="K220" s="70">
        <f>ROUND(CSM_AGENCY3[[#This Row],[FY1 ANNUAL]]/12,2)</f>
        <v>0</v>
      </c>
      <c r="L220" s="70">
        <f>ROUND(CSM_AGENCY3[[#This Row],[FY2 ANNUAL]]/12,2)</f>
        <v>0</v>
      </c>
      <c r="N220" s="6"/>
    </row>
    <row r="221" spans="1:14" hidden="1" x14ac:dyDescent="0.25">
      <c r="A221" t="s">
        <v>208</v>
      </c>
      <c r="B221" t="s">
        <v>330</v>
      </c>
      <c r="C221" s="4" t="s">
        <v>470</v>
      </c>
      <c r="D221" s="4"/>
      <c r="E221" s="4" t="str">
        <f>CSM_AGENCY3[[#This Row],[Agency]]&amp;"-"&amp;CSM_AGENCY3[[#This Row],[Agency Name]]</f>
        <v>012-Senate</v>
      </c>
      <c r="F221" s="8" t="s">
        <v>51</v>
      </c>
      <c r="G221" s="5" t="s">
        <v>438</v>
      </c>
      <c r="H221" s="70">
        <f>SUMIFS('0. CSM'!C:C,'0. CSM'!L:L,CSM_AGENCY3[[#This Row],[Agency]],'0. CSM'!M:M,CSM_AGENCY3[[#This Row],[Billing CSM Title]])+SUMIFS('0. CSM'!E:E,'0. CSM'!L:L,CSM_AGENCY3[[#This Row],[Agency]],'0. CSM'!M:M,CSM_AGENCY3[[#This Row],[Billing CSM Title]])*1000</f>
        <v>0</v>
      </c>
      <c r="I221" s="70">
        <f>SUMIFS('0. CSM'!D:D,'0. CSM'!L:L,CSM_AGENCY3[[#This Row],[Agency]],'0. CSM'!M:M,CSM_AGENCY3[[#This Row],[Billing CSM Title]])+SUMIFS('0. CSM'!F:F,'0. CSM'!L:L,CSM_AGENCY3[[#This Row],[Agency]],'0. CSM'!M:M,CSM_AGENCY3[[#This Row],[Billing CSM Title]])*1000</f>
        <v>0</v>
      </c>
      <c r="J221" s="70">
        <f>CSM_AGENCY3[[#This Row],[FY1 ANNUAL]]+CSM_AGENCY3[[#This Row],[FY2 ANNUAL]]</f>
        <v>0</v>
      </c>
      <c r="K221" s="70">
        <f>ROUND(CSM_AGENCY3[[#This Row],[FY1 ANNUAL]]/12,2)</f>
        <v>0</v>
      </c>
      <c r="L221" s="70">
        <f>ROUND(CSM_AGENCY3[[#This Row],[FY2 ANNUAL]]/12,2)</f>
        <v>0</v>
      </c>
      <c r="N221" s="6"/>
    </row>
    <row r="222" spans="1:14" hidden="1" x14ac:dyDescent="0.25">
      <c r="A222" t="s">
        <v>209</v>
      </c>
      <c r="B222" t="s">
        <v>331</v>
      </c>
      <c r="C222" s="4" t="s">
        <v>470</v>
      </c>
      <c r="D222" s="4"/>
      <c r="E222" s="4" t="str">
        <f>CSM_AGENCY3[[#This Row],[Agency]]&amp;"-"&amp;CSM_AGENCY3[[#This Row],[Agency Name]]</f>
        <v>013-Joint Transportation Committee</v>
      </c>
      <c r="F222" s="8" t="s">
        <v>51</v>
      </c>
      <c r="G222" s="5" t="s">
        <v>438</v>
      </c>
      <c r="H222" s="70">
        <f>SUMIFS('0. CSM'!C:C,'0. CSM'!L:L,CSM_AGENCY3[[#This Row],[Agency]],'0. CSM'!M:M,CSM_AGENCY3[[#This Row],[Billing CSM Title]])+SUMIFS('0. CSM'!E:E,'0. CSM'!L:L,CSM_AGENCY3[[#This Row],[Agency]],'0. CSM'!M:M,CSM_AGENCY3[[#This Row],[Billing CSM Title]])*1000</f>
        <v>0</v>
      </c>
      <c r="I222" s="70">
        <f>SUMIFS('0. CSM'!D:D,'0. CSM'!L:L,CSM_AGENCY3[[#This Row],[Agency]],'0. CSM'!M:M,CSM_AGENCY3[[#This Row],[Billing CSM Title]])+SUMIFS('0. CSM'!F:F,'0. CSM'!L:L,CSM_AGENCY3[[#This Row],[Agency]],'0. CSM'!M:M,CSM_AGENCY3[[#This Row],[Billing CSM Title]])*1000</f>
        <v>0</v>
      </c>
      <c r="J222" s="70">
        <f>CSM_AGENCY3[[#This Row],[FY1 ANNUAL]]+CSM_AGENCY3[[#This Row],[FY2 ANNUAL]]</f>
        <v>0</v>
      </c>
      <c r="K222" s="70">
        <f>ROUND(CSM_AGENCY3[[#This Row],[FY1 ANNUAL]]/12,2)</f>
        <v>0</v>
      </c>
      <c r="L222" s="70">
        <f>ROUND(CSM_AGENCY3[[#This Row],[FY2 ANNUAL]]/12,2)</f>
        <v>0</v>
      </c>
      <c r="N222" s="6"/>
    </row>
    <row r="223" spans="1:14" hidden="1" x14ac:dyDescent="0.25">
      <c r="A223" t="s">
        <v>210</v>
      </c>
      <c r="B223" t="s">
        <v>332</v>
      </c>
      <c r="C223" s="4" t="s">
        <v>470</v>
      </c>
      <c r="D223" s="4"/>
      <c r="E223" s="4" t="str">
        <f>CSM_AGENCY3[[#This Row],[Agency]]&amp;"-"&amp;CSM_AGENCY3[[#This Row],[Agency Name]]</f>
        <v>014-Jt Leg Audit &amp; Review Committee</v>
      </c>
      <c r="F223" s="8" t="s">
        <v>51</v>
      </c>
      <c r="G223" s="5" t="s">
        <v>438</v>
      </c>
      <c r="H223" s="70">
        <f>SUMIFS('0. CSM'!C:C,'0. CSM'!L:L,CSM_AGENCY3[[#This Row],[Agency]],'0. CSM'!M:M,CSM_AGENCY3[[#This Row],[Billing CSM Title]])+SUMIFS('0. CSM'!E:E,'0. CSM'!L:L,CSM_AGENCY3[[#This Row],[Agency]],'0. CSM'!M:M,CSM_AGENCY3[[#This Row],[Billing CSM Title]])*1000</f>
        <v>0</v>
      </c>
      <c r="I223" s="70">
        <f>SUMIFS('0. CSM'!D:D,'0. CSM'!L:L,CSM_AGENCY3[[#This Row],[Agency]],'0. CSM'!M:M,CSM_AGENCY3[[#This Row],[Billing CSM Title]])+SUMIFS('0. CSM'!F:F,'0. CSM'!L:L,CSM_AGENCY3[[#This Row],[Agency]],'0. CSM'!M:M,CSM_AGENCY3[[#This Row],[Billing CSM Title]])*1000</f>
        <v>0</v>
      </c>
      <c r="J223" s="70">
        <f>CSM_AGENCY3[[#This Row],[FY1 ANNUAL]]+CSM_AGENCY3[[#This Row],[FY2 ANNUAL]]</f>
        <v>0</v>
      </c>
      <c r="K223" s="70">
        <f>ROUND(CSM_AGENCY3[[#This Row],[FY1 ANNUAL]]/12,2)</f>
        <v>0</v>
      </c>
      <c r="L223" s="70">
        <f>ROUND(CSM_AGENCY3[[#This Row],[FY2 ANNUAL]]/12,2)</f>
        <v>0</v>
      </c>
      <c r="N223" s="6"/>
    </row>
    <row r="224" spans="1:14" hidden="1" x14ac:dyDescent="0.25">
      <c r="A224" t="s">
        <v>211</v>
      </c>
      <c r="B224" t="s">
        <v>333</v>
      </c>
      <c r="C224" s="4" t="s">
        <v>470</v>
      </c>
      <c r="D224" s="4"/>
      <c r="E224" s="4" t="str">
        <f>CSM_AGENCY3[[#This Row],[Agency]]&amp;"-"&amp;CSM_AGENCY3[[#This Row],[Agency Name]]</f>
        <v>020-LEAP Committee</v>
      </c>
      <c r="F224" s="8" t="s">
        <v>51</v>
      </c>
      <c r="G224" s="5" t="s">
        <v>438</v>
      </c>
      <c r="H224" s="70">
        <f>SUMIFS('0. CSM'!C:C,'0. CSM'!L:L,CSM_AGENCY3[[#This Row],[Agency]],'0. CSM'!M:M,CSM_AGENCY3[[#This Row],[Billing CSM Title]])+SUMIFS('0. CSM'!E:E,'0. CSM'!L:L,CSM_AGENCY3[[#This Row],[Agency]],'0. CSM'!M:M,CSM_AGENCY3[[#This Row],[Billing CSM Title]])*1000</f>
        <v>0</v>
      </c>
      <c r="I224" s="70">
        <f>SUMIFS('0. CSM'!D:D,'0. CSM'!L:L,CSM_AGENCY3[[#This Row],[Agency]],'0. CSM'!M:M,CSM_AGENCY3[[#This Row],[Billing CSM Title]])+SUMIFS('0. CSM'!F:F,'0. CSM'!L:L,CSM_AGENCY3[[#This Row],[Agency]],'0. CSM'!M:M,CSM_AGENCY3[[#This Row],[Billing CSM Title]])*1000</f>
        <v>0</v>
      </c>
      <c r="J224" s="70">
        <f>CSM_AGENCY3[[#This Row],[FY1 ANNUAL]]+CSM_AGENCY3[[#This Row],[FY2 ANNUAL]]</f>
        <v>0</v>
      </c>
      <c r="K224" s="70">
        <f>ROUND(CSM_AGENCY3[[#This Row],[FY1 ANNUAL]]/12,2)</f>
        <v>0</v>
      </c>
      <c r="L224" s="70">
        <f>ROUND(CSM_AGENCY3[[#This Row],[FY2 ANNUAL]]/12,2)</f>
        <v>0</v>
      </c>
      <c r="N224" s="6"/>
    </row>
    <row r="225" spans="1:14" hidden="1" x14ac:dyDescent="0.25">
      <c r="A225" t="s">
        <v>212</v>
      </c>
      <c r="B225" t="s">
        <v>334</v>
      </c>
      <c r="C225" s="4" t="s">
        <v>470</v>
      </c>
      <c r="D225" s="4"/>
      <c r="E225" s="4" t="str">
        <f>CSM_AGENCY3[[#This Row],[Agency]]&amp;"-"&amp;CSM_AGENCY3[[#This Row],[Agency Name]]</f>
        <v>035-Office of the State Actuary</v>
      </c>
      <c r="F225" s="8" t="s">
        <v>51</v>
      </c>
      <c r="G225" s="5" t="s">
        <v>438</v>
      </c>
      <c r="H225" s="70">
        <v>0</v>
      </c>
      <c r="I225" s="70">
        <v>0</v>
      </c>
      <c r="J225" s="70">
        <f>CSM_AGENCY3[[#This Row],[FY1 ANNUAL]]+CSM_AGENCY3[[#This Row],[FY2 ANNUAL]]</f>
        <v>0</v>
      </c>
      <c r="K225" s="70">
        <f>ROUND(CSM_AGENCY3[[#This Row],[FY1 ANNUAL]]/12,2)</f>
        <v>0</v>
      </c>
      <c r="L225" s="70">
        <f>ROUND(CSM_AGENCY3[[#This Row],[FY2 ANNUAL]]/12,2)</f>
        <v>0</v>
      </c>
      <c r="N225" s="6"/>
    </row>
    <row r="226" spans="1:14" hidden="1" x14ac:dyDescent="0.25">
      <c r="A226" t="s">
        <v>213</v>
      </c>
      <c r="B226" t="s">
        <v>335</v>
      </c>
      <c r="C226" s="4" t="s">
        <v>470</v>
      </c>
      <c r="D226" s="4"/>
      <c r="E226" s="4" t="str">
        <f>CSM_AGENCY3[[#This Row],[Agency]]&amp;"-"&amp;CSM_AGENCY3[[#This Row],[Agency Name]]</f>
        <v>036-St Leg Labor Rel</v>
      </c>
      <c r="F226" s="8" t="s">
        <v>51</v>
      </c>
      <c r="G226" s="5" t="s">
        <v>438</v>
      </c>
      <c r="H226" s="70">
        <f>SUMIFS('0. CSM'!C:C,'0. CSM'!L:L,CSM_AGENCY3[[#This Row],[Agency]],'0. CSM'!M:M,CSM_AGENCY3[[#This Row],[Billing CSM Title]])+SUMIFS('0. CSM'!E:E,'0. CSM'!L:L,CSM_AGENCY3[[#This Row],[Agency]],'0. CSM'!M:M,CSM_AGENCY3[[#This Row],[Billing CSM Title]])*1000</f>
        <v>0</v>
      </c>
      <c r="I226" s="70">
        <f>SUMIFS('0. CSM'!D:D,'0. CSM'!L:L,CSM_AGENCY3[[#This Row],[Agency]],'0. CSM'!M:M,CSM_AGENCY3[[#This Row],[Billing CSM Title]])+SUMIFS('0. CSM'!F:F,'0. CSM'!L:L,CSM_AGENCY3[[#This Row],[Agency]],'0. CSM'!M:M,CSM_AGENCY3[[#This Row],[Billing CSM Title]])*1000</f>
        <v>0</v>
      </c>
      <c r="J226" s="70">
        <f>CSM_AGENCY3[[#This Row],[FY1 ANNUAL]]+CSM_AGENCY3[[#This Row],[FY2 ANNUAL]]</f>
        <v>0</v>
      </c>
      <c r="K226" s="70">
        <f>ROUND(CSM_AGENCY3[[#This Row],[FY1 ANNUAL]]/12,2)</f>
        <v>0</v>
      </c>
      <c r="L226" s="70">
        <f>ROUND(CSM_AGENCY3[[#This Row],[FY2 ANNUAL]]/12,2)</f>
        <v>0</v>
      </c>
      <c r="N226" s="6"/>
    </row>
    <row r="227" spans="1:14" hidden="1" x14ac:dyDescent="0.25">
      <c r="A227" t="s">
        <v>214</v>
      </c>
      <c r="B227" t="s">
        <v>336</v>
      </c>
      <c r="C227" s="4" t="s">
        <v>470</v>
      </c>
      <c r="D227" s="4"/>
      <c r="E227" s="4" t="str">
        <f>CSM_AGENCY3[[#This Row],[Agency]]&amp;"-"&amp;CSM_AGENCY3[[#This Row],[Agency Name]]</f>
        <v>037-Office of Legislative Support Svcs</v>
      </c>
      <c r="F227" s="8" t="s">
        <v>51</v>
      </c>
      <c r="G227" s="5" t="s">
        <v>438</v>
      </c>
      <c r="H227" s="70">
        <f>SUMIFS('0. CSM'!C:C,'0. CSM'!L:L,CSM_AGENCY3[[#This Row],[Agency]],'0. CSM'!M:M,CSM_AGENCY3[[#This Row],[Billing CSM Title]])+SUMIFS('0. CSM'!E:E,'0. CSM'!L:L,CSM_AGENCY3[[#This Row],[Agency]],'0. CSM'!M:M,CSM_AGENCY3[[#This Row],[Billing CSM Title]])*1000</f>
        <v>0</v>
      </c>
      <c r="I227" s="70">
        <f>SUMIFS('0. CSM'!D:D,'0. CSM'!L:L,CSM_AGENCY3[[#This Row],[Agency]],'0. CSM'!M:M,CSM_AGENCY3[[#This Row],[Billing CSM Title]])+SUMIFS('0. CSM'!F:F,'0. CSM'!L:L,CSM_AGENCY3[[#This Row],[Agency]],'0. CSM'!M:M,CSM_AGENCY3[[#This Row],[Billing CSM Title]])*1000</f>
        <v>0</v>
      </c>
      <c r="J227" s="70">
        <f>CSM_AGENCY3[[#This Row],[FY1 ANNUAL]]+CSM_AGENCY3[[#This Row],[FY2 ANNUAL]]</f>
        <v>0</v>
      </c>
      <c r="K227" s="70">
        <f>ROUND(CSM_AGENCY3[[#This Row],[FY1 ANNUAL]]/12,2)</f>
        <v>0</v>
      </c>
      <c r="L227" s="70">
        <f>ROUND(CSM_AGENCY3[[#This Row],[FY2 ANNUAL]]/12,2)</f>
        <v>0</v>
      </c>
      <c r="N227" s="6"/>
    </row>
    <row r="228" spans="1:14" hidden="1" x14ac:dyDescent="0.25">
      <c r="A228" t="s">
        <v>215</v>
      </c>
      <c r="B228" t="s">
        <v>337</v>
      </c>
      <c r="C228" s="4" t="s">
        <v>470</v>
      </c>
      <c r="D228" s="4"/>
      <c r="E228" s="4" t="str">
        <f>CSM_AGENCY3[[#This Row],[Agency]]&amp;"-"&amp;CSM_AGENCY3[[#This Row],[Agency Name]]</f>
        <v>038-Joint Legislative Systems Comm</v>
      </c>
      <c r="F228" s="8" t="s">
        <v>51</v>
      </c>
      <c r="G228" s="5" t="s">
        <v>438</v>
      </c>
      <c r="H228" s="70">
        <f>SUMIFS('0. CSM'!C:C,'0. CSM'!L:L,CSM_AGENCY3[[#This Row],[Agency]],'0. CSM'!M:M,CSM_AGENCY3[[#This Row],[Billing CSM Title]])+SUMIFS('0. CSM'!E:E,'0. CSM'!L:L,CSM_AGENCY3[[#This Row],[Agency]],'0. CSM'!M:M,CSM_AGENCY3[[#This Row],[Billing CSM Title]])*1000</f>
        <v>0</v>
      </c>
      <c r="I228" s="70">
        <f>SUMIFS('0. CSM'!D:D,'0. CSM'!L:L,CSM_AGENCY3[[#This Row],[Agency]],'0. CSM'!M:M,CSM_AGENCY3[[#This Row],[Billing CSM Title]])+SUMIFS('0. CSM'!F:F,'0. CSM'!L:L,CSM_AGENCY3[[#This Row],[Agency]],'0. CSM'!M:M,CSM_AGENCY3[[#This Row],[Billing CSM Title]])*1000</f>
        <v>0</v>
      </c>
      <c r="J228" s="70">
        <f>CSM_AGENCY3[[#This Row],[FY1 ANNUAL]]+CSM_AGENCY3[[#This Row],[FY2 ANNUAL]]</f>
        <v>0</v>
      </c>
      <c r="K228" s="70">
        <f>ROUND(CSM_AGENCY3[[#This Row],[FY1 ANNUAL]]/12,2)</f>
        <v>0</v>
      </c>
      <c r="L228" s="70">
        <f>ROUND(CSM_AGENCY3[[#This Row],[FY2 ANNUAL]]/12,2)</f>
        <v>0</v>
      </c>
      <c r="N228" s="6"/>
    </row>
    <row r="229" spans="1:14" hidden="1" x14ac:dyDescent="0.25">
      <c r="A229" t="s">
        <v>216</v>
      </c>
      <c r="B229" t="s">
        <v>338</v>
      </c>
      <c r="C229" s="4" t="s">
        <v>470</v>
      </c>
      <c r="D229" s="4"/>
      <c r="E229" s="4" t="str">
        <f>CSM_AGENCY3[[#This Row],[Agency]]&amp;"-"&amp;CSM_AGENCY3[[#This Row],[Agency Name]]</f>
        <v>040-Statute Law Committee</v>
      </c>
      <c r="F229" s="8" t="s">
        <v>51</v>
      </c>
      <c r="G229" s="5" t="s">
        <v>438</v>
      </c>
      <c r="H229" s="70">
        <f>SUMIFS('0. CSM'!C:C,'0. CSM'!L:L,CSM_AGENCY3[[#This Row],[Agency]],'0. CSM'!M:M,CSM_AGENCY3[[#This Row],[Billing CSM Title]])+SUMIFS('0. CSM'!E:E,'0. CSM'!L:L,CSM_AGENCY3[[#This Row],[Agency]],'0. CSM'!M:M,CSM_AGENCY3[[#This Row],[Billing CSM Title]])*1000</f>
        <v>0</v>
      </c>
      <c r="I229" s="70">
        <f>SUMIFS('0. CSM'!D:D,'0. CSM'!L:L,CSM_AGENCY3[[#This Row],[Agency]],'0. CSM'!M:M,CSM_AGENCY3[[#This Row],[Billing CSM Title]])+SUMIFS('0. CSM'!F:F,'0. CSM'!L:L,CSM_AGENCY3[[#This Row],[Agency]],'0. CSM'!M:M,CSM_AGENCY3[[#This Row],[Billing CSM Title]])*1000</f>
        <v>0</v>
      </c>
      <c r="J229" s="70">
        <f>CSM_AGENCY3[[#This Row],[FY1 ANNUAL]]+CSM_AGENCY3[[#This Row],[FY2 ANNUAL]]</f>
        <v>0</v>
      </c>
      <c r="K229" s="70">
        <f>ROUND(CSM_AGENCY3[[#This Row],[FY1 ANNUAL]]/12,2)</f>
        <v>0</v>
      </c>
      <c r="L229" s="70">
        <f>ROUND(CSM_AGENCY3[[#This Row],[FY2 ANNUAL]]/12,2)</f>
        <v>0</v>
      </c>
      <c r="N229" s="6"/>
    </row>
    <row r="230" spans="1:14" hidden="1" x14ac:dyDescent="0.25">
      <c r="A230" t="s">
        <v>217</v>
      </c>
      <c r="B230" t="s">
        <v>339</v>
      </c>
      <c r="C230" s="4" t="s">
        <v>470</v>
      </c>
      <c r="D230" s="4"/>
      <c r="E230" s="4" t="str">
        <f>CSM_AGENCY3[[#This Row],[Agency]]&amp;"-"&amp;CSM_AGENCY3[[#This Row],[Agency Name]]</f>
        <v>045-Supreme Court</v>
      </c>
      <c r="F230" s="8" t="s">
        <v>51</v>
      </c>
      <c r="G230" s="5" t="s">
        <v>438</v>
      </c>
      <c r="H230" s="70">
        <f>SUMIFS('0. CSM'!C:C,'0. CSM'!L:L,CSM_AGENCY3[[#This Row],[Agency]],'0. CSM'!M:M,CSM_AGENCY3[[#This Row],[Billing CSM Title]])+SUMIFS('0. CSM'!E:E,'0. CSM'!L:L,CSM_AGENCY3[[#This Row],[Agency]],'0. CSM'!M:M,CSM_AGENCY3[[#This Row],[Billing CSM Title]])*1000</f>
        <v>0</v>
      </c>
      <c r="I230" s="70">
        <f>SUMIFS('0. CSM'!D:D,'0. CSM'!L:L,CSM_AGENCY3[[#This Row],[Agency]],'0. CSM'!M:M,CSM_AGENCY3[[#This Row],[Billing CSM Title]])+SUMIFS('0. CSM'!F:F,'0. CSM'!L:L,CSM_AGENCY3[[#This Row],[Agency]],'0. CSM'!M:M,CSM_AGENCY3[[#This Row],[Billing CSM Title]])*1000</f>
        <v>0</v>
      </c>
      <c r="J230" s="70">
        <f>CSM_AGENCY3[[#This Row],[FY1 ANNUAL]]+CSM_AGENCY3[[#This Row],[FY2 ANNUAL]]</f>
        <v>0</v>
      </c>
      <c r="K230" s="70">
        <f>ROUND(CSM_AGENCY3[[#This Row],[FY1 ANNUAL]]/12,2)</f>
        <v>0</v>
      </c>
      <c r="L230" s="70">
        <f>ROUND(CSM_AGENCY3[[#This Row],[FY2 ANNUAL]]/12,2)</f>
        <v>0</v>
      </c>
      <c r="N230" s="6"/>
    </row>
    <row r="231" spans="1:14" hidden="1" x14ac:dyDescent="0.25">
      <c r="A231" t="s">
        <v>218</v>
      </c>
      <c r="B231" t="s">
        <v>340</v>
      </c>
      <c r="C231" s="4" t="s">
        <v>470</v>
      </c>
      <c r="D231" s="4"/>
      <c r="E231" s="4" t="str">
        <f>CSM_AGENCY3[[#This Row],[Agency]]&amp;"-"&amp;CSM_AGENCY3[[#This Row],[Agency Name]]</f>
        <v>046-State Law Library</v>
      </c>
      <c r="F231" s="8" t="s">
        <v>51</v>
      </c>
      <c r="G231" s="5" t="s">
        <v>438</v>
      </c>
      <c r="H231" s="70">
        <f>SUMIFS('0. CSM'!C:C,'0. CSM'!L:L,CSM_AGENCY3[[#This Row],[Agency]],'0. CSM'!M:M,CSM_AGENCY3[[#This Row],[Billing CSM Title]])+SUMIFS('0. CSM'!E:E,'0. CSM'!L:L,CSM_AGENCY3[[#This Row],[Agency]],'0. CSM'!M:M,CSM_AGENCY3[[#This Row],[Billing CSM Title]])*1000</f>
        <v>0</v>
      </c>
      <c r="I231" s="70">
        <f>SUMIFS('0. CSM'!D:D,'0. CSM'!L:L,CSM_AGENCY3[[#This Row],[Agency]],'0. CSM'!M:M,CSM_AGENCY3[[#This Row],[Billing CSM Title]])+SUMIFS('0. CSM'!F:F,'0. CSM'!L:L,CSM_AGENCY3[[#This Row],[Agency]],'0. CSM'!M:M,CSM_AGENCY3[[#This Row],[Billing CSM Title]])*1000</f>
        <v>0</v>
      </c>
      <c r="J231" s="70">
        <f>CSM_AGENCY3[[#This Row],[FY1 ANNUAL]]+CSM_AGENCY3[[#This Row],[FY2 ANNUAL]]</f>
        <v>0</v>
      </c>
      <c r="K231" s="70">
        <f>ROUND(CSM_AGENCY3[[#This Row],[FY1 ANNUAL]]/12,2)</f>
        <v>0</v>
      </c>
      <c r="L231" s="70">
        <f>ROUND(CSM_AGENCY3[[#This Row],[FY2 ANNUAL]]/12,2)</f>
        <v>0</v>
      </c>
      <c r="N231" s="6"/>
    </row>
    <row r="232" spans="1:14" hidden="1" x14ac:dyDescent="0.25">
      <c r="A232" t="s">
        <v>219</v>
      </c>
      <c r="B232" t="s">
        <v>341</v>
      </c>
      <c r="C232" s="4" t="s">
        <v>470</v>
      </c>
      <c r="D232" s="4"/>
      <c r="E232" s="4" t="str">
        <f>CSM_AGENCY3[[#This Row],[Agency]]&amp;"-"&amp;CSM_AGENCY3[[#This Row],[Agency Name]]</f>
        <v>048-Court of Appeals</v>
      </c>
      <c r="F232" s="8" t="s">
        <v>51</v>
      </c>
      <c r="G232" s="5" t="s">
        <v>438</v>
      </c>
      <c r="H232" s="70">
        <f>SUMIFS('0. CSM'!C:C,'0. CSM'!L:L,CSM_AGENCY3[[#This Row],[Agency]],'0. CSM'!M:M,CSM_AGENCY3[[#This Row],[Billing CSM Title]])+SUMIFS('0. CSM'!E:E,'0. CSM'!L:L,CSM_AGENCY3[[#This Row],[Agency]],'0. CSM'!M:M,CSM_AGENCY3[[#This Row],[Billing CSM Title]])*1000</f>
        <v>0</v>
      </c>
      <c r="I232" s="70">
        <f>SUMIFS('0. CSM'!D:D,'0. CSM'!L:L,CSM_AGENCY3[[#This Row],[Agency]],'0. CSM'!M:M,CSM_AGENCY3[[#This Row],[Billing CSM Title]])+SUMIFS('0. CSM'!F:F,'0. CSM'!L:L,CSM_AGENCY3[[#This Row],[Agency]],'0. CSM'!M:M,CSM_AGENCY3[[#This Row],[Billing CSM Title]])*1000</f>
        <v>0</v>
      </c>
      <c r="J232" s="70">
        <f>CSM_AGENCY3[[#This Row],[FY1 ANNUAL]]+CSM_AGENCY3[[#This Row],[FY2 ANNUAL]]</f>
        <v>0</v>
      </c>
      <c r="K232" s="70">
        <f>ROUND(CSM_AGENCY3[[#This Row],[FY1 ANNUAL]]/12,2)</f>
        <v>0</v>
      </c>
      <c r="L232" s="70">
        <f>ROUND(CSM_AGENCY3[[#This Row],[FY2 ANNUAL]]/12,2)</f>
        <v>0</v>
      </c>
      <c r="N232" s="6"/>
    </row>
    <row r="233" spans="1:14" hidden="1" x14ac:dyDescent="0.25">
      <c r="A233" t="s">
        <v>220</v>
      </c>
      <c r="B233" t="s">
        <v>342</v>
      </c>
      <c r="C233" s="4" t="s">
        <v>470</v>
      </c>
      <c r="D233" s="4"/>
      <c r="E233" s="4" t="str">
        <f>CSM_AGENCY3[[#This Row],[Agency]]&amp;"-"&amp;CSM_AGENCY3[[#This Row],[Agency Name]]</f>
        <v>050-Commission on Judicial Conduct</v>
      </c>
      <c r="F233" s="8" t="s">
        <v>51</v>
      </c>
      <c r="G233" s="5" t="s">
        <v>438</v>
      </c>
      <c r="H233" s="70">
        <f>SUMIFS('0. CSM'!C:C,'0. CSM'!L:L,CSM_AGENCY3[[#This Row],[Agency]],'0. CSM'!M:M,CSM_AGENCY3[[#This Row],[Billing CSM Title]])+SUMIFS('0. CSM'!E:E,'0. CSM'!L:L,CSM_AGENCY3[[#This Row],[Agency]],'0. CSM'!M:M,CSM_AGENCY3[[#This Row],[Billing CSM Title]])*1000</f>
        <v>0</v>
      </c>
      <c r="I233" s="70">
        <f>SUMIFS('0. CSM'!D:D,'0. CSM'!L:L,CSM_AGENCY3[[#This Row],[Agency]],'0. CSM'!M:M,CSM_AGENCY3[[#This Row],[Billing CSM Title]])+SUMIFS('0. CSM'!F:F,'0. CSM'!L:L,CSM_AGENCY3[[#This Row],[Agency]],'0. CSM'!M:M,CSM_AGENCY3[[#This Row],[Billing CSM Title]])*1000</f>
        <v>0</v>
      </c>
      <c r="J233" s="70">
        <f>CSM_AGENCY3[[#This Row],[FY1 ANNUAL]]+CSM_AGENCY3[[#This Row],[FY2 ANNUAL]]</f>
        <v>0</v>
      </c>
      <c r="K233" s="70">
        <f>ROUND(CSM_AGENCY3[[#This Row],[FY1 ANNUAL]]/12,2)</f>
        <v>0</v>
      </c>
      <c r="L233" s="70">
        <f>ROUND(CSM_AGENCY3[[#This Row],[FY2 ANNUAL]]/12,2)</f>
        <v>0</v>
      </c>
      <c r="N233" s="6"/>
    </row>
    <row r="234" spans="1:14" hidden="1" x14ac:dyDescent="0.25">
      <c r="A234" t="s">
        <v>221</v>
      </c>
      <c r="B234" t="s">
        <v>343</v>
      </c>
      <c r="C234" s="4" t="s">
        <v>470</v>
      </c>
      <c r="D234" s="4"/>
      <c r="E234" s="4" t="str">
        <f>CSM_AGENCY3[[#This Row],[Agency]]&amp;"-"&amp;CSM_AGENCY3[[#This Row],[Agency Name]]</f>
        <v>055-Administrative Office of the Courts</v>
      </c>
      <c r="F234" s="8" t="s">
        <v>51</v>
      </c>
      <c r="G234" s="5" t="s">
        <v>438</v>
      </c>
      <c r="H234" s="70">
        <f>SUMIFS('0. CSM'!C:C,'0. CSM'!L:L,CSM_AGENCY3[[#This Row],[Agency]],'0. CSM'!M:M,CSM_AGENCY3[[#This Row],[Billing CSM Title]])+SUMIFS('0. CSM'!E:E,'0. CSM'!L:L,CSM_AGENCY3[[#This Row],[Agency]],'0. CSM'!M:M,CSM_AGENCY3[[#This Row],[Billing CSM Title]])*1000</f>
        <v>0</v>
      </c>
      <c r="I234" s="70">
        <f>SUMIFS('0. CSM'!D:D,'0. CSM'!L:L,CSM_AGENCY3[[#This Row],[Agency]],'0. CSM'!M:M,CSM_AGENCY3[[#This Row],[Billing CSM Title]])+SUMIFS('0. CSM'!F:F,'0. CSM'!L:L,CSM_AGENCY3[[#This Row],[Agency]],'0. CSM'!M:M,CSM_AGENCY3[[#This Row],[Billing CSM Title]])*1000</f>
        <v>0</v>
      </c>
      <c r="J234" s="70">
        <f>CSM_AGENCY3[[#This Row],[FY1 ANNUAL]]+CSM_AGENCY3[[#This Row],[FY2 ANNUAL]]</f>
        <v>0</v>
      </c>
      <c r="K234" s="70">
        <f>ROUND(CSM_AGENCY3[[#This Row],[FY1 ANNUAL]]/12,2)</f>
        <v>0</v>
      </c>
      <c r="L234" s="70">
        <f>ROUND(CSM_AGENCY3[[#This Row],[FY2 ANNUAL]]/12,2)</f>
        <v>0</v>
      </c>
      <c r="N234" s="6"/>
    </row>
    <row r="235" spans="1:14" hidden="1" x14ac:dyDescent="0.25">
      <c r="A235" t="s">
        <v>222</v>
      </c>
      <c r="B235" t="s">
        <v>344</v>
      </c>
      <c r="C235" s="4" t="s">
        <v>470</v>
      </c>
      <c r="D235" s="4"/>
      <c r="E235" s="4" t="str">
        <f>CSM_AGENCY3[[#This Row],[Agency]]&amp;"-"&amp;CSM_AGENCY3[[#This Row],[Agency Name]]</f>
        <v>056-Office of Public Defense</v>
      </c>
      <c r="F235" s="8" t="s">
        <v>51</v>
      </c>
      <c r="G235" s="5" t="s">
        <v>438</v>
      </c>
      <c r="H235" s="70">
        <f>SUMIFS('0. CSM'!C:C,'0. CSM'!L:L,CSM_AGENCY3[[#This Row],[Agency]],'0. CSM'!M:M,CSM_AGENCY3[[#This Row],[Billing CSM Title]])+SUMIFS('0. CSM'!E:E,'0. CSM'!L:L,CSM_AGENCY3[[#This Row],[Agency]],'0. CSM'!M:M,CSM_AGENCY3[[#This Row],[Billing CSM Title]])*1000</f>
        <v>0</v>
      </c>
      <c r="I235" s="70">
        <f>SUMIFS('0. CSM'!D:D,'0. CSM'!L:L,CSM_AGENCY3[[#This Row],[Agency]],'0. CSM'!M:M,CSM_AGENCY3[[#This Row],[Billing CSM Title]])+SUMIFS('0. CSM'!F:F,'0. CSM'!L:L,CSM_AGENCY3[[#This Row],[Agency]],'0. CSM'!M:M,CSM_AGENCY3[[#This Row],[Billing CSM Title]])*1000</f>
        <v>0</v>
      </c>
      <c r="J235" s="70">
        <f>CSM_AGENCY3[[#This Row],[FY1 ANNUAL]]+CSM_AGENCY3[[#This Row],[FY2 ANNUAL]]</f>
        <v>0</v>
      </c>
      <c r="K235" s="70">
        <f>ROUND(CSM_AGENCY3[[#This Row],[FY1 ANNUAL]]/12,2)</f>
        <v>0</v>
      </c>
      <c r="L235" s="70">
        <f>ROUND(CSM_AGENCY3[[#This Row],[FY2 ANNUAL]]/12,2)</f>
        <v>0</v>
      </c>
      <c r="N235" s="6"/>
    </row>
    <row r="236" spans="1:14" hidden="1" x14ac:dyDescent="0.25">
      <c r="A236" t="s">
        <v>223</v>
      </c>
      <c r="B236" t="s">
        <v>345</v>
      </c>
      <c r="C236" s="4" t="s">
        <v>470</v>
      </c>
      <c r="D236" s="4"/>
      <c r="E236" s="4" t="str">
        <f>CSM_AGENCY3[[#This Row],[Agency]]&amp;"-"&amp;CSM_AGENCY3[[#This Row],[Agency Name]]</f>
        <v>057-Office of Civil Legal Aid</v>
      </c>
      <c r="F236" s="8" t="s">
        <v>51</v>
      </c>
      <c r="G236" s="5" t="s">
        <v>438</v>
      </c>
      <c r="H236" s="70">
        <f>SUMIFS('0. CSM'!C:C,'0. CSM'!L:L,CSM_AGENCY3[[#This Row],[Agency]],'0. CSM'!M:M,CSM_AGENCY3[[#This Row],[Billing CSM Title]])+SUMIFS('0. CSM'!E:E,'0. CSM'!L:L,CSM_AGENCY3[[#This Row],[Agency]],'0. CSM'!M:M,CSM_AGENCY3[[#This Row],[Billing CSM Title]])*1000</f>
        <v>0</v>
      </c>
      <c r="I236" s="70">
        <f>SUMIFS('0. CSM'!D:D,'0. CSM'!L:L,CSM_AGENCY3[[#This Row],[Agency]],'0. CSM'!M:M,CSM_AGENCY3[[#This Row],[Billing CSM Title]])+SUMIFS('0. CSM'!F:F,'0. CSM'!L:L,CSM_AGENCY3[[#This Row],[Agency]],'0. CSM'!M:M,CSM_AGENCY3[[#This Row],[Billing CSM Title]])*1000</f>
        <v>0</v>
      </c>
      <c r="J236" s="70">
        <f>CSM_AGENCY3[[#This Row],[FY1 ANNUAL]]+CSM_AGENCY3[[#This Row],[FY2 ANNUAL]]</f>
        <v>0</v>
      </c>
      <c r="K236" s="70">
        <f>ROUND(CSM_AGENCY3[[#This Row],[FY1 ANNUAL]]/12,2)</f>
        <v>0</v>
      </c>
      <c r="L236" s="70">
        <f>ROUND(CSM_AGENCY3[[#This Row],[FY2 ANNUAL]]/12,2)</f>
        <v>0</v>
      </c>
      <c r="N236" s="6"/>
    </row>
    <row r="237" spans="1:14" hidden="1" x14ac:dyDescent="0.25">
      <c r="A237" t="s">
        <v>224</v>
      </c>
      <c r="B237" t="s">
        <v>346</v>
      </c>
      <c r="C237" s="4" t="s">
        <v>470</v>
      </c>
      <c r="D237" s="4"/>
      <c r="E237" s="4" t="str">
        <f>CSM_AGENCY3[[#This Row],[Agency]]&amp;"-"&amp;CSM_AGENCY3[[#This Row],[Agency Name]]</f>
        <v>075-Office of the Governor</v>
      </c>
      <c r="F237" s="8" t="s">
        <v>51</v>
      </c>
      <c r="G237" s="5" t="s">
        <v>438</v>
      </c>
      <c r="H237" s="70">
        <f>SUMIFS('0. CSM'!C:C,'0. CSM'!L:L,CSM_AGENCY3[[#This Row],[Agency]],'0. CSM'!M:M,CSM_AGENCY3[[#This Row],[Billing CSM Title]])+SUMIFS('0. CSM'!E:E,'0. CSM'!L:L,CSM_AGENCY3[[#This Row],[Agency]],'0. CSM'!M:M,CSM_AGENCY3[[#This Row],[Billing CSM Title]])*1000</f>
        <v>0</v>
      </c>
      <c r="I237" s="70">
        <f>SUMIFS('0. CSM'!D:D,'0. CSM'!L:L,CSM_AGENCY3[[#This Row],[Agency]],'0. CSM'!M:M,CSM_AGENCY3[[#This Row],[Billing CSM Title]])+SUMIFS('0. CSM'!F:F,'0. CSM'!L:L,CSM_AGENCY3[[#This Row],[Agency]],'0. CSM'!M:M,CSM_AGENCY3[[#This Row],[Billing CSM Title]])*1000</f>
        <v>0</v>
      </c>
      <c r="J237" s="70">
        <f>CSM_AGENCY3[[#This Row],[FY1 ANNUAL]]+CSM_AGENCY3[[#This Row],[FY2 ANNUAL]]</f>
        <v>0</v>
      </c>
      <c r="K237" s="70">
        <f>ROUND(CSM_AGENCY3[[#This Row],[FY1 ANNUAL]]/12,2)</f>
        <v>0</v>
      </c>
      <c r="L237" s="70">
        <f>ROUND(CSM_AGENCY3[[#This Row],[FY2 ANNUAL]]/12,2)</f>
        <v>0</v>
      </c>
      <c r="N237" s="6"/>
    </row>
    <row r="238" spans="1:14" hidden="1" x14ac:dyDescent="0.25">
      <c r="A238" t="s">
        <v>225</v>
      </c>
      <c r="B238" t="s">
        <v>347</v>
      </c>
      <c r="C238" s="4" t="s">
        <v>470</v>
      </c>
      <c r="D238" s="4"/>
      <c r="E238" s="4" t="str">
        <f>CSM_AGENCY3[[#This Row],[Agency]]&amp;"-"&amp;CSM_AGENCY3[[#This Row],[Agency Name]]</f>
        <v>080-Office of the Lieutenant Governor</v>
      </c>
      <c r="F238" s="8" t="s">
        <v>51</v>
      </c>
      <c r="G238" s="5" t="s">
        <v>438</v>
      </c>
      <c r="H238" s="70">
        <f>SUMIFS('0. CSM'!C:C,'0. CSM'!L:L,CSM_AGENCY3[[#This Row],[Agency]],'0. CSM'!M:M,CSM_AGENCY3[[#This Row],[Billing CSM Title]])+SUMIFS('0. CSM'!E:E,'0. CSM'!L:L,CSM_AGENCY3[[#This Row],[Agency]],'0. CSM'!M:M,CSM_AGENCY3[[#This Row],[Billing CSM Title]])*1000</f>
        <v>0</v>
      </c>
      <c r="I238" s="70">
        <f>SUMIFS('0. CSM'!D:D,'0. CSM'!L:L,CSM_AGENCY3[[#This Row],[Agency]],'0. CSM'!M:M,CSM_AGENCY3[[#This Row],[Billing CSM Title]])+SUMIFS('0. CSM'!F:F,'0. CSM'!L:L,CSM_AGENCY3[[#This Row],[Agency]],'0. CSM'!M:M,CSM_AGENCY3[[#This Row],[Billing CSM Title]])*1000</f>
        <v>0</v>
      </c>
      <c r="J238" s="70">
        <f>CSM_AGENCY3[[#This Row],[FY1 ANNUAL]]+CSM_AGENCY3[[#This Row],[FY2 ANNUAL]]</f>
        <v>0</v>
      </c>
      <c r="K238" s="70">
        <f>ROUND(CSM_AGENCY3[[#This Row],[FY1 ANNUAL]]/12,2)</f>
        <v>0</v>
      </c>
      <c r="L238" s="70">
        <f>ROUND(CSM_AGENCY3[[#This Row],[FY2 ANNUAL]]/12,2)</f>
        <v>0</v>
      </c>
      <c r="N238" s="6"/>
    </row>
    <row r="239" spans="1:14" hidden="1" x14ac:dyDescent="0.25">
      <c r="A239" t="s">
        <v>227</v>
      </c>
      <c r="B239" t="s">
        <v>349</v>
      </c>
      <c r="C239" s="4" t="s">
        <v>470</v>
      </c>
      <c r="D239" s="4"/>
      <c r="E239" s="4" t="str">
        <f>CSM_AGENCY3[[#This Row],[Agency]]&amp;"-"&amp;CSM_AGENCY3[[#This Row],[Agency Name]]</f>
        <v>083-WA St Leadership Bd</v>
      </c>
      <c r="F239" s="8" t="s">
        <v>51</v>
      </c>
      <c r="G239" s="5" t="s">
        <v>438</v>
      </c>
      <c r="H239" s="70">
        <f>SUMIFS('0. CSM'!C:C,'0. CSM'!L:L,CSM_AGENCY3[[#This Row],[Agency]],'0. CSM'!M:M,CSM_AGENCY3[[#This Row],[Billing CSM Title]])+SUMIFS('0. CSM'!E:E,'0. CSM'!L:L,CSM_AGENCY3[[#This Row],[Agency]],'0. CSM'!M:M,CSM_AGENCY3[[#This Row],[Billing CSM Title]])*1000</f>
        <v>0</v>
      </c>
      <c r="I239" s="70">
        <f>SUMIFS('0. CSM'!D:D,'0. CSM'!L:L,CSM_AGENCY3[[#This Row],[Agency]],'0. CSM'!M:M,CSM_AGENCY3[[#This Row],[Billing CSM Title]])+SUMIFS('0. CSM'!F:F,'0. CSM'!L:L,CSM_AGENCY3[[#This Row],[Agency]],'0. CSM'!M:M,CSM_AGENCY3[[#This Row],[Billing CSM Title]])*1000</f>
        <v>0</v>
      </c>
      <c r="J239" s="70">
        <f>CSM_AGENCY3[[#This Row],[FY1 ANNUAL]]+CSM_AGENCY3[[#This Row],[FY2 ANNUAL]]</f>
        <v>0</v>
      </c>
      <c r="K239" s="70">
        <f>ROUND(CSM_AGENCY3[[#This Row],[FY1 ANNUAL]]/12,2)</f>
        <v>0</v>
      </c>
      <c r="L239" s="70">
        <f>ROUND(CSM_AGENCY3[[#This Row],[FY2 ANNUAL]]/12,2)</f>
        <v>0</v>
      </c>
      <c r="N239" s="6"/>
    </row>
    <row r="240" spans="1:14" hidden="1" x14ac:dyDescent="0.25">
      <c r="A240" t="s">
        <v>226</v>
      </c>
      <c r="B240" t="s">
        <v>348</v>
      </c>
      <c r="C240" s="4" t="s">
        <v>470</v>
      </c>
      <c r="D240" s="4"/>
      <c r="E240" s="4" t="str">
        <f>CSM_AGENCY3[[#This Row],[Agency]]&amp;"-"&amp;CSM_AGENCY3[[#This Row],[Agency Name]]</f>
        <v>082-Public Disclosure Commission</v>
      </c>
      <c r="F240" s="8" t="s">
        <v>51</v>
      </c>
      <c r="G240" s="5" t="s">
        <v>438</v>
      </c>
      <c r="H240" s="70">
        <f>SUMIFS('0. CSM'!C:C,'0. CSM'!L:L,CSM_AGENCY3[[#This Row],[Agency]],'0. CSM'!M:M,CSM_AGENCY3[[#This Row],[Billing CSM Title]])+SUMIFS('0. CSM'!E:E,'0. CSM'!L:L,CSM_AGENCY3[[#This Row],[Agency]],'0. CSM'!M:M,CSM_AGENCY3[[#This Row],[Billing CSM Title]])*1000</f>
        <v>0</v>
      </c>
      <c r="I240" s="70">
        <f>SUMIFS('0. CSM'!D:D,'0. CSM'!L:L,CSM_AGENCY3[[#This Row],[Agency]],'0. CSM'!M:M,CSM_AGENCY3[[#This Row],[Billing CSM Title]])+SUMIFS('0. CSM'!F:F,'0. CSM'!L:L,CSM_AGENCY3[[#This Row],[Agency]],'0. CSM'!M:M,CSM_AGENCY3[[#This Row],[Billing CSM Title]])*1000</f>
        <v>0</v>
      </c>
      <c r="J240" s="70">
        <f>CSM_AGENCY3[[#This Row],[FY1 ANNUAL]]+CSM_AGENCY3[[#This Row],[FY2 ANNUAL]]</f>
        <v>0</v>
      </c>
      <c r="K240" s="70">
        <f>ROUND(CSM_AGENCY3[[#This Row],[FY1 ANNUAL]]/12,2)</f>
        <v>0</v>
      </c>
      <c r="L240" s="70">
        <f>ROUND(CSM_AGENCY3[[#This Row],[FY2 ANNUAL]]/12,2)</f>
        <v>0</v>
      </c>
      <c r="N240" s="6"/>
    </row>
    <row r="241" spans="1:14" hidden="1" x14ac:dyDescent="0.25">
      <c r="A241" t="s">
        <v>228</v>
      </c>
      <c r="B241" t="s">
        <v>350</v>
      </c>
      <c r="C241" s="4" t="s">
        <v>470</v>
      </c>
      <c r="D241" s="4"/>
      <c r="E241" s="4" t="str">
        <f>CSM_AGENCY3[[#This Row],[Agency]]&amp;"-"&amp;CSM_AGENCY3[[#This Row],[Agency Name]]</f>
        <v>085-Office of the Secretary of State</v>
      </c>
      <c r="F241" s="8" t="s">
        <v>51</v>
      </c>
      <c r="G241" s="5" t="s">
        <v>438</v>
      </c>
      <c r="H241" s="70">
        <f>SUMIFS('0. CSM'!C:C,'0. CSM'!L:L,CSM_AGENCY3[[#This Row],[Agency]],'0. CSM'!M:M,CSM_AGENCY3[[#This Row],[Billing CSM Title]])+SUMIFS('0. CSM'!E:E,'0. CSM'!L:L,CSM_AGENCY3[[#This Row],[Agency]],'0. CSM'!M:M,CSM_AGENCY3[[#This Row],[Billing CSM Title]])*1000</f>
        <v>0</v>
      </c>
      <c r="I241" s="70">
        <f>SUMIFS('0. CSM'!D:D,'0. CSM'!L:L,CSM_AGENCY3[[#This Row],[Agency]],'0. CSM'!M:M,CSM_AGENCY3[[#This Row],[Billing CSM Title]])+SUMIFS('0. CSM'!F:F,'0. CSM'!L:L,CSM_AGENCY3[[#This Row],[Agency]],'0. CSM'!M:M,CSM_AGENCY3[[#This Row],[Billing CSM Title]])*1000</f>
        <v>0</v>
      </c>
      <c r="J241" s="70">
        <f>CSM_AGENCY3[[#This Row],[FY1 ANNUAL]]+CSM_AGENCY3[[#This Row],[FY2 ANNUAL]]</f>
        <v>0</v>
      </c>
      <c r="K241" s="70">
        <f>ROUND(CSM_AGENCY3[[#This Row],[FY1 ANNUAL]]/12,2)</f>
        <v>0</v>
      </c>
      <c r="L241" s="70">
        <f>ROUND(CSM_AGENCY3[[#This Row],[FY2 ANNUAL]]/12,2)</f>
        <v>0</v>
      </c>
      <c r="N241" s="6"/>
    </row>
    <row r="242" spans="1:14" hidden="1" x14ac:dyDescent="0.25">
      <c r="A242" t="s">
        <v>229</v>
      </c>
      <c r="B242" t="s">
        <v>351</v>
      </c>
      <c r="C242" s="4" t="s">
        <v>470</v>
      </c>
      <c r="D242" s="4"/>
      <c r="E242" s="4" t="str">
        <f>CSM_AGENCY3[[#This Row],[Agency]]&amp;"-"&amp;CSM_AGENCY3[[#This Row],[Agency Name]]</f>
        <v>086-Governor's Office of Indian Affairs</v>
      </c>
      <c r="F242" s="8" t="s">
        <v>51</v>
      </c>
      <c r="G242" s="5" t="s">
        <v>438</v>
      </c>
      <c r="H242" s="70">
        <f>SUMIFS('0. CSM'!C:C,'0. CSM'!L:L,CSM_AGENCY3[[#This Row],[Agency]],'0. CSM'!M:M,CSM_AGENCY3[[#This Row],[Billing CSM Title]])+SUMIFS('0. CSM'!E:E,'0. CSM'!L:L,CSM_AGENCY3[[#This Row],[Agency]],'0. CSM'!M:M,CSM_AGENCY3[[#This Row],[Billing CSM Title]])*1000</f>
        <v>0</v>
      </c>
      <c r="I242" s="70">
        <f>SUMIFS('0. CSM'!D:D,'0. CSM'!L:L,CSM_AGENCY3[[#This Row],[Agency]],'0. CSM'!M:M,CSM_AGENCY3[[#This Row],[Billing CSM Title]])+SUMIFS('0. CSM'!F:F,'0. CSM'!L:L,CSM_AGENCY3[[#This Row],[Agency]],'0. CSM'!M:M,CSM_AGENCY3[[#This Row],[Billing CSM Title]])*1000</f>
        <v>0</v>
      </c>
      <c r="J242" s="70">
        <f>CSM_AGENCY3[[#This Row],[FY1 ANNUAL]]+CSM_AGENCY3[[#This Row],[FY2 ANNUAL]]</f>
        <v>0</v>
      </c>
      <c r="K242" s="70">
        <f>ROUND(CSM_AGENCY3[[#This Row],[FY1 ANNUAL]]/12,2)</f>
        <v>0</v>
      </c>
      <c r="L242" s="70">
        <f>ROUND(CSM_AGENCY3[[#This Row],[FY2 ANNUAL]]/12,2)</f>
        <v>0</v>
      </c>
      <c r="N242" s="6"/>
    </row>
    <row r="243" spans="1:14" hidden="1" x14ac:dyDescent="0.25">
      <c r="A243" t="s">
        <v>230</v>
      </c>
      <c r="B243" t="s">
        <v>352</v>
      </c>
      <c r="C243" s="4" t="s">
        <v>470</v>
      </c>
      <c r="D243" s="4"/>
      <c r="E243" s="4" t="str">
        <f>CSM_AGENCY3[[#This Row],[Agency]]&amp;"-"&amp;CSM_AGENCY3[[#This Row],[Agency Name]]</f>
        <v>087-Asian-Pacific-American Affrs</v>
      </c>
      <c r="F243" s="8" t="s">
        <v>51</v>
      </c>
      <c r="G243" s="5" t="s">
        <v>438</v>
      </c>
      <c r="H243" s="70">
        <f>SUMIFS('0. CSM'!C:C,'0. CSM'!L:L,CSM_AGENCY3[[#This Row],[Agency]],'0. CSM'!M:M,CSM_AGENCY3[[#This Row],[Billing CSM Title]])+SUMIFS('0. CSM'!E:E,'0. CSM'!L:L,CSM_AGENCY3[[#This Row],[Agency]],'0. CSM'!M:M,CSM_AGENCY3[[#This Row],[Billing CSM Title]])*1000</f>
        <v>0</v>
      </c>
      <c r="I243" s="70">
        <f>SUMIFS('0. CSM'!D:D,'0. CSM'!L:L,CSM_AGENCY3[[#This Row],[Agency]],'0. CSM'!M:M,CSM_AGENCY3[[#This Row],[Billing CSM Title]])+SUMIFS('0. CSM'!F:F,'0. CSM'!L:L,CSM_AGENCY3[[#This Row],[Agency]],'0. CSM'!M:M,CSM_AGENCY3[[#This Row],[Billing CSM Title]])*1000</f>
        <v>0</v>
      </c>
      <c r="J243" s="70">
        <f>CSM_AGENCY3[[#This Row],[FY1 ANNUAL]]+CSM_AGENCY3[[#This Row],[FY2 ANNUAL]]</f>
        <v>0</v>
      </c>
      <c r="K243" s="70">
        <f>ROUND(CSM_AGENCY3[[#This Row],[FY1 ANNUAL]]/12,2)</f>
        <v>0</v>
      </c>
      <c r="L243" s="70">
        <f>ROUND(CSM_AGENCY3[[#This Row],[FY2 ANNUAL]]/12,2)</f>
        <v>0</v>
      </c>
      <c r="N243" s="6"/>
    </row>
    <row r="244" spans="1:14" hidden="1" x14ac:dyDescent="0.25">
      <c r="A244" t="s">
        <v>231</v>
      </c>
      <c r="B244" t="s">
        <v>353</v>
      </c>
      <c r="C244" s="4" t="s">
        <v>470</v>
      </c>
      <c r="D244" s="4"/>
      <c r="E244" s="4" t="str">
        <f>CSM_AGENCY3[[#This Row],[Agency]]&amp;"-"&amp;CSM_AGENCY3[[#This Row],[Agency Name]]</f>
        <v>090-Office of the State Treasurer</v>
      </c>
      <c r="F244" s="8" t="s">
        <v>51</v>
      </c>
      <c r="G244" s="5" t="s">
        <v>438</v>
      </c>
      <c r="H244" s="70">
        <f>SUMIFS('0. CSM'!C:C,'0. CSM'!L:L,CSM_AGENCY3[[#This Row],[Agency]],'0. CSM'!M:M,CSM_AGENCY3[[#This Row],[Billing CSM Title]])+SUMIFS('0. CSM'!E:E,'0. CSM'!L:L,CSM_AGENCY3[[#This Row],[Agency]],'0. CSM'!M:M,CSM_AGENCY3[[#This Row],[Billing CSM Title]])*1000</f>
        <v>0</v>
      </c>
      <c r="I244" s="70">
        <f>SUMIFS('0. CSM'!D:D,'0. CSM'!L:L,CSM_AGENCY3[[#This Row],[Agency]],'0. CSM'!M:M,CSM_AGENCY3[[#This Row],[Billing CSM Title]])+SUMIFS('0. CSM'!F:F,'0. CSM'!L:L,CSM_AGENCY3[[#This Row],[Agency]],'0. CSM'!M:M,CSM_AGENCY3[[#This Row],[Billing CSM Title]])*1000</f>
        <v>0</v>
      </c>
      <c r="J244" s="70">
        <f>CSM_AGENCY3[[#This Row],[FY1 ANNUAL]]+CSM_AGENCY3[[#This Row],[FY2 ANNUAL]]</f>
        <v>0</v>
      </c>
      <c r="K244" s="70">
        <f>ROUND(CSM_AGENCY3[[#This Row],[FY1 ANNUAL]]/12,2)</f>
        <v>0</v>
      </c>
      <c r="L244" s="70">
        <f>ROUND(CSM_AGENCY3[[#This Row],[FY2 ANNUAL]]/12,2)</f>
        <v>0</v>
      </c>
      <c r="N244" s="6"/>
    </row>
    <row r="245" spans="1:14" hidden="1" x14ac:dyDescent="0.25">
      <c r="A245" t="s">
        <v>232</v>
      </c>
      <c r="B245" t="s">
        <v>354</v>
      </c>
      <c r="C245" s="4" t="s">
        <v>470</v>
      </c>
      <c r="D245" s="4"/>
      <c r="E245" s="4" t="str">
        <f>CSM_AGENCY3[[#This Row],[Agency]]&amp;"-"&amp;CSM_AGENCY3[[#This Row],[Agency Name]]</f>
        <v>091-Redistricting Commission</v>
      </c>
      <c r="F245" s="8" t="s">
        <v>51</v>
      </c>
      <c r="G245" s="5" t="s">
        <v>438</v>
      </c>
      <c r="H245" s="70">
        <f>SUMIFS('0. CSM'!C:C,'0. CSM'!L:L,CSM_AGENCY3[[#This Row],[Agency]],'0. CSM'!M:M,CSM_AGENCY3[[#This Row],[Billing CSM Title]])+SUMIFS('0. CSM'!E:E,'0. CSM'!L:L,CSM_AGENCY3[[#This Row],[Agency]],'0. CSM'!M:M,CSM_AGENCY3[[#This Row],[Billing CSM Title]])*1000</f>
        <v>0</v>
      </c>
      <c r="I245" s="70">
        <f>SUMIFS('0. CSM'!D:D,'0. CSM'!L:L,CSM_AGENCY3[[#This Row],[Agency]],'0. CSM'!M:M,CSM_AGENCY3[[#This Row],[Billing CSM Title]])+SUMIFS('0. CSM'!F:F,'0. CSM'!L:L,CSM_AGENCY3[[#This Row],[Agency]],'0. CSM'!M:M,CSM_AGENCY3[[#This Row],[Billing CSM Title]])*1000</f>
        <v>0</v>
      </c>
      <c r="J245" s="70">
        <f>CSM_AGENCY3[[#This Row],[FY1 ANNUAL]]+CSM_AGENCY3[[#This Row],[FY2 ANNUAL]]</f>
        <v>0</v>
      </c>
      <c r="K245" s="70">
        <f>ROUND(CSM_AGENCY3[[#This Row],[FY1 ANNUAL]]/12,2)</f>
        <v>0</v>
      </c>
      <c r="L245" s="70">
        <f>ROUND(CSM_AGENCY3[[#This Row],[FY2 ANNUAL]]/12,2)</f>
        <v>0</v>
      </c>
      <c r="N245" s="6"/>
    </row>
    <row r="246" spans="1:14" hidden="1" x14ac:dyDescent="0.25">
      <c r="A246" t="s">
        <v>233</v>
      </c>
      <c r="B246" t="s">
        <v>355</v>
      </c>
      <c r="C246" s="4" t="s">
        <v>470</v>
      </c>
      <c r="D246" s="4"/>
      <c r="E246" s="4" t="str">
        <f>CSM_AGENCY3[[#This Row],[Agency]]&amp;"-"&amp;CSM_AGENCY3[[#This Row],[Agency Name]]</f>
        <v>095-Office of the State Auditor</v>
      </c>
      <c r="F246" s="8" t="s">
        <v>51</v>
      </c>
      <c r="G246" s="5" t="s">
        <v>438</v>
      </c>
      <c r="H246" s="70">
        <f>SUMIFS('0. CSM'!C:C,'0. CSM'!L:L,CSM_AGENCY3[[#This Row],[Agency]],'0. CSM'!M:M,CSM_AGENCY3[[#This Row],[Billing CSM Title]])+SUMIFS('0. CSM'!E:E,'0. CSM'!L:L,CSM_AGENCY3[[#This Row],[Agency]],'0. CSM'!M:M,CSM_AGENCY3[[#This Row],[Billing CSM Title]])*1000</f>
        <v>0</v>
      </c>
      <c r="I246" s="70">
        <f>SUMIFS('0. CSM'!D:D,'0. CSM'!L:L,CSM_AGENCY3[[#This Row],[Agency]],'0. CSM'!M:M,CSM_AGENCY3[[#This Row],[Billing CSM Title]])+SUMIFS('0. CSM'!F:F,'0. CSM'!L:L,CSM_AGENCY3[[#This Row],[Agency]],'0. CSM'!M:M,CSM_AGENCY3[[#This Row],[Billing CSM Title]])*1000</f>
        <v>0</v>
      </c>
      <c r="J246" s="70">
        <f>CSM_AGENCY3[[#This Row],[FY1 ANNUAL]]+CSM_AGENCY3[[#This Row],[FY2 ANNUAL]]</f>
        <v>0</v>
      </c>
      <c r="K246" s="70">
        <f>ROUND(CSM_AGENCY3[[#This Row],[FY1 ANNUAL]]/12,2)</f>
        <v>0</v>
      </c>
      <c r="L246" s="70">
        <f>ROUND(CSM_AGENCY3[[#This Row],[FY2 ANNUAL]]/12,2)</f>
        <v>0</v>
      </c>
      <c r="N246" s="6"/>
    </row>
    <row r="247" spans="1:14" hidden="1" x14ac:dyDescent="0.25">
      <c r="A247" t="s">
        <v>234</v>
      </c>
      <c r="B247" t="s">
        <v>356</v>
      </c>
      <c r="C247" s="4" t="s">
        <v>470</v>
      </c>
      <c r="D247" s="4"/>
      <c r="E247" s="4" t="str">
        <f>CSM_AGENCY3[[#This Row],[Agency]]&amp;"-"&amp;CSM_AGENCY3[[#This Row],[Agency Name]]</f>
        <v>099-Comm Salaries for Elected Officials</v>
      </c>
      <c r="F247" s="8" t="s">
        <v>51</v>
      </c>
      <c r="G247" s="5" t="s">
        <v>438</v>
      </c>
      <c r="H247" s="70">
        <f>SUMIFS('0. CSM'!C:C,'0. CSM'!L:L,CSM_AGENCY3[[#This Row],[Agency]],'0. CSM'!M:M,CSM_AGENCY3[[#This Row],[Billing CSM Title]])+SUMIFS('0. CSM'!E:E,'0. CSM'!L:L,CSM_AGENCY3[[#This Row],[Agency]],'0. CSM'!M:M,CSM_AGENCY3[[#This Row],[Billing CSM Title]])*1000</f>
        <v>0</v>
      </c>
      <c r="I247" s="70">
        <f>SUMIFS('0. CSM'!D:D,'0. CSM'!L:L,CSM_AGENCY3[[#This Row],[Agency]],'0. CSM'!M:M,CSM_AGENCY3[[#This Row],[Billing CSM Title]])+SUMIFS('0. CSM'!F:F,'0. CSM'!L:L,CSM_AGENCY3[[#This Row],[Agency]],'0. CSM'!M:M,CSM_AGENCY3[[#This Row],[Billing CSM Title]])*1000</f>
        <v>0</v>
      </c>
      <c r="J247" s="70">
        <f>CSM_AGENCY3[[#This Row],[FY1 ANNUAL]]+CSM_AGENCY3[[#This Row],[FY2 ANNUAL]]</f>
        <v>0</v>
      </c>
      <c r="K247" s="70">
        <f>ROUND(CSM_AGENCY3[[#This Row],[FY1 ANNUAL]]/12,2)</f>
        <v>0</v>
      </c>
      <c r="L247" s="70">
        <f>ROUND(CSM_AGENCY3[[#This Row],[FY2 ANNUAL]]/12,2)</f>
        <v>0</v>
      </c>
      <c r="N247" s="6"/>
    </row>
    <row r="248" spans="1:14" hidden="1" x14ac:dyDescent="0.25">
      <c r="A248" t="s">
        <v>235</v>
      </c>
      <c r="B248" t="s">
        <v>357</v>
      </c>
      <c r="C248" s="4" t="s">
        <v>470</v>
      </c>
      <c r="D248" s="4"/>
      <c r="E248" s="4" t="str">
        <f>CSM_AGENCY3[[#This Row],[Agency]]&amp;"-"&amp;CSM_AGENCY3[[#This Row],[Agency Name]]</f>
        <v>100-Office of the Attorney General</v>
      </c>
      <c r="F248" s="8" t="s">
        <v>51</v>
      </c>
      <c r="G248" s="5" t="s">
        <v>438</v>
      </c>
      <c r="H248" s="70">
        <f>SUMIFS('0. CSM'!C:C,'0. CSM'!L:L,CSM_AGENCY3[[#This Row],[Agency]],'0. CSM'!M:M,CSM_AGENCY3[[#This Row],[Billing CSM Title]])+SUMIFS('0. CSM'!E:E,'0. CSM'!L:L,CSM_AGENCY3[[#This Row],[Agency]],'0. CSM'!M:M,CSM_AGENCY3[[#This Row],[Billing CSM Title]])*1000</f>
        <v>0</v>
      </c>
      <c r="I248" s="70">
        <f>SUMIFS('0. CSM'!D:D,'0. CSM'!L:L,CSM_AGENCY3[[#This Row],[Agency]],'0. CSM'!M:M,CSM_AGENCY3[[#This Row],[Billing CSM Title]])+SUMIFS('0. CSM'!F:F,'0. CSM'!L:L,CSM_AGENCY3[[#This Row],[Agency]],'0. CSM'!M:M,CSM_AGENCY3[[#This Row],[Billing CSM Title]])*1000</f>
        <v>0</v>
      </c>
      <c r="J248" s="70">
        <f>CSM_AGENCY3[[#This Row],[FY1 ANNUAL]]+CSM_AGENCY3[[#This Row],[FY2 ANNUAL]]</f>
        <v>0</v>
      </c>
      <c r="K248" s="70">
        <f>ROUND(CSM_AGENCY3[[#This Row],[FY1 ANNUAL]]/12,2)</f>
        <v>0</v>
      </c>
      <c r="L248" s="70">
        <f>ROUND(CSM_AGENCY3[[#This Row],[FY2 ANNUAL]]/12,2)</f>
        <v>0</v>
      </c>
      <c r="N248" s="6"/>
    </row>
    <row r="249" spans="1:14" hidden="1" x14ac:dyDescent="0.25">
      <c r="A249" t="s">
        <v>236</v>
      </c>
      <c r="B249" t="s">
        <v>358</v>
      </c>
      <c r="C249" s="4" t="s">
        <v>470</v>
      </c>
      <c r="D249" s="4"/>
      <c r="E249" s="4" t="str">
        <f>CSM_AGENCY3[[#This Row],[Agency]]&amp;"-"&amp;CSM_AGENCY3[[#This Row],[Agency Name]]</f>
        <v>101-Caseload Forecast Council</v>
      </c>
      <c r="F249" s="8" t="s">
        <v>51</v>
      </c>
      <c r="G249" s="5" t="s">
        <v>438</v>
      </c>
      <c r="H249" s="70">
        <f>SUMIFS('0. CSM'!C:C,'0. CSM'!L:L,CSM_AGENCY3[[#This Row],[Agency]],'0. CSM'!M:M,CSM_AGENCY3[[#This Row],[Billing CSM Title]])+SUMIFS('0. CSM'!E:E,'0. CSM'!L:L,CSM_AGENCY3[[#This Row],[Agency]],'0. CSM'!M:M,CSM_AGENCY3[[#This Row],[Billing CSM Title]])*1000</f>
        <v>0</v>
      </c>
      <c r="I249" s="70">
        <f>SUMIFS('0. CSM'!D:D,'0. CSM'!L:L,CSM_AGENCY3[[#This Row],[Agency]],'0. CSM'!M:M,CSM_AGENCY3[[#This Row],[Billing CSM Title]])+SUMIFS('0. CSM'!F:F,'0. CSM'!L:L,CSM_AGENCY3[[#This Row],[Agency]],'0. CSM'!M:M,CSM_AGENCY3[[#This Row],[Billing CSM Title]])*1000</f>
        <v>0</v>
      </c>
      <c r="J249" s="70">
        <f>CSM_AGENCY3[[#This Row],[FY1 ANNUAL]]+CSM_AGENCY3[[#This Row],[FY2 ANNUAL]]</f>
        <v>0</v>
      </c>
      <c r="K249" s="70">
        <f>ROUND(CSM_AGENCY3[[#This Row],[FY1 ANNUAL]]/12,2)</f>
        <v>0</v>
      </c>
      <c r="L249" s="70">
        <f>ROUND(CSM_AGENCY3[[#This Row],[FY2 ANNUAL]]/12,2)</f>
        <v>0</v>
      </c>
      <c r="N249" s="6"/>
    </row>
    <row r="250" spans="1:14" hidden="1" x14ac:dyDescent="0.25">
      <c r="A250" t="s">
        <v>237</v>
      </c>
      <c r="B250" t="s">
        <v>359</v>
      </c>
      <c r="C250" s="4" t="s">
        <v>470</v>
      </c>
      <c r="D250" s="4"/>
      <c r="E250" s="4" t="str">
        <f>CSM_AGENCY3[[#This Row],[Agency]]&amp;"-"&amp;CSM_AGENCY3[[#This Row],[Agency Name]]</f>
        <v>102-Dept of Financial Institutions</v>
      </c>
      <c r="F250" s="8" t="s">
        <v>51</v>
      </c>
      <c r="G250" s="5" t="s">
        <v>438</v>
      </c>
      <c r="H250" s="70">
        <f>SUMIFS('0. CSM'!C:C,'0. CSM'!L:L,CSM_AGENCY3[[#This Row],[Agency]],'0. CSM'!M:M,CSM_AGENCY3[[#This Row],[Billing CSM Title]])+SUMIFS('0. CSM'!E:E,'0. CSM'!L:L,CSM_AGENCY3[[#This Row],[Agency]],'0. CSM'!M:M,CSM_AGENCY3[[#This Row],[Billing CSM Title]])*1000</f>
        <v>0</v>
      </c>
      <c r="I250" s="70">
        <f>SUMIFS('0. CSM'!D:D,'0. CSM'!L:L,CSM_AGENCY3[[#This Row],[Agency]],'0. CSM'!M:M,CSM_AGENCY3[[#This Row],[Billing CSM Title]])+SUMIFS('0. CSM'!F:F,'0. CSM'!L:L,CSM_AGENCY3[[#This Row],[Agency]],'0. CSM'!M:M,CSM_AGENCY3[[#This Row],[Billing CSM Title]])*1000</f>
        <v>0</v>
      </c>
      <c r="J250" s="70">
        <f>CSM_AGENCY3[[#This Row],[FY1 ANNUAL]]+CSM_AGENCY3[[#This Row],[FY2 ANNUAL]]</f>
        <v>0</v>
      </c>
      <c r="K250" s="70">
        <f>ROUND(CSM_AGENCY3[[#This Row],[FY1 ANNUAL]]/12,2)</f>
        <v>0</v>
      </c>
      <c r="L250" s="70">
        <f>ROUND(CSM_AGENCY3[[#This Row],[FY2 ANNUAL]]/12,2)</f>
        <v>0</v>
      </c>
      <c r="N250" s="6"/>
    </row>
    <row r="251" spans="1:14" hidden="1" x14ac:dyDescent="0.25">
      <c r="A251" t="s">
        <v>238</v>
      </c>
      <c r="B251" t="s">
        <v>360</v>
      </c>
      <c r="C251" s="4" t="s">
        <v>470</v>
      </c>
      <c r="D251" s="4"/>
      <c r="E251" s="4" t="str">
        <f>CSM_AGENCY3[[#This Row],[Agency]]&amp;"-"&amp;CSM_AGENCY3[[#This Row],[Agency Name]]</f>
        <v>103-Department of Commerce</v>
      </c>
      <c r="F251" s="8" t="s">
        <v>51</v>
      </c>
      <c r="G251" s="5" t="s">
        <v>438</v>
      </c>
      <c r="H251" s="70">
        <f>SUMIFS('0. CSM'!C:C,'0. CSM'!L:L,CSM_AGENCY3[[#This Row],[Agency]],'0. CSM'!M:M,CSM_AGENCY3[[#This Row],[Billing CSM Title]])+SUMIFS('0. CSM'!E:E,'0. CSM'!L:L,CSM_AGENCY3[[#This Row],[Agency]],'0. CSM'!M:M,CSM_AGENCY3[[#This Row],[Billing CSM Title]])*1000</f>
        <v>0</v>
      </c>
      <c r="I251" s="70">
        <f>SUMIFS('0. CSM'!D:D,'0. CSM'!L:L,CSM_AGENCY3[[#This Row],[Agency]],'0. CSM'!M:M,CSM_AGENCY3[[#This Row],[Billing CSM Title]])+SUMIFS('0. CSM'!F:F,'0. CSM'!L:L,CSM_AGENCY3[[#This Row],[Agency]],'0. CSM'!M:M,CSM_AGENCY3[[#This Row],[Billing CSM Title]])*1000</f>
        <v>0</v>
      </c>
      <c r="J251" s="70">
        <f>CSM_AGENCY3[[#This Row],[FY1 ANNUAL]]+CSM_AGENCY3[[#This Row],[FY2 ANNUAL]]</f>
        <v>0</v>
      </c>
      <c r="K251" s="70">
        <f>ROUND(CSM_AGENCY3[[#This Row],[FY1 ANNUAL]]/12,2)</f>
        <v>0</v>
      </c>
      <c r="L251" s="70">
        <f>ROUND(CSM_AGENCY3[[#This Row],[FY2 ANNUAL]]/12,2)</f>
        <v>0</v>
      </c>
      <c r="N251" s="6"/>
    </row>
    <row r="252" spans="1:14" hidden="1" x14ac:dyDescent="0.25">
      <c r="A252" t="s">
        <v>239</v>
      </c>
      <c r="B252" t="s">
        <v>361</v>
      </c>
      <c r="C252" s="4" t="s">
        <v>470</v>
      </c>
      <c r="D252" s="4"/>
      <c r="E252" s="4" t="str">
        <f>CSM_AGENCY3[[#This Row],[Agency]]&amp;"-"&amp;CSM_AGENCY3[[#This Row],[Agency Name]]</f>
        <v>104-Economic &amp; Revenue Forecast Council</v>
      </c>
      <c r="F252" s="8" t="s">
        <v>51</v>
      </c>
      <c r="G252" s="5" t="s">
        <v>438</v>
      </c>
      <c r="H252" s="70">
        <f>SUMIFS('0. CSM'!C:C,'0. CSM'!L:L,CSM_AGENCY3[[#This Row],[Agency]],'0. CSM'!M:M,CSM_AGENCY3[[#This Row],[Billing CSM Title]])+SUMIFS('0. CSM'!E:E,'0. CSM'!L:L,CSM_AGENCY3[[#This Row],[Agency]],'0. CSM'!M:M,CSM_AGENCY3[[#This Row],[Billing CSM Title]])*1000</f>
        <v>0</v>
      </c>
      <c r="I252" s="70">
        <f>SUMIFS('0. CSM'!D:D,'0. CSM'!L:L,CSM_AGENCY3[[#This Row],[Agency]],'0. CSM'!M:M,CSM_AGENCY3[[#This Row],[Billing CSM Title]])+SUMIFS('0. CSM'!F:F,'0. CSM'!L:L,CSM_AGENCY3[[#This Row],[Agency]],'0. CSM'!M:M,CSM_AGENCY3[[#This Row],[Billing CSM Title]])*1000</f>
        <v>0</v>
      </c>
      <c r="J252" s="70">
        <f>CSM_AGENCY3[[#This Row],[FY1 ANNUAL]]+CSM_AGENCY3[[#This Row],[FY2 ANNUAL]]</f>
        <v>0</v>
      </c>
      <c r="K252" s="70">
        <f>ROUND(CSM_AGENCY3[[#This Row],[FY1 ANNUAL]]/12,2)</f>
        <v>0</v>
      </c>
      <c r="L252" s="70">
        <f>ROUND(CSM_AGENCY3[[#This Row],[FY2 ANNUAL]]/12,2)</f>
        <v>0</v>
      </c>
      <c r="N252" s="6"/>
    </row>
    <row r="253" spans="1:14" hidden="1" x14ac:dyDescent="0.25">
      <c r="A253" t="s">
        <v>240</v>
      </c>
      <c r="B253" t="s">
        <v>362</v>
      </c>
      <c r="C253" s="4" t="s">
        <v>470</v>
      </c>
      <c r="D253" s="4"/>
      <c r="E253" s="4" t="str">
        <f>CSM_AGENCY3[[#This Row],[Agency]]&amp;"-"&amp;CSM_AGENCY3[[#This Row],[Agency Name]]</f>
        <v>105-Office of Financial Management</v>
      </c>
      <c r="F253" s="8" t="s">
        <v>51</v>
      </c>
      <c r="G253" s="5" t="s">
        <v>438</v>
      </c>
      <c r="H253" s="70">
        <f>SUMIFS('0. CSM'!C:C,'0. CSM'!L:L,CSM_AGENCY3[[#This Row],[Agency]],'0. CSM'!M:M,CSM_AGENCY3[[#This Row],[Billing CSM Title]])+SUMIFS('0. CSM'!E:E,'0. CSM'!L:L,CSM_AGENCY3[[#This Row],[Agency]],'0. CSM'!M:M,CSM_AGENCY3[[#This Row],[Billing CSM Title]])*1000</f>
        <v>0</v>
      </c>
      <c r="I253" s="70">
        <f>SUMIFS('0. CSM'!D:D,'0. CSM'!L:L,CSM_AGENCY3[[#This Row],[Agency]],'0. CSM'!M:M,CSM_AGENCY3[[#This Row],[Billing CSM Title]])+SUMIFS('0. CSM'!F:F,'0. CSM'!L:L,CSM_AGENCY3[[#This Row],[Agency]],'0. CSM'!M:M,CSM_AGENCY3[[#This Row],[Billing CSM Title]])*1000</f>
        <v>0</v>
      </c>
      <c r="J253" s="70">
        <f>CSM_AGENCY3[[#This Row],[FY1 ANNUAL]]+CSM_AGENCY3[[#This Row],[FY2 ANNUAL]]</f>
        <v>0</v>
      </c>
      <c r="K253" s="70">
        <f>ROUND(CSM_AGENCY3[[#This Row],[FY1 ANNUAL]]/12,2)</f>
        <v>0</v>
      </c>
      <c r="L253" s="70">
        <f>ROUND(CSM_AGENCY3[[#This Row],[FY2 ANNUAL]]/12,2)</f>
        <v>0</v>
      </c>
      <c r="N253" s="6"/>
    </row>
    <row r="254" spans="1:14" hidden="1" x14ac:dyDescent="0.25">
      <c r="A254" t="s">
        <v>241</v>
      </c>
      <c r="B254" t="s">
        <v>363</v>
      </c>
      <c r="C254" s="4" t="s">
        <v>470</v>
      </c>
      <c r="D254" s="4"/>
      <c r="E254" s="4" t="str">
        <f>CSM_AGENCY3[[#This Row],[Agency]]&amp;"-"&amp;CSM_AGENCY3[[#This Row],[Agency Name]]</f>
        <v>107-WA State Health Care Authority</v>
      </c>
      <c r="F254" s="8" t="s">
        <v>51</v>
      </c>
      <c r="G254" s="5" t="s">
        <v>438</v>
      </c>
      <c r="H254" s="70">
        <f>SUMIFS('0. CSM'!C:C,'0. CSM'!L:L,CSM_AGENCY3[[#This Row],[Agency]],'0. CSM'!M:M,CSM_AGENCY3[[#This Row],[Billing CSM Title]])+SUMIFS('0. CSM'!E:E,'0. CSM'!L:L,CSM_AGENCY3[[#This Row],[Agency]],'0. CSM'!M:M,CSM_AGENCY3[[#This Row],[Billing CSM Title]])*1000</f>
        <v>0</v>
      </c>
      <c r="I254" s="70">
        <f>SUMIFS('0. CSM'!D:D,'0. CSM'!L:L,CSM_AGENCY3[[#This Row],[Agency]],'0. CSM'!M:M,CSM_AGENCY3[[#This Row],[Billing CSM Title]])+SUMIFS('0. CSM'!F:F,'0. CSM'!L:L,CSM_AGENCY3[[#This Row],[Agency]],'0. CSM'!M:M,CSM_AGENCY3[[#This Row],[Billing CSM Title]])*1000</f>
        <v>0</v>
      </c>
      <c r="J254" s="70">
        <f>CSM_AGENCY3[[#This Row],[FY1 ANNUAL]]+CSM_AGENCY3[[#This Row],[FY2 ANNUAL]]</f>
        <v>0</v>
      </c>
      <c r="K254" s="70">
        <f>ROUND(CSM_AGENCY3[[#This Row],[FY1 ANNUAL]]/12,2)</f>
        <v>0</v>
      </c>
      <c r="L254" s="70">
        <f>ROUND(CSM_AGENCY3[[#This Row],[FY2 ANNUAL]]/12,2)</f>
        <v>0</v>
      </c>
      <c r="N254" s="6"/>
    </row>
    <row r="255" spans="1:14" hidden="1" x14ac:dyDescent="0.25">
      <c r="A255" t="s">
        <v>242</v>
      </c>
      <c r="B255" t="s">
        <v>364</v>
      </c>
      <c r="C255" s="4" t="s">
        <v>470</v>
      </c>
      <c r="D255" s="4"/>
      <c r="E255" s="4" t="str">
        <f>CSM_AGENCY3[[#This Row],[Agency]]&amp;"-"&amp;CSM_AGENCY3[[#This Row],[Agency Name]]</f>
        <v>110-Office of Administrative Hearings</v>
      </c>
      <c r="F255" s="8" t="s">
        <v>51</v>
      </c>
      <c r="G255" s="5" t="s">
        <v>438</v>
      </c>
      <c r="H255" s="70">
        <f>SUMIFS('0. CSM'!C:C,'0. CSM'!L:L,CSM_AGENCY3[[#This Row],[Agency]],'0. CSM'!M:M,CSM_AGENCY3[[#This Row],[Billing CSM Title]])+SUMIFS('0. CSM'!E:E,'0. CSM'!L:L,CSM_AGENCY3[[#This Row],[Agency]],'0. CSM'!M:M,CSM_AGENCY3[[#This Row],[Billing CSM Title]])*1000</f>
        <v>0</v>
      </c>
      <c r="I255" s="70">
        <f>SUMIFS('0. CSM'!D:D,'0. CSM'!L:L,CSM_AGENCY3[[#This Row],[Agency]],'0. CSM'!M:M,CSM_AGENCY3[[#This Row],[Billing CSM Title]])+SUMIFS('0. CSM'!F:F,'0. CSM'!L:L,CSM_AGENCY3[[#This Row],[Agency]],'0. CSM'!M:M,CSM_AGENCY3[[#This Row],[Billing CSM Title]])*1000</f>
        <v>0</v>
      </c>
      <c r="J255" s="70">
        <f>CSM_AGENCY3[[#This Row],[FY1 ANNUAL]]+CSM_AGENCY3[[#This Row],[FY2 ANNUAL]]</f>
        <v>0</v>
      </c>
      <c r="K255" s="70">
        <f>ROUND(CSM_AGENCY3[[#This Row],[FY1 ANNUAL]]/12,2)</f>
        <v>0</v>
      </c>
      <c r="L255" s="70">
        <f>ROUND(CSM_AGENCY3[[#This Row],[FY2 ANNUAL]]/12,2)</f>
        <v>0</v>
      </c>
      <c r="N255" s="6"/>
    </row>
    <row r="256" spans="1:14" hidden="1" x14ac:dyDescent="0.25">
      <c r="A256" t="s">
        <v>243</v>
      </c>
      <c r="B256" t="s">
        <v>365</v>
      </c>
      <c r="C256" s="4" t="s">
        <v>470</v>
      </c>
      <c r="D256" s="4"/>
      <c r="E256" s="4" t="str">
        <f>CSM_AGENCY3[[#This Row],[Agency]]&amp;"-"&amp;CSM_AGENCY3[[#This Row],[Agency Name]]</f>
        <v>116-State Lottery Commission</v>
      </c>
      <c r="F256" s="8" t="s">
        <v>51</v>
      </c>
      <c r="G256" s="5" t="s">
        <v>438</v>
      </c>
      <c r="H256" s="70">
        <f>SUMIFS('0. CSM'!C:C,'0. CSM'!L:L,CSM_AGENCY3[[#This Row],[Agency]],'0. CSM'!M:M,CSM_AGENCY3[[#This Row],[Billing CSM Title]])+SUMIFS('0. CSM'!E:E,'0. CSM'!L:L,CSM_AGENCY3[[#This Row],[Agency]],'0. CSM'!M:M,CSM_AGENCY3[[#This Row],[Billing CSM Title]])*1000</f>
        <v>0</v>
      </c>
      <c r="I256" s="70">
        <f>SUMIFS('0. CSM'!D:D,'0. CSM'!L:L,CSM_AGENCY3[[#This Row],[Agency]],'0. CSM'!M:M,CSM_AGENCY3[[#This Row],[Billing CSM Title]])+SUMIFS('0. CSM'!F:F,'0. CSM'!L:L,CSM_AGENCY3[[#This Row],[Agency]],'0. CSM'!M:M,CSM_AGENCY3[[#This Row],[Billing CSM Title]])*1000</f>
        <v>0</v>
      </c>
      <c r="J256" s="70">
        <f>CSM_AGENCY3[[#This Row],[FY1 ANNUAL]]+CSM_AGENCY3[[#This Row],[FY2 ANNUAL]]</f>
        <v>0</v>
      </c>
      <c r="K256" s="70">
        <f>ROUND(CSM_AGENCY3[[#This Row],[FY1 ANNUAL]]/12,2)</f>
        <v>0</v>
      </c>
      <c r="L256" s="70">
        <f>ROUND(CSM_AGENCY3[[#This Row],[FY2 ANNUAL]]/12,2)</f>
        <v>0</v>
      </c>
      <c r="N256" s="6"/>
    </row>
    <row r="257" spans="1:14" hidden="1" x14ac:dyDescent="0.25">
      <c r="A257" t="s">
        <v>244</v>
      </c>
      <c r="B257" t="s">
        <v>366</v>
      </c>
      <c r="C257" s="4" t="s">
        <v>470</v>
      </c>
      <c r="D257" s="4"/>
      <c r="E257" s="4" t="str">
        <f>CSM_AGENCY3[[#This Row],[Agency]]&amp;"-"&amp;CSM_AGENCY3[[#This Row],[Agency Name]]</f>
        <v>117-Washington State Gambling Comm</v>
      </c>
      <c r="F257" s="8" t="s">
        <v>51</v>
      </c>
      <c r="G257" s="5" t="s">
        <v>438</v>
      </c>
      <c r="H257" s="70">
        <f>SUMIFS('0. CSM'!C:C,'0. CSM'!L:L,CSM_AGENCY3[[#This Row],[Agency]],'0. CSM'!M:M,CSM_AGENCY3[[#This Row],[Billing CSM Title]])+SUMIFS('0. CSM'!E:E,'0. CSM'!L:L,CSM_AGENCY3[[#This Row],[Agency]],'0. CSM'!M:M,CSM_AGENCY3[[#This Row],[Billing CSM Title]])*1000</f>
        <v>0</v>
      </c>
      <c r="I257" s="70">
        <f>SUMIFS('0. CSM'!D:D,'0. CSM'!L:L,CSM_AGENCY3[[#This Row],[Agency]],'0. CSM'!M:M,CSM_AGENCY3[[#This Row],[Billing CSM Title]])+SUMIFS('0. CSM'!F:F,'0. CSM'!L:L,CSM_AGENCY3[[#This Row],[Agency]],'0. CSM'!M:M,CSM_AGENCY3[[#This Row],[Billing CSM Title]])*1000</f>
        <v>0</v>
      </c>
      <c r="J257" s="70">
        <f>CSM_AGENCY3[[#This Row],[FY1 ANNUAL]]+CSM_AGENCY3[[#This Row],[FY2 ANNUAL]]</f>
        <v>0</v>
      </c>
      <c r="K257" s="70">
        <f>ROUND(CSM_AGENCY3[[#This Row],[FY1 ANNUAL]]/12,2)</f>
        <v>0</v>
      </c>
      <c r="L257" s="70">
        <f>ROUND(CSM_AGENCY3[[#This Row],[FY2 ANNUAL]]/12,2)</f>
        <v>0</v>
      </c>
      <c r="N257" s="6"/>
    </row>
    <row r="258" spans="1:14" hidden="1" x14ac:dyDescent="0.25">
      <c r="A258" t="s">
        <v>245</v>
      </c>
      <c r="B258" t="s">
        <v>367</v>
      </c>
      <c r="C258" s="4" t="s">
        <v>470</v>
      </c>
      <c r="D258" s="4"/>
      <c r="E258" s="4" t="str">
        <f>CSM_AGENCY3[[#This Row],[Agency]]&amp;"-"&amp;CSM_AGENCY3[[#This Row],[Agency Name]]</f>
        <v>118-WA State Comm on Hispanic Affairs</v>
      </c>
      <c r="F258" s="8" t="s">
        <v>51</v>
      </c>
      <c r="G258" s="5" t="s">
        <v>438</v>
      </c>
      <c r="H258" s="70">
        <f>SUMIFS('0. CSM'!C:C,'0. CSM'!L:L,CSM_AGENCY3[[#This Row],[Agency]],'0. CSM'!M:M,CSM_AGENCY3[[#This Row],[Billing CSM Title]])+SUMIFS('0. CSM'!E:E,'0. CSM'!L:L,CSM_AGENCY3[[#This Row],[Agency]],'0. CSM'!M:M,CSM_AGENCY3[[#This Row],[Billing CSM Title]])*1000</f>
        <v>0</v>
      </c>
      <c r="I258" s="70">
        <f>SUMIFS('0. CSM'!D:D,'0. CSM'!L:L,CSM_AGENCY3[[#This Row],[Agency]],'0. CSM'!M:M,CSM_AGENCY3[[#This Row],[Billing CSM Title]])+SUMIFS('0. CSM'!F:F,'0. CSM'!L:L,CSM_AGENCY3[[#This Row],[Agency]],'0. CSM'!M:M,CSM_AGENCY3[[#This Row],[Billing CSM Title]])*1000</f>
        <v>0</v>
      </c>
      <c r="J258" s="70">
        <f>CSM_AGENCY3[[#This Row],[FY1 ANNUAL]]+CSM_AGENCY3[[#This Row],[FY2 ANNUAL]]</f>
        <v>0</v>
      </c>
      <c r="K258" s="70">
        <f>ROUND(CSM_AGENCY3[[#This Row],[FY1 ANNUAL]]/12,2)</f>
        <v>0</v>
      </c>
      <c r="L258" s="70">
        <f>ROUND(CSM_AGENCY3[[#This Row],[FY2 ANNUAL]]/12,2)</f>
        <v>0</v>
      </c>
      <c r="N258" s="6"/>
    </row>
    <row r="259" spans="1:14" hidden="1" x14ac:dyDescent="0.25">
      <c r="A259" t="s">
        <v>246</v>
      </c>
      <c r="B259" t="s">
        <v>368</v>
      </c>
      <c r="C259" s="4" t="s">
        <v>470</v>
      </c>
      <c r="D259" s="4"/>
      <c r="E259" s="4" t="str">
        <f>CSM_AGENCY3[[#This Row],[Agency]]&amp;"-"&amp;CSM_AGENCY3[[#This Row],[Agency Name]]</f>
        <v>119-African-American Affairs Comm</v>
      </c>
      <c r="F259" s="8" t="s">
        <v>51</v>
      </c>
      <c r="G259" s="5" t="s">
        <v>438</v>
      </c>
      <c r="H259" s="70">
        <f>SUMIFS('0. CSM'!C:C,'0. CSM'!L:L,CSM_AGENCY3[[#This Row],[Agency]],'0. CSM'!M:M,CSM_AGENCY3[[#This Row],[Billing CSM Title]])+SUMIFS('0. CSM'!E:E,'0. CSM'!L:L,CSM_AGENCY3[[#This Row],[Agency]],'0. CSM'!M:M,CSM_AGENCY3[[#This Row],[Billing CSM Title]])*1000</f>
        <v>0</v>
      </c>
      <c r="I259" s="70">
        <f>SUMIFS('0. CSM'!D:D,'0. CSM'!L:L,CSM_AGENCY3[[#This Row],[Agency]],'0. CSM'!M:M,CSM_AGENCY3[[#This Row],[Billing CSM Title]])+SUMIFS('0. CSM'!F:F,'0. CSM'!L:L,CSM_AGENCY3[[#This Row],[Agency]],'0. CSM'!M:M,CSM_AGENCY3[[#This Row],[Billing CSM Title]])*1000</f>
        <v>0</v>
      </c>
      <c r="J259" s="70">
        <f>CSM_AGENCY3[[#This Row],[FY1 ANNUAL]]+CSM_AGENCY3[[#This Row],[FY2 ANNUAL]]</f>
        <v>0</v>
      </c>
      <c r="K259" s="70">
        <f>ROUND(CSM_AGENCY3[[#This Row],[FY1 ANNUAL]]/12,2)</f>
        <v>0</v>
      </c>
      <c r="L259" s="70">
        <f>ROUND(CSM_AGENCY3[[#This Row],[FY2 ANNUAL]]/12,2)</f>
        <v>0</v>
      </c>
      <c r="N259" s="6"/>
    </row>
    <row r="260" spans="1:14" hidden="1" x14ac:dyDescent="0.25">
      <c r="A260" t="s">
        <v>247</v>
      </c>
      <c r="B260" t="s">
        <v>369</v>
      </c>
      <c r="C260" s="4" t="s">
        <v>470</v>
      </c>
      <c r="D260" s="4"/>
      <c r="E260" s="4" t="str">
        <f>CSM_AGENCY3[[#This Row],[Agency]]&amp;"-"&amp;CSM_AGENCY3[[#This Row],[Agency Name]]</f>
        <v>120-Human Rights Commission</v>
      </c>
      <c r="F260" s="8" t="s">
        <v>51</v>
      </c>
      <c r="G260" s="5" t="s">
        <v>438</v>
      </c>
      <c r="H260" s="70">
        <f>SUMIFS('0. CSM'!C:C,'0. CSM'!L:L,CSM_AGENCY3[[#This Row],[Agency]],'0. CSM'!M:M,CSM_AGENCY3[[#This Row],[Billing CSM Title]])+SUMIFS('0. CSM'!E:E,'0. CSM'!L:L,CSM_AGENCY3[[#This Row],[Agency]],'0. CSM'!M:M,CSM_AGENCY3[[#This Row],[Billing CSM Title]])*1000</f>
        <v>0</v>
      </c>
      <c r="I260" s="70">
        <f>SUMIFS('0. CSM'!D:D,'0. CSM'!L:L,CSM_AGENCY3[[#This Row],[Agency]],'0. CSM'!M:M,CSM_AGENCY3[[#This Row],[Billing CSM Title]])+SUMIFS('0. CSM'!F:F,'0. CSM'!L:L,CSM_AGENCY3[[#This Row],[Agency]],'0. CSM'!M:M,CSM_AGENCY3[[#This Row],[Billing CSM Title]])*1000</f>
        <v>0</v>
      </c>
      <c r="J260" s="70">
        <f>CSM_AGENCY3[[#This Row],[FY1 ANNUAL]]+CSM_AGENCY3[[#This Row],[FY2 ANNUAL]]</f>
        <v>0</v>
      </c>
      <c r="K260" s="70">
        <f>ROUND(CSM_AGENCY3[[#This Row],[FY1 ANNUAL]]/12,2)</f>
        <v>0</v>
      </c>
      <c r="L260" s="70">
        <f>ROUND(CSM_AGENCY3[[#This Row],[FY2 ANNUAL]]/12,2)</f>
        <v>0</v>
      </c>
      <c r="N260" s="6"/>
    </row>
    <row r="261" spans="1:14" hidden="1" x14ac:dyDescent="0.25">
      <c r="A261" t="s">
        <v>248</v>
      </c>
      <c r="B261" t="s">
        <v>370</v>
      </c>
      <c r="C261" s="4" t="s">
        <v>470</v>
      </c>
      <c r="D261" s="4"/>
      <c r="E261" s="4" t="str">
        <f>CSM_AGENCY3[[#This Row],[Agency]]&amp;"-"&amp;CSM_AGENCY3[[#This Row],[Agency Name]]</f>
        <v>124-Department of Retirement Systems</v>
      </c>
      <c r="F261" s="8" t="s">
        <v>51</v>
      </c>
      <c r="G261" s="5" t="s">
        <v>438</v>
      </c>
      <c r="H261" s="70">
        <f>SUMIFS('0. CSM'!C:C,'0. CSM'!L:L,CSM_AGENCY3[[#This Row],[Agency]],'0. CSM'!M:M,CSM_AGENCY3[[#This Row],[Billing CSM Title]])+SUMIFS('0. CSM'!E:E,'0. CSM'!L:L,CSM_AGENCY3[[#This Row],[Agency]],'0. CSM'!M:M,CSM_AGENCY3[[#This Row],[Billing CSM Title]])*1000</f>
        <v>0</v>
      </c>
      <c r="I261" s="70">
        <f>SUMIFS('0. CSM'!D:D,'0. CSM'!L:L,CSM_AGENCY3[[#This Row],[Agency]],'0. CSM'!M:M,CSM_AGENCY3[[#This Row],[Billing CSM Title]])+SUMIFS('0. CSM'!F:F,'0. CSM'!L:L,CSM_AGENCY3[[#This Row],[Agency]],'0. CSM'!M:M,CSM_AGENCY3[[#This Row],[Billing CSM Title]])*1000</f>
        <v>0</v>
      </c>
      <c r="J261" s="70">
        <f>CSM_AGENCY3[[#This Row],[FY1 ANNUAL]]+CSM_AGENCY3[[#This Row],[FY2 ANNUAL]]</f>
        <v>0</v>
      </c>
      <c r="K261" s="70">
        <f>ROUND(CSM_AGENCY3[[#This Row],[FY1 ANNUAL]]/12,2)</f>
        <v>0</v>
      </c>
      <c r="L261" s="70">
        <f>ROUND(CSM_AGENCY3[[#This Row],[FY2 ANNUAL]]/12,2)</f>
        <v>0</v>
      </c>
      <c r="N261" s="6"/>
    </row>
    <row r="262" spans="1:14" hidden="1" x14ac:dyDescent="0.25">
      <c r="A262" t="s">
        <v>249</v>
      </c>
      <c r="B262" t="s">
        <v>371</v>
      </c>
      <c r="C262" s="4" t="s">
        <v>470</v>
      </c>
      <c r="D262" s="4"/>
      <c r="E262" s="4" t="str">
        <f>CSM_AGENCY3[[#This Row],[Agency]]&amp;"-"&amp;CSM_AGENCY3[[#This Row],[Agency Name]]</f>
        <v>126-State Investment Board</v>
      </c>
      <c r="F262" s="8" t="s">
        <v>51</v>
      </c>
      <c r="G262" s="5" t="s">
        <v>438</v>
      </c>
      <c r="H262" s="70">
        <f>SUMIFS('0. CSM'!C:C,'0. CSM'!L:L,CSM_AGENCY3[[#This Row],[Agency]],'0. CSM'!M:M,CSM_AGENCY3[[#This Row],[Billing CSM Title]])+SUMIFS('0. CSM'!E:E,'0. CSM'!L:L,CSM_AGENCY3[[#This Row],[Agency]],'0. CSM'!M:M,CSM_AGENCY3[[#This Row],[Billing CSM Title]])*1000</f>
        <v>0</v>
      </c>
      <c r="I262" s="70">
        <f>SUMIFS('0. CSM'!D:D,'0. CSM'!L:L,CSM_AGENCY3[[#This Row],[Agency]],'0. CSM'!M:M,CSM_AGENCY3[[#This Row],[Billing CSM Title]])+SUMIFS('0. CSM'!F:F,'0. CSM'!L:L,CSM_AGENCY3[[#This Row],[Agency]],'0. CSM'!M:M,CSM_AGENCY3[[#This Row],[Billing CSM Title]])*1000</f>
        <v>0</v>
      </c>
      <c r="J262" s="70">
        <f>CSM_AGENCY3[[#This Row],[FY1 ANNUAL]]+CSM_AGENCY3[[#This Row],[FY2 ANNUAL]]</f>
        <v>0</v>
      </c>
      <c r="K262" s="70">
        <f>ROUND(CSM_AGENCY3[[#This Row],[FY1 ANNUAL]]/12,2)</f>
        <v>0</v>
      </c>
      <c r="L262" s="70">
        <f>ROUND(CSM_AGENCY3[[#This Row],[FY2 ANNUAL]]/12,2)</f>
        <v>0</v>
      </c>
      <c r="N262" s="6"/>
    </row>
    <row r="263" spans="1:14" hidden="1" x14ac:dyDescent="0.25">
      <c r="A263" t="s">
        <v>250</v>
      </c>
      <c r="B263" t="s">
        <v>372</v>
      </c>
      <c r="C263" s="4" t="s">
        <v>470</v>
      </c>
      <c r="D263" s="4"/>
      <c r="E263" s="4" t="str">
        <f>CSM_AGENCY3[[#This Row],[Agency]]&amp;"-"&amp;CSM_AGENCY3[[#This Row],[Agency Name]]</f>
        <v>140-Department of Revenue</v>
      </c>
      <c r="F263" s="8" t="s">
        <v>51</v>
      </c>
      <c r="G263" s="5" t="s">
        <v>438</v>
      </c>
      <c r="H263" s="70">
        <f>SUMIFS('0. CSM'!C:C,'0. CSM'!L:L,CSM_AGENCY3[[#This Row],[Agency]],'0. CSM'!M:M,CSM_AGENCY3[[#This Row],[Billing CSM Title]])+SUMIFS('0. CSM'!E:E,'0. CSM'!L:L,CSM_AGENCY3[[#This Row],[Agency]],'0. CSM'!M:M,CSM_AGENCY3[[#This Row],[Billing CSM Title]])*1000</f>
        <v>0</v>
      </c>
      <c r="I263" s="70">
        <f>SUMIFS('0. CSM'!D:D,'0. CSM'!L:L,CSM_AGENCY3[[#This Row],[Agency]],'0. CSM'!M:M,CSM_AGENCY3[[#This Row],[Billing CSM Title]])+SUMIFS('0. CSM'!F:F,'0. CSM'!L:L,CSM_AGENCY3[[#This Row],[Agency]],'0. CSM'!M:M,CSM_AGENCY3[[#This Row],[Billing CSM Title]])*1000</f>
        <v>0</v>
      </c>
      <c r="J263" s="70">
        <f>CSM_AGENCY3[[#This Row],[FY1 ANNUAL]]+CSM_AGENCY3[[#This Row],[FY2 ANNUAL]]</f>
        <v>0</v>
      </c>
      <c r="K263" s="70">
        <f>ROUND(CSM_AGENCY3[[#This Row],[FY1 ANNUAL]]/12,2)</f>
        <v>0</v>
      </c>
      <c r="L263" s="70">
        <f>ROUND(CSM_AGENCY3[[#This Row],[FY2 ANNUAL]]/12,2)</f>
        <v>0</v>
      </c>
      <c r="N263" s="6"/>
    </row>
    <row r="264" spans="1:14" hidden="1" x14ac:dyDescent="0.25">
      <c r="A264" t="s">
        <v>251</v>
      </c>
      <c r="B264" t="s">
        <v>373</v>
      </c>
      <c r="C264" s="4" t="s">
        <v>470</v>
      </c>
      <c r="D264" s="4"/>
      <c r="E264" s="4" t="str">
        <f>CSM_AGENCY3[[#This Row],[Agency]]&amp;"-"&amp;CSM_AGENCY3[[#This Row],[Agency Name]]</f>
        <v>142-Board of Tax Appeals</v>
      </c>
      <c r="F264" s="8" t="s">
        <v>51</v>
      </c>
      <c r="G264" s="5" t="s">
        <v>438</v>
      </c>
      <c r="H264" s="70">
        <f>SUMIFS('0. CSM'!C:C,'0. CSM'!L:L,CSM_AGENCY3[[#This Row],[Agency]],'0. CSM'!M:M,CSM_AGENCY3[[#This Row],[Billing CSM Title]])+SUMIFS('0. CSM'!E:E,'0. CSM'!L:L,CSM_AGENCY3[[#This Row],[Agency]],'0. CSM'!M:M,CSM_AGENCY3[[#This Row],[Billing CSM Title]])*1000</f>
        <v>0</v>
      </c>
      <c r="I264" s="70">
        <f>SUMIFS('0. CSM'!D:D,'0. CSM'!L:L,CSM_AGENCY3[[#This Row],[Agency]],'0. CSM'!M:M,CSM_AGENCY3[[#This Row],[Billing CSM Title]])+SUMIFS('0. CSM'!F:F,'0. CSM'!L:L,CSM_AGENCY3[[#This Row],[Agency]],'0. CSM'!M:M,CSM_AGENCY3[[#This Row],[Billing CSM Title]])*1000</f>
        <v>0</v>
      </c>
      <c r="J264" s="70">
        <f>CSM_AGENCY3[[#This Row],[FY1 ANNUAL]]+CSM_AGENCY3[[#This Row],[FY2 ANNUAL]]</f>
        <v>0</v>
      </c>
      <c r="K264" s="70">
        <f>ROUND(CSM_AGENCY3[[#This Row],[FY1 ANNUAL]]/12,2)</f>
        <v>0</v>
      </c>
      <c r="L264" s="70">
        <f>ROUND(CSM_AGENCY3[[#This Row],[FY2 ANNUAL]]/12,2)</f>
        <v>0</v>
      </c>
      <c r="N264" s="6"/>
    </row>
    <row r="265" spans="1:14" hidden="1" x14ac:dyDescent="0.25">
      <c r="A265" t="s">
        <v>252</v>
      </c>
      <c r="B265" t="s">
        <v>374</v>
      </c>
      <c r="C265" s="4" t="s">
        <v>470</v>
      </c>
      <c r="D265" s="4"/>
      <c r="E265" s="4" t="str">
        <f>CSM_AGENCY3[[#This Row],[Agency]]&amp;"-"&amp;CSM_AGENCY3[[#This Row],[Agency Name]]</f>
        <v>147-Minority &amp; Women's Business Enterp</v>
      </c>
      <c r="F265" s="8" t="s">
        <v>51</v>
      </c>
      <c r="G265" s="5" t="s">
        <v>438</v>
      </c>
      <c r="H265" s="70">
        <f>SUMIFS('0. CSM'!C:C,'0. CSM'!L:L,CSM_AGENCY3[[#This Row],[Agency]],'0. CSM'!M:M,CSM_AGENCY3[[#This Row],[Billing CSM Title]])+SUMIFS('0. CSM'!E:E,'0. CSM'!L:L,CSM_AGENCY3[[#This Row],[Agency]],'0. CSM'!M:M,CSM_AGENCY3[[#This Row],[Billing CSM Title]])*1000</f>
        <v>0</v>
      </c>
      <c r="I265" s="70">
        <f>SUMIFS('0. CSM'!D:D,'0. CSM'!L:L,CSM_AGENCY3[[#This Row],[Agency]],'0. CSM'!M:M,CSM_AGENCY3[[#This Row],[Billing CSM Title]])+SUMIFS('0. CSM'!F:F,'0. CSM'!L:L,CSM_AGENCY3[[#This Row],[Agency]],'0. CSM'!M:M,CSM_AGENCY3[[#This Row],[Billing CSM Title]])*1000</f>
        <v>0</v>
      </c>
      <c r="J265" s="70">
        <f>CSM_AGENCY3[[#This Row],[FY1 ANNUAL]]+CSM_AGENCY3[[#This Row],[FY2 ANNUAL]]</f>
        <v>0</v>
      </c>
      <c r="K265" s="70">
        <f>ROUND(CSM_AGENCY3[[#This Row],[FY1 ANNUAL]]/12,2)</f>
        <v>0</v>
      </c>
      <c r="L265" s="70">
        <f>ROUND(CSM_AGENCY3[[#This Row],[FY2 ANNUAL]]/12,2)</f>
        <v>0</v>
      </c>
      <c r="N265" s="6"/>
    </row>
    <row r="266" spans="1:14" hidden="1" x14ac:dyDescent="0.25">
      <c r="A266" t="s">
        <v>253</v>
      </c>
      <c r="B266" t="s">
        <v>375</v>
      </c>
      <c r="C266" s="4" t="s">
        <v>470</v>
      </c>
      <c r="D266" s="4"/>
      <c r="E266" s="4" t="str">
        <f>CSM_AGENCY3[[#This Row],[Agency]]&amp;"-"&amp;CSM_AGENCY3[[#This Row],[Agency Name]]</f>
        <v>160-Office of Insurance Commissioner</v>
      </c>
      <c r="F266" s="8" t="s">
        <v>51</v>
      </c>
      <c r="G266" s="5" t="s">
        <v>438</v>
      </c>
      <c r="H266" s="70">
        <f>SUMIFS('0. CSM'!C:C,'0. CSM'!L:L,CSM_AGENCY3[[#This Row],[Agency]],'0. CSM'!M:M,CSM_AGENCY3[[#This Row],[Billing CSM Title]])+SUMIFS('0. CSM'!E:E,'0. CSM'!L:L,CSM_AGENCY3[[#This Row],[Agency]],'0. CSM'!M:M,CSM_AGENCY3[[#This Row],[Billing CSM Title]])*1000</f>
        <v>0</v>
      </c>
      <c r="I266" s="70">
        <f>SUMIFS('0. CSM'!D:D,'0. CSM'!L:L,CSM_AGENCY3[[#This Row],[Agency]],'0. CSM'!M:M,CSM_AGENCY3[[#This Row],[Billing CSM Title]])+SUMIFS('0. CSM'!F:F,'0. CSM'!L:L,CSM_AGENCY3[[#This Row],[Agency]],'0. CSM'!M:M,CSM_AGENCY3[[#This Row],[Billing CSM Title]])*1000</f>
        <v>0</v>
      </c>
      <c r="J266" s="70">
        <f>CSM_AGENCY3[[#This Row],[FY1 ANNUAL]]+CSM_AGENCY3[[#This Row],[FY2 ANNUAL]]</f>
        <v>0</v>
      </c>
      <c r="K266" s="70">
        <f>ROUND(CSM_AGENCY3[[#This Row],[FY1 ANNUAL]]/12,2)</f>
        <v>0</v>
      </c>
      <c r="L266" s="70">
        <f>ROUND(CSM_AGENCY3[[#This Row],[FY2 ANNUAL]]/12,2)</f>
        <v>0</v>
      </c>
      <c r="N266" s="6"/>
    </row>
    <row r="267" spans="1:14" hidden="1" x14ac:dyDescent="0.25">
      <c r="A267" t="s">
        <v>254</v>
      </c>
      <c r="B267" t="s">
        <v>376</v>
      </c>
      <c r="C267" s="4" t="s">
        <v>470</v>
      </c>
      <c r="D267" s="4"/>
      <c r="E267" s="4" t="str">
        <f>CSM_AGENCY3[[#This Row],[Agency]]&amp;"-"&amp;CSM_AGENCY3[[#This Row],[Agency Name]]</f>
        <v>163-Consolidated Technology Services</v>
      </c>
      <c r="F267" s="8" t="s">
        <v>51</v>
      </c>
      <c r="G267" s="5" t="s">
        <v>438</v>
      </c>
      <c r="H267" s="70">
        <f>SUMIFS('0. CSM'!C:C,'0. CSM'!L:L,CSM_AGENCY3[[#This Row],[Agency]],'0. CSM'!M:M,CSM_AGENCY3[[#This Row],[Billing CSM Title]])+SUMIFS('0. CSM'!E:E,'0. CSM'!L:L,CSM_AGENCY3[[#This Row],[Agency]],'0. CSM'!M:M,CSM_AGENCY3[[#This Row],[Billing CSM Title]])*1000</f>
        <v>0</v>
      </c>
      <c r="I267" s="70">
        <f>SUMIFS('0. CSM'!D:D,'0. CSM'!L:L,CSM_AGENCY3[[#This Row],[Agency]],'0. CSM'!M:M,CSM_AGENCY3[[#This Row],[Billing CSM Title]])+SUMIFS('0. CSM'!F:F,'0. CSM'!L:L,CSM_AGENCY3[[#This Row],[Agency]],'0. CSM'!M:M,CSM_AGENCY3[[#This Row],[Billing CSM Title]])*1000</f>
        <v>0</v>
      </c>
      <c r="J267" s="70">
        <f>CSM_AGENCY3[[#This Row],[FY1 ANNUAL]]+CSM_AGENCY3[[#This Row],[FY2 ANNUAL]]</f>
        <v>0</v>
      </c>
      <c r="K267" s="70">
        <f>ROUND(CSM_AGENCY3[[#This Row],[FY1 ANNUAL]]/12,2)</f>
        <v>0</v>
      </c>
      <c r="L267" s="70">
        <f>ROUND(CSM_AGENCY3[[#This Row],[FY2 ANNUAL]]/12,2)</f>
        <v>0</v>
      </c>
      <c r="N267" s="6"/>
    </row>
    <row r="268" spans="1:14" hidden="1" x14ac:dyDescent="0.25">
      <c r="A268" t="s">
        <v>255</v>
      </c>
      <c r="B268" t="s">
        <v>377</v>
      </c>
      <c r="C268" s="4" t="s">
        <v>470</v>
      </c>
      <c r="D268" s="4"/>
      <c r="E268" s="4" t="str">
        <f>CSM_AGENCY3[[#This Row],[Agency]]&amp;"-"&amp;CSM_AGENCY3[[#This Row],[Agency Name]]</f>
        <v>165-State Board of Accountancy</v>
      </c>
      <c r="F268" s="8" t="s">
        <v>51</v>
      </c>
      <c r="G268" s="5" t="s">
        <v>438</v>
      </c>
      <c r="H268" s="70">
        <f>SUMIFS('0. CSM'!C:C,'0. CSM'!L:L,CSM_AGENCY3[[#This Row],[Agency]],'0. CSM'!M:M,CSM_AGENCY3[[#This Row],[Billing CSM Title]])+SUMIFS('0. CSM'!E:E,'0. CSM'!L:L,CSM_AGENCY3[[#This Row],[Agency]],'0. CSM'!M:M,CSM_AGENCY3[[#This Row],[Billing CSM Title]])*1000</f>
        <v>0</v>
      </c>
      <c r="I268" s="70">
        <f>SUMIFS('0. CSM'!D:D,'0. CSM'!L:L,CSM_AGENCY3[[#This Row],[Agency]],'0. CSM'!M:M,CSM_AGENCY3[[#This Row],[Billing CSM Title]])+SUMIFS('0. CSM'!F:F,'0. CSM'!L:L,CSM_AGENCY3[[#This Row],[Agency]],'0. CSM'!M:M,CSM_AGENCY3[[#This Row],[Billing CSM Title]])*1000</f>
        <v>0</v>
      </c>
      <c r="J268" s="70">
        <f>CSM_AGENCY3[[#This Row],[FY1 ANNUAL]]+CSM_AGENCY3[[#This Row],[FY2 ANNUAL]]</f>
        <v>0</v>
      </c>
      <c r="K268" s="70">
        <f>ROUND(CSM_AGENCY3[[#This Row],[FY1 ANNUAL]]/12,2)</f>
        <v>0</v>
      </c>
      <c r="L268" s="70">
        <f>ROUND(CSM_AGENCY3[[#This Row],[FY2 ANNUAL]]/12,2)</f>
        <v>0</v>
      </c>
      <c r="N268" s="6"/>
    </row>
    <row r="269" spans="1:14" hidden="1" x14ac:dyDescent="0.25">
      <c r="A269" t="s">
        <v>256</v>
      </c>
      <c r="B269" t="s">
        <v>378</v>
      </c>
      <c r="C269" s="4" t="s">
        <v>470</v>
      </c>
      <c r="D269" s="4"/>
      <c r="E269" s="4" t="str">
        <f>CSM_AGENCY3[[#This Row],[Agency]]&amp;"-"&amp;CSM_AGENCY3[[#This Row],[Agency Name]]</f>
        <v>166-Bd of Reg Prof Eng &amp; Land Surveyors</v>
      </c>
      <c r="F269" s="8" t="s">
        <v>51</v>
      </c>
      <c r="G269" s="5" t="s">
        <v>438</v>
      </c>
      <c r="H269" s="70">
        <f>SUMIFS('0. CSM'!C:C,'0. CSM'!L:L,CSM_AGENCY3[[#This Row],[Agency]],'0. CSM'!M:M,CSM_AGENCY3[[#This Row],[Billing CSM Title]])+SUMIFS('0. CSM'!E:E,'0. CSM'!L:L,CSM_AGENCY3[[#This Row],[Agency]],'0. CSM'!M:M,CSM_AGENCY3[[#This Row],[Billing CSM Title]])*1000</f>
        <v>0</v>
      </c>
      <c r="I269" s="70">
        <f>SUMIFS('0. CSM'!D:D,'0. CSM'!L:L,CSM_AGENCY3[[#This Row],[Agency]],'0. CSM'!M:M,CSM_AGENCY3[[#This Row],[Billing CSM Title]])+SUMIFS('0. CSM'!F:F,'0. CSM'!L:L,CSM_AGENCY3[[#This Row],[Agency]],'0. CSM'!M:M,CSM_AGENCY3[[#This Row],[Billing CSM Title]])*1000</f>
        <v>0</v>
      </c>
      <c r="J269" s="70">
        <f>CSM_AGENCY3[[#This Row],[FY1 ANNUAL]]+CSM_AGENCY3[[#This Row],[FY2 ANNUAL]]</f>
        <v>0</v>
      </c>
      <c r="K269" s="70">
        <f>ROUND(CSM_AGENCY3[[#This Row],[FY1 ANNUAL]]/12,2)</f>
        <v>0</v>
      </c>
      <c r="L269" s="70">
        <f>ROUND(CSM_AGENCY3[[#This Row],[FY2 ANNUAL]]/12,2)</f>
        <v>0</v>
      </c>
      <c r="N269" s="6"/>
    </row>
    <row r="270" spans="1:14" hidden="1" x14ac:dyDescent="0.25">
      <c r="A270" t="s">
        <v>257</v>
      </c>
      <c r="B270" t="s">
        <v>379</v>
      </c>
      <c r="C270" s="4" t="s">
        <v>470</v>
      </c>
      <c r="D270" s="4"/>
      <c r="E270" s="4" t="str">
        <f>CSM_AGENCY3[[#This Row],[Agency]]&amp;"-"&amp;CSM_AGENCY3[[#This Row],[Agency Name]]</f>
        <v>167-Forensic Investigations Council</v>
      </c>
      <c r="F270" s="8" t="s">
        <v>51</v>
      </c>
      <c r="G270" s="5" t="s">
        <v>438</v>
      </c>
      <c r="H270" s="70">
        <f>SUMIFS('0. CSM'!C:C,'0. CSM'!L:L,CSM_AGENCY3[[#This Row],[Agency]],'0. CSM'!M:M,CSM_AGENCY3[[#This Row],[Billing CSM Title]])+SUMIFS('0. CSM'!E:E,'0. CSM'!L:L,CSM_AGENCY3[[#This Row],[Agency]],'0. CSM'!M:M,CSM_AGENCY3[[#This Row],[Billing CSM Title]])*1000</f>
        <v>0</v>
      </c>
      <c r="I270" s="70">
        <f>SUMIFS('0. CSM'!D:D,'0. CSM'!L:L,CSM_AGENCY3[[#This Row],[Agency]],'0. CSM'!M:M,CSM_AGENCY3[[#This Row],[Billing CSM Title]])+SUMIFS('0. CSM'!F:F,'0. CSM'!L:L,CSM_AGENCY3[[#This Row],[Agency]],'0. CSM'!M:M,CSM_AGENCY3[[#This Row],[Billing CSM Title]])*1000</f>
        <v>0</v>
      </c>
      <c r="J270" s="70">
        <f>CSM_AGENCY3[[#This Row],[FY1 ANNUAL]]+CSM_AGENCY3[[#This Row],[FY2 ANNUAL]]</f>
        <v>0</v>
      </c>
      <c r="K270" s="70">
        <f>ROUND(CSM_AGENCY3[[#This Row],[FY1 ANNUAL]]/12,2)</f>
        <v>0</v>
      </c>
      <c r="L270" s="70">
        <f>ROUND(CSM_AGENCY3[[#This Row],[FY2 ANNUAL]]/12,2)</f>
        <v>0</v>
      </c>
      <c r="N270" s="6"/>
    </row>
    <row r="271" spans="1:14" hidden="1" x14ac:dyDescent="0.25">
      <c r="A271" t="s">
        <v>258</v>
      </c>
      <c r="B271" t="s">
        <v>380</v>
      </c>
      <c r="C271" s="4" t="s">
        <v>470</v>
      </c>
      <c r="D271" s="4"/>
      <c r="E271" s="4" t="str">
        <f>CSM_AGENCY3[[#This Row],[Agency]]&amp;"-"&amp;CSM_AGENCY3[[#This Row],[Agency Name]]</f>
        <v>179-Dept of Enterprise Services</v>
      </c>
      <c r="F271" s="8" t="s">
        <v>51</v>
      </c>
      <c r="G271" s="5" t="s">
        <v>438</v>
      </c>
      <c r="H271" s="70">
        <f>SUMIFS('0. CSM'!C:C,'0. CSM'!L:L,CSM_AGENCY3[[#This Row],[Agency]],'0. CSM'!M:M,CSM_AGENCY3[[#This Row],[Billing CSM Title]])+SUMIFS('0. CSM'!E:E,'0. CSM'!L:L,CSM_AGENCY3[[#This Row],[Agency]],'0. CSM'!M:M,CSM_AGENCY3[[#This Row],[Billing CSM Title]])*1000</f>
        <v>0</v>
      </c>
      <c r="I271" s="70">
        <f>SUMIFS('0. CSM'!D:D,'0. CSM'!L:L,CSM_AGENCY3[[#This Row],[Agency]],'0. CSM'!M:M,CSM_AGENCY3[[#This Row],[Billing CSM Title]])+SUMIFS('0. CSM'!F:F,'0. CSM'!L:L,CSM_AGENCY3[[#This Row],[Agency]],'0. CSM'!M:M,CSM_AGENCY3[[#This Row],[Billing CSM Title]])*1000</f>
        <v>0</v>
      </c>
      <c r="J271" s="70">
        <f>CSM_AGENCY3[[#This Row],[FY1 ANNUAL]]+CSM_AGENCY3[[#This Row],[FY2 ANNUAL]]</f>
        <v>0</v>
      </c>
      <c r="K271" s="70">
        <f>ROUND(CSM_AGENCY3[[#This Row],[FY1 ANNUAL]]/12,2)</f>
        <v>0</v>
      </c>
      <c r="L271" s="70">
        <f>ROUND(CSM_AGENCY3[[#This Row],[FY2 ANNUAL]]/12,2)</f>
        <v>0</v>
      </c>
      <c r="N271" s="6"/>
    </row>
    <row r="272" spans="1:14" hidden="1" x14ac:dyDescent="0.25">
      <c r="A272" t="s">
        <v>259</v>
      </c>
      <c r="B272" t="s">
        <v>381</v>
      </c>
      <c r="C272" s="4" t="s">
        <v>470</v>
      </c>
      <c r="D272" s="4"/>
      <c r="E272" s="4" t="str">
        <f>CSM_AGENCY3[[#This Row],[Agency]]&amp;"-"&amp;CSM_AGENCY3[[#This Row],[Agency Name]]</f>
        <v>185-Washington Horse Racing Commission</v>
      </c>
      <c r="F272" s="8" t="s">
        <v>51</v>
      </c>
      <c r="G272" s="5" t="s">
        <v>438</v>
      </c>
      <c r="H272" s="70">
        <v>500</v>
      </c>
      <c r="I272" s="70">
        <v>-500</v>
      </c>
      <c r="J272" s="70">
        <f>CSM_AGENCY3[[#This Row],[FY1 ANNUAL]]+CSM_AGENCY3[[#This Row],[FY2 ANNUAL]]</f>
        <v>0</v>
      </c>
      <c r="K272" s="70">
        <f>ROUND(CSM_AGENCY3[[#This Row],[FY1 ANNUAL]]/12,2)</f>
        <v>41.67</v>
      </c>
      <c r="L272" s="70">
        <f>ROUND(CSM_AGENCY3[[#This Row],[FY2 ANNUAL]]/12,2)</f>
        <v>-41.67</v>
      </c>
      <c r="N272" s="6"/>
    </row>
    <row r="273" spans="1:14" hidden="1" x14ac:dyDescent="0.25">
      <c r="A273" t="s">
        <v>260</v>
      </c>
      <c r="B273" t="s">
        <v>382</v>
      </c>
      <c r="C273" s="4" t="s">
        <v>470</v>
      </c>
      <c r="D273" s="4"/>
      <c r="E273" s="4" t="str">
        <f>CSM_AGENCY3[[#This Row],[Agency]]&amp;"-"&amp;CSM_AGENCY3[[#This Row],[Agency Name]]</f>
        <v>190-Bd of Industrial Insurance Appeals</v>
      </c>
      <c r="F273" s="8" t="s">
        <v>51</v>
      </c>
      <c r="G273" s="5" t="s">
        <v>438</v>
      </c>
      <c r="H273" s="70">
        <f>SUMIFS('0. CSM'!C:C,'0. CSM'!L:L,CSM_AGENCY3[[#This Row],[Agency]],'0. CSM'!M:M,CSM_AGENCY3[[#This Row],[Billing CSM Title]])+SUMIFS('0. CSM'!E:E,'0. CSM'!L:L,CSM_AGENCY3[[#This Row],[Agency]],'0. CSM'!M:M,CSM_AGENCY3[[#This Row],[Billing CSM Title]])*1000</f>
        <v>0</v>
      </c>
      <c r="I273" s="70">
        <f>SUMIFS('0. CSM'!D:D,'0. CSM'!L:L,CSM_AGENCY3[[#This Row],[Agency]],'0. CSM'!M:M,CSM_AGENCY3[[#This Row],[Billing CSM Title]])+SUMIFS('0. CSM'!F:F,'0. CSM'!L:L,CSM_AGENCY3[[#This Row],[Agency]],'0. CSM'!M:M,CSM_AGENCY3[[#This Row],[Billing CSM Title]])*1000</f>
        <v>0</v>
      </c>
      <c r="J273" s="70">
        <f>CSM_AGENCY3[[#This Row],[FY1 ANNUAL]]+CSM_AGENCY3[[#This Row],[FY2 ANNUAL]]</f>
        <v>0</v>
      </c>
      <c r="K273" s="70">
        <f>ROUND(CSM_AGENCY3[[#This Row],[FY1 ANNUAL]]/12,2)</f>
        <v>0</v>
      </c>
      <c r="L273" s="70">
        <f>ROUND(CSM_AGENCY3[[#This Row],[FY2 ANNUAL]]/12,2)</f>
        <v>0</v>
      </c>
      <c r="N273" s="6"/>
    </row>
    <row r="274" spans="1:14" hidden="1" x14ac:dyDescent="0.25">
      <c r="A274" t="s">
        <v>261</v>
      </c>
      <c r="B274" t="s">
        <v>383</v>
      </c>
      <c r="C274" s="4" t="s">
        <v>470</v>
      </c>
      <c r="D274" s="4"/>
      <c r="E274" s="4" t="str">
        <f>CSM_AGENCY3[[#This Row],[Agency]]&amp;"-"&amp;CSM_AGENCY3[[#This Row],[Agency Name]]</f>
        <v>195-Liquor and Cannabis Board</v>
      </c>
      <c r="F274" s="8" t="s">
        <v>51</v>
      </c>
      <c r="G274" s="5" t="s">
        <v>438</v>
      </c>
      <c r="H274" s="70">
        <f>SUMIFS('0. CSM'!C:C,'0. CSM'!L:L,CSM_AGENCY3[[#This Row],[Agency]],'0. CSM'!M:M,CSM_AGENCY3[[#This Row],[Billing CSM Title]])+SUMIFS('0. CSM'!E:E,'0. CSM'!L:L,CSM_AGENCY3[[#This Row],[Agency]],'0. CSM'!M:M,CSM_AGENCY3[[#This Row],[Billing CSM Title]])*1000</f>
        <v>0</v>
      </c>
      <c r="I274" s="70">
        <f>SUMIFS('0. CSM'!D:D,'0. CSM'!L:L,CSM_AGENCY3[[#This Row],[Agency]],'0. CSM'!M:M,CSM_AGENCY3[[#This Row],[Billing CSM Title]])+SUMIFS('0. CSM'!F:F,'0. CSM'!L:L,CSM_AGENCY3[[#This Row],[Agency]],'0. CSM'!M:M,CSM_AGENCY3[[#This Row],[Billing CSM Title]])*1000</f>
        <v>0</v>
      </c>
      <c r="J274" s="70">
        <f>CSM_AGENCY3[[#This Row],[FY1 ANNUAL]]+CSM_AGENCY3[[#This Row],[FY2 ANNUAL]]</f>
        <v>0</v>
      </c>
      <c r="K274" s="70">
        <f>ROUND(CSM_AGENCY3[[#This Row],[FY1 ANNUAL]]/12,2)</f>
        <v>0</v>
      </c>
      <c r="L274" s="70">
        <f>ROUND(CSM_AGENCY3[[#This Row],[FY2 ANNUAL]]/12,2)</f>
        <v>0</v>
      </c>
      <c r="N274" s="6"/>
    </row>
    <row r="275" spans="1:14" hidden="1" x14ac:dyDescent="0.25">
      <c r="A275" t="s">
        <v>262</v>
      </c>
      <c r="B275" t="s">
        <v>384</v>
      </c>
      <c r="C275" s="4" t="s">
        <v>470</v>
      </c>
      <c r="D275" s="4"/>
      <c r="E275" s="4" t="str">
        <f>CSM_AGENCY3[[#This Row],[Agency]]&amp;"-"&amp;CSM_AGENCY3[[#This Row],[Agency Name]]</f>
        <v>205-Board of Pilotage Commissioners</v>
      </c>
      <c r="F275" s="8" t="s">
        <v>51</v>
      </c>
      <c r="G275" s="5" t="s">
        <v>438</v>
      </c>
      <c r="H275" s="70">
        <f>SUMIFS('0. CSM'!C:C,'0. CSM'!L:L,CSM_AGENCY3[[#This Row],[Agency]],'0. CSM'!M:M,CSM_AGENCY3[[#This Row],[Billing CSM Title]])+SUMIFS('0. CSM'!E:E,'0. CSM'!L:L,CSM_AGENCY3[[#This Row],[Agency]],'0. CSM'!M:M,CSM_AGENCY3[[#This Row],[Billing CSM Title]])*1000</f>
        <v>0</v>
      </c>
      <c r="I275" s="70">
        <f>SUMIFS('0. CSM'!D:D,'0. CSM'!L:L,CSM_AGENCY3[[#This Row],[Agency]],'0. CSM'!M:M,CSM_AGENCY3[[#This Row],[Billing CSM Title]])+SUMIFS('0. CSM'!F:F,'0. CSM'!L:L,CSM_AGENCY3[[#This Row],[Agency]],'0. CSM'!M:M,CSM_AGENCY3[[#This Row],[Billing CSM Title]])*1000</f>
        <v>0</v>
      </c>
      <c r="J275" s="70">
        <f>CSM_AGENCY3[[#This Row],[FY1 ANNUAL]]+CSM_AGENCY3[[#This Row],[FY2 ANNUAL]]</f>
        <v>0</v>
      </c>
      <c r="K275" s="70">
        <f>ROUND(CSM_AGENCY3[[#This Row],[FY1 ANNUAL]]/12,2)</f>
        <v>0</v>
      </c>
      <c r="L275" s="70">
        <f>ROUND(CSM_AGENCY3[[#This Row],[FY2 ANNUAL]]/12,2)</f>
        <v>0</v>
      </c>
      <c r="N275" s="6"/>
    </row>
    <row r="276" spans="1:14" hidden="1" x14ac:dyDescent="0.25">
      <c r="A276" t="s">
        <v>263</v>
      </c>
      <c r="B276" t="s">
        <v>385</v>
      </c>
      <c r="C276" s="4" t="s">
        <v>470</v>
      </c>
      <c r="D276" s="4"/>
      <c r="E276" s="4" t="str">
        <f>CSM_AGENCY3[[#This Row],[Agency]]&amp;"-"&amp;CSM_AGENCY3[[#This Row],[Agency Name]]</f>
        <v>215-Utilities and Transportation Comm</v>
      </c>
      <c r="F276" s="8" t="s">
        <v>51</v>
      </c>
      <c r="G276" s="5" t="s">
        <v>438</v>
      </c>
      <c r="H276" s="70">
        <f>SUMIFS('0. CSM'!C:C,'0. CSM'!L:L,CSM_AGENCY3[[#This Row],[Agency]],'0. CSM'!M:M,CSM_AGENCY3[[#This Row],[Billing CSM Title]])+SUMIFS('0. CSM'!E:E,'0. CSM'!L:L,CSM_AGENCY3[[#This Row],[Agency]],'0. CSM'!M:M,CSM_AGENCY3[[#This Row],[Billing CSM Title]])*1000</f>
        <v>0</v>
      </c>
      <c r="I276" s="70">
        <f>SUMIFS('0. CSM'!D:D,'0. CSM'!L:L,CSM_AGENCY3[[#This Row],[Agency]],'0. CSM'!M:M,CSM_AGENCY3[[#This Row],[Billing CSM Title]])+SUMIFS('0. CSM'!F:F,'0. CSM'!L:L,CSM_AGENCY3[[#This Row],[Agency]],'0. CSM'!M:M,CSM_AGENCY3[[#This Row],[Billing CSM Title]])*1000</f>
        <v>0</v>
      </c>
      <c r="J276" s="70">
        <f>CSM_AGENCY3[[#This Row],[FY1 ANNUAL]]+CSM_AGENCY3[[#This Row],[FY2 ANNUAL]]</f>
        <v>0</v>
      </c>
      <c r="K276" s="70">
        <f>ROUND(CSM_AGENCY3[[#This Row],[FY1 ANNUAL]]/12,2)</f>
        <v>0</v>
      </c>
      <c r="L276" s="70">
        <f>ROUND(CSM_AGENCY3[[#This Row],[FY2 ANNUAL]]/12,2)</f>
        <v>0</v>
      </c>
      <c r="N276" s="6"/>
    </row>
    <row r="277" spans="1:14" hidden="1" x14ac:dyDescent="0.25">
      <c r="A277" t="s">
        <v>264</v>
      </c>
      <c r="B277" t="s">
        <v>386</v>
      </c>
      <c r="C277" s="4" t="s">
        <v>470</v>
      </c>
      <c r="D277" s="4"/>
      <c r="E277" s="4" t="str">
        <f>CSM_AGENCY3[[#This Row],[Agency]]&amp;"-"&amp;CSM_AGENCY3[[#This Row],[Agency Name]]</f>
        <v>220-Board for Volunteer Firefighters</v>
      </c>
      <c r="F277" s="8" t="s">
        <v>51</v>
      </c>
      <c r="G277" s="5" t="s">
        <v>438</v>
      </c>
      <c r="H277" s="70">
        <f>SUMIFS('0. CSM'!C:C,'0. CSM'!L:L,CSM_AGENCY3[[#This Row],[Agency]],'0. CSM'!M:M,CSM_AGENCY3[[#This Row],[Billing CSM Title]])+SUMIFS('0. CSM'!E:E,'0. CSM'!L:L,CSM_AGENCY3[[#This Row],[Agency]],'0. CSM'!M:M,CSM_AGENCY3[[#This Row],[Billing CSM Title]])*1000</f>
        <v>0</v>
      </c>
      <c r="I277" s="70">
        <f>SUMIFS('0. CSM'!D:D,'0. CSM'!L:L,CSM_AGENCY3[[#This Row],[Agency]],'0. CSM'!M:M,CSM_AGENCY3[[#This Row],[Billing CSM Title]])+SUMIFS('0. CSM'!F:F,'0. CSM'!L:L,CSM_AGENCY3[[#This Row],[Agency]],'0. CSM'!M:M,CSM_AGENCY3[[#This Row],[Billing CSM Title]])*1000</f>
        <v>0</v>
      </c>
      <c r="J277" s="70">
        <f>CSM_AGENCY3[[#This Row],[FY1 ANNUAL]]+CSM_AGENCY3[[#This Row],[FY2 ANNUAL]]</f>
        <v>0</v>
      </c>
      <c r="K277" s="70">
        <f>ROUND(CSM_AGENCY3[[#This Row],[FY1 ANNUAL]]/12,2)</f>
        <v>0</v>
      </c>
      <c r="L277" s="70">
        <f>ROUND(CSM_AGENCY3[[#This Row],[FY2 ANNUAL]]/12,2)</f>
        <v>0</v>
      </c>
      <c r="N277" s="6"/>
    </row>
    <row r="278" spans="1:14" hidden="1" x14ac:dyDescent="0.25">
      <c r="A278" t="s">
        <v>265</v>
      </c>
      <c r="B278" t="s">
        <v>387</v>
      </c>
      <c r="C278" s="4" t="s">
        <v>470</v>
      </c>
      <c r="D278" s="4"/>
      <c r="E278" s="4" t="str">
        <f>CSM_AGENCY3[[#This Row],[Agency]]&amp;"-"&amp;CSM_AGENCY3[[#This Row],[Agency Name]]</f>
        <v>225-Washington State Patrol</v>
      </c>
      <c r="F278" s="8" t="s">
        <v>51</v>
      </c>
      <c r="G278" s="5" t="s">
        <v>438</v>
      </c>
      <c r="H278" s="70">
        <f>SUMIFS('0. CSM'!C:C,'0. CSM'!L:L,CSM_AGENCY3[[#This Row],[Agency]],'0. CSM'!M:M,CSM_AGENCY3[[#This Row],[Billing CSM Title]])+SUMIFS('0. CSM'!E:E,'0. CSM'!L:L,CSM_AGENCY3[[#This Row],[Agency]],'0. CSM'!M:M,CSM_AGENCY3[[#This Row],[Billing CSM Title]])*1000</f>
        <v>0</v>
      </c>
      <c r="I278" s="70">
        <f>SUMIFS('0. CSM'!D:D,'0. CSM'!L:L,CSM_AGENCY3[[#This Row],[Agency]],'0. CSM'!M:M,CSM_AGENCY3[[#This Row],[Billing CSM Title]])+SUMIFS('0. CSM'!F:F,'0. CSM'!L:L,CSM_AGENCY3[[#This Row],[Agency]],'0. CSM'!M:M,CSM_AGENCY3[[#This Row],[Billing CSM Title]])*1000</f>
        <v>0</v>
      </c>
      <c r="J278" s="70">
        <f>CSM_AGENCY3[[#This Row],[FY1 ANNUAL]]+CSM_AGENCY3[[#This Row],[FY2 ANNUAL]]</f>
        <v>0</v>
      </c>
      <c r="K278" s="70">
        <f>ROUND(CSM_AGENCY3[[#This Row],[FY1 ANNUAL]]/12,2)</f>
        <v>0</v>
      </c>
      <c r="L278" s="70">
        <f>ROUND(CSM_AGENCY3[[#This Row],[FY2 ANNUAL]]/12,2)</f>
        <v>0</v>
      </c>
      <c r="N278" s="6"/>
    </row>
    <row r="279" spans="1:14" hidden="1" x14ac:dyDescent="0.25">
      <c r="A279" t="s">
        <v>266</v>
      </c>
      <c r="B279" t="s">
        <v>388</v>
      </c>
      <c r="C279" s="4" t="s">
        <v>470</v>
      </c>
      <c r="D279" s="4"/>
      <c r="E279" s="4" t="str">
        <f>CSM_AGENCY3[[#This Row],[Agency]]&amp;"-"&amp;CSM_AGENCY3[[#This Row],[Agency Name]]</f>
        <v>227-Criminal Justice Training Comm</v>
      </c>
      <c r="F279" s="8" t="s">
        <v>51</v>
      </c>
      <c r="G279" s="5" t="s">
        <v>438</v>
      </c>
      <c r="H279" s="70">
        <f>SUMIFS('0. CSM'!C:C,'0. CSM'!L:L,CSM_AGENCY3[[#This Row],[Agency]],'0. CSM'!M:M,CSM_AGENCY3[[#This Row],[Billing CSM Title]])+SUMIFS('0. CSM'!E:E,'0. CSM'!L:L,CSM_AGENCY3[[#This Row],[Agency]],'0. CSM'!M:M,CSM_AGENCY3[[#This Row],[Billing CSM Title]])*1000</f>
        <v>0</v>
      </c>
      <c r="I279" s="70">
        <f>SUMIFS('0. CSM'!D:D,'0. CSM'!L:L,CSM_AGENCY3[[#This Row],[Agency]],'0. CSM'!M:M,CSM_AGENCY3[[#This Row],[Billing CSM Title]])+SUMIFS('0. CSM'!F:F,'0. CSM'!L:L,CSM_AGENCY3[[#This Row],[Agency]],'0. CSM'!M:M,CSM_AGENCY3[[#This Row],[Billing CSM Title]])*1000</f>
        <v>0</v>
      </c>
      <c r="J279" s="70">
        <f>CSM_AGENCY3[[#This Row],[FY1 ANNUAL]]+CSM_AGENCY3[[#This Row],[FY2 ANNUAL]]</f>
        <v>0</v>
      </c>
      <c r="K279" s="70">
        <f>ROUND(CSM_AGENCY3[[#This Row],[FY1 ANNUAL]]/12,2)</f>
        <v>0</v>
      </c>
      <c r="L279" s="70">
        <f>ROUND(CSM_AGENCY3[[#This Row],[FY2 ANNUAL]]/12,2)</f>
        <v>0</v>
      </c>
      <c r="N279" s="6"/>
    </row>
    <row r="280" spans="1:14" hidden="1" x14ac:dyDescent="0.25">
      <c r="A280" t="s">
        <v>267</v>
      </c>
      <c r="B280" t="s">
        <v>389</v>
      </c>
      <c r="C280" s="4" t="s">
        <v>470</v>
      </c>
      <c r="D280" s="4"/>
      <c r="E280" s="4" t="str">
        <f>CSM_AGENCY3[[#This Row],[Agency]]&amp;"-"&amp;CSM_AGENCY3[[#This Row],[Agency Name]]</f>
        <v>228-WA Traffic Safety Commission</v>
      </c>
      <c r="F280" s="8" t="s">
        <v>51</v>
      </c>
      <c r="G280" s="5" t="s">
        <v>438</v>
      </c>
      <c r="H280" s="70">
        <v>-500</v>
      </c>
      <c r="I280" s="70">
        <v>1500</v>
      </c>
      <c r="J280" s="70">
        <f>CSM_AGENCY3[[#This Row],[FY1 ANNUAL]]+CSM_AGENCY3[[#This Row],[FY2 ANNUAL]]</f>
        <v>1000</v>
      </c>
      <c r="K280" s="70">
        <f>ROUND(CSM_AGENCY3[[#This Row],[FY1 ANNUAL]]/12,2)</f>
        <v>-41.67</v>
      </c>
      <c r="L280" s="70">
        <f>ROUND(CSM_AGENCY3[[#This Row],[FY2 ANNUAL]]/12,2)</f>
        <v>125</v>
      </c>
      <c r="N280" s="6"/>
    </row>
    <row r="281" spans="1:14" hidden="1" x14ac:dyDescent="0.25">
      <c r="A281" t="s">
        <v>268</v>
      </c>
      <c r="B281" t="s">
        <v>390</v>
      </c>
      <c r="C281" s="4" t="s">
        <v>470</v>
      </c>
      <c r="D281" s="4"/>
      <c r="E281" s="4" t="str">
        <f>CSM_AGENCY3[[#This Row],[Agency]]&amp;"-"&amp;CSM_AGENCY3[[#This Row],[Agency Name]]</f>
        <v>229-Office of Independent Investigations</v>
      </c>
      <c r="F281" s="8" t="s">
        <v>51</v>
      </c>
      <c r="G281" s="5" t="s">
        <v>438</v>
      </c>
      <c r="H281" s="70">
        <f>SUMIFS('0. CSM'!C:C,'0. CSM'!L:L,CSM_AGENCY3[[#This Row],[Agency]],'0. CSM'!M:M,CSM_AGENCY3[[#This Row],[Billing CSM Title]])+SUMIFS('0. CSM'!E:E,'0. CSM'!L:L,CSM_AGENCY3[[#This Row],[Agency]],'0. CSM'!M:M,CSM_AGENCY3[[#This Row],[Billing CSM Title]])*1000</f>
        <v>0</v>
      </c>
      <c r="I281" s="70">
        <f>SUMIFS('0. CSM'!D:D,'0. CSM'!L:L,CSM_AGENCY3[[#This Row],[Agency]],'0. CSM'!M:M,CSM_AGENCY3[[#This Row],[Billing CSM Title]])+SUMIFS('0. CSM'!F:F,'0. CSM'!L:L,CSM_AGENCY3[[#This Row],[Agency]],'0. CSM'!M:M,CSM_AGENCY3[[#This Row],[Billing CSM Title]])*1000</f>
        <v>0</v>
      </c>
      <c r="J281" s="70">
        <f>CSM_AGENCY3[[#This Row],[FY1 ANNUAL]]+CSM_AGENCY3[[#This Row],[FY2 ANNUAL]]</f>
        <v>0</v>
      </c>
      <c r="K281" s="70">
        <f>ROUND(CSM_AGENCY3[[#This Row],[FY1 ANNUAL]]/12,2)</f>
        <v>0</v>
      </c>
      <c r="L281" s="70">
        <f>ROUND(CSM_AGENCY3[[#This Row],[FY2 ANNUAL]]/12,2)</f>
        <v>0</v>
      </c>
      <c r="N281" s="6"/>
    </row>
    <row r="282" spans="1:14" hidden="1" x14ac:dyDescent="0.25">
      <c r="A282" t="s">
        <v>269</v>
      </c>
      <c r="B282" t="s">
        <v>391</v>
      </c>
      <c r="C282" s="4" t="s">
        <v>470</v>
      </c>
      <c r="D282" s="4"/>
      <c r="E282" s="4" t="str">
        <f>CSM_AGENCY3[[#This Row],[Agency]]&amp;"-"&amp;CSM_AGENCY3[[#This Row],[Agency Name]]</f>
        <v>235-Department of Labor and Industries</v>
      </c>
      <c r="F282" s="8" t="s">
        <v>51</v>
      </c>
      <c r="G282" s="5" t="s">
        <v>438</v>
      </c>
      <c r="H282" s="70">
        <f>SUMIFS('0. CSM'!C:C,'0. CSM'!L:L,CSM_AGENCY3[[#This Row],[Agency]],'0. CSM'!M:M,CSM_AGENCY3[[#This Row],[Billing CSM Title]])+SUMIFS('0. CSM'!E:E,'0. CSM'!L:L,CSM_AGENCY3[[#This Row],[Agency]],'0. CSM'!M:M,CSM_AGENCY3[[#This Row],[Billing CSM Title]])*1000</f>
        <v>0</v>
      </c>
      <c r="I282" s="70">
        <f>SUMIFS('0. CSM'!D:D,'0. CSM'!L:L,CSM_AGENCY3[[#This Row],[Agency]],'0. CSM'!M:M,CSM_AGENCY3[[#This Row],[Billing CSM Title]])+SUMIFS('0. CSM'!F:F,'0. CSM'!L:L,CSM_AGENCY3[[#This Row],[Agency]],'0. CSM'!M:M,CSM_AGENCY3[[#This Row],[Billing CSM Title]])*1000</f>
        <v>0</v>
      </c>
      <c r="J282" s="70">
        <f>CSM_AGENCY3[[#This Row],[FY1 ANNUAL]]+CSM_AGENCY3[[#This Row],[FY2 ANNUAL]]</f>
        <v>0</v>
      </c>
      <c r="K282" s="70">
        <f>ROUND(CSM_AGENCY3[[#This Row],[FY1 ANNUAL]]/12,2)</f>
        <v>0</v>
      </c>
      <c r="L282" s="70">
        <f>ROUND(CSM_AGENCY3[[#This Row],[FY2 ANNUAL]]/12,2)</f>
        <v>0</v>
      </c>
      <c r="N282" s="6"/>
    </row>
    <row r="283" spans="1:14" hidden="1" x14ac:dyDescent="0.25">
      <c r="A283" t="s">
        <v>270</v>
      </c>
      <c r="B283" t="s">
        <v>392</v>
      </c>
      <c r="C283" s="4" t="s">
        <v>470</v>
      </c>
      <c r="D283" s="4"/>
      <c r="E283" s="4" t="str">
        <f>CSM_AGENCY3[[#This Row],[Agency]]&amp;"-"&amp;CSM_AGENCY3[[#This Row],[Agency Name]]</f>
        <v>240-Department of Licensing</v>
      </c>
      <c r="F283" s="8" t="s">
        <v>51</v>
      </c>
      <c r="G283" s="5" t="s">
        <v>438</v>
      </c>
      <c r="H283" s="70">
        <f>SUMIFS('0. CSM'!C:C,'0. CSM'!L:L,CSM_AGENCY3[[#This Row],[Agency]],'0. CSM'!M:M,CSM_AGENCY3[[#This Row],[Billing CSM Title]])+SUMIFS('0. CSM'!E:E,'0. CSM'!L:L,CSM_AGENCY3[[#This Row],[Agency]],'0. CSM'!M:M,CSM_AGENCY3[[#This Row],[Billing CSM Title]])*1000</f>
        <v>0</v>
      </c>
      <c r="I283" s="70">
        <f>SUMIFS('0. CSM'!D:D,'0. CSM'!L:L,CSM_AGENCY3[[#This Row],[Agency]],'0. CSM'!M:M,CSM_AGENCY3[[#This Row],[Billing CSM Title]])+SUMIFS('0. CSM'!F:F,'0. CSM'!L:L,CSM_AGENCY3[[#This Row],[Agency]],'0. CSM'!M:M,CSM_AGENCY3[[#This Row],[Billing CSM Title]])*1000</f>
        <v>0</v>
      </c>
      <c r="J283" s="70">
        <f>CSM_AGENCY3[[#This Row],[FY1 ANNUAL]]+CSM_AGENCY3[[#This Row],[FY2 ANNUAL]]</f>
        <v>0</v>
      </c>
      <c r="K283" s="70">
        <f>ROUND(CSM_AGENCY3[[#This Row],[FY1 ANNUAL]]/12,2)</f>
        <v>0</v>
      </c>
      <c r="L283" s="70">
        <f>ROUND(CSM_AGENCY3[[#This Row],[FY2 ANNUAL]]/12,2)</f>
        <v>0</v>
      </c>
      <c r="N283" s="6"/>
    </row>
    <row r="284" spans="1:14" hidden="1" x14ac:dyDescent="0.25">
      <c r="A284" t="s">
        <v>271</v>
      </c>
      <c r="B284" t="s">
        <v>393</v>
      </c>
      <c r="C284" s="4" t="s">
        <v>470</v>
      </c>
      <c r="D284" s="4"/>
      <c r="E284" s="4" t="str">
        <f>CSM_AGENCY3[[#This Row],[Agency]]&amp;"-"&amp;CSM_AGENCY3[[#This Row],[Agency Name]]</f>
        <v>245-Military Department</v>
      </c>
      <c r="F284" s="8" t="s">
        <v>51</v>
      </c>
      <c r="G284" s="5" t="s">
        <v>438</v>
      </c>
      <c r="H284" s="70">
        <f>SUMIFS('0. CSM'!C:C,'0. CSM'!L:L,CSM_AGENCY3[[#This Row],[Agency]],'0. CSM'!M:M,CSM_AGENCY3[[#This Row],[Billing CSM Title]])+SUMIFS('0. CSM'!E:E,'0. CSM'!L:L,CSM_AGENCY3[[#This Row],[Agency]],'0. CSM'!M:M,CSM_AGENCY3[[#This Row],[Billing CSM Title]])*1000</f>
        <v>0</v>
      </c>
      <c r="I284" s="70">
        <f>SUMIFS('0. CSM'!D:D,'0. CSM'!L:L,CSM_AGENCY3[[#This Row],[Agency]],'0. CSM'!M:M,CSM_AGENCY3[[#This Row],[Billing CSM Title]])+SUMIFS('0. CSM'!F:F,'0. CSM'!L:L,CSM_AGENCY3[[#This Row],[Agency]],'0. CSM'!M:M,CSM_AGENCY3[[#This Row],[Billing CSM Title]])*1000</f>
        <v>0</v>
      </c>
      <c r="J284" s="70">
        <f>CSM_AGENCY3[[#This Row],[FY1 ANNUAL]]+CSM_AGENCY3[[#This Row],[FY2 ANNUAL]]</f>
        <v>0</v>
      </c>
      <c r="K284" s="70">
        <f>ROUND(CSM_AGENCY3[[#This Row],[FY1 ANNUAL]]/12,2)</f>
        <v>0</v>
      </c>
      <c r="L284" s="70">
        <f>ROUND(CSM_AGENCY3[[#This Row],[FY2 ANNUAL]]/12,2)</f>
        <v>0</v>
      </c>
      <c r="N284" s="6"/>
    </row>
    <row r="285" spans="1:14" hidden="1" x14ac:dyDescent="0.25">
      <c r="A285" t="s">
        <v>272</v>
      </c>
      <c r="B285" t="s">
        <v>394</v>
      </c>
      <c r="C285" s="4" t="s">
        <v>470</v>
      </c>
      <c r="D285" s="4"/>
      <c r="E285" s="4" t="str">
        <f>CSM_AGENCY3[[#This Row],[Agency]]&amp;"-"&amp;CSM_AGENCY3[[#This Row],[Agency Name]]</f>
        <v>275-Public Employment Relations Comm</v>
      </c>
      <c r="F285" s="8" t="s">
        <v>51</v>
      </c>
      <c r="G285" s="5" t="s">
        <v>438</v>
      </c>
      <c r="H285" s="70">
        <f>SUMIFS('0. CSM'!C:C,'0. CSM'!L:L,CSM_AGENCY3[[#This Row],[Agency]],'0. CSM'!M:M,CSM_AGENCY3[[#This Row],[Billing CSM Title]])+SUMIFS('0. CSM'!E:E,'0. CSM'!L:L,CSM_AGENCY3[[#This Row],[Agency]],'0. CSM'!M:M,CSM_AGENCY3[[#This Row],[Billing CSM Title]])*1000</f>
        <v>0</v>
      </c>
      <c r="I285" s="70">
        <f>SUMIFS('0. CSM'!D:D,'0. CSM'!L:L,CSM_AGENCY3[[#This Row],[Agency]],'0. CSM'!M:M,CSM_AGENCY3[[#This Row],[Billing CSM Title]])+SUMIFS('0. CSM'!F:F,'0. CSM'!L:L,CSM_AGENCY3[[#This Row],[Agency]],'0. CSM'!M:M,CSM_AGENCY3[[#This Row],[Billing CSM Title]])*1000</f>
        <v>0</v>
      </c>
      <c r="J285" s="70">
        <f>CSM_AGENCY3[[#This Row],[FY1 ANNUAL]]+CSM_AGENCY3[[#This Row],[FY2 ANNUAL]]</f>
        <v>0</v>
      </c>
      <c r="K285" s="70">
        <f>ROUND(CSM_AGENCY3[[#This Row],[FY1 ANNUAL]]/12,2)</f>
        <v>0</v>
      </c>
      <c r="L285" s="70">
        <f>ROUND(CSM_AGENCY3[[#This Row],[FY2 ANNUAL]]/12,2)</f>
        <v>0</v>
      </c>
      <c r="N285" s="6"/>
    </row>
    <row r="286" spans="1:14" hidden="1" x14ac:dyDescent="0.25">
      <c r="A286" t="s">
        <v>273</v>
      </c>
      <c r="B286" t="s">
        <v>395</v>
      </c>
      <c r="C286" s="4" t="s">
        <v>470</v>
      </c>
      <c r="D286" s="4"/>
      <c r="E286" s="4" t="str">
        <f>CSM_AGENCY3[[#This Row],[Agency]]&amp;"-"&amp;CSM_AGENCY3[[#This Row],[Agency Name]]</f>
        <v>300-Dept of Social and Health Services</v>
      </c>
      <c r="F286" s="8" t="s">
        <v>51</v>
      </c>
      <c r="G286" s="5" t="s">
        <v>438</v>
      </c>
      <c r="H286" s="70">
        <f>SUMIFS('0. CSM'!C:C,'0. CSM'!L:L,CSM_AGENCY3[[#This Row],[Agency]],'0. CSM'!M:M,CSM_AGENCY3[[#This Row],[Billing CSM Title]])+SUMIFS('0. CSM'!E:E,'0. CSM'!L:L,CSM_AGENCY3[[#This Row],[Agency]],'0. CSM'!M:M,CSM_AGENCY3[[#This Row],[Billing CSM Title]])*1000</f>
        <v>0</v>
      </c>
      <c r="I286" s="70">
        <f>SUMIFS('0. CSM'!D:D,'0. CSM'!L:L,CSM_AGENCY3[[#This Row],[Agency]],'0. CSM'!M:M,CSM_AGENCY3[[#This Row],[Billing CSM Title]])+SUMIFS('0. CSM'!F:F,'0. CSM'!L:L,CSM_AGENCY3[[#This Row],[Agency]],'0. CSM'!M:M,CSM_AGENCY3[[#This Row],[Billing CSM Title]])*1000</f>
        <v>0</v>
      </c>
      <c r="J286" s="70">
        <f>CSM_AGENCY3[[#This Row],[FY1 ANNUAL]]+CSM_AGENCY3[[#This Row],[FY2 ANNUAL]]</f>
        <v>0</v>
      </c>
      <c r="K286" s="70">
        <f>ROUND(CSM_AGENCY3[[#This Row],[FY1 ANNUAL]]/12,2)</f>
        <v>0</v>
      </c>
      <c r="L286" s="70">
        <f>ROUND(CSM_AGENCY3[[#This Row],[FY2 ANNUAL]]/12,2)</f>
        <v>0</v>
      </c>
      <c r="N286" s="6"/>
    </row>
    <row r="287" spans="1:14" hidden="1" x14ac:dyDescent="0.25">
      <c r="A287" t="s">
        <v>274</v>
      </c>
      <c r="B287" t="s">
        <v>396</v>
      </c>
      <c r="C287" s="4" t="s">
        <v>470</v>
      </c>
      <c r="D287" s="4"/>
      <c r="E287" s="4" t="str">
        <f>CSM_AGENCY3[[#This Row],[Agency]]&amp;"-"&amp;CSM_AGENCY3[[#This Row],[Agency Name]]</f>
        <v>303-Department of Health</v>
      </c>
      <c r="F287" s="8" t="s">
        <v>51</v>
      </c>
      <c r="G287" s="5" t="s">
        <v>438</v>
      </c>
      <c r="H287" s="70">
        <f>SUMIFS('0. CSM'!C:C,'0. CSM'!L:L,CSM_AGENCY3[[#This Row],[Agency]],'0. CSM'!M:M,CSM_AGENCY3[[#This Row],[Billing CSM Title]])+SUMIFS('0. CSM'!E:E,'0. CSM'!L:L,CSM_AGENCY3[[#This Row],[Agency]],'0. CSM'!M:M,CSM_AGENCY3[[#This Row],[Billing CSM Title]])*1000</f>
        <v>0</v>
      </c>
      <c r="I287" s="70">
        <f>SUMIFS('0. CSM'!D:D,'0. CSM'!L:L,CSM_AGENCY3[[#This Row],[Agency]],'0. CSM'!M:M,CSM_AGENCY3[[#This Row],[Billing CSM Title]])+SUMIFS('0. CSM'!F:F,'0. CSM'!L:L,CSM_AGENCY3[[#This Row],[Agency]],'0. CSM'!M:M,CSM_AGENCY3[[#This Row],[Billing CSM Title]])*1000</f>
        <v>0</v>
      </c>
      <c r="J287" s="70">
        <f>CSM_AGENCY3[[#This Row],[FY1 ANNUAL]]+CSM_AGENCY3[[#This Row],[FY2 ANNUAL]]</f>
        <v>0</v>
      </c>
      <c r="K287" s="70">
        <f>ROUND(CSM_AGENCY3[[#This Row],[FY1 ANNUAL]]/12,2)</f>
        <v>0</v>
      </c>
      <c r="L287" s="70">
        <f>ROUND(CSM_AGENCY3[[#This Row],[FY2 ANNUAL]]/12,2)</f>
        <v>0</v>
      </c>
      <c r="N287" s="6"/>
    </row>
    <row r="288" spans="1:14" hidden="1" x14ac:dyDescent="0.25">
      <c r="A288" t="s">
        <v>275</v>
      </c>
      <c r="B288" t="s">
        <v>397</v>
      </c>
      <c r="C288" s="4" t="s">
        <v>470</v>
      </c>
      <c r="D288" s="4"/>
      <c r="E288" s="4" t="str">
        <f>CSM_AGENCY3[[#This Row],[Agency]]&amp;"-"&amp;CSM_AGENCY3[[#This Row],[Agency Name]]</f>
        <v>305-Department of Veterans' Affairs</v>
      </c>
      <c r="F288" s="8" t="s">
        <v>51</v>
      </c>
      <c r="G288" s="5" t="s">
        <v>438</v>
      </c>
      <c r="H288" s="70">
        <f>SUMIFS('0. CSM'!C:C,'0. CSM'!L:L,CSM_AGENCY3[[#This Row],[Agency]],'0. CSM'!M:M,CSM_AGENCY3[[#This Row],[Billing CSM Title]])+SUMIFS('0. CSM'!E:E,'0. CSM'!L:L,CSM_AGENCY3[[#This Row],[Agency]],'0. CSM'!M:M,CSM_AGENCY3[[#This Row],[Billing CSM Title]])*1000</f>
        <v>0</v>
      </c>
      <c r="I288" s="70">
        <f>SUMIFS('0. CSM'!D:D,'0. CSM'!L:L,CSM_AGENCY3[[#This Row],[Agency]],'0. CSM'!M:M,CSM_AGENCY3[[#This Row],[Billing CSM Title]])+SUMIFS('0. CSM'!F:F,'0. CSM'!L:L,CSM_AGENCY3[[#This Row],[Agency]],'0. CSM'!M:M,CSM_AGENCY3[[#This Row],[Billing CSM Title]])*1000</f>
        <v>0</v>
      </c>
      <c r="J288" s="70">
        <f>CSM_AGENCY3[[#This Row],[FY1 ANNUAL]]+CSM_AGENCY3[[#This Row],[FY2 ANNUAL]]</f>
        <v>0</v>
      </c>
      <c r="K288" s="70">
        <f>ROUND(CSM_AGENCY3[[#This Row],[FY1 ANNUAL]]/12,2)</f>
        <v>0</v>
      </c>
      <c r="L288" s="70">
        <f>ROUND(CSM_AGENCY3[[#This Row],[FY2 ANNUAL]]/12,2)</f>
        <v>0</v>
      </c>
      <c r="N288" s="6"/>
    </row>
    <row r="289" spans="1:14" hidden="1" x14ac:dyDescent="0.25">
      <c r="A289" t="s">
        <v>276</v>
      </c>
      <c r="B289" t="s">
        <v>398</v>
      </c>
      <c r="C289" s="4" t="s">
        <v>470</v>
      </c>
      <c r="D289" s="4"/>
      <c r="E289" s="4" t="str">
        <f>CSM_AGENCY3[[#This Row],[Agency]]&amp;"-"&amp;CSM_AGENCY3[[#This Row],[Agency Name]]</f>
        <v>307-Dept of Children, Youth &amp; Families</v>
      </c>
      <c r="F289" s="8" t="s">
        <v>51</v>
      </c>
      <c r="G289" s="5" t="s">
        <v>438</v>
      </c>
      <c r="H289" s="70">
        <f>SUMIFS('0. CSM'!C:C,'0. CSM'!L:L,CSM_AGENCY3[[#This Row],[Agency]],'0. CSM'!M:M,CSM_AGENCY3[[#This Row],[Billing CSM Title]])+SUMIFS('0. CSM'!E:E,'0. CSM'!L:L,CSM_AGENCY3[[#This Row],[Agency]],'0. CSM'!M:M,CSM_AGENCY3[[#This Row],[Billing CSM Title]])*1000</f>
        <v>0</v>
      </c>
      <c r="I289" s="70">
        <f>SUMIFS('0. CSM'!D:D,'0. CSM'!L:L,CSM_AGENCY3[[#This Row],[Agency]],'0. CSM'!M:M,CSM_AGENCY3[[#This Row],[Billing CSM Title]])+SUMIFS('0. CSM'!F:F,'0. CSM'!L:L,CSM_AGENCY3[[#This Row],[Agency]],'0. CSM'!M:M,CSM_AGENCY3[[#This Row],[Billing CSM Title]])*1000</f>
        <v>0</v>
      </c>
      <c r="J289" s="70">
        <f>CSM_AGENCY3[[#This Row],[FY1 ANNUAL]]+CSM_AGENCY3[[#This Row],[FY2 ANNUAL]]</f>
        <v>0</v>
      </c>
      <c r="K289" s="70">
        <f>ROUND(CSM_AGENCY3[[#This Row],[FY1 ANNUAL]]/12,2)</f>
        <v>0</v>
      </c>
      <c r="L289" s="70">
        <f>ROUND(CSM_AGENCY3[[#This Row],[FY2 ANNUAL]]/12,2)</f>
        <v>0</v>
      </c>
      <c r="N289" s="6"/>
    </row>
    <row r="290" spans="1:14" hidden="1" x14ac:dyDescent="0.25">
      <c r="A290" t="s">
        <v>277</v>
      </c>
      <c r="B290" t="s">
        <v>399</v>
      </c>
      <c r="C290" s="4" t="s">
        <v>470</v>
      </c>
      <c r="D290" s="4"/>
      <c r="E290" s="4" t="str">
        <f>CSM_AGENCY3[[#This Row],[Agency]]&amp;"-"&amp;CSM_AGENCY3[[#This Row],[Agency Name]]</f>
        <v>310-Department of Corrections</v>
      </c>
      <c r="F290" s="8" t="s">
        <v>51</v>
      </c>
      <c r="G290" s="5" t="s">
        <v>438</v>
      </c>
      <c r="H290" s="70">
        <f>SUMIFS('0. CSM'!C:C,'0. CSM'!L:L,CSM_AGENCY3[[#This Row],[Agency]],'0. CSM'!M:M,CSM_AGENCY3[[#This Row],[Billing CSM Title]])+SUMIFS('0. CSM'!E:E,'0. CSM'!L:L,CSM_AGENCY3[[#This Row],[Agency]],'0. CSM'!M:M,CSM_AGENCY3[[#This Row],[Billing CSM Title]])*1000</f>
        <v>0</v>
      </c>
      <c r="I290" s="70">
        <f>SUMIFS('0. CSM'!D:D,'0. CSM'!L:L,CSM_AGENCY3[[#This Row],[Agency]],'0. CSM'!M:M,CSM_AGENCY3[[#This Row],[Billing CSM Title]])+SUMIFS('0. CSM'!F:F,'0. CSM'!L:L,CSM_AGENCY3[[#This Row],[Agency]],'0. CSM'!M:M,CSM_AGENCY3[[#This Row],[Billing CSM Title]])*1000</f>
        <v>0</v>
      </c>
      <c r="J290" s="70">
        <f>CSM_AGENCY3[[#This Row],[FY1 ANNUAL]]+CSM_AGENCY3[[#This Row],[FY2 ANNUAL]]</f>
        <v>0</v>
      </c>
      <c r="K290" s="70">
        <f>ROUND(CSM_AGENCY3[[#This Row],[FY1 ANNUAL]]/12,2)</f>
        <v>0</v>
      </c>
      <c r="L290" s="70">
        <f>ROUND(CSM_AGENCY3[[#This Row],[FY2 ANNUAL]]/12,2)</f>
        <v>0</v>
      </c>
      <c r="N290" s="6"/>
    </row>
    <row r="291" spans="1:14" hidden="1" x14ac:dyDescent="0.25">
      <c r="A291" t="s">
        <v>278</v>
      </c>
      <c r="B291" t="s">
        <v>400</v>
      </c>
      <c r="C291" s="4" t="s">
        <v>470</v>
      </c>
      <c r="D291" s="4"/>
      <c r="E291" s="4" t="str">
        <f>CSM_AGENCY3[[#This Row],[Agency]]&amp;"-"&amp;CSM_AGENCY3[[#This Row],[Agency Name]]</f>
        <v>315-Dept of Services for the Blind</v>
      </c>
      <c r="F291" s="8" t="s">
        <v>51</v>
      </c>
      <c r="G291" s="5" t="s">
        <v>438</v>
      </c>
      <c r="H291" s="70">
        <f>SUMIFS('0. CSM'!C:C,'0. CSM'!L:L,CSM_AGENCY3[[#This Row],[Agency]],'0. CSM'!M:M,CSM_AGENCY3[[#This Row],[Billing CSM Title]])+SUMIFS('0. CSM'!E:E,'0. CSM'!L:L,CSM_AGENCY3[[#This Row],[Agency]],'0. CSM'!M:M,CSM_AGENCY3[[#This Row],[Billing CSM Title]])*1000</f>
        <v>0</v>
      </c>
      <c r="I291" s="70">
        <f>SUMIFS('0. CSM'!D:D,'0. CSM'!L:L,CSM_AGENCY3[[#This Row],[Agency]],'0. CSM'!M:M,CSM_AGENCY3[[#This Row],[Billing CSM Title]])+SUMIFS('0. CSM'!F:F,'0. CSM'!L:L,CSM_AGENCY3[[#This Row],[Agency]],'0. CSM'!M:M,CSM_AGENCY3[[#This Row],[Billing CSM Title]])*1000</f>
        <v>0</v>
      </c>
      <c r="J291" s="70">
        <f>CSM_AGENCY3[[#This Row],[FY1 ANNUAL]]+CSM_AGENCY3[[#This Row],[FY2 ANNUAL]]</f>
        <v>0</v>
      </c>
      <c r="K291" s="70">
        <f>ROUND(CSM_AGENCY3[[#This Row],[FY1 ANNUAL]]/12,2)</f>
        <v>0</v>
      </c>
      <c r="L291" s="70">
        <f>ROUND(CSM_AGENCY3[[#This Row],[FY2 ANNUAL]]/12,2)</f>
        <v>0</v>
      </c>
      <c r="N291" s="6"/>
    </row>
    <row r="292" spans="1:14" hidden="1" x14ac:dyDescent="0.25">
      <c r="A292" t="s">
        <v>279</v>
      </c>
      <c r="B292" t="s">
        <v>401</v>
      </c>
      <c r="C292" s="4" t="s">
        <v>470</v>
      </c>
      <c r="D292" s="4"/>
      <c r="E292" s="4" t="str">
        <f>CSM_AGENCY3[[#This Row],[Agency]]&amp;"-"&amp;CSM_AGENCY3[[#This Row],[Agency Name]]</f>
        <v>340-Student Achievement Council</v>
      </c>
      <c r="F292" s="8" t="s">
        <v>51</v>
      </c>
      <c r="G292" s="5" t="s">
        <v>438</v>
      </c>
      <c r="H292" s="70">
        <f>SUMIFS('0. CSM'!C:C,'0. CSM'!L:L,CSM_AGENCY3[[#This Row],[Agency]],'0. CSM'!M:M,CSM_AGENCY3[[#This Row],[Billing CSM Title]])+SUMIFS('0. CSM'!E:E,'0. CSM'!L:L,CSM_AGENCY3[[#This Row],[Agency]],'0. CSM'!M:M,CSM_AGENCY3[[#This Row],[Billing CSM Title]])*1000</f>
        <v>0</v>
      </c>
      <c r="I292" s="70">
        <f>SUMIFS('0. CSM'!D:D,'0. CSM'!L:L,CSM_AGENCY3[[#This Row],[Agency]],'0. CSM'!M:M,CSM_AGENCY3[[#This Row],[Billing CSM Title]])+SUMIFS('0. CSM'!F:F,'0. CSM'!L:L,CSM_AGENCY3[[#This Row],[Agency]],'0. CSM'!M:M,CSM_AGENCY3[[#This Row],[Billing CSM Title]])*1000</f>
        <v>0</v>
      </c>
      <c r="J292" s="70">
        <f>CSM_AGENCY3[[#This Row],[FY1 ANNUAL]]+CSM_AGENCY3[[#This Row],[FY2 ANNUAL]]</f>
        <v>0</v>
      </c>
      <c r="K292" s="70">
        <f>ROUND(CSM_AGENCY3[[#This Row],[FY1 ANNUAL]]/12,2)</f>
        <v>0</v>
      </c>
      <c r="L292" s="70">
        <f>ROUND(CSM_AGENCY3[[#This Row],[FY2 ANNUAL]]/12,2)</f>
        <v>0</v>
      </c>
      <c r="N292" s="6"/>
    </row>
    <row r="293" spans="1:14" hidden="1" x14ac:dyDescent="0.25">
      <c r="A293" t="s">
        <v>280</v>
      </c>
      <c r="B293" t="s">
        <v>402</v>
      </c>
      <c r="C293" s="4" t="s">
        <v>470</v>
      </c>
      <c r="D293" s="4"/>
      <c r="E293" s="4" t="str">
        <f>CSM_AGENCY3[[#This Row],[Agency]]&amp;"-"&amp;CSM_AGENCY3[[#This Row],[Agency Name]]</f>
        <v>341-LEOFF 2 Retirement Board</v>
      </c>
      <c r="F293" s="8" t="s">
        <v>51</v>
      </c>
      <c r="G293" s="5" t="s">
        <v>438</v>
      </c>
      <c r="H293" s="70">
        <f>SUMIFS('0. CSM'!C:C,'0. CSM'!L:L,CSM_AGENCY3[[#This Row],[Agency]],'0. CSM'!M:M,CSM_AGENCY3[[#This Row],[Billing CSM Title]])+SUMIFS('0. CSM'!E:E,'0. CSM'!L:L,CSM_AGENCY3[[#This Row],[Agency]],'0. CSM'!M:M,CSM_AGENCY3[[#This Row],[Billing CSM Title]])*1000</f>
        <v>0</v>
      </c>
      <c r="I293" s="70">
        <f>SUMIFS('0. CSM'!D:D,'0. CSM'!L:L,CSM_AGENCY3[[#This Row],[Agency]],'0. CSM'!M:M,CSM_AGENCY3[[#This Row],[Billing CSM Title]])+SUMIFS('0. CSM'!F:F,'0. CSM'!L:L,CSM_AGENCY3[[#This Row],[Agency]],'0. CSM'!M:M,CSM_AGENCY3[[#This Row],[Billing CSM Title]])*1000</f>
        <v>0</v>
      </c>
      <c r="J293" s="70">
        <f>CSM_AGENCY3[[#This Row],[FY1 ANNUAL]]+CSM_AGENCY3[[#This Row],[FY2 ANNUAL]]</f>
        <v>0</v>
      </c>
      <c r="K293" s="70">
        <f>ROUND(CSM_AGENCY3[[#This Row],[FY1 ANNUAL]]/12,2)</f>
        <v>0</v>
      </c>
      <c r="L293" s="70">
        <f>ROUND(CSM_AGENCY3[[#This Row],[FY2 ANNUAL]]/12,2)</f>
        <v>0</v>
      </c>
      <c r="N293" s="6"/>
    </row>
    <row r="294" spans="1:14" hidden="1" x14ac:dyDescent="0.25">
      <c r="A294" t="s">
        <v>281</v>
      </c>
      <c r="B294" t="s">
        <v>403</v>
      </c>
      <c r="C294" s="4" t="s">
        <v>470</v>
      </c>
      <c r="D294" s="4"/>
      <c r="E294" s="4" t="str">
        <f>CSM_AGENCY3[[#This Row],[Agency]]&amp;"-"&amp;CSM_AGENCY3[[#This Row],[Agency Name]]</f>
        <v>350-Public Schools</v>
      </c>
      <c r="F294" s="8" t="s">
        <v>51</v>
      </c>
      <c r="G294" s="5" t="s">
        <v>438</v>
      </c>
      <c r="H294" s="70">
        <f>SUMIFS('0. CSM'!C:C,'0. CSM'!L:L,CSM_AGENCY3[[#This Row],[Agency]],'0. CSM'!M:M,CSM_AGENCY3[[#This Row],[Billing CSM Title]])+SUMIFS('0. CSM'!E:E,'0. CSM'!L:L,CSM_AGENCY3[[#This Row],[Agency]],'0. CSM'!M:M,CSM_AGENCY3[[#This Row],[Billing CSM Title]])*1000</f>
        <v>0</v>
      </c>
      <c r="I294" s="70">
        <f>SUMIFS('0. CSM'!D:D,'0. CSM'!L:L,CSM_AGENCY3[[#This Row],[Agency]],'0. CSM'!M:M,CSM_AGENCY3[[#This Row],[Billing CSM Title]])+SUMIFS('0. CSM'!F:F,'0. CSM'!L:L,CSM_AGENCY3[[#This Row],[Agency]],'0. CSM'!M:M,CSM_AGENCY3[[#This Row],[Billing CSM Title]])*1000</f>
        <v>0</v>
      </c>
      <c r="J294" s="70">
        <f>CSM_AGENCY3[[#This Row],[FY1 ANNUAL]]+CSM_AGENCY3[[#This Row],[FY2 ANNUAL]]</f>
        <v>0</v>
      </c>
      <c r="K294" s="70">
        <f>ROUND(CSM_AGENCY3[[#This Row],[FY1 ANNUAL]]/12,2)</f>
        <v>0</v>
      </c>
      <c r="L294" s="70">
        <f>ROUND(CSM_AGENCY3[[#This Row],[FY2 ANNUAL]]/12,2)</f>
        <v>0</v>
      </c>
      <c r="N294" s="6"/>
    </row>
    <row r="295" spans="1:14" hidden="1" x14ac:dyDescent="0.25">
      <c r="A295" t="s">
        <v>282</v>
      </c>
      <c r="B295" t="s">
        <v>404</v>
      </c>
      <c r="C295" s="4" t="s">
        <v>470</v>
      </c>
      <c r="D295" s="4"/>
      <c r="E295" s="4" t="str">
        <f>CSM_AGENCY3[[#This Row],[Agency]]&amp;"-"&amp;CSM_AGENCY3[[#This Row],[Agency Name]]</f>
        <v>351-State School for the Blind</v>
      </c>
      <c r="F295" s="8" t="s">
        <v>51</v>
      </c>
      <c r="G295" s="5" t="s">
        <v>438</v>
      </c>
      <c r="H295" s="70">
        <f>SUMIFS('0. CSM'!C:C,'0. CSM'!L:L,CSM_AGENCY3[[#This Row],[Agency]],'0. CSM'!M:M,CSM_AGENCY3[[#This Row],[Billing CSM Title]])+SUMIFS('0. CSM'!E:E,'0. CSM'!L:L,CSM_AGENCY3[[#This Row],[Agency]],'0. CSM'!M:M,CSM_AGENCY3[[#This Row],[Billing CSM Title]])*1000</f>
        <v>0</v>
      </c>
      <c r="I295" s="70">
        <f>SUMIFS('0. CSM'!D:D,'0. CSM'!L:L,CSM_AGENCY3[[#This Row],[Agency]],'0. CSM'!M:M,CSM_AGENCY3[[#This Row],[Billing CSM Title]])+SUMIFS('0. CSM'!F:F,'0. CSM'!L:L,CSM_AGENCY3[[#This Row],[Agency]],'0. CSM'!M:M,CSM_AGENCY3[[#This Row],[Billing CSM Title]])*1000</f>
        <v>0</v>
      </c>
      <c r="J295" s="70">
        <f>CSM_AGENCY3[[#This Row],[FY1 ANNUAL]]+CSM_AGENCY3[[#This Row],[FY2 ANNUAL]]</f>
        <v>0</v>
      </c>
      <c r="K295" s="70">
        <f>ROUND(CSM_AGENCY3[[#This Row],[FY1 ANNUAL]]/12,2)</f>
        <v>0</v>
      </c>
      <c r="L295" s="70">
        <f>ROUND(CSM_AGENCY3[[#This Row],[FY2 ANNUAL]]/12,2)</f>
        <v>0</v>
      </c>
      <c r="N295" s="6"/>
    </row>
    <row r="296" spans="1:14" hidden="1" x14ac:dyDescent="0.25">
      <c r="A296" t="s">
        <v>283</v>
      </c>
      <c r="B296" t="s">
        <v>405</v>
      </c>
      <c r="C296" s="4" t="s">
        <v>470</v>
      </c>
      <c r="D296" s="4"/>
      <c r="E296" s="4" t="str">
        <f>CSM_AGENCY3[[#This Row],[Agency]]&amp;"-"&amp;CSM_AGENCY3[[#This Row],[Agency Name]]</f>
        <v>353-Childhood Deafness &amp; Hearing Loss</v>
      </c>
      <c r="F296" s="8" t="s">
        <v>51</v>
      </c>
      <c r="G296" s="5" t="s">
        <v>438</v>
      </c>
      <c r="H296" s="70">
        <f>SUMIFS('0. CSM'!C:C,'0. CSM'!L:L,CSM_AGENCY3[[#This Row],[Agency]],'0. CSM'!M:M,CSM_AGENCY3[[#This Row],[Billing CSM Title]])+SUMIFS('0. CSM'!E:E,'0. CSM'!L:L,CSM_AGENCY3[[#This Row],[Agency]],'0. CSM'!M:M,CSM_AGENCY3[[#This Row],[Billing CSM Title]])*1000</f>
        <v>0</v>
      </c>
      <c r="I296" s="70">
        <f>SUMIFS('0. CSM'!D:D,'0. CSM'!L:L,CSM_AGENCY3[[#This Row],[Agency]],'0. CSM'!M:M,CSM_AGENCY3[[#This Row],[Billing CSM Title]])+SUMIFS('0. CSM'!F:F,'0. CSM'!L:L,CSM_AGENCY3[[#This Row],[Agency]],'0. CSM'!M:M,CSM_AGENCY3[[#This Row],[Billing CSM Title]])*1000</f>
        <v>0</v>
      </c>
      <c r="J296" s="70">
        <f>CSM_AGENCY3[[#This Row],[FY1 ANNUAL]]+CSM_AGENCY3[[#This Row],[FY2 ANNUAL]]</f>
        <v>0</v>
      </c>
      <c r="K296" s="70">
        <f>ROUND(CSM_AGENCY3[[#This Row],[FY1 ANNUAL]]/12,2)</f>
        <v>0</v>
      </c>
      <c r="L296" s="70">
        <f>ROUND(CSM_AGENCY3[[#This Row],[FY2 ANNUAL]]/12,2)</f>
        <v>0</v>
      </c>
      <c r="N296" s="6"/>
    </row>
    <row r="297" spans="1:14" hidden="1" x14ac:dyDescent="0.25">
      <c r="A297" t="s">
        <v>284</v>
      </c>
      <c r="B297" t="s">
        <v>406</v>
      </c>
      <c r="C297" s="4" t="s">
        <v>470</v>
      </c>
      <c r="D297" s="4"/>
      <c r="E297" s="4" t="str">
        <f>CSM_AGENCY3[[#This Row],[Agency]]&amp;"-"&amp;CSM_AGENCY3[[#This Row],[Agency Name]]</f>
        <v>354-Workforce Trng &amp; Educ Coord Board</v>
      </c>
      <c r="F297" s="8" t="s">
        <v>51</v>
      </c>
      <c r="G297" s="5" t="s">
        <v>438</v>
      </c>
      <c r="H297" s="70">
        <f>SUMIFS('0. CSM'!C:C,'0. CSM'!L:L,CSM_AGENCY3[[#This Row],[Agency]],'0. CSM'!M:M,CSM_AGENCY3[[#This Row],[Billing CSM Title]])+SUMIFS('0. CSM'!E:E,'0. CSM'!L:L,CSM_AGENCY3[[#This Row],[Agency]],'0. CSM'!M:M,CSM_AGENCY3[[#This Row],[Billing CSM Title]])*1000</f>
        <v>0</v>
      </c>
      <c r="I297" s="70">
        <f>SUMIFS('0. CSM'!D:D,'0. CSM'!L:L,CSM_AGENCY3[[#This Row],[Agency]],'0. CSM'!M:M,CSM_AGENCY3[[#This Row],[Billing CSM Title]])+SUMIFS('0. CSM'!F:F,'0. CSM'!L:L,CSM_AGENCY3[[#This Row],[Agency]],'0. CSM'!M:M,CSM_AGENCY3[[#This Row],[Billing CSM Title]])*1000</f>
        <v>0</v>
      </c>
      <c r="J297" s="70">
        <f>CSM_AGENCY3[[#This Row],[FY1 ANNUAL]]+CSM_AGENCY3[[#This Row],[FY2 ANNUAL]]</f>
        <v>0</v>
      </c>
      <c r="K297" s="70">
        <f>ROUND(CSM_AGENCY3[[#This Row],[FY1 ANNUAL]]/12,2)</f>
        <v>0</v>
      </c>
      <c r="L297" s="70">
        <f>ROUND(CSM_AGENCY3[[#This Row],[FY2 ANNUAL]]/12,2)</f>
        <v>0</v>
      </c>
      <c r="N297" s="6"/>
    </row>
    <row r="298" spans="1:14" hidden="1" x14ac:dyDescent="0.25">
      <c r="A298" t="s">
        <v>285</v>
      </c>
      <c r="B298" t="s">
        <v>407</v>
      </c>
      <c r="C298" s="4" t="s">
        <v>470</v>
      </c>
      <c r="D298" s="4"/>
      <c r="E298" s="4" t="str">
        <f>CSM_AGENCY3[[#This Row],[Agency]]&amp;"-"&amp;CSM_AGENCY3[[#This Row],[Agency Name]]</f>
        <v>355-Archaeology &amp; Historic Preservation</v>
      </c>
      <c r="F298" s="8" t="s">
        <v>51</v>
      </c>
      <c r="G298" s="5" t="s">
        <v>438</v>
      </c>
      <c r="H298" s="70">
        <f>SUMIFS('0. CSM'!C:C,'0. CSM'!L:L,CSM_AGENCY3[[#This Row],[Agency]],'0. CSM'!M:M,CSM_AGENCY3[[#This Row],[Billing CSM Title]])+SUMIFS('0. CSM'!E:E,'0. CSM'!L:L,CSM_AGENCY3[[#This Row],[Agency]],'0. CSM'!M:M,CSM_AGENCY3[[#This Row],[Billing CSM Title]])*1000</f>
        <v>0</v>
      </c>
      <c r="I298" s="70">
        <f>SUMIFS('0. CSM'!D:D,'0. CSM'!L:L,CSM_AGENCY3[[#This Row],[Agency]],'0. CSM'!M:M,CSM_AGENCY3[[#This Row],[Billing CSM Title]])+SUMIFS('0. CSM'!F:F,'0. CSM'!L:L,CSM_AGENCY3[[#This Row],[Agency]],'0. CSM'!M:M,CSM_AGENCY3[[#This Row],[Billing CSM Title]])*1000</f>
        <v>0</v>
      </c>
      <c r="J298" s="70">
        <f>CSM_AGENCY3[[#This Row],[FY1 ANNUAL]]+CSM_AGENCY3[[#This Row],[FY2 ANNUAL]]</f>
        <v>0</v>
      </c>
      <c r="K298" s="70">
        <f>ROUND(CSM_AGENCY3[[#This Row],[FY1 ANNUAL]]/12,2)</f>
        <v>0</v>
      </c>
      <c r="L298" s="70">
        <f>ROUND(CSM_AGENCY3[[#This Row],[FY2 ANNUAL]]/12,2)</f>
        <v>0</v>
      </c>
      <c r="N298" s="6"/>
    </row>
    <row r="299" spans="1:14" hidden="1" x14ac:dyDescent="0.25">
      <c r="A299" t="s">
        <v>287</v>
      </c>
      <c r="B299" t="s">
        <v>408</v>
      </c>
      <c r="C299" s="4" t="s">
        <v>470</v>
      </c>
      <c r="D299" s="4"/>
      <c r="E299" s="4" t="str">
        <f>CSM_AGENCY3[[#This Row],[Agency]]&amp;"-"&amp;CSM_AGENCY3[[#This Row],[Agency Name]]</f>
        <v>359-Washington Charter School Comm</v>
      </c>
      <c r="F299" s="8" t="s">
        <v>51</v>
      </c>
      <c r="G299" s="5" t="s">
        <v>438</v>
      </c>
      <c r="H299" s="70">
        <f>SUMIFS('0. CSM'!C:C,'0. CSM'!L:L,CSM_AGENCY3[[#This Row],[Agency]],'0. CSM'!M:M,CSM_AGENCY3[[#This Row],[Billing CSM Title]])+SUMIFS('0. CSM'!E:E,'0. CSM'!L:L,CSM_AGENCY3[[#This Row],[Agency]],'0. CSM'!M:M,CSM_AGENCY3[[#This Row],[Billing CSM Title]])*1000</f>
        <v>0</v>
      </c>
      <c r="I299" s="70">
        <f>SUMIFS('0. CSM'!D:D,'0. CSM'!L:L,CSM_AGENCY3[[#This Row],[Agency]],'0. CSM'!M:M,CSM_AGENCY3[[#This Row],[Billing CSM Title]])+SUMIFS('0. CSM'!F:F,'0. CSM'!L:L,CSM_AGENCY3[[#This Row],[Agency]],'0. CSM'!M:M,CSM_AGENCY3[[#This Row],[Billing CSM Title]])*1000</f>
        <v>0</v>
      </c>
      <c r="J299" s="70">
        <f>CSM_AGENCY3[[#This Row],[FY1 ANNUAL]]+CSM_AGENCY3[[#This Row],[FY2 ANNUAL]]</f>
        <v>0</v>
      </c>
      <c r="K299" s="70">
        <f>ROUND(CSM_AGENCY3[[#This Row],[FY1 ANNUAL]]/12,2)</f>
        <v>0</v>
      </c>
      <c r="L299" s="70">
        <f>ROUND(CSM_AGENCY3[[#This Row],[FY2 ANNUAL]]/12,2)</f>
        <v>0</v>
      </c>
      <c r="N299" s="6"/>
    </row>
    <row r="300" spans="1:14" hidden="1" x14ac:dyDescent="0.25">
      <c r="A300" t="s">
        <v>288</v>
      </c>
      <c r="B300" t="s">
        <v>409</v>
      </c>
      <c r="C300" s="4" t="s">
        <v>470</v>
      </c>
      <c r="D300" s="4"/>
      <c r="E300" s="4" t="str">
        <f>CSM_AGENCY3[[#This Row],[Agency]]&amp;"-"&amp;CSM_AGENCY3[[#This Row],[Agency Name]]</f>
        <v>360-University of Washington</v>
      </c>
      <c r="F300" s="8" t="s">
        <v>51</v>
      </c>
      <c r="G300" s="5" t="s">
        <v>438</v>
      </c>
      <c r="H300" s="70">
        <f>SUMIFS('0. CSM'!C:C,'0. CSM'!L:L,CSM_AGENCY3[[#This Row],[Agency]],'0. CSM'!M:M,CSM_AGENCY3[[#This Row],[Billing CSM Title]])+SUMIFS('0. CSM'!E:E,'0. CSM'!L:L,CSM_AGENCY3[[#This Row],[Agency]],'0. CSM'!M:M,CSM_AGENCY3[[#This Row],[Billing CSM Title]])*1000</f>
        <v>0</v>
      </c>
      <c r="I300" s="70">
        <f>SUMIFS('0. CSM'!D:D,'0. CSM'!L:L,CSM_AGENCY3[[#This Row],[Agency]],'0. CSM'!M:M,CSM_AGENCY3[[#This Row],[Billing CSM Title]])+SUMIFS('0. CSM'!F:F,'0. CSM'!L:L,CSM_AGENCY3[[#This Row],[Agency]],'0. CSM'!M:M,CSM_AGENCY3[[#This Row],[Billing CSM Title]])*1000</f>
        <v>0</v>
      </c>
      <c r="J300" s="70">
        <f>CSM_AGENCY3[[#This Row],[FY1 ANNUAL]]+CSM_AGENCY3[[#This Row],[FY2 ANNUAL]]</f>
        <v>0</v>
      </c>
      <c r="K300" s="70">
        <f>ROUND(CSM_AGENCY3[[#This Row],[FY1 ANNUAL]]/12,2)</f>
        <v>0</v>
      </c>
      <c r="L300" s="70">
        <f>ROUND(CSM_AGENCY3[[#This Row],[FY2 ANNUAL]]/12,2)</f>
        <v>0</v>
      </c>
      <c r="N300" s="6"/>
    </row>
    <row r="301" spans="1:14" hidden="1" x14ac:dyDescent="0.25">
      <c r="A301" t="s">
        <v>289</v>
      </c>
      <c r="B301" t="s">
        <v>410</v>
      </c>
      <c r="C301" s="4" t="s">
        <v>470</v>
      </c>
      <c r="D301" s="4"/>
      <c r="E301" s="4" t="str">
        <f>CSM_AGENCY3[[#This Row],[Agency]]&amp;"-"&amp;CSM_AGENCY3[[#This Row],[Agency Name]]</f>
        <v>365-Washington State University</v>
      </c>
      <c r="F301" s="8" t="s">
        <v>51</v>
      </c>
      <c r="G301" s="5" t="s">
        <v>438</v>
      </c>
      <c r="H301" s="70">
        <f>SUMIFS('0. CSM'!C:C,'0. CSM'!L:L,CSM_AGENCY3[[#This Row],[Agency]],'0. CSM'!M:M,CSM_AGENCY3[[#This Row],[Billing CSM Title]])+SUMIFS('0. CSM'!E:E,'0. CSM'!L:L,CSM_AGENCY3[[#This Row],[Agency]],'0. CSM'!M:M,CSM_AGENCY3[[#This Row],[Billing CSM Title]])*1000</f>
        <v>0</v>
      </c>
      <c r="I301" s="70">
        <f>SUMIFS('0. CSM'!D:D,'0. CSM'!L:L,CSM_AGENCY3[[#This Row],[Agency]],'0. CSM'!M:M,CSM_AGENCY3[[#This Row],[Billing CSM Title]])+SUMIFS('0. CSM'!F:F,'0. CSM'!L:L,CSM_AGENCY3[[#This Row],[Agency]],'0. CSM'!M:M,CSM_AGENCY3[[#This Row],[Billing CSM Title]])*1000</f>
        <v>0</v>
      </c>
      <c r="J301" s="70">
        <f>CSM_AGENCY3[[#This Row],[FY1 ANNUAL]]+CSM_AGENCY3[[#This Row],[FY2 ANNUAL]]</f>
        <v>0</v>
      </c>
      <c r="K301" s="70">
        <f>ROUND(CSM_AGENCY3[[#This Row],[FY1 ANNUAL]]/12,2)</f>
        <v>0</v>
      </c>
      <c r="L301" s="70">
        <f>ROUND(CSM_AGENCY3[[#This Row],[FY2 ANNUAL]]/12,2)</f>
        <v>0</v>
      </c>
      <c r="N301" s="6"/>
    </row>
    <row r="302" spans="1:14" hidden="1" x14ac:dyDescent="0.25">
      <c r="A302" t="s">
        <v>290</v>
      </c>
      <c r="B302" t="s">
        <v>411</v>
      </c>
      <c r="C302" s="4" t="s">
        <v>470</v>
      </c>
      <c r="D302" s="4"/>
      <c r="E302" s="4" t="str">
        <f>CSM_AGENCY3[[#This Row],[Agency]]&amp;"-"&amp;CSM_AGENCY3[[#This Row],[Agency Name]]</f>
        <v>370-Eastern Washington University</v>
      </c>
      <c r="F302" s="8" t="s">
        <v>51</v>
      </c>
      <c r="G302" s="5" t="s">
        <v>438</v>
      </c>
      <c r="H302" s="70">
        <f>SUMIFS('0. CSM'!C:C,'0. CSM'!L:L,CSM_AGENCY3[[#This Row],[Agency]],'0. CSM'!M:M,CSM_AGENCY3[[#This Row],[Billing CSM Title]])+SUMIFS('0. CSM'!E:E,'0. CSM'!L:L,CSM_AGENCY3[[#This Row],[Agency]],'0. CSM'!M:M,CSM_AGENCY3[[#This Row],[Billing CSM Title]])*1000</f>
        <v>0</v>
      </c>
      <c r="I302" s="70">
        <f>SUMIFS('0. CSM'!D:D,'0. CSM'!L:L,CSM_AGENCY3[[#This Row],[Agency]],'0. CSM'!M:M,CSM_AGENCY3[[#This Row],[Billing CSM Title]])+SUMIFS('0. CSM'!F:F,'0. CSM'!L:L,CSM_AGENCY3[[#This Row],[Agency]],'0. CSM'!M:M,CSM_AGENCY3[[#This Row],[Billing CSM Title]])*1000</f>
        <v>0</v>
      </c>
      <c r="J302" s="70">
        <f>CSM_AGENCY3[[#This Row],[FY1 ANNUAL]]+CSM_AGENCY3[[#This Row],[FY2 ANNUAL]]</f>
        <v>0</v>
      </c>
      <c r="K302" s="70">
        <f>ROUND(CSM_AGENCY3[[#This Row],[FY1 ANNUAL]]/12,2)</f>
        <v>0</v>
      </c>
      <c r="L302" s="70">
        <f>ROUND(CSM_AGENCY3[[#This Row],[FY2 ANNUAL]]/12,2)</f>
        <v>0</v>
      </c>
      <c r="N302" s="6"/>
    </row>
    <row r="303" spans="1:14" hidden="1" x14ac:dyDescent="0.25">
      <c r="A303" t="s">
        <v>291</v>
      </c>
      <c r="B303" t="s">
        <v>412</v>
      </c>
      <c r="C303" s="4" t="s">
        <v>470</v>
      </c>
      <c r="D303" s="4"/>
      <c r="E303" s="4" t="str">
        <f>CSM_AGENCY3[[#This Row],[Agency]]&amp;"-"&amp;CSM_AGENCY3[[#This Row],[Agency Name]]</f>
        <v>375-Central Washington University</v>
      </c>
      <c r="F303" s="8" t="s">
        <v>51</v>
      </c>
      <c r="G303" s="5" t="s">
        <v>438</v>
      </c>
      <c r="H303" s="70">
        <f>SUMIFS('0. CSM'!C:C,'0. CSM'!L:L,CSM_AGENCY3[[#This Row],[Agency]],'0. CSM'!M:M,CSM_AGENCY3[[#This Row],[Billing CSM Title]])+SUMIFS('0. CSM'!E:E,'0. CSM'!L:L,CSM_AGENCY3[[#This Row],[Agency]],'0. CSM'!M:M,CSM_AGENCY3[[#This Row],[Billing CSM Title]])*1000</f>
        <v>0</v>
      </c>
      <c r="I303" s="70">
        <f>SUMIFS('0. CSM'!D:D,'0. CSM'!L:L,CSM_AGENCY3[[#This Row],[Agency]],'0. CSM'!M:M,CSM_AGENCY3[[#This Row],[Billing CSM Title]])+SUMIFS('0. CSM'!F:F,'0. CSM'!L:L,CSM_AGENCY3[[#This Row],[Agency]],'0. CSM'!M:M,CSM_AGENCY3[[#This Row],[Billing CSM Title]])*1000</f>
        <v>0</v>
      </c>
      <c r="J303" s="70">
        <f>CSM_AGENCY3[[#This Row],[FY1 ANNUAL]]+CSM_AGENCY3[[#This Row],[FY2 ANNUAL]]</f>
        <v>0</v>
      </c>
      <c r="K303" s="70">
        <f>ROUND(CSM_AGENCY3[[#This Row],[FY1 ANNUAL]]/12,2)</f>
        <v>0</v>
      </c>
      <c r="L303" s="70">
        <f>ROUND(CSM_AGENCY3[[#This Row],[FY2 ANNUAL]]/12,2)</f>
        <v>0</v>
      </c>
      <c r="N303" s="6"/>
    </row>
    <row r="304" spans="1:14" hidden="1" x14ac:dyDescent="0.25">
      <c r="A304" t="s">
        <v>292</v>
      </c>
      <c r="B304" t="s">
        <v>413</v>
      </c>
      <c r="C304" s="4" t="s">
        <v>470</v>
      </c>
      <c r="D304" s="4"/>
      <c r="E304" s="4" t="str">
        <f>CSM_AGENCY3[[#This Row],[Agency]]&amp;"-"&amp;CSM_AGENCY3[[#This Row],[Agency Name]]</f>
        <v>376-The Evergreen State College</v>
      </c>
      <c r="F304" s="8" t="s">
        <v>51</v>
      </c>
      <c r="G304" s="5" t="s">
        <v>438</v>
      </c>
      <c r="H304" s="70">
        <f>SUMIFS('0. CSM'!C:C,'0. CSM'!L:L,CSM_AGENCY3[[#This Row],[Agency]],'0. CSM'!M:M,CSM_AGENCY3[[#This Row],[Billing CSM Title]])+SUMIFS('0. CSM'!E:E,'0. CSM'!L:L,CSM_AGENCY3[[#This Row],[Agency]],'0. CSM'!M:M,CSM_AGENCY3[[#This Row],[Billing CSM Title]])*1000</f>
        <v>0</v>
      </c>
      <c r="I304" s="70">
        <f>SUMIFS('0. CSM'!D:D,'0. CSM'!L:L,CSM_AGENCY3[[#This Row],[Agency]],'0. CSM'!M:M,CSM_AGENCY3[[#This Row],[Billing CSM Title]])+SUMIFS('0. CSM'!F:F,'0. CSM'!L:L,CSM_AGENCY3[[#This Row],[Agency]],'0. CSM'!M:M,CSM_AGENCY3[[#This Row],[Billing CSM Title]])*1000</f>
        <v>0</v>
      </c>
      <c r="J304" s="70">
        <f>CSM_AGENCY3[[#This Row],[FY1 ANNUAL]]+CSM_AGENCY3[[#This Row],[FY2 ANNUAL]]</f>
        <v>0</v>
      </c>
      <c r="K304" s="70">
        <f>ROUND(CSM_AGENCY3[[#This Row],[FY1 ANNUAL]]/12,2)</f>
        <v>0</v>
      </c>
      <c r="L304" s="70">
        <f>ROUND(CSM_AGENCY3[[#This Row],[FY2 ANNUAL]]/12,2)</f>
        <v>0</v>
      </c>
      <c r="N304" s="6"/>
    </row>
    <row r="305" spans="1:14" hidden="1" x14ac:dyDescent="0.25">
      <c r="A305" t="s">
        <v>293</v>
      </c>
      <c r="B305" t="s">
        <v>414</v>
      </c>
      <c r="C305" s="4" t="s">
        <v>470</v>
      </c>
      <c r="D305" s="4"/>
      <c r="E305" s="4" t="str">
        <f>CSM_AGENCY3[[#This Row],[Agency]]&amp;"-"&amp;CSM_AGENCY3[[#This Row],[Agency Name]]</f>
        <v>380-Western Washington University</v>
      </c>
      <c r="F305" s="8" t="s">
        <v>51</v>
      </c>
      <c r="G305" s="5" t="s">
        <v>438</v>
      </c>
      <c r="H305" s="70">
        <f>SUMIFS('0. CSM'!C:C,'0. CSM'!L:L,CSM_AGENCY3[[#This Row],[Agency]],'0. CSM'!M:M,CSM_AGENCY3[[#This Row],[Billing CSM Title]])+SUMIFS('0. CSM'!E:E,'0. CSM'!L:L,CSM_AGENCY3[[#This Row],[Agency]],'0. CSM'!M:M,CSM_AGENCY3[[#This Row],[Billing CSM Title]])*1000</f>
        <v>0</v>
      </c>
      <c r="I305" s="70">
        <f>SUMIFS('0. CSM'!D:D,'0. CSM'!L:L,CSM_AGENCY3[[#This Row],[Agency]],'0. CSM'!M:M,CSM_AGENCY3[[#This Row],[Billing CSM Title]])+SUMIFS('0. CSM'!F:F,'0. CSM'!L:L,CSM_AGENCY3[[#This Row],[Agency]],'0. CSM'!M:M,CSM_AGENCY3[[#This Row],[Billing CSM Title]])*1000</f>
        <v>0</v>
      </c>
      <c r="J305" s="70">
        <f>CSM_AGENCY3[[#This Row],[FY1 ANNUAL]]+CSM_AGENCY3[[#This Row],[FY2 ANNUAL]]</f>
        <v>0</v>
      </c>
      <c r="K305" s="70">
        <f>ROUND(CSM_AGENCY3[[#This Row],[FY1 ANNUAL]]/12,2)</f>
        <v>0</v>
      </c>
      <c r="L305" s="70">
        <f>ROUND(CSM_AGENCY3[[#This Row],[FY2 ANNUAL]]/12,2)</f>
        <v>0</v>
      </c>
      <c r="N305" s="6"/>
    </row>
    <row r="306" spans="1:14" hidden="1" x14ac:dyDescent="0.25">
      <c r="A306" t="s">
        <v>294</v>
      </c>
      <c r="B306" t="s">
        <v>415</v>
      </c>
      <c r="C306" s="4" t="s">
        <v>470</v>
      </c>
      <c r="D306" s="4"/>
      <c r="E306" s="4" t="str">
        <f>CSM_AGENCY3[[#This Row],[Agency]]&amp;"-"&amp;CSM_AGENCY3[[#This Row],[Agency Name]]</f>
        <v>387-Washington State Arts Commission</v>
      </c>
      <c r="F306" s="8" t="s">
        <v>51</v>
      </c>
      <c r="G306" s="5" t="s">
        <v>438</v>
      </c>
      <c r="H306" s="70">
        <f>SUMIFS('0. CSM'!C:C,'0. CSM'!L:L,CSM_AGENCY3[[#This Row],[Agency]],'0. CSM'!M:M,CSM_AGENCY3[[#This Row],[Billing CSM Title]])+SUMIFS('0. CSM'!E:E,'0. CSM'!L:L,CSM_AGENCY3[[#This Row],[Agency]],'0. CSM'!M:M,CSM_AGENCY3[[#This Row],[Billing CSM Title]])*1000</f>
        <v>0</v>
      </c>
      <c r="I306" s="70">
        <f>SUMIFS('0. CSM'!D:D,'0. CSM'!L:L,CSM_AGENCY3[[#This Row],[Agency]],'0. CSM'!M:M,CSM_AGENCY3[[#This Row],[Billing CSM Title]])+SUMIFS('0. CSM'!F:F,'0. CSM'!L:L,CSM_AGENCY3[[#This Row],[Agency]],'0. CSM'!M:M,CSM_AGENCY3[[#This Row],[Billing CSM Title]])*1000</f>
        <v>0</v>
      </c>
      <c r="J306" s="70">
        <f>CSM_AGENCY3[[#This Row],[FY1 ANNUAL]]+CSM_AGENCY3[[#This Row],[FY2 ANNUAL]]</f>
        <v>0</v>
      </c>
      <c r="K306" s="70">
        <f>ROUND(CSM_AGENCY3[[#This Row],[FY1 ANNUAL]]/12,2)</f>
        <v>0</v>
      </c>
      <c r="L306" s="70">
        <f>ROUND(CSM_AGENCY3[[#This Row],[FY2 ANNUAL]]/12,2)</f>
        <v>0</v>
      </c>
      <c r="N306" s="6"/>
    </row>
    <row r="307" spans="1:14" hidden="1" x14ac:dyDescent="0.25">
      <c r="A307" t="s">
        <v>295</v>
      </c>
      <c r="B307" t="s">
        <v>416</v>
      </c>
      <c r="C307" s="4" t="s">
        <v>470</v>
      </c>
      <c r="D307" s="4"/>
      <c r="E307" s="4" t="str">
        <f>CSM_AGENCY3[[#This Row],[Agency]]&amp;"-"&amp;CSM_AGENCY3[[#This Row],[Agency Name]]</f>
        <v>390-Washington State Historical Society</v>
      </c>
      <c r="F307" s="8" t="s">
        <v>51</v>
      </c>
      <c r="G307" s="5" t="s">
        <v>438</v>
      </c>
      <c r="H307" s="70">
        <f>SUMIFS('0. CSM'!C:C,'0. CSM'!L:L,CSM_AGENCY3[[#This Row],[Agency]],'0. CSM'!M:M,CSM_AGENCY3[[#This Row],[Billing CSM Title]])+SUMIFS('0. CSM'!E:E,'0. CSM'!L:L,CSM_AGENCY3[[#This Row],[Agency]],'0. CSM'!M:M,CSM_AGENCY3[[#This Row],[Billing CSM Title]])*1000</f>
        <v>0</v>
      </c>
      <c r="I307" s="70">
        <f>SUMIFS('0. CSM'!D:D,'0. CSM'!L:L,CSM_AGENCY3[[#This Row],[Agency]],'0. CSM'!M:M,CSM_AGENCY3[[#This Row],[Billing CSM Title]])+SUMIFS('0. CSM'!F:F,'0. CSM'!L:L,CSM_AGENCY3[[#This Row],[Agency]],'0. CSM'!M:M,CSM_AGENCY3[[#This Row],[Billing CSM Title]])*1000</f>
        <v>0</v>
      </c>
      <c r="J307" s="70">
        <f>CSM_AGENCY3[[#This Row],[FY1 ANNUAL]]+CSM_AGENCY3[[#This Row],[FY2 ANNUAL]]</f>
        <v>0</v>
      </c>
      <c r="K307" s="70">
        <f>ROUND(CSM_AGENCY3[[#This Row],[FY1 ANNUAL]]/12,2)</f>
        <v>0</v>
      </c>
      <c r="L307" s="70">
        <f>ROUND(CSM_AGENCY3[[#This Row],[FY2 ANNUAL]]/12,2)</f>
        <v>0</v>
      </c>
      <c r="N307" s="6"/>
    </row>
    <row r="308" spans="1:14" hidden="1" x14ac:dyDescent="0.25">
      <c r="A308" t="s">
        <v>296</v>
      </c>
      <c r="B308" t="s">
        <v>417</v>
      </c>
      <c r="C308" s="4" t="s">
        <v>470</v>
      </c>
      <c r="D308" s="4"/>
      <c r="E308" s="4" t="str">
        <f>CSM_AGENCY3[[#This Row],[Agency]]&amp;"-"&amp;CSM_AGENCY3[[#This Row],[Agency Name]]</f>
        <v>395-East Wash State Historical Society</v>
      </c>
      <c r="F308" s="8" t="s">
        <v>51</v>
      </c>
      <c r="G308" s="5" t="s">
        <v>438</v>
      </c>
      <c r="H308" s="70">
        <f>SUMIFS('0. CSM'!C:C,'0. CSM'!L:L,CSM_AGENCY3[[#This Row],[Agency]],'0. CSM'!M:M,CSM_AGENCY3[[#This Row],[Billing CSM Title]])+SUMIFS('0. CSM'!E:E,'0. CSM'!L:L,CSM_AGENCY3[[#This Row],[Agency]],'0. CSM'!M:M,CSM_AGENCY3[[#This Row],[Billing CSM Title]])*1000</f>
        <v>0</v>
      </c>
      <c r="I308" s="70">
        <f>SUMIFS('0. CSM'!D:D,'0. CSM'!L:L,CSM_AGENCY3[[#This Row],[Agency]],'0. CSM'!M:M,CSM_AGENCY3[[#This Row],[Billing CSM Title]])+SUMIFS('0. CSM'!F:F,'0. CSM'!L:L,CSM_AGENCY3[[#This Row],[Agency]],'0. CSM'!M:M,CSM_AGENCY3[[#This Row],[Billing CSM Title]])*1000</f>
        <v>0</v>
      </c>
      <c r="J308" s="70">
        <f>CSM_AGENCY3[[#This Row],[FY1 ANNUAL]]+CSM_AGENCY3[[#This Row],[FY2 ANNUAL]]</f>
        <v>0</v>
      </c>
      <c r="K308" s="70">
        <f>ROUND(CSM_AGENCY3[[#This Row],[FY1 ANNUAL]]/12,2)</f>
        <v>0</v>
      </c>
      <c r="L308" s="70">
        <f>ROUND(CSM_AGENCY3[[#This Row],[FY2 ANNUAL]]/12,2)</f>
        <v>0</v>
      </c>
      <c r="N308" s="6"/>
    </row>
    <row r="309" spans="1:14" hidden="1" x14ac:dyDescent="0.25">
      <c r="A309" t="s">
        <v>297</v>
      </c>
      <c r="B309" t="s">
        <v>418</v>
      </c>
      <c r="C309" s="4" t="s">
        <v>470</v>
      </c>
      <c r="D309" s="4"/>
      <c r="E309" s="4" t="str">
        <f>CSM_AGENCY3[[#This Row],[Agency]]&amp;"-"&amp;CSM_AGENCY3[[#This Row],[Agency Name]]</f>
        <v>405-Department of Transportation</v>
      </c>
      <c r="F309" s="8" t="s">
        <v>51</v>
      </c>
      <c r="G309" s="5" t="s">
        <v>438</v>
      </c>
      <c r="H309" s="70">
        <f>SUMIFS('0. CSM'!C:C,'0. CSM'!L:L,CSM_AGENCY3[[#This Row],[Agency]],'0. CSM'!M:M,CSM_AGENCY3[[#This Row],[Billing CSM Title]])+SUMIFS('0. CSM'!E:E,'0. CSM'!L:L,CSM_AGENCY3[[#This Row],[Agency]],'0. CSM'!M:M,CSM_AGENCY3[[#This Row],[Billing CSM Title]])*1000</f>
        <v>0</v>
      </c>
      <c r="I309" s="70">
        <f>SUMIFS('0. CSM'!D:D,'0. CSM'!L:L,CSM_AGENCY3[[#This Row],[Agency]],'0. CSM'!M:M,CSM_AGENCY3[[#This Row],[Billing CSM Title]])+SUMIFS('0. CSM'!F:F,'0. CSM'!L:L,CSM_AGENCY3[[#This Row],[Agency]],'0. CSM'!M:M,CSM_AGENCY3[[#This Row],[Billing CSM Title]])*1000</f>
        <v>0</v>
      </c>
      <c r="J309" s="70">
        <f>CSM_AGENCY3[[#This Row],[FY1 ANNUAL]]+CSM_AGENCY3[[#This Row],[FY2 ANNUAL]]</f>
        <v>0</v>
      </c>
      <c r="K309" s="70">
        <f>ROUND(CSM_AGENCY3[[#This Row],[FY1 ANNUAL]]/12,2)</f>
        <v>0</v>
      </c>
      <c r="L309" s="70">
        <f>ROUND(CSM_AGENCY3[[#This Row],[FY2 ANNUAL]]/12,2)</f>
        <v>0</v>
      </c>
      <c r="N309" s="6"/>
    </row>
    <row r="310" spans="1:14" hidden="1" x14ac:dyDescent="0.25">
      <c r="A310" t="s">
        <v>298</v>
      </c>
      <c r="B310" t="s">
        <v>419</v>
      </c>
      <c r="C310" s="4" t="s">
        <v>470</v>
      </c>
      <c r="D310" s="4"/>
      <c r="E310" s="4" t="str">
        <f>CSM_AGENCY3[[#This Row],[Agency]]&amp;"-"&amp;CSM_AGENCY3[[#This Row],[Agency Name]]</f>
        <v>406-County Road Administration Board</v>
      </c>
      <c r="F310" s="8" t="s">
        <v>51</v>
      </c>
      <c r="G310" s="5" t="s">
        <v>438</v>
      </c>
      <c r="H310" s="70">
        <f>SUMIFS('0. CSM'!C:C,'0. CSM'!L:L,CSM_AGENCY3[[#This Row],[Agency]],'0. CSM'!M:M,CSM_AGENCY3[[#This Row],[Billing CSM Title]])+SUMIFS('0. CSM'!E:E,'0. CSM'!L:L,CSM_AGENCY3[[#This Row],[Agency]],'0. CSM'!M:M,CSM_AGENCY3[[#This Row],[Billing CSM Title]])*1000</f>
        <v>0</v>
      </c>
      <c r="I310" s="70">
        <f>SUMIFS('0. CSM'!D:D,'0. CSM'!L:L,CSM_AGENCY3[[#This Row],[Agency]],'0. CSM'!M:M,CSM_AGENCY3[[#This Row],[Billing CSM Title]])+SUMIFS('0. CSM'!F:F,'0. CSM'!L:L,CSM_AGENCY3[[#This Row],[Agency]],'0. CSM'!M:M,CSM_AGENCY3[[#This Row],[Billing CSM Title]])*1000</f>
        <v>0</v>
      </c>
      <c r="J310" s="70">
        <f>CSM_AGENCY3[[#This Row],[FY1 ANNUAL]]+CSM_AGENCY3[[#This Row],[FY2 ANNUAL]]</f>
        <v>0</v>
      </c>
      <c r="K310" s="70">
        <f>ROUND(CSM_AGENCY3[[#This Row],[FY1 ANNUAL]]/12,2)</f>
        <v>0</v>
      </c>
      <c r="L310" s="70">
        <f>ROUND(CSM_AGENCY3[[#This Row],[FY2 ANNUAL]]/12,2)</f>
        <v>0</v>
      </c>
      <c r="N310" s="6"/>
    </row>
    <row r="311" spans="1:14" hidden="1" x14ac:dyDescent="0.25">
      <c r="A311" t="s">
        <v>299</v>
      </c>
      <c r="B311" t="s">
        <v>420</v>
      </c>
      <c r="C311" s="4" t="s">
        <v>470</v>
      </c>
      <c r="D311" s="4"/>
      <c r="E311" s="4" t="str">
        <f>CSM_AGENCY3[[#This Row],[Agency]]&amp;"-"&amp;CSM_AGENCY3[[#This Row],[Agency Name]]</f>
        <v>407-Transportation Improvement Board</v>
      </c>
      <c r="F311" s="8" t="s">
        <v>51</v>
      </c>
      <c r="G311" s="5" t="s">
        <v>438</v>
      </c>
      <c r="H311" s="70">
        <f>SUMIFS('0. CSM'!C:C,'0. CSM'!L:L,CSM_AGENCY3[[#This Row],[Agency]],'0. CSM'!M:M,CSM_AGENCY3[[#This Row],[Billing CSM Title]])+SUMIFS('0. CSM'!E:E,'0. CSM'!L:L,CSM_AGENCY3[[#This Row],[Agency]],'0. CSM'!M:M,CSM_AGENCY3[[#This Row],[Billing CSM Title]])*1000</f>
        <v>0</v>
      </c>
      <c r="I311" s="70">
        <f>SUMIFS('0. CSM'!D:D,'0. CSM'!L:L,CSM_AGENCY3[[#This Row],[Agency]],'0. CSM'!M:M,CSM_AGENCY3[[#This Row],[Billing CSM Title]])+SUMIFS('0. CSM'!F:F,'0. CSM'!L:L,CSM_AGENCY3[[#This Row],[Agency]],'0. CSM'!M:M,CSM_AGENCY3[[#This Row],[Billing CSM Title]])*1000</f>
        <v>0</v>
      </c>
      <c r="J311" s="70">
        <f>CSM_AGENCY3[[#This Row],[FY1 ANNUAL]]+CSM_AGENCY3[[#This Row],[FY2 ANNUAL]]</f>
        <v>0</v>
      </c>
      <c r="K311" s="70">
        <f>ROUND(CSM_AGENCY3[[#This Row],[FY1 ANNUAL]]/12,2)</f>
        <v>0</v>
      </c>
      <c r="L311" s="70">
        <f>ROUND(CSM_AGENCY3[[#This Row],[FY2 ANNUAL]]/12,2)</f>
        <v>0</v>
      </c>
      <c r="N311" s="6"/>
    </row>
    <row r="312" spans="1:14" hidden="1" x14ac:dyDescent="0.25">
      <c r="A312" t="s">
        <v>300</v>
      </c>
      <c r="B312" t="s">
        <v>421</v>
      </c>
      <c r="C312" s="4" t="s">
        <v>470</v>
      </c>
      <c r="D312" s="4"/>
      <c r="E312" s="4" t="str">
        <f>CSM_AGENCY3[[#This Row],[Agency]]&amp;"-"&amp;CSM_AGENCY3[[#This Row],[Agency Name]]</f>
        <v>410-Transportation Commission</v>
      </c>
      <c r="F312" s="8" t="s">
        <v>51</v>
      </c>
      <c r="G312" s="5" t="s">
        <v>438</v>
      </c>
      <c r="H312" s="70">
        <f>SUMIFS('0. CSM'!C:C,'0. CSM'!L:L,CSM_AGENCY3[[#This Row],[Agency]],'0. CSM'!M:M,CSM_AGENCY3[[#This Row],[Billing CSM Title]])+SUMIFS('0. CSM'!E:E,'0. CSM'!L:L,CSM_AGENCY3[[#This Row],[Agency]],'0. CSM'!M:M,CSM_AGENCY3[[#This Row],[Billing CSM Title]])*1000</f>
        <v>0</v>
      </c>
      <c r="I312" s="70">
        <f>SUMIFS('0. CSM'!D:D,'0. CSM'!L:L,CSM_AGENCY3[[#This Row],[Agency]],'0. CSM'!M:M,CSM_AGENCY3[[#This Row],[Billing CSM Title]])+SUMIFS('0. CSM'!F:F,'0. CSM'!L:L,CSM_AGENCY3[[#This Row],[Agency]],'0. CSM'!M:M,CSM_AGENCY3[[#This Row],[Billing CSM Title]])*1000</f>
        <v>0</v>
      </c>
      <c r="J312" s="70">
        <f>CSM_AGENCY3[[#This Row],[FY1 ANNUAL]]+CSM_AGENCY3[[#This Row],[FY2 ANNUAL]]</f>
        <v>0</v>
      </c>
      <c r="K312" s="70">
        <f>ROUND(CSM_AGENCY3[[#This Row],[FY1 ANNUAL]]/12,2)</f>
        <v>0</v>
      </c>
      <c r="L312" s="70">
        <f>ROUND(CSM_AGENCY3[[#This Row],[FY2 ANNUAL]]/12,2)</f>
        <v>0</v>
      </c>
      <c r="N312" s="6"/>
    </row>
    <row r="313" spans="1:14" hidden="1" x14ac:dyDescent="0.25">
      <c r="A313" t="s">
        <v>301</v>
      </c>
      <c r="B313" t="s">
        <v>422</v>
      </c>
      <c r="C313" s="4" t="s">
        <v>470</v>
      </c>
      <c r="D313" s="4"/>
      <c r="E313" s="4" t="str">
        <f>CSM_AGENCY3[[#This Row],[Agency]]&amp;"-"&amp;CSM_AGENCY3[[#This Row],[Agency Name]]</f>
        <v>411-Freight Mobility Strategic Invest</v>
      </c>
      <c r="F313" s="8" t="s">
        <v>51</v>
      </c>
      <c r="G313" s="5" t="s">
        <v>438</v>
      </c>
      <c r="H313" s="70">
        <f>SUMIFS('0. CSM'!C:C,'0. CSM'!L:L,CSM_AGENCY3[[#This Row],[Agency]],'0. CSM'!M:M,CSM_AGENCY3[[#This Row],[Billing CSM Title]])+SUMIFS('0. CSM'!E:E,'0. CSM'!L:L,CSM_AGENCY3[[#This Row],[Agency]],'0. CSM'!M:M,CSM_AGENCY3[[#This Row],[Billing CSM Title]])*1000</f>
        <v>0</v>
      </c>
      <c r="I313" s="70">
        <f>SUMIFS('0. CSM'!D:D,'0. CSM'!L:L,CSM_AGENCY3[[#This Row],[Agency]],'0. CSM'!M:M,CSM_AGENCY3[[#This Row],[Billing CSM Title]])+SUMIFS('0. CSM'!F:F,'0. CSM'!L:L,CSM_AGENCY3[[#This Row],[Agency]],'0. CSM'!M:M,CSM_AGENCY3[[#This Row],[Billing CSM Title]])*1000</f>
        <v>0</v>
      </c>
      <c r="J313" s="70">
        <f>CSM_AGENCY3[[#This Row],[FY1 ANNUAL]]+CSM_AGENCY3[[#This Row],[FY2 ANNUAL]]</f>
        <v>0</v>
      </c>
      <c r="K313" s="70">
        <f>ROUND(CSM_AGENCY3[[#This Row],[FY1 ANNUAL]]/12,2)</f>
        <v>0</v>
      </c>
      <c r="L313" s="70">
        <f>ROUND(CSM_AGENCY3[[#This Row],[FY2 ANNUAL]]/12,2)</f>
        <v>0</v>
      </c>
      <c r="N313" s="6"/>
    </row>
    <row r="314" spans="1:14" hidden="1" x14ac:dyDescent="0.25">
      <c r="A314" t="s">
        <v>302</v>
      </c>
      <c r="B314" t="s">
        <v>423</v>
      </c>
      <c r="C314" s="4" t="s">
        <v>470</v>
      </c>
      <c r="D314" s="4"/>
      <c r="E314" s="4" t="str">
        <f>CSM_AGENCY3[[#This Row],[Agency]]&amp;"-"&amp;CSM_AGENCY3[[#This Row],[Agency Name]]</f>
        <v>460-Columbia River Gorge Commission</v>
      </c>
      <c r="F314" s="8" t="s">
        <v>51</v>
      </c>
      <c r="G314" s="5" t="s">
        <v>438</v>
      </c>
      <c r="H314" s="70">
        <f>SUMIFS('0. CSM'!C:C,'0. CSM'!L:L,CSM_AGENCY3[[#This Row],[Agency]],'0. CSM'!M:M,CSM_AGENCY3[[#This Row],[Billing CSM Title]])+SUMIFS('0. CSM'!E:E,'0. CSM'!L:L,CSM_AGENCY3[[#This Row],[Agency]],'0. CSM'!M:M,CSM_AGENCY3[[#This Row],[Billing CSM Title]])*1000</f>
        <v>0</v>
      </c>
      <c r="I314" s="70">
        <f>SUMIFS('0. CSM'!D:D,'0. CSM'!L:L,CSM_AGENCY3[[#This Row],[Agency]],'0. CSM'!M:M,CSM_AGENCY3[[#This Row],[Billing CSM Title]])+SUMIFS('0. CSM'!F:F,'0. CSM'!L:L,CSM_AGENCY3[[#This Row],[Agency]],'0. CSM'!M:M,CSM_AGENCY3[[#This Row],[Billing CSM Title]])*1000</f>
        <v>0</v>
      </c>
      <c r="J314" s="70">
        <f>CSM_AGENCY3[[#This Row],[FY1 ANNUAL]]+CSM_AGENCY3[[#This Row],[FY2 ANNUAL]]</f>
        <v>0</v>
      </c>
      <c r="K314" s="70">
        <f>ROUND(CSM_AGENCY3[[#This Row],[FY1 ANNUAL]]/12,2)</f>
        <v>0</v>
      </c>
      <c r="L314" s="70">
        <f>ROUND(CSM_AGENCY3[[#This Row],[FY2 ANNUAL]]/12,2)</f>
        <v>0</v>
      </c>
      <c r="N314" s="6"/>
    </row>
    <row r="315" spans="1:14" hidden="1" x14ac:dyDescent="0.25">
      <c r="A315" t="s">
        <v>303</v>
      </c>
      <c r="B315" t="s">
        <v>424</v>
      </c>
      <c r="C315" s="4" t="s">
        <v>470</v>
      </c>
      <c r="D315" s="4"/>
      <c r="E315" s="4" t="str">
        <f>CSM_AGENCY3[[#This Row],[Agency]]&amp;"-"&amp;CSM_AGENCY3[[#This Row],[Agency Name]]</f>
        <v>461-Department of Ecology</v>
      </c>
      <c r="F315" s="8" t="s">
        <v>51</v>
      </c>
      <c r="G315" s="5" t="s">
        <v>438</v>
      </c>
      <c r="H315" s="70">
        <f>SUMIFS('0. CSM'!C:C,'0. CSM'!L:L,CSM_AGENCY3[[#This Row],[Agency]],'0. CSM'!M:M,CSM_AGENCY3[[#This Row],[Billing CSM Title]])+SUMIFS('0. CSM'!E:E,'0. CSM'!L:L,CSM_AGENCY3[[#This Row],[Agency]],'0. CSM'!M:M,CSM_AGENCY3[[#This Row],[Billing CSM Title]])*1000</f>
        <v>0</v>
      </c>
      <c r="I315" s="70">
        <f>SUMIFS('0. CSM'!D:D,'0. CSM'!L:L,CSM_AGENCY3[[#This Row],[Agency]],'0. CSM'!M:M,CSM_AGENCY3[[#This Row],[Billing CSM Title]])+SUMIFS('0. CSM'!F:F,'0. CSM'!L:L,CSM_AGENCY3[[#This Row],[Agency]],'0. CSM'!M:M,CSM_AGENCY3[[#This Row],[Billing CSM Title]])*1000</f>
        <v>0</v>
      </c>
      <c r="J315" s="70">
        <f>CSM_AGENCY3[[#This Row],[FY1 ANNUAL]]+CSM_AGENCY3[[#This Row],[FY2 ANNUAL]]</f>
        <v>0</v>
      </c>
      <c r="K315" s="70">
        <f>ROUND(CSM_AGENCY3[[#This Row],[FY1 ANNUAL]]/12,2)</f>
        <v>0</v>
      </c>
      <c r="L315" s="70">
        <f>ROUND(CSM_AGENCY3[[#This Row],[FY2 ANNUAL]]/12,2)</f>
        <v>0</v>
      </c>
      <c r="N315" s="6"/>
    </row>
    <row r="316" spans="1:14" hidden="1" x14ac:dyDescent="0.25">
      <c r="A316" t="s">
        <v>304</v>
      </c>
      <c r="B316" t="s">
        <v>425</v>
      </c>
      <c r="C316" s="4" t="s">
        <v>470</v>
      </c>
      <c r="D316" s="4"/>
      <c r="E316" s="4" t="str">
        <f>CSM_AGENCY3[[#This Row],[Agency]]&amp;"-"&amp;CSM_AGENCY3[[#This Row],[Agency Name]]</f>
        <v>462-WA Pollution Liab Insurance Program</v>
      </c>
      <c r="F316" s="8" t="s">
        <v>51</v>
      </c>
      <c r="G316" s="5" t="s">
        <v>438</v>
      </c>
      <c r="H316" s="70">
        <f>SUMIFS('0. CSM'!C:C,'0. CSM'!L:L,CSM_AGENCY3[[#This Row],[Agency]],'0. CSM'!M:M,CSM_AGENCY3[[#This Row],[Billing CSM Title]])+SUMIFS('0. CSM'!E:E,'0. CSM'!L:L,CSM_AGENCY3[[#This Row],[Agency]],'0. CSM'!M:M,CSM_AGENCY3[[#This Row],[Billing CSM Title]])*1000</f>
        <v>0</v>
      </c>
      <c r="I316" s="70">
        <f>SUMIFS('0. CSM'!D:D,'0. CSM'!L:L,CSM_AGENCY3[[#This Row],[Agency]],'0. CSM'!M:M,CSM_AGENCY3[[#This Row],[Billing CSM Title]])+SUMIFS('0. CSM'!F:F,'0. CSM'!L:L,CSM_AGENCY3[[#This Row],[Agency]],'0. CSM'!M:M,CSM_AGENCY3[[#This Row],[Billing CSM Title]])*1000</f>
        <v>0</v>
      </c>
      <c r="J316" s="70">
        <f>CSM_AGENCY3[[#This Row],[FY1 ANNUAL]]+CSM_AGENCY3[[#This Row],[FY2 ANNUAL]]</f>
        <v>0</v>
      </c>
      <c r="K316" s="70">
        <f>ROUND(CSM_AGENCY3[[#This Row],[FY1 ANNUAL]]/12,2)</f>
        <v>0</v>
      </c>
      <c r="L316" s="70">
        <f>ROUND(CSM_AGENCY3[[#This Row],[FY2 ANNUAL]]/12,2)</f>
        <v>0</v>
      </c>
      <c r="N316" s="6"/>
    </row>
    <row r="317" spans="1:14" hidden="1" x14ac:dyDescent="0.25">
      <c r="A317" t="s">
        <v>305</v>
      </c>
      <c r="B317" t="s">
        <v>426</v>
      </c>
      <c r="C317" s="4" t="s">
        <v>470</v>
      </c>
      <c r="D317" s="4"/>
      <c r="E317" s="4" t="str">
        <f>CSM_AGENCY3[[#This Row],[Agency]]&amp;"-"&amp;CSM_AGENCY3[[#This Row],[Agency Name]]</f>
        <v>463-Energy Fac Site Eval</v>
      </c>
      <c r="F317" s="8" t="s">
        <v>51</v>
      </c>
      <c r="G317" s="5" t="s">
        <v>438</v>
      </c>
      <c r="H317" s="70">
        <f>SUMIFS('0. CSM'!C:C,'0. CSM'!L:L,CSM_AGENCY3[[#This Row],[Agency]],'0. CSM'!M:M,CSM_AGENCY3[[#This Row],[Billing CSM Title]])+SUMIFS('0. CSM'!E:E,'0. CSM'!L:L,CSM_AGENCY3[[#This Row],[Agency]],'0. CSM'!M:M,CSM_AGENCY3[[#This Row],[Billing CSM Title]])*1000</f>
        <v>0</v>
      </c>
      <c r="I317" s="70">
        <f>SUMIFS('0. CSM'!D:D,'0. CSM'!L:L,CSM_AGENCY3[[#This Row],[Agency]],'0. CSM'!M:M,CSM_AGENCY3[[#This Row],[Billing CSM Title]])+SUMIFS('0. CSM'!F:F,'0. CSM'!L:L,CSM_AGENCY3[[#This Row],[Agency]],'0. CSM'!M:M,CSM_AGENCY3[[#This Row],[Billing CSM Title]])*1000</f>
        <v>0</v>
      </c>
      <c r="J317" s="70">
        <f>CSM_AGENCY3[[#This Row],[FY1 ANNUAL]]+CSM_AGENCY3[[#This Row],[FY2 ANNUAL]]</f>
        <v>0</v>
      </c>
      <c r="K317" s="70">
        <f>ROUND(CSM_AGENCY3[[#This Row],[FY1 ANNUAL]]/12,2)</f>
        <v>0</v>
      </c>
      <c r="L317" s="70">
        <f>ROUND(CSM_AGENCY3[[#This Row],[FY2 ANNUAL]]/12,2)</f>
        <v>0</v>
      </c>
      <c r="N317" s="6"/>
    </row>
    <row r="318" spans="1:14" hidden="1" x14ac:dyDescent="0.25">
      <c r="A318" t="s">
        <v>306</v>
      </c>
      <c r="B318" t="s">
        <v>427</v>
      </c>
      <c r="C318" s="4" t="s">
        <v>470</v>
      </c>
      <c r="D318" s="4"/>
      <c r="E318" s="4" t="str">
        <f>CSM_AGENCY3[[#This Row],[Agency]]&amp;"-"&amp;CSM_AGENCY3[[#This Row],[Agency Name]]</f>
        <v>465-State Parks and Recreation Comm</v>
      </c>
      <c r="F318" s="8" t="s">
        <v>51</v>
      </c>
      <c r="G318" s="5" t="s">
        <v>438</v>
      </c>
      <c r="H318" s="70">
        <f>SUMIFS('0. CSM'!C:C,'0. CSM'!L:L,CSM_AGENCY3[[#This Row],[Agency]],'0. CSM'!M:M,CSM_AGENCY3[[#This Row],[Billing CSM Title]])+SUMIFS('0. CSM'!E:E,'0. CSM'!L:L,CSM_AGENCY3[[#This Row],[Agency]],'0. CSM'!M:M,CSM_AGENCY3[[#This Row],[Billing CSM Title]])*1000</f>
        <v>0</v>
      </c>
      <c r="I318" s="70">
        <f>SUMIFS('0. CSM'!D:D,'0. CSM'!L:L,CSM_AGENCY3[[#This Row],[Agency]],'0. CSM'!M:M,CSM_AGENCY3[[#This Row],[Billing CSM Title]])+SUMIFS('0. CSM'!F:F,'0. CSM'!L:L,CSM_AGENCY3[[#This Row],[Agency]],'0. CSM'!M:M,CSM_AGENCY3[[#This Row],[Billing CSM Title]])*1000</f>
        <v>0</v>
      </c>
      <c r="J318" s="70">
        <f>CSM_AGENCY3[[#This Row],[FY1 ANNUAL]]+CSM_AGENCY3[[#This Row],[FY2 ANNUAL]]</f>
        <v>0</v>
      </c>
      <c r="K318" s="70">
        <f>ROUND(CSM_AGENCY3[[#This Row],[FY1 ANNUAL]]/12,2)</f>
        <v>0</v>
      </c>
      <c r="L318" s="70">
        <f>ROUND(CSM_AGENCY3[[#This Row],[FY2 ANNUAL]]/12,2)</f>
        <v>0</v>
      </c>
      <c r="N318" s="6"/>
    </row>
    <row r="319" spans="1:14" hidden="1" x14ac:dyDescent="0.25">
      <c r="A319" t="s">
        <v>307</v>
      </c>
      <c r="B319" t="s">
        <v>428</v>
      </c>
      <c r="C319" s="4" t="s">
        <v>470</v>
      </c>
      <c r="D319" s="4"/>
      <c r="E319" s="4" t="str">
        <f>CSM_AGENCY3[[#This Row],[Agency]]&amp;"-"&amp;CSM_AGENCY3[[#This Row],[Agency Name]]</f>
        <v>467-Rec and Conservation Funding Board</v>
      </c>
      <c r="F319" s="8" t="s">
        <v>51</v>
      </c>
      <c r="G319" s="5" t="s">
        <v>438</v>
      </c>
      <c r="H319" s="70">
        <f>SUMIFS('0. CSM'!C:C,'0. CSM'!L:L,CSM_AGENCY3[[#This Row],[Agency]],'0. CSM'!M:M,CSM_AGENCY3[[#This Row],[Billing CSM Title]])+SUMIFS('0. CSM'!E:E,'0. CSM'!L:L,CSM_AGENCY3[[#This Row],[Agency]],'0. CSM'!M:M,CSM_AGENCY3[[#This Row],[Billing CSM Title]])*1000</f>
        <v>0</v>
      </c>
      <c r="I319" s="70">
        <f>SUMIFS('0. CSM'!D:D,'0. CSM'!L:L,CSM_AGENCY3[[#This Row],[Agency]],'0. CSM'!M:M,CSM_AGENCY3[[#This Row],[Billing CSM Title]])+SUMIFS('0. CSM'!F:F,'0. CSM'!L:L,CSM_AGENCY3[[#This Row],[Agency]],'0. CSM'!M:M,CSM_AGENCY3[[#This Row],[Billing CSM Title]])*1000</f>
        <v>0</v>
      </c>
      <c r="J319" s="70">
        <f>CSM_AGENCY3[[#This Row],[FY1 ANNUAL]]+CSM_AGENCY3[[#This Row],[FY2 ANNUAL]]</f>
        <v>0</v>
      </c>
      <c r="K319" s="70">
        <f>ROUND(CSM_AGENCY3[[#This Row],[FY1 ANNUAL]]/12,2)</f>
        <v>0</v>
      </c>
      <c r="L319" s="70">
        <f>ROUND(CSM_AGENCY3[[#This Row],[FY2 ANNUAL]]/12,2)</f>
        <v>0</v>
      </c>
      <c r="N319" s="6"/>
    </row>
    <row r="320" spans="1:14" hidden="1" x14ac:dyDescent="0.25">
      <c r="A320" t="s">
        <v>308</v>
      </c>
      <c r="B320" t="s">
        <v>429</v>
      </c>
      <c r="C320" s="4" t="s">
        <v>470</v>
      </c>
      <c r="D320" s="4"/>
      <c r="E320" s="4" t="str">
        <f>CSM_AGENCY3[[#This Row],[Agency]]&amp;"-"&amp;CSM_AGENCY3[[#This Row],[Agency Name]]</f>
        <v>468-Environ &amp; Land Use Hearings Office</v>
      </c>
      <c r="F320" s="8" t="s">
        <v>51</v>
      </c>
      <c r="G320" s="5" t="s">
        <v>438</v>
      </c>
      <c r="H320" s="70">
        <f>SUMIFS('0. CSM'!C:C,'0. CSM'!L:L,CSM_AGENCY3[[#This Row],[Agency]],'0. CSM'!M:M,CSM_AGENCY3[[#This Row],[Billing CSM Title]])+SUMIFS('0. CSM'!E:E,'0. CSM'!L:L,CSM_AGENCY3[[#This Row],[Agency]],'0. CSM'!M:M,CSM_AGENCY3[[#This Row],[Billing CSM Title]])*1000</f>
        <v>0</v>
      </c>
      <c r="I320" s="70">
        <f>SUMIFS('0. CSM'!D:D,'0. CSM'!L:L,CSM_AGENCY3[[#This Row],[Agency]],'0. CSM'!M:M,CSM_AGENCY3[[#This Row],[Billing CSM Title]])+SUMIFS('0. CSM'!F:F,'0. CSM'!L:L,CSM_AGENCY3[[#This Row],[Agency]],'0. CSM'!M:M,CSM_AGENCY3[[#This Row],[Billing CSM Title]])*1000</f>
        <v>0</v>
      </c>
      <c r="J320" s="70">
        <f>CSM_AGENCY3[[#This Row],[FY1 ANNUAL]]+CSM_AGENCY3[[#This Row],[FY2 ANNUAL]]</f>
        <v>0</v>
      </c>
      <c r="K320" s="70">
        <f>ROUND(CSM_AGENCY3[[#This Row],[FY1 ANNUAL]]/12,2)</f>
        <v>0</v>
      </c>
      <c r="L320" s="70">
        <f>ROUND(CSM_AGENCY3[[#This Row],[FY2 ANNUAL]]/12,2)</f>
        <v>0</v>
      </c>
      <c r="N320" s="6"/>
    </row>
    <row r="321" spans="1:14" hidden="1" x14ac:dyDescent="0.25">
      <c r="A321" t="s">
        <v>309</v>
      </c>
      <c r="B321" t="s">
        <v>430</v>
      </c>
      <c r="C321" s="4" t="s">
        <v>470</v>
      </c>
      <c r="D321" s="4"/>
      <c r="E321" s="4" t="str">
        <f>CSM_AGENCY3[[#This Row],[Agency]]&amp;"-"&amp;CSM_AGENCY3[[#This Row],[Agency Name]]</f>
        <v>471-State Conservation Commission</v>
      </c>
      <c r="F321" s="8" t="s">
        <v>51</v>
      </c>
      <c r="G321" s="5" t="s">
        <v>438</v>
      </c>
      <c r="H321" s="70">
        <f>SUMIFS('0. CSM'!C:C,'0. CSM'!L:L,CSM_AGENCY3[[#This Row],[Agency]],'0. CSM'!M:M,CSM_AGENCY3[[#This Row],[Billing CSM Title]])+SUMIFS('0. CSM'!E:E,'0. CSM'!L:L,CSM_AGENCY3[[#This Row],[Agency]],'0. CSM'!M:M,CSM_AGENCY3[[#This Row],[Billing CSM Title]])*1000</f>
        <v>0</v>
      </c>
      <c r="I321" s="70">
        <f>SUMIFS('0. CSM'!D:D,'0. CSM'!L:L,CSM_AGENCY3[[#This Row],[Agency]],'0. CSM'!M:M,CSM_AGENCY3[[#This Row],[Billing CSM Title]])+SUMIFS('0. CSM'!F:F,'0. CSM'!L:L,CSM_AGENCY3[[#This Row],[Agency]],'0. CSM'!M:M,CSM_AGENCY3[[#This Row],[Billing CSM Title]])*1000</f>
        <v>0</v>
      </c>
      <c r="J321" s="70">
        <f>CSM_AGENCY3[[#This Row],[FY1 ANNUAL]]+CSM_AGENCY3[[#This Row],[FY2 ANNUAL]]</f>
        <v>0</v>
      </c>
      <c r="K321" s="70">
        <f>ROUND(CSM_AGENCY3[[#This Row],[FY1 ANNUAL]]/12,2)</f>
        <v>0</v>
      </c>
      <c r="L321" s="70">
        <f>ROUND(CSM_AGENCY3[[#This Row],[FY2 ANNUAL]]/12,2)</f>
        <v>0</v>
      </c>
      <c r="N321" s="6"/>
    </row>
    <row r="322" spans="1:14" hidden="1" x14ac:dyDescent="0.25">
      <c r="A322" t="s">
        <v>310</v>
      </c>
      <c r="B322" t="s">
        <v>431</v>
      </c>
      <c r="C322" s="4" t="s">
        <v>470</v>
      </c>
      <c r="D322" s="4"/>
      <c r="E322" s="4" t="str">
        <f>CSM_AGENCY3[[#This Row],[Agency]]&amp;"-"&amp;CSM_AGENCY3[[#This Row],[Agency Name]]</f>
        <v>477-Dept of Fish and Wildlife</v>
      </c>
      <c r="F322" s="8" t="s">
        <v>51</v>
      </c>
      <c r="G322" s="5" t="s">
        <v>438</v>
      </c>
      <c r="H322" s="70">
        <f>SUMIFS('0. CSM'!C:C,'0. CSM'!L:L,CSM_AGENCY3[[#This Row],[Agency]],'0. CSM'!M:M,CSM_AGENCY3[[#This Row],[Billing CSM Title]])+SUMIFS('0. CSM'!E:E,'0. CSM'!L:L,CSM_AGENCY3[[#This Row],[Agency]],'0. CSM'!M:M,CSM_AGENCY3[[#This Row],[Billing CSM Title]])*1000</f>
        <v>0</v>
      </c>
      <c r="I322" s="70">
        <f>SUMIFS('0. CSM'!D:D,'0. CSM'!L:L,CSM_AGENCY3[[#This Row],[Agency]],'0. CSM'!M:M,CSM_AGENCY3[[#This Row],[Billing CSM Title]])+SUMIFS('0. CSM'!F:F,'0. CSM'!L:L,CSM_AGENCY3[[#This Row],[Agency]],'0. CSM'!M:M,CSM_AGENCY3[[#This Row],[Billing CSM Title]])*1000</f>
        <v>0</v>
      </c>
      <c r="J322" s="70">
        <f>CSM_AGENCY3[[#This Row],[FY1 ANNUAL]]+CSM_AGENCY3[[#This Row],[FY2 ANNUAL]]</f>
        <v>0</v>
      </c>
      <c r="K322" s="70">
        <f>ROUND(CSM_AGENCY3[[#This Row],[FY1 ANNUAL]]/12,2)</f>
        <v>0</v>
      </c>
      <c r="L322" s="70">
        <f>ROUND(CSM_AGENCY3[[#This Row],[FY2 ANNUAL]]/12,2)</f>
        <v>0</v>
      </c>
      <c r="N322" s="6"/>
    </row>
    <row r="323" spans="1:14" hidden="1" x14ac:dyDescent="0.25">
      <c r="A323" t="s">
        <v>311</v>
      </c>
      <c r="B323" t="s">
        <v>432</v>
      </c>
      <c r="C323" s="4" t="s">
        <v>470</v>
      </c>
      <c r="D323" s="4"/>
      <c r="E323" s="4" t="str">
        <f>CSM_AGENCY3[[#This Row],[Agency]]&amp;"-"&amp;CSM_AGENCY3[[#This Row],[Agency Name]]</f>
        <v>478-Puget Sound Partnership</v>
      </c>
      <c r="F323" s="8" t="s">
        <v>51</v>
      </c>
      <c r="G323" s="5" t="s">
        <v>438</v>
      </c>
      <c r="H323" s="70">
        <f>SUMIFS('0. CSM'!C:C,'0. CSM'!L:L,CSM_AGENCY3[[#This Row],[Agency]],'0. CSM'!M:M,CSM_AGENCY3[[#This Row],[Billing CSM Title]])+SUMIFS('0. CSM'!E:E,'0. CSM'!L:L,CSM_AGENCY3[[#This Row],[Agency]],'0. CSM'!M:M,CSM_AGENCY3[[#This Row],[Billing CSM Title]])*1000</f>
        <v>0</v>
      </c>
      <c r="I323" s="70">
        <f>SUMIFS('0. CSM'!D:D,'0. CSM'!L:L,CSM_AGENCY3[[#This Row],[Agency]],'0. CSM'!M:M,CSM_AGENCY3[[#This Row],[Billing CSM Title]])+SUMIFS('0. CSM'!F:F,'0. CSM'!L:L,CSM_AGENCY3[[#This Row],[Agency]],'0. CSM'!M:M,CSM_AGENCY3[[#This Row],[Billing CSM Title]])*1000</f>
        <v>0</v>
      </c>
      <c r="J323" s="70">
        <f>CSM_AGENCY3[[#This Row],[FY1 ANNUAL]]+CSM_AGENCY3[[#This Row],[FY2 ANNUAL]]</f>
        <v>0</v>
      </c>
      <c r="K323" s="70">
        <f>ROUND(CSM_AGENCY3[[#This Row],[FY1 ANNUAL]]/12,2)</f>
        <v>0</v>
      </c>
      <c r="L323" s="70">
        <f>ROUND(CSM_AGENCY3[[#This Row],[FY2 ANNUAL]]/12,2)</f>
        <v>0</v>
      </c>
      <c r="N323" s="6"/>
    </row>
    <row r="324" spans="1:14" hidden="1" x14ac:dyDescent="0.25">
      <c r="A324" t="s">
        <v>312</v>
      </c>
      <c r="B324" t="s">
        <v>433</v>
      </c>
      <c r="C324" s="4" t="s">
        <v>470</v>
      </c>
      <c r="D324" s="4"/>
      <c r="E324" s="4" t="str">
        <f>CSM_AGENCY3[[#This Row],[Agency]]&amp;"-"&amp;CSM_AGENCY3[[#This Row],[Agency Name]]</f>
        <v>490-Department of Natural Resources</v>
      </c>
      <c r="F324" s="8" t="s">
        <v>51</v>
      </c>
      <c r="G324" s="5" t="s">
        <v>438</v>
      </c>
      <c r="H324" s="70">
        <f>SUMIFS('0. CSM'!C:C,'0. CSM'!L:L,CSM_AGENCY3[[#This Row],[Agency]],'0. CSM'!M:M,CSM_AGENCY3[[#This Row],[Billing CSM Title]])+SUMIFS('0. CSM'!E:E,'0. CSM'!L:L,CSM_AGENCY3[[#This Row],[Agency]],'0. CSM'!M:M,CSM_AGENCY3[[#This Row],[Billing CSM Title]])*1000</f>
        <v>0</v>
      </c>
      <c r="I324" s="70">
        <f>SUMIFS('0. CSM'!D:D,'0. CSM'!L:L,CSM_AGENCY3[[#This Row],[Agency]],'0. CSM'!M:M,CSM_AGENCY3[[#This Row],[Billing CSM Title]])+SUMIFS('0. CSM'!F:F,'0. CSM'!L:L,CSM_AGENCY3[[#This Row],[Agency]],'0. CSM'!M:M,CSM_AGENCY3[[#This Row],[Billing CSM Title]])*1000</f>
        <v>0</v>
      </c>
      <c r="J324" s="70">
        <f>CSM_AGENCY3[[#This Row],[FY1 ANNUAL]]+CSM_AGENCY3[[#This Row],[FY2 ANNUAL]]</f>
        <v>0</v>
      </c>
      <c r="K324" s="70">
        <f>ROUND(CSM_AGENCY3[[#This Row],[FY1 ANNUAL]]/12,2)</f>
        <v>0</v>
      </c>
      <c r="L324" s="70">
        <f>ROUND(CSM_AGENCY3[[#This Row],[FY2 ANNUAL]]/12,2)</f>
        <v>0</v>
      </c>
      <c r="N324" s="6"/>
    </row>
    <row r="325" spans="1:14" hidden="1" x14ac:dyDescent="0.25">
      <c r="A325" t="s">
        <v>313</v>
      </c>
      <c r="B325" t="s">
        <v>434</v>
      </c>
      <c r="C325" s="4" t="s">
        <v>470</v>
      </c>
      <c r="D325" s="4"/>
      <c r="E325" s="4" t="str">
        <f>CSM_AGENCY3[[#This Row],[Agency]]&amp;"-"&amp;CSM_AGENCY3[[#This Row],[Agency Name]]</f>
        <v>495-Department of Agriculture</v>
      </c>
      <c r="F325" s="8" t="s">
        <v>51</v>
      </c>
      <c r="G325" s="5" t="s">
        <v>438</v>
      </c>
      <c r="H325" s="70">
        <f>SUMIFS('0. CSM'!C:C,'0. CSM'!L:L,CSM_AGENCY3[[#This Row],[Agency]],'0. CSM'!M:M,CSM_AGENCY3[[#This Row],[Billing CSM Title]])+SUMIFS('0. CSM'!E:E,'0. CSM'!L:L,CSM_AGENCY3[[#This Row],[Agency]],'0. CSM'!M:M,CSM_AGENCY3[[#This Row],[Billing CSM Title]])*1000</f>
        <v>0</v>
      </c>
      <c r="I325" s="70">
        <f>SUMIFS('0. CSM'!D:D,'0. CSM'!L:L,CSM_AGENCY3[[#This Row],[Agency]],'0. CSM'!M:M,CSM_AGENCY3[[#This Row],[Billing CSM Title]])+SUMIFS('0. CSM'!F:F,'0. CSM'!L:L,CSM_AGENCY3[[#This Row],[Agency]],'0. CSM'!M:M,CSM_AGENCY3[[#This Row],[Billing CSM Title]])*1000</f>
        <v>0</v>
      </c>
      <c r="J325" s="70">
        <f>CSM_AGENCY3[[#This Row],[FY1 ANNUAL]]+CSM_AGENCY3[[#This Row],[FY2 ANNUAL]]</f>
        <v>0</v>
      </c>
      <c r="K325" s="70">
        <f>ROUND(CSM_AGENCY3[[#This Row],[FY1 ANNUAL]]/12,2)</f>
        <v>0</v>
      </c>
      <c r="L325" s="70">
        <f>ROUND(CSM_AGENCY3[[#This Row],[FY2 ANNUAL]]/12,2)</f>
        <v>0</v>
      </c>
      <c r="N325" s="6"/>
    </row>
    <row r="326" spans="1:14" hidden="1" x14ac:dyDescent="0.25">
      <c r="A326" t="s">
        <v>314</v>
      </c>
      <c r="B326" t="s">
        <v>435</v>
      </c>
      <c r="C326" s="4" t="s">
        <v>470</v>
      </c>
      <c r="D326" s="4"/>
      <c r="E326" s="4" t="str">
        <f>CSM_AGENCY3[[#This Row],[Agency]]&amp;"-"&amp;CSM_AGENCY3[[#This Row],[Agency Name]]</f>
        <v>540-Employment Security Department</v>
      </c>
      <c r="F326" s="8" t="s">
        <v>51</v>
      </c>
      <c r="G326" s="5" t="s">
        <v>438</v>
      </c>
      <c r="H326" s="70">
        <f>SUMIFS('0. CSM'!C:C,'0. CSM'!L:L,CSM_AGENCY3[[#This Row],[Agency]],'0. CSM'!M:M,CSM_AGENCY3[[#This Row],[Billing CSM Title]])+SUMIFS('0. CSM'!E:E,'0. CSM'!L:L,CSM_AGENCY3[[#This Row],[Agency]],'0. CSM'!M:M,CSM_AGENCY3[[#This Row],[Billing CSM Title]])*1000</f>
        <v>0</v>
      </c>
      <c r="I326" s="70">
        <f>SUMIFS('0. CSM'!D:D,'0. CSM'!L:L,CSM_AGENCY3[[#This Row],[Agency]],'0. CSM'!M:M,CSM_AGENCY3[[#This Row],[Billing CSM Title]])+SUMIFS('0. CSM'!F:F,'0. CSM'!L:L,CSM_AGENCY3[[#This Row],[Agency]],'0. CSM'!M:M,CSM_AGENCY3[[#This Row],[Billing CSM Title]])*1000</f>
        <v>0</v>
      </c>
      <c r="J326" s="70">
        <f>CSM_AGENCY3[[#This Row],[FY1 ANNUAL]]+CSM_AGENCY3[[#This Row],[FY2 ANNUAL]]</f>
        <v>0</v>
      </c>
      <c r="K326" s="70">
        <f>ROUND(CSM_AGENCY3[[#This Row],[FY1 ANNUAL]]/12,2)</f>
        <v>0</v>
      </c>
      <c r="L326" s="70">
        <f>ROUND(CSM_AGENCY3[[#This Row],[FY2 ANNUAL]]/12,2)</f>
        <v>0</v>
      </c>
      <c r="N326" s="6"/>
    </row>
    <row r="327" spans="1:14" hidden="1" x14ac:dyDescent="0.25">
      <c r="A327" t="s">
        <v>319</v>
      </c>
      <c r="B327" t="s">
        <v>437</v>
      </c>
      <c r="C327" s="4" t="s">
        <v>470</v>
      </c>
      <c r="D327" s="4"/>
      <c r="E327" s="4" t="str">
        <f>CSM_AGENCY3[[#This Row],[Agency]]&amp;"-"&amp;CSM_AGENCY3[[#This Row],[Agency Name]]</f>
        <v>699-Community/Technical College System</v>
      </c>
      <c r="F327" s="8" t="s">
        <v>51</v>
      </c>
      <c r="G327" s="5" t="s">
        <v>438</v>
      </c>
      <c r="H327" s="70">
        <f>SUMIFS('0. CSM'!C:C,'0. CSM'!L:L,CSM_AGENCY3[[#This Row],[Agency]],'0. CSM'!M:M,CSM_AGENCY3[[#This Row],[Billing CSM Title]])+SUMIFS('0. CSM'!E:E,'0. CSM'!L:L,CSM_AGENCY3[[#This Row],[Agency]],'0. CSM'!M:M,CSM_AGENCY3[[#This Row],[Billing CSM Title]])*1000</f>
        <v>0</v>
      </c>
      <c r="I327" s="70">
        <f>SUMIFS('0. CSM'!D:D,'0. CSM'!L:L,CSM_AGENCY3[[#This Row],[Agency]],'0. CSM'!M:M,CSM_AGENCY3[[#This Row],[Billing CSM Title]])+SUMIFS('0. CSM'!F:F,'0. CSM'!L:L,CSM_AGENCY3[[#This Row],[Agency]],'0. CSM'!M:M,CSM_AGENCY3[[#This Row],[Billing CSM Title]])*1000</f>
        <v>0</v>
      </c>
      <c r="J327" s="70">
        <f>CSM_AGENCY3[[#This Row],[FY1 ANNUAL]]+CSM_AGENCY3[[#This Row],[FY2 ANNUAL]]</f>
        <v>0</v>
      </c>
      <c r="K327" s="70">
        <f>ROUND(CSM_AGENCY3[[#This Row],[FY1 ANNUAL]]/12,2)</f>
        <v>0</v>
      </c>
      <c r="L327" s="70">
        <f>ROUND(CSM_AGENCY3[[#This Row],[FY2 ANNUAL]]/12,2)</f>
        <v>0</v>
      </c>
      <c r="N327" s="6"/>
    </row>
    <row r="328" spans="1:14" hidden="1" x14ac:dyDescent="0.25">
      <c r="A328" t="s">
        <v>208</v>
      </c>
      <c r="B328" t="s">
        <v>330</v>
      </c>
      <c r="C328" s="4" t="s">
        <v>470</v>
      </c>
      <c r="D328" s="4"/>
      <c r="E328" s="4" t="str">
        <f>CSM_AGENCY3[[#This Row],[Agency]]&amp;"-"&amp;CSM_AGENCY3[[#This Row],[Agency Name]]</f>
        <v>012-Senate</v>
      </c>
      <c r="F328" s="8" t="s">
        <v>53</v>
      </c>
      <c r="G328" s="5" t="s">
        <v>449</v>
      </c>
      <c r="H328" s="70">
        <f>SUMIFS('0. CSM'!C:C,'0. CSM'!L:L,CSM_AGENCY3[[#This Row],[Agency]],'0. CSM'!M:M,CSM_AGENCY3[[#This Row],[Billing CSM Title]])+SUMIFS('0. CSM'!E:E,'0. CSM'!L:L,CSM_AGENCY3[[#This Row],[Agency]],'0. CSM'!M:M,CSM_AGENCY3[[#This Row],[Billing CSM Title]])*1000</f>
        <v>5000</v>
      </c>
      <c r="I328" s="70">
        <f>SUMIFS('0. CSM'!D:D,'0. CSM'!L:L,CSM_AGENCY3[[#This Row],[Agency]],'0. CSM'!M:M,CSM_AGENCY3[[#This Row],[Billing CSM Title]])+SUMIFS('0. CSM'!F:F,'0. CSM'!L:L,CSM_AGENCY3[[#This Row],[Agency]],'0. CSM'!M:M,CSM_AGENCY3[[#This Row],[Billing CSM Title]])*1000</f>
        <v>5000</v>
      </c>
      <c r="J328" s="70">
        <f>CSM_AGENCY3[[#This Row],[FY1 ANNUAL]]+CSM_AGENCY3[[#This Row],[FY2 ANNUAL]]</f>
        <v>10000</v>
      </c>
      <c r="K328" s="70">
        <f>ROUND(CSM_AGENCY3[[#This Row],[FY1 ANNUAL]]/12,2)</f>
        <v>416.67</v>
      </c>
      <c r="L328" s="70">
        <f>ROUND(CSM_AGENCY3[[#This Row],[FY2 ANNUAL]]/12,2)</f>
        <v>416.67</v>
      </c>
      <c r="N328" s="6"/>
    </row>
    <row r="329" spans="1:14" hidden="1" x14ac:dyDescent="0.25">
      <c r="A329" t="s">
        <v>209</v>
      </c>
      <c r="B329" t="s">
        <v>331</v>
      </c>
      <c r="C329" s="4" t="s">
        <v>470</v>
      </c>
      <c r="D329" s="4"/>
      <c r="E329" s="4" t="str">
        <f>CSM_AGENCY3[[#This Row],[Agency]]&amp;"-"&amp;CSM_AGENCY3[[#This Row],[Agency Name]]</f>
        <v>013-Joint Transportation Committee</v>
      </c>
      <c r="F329" s="8" t="s">
        <v>53</v>
      </c>
      <c r="G329" s="5" t="s">
        <v>449</v>
      </c>
      <c r="H329" s="70">
        <f>SUMIFS('0. CSM'!C:C,'0. CSM'!L:L,CSM_AGENCY3[[#This Row],[Agency]],'0. CSM'!M:M,CSM_AGENCY3[[#This Row],[Billing CSM Title]])+SUMIFS('0. CSM'!E:E,'0. CSM'!L:L,CSM_AGENCY3[[#This Row],[Agency]],'0. CSM'!M:M,CSM_AGENCY3[[#This Row],[Billing CSM Title]])*1000</f>
        <v>0</v>
      </c>
      <c r="I329" s="70">
        <f>SUMIFS('0. CSM'!D:D,'0. CSM'!L:L,CSM_AGENCY3[[#This Row],[Agency]],'0. CSM'!M:M,CSM_AGENCY3[[#This Row],[Billing CSM Title]])+SUMIFS('0. CSM'!F:F,'0. CSM'!L:L,CSM_AGENCY3[[#This Row],[Agency]],'0. CSM'!M:M,CSM_AGENCY3[[#This Row],[Billing CSM Title]])*1000</f>
        <v>0</v>
      </c>
      <c r="J329" s="70">
        <f>CSM_AGENCY3[[#This Row],[FY1 ANNUAL]]+CSM_AGENCY3[[#This Row],[FY2 ANNUAL]]</f>
        <v>0</v>
      </c>
      <c r="K329" s="70">
        <f>ROUND(CSM_AGENCY3[[#This Row],[FY1 ANNUAL]]/12,2)</f>
        <v>0</v>
      </c>
      <c r="L329" s="70">
        <f>ROUND(CSM_AGENCY3[[#This Row],[FY2 ANNUAL]]/12,2)</f>
        <v>0</v>
      </c>
      <c r="N329" s="6"/>
    </row>
    <row r="330" spans="1:14" hidden="1" x14ac:dyDescent="0.25">
      <c r="A330" t="s">
        <v>207</v>
      </c>
      <c r="B330" t="s">
        <v>328</v>
      </c>
      <c r="C330" s="4" t="s">
        <v>470</v>
      </c>
      <c r="D330" s="4"/>
      <c r="E330" s="4" t="str">
        <f>CSM_AGENCY3[[#This Row],[Agency]]&amp;"-"&amp;CSM_AGENCY3[[#This Row],[Agency Name]]</f>
        <v>011-House of Representatives</v>
      </c>
      <c r="F330" t="s">
        <v>53</v>
      </c>
      <c r="G330" s="5" t="s">
        <v>449</v>
      </c>
      <c r="H330" s="70">
        <f>SUMIFS('0. CSM'!C:C,'0. CSM'!L:L,CSM_AGENCY3[[#This Row],[Agency]],'0. CSM'!M:M,CSM_AGENCY3[[#This Row],[Billing CSM Title]])+SUMIFS('0. CSM'!E:E,'0. CSM'!L:L,CSM_AGENCY3[[#This Row],[Agency]],'0. CSM'!M:M,CSM_AGENCY3[[#This Row],[Billing CSM Title]])*1000</f>
        <v>7000</v>
      </c>
      <c r="I330" s="70">
        <f>SUMIFS('0. CSM'!D:D,'0. CSM'!L:L,CSM_AGENCY3[[#This Row],[Agency]],'0. CSM'!M:M,CSM_AGENCY3[[#This Row],[Billing CSM Title]])+SUMIFS('0. CSM'!F:F,'0. CSM'!L:L,CSM_AGENCY3[[#This Row],[Agency]],'0. CSM'!M:M,CSM_AGENCY3[[#This Row],[Billing CSM Title]])*1000</f>
        <v>7000</v>
      </c>
      <c r="J330" s="70">
        <f>CSM_AGENCY3[[#This Row],[FY1 ANNUAL]]+CSM_AGENCY3[[#This Row],[FY2 ANNUAL]]</f>
        <v>14000</v>
      </c>
      <c r="K330" s="70">
        <f>ROUND(CSM_AGENCY3[[#This Row],[FY1 ANNUAL]]/12,2)</f>
        <v>583.33000000000004</v>
      </c>
      <c r="L330" s="70">
        <f>ROUND(CSM_AGENCY3[[#This Row],[FY2 ANNUAL]]/12,2)</f>
        <v>583.33000000000004</v>
      </c>
      <c r="N330" s="6"/>
    </row>
    <row r="331" spans="1:14" hidden="1" x14ac:dyDescent="0.25">
      <c r="A331" t="s">
        <v>210</v>
      </c>
      <c r="B331" t="s">
        <v>332</v>
      </c>
      <c r="C331" s="4" t="s">
        <v>470</v>
      </c>
      <c r="D331" s="4"/>
      <c r="E331" s="4" t="str">
        <f>CSM_AGENCY3[[#This Row],[Agency]]&amp;"-"&amp;CSM_AGENCY3[[#This Row],[Agency Name]]</f>
        <v>014-Jt Leg Audit &amp; Review Committee</v>
      </c>
      <c r="F331" s="8" t="s">
        <v>53</v>
      </c>
      <c r="G331" s="5" t="s">
        <v>449</v>
      </c>
      <c r="H331" s="70">
        <f>SUMIFS('0. CSM'!C:C,'0. CSM'!L:L,CSM_AGENCY3[[#This Row],[Agency]],'0. CSM'!M:M,CSM_AGENCY3[[#This Row],[Billing CSM Title]])+SUMIFS('0. CSM'!E:E,'0. CSM'!L:L,CSM_AGENCY3[[#This Row],[Agency]],'0. CSM'!M:M,CSM_AGENCY3[[#This Row],[Billing CSM Title]])*1000</f>
        <v>1000</v>
      </c>
      <c r="I331" s="70">
        <f>SUMIFS('0. CSM'!D:D,'0. CSM'!L:L,CSM_AGENCY3[[#This Row],[Agency]],'0. CSM'!M:M,CSM_AGENCY3[[#This Row],[Billing CSM Title]])+SUMIFS('0. CSM'!F:F,'0. CSM'!L:L,CSM_AGENCY3[[#This Row],[Agency]],'0. CSM'!M:M,CSM_AGENCY3[[#This Row],[Billing CSM Title]])*1000</f>
        <v>0</v>
      </c>
      <c r="J331" s="70">
        <f>CSM_AGENCY3[[#This Row],[FY1 ANNUAL]]+CSM_AGENCY3[[#This Row],[FY2 ANNUAL]]</f>
        <v>1000</v>
      </c>
      <c r="K331" s="70">
        <f>ROUND(CSM_AGENCY3[[#This Row],[FY1 ANNUAL]]/12,2)</f>
        <v>83.33</v>
      </c>
      <c r="L331" s="70">
        <f>ROUND(CSM_AGENCY3[[#This Row],[FY2 ANNUAL]]/12,2)</f>
        <v>0</v>
      </c>
      <c r="N331" s="6"/>
    </row>
    <row r="332" spans="1:14" hidden="1" x14ac:dyDescent="0.25">
      <c r="A332" t="s">
        <v>211</v>
      </c>
      <c r="B332" t="s">
        <v>333</v>
      </c>
      <c r="C332" s="4" t="s">
        <v>470</v>
      </c>
      <c r="D332" s="4"/>
      <c r="E332" s="4" t="str">
        <f>CSM_AGENCY3[[#This Row],[Agency]]&amp;"-"&amp;CSM_AGENCY3[[#This Row],[Agency Name]]</f>
        <v>020-LEAP Committee</v>
      </c>
      <c r="F332" s="8" t="s">
        <v>53</v>
      </c>
      <c r="G332" s="5" t="s">
        <v>449</v>
      </c>
      <c r="H332" s="70">
        <f>SUMIFS('0. CSM'!C:C,'0. CSM'!L:L,CSM_AGENCY3[[#This Row],[Agency]],'0. CSM'!M:M,CSM_AGENCY3[[#This Row],[Billing CSM Title]])+SUMIFS('0. CSM'!E:E,'0. CSM'!L:L,CSM_AGENCY3[[#This Row],[Agency]],'0. CSM'!M:M,CSM_AGENCY3[[#This Row],[Billing CSM Title]])*1000</f>
        <v>0</v>
      </c>
      <c r="I332" s="70">
        <f>SUMIFS('0. CSM'!D:D,'0. CSM'!L:L,CSM_AGENCY3[[#This Row],[Agency]],'0. CSM'!M:M,CSM_AGENCY3[[#This Row],[Billing CSM Title]])+SUMIFS('0. CSM'!F:F,'0. CSM'!L:L,CSM_AGENCY3[[#This Row],[Agency]],'0. CSM'!M:M,CSM_AGENCY3[[#This Row],[Billing CSM Title]])*1000</f>
        <v>0</v>
      </c>
      <c r="J332" s="70">
        <f>CSM_AGENCY3[[#This Row],[FY1 ANNUAL]]+CSM_AGENCY3[[#This Row],[FY2 ANNUAL]]</f>
        <v>0</v>
      </c>
      <c r="K332" s="70">
        <f>ROUND(CSM_AGENCY3[[#This Row],[FY1 ANNUAL]]/12,2)</f>
        <v>0</v>
      </c>
      <c r="L332" s="70">
        <f>ROUND(CSM_AGENCY3[[#This Row],[FY2 ANNUAL]]/12,2)</f>
        <v>0</v>
      </c>
      <c r="N332" s="6"/>
    </row>
    <row r="333" spans="1:14" hidden="1" x14ac:dyDescent="0.25">
      <c r="A333" t="s">
        <v>212</v>
      </c>
      <c r="B333" t="s">
        <v>334</v>
      </c>
      <c r="C333" s="4" t="s">
        <v>470</v>
      </c>
      <c r="D333" s="4"/>
      <c r="E333" s="4" t="str">
        <f>CSM_AGENCY3[[#This Row],[Agency]]&amp;"-"&amp;CSM_AGENCY3[[#This Row],[Agency Name]]</f>
        <v>035-Office of the State Actuary</v>
      </c>
      <c r="F333" s="8" t="s">
        <v>53</v>
      </c>
      <c r="G333" s="5" t="s">
        <v>449</v>
      </c>
      <c r="H333" s="70">
        <f>SUMIFS('0. CSM'!C:C,'0. CSM'!L:L,CSM_AGENCY3[[#This Row],[Agency]],'0. CSM'!M:M,CSM_AGENCY3[[#This Row],[Billing CSM Title]])+SUMIFS('0. CSM'!E:E,'0. CSM'!L:L,CSM_AGENCY3[[#This Row],[Agency]],'0. CSM'!M:M,CSM_AGENCY3[[#This Row],[Billing CSM Title]])*1000</f>
        <v>1000</v>
      </c>
      <c r="I333" s="70">
        <f>SUMIFS('0. CSM'!D:D,'0. CSM'!L:L,CSM_AGENCY3[[#This Row],[Agency]],'0. CSM'!M:M,CSM_AGENCY3[[#This Row],[Billing CSM Title]])+SUMIFS('0. CSM'!F:F,'0. CSM'!L:L,CSM_AGENCY3[[#This Row],[Agency]],'0. CSM'!M:M,CSM_AGENCY3[[#This Row],[Billing CSM Title]])*1000</f>
        <v>0</v>
      </c>
      <c r="J333" s="70">
        <f>CSM_AGENCY3[[#This Row],[FY1 ANNUAL]]+CSM_AGENCY3[[#This Row],[FY2 ANNUAL]]</f>
        <v>1000</v>
      </c>
      <c r="K333" s="70">
        <f>ROUND(CSM_AGENCY3[[#This Row],[FY1 ANNUAL]]/12,2)</f>
        <v>83.33</v>
      </c>
      <c r="L333" s="70">
        <f>ROUND(CSM_AGENCY3[[#This Row],[FY2 ANNUAL]]/12,2)</f>
        <v>0</v>
      </c>
      <c r="N333" s="6"/>
    </row>
    <row r="334" spans="1:14" hidden="1" x14ac:dyDescent="0.25">
      <c r="A334" t="s">
        <v>213</v>
      </c>
      <c r="B334" t="s">
        <v>335</v>
      </c>
      <c r="C334" s="4" t="s">
        <v>470</v>
      </c>
      <c r="D334" s="4"/>
      <c r="E334" s="4" t="str">
        <f>CSM_AGENCY3[[#This Row],[Agency]]&amp;"-"&amp;CSM_AGENCY3[[#This Row],[Agency Name]]</f>
        <v>036-St Leg Labor Rel</v>
      </c>
      <c r="F334" s="8" t="s">
        <v>53</v>
      </c>
      <c r="G334" s="5" t="s">
        <v>449</v>
      </c>
      <c r="H334" s="70">
        <f>SUMIFS('0. CSM'!C:C,'0. CSM'!L:L,CSM_AGENCY3[[#This Row],[Agency]],'0. CSM'!M:M,CSM_AGENCY3[[#This Row],[Billing CSM Title]])+SUMIFS('0. CSM'!E:E,'0. CSM'!L:L,CSM_AGENCY3[[#This Row],[Agency]],'0. CSM'!M:M,CSM_AGENCY3[[#This Row],[Billing CSM Title]])*1000</f>
        <v>0</v>
      </c>
      <c r="I334" s="70">
        <f>SUMIFS('0. CSM'!D:D,'0. CSM'!L:L,CSM_AGENCY3[[#This Row],[Agency]],'0. CSM'!M:M,CSM_AGENCY3[[#This Row],[Billing CSM Title]])+SUMIFS('0. CSM'!F:F,'0. CSM'!L:L,CSM_AGENCY3[[#This Row],[Agency]],'0. CSM'!M:M,CSM_AGENCY3[[#This Row],[Billing CSM Title]])*1000</f>
        <v>0</v>
      </c>
      <c r="J334" s="70">
        <f>CSM_AGENCY3[[#This Row],[FY1 ANNUAL]]+CSM_AGENCY3[[#This Row],[FY2 ANNUAL]]</f>
        <v>0</v>
      </c>
      <c r="K334" s="70">
        <f>ROUND(CSM_AGENCY3[[#This Row],[FY1 ANNUAL]]/12,2)</f>
        <v>0</v>
      </c>
      <c r="L334" s="70">
        <f>ROUND(CSM_AGENCY3[[#This Row],[FY2 ANNUAL]]/12,2)</f>
        <v>0</v>
      </c>
      <c r="N334" s="6"/>
    </row>
    <row r="335" spans="1:14" hidden="1" x14ac:dyDescent="0.25">
      <c r="A335" t="s">
        <v>214</v>
      </c>
      <c r="B335" t="s">
        <v>336</v>
      </c>
      <c r="C335" s="4" t="s">
        <v>470</v>
      </c>
      <c r="D335" s="4"/>
      <c r="E335" s="4" t="str">
        <f>CSM_AGENCY3[[#This Row],[Agency]]&amp;"-"&amp;CSM_AGENCY3[[#This Row],[Agency Name]]</f>
        <v>037-Office of Legislative Support Svcs</v>
      </c>
      <c r="F335" s="8" t="s">
        <v>53</v>
      </c>
      <c r="G335" s="5" t="s">
        <v>449</v>
      </c>
      <c r="H335" s="70">
        <f>SUMIFS('0. CSM'!C:C,'0. CSM'!L:L,CSM_AGENCY3[[#This Row],[Agency]],'0. CSM'!M:M,CSM_AGENCY3[[#This Row],[Billing CSM Title]])+SUMIFS('0. CSM'!E:E,'0. CSM'!L:L,CSM_AGENCY3[[#This Row],[Agency]],'0. CSM'!M:M,CSM_AGENCY3[[#This Row],[Billing CSM Title]])*1000</f>
        <v>0</v>
      </c>
      <c r="I335" s="70">
        <f>SUMIFS('0. CSM'!D:D,'0. CSM'!L:L,CSM_AGENCY3[[#This Row],[Agency]],'0. CSM'!M:M,CSM_AGENCY3[[#This Row],[Billing CSM Title]])+SUMIFS('0. CSM'!F:F,'0. CSM'!L:L,CSM_AGENCY3[[#This Row],[Agency]],'0. CSM'!M:M,CSM_AGENCY3[[#This Row],[Billing CSM Title]])*1000</f>
        <v>1000</v>
      </c>
      <c r="J335" s="70">
        <f>CSM_AGENCY3[[#This Row],[FY1 ANNUAL]]+CSM_AGENCY3[[#This Row],[FY2 ANNUAL]]</f>
        <v>1000</v>
      </c>
      <c r="K335" s="70">
        <f>ROUND(CSM_AGENCY3[[#This Row],[FY1 ANNUAL]]/12,2)</f>
        <v>0</v>
      </c>
      <c r="L335" s="70">
        <f>ROUND(CSM_AGENCY3[[#This Row],[FY2 ANNUAL]]/12,2)</f>
        <v>83.33</v>
      </c>
      <c r="N335" s="6"/>
    </row>
    <row r="336" spans="1:14" hidden="1" x14ac:dyDescent="0.25">
      <c r="A336" t="s">
        <v>215</v>
      </c>
      <c r="B336" t="s">
        <v>337</v>
      </c>
      <c r="C336" s="4" t="s">
        <v>470</v>
      </c>
      <c r="D336" s="4"/>
      <c r="E336" s="4" t="str">
        <f>CSM_AGENCY3[[#This Row],[Agency]]&amp;"-"&amp;CSM_AGENCY3[[#This Row],[Agency Name]]</f>
        <v>038-Joint Legislative Systems Comm</v>
      </c>
      <c r="F336" s="8" t="s">
        <v>53</v>
      </c>
      <c r="G336" s="5" t="s">
        <v>449</v>
      </c>
      <c r="H336" s="70">
        <f>SUMIFS('0. CSM'!C:C,'0. CSM'!L:L,CSM_AGENCY3[[#This Row],[Agency]],'0. CSM'!M:M,CSM_AGENCY3[[#This Row],[Billing CSM Title]])+SUMIFS('0. CSM'!E:E,'0. CSM'!L:L,CSM_AGENCY3[[#This Row],[Agency]],'0. CSM'!M:M,CSM_AGENCY3[[#This Row],[Billing CSM Title]])*1000</f>
        <v>1000</v>
      </c>
      <c r="I336" s="70">
        <f>SUMIFS('0. CSM'!D:D,'0. CSM'!L:L,CSM_AGENCY3[[#This Row],[Agency]],'0. CSM'!M:M,CSM_AGENCY3[[#This Row],[Billing CSM Title]])+SUMIFS('0. CSM'!F:F,'0. CSM'!L:L,CSM_AGENCY3[[#This Row],[Agency]],'0. CSM'!M:M,CSM_AGENCY3[[#This Row],[Billing CSM Title]])*1000</f>
        <v>1000</v>
      </c>
      <c r="J336" s="70">
        <f>CSM_AGENCY3[[#This Row],[FY1 ANNUAL]]+CSM_AGENCY3[[#This Row],[FY2 ANNUAL]]</f>
        <v>2000</v>
      </c>
      <c r="K336" s="70">
        <f>ROUND(CSM_AGENCY3[[#This Row],[FY1 ANNUAL]]/12,2)</f>
        <v>83.33</v>
      </c>
      <c r="L336" s="70">
        <f>ROUND(CSM_AGENCY3[[#This Row],[FY2 ANNUAL]]/12,2)</f>
        <v>83.33</v>
      </c>
      <c r="N336" s="6"/>
    </row>
    <row r="337" spans="1:14" hidden="1" x14ac:dyDescent="0.25">
      <c r="A337" t="s">
        <v>216</v>
      </c>
      <c r="B337" t="s">
        <v>338</v>
      </c>
      <c r="C337" s="4" t="s">
        <v>470</v>
      </c>
      <c r="D337" s="4"/>
      <c r="E337" s="4" t="str">
        <f>CSM_AGENCY3[[#This Row],[Agency]]&amp;"-"&amp;CSM_AGENCY3[[#This Row],[Agency Name]]</f>
        <v>040-Statute Law Committee</v>
      </c>
      <c r="F337" s="8" t="s">
        <v>53</v>
      </c>
      <c r="G337" s="5" t="s">
        <v>449</v>
      </c>
      <c r="H337" s="70">
        <f>SUMIFS('0. CSM'!C:C,'0. CSM'!L:L,CSM_AGENCY3[[#This Row],[Agency]],'0. CSM'!M:M,CSM_AGENCY3[[#This Row],[Billing CSM Title]])+SUMIFS('0. CSM'!E:E,'0. CSM'!L:L,CSM_AGENCY3[[#This Row],[Agency]],'0. CSM'!M:M,CSM_AGENCY3[[#This Row],[Billing CSM Title]])*1000</f>
        <v>0</v>
      </c>
      <c r="I337" s="70">
        <f>SUMIFS('0. CSM'!D:D,'0. CSM'!L:L,CSM_AGENCY3[[#This Row],[Agency]],'0. CSM'!M:M,CSM_AGENCY3[[#This Row],[Billing CSM Title]])+SUMIFS('0. CSM'!F:F,'0. CSM'!L:L,CSM_AGENCY3[[#This Row],[Agency]],'0. CSM'!M:M,CSM_AGENCY3[[#This Row],[Billing CSM Title]])*1000</f>
        <v>1000</v>
      </c>
      <c r="J337" s="70">
        <f>CSM_AGENCY3[[#This Row],[FY1 ANNUAL]]+CSM_AGENCY3[[#This Row],[FY2 ANNUAL]]</f>
        <v>1000</v>
      </c>
      <c r="K337" s="70">
        <f>ROUND(CSM_AGENCY3[[#This Row],[FY1 ANNUAL]]/12,2)</f>
        <v>0</v>
      </c>
      <c r="L337" s="70">
        <f>ROUND(CSM_AGENCY3[[#This Row],[FY2 ANNUAL]]/12,2)</f>
        <v>83.33</v>
      </c>
      <c r="N337" s="6"/>
    </row>
    <row r="338" spans="1:14" hidden="1" x14ac:dyDescent="0.25">
      <c r="A338" t="s">
        <v>217</v>
      </c>
      <c r="B338" t="s">
        <v>339</v>
      </c>
      <c r="C338" s="4" t="s">
        <v>470</v>
      </c>
      <c r="D338" s="4"/>
      <c r="E338" s="4" t="str">
        <f>CSM_AGENCY3[[#This Row],[Agency]]&amp;"-"&amp;CSM_AGENCY3[[#This Row],[Agency Name]]</f>
        <v>045-Supreme Court</v>
      </c>
      <c r="F338" s="8" t="s">
        <v>53</v>
      </c>
      <c r="G338" s="5" t="s">
        <v>449</v>
      </c>
      <c r="H338" s="70">
        <f>SUMIFS('0. CSM'!C:C,'0. CSM'!L:L,CSM_AGENCY3[[#This Row],[Agency]],'0. CSM'!M:M,CSM_AGENCY3[[#This Row],[Billing CSM Title]])+SUMIFS('0. CSM'!E:E,'0. CSM'!L:L,CSM_AGENCY3[[#This Row],[Agency]],'0. CSM'!M:M,CSM_AGENCY3[[#This Row],[Billing CSM Title]])*1000</f>
        <v>2000</v>
      </c>
      <c r="I338" s="70">
        <f>SUMIFS('0. CSM'!D:D,'0. CSM'!L:L,CSM_AGENCY3[[#This Row],[Agency]],'0. CSM'!M:M,CSM_AGENCY3[[#This Row],[Billing CSM Title]])+SUMIFS('0. CSM'!F:F,'0. CSM'!L:L,CSM_AGENCY3[[#This Row],[Agency]],'0. CSM'!M:M,CSM_AGENCY3[[#This Row],[Billing CSM Title]])*1000</f>
        <v>1000</v>
      </c>
      <c r="J338" s="70">
        <f>CSM_AGENCY3[[#This Row],[FY1 ANNUAL]]+CSM_AGENCY3[[#This Row],[FY2 ANNUAL]]</f>
        <v>3000</v>
      </c>
      <c r="K338" s="70">
        <f>ROUND(CSM_AGENCY3[[#This Row],[FY1 ANNUAL]]/12,2)</f>
        <v>166.67</v>
      </c>
      <c r="L338" s="70">
        <f>ROUND(CSM_AGENCY3[[#This Row],[FY2 ANNUAL]]/12,2)</f>
        <v>83.33</v>
      </c>
      <c r="N338" s="6"/>
    </row>
    <row r="339" spans="1:14" hidden="1" x14ac:dyDescent="0.25">
      <c r="A339" t="s">
        <v>218</v>
      </c>
      <c r="B339" t="s">
        <v>340</v>
      </c>
      <c r="C339" s="4" t="s">
        <v>470</v>
      </c>
      <c r="D339" s="4"/>
      <c r="E339" s="4" t="str">
        <f>CSM_AGENCY3[[#This Row],[Agency]]&amp;"-"&amp;CSM_AGENCY3[[#This Row],[Agency Name]]</f>
        <v>046-State Law Library</v>
      </c>
      <c r="F339" s="8" t="s">
        <v>53</v>
      </c>
      <c r="G339" s="5" t="s">
        <v>449</v>
      </c>
      <c r="H339" s="70">
        <f>SUMIFS('0. CSM'!C:C,'0. CSM'!L:L,CSM_AGENCY3[[#This Row],[Agency]],'0. CSM'!M:M,CSM_AGENCY3[[#This Row],[Billing CSM Title]])+SUMIFS('0. CSM'!E:E,'0. CSM'!L:L,CSM_AGENCY3[[#This Row],[Agency]],'0. CSM'!M:M,CSM_AGENCY3[[#This Row],[Billing CSM Title]])*1000</f>
        <v>0</v>
      </c>
      <c r="I339" s="70">
        <f>SUMIFS('0. CSM'!D:D,'0. CSM'!L:L,CSM_AGENCY3[[#This Row],[Agency]],'0. CSM'!M:M,CSM_AGENCY3[[#This Row],[Billing CSM Title]])+SUMIFS('0. CSM'!F:F,'0. CSM'!L:L,CSM_AGENCY3[[#This Row],[Agency]],'0. CSM'!M:M,CSM_AGENCY3[[#This Row],[Billing CSM Title]])*1000</f>
        <v>0</v>
      </c>
      <c r="J339" s="70">
        <f>CSM_AGENCY3[[#This Row],[FY1 ANNUAL]]+CSM_AGENCY3[[#This Row],[FY2 ANNUAL]]</f>
        <v>0</v>
      </c>
      <c r="K339" s="70">
        <f>ROUND(CSM_AGENCY3[[#This Row],[FY1 ANNUAL]]/12,2)</f>
        <v>0</v>
      </c>
      <c r="L339" s="70">
        <f>ROUND(CSM_AGENCY3[[#This Row],[FY2 ANNUAL]]/12,2)</f>
        <v>0</v>
      </c>
      <c r="N339" s="6"/>
    </row>
    <row r="340" spans="1:14" hidden="1" x14ac:dyDescent="0.25">
      <c r="A340" t="s">
        <v>219</v>
      </c>
      <c r="B340" t="s">
        <v>341</v>
      </c>
      <c r="C340" s="4" t="s">
        <v>470</v>
      </c>
      <c r="D340" s="4"/>
      <c r="E340" s="4" t="str">
        <f>CSM_AGENCY3[[#This Row],[Agency]]&amp;"-"&amp;CSM_AGENCY3[[#This Row],[Agency Name]]</f>
        <v>048-Court of Appeals</v>
      </c>
      <c r="F340" s="8" t="s">
        <v>53</v>
      </c>
      <c r="G340" s="5" t="s">
        <v>449</v>
      </c>
      <c r="H340" s="70">
        <f>SUMIFS('0. CSM'!C:C,'0. CSM'!L:L,CSM_AGENCY3[[#This Row],[Agency]],'0. CSM'!M:M,CSM_AGENCY3[[#This Row],[Billing CSM Title]])+SUMIFS('0. CSM'!E:E,'0. CSM'!L:L,CSM_AGENCY3[[#This Row],[Agency]],'0. CSM'!M:M,CSM_AGENCY3[[#This Row],[Billing CSM Title]])*1000</f>
        <v>2000</v>
      </c>
      <c r="I340" s="70">
        <f>SUMIFS('0. CSM'!D:D,'0. CSM'!L:L,CSM_AGENCY3[[#This Row],[Agency]],'0. CSM'!M:M,CSM_AGENCY3[[#This Row],[Billing CSM Title]])+SUMIFS('0. CSM'!F:F,'0. CSM'!L:L,CSM_AGENCY3[[#This Row],[Agency]],'0. CSM'!M:M,CSM_AGENCY3[[#This Row],[Billing CSM Title]])*1000</f>
        <v>3000</v>
      </c>
      <c r="J340" s="70">
        <f>CSM_AGENCY3[[#This Row],[FY1 ANNUAL]]+CSM_AGENCY3[[#This Row],[FY2 ANNUAL]]</f>
        <v>5000</v>
      </c>
      <c r="K340" s="70">
        <f>ROUND(CSM_AGENCY3[[#This Row],[FY1 ANNUAL]]/12,2)</f>
        <v>166.67</v>
      </c>
      <c r="L340" s="70">
        <f>ROUND(CSM_AGENCY3[[#This Row],[FY2 ANNUAL]]/12,2)</f>
        <v>250</v>
      </c>
      <c r="N340" s="6"/>
    </row>
    <row r="341" spans="1:14" hidden="1" x14ac:dyDescent="0.25">
      <c r="A341" t="s">
        <v>220</v>
      </c>
      <c r="B341" t="s">
        <v>342</v>
      </c>
      <c r="C341" s="4" t="s">
        <v>470</v>
      </c>
      <c r="D341" s="4"/>
      <c r="E341" s="4" t="str">
        <f>CSM_AGENCY3[[#This Row],[Agency]]&amp;"-"&amp;CSM_AGENCY3[[#This Row],[Agency Name]]</f>
        <v>050-Commission on Judicial Conduct</v>
      </c>
      <c r="F341" s="8" t="s">
        <v>53</v>
      </c>
      <c r="G341" s="5" t="s">
        <v>449</v>
      </c>
      <c r="H341" s="70">
        <f>SUMIFS('0. CSM'!C:C,'0. CSM'!L:L,CSM_AGENCY3[[#This Row],[Agency]],'0. CSM'!M:M,CSM_AGENCY3[[#This Row],[Billing CSM Title]])+SUMIFS('0. CSM'!E:E,'0. CSM'!L:L,CSM_AGENCY3[[#This Row],[Agency]],'0. CSM'!M:M,CSM_AGENCY3[[#This Row],[Billing CSM Title]])*1000</f>
        <v>0</v>
      </c>
      <c r="I341" s="70">
        <f>SUMIFS('0. CSM'!D:D,'0. CSM'!L:L,CSM_AGENCY3[[#This Row],[Agency]],'0. CSM'!M:M,CSM_AGENCY3[[#This Row],[Billing CSM Title]])+SUMIFS('0. CSM'!F:F,'0. CSM'!L:L,CSM_AGENCY3[[#This Row],[Agency]],'0. CSM'!M:M,CSM_AGENCY3[[#This Row],[Billing CSM Title]])*1000</f>
        <v>0</v>
      </c>
      <c r="J341" s="70">
        <f>CSM_AGENCY3[[#This Row],[FY1 ANNUAL]]+CSM_AGENCY3[[#This Row],[FY2 ANNUAL]]</f>
        <v>0</v>
      </c>
      <c r="K341" s="70">
        <f>ROUND(CSM_AGENCY3[[#This Row],[FY1 ANNUAL]]/12,2)</f>
        <v>0</v>
      </c>
      <c r="L341" s="70">
        <f>ROUND(CSM_AGENCY3[[#This Row],[FY2 ANNUAL]]/12,2)</f>
        <v>0</v>
      </c>
      <c r="N341" s="6"/>
    </row>
    <row r="342" spans="1:14" hidden="1" x14ac:dyDescent="0.25">
      <c r="A342" t="s">
        <v>221</v>
      </c>
      <c r="B342" t="s">
        <v>343</v>
      </c>
      <c r="C342" s="4" t="s">
        <v>470</v>
      </c>
      <c r="D342" s="4"/>
      <c r="E342" s="4" t="str">
        <f>CSM_AGENCY3[[#This Row],[Agency]]&amp;"-"&amp;CSM_AGENCY3[[#This Row],[Agency Name]]</f>
        <v>055-Administrative Office of the Courts</v>
      </c>
      <c r="F342" s="8" t="s">
        <v>53</v>
      </c>
      <c r="G342" s="5" t="s">
        <v>449</v>
      </c>
      <c r="H342" s="70">
        <f>SUMIFS('0. CSM'!C:C,'0. CSM'!L:L,CSM_AGENCY3[[#This Row],[Agency]],'0. CSM'!M:M,CSM_AGENCY3[[#This Row],[Billing CSM Title]])+SUMIFS('0. CSM'!E:E,'0. CSM'!L:L,CSM_AGENCY3[[#This Row],[Agency]],'0. CSM'!M:M,CSM_AGENCY3[[#This Row],[Billing CSM Title]])*1000</f>
        <v>9000</v>
      </c>
      <c r="I342" s="70">
        <f>SUMIFS('0. CSM'!D:D,'0. CSM'!L:L,CSM_AGENCY3[[#This Row],[Agency]],'0. CSM'!M:M,CSM_AGENCY3[[#This Row],[Billing CSM Title]])+SUMIFS('0. CSM'!F:F,'0. CSM'!L:L,CSM_AGENCY3[[#This Row],[Agency]],'0. CSM'!M:M,CSM_AGENCY3[[#This Row],[Billing CSM Title]])*1000</f>
        <v>10000</v>
      </c>
      <c r="J342" s="70">
        <f>CSM_AGENCY3[[#This Row],[FY1 ANNUAL]]+CSM_AGENCY3[[#This Row],[FY2 ANNUAL]]</f>
        <v>19000</v>
      </c>
      <c r="K342" s="70">
        <f>ROUND(CSM_AGENCY3[[#This Row],[FY1 ANNUAL]]/12,2)</f>
        <v>750</v>
      </c>
      <c r="L342" s="70">
        <f>ROUND(CSM_AGENCY3[[#This Row],[FY2 ANNUAL]]/12,2)</f>
        <v>833.33</v>
      </c>
      <c r="N342" s="6"/>
    </row>
    <row r="343" spans="1:14" hidden="1" x14ac:dyDescent="0.25">
      <c r="A343" t="s">
        <v>222</v>
      </c>
      <c r="B343" t="s">
        <v>344</v>
      </c>
      <c r="C343" s="4" t="s">
        <v>470</v>
      </c>
      <c r="D343" s="4"/>
      <c r="E343" s="4" t="str">
        <f>CSM_AGENCY3[[#This Row],[Agency]]&amp;"-"&amp;CSM_AGENCY3[[#This Row],[Agency Name]]</f>
        <v>056-Office of Public Defense</v>
      </c>
      <c r="F343" s="8" t="s">
        <v>53</v>
      </c>
      <c r="G343" s="5" t="s">
        <v>449</v>
      </c>
      <c r="H343" s="70">
        <f>SUMIFS('0. CSM'!C:C,'0. CSM'!L:L,CSM_AGENCY3[[#This Row],[Agency]],'0. CSM'!M:M,CSM_AGENCY3[[#This Row],[Billing CSM Title]])+SUMIFS('0. CSM'!E:E,'0. CSM'!L:L,CSM_AGENCY3[[#This Row],[Agency]],'0. CSM'!M:M,CSM_AGENCY3[[#This Row],[Billing CSM Title]])*1000</f>
        <v>0</v>
      </c>
      <c r="I343" s="70">
        <f>SUMIFS('0. CSM'!D:D,'0. CSM'!L:L,CSM_AGENCY3[[#This Row],[Agency]],'0. CSM'!M:M,CSM_AGENCY3[[#This Row],[Billing CSM Title]])+SUMIFS('0. CSM'!F:F,'0. CSM'!L:L,CSM_AGENCY3[[#This Row],[Agency]],'0. CSM'!M:M,CSM_AGENCY3[[#This Row],[Billing CSM Title]])*1000</f>
        <v>1000</v>
      </c>
      <c r="J343" s="70">
        <f>CSM_AGENCY3[[#This Row],[FY1 ANNUAL]]+CSM_AGENCY3[[#This Row],[FY2 ANNUAL]]</f>
        <v>1000</v>
      </c>
      <c r="K343" s="70">
        <f>ROUND(CSM_AGENCY3[[#This Row],[FY1 ANNUAL]]/12,2)</f>
        <v>0</v>
      </c>
      <c r="L343" s="70">
        <f>ROUND(CSM_AGENCY3[[#This Row],[FY2 ANNUAL]]/12,2)</f>
        <v>83.33</v>
      </c>
      <c r="N343" s="6"/>
    </row>
    <row r="344" spans="1:14" hidden="1" x14ac:dyDescent="0.25">
      <c r="A344" t="s">
        <v>223</v>
      </c>
      <c r="B344" t="s">
        <v>345</v>
      </c>
      <c r="C344" s="4" t="s">
        <v>470</v>
      </c>
      <c r="D344" s="4"/>
      <c r="E344" s="4" t="str">
        <f>CSM_AGENCY3[[#This Row],[Agency]]&amp;"-"&amp;CSM_AGENCY3[[#This Row],[Agency Name]]</f>
        <v>057-Office of Civil Legal Aid</v>
      </c>
      <c r="F344" s="8" t="s">
        <v>53</v>
      </c>
      <c r="G344" s="5" t="s">
        <v>449</v>
      </c>
      <c r="H344" s="70">
        <f>SUMIFS('0. CSM'!C:C,'0. CSM'!L:L,CSM_AGENCY3[[#This Row],[Agency]],'0. CSM'!M:M,CSM_AGENCY3[[#This Row],[Billing CSM Title]])+SUMIFS('0. CSM'!E:E,'0. CSM'!L:L,CSM_AGENCY3[[#This Row],[Agency]],'0. CSM'!M:M,CSM_AGENCY3[[#This Row],[Billing CSM Title]])*1000</f>
        <v>0</v>
      </c>
      <c r="I344" s="70">
        <f>SUMIFS('0. CSM'!D:D,'0. CSM'!L:L,CSM_AGENCY3[[#This Row],[Agency]],'0. CSM'!M:M,CSM_AGENCY3[[#This Row],[Billing CSM Title]])+SUMIFS('0. CSM'!F:F,'0. CSM'!L:L,CSM_AGENCY3[[#This Row],[Agency]],'0. CSM'!M:M,CSM_AGENCY3[[#This Row],[Billing CSM Title]])*1000</f>
        <v>0</v>
      </c>
      <c r="J344" s="70">
        <f>CSM_AGENCY3[[#This Row],[FY1 ANNUAL]]+CSM_AGENCY3[[#This Row],[FY2 ANNUAL]]</f>
        <v>0</v>
      </c>
      <c r="K344" s="70">
        <f>ROUND(CSM_AGENCY3[[#This Row],[FY1 ANNUAL]]/12,2)</f>
        <v>0</v>
      </c>
      <c r="L344" s="70">
        <f>ROUND(CSM_AGENCY3[[#This Row],[FY2 ANNUAL]]/12,2)</f>
        <v>0</v>
      </c>
      <c r="N344" s="6"/>
    </row>
    <row r="345" spans="1:14" hidden="1" x14ac:dyDescent="0.25">
      <c r="A345" t="s">
        <v>224</v>
      </c>
      <c r="B345" t="s">
        <v>346</v>
      </c>
      <c r="C345" s="4" t="s">
        <v>470</v>
      </c>
      <c r="D345" s="4"/>
      <c r="E345" s="4" t="str">
        <f>CSM_AGENCY3[[#This Row],[Agency]]&amp;"-"&amp;CSM_AGENCY3[[#This Row],[Agency Name]]</f>
        <v>075-Office of the Governor</v>
      </c>
      <c r="F345" s="8" t="s">
        <v>53</v>
      </c>
      <c r="G345" s="5" t="s">
        <v>449</v>
      </c>
      <c r="H345" s="70">
        <f>SUMIFS('0. CSM'!C:C,'0. CSM'!L:L,CSM_AGENCY3[[#This Row],[Agency]],'0. CSM'!M:M,CSM_AGENCY3[[#This Row],[Billing CSM Title]])+SUMIFS('0. CSM'!E:E,'0. CSM'!L:L,CSM_AGENCY3[[#This Row],[Agency]],'0. CSM'!M:M,CSM_AGENCY3[[#This Row],[Billing CSM Title]])*1000</f>
        <v>2000</v>
      </c>
      <c r="I345" s="70">
        <f>SUMIFS('0. CSM'!D:D,'0. CSM'!L:L,CSM_AGENCY3[[#This Row],[Agency]],'0. CSM'!M:M,CSM_AGENCY3[[#This Row],[Billing CSM Title]])+SUMIFS('0. CSM'!F:F,'0. CSM'!L:L,CSM_AGENCY3[[#This Row],[Agency]],'0. CSM'!M:M,CSM_AGENCY3[[#This Row],[Billing CSM Title]])*1000</f>
        <v>1000</v>
      </c>
      <c r="J345" s="70">
        <f>CSM_AGENCY3[[#This Row],[FY1 ANNUAL]]+CSM_AGENCY3[[#This Row],[FY2 ANNUAL]]</f>
        <v>3000</v>
      </c>
      <c r="K345" s="70">
        <f>ROUND(CSM_AGENCY3[[#This Row],[FY1 ANNUAL]]/12,2)</f>
        <v>166.67</v>
      </c>
      <c r="L345" s="70">
        <f>ROUND(CSM_AGENCY3[[#This Row],[FY2 ANNUAL]]/12,2)</f>
        <v>83.33</v>
      </c>
      <c r="N345" s="6"/>
    </row>
    <row r="346" spans="1:14" hidden="1" x14ac:dyDescent="0.25">
      <c r="A346" t="s">
        <v>225</v>
      </c>
      <c r="B346" t="s">
        <v>347</v>
      </c>
      <c r="C346" s="4" t="s">
        <v>470</v>
      </c>
      <c r="D346" s="4"/>
      <c r="E346" s="4" t="str">
        <f>CSM_AGENCY3[[#This Row],[Agency]]&amp;"-"&amp;CSM_AGENCY3[[#This Row],[Agency Name]]</f>
        <v>080-Office of the Lieutenant Governor</v>
      </c>
      <c r="F346" s="8" t="s">
        <v>53</v>
      </c>
      <c r="G346" s="5" t="s">
        <v>449</v>
      </c>
      <c r="H346" s="70">
        <f>SUMIFS('0. CSM'!C:C,'0. CSM'!L:L,CSM_AGENCY3[[#This Row],[Agency]],'0. CSM'!M:M,CSM_AGENCY3[[#This Row],[Billing CSM Title]])+SUMIFS('0. CSM'!E:E,'0. CSM'!L:L,CSM_AGENCY3[[#This Row],[Agency]],'0. CSM'!M:M,CSM_AGENCY3[[#This Row],[Billing CSM Title]])*1000</f>
        <v>0</v>
      </c>
      <c r="I346" s="70">
        <f>SUMIFS('0. CSM'!D:D,'0. CSM'!L:L,CSM_AGENCY3[[#This Row],[Agency]],'0. CSM'!M:M,CSM_AGENCY3[[#This Row],[Billing CSM Title]])+SUMIFS('0. CSM'!F:F,'0. CSM'!L:L,CSM_AGENCY3[[#This Row],[Agency]],'0. CSM'!M:M,CSM_AGENCY3[[#This Row],[Billing CSM Title]])*1000</f>
        <v>0</v>
      </c>
      <c r="J346" s="70">
        <f>CSM_AGENCY3[[#This Row],[FY1 ANNUAL]]+CSM_AGENCY3[[#This Row],[FY2 ANNUAL]]</f>
        <v>0</v>
      </c>
      <c r="K346" s="70">
        <f>ROUND(CSM_AGENCY3[[#This Row],[FY1 ANNUAL]]/12,2)</f>
        <v>0</v>
      </c>
      <c r="L346" s="70">
        <f>ROUND(CSM_AGENCY3[[#This Row],[FY2 ANNUAL]]/12,2)</f>
        <v>0</v>
      </c>
      <c r="N346" s="6"/>
    </row>
    <row r="347" spans="1:14" hidden="1" x14ac:dyDescent="0.25">
      <c r="A347" t="s">
        <v>227</v>
      </c>
      <c r="B347" t="s">
        <v>349</v>
      </c>
      <c r="C347" s="4" t="s">
        <v>470</v>
      </c>
      <c r="D347" s="4"/>
      <c r="E347" s="4" t="str">
        <f>CSM_AGENCY3[[#This Row],[Agency]]&amp;"-"&amp;CSM_AGENCY3[[#This Row],[Agency Name]]</f>
        <v>083-WA St Leadership Bd</v>
      </c>
      <c r="F347" s="8" t="s">
        <v>53</v>
      </c>
      <c r="G347" s="5" t="s">
        <v>449</v>
      </c>
      <c r="H347" s="70">
        <f>SUMIFS('0. CSM'!C:C,'0. CSM'!L:L,CSM_AGENCY3[[#This Row],[Agency]],'0. CSM'!M:M,CSM_AGENCY3[[#This Row],[Billing CSM Title]])+SUMIFS('0. CSM'!E:E,'0. CSM'!L:L,CSM_AGENCY3[[#This Row],[Agency]],'0. CSM'!M:M,CSM_AGENCY3[[#This Row],[Billing CSM Title]])*1000</f>
        <v>0</v>
      </c>
      <c r="I347" s="70">
        <f>SUMIFS('0. CSM'!D:D,'0. CSM'!L:L,CSM_AGENCY3[[#This Row],[Agency]],'0. CSM'!M:M,CSM_AGENCY3[[#This Row],[Billing CSM Title]])+SUMIFS('0. CSM'!F:F,'0. CSM'!L:L,CSM_AGENCY3[[#This Row],[Agency]],'0. CSM'!M:M,CSM_AGENCY3[[#This Row],[Billing CSM Title]])*1000</f>
        <v>0</v>
      </c>
      <c r="J347" s="70">
        <f>CSM_AGENCY3[[#This Row],[FY1 ANNUAL]]+CSM_AGENCY3[[#This Row],[FY2 ANNUAL]]</f>
        <v>0</v>
      </c>
      <c r="K347" s="70">
        <f>ROUND(CSM_AGENCY3[[#This Row],[FY1 ANNUAL]]/12,2)</f>
        <v>0</v>
      </c>
      <c r="L347" s="70">
        <f>ROUND(CSM_AGENCY3[[#This Row],[FY2 ANNUAL]]/12,2)</f>
        <v>0</v>
      </c>
      <c r="N347" s="6"/>
    </row>
    <row r="348" spans="1:14" hidden="1" x14ac:dyDescent="0.25">
      <c r="A348" t="s">
        <v>226</v>
      </c>
      <c r="B348" t="s">
        <v>348</v>
      </c>
      <c r="C348" s="4" t="s">
        <v>470</v>
      </c>
      <c r="D348" s="4"/>
      <c r="E348" s="4" t="str">
        <f>CSM_AGENCY3[[#This Row],[Agency]]&amp;"-"&amp;CSM_AGENCY3[[#This Row],[Agency Name]]</f>
        <v>082-Public Disclosure Commission</v>
      </c>
      <c r="F348" s="8" t="s">
        <v>53</v>
      </c>
      <c r="G348" s="5" t="s">
        <v>449</v>
      </c>
      <c r="H348" s="70">
        <f>SUMIFS('0. CSM'!C:C,'0. CSM'!L:L,CSM_AGENCY3[[#This Row],[Agency]],'0. CSM'!M:M,CSM_AGENCY3[[#This Row],[Billing CSM Title]])+SUMIFS('0. CSM'!E:E,'0. CSM'!L:L,CSM_AGENCY3[[#This Row],[Agency]],'0. CSM'!M:M,CSM_AGENCY3[[#This Row],[Billing CSM Title]])*1000</f>
        <v>0</v>
      </c>
      <c r="I348" s="70">
        <f>SUMIFS('0. CSM'!D:D,'0. CSM'!L:L,CSM_AGENCY3[[#This Row],[Agency]],'0. CSM'!M:M,CSM_AGENCY3[[#This Row],[Billing CSM Title]])+SUMIFS('0. CSM'!F:F,'0. CSM'!L:L,CSM_AGENCY3[[#This Row],[Agency]],'0. CSM'!M:M,CSM_AGENCY3[[#This Row],[Billing CSM Title]])*1000</f>
        <v>1000</v>
      </c>
      <c r="J348" s="70">
        <f>CSM_AGENCY3[[#This Row],[FY1 ANNUAL]]+CSM_AGENCY3[[#This Row],[FY2 ANNUAL]]</f>
        <v>1000</v>
      </c>
      <c r="K348" s="70">
        <f>ROUND(CSM_AGENCY3[[#This Row],[FY1 ANNUAL]]/12,2)</f>
        <v>0</v>
      </c>
      <c r="L348" s="70">
        <f>ROUND(CSM_AGENCY3[[#This Row],[FY2 ANNUAL]]/12,2)</f>
        <v>83.33</v>
      </c>
      <c r="N348" s="6"/>
    </row>
    <row r="349" spans="1:14" hidden="1" x14ac:dyDescent="0.25">
      <c r="A349" t="s">
        <v>228</v>
      </c>
      <c r="B349" t="s">
        <v>350</v>
      </c>
      <c r="C349" s="4" t="s">
        <v>470</v>
      </c>
      <c r="D349" s="4"/>
      <c r="E349" s="4" t="str">
        <f>CSM_AGENCY3[[#This Row],[Agency]]&amp;"-"&amp;CSM_AGENCY3[[#This Row],[Agency Name]]</f>
        <v>085-Office of the Secretary of State</v>
      </c>
      <c r="F349" s="8" t="s">
        <v>53</v>
      </c>
      <c r="G349" s="5" t="s">
        <v>449</v>
      </c>
      <c r="H349" s="70">
        <f>SUMIFS('0. CSM'!C:C,'0. CSM'!L:L,CSM_AGENCY3[[#This Row],[Agency]],'0. CSM'!M:M,CSM_AGENCY3[[#This Row],[Billing CSM Title]])+SUMIFS('0. CSM'!E:E,'0. CSM'!L:L,CSM_AGENCY3[[#This Row],[Agency]],'0. CSM'!M:M,CSM_AGENCY3[[#This Row],[Billing CSM Title]])*1000</f>
        <v>6000</v>
      </c>
      <c r="I349" s="70">
        <f>SUMIFS('0. CSM'!D:D,'0. CSM'!L:L,CSM_AGENCY3[[#This Row],[Agency]],'0. CSM'!M:M,CSM_AGENCY3[[#This Row],[Billing CSM Title]])+SUMIFS('0. CSM'!F:F,'0. CSM'!L:L,CSM_AGENCY3[[#This Row],[Agency]],'0. CSM'!M:M,CSM_AGENCY3[[#This Row],[Billing CSM Title]])*1000</f>
        <v>5000</v>
      </c>
      <c r="J349" s="70">
        <f>CSM_AGENCY3[[#This Row],[FY1 ANNUAL]]+CSM_AGENCY3[[#This Row],[FY2 ANNUAL]]</f>
        <v>11000</v>
      </c>
      <c r="K349" s="70">
        <f>ROUND(CSM_AGENCY3[[#This Row],[FY1 ANNUAL]]/12,2)</f>
        <v>500</v>
      </c>
      <c r="L349" s="70">
        <f>ROUND(CSM_AGENCY3[[#This Row],[FY2 ANNUAL]]/12,2)</f>
        <v>416.67</v>
      </c>
      <c r="N349" s="6"/>
    </row>
    <row r="350" spans="1:14" hidden="1" x14ac:dyDescent="0.25">
      <c r="A350" t="s">
        <v>229</v>
      </c>
      <c r="B350" t="s">
        <v>351</v>
      </c>
      <c r="C350" s="4" t="s">
        <v>470</v>
      </c>
      <c r="D350" s="4"/>
      <c r="E350" s="4" t="str">
        <f>CSM_AGENCY3[[#This Row],[Agency]]&amp;"-"&amp;CSM_AGENCY3[[#This Row],[Agency Name]]</f>
        <v>086-Governor's Office of Indian Affairs</v>
      </c>
      <c r="F350" s="8" t="s">
        <v>53</v>
      </c>
      <c r="G350" s="5" t="s">
        <v>449</v>
      </c>
      <c r="H350" s="70">
        <f>SUMIFS('0. CSM'!C:C,'0. CSM'!L:L,CSM_AGENCY3[[#This Row],[Agency]],'0. CSM'!M:M,CSM_AGENCY3[[#This Row],[Billing CSM Title]])+SUMIFS('0. CSM'!E:E,'0. CSM'!L:L,CSM_AGENCY3[[#This Row],[Agency]],'0. CSM'!M:M,CSM_AGENCY3[[#This Row],[Billing CSM Title]])*1000</f>
        <v>0</v>
      </c>
      <c r="I350" s="70">
        <f>SUMIFS('0. CSM'!D:D,'0. CSM'!L:L,CSM_AGENCY3[[#This Row],[Agency]],'0. CSM'!M:M,CSM_AGENCY3[[#This Row],[Billing CSM Title]])+SUMIFS('0. CSM'!F:F,'0. CSM'!L:L,CSM_AGENCY3[[#This Row],[Agency]],'0. CSM'!M:M,CSM_AGENCY3[[#This Row],[Billing CSM Title]])*1000</f>
        <v>0</v>
      </c>
      <c r="J350" s="70">
        <f>CSM_AGENCY3[[#This Row],[FY1 ANNUAL]]+CSM_AGENCY3[[#This Row],[FY2 ANNUAL]]</f>
        <v>0</v>
      </c>
      <c r="K350" s="70">
        <f>ROUND(CSM_AGENCY3[[#This Row],[FY1 ANNUAL]]/12,2)</f>
        <v>0</v>
      </c>
      <c r="L350" s="70">
        <f>ROUND(CSM_AGENCY3[[#This Row],[FY2 ANNUAL]]/12,2)</f>
        <v>0</v>
      </c>
      <c r="N350" s="6"/>
    </row>
    <row r="351" spans="1:14" hidden="1" x14ac:dyDescent="0.25">
      <c r="A351" t="s">
        <v>230</v>
      </c>
      <c r="B351" t="s">
        <v>352</v>
      </c>
      <c r="C351" s="4" t="s">
        <v>470</v>
      </c>
      <c r="D351" s="4"/>
      <c r="E351" s="4" t="str">
        <f>CSM_AGENCY3[[#This Row],[Agency]]&amp;"-"&amp;CSM_AGENCY3[[#This Row],[Agency Name]]</f>
        <v>087-Asian-Pacific-American Affrs</v>
      </c>
      <c r="F351" s="8" t="s">
        <v>53</v>
      </c>
      <c r="G351" s="5" t="s">
        <v>449</v>
      </c>
      <c r="H351" s="70">
        <f>SUMIFS('0. CSM'!C:C,'0. CSM'!L:L,CSM_AGENCY3[[#This Row],[Agency]],'0. CSM'!M:M,CSM_AGENCY3[[#This Row],[Billing CSM Title]])+SUMIFS('0. CSM'!E:E,'0. CSM'!L:L,CSM_AGENCY3[[#This Row],[Agency]],'0. CSM'!M:M,CSM_AGENCY3[[#This Row],[Billing CSM Title]])*1000</f>
        <v>0</v>
      </c>
      <c r="I351" s="70">
        <f>SUMIFS('0. CSM'!D:D,'0. CSM'!L:L,CSM_AGENCY3[[#This Row],[Agency]],'0. CSM'!M:M,CSM_AGENCY3[[#This Row],[Billing CSM Title]])+SUMIFS('0. CSM'!F:F,'0. CSM'!L:L,CSM_AGENCY3[[#This Row],[Agency]],'0. CSM'!M:M,CSM_AGENCY3[[#This Row],[Billing CSM Title]])*1000</f>
        <v>0</v>
      </c>
      <c r="J351" s="70">
        <f>CSM_AGENCY3[[#This Row],[FY1 ANNUAL]]+CSM_AGENCY3[[#This Row],[FY2 ANNUAL]]</f>
        <v>0</v>
      </c>
      <c r="K351" s="70">
        <f>ROUND(CSM_AGENCY3[[#This Row],[FY1 ANNUAL]]/12,2)</f>
        <v>0</v>
      </c>
      <c r="L351" s="70">
        <f>ROUND(CSM_AGENCY3[[#This Row],[FY2 ANNUAL]]/12,2)</f>
        <v>0</v>
      </c>
      <c r="N351" s="6"/>
    </row>
    <row r="352" spans="1:14" hidden="1" x14ac:dyDescent="0.25">
      <c r="A352" t="s">
        <v>231</v>
      </c>
      <c r="B352" t="s">
        <v>353</v>
      </c>
      <c r="C352" s="4" t="s">
        <v>470</v>
      </c>
      <c r="D352" s="4"/>
      <c r="E352" s="4" t="str">
        <f>CSM_AGENCY3[[#This Row],[Agency]]&amp;"-"&amp;CSM_AGENCY3[[#This Row],[Agency Name]]</f>
        <v>090-Office of the State Treasurer</v>
      </c>
      <c r="F352" s="8" t="s">
        <v>53</v>
      </c>
      <c r="G352" s="5" t="s">
        <v>449</v>
      </c>
      <c r="H352" s="70">
        <f>SUMIFS('0. CSM'!C:C,'0. CSM'!L:L,CSM_AGENCY3[[#This Row],[Agency]],'0. CSM'!M:M,CSM_AGENCY3[[#This Row],[Billing CSM Title]])+SUMIFS('0. CSM'!E:E,'0. CSM'!L:L,CSM_AGENCY3[[#This Row],[Agency]],'0. CSM'!M:M,CSM_AGENCY3[[#This Row],[Billing CSM Title]])*1000</f>
        <v>1000</v>
      </c>
      <c r="I352" s="70">
        <f>SUMIFS('0. CSM'!D:D,'0. CSM'!L:L,CSM_AGENCY3[[#This Row],[Agency]],'0. CSM'!M:M,CSM_AGENCY3[[#This Row],[Billing CSM Title]])+SUMIFS('0. CSM'!F:F,'0. CSM'!L:L,CSM_AGENCY3[[#This Row],[Agency]],'0. CSM'!M:M,CSM_AGENCY3[[#This Row],[Billing CSM Title]])*1000</f>
        <v>1000</v>
      </c>
      <c r="J352" s="70">
        <f>CSM_AGENCY3[[#This Row],[FY1 ANNUAL]]+CSM_AGENCY3[[#This Row],[FY2 ANNUAL]]</f>
        <v>2000</v>
      </c>
      <c r="K352" s="70">
        <f>ROUND(CSM_AGENCY3[[#This Row],[FY1 ANNUAL]]/12,2)</f>
        <v>83.33</v>
      </c>
      <c r="L352" s="70">
        <f>ROUND(CSM_AGENCY3[[#This Row],[FY2 ANNUAL]]/12,2)</f>
        <v>83.33</v>
      </c>
      <c r="N352" s="6"/>
    </row>
    <row r="353" spans="1:14" hidden="1" x14ac:dyDescent="0.25">
      <c r="A353" t="s">
        <v>232</v>
      </c>
      <c r="B353" t="s">
        <v>354</v>
      </c>
      <c r="C353" s="4" t="s">
        <v>470</v>
      </c>
      <c r="D353" s="4"/>
      <c r="E353" s="4" t="str">
        <f>CSM_AGENCY3[[#This Row],[Agency]]&amp;"-"&amp;CSM_AGENCY3[[#This Row],[Agency Name]]</f>
        <v>091-Redistricting Commission</v>
      </c>
      <c r="F353" s="8" t="s">
        <v>53</v>
      </c>
      <c r="G353" s="5" t="s">
        <v>449</v>
      </c>
      <c r="H353" s="70">
        <f>SUMIFS('0. CSM'!C:C,'0. CSM'!L:L,CSM_AGENCY3[[#This Row],[Agency]],'0. CSM'!M:M,CSM_AGENCY3[[#This Row],[Billing CSM Title]])+SUMIFS('0. CSM'!E:E,'0. CSM'!L:L,CSM_AGENCY3[[#This Row],[Agency]],'0. CSM'!M:M,CSM_AGENCY3[[#This Row],[Billing CSM Title]])*1000</f>
        <v>0</v>
      </c>
      <c r="I353" s="70">
        <f>SUMIFS('0. CSM'!D:D,'0. CSM'!L:L,CSM_AGENCY3[[#This Row],[Agency]],'0. CSM'!M:M,CSM_AGENCY3[[#This Row],[Billing CSM Title]])+SUMIFS('0. CSM'!F:F,'0. CSM'!L:L,CSM_AGENCY3[[#This Row],[Agency]],'0. CSM'!M:M,CSM_AGENCY3[[#This Row],[Billing CSM Title]])*1000</f>
        <v>0</v>
      </c>
      <c r="J353" s="70">
        <f>CSM_AGENCY3[[#This Row],[FY1 ANNUAL]]+CSM_AGENCY3[[#This Row],[FY2 ANNUAL]]</f>
        <v>0</v>
      </c>
      <c r="K353" s="70">
        <f>ROUND(CSM_AGENCY3[[#This Row],[FY1 ANNUAL]]/12,2)</f>
        <v>0</v>
      </c>
      <c r="L353" s="70">
        <f>ROUND(CSM_AGENCY3[[#This Row],[FY2 ANNUAL]]/12,2)</f>
        <v>0</v>
      </c>
      <c r="N353" s="6"/>
    </row>
    <row r="354" spans="1:14" hidden="1" x14ac:dyDescent="0.25">
      <c r="A354" t="s">
        <v>233</v>
      </c>
      <c r="B354" t="s">
        <v>355</v>
      </c>
      <c r="C354" s="4" t="s">
        <v>470</v>
      </c>
      <c r="D354" s="4"/>
      <c r="E354" s="4" t="str">
        <f>CSM_AGENCY3[[#This Row],[Agency]]&amp;"-"&amp;CSM_AGENCY3[[#This Row],[Agency Name]]</f>
        <v>095-Office of the State Auditor</v>
      </c>
      <c r="F354" s="8" t="s">
        <v>53</v>
      </c>
      <c r="G354" s="5" t="s">
        <v>449</v>
      </c>
      <c r="H354" s="70">
        <f>SUMIFS('0. CSM'!C:C,'0. CSM'!L:L,CSM_AGENCY3[[#This Row],[Agency]],'0. CSM'!M:M,CSM_AGENCY3[[#This Row],[Billing CSM Title]])+SUMIFS('0. CSM'!E:E,'0. CSM'!L:L,CSM_AGENCY3[[#This Row],[Agency]],'0. CSM'!M:M,CSM_AGENCY3[[#This Row],[Billing CSM Title]])*1000</f>
        <v>8000</v>
      </c>
      <c r="I354" s="70">
        <f>SUMIFS('0. CSM'!D:D,'0. CSM'!L:L,CSM_AGENCY3[[#This Row],[Agency]],'0. CSM'!M:M,CSM_AGENCY3[[#This Row],[Billing CSM Title]])+SUMIFS('0. CSM'!F:F,'0. CSM'!L:L,CSM_AGENCY3[[#This Row],[Agency]],'0. CSM'!M:M,CSM_AGENCY3[[#This Row],[Billing CSM Title]])*1000</f>
        <v>8000</v>
      </c>
      <c r="J354" s="70">
        <f>CSM_AGENCY3[[#This Row],[FY1 ANNUAL]]+CSM_AGENCY3[[#This Row],[FY2 ANNUAL]]</f>
        <v>16000</v>
      </c>
      <c r="K354" s="70">
        <f>ROUND(CSM_AGENCY3[[#This Row],[FY1 ANNUAL]]/12,2)</f>
        <v>666.67</v>
      </c>
      <c r="L354" s="70">
        <f>ROUND(CSM_AGENCY3[[#This Row],[FY2 ANNUAL]]/12,2)</f>
        <v>666.67</v>
      </c>
      <c r="N354" s="6"/>
    </row>
    <row r="355" spans="1:14" hidden="1" x14ac:dyDescent="0.25">
      <c r="A355" t="s">
        <v>234</v>
      </c>
      <c r="B355" t="s">
        <v>356</v>
      </c>
      <c r="C355" s="4" t="s">
        <v>470</v>
      </c>
      <c r="D355" s="4"/>
      <c r="E355" s="4" t="str">
        <f>CSM_AGENCY3[[#This Row],[Agency]]&amp;"-"&amp;CSM_AGENCY3[[#This Row],[Agency Name]]</f>
        <v>099-Comm Salaries for Elected Officials</v>
      </c>
      <c r="F355" s="8" t="s">
        <v>53</v>
      </c>
      <c r="G355" s="5" t="s">
        <v>449</v>
      </c>
      <c r="H355" s="70">
        <f>SUMIFS('0. CSM'!C:C,'0. CSM'!L:L,CSM_AGENCY3[[#This Row],[Agency]],'0. CSM'!M:M,CSM_AGENCY3[[#This Row],[Billing CSM Title]])+SUMIFS('0. CSM'!E:E,'0. CSM'!L:L,CSM_AGENCY3[[#This Row],[Agency]],'0. CSM'!M:M,CSM_AGENCY3[[#This Row],[Billing CSM Title]])*1000</f>
        <v>0</v>
      </c>
      <c r="I355" s="70">
        <f>SUMIFS('0. CSM'!D:D,'0. CSM'!L:L,CSM_AGENCY3[[#This Row],[Agency]],'0. CSM'!M:M,CSM_AGENCY3[[#This Row],[Billing CSM Title]])+SUMIFS('0. CSM'!F:F,'0. CSM'!L:L,CSM_AGENCY3[[#This Row],[Agency]],'0. CSM'!M:M,CSM_AGENCY3[[#This Row],[Billing CSM Title]])*1000</f>
        <v>0</v>
      </c>
      <c r="J355" s="70">
        <f>CSM_AGENCY3[[#This Row],[FY1 ANNUAL]]+CSM_AGENCY3[[#This Row],[FY2 ANNUAL]]</f>
        <v>0</v>
      </c>
      <c r="K355" s="70">
        <f>ROUND(CSM_AGENCY3[[#This Row],[FY1 ANNUAL]]/12,2)</f>
        <v>0</v>
      </c>
      <c r="L355" s="70">
        <f>ROUND(CSM_AGENCY3[[#This Row],[FY2 ANNUAL]]/12,2)</f>
        <v>0</v>
      </c>
      <c r="N355" s="6"/>
    </row>
    <row r="356" spans="1:14" hidden="1" x14ac:dyDescent="0.25">
      <c r="A356" t="s">
        <v>235</v>
      </c>
      <c r="B356" t="s">
        <v>357</v>
      </c>
      <c r="C356" s="4" t="s">
        <v>470</v>
      </c>
      <c r="D356" s="4"/>
      <c r="E356" s="4" t="str">
        <f>CSM_AGENCY3[[#This Row],[Agency]]&amp;"-"&amp;CSM_AGENCY3[[#This Row],[Agency Name]]</f>
        <v>100-Office of the Attorney General</v>
      </c>
      <c r="F356" s="8" t="s">
        <v>53</v>
      </c>
      <c r="G356" s="5" t="s">
        <v>449</v>
      </c>
      <c r="H356" s="70">
        <f>SUMIFS('0. CSM'!C:C,'0. CSM'!L:L,CSM_AGENCY3[[#This Row],[Agency]],'0. CSM'!M:M,CSM_AGENCY3[[#This Row],[Billing CSM Title]])+SUMIFS('0. CSM'!E:E,'0. CSM'!L:L,CSM_AGENCY3[[#This Row],[Agency]],'0. CSM'!M:M,CSM_AGENCY3[[#This Row],[Billing CSM Title]])*1000</f>
        <v>32000</v>
      </c>
      <c r="I356" s="70">
        <f>SUMIFS('0. CSM'!D:D,'0. CSM'!L:L,CSM_AGENCY3[[#This Row],[Agency]],'0. CSM'!M:M,CSM_AGENCY3[[#This Row],[Billing CSM Title]])+SUMIFS('0. CSM'!F:F,'0. CSM'!L:L,CSM_AGENCY3[[#This Row],[Agency]],'0. CSM'!M:M,CSM_AGENCY3[[#This Row],[Billing CSM Title]])*1000</f>
        <v>30000</v>
      </c>
      <c r="J356" s="70">
        <f>CSM_AGENCY3[[#This Row],[FY1 ANNUAL]]+CSM_AGENCY3[[#This Row],[FY2 ANNUAL]]</f>
        <v>62000</v>
      </c>
      <c r="K356" s="70">
        <f>ROUND(CSM_AGENCY3[[#This Row],[FY1 ANNUAL]]/12,2)</f>
        <v>2666.67</v>
      </c>
      <c r="L356" s="70">
        <f>ROUND(CSM_AGENCY3[[#This Row],[FY2 ANNUAL]]/12,2)</f>
        <v>2500</v>
      </c>
      <c r="N356" s="6"/>
    </row>
    <row r="357" spans="1:14" hidden="1" x14ac:dyDescent="0.25">
      <c r="A357" t="s">
        <v>236</v>
      </c>
      <c r="B357" t="s">
        <v>358</v>
      </c>
      <c r="C357" s="4" t="s">
        <v>470</v>
      </c>
      <c r="D357" s="4"/>
      <c r="E357" s="4" t="str">
        <f>CSM_AGENCY3[[#This Row],[Agency]]&amp;"-"&amp;CSM_AGENCY3[[#This Row],[Agency Name]]</f>
        <v>101-Caseload Forecast Council</v>
      </c>
      <c r="F357" s="8" t="s">
        <v>53</v>
      </c>
      <c r="G357" s="5" t="s">
        <v>449</v>
      </c>
      <c r="H357" s="70">
        <f>SUMIFS('0. CSM'!C:C,'0. CSM'!L:L,CSM_AGENCY3[[#This Row],[Agency]],'0. CSM'!M:M,CSM_AGENCY3[[#This Row],[Billing CSM Title]])+SUMIFS('0. CSM'!E:E,'0. CSM'!L:L,CSM_AGENCY3[[#This Row],[Agency]],'0. CSM'!M:M,CSM_AGENCY3[[#This Row],[Billing CSM Title]])*1000</f>
        <v>0</v>
      </c>
      <c r="I357" s="70">
        <f>SUMIFS('0. CSM'!D:D,'0. CSM'!L:L,CSM_AGENCY3[[#This Row],[Agency]],'0. CSM'!M:M,CSM_AGENCY3[[#This Row],[Billing CSM Title]])+SUMIFS('0. CSM'!F:F,'0. CSM'!L:L,CSM_AGENCY3[[#This Row],[Agency]],'0. CSM'!M:M,CSM_AGENCY3[[#This Row],[Billing CSM Title]])*1000</f>
        <v>0</v>
      </c>
      <c r="J357" s="70">
        <f>CSM_AGENCY3[[#This Row],[FY1 ANNUAL]]+CSM_AGENCY3[[#This Row],[FY2 ANNUAL]]</f>
        <v>0</v>
      </c>
      <c r="K357" s="70">
        <f>ROUND(CSM_AGENCY3[[#This Row],[FY1 ANNUAL]]/12,2)</f>
        <v>0</v>
      </c>
      <c r="L357" s="70">
        <f>ROUND(CSM_AGENCY3[[#This Row],[FY2 ANNUAL]]/12,2)</f>
        <v>0</v>
      </c>
      <c r="N357" s="6"/>
    </row>
    <row r="358" spans="1:14" hidden="1" x14ac:dyDescent="0.25">
      <c r="A358" t="s">
        <v>237</v>
      </c>
      <c r="B358" t="s">
        <v>359</v>
      </c>
      <c r="C358" s="4" t="s">
        <v>470</v>
      </c>
      <c r="D358" s="4"/>
      <c r="E358" s="4" t="str">
        <f>CSM_AGENCY3[[#This Row],[Agency]]&amp;"-"&amp;CSM_AGENCY3[[#This Row],[Agency Name]]</f>
        <v>102-Dept of Financial Institutions</v>
      </c>
      <c r="F358" s="8" t="s">
        <v>53</v>
      </c>
      <c r="G358" s="5" t="s">
        <v>449</v>
      </c>
      <c r="H358" s="70">
        <f>SUMIFS('0. CSM'!C:C,'0. CSM'!L:L,CSM_AGENCY3[[#This Row],[Agency]],'0. CSM'!M:M,CSM_AGENCY3[[#This Row],[Billing CSM Title]])+SUMIFS('0. CSM'!E:E,'0. CSM'!L:L,CSM_AGENCY3[[#This Row],[Agency]],'0. CSM'!M:M,CSM_AGENCY3[[#This Row],[Billing CSM Title]])*1000</f>
        <v>4000</v>
      </c>
      <c r="I358" s="70">
        <f>SUMIFS('0. CSM'!D:D,'0. CSM'!L:L,CSM_AGENCY3[[#This Row],[Agency]],'0. CSM'!M:M,CSM_AGENCY3[[#This Row],[Billing CSM Title]])+SUMIFS('0. CSM'!F:F,'0. CSM'!L:L,CSM_AGENCY3[[#This Row],[Agency]],'0. CSM'!M:M,CSM_AGENCY3[[#This Row],[Billing CSM Title]])*1000</f>
        <v>4000</v>
      </c>
      <c r="J358" s="70">
        <f>CSM_AGENCY3[[#This Row],[FY1 ANNUAL]]+CSM_AGENCY3[[#This Row],[FY2 ANNUAL]]</f>
        <v>8000</v>
      </c>
      <c r="K358" s="70">
        <f>ROUND(CSM_AGENCY3[[#This Row],[FY1 ANNUAL]]/12,2)</f>
        <v>333.33</v>
      </c>
      <c r="L358" s="70">
        <f>ROUND(CSM_AGENCY3[[#This Row],[FY2 ANNUAL]]/12,2)</f>
        <v>333.33</v>
      </c>
      <c r="N358" s="6"/>
    </row>
    <row r="359" spans="1:14" hidden="1" x14ac:dyDescent="0.25">
      <c r="A359" t="s">
        <v>238</v>
      </c>
      <c r="B359" t="s">
        <v>360</v>
      </c>
      <c r="C359" s="4" t="s">
        <v>470</v>
      </c>
      <c r="D359" s="4"/>
      <c r="E359" s="4" t="str">
        <f>CSM_AGENCY3[[#This Row],[Agency]]&amp;"-"&amp;CSM_AGENCY3[[#This Row],[Agency Name]]</f>
        <v>103-Department of Commerce</v>
      </c>
      <c r="F359" s="8" t="s">
        <v>53</v>
      </c>
      <c r="G359" s="5" t="s">
        <v>449</v>
      </c>
      <c r="H359" s="70">
        <f>SUMIFS('0. CSM'!C:C,'0. CSM'!L:L,CSM_AGENCY3[[#This Row],[Agency]],'0. CSM'!M:M,CSM_AGENCY3[[#This Row],[Billing CSM Title]])+SUMIFS('0. CSM'!E:E,'0. CSM'!L:L,CSM_AGENCY3[[#This Row],[Agency]],'0. CSM'!M:M,CSM_AGENCY3[[#This Row],[Billing CSM Title]])*1000</f>
        <v>8000</v>
      </c>
      <c r="I359" s="70">
        <f>SUMIFS('0. CSM'!D:D,'0. CSM'!L:L,CSM_AGENCY3[[#This Row],[Agency]],'0. CSM'!M:M,CSM_AGENCY3[[#This Row],[Billing CSM Title]])+SUMIFS('0. CSM'!F:F,'0. CSM'!L:L,CSM_AGENCY3[[#This Row],[Agency]],'0. CSM'!M:M,CSM_AGENCY3[[#This Row],[Billing CSM Title]])*1000</f>
        <v>8000</v>
      </c>
      <c r="J359" s="70">
        <f>CSM_AGENCY3[[#This Row],[FY1 ANNUAL]]+CSM_AGENCY3[[#This Row],[FY2 ANNUAL]]</f>
        <v>16000</v>
      </c>
      <c r="K359" s="70">
        <f>ROUND(CSM_AGENCY3[[#This Row],[FY1 ANNUAL]]/12,2)</f>
        <v>666.67</v>
      </c>
      <c r="L359" s="70">
        <f>ROUND(CSM_AGENCY3[[#This Row],[FY2 ANNUAL]]/12,2)</f>
        <v>666.67</v>
      </c>
      <c r="N359" s="6"/>
    </row>
    <row r="360" spans="1:14" hidden="1" x14ac:dyDescent="0.25">
      <c r="A360" t="s">
        <v>239</v>
      </c>
      <c r="B360" t="s">
        <v>361</v>
      </c>
      <c r="C360" s="4" t="s">
        <v>470</v>
      </c>
      <c r="D360" s="4"/>
      <c r="E360" s="4" t="str">
        <f>CSM_AGENCY3[[#This Row],[Agency]]&amp;"-"&amp;CSM_AGENCY3[[#This Row],[Agency Name]]</f>
        <v>104-Economic &amp; Revenue Forecast Council</v>
      </c>
      <c r="F360" s="8" t="s">
        <v>53</v>
      </c>
      <c r="G360" s="5" t="s">
        <v>449</v>
      </c>
      <c r="H360" s="70">
        <f>SUMIFS('0. CSM'!C:C,'0. CSM'!L:L,CSM_AGENCY3[[#This Row],[Agency]],'0. CSM'!M:M,CSM_AGENCY3[[#This Row],[Billing CSM Title]])+SUMIFS('0. CSM'!E:E,'0. CSM'!L:L,CSM_AGENCY3[[#This Row],[Agency]],'0. CSM'!M:M,CSM_AGENCY3[[#This Row],[Billing CSM Title]])*1000</f>
        <v>0</v>
      </c>
      <c r="I360" s="70">
        <f>SUMIFS('0. CSM'!D:D,'0. CSM'!L:L,CSM_AGENCY3[[#This Row],[Agency]],'0. CSM'!M:M,CSM_AGENCY3[[#This Row],[Billing CSM Title]])+SUMIFS('0. CSM'!F:F,'0. CSM'!L:L,CSM_AGENCY3[[#This Row],[Agency]],'0. CSM'!M:M,CSM_AGENCY3[[#This Row],[Billing CSM Title]])*1000</f>
        <v>0</v>
      </c>
      <c r="J360" s="70">
        <f>CSM_AGENCY3[[#This Row],[FY1 ANNUAL]]+CSM_AGENCY3[[#This Row],[FY2 ANNUAL]]</f>
        <v>0</v>
      </c>
      <c r="K360" s="70">
        <f>ROUND(CSM_AGENCY3[[#This Row],[FY1 ANNUAL]]/12,2)</f>
        <v>0</v>
      </c>
      <c r="L360" s="70">
        <f>ROUND(CSM_AGENCY3[[#This Row],[FY2 ANNUAL]]/12,2)</f>
        <v>0</v>
      </c>
      <c r="N360" s="6"/>
    </row>
    <row r="361" spans="1:14" hidden="1" x14ac:dyDescent="0.25">
      <c r="A361" t="s">
        <v>240</v>
      </c>
      <c r="B361" t="s">
        <v>362</v>
      </c>
      <c r="C361" s="4" t="s">
        <v>470</v>
      </c>
      <c r="D361" s="4"/>
      <c r="E361" s="4" t="str">
        <f>CSM_AGENCY3[[#This Row],[Agency]]&amp;"-"&amp;CSM_AGENCY3[[#This Row],[Agency Name]]</f>
        <v>105-Office of Financial Management</v>
      </c>
      <c r="F361" s="8" t="s">
        <v>53</v>
      </c>
      <c r="G361" s="5" t="s">
        <v>449</v>
      </c>
      <c r="H361" s="70">
        <f>SUMIFS('0. CSM'!C:C,'0. CSM'!L:L,CSM_AGENCY3[[#This Row],[Agency]],'0. CSM'!M:M,CSM_AGENCY3[[#This Row],[Billing CSM Title]])+SUMIFS('0. CSM'!E:E,'0. CSM'!L:L,CSM_AGENCY3[[#This Row],[Agency]],'0. CSM'!M:M,CSM_AGENCY3[[#This Row],[Billing CSM Title]])*1000</f>
        <v>7000</v>
      </c>
      <c r="I361" s="70">
        <f>SUMIFS('0. CSM'!D:D,'0. CSM'!L:L,CSM_AGENCY3[[#This Row],[Agency]],'0. CSM'!M:M,CSM_AGENCY3[[#This Row],[Billing CSM Title]])+SUMIFS('0. CSM'!F:F,'0. CSM'!L:L,CSM_AGENCY3[[#This Row],[Agency]],'0. CSM'!M:M,CSM_AGENCY3[[#This Row],[Billing CSM Title]])*1000</f>
        <v>11000</v>
      </c>
      <c r="J361" s="70">
        <f>CSM_AGENCY3[[#This Row],[FY1 ANNUAL]]+CSM_AGENCY3[[#This Row],[FY2 ANNUAL]]</f>
        <v>18000</v>
      </c>
      <c r="K361" s="70">
        <f>ROUND(CSM_AGENCY3[[#This Row],[FY1 ANNUAL]]/12,2)</f>
        <v>583.33000000000004</v>
      </c>
      <c r="L361" s="70">
        <f>ROUND(CSM_AGENCY3[[#This Row],[FY2 ANNUAL]]/12,2)</f>
        <v>916.67</v>
      </c>
      <c r="N361" s="6"/>
    </row>
    <row r="362" spans="1:14" hidden="1" x14ac:dyDescent="0.25">
      <c r="A362" t="s">
        <v>241</v>
      </c>
      <c r="B362" t="s">
        <v>363</v>
      </c>
      <c r="C362" s="4" t="s">
        <v>470</v>
      </c>
      <c r="D362" s="4"/>
      <c r="E362" s="4" t="str">
        <f>CSM_AGENCY3[[#This Row],[Agency]]&amp;"-"&amp;CSM_AGENCY3[[#This Row],[Agency Name]]</f>
        <v>107-WA State Health Care Authority</v>
      </c>
      <c r="F362" s="8" t="s">
        <v>53</v>
      </c>
      <c r="G362" s="5" t="s">
        <v>449</v>
      </c>
      <c r="H362" s="70">
        <f>SUMIFS('0. CSM'!C:C,'0. CSM'!L:L,CSM_AGENCY3[[#This Row],[Agency]],'0. CSM'!M:M,CSM_AGENCY3[[#This Row],[Billing CSM Title]])+SUMIFS('0. CSM'!E:E,'0. CSM'!L:L,CSM_AGENCY3[[#This Row],[Agency]],'0. CSM'!M:M,CSM_AGENCY3[[#This Row],[Billing CSM Title]])*1000</f>
        <v>29000</v>
      </c>
      <c r="I362" s="70">
        <f>SUMIFS('0. CSM'!D:D,'0. CSM'!L:L,CSM_AGENCY3[[#This Row],[Agency]],'0. CSM'!M:M,CSM_AGENCY3[[#This Row],[Billing CSM Title]])+SUMIFS('0. CSM'!F:F,'0. CSM'!L:L,CSM_AGENCY3[[#This Row],[Agency]],'0. CSM'!M:M,CSM_AGENCY3[[#This Row],[Billing CSM Title]])*1000</f>
        <v>30000</v>
      </c>
      <c r="J362" s="70">
        <f>CSM_AGENCY3[[#This Row],[FY1 ANNUAL]]+CSM_AGENCY3[[#This Row],[FY2 ANNUAL]]</f>
        <v>59000</v>
      </c>
      <c r="K362" s="70">
        <f>ROUND(CSM_AGENCY3[[#This Row],[FY1 ANNUAL]]/12,2)</f>
        <v>2416.67</v>
      </c>
      <c r="L362" s="70">
        <f>ROUND(CSM_AGENCY3[[#This Row],[FY2 ANNUAL]]/12,2)</f>
        <v>2500</v>
      </c>
      <c r="N362" s="6"/>
    </row>
    <row r="363" spans="1:14" hidden="1" x14ac:dyDescent="0.25">
      <c r="A363" t="s">
        <v>242</v>
      </c>
      <c r="B363" t="s">
        <v>364</v>
      </c>
      <c r="C363" s="4" t="s">
        <v>470</v>
      </c>
      <c r="D363" s="4"/>
      <c r="E363" s="4" t="str">
        <f>CSM_AGENCY3[[#This Row],[Agency]]&amp;"-"&amp;CSM_AGENCY3[[#This Row],[Agency Name]]</f>
        <v>110-Office of Administrative Hearings</v>
      </c>
      <c r="F363" s="8" t="s">
        <v>53</v>
      </c>
      <c r="G363" s="5" t="s">
        <v>449</v>
      </c>
      <c r="H363" s="70">
        <f>SUMIFS('0. CSM'!C:C,'0. CSM'!L:L,CSM_AGENCY3[[#This Row],[Agency]],'0. CSM'!M:M,CSM_AGENCY3[[#This Row],[Billing CSM Title]])+SUMIFS('0. CSM'!E:E,'0. CSM'!L:L,CSM_AGENCY3[[#This Row],[Agency]],'0. CSM'!M:M,CSM_AGENCY3[[#This Row],[Billing CSM Title]])*1000</f>
        <v>5000</v>
      </c>
      <c r="I363" s="70">
        <f>SUMIFS('0. CSM'!D:D,'0. CSM'!L:L,CSM_AGENCY3[[#This Row],[Agency]],'0. CSM'!M:M,CSM_AGENCY3[[#This Row],[Billing CSM Title]])+SUMIFS('0. CSM'!F:F,'0. CSM'!L:L,CSM_AGENCY3[[#This Row],[Agency]],'0. CSM'!M:M,CSM_AGENCY3[[#This Row],[Billing CSM Title]])*1000</f>
        <v>5000</v>
      </c>
      <c r="J363" s="70">
        <f>CSM_AGENCY3[[#This Row],[FY1 ANNUAL]]+CSM_AGENCY3[[#This Row],[FY2 ANNUAL]]</f>
        <v>10000</v>
      </c>
      <c r="K363" s="70">
        <f>ROUND(CSM_AGENCY3[[#This Row],[FY1 ANNUAL]]/12,2)</f>
        <v>416.67</v>
      </c>
      <c r="L363" s="70">
        <f>ROUND(CSM_AGENCY3[[#This Row],[FY2 ANNUAL]]/12,2)</f>
        <v>416.67</v>
      </c>
      <c r="N363" s="6"/>
    </row>
    <row r="364" spans="1:14" hidden="1" x14ac:dyDescent="0.25">
      <c r="A364" t="s">
        <v>243</v>
      </c>
      <c r="B364" t="s">
        <v>365</v>
      </c>
      <c r="C364" s="4" t="s">
        <v>470</v>
      </c>
      <c r="D364" s="4"/>
      <c r="E364" s="4" t="str">
        <f>CSM_AGENCY3[[#This Row],[Agency]]&amp;"-"&amp;CSM_AGENCY3[[#This Row],[Agency Name]]</f>
        <v>116-State Lottery Commission</v>
      </c>
      <c r="F364" s="8" t="s">
        <v>53</v>
      </c>
      <c r="G364" s="5" t="s">
        <v>449</v>
      </c>
      <c r="H364" s="70">
        <f>SUMIFS('0. CSM'!C:C,'0. CSM'!L:L,CSM_AGENCY3[[#This Row],[Agency]],'0. CSM'!M:M,CSM_AGENCY3[[#This Row],[Billing CSM Title]])+SUMIFS('0. CSM'!E:E,'0. CSM'!L:L,CSM_AGENCY3[[#This Row],[Agency]],'0. CSM'!M:M,CSM_AGENCY3[[#This Row],[Billing CSM Title]])*1000</f>
        <v>2000</v>
      </c>
      <c r="I364" s="70">
        <f>SUMIFS('0. CSM'!D:D,'0. CSM'!L:L,CSM_AGENCY3[[#This Row],[Agency]],'0. CSM'!M:M,CSM_AGENCY3[[#This Row],[Billing CSM Title]])+SUMIFS('0. CSM'!F:F,'0. CSM'!L:L,CSM_AGENCY3[[#This Row],[Agency]],'0. CSM'!M:M,CSM_AGENCY3[[#This Row],[Billing CSM Title]])*1000</f>
        <v>3000</v>
      </c>
      <c r="J364" s="70">
        <f>CSM_AGENCY3[[#This Row],[FY1 ANNUAL]]+CSM_AGENCY3[[#This Row],[FY2 ANNUAL]]</f>
        <v>5000</v>
      </c>
      <c r="K364" s="70">
        <f>ROUND(CSM_AGENCY3[[#This Row],[FY1 ANNUAL]]/12,2)</f>
        <v>166.67</v>
      </c>
      <c r="L364" s="70">
        <f>ROUND(CSM_AGENCY3[[#This Row],[FY2 ANNUAL]]/12,2)</f>
        <v>250</v>
      </c>
      <c r="N364" s="6"/>
    </row>
    <row r="365" spans="1:14" hidden="1" x14ac:dyDescent="0.25">
      <c r="A365" t="s">
        <v>244</v>
      </c>
      <c r="B365" t="s">
        <v>366</v>
      </c>
      <c r="C365" s="4" t="s">
        <v>470</v>
      </c>
      <c r="D365" s="4"/>
      <c r="E365" s="4" t="str">
        <f>CSM_AGENCY3[[#This Row],[Agency]]&amp;"-"&amp;CSM_AGENCY3[[#This Row],[Agency Name]]</f>
        <v>117-Washington State Gambling Comm</v>
      </c>
      <c r="F365" s="8" t="s">
        <v>53</v>
      </c>
      <c r="G365" s="5" t="s">
        <v>449</v>
      </c>
      <c r="H365" s="70">
        <f>SUMIFS('0. CSM'!C:C,'0. CSM'!L:L,CSM_AGENCY3[[#This Row],[Agency]],'0. CSM'!M:M,CSM_AGENCY3[[#This Row],[Billing CSM Title]])+SUMIFS('0. CSM'!E:E,'0. CSM'!L:L,CSM_AGENCY3[[#This Row],[Agency]],'0. CSM'!M:M,CSM_AGENCY3[[#This Row],[Billing CSM Title]])*1000</f>
        <v>2000</v>
      </c>
      <c r="I365" s="70">
        <f>SUMIFS('0. CSM'!D:D,'0. CSM'!L:L,CSM_AGENCY3[[#This Row],[Agency]],'0. CSM'!M:M,CSM_AGENCY3[[#This Row],[Billing CSM Title]])+SUMIFS('0. CSM'!F:F,'0. CSM'!L:L,CSM_AGENCY3[[#This Row],[Agency]],'0. CSM'!M:M,CSM_AGENCY3[[#This Row],[Billing CSM Title]])*1000</f>
        <v>2000</v>
      </c>
      <c r="J365" s="70">
        <f>CSM_AGENCY3[[#This Row],[FY1 ANNUAL]]+CSM_AGENCY3[[#This Row],[FY2 ANNUAL]]</f>
        <v>4000</v>
      </c>
      <c r="K365" s="70">
        <f>ROUND(CSM_AGENCY3[[#This Row],[FY1 ANNUAL]]/12,2)</f>
        <v>166.67</v>
      </c>
      <c r="L365" s="70">
        <f>ROUND(CSM_AGENCY3[[#This Row],[FY2 ANNUAL]]/12,2)</f>
        <v>166.67</v>
      </c>
      <c r="N365" s="6"/>
    </row>
    <row r="366" spans="1:14" hidden="1" x14ac:dyDescent="0.25">
      <c r="A366" t="s">
        <v>245</v>
      </c>
      <c r="B366" t="s">
        <v>367</v>
      </c>
      <c r="C366" s="4" t="s">
        <v>470</v>
      </c>
      <c r="D366" s="4"/>
      <c r="E366" s="4" t="str">
        <f>CSM_AGENCY3[[#This Row],[Agency]]&amp;"-"&amp;CSM_AGENCY3[[#This Row],[Agency Name]]</f>
        <v>118-WA State Comm on Hispanic Affairs</v>
      </c>
      <c r="F366" s="8" t="s">
        <v>53</v>
      </c>
      <c r="G366" s="5" t="s">
        <v>449</v>
      </c>
      <c r="H366" s="70">
        <f>SUMIFS('0. CSM'!C:C,'0. CSM'!L:L,CSM_AGENCY3[[#This Row],[Agency]],'0. CSM'!M:M,CSM_AGENCY3[[#This Row],[Billing CSM Title]])+SUMIFS('0. CSM'!E:E,'0. CSM'!L:L,CSM_AGENCY3[[#This Row],[Agency]],'0. CSM'!M:M,CSM_AGENCY3[[#This Row],[Billing CSM Title]])*1000</f>
        <v>0</v>
      </c>
      <c r="I366" s="70">
        <f>SUMIFS('0. CSM'!D:D,'0. CSM'!L:L,CSM_AGENCY3[[#This Row],[Agency]],'0. CSM'!M:M,CSM_AGENCY3[[#This Row],[Billing CSM Title]])+SUMIFS('0. CSM'!F:F,'0. CSM'!L:L,CSM_AGENCY3[[#This Row],[Agency]],'0. CSM'!M:M,CSM_AGENCY3[[#This Row],[Billing CSM Title]])*1000</f>
        <v>0</v>
      </c>
      <c r="J366" s="70">
        <f>CSM_AGENCY3[[#This Row],[FY1 ANNUAL]]+CSM_AGENCY3[[#This Row],[FY2 ANNUAL]]</f>
        <v>0</v>
      </c>
      <c r="K366" s="70">
        <f>ROUND(CSM_AGENCY3[[#This Row],[FY1 ANNUAL]]/12,2)</f>
        <v>0</v>
      </c>
      <c r="L366" s="70">
        <f>ROUND(CSM_AGENCY3[[#This Row],[FY2 ANNUAL]]/12,2)</f>
        <v>0</v>
      </c>
      <c r="N366" s="6"/>
    </row>
    <row r="367" spans="1:14" hidden="1" x14ac:dyDescent="0.25">
      <c r="A367" t="s">
        <v>246</v>
      </c>
      <c r="B367" t="s">
        <v>368</v>
      </c>
      <c r="C367" s="4" t="s">
        <v>470</v>
      </c>
      <c r="D367" s="4"/>
      <c r="E367" s="4" t="str">
        <f>CSM_AGENCY3[[#This Row],[Agency]]&amp;"-"&amp;CSM_AGENCY3[[#This Row],[Agency Name]]</f>
        <v>119-African-American Affairs Comm</v>
      </c>
      <c r="F367" s="8" t="s">
        <v>53</v>
      </c>
      <c r="G367" s="5" t="s">
        <v>449</v>
      </c>
      <c r="H367" s="70">
        <f>SUMIFS('0. CSM'!C:C,'0. CSM'!L:L,CSM_AGENCY3[[#This Row],[Agency]],'0. CSM'!M:M,CSM_AGENCY3[[#This Row],[Billing CSM Title]])+SUMIFS('0. CSM'!E:E,'0. CSM'!L:L,CSM_AGENCY3[[#This Row],[Agency]],'0. CSM'!M:M,CSM_AGENCY3[[#This Row],[Billing CSM Title]])*1000</f>
        <v>0</v>
      </c>
      <c r="I367" s="70">
        <f>SUMIFS('0. CSM'!D:D,'0. CSM'!L:L,CSM_AGENCY3[[#This Row],[Agency]],'0. CSM'!M:M,CSM_AGENCY3[[#This Row],[Billing CSM Title]])+SUMIFS('0. CSM'!F:F,'0. CSM'!L:L,CSM_AGENCY3[[#This Row],[Agency]],'0. CSM'!M:M,CSM_AGENCY3[[#This Row],[Billing CSM Title]])*1000</f>
        <v>0</v>
      </c>
      <c r="J367" s="70">
        <f>CSM_AGENCY3[[#This Row],[FY1 ANNUAL]]+CSM_AGENCY3[[#This Row],[FY2 ANNUAL]]</f>
        <v>0</v>
      </c>
      <c r="K367" s="70">
        <f>ROUND(CSM_AGENCY3[[#This Row],[FY1 ANNUAL]]/12,2)</f>
        <v>0</v>
      </c>
      <c r="L367" s="70">
        <f>ROUND(CSM_AGENCY3[[#This Row],[FY2 ANNUAL]]/12,2)</f>
        <v>0</v>
      </c>
      <c r="N367" s="6"/>
    </row>
    <row r="368" spans="1:14" hidden="1" x14ac:dyDescent="0.25">
      <c r="A368" t="s">
        <v>247</v>
      </c>
      <c r="B368" t="s">
        <v>369</v>
      </c>
      <c r="C368" s="4" t="s">
        <v>470</v>
      </c>
      <c r="D368" s="4"/>
      <c r="E368" s="4" t="str">
        <f>CSM_AGENCY3[[#This Row],[Agency]]&amp;"-"&amp;CSM_AGENCY3[[#This Row],[Agency Name]]</f>
        <v>120-Human Rights Commission</v>
      </c>
      <c r="F368" s="8" t="s">
        <v>53</v>
      </c>
      <c r="G368" s="5" t="s">
        <v>449</v>
      </c>
      <c r="H368" s="70">
        <f>SUMIFS('0. CSM'!C:C,'0. CSM'!L:L,CSM_AGENCY3[[#This Row],[Agency]],'0. CSM'!M:M,CSM_AGENCY3[[#This Row],[Billing CSM Title]])+SUMIFS('0. CSM'!E:E,'0. CSM'!L:L,CSM_AGENCY3[[#This Row],[Agency]],'0. CSM'!M:M,CSM_AGENCY3[[#This Row],[Billing CSM Title]])*1000</f>
        <v>0</v>
      </c>
      <c r="I368" s="70">
        <f>SUMIFS('0. CSM'!D:D,'0. CSM'!L:L,CSM_AGENCY3[[#This Row],[Agency]],'0. CSM'!M:M,CSM_AGENCY3[[#This Row],[Billing CSM Title]])+SUMIFS('0. CSM'!F:F,'0. CSM'!L:L,CSM_AGENCY3[[#This Row],[Agency]],'0. CSM'!M:M,CSM_AGENCY3[[#This Row],[Billing CSM Title]])*1000</f>
        <v>1000</v>
      </c>
      <c r="J368" s="70">
        <f>CSM_AGENCY3[[#This Row],[FY1 ANNUAL]]+CSM_AGENCY3[[#This Row],[FY2 ANNUAL]]</f>
        <v>1000</v>
      </c>
      <c r="K368" s="70">
        <f>ROUND(CSM_AGENCY3[[#This Row],[FY1 ANNUAL]]/12,2)</f>
        <v>0</v>
      </c>
      <c r="L368" s="70">
        <f>ROUND(CSM_AGENCY3[[#This Row],[FY2 ANNUAL]]/12,2)</f>
        <v>83.33</v>
      </c>
      <c r="N368" s="6"/>
    </row>
    <row r="369" spans="1:14" hidden="1" x14ac:dyDescent="0.25">
      <c r="A369" t="s">
        <v>248</v>
      </c>
      <c r="B369" t="s">
        <v>370</v>
      </c>
      <c r="C369" s="4" t="s">
        <v>470</v>
      </c>
      <c r="D369" s="4"/>
      <c r="E369" s="4" t="str">
        <f>CSM_AGENCY3[[#This Row],[Agency]]&amp;"-"&amp;CSM_AGENCY3[[#This Row],[Agency Name]]</f>
        <v>124-Department of Retirement Systems</v>
      </c>
      <c r="F369" s="8" t="s">
        <v>53</v>
      </c>
      <c r="G369" s="5" t="s">
        <v>449</v>
      </c>
      <c r="H369" s="70">
        <f>SUMIFS('0. CSM'!C:C,'0. CSM'!L:L,CSM_AGENCY3[[#This Row],[Agency]],'0. CSM'!M:M,CSM_AGENCY3[[#This Row],[Billing CSM Title]])+SUMIFS('0. CSM'!E:E,'0. CSM'!L:L,CSM_AGENCY3[[#This Row],[Agency]],'0. CSM'!M:M,CSM_AGENCY3[[#This Row],[Billing CSM Title]])*1000</f>
        <v>5000</v>
      </c>
      <c r="I369" s="70">
        <f>SUMIFS('0. CSM'!D:D,'0. CSM'!L:L,CSM_AGENCY3[[#This Row],[Agency]],'0. CSM'!M:M,CSM_AGENCY3[[#This Row],[Billing CSM Title]])+SUMIFS('0. CSM'!F:F,'0. CSM'!L:L,CSM_AGENCY3[[#This Row],[Agency]],'0. CSM'!M:M,CSM_AGENCY3[[#This Row],[Billing CSM Title]])*1000</f>
        <v>5000</v>
      </c>
      <c r="J369" s="70">
        <f>CSM_AGENCY3[[#This Row],[FY1 ANNUAL]]+CSM_AGENCY3[[#This Row],[FY2 ANNUAL]]</f>
        <v>10000</v>
      </c>
      <c r="K369" s="70">
        <f>ROUND(CSM_AGENCY3[[#This Row],[FY1 ANNUAL]]/12,2)</f>
        <v>416.67</v>
      </c>
      <c r="L369" s="70">
        <f>ROUND(CSM_AGENCY3[[#This Row],[FY2 ANNUAL]]/12,2)</f>
        <v>416.67</v>
      </c>
      <c r="N369" s="6"/>
    </row>
    <row r="370" spans="1:14" hidden="1" x14ac:dyDescent="0.25">
      <c r="A370" t="s">
        <v>249</v>
      </c>
      <c r="B370" t="s">
        <v>371</v>
      </c>
      <c r="C370" s="4" t="s">
        <v>470</v>
      </c>
      <c r="D370" s="4"/>
      <c r="E370" s="4" t="str">
        <f>CSM_AGENCY3[[#This Row],[Agency]]&amp;"-"&amp;CSM_AGENCY3[[#This Row],[Agency Name]]</f>
        <v>126-State Investment Board</v>
      </c>
      <c r="F370" s="8" t="s">
        <v>53</v>
      </c>
      <c r="G370" s="5" t="s">
        <v>449</v>
      </c>
      <c r="H370" s="70">
        <f>SUMIFS('0. CSM'!C:C,'0. CSM'!L:L,CSM_AGENCY3[[#This Row],[Agency]],'0. CSM'!M:M,CSM_AGENCY3[[#This Row],[Billing CSM Title]])+SUMIFS('0. CSM'!E:E,'0. CSM'!L:L,CSM_AGENCY3[[#This Row],[Agency]],'0. CSM'!M:M,CSM_AGENCY3[[#This Row],[Billing CSM Title]])*1000</f>
        <v>2000</v>
      </c>
      <c r="I370" s="70">
        <f>SUMIFS('0. CSM'!D:D,'0. CSM'!L:L,CSM_AGENCY3[[#This Row],[Agency]],'0. CSM'!M:M,CSM_AGENCY3[[#This Row],[Billing CSM Title]])+SUMIFS('0. CSM'!F:F,'0. CSM'!L:L,CSM_AGENCY3[[#This Row],[Agency]],'0. CSM'!M:M,CSM_AGENCY3[[#This Row],[Billing CSM Title]])*1000</f>
        <v>2000</v>
      </c>
      <c r="J370" s="70">
        <f>CSM_AGENCY3[[#This Row],[FY1 ANNUAL]]+CSM_AGENCY3[[#This Row],[FY2 ANNUAL]]</f>
        <v>4000</v>
      </c>
      <c r="K370" s="70">
        <f>ROUND(CSM_AGENCY3[[#This Row],[FY1 ANNUAL]]/12,2)</f>
        <v>166.67</v>
      </c>
      <c r="L370" s="70">
        <f>ROUND(CSM_AGENCY3[[#This Row],[FY2 ANNUAL]]/12,2)</f>
        <v>166.67</v>
      </c>
      <c r="N370" s="6"/>
    </row>
    <row r="371" spans="1:14" hidden="1" x14ac:dyDescent="0.25">
      <c r="A371" t="s">
        <v>250</v>
      </c>
      <c r="B371" t="s">
        <v>372</v>
      </c>
      <c r="C371" s="4" t="s">
        <v>470</v>
      </c>
      <c r="D371" s="4"/>
      <c r="E371" s="4" t="str">
        <f>CSM_AGENCY3[[#This Row],[Agency]]&amp;"-"&amp;CSM_AGENCY3[[#This Row],[Agency Name]]</f>
        <v>140-Department of Revenue</v>
      </c>
      <c r="F371" s="8" t="s">
        <v>53</v>
      </c>
      <c r="G371" s="5" t="s">
        <v>449</v>
      </c>
      <c r="H371" s="70">
        <f>SUMIFS('0. CSM'!C:C,'0. CSM'!L:L,CSM_AGENCY3[[#This Row],[Agency]],'0. CSM'!M:M,CSM_AGENCY3[[#This Row],[Billing CSM Title]])+SUMIFS('0. CSM'!E:E,'0. CSM'!L:L,CSM_AGENCY3[[#This Row],[Agency]],'0. CSM'!M:M,CSM_AGENCY3[[#This Row],[Billing CSM Title]])*1000</f>
        <v>24000</v>
      </c>
      <c r="I371" s="70">
        <f>SUMIFS('0. CSM'!D:D,'0. CSM'!L:L,CSM_AGENCY3[[#This Row],[Agency]],'0. CSM'!M:M,CSM_AGENCY3[[#This Row],[Billing CSM Title]])+SUMIFS('0. CSM'!F:F,'0. CSM'!L:L,CSM_AGENCY3[[#This Row],[Agency]],'0. CSM'!M:M,CSM_AGENCY3[[#This Row],[Billing CSM Title]])*1000</f>
        <v>25000</v>
      </c>
      <c r="J371" s="70">
        <f>CSM_AGENCY3[[#This Row],[FY1 ANNUAL]]+CSM_AGENCY3[[#This Row],[FY2 ANNUAL]]</f>
        <v>49000</v>
      </c>
      <c r="K371" s="70">
        <f>ROUND(CSM_AGENCY3[[#This Row],[FY1 ANNUAL]]/12,2)</f>
        <v>2000</v>
      </c>
      <c r="L371" s="70">
        <f>ROUND(CSM_AGENCY3[[#This Row],[FY2 ANNUAL]]/12,2)</f>
        <v>2083.33</v>
      </c>
      <c r="N371" s="6"/>
    </row>
    <row r="372" spans="1:14" hidden="1" x14ac:dyDescent="0.25">
      <c r="A372" t="s">
        <v>251</v>
      </c>
      <c r="B372" t="s">
        <v>373</v>
      </c>
      <c r="C372" s="4" t="s">
        <v>470</v>
      </c>
      <c r="D372" s="4"/>
      <c r="E372" s="4" t="str">
        <f>CSM_AGENCY3[[#This Row],[Agency]]&amp;"-"&amp;CSM_AGENCY3[[#This Row],[Agency Name]]</f>
        <v>142-Board of Tax Appeals</v>
      </c>
      <c r="F372" s="8" t="s">
        <v>53</v>
      </c>
      <c r="G372" s="5" t="s">
        <v>449</v>
      </c>
      <c r="H372" s="70">
        <f>SUMIFS('0. CSM'!C:C,'0. CSM'!L:L,CSM_AGENCY3[[#This Row],[Agency]],'0. CSM'!M:M,CSM_AGENCY3[[#This Row],[Billing CSM Title]])+SUMIFS('0. CSM'!E:E,'0. CSM'!L:L,CSM_AGENCY3[[#This Row],[Agency]],'0. CSM'!M:M,CSM_AGENCY3[[#This Row],[Billing CSM Title]])*1000</f>
        <v>1000</v>
      </c>
      <c r="I372" s="70">
        <f>SUMIFS('0. CSM'!D:D,'0. CSM'!L:L,CSM_AGENCY3[[#This Row],[Agency]],'0. CSM'!M:M,CSM_AGENCY3[[#This Row],[Billing CSM Title]])+SUMIFS('0. CSM'!F:F,'0. CSM'!L:L,CSM_AGENCY3[[#This Row],[Agency]],'0. CSM'!M:M,CSM_AGENCY3[[#This Row],[Billing CSM Title]])*1000</f>
        <v>0</v>
      </c>
      <c r="J372" s="70">
        <f>CSM_AGENCY3[[#This Row],[FY1 ANNUAL]]+CSM_AGENCY3[[#This Row],[FY2 ANNUAL]]</f>
        <v>1000</v>
      </c>
      <c r="K372" s="70">
        <f>ROUND(CSM_AGENCY3[[#This Row],[FY1 ANNUAL]]/12,2)</f>
        <v>83.33</v>
      </c>
      <c r="L372" s="70">
        <f>ROUND(CSM_AGENCY3[[#This Row],[FY2 ANNUAL]]/12,2)</f>
        <v>0</v>
      </c>
      <c r="N372" s="6"/>
    </row>
    <row r="373" spans="1:14" hidden="1" x14ac:dyDescent="0.25">
      <c r="A373" t="s">
        <v>252</v>
      </c>
      <c r="B373" t="s">
        <v>374</v>
      </c>
      <c r="C373" s="4" t="s">
        <v>470</v>
      </c>
      <c r="D373" s="4"/>
      <c r="E373" s="4" t="str">
        <f>CSM_AGENCY3[[#This Row],[Agency]]&amp;"-"&amp;CSM_AGENCY3[[#This Row],[Agency Name]]</f>
        <v>147-Minority &amp; Women's Business Enterp</v>
      </c>
      <c r="F373" s="8" t="s">
        <v>53</v>
      </c>
      <c r="G373" s="5" t="s">
        <v>449</v>
      </c>
      <c r="H373" s="70">
        <f>SUMIFS('0. CSM'!C:C,'0. CSM'!L:L,CSM_AGENCY3[[#This Row],[Agency]],'0. CSM'!M:M,CSM_AGENCY3[[#This Row],[Billing CSM Title]])+SUMIFS('0. CSM'!E:E,'0. CSM'!L:L,CSM_AGENCY3[[#This Row],[Agency]],'0. CSM'!M:M,CSM_AGENCY3[[#This Row],[Billing CSM Title]])*1000</f>
        <v>0</v>
      </c>
      <c r="I373" s="70">
        <f>SUMIFS('0. CSM'!D:D,'0. CSM'!L:L,CSM_AGENCY3[[#This Row],[Agency]],'0. CSM'!M:M,CSM_AGENCY3[[#This Row],[Billing CSM Title]])+SUMIFS('0. CSM'!F:F,'0. CSM'!L:L,CSM_AGENCY3[[#This Row],[Agency]],'0. CSM'!M:M,CSM_AGENCY3[[#This Row],[Billing CSM Title]])*1000</f>
        <v>1000</v>
      </c>
      <c r="J373" s="70">
        <f>CSM_AGENCY3[[#This Row],[FY1 ANNUAL]]+CSM_AGENCY3[[#This Row],[FY2 ANNUAL]]</f>
        <v>1000</v>
      </c>
      <c r="K373" s="70">
        <f>ROUND(CSM_AGENCY3[[#This Row],[FY1 ANNUAL]]/12,2)</f>
        <v>0</v>
      </c>
      <c r="L373" s="70">
        <f>ROUND(CSM_AGENCY3[[#This Row],[FY2 ANNUAL]]/12,2)</f>
        <v>83.33</v>
      </c>
      <c r="N373" s="6"/>
    </row>
    <row r="374" spans="1:14" hidden="1" x14ac:dyDescent="0.25">
      <c r="A374" t="s">
        <v>253</v>
      </c>
      <c r="B374" t="s">
        <v>375</v>
      </c>
      <c r="C374" s="4" t="s">
        <v>470</v>
      </c>
      <c r="D374" s="4"/>
      <c r="E374" s="4" t="str">
        <f>CSM_AGENCY3[[#This Row],[Agency]]&amp;"-"&amp;CSM_AGENCY3[[#This Row],[Agency Name]]</f>
        <v>160-Office of Insurance Commissioner</v>
      </c>
      <c r="F374" s="8" t="s">
        <v>53</v>
      </c>
      <c r="G374" s="5" t="s">
        <v>449</v>
      </c>
      <c r="H374" s="70">
        <f>SUMIFS('0. CSM'!C:C,'0. CSM'!L:L,CSM_AGENCY3[[#This Row],[Agency]],'0. CSM'!M:M,CSM_AGENCY3[[#This Row],[Billing CSM Title]])+SUMIFS('0. CSM'!E:E,'0. CSM'!L:L,CSM_AGENCY3[[#This Row],[Agency]],'0. CSM'!M:M,CSM_AGENCY3[[#This Row],[Billing CSM Title]])*1000</f>
        <v>4000</v>
      </c>
      <c r="I374" s="70">
        <f>SUMIFS('0. CSM'!D:D,'0. CSM'!L:L,CSM_AGENCY3[[#This Row],[Agency]],'0. CSM'!M:M,CSM_AGENCY3[[#This Row],[Billing CSM Title]])+SUMIFS('0. CSM'!F:F,'0. CSM'!L:L,CSM_AGENCY3[[#This Row],[Agency]],'0. CSM'!M:M,CSM_AGENCY3[[#This Row],[Billing CSM Title]])*1000</f>
        <v>5000</v>
      </c>
      <c r="J374" s="70">
        <f>CSM_AGENCY3[[#This Row],[FY1 ANNUAL]]+CSM_AGENCY3[[#This Row],[FY2 ANNUAL]]</f>
        <v>9000</v>
      </c>
      <c r="K374" s="70">
        <f>ROUND(CSM_AGENCY3[[#This Row],[FY1 ANNUAL]]/12,2)</f>
        <v>333.33</v>
      </c>
      <c r="L374" s="70">
        <f>ROUND(CSM_AGENCY3[[#This Row],[FY2 ANNUAL]]/12,2)</f>
        <v>416.67</v>
      </c>
      <c r="N374" s="6"/>
    </row>
    <row r="375" spans="1:14" hidden="1" x14ac:dyDescent="0.25">
      <c r="A375" t="s">
        <v>254</v>
      </c>
      <c r="B375" t="s">
        <v>376</v>
      </c>
      <c r="C375" s="4" t="s">
        <v>470</v>
      </c>
      <c r="D375" s="4"/>
      <c r="E375" s="4" t="str">
        <f>CSM_AGENCY3[[#This Row],[Agency]]&amp;"-"&amp;CSM_AGENCY3[[#This Row],[Agency Name]]</f>
        <v>163-Consolidated Technology Services</v>
      </c>
      <c r="F375" s="8" t="s">
        <v>53</v>
      </c>
      <c r="G375" s="5" t="s">
        <v>449</v>
      </c>
      <c r="H375" s="70">
        <f>SUMIFS('0. CSM'!C:C,'0. CSM'!L:L,CSM_AGENCY3[[#This Row],[Agency]],'0. CSM'!M:M,CSM_AGENCY3[[#This Row],[Billing CSM Title]])+SUMIFS('0. CSM'!E:E,'0. CSM'!L:L,CSM_AGENCY3[[#This Row],[Agency]],'0. CSM'!M:M,CSM_AGENCY3[[#This Row],[Billing CSM Title]])*1000</f>
        <v>5000</v>
      </c>
      <c r="I375" s="70">
        <f>SUMIFS('0. CSM'!D:D,'0. CSM'!L:L,CSM_AGENCY3[[#This Row],[Agency]],'0. CSM'!M:M,CSM_AGENCY3[[#This Row],[Billing CSM Title]])+SUMIFS('0. CSM'!F:F,'0. CSM'!L:L,CSM_AGENCY3[[#This Row],[Agency]],'0. CSM'!M:M,CSM_AGENCY3[[#This Row],[Billing CSM Title]])*1000</f>
        <v>5000</v>
      </c>
      <c r="J375" s="70">
        <f>CSM_AGENCY3[[#This Row],[FY1 ANNUAL]]+CSM_AGENCY3[[#This Row],[FY2 ANNUAL]]</f>
        <v>10000</v>
      </c>
      <c r="K375" s="70">
        <f>ROUND(CSM_AGENCY3[[#This Row],[FY1 ANNUAL]]/12,2)</f>
        <v>416.67</v>
      </c>
      <c r="L375" s="70">
        <f>ROUND(CSM_AGENCY3[[#This Row],[FY2 ANNUAL]]/12,2)</f>
        <v>416.67</v>
      </c>
      <c r="N375" s="6"/>
    </row>
    <row r="376" spans="1:14" hidden="1" x14ac:dyDescent="0.25">
      <c r="A376" t="s">
        <v>255</v>
      </c>
      <c r="B376" t="s">
        <v>377</v>
      </c>
      <c r="C376" s="4" t="s">
        <v>470</v>
      </c>
      <c r="D376" s="4"/>
      <c r="E376" s="4" t="str">
        <f>CSM_AGENCY3[[#This Row],[Agency]]&amp;"-"&amp;CSM_AGENCY3[[#This Row],[Agency Name]]</f>
        <v>165-State Board of Accountancy</v>
      </c>
      <c r="F376" s="8" t="s">
        <v>53</v>
      </c>
      <c r="G376" s="5" t="s">
        <v>449</v>
      </c>
      <c r="H376" s="70">
        <f>SUMIFS('0. CSM'!C:C,'0. CSM'!L:L,CSM_AGENCY3[[#This Row],[Agency]],'0. CSM'!M:M,CSM_AGENCY3[[#This Row],[Billing CSM Title]])+SUMIFS('0. CSM'!E:E,'0. CSM'!L:L,CSM_AGENCY3[[#This Row],[Agency]],'0. CSM'!M:M,CSM_AGENCY3[[#This Row],[Billing CSM Title]])*1000</f>
        <v>0</v>
      </c>
      <c r="I376" s="70">
        <f>SUMIFS('0. CSM'!D:D,'0. CSM'!L:L,CSM_AGENCY3[[#This Row],[Agency]],'0. CSM'!M:M,CSM_AGENCY3[[#This Row],[Billing CSM Title]])+SUMIFS('0. CSM'!F:F,'0. CSM'!L:L,CSM_AGENCY3[[#This Row],[Agency]],'0. CSM'!M:M,CSM_AGENCY3[[#This Row],[Billing CSM Title]])*1000</f>
        <v>0</v>
      </c>
      <c r="J376" s="70">
        <f>CSM_AGENCY3[[#This Row],[FY1 ANNUAL]]+CSM_AGENCY3[[#This Row],[FY2 ANNUAL]]</f>
        <v>0</v>
      </c>
      <c r="K376" s="70">
        <f>ROUND(CSM_AGENCY3[[#This Row],[FY1 ANNUAL]]/12,2)</f>
        <v>0</v>
      </c>
      <c r="L376" s="70">
        <f>ROUND(CSM_AGENCY3[[#This Row],[FY2 ANNUAL]]/12,2)</f>
        <v>0</v>
      </c>
      <c r="N376" s="6"/>
    </row>
    <row r="377" spans="1:14" hidden="1" x14ac:dyDescent="0.25">
      <c r="A377" t="s">
        <v>256</v>
      </c>
      <c r="B377" t="s">
        <v>378</v>
      </c>
      <c r="C377" s="4" t="s">
        <v>470</v>
      </c>
      <c r="D377" s="4"/>
      <c r="E377" s="4" t="str">
        <f>CSM_AGENCY3[[#This Row],[Agency]]&amp;"-"&amp;CSM_AGENCY3[[#This Row],[Agency Name]]</f>
        <v>166-Bd of Reg Prof Eng &amp; Land Surveyors</v>
      </c>
      <c r="F377" s="8" t="s">
        <v>53</v>
      </c>
      <c r="G377" s="5" t="s">
        <v>449</v>
      </c>
      <c r="H377" s="70">
        <f>SUMIFS('0. CSM'!C:C,'0. CSM'!L:L,CSM_AGENCY3[[#This Row],[Agency]],'0. CSM'!M:M,CSM_AGENCY3[[#This Row],[Billing CSM Title]])+SUMIFS('0. CSM'!E:E,'0. CSM'!L:L,CSM_AGENCY3[[#This Row],[Agency]],'0. CSM'!M:M,CSM_AGENCY3[[#This Row],[Billing CSM Title]])*1000</f>
        <v>0</v>
      </c>
      <c r="I377" s="70">
        <f>SUMIFS('0. CSM'!D:D,'0. CSM'!L:L,CSM_AGENCY3[[#This Row],[Agency]],'0. CSM'!M:M,CSM_AGENCY3[[#This Row],[Billing CSM Title]])+SUMIFS('0. CSM'!F:F,'0. CSM'!L:L,CSM_AGENCY3[[#This Row],[Agency]],'0. CSM'!M:M,CSM_AGENCY3[[#This Row],[Billing CSM Title]])*1000</f>
        <v>0</v>
      </c>
      <c r="J377" s="70">
        <f>CSM_AGENCY3[[#This Row],[FY1 ANNUAL]]+CSM_AGENCY3[[#This Row],[FY2 ANNUAL]]</f>
        <v>0</v>
      </c>
      <c r="K377" s="70">
        <f>ROUND(CSM_AGENCY3[[#This Row],[FY1 ANNUAL]]/12,2)</f>
        <v>0</v>
      </c>
      <c r="L377" s="70">
        <f>ROUND(CSM_AGENCY3[[#This Row],[FY2 ANNUAL]]/12,2)</f>
        <v>0</v>
      </c>
      <c r="N377" s="6"/>
    </row>
    <row r="378" spans="1:14" hidden="1" x14ac:dyDescent="0.25">
      <c r="A378" t="s">
        <v>257</v>
      </c>
      <c r="B378" t="s">
        <v>379</v>
      </c>
      <c r="C378" s="4" t="s">
        <v>470</v>
      </c>
      <c r="D378" s="4"/>
      <c r="E378" s="4" t="str">
        <f>CSM_AGENCY3[[#This Row],[Agency]]&amp;"-"&amp;CSM_AGENCY3[[#This Row],[Agency Name]]</f>
        <v>167-Forensic Investigations Council</v>
      </c>
      <c r="F378" s="8" t="s">
        <v>53</v>
      </c>
      <c r="G378" s="5" t="s">
        <v>449</v>
      </c>
      <c r="H378" s="70">
        <f>SUMIFS('0. CSM'!C:C,'0. CSM'!L:L,CSM_AGENCY3[[#This Row],[Agency]],'0. CSM'!M:M,CSM_AGENCY3[[#This Row],[Billing CSM Title]])+SUMIFS('0. CSM'!E:E,'0. CSM'!L:L,CSM_AGENCY3[[#This Row],[Agency]],'0. CSM'!M:M,CSM_AGENCY3[[#This Row],[Billing CSM Title]])*1000</f>
        <v>0</v>
      </c>
      <c r="I378" s="70">
        <f>SUMIFS('0. CSM'!D:D,'0. CSM'!L:L,CSM_AGENCY3[[#This Row],[Agency]],'0. CSM'!M:M,CSM_AGENCY3[[#This Row],[Billing CSM Title]])+SUMIFS('0. CSM'!F:F,'0. CSM'!L:L,CSM_AGENCY3[[#This Row],[Agency]],'0. CSM'!M:M,CSM_AGENCY3[[#This Row],[Billing CSM Title]])*1000</f>
        <v>0</v>
      </c>
      <c r="J378" s="70">
        <f>CSM_AGENCY3[[#This Row],[FY1 ANNUAL]]+CSM_AGENCY3[[#This Row],[FY2 ANNUAL]]</f>
        <v>0</v>
      </c>
      <c r="K378" s="70">
        <f>ROUND(CSM_AGENCY3[[#This Row],[FY1 ANNUAL]]/12,2)</f>
        <v>0</v>
      </c>
      <c r="L378" s="70">
        <f>ROUND(CSM_AGENCY3[[#This Row],[FY2 ANNUAL]]/12,2)</f>
        <v>0</v>
      </c>
      <c r="N378" s="6"/>
    </row>
    <row r="379" spans="1:14" hidden="1" x14ac:dyDescent="0.25">
      <c r="A379" t="s">
        <v>258</v>
      </c>
      <c r="B379" t="s">
        <v>380</v>
      </c>
      <c r="C379" s="4" t="s">
        <v>470</v>
      </c>
      <c r="D379" s="4"/>
      <c r="E379" s="4" t="str">
        <f>CSM_AGENCY3[[#This Row],[Agency]]&amp;"-"&amp;CSM_AGENCY3[[#This Row],[Agency Name]]</f>
        <v>179-Dept of Enterprise Services</v>
      </c>
      <c r="F379" s="8" t="s">
        <v>53</v>
      </c>
      <c r="G379" s="5" t="s">
        <v>449</v>
      </c>
      <c r="H379" s="70">
        <f>SUMIFS('0. CSM'!C:C,'0. CSM'!L:L,CSM_AGENCY3[[#This Row],[Agency]],'0. CSM'!M:M,CSM_AGENCY3[[#This Row],[Billing CSM Title]])+SUMIFS('0. CSM'!E:E,'0. CSM'!L:L,CSM_AGENCY3[[#This Row],[Agency]],'0. CSM'!M:M,CSM_AGENCY3[[#This Row],[Billing CSM Title]])*1000</f>
        <v>15000</v>
      </c>
      <c r="I379" s="70">
        <f>SUMIFS('0. CSM'!D:D,'0. CSM'!L:L,CSM_AGENCY3[[#This Row],[Agency]],'0. CSM'!M:M,CSM_AGENCY3[[#This Row],[Billing CSM Title]])+SUMIFS('0. CSM'!F:F,'0. CSM'!L:L,CSM_AGENCY3[[#This Row],[Agency]],'0. CSM'!M:M,CSM_AGENCY3[[#This Row],[Billing CSM Title]])*1000</f>
        <v>14000</v>
      </c>
      <c r="J379" s="70">
        <f>CSM_AGENCY3[[#This Row],[FY1 ANNUAL]]+CSM_AGENCY3[[#This Row],[FY2 ANNUAL]]</f>
        <v>29000</v>
      </c>
      <c r="K379" s="70">
        <f>ROUND(CSM_AGENCY3[[#This Row],[FY1 ANNUAL]]/12,2)</f>
        <v>1250</v>
      </c>
      <c r="L379" s="70">
        <f>ROUND(CSM_AGENCY3[[#This Row],[FY2 ANNUAL]]/12,2)</f>
        <v>1166.67</v>
      </c>
      <c r="N379" s="6"/>
    </row>
    <row r="380" spans="1:14" hidden="1" x14ac:dyDescent="0.25">
      <c r="A380" t="s">
        <v>259</v>
      </c>
      <c r="B380" t="s">
        <v>381</v>
      </c>
      <c r="C380" s="4" t="s">
        <v>470</v>
      </c>
      <c r="D380" s="4"/>
      <c r="E380" s="4" t="str">
        <f>CSM_AGENCY3[[#This Row],[Agency]]&amp;"-"&amp;CSM_AGENCY3[[#This Row],[Agency Name]]</f>
        <v>185-Washington Horse Racing Commission</v>
      </c>
      <c r="F380" s="8" t="s">
        <v>53</v>
      </c>
      <c r="G380" s="5" t="s">
        <v>449</v>
      </c>
      <c r="H380" s="70">
        <f>SUMIFS('0. CSM'!C:C,'0. CSM'!L:L,CSM_AGENCY3[[#This Row],[Agency]],'0. CSM'!M:M,CSM_AGENCY3[[#This Row],[Billing CSM Title]])+SUMIFS('0. CSM'!E:E,'0. CSM'!L:L,CSM_AGENCY3[[#This Row],[Agency]],'0. CSM'!M:M,CSM_AGENCY3[[#This Row],[Billing CSM Title]])*1000</f>
        <v>0</v>
      </c>
      <c r="I380" s="70">
        <f>SUMIFS('0. CSM'!D:D,'0. CSM'!L:L,CSM_AGENCY3[[#This Row],[Agency]],'0. CSM'!M:M,CSM_AGENCY3[[#This Row],[Billing CSM Title]])+SUMIFS('0. CSM'!F:F,'0. CSM'!L:L,CSM_AGENCY3[[#This Row],[Agency]],'0. CSM'!M:M,CSM_AGENCY3[[#This Row],[Billing CSM Title]])*1000</f>
        <v>0</v>
      </c>
      <c r="J380" s="70">
        <f>CSM_AGENCY3[[#This Row],[FY1 ANNUAL]]+CSM_AGENCY3[[#This Row],[FY2 ANNUAL]]</f>
        <v>0</v>
      </c>
      <c r="K380" s="70">
        <f>ROUND(CSM_AGENCY3[[#This Row],[FY1 ANNUAL]]/12,2)</f>
        <v>0</v>
      </c>
      <c r="L380" s="70">
        <f>ROUND(CSM_AGENCY3[[#This Row],[FY2 ANNUAL]]/12,2)</f>
        <v>0</v>
      </c>
      <c r="N380" s="6"/>
    </row>
    <row r="381" spans="1:14" hidden="1" x14ac:dyDescent="0.25">
      <c r="A381" t="s">
        <v>260</v>
      </c>
      <c r="B381" t="s">
        <v>382</v>
      </c>
      <c r="C381" s="4" t="s">
        <v>470</v>
      </c>
      <c r="D381" s="4"/>
      <c r="E381" s="4" t="str">
        <f>CSM_AGENCY3[[#This Row],[Agency]]&amp;"-"&amp;CSM_AGENCY3[[#This Row],[Agency Name]]</f>
        <v>190-Bd of Industrial Insurance Appeals</v>
      </c>
      <c r="F381" s="8" t="s">
        <v>53</v>
      </c>
      <c r="G381" s="5" t="s">
        <v>449</v>
      </c>
      <c r="H381" s="70">
        <f>SUMIFS('0. CSM'!C:C,'0. CSM'!L:L,CSM_AGENCY3[[#This Row],[Agency]],'0. CSM'!M:M,CSM_AGENCY3[[#This Row],[Billing CSM Title]])+SUMIFS('0. CSM'!E:E,'0. CSM'!L:L,CSM_AGENCY3[[#This Row],[Agency]],'0. CSM'!M:M,CSM_AGENCY3[[#This Row],[Billing CSM Title]])*1000</f>
        <v>2000</v>
      </c>
      <c r="I381" s="70">
        <f>SUMIFS('0. CSM'!D:D,'0. CSM'!L:L,CSM_AGENCY3[[#This Row],[Agency]],'0. CSM'!M:M,CSM_AGENCY3[[#This Row],[Billing CSM Title]])+SUMIFS('0. CSM'!F:F,'0. CSM'!L:L,CSM_AGENCY3[[#This Row],[Agency]],'0. CSM'!M:M,CSM_AGENCY3[[#This Row],[Billing CSM Title]])*1000</f>
        <v>4000</v>
      </c>
      <c r="J381" s="70">
        <f>CSM_AGENCY3[[#This Row],[FY1 ANNUAL]]+CSM_AGENCY3[[#This Row],[FY2 ANNUAL]]</f>
        <v>6000</v>
      </c>
      <c r="K381" s="70">
        <f>ROUND(CSM_AGENCY3[[#This Row],[FY1 ANNUAL]]/12,2)</f>
        <v>166.67</v>
      </c>
      <c r="L381" s="70">
        <f>ROUND(CSM_AGENCY3[[#This Row],[FY2 ANNUAL]]/12,2)</f>
        <v>333.33</v>
      </c>
      <c r="N381" s="6"/>
    </row>
    <row r="382" spans="1:14" hidden="1" x14ac:dyDescent="0.25">
      <c r="A382" t="s">
        <v>261</v>
      </c>
      <c r="B382" t="s">
        <v>383</v>
      </c>
      <c r="C382" s="4" t="s">
        <v>470</v>
      </c>
      <c r="D382" s="4"/>
      <c r="E382" s="4" t="str">
        <f>CSM_AGENCY3[[#This Row],[Agency]]&amp;"-"&amp;CSM_AGENCY3[[#This Row],[Agency Name]]</f>
        <v>195-Liquor and Cannabis Board</v>
      </c>
      <c r="F382" s="8" t="s">
        <v>53</v>
      </c>
      <c r="G382" s="5" t="s">
        <v>449</v>
      </c>
      <c r="H382" s="70">
        <f>SUMIFS('0. CSM'!C:C,'0. CSM'!L:L,CSM_AGENCY3[[#This Row],[Agency]],'0. CSM'!M:M,CSM_AGENCY3[[#This Row],[Billing CSM Title]])+SUMIFS('0. CSM'!E:E,'0. CSM'!L:L,CSM_AGENCY3[[#This Row],[Agency]],'0. CSM'!M:M,CSM_AGENCY3[[#This Row],[Billing CSM Title]])*1000</f>
        <v>6000</v>
      </c>
      <c r="I382" s="70">
        <f>SUMIFS('0. CSM'!D:D,'0. CSM'!L:L,CSM_AGENCY3[[#This Row],[Agency]],'0. CSM'!M:M,CSM_AGENCY3[[#This Row],[Billing CSM Title]])+SUMIFS('0. CSM'!F:F,'0. CSM'!L:L,CSM_AGENCY3[[#This Row],[Agency]],'0. CSM'!M:M,CSM_AGENCY3[[#This Row],[Billing CSM Title]])*1000</f>
        <v>7000</v>
      </c>
      <c r="J382" s="70">
        <f>CSM_AGENCY3[[#This Row],[FY1 ANNUAL]]+CSM_AGENCY3[[#This Row],[FY2 ANNUAL]]</f>
        <v>13000</v>
      </c>
      <c r="K382" s="70">
        <f>ROUND(CSM_AGENCY3[[#This Row],[FY1 ANNUAL]]/12,2)</f>
        <v>500</v>
      </c>
      <c r="L382" s="70">
        <f>ROUND(CSM_AGENCY3[[#This Row],[FY2 ANNUAL]]/12,2)</f>
        <v>583.33000000000004</v>
      </c>
      <c r="N382" s="6"/>
    </row>
    <row r="383" spans="1:14" hidden="1" x14ac:dyDescent="0.25">
      <c r="A383" t="s">
        <v>262</v>
      </c>
      <c r="B383" t="s">
        <v>384</v>
      </c>
      <c r="C383" s="4" t="s">
        <v>470</v>
      </c>
      <c r="D383" s="4"/>
      <c r="E383" s="4" t="str">
        <f>CSM_AGENCY3[[#This Row],[Agency]]&amp;"-"&amp;CSM_AGENCY3[[#This Row],[Agency Name]]</f>
        <v>205-Board of Pilotage Commissioners</v>
      </c>
      <c r="F383" s="8" t="s">
        <v>53</v>
      </c>
      <c r="G383" s="5" t="s">
        <v>449</v>
      </c>
      <c r="H383" s="70">
        <f>SUMIFS('0. CSM'!C:C,'0. CSM'!L:L,CSM_AGENCY3[[#This Row],[Agency]],'0. CSM'!M:M,CSM_AGENCY3[[#This Row],[Billing CSM Title]])+SUMIFS('0. CSM'!E:E,'0. CSM'!L:L,CSM_AGENCY3[[#This Row],[Agency]],'0. CSM'!M:M,CSM_AGENCY3[[#This Row],[Billing CSM Title]])*1000</f>
        <v>0</v>
      </c>
      <c r="I383" s="70">
        <f>SUMIFS('0. CSM'!D:D,'0. CSM'!L:L,CSM_AGENCY3[[#This Row],[Agency]],'0. CSM'!M:M,CSM_AGENCY3[[#This Row],[Billing CSM Title]])+SUMIFS('0. CSM'!F:F,'0. CSM'!L:L,CSM_AGENCY3[[#This Row],[Agency]],'0. CSM'!M:M,CSM_AGENCY3[[#This Row],[Billing CSM Title]])*1000</f>
        <v>0</v>
      </c>
      <c r="J383" s="70">
        <f>CSM_AGENCY3[[#This Row],[FY1 ANNUAL]]+CSM_AGENCY3[[#This Row],[FY2 ANNUAL]]</f>
        <v>0</v>
      </c>
      <c r="K383" s="70">
        <f>ROUND(CSM_AGENCY3[[#This Row],[FY1 ANNUAL]]/12,2)</f>
        <v>0</v>
      </c>
      <c r="L383" s="70">
        <f>ROUND(CSM_AGENCY3[[#This Row],[FY2 ANNUAL]]/12,2)</f>
        <v>0</v>
      </c>
      <c r="N383" s="6"/>
    </row>
    <row r="384" spans="1:14" hidden="1" x14ac:dyDescent="0.25">
      <c r="A384" t="s">
        <v>263</v>
      </c>
      <c r="B384" t="s">
        <v>385</v>
      </c>
      <c r="C384" s="4" t="s">
        <v>470</v>
      </c>
      <c r="D384" s="4"/>
      <c r="E384" s="4" t="str">
        <f>CSM_AGENCY3[[#This Row],[Agency]]&amp;"-"&amp;CSM_AGENCY3[[#This Row],[Agency Name]]</f>
        <v>215-Utilities and Transportation Comm</v>
      </c>
      <c r="F384" s="8" t="s">
        <v>53</v>
      </c>
      <c r="G384" s="5" t="s">
        <v>449</v>
      </c>
      <c r="H384" s="70">
        <f>SUMIFS('0. CSM'!C:C,'0. CSM'!L:L,CSM_AGENCY3[[#This Row],[Agency]],'0. CSM'!M:M,CSM_AGENCY3[[#This Row],[Billing CSM Title]])+SUMIFS('0. CSM'!E:E,'0. CSM'!L:L,CSM_AGENCY3[[#This Row],[Agency]],'0. CSM'!M:M,CSM_AGENCY3[[#This Row],[Billing CSM Title]])*1000</f>
        <v>4000</v>
      </c>
      <c r="I384" s="70">
        <f>SUMIFS('0. CSM'!D:D,'0. CSM'!L:L,CSM_AGENCY3[[#This Row],[Agency]],'0. CSM'!M:M,CSM_AGENCY3[[#This Row],[Billing CSM Title]])+SUMIFS('0. CSM'!F:F,'0. CSM'!L:L,CSM_AGENCY3[[#This Row],[Agency]],'0. CSM'!M:M,CSM_AGENCY3[[#This Row],[Billing CSM Title]])*1000</f>
        <v>3000</v>
      </c>
      <c r="J384" s="70">
        <f>CSM_AGENCY3[[#This Row],[FY1 ANNUAL]]+CSM_AGENCY3[[#This Row],[FY2 ANNUAL]]</f>
        <v>7000</v>
      </c>
      <c r="K384" s="70">
        <f>ROUND(CSM_AGENCY3[[#This Row],[FY1 ANNUAL]]/12,2)</f>
        <v>333.33</v>
      </c>
      <c r="L384" s="70">
        <f>ROUND(CSM_AGENCY3[[#This Row],[FY2 ANNUAL]]/12,2)</f>
        <v>250</v>
      </c>
      <c r="N384" s="6"/>
    </row>
    <row r="385" spans="1:14" hidden="1" x14ac:dyDescent="0.25">
      <c r="A385" t="s">
        <v>264</v>
      </c>
      <c r="B385" t="s">
        <v>386</v>
      </c>
      <c r="C385" s="4" t="s">
        <v>470</v>
      </c>
      <c r="D385" s="4"/>
      <c r="E385" s="4" t="str">
        <f>CSM_AGENCY3[[#This Row],[Agency]]&amp;"-"&amp;CSM_AGENCY3[[#This Row],[Agency Name]]</f>
        <v>220-Board for Volunteer Firefighters</v>
      </c>
      <c r="F385" s="8" t="s">
        <v>53</v>
      </c>
      <c r="G385" s="5" t="s">
        <v>449</v>
      </c>
      <c r="H385" s="70">
        <f>SUMIFS('0. CSM'!C:C,'0. CSM'!L:L,CSM_AGENCY3[[#This Row],[Agency]],'0. CSM'!M:M,CSM_AGENCY3[[#This Row],[Billing CSM Title]])+SUMIFS('0. CSM'!E:E,'0. CSM'!L:L,CSM_AGENCY3[[#This Row],[Agency]],'0. CSM'!M:M,CSM_AGENCY3[[#This Row],[Billing CSM Title]])*1000</f>
        <v>0</v>
      </c>
      <c r="I385" s="70">
        <f>SUMIFS('0. CSM'!D:D,'0. CSM'!L:L,CSM_AGENCY3[[#This Row],[Agency]],'0. CSM'!M:M,CSM_AGENCY3[[#This Row],[Billing CSM Title]])+SUMIFS('0. CSM'!F:F,'0. CSM'!L:L,CSM_AGENCY3[[#This Row],[Agency]],'0. CSM'!M:M,CSM_AGENCY3[[#This Row],[Billing CSM Title]])*1000</f>
        <v>0</v>
      </c>
      <c r="J385" s="70">
        <f>CSM_AGENCY3[[#This Row],[FY1 ANNUAL]]+CSM_AGENCY3[[#This Row],[FY2 ANNUAL]]</f>
        <v>0</v>
      </c>
      <c r="K385" s="70">
        <f>ROUND(CSM_AGENCY3[[#This Row],[FY1 ANNUAL]]/12,2)</f>
        <v>0</v>
      </c>
      <c r="L385" s="70">
        <f>ROUND(CSM_AGENCY3[[#This Row],[FY2 ANNUAL]]/12,2)</f>
        <v>0</v>
      </c>
      <c r="N385" s="6"/>
    </row>
    <row r="386" spans="1:14" hidden="1" x14ac:dyDescent="0.25">
      <c r="A386" t="s">
        <v>265</v>
      </c>
      <c r="B386" t="s">
        <v>387</v>
      </c>
      <c r="C386" s="4" t="s">
        <v>470</v>
      </c>
      <c r="D386" s="4"/>
      <c r="E386" s="4" t="str">
        <f>CSM_AGENCY3[[#This Row],[Agency]]&amp;"-"&amp;CSM_AGENCY3[[#This Row],[Agency Name]]</f>
        <v>225-Washington State Patrol</v>
      </c>
      <c r="F386" s="8" t="s">
        <v>53</v>
      </c>
      <c r="G386" s="5" t="s">
        <v>449</v>
      </c>
      <c r="H386" s="70">
        <f>SUMIFS('0. CSM'!C:C,'0. CSM'!L:L,CSM_AGENCY3[[#This Row],[Agency]],'0. CSM'!M:M,CSM_AGENCY3[[#This Row],[Billing CSM Title]])+SUMIFS('0. CSM'!E:E,'0. CSM'!L:L,CSM_AGENCY3[[#This Row],[Agency]],'0. CSM'!M:M,CSM_AGENCY3[[#This Row],[Billing CSM Title]])*1000</f>
        <v>44000</v>
      </c>
      <c r="I386" s="70">
        <f>SUMIFS('0. CSM'!D:D,'0. CSM'!L:L,CSM_AGENCY3[[#This Row],[Agency]],'0. CSM'!M:M,CSM_AGENCY3[[#This Row],[Billing CSM Title]])+SUMIFS('0. CSM'!F:F,'0. CSM'!L:L,CSM_AGENCY3[[#This Row],[Agency]],'0. CSM'!M:M,CSM_AGENCY3[[#This Row],[Billing CSM Title]])*1000</f>
        <v>46000</v>
      </c>
      <c r="J386" s="70">
        <f>CSM_AGENCY3[[#This Row],[FY1 ANNUAL]]+CSM_AGENCY3[[#This Row],[FY2 ANNUAL]]</f>
        <v>90000</v>
      </c>
      <c r="K386" s="70">
        <f>ROUND(CSM_AGENCY3[[#This Row],[FY1 ANNUAL]]/12,2)</f>
        <v>3666.67</v>
      </c>
      <c r="L386" s="70">
        <f>ROUND(CSM_AGENCY3[[#This Row],[FY2 ANNUAL]]/12,2)</f>
        <v>3833.33</v>
      </c>
      <c r="N386" s="6"/>
    </row>
    <row r="387" spans="1:14" hidden="1" x14ac:dyDescent="0.25">
      <c r="A387" t="s">
        <v>266</v>
      </c>
      <c r="B387" t="s">
        <v>388</v>
      </c>
      <c r="C387" s="4" t="s">
        <v>470</v>
      </c>
      <c r="D387" s="4"/>
      <c r="E387" s="4" t="str">
        <f>CSM_AGENCY3[[#This Row],[Agency]]&amp;"-"&amp;CSM_AGENCY3[[#This Row],[Agency Name]]</f>
        <v>227-Criminal Justice Training Comm</v>
      </c>
      <c r="F387" s="8" t="s">
        <v>53</v>
      </c>
      <c r="G387" s="5" t="s">
        <v>449</v>
      </c>
      <c r="H387" s="70">
        <f>SUMIFS('0. CSM'!C:C,'0. CSM'!L:L,CSM_AGENCY3[[#This Row],[Agency]],'0. CSM'!M:M,CSM_AGENCY3[[#This Row],[Billing CSM Title]])+SUMIFS('0. CSM'!E:E,'0. CSM'!L:L,CSM_AGENCY3[[#This Row],[Agency]],'0. CSM'!M:M,CSM_AGENCY3[[#This Row],[Billing CSM Title]])*1000</f>
        <v>2000</v>
      </c>
      <c r="I387" s="70">
        <f>SUMIFS('0. CSM'!D:D,'0. CSM'!L:L,CSM_AGENCY3[[#This Row],[Agency]],'0. CSM'!M:M,CSM_AGENCY3[[#This Row],[Billing CSM Title]])+SUMIFS('0. CSM'!F:F,'0. CSM'!L:L,CSM_AGENCY3[[#This Row],[Agency]],'0. CSM'!M:M,CSM_AGENCY3[[#This Row],[Billing CSM Title]])*1000</f>
        <v>1000</v>
      </c>
      <c r="J387" s="70">
        <f>CSM_AGENCY3[[#This Row],[FY1 ANNUAL]]+CSM_AGENCY3[[#This Row],[FY2 ANNUAL]]</f>
        <v>3000</v>
      </c>
      <c r="K387" s="70">
        <f>ROUND(CSM_AGENCY3[[#This Row],[FY1 ANNUAL]]/12,2)</f>
        <v>166.67</v>
      </c>
      <c r="L387" s="70">
        <f>ROUND(CSM_AGENCY3[[#This Row],[FY2 ANNUAL]]/12,2)</f>
        <v>83.33</v>
      </c>
      <c r="N387" s="6"/>
    </row>
    <row r="388" spans="1:14" hidden="1" x14ac:dyDescent="0.25">
      <c r="A388" t="s">
        <v>267</v>
      </c>
      <c r="B388" t="s">
        <v>389</v>
      </c>
      <c r="C388" s="4" t="s">
        <v>470</v>
      </c>
      <c r="D388" s="4"/>
      <c r="E388" s="4" t="str">
        <f>CSM_AGENCY3[[#This Row],[Agency]]&amp;"-"&amp;CSM_AGENCY3[[#This Row],[Agency Name]]</f>
        <v>228-WA Traffic Safety Commission</v>
      </c>
      <c r="F388" s="8" t="s">
        <v>53</v>
      </c>
      <c r="G388" s="5" t="s">
        <v>449</v>
      </c>
      <c r="H388" s="70">
        <f>SUMIFS('0. CSM'!C:C,'0. CSM'!L:L,CSM_AGENCY3[[#This Row],[Agency]],'0. CSM'!M:M,CSM_AGENCY3[[#This Row],[Billing CSM Title]])+SUMIFS('0. CSM'!E:E,'0. CSM'!L:L,CSM_AGENCY3[[#This Row],[Agency]],'0. CSM'!M:M,CSM_AGENCY3[[#This Row],[Billing CSM Title]])*1000</f>
        <v>0</v>
      </c>
      <c r="I388" s="70">
        <f>SUMIFS('0. CSM'!D:D,'0. CSM'!L:L,CSM_AGENCY3[[#This Row],[Agency]],'0. CSM'!M:M,CSM_AGENCY3[[#This Row],[Billing CSM Title]])+SUMIFS('0. CSM'!F:F,'0. CSM'!L:L,CSM_AGENCY3[[#This Row],[Agency]],'0. CSM'!M:M,CSM_AGENCY3[[#This Row],[Billing CSM Title]])*1000</f>
        <v>0</v>
      </c>
      <c r="J388" s="70">
        <f>CSM_AGENCY3[[#This Row],[FY1 ANNUAL]]+CSM_AGENCY3[[#This Row],[FY2 ANNUAL]]</f>
        <v>0</v>
      </c>
      <c r="K388" s="70">
        <f>ROUND(CSM_AGENCY3[[#This Row],[FY1 ANNUAL]]/12,2)</f>
        <v>0</v>
      </c>
      <c r="L388" s="70">
        <f>ROUND(CSM_AGENCY3[[#This Row],[FY2 ANNUAL]]/12,2)</f>
        <v>0</v>
      </c>
      <c r="N388" s="6"/>
    </row>
    <row r="389" spans="1:14" hidden="1" x14ac:dyDescent="0.25">
      <c r="A389" t="s">
        <v>268</v>
      </c>
      <c r="B389" t="s">
        <v>390</v>
      </c>
      <c r="C389" s="4" t="s">
        <v>470</v>
      </c>
      <c r="D389" s="4"/>
      <c r="E389" s="4" t="str">
        <f>CSM_AGENCY3[[#This Row],[Agency]]&amp;"-"&amp;CSM_AGENCY3[[#This Row],[Agency Name]]</f>
        <v>229-Office of Independent Investigations</v>
      </c>
      <c r="F389" s="8" t="s">
        <v>53</v>
      </c>
      <c r="G389" s="5" t="s">
        <v>449</v>
      </c>
      <c r="H389" s="70">
        <f>SUMIFS('0. CSM'!C:C,'0. CSM'!L:L,CSM_AGENCY3[[#This Row],[Agency]],'0. CSM'!M:M,CSM_AGENCY3[[#This Row],[Billing CSM Title]])+SUMIFS('0. CSM'!E:E,'0. CSM'!L:L,CSM_AGENCY3[[#This Row],[Agency]],'0. CSM'!M:M,CSM_AGENCY3[[#This Row],[Billing CSM Title]])*1000</f>
        <v>0</v>
      </c>
      <c r="I389" s="70">
        <f>SUMIFS('0. CSM'!D:D,'0. CSM'!L:L,CSM_AGENCY3[[#This Row],[Agency]],'0. CSM'!M:M,CSM_AGENCY3[[#This Row],[Billing CSM Title]])+SUMIFS('0. CSM'!F:F,'0. CSM'!L:L,CSM_AGENCY3[[#This Row],[Agency]],'0. CSM'!M:M,CSM_AGENCY3[[#This Row],[Billing CSM Title]])*1000</f>
        <v>0</v>
      </c>
      <c r="J389" s="70">
        <f>CSM_AGENCY3[[#This Row],[FY1 ANNUAL]]+CSM_AGENCY3[[#This Row],[FY2 ANNUAL]]</f>
        <v>0</v>
      </c>
      <c r="K389" s="70">
        <f>ROUND(CSM_AGENCY3[[#This Row],[FY1 ANNUAL]]/12,2)</f>
        <v>0</v>
      </c>
      <c r="L389" s="70">
        <f>ROUND(CSM_AGENCY3[[#This Row],[FY2 ANNUAL]]/12,2)</f>
        <v>0</v>
      </c>
      <c r="N389" s="6"/>
    </row>
    <row r="390" spans="1:14" hidden="1" x14ac:dyDescent="0.25">
      <c r="A390" t="s">
        <v>269</v>
      </c>
      <c r="B390" t="s">
        <v>391</v>
      </c>
      <c r="C390" s="4" t="s">
        <v>470</v>
      </c>
      <c r="D390" s="4"/>
      <c r="E390" s="4" t="str">
        <f>CSM_AGENCY3[[#This Row],[Agency]]&amp;"-"&amp;CSM_AGENCY3[[#This Row],[Agency Name]]</f>
        <v>235-Department of Labor and Industries</v>
      </c>
      <c r="F390" s="8" t="s">
        <v>53</v>
      </c>
      <c r="G390" s="5" t="s">
        <v>449</v>
      </c>
      <c r="H390" s="70">
        <f>SUMIFS('0. CSM'!C:C,'0. CSM'!L:L,CSM_AGENCY3[[#This Row],[Agency]],'0. CSM'!M:M,CSM_AGENCY3[[#This Row],[Billing CSM Title]])+SUMIFS('0. CSM'!E:E,'0. CSM'!L:L,CSM_AGENCY3[[#This Row],[Agency]],'0. CSM'!M:M,CSM_AGENCY3[[#This Row],[Billing CSM Title]])*1000</f>
        <v>64000</v>
      </c>
      <c r="I390" s="70">
        <f>SUMIFS('0. CSM'!D:D,'0. CSM'!L:L,CSM_AGENCY3[[#This Row],[Agency]],'0. CSM'!M:M,CSM_AGENCY3[[#This Row],[Billing CSM Title]])+SUMIFS('0. CSM'!F:F,'0. CSM'!L:L,CSM_AGENCY3[[#This Row],[Agency]],'0. CSM'!M:M,CSM_AGENCY3[[#This Row],[Billing CSM Title]])*1000</f>
        <v>62000</v>
      </c>
      <c r="J390" s="70">
        <f>CSM_AGENCY3[[#This Row],[FY1 ANNUAL]]+CSM_AGENCY3[[#This Row],[FY2 ANNUAL]]</f>
        <v>126000</v>
      </c>
      <c r="K390" s="70">
        <f>ROUND(CSM_AGENCY3[[#This Row],[FY1 ANNUAL]]/12,2)</f>
        <v>5333.33</v>
      </c>
      <c r="L390" s="70">
        <f>ROUND(CSM_AGENCY3[[#This Row],[FY2 ANNUAL]]/12,2)</f>
        <v>5166.67</v>
      </c>
      <c r="N390" s="6"/>
    </row>
    <row r="391" spans="1:14" hidden="1" x14ac:dyDescent="0.25">
      <c r="A391" t="s">
        <v>270</v>
      </c>
      <c r="B391" t="s">
        <v>392</v>
      </c>
      <c r="C391" s="4" t="s">
        <v>470</v>
      </c>
      <c r="D391" s="4"/>
      <c r="E391" s="4" t="str">
        <f>CSM_AGENCY3[[#This Row],[Agency]]&amp;"-"&amp;CSM_AGENCY3[[#This Row],[Agency Name]]</f>
        <v>240-Department of Licensing</v>
      </c>
      <c r="F391" s="8" t="s">
        <v>53</v>
      </c>
      <c r="G391" s="5" t="s">
        <v>449</v>
      </c>
      <c r="H391" s="70">
        <f>SUMIFS('0. CSM'!C:C,'0. CSM'!L:L,CSM_AGENCY3[[#This Row],[Agency]],'0. CSM'!M:M,CSM_AGENCY3[[#This Row],[Billing CSM Title]])+SUMIFS('0. CSM'!E:E,'0. CSM'!L:L,CSM_AGENCY3[[#This Row],[Agency]],'0. CSM'!M:M,CSM_AGENCY3[[#This Row],[Billing CSM Title]])*1000</f>
        <v>26000</v>
      </c>
      <c r="I391" s="70">
        <f>SUMIFS('0. CSM'!D:D,'0. CSM'!L:L,CSM_AGENCY3[[#This Row],[Agency]],'0. CSM'!M:M,CSM_AGENCY3[[#This Row],[Billing CSM Title]])+SUMIFS('0. CSM'!F:F,'0. CSM'!L:L,CSM_AGENCY3[[#This Row],[Agency]],'0. CSM'!M:M,CSM_AGENCY3[[#This Row],[Billing CSM Title]])*1000</f>
        <v>24000</v>
      </c>
      <c r="J391" s="70">
        <f>CSM_AGENCY3[[#This Row],[FY1 ANNUAL]]+CSM_AGENCY3[[#This Row],[FY2 ANNUAL]]</f>
        <v>50000</v>
      </c>
      <c r="K391" s="70">
        <f>ROUND(CSM_AGENCY3[[#This Row],[FY1 ANNUAL]]/12,2)</f>
        <v>2166.67</v>
      </c>
      <c r="L391" s="70">
        <f>ROUND(CSM_AGENCY3[[#This Row],[FY2 ANNUAL]]/12,2)</f>
        <v>2000</v>
      </c>
      <c r="N391" s="6"/>
    </row>
    <row r="392" spans="1:14" hidden="1" x14ac:dyDescent="0.25">
      <c r="A392" t="s">
        <v>271</v>
      </c>
      <c r="B392" t="s">
        <v>393</v>
      </c>
      <c r="C392" s="4" t="s">
        <v>470</v>
      </c>
      <c r="D392" s="4"/>
      <c r="E392" s="4" t="str">
        <f>CSM_AGENCY3[[#This Row],[Agency]]&amp;"-"&amp;CSM_AGENCY3[[#This Row],[Agency Name]]</f>
        <v>245-Military Department</v>
      </c>
      <c r="F392" s="8" t="s">
        <v>53</v>
      </c>
      <c r="G392" s="5" t="s">
        <v>449</v>
      </c>
      <c r="H392" s="70">
        <f>SUMIFS('0. CSM'!C:C,'0. CSM'!L:L,CSM_AGENCY3[[#This Row],[Agency]],'0. CSM'!M:M,CSM_AGENCY3[[#This Row],[Billing CSM Title]])+SUMIFS('0. CSM'!E:E,'0. CSM'!L:L,CSM_AGENCY3[[#This Row],[Agency]],'0. CSM'!M:M,CSM_AGENCY3[[#This Row],[Billing CSM Title]])*1000</f>
        <v>7000</v>
      </c>
      <c r="I392" s="70">
        <f>SUMIFS('0. CSM'!D:D,'0. CSM'!L:L,CSM_AGENCY3[[#This Row],[Agency]],'0. CSM'!M:M,CSM_AGENCY3[[#This Row],[Billing CSM Title]])+SUMIFS('0. CSM'!F:F,'0. CSM'!L:L,CSM_AGENCY3[[#This Row],[Agency]],'0. CSM'!M:M,CSM_AGENCY3[[#This Row],[Billing CSM Title]])*1000</f>
        <v>7000</v>
      </c>
      <c r="J392" s="70">
        <f>CSM_AGENCY3[[#This Row],[FY1 ANNUAL]]+CSM_AGENCY3[[#This Row],[FY2 ANNUAL]]</f>
        <v>14000</v>
      </c>
      <c r="K392" s="70">
        <f>ROUND(CSM_AGENCY3[[#This Row],[FY1 ANNUAL]]/12,2)</f>
        <v>583.33000000000004</v>
      </c>
      <c r="L392" s="70">
        <f>ROUND(CSM_AGENCY3[[#This Row],[FY2 ANNUAL]]/12,2)</f>
        <v>583.33000000000004</v>
      </c>
      <c r="N392" s="6"/>
    </row>
    <row r="393" spans="1:14" hidden="1" x14ac:dyDescent="0.25">
      <c r="A393" t="s">
        <v>272</v>
      </c>
      <c r="B393" t="s">
        <v>394</v>
      </c>
      <c r="C393" s="4" t="s">
        <v>470</v>
      </c>
      <c r="D393" s="4"/>
      <c r="E393" s="4" t="str">
        <f>CSM_AGENCY3[[#This Row],[Agency]]&amp;"-"&amp;CSM_AGENCY3[[#This Row],[Agency Name]]</f>
        <v>275-Public Employment Relations Comm</v>
      </c>
      <c r="F393" s="8" t="s">
        <v>53</v>
      </c>
      <c r="G393" s="5" t="s">
        <v>449</v>
      </c>
      <c r="H393" s="70">
        <f>SUMIFS('0. CSM'!C:C,'0. CSM'!L:L,CSM_AGENCY3[[#This Row],[Agency]],'0. CSM'!M:M,CSM_AGENCY3[[#This Row],[Billing CSM Title]])+SUMIFS('0. CSM'!E:E,'0. CSM'!L:L,CSM_AGENCY3[[#This Row],[Agency]],'0. CSM'!M:M,CSM_AGENCY3[[#This Row],[Billing CSM Title]])*1000</f>
        <v>0</v>
      </c>
      <c r="I393" s="70">
        <f>SUMIFS('0. CSM'!D:D,'0. CSM'!L:L,CSM_AGENCY3[[#This Row],[Agency]],'0. CSM'!M:M,CSM_AGENCY3[[#This Row],[Billing CSM Title]])+SUMIFS('0. CSM'!F:F,'0. CSM'!L:L,CSM_AGENCY3[[#This Row],[Agency]],'0. CSM'!M:M,CSM_AGENCY3[[#This Row],[Billing CSM Title]])*1000</f>
        <v>1000</v>
      </c>
      <c r="J393" s="70">
        <f>CSM_AGENCY3[[#This Row],[FY1 ANNUAL]]+CSM_AGENCY3[[#This Row],[FY2 ANNUAL]]</f>
        <v>1000</v>
      </c>
      <c r="K393" s="70">
        <f>ROUND(CSM_AGENCY3[[#This Row],[FY1 ANNUAL]]/12,2)</f>
        <v>0</v>
      </c>
      <c r="L393" s="70">
        <f>ROUND(CSM_AGENCY3[[#This Row],[FY2 ANNUAL]]/12,2)</f>
        <v>83.33</v>
      </c>
      <c r="N393" s="6"/>
    </row>
    <row r="394" spans="1:14" hidden="1" x14ac:dyDescent="0.25">
      <c r="A394" t="s">
        <v>273</v>
      </c>
      <c r="B394" t="s">
        <v>395</v>
      </c>
      <c r="C394" s="4" t="s">
        <v>470</v>
      </c>
      <c r="D394" s="4"/>
      <c r="E394" s="4" t="str">
        <f>CSM_AGENCY3[[#This Row],[Agency]]&amp;"-"&amp;CSM_AGENCY3[[#This Row],[Agency Name]]</f>
        <v>300-Dept of Social and Health Services</v>
      </c>
      <c r="F394" s="8" t="s">
        <v>53</v>
      </c>
      <c r="G394" s="5" t="s">
        <v>449</v>
      </c>
      <c r="H394" s="70">
        <f>SUMIFS('0. CSM'!C:C,'0. CSM'!L:L,CSM_AGENCY3[[#This Row],[Agency]],'0. CSM'!M:M,CSM_AGENCY3[[#This Row],[Billing CSM Title]])+SUMIFS('0. CSM'!E:E,'0. CSM'!L:L,CSM_AGENCY3[[#This Row],[Agency]],'0. CSM'!M:M,CSM_AGENCY3[[#This Row],[Billing CSM Title]])*1000</f>
        <v>314000</v>
      </c>
      <c r="I394" s="70">
        <f>SUMIFS('0. CSM'!D:D,'0. CSM'!L:L,CSM_AGENCY3[[#This Row],[Agency]],'0. CSM'!M:M,CSM_AGENCY3[[#This Row],[Billing CSM Title]])+SUMIFS('0. CSM'!F:F,'0. CSM'!L:L,CSM_AGENCY3[[#This Row],[Agency]],'0. CSM'!M:M,CSM_AGENCY3[[#This Row],[Billing CSM Title]])*1000</f>
        <v>316000</v>
      </c>
      <c r="J394" s="70">
        <f>CSM_AGENCY3[[#This Row],[FY1 ANNUAL]]+CSM_AGENCY3[[#This Row],[FY2 ANNUAL]]</f>
        <v>630000</v>
      </c>
      <c r="K394" s="70">
        <f>ROUND(CSM_AGENCY3[[#This Row],[FY1 ANNUAL]]/12,2)</f>
        <v>26166.67</v>
      </c>
      <c r="L394" s="70">
        <f>ROUND(CSM_AGENCY3[[#This Row],[FY2 ANNUAL]]/12,2)</f>
        <v>26333.33</v>
      </c>
      <c r="N394" s="6"/>
    </row>
    <row r="395" spans="1:14" hidden="1" x14ac:dyDescent="0.25">
      <c r="A395" t="s">
        <v>274</v>
      </c>
      <c r="B395" t="s">
        <v>396</v>
      </c>
      <c r="C395" s="4" t="s">
        <v>470</v>
      </c>
      <c r="D395" s="4"/>
      <c r="E395" s="4" t="str">
        <f>CSM_AGENCY3[[#This Row],[Agency]]&amp;"-"&amp;CSM_AGENCY3[[#This Row],[Agency Name]]</f>
        <v>303-Department of Health</v>
      </c>
      <c r="F395" s="8" t="s">
        <v>53</v>
      </c>
      <c r="G395" s="5" t="s">
        <v>449</v>
      </c>
      <c r="H395" s="70">
        <f>SUMIFS('0. CSM'!C:C,'0. CSM'!L:L,CSM_AGENCY3[[#This Row],[Agency]],'0. CSM'!M:M,CSM_AGENCY3[[#This Row],[Billing CSM Title]])+SUMIFS('0. CSM'!E:E,'0. CSM'!L:L,CSM_AGENCY3[[#This Row],[Agency]],'0. CSM'!M:M,CSM_AGENCY3[[#This Row],[Billing CSM Title]])*1000</f>
        <v>54000</v>
      </c>
      <c r="I395" s="70">
        <f>SUMIFS('0. CSM'!D:D,'0. CSM'!L:L,CSM_AGENCY3[[#This Row],[Agency]],'0. CSM'!M:M,CSM_AGENCY3[[#This Row],[Billing CSM Title]])+SUMIFS('0. CSM'!F:F,'0. CSM'!L:L,CSM_AGENCY3[[#This Row],[Agency]],'0. CSM'!M:M,CSM_AGENCY3[[#This Row],[Billing CSM Title]])*1000</f>
        <v>55000</v>
      </c>
      <c r="J395" s="70">
        <f>CSM_AGENCY3[[#This Row],[FY1 ANNUAL]]+CSM_AGENCY3[[#This Row],[FY2 ANNUAL]]</f>
        <v>109000</v>
      </c>
      <c r="K395" s="70">
        <f>ROUND(CSM_AGENCY3[[#This Row],[FY1 ANNUAL]]/12,2)</f>
        <v>4500</v>
      </c>
      <c r="L395" s="70">
        <f>ROUND(CSM_AGENCY3[[#This Row],[FY2 ANNUAL]]/12,2)</f>
        <v>4583.33</v>
      </c>
      <c r="N395" s="6"/>
    </row>
    <row r="396" spans="1:14" hidden="1" x14ac:dyDescent="0.25">
      <c r="A396" t="s">
        <v>275</v>
      </c>
      <c r="B396" t="s">
        <v>397</v>
      </c>
      <c r="C396" s="4" t="s">
        <v>470</v>
      </c>
      <c r="D396" s="4"/>
      <c r="E396" s="4" t="str">
        <f>CSM_AGENCY3[[#This Row],[Agency]]&amp;"-"&amp;CSM_AGENCY3[[#This Row],[Agency Name]]</f>
        <v>305-Department of Veterans' Affairs</v>
      </c>
      <c r="F396" s="8" t="s">
        <v>53</v>
      </c>
      <c r="G396" s="5" t="s">
        <v>449</v>
      </c>
      <c r="H396" s="70">
        <f>SUMIFS('0. CSM'!C:C,'0. CSM'!L:L,CSM_AGENCY3[[#This Row],[Agency]],'0. CSM'!M:M,CSM_AGENCY3[[#This Row],[Billing CSM Title]])+SUMIFS('0. CSM'!E:E,'0. CSM'!L:L,CSM_AGENCY3[[#This Row],[Agency]],'0. CSM'!M:M,CSM_AGENCY3[[#This Row],[Billing CSM Title]])*1000</f>
        <v>17000</v>
      </c>
      <c r="I396" s="70">
        <f>SUMIFS('0. CSM'!D:D,'0. CSM'!L:L,CSM_AGENCY3[[#This Row],[Agency]],'0. CSM'!M:M,CSM_AGENCY3[[#This Row],[Billing CSM Title]])+SUMIFS('0. CSM'!F:F,'0. CSM'!L:L,CSM_AGENCY3[[#This Row],[Agency]],'0. CSM'!M:M,CSM_AGENCY3[[#This Row],[Billing CSM Title]])*1000</f>
        <v>15000</v>
      </c>
      <c r="J396" s="70">
        <f>CSM_AGENCY3[[#This Row],[FY1 ANNUAL]]+CSM_AGENCY3[[#This Row],[FY2 ANNUAL]]</f>
        <v>32000</v>
      </c>
      <c r="K396" s="70">
        <f>ROUND(CSM_AGENCY3[[#This Row],[FY1 ANNUAL]]/12,2)</f>
        <v>1416.67</v>
      </c>
      <c r="L396" s="70">
        <f>ROUND(CSM_AGENCY3[[#This Row],[FY2 ANNUAL]]/12,2)</f>
        <v>1250</v>
      </c>
      <c r="N396" s="6"/>
    </row>
    <row r="397" spans="1:14" hidden="1" x14ac:dyDescent="0.25">
      <c r="A397" t="s">
        <v>276</v>
      </c>
      <c r="B397" t="s">
        <v>398</v>
      </c>
      <c r="C397" s="4" t="s">
        <v>470</v>
      </c>
      <c r="D397" s="4"/>
      <c r="E397" s="4" t="str">
        <f>CSM_AGENCY3[[#This Row],[Agency]]&amp;"-"&amp;CSM_AGENCY3[[#This Row],[Agency Name]]</f>
        <v>307-Dept of Children, Youth &amp; Families</v>
      </c>
      <c r="F397" s="8" t="s">
        <v>53</v>
      </c>
      <c r="G397" s="5" t="s">
        <v>449</v>
      </c>
      <c r="H397" s="70">
        <f>SUMIFS('0. CSM'!C:C,'0. CSM'!L:L,CSM_AGENCY3[[#This Row],[Agency]],'0. CSM'!M:M,CSM_AGENCY3[[#This Row],[Billing CSM Title]])+SUMIFS('0. CSM'!E:E,'0. CSM'!L:L,CSM_AGENCY3[[#This Row],[Agency]],'0. CSM'!M:M,CSM_AGENCY3[[#This Row],[Billing CSM Title]])*1000</f>
        <v>89000</v>
      </c>
      <c r="I397" s="70">
        <f>SUMIFS('0. CSM'!D:D,'0. CSM'!L:L,CSM_AGENCY3[[#This Row],[Agency]],'0. CSM'!M:M,CSM_AGENCY3[[#This Row],[Billing CSM Title]])+SUMIFS('0. CSM'!F:F,'0. CSM'!L:L,CSM_AGENCY3[[#This Row],[Agency]],'0. CSM'!M:M,CSM_AGENCY3[[#This Row],[Billing CSM Title]])*1000</f>
        <v>91000</v>
      </c>
      <c r="J397" s="70">
        <f>CSM_AGENCY3[[#This Row],[FY1 ANNUAL]]+CSM_AGENCY3[[#This Row],[FY2 ANNUAL]]</f>
        <v>180000</v>
      </c>
      <c r="K397" s="70">
        <f>ROUND(CSM_AGENCY3[[#This Row],[FY1 ANNUAL]]/12,2)</f>
        <v>7416.67</v>
      </c>
      <c r="L397" s="70">
        <f>ROUND(CSM_AGENCY3[[#This Row],[FY2 ANNUAL]]/12,2)</f>
        <v>7583.33</v>
      </c>
      <c r="N397" s="6"/>
    </row>
    <row r="398" spans="1:14" hidden="1" x14ac:dyDescent="0.25">
      <c r="A398" t="s">
        <v>277</v>
      </c>
      <c r="B398" t="s">
        <v>399</v>
      </c>
      <c r="C398" s="4" t="s">
        <v>470</v>
      </c>
      <c r="D398" s="4"/>
      <c r="E398" s="4" t="str">
        <f>CSM_AGENCY3[[#This Row],[Agency]]&amp;"-"&amp;CSM_AGENCY3[[#This Row],[Agency Name]]</f>
        <v>310-Department of Corrections</v>
      </c>
      <c r="F398" s="8" t="s">
        <v>53</v>
      </c>
      <c r="G398" s="5" t="s">
        <v>449</v>
      </c>
      <c r="H398" s="70">
        <f>SUMIFS('0. CSM'!C:C,'0. CSM'!L:L,CSM_AGENCY3[[#This Row],[Agency]],'0. CSM'!M:M,CSM_AGENCY3[[#This Row],[Billing CSM Title]])+SUMIFS('0. CSM'!E:E,'0. CSM'!L:L,CSM_AGENCY3[[#This Row],[Agency]],'0. CSM'!M:M,CSM_AGENCY3[[#This Row],[Billing CSM Title]])*1000</f>
        <v>172000</v>
      </c>
      <c r="I398" s="70">
        <f>SUMIFS('0. CSM'!D:D,'0. CSM'!L:L,CSM_AGENCY3[[#This Row],[Agency]],'0. CSM'!M:M,CSM_AGENCY3[[#This Row],[Billing CSM Title]])+SUMIFS('0. CSM'!F:F,'0. CSM'!L:L,CSM_AGENCY3[[#This Row],[Agency]],'0. CSM'!M:M,CSM_AGENCY3[[#This Row],[Billing CSM Title]])*1000</f>
        <v>172000</v>
      </c>
      <c r="J398" s="70">
        <f>CSM_AGENCY3[[#This Row],[FY1 ANNUAL]]+CSM_AGENCY3[[#This Row],[FY2 ANNUAL]]</f>
        <v>344000</v>
      </c>
      <c r="K398" s="70">
        <f>ROUND(CSM_AGENCY3[[#This Row],[FY1 ANNUAL]]/12,2)</f>
        <v>14333.33</v>
      </c>
      <c r="L398" s="70">
        <f>ROUND(CSM_AGENCY3[[#This Row],[FY2 ANNUAL]]/12,2)</f>
        <v>14333.33</v>
      </c>
      <c r="N398" s="6"/>
    </row>
    <row r="399" spans="1:14" hidden="1" x14ac:dyDescent="0.25">
      <c r="A399" t="s">
        <v>278</v>
      </c>
      <c r="B399" t="s">
        <v>400</v>
      </c>
      <c r="C399" s="4" t="s">
        <v>470</v>
      </c>
      <c r="D399" s="4"/>
      <c r="E399" s="4" t="str">
        <f>CSM_AGENCY3[[#This Row],[Agency]]&amp;"-"&amp;CSM_AGENCY3[[#This Row],[Agency Name]]</f>
        <v>315-Dept of Services for the Blind</v>
      </c>
      <c r="F399" s="8" t="s">
        <v>53</v>
      </c>
      <c r="G399" s="5" t="s">
        <v>449</v>
      </c>
      <c r="H399" s="70">
        <f>SUMIFS('0. CSM'!C:C,'0. CSM'!L:L,CSM_AGENCY3[[#This Row],[Agency]],'0. CSM'!M:M,CSM_AGENCY3[[#This Row],[Billing CSM Title]])+SUMIFS('0. CSM'!E:E,'0. CSM'!L:L,CSM_AGENCY3[[#This Row],[Agency]],'0. CSM'!M:M,CSM_AGENCY3[[#This Row],[Billing CSM Title]])*1000</f>
        <v>1000</v>
      </c>
      <c r="I399" s="70">
        <f>SUMIFS('0. CSM'!D:D,'0. CSM'!L:L,CSM_AGENCY3[[#This Row],[Agency]],'0. CSM'!M:M,CSM_AGENCY3[[#This Row],[Billing CSM Title]])+SUMIFS('0. CSM'!F:F,'0. CSM'!L:L,CSM_AGENCY3[[#This Row],[Agency]],'0. CSM'!M:M,CSM_AGENCY3[[#This Row],[Billing CSM Title]])*1000</f>
        <v>2000</v>
      </c>
      <c r="J399" s="70">
        <f>CSM_AGENCY3[[#This Row],[FY1 ANNUAL]]+CSM_AGENCY3[[#This Row],[FY2 ANNUAL]]</f>
        <v>3000</v>
      </c>
      <c r="K399" s="70">
        <f>ROUND(CSM_AGENCY3[[#This Row],[FY1 ANNUAL]]/12,2)</f>
        <v>83.33</v>
      </c>
      <c r="L399" s="70">
        <f>ROUND(CSM_AGENCY3[[#This Row],[FY2 ANNUAL]]/12,2)</f>
        <v>166.67</v>
      </c>
      <c r="N399" s="6"/>
    </row>
    <row r="400" spans="1:14" hidden="1" x14ac:dyDescent="0.25">
      <c r="A400" t="s">
        <v>279</v>
      </c>
      <c r="B400" t="s">
        <v>401</v>
      </c>
      <c r="C400" s="4" t="s">
        <v>470</v>
      </c>
      <c r="D400" s="4"/>
      <c r="E400" s="4" t="str">
        <f>CSM_AGENCY3[[#This Row],[Agency]]&amp;"-"&amp;CSM_AGENCY3[[#This Row],[Agency Name]]</f>
        <v>340-Student Achievement Council</v>
      </c>
      <c r="F400" s="8" t="s">
        <v>53</v>
      </c>
      <c r="G400" s="5" t="s">
        <v>449</v>
      </c>
      <c r="H400" s="70">
        <f>SUMIFS('0. CSM'!C:C,'0. CSM'!L:L,CSM_AGENCY3[[#This Row],[Agency]],'0. CSM'!M:M,CSM_AGENCY3[[#This Row],[Billing CSM Title]])+SUMIFS('0. CSM'!E:E,'0. CSM'!L:L,CSM_AGENCY3[[#This Row],[Agency]],'0. CSM'!M:M,CSM_AGENCY3[[#This Row],[Billing CSM Title]])*1000</f>
        <v>1000</v>
      </c>
      <c r="I400" s="70">
        <f>SUMIFS('0. CSM'!D:D,'0. CSM'!L:L,CSM_AGENCY3[[#This Row],[Agency]],'0. CSM'!M:M,CSM_AGENCY3[[#This Row],[Billing CSM Title]])+SUMIFS('0. CSM'!F:F,'0. CSM'!L:L,CSM_AGENCY3[[#This Row],[Agency]],'0. CSM'!M:M,CSM_AGENCY3[[#This Row],[Billing CSM Title]])*1000</f>
        <v>2000</v>
      </c>
      <c r="J400" s="70">
        <f>CSM_AGENCY3[[#This Row],[FY1 ANNUAL]]+CSM_AGENCY3[[#This Row],[FY2 ANNUAL]]</f>
        <v>3000</v>
      </c>
      <c r="K400" s="70">
        <f>ROUND(CSM_AGENCY3[[#This Row],[FY1 ANNUAL]]/12,2)</f>
        <v>83.33</v>
      </c>
      <c r="L400" s="70">
        <f>ROUND(CSM_AGENCY3[[#This Row],[FY2 ANNUAL]]/12,2)</f>
        <v>166.67</v>
      </c>
      <c r="N400" s="6"/>
    </row>
    <row r="401" spans="1:14" hidden="1" x14ac:dyDescent="0.25">
      <c r="A401" t="s">
        <v>280</v>
      </c>
      <c r="B401" t="s">
        <v>402</v>
      </c>
      <c r="C401" s="4" t="s">
        <v>470</v>
      </c>
      <c r="D401" s="4"/>
      <c r="E401" s="4" t="str">
        <f>CSM_AGENCY3[[#This Row],[Agency]]&amp;"-"&amp;CSM_AGENCY3[[#This Row],[Agency Name]]</f>
        <v>341-LEOFF 2 Retirement Board</v>
      </c>
      <c r="F401" s="8" t="s">
        <v>53</v>
      </c>
      <c r="G401" s="5" t="s">
        <v>449</v>
      </c>
      <c r="H401" s="70">
        <f>SUMIFS('0. CSM'!C:C,'0. CSM'!L:L,CSM_AGENCY3[[#This Row],[Agency]],'0. CSM'!M:M,CSM_AGENCY3[[#This Row],[Billing CSM Title]])+SUMIFS('0. CSM'!E:E,'0. CSM'!L:L,CSM_AGENCY3[[#This Row],[Agency]],'0. CSM'!M:M,CSM_AGENCY3[[#This Row],[Billing CSM Title]])*1000</f>
        <v>0</v>
      </c>
      <c r="I401" s="70">
        <f>SUMIFS('0. CSM'!D:D,'0. CSM'!L:L,CSM_AGENCY3[[#This Row],[Agency]],'0. CSM'!M:M,CSM_AGENCY3[[#This Row],[Billing CSM Title]])+SUMIFS('0. CSM'!F:F,'0. CSM'!L:L,CSM_AGENCY3[[#This Row],[Agency]],'0. CSM'!M:M,CSM_AGENCY3[[#This Row],[Billing CSM Title]])*1000</f>
        <v>0</v>
      </c>
      <c r="J401" s="70">
        <f>CSM_AGENCY3[[#This Row],[FY1 ANNUAL]]+CSM_AGENCY3[[#This Row],[FY2 ANNUAL]]</f>
        <v>0</v>
      </c>
      <c r="K401" s="70">
        <f>ROUND(CSM_AGENCY3[[#This Row],[FY1 ANNUAL]]/12,2)</f>
        <v>0</v>
      </c>
      <c r="L401" s="70">
        <f>ROUND(CSM_AGENCY3[[#This Row],[FY2 ANNUAL]]/12,2)</f>
        <v>0</v>
      </c>
      <c r="N401" s="6"/>
    </row>
    <row r="402" spans="1:14" hidden="1" x14ac:dyDescent="0.25">
      <c r="A402" t="s">
        <v>281</v>
      </c>
      <c r="B402" t="s">
        <v>403</v>
      </c>
      <c r="C402" s="4" t="s">
        <v>470</v>
      </c>
      <c r="D402" s="4"/>
      <c r="E402" s="4" t="str">
        <f>CSM_AGENCY3[[#This Row],[Agency]]&amp;"-"&amp;CSM_AGENCY3[[#This Row],[Agency Name]]</f>
        <v>350-Public Schools</v>
      </c>
      <c r="F402" s="8" t="s">
        <v>53</v>
      </c>
      <c r="G402" s="5" t="s">
        <v>449</v>
      </c>
      <c r="H402" s="70">
        <f>SUMIFS('0. CSM'!C:C,'0. CSM'!L:L,CSM_AGENCY3[[#This Row],[Agency]],'0. CSM'!M:M,CSM_AGENCY3[[#This Row],[Billing CSM Title]])+SUMIFS('0. CSM'!E:E,'0. CSM'!L:L,CSM_AGENCY3[[#This Row],[Agency]],'0. CSM'!M:M,CSM_AGENCY3[[#This Row],[Billing CSM Title]])*1000</f>
        <v>9000</v>
      </c>
      <c r="I402" s="70">
        <f>SUMIFS('0. CSM'!D:D,'0. CSM'!L:L,CSM_AGENCY3[[#This Row],[Agency]],'0. CSM'!M:M,CSM_AGENCY3[[#This Row],[Billing CSM Title]])+SUMIFS('0. CSM'!F:F,'0. CSM'!L:L,CSM_AGENCY3[[#This Row],[Agency]],'0. CSM'!M:M,CSM_AGENCY3[[#This Row],[Billing CSM Title]])*1000</f>
        <v>9000</v>
      </c>
      <c r="J402" s="70">
        <f>CSM_AGENCY3[[#This Row],[FY1 ANNUAL]]+CSM_AGENCY3[[#This Row],[FY2 ANNUAL]]</f>
        <v>18000</v>
      </c>
      <c r="K402" s="70">
        <f>ROUND(CSM_AGENCY3[[#This Row],[FY1 ANNUAL]]/12,2)</f>
        <v>750</v>
      </c>
      <c r="L402" s="70">
        <f>ROUND(CSM_AGENCY3[[#This Row],[FY2 ANNUAL]]/12,2)</f>
        <v>750</v>
      </c>
      <c r="N402" s="6"/>
    </row>
    <row r="403" spans="1:14" hidden="1" x14ac:dyDescent="0.25">
      <c r="A403" t="s">
        <v>282</v>
      </c>
      <c r="B403" t="s">
        <v>404</v>
      </c>
      <c r="C403" s="4" t="s">
        <v>470</v>
      </c>
      <c r="D403" s="4"/>
      <c r="E403" s="4" t="str">
        <f>CSM_AGENCY3[[#This Row],[Agency]]&amp;"-"&amp;CSM_AGENCY3[[#This Row],[Agency Name]]</f>
        <v>351-State School for the Blind</v>
      </c>
      <c r="F403" s="8" t="s">
        <v>53</v>
      </c>
      <c r="G403" s="5" t="s">
        <v>449</v>
      </c>
      <c r="H403" s="70">
        <f>SUMIFS('0. CSM'!C:C,'0. CSM'!L:L,CSM_AGENCY3[[#This Row],[Agency]],'0. CSM'!M:M,CSM_AGENCY3[[#This Row],[Billing CSM Title]])+SUMIFS('0. CSM'!E:E,'0. CSM'!L:L,CSM_AGENCY3[[#This Row],[Agency]],'0. CSM'!M:M,CSM_AGENCY3[[#This Row],[Billing CSM Title]])*1000</f>
        <v>2000</v>
      </c>
      <c r="I403" s="70">
        <f>SUMIFS('0. CSM'!D:D,'0. CSM'!L:L,CSM_AGENCY3[[#This Row],[Agency]],'0. CSM'!M:M,CSM_AGENCY3[[#This Row],[Billing CSM Title]])+SUMIFS('0. CSM'!F:F,'0. CSM'!L:L,CSM_AGENCY3[[#This Row],[Agency]],'0. CSM'!M:M,CSM_AGENCY3[[#This Row],[Billing CSM Title]])*1000</f>
        <v>2000</v>
      </c>
      <c r="J403" s="70">
        <f>CSM_AGENCY3[[#This Row],[FY1 ANNUAL]]+CSM_AGENCY3[[#This Row],[FY2 ANNUAL]]</f>
        <v>4000</v>
      </c>
      <c r="K403" s="70">
        <f>ROUND(CSM_AGENCY3[[#This Row],[FY1 ANNUAL]]/12,2)</f>
        <v>166.67</v>
      </c>
      <c r="L403" s="70">
        <f>ROUND(CSM_AGENCY3[[#This Row],[FY2 ANNUAL]]/12,2)</f>
        <v>166.67</v>
      </c>
      <c r="N403" s="6"/>
    </row>
    <row r="404" spans="1:14" hidden="1" x14ac:dyDescent="0.25">
      <c r="A404" t="s">
        <v>283</v>
      </c>
      <c r="B404" t="s">
        <v>405</v>
      </c>
      <c r="C404" s="4" t="s">
        <v>470</v>
      </c>
      <c r="D404" s="4"/>
      <c r="E404" s="4" t="str">
        <f>CSM_AGENCY3[[#This Row],[Agency]]&amp;"-"&amp;CSM_AGENCY3[[#This Row],[Agency Name]]</f>
        <v>353-Childhood Deafness &amp; Hearing Loss</v>
      </c>
      <c r="F404" s="8" t="s">
        <v>53</v>
      </c>
      <c r="G404" s="5" t="s">
        <v>449</v>
      </c>
      <c r="H404" s="70">
        <f>SUMIFS('0. CSM'!C:C,'0. CSM'!L:L,CSM_AGENCY3[[#This Row],[Agency]],'0. CSM'!M:M,CSM_AGENCY3[[#This Row],[Billing CSM Title]])+SUMIFS('0. CSM'!E:E,'0. CSM'!L:L,CSM_AGENCY3[[#This Row],[Agency]],'0. CSM'!M:M,CSM_AGENCY3[[#This Row],[Billing CSM Title]])*1000</f>
        <v>2000</v>
      </c>
      <c r="I404" s="70">
        <f>SUMIFS('0. CSM'!D:D,'0. CSM'!L:L,CSM_AGENCY3[[#This Row],[Agency]],'0. CSM'!M:M,CSM_AGENCY3[[#This Row],[Billing CSM Title]])+SUMIFS('0. CSM'!F:F,'0. CSM'!L:L,CSM_AGENCY3[[#This Row],[Agency]],'0. CSM'!M:M,CSM_AGENCY3[[#This Row],[Billing CSM Title]])*1000</f>
        <v>3000</v>
      </c>
      <c r="J404" s="70">
        <f>CSM_AGENCY3[[#This Row],[FY1 ANNUAL]]+CSM_AGENCY3[[#This Row],[FY2 ANNUAL]]</f>
        <v>5000</v>
      </c>
      <c r="K404" s="70">
        <f>ROUND(CSM_AGENCY3[[#This Row],[FY1 ANNUAL]]/12,2)</f>
        <v>166.67</v>
      </c>
      <c r="L404" s="70">
        <f>ROUND(CSM_AGENCY3[[#This Row],[FY2 ANNUAL]]/12,2)</f>
        <v>250</v>
      </c>
      <c r="N404" s="6"/>
    </row>
    <row r="405" spans="1:14" hidden="1" x14ac:dyDescent="0.25">
      <c r="A405" t="s">
        <v>284</v>
      </c>
      <c r="B405" t="s">
        <v>406</v>
      </c>
      <c r="C405" s="4" t="s">
        <v>470</v>
      </c>
      <c r="D405" s="4"/>
      <c r="E405" s="4" t="str">
        <f>CSM_AGENCY3[[#This Row],[Agency]]&amp;"-"&amp;CSM_AGENCY3[[#This Row],[Agency Name]]</f>
        <v>354-Workforce Trng &amp; Educ Coord Board</v>
      </c>
      <c r="F405" s="8" t="s">
        <v>53</v>
      </c>
      <c r="G405" s="5" t="s">
        <v>449</v>
      </c>
      <c r="H405" s="70">
        <f>SUMIFS('0. CSM'!C:C,'0. CSM'!L:L,CSM_AGENCY3[[#This Row],[Agency]],'0. CSM'!M:M,CSM_AGENCY3[[#This Row],[Billing CSM Title]])+SUMIFS('0. CSM'!E:E,'0. CSM'!L:L,CSM_AGENCY3[[#This Row],[Agency]],'0. CSM'!M:M,CSM_AGENCY3[[#This Row],[Billing CSM Title]])*1000</f>
        <v>1000</v>
      </c>
      <c r="I405" s="70">
        <f>SUMIFS('0. CSM'!D:D,'0. CSM'!L:L,CSM_AGENCY3[[#This Row],[Agency]],'0. CSM'!M:M,CSM_AGENCY3[[#This Row],[Billing CSM Title]])+SUMIFS('0. CSM'!F:F,'0. CSM'!L:L,CSM_AGENCY3[[#This Row],[Agency]],'0. CSM'!M:M,CSM_AGENCY3[[#This Row],[Billing CSM Title]])*1000</f>
        <v>0</v>
      </c>
      <c r="J405" s="70">
        <f>CSM_AGENCY3[[#This Row],[FY1 ANNUAL]]+CSM_AGENCY3[[#This Row],[FY2 ANNUAL]]</f>
        <v>1000</v>
      </c>
      <c r="K405" s="70">
        <f>ROUND(CSM_AGENCY3[[#This Row],[FY1 ANNUAL]]/12,2)</f>
        <v>83.33</v>
      </c>
      <c r="L405" s="70">
        <f>ROUND(CSM_AGENCY3[[#This Row],[FY2 ANNUAL]]/12,2)</f>
        <v>0</v>
      </c>
      <c r="N405" s="6"/>
    </row>
    <row r="406" spans="1:14" hidden="1" x14ac:dyDescent="0.25">
      <c r="A406" t="s">
        <v>285</v>
      </c>
      <c r="B406" t="s">
        <v>407</v>
      </c>
      <c r="C406" s="4" t="s">
        <v>470</v>
      </c>
      <c r="D406" s="4"/>
      <c r="E406" s="4" t="str">
        <f>CSM_AGENCY3[[#This Row],[Agency]]&amp;"-"&amp;CSM_AGENCY3[[#This Row],[Agency Name]]</f>
        <v>355-Archaeology &amp; Historic Preservation</v>
      </c>
      <c r="F406" s="8" t="s">
        <v>53</v>
      </c>
      <c r="G406" s="5" t="s">
        <v>449</v>
      </c>
      <c r="H406" s="70">
        <f>SUMIFS('0. CSM'!C:C,'0. CSM'!L:L,CSM_AGENCY3[[#This Row],[Agency]],'0. CSM'!M:M,CSM_AGENCY3[[#This Row],[Billing CSM Title]])+SUMIFS('0. CSM'!E:E,'0. CSM'!L:L,CSM_AGENCY3[[#This Row],[Agency]],'0. CSM'!M:M,CSM_AGENCY3[[#This Row],[Billing CSM Title]])*1000</f>
        <v>1000</v>
      </c>
      <c r="I406" s="70">
        <f>SUMIFS('0. CSM'!D:D,'0. CSM'!L:L,CSM_AGENCY3[[#This Row],[Agency]],'0. CSM'!M:M,CSM_AGENCY3[[#This Row],[Billing CSM Title]])+SUMIFS('0. CSM'!F:F,'0. CSM'!L:L,CSM_AGENCY3[[#This Row],[Agency]],'0. CSM'!M:M,CSM_AGENCY3[[#This Row],[Billing CSM Title]])*1000</f>
        <v>0</v>
      </c>
      <c r="J406" s="70">
        <f>CSM_AGENCY3[[#This Row],[FY1 ANNUAL]]+CSM_AGENCY3[[#This Row],[FY2 ANNUAL]]</f>
        <v>1000</v>
      </c>
      <c r="K406" s="70">
        <f>ROUND(CSM_AGENCY3[[#This Row],[FY1 ANNUAL]]/12,2)</f>
        <v>83.33</v>
      </c>
      <c r="L406" s="70">
        <f>ROUND(CSM_AGENCY3[[#This Row],[FY2 ANNUAL]]/12,2)</f>
        <v>0</v>
      </c>
      <c r="N406" s="6"/>
    </row>
    <row r="407" spans="1:14" hidden="1" x14ac:dyDescent="0.25">
      <c r="A407" t="s">
        <v>287</v>
      </c>
      <c r="B407" t="s">
        <v>408</v>
      </c>
      <c r="C407" s="4" t="s">
        <v>470</v>
      </c>
      <c r="D407" s="4"/>
      <c r="E407" s="4" t="str">
        <f>CSM_AGENCY3[[#This Row],[Agency]]&amp;"-"&amp;CSM_AGENCY3[[#This Row],[Agency Name]]</f>
        <v>359-Washington Charter School Comm</v>
      </c>
      <c r="F407" s="8" t="s">
        <v>53</v>
      </c>
      <c r="G407" s="5" t="s">
        <v>449</v>
      </c>
      <c r="H407" s="70">
        <f>SUMIFS('0. CSM'!C:C,'0. CSM'!L:L,CSM_AGENCY3[[#This Row],[Agency]],'0. CSM'!M:M,CSM_AGENCY3[[#This Row],[Billing CSM Title]])+SUMIFS('0. CSM'!E:E,'0. CSM'!L:L,CSM_AGENCY3[[#This Row],[Agency]],'0. CSM'!M:M,CSM_AGENCY3[[#This Row],[Billing CSM Title]])*1000</f>
        <v>0</v>
      </c>
      <c r="I407" s="70">
        <f>SUMIFS('0. CSM'!D:D,'0. CSM'!L:L,CSM_AGENCY3[[#This Row],[Agency]],'0. CSM'!M:M,CSM_AGENCY3[[#This Row],[Billing CSM Title]])+SUMIFS('0. CSM'!F:F,'0. CSM'!L:L,CSM_AGENCY3[[#This Row],[Agency]],'0. CSM'!M:M,CSM_AGENCY3[[#This Row],[Billing CSM Title]])*1000</f>
        <v>0</v>
      </c>
      <c r="J407" s="70">
        <f>CSM_AGENCY3[[#This Row],[FY1 ANNUAL]]+CSM_AGENCY3[[#This Row],[FY2 ANNUAL]]</f>
        <v>0</v>
      </c>
      <c r="K407" s="70">
        <f>ROUND(CSM_AGENCY3[[#This Row],[FY1 ANNUAL]]/12,2)</f>
        <v>0</v>
      </c>
      <c r="L407" s="70">
        <f>ROUND(CSM_AGENCY3[[#This Row],[FY2 ANNUAL]]/12,2)</f>
        <v>0</v>
      </c>
      <c r="N407" s="6"/>
    </row>
    <row r="408" spans="1:14" hidden="1" x14ac:dyDescent="0.25">
      <c r="A408" t="s">
        <v>288</v>
      </c>
      <c r="B408" t="s">
        <v>409</v>
      </c>
      <c r="C408" s="4" t="s">
        <v>470</v>
      </c>
      <c r="D408" s="4"/>
      <c r="E408" s="4" t="str">
        <f>CSM_AGENCY3[[#This Row],[Agency]]&amp;"-"&amp;CSM_AGENCY3[[#This Row],[Agency Name]]</f>
        <v>360-University of Washington</v>
      </c>
      <c r="F408" s="8" t="s">
        <v>53</v>
      </c>
      <c r="G408" s="5" t="s">
        <v>449</v>
      </c>
      <c r="H408" s="70">
        <f>SUMIFS('0. CSM'!C:C,'0. CSM'!L:L,CSM_AGENCY3[[#This Row],[Agency]],'0. CSM'!M:M,CSM_AGENCY3[[#This Row],[Billing CSM Title]])+SUMIFS('0. CSM'!E:E,'0. CSM'!L:L,CSM_AGENCY3[[#This Row],[Agency]],'0. CSM'!M:M,CSM_AGENCY3[[#This Row],[Billing CSM Title]])*1000</f>
        <v>22000</v>
      </c>
      <c r="I408" s="70">
        <f>SUMIFS('0. CSM'!D:D,'0. CSM'!L:L,CSM_AGENCY3[[#This Row],[Agency]],'0. CSM'!M:M,CSM_AGENCY3[[#This Row],[Billing CSM Title]])+SUMIFS('0. CSM'!F:F,'0. CSM'!L:L,CSM_AGENCY3[[#This Row],[Agency]],'0. CSM'!M:M,CSM_AGENCY3[[#This Row],[Billing CSM Title]])*1000</f>
        <v>22000</v>
      </c>
      <c r="J408" s="70">
        <f>CSM_AGENCY3[[#This Row],[FY1 ANNUAL]]+CSM_AGENCY3[[#This Row],[FY2 ANNUAL]]</f>
        <v>44000</v>
      </c>
      <c r="K408" s="70">
        <f>ROUND(CSM_AGENCY3[[#This Row],[FY1 ANNUAL]]/12,2)</f>
        <v>1833.33</v>
      </c>
      <c r="L408" s="70">
        <f>ROUND(CSM_AGENCY3[[#This Row],[FY2 ANNUAL]]/12,2)</f>
        <v>1833.33</v>
      </c>
      <c r="N408" s="6"/>
    </row>
    <row r="409" spans="1:14" hidden="1" x14ac:dyDescent="0.25">
      <c r="A409" t="s">
        <v>289</v>
      </c>
      <c r="B409" t="s">
        <v>410</v>
      </c>
      <c r="C409" s="4" t="s">
        <v>470</v>
      </c>
      <c r="D409" s="4"/>
      <c r="E409" s="4" t="str">
        <f>CSM_AGENCY3[[#This Row],[Agency]]&amp;"-"&amp;CSM_AGENCY3[[#This Row],[Agency Name]]</f>
        <v>365-Washington State University</v>
      </c>
      <c r="F409" s="8" t="s">
        <v>53</v>
      </c>
      <c r="G409" s="5" t="s">
        <v>449</v>
      </c>
      <c r="H409" s="70">
        <f>SUMIFS('0. CSM'!C:C,'0. CSM'!L:L,CSM_AGENCY3[[#This Row],[Agency]],'0. CSM'!M:M,CSM_AGENCY3[[#This Row],[Billing CSM Title]])+SUMIFS('0. CSM'!E:E,'0. CSM'!L:L,CSM_AGENCY3[[#This Row],[Agency]],'0. CSM'!M:M,CSM_AGENCY3[[#This Row],[Billing CSM Title]])*1000</f>
        <v>11000</v>
      </c>
      <c r="I409" s="70">
        <f>SUMIFS('0. CSM'!D:D,'0. CSM'!L:L,CSM_AGENCY3[[#This Row],[Agency]],'0. CSM'!M:M,CSM_AGENCY3[[#This Row],[Billing CSM Title]])+SUMIFS('0. CSM'!F:F,'0. CSM'!L:L,CSM_AGENCY3[[#This Row],[Agency]],'0. CSM'!M:M,CSM_AGENCY3[[#This Row],[Billing CSM Title]])*1000</f>
        <v>10000</v>
      </c>
      <c r="J409" s="70">
        <f>CSM_AGENCY3[[#This Row],[FY1 ANNUAL]]+CSM_AGENCY3[[#This Row],[FY2 ANNUAL]]</f>
        <v>21000</v>
      </c>
      <c r="K409" s="70">
        <f>ROUND(CSM_AGENCY3[[#This Row],[FY1 ANNUAL]]/12,2)</f>
        <v>916.67</v>
      </c>
      <c r="L409" s="70">
        <f>ROUND(CSM_AGENCY3[[#This Row],[FY2 ANNUAL]]/12,2)</f>
        <v>833.33</v>
      </c>
      <c r="N409" s="6"/>
    </row>
    <row r="410" spans="1:14" hidden="1" x14ac:dyDescent="0.25">
      <c r="A410" t="s">
        <v>290</v>
      </c>
      <c r="B410" t="s">
        <v>411</v>
      </c>
      <c r="C410" s="4" t="s">
        <v>470</v>
      </c>
      <c r="D410" s="4"/>
      <c r="E410" s="4" t="str">
        <f>CSM_AGENCY3[[#This Row],[Agency]]&amp;"-"&amp;CSM_AGENCY3[[#This Row],[Agency Name]]</f>
        <v>370-Eastern Washington University</v>
      </c>
      <c r="F410" s="8" t="s">
        <v>53</v>
      </c>
      <c r="G410" s="5" t="s">
        <v>449</v>
      </c>
      <c r="H410" s="70">
        <f>SUMIFS('0. CSM'!C:C,'0. CSM'!L:L,CSM_AGENCY3[[#This Row],[Agency]],'0. CSM'!M:M,CSM_AGENCY3[[#This Row],[Billing CSM Title]])+SUMIFS('0. CSM'!E:E,'0. CSM'!L:L,CSM_AGENCY3[[#This Row],[Agency]],'0. CSM'!M:M,CSM_AGENCY3[[#This Row],[Billing CSM Title]])*1000</f>
        <v>3000</v>
      </c>
      <c r="I410" s="70">
        <f>SUMIFS('0. CSM'!D:D,'0. CSM'!L:L,CSM_AGENCY3[[#This Row],[Agency]],'0. CSM'!M:M,CSM_AGENCY3[[#This Row],[Billing CSM Title]])+SUMIFS('0. CSM'!F:F,'0. CSM'!L:L,CSM_AGENCY3[[#This Row],[Agency]],'0. CSM'!M:M,CSM_AGENCY3[[#This Row],[Billing CSM Title]])*1000</f>
        <v>2000</v>
      </c>
      <c r="J410" s="70">
        <f>CSM_AGENCY3[[#This Row],[FY1 ANNUAL]]+CSM_AGENCY3[[#This Row],[FY2 ANNUAL]]</f>
        <v>5000</v>
      </c>
      <c r="K410" s="70">
        <f>ROUND(CSM_AGENCY3[[#This Row],[FY1 ANNUAL]]/12,2)</f>
        <v>250</v>
      </c>
      <c r="L410" s="70">
        <f>ROUND(CSM_AGENCY3[[#This Row],[FY2 ANNUAL]]/12,2)</f>
        <v>166.67</v>
      </c>
      <c r="N410" s="6"/>
    </row>
    <row r="411" spans="1:14" hidden="1" x14ac:dyDescent="0.25">
      <c r="A411" t="s">
        <v>291</v>
      </c>
      <c r="B411" t="s">
        <v>412</v>
      </c>
      <c r="C411" s="4" t="s">
        <v>470</v>
      </c>
      <c r="D411" s="4"/>
      <c r="E411" s="4" t="str">
        <f>CSM_AGENCY3[[#This Row],[Agency]]&amp;"-"&amp;CSM_AGENCY3[[#This Row],[Agency Name]]</f>
        <v>375-Central Washington University</v>
      </c>
      <c r="F411" s="8" t="s">
        <v>53</v>
      </c>
      <c r="G411" s="5" t="s">
        <v>449</v>
      </c>
      <c r="H411" s="70">
        <f>SUMIFS('0. CSM'!C:C,'0. CSM'!L:L,CSM_AGENCY3[[#This Row],[Agency]],'0. CSM'!M:M,CSM_AGENCY3[[#This Row],[Billing CSM Title]])+SUMIFS('0. CSM'!E:E,'0. CSM'!L:L,CSM_AGENCY3[[#This Row],[Agency]],'0. CSM'!M:M,CSM_AGENCY3[[#This Row],[Billing CSM Title]])*1000</f>
        <v>3000</v>
      </c>
      <c r="I411" s="70">
        <f>SUMIFS('0. CSM'!D:D,'0. CSM'!L:L,CSM_AGENCY3[[#This Row],[Agency]],'0. CSM'!M:M,CSM_AGENCY3[[#This Row],[Billing CSM Title]])+SUMIFS('0. CSM'!F:F,'0. CSM'!L:L,CSM_AGENCY3[[#This Row],[Agency]],'0. CSM'!M:M,CSM_AGENCY3[[#This Row],[Billing CSM Title]])*1000</f>
        <v>2000</v>
      </c>
      <c r="J411" s="70">
        <f>CSM_AGENCY3[[#This Row],[FY1 ANNUAL]]+CSM_AGENCY3[[#This Row],[FY2 ANNUAL]]</f>
        <v>5000</v>
      </c>
      <c r="K411" s="70">
        <f>ROUND(CSM_AGENCY3[[#This Row],[FY1 ANNUAL]]/12,2)</f>
        <v>250</v>
      </c>
      <c r="L411" s="70">
        <f>ROUND(CSM_AGENCY3[[#This Row],[FY2 ANNUAL]]/12,2)</f>
        <v>166.67</v>
      </c>
      <c r="N411" s="6"/>
    </row>
    <row r="412" spans="1:14" hidden="1" x14ac:dyDescent="0.25">
      <c r="A412" t="s">
        <v>292</v>
      </c>
      <c r="B412" t="s">
        <v>413</v>
      </c>
      <c r="C412" s="4" t="s">
        <v>470</v>
      </c>
      <c r="D412" s="4"/>
      <c r="E412" s="4" t="str">
        <f>CSM_AGENCY3[[#This Row],[Agency]]&amp;"-"&amp;CSM_AGENCY3[[#This Row],[Agency Name]]</f>
        <v>376-The Evergreen State College</v>
      </c>
      <c r="F412" s="8" t="s">
        <v>53</v>
      </c>
      <c r="G412" s="5" t="s">
        <v>449</v>
      </c>
      <c r="H412" s="70">
        <f>SUMIFS('0. CSM'!C:C,'0. CSM'!L:L,CSM_AGENCY3[[#This Row],[Agency]],'0. CSM'!M:M,CSM_AGENCY3[[#This Row],[Billing CSM Title]])+SUMIFS('0. CSM'!E:E,'0. CSM'!L:L,CSM_AGENCY3[[#This Row],[Agency]],'0. CSM'!M:M,CSM_AGENCY3[[#This Row],[Billing CSM Title]])*1000</f>
        <v>2000</v>
      </c>
      <c r="I412" s="70">
        <f>SUMIFS('0. CSM'!D:D,'0. CSM'!L:L,CSM_AGENCY3[[#This Row],[Agency]],'0. CSM'!M:M,CSM_AGENCY3[[#This Row],[Billing CSM Title]])+SUMIFS('0. CSM'!F:F,'0. CSM'!L:L,CSM_AGENCY3[[#This Row],[Agency]],'0. CSM'!M:M,CSM_AGENCY3[[#This Row],[Billing CSM Title]])*1000</f>
        <v>2000</v>
      </c>
      <c r="J412" s="70">
        <f>CSM_AGENCY3[[#This Row],[FY1 ANNUAL]]+CSM_AGENCY3[[#This Row],[FY2 ANNUAL]]</f>
        <v>4000</v>
      </c>
      <c r="K412" s="70">
        <f>ROUND(CSM_AGENCY3[[#This Row],[FY1 ANNUAL]]/12,2)</f>
        <v>166.67</v>
      </c>
      <c r="L412" s="70">
        <f>ROUND(CSM_AGENCY3[[#This Row],[FY2 ANNUAL]]/12,2)</f>
        <v>166.67</v>
      </c>
      <c r="N412" s="6"/>
    </row>
    <row r="413" spans="1:14" hidden="1" x14ac:dyDescent="0.25">
      <c r="A413" t="s">
        <v>293</v>
      </c>
      <c r="B413" t="s">
        <v>414</v>
      </c>
      <c r="C413" s="4" t="s">
        <v>470</v>
      </c>
      <c r="D413" s="4"/>
      <c r="E413" s="4" t="str">
        <f>CSM_AGENCY3[[#This Row],[Agency]]&amp;"-"&amp;CSM_AGENCY3[[#This Row],[Agency Name]]</f>
        <v>380-Western Washington University</v>
      </c>
      <c r="F413" s="8" t="s">
        <v>53</v>
      </c>
      <c r="G413" s="5" t="s">
        <v>449</v>
      </c>
      <c r="H413" s="70">
        <f>SUMIFS('0. CSM'!C:C,'0. CSM'!L:L,CSM_AGENCY3[[#This Row],[Agency]],'0. CSM'!M:M,CSM_AGENCY3[[#This Row],[Billing CSM Title]])+SUMIFS('0. CSM'!E:E,'0. CSM'!L:L,CSM_AGENCY3[[#This Row],[Agency]],'0. CSM'!M:M,CSM_AGENCY3[[#This Row],[Billing CSM Title]])*1000</f>
        <v>5000</v>
      </c>
      <c r="I413" s="70">
        <f>SUMIFS('0. CSM'!D:D,'0. CSM'!L:L,CSM_AGENCY3[[#This Row],[Agency]],'0. CSM'!M:M,CSM_AGENCY3[[#This Row],[Billing CSM Title]])+SUMIFS('0. CSM'!F:F,'0. CSM'!L:L,CSM_AGENCY3[[#This Row],[Agency]],'0. CSM'!M:M,CSM_AGENCY3[[#This Row],[Billing CSM Title]])*1000</f>
        <v>4000</v>
      </c>
      <c r="J413" s="70">
        <f>CSM_AGENCY3[[#This Row],[FY1 ANNUAL]]+CSM_AGENCY3[[#This Row],[FY2 ANNUAL]]</f>
        <v>9000</v>
      </c>
      <c r="K413" s="70">
        <f>ROUND(CSM_AGENCY3[[#This Row],[FY1 ANNUAL]]/12,2)</f>
        <v>416.67</v>
      </c>
      <c r="L413" s="70">
        <f>ROUND(CSM_AGENCY3[[#This Row],[FY2 ANNUAL]]/12,2)</f>
        <v>333.33</v>
      </c>
      <c r="N413" s="6"/>
    </row>
    <row r="414" spans="1:14" hidden="1" x14ac:dyDescent="0.25">
      <c r="A414" t="s">
        <v>294</v>
      </c>
      <c r="B414" t="s">
        <v>415</v>
      </c>
      <c r="C414" s="4" t="s">
        <v>470</v>
      </c>
      <c r="D414" s="4"/>
      <c r="E414" s="4" t="str">
        <f>CSM_AGENCY3[[#This Row],[Agency]]&amp;"-"&amp;CSM_AGENCY3[[#This Row],[Agency Name]]</f>
        <v>387-Washington State Arts Commission</v>
      </c>
      <c r="F414" s="8" t="s">
        <v>53</v>
      </c>
      <c r="G414" s="5" t="s">
        <v>449</v>
      </c>
      <c r="H414" s="70">
        <f>SUMIFS('0. CSM'!C:C,'0. CSM'!L:L,CSM_AGENCY3[[#This Row],[Agency]],'0. CSM'!M:M,CSM_AGENCY3[[#This Row],[Billing CSM Title]])+SUMIFS('0. CSM'!E:E,'0. CSM'!L:L,CSM_AGENCY3[[#This Row],[Agency]],'0. CSM'!M:M,CSM_AGENCY3[[#This Row],[Billing CSM Title]])*1000</f>
        <v>1000</v>
      </c>
      <c r="I414" s="70">
        <f>SUMIFS('0. CSM'!D:D,'0. CSM'!L:L,CSM_AGENCY3[[#This Row],[Agency]],'0. CSM'!M:M,CSM_AGENCY3[[#This Row],[Billing CSM Title]])+SUMIFS('0. CSM'!F:F,'0. CSM'!L:L,CSM_AGENCY3[[#This Row],[Agency]],'0. CSM'!M:M,CSM_AGENCY3[[#This Row],[Billing CSM Title]])*1000</f>
        <v>0</v>
      </c>
      <c r="J414" s="70">
        <f>CSM_AGENCY3[[#This Row],[FY1 ANNUAL]]+CSM_AGENCY3[[#This Row],[FY2 ANNUAL]]</f>
        <v>1000</v>
      </c>
      <c r="K414" s="70">
        <f>ROUND(CSM_AGENCY3[[#This Row],[FY1 ANNUAL]]/12,2)</f>
        <v>83.33</v>
      </c>
      <c r="L414" s="70">
        <f>ROUND(CSM_AGENCY3[[#This Row],[FY2 ANNUAL]]/12,2)</f>
        <v>0</v>
      </c>
      <c r="N414" s="6"/>
    </row>
    <row r="415" spans="1:14" hidden="1" x14ac:dyDescent="0.25">
      <c r="A415" t="s">
        <v>295</v>
      </c>
      <c r="B415" t="s">
        <v>416</v>
      </c>
      <c r="C415" s="4" t="s">
        <v>470</v>
      </c>
      <c r="D415" s="4"/>
      <c r="E415" s="4" t="str">
        <f>CSM_AGENCY3[[#This Row],[Agency]]&amp;"-"&amp;CSM_AGENCY3[[#This Row],[Agency Name]]</f>
        <v>390-Washington State Historical Society</v>
      </c>
      <c r="F415" s="8" t="s">
        <v>53</v>
      </c>
      <c r="G415" s="5" t="s">
        <v>449</v>
      </c>
      <c r="H415" s="70">
        <f>SUMIFS('0. CSM'!C:C,'0. CSM'!L:L,CSM_AGENCY3[[#This Row],[Agency]],'0. CSM'!M:M,CSM_AGENCY3[[#This Row],[Billing CSM Title]])+SUMIFS('0. CSM'!E:E,'0. CSM'!L:L,CSM_AGENCY3[[#This Row],[Agency]],'0. CSM'!M:M,CSM_AGENCY3[[#This Row],[Billing CSM Title]])*1000</f>
        <v>0</v>
      </c>
      <c r="I415" s="70">
        <f>SUMIFS('0. CSM'!D:D,'0. CSM'!L:L,CSM_AGENCY3[[#This Row],[Agency]],'0. CSM'!M:M,CSM_AGENCY3[[#This Row],[Billing CSM Title]])+SUMIFS('0. CSM'!F:F,'0. CSM'!L:L,CSM_AGENCY3[[#This Row],[Agency]],'0. CSM'!M:M,CSM_AGENCY3[[#This Row],[Billing CSM Title]])*1000</f>
        <v>1000</v>
      </c>
      <c r="J415" s="70">
        <f>CSM_AGENCY3[[#This Row],[FY1 ANNUAL]]+CSM_AGENCY3[[#This Row],[FY2 ANNUAL]]</f>
        <v>1000</v>
      </c>
      <c r="K415" s="70">
        <f>ROUND(CSM_AGENCY3[[#This Row],[FY1 ANNUAL]]/12,2)</f>
        <v>0</v>
      </c>
      <c r="L415" s="70">
        <f>ROUND(CSM_AGENCY3[[#This Row],[FY2 ANNUAL]]/12,2)</f>
        <v>83.33</v>
      </c>
      <c r="N415" s="6"/>
    </row>
    <row r="416" spans="1:14" hidden="1" x14ac:dyDescent="0.25">
      <c r="A416" t="s">
        <v>296</v>
      </c>
      <c r="B416" t="s">
        <v>417</v>
      </c>
      <c r="C416" s="4" t="s">
        <v>470</v>
      </c>
      <c r="D416" s="4"/>
      <c r="E416" s="4" t="str">
        <f>CSM_AGENCY3[[#This Row],[Agency]]&amp;"-"&amp;CSM_AGENCY3[[#This Row],[Agency Name]]</f>
        <v>395-East Wash State Historical Society</v>
      </c>
      <c r="F416" s="8" t="s">
        <v>53</v>
      </c>
      <c r="G416" s="5" t="s">
        <v>449</v>
      </c>
      <c r="H416" s="70">
        <f>SUMIFS('0. CSM'!C:C,'0. CSM'!L:L,CSM_AGENCY3[[#This Row],[Agency]],'0. CSM'!M:M,CSM_AGENCY3[[#This Row],[Billing CSM Title]])+SUMIFS('0. CSM'!E:E,'0. CSM'!L:L,CSM_AGENCY3[[#This Row],[Agency]],'0. CSM'!M:M,CSM_AGENCY3[[#This Row],[Billing CSM Title]])*1000</f>
        <v>0</v>
      </c>
      <c r="I416" s="70">
        <f>SUMIFS('0. CSM'!D:D,'0. CSM'!L:L,CSM_AGENCY3[[#This Row],[Agency]],'0. CSM'!M:M,CSM_AGENCY3[[#This Row],[Billing CSM Title]])+SUMIFS('0. CSM'!F:F,'0. CSM'!L:L,CSM_AGENCY3[[#This Row],[Agency]],'0. CSM'!M:M,CSM_AGENCY3[[#This Row],[Billing CSM Title]])*1000</f>
        <v>1000</v>
      </c>
      <c r="J416" s="70">
        <f>CSM_AGENCY3[[#This Row],[FY1 ANNUAL]]+CSM_AGENCY3[[#This Row],[FY2 ANNUAL]]</f>
        <v>1000</v>
      </c>
      <c r="K416" s="70">
        <f>ROUND(CSM_AGENCY3[[#This Row],[FY1 ANNUAL]]/12,2)</f>
        <v>0</v>
      </c>
      <c r="L416" s="70">
        <f>ROUND(CSM_AGENCY3[[#This Row],[FY2 ANNUAL]]/12,2)</f>
        <v>83.33</v>
      </c>
      <c r="N416" s="6"/>
    </row>
    <row r="417" spans="1:14" hidden="1" x14ac:dyDescent="0.25">
      <c r="A417" t="s">
        <v>297</v>
      </c>
      <c r="B417" t="s">
        <v>418</v>
      </c>
      <c r="C417" s="4" t="s">
        <v>470</v>
      </c>
      <c r="D417" s="4"/>
      <c r="E417" s="4" t="str">
        <f>CSM_AGENCY3[[#This Row],[Agency]]&amp;"-"&amp;CSM_AGENCY3[[#This Row],[Agency Name]]</f>
        <v>405-Department of Transportation</v>
      </c>
      <c r="F417" s="8" t="s">
        <v>53</v>
      </c>
      <c r="G417" s="5" t="s">
        <v>449</v>
      </c>
      <c r="H417" s="70">
        <f>SUMIFS('0. CSM'!C:C,'0. CSM'!L:L,CSM_AGENCY3[[#This Row],[Agency]],'0. CSM'!M:M,CSM_AGENCY3[[#This Row],[Billing CSM Title]])+SUMIFS('0. CSM'!E:E,'0. CSM'!L:L,CSM_AGENCY3[[#This Row],[Agency]],'0. CSM'!M:M,CSM_AGENCY3[[#This Row],[Billing CSM Title]])*1000</f>
        <v>133000</v>
      </c>
      <c r="I417" s="70">
        <f>SUMIFS('0. CSM'!D:D,'0. CSM'!L:L,CSM_AGENCY3[[#This Row],[Agency]],'0. CSM'!M:M,CSM_AGENCY3[[#This Row],[Billing CSM Title]])+SUMIFS('0. CSM'!F:F,'0. CSM'!L:L,CSM_AGENCY3[[#This Row],[Agency]],'0. CSM'!M:M,CSM_AGENCY3[[#This Row],[Billing CSM Title]])*1000</f>
        <v>134000</v>
      </c>
      <c r="J417" s="70">
        <f>CSM_AGENCY3[[#This Row],[FY1 ANNUAL]]+CSM_AGENCY3[[#This Row],[FY2 ANNUAL]]</f>
        <v>267000</v>
      </c>
      <c r="K417" s="70">
        <f>ROUND(CSM_AGENCY3[[#This Row],[FY1 ANNUAL]]/12,2)</f>
        <v>11083.33</v>
      </c>
      <c r="L417" s="70">
        <f>ROUND(CSM_AGENCY3[[#This Row],[FY2 ANNUAL]]/12,2)</f>
        <v>11166.67</v>
      </c>
      <c r="N417" s="6"/>
    </row>
    <row r="418" spans="1:14" hidden="1" x14ac:dyDescent="0.25">
      <c r="A418" t="s">
        <v>298</v>
      </c>
      <c r="B418" t="s">
        <v>419</v>
      </c>
      <c r="C418" s="4" t="s">
        <v>470</v>
      </c>
      <c r="D418" s="4"/>
      <c r="E418" s="4" t="str">
        <f>CSM_AGENCY3[[#This Row],[Agency]]&amp;"-"&amp;CSM_AGENCY3[[#This Row],[Agency Name]]</f>
        <v>406-County Road Administration Board</v>
      </c>
      <c r="F418" s="8" t="s">
        <v>53</v>
      </c>
      <c r="G418" s="5" t="s">
        <v>449</v>
      </c>
      <c r="H418" s="70">
        <f>SUMIFS('0. CSM'!C:C,'0. CSM'!L:L,CSM_AGENCY3[[#This Row],[Agency]],'0. CSM'!M:M,CSM_AGENCY3[[#This Row],[Billing CSM Title]])+SUMIFS('0. CSM'!E:E,'0. CSM'!L:L,CSM_AGENCY3[[#This Row],[Agency]],'0. CSM'!M:M,CSM_AGENCY3[[#This Row],[Billing CSM Title]])*1000</f>
        <v>1000</v>
      </c>
      <c r="I418" s="70">
        <f>SUMIFS('0. CSM'!D:D,'0. CSM'!L:L,CSM_AGENCY3[[#This Row],[Agency]],'0. CSM'!M:M,CSM_AGENCY3[[#This Row],[Billing CSM Title]])+SUMIFS('0. CSM'!F:F,'0. CSM'!L:L,CSM_AGENCY3[[#This Row],[Agency]],'0. CSM'!M:M,CSM_AGENCY3[[#This Row],[Billing CSM Title]])*1000</f>
        <v>0</v>
      </c>
      <c r="J418" s="70">
        <f>CSM_AGENCY3[[#This Row],[FY1 ANNUAL]]+CSM_AGENCY3[[#This Row],[FY2 ANNUAL]]</f>
        <v>1000</v>
      </c>
      <c r="K418" s="70">
        <f>ROUND(CSM_AGENCY3[[#This Row],[FY1 ANNUAL]]/12,2)</f>
        <v>83.33</v>
      </c>
      <c r="L418" s="70">
        <f>ROUND(CSM_AGENCY3[[#This Row],[FY2 ANNUAL]]/12,2)</f>
        <v>0</v>
      </c>
      <c r="N418" s="6"/>
    </row>
    <row r="419" spans="1:14" hidden="1" x14ac:dyDescent="0.25">
      <c r="A419" t="s">
        <v>299</v>
      </c>
      <c r="B419" t="s">
        <v>420</v>
      </c>
      <c r="C419" s="4" t="s">
        <v>470</v>
      </c>
      <c r="D419" s="4"/>
      <c r="E419" s="4" t="str">
        <f>CSM_AGENCY3[[#This Row],[Agency]]&amp;"-"&amp;CSM_AGENCY3[[#This Row],[Agency Name]]</f>
        <v>407-Transportation Improvement Board</v>
      </c>
      <c r="F419" s="8" t="s">
        <v>53</v>
      </c>
      <c r="G419" s="5" t="s">
        <v>449</v>
      </c>
      <c r="H419" s="70">
        <f>SUMIFS('0. CSM'!C:C,'0. CSM'!L:L,CSM_AGENCY3[[#This Row],[Agency]],'0. CSM'!M:M,CSM_AGENCY3[[#This Row],[Billing CSM Title]])+SUMIFS('0. CSM'!E:E,'0. CSM'!L:L,CSM_AGENCY3[[#This Row],[Agency]],'0. CSM'!M:M,CSM_AGENCY3[[#This Row],[Billing CSM Title]])*1000</f>
        <v>0</v>
      </c>
      <c r="I419" s="70">
        <f>SUMIFS('0. CSM'!D:D,'0. CSM'!L:L,CSM_AGENCY3[[#This Row],[Agency]],'0. CSM'!M:M,CSM_AGENCY3[[#This Row],[Billing CSM Title]])+SUMIFS('0. CSM'!F:F,'0. CSM'!L:L,CSM_AGENCY3[[#This Row],[Agency]],'0. CSM'!M:M,CSM_AGENCY3[[#This Row],[Billing CSM Title]])*1000</f>
        <v>0</v>
      </c>
      <c r="J419" s="70">
        <f>CSM_AGENCY3[[#This Row],[FY1 ANNUAL]]+CSM_AGENCY3[[#This Row],[FY2 ANNUAL]]</f>
        <v>0</v>
      </c>
      <c r="K419" s="70">
        <f>ROUND(CSM_AGENCY3[[#This Row],[FY1 ANNUAL]]/12,2)</f>
        <v>0</v>
      </c>
      <c r="L419" s="70">
        <f>ROUND(CSM_AGENCY3[[#This Row],[FY2 ANNUAL]]/12,2)</f>
        <v>0</v>
      </c>
      <c r="N419" s="6"/>
    </row>
    <row r="420" spans="1:14" hidden="1" x14ac:dyDescent="0.25">
      <c r="A420" t="s">
        <v>300</v>
      </c>
      <c r="B420" t="s">
        <v>421</v>
      </c>
      <c r="C420" s="4" t="s">
        <v>470</v>
      </c>
      <c r="D420" s="4"/>
      <c r="E420" s="4" t="str">
        <f>CSM_AGENCY3[[#This Row],[Agency]]&amp;"-"&amp;CSM_AGENCY3[[#This Row],[Agency Name]]</f>
        <v>410-Transportation Commission</v>
      </c>
      <c r="F420" s="8" t="s">
        <v>53</v>
      </c>
      <c r="G420" s="5" t="s">
        <v>449</v>
      </c>
      <c r="H420" s="70">
        <f>SUMIFS('0. CSM'!C:C,'0. CSM'!L:L,CSM_AGENCY3[[#This Row],[Agency]],'0. CSM'!M:M,CSM_AGENCY3[[#This Row],[Billing CSM Title]])+SUMIFS('0. CSM'!E:E,'0. CSM'!L:L,CSM_AGENCY3[[#This Row],[Agency]],'0. CSM'!M:M,CSM_AGENCY3[[#This Row],[Billing CSM Title]])*1000</f>
        <v>0</v>
      </c>
      <c r="I420" s="70">
        <f>SUMIFS('0. CSM'!D:D,'0. CSM'!L:L,CSM_AGENCY3[[#This Row],[Agency]],'0. CSM'!M:M,CSM_AGENCY3[[#This Row],[Billing CSM Title]])+SUMIFS('0. CSM'!F:F,'0. CSM'!L:L,CSM_AGENCY3[[#This Row],[Agency]],'0. CSM'!M:M,CSM_AGENCY3[[#This Row],[Billing CSM Title]])*1000</f>
        <v>0</v>
      </c>
      <c r="J420" s="70">
        <f>CSM_AGENCY3[[#This Row],[FY1 ANNUAL]]+CSM_AGENCY3[[#This Row],[FY2 ANNUAL]]</f>
        <v>0</v>
      </c>
      <c r="K420" s="70">
        <f>ROUND(CSM_AGENCY3[[#This Row],[FY1 ANNUAL]]/12,2)</f>
        <v>0</v>
      </c>
      <c r="L420" s="70">
        <f>ROUND(CSM_AGENCY3[[#This Row],[FY2 ANNUAL]]/12,2)</f>
        <v>0</v>
      </c>
      <c r="N420" s="6"/>
    </row>
    <row r="421" spans="1:14" hidden="1" x14ac:dyDescent="0.25">
      <c r="A421" t="s">
        <v>301</v>
      </c>
      <c r="B421" t="s">
        <v>422</v>
      </c>
      <c r="C421" s="4" t="s">
        <v>470</v>
      </c>
      <c r="D421" s="4"/>
      <c r="E421" s="4" t="str">
        <f>CSM_AGENCY3[[#This Row],[Agency]]&amp;"-"&amp;CSM_AGENCY3[[#This Row],[Agency Name]]</f>
        <v>411-Freight Mobility Strategic Invest</v>
      </c>
      <c r="F421" s="8" t="s">
        <v>53</v>
      </c>
      <c r="G421" s="5" t="s">
        <v>449</v>
      </c>
      <c r="H421" s="70">
        <f>SUMIFS('0. CSM'!C:C,'0. CSM'!L:L,CSM_AGENCY3[[#This Row],[Agency]],'0. CSM'!M:M,CSM_AGENCY3[[#This Row],[Billing CSM Title]])+SUMIFS('0. CSM'!E:E,'0. CSM'!L:L,CSM_AGENCY3[[#This Row],[Agency]],'0. CSM'!M:M,CSM_AGENCY3[[#This Row],[Billing CSM Title]])*1000</f>
        <v>0</v>
      </c>
      <c r="I421" s="70">
        <f>SUMIFS('0. CSM'!D:D,'0. CSM'!L:L,CSM_AGENCY3[[#This Row],[Agency]],'0. CSM'!M:M,CSM_AGENCY3[[#This Row],[Billing CSM Title]])+SUMIFS('0. CSM'!F:F,'0. CSM'!L:L,CSM_AGENCY3[[#This Row],[Agency]],'0. CSM'!M:M,CSM_AGENCY3[[#This Row],[Billing CSM Title]])*1000</f>
        <v>0</v>
      </c>
      <c r="J421" s="70">
        <f>CSM_AGENCY3[[#This Row],[FY1 ANNUAL]]+CSM_AGENCY3[[#This Row],[FY2 ANNUAL]]</f>
        <v>0</v>
      </c>
      <c r="K421" s="70">
        <f>ROUND(CSM_AGENCY3[[#This Row],[FY1 ANNUAL]]/12,2)</f>
        <v>0</v>
      </c>
      <c r="L421" s="70">
        <f>ROUND(CSM_AGENCY3[[#This Row],[FY2 ANNUAL]]/12,2)</f>
        <v>0</v>
      </c>
      <c r="N421" s="6"/>
    </row>
    <row r="422" spans="1:14" hidden="1" x14ac:dyDescent="0.25">
      <c r="A422" t="s">
        <v>302</v>
      </c>
      <c r="B422" t="s">
        <v>423</v>
      </c>
      <c r="C422" s="4" t="s">
        <v>470</v>
      </c>
      <c r="D422" s="4"/>
      <c r="E422" s="4" t="str">
        <f>CSM_AGENCY3[[#This Row],[Agency]]&amp;"-"&amp;CSM_AGENCY3[[#This Row],[Agency Name]]</f>
        <v>460-Columbia River Gorge Commission</v>
      </c>
      <c r="F422" s="8" t="s">
        <v>53</v>
      </c>
      <c r="G422" s="5" t="s">
        <v>449</v>
      </c>
      <c r="H422" s="70">
        <f>SUMIFS('0. CSM'!C:C,'0. CSM'!L:L,CSM_AGENCY3[[#This Row],[Agency]],'0. CSM'!M:M,CSM_AGENCY3[[#This Row],[Billing CSM Title]])+SUMIFS('0. CSM'!E:E,'0. CSM'!L:L,CSM_AGENCY3[[#This Row],[Agency]],'0. CSM'!M:M,CSM_AGENCY3[[#This Row],[Billing CSM Title]])*1000</f>
        <v>0</v>
      </c>
      <c r="I422" s="70">
        <f>SUMIFS('0. CSM'!D:D,'0. CSM'!L:L,CSM_AGENCY3[[#This Row],[Agency]],'0. CSM'!M:M,CSM_AGENCY3[[#This Row],[Billing CSM Title]])+SUMIFS('0. CSM'!F:F,'0. CSM'!L:L,CSM_AGENCY3[[#This Row],[Agency]],'0. CSM'!M:M,CSM_AGENCY3[[#This Row],[Billing CSM Title]])*1000</f>
        <v>0</v>
      </c>
      <c r="J422" s="70">
        <f>CSM_AGENCY3[[#This Row],[FY1 ANNUAL]]+CSM_AGENCY3[[#This Row],[FY2 ANNUAL]]</f>
        <v>0</v>
      </c>
      <c r="K422" s="70">
        <f>ROUND(CSM_AGENCY3[[#This Row],[FY1 ANNUAL]]/12,2)</f>
        <v>0</v>
      </c>
      <c r="L422" s="70">
        <f>ROUND(CSM_AGENCY3[[#This Row],[FY2 ANNUAL]]/12,2)</f>
        <v>0</v>
      </c>
      <c r="N422" s="6"/>
    </row>
    <row r="423" spans="1:14" hidden="1" x14ac:dyDescent="0.25">
      <c r="A423" t="s">
        <v>303</v>
      </c>
      <c r="B423" t="s">
        <v>424</v>
      </c>
      <c r="C423" s="4" t="s">
        <v>470</v>
      </c>
      <c r="D423" s="4"/>
      <c r="E423" s="4" t="str">
        <f>CSM_AGENCY3[[#This Row],[Agency]]&amp;"-"&amp;CSM_AGENCY3[[#This Row],[Agency Name]]</f>
        <v>461-Department of Ecology</v>
      </c>
      <c r="F423" s="8" t="s">
        <v>53</v>
      </c>
      <c r="G423" s="5" t="s">
        <v>449</v>
      </c>
      <c r="H423" s="70">
        <f>SUMIFS('0. CSM'!C:C,'0. CSM'!L:L,CSM_AGENCY3[[#This Row],[Agency]],'0. CSM'!M:M,CSM_AGENCY3[[#This Row],[Billing CSM Title]])+SUMIFS('0. CSM'!E:E,'0. CSM'!L:L,CSM_AGENCY3[[#This Row],[Agency]],'0. CSM'!M:M,CSM_AGENCY3[[#This Row],[Billing CSM Title]])*1000</f>
        <v>31000</v>
      </c>
      <c r="I423" s="70">
        <f>SUMIFS('0. CSM'!D:D,'0. CSM'!L:L,CSM_AGENCY3[[#This Row],[Agency]],'0. CSM'!M:M,CSM_AGENCY3[[#This Row],[Billing CSM Title]])+SUMIFS('0. CSM'!F:F,'0. CSM'!L:L,CSM_AGENCY3[[#This Row],[Agency]],'0. CSM'!M:M,CSM_AGENCY3[[#This Row],[Billing CSM Title]])*1000</f>
        <v>32000</v>
      </c>
      <c r="J423" s="70">
        <f>CSM_AGENCY3[[#This Row],[FY1 ANNUAL]]+CSM_AGENCY3[[#This Row],[FY2 ANNUAL]]</f>
        <v>63000</v>
      </c>
      <c r="K423" s="70">
        <f>ROUND(CSM_AGENCY3[[#This Row],[FY1 ANNUAL]]/12,2)</f>
        <v>2583.33</v>
      </c>
      <c r="L423" s="70">
        <f>ROUND(CSM_AGENCY3[[#This Row],[FY2 ANNUAL]]/12,2)</f>
        <v>2666.67</v>
      </c>
      <c r="N423" s="6"/>
    </row>
    <row r="424" spans="1:14" hidden="1" x14ac:dyDescent="0.25">
      <c r="A424" t="s">
        <v>304</v>
      </c>
      <c r="B424" t="s">
        <v>425</v>
      </c>
      <c r="C424" s="4" t="s">
        <v>470</v>
      </c>
      <c r="D424" s="4"/>
      <c r="E424" s="4" t="str">
        <f>CSM_AGENCY3[[#This Row],[Agency]]&amp;"-"&amp;CSM_AGENCY3[[#This Row],[Agency Name]]</f>
        <v>462-WA Pollution Liab Insurance Program</v>
      </c>
      <c r="F424" s="8" t="s">
        <v>53</v>
      </c>
      <c r="G424" s="5" t="s">
        <v>449</v>
      </c>
      <c r="H424" s="70">
        <f>SUMIFS('0. CSM'!C:C,'0. CSM'!L:L,CSM_AGENCY3[[#This Row],[Agency]],'0. CSM'!M:M,CSM_AGENCY3[[#This Row],[Billing CSM Title]])+SUMIFS('0. CSM'!E:E,'0. CSM'!L:L,CSM_AGENCY3[[#This Row],[Agency]],'0. CSM'!M:M,CSM_AGENCY3[[#This Row],[Billing CSM Title]])*1000</f>
        <v>1000</v>
      </c>
      <c r="I424" s="70">
        <f>SUMIFS('0. CSM'!D:D,'0. CSM'!L:L,CSM_AGENCY3[[#This Row],[Agency]],'0. CSM'!M:M,CSM_AGENCY3[[#This Row],[Billing CSM Title]])+SUMIFS('0. CSM'!F:F,'0. CSM'!L:L,CSM_AGENCY3[[#This Row],[Agency]],'0. CSM'!M:M,CSM_AGENCY3[[#This Row],[Billing CSM Title]])*1000</f>
        <v>0</v>
      </c>
      <c r="J424" s="70">
        <f>CSM_AGENCY3[[#This Row],[FY1 ANNUAL]]+CSM_AGENCY3[[#This Row],[FY2 ANNUAL]]</f>
        <v>1000</v>
      </c>
      <c r="K424" s="70">
        <f>ROUND(CSM_AGENCY3[[#This Row],[FY1 ANNUAL]]/12,2)</f>
        <v>83.33</v>
      </c>
      <c r="L424" s="70">
        <f>ROUND(CSM_AGENCY3[[#This Row],[FY2 ANNUAL]]/12,2)</f>
        <v>0</v>
      </c>
      <c r="N424" s="6"/>
    </row>
    <row r="425" spans="1:14" hidden="1" x14ac:dyDescent="0.25">
      <c r="A425" t="s">
        <v>305</v>
      </c>
      <c r="B425" t="s">
        <v>426</v>
      </c>
      <c r="C425" s="4" t="s">
        <v>470</v>
      </c>
      <c r="D425" s="4"/>
      <c r="E425" s="4" t="str">
        <f>CSM_AGENCY3[[#This Row],[Agency]]&amp;"-"&amp;CSM_AGENCY3[[#This Row],[Agency Name]]</f>
        <v>463-Energy Fac Site Eval</v>
      </c>
      <c r="F425" s="8" t="s">
        <v>53</v>
      </c>
      <c r="G425" s="5" t="s">
        <v>449</v>
      </c>
      <c r="H425" s="70">
        <f>SUMIFS('0. CSM'!C:C,'0. CSM'!L:L,CSM_AGENCY3[[#This Row],[Agency]],'0. CSM'!M:M,CSM_AGENCY3[[#This Row],[Billing CSM Title]])+SUMIFS('0. CSM'!E:E,'0. CSM'!L:L,CSM_AGENCY3[[#This Row],[Agency]],'0. CSM'!M:M,CSM_AGENCY3[[#This Row],[Billing CSM Title]])*1000</f>
        <v>0</v>
      </c>
      <c r="I425" s="70">
        <f>SUMIFS('0. CSM'!D:D,'0. CSM'!L:L,CSM_AGENCY3[[#This Row],[Agency]],'0. CSM'!M:M,CSM_AGENCY3[[#This Row],[Billing CSM Title]])+SUMIFS('0. CSM'!F:F,'0. CSM'!L:L,CSM_AGENCY3[[#This Row],[Agency]],'0. CSM'!M:M,CSM_AGENCY3[[#This Row],[Billing CSM Title]])*1000</f>
        <v>0</v>
      </c>
      <c r="J425" s="70">
        <f>CSM_AGENCY3[[#This Row],[FY1 ANNUAL]]+CSM_AGENCY3[[#This Row],[FY2 ANNUAL]]</f>
        <v>0</v>
      </c>
      <c r="K425" s="70">
        <f>ROUND(CSM_AGENCY3[[#This Row],[FY1 ANNUAL]]/12,2)</f>
        <v>0</v>
      </c>
      <c r="L425" s="70">
        <f>ROUND(CSM_AGENCY3[[#This Row],[FY2 ANNUAL]]/12,2)</f>
        <v>0</v>
      </c>
      <c r="N425" s="6"/>
    </row>
    <row r="426" spans="1:14" hidden="1" x14ac:dyDescent="0.25">
      <c r="A426" t="s">
        <v>306</v>
      </c>
      <c r="B426" t="s">
        <v>427</v>
      </c>
      <c r="C426" s="4" t="s">
        <v>470</v>
      </c>
      <c r="D426" s="4"/>
      <c r="E426" s="4" t="str">
        <f>CSM_AGENCY3[[#This Row],[Agency]]&amp;"-"&amp;CSM_AGENCY3[[#This Row],[Agency Name]]</f>
        <v>465-State Parks and Recreation Comm</v>
      </c>
      <c r="F426" s="8" t="s">
        <v>53</v>
      </c>
      <c r="G426" s="5" t="s">
        <v>449</v>
      </c>
      <c r="H426" s="70">
        <f>SUMIFS('0. CSM'!C:C,'0. CSM'!L:L,CSM_AGENCY3[[#This Row],[Agency]],'0. CSM'!M:M,CSM_AGENCY3[[#This Row],[Billing CSM Title]])+SUMIFS('0. CSM'!E:E,'0. CSM'!L:L,CSM_AGENCY3[[#This Row],[Agency]],'0. CSM'!M:M,CSM_AGENCY3[[#This Row],[Billing CSM Title]])*1000</f>
        <v>16000</v>
      </c>
      <c r="I426" s="70">
        <f>SUMIFS('0. CSM'!D:D,'0. CSM'!L:L,CSM_AGENCY3[[#This Row],[Agency]],'0. CSM'!M:M,CSM_AGENCY3[[#This Row],[Billing CSM Title]])+SUMIFS('0. CSM'!F:F,'0. CSM'!L:L,CSM_AGENCY3[[#This Row],[Agency]],'0. CSM'!M:M,CSM_AGENCY3[[#This Row],[Billing CSM Title]])*1000</f>
        <v>16000</v>
      </c>
      <c r="J426" s="70">
        <f>CSM_AGENCY3[[#This Row],[FY1 ANNUAL]]+CSM_AGENCY3[[#This Row],[FY2 ANNUAL]]</f>
        <v>32000</v>
      </c>
      <c r="K426" s="70">
        <f>ROUND(CSM_AGENCY3[[#This Row],[FY1 ANNUAL]]/12,2)</f>
        <v>1333.33</v>
      </c>
      <c r="L426" s="70">
        <f>ROUND(CSM_AGENCY3[[#This Row],[FY2 ANNUAL]]/12,2)</f>
        <v>1333.33</v>
      </c>
      <c r="N426" s="6"/>
    </row>
    <row r="427" spans="1:14" hidden="1" x14ac:dyDescent="0.25">
      <c r="A427" t="s">
        <v>307</v>
      </c>
      <c r="B427" t="s">
        <v>428</v>
      </c>
      <c r="C427" s="4" t="s">
        <v>470</v>
      </c>
      <c r="D427" s="4"/>
      <c r="E427" s="4" t="str">
        <f>CSM_AGENCY3[[#This Row],[Agency]]&amp;"-"&amp;CSM_AGENCY3[[#This Row],[Agency Name]]</f>
        <v>467-Rec and Conservation Funding Board</v>
      </c>
      <c r="F427" s="8" t="s">
        <v>53</v>
      </c>
      <c r="G427" s="5" t="s">
        <v>449</v>
      </c>
      <c r="H427" s="70">
        <f>SUMIFS('0. CSM'!C:C,'0. CSM'!L:L,CSM_AGENCY3[[#This Row],[Agency]],'0. CSM'!M:M,CSM_AGENCY3[[#This Row],[Billing CSM Title]])+SUMIFS('0. CSM'!E:E,'0. CSM'!L:L,CSM_AGENCY3[[#This Row],[Agency]],'0. CSM'!M:M,CSM_AGENCY3[[#This Row],[Billing CSM Title]])*1000</f>
        <v>2000</v>
      </c>
      <c r="I427" s="70">
        <f>SUMIFS('0. CSM'!D:D,'0. CSM'!L:L,CSM_AGENCY3[[#This Row],[Agency]],'0. CSM'!M:M,CSM_AGENCY3[[#This Row],[Billing CSM Title]])+SUMIFS('0. CSM'!F:F,'0. CSM'!L:L,CSM_AGENCY3[[#This Row],[Agency]],'0. CSM'!M:M,CSM_AGENCY3[[#This Row],[Billing CSM Title]])*1000</f>
        <v>1000</v>
      </c>
      <c r="J427" s="70">
        <f>CSM_AGENCY3[[#This Row],[FY1 ANNUAL]]+CSM_AGENCY3[[#This Row],[FY2 ANNUAL]]</f>
        <v>3000</v>
      </c>
      <c r="K427" s="70">
        <f>ROUND(CSM_AGENCY3[[#This Row],[FY1 ANNUAL]]/12,2)</f>
        <v>166.67</v>
      </c>
      <c r="L427" s="70">
        <f>ROUND(CSM_AGENCY3[[#This Row],[FY2 ANNUAL]]/12,2)</f>
        <v>83.33</v>
      </c>
      <c r="N427" s="6"/>
    </row>
    <row r="428" spans="1:14" hidden="1" x14ac:dyDescent="0.25">
      <c r="A428" t="s">
        <v>308</v>
      </c>
      <c r="B428" t="s">
        <v>429</v>
      </c>
      <c r="C428" s="4" t="s">
        <v>470</v>
      </c>
      <c r="D428" s="4"/>
      <c r="E428" s="4" t="str">
        <f>CSM_AGENCY3[[#This Row],[Agency]]&amp;"-"&amp;CSM_AGENCY3[[#This Row],[Agency Name]]</f>
        <v>468-Environ &amp; Land Use Hearings Office</v>
      </c>
      <c r="F428" s="8" t="s">
        <v>53</v>
      </c>
      <c r="G428" s="5" t="s">
        <v>449</v>
      </c>
      <c r="H428" s="70">
        <f>SUMIFS('0. CSM'!C:C,'0. CSM'!L:L,CSM_AGENCY3[[#This Row],[Agency]],'0. CSM'!M:M,CSM_AGENCY3[[#This Row],[Billing CSM Title]])+SUMIFS('0. CSM'!E:E,'0. CSM'!L:L,CSM_AGENCY3[[#This Row],[Agency]],'0. CSM'!M:M,CSM_AGENCY3[[#This Row],[Billing CSM Title]])*1000</f>
        <v>1000</v>
      </c>
      <c r="I428" s="70">
        <f>SUMIFS('0. CSM'!D:D,'0. CSM'!L:L,CSM_AGENCY3[[#This Row],[Agency]],'0. CSM'!M:M,CSM_AGENCY3[[#This Row],[Billing CSM Title]])+SUMIFS('0. CSM'!F:F,'0. CSM'!L:L,CSM_AGENCY3[[#This Row],[Agency]],'0. CSM'!M:M,CSM_AGENCY3[[#This Row],[Billing CSM Title]])*1000</f>
        <v>0</v>
      </c>
      <c r="J428" s="70">
        <f>CSM_AGENCY3[[#This Row],[FY1 ANNUAL]]+CSM_AGENCY3[[#This Row],[FY2 ANNUAL]]</f>
        <v>1000</v>
      </c>
      <c r="K428" s="70">
        <f>ROUND(CSM_AGENCY3[[#This Row],[FY1 ANNUAL]]/12,2)</f>
        <v>83.33</v>
      </c>
      <c r="L428" s="70">
        <f>ROUND(CSM_AGENCY3[[#This Row],[FY2 ANNUAL]]/12,2)</f>
        <v>0</v>
      </c>
      <c r="N428" s="6"/>
    </row>
    <row r="429" spans="1:14" hidden="1" x14ac:dyDescent="0.25">
      <c r="A429" t="s">
        <v>309</v>
      </c>
      <c r="B429" t="s">
        <v>430</v>
      </c>
      <c r="C429" s="4" t="s">
        <v>470</v>
      </c>
      <c r="D429" s="4"/>
      <c r="E429" s="4" t="str">
        <f>CSM_AGENCY3[[#This Row],[Agency]]&amp;"-"&amp;CSM_AGENCY3[[#This Row],[Agency Name]]</f>
        <v>471-State Conservation Commission</v>
      </c>
      <c r="F429" s="8" t="s">
        <v>53</v>
      </c>
      <c r="G429" s="5" t="s">
        <v>449</v>
      </c>
      <c r="H429" s="70">
        <f>SUMIFS('0. CSM'!C:C,'0. CSM'!L:L,CSM_AGENCY3[[#This Row],[Agency]],'0. CSM'!M:M,CSM_AGENCY3[[#This Row],[Billing CSM Title]])+SUMIFS('0. CSM'!E:E,'0. CSM'!L:L,CSM_AGENCY3[[#This Row],[Agency]],'0. CSM'!M:M,CSM_AGENCY3[[#This Row],[Billing CSM Title]])*1000</f>
        <v>1000</v>
      </c>
      <c r="I429" s="70">
        <f>SUMIFS('0. CSM'!D:D,'0. CSM'!L:L,CSM_AGENCY3[[#This Row],[Agency]],'0. CSM'!M:M,CSM_AGENCY3[[#This Row],[Billing CSM Title]])+SUMIFS('0. CSM'!F:F,'0. CSM'!L:L,CSM_AGENCY3[[#This Row],[Agency]],'0. CSM'!M:M,CSM_AGENCY3[[#This Row],[Billing CSM Title]])*1000</f>
        <v>0</v>
      </c>
      <c r="J429" s="70">
        <f>CSM_AGENCY3[[#This Row],[FY1 ANNUAL]]+CSM_AGENCY3[[#This Row],[FY2 ANNUAL]]</f>
        <v>1000</v>
      </c>
      <c r="K429" s="70">
        <f>ROUND(CSM_AGENCY3[[#This Row],[FY1 ANNUAL]]/12,2)</f>
        <v>83.33</v>
      </c>
      <c r="L429" s="70">
        <f>ROUND(CSM_AGENCY3[[#This Row],[FY2 ANNUAL]]/12,2)</f>
        <v>0</v>
      </c>
      <c r="N429" s="6"/>
    </row>
    <row r="430" spans="1:14" hidden="1" x14ac:dyDescent="0.25">
      <c r="A430" t="s">
        <v>310</v>
      </c>
      <c r="B430" t="s">
        <v>431</v>
      </c>
      <c r="C430" s="4" t="s">
        <v>470</v>
      </c>
      <c r="D430" s="4"/>
      <c r="E430" s="4" t="str">
        <f>CSM_AGENCY3[[#This Row],[Agency]]&amp;"-"&amp;CSM_AGENCY3[[#This Row],[Agency Name]]</f>
        <v>477-Dept of Fish and Wildlife</v>
      </c>
      <c r="F430" s="8" t="s">
        <v>53</v>
      </c>
      <c r="G430" s="5" t="s">
        <v>449</v>
      </c>
      <c r="H430" s="70">
        <f>SUMIFS('0. CSM'!C:C,'0. CSM'!L:L,CSM_AGENCY3[[#This Row],[Agency]],'0. CSM'!M:M,CSM_AGENCY3[[#This Row],[Billing CSM Title]])+SUMIFS('0. CSM'!E:E,'0. CSM'!L:L,CSM_AGENCY3[[#This Row],[Agency]],'0. CSM'!M:M,CSM_AGENCY3[[#This Row],[Billing CSM Title]])*1000</f>
        <v>39000</v>
      </c>
      <c r="I430" s="70">
        <f>SUMIFS('0. CSM'!D:D,'0. CSM'!L:L,CSM_AGENCY3[[#This Row],[Agency]],'0. CSM'!M:M,CSM_AGENCY3[[#This Row],[Billing CSM Title]])+SUMIFS('0. CSM'!F:F,'0. CSM'!L:L,CSM_AGENCY3[[#This Row],[Agency]],'0. CSM'!M:M,CSM_AGENCY3[[#This Row],[Billing CSM Title]])*1000</f>
        <v>39000</v>
      </c>
      <c r="J430" s="70">
        <f>CSM_AGENCY3[[#This Row],[FY1 ANNUAL]]+CSM_AGENCY3[[#This Row],[FY2 ANNUAL]]</f>
        <v>78000</v>
      </c>
      <c r="K430" s="70">
        <f>ROUND(CSM_AGENCY3[[#This Row],[FY1 ANNUAL]]/12,2)</f>
        <v>3250</v>
      </c>
      <c r="L430" s="70">
        <f>ROUND(CSM_AGENCY3[[#This Row],[FY2 ANNUAL]]/12,2)</f>
        <v>3250</v>
      </c>
      <c r="N430" s="6"/>
    </row>
    <row r="431" spans="1:14" hidden="1" x14ac:dyDescent="0.25">
      <c r="A431" t="s">
        <v>311</v>
      </c>
      <c r="B431" t="s">
        <v>432</v>
      </c>
      <c r="C431" s="4" t="s">
        <v>470</v>
      </c>
      <c r="D431" s="4"/>
      <c r="E431" s="4" t="str">
        <f>CSM_AGENCY3[[#This Row],[Agency]]&amp;"-"&amp;CSM_AGENCY3[[#This Row],[Agency Name]]</f>
        <v>478-Puget Sound Partnership</v>
      </c>
      <c r="F431" s="8" t="s">
        <v>53</v>
      </c>
      <c r="G431" s="5" t="s">
        <v>449</v>
      </c>
      <c r="H431" s="70">
        <f>SUMIFS('0. CSM'!C:C,'0. CSM'!L:L,CSM_AGENCY3[[#This Row],[Agency]],'0. CSM'!M:M,CSM_AGENCY3[[#This Row],[Billing CSM Title]])+SUMIFS('0. CSM'!E:E,'0. CSM'!L:L,CSM_AGENCY3[[#This Row],[Agency]],'0. CSM'!M:M,CSM_AGENCY3[[#This Row],[Billing CSM Title]])*1000</f>
        <v>1000</v>
      </c>
      <c r="I431" s="70">
        <f>SUMIFS('0. CSM'!D:D,'0. CSM'!L:L,CSM_AGENCY3[[#This Row],[Agency]],'0. CSM'!M:M,CSM_AGENCY3[[#This Row],[Billing CSM Title]])+SUMIFS('0. CSM'!F:F,'0. CSM'!L:L,CSM_AGENCY3[[#This Row],[Agency]],'0. CSM'!M:M,CSM_AGENCY3[[#This Row],[Billing CSM Title]])*1000</f>
        <v>1000</v>
      </c>
      <c r="J431" s="70">
        <f>CSM_AGENCY3[[#This Row],[FY1 ANNUAL]]+CSM_AGENCY3[[#This Row],[FY2 ANNUAL]]</f>
        <v>2000</v>
      </c>
      <c r="K431" s="70">
        <f>ROUND(CSM_AGENCY3[[#This Row],[FY1 ANNUAL]]/12,2)</f>
        <v>83.33</v>
      </c>
      <c r="L431" s="70">
        <f>ROUND(CSM_AGENCY3[[#This Row],[FY2 ANNUAL]]/12,2)</f>
        <v>83.33</v>
      </c>
      <c r="N431" s="6"/>
    </row>
    <row r="432" spans="1:14" hidden="1" x14ac:dyDescent="0.25">
      <c r="A432" t="s">
        <v>312</v>
      </c>
      <c r="B432" t="s">
        <v>433</v>
      </c>
      <c r="C432" s="4" t="s">
        <v>470</v>
      </c>
      <c r="D432" s="4"/>
      <c r="E432" s="4" t="str">
        <f>CSM_AGENCY3[[#This Row],[Agency]]&amp;"-"&amp;CSM_AGENCY3[[#This Row],[Agency Name]]</f>
        <v>490-Department of Natural Resources</v>
      </c>
      <c r="F432" s="8" t="s">
        <v>53</v>
      </c>
      <c r="G432" s="5" t="s">
        <v>449</v>
      </c>
      <c r="H432" s="70">
        <f>SUMIFS('0. CSM'!C:C,'0. CSM'!L:L,CSM_AGENCY3[[#This Row],[Agency]],'0. CSM'!M:M,CSM_AGENCY3[[#This Row],[Billing CSM Title]])+SUMIFS('0. CSM'!E:E,'0. CSM'!L:L,CSM_AGENCY3[[#This Row],[Agency]],'0. CSM'!M:M,CSM_AGENCY3[[#This Row],[Billing CSM Title]])*1000</f>
        <v>36000</v>
      </c>
      <c r="I432" s="70">
        <f>SUMIFS('0. CSM'!D:D,'0. CSM'!L:L,CSM_AGENCY3[[#This Row],[Agency]],'0. CSM'!M:M,CSM_AGENCY3[[#This Row],[Billing CSM Title]])+SUMIFS('0. CSM'!F:F,'0. CSM'!L:L,CSM_AGENCY3[[#This Row],[Agency]],'0. CSM'!M:M,CSM_AGENCY3[[#This Row],[Billing CSM Title]])*1000</f>
        <v>38000</v>
      </c>
      <c r="J432" s="70">
        <f>CSM_AGENCY3[[#This Row],[FY1 ANNUAL]]+CSM_AGENCY3[[#This Row],[FY2 ANNUAL]]</f>
        <v>74000</v>
      </c>
      <c r="K432" s="70">
        <f>ROUND(CSM_AGENCY3[[#This Row],[FY1 ANNUAL]]/12,2)</f>
        <v>3000</v>
      </c>
      <c r="L432" s="70">
        <f>ROUND(CSM_AGENCY3[[#This Row],[FY2 ANNUAL]]/12,2)</f>
        <v>3166.67</v>
      </c>
      <c r="N432" s="6"/>
    </row>
    <row r="433" spans="1:14" hidden="1" x14ac:dyDescent="0.25">
      <c r="A433" t="s">
        <v>313</v>
      </c>
      <c r="B433" t="s">
        <v>434</v>
      </c>
      <c r="C433" s="4" t="s">
        <v>470</v>
      </c>
      <c r="D433" s="4"/>
      <c r="E433" s="4" t="str">
        <f>CSM_AGENCY3[[#This Row],[Agency]]&amp;"-"&amp;CSM_AGENCY3[[#This Row],[Agency Name]]</f>
        <v>495-Department of Agriculture</v>
      </c>
      <c r="F433" s="8" t="s">
        <v>53</v>
      </c>
      <c r="G433" s="5" t="s">
        <v>449</v>
      </c>
      <c r="H433" s="70">
        <f>SUMIFS('0. CSM'!C:C,'0. CSM'!L:L,CSM_AGENCY3[[#This Row],[Agency]],'0. CSM'!M:M,CSM_AGENCY3[[#This Row],[Billing CSM Title]])+SUMIFS('0. CSM'!E:E,'0. CSM'!L:L,CSM_AGENCY3[[#This Row],[Agency]],'0. CSM'!M:M,CSM_AGENCY3[[#This Row],[Billing CSM Title]])*1000</f>
        <v>17000</v>
      </c>
      <c r="I433" s="70">
        <f>SUMIFS('0. CSM'!D:D,'0. CSM'!L:L,CSM_AGENCY3[[#This Row],[Agency]],'0. CSM'!M:M,CSM_AGENCY3[[#This Row],[Billing CSM Title]])+SUMIFS('0. CSM'!F:F,'0. CSM'!L:L,CSM_AGENCY3[[#This Row],[Agency]],'0. CSM'!M:M,CSM_AGENCY3[[#This Row],[Billing CSM Title]])*1000</f>
        <v>15000</v>
      </c>
      <c r="J433" s="70">
        <f>CSM_AGENCY3[[#This Row],[FY1 ANNUAL]]+CSM_AGENCY3[[#This Row],[FY2 ANNUAL]]</f>
        <v>32000</v>
      </c>
      <c r="K433" s="70">
        <f>ROUND(CSM_AGENCY3[[#This Row],[FY1 ANNUAL]]/12,2)</f>
        <v>1416.67</v>
      </c>
      <c r="L433" s="70">
        <f>ROUND(CSM_AGENCY3[[#This Row],[FY2 ANNUAL]]/12,2)</f>
        <v>1250</v>
      </c>
      <c r="N433" s="6"/>
    </row>
    <row r="434" spans="1:14" hidden="1" x14ac:dyDescent="0.25">
      <c r="A434" t="s">
        <v>314</v>
      </c>
      <c r="B434" t="s">
        <v>435</v>
      </c>
      <c r="C434" s="4" t="s">
        <v>470</v>
      </c>
      <c r="D434" s="4"/>
      <c r="E434" s="4" t="str">
        <f>CSM_AGENCY3[[#This Row],[Agency]]&amp;"-"&amp;CSM_AGENCY3[[#This Row],[Agency Name]]</f>
        <v>540-Employment Security Department</v>
      </c>
      <c r="F434" s="8" t="s">
        <v>53</v>
      </c>
      <c r="G434" s="5" t="s">
        <v>449</v>
      </c>
      <c r="H434" s="70">
        <f>SUMIFS('0. CSM'!C:C,'0. CSM'!L:L,CSM_AGENCY3[[#This Row],[Agency]],'0. CSM'!M:M,CSM_AGENCY3[[#This Row],[Billing CSM Title]])+SUMIFS('0. CSM'!E:E,'0. CSM'!L:L,CSM_AGENCY3[[#This Row],[Agency]],'0. CSM'!M:M,CSM_AGENCY3[[#This Row],[Billing CSM Title]])*1000</f>
        <v>55000</v>
      </c>
      <c r="I434" s="70">
        <f>SUMIFS('0. CSM'!D:D,'0. CSM'!L:L,CSM_AGENCY3[[#This Row],[Agency]],'0. CSM'!M:M,CSM_AGENCY3[[#This Row],[Billing CSM Title]])+SUMIFS('0. CSM'!F:F,'0. CSM'!L:L,CSM_AGENCY3[[#This Row],[Agency]],'0. CSM'!M:M,CSM_AGENCY3[[#This Row],[Billing CSM Title]])*1000</f>
        <v>54000</v>
      </c>
      <c r="J434" s="70">
        <f>CSM_AGENCY3[[#This Row],[FY1 ANNUAL]]+CSM_AGENCY3[[#This Row],[FY2 ANNUAL]]</f>
        <v>109000</v>
      </c>
      <c r="K434" s="70">
        <f>ROUND(CSM_AGENCY3[[#This Row],[FY1 ANNUAL]]/12,2)</f>
        <v>4583.33</v>
      </c>
      <c r="L434" s="70">
        <f>ROUND(CSM_AGENCY3[[#This Row],[FY2 ANNUAL]]/12,2)</f>
        <v>4500</v>
      </c>
      <c r="N434" s="6"/>
    </row>
    <row r="435" spans="1:14" hidden="1" x14ac:dyDescent="0.25">
      <c r="A435" t="s">
        <v>319</v>
      </c>
      <c r="B435" t="s">
        <v>437</v>
      </c>
      <c r="C435" s="4" t="s">
        <v>470</v>
      </c>
      <c r="D435" s="4"/>
      <c r="E435" s="4" t="str">
        <f>CSM_AGENCY3[[#This Row],[Agency]]&amp;"-"&amp;CSM_AGENCY3[[#This Row],[Agency Name]]</f>
        <v>699-Community/Technical College System</v>
      </c>
      <c r="F435" s="8" t="s">
        <v>53</v>
      </c>
      <c r="G435" s="5" t="s">
        <v>449</v>
      </c>
      <c r="H435" s="70">
        <f>SUMIFS('0. CSM'!C:C,'0. CSM'!L:L,CSM_AGENCY3[[#This Row],[Agency]],'0. CSM'!M:M,CSM_AGENCY3[[#This Row],[Billing CSM Title]])+SUMIFS('0. CSM'!E:E,'0. CSM'!L:L,CSM_AGENCY3[[#This Row],[Agency]],'0. CSM'!M:M,CSM_AGENCY3[[#This Row],[Billing CSM Title]])*1000</f>
        <v>27000</v>
      </c>
      <c r="I435" s="70">
        <f>SUMIFS('0. CSM'!D:D,'0. CSM'!L:L,CSM_AGENCY3[[#This Row],[Agency]],'0. CSM'!M:M,CSM_AGENCY3[[#This Row],[Billing CSM Title]])+SUMIFS('0. CSM'!F:F,'0. CSM'!L:L,CSM_AGENCY3[[#This Row],[Agency]],'0. CSM'!M:M,CSM_AGENCY3[[#This Row],[Billing CSM Title]])*1000</f>
        <v>29000</v>
      </c>
      <c r="J435" s="70">
        <f>CSM_AGENCY3[[#This Row],[FY1 ANNUAL]]+CSM_AGENCY3[[#This Row],[FY2 ANNUAL]]</f>
        <v>56000</v>
      </c>
      <c r="K435" s="70">
        <f>ROUND(CSM_AGENCY3[[#This Row],[FY1 ANNUAL]]/12,2)</f>
        <v>2250</v>
      </c>
      <c r="L435" s="70">
        <f>ROUND(CSM_AGENCY3[[#This Row],[FY2 ANNUAL]]/12,2)</f>
        <v>2416.67</v>
      </c>
      <c r="N435" s="6"/>
    </row>
    <row r="436" spans="1:14" hidden="1" x14ac:dyDescent="0.25">
      <c r="A436" t="s">
        <v>207</v>
      </c>
      <c r="B436" t="s">
        <v>328</v>
      </c>
      <c r="C436" s="4" t="s">
        <v>471</v>
      </c>
      <c r="D436" s="4" t="s">
        <v>473</v>
      </c>
      <c r="E436" s="4" t="str">
        <f>CSM_AGENCY3[[#This Row],[Agency]]&amp;"-"&amp;CSM_AGENCY3[[#This Row],[Agency Name]]</f>
        <v>011-House of Representatives</v>
      </c>
      <c r="F436" t="s">
        <v>37</v>
      </c>
      <c r="G436" s="5" t="s">
        <v>450</v>
      </c>
      <c r="H436" s="70">
        <v>11500</v>
      </c>
      <c r="I436" s="70">
        <v>8500</v>
      </c>
      <c r="J436" s="70">
        <v>20000</v>
      </c>
      <c r="K436" s="70">
        <v>958.33333333333337</v>
      </c>
      <c r="L436" s="70">
        <v>708.33333333333337</v>
      </c>
      <c r="N436" s="6"/>
    </row>
    <row r="437" spans="1:14" hidden="1" x14ac:dyDescent="0.25">
      <c r="A437" t="s">
        <v>208</v>
      </c>
      <c r="B437" t="s">
        <v>330</v>
      </c>
      <c r="C437" s="4" t="s">
        <v>471</v>
      </c>
      <c r="D437" s="4" t="s">
        <v>473</v>
      </c>
      <c r="E437" s="4" t="str">
        <f>CSM_AGENCY3[[#This Row],[Agency]]&amp;"-"&amp;CSM_AGENCY3[[#This Row],[Agency Name]]</f>
        <v>012-Senate</v>
      </c>
      <c r="F437" t="s">
        <v>37</v>
      </c>
      <c r="G437" s="5" t="s">
        <v>450</v>
      </c>
      <c r="H437" s="70">
        <v>8500</v>
      </c>
      <c r="I437" s="70">
        <v>6500</v>
      </c>
      <c r="J437" s="70">
        <v>15000</v>
      </c>
      <c r="K437" s="70">
        <v>708.33333333333337</v>
      </c>
      <c r="L437" s="70">
        <v>541.66666666666663</v>
      </c>
      <c r="N437" s="6"/>
    </row>
    <row r="438" spans="1:14" hidden="1" x14ac:dyDescent="0.25">
      <c r="A438" t="s">
        <v>209</v>
      </c>
      <c r="B438" t="s">
        <v>331</v>
      </c>
      <c r="C438" s="4" t="s">
        <v>471</v>
      </c>
      <c r="D438" s="4" t="s">
        <v>473</v>
      </c>
      <c r="E438" s="4" t="str">
        <f>CSM_AGENCY3[[#This Row],[Agency]]&amp;"-"&amp;CSM_AGENCY3[[#This Row],[Agency Name]]</f>
        <v>013-Joint Transportation Committee</v>
      </c>
      <c r="F438" t="s">
        <v>37</v>
      </c>
      <c r="G438" s="5" t="s">
        <v>450</v>
      </c>
      <c r="H438" s="70">
        <v>0</v>
      </c>
      <c r="I438" s="70">
        <v>0</v>
      </c>
      <c r="J438" s="70">
        <v>0</v>
      </c>
      <c r="K438" s="70">
        <v>0</v>
      </c>
      <c r="L438" s="70">
        <v>0</v>
      </c>
      <c r="N438" s="6"/>
    </row>
    <row r="439" spans="1:14" hidden="1" x14ac:dyDescent="0.25">
      <c r="A439" t="s">
        <v>210</v>
      </c>
      <c r="B439" t="s">
        <v>332</v>
      </c>
      <c r="C439" s="4" t="s">
        <v>471</v>
      </c>
      <c r="D439" s="4" t="s">
        <v>473</v>
      </c>
      <c r="E439" s="4" t="str">
        <f>CSM_AGENCY3[[#This Row],[Agency]]&amp;"-"&amp;CSM_AGENCY3[[#This Row],[Agency Name]]</f>
        <v>014-Jt Leg Audit &amp; Review Committee</v>
      </c>
      <c r="F439" t="s">
        <v>37</v>
      </c>
      <c r="G439" s="5" t="s">
        <v>450</v>
      </c>
      <c r="H439" s="70">
        <v>1000</v>
      </c>
      <c r="I439" s="70">
        <v>0</v>
      </c>
      <c r="J439" s="70">
        <v>1000</v>
      </c>
      <c r="K439" s="70">
        <v>83.333333333333329</v>
      </c>
      <c r="L439" s="70">
        <v>0</v>
      </c>
      <c r="N439" s="6"/>
    </row>
    <row r="440" spans="1:14" hidden="1" x14ac:dyDescent="0.25">
      <c r="A440" t="s">
        <v>211</v>
      </c>
      <c r="B440" t="s">
        <v>333</v>
      </c>
      <c r="C440" s="4" t="s">
        <v>471</v>
      </c>
      <c r="D440" s="4" t="s">
        <v>473</v>
      </c>
      <c r="E440" s="4" t="str">
        <f>CSM_AGENCY3[[#This Row],[Agency]]&amp;"-"&amp;CSM_AGENCY3[[#This Row],[Agency Name]]</f>
        <v>020-LEAP Committee</v>
      </c>
      <c r="F440" t="s">
        <v>37</v>
      </c>
      <c r="G440" s="5" t="s">
        <v>450</v>
      </c>
      <c r="H440" s="70">
        <v>0</v>
      </c>
      <c r="I440" s="70">
        <v>0</v>
      </c>
      <c r="J440" s="70">
        <v>0</v>
      </c>
      <c r="K440" s="70">
        <v>0</v>
      </c>
      <c r="L440" s="70">
        <v>0</v>
      </c>
      <c r="N440" s="6"/>
    </row>
    <row r="441" spans="1:14" hidden="1" x14ac:dyDescent="0.25">
      <c r="A441" t="s">
        <v>212</v>
      </c>
      <c r="B441" t="s">
        <v>334</v>
      </c>
      <c r="C441" s="4" t="s">
        <v>471</v>
      </c>
      <c r="D441" s="4" t="s">
        <v>473</v>
      </c>
      <c r="E441" s="4" t="str">
        <f>CSM_AGENCY3[[#This Row],[Agency]]&amp;"-"&amp;CSM_AGENCY3[[#This Row],[Agency Name]]</f>
        <v>035-Office of the State Actuary</v>
      </c>
      <c r="F441" t="s">
        <v>37</v>
      </c>
      <c r="G441" s="5" t="s">
        <v>450</v>
      </c>
      <c r="H441" s="70">
        <v>1000</v>
      </c>
      <c r="I441" s="70">
        <v>0</v>
      </c>
      <c r="J441" s="70">
        <v>1000</v>
      </c>
      <c r="K441" s="70">
        <v>83.333333333333329</v>
      </c>
      <c r="L441" s="70">
        <v>0</v>
      </c>
      <c r="N441" s="6"/>
    </row>
    <row r="442" spans="1:14" hidden="1" x14ac:dyDescent="0.25">
      <c r="A442" t="s">
        <v>214</v>
      </c>
      <c r="B442" t="s">
        <v>336</v>
      </c>
      <c r="C442" s="4" t="s">
        <v>471</v>
      </c>
      <c r="D442" s="4" t="s">
        <v>473</v>
      </c>
      <c r="E442" s="4" t="str">
        <f>CSM_AGENCY3[[#This Row],[Agency]]&amp;"-"&amp;CSM_AGENCY3[[#This Row],[Agency Name]]</f>
        <v>037-Office of Legislative Support Svcs</v>
      </c>
      <c r="F442" t="s">
        <v>37</v>
      </c>
      <c r="G442" s="5" t="s">
        <v>450</v>
      </c>
      <c r="H442" s="70">
        <v>1500</v>
      </c>
      <c r="I442" s="70">
        <v>500</v>
      </c>
      <c r="J442" s="70">
        <v>2000</v>
      </c>
      <c r="K442" s="70">
        <v>125</v>
      </c>
      <c r="L442" s="70">
        <v>41.666666666666664</v>
      </c>
      <c r="N442" s="6"/>
    </row>
    <row r="443" spans="1:14" hidden="1" x14ac:dyDescent="0.25">
      <c r="A443" t="s">
        <v>215</v>
      </c>
      <c r="B443" t="s">
        <v>337</v>
      </c>
      <c r="C443" s="4" t="s">
        <v>471</v>
      </c>
      <c r="D443" s="4" t="s">
        <v>473</v>
      </c>
      <c r="E443" s="4" t="str">
        <f>CSM_AGENCY3[[#This Row],[Agency]]&amp;"-"&amp;CSM_AGENCY3[[#This Row],[Agency Name]]</f>
        <v>038-Joint Legislative Systems Comm</v>
      </c>
      <c r="F443" t="s">
        <v>37</v>
      </c>
      <c r="G443" s="5" t="s">
        <v>450</v>
      </c>
      <c r="H443" s="70">
        <v>1500</v>
      </c>
      <c r="I443" s="70">
        <v>1500</v>
      </c>
      <c r="J443" s="70">
        <v>3000</v>
      </c>
      <c r="K443" s="70">
        <v>125</v>
      </c>
      <c r="L443" s="70">
        <v>125</v>
      </c>
      <c r="N443" s="6"/>
    </row>
    <row r="444" spans="1:14" hidden="1" x14ac:dyDescent="0.25">
      <c r="A444" t="s">
        <v>216</v>
      </c>
      <c r="B444" t="s">
        <v>338</v>
      </c>
      <c r="C444" s="4" t="s">
        <v>471</v>
      </c>
      <c r="D444" s="4" t="s">
        <v>473</v>
      </c>
      <c r="E444" s="4" t="str">
        <f>CSM_AGENCY3[[#This Row],[Agency]]&amp;"-"&amp;CSM_AGENCY3[[#This Row],[Agency Name]]</f>
        <v>040-Statute Law Committee</v>
      </c>
      <c r="F444" t="s">
        <v>37</v>
      </c>
      <c r="G444" s="5" t="s">
        <v>450</v>
      </c>
      <c r="H444" s="70">
        <v>1500</v>
      </c>
      <c r="I444" s="70">
        <v>500</v>
      </c>
      <c r="J444" s="70">
        <v>2000</v>
      </c>
      <c r="K444" s="70">
        <v>125</v>
      </c>
      <c r="L444" s="70">
        <v>41.666666666666664</v>
      </c>
      <c r="N444" s="6"/>
    </row>
    <row r="445" spans="1:14" hidden="1" x14ac:dyDescent="0.25">
      <c r="A445" t="s">
        <v>217</v>
      </c>
      <c r="B445" t="s">
        <v>339</v>
      </c>
      <c r="C445" s="4" t="s">
        <v>471</v>
      </c>
      <c r="D445" s="4" t="s">
        <v>473</v>
      </c>
      <c r="E445" s="4" t="str">
        <f>CSM_AGENCY3[[#This Row],[Agency]]&amp;"-"&amp;CSM_AGENCY3[[#This Row],[Agency Name]]</f>
        <v>045-Supreme Court</v>
      </c>
      <c r="F445" t="s">
        <v>37</v>
      </c>
      <c r="G445" s="5" t="s">
        <v>450</v>
      </c>
      <c r="H445" s="70">
        <v>1500</v>
      </c>
      <c r="I445" s="70">
        <v>1500</v>
      </c>
      <c r="J445" s="70">
        <v>3000</v>
      </c>
      <c r="K445" s="70">
        <v>125</v>
      </c>
      <c r="L445" s="70">
        <v>125</v>
      </c>
      <c r="N445" s="6"/>
    </row>
    <row r="446" spans="1:14" hidden="1" x14ac:dyDescent="0.25">
      <c r="A446" t="s">
        <v>218</v>
      </c>
      <c r="B446" t="s">
        <v>340</v>
      </c>
      <c r="C446" s="4" t="s">
        <v>471</v>
      </c>
      <c r="D446" s="4" t="s">
        <v>473</v>
      </c>
      <c r="E446" s="4" t="str">
        <f>CSM_AGENCY3[[#This Row],[Agency]]&amp;"-"&amp;CSM_AGENCY3[[#This Row],[Agency Name]]</f>
        <v>046-State Law Library</v>
      </c>
      <c r="F446" t="s">
        <v>37</v>
      </c>
      <c r="G446" s="5" t="s">
        <v>450</v>
      </c>
      <c r="H446" s="70">
        <v>0</v>
      </c>
      <c r="I446" s="70">
        <v>0</v>
      </c>
      <c r="J446" s="70">
        <v>0</v>
      </c>
      <c r="K446" s="70">
        <v>0</v>
      </c>
      <c r="L446" s="70">
        <v>0</v>
      </c>
      <c r="N446" s="6"/>
    </row>
    <row r="447" spans="1:14" hidden="1" x14ac:dyDescent="0.25">
      <c r="A447" t="s">
        <v>219</v>
      </c>
      <c r="B447" t="s">
        <v>341</v>
      </c>
      <c r="C447" s="4" t="s">
        <v>471</v>
      </c>
      <c r="D447" s="4" t="s">
        <v>473</v>
      </c>
      <c r="E447" s="4" t="str">
        <f>CSM_AGENCY3[[#This Row],[Agency]]&amp;"-"&amp;CSM_AGENCY3[[#This Row],[Agency Name]]</f>
        <v>048-Court of Appeals</v>
      </c>
      <c r="F447" t="s">
        <v>37</v>
      </c>
      <c r="G447" s="5" t="s">
        <v>450</v>
      </c>
      <c r="H447" s="70">
        <v>4500</v>
      </c>
      <c r="I447" s="70">
        <v>3500</v>
      </c>
      <c r="J447" s="70">
        <v>8000</v>
      </c>
      <c r="K447" s="70">
        <v>375</v>
      </c>
      <c r="L447" s="70">
        <v>291.66666666666669</v>
      </c>
      <c r="N447" s="6"/>
    </row>
    <row r="448" spans="1:14" hidden="1" x14ac:dyDescent="0.25">
      <c r="A448" t="s">
        <v>220</v>
      </c>
      <c r="B448" t="s">
        <v>342</v>
      </c>
      <c r="C448" s="4" t="s">
        <v>471</v>
      </c>
      <c r="D448" s="4" t="s">
        <v>473</v>
      </c>
      <c r="E448" s="4" t="str">
        <f>CSM_AGENCY3[[#This Row],[Agency]]&amp;"-"&amp;CSM_AGENCY3[[#This Row],[Agency Name]]</f>
        <v>050-Commission on Judicial Conduct</v>
      </c>
      <c r="F448" t="s">
        <v>37</v>
      </c>
      <c r="G448" s="5" t="s">
        <v>450</v>
      </c>
      <c r="H448" s="70">
        <v>0</v>
      </c>
      <c r="I448" s="70">
        <v>0</v>
      </c>
      <c r="J448" s="70">
        <v>0</v>
      </c>
      <c r="K448" s="70">
        <v>0</v>
      </c>
      <c r="L448" s="70">
        <v>0</v>
      </c>
      <c r="N448" s="6"/>
    </row>
    <row r="449" spans="1:14" hidden="1" x14ac:dyDescent="0.25">
      <c r="A449" t="s">
        <v>221</v>
      </c>
      <c r="B449" t="s">
        <v>343</v>
      </c>
      <c r="C449" s="4" t="s">
        <v>471</v>
      </c>
      <c r="D449" s="4" t="s">
        <v>473</v>
      </c>
      <c r="E449" s="4" t="str">
        <f>CSM_AGENCY3[[#This Row],[Agency]]&amp;"-"&amp;CSM_AGENCY3[[#This Row],[Agency Name]]</f>
        <v>055-Administrative Office of the Courts</v>
      </c>
      <c r="F449" t="s">
        <v>37</v>
      </c>
      <c r="G449" s="5" t="s">
        <v>450</v>
      </c>
      <c r="H449" s="70">
        <v>15000</v>
      </c>
      <c r="I449" s="70">
        <v>12000</v>
      </c>
      <c r="J449" s="70">
        <v>27000</v>
      </c>
      <c r="K449" s="70">
        <v>1250</v>
      </c>
      <c r="L449" s="70">
        <v>1000</v>
      </c>
      <c r="N449" s="6"/>
    </row>
    <row r="450" spans="1:14" hidden="1" x14ac:dyDescent="0.25">
      <c r="A450" t="s">
        <v>222</v>
      </c>
      <c r="B450" t="s">
        <v>344</v>
      </c>
      <c r="C450" s="4" t="s">
        <v>471</v>
      </c>
      <c r="D450" s="4" t="s">
        <v>473</v>
      </c>
      <c r="E450" s="4" t="str">
        <f>CSM_AGENCY3[[#This Row],[Agency]]&amp;"-"&amp;CSM_AGENCY3[[#This Row],[Agency Name]]</f>
        <v>056-Office of Public Defense</v>
      </c>
      <c r="F450" t="s">
        <v>37</v>
      </c>
      <c r="G450" s="5" t="s">
        <v>450</v>
      </c>
      <c r="H450" s="70">
        <v>1000</v>
      </c>
      <c r="I450" s="70">
        <v>1000</v>
      </c>
      <c r="J450" s="70">
        <v>2000</v>
      </c>
      <c r="K450" s="70">
        <v>83.333333333333329</v>
      </c>
      <c r="L450" s="70">
        <f>CSM_AGENCY3[[#This Row],[FY2 ANNUAL]]/12</f>
        <v>83.333333333333329</v>
      </c>
      <c r="N450" s="6"/>
    </row>
    <row r="451" spans="1:14" hidden="1" x14ac:dyDescent="0.25">
      <c r="A451" t="s">
        <v>223</v>
      </c>
      <c r="B451" t="s">
        <v>345</v>
      </c>
      <c r="C451" s="4" t="s">
        <v>471</v>
      </c>
      <c r="D451" s="4" t="s">
        <v>473</v>
      </c>
      <c r="E451" s="4" t="str">
        <f>CSM_AGENCY3[[#This Row],[Agency]]&amp;"-"&amp;CSM_AGENCY3[[#This Row],[Agency Name]]</f>
        <v>057-Office of Civil Legal Aid</v>
      </c>
      <c r="F451" t="s">
        <v>37</v>
      </c>
      <c r="G451" s="5" t="s">
        <v>450</v>
      </c>
      <c r="H451" s="70">
        <v>0</v>
      </c>
      <c r="I451" s="70">
        <v>0</v>
      </c>
      <c r="J451" s="70">
        <v>0</v>
      </c>
      <c r="K451" s="70">
        <v>0</v>
      </c>
      <c r="L451" s="70">
        <v>0</v>
      </c>
      <c r="N451" s="6"/>
    </row>
    <row r="452" spans="1:14" hidden="1" x14ac:dyDescent="0.25">
      <c r="A452" t="s">
        <v>224</v>
      </c>
      <c r="B452" t="s">
        <v>346</v>
      </c>
      <c r="C452" s="4" t="s">
        <v>471</v>
      </c>
      <c r="D452" s="4" t="s">
        <v>473</v>
      </c>
      <c r="E452" s="4" t="str">
        <f>CSM_AGENCY3[[#This Row],[Agency]]&amp;"-"&amp;CSM_AGENCY3[[#This Row],[Agency Name]]</f>
        <v>075-Office of the Governor</v>
      </c>
      <c r="F452" t="s">
        <v>37</v>
      </c>
      <c r="G452" s="5" t="s">
        <v>450</v>
      </c>
      <c r="H452" s="70">
        <v>2500</v>
      </c>
      <c r="I452" s="70">
        <v>1500</v>
      </c>
      <c r="J452" s="70">
        <v>4000</v>
      </c>
      <c r="K452" s="70">
        <v>208.33333333333334</v>
      </c>
      <c r="L452" s="70">
        <v>125</v>
      </c>
      <c r="N452" s="6"/>
    </row>
    <row r="453" spans="1:14" hidden="1" x14ac:dyDescent="0.25">
      <c r="A453" t="s">
        <v>225</v>
      </c>
      <c r="B453" t="s">
        <v>347</v>
      </c>
      <c r="C453" s="4" t="s">
        <v>471</v>
      </c>
      <c r="D453" s="4" t="s">
        <v>473</v>
      </c>
      <c r="E453" s="4" t="str">
        <f>CSM_AGENCY3[[#This Row],[Agency]]&amp;"-"&amp;CSM_AGENCY3[[#This Row],[Agency Name]]</f>
        <v>080-Office of the Lieutenant Governor</v>
      </c>
      <c r="F453" t="s">
        <v>37</v>
      </c>
      <c r="G453" s="5" t="s">
        <v>450</v>
      </c>
      <c r="H453" s="70">
        <v>0</v>
      </c>
      <c r="I453" s="70">
        <v>0</v>
      </c>
      <c r="J453" s="70">
        <v>0</v>
      </c>
      <c r="K453" s="70">
        <v>0</v>
      </c>
      <c r="L453" s="70">
        <v>0</v>
      </c>
      <c r="N453" s="6"/>
    </row>
    <row r="454" spans="1:14" hidden="1" x14ac:dyDescent="0.25">
      <c r="A454" t="s">
        <v>226</v>
      </c>
      <c r="B454" t="s">
        <v>348</v>
      </c>
      <c r="C454" s="4" t="s">
        <v>471</v>
      </c>
      <c r="D454" s="4" t="s">
        <v>473</v>
      </c>
      <c r="E454" s="4" t="str">
        <f>CSM_AGENCY3[[#This Row],[Agency]]&amp;"-"&amp;CSM_AGENCY3[[#This Row],[Agency Name]]</f>
        <v>082-Public Disclosure Commission</v>
      </c>
      <c r="F454" t="s">
        <v>37</v>
      </c>
      <c r="G454" s="5" t="s">
        <v>450</v>
      </c>
      <c r="H454" s="70">
        <v>1500</v>
      </c>
      <c r="I454" s="70">
        <v>500</v>
      </c>
      <c r="J454" s="70">
        <v>2000</v>
      </c>
      <c r="K454" s="70">
        <v>125</v>
      </c>
      <c r="L454" s="70">
        <v>41.666666666666664</v>
      </c>
      <c r="N454" s="6"/>
    </row>
    <row r="455" spans="1:14" hidden="1" x14ac:dyDescent="0.25">
      <c r="A455" t="s">
        <v>228</v>
      </c>
      <c r="B455" t="s">
        <v>350</v>
      </c>
      <c r="C455" s="4" t="s">
        <v>471</v>
      </c>
      <c r="D455" s="4" t="s">
        <v>473</v>
      </c>
      <c r="E455" s="4" t="str">
        <f>CSM_AGENCY3[[#This Row],[Agency]]&amp;"-"&amp;CSM_AGENCY3[[#This Row],[Agency Name]]</f>
        <v>085-Office of the Secretary of State</v>
      </c>
      <c r="F455" t="s">
        <v>37</v>
      </c>
      <c r="G455" s="5" t="s">
        <v>450</v>
      </c>
      <c r="H455" s="70">
        <v>9500</v>
      </c>
      <c r="I455" s="70">
        <v>5500</v>
      </c>
      <c r="J455" s="70">
        <v>15000</v>
      </c>
      <c r="K455" s="70">
        <v>791.66666666666663</v>
      </c>
      <c r="L455" s="70">
        <v>458.33333333333331</v>
      </c>
      <c r="N455" s="6"/>
    </row>
    <row r="456" spans="1:14" hidden="1" x14ac:dyDescent="0.25">
      <c r="A456" t="s">
        <v>229</v>
      </c>
      <c r="B456" t="s">
        <v>351</v>
      </c>
      <c r="C456" s="4" t="s">
        <v>471</v>
      </c>
      <c r="D456" s="4" t="s">
        <v>473</v>
      </c>
      <c r="E456" s="4" t="str">
        <f>CSM_AGENCY3[[#This Row],[Agency]]&amp;"-"&amp;CSM_AGENCY3[[#This Row],[Agency Name]]</f>
        <v>086-Governor's Office of Indian Affairs</v>
      </c>
      <c r="F456" t="s">
        <v>37</v>
      </c>
      <c r="G456" s="5" t="s">
        <v>450</v>
      </c>
      <c r="H456" s="70">
        <v>0</v>
      </c>
      <c r="I456" s="70">
        <v>0</v>
      </c>
      <c r="J456" s="70">
        <v>0</v>
      </c>
      <c r="K456" s="70">
        <v>0</v>
      </c>
      <c r="L456" s="70">
        <v>0</v>
      </c>
      <c r="N456" s="6"/>
    </row>
    <row r="457" spans="1:14" hidden="1" x14ac:dyDescent="0.25">
      <c r="A457" t="s">
        <v>230</v>
      </c>
      <c r="B457" t="s">
        <v>352</v>
      </c>
      <c r="C457" s="4" t="s">
        <v>471</v>
      </c>
      <c r="D457" s="4" t="s">
        <v>473</v>
      </c>
      <c r="E457" s="4" t="str">
        <f>CSM_AGENCY3[[#This Row],[Agency]]&amp;"-"&amp;CSM_AGENCY3[[#This Row],[Agency Name]]</f>
        <v>087-Asian-Pacific-American Affrs</v>
      </c>
      <c r="F457" t="s">
        <v>37</v>
      </c>
      <c r="G457" s="5" t="s">
        <v>450</v>
      </c>
      <c r="H457" s="70">
        <v>0</v>
      </c>
      <c r="I457" s="70">
        <v>0</v>
      </c>
      <c r="J457" s="70">
        <v>0</v>
      </c>
      <c r="K457" s="70">
        <v>0</v>
      </c>
      <c r="L457" s="70">
        <v>0</v>
      </c>
      <c r="N457" s="6"/>
    </row>
    <row r="458" spans="1:14" hidden="1" x14ac:dyDescent="0.25">
      <c r="A458" t="s">
        <v>231</v>
      </c>
      <c r="B458" t="s">
        <v>353</v>
      </c>
      <c r="C458" s="4" t="s">
        <v>471</v>
      </c>
      <c r="D458" s="4" t="s">
        <v>473</v>
      </c>
      <c r="E458" s="4" t="str">
        <f>CSM_AGENCY3[[#This Row],[Agency]]&amp;"-"&amp;CSM_AGENCY3[[#This Row],[Agency Name]]</f>
        <v>090-Office of the State Treasurer</v>
      </c>
      <c r="F458" t="s">
        <v>37</v>
      </c>
      <c r="G458" s="5" t="s">
        <v>450</v>
      </c>
      <c r="H458" s="70">
        <v>1500</v>
      </c>
      <c r="I458" s="70">
        <v>1500</v>
      </c>
      <c r="J458" s="70">
        <v>3000</v>
      </c>
      <c r="K458" s="70">
        <v>125</v>
      </c>
      <c r="L458" s="70">
        <v>125</v>
      </c>
      <c r="N458" s="6"/>
    </row>
    <row r="459" spans="1:14" hidden="1" x14ac:dyDescent="0.25">
      <c r="A459" t="s">
        <v>232</v>
      </c>
      <c r="B459" t="s">
        <v>354</v>
      </c>
      <c r="C459" s="4" t="s">
        <v>471</v>
      </c>
      <c r="D459" s="4" t="s">
        <v>473</v>
      </c>
      <c r="E459" s="4" t="str">
        <f>CSM_AGENCY3[[#This Row],[Agency]]&amp;"-"&amp;CSM_AGENCY3[[#This Row],[Agency Name]]</f>
        <v>091-Redistricting Commission</v>
      </c>
      <c r="F459" t="s">
        <v>37</v>
      </c>
      <c r="G459" s="5" t="s">
        <v>450</v>
      </c>
      <c r="H459" s="70">
        <v>0</v>
      </c>
      <c r="I459" s="70">
        <v>0</v>
      </c>
      <c r="J459" s="70">
        <v>0</v>
      </c>
      <c r="K459" s="70">
        <v>0</v>
      </c>
      <c r="L459" s="70">
        <v>0</v>
      </c>
      <c r="N459" s="6"/>
    </row>
    <row r="460" spans="1:14" hidden="1" x14ac:dyDescent="0.25">
      <c r="A460" t="s">
        <v>233</v>
      </c>
      <c r="B460" t="s">
        <v>355</v>
      </c>
      <c r="C460" s="4" t="s">
        <v>471</v>
      </c>
      <c r="D460" s="4" t="s">
        <v>473</v>
      </c>
      <c r="E460" s="4" t="str">
        <f>CSM_AGENCY3[[#This Row],[Agency]]&amp;"-"&amp;CSM_AGENCY3[[#This Row],[Agency Name]]</f>
        <v>095-Office of the State Auditor</v>
      </c>
      <c r="F460" t="s">
        <v>37</v>
      </c>
      <c r="G460" s="5" t="s">
        <v>450</v>
      </c>
      <c r="H460" s="70">
        <v>13000</v>
      </c>
      <c r="I460" s="70">
        <v>10000</v>
      </c>
      <c r="J460" s="70">
        <v>23000</v>
      </c>
      <c r="K460" s="70">
        <v>1083.3333333333333</v>
      </c>
      <c r="L460" s="70">
        <v>833.33333333333337</v>
      </c>
      <c r="N460" s="6"/>
    </row>
    <row r="461" spans="1:14" hidden="1" x14ac:dyDescent="0.25">
      <c r="A461" t="s">
        <v>234</v>
      </c>
      <c r="B461" t="s">
        <v>356</v>
      </c>
      <c r="C461" s="4" t="s">
        <v>471</v>
      </c>
      <c r="D461" s="4" t="s">
        <v>473</v>
      </c>
      <c r="E461" s="4" t="str">
        <f>CSM_AGENCY3[[#This Row],[Agency]]&amp;"-"&amp;CSM_AGENCY3[[#This Row],[Agency Name]]</f>
        <v>099-Comm Salaries for Elected Officials</v>
      </c>
      <c r="F461" t="s">
        <v>37</v>
      </c>
      <c r="G461" s="5" t="s">
        <v>450</v>
      </c>
      <c r="H461" s="70">
        <v>0</v>
      </c>
      <c r="I461" s="70">
        <v>0</v>
      </c>
      <c r="J461" s="70">
        <v>0</v>
      </c>
      <c r="K461" s="70">
        <v>0</v>
      </c>
      <c r="L461" s="70">
        <v>0</v>
      </c>
      <c r="N461" s="6"/>
    </row>
    <row r="462" spans="1:14" hidden="1" x14ac:dyDescent="0.25">
      <c r="A462" t="s">
        <v>235</v>
      </c>
      <c r="B462" t="s">
        <v>357</v>
      </c>
      <c r="C462" s="4" t="s">
        <v>471</v>
      </c>
      <c r="D462" s="4" t="s">
        <v>473</v>
      </c>
      <c r="E462" s="4" t="str">
        <f>CSM_AGENCY3[[#This Row],[Agency]]&amp;"-"&amp;CSM_AGENCY3[[#This Row],[Agency Name]]</f>
        <v>100-Office of the Attorney General</v>
      </c>
      <c r="F462" t="s">
        <v>37</v>
      </c>
      <c r="G462" s="5" t="s">
        <v>450</v>
      </c>
      <c r="H462" s="70">
        <v>46000</v>
      </c>
      <c r="I462" s="70">
        <v>39000</v>
      </c>
      <c r="J462" s="70">
        <v>85000</v>
      </c>
      <c r="K462" s="70">
        <v>3833.3333333333335</v>
      </c>
      <c r="L462" s="70">
        <v>3250</v>
      </c>
      <c r="N462" s="6"/>
    </row>
    <row r="463" spans="1:14" hidden="1" x14ac:dyDescent="0.25">
      <c r="A463" t="s">
        <v>236</v>
      </c>
      <c r="B463" t="s">
        <v>358</v>
      </c>
      <c r="C463" s="4" t="s">
        <v>471</v>
      </c>
      <c r="D463" s="4" t="s">
        <v>473</v>
      </c>
      <c r="E463" s="4" t="str">
        <f>CSM_AGENCY3[[#This Row],[Agency]]&amp;"-"&amp;CSM_AGENCY3[[#This Row],[Agency Name]]</f>
        <v>101-Caseload Forecast Council</v>
      </c>
      <c r="F463" t="s">
        <v>37</v>
      </c>
      <c r="G463" s="5" t="s">
        <v>450</v>
      </c>
      <c r="H463" s="70">
        <v>0</v>
      </c>
      <c r="I463" s="70">
        <v>0</v>
      </c>
      <c r="J463" s="70">
        <v>0</v>
      </c>
      <c r="K463" s="70">
        <v>0</v>
      </c>
      <c r="L463" s="70">
        <v>0</v>
      </c>
      <c r="N463" s="6"/>
    </row>
    <row r="464" spans="1:14" hidden="1" x14ac:dyDescent="0.25">
      <c r="A464" t="s">
        <v>237</v>
      </c>
      <c r="B464" t="s">
        <v>359</v>
      </c>
      <c r="C464" s="4" t="s">
        <v>471</v>
      </c>
      <c r="D464" s="4" t="s">
        <v>473</v>
      </c>
      <c r="E464" s="4" t="str">
        <f>CSM_AGENCY3[[#This Row],[Agency]]&amp;"-"&amp;CSM_AGENCY3[[#This Row],[Agency Name]]</f>
        <v>102-Dept of Financial Institutions</v>
      </c>
      <c r="F464" t="s">
        <v>37</v>
      </c>
      <c r="G464" s="5" t="s">
        <v>450</v>
      </c>
      <c r="H464" s="70">
        <v>6000</v>
      </c>
      <c r="I464" s="70">
        <v>5000</v>
      </c>
      <c r="J464" s="70">
        <v>11000</v>
      </c>
      <c r="K464" s="70">
        <v>500</v>
      </c>
      <c r="L464" s="70">
        <v>416.66666666666669</v>
      </c>
      <c r="N464" s="6"/>
    </row>
    <row r="465" spans="1:14" hidden="1" x14ac:dyDescent="0.25">
      <c r="A465" t="s">
        <v>238</v>
      </c>
      <c r="B465" t="s">
        <v>360</v>
      </c>
      <c r="C465" s="4" t="s">
        <v>471</v>
      </c>
      <c r="D465" s="4" t="s">
        <v>473</v>
      </c>
      <c r="E465" s="4" t="str">
        <f>CSM_AGENCY3[[#This Row],[Agency]]&amp;"-"&amp;CSM_AGENCY3[[#This Row],[Agency Name]]</f>
        <v>103-Department of Commerce</v>
      </c>
      <c r="F465" t="s">
        <v>37</v>
      </c>
      <c r="G465" s="5" t="s">
        <v>450</v>
      </c>
      <c r="H465" s="70">
        <v>14500</v>
      </c>
      <c r="I465" s="70">
        <v>8500</v>
      </c>
      <c r="J465" s="70">
        <v>23000</v>
      </c>
      <c r="K465" s="70">
        <v>1208.3333333333333</v>
      </c>
      <c r="L465" s="70">
        <v>708.33333333333337</v>
      </c>
      <c r="N465" s="6"/>
    </row>
    <row r="466" spans="1:14" hidden="1" x14ac:dyDescent="0.25">
      <c r="A466" t="s">
        <v>239</v>
      </c>
      <c r="B466" t="s">
        <v>361</v>
      </c>
      <c r="C466" s="4" t="s">
        <v>471</v>
      </c>
      <c r="D466" s="4" t="s">
        <v>473</v>
      </c>
      <c r="E466" s="4" t="str">
        <f>CSM_AGENCY3[[#This Row],[Agency]]&amp;"-"&amp;CSM_AGENCY3[[#This Row],[Agency Name]]</f>
        <v>104-Economic &amp; Revenue Forecast Council</v>
      </c>
      <c r="F466" t="s">
        <v>37</v>
      </c>
      <c r="G466" s="5" t="s">
        <v>450</v>
      </c>
      <c r="H466" s="70">
        <v>0</v>
      </c>
      <c r="I466" s="70">
        <v>0</v>
      </c>
      <c r="J466" s="70">
        <v>0</v>
      </c>
      <c r="K466" s="70">
        <v>0</v>
      </c>
      <c r="L466" s="70">
        <v>0</v>
      </c>
      <c r="N466" s="6"/>
    </row>
    <row r="467" spans="1:14" hidden="1" x14ac:dyDescent="0.25">
      <c r="A467" t="s">
        <v>240</v>
      </c>
      <c r="B467" t="s">
        <v>362</v>
      </c>
      <c r="C467" s="4" t="s">
        <v>471</v>
      </c>
      <c r="D467" s="4" t="s">
        <v>473</v>
      </c>
      <c r="E467" s="4" t="str">
        <f>CSM_AGENCY3[[#This Row],[Agency]]&amp;"-"&amp;CSM_AGENCY3[[#This Row],[Agency Name]]</f>
        <v>105-Office of Financial Management</v>
      </c>
      <c r="F467" t="s">
        <v>37</v>
      </c>
      <c r="G467" s="5" t="s">
        <v>450</v>
      </c>
      <c r="H467" s="70">
        <v>14000</v>
      </c>
      <c r="I467" s="70">
        <v>12000</v>
      </c>
      <c r="J467" s="70">
        <v>26000</v>
      </c>
      <c r="K467" s="70">
        <v>1166.6666666666667</v>
      </c>
      <c r="L467" s="70">
        <v>1000</v>
      </c>
      <c r="N467" s="6"/>
    </row>
    <row r="468" spans="1:14" hidden="1" x14ac:dyDescent="0.25">
      <c r="A468" t="s">
        <v>241</v>
      </c>
      <c r="B468" t="s">
        <v>363</v>
      </c>
      <c r="C468" s="4" t="s">
        <v>471</v>
      </c>
      <c r="D468" s="4" t="s">
        <v>473</v>
      </c>
      <c r="E468" s="4" t="str">
        <f>CSM_AGENCY3[[#This Row],[Agency]]&amp;"-"&amp;CSM_AGENCY3[[#This Row],[Agency Name]]</f>
        <v>107-WA State Health Care Authority</v>
      </c>
      <c r="F468" t="s">
        <v>37</v>
      </c>
      <c r="G468" s="5" t="s">
        <v>450</v>
      </c>
      <c r="H468" s="70">
        <v>47500</v>
      </c>
      <c r="I468" s="70">
        <v>32500</v>
      </c>
      <c r="J468" s="70">
        <v>80000</v>
      </c>
      <c r="K468" s="70">
        <v>3958.3333333333335</v>
      </c>
      <c r="L468" s="70">
        <v>2708.3333333333335</v>
      </c>
      <c r="N468" s="6"/>
    </row>
    <row r="469" spans="1:14" hidden="1" x14ac:dyDescent="0.25">
      <c r="A469" t="s">
        <v>242</v>
      </c>
      <c r="B469" t="s">
        <v>364</v>
      </c>
      <c r="C469" s="4" t="s">
        <v>471</v>
      </c>
      <c r="D469" s="4" t="s">
        <v>473</v>
      </c>
      <c r="E469" s="4" t="str">
        <f>CSM_AGENCY3[[#This Row],[Agency]]&amp;"-"&amp;CSM_AGENCY3[[#This Row],[Agency Name]]</f>
        <v>110-Office of Administrative Hearings</v>
      </c>
      <c r="F469" t="s">
        <v>37</v>
      </c>
      <c r="G469" s="5" t="s">
        <v>450</v>
      </c>
      <c r="H469" s="70">
        <v>7500</v>
      </c>
      <c r="I469" s="70">
        <v>6500</v>
      </c>
      <c r="J469" s="70">
        <v>14000</v>
      </c>
      <c r="K469" s="70">
        <v>625</v>
      </c>
      <c r="L469" s="70">
        <v>541.66666666666663</v>
      </c>
      <c r="N469" s="6"/>
    </row>
    <row r="470" spans="1:14" hidden="1" x14ac:dyDescent="0.25">
      <c r="A470" t="s">
        <v>243</v>
      </c>
      <c r="B470" t="s">
        <v>365</v>
      </c>
      <c r="C470" s="4" t="s">
        <v>471</v>
      </c>
      <c r="D470" s="4" t="s">
        <v>473</v>
      </c>
      <c r="E470" s="4" t="str">
        <f>CSM_AGENCY3[[#This Row],[Agency]]&amp;"-"&amp;CSM_AGENCY3[[#This Row],[Agency Name]]</f>
        <v>116-State Lottery Commission</v>
      </c>
      <c r="F470" t="s">
        <v>37</v>
      </c>
      <c r="G470" s="5" t="s">
        <v>450</v>
      </c>
      <c r="H470" s="70">
        <v>5000</v>
      </c>
      <c r="I470" s="70">
        <v>2000</v>
      </c>
      <c r="J470" s="70">
        <v>7000</v>
      </c>
      <c r="K470" s="70">
        <v>416.66666666666669</v>
      </c>
      <c r="L470" s="70">
        <v>166.66666666666666</v>
      </c>
      <c r="N470" s="6"/>
    </row>
    <row r="471" spans="1:14" hidden="1" x14ac:dyDescent="0.25">
      <c r="A471" t="s">
        <v>244</v>
      </c>
      <c r="B471" t="s">
        <v>366</v>
      </c>
      <c r="C471" s="4" t="s">
        <v>471</v>
      </c>
      <c r="D471" s="4" t="s">
        <v>473</v>
      </c>
      <c r="E471" s="4" t="str">
        <f>CSM_AGENCY3[[#This Row],[Agency]]&amp;"-"&amp;CSM_AGENCY3[[#This Row],[Agency Name]]</f>
        <v>117-Washington State Gambling Comm</v>
      </c>
      <c r="F471" t="s">
        <v>37</v>
      </c>
      <c r="G471" s="5" t="s">
        <v>450</v>
      </c>
      <c r="H471" s="70">
        <v>3000</v>
      </c>
      <c r="I471" s="70">
        <v>2000</v>
      </c>
      <c r="J471" s="70">
        <v>5000</v>
      </c>
      <c r="K471" s="70">
        <v>250</v>
      </c>
      <c r="L471" s="70">
        <v>166.66666666666666</v>
      </c>
      <c r="N471" s="6"/>
    </row>
    <row r="472" spans="1:14" hidden="1" x14ac:dyDescent="0.25">
      <c r="A472" t="s">
        <v>245</v>
      </c>
      <c r="B472" t="s">
        <v>367</v>
      </c>
      <c r="C472" s="4" t="s">
        <v>471</v>
      </c>
      <c r="D472" s="4" t="s">
        <v>473</v>
      </c>
      <c r="E472" s="4" t="str">
        <f>CSM_AGENCY3[[#This Row],[Agency]]&amp;"-"&amp;CSM_AGENCY3[[#This Row],[Agency Name]]</f>
        <v>118-WA State Comm on Hispanic Affairs</v>
      </c>
      <c r="F472" t="s">
        <v>37</v>
      </c>
      <c r="G472" s="5" t="s">
        <v>450</v>
      </c>
      <c r="H472" s="70">
        <v>0</v>
      </c>
      <c r="I472" s="70">
        <v>0</v>
      </c>
      <c r="J472" s="70">
        <v>0</v>
      </c>
      <c r="K472" s="70">
        <v>0</v>
      </c>
      <c r="L472" s="70">
        <v>0</v>
      </c>
      <c r="N472" s="6"/>
    </row>
    <row r="473" spans="1:14" hidden="1" x14ac:dyDescent="0.25">
      <c r="A473" t="s">
        <v>246</v>
      </c>
      <c r="B473" t="s">
        <v>368</v>
      </c>
      <c r="C473" s="4" t="s">
        <v>471</v>
      </c>
      <c r="D473" s="4" t="s">
        <v>473</v>
      </c>
      <c r="E473" s="4" t="str">
        <f>CSM_AGENCY3[[#This Row],[Agency]]&amp;"-"&amp;CSM_AGENCY3[[#This Row],[Agency Name]]</f>
        <v>119-African-American Affairs Comm</v>
      </c>
      <c r="F473" t="s">
        <v>37</v>
      </c>
      <c r="G473" s="5" t="s">
        <v>450</v>
      </c>
      <c r="H473" s="70">
        <v>0</v>
      </c>
      <c r="I473" s="70">
        <v>0</v>
      </c>
      <c r="J473" s="70">
        <v>0</v>
      </c>
      <c r="K473" s="70">
        <v>0</v>
      </c>
      <c r="L473" s="70">
        <v>0</v>
      </c>
      <c r="N473" s="6"/>
    </row>
    <row r="474" spans="1:14" hidden="1" x14ac:dyDescent="0.25">
      <c r="A474" t="s">
        <v>247</v>
      </c>
      <c r="B474" t="s">
        <v>369</v>
      </c>
      <c r="C474" s="4" t="s">
        <v>471</v>
      </c>
      <c r="D474" s="4" t="s">
        <v>473</v>
      </c>
      <c r="E474" s="4" t="str">
        <f>CSM_AGENCY3[[#This Row],[Agency]]&amp;"-"&amp;CSM_AGENCY3[[#This Row],[Agency Name]]</f>
        <v>120-Human Rights Commission</v>
      </c>
      <c r="F474" t="s">
        <v>37</v>
      </c>
      <c r="G474" s="5" t="s">
        <v>450</v>
      </c>
      <c r="H474" s="70">
        <v>1000</v>
      </c>
      <c r="I474" s="70">
        <v>0</v>
      </c>
      <c r="J474" s="70">
        <v>1000</v>
      </c>
      <c r="K474" s="70">
        <v>83.333333333333329</v>
      </c>
      <c r="L474" s="70">
        <v>0</v>
      </c>
      <c r="N474" s="6"/>
    </row>
    <row r="475" spans="1:14" hidden="1" x14ac:dyDescent="0.25">
      <c r="A475" t="s">
        <v>248</v>
      </c>
      <c r="B475" t="s">
        <v>370</v>
      </c>
      <c r="C475" s="4" t="s">
        <v>471</v>
      </c>
      <c r="D475" s="4" t="s">
        <v>473</v>
      </c>
      <c r="E475" s="4" t="str">
        <f>CSM_AGENCY3[[#This Row],[Agency]]&amp;"-"&amp;CSM_AGENCY3[[#This Row],[Agency Name]]</f>
        <v>124-Department of Retirement Systems</v>
      </c>
      <c r="F475" t="s">
        <v>37</v>
      </c>
      <c r="G475" s="5" t="s">
        <v>450</v>
      </c>
      <c r="H475" s="70">
        <v>8500</v>
      </c>
      <c r="I475" s="70">
        <v>6500</v>
      </c>
      <c r="J475" s="70">
        <v>15000</v>
      </c>
      <c r="K475" s="70">
        <v>708.33333333333337</v>
      </c>
      <c r="L475" s="70">
        <v>541.66666666666663</v>
      </c>
      <c r="N475" s="6"/>
    </row>
    <row r="476" spans="1:14" hidden="1" x14ac:dyDescent="0.25">
      <c r="A476" t="s">
        <v>249</v>
      </c>
      <c r="B476" t="s">
        <v>371</v>
      </c>
      <c r="C476" s="4" t="s">
        <v>471</v>
      </c>
      <c r="D476" s="4" t="s">
        <v>473</v>
      </c>
      <c r="E476" s="4" t="str">
        <f>CSM_AGENCY3[[#This Row],[Agency]]&amp;"-"&amp;CSM_AGENCY3[[#This Row],[Agency Name]]</f>
        <v>126-State Investment Board</v>
      </c>
      <c r="F476" t="s">
        <v>37</v>
      </c>
      <c r="G476" s="5" t="s">
        <v>450</v>
      </c>
      <c r="H476" s="70">
        <v>4000</v>
      </c>
      <c r="I476" s="70">
        <v>2000</v>
      </c>
      <c r="J476" s="70">
        <v>6000</v>
      </c>
      <c r="K476" s="70">
        <v>333.33333333333331</v>
      </c>
      <c r="L476" s="70">
        <v>166.66666666666666</v>
      </c>
      <c r="N476" s="6"/>
    </row>
    <row r="477" spans="1:14" hidden="1" x14ac:dyDescent="0.25">
      <c r="A477" t="s">
        <v>250</v>
      </c>
      <c r="B477" t="s">
        <v>372</v>
      </c>
      <c r="C477" s="4" t="s">
        <v>471</v>
      </c>
      <c r="D477" s="4" t="s">
        <v>473</v>
      </c>
      <c r="E477" s="4" t="str">
        <f>CSM_AGENCY3[[#This Row],[Agency]]&amp;"-"&amp;CSM_AGENCY3[[#This Row],[Agency Name]]</f>
        <v>140-Department of Revenue</v>
      </c>
      <c r="F477" t="s">
        <v>37</v>
      </c>
      <c r="G477" s="5" t="s">
        <v>450</v>
      </c>
      <c r="H477" s="70">
        <v>37500</v>
      </c>
      <c r="I477" s="70">
        <v>31500</v>
      </c>
      <c r="J477" s="70">
        <v>69000</v>
      </c>
      <c r="K477" s="70">
        <v>3125</v>
      </c>
      <c r="L477" s="70">
        <v>2625</v>
      </c>
      <c r="N477" s="6"/>
    </row>
    <row r="478" spans="1:14" hidden="1" x14ac:dyDescent="0.25">
      <c r="A478" t="s">
        <v>251</v>
      </c>
      <c r="B478" t="s">
        <v>373</v>
      </c>
      <c r="C478" s="4" t="s">
        <v>471</v>
      </c>
      <c r="D478" s="4" t="s">
        <v>473</v>
      </c>
      <c r="E478" s="4" t="str">
        <f>CSM_AGENCY3[[#This Row],[Agency]]&amp;"-"&amp;CSM_AGENCY3[[#This Row],[Agency Name]]</f>
        <v>142-Board of Tax Appeals</v>
      </c>
      <c r="F478" t="s">
        <v>37</v>
      </c>
      <c r="G478" s="5" t="s">
        <v>450</v>
      </c>
      <c r="H478" s="70">
        <v>0</v>
      </c>
      <c r="I478" s="70">
        <v>0</v>
      </c>
      <c r="J478" s="70">
        <v>0</v>
      </c>
      <c r="K478" s="70">
        <v>0</v>
      </c>
      <c r="L478" s="70">
        <v>0</v>
      </c>
      <c r="N478" s="6"/>
    </row>
    <row r="479" spans="1:14" hidden="1" x14ac:dyDescent="0.25">
      <c r="A479" t="s">
        <v>252</v>
      </c>
      <c r="B479" t="s">
        <v>374</v>
      </c>
      <c r="C479" s="4" t="s">
        <v>471</v>
      </c>
      <c r="D479" s="4" t="s">
        <v>473</v>
      </c>
      <c r="E479" s="4" t="str">
        <f>CSM_AGENCY3[[#This Row],[Agency]]&amp;"-"&amp;CSM_AGENCY3[[#This Row],[Agency Name]]</f>
        <v>147-Minority &amp; Women's Business Enterp</v>
      </c>
      <c r="F479" t="s">
        <v>37</v>
      </c>
      <c r="G479" s="5" t="s">
        <v>450</v>
      </c>
      <c r="H479" s="70">
        <v>1000</v>
      </c>
      <c r="I479" s="70">
        <v>1000</v>
      </c>
      <c r="J479" s="70">
        <v>1000</v>
      </c>
      <c r="K479" s="70">
        <v>83.333333333333329</v>
      </c>
      <c r="L479" s="70">
        <f>CSM_AGENCY3[[#This Row],[FY2 ANNUAL]]/12</f>
        <v>83.333333333333329</v>
      </c>
      <c r="N479" s="6"/>
    </row>
    <row r="480" spans="1:14" hidden="1" x14ac:dyDescent="0.25">
      <c r="A480" t="s">
        <v>253</v>
      </c>
      <c r="B480" t="s">
        <v>375</v>
      </c>
      <c r="C480" s="4" t="s">
        <v>471</v>
      </c>
      <c r="D480" s="4" t="s">
        <v>473</v>
      </c>
      <c r="E480" s="4" t="str">
        <f>CSM_AGENCY3[[#This Row],[Agency]]&amp;"-"&amp;CSM_AGENCY3[[#This Row],[Agency Name]]</f>
        <v>160-Office of Insurance Commissioner</v>
      </c>
      <c r="F480" t="s">
        <v>37</v>
      </c>
      <c r="G480" s="5" t="s">
        <v>450</v>
      </c>
      <c r="H480" s="70">
        <v>6500</v>
      </c>
      <c r="I480" s="70">
        <v>6500</v>
      </c>
      <c r="J480" s="70">
        <v>13000</v>
      </c>
      <c r="K480" s="70">
        <v>541.66666666666663</v>
      </c>
      <c r="L480" s="70">
        <v>541.66666666666663</v>
      </c>
      <c r="N480" s="6"/>
    </row>
    <row r="481" spans="1:14" hidden="1" x14ac:dyDescent="0.25">
      <c r="A481" t="s">
        <v>254</v>
      </c>
      <c r="B481" t="s">
        <v>376</v>
      </c>
      <c r="C481" s="4" t="s">
        <v>471</v>
      </c>
      <c r="D481" s="4" t="s">
        <v>473</v>
      </c>
      <c r="E481" s="4" t="str">
        <f>CSM_AGENCY3[[#This Row],[Agency]]&amp;"-"&amp;CSM_AGENCY3[[#This Row],[Agency Name]]</f>
        <v>163-Consolidated Technology Services</v>
      </c>
      <c r="F481" t="s">
        <v>37</v>
      </c>
      <c r="G481" s="5" t="s">
        <v>450</v>
      </c>
      <c r="H481" s="70">
        <v>7500</v>
      </c>
      <c r="I481" s="70">
        <v>6500</v>
      </c>
      <c r="J481" s="70">
        <v>14000</v>
      </c>
      <c r="K481" s="70">
        <v>625</v>
      </c>
      <c r="L481" s="70">
        <v>541.66666666666663</v>
      </c>
      <c r="N481" s="6"/>
    </row>
    <row r="482" spans="1:14" hidden="1" x14ac:dyDescent="0.25">
      <c r="A482" t="s">
        <v>255</v>
      </c>
      <c r="B482" t="s">
        <v>377</v>
      </c>
      <c r="C482" s="4" t="s">
        <v>471</v>
      </c>
      <c r="D482" s="4" t="s">
        <v>473</v>
      </c>
      <c r="E482" s="4" t="str">
        <f>CSM_AGENCY3[[#This Row],[Agency]]&amp;"-"&amp;CSM_AGENCY3[[#This Row],[Agency Name]]</f>
        <v>165-State Board of Accountancy</v>
      </c>
      <c r="F482" t="s">
        <v>37</v>
      </c>
      <c r="G482" s="5" t="s">
        <v>450</v>
      </c>
      <c r="H482" s="70">
        <v>0</v>
      </c>
      <c r="I482" s="70">
        <v>0</v>
      </c>
      <c r="J482" s="70">
        <v>0</v>
      </c>
      <c r="K482" s="70">
        <v>0</v>
      </c>
      <c r="L482" s="70">
        <v>0</v>
      </c>
      <c r="N482" s="6"/>
    </row>
    <row r="483" spans="1:14" hidden="1" x14ac:dyDescent="0.25">
      <c r="A483" t="s">
        <v>256</v>
      </c>
      <c r="B483" t="s">
        <v>378</v>
      </c>
      <c r="C483" s="4" t="s">
        <v>471</v>
      </c>
      <c r="D483" s="4" t="s">
        <v>473</v>
      </c>
      <c r="E483" s="4" t="str">
        <f>CSM_AGENCY3[[#This Row],[Agency]]&amp;"-"&amp;CSM_AGENCY3[[#This Row],[Agency Name]]</f>
        <v>166-Bd of Reg Prof Eng &amp; Land Surveyors</v>
      </c>
      <c r="F483" t="s">
        <v>37</v>
      </c>
      <c r="G483" s="5" t="s">
        <v>450</v>
      </c>
      <c r="H483" s="70">
        <v>0</v>
      </c>
      <c r="I483" s="70">
        <v>0</v>
      </c>
      <c r="J483" s="70">
        <v>0</v>
      </c>
      <c r="K483" s="70">
        <v>0</v>
      </c>
      <c r="L483" s="70">
        <v>0</v>
      </c>
      <c r="N483" s="6"/>
    </row>
    <row r="484" spans="1:14" hidden="1" x14ac:dyDescent="0.25">
      <c r="A484" t="s">
        <v>257</v>
      </c>
      <c r="B484" t="s">
        <v>379</v>
      </c>
      <c r="C484" s="4" t="s">
        <v>471</v>
      </c>
      <c r="D484" s="4" t="s">
        <v>473</v>
      </c>
      <c r="E484" s="4" t="str">
        <f>CSM_AGENCY3[[#This Row],[Agency]]&amp;"-"&amp;CSM_AGENCY3[[#This Row],[Agency Name]]</f>
        <v>167-Forensic Investigations Council</v>
      </c>
      <c r="F484" t="s">
        <v>37</v>
      </c>
      <c r="G484" s="5" t="s">
        <v>450</v>
      </c>
      <c r="H484" s="70">
        <v>0</v>
      </c>
      <c r="I484" s="70">
        <v>0</v>
      </c>
      <c r="J484" s="70">
        <v>0</v>
      </c>
      <c r="K484" s="70">
        <v>0</v>
      </c>
      <c r="L484" s="70">
        <v>0</v>
      </c>
      <c r="N484" s="6"/>
    </row>
    <row r="485" spans="1:14" hidden="1" x14ac:dyDescent="0.25">
      <c r="A485" t="s">
        <v>258</v>
      </c>
      <c r="B485" t="s">
        <v>380</v>
      </c>
      <c r="C485" s="4" t="s">
        <v>471</v>
      </c>
      <c r="D485" s="4" t="s">
        <v>473</v>
      </c>
      <c r="E485" s="4" t="str">
        <f>CSM_AGENCY3[[#This Row],[Agency]]&amp;"-"&amp;CSM_AGENCY3[[#This Row],[Agency Name]]</f>
        <v>179-Dept of Enterprise Services</v>
      </c>
      <c r="F485" t="s">
        <v>37</v>
      </c>
      <c r="G485" s="5" t="s">
        <v>450</v>
      </c>
      <c r="H485" s="70">
        <v>23000</v>
      </c>
      <c r="I485" s="70">
        <v>17000</v>
      </c>
      <c r="J485" s="70">
        <v>40000</v>
      </c>
      <c r="K485" s="70">
        <v>1916.6666666666667</v>
      </c>
      <c r="L485" s="70">
        <v>1416.6666666666667</v>
      </c>
      <c r="N485" s="6"/>
    </row>
    <row r="486" spans="1:14" hidden="1" x14ac:dyDescent="0.25">
      <c r="A486" t="s">
        <v>259</v>
      </c>
      <c r="B486" t="s">
        <v>381</v>
      </c>
      <c r="C486" s="4" t="s">
        <v>471</v>
      </c>
      <c r="D486" s="4" t="s">
        <v>473</v>
      </c>
      <c r="E486" s="4" t="str">
        <f>CSM_AGENCY3[[#This Row],[Agency]]&amp;"-"&amp;CSM_AGENCY3[[#This Row],[Agency Name]]</f>
        <v>185-Washington Horse Racing Commission</v>
      </c>
      <c r="F486" t="s">
        <v>37</v>
      </c>
      <c r="G486" s="5" t="s">
        <v>450</v>
      </c>
      <c r="H486" s="70">
        <v>0</v>
      </c>
      <c r="I486" s="70">
        <v>0</v>
      </c>
      <c r="J486" s="70">
        <v>0</v>
      </c>
      <c r="K486" s="70">
        <v>0</v>
      </c>
      <c r="L486" s="70">
        <v>0</v>
      </c>
      <c r="N486" s="6"/>
    </row>
    <row r="487" spans="1:14" hidden="1" x14ac:dyDescent="0.25">
      <c r="A487" t="s">
        <v>260</v>
      </c>
      <c r="B487" t="s">
        <v>382</v>
      </c>
      <c r="C487" s="4" t="s">
        <v>471</v>
      </c>
      <c r="D487" s="4" t="s">
        <v>473</v>
      </c>
      <c r="E487" s="4" t="str">
        <f>CSM_AGENCY3[[#This Row],[Agency]]&amp;"-"&amp;CSM_AGENCY3[[#This Row],[Agency Name]]</f>
        <v>190-Bd of Industrial Insurance Appeals</v>
      </c>
      <c r="F487" t="s">
        <v>37</v>
      </c>
      <c r="G487" s="5" t="s">
        <v>450</v>
      </c>
      <c r="H487" s="70">
        <v>3500</v>
      </c>
      <c r="I487" s="70">
        <v>3500</v>
      </c>
      <c r="J487" s="70">
        <v>7000</v>
      </c>
      <c r="K487" s="70">
        <v>291.66666666666669</v>
      </c>
      <c r="L487" s="70">
        <v>291.66666666666669</v>
      </c>
      <c r="N487" s="6"/>
    </row>
    <row r="488" spans="1:14" hidden="1" x14ac:dyDescent="0.25">
      <c r="A488" t="s">
        <v>261</v>
      </c>
      <c r="B488" t="s">
        <v>383</v>
      </c>
      <c r="C488" s="4" t="s">
        <v>471</v>
      </c>
      <c r="D488" s="4" t="s">
        <v>473</v>
      </c>
      <c r="E488" s="4" t="str">
        <f>CSM_AGENCY3[[#This Row],[Agency]]&amp;"-"&amp;CSM_AGENCY3[[#This Row],[Agency Name]]</f>
        <v>195-Liquor and Cannabis Board</v>
      </c>
      <c r="F488" t="s">
        <v>37</v>
      </c>
      <c r="G488" s="5" t="s">
        <v>450</v>
      </c>
      <c r="H488" s="70">
        <v>9500</v>
      </c>
      <c r="I488" s="70">
        <v>8500</v>
      </c>
      <c r="J488" s="70">
        <v>18000</v>
      </c>
      <c r="K488" s="70">
        <v>791.66666666666663</v>
      </c>
      <c r="L488" s="70">
        <v>708.33333333333337</v>
      </c>
      <c r="N488" s="6"/>
    </row>
    <row r="489" spans="1:14" hidden="1" x14ac:dyDescent="0.25">
      <c r="A489" t="s">
        <v>262</v>
      </c>
      <c r="B489" t="s">
        <v>384</v>
      </c>
      <c r="C489" s="4" t="s">
        <v>471</v>
      </c>
      <c r="D489" s="4" t="s">
        <v>473</v>
      </c>
      <c r="E489" s="4" t="str">
        <f>CSM_AGENCY3[[#This Row],[Agency]]&amp;"-"&amp;CSM_AGENCY3[[#This Row],[Agency Name]]</f>
        <v>205-Board of Pilotage Commissioners</v>
      </c>
      <c r="F489" t="s">
        <v>37</v>
      </c>
      <c r="G489" s="5" t="s">
        <v>450</v>
      </c>
      <c r="H489" s="70">
        <v>0</v>
      </c>
      <c r="I489" s="70">
        <v>0</v>
      </c>
      <c r="J489" s="70">
        <v>0</v>
      </c>
      <c r="K489" s="70">
        <v>0</v>
      </c>
      <c r="L489" s="70">
        <v>0</v>
      </c>
      <c r="N489" s="6"/>
    </row>
    <row r="490" spans="1:14" hidden="1" x14ac:dyDescent="0.25">
      <c r="A490" t="s">
        <v>263</v>
      </c>
      <c r="B490" t="s">
        <v>385</v>
      </c>
      <c r="C490" s="4" t="s">
        <v>471</v>
      </c>
      <c r="D490" s="4" t="s">
        <v>473</v>
      </c>
      <c r="E490" s="4" t="str">
        <f>CSM_AGENCY3[[#This Row],[Agency]]&amp;"-"&amp;CSM_AGENCY3[[#This Row],[Agency Name]]</f>
        <v>215-Utilities and Transportation Comm</v>
      </c>
      <c r="F490" t="s">
        <v>37</v>
      </c>
      <c r="G490" s="5" t="s">
        <v>450</v>
      </c>
      <c r="H490" s="70">
        <v>4500</v>
      </c>
      <c r="I490" s="70">
        <v>3500</v>
      </c>
      <c r="J490" s="70">
        <v>8000</v>
      </c>
      <c r="K490" s="70">
        <v>375</v>
      </c>
      <c r="L490" s="70">
        <v>291.66666666666669</v>
      </c>
      <c r="N490" s="6"/>
    </row>
    <row r="491" spans="1:14" hidden="1" x14ac:dyDescent="0.25">
      <c r="A491" t="s">
        <v>264</v>
      </c>
      <c r="B491" t="s">
        <v>386</v>
      </c>
      <c r="C491" s="4" t="s">
        <v>471</v>
      </c>
      <c r="D491" s="4" t="s">
        <v>473</v>
      </c>
      <c r="E491" s="4" t="str">
        <f>CSM_AGENCY3[[#This Row],[Agency]]&amp;"-"&amp;CSM_AGENCY3[[#This Row],[Agency Name]]</f>
        <v>220-Board for Volunteer Firefighters</v>
      </c>
      <c r="F491" t="s">
        <v>37</v>
      </c>
      <c r="G491" s="5" t="s">
        <v>450</v>
      </c>
      <c r="H491" s="70">
        <v>0</v>
      </c>
      <c r="I491" s="70">
        <v>0</v>
      </c>
      <c r="J491" s="70">
        <v>0</v>
      </c>
      <c r="K491" s="70">
        <v>0</v>
      </c>
      <c r="L491" s="70">
        <v>0</v>
      </c>
      <c r="N491" s="6"/>
    </row>
    <row r="492" spans="1:14" hidden="1" x14ac:dyDescent="0.25">
      <c r="A492" t="s">
        <v>265</v>
      </c>
      <c r="B492" t="s">
        <v>387</v>
      </c>
      <c r="C492" s="4" t="s">
        <v>471</v>
      </c>
      <c r="D492" s="4" t="s">
        <v>473</v>
      </c>
      <c r="E492" s="4" t="str">
        <f>CSM_AGENCY3[[#This Row],[Agency]]&amp;"-"&amp;CSM_AGENCY3[[#This Row],[Agency Name]]</f>
        <v>225-Washington State Patrol</v>
      </c>
      <c r="F492" t="s">
        <v>37</v>
      </c>
      <c r="G492" s="5" t="s">
        <v>450</v>
      </c>
      <c r="H492" s="70">
        <v>70000</v>
      </c>
      <c r="I492" s="70">
        <v>56000</v>
      </c>
      <c r="J492" s="70">
        <v>126000</v>
      </c>
      <c r="K492" s="70">
        <v>5833.333333333333</v>
      </c>
      <c r="L492" s="70">
        <v>4666.666666666667</v>
      </c>
      <c r="N492" s="6"/>
    </row>
    <row r="493" spans="1:14" hidden="1" x14ac:dyDescent="0.25">
      <c r="A493" t="s">
        <v>266</v>
      </c>
      <c r="B493" t="s">
        <v>388</v>
      </c>
      <c r="C493" s="4" t="s">
        <v>471</v>
      </c>
      <c r="D493" s="4" t="s">
        <v>473</v>
      </c>
      <c r="E493" s="4" t="str">
        <f>CSM_AGENCY3[[#This Row],[Agency]]&amp;"-"&amp;CSM_AGENCY3[[#This Row],[Agency Name]]</f>
        <v>227-Criminal Justice Training Comm</v>
      </c>
      <c r="F493" t="s">
        <v>37</v>
      </c>
      <c r="G493" s="5" t="s">
        <v>450</v>
      </c>
      <c r="H493" s="70">
        <v>2500</v>
      </c>
      <c r="I493" s="70">
        <v>1500</v>
      </c>
      <c r="J493" s="70">
        <v>4000</v>
      </c>
      <c r="K493" s="70">
        <v>208.33333333333334</v>
      </c>
      <c r="L493" s="70">
        <v>125</v>
      </c>
      <c r="N493" s="6"/>
    </row>
    <row r="494" spans="1:14" hidden="1" x14ac:dyDescent="0.25">
      <c r="A494" t="s">
        <v>267</v>
      </c>
      <c r="B494" t="s">
        <v>389</v>
      </c>
      <c r="C494" s="4" t="s">
        <v>471</v>
      </c>
      <c r="D494" s="4" t="s">
        <v>473</v>
      </c>
      <c r="E494" s="4" t="str">
        <f>CSM_AGENCY3[[#This Row],[Agency]]&amp;"-"&amp;CSM_AGENCY3[[#This Row],[Agency Name]]</f>
        <v>228-WA Traffic Safety Commission</v>
      </c>
      <c r="F494" t="s">
        <v>37</v>
      </c>
      <c r="G494" s="5" t="s">
        <v>450</v>
      </c>
      <c r="H494" s="70">
        <v>0</v>
      </c>
      <c r="I494" s="70">
        <v>0</v>
      </c>
      <c r="J494" s="70">
        <v>0</v>
      </c>
      <c r="K494" s="70">
        <v>0</v>
      </c>
      <c r="L494" s="70">
        <v>0</v>
      </c>
      <c r="N494" s="6"/>
    </row>
    <row r="495" spans="1:14" hidden="1" x14ac:dyDescent="0.25">
      <c r="A495" t="s">
        <v>268</v>
      </c>
      <c r="B495" t="s">
        <v>390</v>
      </c>
      <c r="C495" s="4" t="s">
        <v>471</v>
      </c>
      <c r="D495" s="4" t="s">
        <v>473</v>
      </c>
      <c r="E495" s="4" t="str">
        <f>CSM_AGENCY3[[#This Row],[Agency]]&amp;"-"&amp;CSM_AGENCY3[[#This Row],[Agency Name]]</f>
        <v>229-Office of Independent Investigations</v>
      </c>
      <c r="F495" t="s">
        <v>37</v>
      </c>
      <c r="G495" s="5" t="s">
        <v>450</v>
      </c>
      <c r="H495" s="70">
        <v>0</v>
      </c>
      <c r="I495" s="70">
        <v>0</v>
      </c>
      <c r="J495" s="70">
        <v>0</v>
      </c>
      <c r="K495" s="70">
        <v>0</v>
      </c>
      <c r="L495" s="70">
        <v>0</v>
      </c>
      <c r="N495" s="6"/>
    </row>
    <row r="496" spans="1:14" hidden="1" x14ac:dyDescent="0.25">
      <c r="A496" t="s">
        <v>269</v>
      </c>
      <c r="B496" t="s">
        <v>391</v>
      </c>
      <c r="C496" s="4" t="s">
        <v>471</v>
      </c>
      <c r="D496" s="4" t="s">
        <v>473</v>
      </c>
      <c r="E496" s="4" t="str">
        <f>CSM_AGENCY3[[#This Row],[Agency]]&amp;"-"&amp;CSM_AGENCY3[[#This Row],[Agency Name]]</f>
        <v>235-Department of Labor and Industries</v>
      </c>
      <c r="F496" t="s">
        <v>37</v>
      </c>
      <c r="G496" s="5" t="s">
        <v>450</v>
      </c>
      <c r="H496" s="70">
        <v>95500</v>
      </c>
      <c r="I496" s="70">
        <v>78500</v>
      </c>
      <c r="J496" s="70">
        <v>174000</v>
      </c>
      <c r="K496" s="70">
        <v>7958.333333333333</v>
      </c>
      <c r="L496" s="70">
        <v>6541.666666666667</v>
      </c>
      <c r="N496" s="6"/>
    </row>
    <row r="497" spans="1:14" hidden="1" x14ac:dyDescent="0.25">
      <c r="A497" t="s">
        <v>270</v>
      </c>
      <c r="B497" t="s">
        <v>392</v>
      </c>
      <c r="C497" s="4" t="s">
        <v>471</v>
      </c>
      <c r="D497" s="4" t="s">
        <v>473</v>
      </c>
      <c r="E497" s="4" t="str">
        <f>CSM_AGENCY3[[#This Row],[Agency]]&amp;"-"&amp;CSM_AGENCY3[[#This Row],[Agency Name]]</f>
        <v>240-Department of Licensing</v>
      </c>
      <c r="F497" t="s">
        <v>37</v>
      </c>
      <c r="G497" s="5" t="s">
        <v>450</v>
      </c>
      <c r="H497" s="70">
        <v>40000</v>
      </c>
      <c r="I497" s="70">
        <v>30000</v>
      </c>
      <c r="J497" s="70">
        <v>70000</v>
      </c>
      <c r="K497" s="70">
        <v>3333.3333333333335</v>
      </c>
      <c r="L497" s="70">
        <v>2500</v>
      </c>
      <c r="N497" s="6"/>
    </row>
    <row r="498" spans="1:14" hidden="1" x14ac:dyDescent="0.25">
      <c r="A498" t="s">
        <v>271</v>
      </c>
      <c r="B498" t="s">
        <v>393</v>
      </c>
      <c r="C498" s="4" t="s">
        <v>471</v>
      </c>
      <c r="D498" s="4" t="s">
        <v>473</v>
      </c>
      <c r="E498" s="4" t="str">
        <f>CSM_AGENCY3[[#This Row],[Agency]]&amp;"-"&amp;CSM_AGENCY3[[#This Row],[Agency Name]]</f>
        <v>245-Military Department</v>
      </c>
      <c r="F498" t="s">
        <v>37</v>
      </c>
      <c r="G498" s="5" t="s">
        <v>450</v>
      </c>
      <c r="H498" s="70">
        <v>12000</v>
      </c>
      <c r="I498" s="70">
        <v>8000</v>
      </c>
      <c r="J498" s="70">
        <v>20000</v>
      </c>
      <c r="K498" s="70">
        <v>1000</v>
      </c>
      <c r="L498" s="70">
        <v>666.66666666666663</v>
      </c>
      <c r="N498" s="6"/>
    </row>
    <row r="499" spans="1:14" hidden="1" x14ac:dyDescent="0.25">
      <c r="A499" t="s">
        <v>272</v>
      </c>
      <c r="B499" t="s">
        <v>394</v>
      </c>
      <c r="C499" s="4" t="s">
        <v>471</v>
      </c>
      <c r="D499" s="4" t="s">
        <v>473</v>
      </c>
      <c r="E499" s="4" t="str">
        <f>CSM_AGENCY3[[#This Row],[Agency]]&amp;"-"&amp;CSM_AGENCY3[[#This Row],[Agency Name]]</f>
        <v>275-Public Employment Relations Comm</v>
      </c>
      <c r="F499" t="s">
        <v>37</v>
      </c>
      <c r="G499" s="5" t="s">
        <v>450</v>
      </c>
      <c r="H499" s="70">
        <v>500</v>
      </c>
      <c r="I499" s="70">
        <v>500</v>
      </c>
      <c r="J499" s="70">
        <v>1000</v>
      </c>
      <c r="K499" s="70">
        <v>41.666666666666664</v>
      </c>
      <c r="L499" s="70">
        <v>41.666666666666664</v>
      </c>
      <c r="N499" s="6"/>
    </row>
    <row r="500" spans="1:14" hidden="1" x14ac:dyDescent="0.25">
      <c r="A500" t="s">
        <v>273</v>
      </c>
      <c r="B500" t="s">
        <v>395</v>
      </c>
      <c r="C500" s="4" t="s">
        <v>471</v>
      </c>
      <c r="D500" s="4" t="s">
        <v>473</v>
      </c>
      <c r="E500" s="4" t="str">
        <f>CSM_AGENCY3[[#This Row],[Agency]]&amp;"-"&amp;CSM_AGENCY3[[#This Row],[Agency Name]]</f>
        <v>300-Dept of Social and Health Services</v>
      </c>
      <c r="F500" t="s">
        <v>37</v>
      </c>
      <c r="G500" s="5" t="s">
        <v>450</v>
      </c>
      <c r="H500" s="70">
        <v>496000</v>
      </c>
      <c r="I500" s="70">
        <v>384000</v>
      </c>
      <c r="J500" s="70">
        <v>880000</v>
      </c>
      <c r="K500" s="70">
        <v>41333.333333333336</v>
      </c>
      <c r="L500" s="70">
        <v>32000</v>
      </c>
      <c r="N500" s="6"/>
    </row>
    <row r="501" spans="1:14" hidden="1" x14ac:dyDescent="0.25">
      <c r="A501" t="s">
        <v>274</v>
      </c>
      <c r="B501" t="s">
        <v>396</v>
      </c>
      <c r="C501" s="4" t="s">
        <v>471</v>
      </c>
      <c r="D501" s="4" t="s">
        <v>473</v>
      </c>
      <c r="E501" s="4" t="str">
        <f>CSM_AGENCY3[[#This Row],[Agency]]&amp;"-"&amp;CSM_AGENCY3[[#This Row],[Agency Name]]</f>
        <v>303-Department of Health</v>
      </c>
      <c r="F501" t="s">
        <v>37</v>
      </c>
      <c r="G501" s="5" t="s">
        <v>450</v>
      </c>
      <c r="H501" s="70">
        <v>85000</v>
      </c>
      <c r="I501" s="70">
        <v>68000</v>
      </c>
      <c r="J501" s="70">
        <v>153000</v>
      </c>
      <c r="K501" s="70">
        <v>7083.333333333333</v>
      </c>
      <c r="L501" s="70">
        <v>5666.666666666667</v>
      </c>
      <c r="N501" s="6"/>
    </row>
    <row r="502" spans="1:14" hidden="1" x14ac:dyDescent="0.25">
      <c r="A502" t="s">
        <v>275</v>
      </c>
      <c r="B502" t="s">
        <v>397</v>
      </c>
      <c r="C502" s="4" t="s">
        <v>471</v>
      </c>
      <c r="D502" s="4" t="s">
        <v>473</v>
      </c>
      <c r="E502" s="4" t="str">
        <f>CSM_AGENCY3[[#This Row],[Agency]]&amp;"-"&amp;CSM_AGENCY3[[#This Row],[Agency Name]]</f>
        <v>305-Department of Veterans' Affairs</v>
      </c>
      <c r="F502" t="s">
        <v>37</v>
      </c>
      <c r="G502" s="5" t="s">
        <v>450</v>
      </c>
      <c r="H502" s="70">
        <v>27000</v>
      </c>
      <c r="I502" s="70">
        <v>18000</v>
      </c>
      <c r="J502" s="70">
        <v>45000</v>
      </c>
      <c r="K502" s="70">
        <v>2250</v>
      </c>
      <c r="L502" s="70">
        <v>1500</v>
      </c>
      <c r="N502" s="6"/>
    </row>
    <row r="503" spans="1:14" hidden="1" x14ac:dyDescent="0.25">
      <c r="A503" t="s">
        <v>276</v>
      </c>
      <c r="B503" t="s">
        <v>398</v>
      </c>
      <c r="C503" s="4" t="s">
        <v>471</v>
      </c>
      <c r="D503" s="4" t="s">
        <v>473</v>
      </c>
      <c r="E503" s="4" t="str">
        <f>CSM_AGENCY3[[#This Row],[Agency]]&amp;"-"&amp;CSM_AGENCY3[[#This Row],[Agency Name]]</f>
        <v>307-Dept of Children, Youth &amp; Families</v>
      </c>
      <c r="F503" t="s">
        <v>37</v>
      </c>
      <c r="G503" s="5" t="s">
        <v>450</v>
      </c>
      <c r="H503" s="70">
        <v>141000</v>
      </c>
      <c r="I503" s="70">
        <v>111000</v>
      </c>
      <c r="J503" s="70">
        <v>252000</v>
      </c>
      <c r="K503" s="70">
        <v>11750</v>
      </c>
      <c r="L503" s="70">
        <v>9250</v>
      </c>
      <c r="N503" s="6"/>
    </row>
    <row r="504" spans="1:14" hidden="1" x14ac:dyDescent="0.25">
      <c r="A504" t="s">
        <v>277</v>
      </c>
      <c r="B504" t="s">
        <v>399</v>
      </c>
      <c r="C504" s="4" t="s">
        <v>471</v>
      </c>
      <c r="D504" s="4" t="s">
        <v>473</v>
      </c>
      <c r="E504" s="4" t="str">
        <f>CSM_AGENCY3[[#This Row],[Agency]]&amp;"-"&amp;CSM_AGENCY3[[#This Row],[Agency Name]]</f>
        <v>310-Department of Corrections</v>
      </c>
      <c r="F504" t="s">
        <v>37</v>
      </c>
      <c r="G504" s="5" t="s">
        <v>450</v>
      </c>
      <c r="H504" s="70">
        <v>270500</v>
      </c>
      <c r="I504" s="70">
        <v>209500</v>
      </c>
      <c r="J504" s="70">
        <v>480000</v>
      </c>
      <c r="K504" s="70">
        <v>22541.666666666668</v>
      </c>
      <c r="L504" s="70">
        <v>17458.333333333332</v>
      </c>
      <c r="N504" s="6"/>
    </row>
    <row r="505" spans="1:14" hidden="1" x14ac:dyDescent="0.25">
      <c r="A505" t="s">
        <v>278</v>
      </c>
      <c r="B505" t="s">
        <v>400</v>
      </c>
      <c r="C505" s="4" t="s">
        <v>471</v>
      </c>
      <c r="D505" s="4" t="s">
        <v>473</v>
      </c>
      <c r="E505" s="4" t="str">
        <f>CSM_AGENCY3[[#This Row],[Agency]]&amp;"-"&amp;CSM_AGENCY3[[#This Row],[Agency Name]]</f>
        <v>315-Dept of Services for the Blind</v>
      </c>
      <c r="F505" t="s">
        <v>37</v>
      </c>
      <c r="G505" s="5" t="s">
        <v>450</v>
      </c>
      <c r="H505" s="70">
        <v>2500</v>
      </c>
      <c r="I505" s="70">
        <v>1500</v>
      </c>
      <c r="J505" s="70">
        <v>4000</v>
      </c>
      <c r="K505" s="70">
        <v>208.33333333333334</v>
      </c>
      <c r="L505" s="70">
        <v>125</v>
      </c>
      <c r="N505" s="6"/>
    </row>
    <row r="506" spans="1:14" hidden="1" x14ac:dyDescent="0.25">
      <c r="A506" t="s">
        <v>279</v>
      </c>
      <c r="B506" t="s">
        <v>401</v>
      </c>
      <c r="C506" s="4" t="s">
        <v>471</v>
      </c>
      <c r="D506" s="4" t="s">
        <v>473</v>
      </c>
      <c r="E506" s="4" t="str">
        <f>CSM_AGENCY3[[#This Row],[Agency]]&amp;"-"&amp;CSM_AGENCY3[[#This Row],[Agency Name]]</f>
        <v>340-Student Achievement Council</v>
      </c>
      <c r="F506" t="s">
        <v>37</v>
      </c>
      <c r="G506" s="5" t="s">
        <v>450</v>
      </c>
      <c r="H506" s="70">
        <v>4000</v>
      </c>
      <c r="I506" s="70">
        <v>1000</v>
      </c>
      <c r="J506" s="70">
        <v>5000</v>
      </c>
      <c r="K506" s="70">
        <v>333.33333333333331</v>
      </c>
      <c r="L506" s="70">
        <v>83.333333333333329</v>
      </c>
      <c r="N506" s="6"/>
    </row>
    <row r="507" spans="1:14" hidden="1" x14ac:dyDescent="0.25">
      <c r="A507" t="s">
        <v>280</v>
      </c>
      <c r="B507" t="s">
        <v>402</v>
      </c>
      <c r="C507" s="4" t="s">
        <v>471</v>
      </c>
      <c r="D507" s="4" t="s">
        <v>473</v>
      </c>
      <c r="E507" s="4" t="str">
        <f>CSM_AGENCY3[[#This Row],[Agency]]&amp;"-"&amp;CSM_AGENCY3[[#This Row],[Agency Name]]</f>
        <v>341-LEOFF 2 Retirement Board</v>
      </c>
      <c r="F507" t="s">
        <v>37</v>
      </c>
      <c r="G507" s="5" t="s">
        <v>450</v>
      </c>
      <c r="H507" s="70">
        <v>0</v>
      </c>
      <c r="I507" s="70">
        <v>0</v>
      </c>
      <c r="J507" s="70">
        <v>0</v>
      </c>
      <c r="K507" s="70">
        <v>0</v>
      </c>
      <c r="L507" s="70">
        <v>0</v>
      </c>
      <c r="N507" s="6"/>
    </row>
    <row r="508" spans="1:14" hidden="1" x14ac:dyDescent="0.25">
      <c r="A508" t="s">
        <v>281</v>
      </c>
      <c r="B508" t="s">
        <v>403</v>
      </c>
      <c r="C508" s="4" t="s">
        <v>471</v>
      </c>
      <c r="D508" s="4" t="s">
        <v>473</v>
      </c>
      <c r="E508" s="4" t="str">
        <f>CSM_AGENCY3[[#This Row],[Agency]]&amp;"-"&amp;CSM_AGENCY3[[#This Row],[Agency Name]]</f>
        <v>350-Public Schools</v>
      </c>
      <c r="F508" t="s">
        <v>37</v>
      </c>
      <c r="G508" s="5" t="s">
        <v>450</v>
      </c>
      <c r="H508" s="70">
        <v>14000</v>
      </c>
      <c r="I508" s="70">
        <v>11000</v>
      </c>
      <c r="J508" s="70">
        <v>25000</v>
      </c>
      <c r="K508" s="70">
        <v>1166.6666666666667</v>
      </c>
      <c r="L508" s="70">
        <v>916.66666666666663</v>
      </c>
      <c r="N508" s="6"/>
    </row>
    <row r="509" spans="1:14" hidden="1" x14ac:dyDescent="0.25">
      <c r="A509" t="s">
        <v>282</v>
      </c>
      <c r="B509" t="s">
        <v>404</v>
      </c>
      <c r="C509" s="4" t="s">
        <v>471</v>
      </c>
      <c r="D509" s="4" t="s">
        <v>473</v>
      </c>
      <c r="E509" s="4" t="str">
        <f>CSM_AGENCY3[[#This Row],[Agency]]&amp;"-"&amp;CSM_AGENCY3[[#This Row],[Agency Name]]</f>
        <v>351-State School for the Blind</v>
      </c>
      <c r="F509" t="s">
        <v>37</v>
      </c>
      <c r="G509" s="5" t="s">
        <v>450</v>
      </c>
      <c r="H509" s="70">
        <v>4000</v>
      </c>
      <c r="I509" s="70">
        <v>2000</v>
      </c>
      <c r="J509" s="70">
        <v>6000</v>
      </c>
      <c r="K509" s="70">
        <v>333.33333333333331</v>
      </c>
      <c r="L509" s="70">
        <v>166.66666666666666</v>
      </c>
      <c r="N509" s="6"/>
    </row>
    <row r="510" spans="1:14" hidden="1" x14ac:dyDescent="0.25">
      <c r="A510" t="s">
        <v>283</v>
      </c>
      <c r="B510" t="s">
        <v>405</v>
      </c>
      <c r="C510" s="4" t="s">
        <v>471</v>
      </c>
      <c r="D510" s="4" t="s">
        <v>473</v>
      </c>
      <c r="E510" s="4" t="str">
        <f>CSM_AGENCY3[[#This Row],[Agency]]&amp;"-"&amp;CSM_AGENCY3[[#This Row],[Agency Name]]</f>
        <v>353-Childhood Deafness &amp; Hearing Loss</v>
      </c>
      <c r="F510" t="s">
        <v>37</v>
      </c>
      <c r="G510" s="5" t="s">
        <v>450</v>
      </c>
      <c r="H510" s="70">
        <v>4500</v>
      </c>
      <c r="I510" s="70">
        <v>3500</v>
      </c>
      <c r="J510" s="70">
        <v>8000</v>
      </c>
      <c r="K510" s="70">
        <v>375</v>
      </c>
      <c r="L510" s="70">
        <v>291.66666666666669</v>
      </c>
      <c r="N510" s="6"/>
    </row>
    <row r="511" spans="1:14" hidden="1" x14ac:dyDescent="0.25">
      <c r="A511" t="s">
        <v>284</v>
      </c>
      <c r="B511" t="s">
        <v>406</v>
      </c>
      <c r="C511" s="4" t="s">
        <v>471</v>
      </c>
      <c r="D511" s="4" t="s">
        <v>473</v>
      </c>
      <c r="E511" s="4" t="str">
        <f>CSM_AGENCY3[[#This Row],[Agency]]&amp;"-"&amp;CSM_AGENCY3[[#This Row],[Agency Name]]</f>
        <v>354-Workforce Trng &amp; Educ Coord Board</v>
      </c>
      <c r="F511" t="s">
        <v>37</v>
      </c>
      <c r="G511" s="5" t="s">
        <v>450</v>
      </c>
      <c r="H511" s="70">
        <v>500</v>
      </c>
      <c r="I511" s="70">
        <v>500</v>
      </c>
      <c r="J511" s="70">
        <v>1000</v>
      </c>
      <c r="K511" s="70">
        <v>41.666666666666664</v>
      </c>
      <c r="L511" s="70">
        <v>41.666666666666664</v>
      </c>
      <c r="N511" s="6"/>
    </row>
    <row r="512" spans="1:14" hidden="1" x14ac:dyDescent="0.25">
      <c r="A512" t="s">
        <v>285</v>
      </c>
      <c r="B512" t="s">
        <v>407</v>
      </c>
      <c r="C512" s="4" t="s">
        <v>471</v>
      </c>
      <c r="D512" s="4" t="s">
        <v>473</v>
      </c>
      <c r="E512" s="4" t="str">
        <f>CSM_AGENCY3[[#This Row],[Agency]]&amp;"-"&amp;CSM_AGENCY3[[#This Row],[Agency Name]]</f>
        <v>355-Archaeology &amp; Historic Preservation</v>
      </c>
      <c r="F512" t="s">
        <v>37</v>
      </c>
      <c r="G512" s="5" t="s">
        <v>450</v>
      </c>
      <c r="H512" s="70">
        <v>1000</v>
      </c>
      <c r="I512" s="70">
        <v>0</v>
      </c>
      <c r="J512" s="70">
        <v>1000</v>
      </c>
      <c r="K512" s="70">
        <v>83.333333333333329</v>
      </c>
      <c r="L512" s="70">
        <v>0</v>
      </c>
      <c r="N512" s="6"/>
    </row>
    <row r="513" spans="1:14" hidden="1" x14ac:dyDescent="0.25">
      <c r="A513" t="s">
        <v>286</v>
      </c>
      <c r="B513" t="s">
        <v>439</v>
      </c>
      <c r="C513" s="4" t="s">
        <v>471</v>
      </c>
      <c r="D513" s="4" t="s">
        <v>473</v>
      </c>
      <c r="E513" s="4" t="str">
        <f>CSM_AGENCY3[[#This Row],[Agency]]&amp;"-"&amp;CSM_AGENCY3[[#This Row],[Agency Name]]</f>
        <v>357-Department of Early Learning</v>
      </c>
      <c r="F513" t="s">
        <v>37</v>
      </c>
      <c r="G513" s="5" t="s">
        <v>450</v>
      </c>
      <c r="H513" s="70">
        <v>0</v>
      </c>
      <c r="I513" s="70">
        <v>0</v>
      </c>
      <c r="J513" s="70">
        <v>0</v>
      </c>
      <c r="K513" s="70">
        <v>0</v>
      </c>
      <c r="L513" s="70">
        <v>0</v>
      </c>
      <c r="N513" s="6"/>
    </row>
    <row r="514" spans="1:14" hidden="1" x14ac:dyDescent="0.25">
      <c r="A514" t="s">
        <v>287</v>
      </c>
      <c r="B514" t="s">
        <v>408</v>
      </c>
      <c r="C514" s="4" t="s">
        <v>471</v>
      </c>
      <c r="D514" s="4" t="s">
        <v>473</v>
      </c>
      <c r="E514" s="4" t="str">
        <f>CSM_AGENCY3[[#This Row],[Agency]]&amp;"-"&amp;CSM_AGENCY3[[#This Row],[Agency Name]]</f>
        <v>359-Washington Charter School Comm</v>
      </c>
      <c r="F514" t="s">
        <v>37</v>
      </c>
      <c r="G514" s="5" t="s">
        <v>450</v>
      </c>
      <c r="H514" s="70">
        <v>0</v>
      </c>
      <c r="I514" s="70">
        <v>0</v>
      </c>
      <c r="J514" s="70">
        <v>0</v>
      </c>
      <c r="K514" s="70">
        <v>0</v>
      </c>
      <c r="L514" s="70">
        <v>0</v>
      </c>
      <c r="N514" s="6"/>
    </row>
    <row r="515" spans="1:14" hidden="1" x14ac:dyDescent="0.25">
      <c r="A515" t="s">
        <v>288</v>
      </c>
      <c r="B515" t="s">
        <v>409</v>
      </c>
      <c r="C515" s="4" t="s">
        <v>471</v>
      </c>
      <c r="D515" s="4" t="s">
        <v>473</v>
      </c>
      <c r="E515" s="4" t="str">
        <f>CSM_AGENCY3[[#This Row],[Agency]]&amp;"-"&amp;CSM_AGENCY3[[#This Row],[Agency Name]]</f>
        <v>360-University of Washington</v>
      </c>
      <c r="F515" t="s">
        <v>37</v>
      </c>
      <c r="G515" s="5" t="s">
        <v>450</v>
      </c>
      <c r="H515" s="70">
        <v>35500</v>
      </c>
      <c r="I515" s="70">
        <v>26500</v>
      </c>
      <c r="J515" s="70">
        <v>62000</v>
      </c>
      <c r="K515" s="70">
        <v>2958.3333333333335</v>
      </c>
      <c r="L515" s="70">
        <v>2208.3333333333335</v>
      </c>
      <c r="N515" s="6"/>
    </row>
    <row r="516" spans="1:14" hidden="1" x14ac:dyDescent="0.25">
      <c r="A516" t="s">
        <v>289</v>
      </c>
      <c r="B516" t="s">
        <v>410</v>
      </c>
      <c r="C516" s="4" t="s">
        <v>471</v>
      </c>
      <c r="D516" s="4" t="s">
        <v>473</v>
      </c>
      <c r="E516" s="4" t="str">
        <f>CSM_AGENCY3[[#This Row],[Agency]]&amp;"-"&amp;CSM_AGENCY3[[#This Row],[Agency Name]]</f>
        <v>365-Washington State University</v>
      </c>
      <c r="F516" t="s">
        <v>37</v>
      </c>
      <c r="G516" s="5" t="s">
        <v>450</v>
      </c>
      <c r="H516" s="70">
        <v>16500</v>
      </c>
      <c r="I516" s="70">
        <v>12500</v>
      </c>
      <c r="J516" s="70">
        <v>29000</v>
      </c>
      <c r="K516" s="70">
        <v>1375</v>
      </c>
      <c r="L516" s="70">
        <v>1041.6666666666667</v>
      </c>
      <c r="N516" s="6"/>
    </row>
    <row r="517" spans="1:14" hidden="1" x14ac:dyDescent="0.25">
      <c r="A517" t="s">
        <v>290</v>
      </c>
      <c r="B517" t="s">
        <v>411</v>
      </c>
      <c r="C517" s="4" t="s">
        <v>471</v>
      </c>
      <c r="D517" s="4" t="s">
        <v>473</v>
      </c>
      <c r="E517" s="4" t="str">
        <f>CSM_AGENCY3[[#This Row],[Agency]]&amp;"-"&amp;CSM_AGENCY3[[#This Row],[Agency Name]]</f>
        <v>370-Eastern Washington University</v>
      </c>
      <c r="F517" t="s">
        <v>37</v>
      </c>
      <c r="G517" s="5" t="s">
        <v>450</v>
      </c>
      <c r="H517" s="70">
        <v>4000</v>
      </c>
      <c r="I517" s="70">
        <v>2000</v>
      </c>
      <c r="J517" s="70">
        <v>6000</v>
      </c>
      <c r="K517" s="70">
        <v>333.33333333333331</v>
      </c>
      <c r="L517" s="70">
        <v>166.66666666666666</v>
      </c>
      <c r="N517" s="6"/>
    </row>
    <row r="518" spans="1:14" hidden="1" x14ac:dyDescent="0.25">
      <c r="A518" t="s">
        <v>291</v>
      </c>
      <c r="B518" t="s">
        <v>412</v>
      </c>
      <c r="C518" s="4" t="s">
        <v>471</v>
      </c>
      <c r="D518" s="4" t="s">
        <v>473</v>
      </c>
      <c r="E518" s="4" t="str">
        <f>CSM_AGENCY3[[#This Row],[Agency]]&amp;"-"&amp;CSM_AGENCY3[[#This Row],[Agency Name]]</f>
        <v>375-Central Washington University</v>
      </c>
      <c r="F518" t="s">
        <v>37</v>
      </c>
      <c r="G518" s="5" t="s">
        <v>450</v>
      </c>
      <c r="H518" s="70">
        <v>4000</v>
      </c>
      <c r="I518" s="70">
        <v>2000</v>
      </c>
      <c r="J518" s="70">
        <v>6000</v>
      </c>
      <c r="K518" s="70">
        <v>333.33333333333331</v>
      </c>
      <c r="L518" s="70">
        <v>166.66666666666666</v>
      </c>
      <c r="N518" s="6"/>
    </row>
    <row r="519" spans="1:14" hidden="1" x14ac:dyDescent="0.25">
      <c r="A519" t="s">
        <v>292</v>
      </c>
      <c r="B519" t="s">
        <v>413</v>
      </c>
      <c r="C519" s="4" t="s">
        <v>471</v>
      </c>
      <c r="D519" s="4" t="s">
        <v>473</v>
      </c>
      <c r="E519" s="4" t="str">
        <f>CSM_AGENCY3[[#This Row],[Agency]]&amp;"-"&amp;CSM_AGENCY3[[#This Row],[Agency Name]]</f>
        <v>376-The Evergreen State College</v>
      </c>
      <c r="F519" t="s">
        <v>37</v>
      </c>
      <c r="G519" s="5" t="s">
        <v>450</v>
      </c>
      <c r="H519" s="70">
        <v>2000</v>
      </c>
      <c r="I519" s="70">
        <v>2000</v>
      </c>
      <c r="J519" s="70">
        <v>4000</v>
      </c>
      <c r="K519" s="70">
        <v>166.66666666666666</v>
      </c>
      <c r="L519" s="70">
        <v>166.66666666666666</v>
      </c>
      <c r="N519" s="6"/>
    </row>
    <row r="520" spans="1:14" hidden="1" x14ac:dyDescent="0.25">
      <c r="A520" t="s">
        <v>293</v>
      </c>
      <c r="B520" t="s">
        <v>414</v>
      </c>
      <c r="C520" s="4" t="s">
        <v>471</v>
      </c>
      <c r="D520" s="4" t="s">
        <v>473</v>
      </c>
      <c r="E520" s="4" t="str">
        <f>CSM_AGENCY3[[#This Row],[Agency]]&amp;"-"&amp;CSM_AGENCY3[[#This Row],[Agency Name]]</f>
        <v>380-Western Washington University</v>
      </c>
      <c r="F520" t="s">
        <v>37</v>
      </c>
      <c r="G520" s="5" t="s">
        <v>450</v>
      </c>
      <c r="H520" s="70">
        <v>6000</v>
      </c>
      <c r="I520" s="70">
        <v>6000</v>
      </c>
      <c r="J520" s="70">
        <v>12000</v>
      </c>
      <c r="K520" s="70">
        <v>500</v>
      </c>
      <c r="L520" s="70">
        <v>500</v>
      </c>
      <c r="N520" s="6"/>
    </row>
    <row r="521" spans="1:14" hidden="1" x14ac:dyDescent="0.25">
      <c r="A521" t="s">
        <v>294</v>
      </c>
      <c r="B521" t="s">
        <v>415</v>
      </c>
      <c r="C521" s="4" t="s">
        <v>471</v>
      </c>
      <c r="D521" s="4" t="s">
        <v>473</v>
      </c>
      <c r="E521" s="4" t="str">
        <f>CSM_AGENCY3[[#This Row],[Agency]]&amp;"-"&amp;CSM_AGENCY3[[#This Row],[Agency Name]]</f>
        <v>387-Washington State Arts Commission</v>
      </c>
      <c r="F521" t="s">
        <v>37</v>
      </c>
      <c r="G521" s="5" t="s">
        <v>450</v>
      </c>
      <c r="H521" s="70">
        <v>1000</v>
      </c>
      <c r="I521" s="70">
        <v>0</v>
      </c>
      <c r="J521" s="70">
        <v>1000</v>
      </c>
      <c r="K521" s="70">
        <v>83.333333333333329</v>
      </c>
      <c r="L521" s="70">
        <v>0</v>
      </c>
      <c r="N521" s="6"/>
    </row>
    <row r="522" spans="1:14" hidden="1" x14ac:dyDescent="0.25">
      <c r="A522" t="s">
        <v>295</v>
      </c>
      <c r="B522" t="s">
        <v>416</v>
      </c>
      <c r="C522" s="4" t="s">
        <v>471</v>
      </c>
      <c r="D522" s="4" t="s">
        <v>473</v>
      </c>
      <c r="E522" s="4" t="str">
        <f>CSM_AGENCY3[[#This Row],[Agency]]&amp;"-"&amp;CSM_AGENCY3[[#This Row],[Agency Name]]</f>
        <v>390-Washington State Historical Society</v>
      </c>
      <c r="F522" t="s">
        <v>37</v>
      </c>
      <c r="G522" s="5" t="s">
        <v>450</v>
      </c>
      <c r="H522" s="70">
        <v>1500</v>
      </c>
      <c r="I522" s="70">
        <v>500</v>
      </c>
      <c r="J522" s="70">
        <v>2000</v>
      </c>
      <c r="K522" s="70">
        <v>125</v>
      </c>
      <c r="L522" s="70">
        <v>41.666666666666664</v>
      </c>
      <c r="N522" s="6"/>
    </row>
    <row r="523" spans="1:14" hidden="1" x14ac:dyDescent="0.25">
      <c r="A523" t="s">
        <v>296</v>
      </c>
      <c r="B523" t="s">
        <v>417</v>
      </c>
      <c r="C523" s="4" t="s">
        <v>471</v>
      </c>
      <c r="D523" s="4" t="s">
        <v>473</v>
      </c>
      <c r="E523" s="4" t="str">
        <f>CSM_AGENCY3[[#This Row],[Agency]]&amp;"-"&amp;CSM_AGENCY3[[#This Row],[Agency Name]]</f>
        <v>395-East Wash State Historical Society</v>
      </c>
      <c r="F523" t="s">
        <v>37</v>
      </c>
      <c r="G523" s="5" t="s">
        <v>450</v>
      </c>
      <c r="H523" s="70">
        <v>1500</v>
      </c>
      <c r="I523" s="70">
        <v>500</v>
      </c>
      <c r="J523" s="70">
        <v>2000</v>
      </c>
      <c r="K523" s="70">
        <v>125</v>
      </c>
      <c r="L523" s="70">
        <v>41.666666666666664</v>
      </c>
      <c r="N523" s="6"/>
    </row>
    <row r="524" spans="1:14" hidden="1" x14ac:dyDescent="0.25">
      <c r="A524" t="s">
        <v>297</v>
      </c>
      <c r="B524" t="s">
        <v>418</v>
      </c>
      <c r="C524" s="4" t="s">
        <v>471</v>
      </c>
      <c r="D524" s="4" t="s">
        <v>473</v>
      </c>
      <c r="E524" s="4" t="str">
        <f>CSM_AGENCY3[[#This Row],[Agency]]&amp;"-"&amp;CSM_AGENCY3[[#This Row],[Agency Name]]</f>
        <v>405-Department of Transportation</v>
      </c>
      <c r="F524" t="s">
        <v>37</v>
      </c>
      <c r="G524" s="5" t="s">
        <v>450</v>
      </c>
      <c r="H524" s="70">
        <v>209500</v>
      </c>
      <c r="I524" s="70">
        <v>162500</v>
      </c>
      <c r="J524" s="70">
        <v>372000</v>
      </c>
      <c r="K524" s="70">
        <v>17458.333333333332</v>
      </c>
      <c r="L524" s="70">
        <v>13541.666666666666</v>
      </c>
      <c r="N524" s="6"/>
    </row>
    <row r="525" spans="1:14" hidden="1" x14ac:dyDescent="0.25">
      <c r="A525" t="s">
        <v>298</v>
      </c>
      <c r="B525" t="s">
        <v>419</v>
      </c>
      <c r="C525" s="4" t="s">
        <v>471</v>
      </c>
      <c r="D525" s="4" t="s">
        <v>473</v>
      </c>
      <c r="E525" s="4" t="str">
        <f>CSM_AGENCY3[[#This Row],[Agency]]&amp;"-"&amp;CSM_AGENCY3[[#This Row],[Agency Name]]</f>
        <v>406-County Road Administration Board</v>
      </c>
      <c r="F525" t="s">
        <v>37</v>
      </c>
      <c r="G525" s="5" t="s">
        <v>450</v>
      </c>
      <c r="H525" s="70">
        <v>0</v>
      </c>
      <c r="I525" s="70">
        <v>0</v>
      </c>
      <c r="J525" s="70">
        <v>0</v>
      </c>
      <c r="K525" s="70">
        <v>0</v>
      </c>
      <c r="L525" s="70">
        <v>0</v>
      </c>
      <c r="N525" s="6"/>
    </row>
    <row r="526" spans="1:14" hidden="1" x14ac:dyDescent="0.25">
      <c r="A526" t="s">
        <v>299</v>
      </c>
      <c r="B526" t="s">
        <v>420</v>
      </c>
      <c r="C526" s="4" t="s">
        <v>471</v>
      </c>
      <c r="D526" s="4" t="s">
        <v>473</v>
      </c>
      <c r="E526" s="4" t="str">
        <f>CSM_AGENCY3[[#This Row],[Agency]]&amp;"-"&amp;CSM_AGENCY3[[#This Row],[Agency Name]]</f>
        <v>407-Transportation Improvement Board</v>
      </c>
      <c r="F526" t="s">
        <v>37</v>
      </c>
      <c r="G526" s="5" t="s">
        <v>450</v>
      </c>
      <c r="H526" s="70">
        <v>0</v>
      </c>
      <c r="I526" s="70">
        <v>0</v>
      </c>
      <c r="J526" s="70">
        <v>0</v>
      </c>
      <c r="K526" s="70">
        <v>0</v>
      </c>
      <c r="L526" s="70">
        <v>0</v>
      </c>
      <c r="N526" s="6"/>
    </row>
    <row r="527" spans="1:14" hidden="1" x14ac:dyDescent="0.25">
      <c r="A527" t="s">
        <v>300</v>
      </c>
      <c r="B527" t="s">
        <v>421</v>
      </c>
      <c r="C527" s="4" t="s">
        <v>471</v>
      </c>
      <c r="D527" s="4" t="s">
        <v>473</v>
      </c>
      <c r="E527" s="4" t="str">
        <f>CSM_AGENCY3[[#This Row],[Agency]]&amp;"-"&amp;CSM_AGENCY3[[#This Row],[Agency Name]]</f>
        <v>410-Transportation Commission</v>
      </c>
      <c r="F527" t="s">
        <v>37</v>
      </c>
      <c r="G527" s="5" t="s">
        <v>450</v>
      </c>
      <c r="H527" s="70">
        <v>0</v>
      </c>
      <c r="I527" s="70">
        <v>0</v>
      </c>
      <c r="J527" s="70">
        <v>0</v>
      </c>
      <c r="K527" s="70">
        <v>0</v>
      </c>
      <c r="L527" s="70">
        <v>0</v>
      </c>
      <c r="N527" s="6"/>
    </row>
    <row r="528" spans="1:14" hidden="1" x14ac:dyDescent="0.25">
      <c r="A528" t="s">
        <v>301</v>
      </c>
      <c r="B528" t="s">
        <v>422</v>
      </c>
      <c r="C528" s="4" t="s">
        <v>471</v>
      </c>
      <c r="D528" s="4" t="s">
        <v>473</v>
      </c>
      <c r="E528" s="4" t="str">
        <f>CSM_AGENCY3[[#This Row],[Agency]]&amp;"-"&amp;CSM_AGENCY3[[#This Row],[Agency Name]]</f>
        <v>411-Freight Mobility Strategic Invest</v>
      </c>
      <c r="F528" t="s">
        <v>37</v>
      </c>
      <c r="G528" s="5" t="s">
        <v>450</v>
      </c>
      <c r="H528" s="70">
        <v>0</v>
      </c>
      <c r="I528" s="70">
        <v>0</v>
      </c>
      <c r="J528" s="70">
        <v>0</v>
      </c>
      <c r="K528" s="70">
        <v>0</v>
      </c>
      <c r="L528" s="70">
        <v>0</v>
      </c>
      <c r="N528" s="6"/>
    </row>
    <row r="529" spans="1:14" hidden="1" x14ac:dyDescent="0.25">
      <c r="A529" t="s">
        <v>302</v>
      </c>
      <c r="B529" t="s">
        <v>423</v>
      </c>
      <c r="C529" s="4" t="s">
        <v>471</v>
      </c>
      <c r="D529" s="4" t="s">
        <v>473</v>
      </c>
      <c r="E529" s="4" t="str">
        <f>CSM_AGENCY3[[#This Row],[Agency]]&amp;"-"&amp;CSM_AGENCY3[[#This Row],[Agency Name]]</f>
        <v>460-Columbia River Gorge Commission</v>
      </c>
      <c r="F529" t="s">
        <v>37</v>
      </c>
      <c r="G529" s="5" t="s">
        <v>450</v>
      </c>
      <c r="H529" s="70">
        <v>0</v>
      </c>
      <c r="I529" s="70">
        <v>0</v>
      </c>
      <c r="J529" s="70">
        <v>0</v>
      </c>
      <c r="K529" s="70">
        <v>0</v>
      </c>
      <c r="L529" s="70">
        <v>0</v>
      </c>
      <c r="N529" s="6"/>
    </row>
    <row r="530" spans="1:14" hidden="1" x14ac:dyDescent="0.25">
      <c r="A530" t="s">
        <v>303</v>
      </c>
      <c r="B530" t="s">
        <v>424</v>
      </c>
      <c r="C530" s="4" t="s">
        <v>471</v>
      </c>
      <c r="D530" s="4" t="s">
        <v>473</v>
      </c>
      <c r="E530" s="4" t="str">
        <f>CSM_AGENCY3[[#This Row],[Agency]]&amp;"-"&amp;CSM_AGENCY3[[#This Row],[Agency Name]]</f>
        <v>461-Department of Ecology</v>
      </c>
      <c r="F530" t="s">
        <v>37</v>
      </c>
      <c r="G530" s="5" t="s">
        <v>450</v>
      </c>
      <c r="H530" s="70">
        <v>49000</v>
      </c>
      <c r="I530" s="70">
        <v>38000</v>
      </c>
      <c r="J530" s="70">
        <v>87000</v>
      </c>
      <c r="K530" s="70">
        <v>4083.3333333333335</v>
      </c>
      <c r="L530" s="70">
        <v>3166.6666666666665</v>
      </c>
      <c r="N530" s="6"/>
    </row>
    <row r="531" spans="1:14" hidden="1" x14ac:dyDescent="0.25">
      <c r="A531" t="s">
        <v>304</v>
      </c>
      <c r="B531" t="s">
        <v>425</v>
      </c>
      <c r="C531" s="4" t="s">
        <v>471</v>
      </c>
      <c r="D531" s="4" t="s">
        <v>473</v>
      </c>
      <c r="E531" s="4" t="str">
        <f>CSM_AGENCY3[[#This Row],[Agency]]&amp;"-"&amp;CSM_AGENCY3[[#This Row],[Agency Name]]</f>
        <v>462-WA Pollution Liab Insurance Program</v>
      </c>
      <c r="F531" t="s">
        <v>37</v>
      </c>
      <c r="G531" s="5" t="s">
        <v>450</v>
      </c>
      <c r="H531" s="70">
        <v>0</v>
      </c>
      <c r="I531" s="70">
        <v>0</v>
      </c>
      <c r="J531" s="70">
        <v>0</v>
      </c>
      <c r="K531" s="70">
        <v>0</v>
      </c>
      <c r="L531" s="70">
        <v>0</v>
      </c>
      <c r="N531" s="6"/>
    </row>
    <row r="532" spans="1:14" hidden="1" x14ac:dyDescent="0.25">
      <c r="A532" t="s">
        <v>306</v>
      </c>
      <c r="B532" t="s">
        <v>427</v>
      </c>
      <c r="C532" s="4" t="s">
        <v>471</v>
      </c>
      <c r="D532" s="4" t="s">
        <v>473</v>
      </c>
      <c r="E532" s="4" t="str">
        <f>CSM_AGENCY3[[#This Row],[Agency]]&amp;"-"&amp;CSM_AGENCY3[[#This Row],[Agency Name]]</f>
        <v>465-State Parks and Recreation Comm</v>
      </c>
      <c r="F532" t="s">
        <v>37</v>
      </c>
      <c r="G532" s="5" t="s">
        <v>450</v>
      </c>
      <c r="H532" s="70">
        <v>25500</v>
      </c>
      <c r="I532" s="70">
        <v>18500</v>
      </c>
      <c r="J532" s="70">
        <v>44000</v>
      </c>
      <c r="K532" s="70">
        <v>2125</v>
      </c>
      <c r="L532" s="70">
        <v>1541.6666666666667</v>
      </c>
      <c r="N532" s="6"/>
    </row>
    <row r="533" spans="1:14" hidden="1" x14ac:dyDescent="0.25">
      <c r="A533" t="s">
        <v>307</v>
      </c>
      <c r="B533" t="s">
        <v>428</v>
      </c>
      <c r="C533" s="4" t="s">
        <v>471</v>
      </c>
      <c r="D533" s="4" t="s">
        <v>473</v>
      </c>
      <c r="E533" s="4" t="str">
        <f>CSM_AGENCY3[[#This Row],[Agency]]&amp;"-"&amp;CSM_AGENCY3[[#This Row],[Agency Name]]</f>
        <v>467-Rec and Conservation Funding Board</v>
      </c>
      <c r="F533" t="s">
        <v>37</v>
      </c>
      <c r="G533" s="5" t="s">
        <v>450</v>
      </c>
      <c r="H533" s="70">
        <v>1500</v>
      </c>
      <c r="I533" s="70">
        <v>1500</v>
      </c>
      <c r="J533" s="70">
        <v>3000</v>
      </c>
      <c r="K533" s="70">
        <v>125</v>
      </c>
      <c r="L533" s="70">
        <v>125</v>
      </c>
      <c r="N533" s="6"/>
    </row>
    <row r="534" spans="1:14" hidden="1" x14ac:dyDescent="0.25">
      <c r="A534" t="s">
        <v>308</v>
      </c>
      <c r="B534" t="s">
        <v>429</v>
      </c>
      <c r="C534" s="4" t="s">
        <v>471</v>
      </c>
      <c r="D534" s="4" t="s">
        <v>473</v>
      </c>
      <c r="E534" s="4" t="str">
        <f>CSM_AGENCY3[[#This Row],[Agency]]&amp;"-"&amp;CSM_AGENCY3[[#This Row],[Agency Name]]</f>
        <v>468-Environ &amp; Land Use Hearings Office</v>
      </c>
      <c r="F534" t="s">
        <v>37</v>
      </c>
      <c r="G534" s="5" t="s">
        <v>450</v>
      </c>
      <c r="H534" s="70">
        <v>0</v>
      </c>
      <c r="I534" s="70">
        <v>0</v>
      </c>
      <c r="J534" s="70">
        <v>0</v>
      </c>
      <c r="K534" s="70">
        <v>0</v>
      </c>
      <c r="L534" s="70">
        <v>0</v>
      </c>
      <c r="N534" s="6"/>
    </row>
    <row r="535" spans="1:14" hidden="1" x14ac:dyDescent="0.25">
      <c r="A535" t="s">
        <v>309</v>
      </c>
      <c r="B535" t="s">
        <v>430</v>
      </c>
      <c r="C535" s="4" t="s">
        <v>471</v>
      </c>
      <c r="D535" s="4" t="s">
        <v>473</v>
      </c>
      <c r="E535" s="4" t="str">
        <f>CSM_AGENCY3[[#This Row],[Agency]]&amp;"-"&amp;CSM_AGENCY3[[#This Row],[Agency Name]]</f>
        <v>471-State Conservation Commission</v>
      </c>
      <c r="F535" t="s">
        <v>37</v>
      </c>
      <c r="G535" s="5" t="s">
        <v>450</v>
      </c>
      <c r="H535" s="70">
        <v>1000</v>
      </c>
      <c r="I535" s="70">
        <v>0</v>
      </c>
      <c r="J535" s="70">
        <v>1000</v>
      </c>
      <c r="K535" s="70">
        <v>83.333333333333329</v>
      </c>
      <c r="L535" s="70">
        <v>0</v>
      </c>
      <c r="N535" s="6"/>
    </row>
    <row r="536" spans="1:14" hidden="1" x14ac:dyDescent="0.25">
      <c r="A536" t="s">
        <v>310</v>
      </c>
      <c r="B536" t="s">
        <v>431</v>
      </c>
      <c r="C536" s="4" t="s">
        <v>471</v>
      </c>
      <c r="D536" s="4" t="s">
        <v>473</v>
      </c>
      <c r="E536" s="4" t="str">
        <f>CSM_AGENCY3[[#This Row],[Agency]]&amp;"-"&amp;CSM_AGENCY3[[#This Row],[Agency Name]]</f>
        <v>477-Dept of Fish and Wildlife</v>
      </c>
      <c r="F536" t="s">
        <v>37</v>
      </c>
      <c r="G536" s="5" t="s">
        <v>450</v>
      </c>
      <c r="H536" s="70">
        <v>61500</v>
      </c>
      <c r="I536" s="70">
        <v>48500</v>
      </c>
      <c r="J536" s="70">
        <v>110000</v>
      </c>
      <c r="K536" s="70">
        <v>5125</v>
      </c>
      <c r="L536" s="70">
        <v>4041.6666666666665</v>
      </c>
      <c r="N536" s="6"/>
    </row>
    <row r="537" spans="1:14" hidden="1" x14ac:dyDescent="0.25">
      <c r="A537" t="s">
        <v>311</v>
      </c>
      <c r="B537" t="s">
        <v>432</v>
      </c>
      <c r="C537" s="4" t="s">
        <v>471</v>
      </c>
      <c r="D537" s="4" t="s">
        <v>473</v>
      </c>
      <c r="E537" s="4" t="str">
        <f>CSM_AGENCY3[[#This Row],[Agency]]&amp;"-"&amp;CSM_AGENCY3[[#This Row],[Agency Name]]</f>
        <v>478-Puget Sound Partnership</v>
      </c>
      <c r="F537" t="s">
        <v>37</v>
      </c>
      <c r="G537" s="5" t="s">
        <v>450</v>
      </c>
      <c r="H537" s="70">
        <v>500</v>
      </c>
      <c r="I537" s="70">
        <v>1500</v>
      </c>
      <c r="J537" s="70">
        <v>2000</v>
      </c>
      <c r="K537" s="70">
        <v>41.666666666666664</v>
      </c>
      <c r="L537" s="70">
        <v>125</v>
      </c>
      <c r="N537" s="6"/>
    </row>
    <row r="538" spans="1:14" hidden="1" x14ac:dyDescent="0.25">
      <c r="A538" t="s">
        <v>312</v>
      </c>
      <c r="B538" t="s">
        <v>433</v>
      </c>
      <c r="C538" s="4" t="s">
        <v>471</v>
      </c>
      <c r="D538" s="4" t="s">
        <v>473</v>
      </c>
      <c r="E538" s="4" t="str">
        <f>CSM_AGENCY3[[#This Row],[Agency]]&amp;"-"&amp;CSM_AGENCY3[[#This Row],[Agency Name]]</f>
        <v>490-Department of Natural Resources</v>
      </c>
      <c r="F538" t="s">
        <v>37</v>
      </c>
      <c r="G538" s="5" t="s">
        <v>450</v>
      </c>
      <c r="H538" s="70">
        <v>63000</v>
      </c>
      <c r="I538" s="70">
        <v>43000</v>
      </c>
      <c r="J538" s="70">
        <v>106000</v>
      </c>
      <c r="K538" s="70">
        <v>5250</v>
      </c>
      <c r="L538" s="70">
        <v>3583.3333333333335</v>
      </c>
      <c r="N538" s="6"/>
    </row>
    <row r="539" spans="1:14" hidden="1" x14ac:dyDescent="0.25">
      <c r="A539" t="s">
        <v>313</v>
      </c>
      <c r="B539" t="s">
        <v>434</v>
      </c>
      <c r="C539" s="4" t="s">
        <v>471</v>
      </c>
      <c r="D539" s="4" t="s">
        <v>473</v>
      </c>
      <c r="E539" s="4" t="str">
        <f>CSM_AGENCY3[[#This Row],[Agency]]&amp;"-"&amp;CSM_AGENCY3[[#This Row],[Agency Name]]</f>
        <v>495-Department of Agriculture</v>
      </c>
      <c r="F539" t="s">
        <v>37</v>
      </c>
      <c r="G539" s="5" t="s">
        <v>450</v>
      </c>
      <c r="H539" s="70">
        <v>26000</v>
      </c>
      <c r="I539" s="70">
        <v>18000</v>
      </c>
      <c r="J539" s="70">
        <v>44000</v>
      </c>
      <c r="K539" s="70">
        <v>2166.6666666666665</v>
      </c>
      <c r="L539" s="70">
        <v>1500</v>
      </c>
      <c r="N539" s="6"/>
    </row>
    <row r="540" spans="1:14" hidden="1" x14ac:dyDescent="0.25">
      <c r="A540" t="s">
        <v>314</v>
      </c>
      <c r="B540" t="s">
        <v>435</v>
      </c>
      <c r="C540" s="4" t="s">
        <v>471</v>
      </c>
      <c r="D540" s="4" t="s">
        <v>473</v>
      </c>
      <c r="E540" s="4" t="str">
        <f>CSM_AGENCY3[[#This Row],[Agency]]&amp;"-"&amp;CSM_AGENCY3[[#This Row],[Agency Name]]</f>
        <v>540-Employment Security Department</v>
      </c>
      <c r="F540" t="s">
        <v>37</v>
      </c>
      <c r="G540" s="5" t="s">
        <v>450</v>
      </c>
      <c r="H540" s="70">
        <v>85000</v>
      </c>
      <c r="I540" s="70">
        <v>67000</v>
      </c>
      <c r="J540" s="70">
        <v>152000</v>
      </c>
      <c r="K540" s="70">
        <v>7083.333333333333</v>
      </c>
      <c r="L540" s="70">
        <v>5583.333333333333</v>
      </c>
      <c r="N540" s="6"/>
    </row>
    <row r="541" spans="1:14" hidden="1" x14ac:dyDescent="0.25">
      <c r="A541" t="s">
        <v>315</v>
      </c>
      <c r="B541" t="s">
        <v>441</v>
      </c>
      <c r="C541" s="4" t="s">
        <v>471</v>
      </c>
      <c r="D541" s="4" t="s">
        <v>473</v>
      </c>
      <c r="E541" s="4" t="str">
        <f>CSM_AGENCY3[[#This Row],[Agency]]&amp;"-"&amp;CSM_AGENCY3[[#This Row],[Agency Name]]</f>
        <v>541-ESD - PFM</v>
      </c>
      <c r="F541" t="s">
        <v>37</v>
      </c>
      <c r="G541" s="5" t="s">
        <v>450</v>
      </c>
      <c r="H541" s="70">
        <v>0</v>
      </c>
      <c r="I541" s="70">
        <v>0</v>
      </c>
      <c r="J541" s="70">
        <v>0</v>
      </c>
      <c r="K541" s="70">
        <v>0</v>
      </c>
      <c r="L541" s="70">
        <v>0</v>
      </c>
      <c r="N541" s="6"/>
    </row>
    <row r="542" spans="1:14" hidden="1" x14ac:dyDescent="0.25">
      <c r="A542" t="s">
        <v>316</v>
      </c>
      <c r="B542" t="s">
        <v>443</v>
      </c>
      <c r="C542" s="4" t="s">
        <v>471</v>
      </c>
      <c r="D542" s="4" t="s">
        <v>473</v>
      </c>
      <c r="E542" s="4" t="str">
        <f>CSM_AGENCY3[[#This Row],[Agency]]&amp;"-"&amp;CSM_AGENCY3[[#This Row],[Agency Name]]</f>
        <v>542-ESD LTC</v>
      </c>
      <c r="F542" t="s">
        <v>37</v>
      </c>
      <c r="G542" s="5" t="s">
        <v>450</v>
      </c>
      <c r="H542" s="70">
        <v>0</v>
      </c>
      <c r="I542" s="70">
        <v>0</v>
      </c>
      <c r="J542" s="70">
        <v>0</v>
      </c>
      <c r="K542" s="70">
        <v>0</v>
      </c>
      <c r="L542" s="70">
        <v>0</v>
      </c>
      <c r="N542" s="6"/>
    </row>
    <row r="543" spans="1:14" hidden="1" x14ac:dyDescent="0.25">
      <c r="A543" t="s">
        <v>317</v>
      </c>
      <c r="B543" t="s">
        <v>445</v>
      </c>
      <c r="C543" s="4" t="s">
        <v>471</v>
      </c>
      <c r="D543" s="4" t="s">
        <v>473</v>
      </c>
      <c r="E543" s="4" t="str">
        <f>CSM_AGENCY3[[#This Row],[Agency]]&amp;"-"&amp;CSM_AGENCY3[[#This Row],[Agency Name]]</f>
        <v>543-ESD - UI</v>
      </c>
      <c r="F543" t="s">
        <v>37</v>
      </c>
      <c r="G543" s="5" t="s">
        <v>450</v>
      </c>
      <c r="H543" s="70">
        <v>0</v>
      </c>
      <c r="I543" s="70">
        <v>0</v>
      </c>
      <c r="J543" s="70">
        <v>0</v>
      </c>
      <c r="K543" s="70">
        <v>0</v>
      </c>
      <c r="L543" s="70">
        <v>0</v>
      </c>
      <c r="N543" s="6"/>
    </row>
    <row r="544" spans="1:14" hidden="1" x14ac:dyDescent="0.25">
      <c r="A544" t="s">
        <v>318</v>
      </c>
      <c r="B544" t="s">
        <v>447</v>
      </c>
      <c r="C544" s="4" t="s">
        <v>471</v>
      </c>
      <c r="D544" s="4" t="s">
        <v>473</v>
      </c>
      <c r="E544" s="4" t="str">
        <f>CSM_AGENCY3[[#This Row],[Agency]]&amp;"-"&amp;CSM_AGENCY3[[#This Row],[Agency Name]]</f>
        <v>544-ESD - Other</v>
      </c>
      <c r="F544" t="s">
        <v>37</v>
      </c>
      <c r="G544" s="5" t="s">
        <v>450</v>
      </c>
      <c r="H544" s="70">
        <v>0</v>
      </c>
      <c r="I544" s="70">
        <v>0</v>
      </c>
      <c r="J544" s="70">
        <v>0</v>
      </c>
      <c r="K544" s="70">
        <v>0</v>
      </c>
      <c r="L544" s="70">
        <v>0</v>
      </c>
      <c r="N544" s="6"/>
    </row>
    <row r="545" spans="1:14" hidden="1" x14ac:dyDescent="0.25">
      <c r="A545" t="s">
        <v>319</v>
      </c>
      <c r="B545" t="s">
        <v>437</v>
      </c>
      <c r="C545" s="4" t="s">
        <v>471</v>
      </c>
      <c r="D545" s="4" t="s">
        <v>473</v>
      </c>
      <c r="E545" s="4" t="str">
        <f>CSM_AGENCY3[[#This Row],[Agency]]&amp;"-"&amp;CSM_AGENCY3[[#This Row],[Agency Name]]</f>
        <v>699-Community/Technical College System</v>
      </c>
      <c r="F545" t="s">
        <v>37</v>
      </c>
      <c r="G545" s="5" t="s">
        <v>450</v>
      </c>
      <c r="H545" s="70">
        <v>45000</v>
      </c>
      <c r="I545" s="70">
        <v>34000</v>
      </c>
      <c r="J545" s="70">
        <v>79000</v>
      </c>
      <c r="K545" s="70">
        <v>3750</v>
      </c>
      <c r="L545" s="70">
        <v>2833.3333333333335</v>
      </c>
      <c r="N545" s="6"/>
    </row>
    <row r="546" spans="1:14" hidden="1" x14ac:dyDescent="0.25">
      <c r="A546" t="s">
        <v>207</v>
      </c>
      <c r="B546" t="s">
        <v>328</v>
      </c>
      <c r="C546" s="4" t="s">
        <v>470</v>
      </c>
      <c r="D546" s="4"/>
      <c r="E546" s="4" t="str">
        <f>CSM_AGENCY3[[#This Row],[Agency]]&amp;"-"&amp;CSM_AGENCY3[[#This Row],[Agency Name]]</f>
        <v>011-House of Representatives</v>
      </c>
      <c r="F546" s="8" t="s">
        <v>37</v>
      </c>
      <c r="G546" s="5" t="s">
        <v>450</v>
      </c>
      <c r="H546" s="70">
        <f>SUMIFS('0. CSM'!C:C,'0. CSM'!L:L,CSM_AGENCY3[[#This Row],[Agency]],'0. CSM'!M:M,CSM_AGENCY3[[#This Row],[Billing CSM Title]])+SUMIFS('0. CSM'!E:E,'0. CSM'!L:L,CSM_AGENCY3[[#This Row],[Agency]],'0. CSM'!M:M,CSM_AGENCY3[[#This Row],[Billing CSM Title]])*1000</f>
        <v>0</v>
      </c>
      <c r="I546" s="70">
        <f>SUMIFS('0. CSM'!D:D,'0. CSM'!L:L,CSM_AGENCY3[[#This Row],[Agency]],'0. CSM'!M:M,CSM_AGENCY3[[#This Row],[Billing CSM Title]])+SUMIFS('0. CSM'!F:F,'0. CSM'!L:L,CSM_AGENCY3[[#This Row],[Agency]],'0. CSM'!M:M,CSM_AGENCY3[[#This Row],[Billing CSM Title]])*1000</f>
        <v>0</v>
      </c>
      <c r="J546" s="70">
        <f>CSM_AGENCY3[[#This Row],[FY1 ANNUAL]]+CSM_AGENCY3[[#This Row],[FY2 ANNUAL]]</f>
        <v>0</v>
      </c>
      <c r="K546" s="70">
        <f>ROUND(CSM_AGENCY3[[#This Row],[FY1 ANNUAL]]/12,2)</f>
        <v>0</v>
      </c>
      <c r="L546" s="70">
        <f>ROUND(CSM_AGENCY3[[#This Row],[FY2 ANNUAL]]/12,2)</f>
        <v>0</v>
      </c>
      <c r="N546" s="6"/>
    </row>
    <row r="547" spans="1:14" hidden="1" x14ac:dyDescent="0.25">
      <c r="A547" t="s">
        <v>208</v>
      </c>
      <c r="B547" t="s">
        <v>330</v>
      </c>
      <c r="C547" s="4" t="s">
        <v>470</v>
      </c>
      <c r="D547" s="4"/>
      <c r="E547" s="4" t="str">
        <f>CSM_AGENCY3[[#This Row],[Agency]]&amp;"-"&amp;CSM_AGENCY3[[#This Row],[Agency Name]]</f>
        <v>012-Senate</v>
      </c>
      <c r="F547" s="8" t="s">
        <v>37</v>
      </c>
      <c r="G547" s="5" t="s">
        <v>450</v>
      </c>
      <c r="H547" s="70">
        <f>SUMIFS('0. CSM'!C:C,'0. CSM'!L:L,CSM_AGENCY3[[#This Row],[Agency]],'0. CSM'!M:M,CSM_AGENCY3[[#This Row],[Billing CSM Title]])+SUMIFS('0. CSM'!E:E,'0. CSM'!L:L,CSM_AGENCY3[[#This Row],[Agency]],'0. CSM'!M:M,CSM_AGENCY3[[#This Row],[Billing CSM Title]])*1000</f>
        <v>0</v>
      </c>
      <c r="I547" s="70">
        <f>SUMIFS('0. CSM'!D:D,'0. CSM'!L:L,CSM_AGENCY3[[#This Row],[Agency]],'0. CSM'!M:M,CSM_AGENCY3[[#This Row],[Billing CSM Title]])+SUMIFS('0. CSM'!F:F,'0. CSM'!L:L,CSM_AGENCY3[[#This Row],[Agency]],'0. CSM'!M:M,CSM_AGENCY3[[#This Row],[Billing CSM Title]])*1000</f>
        <v>0</v>
      </c>
      <c r="J547" s="70">
        <f>CSM_AGENCY3[[#This Row],[FY1 ANNUAL]]+CSM_AGENCY3[[#This Row],[FY2 ANNUAL]]</f>
        <v>0</v>
      </c>
      <c r="K547" s="70">
        <f>ROUND(CSM_AGENCY3[[#This Row],[FY1 ANNUAL]]/12,2)</f>
        <v>0</v>
      </c>
      <c r="L547" s="70">
        <f>ROUND(CSM_AGENCY3[[#This Row],[FY2 ANNUAL]]/12,2)</f>
        <v>0</v>
      </c>
      <c r="N547" s="6"/>
    </row>
    <row r="548" spans="1:14" hidden="1" x14ac:dyDescent="0.25">
      <c r="A548" t="s">
        <v>209</v>
      </c>
      <c r="B548" t="s">
        <v>331</v>
      </c>
      <c r="C548" s="4" t="s">
        <v>470</v>
      </c>
      <c r="D548" s="4"/>
      <c r="E548" s="4" t="str">
        <f>CSM_AGENCY3[[#This Row],[Agency]]&amp;"-"&amp;CSM_AGENCY3[[#This Row],[Agency Name]]</f>
        <v>013-Joint Transportation Committee</v>
      </c>
      <c r="F548" s="8" t="s">
        <v>37</v>
      </c>
      <c r="G548" s="5" t="s">
        <v>450</v>
      </c>
      <c r="H548" s="70">
        <f>SUMIFS('0. CSM'!C:C,'0. CSM'!L:L,CSM_AGENCY3[[#This Row],[Agency]],'0. CSM'!M:M,CSM_AGENCY3[[#This Row],[Billing CSM Title]])+SUMIFS('0. CSM'!E:E,'0. CSM'!L:L,CSM_AGENCY3[[#This Row],[Agency]],'0. CSM'!M:M,CSM_AGENCY3[[#This Row],[Billing CSM Title]])*1000</f>
        <v>0</v>
      </c>
      <c r="I548" s="70">
        <f>SUMIFS('0. CSM'!D:D,'0. CSM'!L:L,CSM_AGENCY3[[#This Row],[Agency]],'0. CSM'!M:M,CSM_AGENCY3[[#This Row],[Billing CSM Title]])+SUMIFS('0. CSM'!F:F,'0. CSM'!L:L,CSM_AGENCY3[[#This Row],[Agency]],'0. CSM'!M:M,CSM_AGENCY3[[#This Row],[Billing CSM Title]])*1000</f>
        <v>0</v>
      </c>
      <c r="J548" s="70">
        <f>CSM_AGENCY3[[#This Row],[FY1 ANNUAL]]+CSM_AGENCY3[[#This Row],[FY2 ANNUAL]]</f>
        <v>0</v>
      </c>
      <c r="K548" s="70">
        <f>ROUND(CSM_AGENCY3[[#This Row],[FY1 ANNUAL]]/12,2)</f>
        <v>0</v>
      </c>
      <c r="L548" s="70">
        <f>ROUND(CSM_AGENCY3[[#This Row],[FY2 ANNUAL]]/12,2)</f>
        <v>0</v>
      </c>
      <c r="N548" s="6"/>
    </row>
    <row r="549" spans="1:14" hidden="1" x14ac:dyDescent="0.25">
      <c r="A549" t="s">
        <v>210</v>
      </c>
      <c r="B549" t="s">
        <v>332</v>
      </c>
      <c r="C549" s="4" t="s">
        <v>470</v>
      </c>
      <c r="D549" s="4"/>
      <c r="E549" s="4" t="str">
        <f>CSM_AGENCY3[[#This Row],[Agency]]&amp;"-"&amp;CSM_AGENCY3[[#This Row],[Agency Name]]</f>
        <v>014-Jt Leg Audit &amp; Review Committee</v>
      </c>
      <c r="F549" s="8" t="s">
        <v>37</v>
      </c>
      <c r="G549" s="5" t="s">
        <v>450</v>
      </c>
      <c r="H549" s="70">
        <f>SUMIFS('0. CSM'!C:C,'0. CSM'!L:L,CSM_AGENCY3[[#This Row],[Agency]],'0. CSM'!M:M,CSM_AGENCY3[[#This Row],[Billing CSM Title]])+SUMIFS('0. CSM'!E:E,'0. CSM'!L:L,CSM_AGENCY3[[#This Row],[Agency]],'0. CSM'!M:M,CSM_AGENCY3[[#This Row],[Billing CSM Title]])*1000</f>
        <v>0</v>
      </c>
      <c r="I549" s="70">
        <f>SUMIFS('0. CSM'!D:D,'0. CSM'!L:L,CSM_AGENCY3[[#This Row],[Agency]],'0. CSM'!M:M,CSM_AGENCY3[[#This Row],[Billing CSM Title]])+SUMIFS('0. CSM'!F:F,'0. CSM'!L:L,CSM_AGENCY3[[#This Row],[Agency]],'0. CSM'!M:M,CSM_AGENCY3[[#This Row],[Billing CSM Title]])*1000</f>
        <v>0</v>
      </c>
      <c r="J549" s="70">
        <f>CSM_AGENCY3[[#This Row],[FY1 ANNUAL]]+CSM_AGENCY3[[#This Row],[FY2 ANNUAL]]</f>
        <v>0</v>
      </c>
      <c r="K549" s="70">
        <f>ROUND(CSM_AGENCY3[[#This Row],[FY1 ANNUAL]]/12,2)</f>
        <v>0</v>
      </c>
      <c r="L549" s="70">
        <f>ROUND(CSM_AGENCY3[[#This Row],[FY2 ANNUAL]]/12,2)</f>
        <v>0</v>
      </c>
      <c r="N549" s="6"/>
    </row>
    <row r="550" spans="1:14" hidden="1" x14ac:dyDescent="0.25">
      <c r="A550" t="s">
        <v>211</v>
      </c>
      <c r="B550" t="s">
        <v>333</v>
      </c>
      <c r="C550" s="4" t="s">
        <v>470</v>
      </c>
      <c r="D550" s="4"/>
      <c r="E550" s="4" t="str">
        <f>CSM_AGENCY3[[#This Row],[Agency]]&amp;"-"&amp;CSM_AGENCY3[[#This Row],[Agency Name]]</f>
        <v>020-LEAP Committee</v>
      </c>
      <c r="F550" s="8" t="s">
        <v>37</v>
      </c>
      <c r="G550" s="5" t="s">
        <v>450</v>
      </c>
      <c r="H550" s="70">
        <f>SUMIFS('0. CSM'!C:C,'0. CSM'!L:L,CSM_AGENCY3[[#This Row],[Agency]],'0. CSM'!M:M,CSM_AGENCY3[[#This Row],[Billing CSM Title]])+SUMIFS('0. CSM'!E:E,'0. CSM'!L:L,CSM_AGENCY3[[#This Row],[Agency]],'0. CSM'!M:M,CSM_AGENCY3[[#This Row],[Billing CSM Title]])*1000</f>
        <v>0</v>
      </c>
      <c r="I550" s="70">
        <f>SUMIFS('0. CSM'!D:D,'0. CSM'!L:L,CSM_AGENCY3[[#This Row],[Agency]],'0. CSM'!M:M,CSM_AGENCY3[[#This Row],[Billing CSM Title]])+SUMIFS('0. CSM'!F:F,'0. CSM'!L:L,CSM_AGENCY3[[#This Row],[Agency]],'0. CSM'!M:M,CSM_AGENCY3[[#This Row],[Billing CSM Title]])*1000</f>
        <v>0</v>
      </c>
      <c r="J550" s="70">
        <f>CSM_AGENCY3[[#This Row],[FY1 ANNUAL]]+CSM_AGENCY3[[#This Row],[FY2 ANNUAL]]</f>
        <v>0</v>
      </c>
      <c r="K550" s="70">
        <f>ROUND(CSM_AGENCY3[[#This Row],[FY1 ANNUAL]]/12,2)</f>
        <v>0</v>
      </c>
      <c r="L550" s="70">
        <f>ROUND(CSM_AGENCY3[[#This Row],[FY2 ANNUAL]]/12,2)</f>
        <v>0</v>
      </c>
      <c r="N550" s="6"/>
    </row>
    <row r="551" spans="1:14" hidden="1" x14ac:dyDescent="0.25">
      <c r="A551" t="s">
        <v>212</v>
      </c>
      <c r="B551" t="s">
        <v>334</v>
      </c>
      <c r="C551" s="4" t="s">
        <v>470</v>
      </c>
      <c r="D551" s="4"/>
      <c r="E551" s="4" t="str">
        <f>CSM_AGENCY3[[#This Row],[Agency]]&amp;"-"&amp;CSM_AGENCY3[[#This Row],[Agency Name]]</f>
        <v>035-Office of the State Actuary</v>
      </c>
      <c r="F551" s="8" t="s">
        <v>37</v>
      </c>
      <c r="G551" s="5" t="s">
        <v>450</v>
      </c>
      <c r="H551" s="70">
        <f>SUMIFS('0. CSM'!C:C,'0. CSM'!L:L,CSM_AGENCY3[[#This Row],[Agency]],'0. CSM'!M:M,CSM_AGENCY3[[#This Row],[Billing CSM Title]])+SUMIFS('0. CSM'!E:E,'0. CSM'!L:L,CSM_AGENCY3[[#This Row],[Agency]],'0. CSM'!M:M,CSM_AGENCY3[[#This Row],[Billing CSM Title]])*1000</f>
        <v>0</v>
      </c>
      <c r="I551" s="70">
        <f>SUMIFS('0. CSM'!D:D,'0. CSM'!L:L,CSM_AGENCY3[[#This Row],[Agency]],'0. CSM'!M:M,CSM_AGENCY3[[#This Row],[Billing CSM Title]])+SUMIFS('0. CSM'!F:F,'0. CSM'!L:L,CSM_AGENCY3[[#This Row],[Agency]],'0. CSM'!M:M,CSM_AGENCY3[[#This Row],[Billing CSM Title]])*1000</f>
        <v>0</v>
      </c>
      <c r="J551" s="70">
        <f>CSM_AGENCY3[[#This Row],[FY1 ANNUAL]]+CSM_AGENCY3[[#This Row],[FY2 ANNUAL]]</f>
        <v>0</v>
      </c>
      <c r="K551" s="70">
        <f>ROUND(CSM_AGENCY3[[#This Row],[FY1 ANNUAL]]/12,2)</f>
        <v>0</v>
      </c>
      <c r="L551" s="70">
        <f>ROUND(CSM_AGENCY3[[#This Row],[FY2 ANNUAL]]/12,2)</f>
        <v>0</v>
      </c>
      <c r="N551" s="6"/>
    </row>
    <row r="552" spans="1:14" hidden="1" x14ac:dyDescent="0.25">
      <c r="A552" t="s">
        <v>213</v>
      </c>
      <c r="B552" t="s">
        <v>335</v>
      </c>
      <c r="C552" s="4" t="s">
        <v>470</v>
      </c>
      <c r="D552" s="4"/>
      <c r="E552" s="4" t="str">
        <f>CSM_AGENCY3[[#This Row],[Agency]]&amp;"-"&amp;CSM_AGENCY3[[#This Row],[Agency Name]]</f>
        <v>036-St Leg Labor Rel</v>
      </c>
      <c r="F552" s="8" t="s">
        <v>37</v>
      </c>
      <c r="G552" s="5" t="s">
        <v>450</v>
      </c>
      <c r="H552" s="70">
        <f>SUMIFS('0. CSM'!C:C,'0. CSM'!L:L,CSM_AGENCY3[[#This Row],[Agency]],'0. CSM'!M:M,CSM_AGENCY3[[#This Row],[Billing CSM Title]])+SUMIFS('0. CSM'!E:E,'0. CSM'!L:L,CSM_AGENCY3[[#This Row],[Agency]],'0. CSM'!M:M,CSM_AGENCY3[[#This Row],[Billing CSM Title]])*1000</f>
        <v>0</v>
      </c>
      <c r="I552" s="70">
        <f>SUMIFS('0. CSM'!D:D,'0. CSM'!L:L,CSM_AGENCY3[[#This Row],[Agency]],'0. CSM'!M:M,CSM_AGENCY3[[#This Row],[Billing CSM Title]])+SUMIFS('0. CSM'!F:F,'0. CSM'!L:L,CSM_AGENCY3[[#This Row],[Agency]],'0. CSM'!M:M,CSM_AGENCY3[[#This Row],[Billing CSM Title]])*1000</f>
        <v>0</v>
      </c>
      <c r="J552" s="70">
        <f>CSM_AGENCY3[[#This Row],[FY1 ANNUAL]]+CSM_AGENCY3[[#This Row],[FY2 ANNUAL]]</f>
        <v>0</v>
      </c>
      <c r="K552" s="70">
        <f>ROUND(CSM_AGENCY3[[#This Row],[FY1 ANNUAL]]/12,2)</f>
        <v>0</v>
      </c>
      <c r="L552" s="70">
        <f>ROUND(CSM_AGENCY3[[#This Row],[FY2 ANNUAL]]/12,2)</f>
        <v>0</v>
      </c>
      <c r="N552" s="6"/>
    </row>
    <row r="553" spans="1:14" hidden="1" x14ac:dyDescent="0.25">
      <c r="A553" t="s">
        <v>214</v>
      </c>
      <c r="B553" t="s">
        <v>336</v>
      </c>
      <c r="C553" s="4" t="s">
        <v>470</v>
      </c>
      <c r="D553" s="4"/>
      <c r="E553" s="4" t="str">
        <f>CSM_AGENCY3[[#This Row],[Agency]]&amp;"-"&amp;CSM_AGENCY3[[#This Row],[Agency Name]]</f>
        <v>037-Office of Legislative Support Svcs</v>
      </c>
      <c r="F553" s="8" t="s">
        <v>37</v>
      </c>
      <c r="G553" s="5" t="s">
        <v>450</v>
      </c>
      <c r="H553" s="70">
        <f>SUMIFS('0. CSM'!C:C,'0. CSM'!L:L,CSM_AGENCY3[[#This Row],[Agency]],'0. CSM'!M:M,CSM_AGENCY3[[#This Row],[Billing CSM Title]])+SUMIFS('0. CSM'!E:E,'0. CSM'!L:L,CSM_AGENCY3[[#This Row],[Agency]],'0. CSM'!M:M,CSM_AGENCY3[[#This Row],[Billing CSM Title]])*1000</f>
        <v>0</v>
      </c>
      <c r="I553" s="70">
        <f>SUMIFS('0. CSM'!D:D,'0. CSM'!L:L,CSM_AGENCY3[[#This Row],[Agency]],'0. CSM'!M:M,CSM_AGENCY3[[#This Row],[Billing CSM Title]])+SUMIFS('0. CSM'!F:F,'0. CSM'!L:L,CSM_AGENCY3[[#This Row],[Agency]],'0. CSM'!M:M,CSM_AGENCY3[[#This Row],[Billing CSM Title]])*1000</f>
        <v>0</v>
      </c>
      <c r="J553" s="70">
        <f>CSM_AGENCY3[[#This Row],[FY1 ANNUAL]]+CSM_AGENCY3[[#This Row],[FY2 ANNUAL]]</f>
        <v>0</v>
      </c>
      <c r="K553" s="70">
        <f>ROUND(CSM_AGENCY3[[#This Row],[FY1 ANNUAL]]/12,2)</f>
        <v>0</v>
      </c>
      <c r="L553" s="70">
        <f>ROUND(CSM_AGENCY3[[#This Row],[FY2 ANNUAL]]/12,2)</f>
        <v>0</v>
      </c>
      <c r="N553" s="6"/>
    </row>
    <row r="554" spans="1:14" hidden="1" x14ac:dyDescent="0.25">
      <c r="A554" t="s">
        <v>215</v>
      </c>
      <c r="B554" t="s">
        <v>337</v>
      </c>
      <c r="C554" s="4" t="s">
        <v>470</v>
      </c>
      <c r="D554" s="4"/>
      <c r="E554" s="4" t="str">
        <f>CSM_AGENCY3[[#This Row],[Agency]]&amp;"-"&amp;CSM_AGENCY3[[#This Row],[Agency Name]]</f>
        <v>038-Joint Legislative Systems Comm</v>
      </c>
      <c r="F554" s="8" t="s">
        <v>37</v>
      </c>
      <c r="G554" s="5" t="s">
        <v>450</v>
      </c>
      <c r="H554" s="70">
        <f>SUMIFS('0. CSM'!C:C,'0. CSM'!L:L,CSM_AGENCY3[[#This Row],[Agency]],'0. CSM'!M:M,CSM_AGENCY3[[#This Row],[Billing CSM Title]])+SUMIFS('0. CSM'!E:E,'0. CSM'!L:L,CSM_AGENCY3[[#This Row],[Agency]],'0. CSM'!M:M,CSM_AGENCY3[[#This Row],[Billing CSM Title]])*1000</f>
        <v>0</v>
      </c>
      <c r="I554" s="70">
        <f>SUMIFS('0. CSM'!D:D,'0. CSM'!L:L,CSM_AGENCY3[[#This Row],[Agency]],'0. CSM'!M:M,CSM_AGENCY3[[#This Row],[Billing CSM Title]])+SUMIFS('0. CSM'!F:F,'0. CSM'!L:L,CSM_AGENCY3[[#This Row],[Agency]],'0. CSM'!M:M,CSM_AGENCY3[[#This Row],[Billing CSM Title]])*1000</f>
        <v>0</v>
      </c>
      <c r="J554" s="70">
        <f>CSM_AGENCY3[[#This Row],[FY1 ANNUAL]]+CSM_AGENCY3[[#This Row],[FY2 ANNUAL]]</f>
        <v>0</v>
      </c>
      <c r="K554" s="70">
        <f>ROUND(CSM_AGENCY3[[#This Row],[FY1 ANNUAL]]/12,2)</f>
        <v>0</v>
      </c>
      <c r="L554" s="70">
        <f>ROUND(CSM_AGENCY3[[#This Row],[FY2 ANNUAL]]/12,2)</f>
        <v>0</v>
      </c>
      <c r="N554" s="6"/>
    </row>
    <row r="555" spans="1:14" hidden="1" x14ac:dyDescent="0.25">
      <c r="A555" t="s">
        <v>216</v>
      </c>
      <c r="B555" t="s">
        <v>338</v>
      </c>
      <c r="C555" s="4" t="s">
        <v>470</v>
      </c>
      <c r="D555" s="4"/>
      <c r="E555" s="4" t="str">
        <f>CSM_AGENCY3[[#This Row],[Agency]]&amp;"-"&amp;CSM_AGENCY3[[#This Row],[Agency Name]]</f>
        <v>040-Statute Law Committee</v>
      </c>
      <c r="F555" s="8" t="s">
        <v>37</v>
      </c>
      <c r="G555" s="5" t="s">
        <v>450</v>
      </c>
      <c r="H555" s="70">
        <f>SUMIFS('0. CSM'!C:C,'0. CSM'!L:L,CSM_AGENCY3[[#This Row],[Agency]],'0. CSM'!M:M,CSM_AGENCY3[[#This Row],[Billing CSM Title]])+SUMIFS('0. CSM'!E:E,'0. CSM'!L:L,CSM_AGENCY3[[#This Row],[Agency]],'0. CSM'!M:M,CSM_AGENCY3[[#This Row],[Billing CSM Title]])*1000</f>
        <v>0</v>
      </c>
      <c r="I555" s="70">
        <f>SUMIFS('0. CSM'!D:D,'0. CSM'!L:L,CSM_AGENCY3[[#This Row],[Agency]],'0. CSM'!M:M,CSM_AGENCY3[[#This Row],[Billing CSM Title]])+SUMIFS('0. CSM'!F:F,'0. CSM'!L:L,CSM_AGENCY3[[#This Row],[Agency]],'0. CSM'!M:M,CSM_AGENCY3[[#This Row],[Billing CSM Title]])*1000</f>
        <v>0</v>
      </c>
      <c r="J555" s="70">
        <f>CSM_AGENCY3[[#This Row],[FY1 ANNUAL]]+CSM_AGENCY3[[#This Row],[FY2 ANNUAL]]</f>
        <v>0</v>
      </c>
      <c r="K555" s="70">
        <f>ROUND(CSM_AGENCY3[[#This Row],[FY1 ANNUAL]]/12,2)</f>
        <v>0</v>
      </c>
      <c r="L555" s="70">
        <f>ROUND(CSM_AGENCY3[[#This Row],[FY2 ANNUAL]]/12,2)</f>
        <v>0</v>
      </c>
      <c r="N555" s="6"/>
    </row>
    <row r="556" spans="1:14" hidden="1" x14ac:dyDescent="0.25">
      <c r="A556" t="s">
        <v>217</v>
      </c>
      <c r="B556" t="s">
        <v>339</v>
      </c>
      <c r="C556" s="4" t="s">
        <v>470</v>
      </c>
      <c r="D556" s="4"/>
      <c r="E556" s="4" t="str">
        <f>CSM_AGENCY3[[#This Row],[Agency]]&amp;"-"&amp;CSM_AGENCY3[[#This Row],[Agency Name]]</f>
        <v>045-Supreme Court</v>
      </c>
      <c r="F556" s="8" t="s">
        <v>37</v>
      </c>
      <c r="G556" s="5" t="s">
        <v>450</v>
      </c>
      <c r="H556" s="70">
        <f>SUMIFS('0. CSM'!C:C,'0. CSM'!L:L,CSM_AGENCY3[[#This Row],[Agency]],'0. CSM'!M:M,CSM_AGENCY3[[#This Row],[Billing CSM Title]])+SUMIFS('0. CSM'!E:E,'0. CSM'!L:L,CSM_AGENCY3[[#This Row],[Agency]],'0. CSM'!M:M,CSM_AGENCY3[[#This Row],[Billing CSM Title]])*1000</f>
        <v>0</v>
      </c>
      <c r="I556" s="70">
        <f>SUMIFS('0. CSM'!D:D,'0. CSM'!L:L,CSM_AGENCY3[[#This Row],[Agency]],'0. CSM'!M:M,CSM_AGENCY3[[#This Row],[Billing CSM Title]])+SUMIFS('0. CSM'!F:F,'0. CSM'!L:L,CSM_AGENCY3[[#This Row],[Agency]],'0. CSM'!M:M,CSM_AGENCY3[[#This Row],[Billing CSM Title]])*1000</f>
        <v>0</v>
      </c>
      <c r="J556" s="70">
        <f>CSM_AGENCY3[[#This Row],[FY1 ANNUAL]]+CSM_AGENCY3[[#This Row],[FY2 ANNUAL]]</f>
        <v>0</v>
      </c>
      <c r="K556" s="70">
        <f>ROUND(CSM_AGENCY3[[#This Row],[FY1 ANNUAL]]/12,2)</f>
        <v>0</v>
      </c>
      <c r="L556" s="70">
        <f>ROUND(CSM_AGENCY3[[#This Row],[FY2 ANNUAL]]/12,2)</f>
        <v>0</v>
      </c>
      <c r="N556" s="6"/>
    </row>
    <row r="557" spans="1:14" hidden="1" x14ac:dyDescent="0.25">
      <c r="A557" t="s">
        <v>218</v>
      </c>
      <c r="B557" t="s">
        <v>340</v>
      </c>
      <c r="C557" s="4" t="s">
        <v>470</v>
      </c>
      <c r="D557" s="4"/>
      <c r="E557" s="4" t="str">
        <f>CSM_AGENCY3[[#This Row],[Agency]]&amp;"-"&amp;CSM_AGENCY3[[#This Row],[Agency Name]]</f>
        <v>046-State Law Library</v>
      </c>
      <c r="F557" s="8" t="s">
        <v>37</v>
      </c>
      <c r="G557" s="5" t="s">
        <v>450</v>
      </c>
      <c r="H557" s="70">
        <f>SUMIFS('0. CSM'!C:C,'0. CSM'!L:L,CSM_AGENCY3[[#This Row],[Agency]],'0. CSM'!M:M,CSM_AGENCY3[[#This Row],[Billing CSM Title]])+SUMIFS('0. CSM'!E:E,'0. CSM'!L:L,CSM_AGENCY3[[#This Row],[Agency]],'0. CSM'!M:M,CSM_AGENCY3[[#This Row],[Billing CSM Title]])*1000</f>
        <v>0</v>
      </c>
      <c r="I557" s="70">
        <f>SUMIFS('0. CSM'!D:D,'0. CSM'!L:L,CSM_AGENCY3[[#This Row],[Agency]],'0. CSM'!M:M,CSM_AGENCY3[[#This Row],[Billing CSM Title]])+SUMIFS('0. CSM'!F:F,'0. CSM'!L:L,CSM_AGENCY3[[#This Row],[Agency]],'0. CSM'!M:M,CSM_AGENCY3[[#This Row],[Billing CSM Title]])*1000</f>
        <v>0</v>
      </c>
      <c r="J557" s="70">
        <f>CSM_AGENCY3[[#This Row],[FY1 ANNUAL]]+CSM_AGENCY3[[#This Row],[FY2 ANNUAL]]</f>
        <v>0</v>
      </c>
      <c r="K557" s="70">
        <f>ROUND(CSM_AGENCY3[[#This Row],[FY1 ANNUAL]]/12,2)</f>
        <v>0</v>
      </c>
      <c r="L557" s="70">
        <f>ROUND(CSM_AGENCY3[[#This Row],[FY2 ANNUAL]]/12,2)</f>
        <v>0</v>
      </c>
      <c r="N557" s="6"/>
    </row>
    <row r="558" spans="1:14" hidden="1" x14ac:dyDescent="0.25">
      <c r="A558" t="s">
        <v>219</v>
      </c>
      <c r="B558" t="s">
        <v>341</v>
      </c>
      <c r="C558" s="4" t="s">
        <v>470</v>
      </c>
      <c r="D558" s="4"/>
      <c r="E558" s="4" t="str">
        <f>CSM_AGENCY3[[#This Row],[Agency]]&amp;"-"&amp;CSM_AGENCY3[[#This Row],[Agency Name]]</f>
        <v>048-Court of Appeals</v>
      </c>
      <c r="F558" s="8" t="s">
        <v>37</v>
      </c>
      <c r="G558" s="5" t="s">
        <v>450</v>
      </c>
      <c r="H558" s="70">
        <f>SUMIFS('0. CSM'!C:C,'0. CSM'!L:L,CSM_AGENCY3[[#This Row],[Agency]],'0. CSM'!M:M,CSM_AGENCY3[[#This Row],[Billing CSM Title]])+SUMIFS('0. CSM'!E:E,'0. CSM'!L:L,CSM_AGENCY3[[#This Row],[Agency]],'0. CSM'!M:M,CSM_AGENCY3[[#This Row],[Billing CSM Title]])*1000</f>
        <v>0</v>
      </c>
      <c r="I558" s="70">
        <f>SUMIFS('0. CSM'!D:D,'0. CSM'!L:L,CSM_AGENCY3[[#This Row],[Agency]],'0. CSM'!M:M,CSM_AGENCY3[[#This Row],[Billing CSM Title]])+SUMIFS('0. CSM'!F:F,'0. CSM'!L:L,CSM_AGENCY3[[#This Row],[Agency]],'0. CSM'!M:M,CSM_AGENCY3[[#This Row],[Billing CSM Title]])*1000</f>
        <v>0</v>
      </c>
      <c r="J558" s="70">
        <f>CSM_AGENCY3[[#This Row],[FY1 ANNUAL]]+CSM_AGENCY3[[#This Row],[FY2 ANNUAL]]</f>
        <v>0</v>
      </c>
      <c r="K558" s="70">
        <f>ROUND(CSM_AGENCY3[[#This Row],[FY1 ANNUAL]]/12,2)</f>
        <v>0</v>
      </c>
      <c r="L558" s="70">
        <f>ROUND(CSM_AGENCY3[[#This Row],[FY2 ANNUAL]]/12,2)</f>
        <v>0</v>
      </c>
      <c r="N558" s="6"/>
    </row>
    <row r="559" spans="1:14" hidden="1" x14ac:dyDescent="0.25">
      <c r="A559" t="s">
        <v>220</v>
      </c>
      <c r="B559" t="s">
        <v>342</v>
      </c>
      <c r="C559" s="4" t="s">
        <v>470</v>
      </c>
      <c r="D559" s="4"/>
      <c r="E559" s="4" t="str">
        <f>CSM_AGENCY3[[#This Row],[Agency]]&amp;"-"&amp;CSM_AGENCY3[[#This Row],[Agency Name]]</f>
        <v>050-Commission on Judicial Conduct</v>
      </c>
      <c r="F559" s="8" t="s">
        <v>37</v>
      </c>
      <c r="G559" s="5" t="s">
        <v>450</v>
      </c>
      <c r="H559" s="70">
        <f>SUMIFS('0. CSM'!C:C,'0. CSM'!L:L,CSM_AGENCY3[[#This Row],[Agency]],'0. CSM'!M:M,CSM_AGENCY3[[#This Row],[Billing CSM Title]])+SUMIFS('0. CSM'!E:E,'0. CSM'!L:L,CSM_AGENCY3[[#This Row],[Agency]],'0. CSM'!M:M,CSM_AGENCY3[[#This Row],[Billing CSM Title]])*1000</f>
        <v>0</v>
      </c>
      <c r="I559" s="70">
        <f>SUMIFS('0. CSM'!D:D,'0. CSM'!L:L,CSM_AGENCY3[[#This Row],[Agency]],'0. CSM'!M:M,CSM_AGENCY3[[#This Row],[Billing CSM Title]])+SUMIFS('0. CSM'!F:F,'0. CSM'!L:L,CSM_AGENCY3[[#This Row],[Agency]],'0. CSM'!M:M,CSM_AGENCY3[[#This Row],[Billing CSM Title]])*1000</f>
        <v>0</v>
      </c>
      <c r="J559" s="70">
        <f>CSM_AGENCY3[[#This Row],[FY1 ANNUAL]]+CSM_AGENCY3[[#This Row],[FY2 ANNUAL]]</f>
        <v>0</v>
      </c>
      <c r="K559" s="70">
        <f>ROUND(CSM_AGENCY3[[#This Row],[FY1 ANNUAL]]/12,2)</f>
        <v>0</v>
      </c>
      <c r="L559" s="70">
        <f>ROUND(CSM_AGENCY3[[#This Row],[FY2 ANNUAL]]/12,2)</f>
        <v>0</v>
      </c>
      <c r="N559" s="6"/>
    </row>
    <row r="560" spans="1:14" hidden="1" x14ac:dyDescent="0.25">
      <c r="A560" t="s">
        <v>221</v>
      </c>
      <c r="B560" t="s">
        <v>343</v>
      </c>
      <c r="C560" s="4" t="s">
        <v>470</v>
      </c>
      <c r="D560" s="4"/>
      <c r="E560" s="4" t="str">
        <f>CSM_AGENCY3[[#This Row],[Agency]]&amp;"-"&amp;CSM_AGENCY3[[#This Row],[Agency Name]]</f>
        <v>055-Administrative Office of the Courts</v>
      </c>
      <c r="F560" s="8" t="s">
        <v>37</v>
      </c>
      <c r="G560" s="5" t="s">
        <v>450</v>
      </c>
      <c r="H560" s="70">
        <f>SUMIFS('0. CSM'!C:C,'0. CSM'!L:L,CSM_AGENCY3[[#This Row],[Agency]],'0. CSM'!M:M,CSM_AGENCY3[[#This Row],[Billing CSM Title]])+SUMIFS('0. CSM'!E:E,'0. CSM'!L:L,CSM_AGENCY3[[#This Row],[Agency]],'0. CSM'!M:M,CSM_AGENCY3[[#This Row],[Billing CSM Title]])*1000</f>
        <v>0</v>
      </c>
      <c r="I560" s="70">
        <f>SUMIFS('0. CSM'!D:D,'0. CSM'!L:L,CSM_AGENCY3[[#This Row],[Agency]],'0. CSM'!M:M,CSM_AGENCY3[[#This Row],[Billing CSM Title]])+SUMIFS('0. CSM'!F:F,'0. CSM'!L:L,CSM_AGENCY3[[#This Row],[Agency]],'0. CSM'!M:M,CSM_AGENCY3[[#This Row],[Billing CSM Title]])*1000</f>
        <v>0</v>
      </c>
      <c r="J560" s="70">
        <f>CSM_AGENCY3[[#This Row],[FY1 ANNUAL]]+CSM_AGENCY3[[#This Row],[FY2 ANNUAL]]</f>
        <v>0</v>
      </c>
      <c r="K560" s="70">
        <f>ROUND(CSM_AGENCY3[[#This Row],[FY1 ANNUAL]]/12,2)</f>
        <v>0</v>
      </c>
      <c r="L560" s="70">
        <f>ROUND(CSM_AGENCY3[[#This Row],[FY2 ANNUAL]]/12,2)</f>
        <v>0</v>
      </c>
      <c r="N560" s="6"/>
    </row>
    <row r="561" spans="1:14" hidden="1" x14ac:dyDescent="0.25">
      <c r="A561" t="s">
        <v>222</v>
      </c>
      <c r="B561" t="s">
        <v>344</v>
      </c>
      <c r="C561" s="4" t="s">
        <v>470</v>
      </c>
      <c r="D561" s="4"/>
      <c r="E561" s="4" t="str">
        <f>CSM_AGENCY3[[#This Row],[Agency]]&amp;"-"&amp;CSM_AGENCY3[[#This Row],[Agency Name]]</f>
        <v>056-Office of Public Defense</v>
      </c>
      <c r="F561" s="8" t="s">
        <v>37</v>
      </c>
      <c r="G561" s="5" t="s">
        <v>450</v>
      </c>
      <c r="H561" s="70">
        <f>SUMIFS('0. CSM'!C:C,'0. CSM'!L:L,CSM_AGENCY3[[#This Row],[Agency]],'0. CSM'!M:M,CSM_AGENCY3[[#This Row],[Billing CSM Title]])+SUMIFS('0. CSM'!E:E,'0. CSM'!L:L,CSM_AGENCY3[[#This Row],[Agency]],'0. CSM'!M:M,CSM_AGENCY3[[#This Row],[Billing CSM Title]])*1000</f>
        <v>0</v>
      </c>
      <c r="I561" s="70">
        <f>SUMIFS('0. CSM'!D:D,'0. CSM'!L:L,CSM_AGENCY3[[#This Row],[Agency]],'0. CSM'!M:M,CSM_AGENCY3[[#This Row],[Billing CSM Title]])+SUMIFS('0. CSM'!F:F,'0. CSM'!L:L,CSM_AGENCY3[[#This Row],[Agency]],'0. CSM'!M:M,CSM_AGENCY3[[#This Row],[Billing CSM Title]])*1000</f>
        <v>0</v>
      </c>
      <c r="J561" s="70">
        <f>CSM_AGENCY3[[#This Row],[FY1 ANNUAL]]+CSM_AGENCY3[[#This Row],[FY2 ANNUAL]]</f>
        <v>0</v>
      </c>
      <c r="K561" s="70">
        <f>ROUND(CSM_AGENCY3[[#This Row],[FY1 ANNUAL]]/12,2)</f>
        <v>0</v>
      </c>
      <c r="L561" s="70">
        <f>ROUND(CSM_AGENCY3[[#This Row],[FY2 ANNUAL]]/12,2)</f>
        <v>0</v>
      </c>
      <c r="N561" s="6"/>
    </row>
    <row r="562" spans="1:14" hidden="1" x14ac:dyDescent="0.25">
      <c r="A562" t="s">
        <v>223</v>
      </c>
      <c r="B562" t="s">
        <v>345</v>
      </c>
      <c r="C562" s="4" t="s">
        <v>470</v>
      </c>
      <c r="D562" s="4"/>
      <c r="E562" s="4" t="str">
        <f>CSM_AGENCY3[[#This Row],[Agency]]&amp;"-"&amp;CSM_AGENCY3[[#This Row],[Agency Name]]</f>
        <v>057-Office of Civil Legal Aid</v>
      </c>
      <c r="F562" s="8" t="s">
        <v>37</v>
      </c>
      <c r="G562" s="5" t="s">
        <v>450</v>
      </c>
      <c r="H562" s="70">
        <f>SUMIFS('0. CSM'!C:C,'0. CSM'!L:L,CSM_AGENCY3[[#This Row],[Agency]],'0. CSM'!M:M,CSM_AGENCY3[[#This Row],[Billing CSM Title]])+SUMIFS('0. CSM'!E:E,'0. CSM'!L:L,CSM_AGENCY3[[#This Row],[Agency]],'0. CSM'!M:M,CSM_AGENCY3[[#This Row],[Billing CSM Title]])*1000</f>
        <v>0</v>
      </c>
      <c r="I562" s="70">
        <f>SUMIFS('0. CSM'!D:D,'0. CSM'!L:L,CSM_AGENCY3[[#This Row],[Agency]],'0. CSM'!M:M,CSM_AGENCY3[[#This Row],[Billing CSM Title]])+SUMIFS('0. CSM'!F:F,'0. CSM'!L:L,CSM_AGENCY3[[#This Row],[Agency]],'0. CSM'!M:M,CSM_AGENCY3[[#This Row],[Billing CSM Title]])*1000</f>
        <v>0</v>
      </c>
      <c r="J562" s="70">
        <f>CSM_AGENCY3[[#This Row],[FY1 ANNUAL]]+CSM_AGENCY3[[#This Row],[FY2 ANNUAL]]</f>
        <v>0</v>
      </c>
      <c r="K562" s="70">
        <f>ROUND(CSM_AGENCY3[[#This Row],[FY1 ANNUAL]]/12,2)</f>
        <v>0</v>
      </c>
      <c r="L562" s="70">
        <f>ROUND(CSM_AGENCY3[[#This Row],[FY2 ANNUAL]]/12,2)</f>
        <v>0</v>
      </c>
      <c r="N562" s="6"/>
    </row>
    <row r="563" spans="1:14" hidden="1" x14ac:dyDescent="0.25">
      <c r="A563" t="s">
        <v>224</v>
      </c>
      <c r="B563" t="s">
        <v>346</v>
      </c>
      <c r="C563" s="4" t="s">
        <v>470</v>
      </c>
      <c r="D563" s="4"/>
      <c r="E563" s="4" t="str">
        <f>CSM_AGENCY3[[#This Row],[Agency]]&amp;"-"&amp;CSM_AGENCY3[[#This Row],[Agency Name]]</f>
        <v>075-Office of the Governor</v>
      </c>
      <c r="F563" s="8" t="s">
        <v>37</v>
      </c>
      <c r="G563" s="5" t="s">
        <v>450</v>
      </c>
      <c r="H563" s="70">
        <f>SUMIFS('0. CSM'!C:C,'0. CSM'!L:L,CSM_AGENCY3[[#This Row],[Agency]],'0. CSM'!M:M,CSM_AGENCY3[[#This Row],[Billing CSM Title]])+SUMIFS('0. CSM'!E:E,'0. CSM'!L:L,CSM_AGENCY3[[#This Row],[Agency]],'0. CSM'!M:M,CSM_AGENCY3[[#This Row],[Billing CSM Title]])*1000</f>
        <v>0</v>
      </c>
      <c r="I563" s="70">
        <f>SUMIFS('0. CSM'!D:D,'0. CSM'!L:L,CSM_AGENCY3[[#This Row],[Agency]],'0. CSM'!M:M,CSM_AGENCY3[[#This Row],[Billing CSM Title]])+SUMIFS('0. CSM'!F:F,'0. CSM'!L:L,CSM_AGENCY3[[#This Row],[Agency]],'0. CSM'!M:M,CSM_AGENCY3[[#This Row],[Billing CSM Title]])*1000</f>
        <v>0</v>
      </c>
      <c r="J563" s="70">
        <f>CSM_AGENCY3[[#This Row],[FY1 ANNUAL]]+CSM_AGENCY3[[#This Row],[FY2 ANNUAL]]</f>
        <v>0</v>
      </c>
      <c r="K563" s="70">
        <f>ROUND(CSM_AGENCY3[[#This Row],[FY1 ANNUAL]]/12,2)</f>
        <v>0</v>
      </c>
      <c r="L563" s="70">
        <f>ROUND(CSM_AGENCY3[[#This Row],[FY2 ANNUAL]]/12,2)</f>
        <v>0</v>
      </c>
      <c r="N563" s="6"/>
    </row>
    <row r="564" spans="1:14" hidden="1" x14ac:dyDescent="0.25">
      <c r="A564" t="s">
        <v>225</v>
      </c>
      <c r="B564" t="s">
        <v>347</v>
      </c>
      <c r="C564" s="4" t="s">
        <v>470</v>
      </c>
      <c r="D564" s="4"/>
      <c r="E564" s="4" t="str">
        <f>CSM_AGENCY3[[#This Row],[Agency]]&amp;"-"&amp;CSM_AGENCY3[[#This Row],[Agency Name]]</f>
        <v>080-Office of the Lieutenant Governor</v>
      </c>
      <c r="F564" s="8" t="s">
        <v>37</v>
      </c>
      <c r="G564" s="5" t="s">
        <v>450</v>
      </c>
      <c r="H564" s="70">
        <f>SUMIFS('0. CSM'!C:C,'0. CSM'!L:L,CSM_AGENCY3[[#This Row],[Agency]],'0. CSM'!M:M,CSM_AGENCY3[[#This Row],[Billing CSM Title]])+SUMIFS('0. CSM'!E:E,'0. CSM'!L:L,CSM_AGENCY3[[#This Row],[Agency]],'0. CSM'!M:M,CSM_AGENCY3[[#This Row],[Billing CSM Title]])*1000</f>
        <v>0</v>
      </c>
      <c r="I564" s="70">
        <f>SUMIFS('0. CSM'!D:D,'0. CSM'!L:L,CSM_AGENCY3[[#This Row],[Agency]],'0. CSM'!M:M,CSM_AGENCY3[[#This Row],[Billing CSM Title]])+SUMIFS('0. CSM'!F:F,'0. CSM'!L:L,CSM_AGENCY3[[#This Row],[Agency]],'0. CSM'!M:M,CSM_AGENCY3[[#This Row],[Billing CSM Title]])*1000</f>
        <v>0</v>
      </c>
      <c r="J564" s="70">
        <f>CSM_AGENCY3[[#This Row],[FY1 ANNUAL]]+CSM_AGENCY3[[#This Row],[FY2 ANNUAL]]</f>
        <v>0</v>
      </c>
      <c r="K564" s="70">
        <f>ROUND(CSM_AGENCY3[[#This Row],[FY1 ANNUAL]]/12,2)</f>
        <v>0</v>
      </c>
      <c r="L564" s="70">
        <f>ROUND(CSM_AGENCY3[[#This Row],[FY2 ANNUAL]]/12,2)</f>
        <v>0</v>
      </c>
      <c r="N564" s="6"/>
    </row>
    <row r="565" spans="1:14" hidden="1" x14ac:dyDescent="0.25">
      <c r="A565" t="s">
        <v>227</v>
      </c>
      <c r="B565" t="s">
        <v>349</v>
      </c>
      <c r="C565" s="4" t="s">
        <v>470</v>
      </c>
      <c r="D565" s="4"/>
      <c r="E565" s="4" t="str">
        <f>CSM_AGENCY3[[#This Row],[Agency]]&amp;"-"&amp;CSM_AGENCY3[[#This Row],[Agency Name]]</f>
        <v>083-WA St Leadership Bd</v>
      </c>
      <c r="F565" s="8" t="s">
        <v>37</v>
      </c>
      <c r="G565" s="5" t="s">
        <v>450</v>
      </c>
      <c r="H565" s="70">
        <f>SUMIFS('0. CSM'!C:C,'0. CSM'!L:L,CSM_AGENCY3[[#This Row],[Agency]],'0. CSM'!M:M,CSM_AGENCY3[[#This Row],[Billing CSM Title]])+SUMIFS('0. CSM'!E:E,'0. CSM'!L:L,CSM_AGENCY3[[#This Row],[Agency]],'0. CSM'!M:M,CSM_AGENCY3[[#This Row],[Billing CSM Title]])*1000</f>
        <v>0</v>
      </c>
      <c r="I565" s="70">
        <f>SUMIFS('0. CSM'!D:D,'0. CSM'!L:L,CSM_AGENCY3[[#This Row],[Agency]],'0. CSM'!M:M,CSM_AGENCY3[[#This Row],[Billing CSM Title]])+SUMIFS('0. CSM'!F:F,'0. CSM'!L:L,CSM_AGENCY3[[#This Row],[Agency]],'0. CSM'!M:M,CSM_AGENCY3[[#This Row],[Billing CSM Title]])*1000</f>
        <v>0</v>
      </c>
      <c r="J565" s="70">
        <f>CSM_AGENCY3[[#This Row],[FY1 ANNUAL]]+CSM_AGENCY3[[#This Row],[FY2 ANNUAL]]</f>
        <v>0</v>
      </c>
      <c r="K565" s="70">
        <f>ROUND(CSM_AGENCY3[[#This Row],[FY1 ANNUAL]]/12,2)</f>
        <v>0</v>
      </c>
      <c r="L565" s="70">
        <f>ROUND(CSM_AGENCY3[[#This Row],[FY2 ANNUAL]]/12,2)</f>
        <v>0</v>
      </c>
      <c r="N565" s="6"/>
    </row>
    <row r="566" spans="1:14" hidden="1" x14ac:dyDescent="0.25">
      <c r="A566" t="s">
        <v>226</v>
      </c>
      <c r="B566" t="s">
        <v>348</v>
      </c>
      <c r="C566" s="4" t="s">
        <v>470</v>
      </c>
      <c r="D566" s="4"/>
      <c r="E566" s="4" t="str">
        <f>CSM_AGENCY3[[#This Row],[Agency]]&amp;"-"&amp;CSM_AGENCY3[[#This Row],[Agency Name]]</f>
        <v>082-Public Disclosure Commission</v>
      </c>
      <c r="F566" s="8" t="s">
        <v>37</v>
      </c>
      <c r="G566" s="5" t="s">
        <v>450</v>
      </c>
      <c r="H566" s="70">
        <f>SUMIFS('0. CSM'!C:C,'0. CSM'!L:L,CSM_AGENCY3[[#This Row],[Agency]],'0. CSM'!M:M,CSM_AGENCY3[[#This Row],[Billing CSM Title]])+SUMIFS('0. CSM'!E:E,'0. CSM'!L:L,CSM_AGENCY3[[#This Row],[Agency]],'0. CSM'!M:M,CSM_AGENCY3[[#This Row],[Billing CSM Title]])*1000</f>
        <v>0</v>
      </c>
      <c r="I566" s="70">
        <f>SUMIFS('0. CSM'!D:D,'0. CSM'!L:L,CSM_AGENCY3[[#This Row],[Agency]],'0. CSM'!M:M,CSM_AGENCY3[[#This Row],[Billing CSM Title]])+SUMIFS('0. CSM'!F:F,'0. CSM'!L:L,CSM_AGENCY3[[#This Row],[Agency]],'0. CSM'!M:M,CSM_AGENCY3[[#This Row],[Billing CSM Title]])*1000</f>
        <v>0</v>
      </c>
      <c r="J566" s="70">
        <f>CSM_AGENCY3[[#This Row],[FY1 ANNUAL]]+CSM_AGENCY3[[#This Row],[FY2 ANNUAL]]</f>
        <v>0</v>
      </c>
      <c r="K566" s="70">
        <f>ROUND(CSM_AGENCY3[[#This Row],[FY1 ANNUAL]]/12,2)</f>
        <v>0</v>
      </c>
      <c r="L566" s="70">
        <f>ROUND(CSM_AGENCY3[[#This Row],[FY2 ANNUAL]]/12,2)</f>
        <v>0</v>
      </c>
      <c r="N566" s="6"/>
    </row>
    <row r="567" spans="1:14" hidden="1" x14ac:dyDescent="0.25">
      <c r="A567" t="s">
        <v>228</v>
      </c>
      <c r="B567" t="s">
        <v>350</v>
      </c>
      <c r="C567" s="4" t="s">
        <v>470</v>
      </c>
      <c r="D567" s="4"/>
      <c r="E567" s="4" t="str">
        <f>CSM_AGENCY3[[#This Row],[Agency]]&amp;"-"&amp;CSM_AGENCY3[[#This Row],[Agency Name]]</f>
        <v>085-Office of the Secretary of State</v>
      </c>
      <c r="F567" s="8" t="s">
        <v>37</v>
      </c>
      <c r="G567" s="5" t="s">
        <v>450</v>
      </c>
      <c r="H567" s="70">
        <f>SUMIFS('0. CSM'!C:C,'0. CSM'!L:L,CSM_AGENCY3[[#This Row],[Agency]],'0. CSM'!M:M,CSM_AGENCY3[[#This Row],[Billing CSM Title]])+SUMIFS('0. CSM'!E:E,'0. CSM'!L:L,CSM_AGENCY3[[#This Row],[Agency]],'0. CSM'!M:M,CSM_AGENCY3[[#This Row],[Billing CSM Title]])*1000</f>
        <v>0</v>
      </c>
      <c r="I567" s="70">
        <f>SUMIFS('0. CSM'!D:D,'0. CSM'!L:L,CSM_AGENCY3[[#This Row],[Agency]],'0. CSM'!M:M,CSM_AGENCY3[[#This Row],[Billing CSM Title]])+SUMIFS('0. CSM'!F:F,'0. CSM'!L:L,CSM_AGENCY3[[#This Row],[Agency]],'0. CSM'!M:M,CSM_AGENCY3[[#This Row],[Billing CSM Title]])*1000</f>
        <v>0</v>
      </c>
      <c r="J567" s="70">
        <f>CSM_AGENCY3[[#This Row],[FY1 ANNUAL]]+CSM_AGENCY3[[#This Row],[FY2 ANNUAL]]</f>
        <v>0</v>
      </c>
      <c r="K567" s="70">
        <f>ROUND(CSM_AGENCY3[[#This Row],[FY1 ANNUAL]]/12,2)</f>
        <v>0</v>
      </c>
      <c r="L567" s="70">
        <f>ROUND(CSM_AGENCY3[[#This Row],[FY2 ANNUAL]]/12,2)</f>
        <v>0</v>
      </c>
      <c r="N567" s="6"/>
    </row>
    <row r="568" spans="1:14" hidden="1" x14ac:dyDescent="0.25">
      <c r="A568" t="s">
        <v>229</v>
      </c>
      <c r="B568" t="s">
        <v>351</v>
      </c>
      <c r="C568" s="4" t="s">
        <v>470</v>
      </c>
      <c r="D568" s="4"/>
      <c r="E568" s="4" t="str">
        <f>CSM_AGENCY3[[#This Row],[Agency]]&amp;"-"&amp;CSM_AGENCY3[[#This Row],[Agency Name]]</f>
        <v>086-Governor's Office of Indian Affairs</v>
      </c>
      <c r="F568" s="8" t="s">
        <v>37</v>
      </c>
      <c r="G568" s="5" t="s">
        <v>450</v>
      </c>
      <c r="H568" s="70">
        <f>SUMIFS('0. CSM'!C:C,'0. CSM'!L:L,CSM_AGENCY3[[#This Row],[Agency]],'0. CSM'!M:M,CSM_AGENCY3[[#This Row],[Billing CSM Title]])+SUMIFS('0. CSM'!E:E,'0. CSM'!L:L,CSM_AGENCY3[[#This Row],[Agency]],'0. CSM'!M:M,CSM_AGENCY3[[#This Row],[Billing CSM Title]])*1000</f>
        <v>0</v>
      </c>
      <c r="I568" s="70">
        <f>SUMIFS('0. CSM'!D:D,'0. CSM'!L:L,CSM_AGENCY3[[#This Row],[Agency]],'0. CSM'!M:M,CSM_AGENCY3[[#This Row],[Billing CSM Title]])+SUMIFS('0. CSM'!F:F,'0. CSM'!L:L,CSM_AGENCY3[[#This Row],[Agency]],'0. CSM'!M:M,CSM_AGENCY3[[#This Row],[Billing CSM Title]])*1000</f>
        <v>0</v>
      </c>
      <c r="J568" s="70">
        <f>CSM_AGENCY3[[#This Row],[FY1 ANNUAL]]+CSM_AGENCY3[[#This Row],[FY2 ANNUAL]]</f>
        <v>0</v>
      </c>
      <c r="K568" s="70">
        <f>ROUND(CSM_AGENCY3[[#This Row],[FY1 ANNUAL]]/12,2)</f>
        <v>0</v>
      </c>
      <c r="L568" s="70">
        <f>ROUND(CSM_AGENCY3[[#This Row],[FY2 ANNUAL]]/12,2)</f>
        <v>0</v>
      </c>
      <c r="N568" s="6"/>
    </row>
    <row r="569" spans="1:14" hidden="1" x14ac:dyDescent="0.25">
      <c r="A569" t="s">
        <v>230</v>
      </c>
      <c r="B569" t="s">
        <v>352</v>
      </c>
      <c r="C569" s="4" t="s">
        <v>470</v>
      </c>
      <c r="D569" s="4"/>
      <c r="E569" s="4" t="str">
        <f>CSM_AGENCY3[[#This Row],[Agency]]&amp;"-"&amp;CSM_AGENCY3[[#This Row],[Agency Name]]</f>
        <v>087-Asian-Pacific-American Affrs</v>
      </c>
      <c r="F569" s="8" t="s">
        <v>37</v>
      </c>
      <c r="G569" s="5" t="s">
        <v>450</v>
      </c>
      <c r="H569" s="70">
        <f>SUMIFS('0. CSM'!C:C,'0. CSM'!L:L,CSM_AGENCY3[[#This Row],[Agency]],'0. CSM'!M:M,CSM_AGENCY3[[#This Row],[Billing CSM Title]])+SUMIFS('0. CSM'!E:E,'0. CSM'!L:L,CSM_AGENCY3[[#This Row],[Agency]],'0. CSM'!M:M,CSM_AGENCY3[[#This Row],[Billing CSM Title]])*1000</f>
        <v>0</v>
      </c>
      <c r="I569" s="70">
        <f>SUMIFS('0. CSM'!D:D,'0. CSM'!L:L,CSM_AGENCY3[[#This Row],[Agency]],'0. CSM'!M:M,CSM_AGENCY3[[#This Row],[Billing CSM Title]])+SUMIFS('0. CSM'!F:F,'0. CSM'!L:L,CSM_AGENCY3[[#This Row],[Agency]],'0. CSM'!M:M,CSM_AGENCY3[[#This Row],[Billing CSM Title]])*1000</f>
        <v>0</v>
      </c>
      <c r="J569" s="70">
        <f>CSM_AGENCY3[[#This Row],[FY1 ANNUAL]]+CSM_AGENCY3[[#This Row],[FY2 ANNUAL]]</f>
        <v>0</v>
      </c>
      <c r="K569" s="70">
        <f>ROUND(CSM_AGENCY3[[#This Row],[FY1 ANNUAL]]/12,2)</f>
        <v>0</v>
      </c>
      <c r="L569" s="70">
        <f>ROUND(CSM_AGENCY3[[#This Row],[FY2 ANNUAL]]/12,2)</f>
        <v>0</v>
      </c>
      <c r="N569" s="6"/>
    </row>
    <row r="570" spans="1:14" hidden="1" x14ac:dyDescent="0.25">
      <c r="A570" t="s">
        <v>231</v>
      </c>
      <c r="B570" t="s">
        <v>353</v>
      </c>
      <c r="C570" s="4" t="s">
        <v>470</v>
      </c>
      <c r="D570" s="4"/>
      <c r="E570" s="4" t="str">
        <f>CSM_AGENCY3[[#This Row],[Agency]]&amp;"-"&amp;CSM_AGENCY3[[#This Row],[Agency Name]]</f>
        <v>090-Office of the State Treasurer</v>
      </c>
      <c r="F570" s="8" t="s">
        <v>37</v>
      </c>
      <c r="G570" s="5" t="s">
        <v>450</v>
      </c>
      <c r="H570" s="70">
        <f>SUMIFS('0. CSM'!C:C,'0. CSM'!L:L,CSM_AGENCY3[[#This Row],[Agency]],'0. CSM'!M:M,CSM_AGENCY3[[#This Row],[Billing CSM Title]])+SUMIFS('0. CSM'!E:E,'0. CSM'!L:L,CSM_AGENCY3[[#This Row],[Agency]],'0. CSM'!M:M,CSM_AGENCY3[[#This Row],[Billing CSM Title]])*1000</f>
        <v>0</v>
      </c>
      <c r="I570" s="70">
        <f>SUMIFS('0. CSM'!D:D,'0. CSM'!L:L,CSM_AGENCY3[[#This Row],[Agency]],'0. CSM'!M:M,CSM_AGENCY3[[#This Row],[Billing CSM Title]])+SUMIFS('0. CSM'!F:F,'0. CSM'!L:L,CSM_AGENCY3[[#This Row],[Agency]],'0. CSM'!M:M,CSM_AGENCY3[[#This Row],[Billing CSM Title]])*1000</f>
        <v>0</v>
      </c>
      <c r="J570" s="70">
        <f>CSM_AGENCY3[[#This Row],[FY1 ANNUAL]]+CSM_AGENCY3[[#This Row],[FY2 ANNUAL]]</f>
        <v>0</v>
      </c>
      <c r="K570" s="70">
        <f>ROUND(CSM_AGENCY3[[#This Row],[FY1 ANNUAL]]/12,2)</f>
        <v>0</v>
      </c>
      <c r="L570" s="70">
        <f>ROUND(CSM_AGENCY3[[#This Row],[FY2 ANNUAL]]/12,2)</f>
        <v>0</v>
      </c>
      <c r="N570" s="6"/>
    </row>
    <row r="571" spans="1:14" hidden="1" x14ac:dyDescent="0.25">
      <c r="A571" t="s">
        <v>232</v>
      </c>
      <c r="B571" t="s">
        <v>354</v>
      </c>
      <c r="C571" s="4" t="s">
        <v>470</v>
      </c>
      <c r="D571" s="4"/>
      <c r="E571" s="4" t="str">
        <f>CSM_AGENCY3[[#This Row],[Agency]]&amp;"-"&amp;CSM_AGENCY3[[#This Row],[Agency Name]]</f>
        <v>091-Redistricting Commission</v>
      </c>
      <c r="F571" s="8" t="s">
        <v>37</v>
      </c>
      <c r="G571" s="5" t="s">
        <v>450</v>
      </c>
      <c r="H571" s="70">
        <f>SUMIFS('0. CSM'!C:C,'0. CSM'!L:L,CSM_AGENCY3[[#This Row],[Agency]],'0. CSM'!M:M,CSM_AGENCY3[[#This Row],[Billing CSM Title]])+SUMIFS('0. CSM'!E:E,'0. CSM'!L:L,CSM_AGENCY3[[#This Row],[Agency]],'0. CSM'!M:M,CSM_AGENCY3[[#This Row],[Billing CSM Title]])*1000</f>
        <v>0</v>
      </c>
      <c r="I571" s="70">
        <f>SUMIFS('0. CSM'!D:D,'0. CSM'!L:L,CSM_AGENCY3[[#This Row],[Agency]],'0. CSM'!M:M,CSM_AGENCY3[[#This Row],[Billing CSM Title]])+SUMIFS('0. CSM'!F:F,'0. CSM'!L:L,CSM_AGENCY3[[#This Row],[Agency]],'0. CSM'!M:M,CSM_AGENCY3[[#This Row],[Billing CSM Title]])*1000</f>
        <v>0</v>
      </c>
      <c r="J571" s="70">
        <f>CSM_AGENCY3[[#This Row],[FY1 ANNUAL]]+CSM_AGENCY3[[#This Row],[FY2 ANNUAL]]</f>
        <v>0</v>
      </c>
      <c r="K571" s="70">
        <f>ROUND(CSM_AGENCY3[[#This Row],[FY1 ANNUAL]]/12,2)</f>
        <v>0</v>
      </c>
      <c r="L571" s="70">
        <f>ROUND(CSM_AGENCY3[[#This Row],[FY2 ANNUAL]]/12,2)</f>
        <v>0</v>
      </c>
      <c r="N571" s="6"/>
    </row>
    <row r="572" spans="1:14" hidden="1" x14ac:dyDescent="0.25">
      <c r="A572" t="s">
        <v>233</v>
      </c>
      <c r="B572" t="s">
        <v>355</v>
      </c>
      <c r="C572" s="4" t="s">
        <v>470</v>
      </c>
      <c r="D572" s="4"/>
      <c r="E572" s="4" t="str">
        <f>CSM_AGENCY3[[#This Row],[Agency]]&amp;"-"&amp;CSM_AGENCY3[[#This Row],[Agency Name]]</f>
        <v>095-Office of the State Auditor</v>
      </c>
      <c r="F572" s="8" t="s">
        <v>37</v>
      </c>
      <c r="G572" s="5" t="s">
        <v>450</v>
      </c>
      <c r="H572" s="70">
        <f>SUMIFS('0. CSM'!C:C,'0. CSM'!L:L,CSM_AGENCY3[[#This Row],[Agency]],'0. CSM'!M:M,CSM_AGENCY3[[#This Row],[Billing CSM Title]])+SUMIFS('0. CSM'!E:E,'0. CSM'!L:L,CSM_AGENCY3[[#This Row],[Agency]],'0. CSM'!M:M,CSM_AGENCY3[[#This Row],[Billing CSM Title]])*1000</f>
        <v>0</v>
      </c>
      <c r="I572" s="70">
        <f>SUMIFS('0. CSM'!D:D,'0. CSM'!L:L,CSM_AGENCY3[[#This Row],[Agency]],'0. CSM'!M:M,CSM_AGENCY3[[#This Row],[Billing CSM Title]])+SUMIFS('0. CSM'!F:F,'0. CSM'!L:L,CSM_AGENCY3[[#This Row],[Agency]],'0. CSM'!M:M,CSM_AGENCY3[[#This Row],[Billing CSM Title]])*1000</f>
        <v>0</v>
      </c>
      <c r="J572" s="70">
        <f>CSM_AGENCY3[[#This Row],[FY1 ANNUAL]]+CSM_AGENCY3[[#This Row],[FY2 ANNUAL]]</f>
        <v>0</v>
      </c>
      <c r="K572" s="70">
        <f>ROUND(CSM_AGENCY3[[#This Row],[FY1 ANNUAL]]/12,2)</f>
        <v>0</v>
      </c>
      <c r="L572" s="70">
        <f>ROUND(CSM_AGENCY3[[#This Row],[FY2 ANNUAL]]/12,2)</f>
        <v>0</v>
      </c>
      <c r="N572" s="6"/>
    </row>
    <row r="573" spans="1:14" hidden="1" x14ac:dyDescent="0.25">
      <c r="A573" t="s">
        <v>234</v>
      </c>
      <c r="B573" t="s">
        <v>356</v>
      </c>
      <c r="C573" s="4" t="s">
        <v>470</v>
      </c>
      <c r="D573" s="4"/>
      <c r="E573" s="4" t="str">
        <f>CSM_AGENCY3[[#This Row],[Agency]]&amp;"-"&amp;CSM_AGENCY3[[#This Row],[Agency Name]]</f>
        <v>099-Comm Salaries for Elected Officials</v>
      </c>
      <c r="F573" s="8" t="s">
        <v>37</v>
      </c>
      <c r="G573" s="5" t="s">
        <v>450</v>
      </c>
      <c r="H573" s="70">
        <f>SUMIFS('0. CSM'!C:C,'0. CSM'!L:L,CSM_AGENCY3[[#This Row],[Agency]],'0. CSM'!M:M,CSM_AGENCY3[[#This Row],[Billing CSM Title]])+SUMIFS('0. CSM'!E:E,'0. CSM'!L:L,CSM_AGENCY3[[#This Row],[Agency]],'0. CSM'!M:M,CSM_AGENCY3[[#This Row],[Billing CSM Title]])*1000</f>
        <v>0</v>
      </c>
      <c r="I573" s="70">
        <f>SUMIFS('0. CSM'!D:D,'0. CSM'!L:L,CSM_AGENCY3[[#This Row],[Agency]],'0. CSM'!M:M,CSM_AGENCY3[[#This Row],[Billing CSM Title]])+SUMIFS('0. CSM'!F:F,'0. CSM'!L:L,CSM_AGENCY3[[#This Row],[Agency]],'0. CSM'!M:M,CSM_AGENCY3[[#This Row],[Billing CSM Title]])*1000</f>
        <v>0</v>
      </c>
      <c r="J573" s="70">
        <f>CSM_AGENCY3[[#This Row],[FY1 ANNUAL]]+CSM_AGENCY3[[#This Row],[FY2 ANNUAL]]</f>
        <v>0</v>
      </c>
      <c r="K573" s="70">
        <f>ROUND(CSM_AGENCY3[[#This Row],[FY1 ANNUAL]]/12,2)</f>
        <v>0</v>
      </c>
      <c r="L573" s="70">
        <f>ROUND(CSM_AGENCY3[[#This Row],[FY2 ANNUAL]]/12,2)</f>
        <v>0</v>
      </c>
      <c r="N573" s="6"/>
    </row>
    <row r="574" spans="1:14" hidden="1" x14ac:dyDescent="0.25">
      <c r="A574" t="s">
        <v>235</v>
      </c>
      <c r="B574" t="s">
        <v>357</v>
      </c>
      <c r="C574" s="4" t="s">
        <v>470</v>
      </c>
      <c r="D574" s="4"/>
      <c r="E574" s="4" t="str">
        <f>CSM_AGENCY3[[#This Row],[Agency]]&amp;"-"&amp;CSM_AGENCY3[[#This Row],[Agency Name]]</f>
        <v>100-Office of the Attorney General</v>
      </c>
      <c r="F574" s="8" t="s">
        <v>37</v>
      </c>
      <c r="G574" s="5" t="s">
        <v>450</v>
      </c>
      <c r="H574" s="70">
        <f>SUMIFS('0. CSM'!C:C,'0. CSM'!L:L,CSM_AGENCY3[[#This Row],[Agency]],'0. CSM'!M:M,CSM_AGENCY3[[#This Row],[Billing CSM Title]])+SUMIFS('0. CSM'!E:E,'0. CSM'!L:L,CSM_AGENCY3[[#This Row],[Agency]],'0. CSM'!M:M,CSM_AGENCY3[[#This Row],[Billing CSM Title]])*1000</f>
        <v>0</v>
      </c>
      <c r="I574" s="70">
        <f>SUMIFS('0. CSM'!D:D,'0. CSM'!L:L,CSM_AGENCY3[[#This Row],[Agency]],'0. CSM'!M:M,CSM_AGENCY3[[#This Row],[Billing CSM Title]])+SUMIFS('0. CSM'!F:F,'0. CSM'!L:L,CSM_AGENCY3[[#This Row],[Agency]],'0. CSM'!M:M,CSM_AGENCY3[[#This Row],[Billing CSM Title]])*1000</f>
        <v>0</v>
      </c>
      <c r="J574" s="70">
        <f>CSM_AGENCY3[[#This Row],[FY1 ANNUAL]]+CSM_AGENCY3[[#This Row],[FY2 ANNUAL]]</f>
        <v>0</v>
      </c>
      <c r="K574" s="70">
        <f>ROUND(CSM_AGENCY3[[#This Row],[FY1 ANNUAL]]/12,2)</f>
        <v>0</v>
      </c>
      <c r="L574" s="70">
        <f>ROUND(CSM_AGENCY3[[#This Row],[FY2 ANNUAL]]/12,2)</f>
        <v>0</v>
      </c>
      <c r="N574" s="6"/>
    </row>
    <row r="575" spans="1:14" hidden="1" x14ac:dyDescent="0.25">
      <c r="A575" t="s">
        <v>236</v>
      </c>
      <c r="B575" t="s">
        <v>358</v>
      </c>
      <c r="C575" s="4" t="s">
        <v>470</v>
      </c>
      <c r="D575" s="4"/>
      <c r="E575" s="4" t="str">
        <f>CSM_AGENCY3[[#This Row],[Agency]]&amp;"-"&amp;CSM_AGENCY3[[#This Row],[Agency Name]]</f>
        <v>101-Caseload Forecast Council</v>
      </c>
      <c r="F575" s="8" t="s">
        <v>37</v>
      </c>
      <c r="G575" s="5" t="s">
        <v>450</v>
      </c>
      <c r="H575" s="70">
        <f>SUMIFS('0. CSM'!C:C,'0. CSM'!L:L,CSM_AGENCY3[[#This Row],[Agency]],'0. CSM'!M:M,CSM_AGENCY3[[#This Row],[Billing CSM Title]])+SUMIFS('0. CSM'!E:E,'0. CSM'!L:L,CSM_AGENCY3[[#This Row],[Agency]],'0. CSM'!M:M,CSM_AGENCY3[[#This Row],[Billing CSM Title]])*1000</f>
        <v>0</v>
      </c>
      <c r="I575" s="70">
        <f>SUMIFS('0. CSM'!D:D,'0. CSM'!L:L,CSM_AGENCY3[[#This Row],[Agency]],'0. CSM'!M:M,CSM_AGENCY3[[#This Row],[Billing CSM Title]])+SUMIFS('0. CSM'!F:F,'0. CSM'!L:L,CSM_AGENCY3[[#This Row],[Agency]],'0. CSM'!M:M,CSM_AGENCY3[[#This Row],[Billing CSM Title]])*1000</f>
        <v>0</v>
      </c>
      <c r="J575" s="70">
        <f>CSM_AGENCY3[[#This Row],[FY1 ANNUAL]]+CSM_AGENCY3[[#This Row],[FY2 ANNUAL]]</f>
        <v>0</v>
      </c>
      <c r="K575" s="70">
        <f>ROUND(CSM_AGENCY3[[#This Row],[FY1 ANNUAL]]/12,2)</f>
        <v>0</v>
      </c>
      <c r="L575" s="70">
        <f>ROUND(CSM_AGENCY3[[#This Row],[FY2 ANNUAL]]/12,2)</f>
        <v>0</v>
      </c>
      <c r="N575" s="6"/>
    </row>
    <row r="576" spans="1:14" hidden="1" x14ac:dyDescent="0.25">
      <c r="A576" t="s">
        <v>237</v>
      </c>
      <c r="B576" t="s">
        <v>359</v>
      </c>
      <c r="C576" s="4" t="s">
        <v>470</v>
      </c>
      <c r="D576" s="4"/>
      <c r="E576" s="4" t="str">
        <f>CSM_AGENCY3[[#This Row],[Agency]]&amp;"-"&amp;CSM_AGENCY3[[#This Row],[Agency Name]]</f>
        <v>102-Dept of Financial Institutions</v>
      </c>
      <c r="F576" s="8" t="s">
        <v>37</v>
      </c>
      <c r="G576" s="5" t="s">
        <v>450</v>
      </c>
      <c r="H576" s="70">
        <f>SUMIFS('0. CSM'!C:C,'0. CSM'!L:L,CSM_AGENCY3[[#This Row],[Agency]],'0. CSM'!M:M,CSM_AGENCY3[[#This Row],[Billing CSM Title]])+SUMIFS('0. CSM'!E:E,'0. CSM'!L:L,CSM_AGENCY3[[#This Row],[Agency]],'0. CSM'!M:M,CSM_AGENCY3[[#This Row],[Billing CSM Title]])*1000</f>
        <v>0</v>
      </c>
      <c r="I576" s="70">
        <f>SUMIFS('0. CSM'!D:D,'0. CSM'!L:L,CSM_AGENCY3[[#This Row],[Agency]],'0. CSM'!M:M,CSM_AGENCY3[[#This Row],[Billing CSM Title]])+SUMIFS('0. CSM'!F:F,'0. CSM'!L:L,CSM_AGENCY3[[#This Row],[Agency]],'0. CSM'!M:M,CSM_AGENCY3[[#This Row],[Billing CSM Title]])*1000</f>
        <v>0</v>
      </c>
      <c r="J576" s="70">
        <f>CSM_AGENCY3[[#This Row],[FY1 ANNUAL]]+CSM_AGENCY3[[#This Row],[FY2 ANNUAL]]</f>
        <v>0</v>
      </c>
      <c r="K576" s="70">
        <f>ROUND(CSM_AGENCY3[[#This Row],[FY1 ANNUAL]]/12,2)</f>
        <v>0</v>
      </c>
      <c r="L576" s="70">
        <f>ROUND(CSM_AGENCY3[[#This Row],[FY2 ANNUAL]]/12,2)</f>
        <v>0</v>
      </c>
      <c r="N576" s="6"/>
    </row>
    <row r="577" spans="1:14" hidden="1" x14ac:dyDescent="0.25">
      <c r="A577" t="s">
        <v>238</v>
      </c>
      <c r="B577" t="s">
        <v>360</v>
      </c>
      <c r="C577" s="4" t="s">
        <v>470</v>
      </c>
      <c r="D577" s="4"/>
      <c r="E577" s="4" t="str">
        <f>CSM_AGENCY3[[#This Row],[Agency]]&amp;"-"&amp;CSM_AGENCY3[[#This Row],[Agency Name]]</f>
        <v>103-Department of Commerce</v>
      </c>
      <c r="F577" s="8" t="s">
        <v>37</v>
      </c>
      <c r="G577" s="5" t="s">
        <v>450</v>
      </c>
      <c r="H577" s="70">
        <f>SUMIFS('0. CSM'!C:C,'0. CSM'!L:L,CSM_AGENCY3[[#This Row],[Agency]],'0. CSM'!M:M,CSM_AGENCY3[[#This Row],[Billing CSM Title]])+SUMIFS('0. CSM'!E:E,'0. CSM'!L:L,CSM_AGENCY3[[#This Row],[Agency]],'0. CSM'!M:M,CSM_AGENCY3[[#This Row],[Billing CSM Title]])*1000</f>
        <v>0</v>
      </c>
      <c r="I577" s="70">
        <f>SUMIFS('0. CSM'!D:D,'0. CSM'!L:L,CSM_AGENCY3[[#This Row],[Agency]],'0. CSM'!M:M,CSM_AGENCY3[[#This Row],[Billing CSM Title]])+SUMIFS('0. CSM'!F:F,'0. CSM'!L:L,CSM_AGENCY3[[#This Row],[Agency]],'0. CSM'!M:M,CSM_AGENCY3[[#This Row],[Billing CSM Title]])*1000</f>
        <v>0</v>
      </c>
      <c r="J577" s="70">
        <f>CSM_AGENCY3[[#This Row],[FY1 ANNUAL]]+CSM_AGENCY3[[#This Row],[FY2 ANNUAL]]</f>
        <v>0</v>
      </c>
      <c r="K577" s="70">
        <f>ROUND(CSM_AGENCY3[[#This Row],[FY1 ANNUAL]]/12,2)</f>
        <v>0</v>
      </c>
      <c r="L577" s="70">
        <f>ROUND(CSM_AGENCY3[[#This Row],[FY2 ANNUAL]]/12,2)</f>
        <v>0</v>
      </c>
      <c r="N577" s="6"/>
    </row>
    <row r="578" spans="1:14" hidden="1" x14ac:dyDescent="0.25">
      <c r="A578" t="s">
        <v>239</v>
      </c>
      <c r="B578" t="s">
        <v>361</v>
      </c>
      <c r="C578" s="4" t="s">
        <v>470</v>
      </c>
      <c r="D578" s="4"/>
      <c r="E578" s="4" t="str">
        <f>CSM_AGENCY3[[#This Row],[Agency]]&amp;"-"&amp;CSM_AGENCY3[[#This Row],[Agency Name]]</f>
        <v>104-Economic &amp; Revenue Forecast Council</v>
      </c>
      <c r="F578" s="8" t="s">
        <v>37</v>
      </c>
      <c r="G578" s="5" t="s">
        <v>450</v>
      </c>
      <c r="H578" s="70">
        <f>SUMIFS('0. CSM'!C:C,'0. CSM'!L:L,CSM_AGENCY3[[#This Row],[Agency]],'0. CSM'!M:M,CSM_AGENCY3[[#This Row],[Billing CSM Title]])+SUMIFS('0. CSM'!E:E,'0. CSM'!L:L,CSM_AGENCY3[[#This Row],[Agency]],'0. CSM'!M:M,CSM_AGENCY3[[#This Row],[Billing CSM Title]])*1000</f>
        <v>0</v>
      </c>
      <c r="I578" s="70">
        <f>SUMIFS('0. CSM'!D:D,'0. CSM'!L:L,CSM_AGENCY3[[#This Row],[Agency]],'0. CSM'!M:M,CSM_AGENCY3[[#This Row],[Billing CSM Title]])+SUMIFS('0. CSM'!F:F,'0. CSM'!L:L,CSM_AGENCY3[[#This Row],[Agency]],'0. CSM'!M:M,CSM_AGENCY3[[#This Row],[Billing CSM Title]])*1000</f>
        <v>0</v>
      </c>
      <c r="J578" s="70">
        <f>CSM_AGENCY3[[#This Row],[FY1 ANNUAL]]+CSM_AGENCY3[[#This Row],[FY2 ANNUAL]]</f>
        <v>0</v>
      </c>
      <c r="K578" s="70">
        <f>ROUND(CSM_AGENCY3[[#This Row],[FY1 ANNUAL]]/12,2)</f>
        <v>0</v>
      </c>
      <c r="L578" s="70">
        <f>ROUND(CSM_AGENCY3[[#This Row],[FY2 ANNUAL]]/12,2)</f>
        <v>0</v>
      </c>
      <c r="N578" s="6"/>
    </row>
    <row r="579" spans="1:14" hidden="1" x14ac:dyDescent="0.25">
      <c r="A579" t="s">
        <v>240</v>
      </c>
      <c r="B579" t="s">
        <v>362</v>
      </c>
      <c r="C579" s="4" t="s">
        <v>470</v>
      </c>
      <c r="D579" s="4"/>
      <c r="E579" s="4" t="str">
        <f>CSM_AGENCY3[[#This Row],[Agency]]&amp;"-"&amp;CSM_AGENCY3[[#This Row],[Agency Name]]</f>
        <v>105-Office of Financial Management</v>
      </c>
      <c r="F579" s="8" t="s">
        <v>37</v>
      </c>
      <c r="G579" s="5" t="s">
        <v>450</v>
      </c>
      <c r="H579" s="70">
        <f>SUMIFS('0. CSM'!C:C,'0. CSM'!L:L,CSM_AGENCY3[[#This Row],[Agency]],'0. CSM'!M:M,CSM_AGENCY3[[#This Row],[Billing CSM Title]])+SUMIFS('0. CSM'!E:E,'0. CSM'!L:L,CSM_AGENCY3[[#This Row],[Agency]],'0. CSM'!M:M,CSM_AGENCY3[[#This Row],[Billing CSM Title]])*1000</f>
        <v>0</v>
      </c>
      <c r="I579" s="70">
        <f>SUMIFS('0. CSM'!D:D,'0. CSM'!L:L,CSM_AGENCY3[[#This Row],[Agency]],'0. CSM'!M:M,CSM_AGENCY3[[#This Row],[Billing CSM Title]])+SUMIFS('0. CSM'!F:F,'0. CSM'!L:L,CSM_AGENCY3[[#This Row],[Agency]],'0. CSM'!M:M,CSM_AGENCY3[[#This Row],[Billing CSM Title]])*1000</f>
        <v>0</v>
      </c>
      <c r="J579" s="70">
        <f>CSM_AGENCY3[[#This Row],[FY1 ANNUAL]]+CSM_AGENCY3[[#This Row],[FY2 ANNUAL]]</f>
        <v>0</v>
      </c>
      <c r="K579" s="70">
        <f>ROUND(CSM_AGENCY3[[#This Row],[FY1 ANNUAL]]/12,2)</f>
        <v>0</v>
      </c>
      <c r="L579" s="70">
        <f>ROUND(CSM_AGENCY3[[#This Row],[FY2 ANNUAL]]/12,2)</f>
        <v>0</v>
      </c>
      <c r="N579" s="6"/>
    </row>
    <row r="580" spans="1:14" hidden="1" x14ac:dyDescent="0.25">
      <c r="A580" t="s">
        <v>241</v>
      </c>
      <c r="B580" t="s">
        <v>363</v>
      </c>
      <c r="C580" s="4" t="s">
        <v>470</v>
      </c>
      <c r="D580" s="4"/>
      <c r="E580" s="4" t="str">
        <f>CSM_AGENCY3[[#This Row],[Agency]]&amp;"-"&amp;CSM_AGENCY3[[#This Row],[Agency Name]]</f>
        <v>107-WA State Health Care Authority</v>
      </c>
      <c r="F580" s="8" t="s">
        <v>37</v>
      </c>
      <c r="G580" s="5" t="s">
        <v>450</v>
      </c>
      <c r="H580" s="70">
        <f>SUMIFS('0. CSM'!C:C,'0. CSM'!L:L,CSM_AGENCY3[[#This Row],[Agency]],'0. CSM'!M:M,CSM_AGENCY3[[#This Row],[Billing CSM Title]])+SUMIFS('0. CSM'!E:E,'0. CSM'!L:L,CSM_AGENCY3[[#This Row],[Agency]],'0. CSM'!M:M,CSM_AGENCY3[[#This Row],[Billing CSM Title]])*1000</f>
        <v>0</v>
      </c>
      <c r="I580" s="70">
        <f>SUMIFS('0. CSM'!D:D,'0. CSM'!L:L,CSM_AGENCY3[[#This Row],[Agency]],'0. CSM'!M:M,CSM_AGENCY3[[#This Row],[Billing CSM Title]])+SUMIFS('0. CSM'!F:F,'0. CSM'!L:L,CSM_AGENCY3[[#This Row],[Agency]],'0. CSM'!M:M,CSM_AGENCY3[[#This Row],[Billing CSM Title]])*1000</f>
        <v>0</v>
      </c>
      <c r="J580" s="70">
        <f>CSM_AGENCY3[[#This Row],[FY1 ANNUAL]]+CSM_AGENCY3[[#This Row],[FY2 ANNUAL]]</f>
        <v>0</v>
      </c>
      <c r="K580" s="70">
        <f>ROUND(CSM_AGENCY3[[#This Row],[FY1 ANNUAL]]/12,2)</f>
        <v>0</v>
      </c>
      <c r="L580" s="70">
        <f>ROUND(CSM_AGENCY3[[#This Row],[FY2 ANNUAL]]/12,2)</f>
        <v>0</v>
      </c>
      <c r="N580" s="6"/>
    </row>
    <row r="581" spans="1:14" hidden="1" x14ac:dyDescent="0.25">
      <c r="A581" t="s">
        <v>242</v>
      </c>
      <c r="B581" t="s">
        <v>364</v>
      </c>
      <c r="C581" s="4" t="s">
        <v>470</v>
      </c>
      <c r="D581" s="4"/>
      <c r="E581" s="4" t="str">
        <f>CSM_AGENCY3[[#This Row],[Agency]]&amp;"-"&amp;CSM_AGENCY3[[#This Row],[Agency Name]]</f>
        <v>110-Office of Administrative Hearings</v>
      </c>
      <c r="F581" s="8" t="s">
        <v>37</v>
      </c>
      <c r="G581" s="5" t="s">
        <v>450</v>
      </c>
      <c r="H581" s="70">
        <f>SUMIFS('0. CSM'!C:C,'0. CSM'!L:L,CSM_AGENCY3[[#This Row],[Agency]],'0. CSM'!M:M,CSM_AGENCY3[[#This Row],[Billing CSM Title]])+SUMIFS('0. CSM'!E:E,'0. CSM'!L:L,CSM_AGENCY3[[#This Row],[Agency]],'0. CSM'!M:M,CSM_AGENCY3[[#This Row],[Billing CSM Title]])*1000</f>
        <v>0</v>
      </c>
      <c r="I581" s="70">
        <f>SUMIFS('0. CSM'!D:D,'0. CSM'!L:L,CSM_AGENCY3[[#This Row],[Agency]],'0. CSM'!M:M,CSM_AGENCY3[[#This Row],[Billing CSM Title]])+SUMIFS('0. CSM'!F:F,'0. CSM'!L:L,CSM_AGENCY3[[#This Row],[Agency]],'0. CSM'!M:M,CSM_AGENCY3[[#This Row],[Billing CSM Title]])*1000</f>
        <v>0</v>
      </c>
      <c r="J581" s="70">
        <f>CSM_AGENCY3[[#This Row],[FY1 ANNUAL]]+CSM_AGENCY3[[#This Row],[FY2 ANNUAL]]</f>
        <v>0</v>
      </c>
      <c r="K581" s="70">
        <f>ROUND(CSM_AGENCY3[[#This Row],[FY1 ANNUAL]]/12,2)</f>
        <v>0</v>
      </c>
      <c r="L581" s="70">
        <f>ROUND(CSM_AGENCY3[[#This Row],[FY2 ANNUAL]]/12,2)</f>
        <v>0</v>
      </c>
      <c r="N581" s="6"/>
    </row>
    <row r="582" spans="1:14" hidden="1" x14ac:dyDescent="0.25">
      <c r="A582" t="s">
        <v>243</v>
      </c>
      <c r="B582" t="s">
        <v>365</v>
      </c>
      <c r="C582" s="4" t="s">
        <v>470</v>
      </c>
      <c r="D582" s="4"/>
      <c r="E582" s="4" t="str">
        <f>CSM_AGENCY3[[#This Row],[Agency]]&amp;"-"&amp;CSM_AGENCY3[[#This Row],[Agency Name]]</f>
        <v>116-State Lottery Commission</v>
      </c>
      <c r="F582" s="8" t="s">
        <v>37</v>
      </c>
      <c r="G582" s="5" t="s">
        <v>450</v>
      </c>
      <c r="H582" s="70">
        <f>SUMIFS('0. CSM'!C:C,'0. CSM'!L:L,CSM_AGENCY3[[#This Row],[Agency]],'0. CSM'!M:M,CSM_AGENCY3[[#This Row],[Billing CSM Title]])+SUMIFS('0. CSM'!E:E,'0. CSM'!L:L,CSM_AGENCY3[[#This Row],[Agency]],'0. CSM'!M:M,CSM_AGENCY3[[#This Row],[Billing CSM Title]])*1000</f>
        <v>0</v>
      </c>
      <c r="I582" s="70">
        <f>SUMIFS('0. CSM'!D:D,'0. CSM'!L:L,CSM_AGENCY3[[#This Row],[Agency]],'0. CSM'!M:M,CSM_AGENCY3[[#This Row],[Billing CSM Title]])+SUMIFS('0. CSM'!F:F,'0. CSM'!L:L,CSM_AGENCY3[[#This Row],[Agency]],'0. CSM'!M:M,CSM_AGENCY3[[#This Row],[Billing CSM Title]])*1000</f>
        <v>0</v>
      </c>
      <c r="J582" s="70">
        <f>CSM_AGENCY3[[#This Row],[FY1 ANNUAL]]+CSM_AGENCY3[[#This Row],[FY2 ANNUAL]]</f>
        <v>0</v>
      </c>
      <c r="K582" s="70">
        <f>ROUND(CSM_AGENCY3[[#This Row],[FY1 ANNUAL]]/12,2)</f>
        <v>0</v>
      </c>
      <c r="L582" s="70">
        <f>ROUND(CSM_AGENCY3[[#This Row],[FY2 ANNUAL]]/12,2)</f>
        <v>0</v>
      </c>
      <c r="N582" s="6"/>
    </row>
    <row r="583" spans="1:14" hidden="1" x14ac:dyDescent="0.25">
      <c r="A583" t="s">
        <v>244</v>
      </c>
      <c r="B583" t="s">
        <v>366</v>
      </c>
      <c r="C583" s="4" t="s">
        <v>470</v>
      </c>
      <c r="D583" s="4"/>
      <c r="E583" s="4" t="str">
        <f>CSM_AGENCY3[[#This Row],[Agency]]&amp;"-"&amp;CSM_AGENCY3[[#This Row],[Agency Name]]</f>
        <v>117-Washington State Gambling Comm</v>
      </c>
      <c r="F583" s="8" t="s">
        <v>37</v>
      </c>
      <c r="G583" s="5" t="s">
        <v>450</v>
      </c>
      <c r="H583" s="70">
        <f>SUMIFS('0. CSM'!C:C,'0. CSM'!L:L,CSM_AGENCY3[[#This Row],[Agency]],'0. CSM'!M:M,CSM_AGENCY3[[#This Row],[Billing CSM Title]])+SUMIFS('0. CSM'!E:E,'0. CSM'!L:L,CSM_AGENCY3[[#This Row],[Agency]],'0. CSM'!M:M,CSM_AGENCY3[[#This Row],[Billing CSM Title]])*1000</f>
        <v>0</v>
      </c>
      <c r="I583" s="70">
        <f>SUMIFS('0. CSM'!D:D,'0. CSM'!L:L,CSM_AGENCY3[[#This Row],[Agency]],'0. CSM'!M:M,CSM_AGENCY3[[#This Row],[Billing CSM Title]])+SUMIFS('0. CSM'!F:F,'0. CSM'!L:L,CSM_AGENCY3[[#This Row],[Agency]],'0. CSM'!M:M,CSM_AGENCY3[[#This Row],[Billing CSM Title]])*1000</f>
        <v>0</v>
      </c>
      <c r="J583" s="70">
        <f>CSM_AGENCY3[[#This Row],[FY1 ANNUAL]]+CSM_AGENCY3[[#This Row],[FY2 ANNUAL]]</f>
        <v>0</v>
      </c>
      <c r="K583" s="70">
        <f>ROUND(CSM_AGENCY3[[#This Row],[FY1 ANNUAL]]/12,2)</f>
        <v>0</v>
      </c>
      <c r="L583" s="70">
        <f>ROUND(CSM_AGENCY3[[#This Row],[FY2 ANNUAL]]/12,2)</f>
        <v>0</v>
      </c>
      <c r="N583" s="6"/>
    </row>
    <row r="584" spans="1:14" hidden="1" x14ac:dyDescent="0.25">
      <c r="A584" t="s">
        <v>245</v>
      </c>
      <c r="B584" t="s">
        <v>367</v>
      </c>
      <c r="C584" s="4" t="s">
        <v>470</v>
      </c>
      <c r="D584" s="4"/>
      <c r="E584" s="4" t="str">
        <f>CSM_AGENCY3[[#This Row],[Agency]]&amp;"-"&amp;CSM_AGENCY3[[#This Row],[Agency Name]]</f>
        <v>118-WA State Comm on Hispanic Affairs</v>
      </c>
      <c r="F584" s="8" t="s">
        <v>37</v>
      </c>
      <c r="G584" s="5" t="s">
        <v>450</v>
      </c>
      <c r="H584" s="70">
        <f>SUMIFS('0. CSM'!C:C,'0. CSM'!L:L,CSM_AGENCY3[[#This Row],[Agency]],'0. CSM'!M:M,CSM_AGENCY3[[#This Row],[Billing CSM Title]])+SUMIFS('0. CSM'!E:E,'0. CSM'!L:L,CSM_AGENCY3[[#This Row],[Agency]],'0. CSM'!M:M,CSM_AGENCY3[[#This Row],[Billing CSM Title]])*1000</f>
        <v>0</v>
      </c>
      <c r="I584" s="70">
        <f>SUMIFS('0. CSM'!D:D,'0. CSM'!L:L,CSM_AGENCY3[[#This Row],[Agency]],'0. CSM'!M:M,CSM_AGENCY3[[#This Row],[Billing CSM Title]])+SUMIFS('0. CSM'!F:F,'0. CSM'!L:L,CSM_AGENCY3[[#This Row],[Agency]],'0. CSM'!M:M,CSM_AGENCY3[[#This Row],[Billing CSM Title]])*1000</f>
        <v>0</v>
      </c>
      <c r="J584" s="70">
        <f>CSM_AGENCY3[[#This Row],[FY1 ANNUAL]]+CSM_AGENCY3[[#This Row],[FY2 ANNUAL]]</f>
        <v>0</v>
      </c>
      <c r="K584" s="70">
        <f>ROUND(CSM_AGENCY3[[#This Row],[FY1 ANNUAL]]/12,2)</f>
        <v>0</v>
      </c>
      <c r="L584" s="70">
        <f>ROUND(CSM_AGENCY3[[#This Row],[FY2 ANNUAL]]/12,2)</f>
        <v>0</v>
      </c>
      <c r="N584" s="6"/>
    </row>
    <row r="585" spans="1:14" hidden="1" x14ac:dyDescent="0.25">
      <c r="A585" t="s">
        <v>246</v>
      </c>
      <c r="B585" t="s">
        <v>368</v>
      </c>
      <c r="C585" s="4" t="s">
        <v>470</v>
      </c>
      <c r="D585" s="4"/>
      <c r="E585" s="4" t="str">
        <f>CSM_AGENCY3[[#This Row],[Agency]]&amp;"-"&amp;CSM_AGENCY3[[#This Row],[Agency Name]]</f>
        <v>119-African-American Affairs Comm</v>
      </c>
      <c r="F585" s="8" t="s">
        <v>37</v>
      </c>
      <c r="G585" s="5" t="s">
        <v>450</v>
      </c>
      <c r="H585" s="70">
        <f>SUMIFS('0. CSM'!C:C,'0. CSM'!L:L,CSM_AGENCY3[[#This Row],[Agency]],'0. CSM'!M:M,CSM_AGENCY3[[#This Row],[Billing CSM Title]])+SUMIFS('0. CSM'!E:E,'0. CSM'!L:L,CSM_AGENCY3[[#This Row],[Agency]],'0. CSM'!M:M,CSM_AGENCY3[[#This Row],[Billing CSM Title]])*1000</f>
        <v>0</v>
      </c>
      <c r="I585" s="70">
        <f>SUMIFS('0. CSM'!D:D,'0. CSM'!L:L,CSM_AGENCY3[[#This Row],[Agency]],'0. CSM'!M:M,CSM_AGENCY3[[#This Row],[Billing CSM Title]])+SUMIFS('0. CSM'!F:F,'0. CSM'!L:L,CSM_AGENCY3[[#This Row],[Agency]],'0. CSM'!M:M,CSM_AGENCY3[[#This Row],[Billing CSM Title]])*1000</f>
        <v>0</v>
      </c>
      <c r="J585" s="70">
        <f>CSM_AGENCY3[[#This Row],[FY1 ANNUAL]]+CSM_AGENCY3[[#This Row],[FY2 ANNUAL]]</f>
        <v>0</v>
      </c>
      <c r="K585" s="70">
        <f>ROUND(CSM_AGENCY3[[#This Row],[FY1 ANNUAL]]/12,2)</f>
        <v>0</v>
      </c>
      <c r="L585" s="70">
        <f>ROUND(CSM_AGENCY3[[#This Row],[FY2 ANNUAL]]/12,2)</f>
        <v>0</v>
      </c>
      <c r="N585" s="6"/>
    </row>
    <row r="586" spans="1:14" hidden="1" x14ac:dyDescent="0.25">
      <c r="A586" t="s">
        <v>247</v>
      </c>
      <c r="B586" t="s">
        <v>369</v>
      </c>
      <c r="C586" s="4" t="s">
        <v>470</v>
      </c>
      <c r="D586" s="4"/>
      <c r="E586" s="4" t="str">
        <f>CSM_AGENCY3[[#This Row],[Agency]]&amp;"-"&amp;CSM_AGENCY3[[#This Row],[Agency Name]]</f>
        <v>120-Human Rights Commission</v>
      </c>
      <c r="F586" s="8" t="s">
        <v>37</v>
      </c>
      <c r="G586" s="5" t="s">
        <v>450</v>
      </c>
      <c r="H586" s="70">
        <f>SUMIFS('0. CSM'!C:C,'0. CSM'!L:L,CSM_AGENCY3[[#This Row],[Agency]],'0. CSM'!M:M,CSM_AGENCY3[[#This Row],[Billing CSM Title]])+SUMIFS('0. CSM'!E:E,'0. CSM'!L:L,CSM_AGENCY3[[#This Row],[Agency]],'0. CSM'!M:M,CSM_AGENCY3[[#This Row],[Billing CSM Title]])*1000</f>
        <v>0</v>
      </c>
      <c r="I586" s="70">
        <f>SUMIFS('0. CSM'!D:D,'0. CSM'!L:L,CSM_AGENCY3[[#This Row],[Agency]],'0. CSM'!M:M,CSM_AGENCY3[[#This Row],[Billing CSM Title]])+SUMIFS('0. CSM'!F:F,'0. CSM'!L:L,CSM_AGENCY3[[#This Row],[Agency]],'0. CSM'!M:M,CSM_AGENCY3[[#This Row],[Billing CSM Title]])*1000</f>
        <v>0</v>
      </c>
      <c r="J586" s="70">
        <f>CSM_AGENCY3[[#This Row],[FY1 ANNUAL]]+CSM_AGENCY3[[#This Row],[FY2 ANNUAL]]</f>
        <v>0</v>
      </c>
      <c r="K586" s="70">
        <f>ROUND(CSM_AGENCY3[[#This Row],[FY1 ANNUAL]]/12,2)</f>
        <v>0</v>
      </c>
      <c r="L586" s="70">
        <f>ROUND(CSM_AGENCY3[[#This Row],[FY2 ANNUAL]]/12,2)</f>
        <v>0</v>
      </c>
      <c r="N586" s="6"/>
    </row>
    <row r="587" spans="1:14" hidden="1" x14ac:dyDescent="0.25">
      <c r="A587" t="s">
        <v>248</v>
      </c>
      <c r="B587" t="s">
        <v>370</v>
      </c>
      <c r="C587" s="4" t="s">
        <v>470</v>
      </c>
      <c r="D587" s="4"/>
      <c r="E587" s="4" t="str">
        <f>CSM_AGENCY3[[#This Row],[Agency]]&amp;"-"&amp;CSM_AGENCY3[[#This Row],[Agency Name]]</f>
        <v>124-Department of Retirement Systems</v>
      </c>
      <c r="F587" s="8" t="s">
        <v>37</v>
      </c>
      <c r="G587" s="5" t="s">
        <v>450</v>
      </c>
      <c r="H587" s="70">
        <f>SUMIFS('0. CSM'!C:C,'0. CSM'!L:L,CSM_AGENCY3[[#This Row],[Agency]],'0. CSM'!M:M,CSM_AGENCY3[[#This Row],[Billing CSM Title]])+SUMIFS('0. CSM'!E:E,'0. CSM'!L:L,CSM_AGENCY3[[#This Row],[Agency]],'0. CSM'!M:M,CSM_AGENCY3[[#This Row],[Billing CSM Title]])*1000</f>
        <v>0</v>
      </c>
      <c r="I587" s="70">
        <f>SUMIFS('0. CSM'!D:D,'0. CSM'!L:L,CSM_AGENCY3[[#This Row],[Agency]],'0. CSM'!M:M,CSM_AGENCY3[[#This Row],[Billing CSM Title]])+SUMIFS('0. CSM'!F:F,'0. CSM'!L:L,CSM_AGENCY3[[#This Row],[Agency]],'0. CSM'!M:M,CSM_AGENCY3[[#This Row],[Billing CSM Title]])*1000</f>
        <v>0</v>
      </c>
      <c r="J587" s="70">
        <f>CSM_AGENCY3[[#This Row],[FY1 ANNUAL]]+CSM_AGENCY3[[#This Row],[FY2 ANNUAL]]</f>
        <v>0</v>
      </c>
      <c r="K587" s="70">
        <f>ROUND(CSM_AGENCY3[[#This Row],[FY1 ANNUAL]]/12,2)</f>
        <v>0</v>
      </c>
      <c r="L587" s="70">
        <f>ROUND(CSM_AGENCY3[[#This Row],[FY2 ANNUAL]]/12,2)</f>
        <v>0</v>
      </c>
      <c r="N587" s="6"/>
    </row>
    <row r="588" spans="1:14" hidden="1" x14ac:dyDescent="0.25">
      <c r="A588" t="s">
        <v>249</v>
      </c>
      <c r="B588" t="s">
        <v>371</v>
      </c>
      <c r="C588" s="4" t="s">
        <v>470</v>
      </c>
      <c r="D588" s="4"/>
      <c r="E588" s="4" t="str">
        <f>CSM_AGENCY3[[#This Row],[Agency]]&amp;"-"&amp;CSM_AGENCY3[[#This Row],[Agency Name]]</f>
        <v>126-State Investment Board</v>
      </c>
      <c r="F588" s="8" t="s">
        <v>37</v>
      </c>
      <c r="G588" s="5" t="s">
        <v>450</v>
      </c>
      <c r="H588" s="70">
        <f>SUMIFS('0. CSM'!C:C,'0. CSM'!L:L,CSM_AGENCY3[[#This Row],[Agency]],'0. CSM'!M:M,CSM_AGENCY3[[#This Row],[Billing CSM Title]])+SUMIFS('0. CSM'!E:E,'0. CSM'!L:L,CSM_AGENCY3[[#This Row],[Agency]],'0. CSM'!M:M,CSM_AGENCY3[[#This Row],[Billing CSM Title]])*1000</f>
        <v>0</v>
      </c>
      <c r="I588" s="70">
        <f>SUMIFS('0. CSM'!D:D,'0. CSM'!L:L,CSM_AGENCY3[[#This Row],[Agency]],'0. CSM'!M:M,CSM_AGENCY3[[#This Row],[Billing CSM Title]])+SUMIFS('0. CSM'!F:F,'0. CSM'!L:L,CSM_AGENCY3[[#This Row],[Agency]],'0. CSM'!M:M,CSM_AGENCY3[[#This Row],[Billing CSM Title]])*1000</f>
        <v>0</v>
      </c>
      <c r="J588" s="70">
        <f>CSM_AGENCY3[[#This Row],[FY1 ANNUAL]]+CSM_AGENCY3[[#This Row],[FY2 ANNUAL]]</f>
        <v>0</v>
      </c>
      <c r="K588" s="70">
        <f>ROUND(CSM_AGENCY3[[#This Row],[FY1 ANNUAL]]/12,2)</f>
        <v>0</v>
      </c>
      <c r="L588" s="70">
        <f>ROUND(CSM_AGENCY3[[#This Row],[FY2 ANNUAL]]/12,2)</f>
        <v>0</v>
      </c>
      <c r="N588" s="6"/>
    </row>
    <row r="589" spans="1:14" hidden="1" x14ac:dyDescent="0.25">
      <c r="A589" t="s">
        <v>250</v>
      </c>
      <c r="B589" t="s">
        <v>372</v>
      </c>
      <c r="C589" s="4" t="s">
        <v>470</v>
      </c>
      <c r="D589" s="4"/>
      <c r="E589" s="4" t="str">
        <f>CSM_AGENCY3[[#This Row],[Agency]]&amp;"-"&amp;CSM_AGENCY3[[#This Row],[Agency Name]]</f>
        <v>140-Department of Revenue</v>
      </c>
      <c r="F589" s="8" t="s">
        <v>37</v>
      </c>
      <c r="G589" s="5" t="s">
        <v>450</v>
      </c>
      <c r="H589" s="70">
        <f>SUMIFS('0. CSM'!C:C,'0. CSM'!L:L,CSM_AGENCY3[[#This Row],[Agency]],'0. CSM'!M:M,CSM_AGENCY3[[#This Row],[Billing CSM Title]])+SUMIFS('0. CSM'!E:E,'0. CSM'!L:L,CSM_AGENCY3[[#This Row],[Agency]],'0. CSM'!M:M,CSM_AGENCY3[[#This Row],[Billing CSM Title]])*1000</f>
        <v>0</v>
      </c>
      <c r="I589" s="70">
        <f>SUMIFS('0. CSM'!D:D,'0. CSM'!L:L,CSM_AGENCY3[[#This Row],[Agency]],'0. CSM'!M:M,CSM_AGENCY3[[#This Row],[Billing CSM Title]])+SUMIFS('0. CSM'!F:F,'0. CSM'!L:L,CSM_AGENCY3[[#This Row],[Agency]],'0. CSM'!M:M,CSM_AGENCY3[[#This Row],[Billing CSM Title]])*1000</f>
        <v>0</v>
      </c>
      <c r="J589" s="70">
        <f>CSM_AGENCY3[[#This Row],[FY1 ANNUAL]]+CSM_AGENCY3[[#This Row],[FY2 ANNUAL]]</f>
        <v>0</v>
      </c>
      <c r="K589" s="70">
        <f>ROUND(CSM_AGENCY3[[#This Row],[FY1 ANNUAL]]/12,2)</f>
        <v>0</v>
      </c>
      <c r="L589" s="70">
        <f>ROUND(CSM_AGENCY3[[#This Row],[FY2 ANNUAL]]/12,2)</f>
        <v>0</v>
      </c>
      <c r="N589" s="6"/>
    </row>
    <row r="590" spans="1:14" hidden="1" x14ac:dyDescent="0.25">
      <c r="A590" t="s">
        <v>251</v>
      </c>
      <c r="B590" t="s">
        <v>373</v>
      </c>
      <c r="C590" s="4" t="s">
        <v>470</v>
      </c>
      <c r="D590" s="4"/>
      <c r="E590" s="4" t="str">
        <f>CSM_AGENCY3[[#This Row],[Agency]]&amp;"-"&amp;CSM_AGENCY3[[#This Row],[Agency Name]]</f>
        <v>142-Board of Tax Appeals</v>
      </c>
      <c r="F590" s="8" t="s">
        <v>37</v>
      </c>
      <c r="G590" s="5" t="s">
        <v>450</v>
      </c>
      <c r="H590" s="70">
        <f>SUMIFS('0. CSM'!C:C,'0. CSM'!L:L,CSM_AGENCY3[[#This Row],[Agency]],'0. CSM'!M:M,CSM_AGENCY3[[#This Row],[Billing CSM Title]])+SUMIFS('0. CSM'!E:E,'0. CSM'!L:L,CSM_AGENCY3[[#This Row],[Agency]],'0. CSM'!M:M,CSM_AGENCY3[[#This Row],[Billing CSM Title]])*1000</f>
        <v>0</v>
      </c>
      <c r="I590" s="70">
        <f>SUMIFS('0. CSM'!D:D,'0. CSM'!L:L,CSM_AGENCY3[[#This Row],[Agency]],'0. CSM'!M:M,CSM_AGENCY3[[#This Row],[Billing CSM Title]])+SUMIFS('0. CSM'!F:F,'0. CSM'!L:L,CSM_AGENCY3[[#This Row],[Agency]],'0. CSM'!M:M,CSM_AGENCY3[[#This Row],[Billing CSM Title]])*1000</f>
        <v>0</v>
      </c>
      <c r="J590" s="70">
        <f>CSM_AGENCY3[[#This Row],[FY1 ANNUAL]]+CSM_AGENCY3[[#This Row],[FY2 ANNUAL]]</f>
        <v>0</v>
      </c>
      <c r="K590" s="70">
        <f>ROUND(CSM_AGENCY3[[#This Row],[FY1 ANNUAL]]/12,2)</f>
        <v>0</v>
      </c>
      <c r="L590" s="70">
        <f>ROUND(CSM_AGENCY3[[#This Row],[FY2 ANNUAL]]/12,2)</f>
        <v>0</v>
      </c>
      <c r="N590" s="6"/>
    </row>
    <row r="591" spans="1:14" hidden="1" x14ac:dyDescent="0.25">
      <c r="A591" t="s">
        <v>252</v>
      </c>
      <c r="B591" t="s">
        <v>374</v>
      </c>
      <c r="C591" s="4" t="s">
        <v>470</v>
      </c>
      <c r="D591" s="4"/>
      <c r="E591" s="4" t="str">
        <f>CSM_AGENCY3[[#This Row],[Agency]]&amp;"-"&amp;CSM_AGENCY3[[#This Row],[Agency Name]]</f>
        <v>147-Minority &amp; Women's Business Enterp</v>
      </c>
      <c r="F591" s="8" t="s">
        <v>37</v>
      </c>
      <c r="G591" s="5" t="s">
        <v>450</v>
      </c>
      <c r="H591" s="70">
        <f>SUMIFS('0. CSM'!C:C,'0. CSM'!L:L,CSM_AGENCY3[[#This Row],[Agency]],'0. CSM'!M:M,CSM_AGENCY3[[#This Row],[Billing CSM Title]])+SUMIFS('0. CSM'!E:E,'0. CSM'!L:L,CSM_AGENCY3[[#This Row],[Agency]],'0. CSM'!M:M,CSM_AGENCY3[[#This Row],[Billing CSM Title]])*1000</f>
        <v>0</v>
      </c>
      <c r="I591" s="70">
        <f>SUMIFS('0. CSM'!D:D,'0. CSM'!L:L,CSM_AGENCY3[[#This Row],[Agency]],'0. CSM'!M:M,CSM_AGENCY3[[#This Row],[Billing CSM Title]])+SUMIFS('0. CSM'!F:F,'0. CSM'!L:L,CSM_AGENCY3[[#This Row],[Agency]],'0. CSM'!M:M,CSM_AGENCY3[[#This Row],[Billing CSM Title]])*1000</f>
        <v>0</v>
      </c>
      <c r="J591" s="70">
        <f>CSM_AGENCY3[[#This Row],[FY1 ANNUAL]]+CSM_AGENCY3[[#This Row],[FY2 ANNUAL]]</f>
        <v>0</v>
      </c>
      <c r="K591" s="70">
        <f>ROUND(CSM_AGENCY3[[#This Row],[FY1 ANNUAL]]/12,2)</f>
        <v>0</v>
      </c>
      <c r="L591" s="70">
        <f>ROUND(CSM_AGENCY3[[#This Row],[FY2 ANNUAL]]/12,2)</f>
        <v>0</v>
      </c>
      <c r="N591" s="6"/>
    </row>
    <row r="592" spans="1:14" hidden="1" x14ac:dyDescent="0.25">
      <c r="A592" t="s">
        <v>253</v>
      </c>
      <c r="B592" t="s">
        <v>375</v>
      </c>
      <c r="C592" s="4" t="s">
        <v>470</v>
      </c>
      <c r="D592" s="4"/>
      <c r="E592" s="4" t="str">
        <f>CSM_AGENCY3[[#This Row],[Agency]]&amp;"-"&amp;CSM_AGENCY3[[#This Row],[Agency Name]]</f>
        <v>160-Office of Insurance Commissioner</v>
      </c>
      <c r="F592" s="8" t="s">
        <v>37</v>
      </c>
      <c r="G592" s="5" t="s">
        <v>450</v>
      </c>
      <c r="H592" s="70">
        <f>SUMIFS('0. CSM'!C:C,'0. CSM'!L:L,CSM_AGENCY3[[#This Row],[Agency]],'0. CSM'!M:M,CSM_AGENCY3[[#This Row],[Billing CSM Title]])+SUMIFS('0. CSM'!E:E,'0. CSM'!L:L,CSM_AGENCY3[[#This Row],[Agency]],'0. CSM'!M:M,CSM_AGENCY3[[#This Row],[Billing CSM Title]])*1000</f>
        <v>0</v>
      </c>
      <c r="I592" s="70">
        <f>SUMIFS('0. CSM'!D:D,'0. CSM'!L:L,CSM_AGENCY3[[#This Row],[Agency]],'0. CSM'!M:M,CSM_AGENCY3[[#This Row],[Billing CSM Title]])+SUMIFS('0. CSM'!F:F,'0. CSM'!L:L,CSM_AGENCY3[[#This Row],[Agency]],'0. CSM'!M:M,CSM_AGENCY3[[#This Row],[Billing CSM Title]])*1000</f>
        <v>0</v>
      </c>
      <c r="J592" s="70">
        <f>CSM_AGENCY3[[#This Row],[FY1 ANNUAL]]+CSM_AGENCY3[[#This Row],[FY2 ANNUAL]]</f>
        <v>0</v>
      </c>
      <c r="K592" s="70">
        <f>ROUND(CSM_AGENCY3[[#This Row],[FY1 ANNUAL]]/12,2)</f>
        <v>0</v>
      </c>
      <c r="L592" s="70">
        <f>ROUND(CSM_AGENCY3[[#This Row],[FY2 ANNUAL]]/12,2)</f>
        <v>0</v>
      </c>
      <c r="N592" s="6"/>
    </row>
    <row r="593" spans="1:14" hidden="1" x14ac:dyDescent="0.25">
      <c r="A593" t="s">
        <v>254</v>
      </c>
      <c r="B593" t="s">
        <v>376</v>
      </c>
      <c r="C593" s="4" t="s">
        <v>470</v>
      </c>
      <c r="D593" s="4"/>
      <c r="E593" s="4" t="str">
        <f>CSM_AGENCY3[[#This Row],[Agency]]&amp;"-"&amp;CSM_AGENCY3[[#This Row],[Agency Name]]</f>
        <v>163-Consolidated Technology Services</v>
      </c>
      <c r="F593" s="8" t="s">
        <v>37</v>
      </c>
      <c r="G593" s="5" t="s">
        <v>450</v>
      </c>
      <c r="H593" s="70">
        <f>SUMIFS('0. CSM'!C:C,'0. CSM'!L:L,CSM_AGENCY3[[#This Row],[Agency]],'0. CSM'!M:M,CSM_AGENCY3[[#This Row],[Billing CSM Title]])+SUMIFS('0. CSM'!E:E,'0. CSM'!L:L,CSM_AGENCY3[[#This Row],[Agency]],'0. CSM'!M:M,CSM_AGENCY3[[#This Row],[Billing CSM Title]])*1000</f>
        <v>0</v>
      </c>
      <c r="I593" s="70">
        <f>SUMIFS('0. CSM'!D:D,'0. CSM'!L:L,CSM_AGENCY3[[#This Row],[Agency]],'0. CSM'!M:M,CSM_AGENCY3[[#This Row],[Billing CSM Title]])+SUMIFS('0. CSM'!F:F,'0. CSM'!L:L,CSM_AGENCY3[[#This Row],[Agency]],'0. CSM'!M:M,CSM_AGENCY3[[#This Row],[Billing CSM Title]])*1000</f>
        <v>0</v>
      </c>
      <c r="J593" s="70">
        <f>CSM_AGENCY3[[#This Row],[FY1 ANNUAL]]+CSM_AGENCY3[[#This Row],[FY2 ANNUAL]]</f>
        <v>0</v>
      </c>
      <c r="K593" s="70">
        <f>ROUND(CSM_AGENCY3[[#This Row],[FY1 ANNUAL]]/12,2)</f>
        <v>0</v>
      </c>
      <c r="L593" s="70">
        <f>ROUND(CSM_AGENCY3[[#This Row],[FY2 ANNUAL]]/12,2)</f>
        <v>0</v>
      </c>
      <c r="N593" s="6"/>
    </row>
    <row r="594" spans="1:14" hidden="1" x14ac:dyDescent="0.25">
      <c r="A594" t="s">
        <v>255</v>
      </c>
      <c r="B594" t="s">
        <v>377</v>
      </c>
      <c r="C594" s="4" t="s">
        <v>470</v>
      </c>
      <c r="D594" s="4"/>
      <c r="E594" s="4" t="str">
        <f>CSM_AGENCY3[[#This Row],[Agency]]&amp;"-"&amp;CSM_AGENCY3[[#This Row],[Agency Name]]</f>
        <v>165-State Board of Accountancy</v>
      </c>
      <c r="F594" s="8" t="s">
        <v>37</v>
      </c>
      <c r="G594" s="5" t="s">
        <v>450</v>
      </c>
      <c r="H594" s="70">
        <f>SUMIFS('0. CSM'!C:C,'0. CSM'!L:L,CSM_AGENCY3[[#This Row],[Agency]],'0. CSM'!M:M,CSM_AGENCY3[[#This Row],[Billing CSM Title]])+SUMIFS('0. CSM'!E:E,'0. CSM'!L:L,CSM_AGENCY3[[#This Row],[Agency]],'0. CSM'!M:M,CSM_AGENCY3[[#This Row],[Billing CSM Title]])*1000</f>
        <v>0</v>
      </c>
      <c r="I594" s="70">
        <f>SUMIFS('0. CSM'!D:D,'0. CSM'!L:L,CSM_AGENCY3[[#This Row],[Agency]],'0. CSM'!M:M,CSM_AGENCY3[[#This Row],[Billing CSM Title]])+SUMIFS('0. CSM'!F:F,'0. CSM'!L:L,CSM_AGENCY3[[#This Row],[Agency]],'0. CSM'!M:M,CSM_AGENCY3[[#This Row],[Billing CSM Title]])*1000</f>
        <v>0</v>
      </c>
      <c r="J594" s="70">
        <f>CSM_AGENCY3[[#This Row],[FY1 ANNUAL]]+CSM_AGENCY3[[#This Row],[FY2 ANNUAL]]</f>
        <v>0</v>
      </c>
      <c r="K594" s="70">
        <f>ROUND(CSM_AGENCY3[[#This Row],[FY1 ANNUAL]]/12,2)</f>
        <v>0</v>
      </c>
      <c r="L594" s="70">
        <f>ROUND(CSM_AGENCY3[[#This Row],[FY2 ANNUAL]]/12,2)</f>
        <v>0</v>
      </c>
      <c r="N594" s="6"/>
    </row>
    <row r="595" spans="1:14" hidden="1" x14ac:dyDescent="0.25">
      <c r="A595" t="s">
        <v>256</v>
      </c>
      <c r="B595" t="s">
        <v>378</v>
      </c>
      <c r="C595" s="4" t="s">
        <v>470</v>
      </c>
      <c r="D595" s="4"/>
      <c r="E595" s="4" t="str">
        <f>CSM_AGENCY3[[#This Row],[Agency]]&amp;"-"&amp;CSM_AGENCY3[[#This Row],[Agency Name]]</f>
        <v>166-Bd of Reg Prof Eng &amp; Land Surveyors</v>
      </c>
      <c r="F595" s="8" t="s">
        <v>37</v>
      </c>
      <c r="G595" s="5" t="s">
        <v>450</v>
      </c>
      <c r="H595" s="70">
        <f>SUMIFS('0. CSM'!C:C,'0. CSM'!L:L,CSM_AGENCY3[[#This Row],[Agency]],'0. CSM'!M:M,CSM_AGENCY3[[#This Row],[Billing CSM Title]])+SUMIFS('0. CSM'!E:E,'0. CSM'!L:L,CSM_AGENCY3[[#This Row],[Agency]],'0. CSM'!M:M,CSM_AGENCY3[[#This Row],[Billing CSM Title]])*1000</f>
        <v>0</v>
      </c>
      <c r="I595" s="70">
        <f>SUMIFS('0. CSM'!D:D,'0. CSM'!L:L,CSM_AGENCY3[[#This Row],[Agency]],'0. CSM'!M:M,CSM_AGENCY3[[#This Row],[Billing CSM Title]])+SUMIFS('0. CSM'!F:F,'0. CSM'!L:L,CSM_AGENCY3[[#This Row],[Agency]],'0. CSM'!M:M,CSM_AGENCY3[[#This Row],[Billing CSM Title]])*1000</f>
        <v>0</v>
      </c>
      <c r="J595" s="70">
        <f>CSM_AGENCY3[[#This Row],[FY1 ANNUAL]]+CSM_AGENCY3[[#This Row],[FY2 ANNUAL]]</f>
        <v>0</v>
      </c>
      <c r="K595" s="70">
        <f>ROUND(CSM_AGENCY3[[#This Row],[FY1 ANNUAL]]/12,2)</f>
        <v>0</v>
      </c>
      <c r="L595" s="70">
        <f>ROUND(CSM_AGENCY3[[#This Row],[FY2 ANNUAL]]/12,2)</f>
        <v>0</v>
      </c>
      <c r="N595" s="6"/>
    </row>
    <row r="596" spans="1:14" hidden="1" x14ac:dyDescent="0.25">
      <c r="A596" t="s">
        <v>257</v>
      </c>
      <c r="B596" t="s">
        <v>379</v>
      </c>
      <c r="C596" s="4" t="s">
        <v>470</v>
      </c>
      <c r="D596" s="4"/>
      <c r="E596" s="4" t="str">
        <f>CSM_AGENCY3[[#This Row],[Agency]]&amp;"-"&amp;CSM_AGENCY3[[#This Row],[Agency Name]]</f>
        <v>167-Forensic Investigations Council</v>
      </c>
      <c r="F596" s="8" t="s">
        <v>37</v>
      </c>
      <c r="G596" s="5" t="s">
        <v>450</v>
      </c>
      <c r="H596" s="70">
        <f>SUMIFS('0. CSM'!C:C,'0. CSM'!L:L,CSM_AGENCY3[[#This Row],[Agency]],'0. CSM'!M:M,CSM_AGENCY3[[#This Row],[Billing CSM Title]])+SUMIFS('0. CSM'!E:E,'0. CSM'!L:L,CSM_AGENCY3[[#This Row],[Agency]],'0. CSM'!M:M,CSM_AGENCY3[[#This Row],[Billing CSM Title]])*1000</f>
        <v>0</v>
      </c>
      <c r="I596" s="70">
        <f>SUMIFS('0. CSM'!D:D,'0. CSM'!L:L,CSM_AGENCY3[[#This Row],[Agency]],'0. CSM'!M:M,CSM_AGENCY3[[#This Row],[Billing CSM Title]])+SUMIFS('0. CSM'!F:F,'0. CSM'!L:L,CSM_AGENCY3[[#This Row],[Agency]],'0. CSM'!M:M,CSM_AGENCY3[[#This Row],[Billing CSM Title]])*1000</f>
        <v>0</v>
      </c>
      <c r="J596" s="70">
        <f>CSM_AGENCY3[[#This Row],[FY1 ANNUAL]]+CSM_AGENCY3[[#This Row],[FY2 ANNUAL]]</f>
        <v>0</v>
      </c>
      <c r="K596" s="70">
        <f>ROUND(CSM_AGENCY3[[#This Row],[FY1 ANNUAL]]/12,2)</f>
        <v>0</v>
      </c>
      <c r="L596" s="70">
        <f>ROUND(CSM_AGENCY3[[#This Row],[FY2 ANNUAL]]/12,2)</f>
        <v>0</v>
      </c>
      <c r="N596" s="6"/>
    </row>
    <row r="597" spans="1:14" hidden="1" x14ac:dyDescent="0.25">
      <c r="A597" t="s">
        <v>258</v>
      </c>
      <c r="B597" t="s">
        <v>380</v>
      </c>
      <c r="C597" s="4" t="s">
        <v>470</v>
      </c>
      <c r="D597" s="4"/>
      <c r="E597" s="4" t="str">
        <f>CSM_AGENCY3[[#This Row],[Agency]]&amp;"-"&amp;CSM_AGENCY3[[#This Row],[Agency Name]]</f>
        <v>179-Dept of Enterprise Services</v>
      </c>
      <c r="F597" s="8" t="s">
        <v>37</v>
      </c>
      <c r="G597" s="5" t="s">
        <v>450</v>
      </c>
      <c r="H597" s="70">
        <f>SUMIFS('0. CSM'!C:C,'0. CSM'!L:L,CSM_AGENCY3[[#This Row],[Agency]],'0. CSM'!M:M,CSM_AGENCY3[[#This Row],[Billing CSM Title]])+SUMIFS('0. CSM'!E:E,'0. CSM'!L:L,CSM_AGENCY3[[#This Row],[Agency]],'0. CSM'!M:M,CSM_AGENCY3[[#This Row],[Billing CSM Title]])*1000</f>
        <v>0</v>
      </c>
      <c r="I597" s="70">
        <f>SUMIFS('0. CSM'!D:D,'0. CSM'!L:L,CSM_AGENCY3[[#This Row],[Agency]],'0. CSM'!M:M,CSM_AGENCY3[[#This Row],[Billing CSM Title]])+SUMIFS('0. CSM'!F:F,'0. CSM'!L:L,CSM_AGENCY3[[#This Row],[Agency]],'0. CSM'!M:M,CSM_AGENCY3[[#This Row],[Billing CSM Title]])*1000</f>
        <v>0</v>
      </c>
      <c r="J597" s="70">
        <f>CSM_AGENCY3[[#This Row],[FY1 ANNUAL]]+CSM_AGENCY3[[#This Row],[FY2 ANNUAL]]</f>
        <v>0</v>
      </c>
      <c r="K597" s="70">
        <f>ROUND(CSM_AGENCY3[[#This Row],[FY1 ANNUAL]]/12,2)</f>
        <v>0</v>
      </c>
      <c r="L597" s="70">
        <f>ROUND(CSM_AGENCY3[[#This Row],[FY2 ANNUAL]]/12,2)</f>
        <v>0</v>
      </c>
      <c r="N597" s="6"/>
    </row>
    <row r="598" spans="1:14" hidden="1" x14ac:dyDescent="0.25">
      <c r="A598" t="s">
        <v>259</v>
      </c>
      <c r="B598" t="s">
        <v>381</v>
      </c>
      <c r="C598" s="4" t="s">
        <v>470</v>
      </c>
      <c r="D598" s="4"/>
      <c r="E598" s="4" t="str">
        <f>CSM_AGENCY3[[#This Row],[Agency]]&amp;"-"&amp;CSM_AGENCY3[[#This Row],[Agency Name]]</f>
        <v>185-Washington Horse Racing Commission</v>
      </c>
      <c r="F598" s="8" t="s">
        <v>37</v>
      </c>
      <c r="G598" s="5" t="s">
        <v>450</v>
      </c>
      <c r="H598" s="70">
        <f>SUMIFS('0. CSM'!C:C,'0. CSM'!L:L,CSM_AGENCY3[[#This Row],[Agency]],'0. CSM'!M:M,CSM_AGENCY3[[#This Row],[Billing CSM Title]])+SUMIFS('0. CSM'!E:E,'0. CSM'!L:L,CSM_AGENCY3[[#This Row],[Agency]],'0. CSM'!M:M,CSM_AGENCY3[[#This Row],[Billing CSM Title]])*1000</f>
        <v>0</v>
      </c>
      <c r="I598" s="70">
        <f>SUMIFS('0. CSM'!D:D,'0. CSM'!L:L,CSM_AGENCY3[[#This Row],[Agency]],'0. CSM'!M:M,CSM_AGENCY3[[#This Row],[Billing CSM Title]])+SUMIFS('0. CSM'!F:F,'0. CSM'!L:L,CSM_AGENCY3[[#This Row],[Agency]],'0. CSM'!M:M,CSM_AGENCY3[[#This Row],[Billing CSM Title]])*1000</f>
        <v>0</v>
      </c>
      <c r="J598" s="70">
        <f>CSM_AGENCY3[[#This Row],[FY1 ANNUAL]]+CSM_AGENCY3[[#This Row],[FY2 ANNUAL]]</f>
        <v>0</v>
      </c>
      <c r="K598" s="70">
        <f>ROUND(CSM_AGENCY3[[#This Row],[FY1 ANNUAL]]/12,2)</f>
        <v>0</v>
      </c>
      <c r="L598" s="70">
        <f>ROUND(CSM_AGENCY3[[#This Row],[FY2 ANNUAL]]/12,2)</f>
        <v>0</v>
      </c>
      <c r="N598" s="6"/>
    </row>
    <row r="599" spans="1:14" hidden="1" x14ac:dyDescent="0.25">
      <c r="A599" t="s">
        <v>260</v>
      </c>
      <c r="B599" t="s">
        <v>382</v>
      </c>
      <c r="C599" s="4" t="s">
        <v>470</v>
      </c>
      <c r="D599" s="4"/>
      <c r="E599" s="4" t="str">
        <f>CSM_AGENCY3[[#This Row],[Agency]]&amp;"-"&amp;CSM_AGENCY3[[#This Row],[Agency Name]]</f>
        <v>190-Bd of Industrial Insurance Appeals</v>
      </c>
      <c r="F599" s="8" t="s">
        <v>37</v>
      </c>
      <c r="G599" s="5" t="s">
        <v>450</v>
      </c>
      <c r="H599" s="70">
        <f>SUMIFS('0. CSM'!C:C,'0. CSM'!L:L,CSM_AGENCY3[[#This Row],[Agency]],'0. CSM'!M:M,CSM_AGENCY3[[#This Row],[Billing CSM Title]])+SUMIFS('0. CSM'!E:E,'0. CSM'!L:L,CSM_AGENCY3[[#This Row],[Agency]],'0. CSM'!M:M,CSM_AGENCY3[[#This Row],[Billing CSM Title]])*1000</f>
        <v>0</v>
      </c>
      <c r="I599" s="70">
        <f>SUMIFS('0. CSM'!D:D,'0. CSM'!L:L,CSM_AGENCY3[[#This Row],[Agency]],'0. CSM'!M:M,CSM_AGENCY3[[#This Row],[Billing CSM Title]])+SUMIFS('0. CSM'!F:F,'0. CSM'!L:L,CSM_AGENCY3[[#This Row],[Agency]],'0. CSM'!M:M,CSM_AGENCY3[[#This Row],[Billing CSM Title]])*1000</f>
        <v>0</v>
      </c>
      <c r="J599" s="70">
        <f>CSM_AGENCY3[[#This Row],[FY1 ANNUAL]]+CSM_AGENCY3[[#This Row],[FY2 ANNUAL]]</f>
        <v>0</v>
      </c>
      <c r="K599" s="70">
        <f>ROUND(CSM_AGENCY3[[#This Row],[FY1 ANNUAL]]/12,2)</f>
        <v>0</v>
      </c>
      <c r="L599" s="70">
        <f>ROUND(CSM_AGENCY3[[#This Row],[FY2 ANNUAL]]/12,2)</f>
        <v>0</v>
      </c>
      <c r="N599" s="6"/>
    </row>
    <row r="600" spans="1:14" hidden="1" x14ac:dyDescent="0.25">
      <c r="A600" t="s">
        <v>261</v>
      </c>
      <c r="B600" t="s">
        <v>383</v>
      </c>
      <c r="C600" s="4" t="s">
        <v>470</v>
      </c>
      <c r="D600" s="4"/>
      <c r="E600" s="4" t="str">
        <f>CSM_AGENCY3[[#This Row],[Agency]]&amp;"-"&amp;CSM_AGENCY3[[#This Row],[Agency Name]]</f>
        <v>195-Liquor and Cannabis Board</v>
      </c>
      <c r="F600" s="8" t="s">
        <v>37</v>
      </c>
      <c r="G600" s="5" t="s">
        <v>450</v>
      </c>
      <c r="H600" s="70">
        <f>SUMIFS('0. CSM'!C:C,'0. CSM'!L:L,CSM_AGENCY3[[#This Row],[Agency]],'0. CSM'!M:M,CSM_AGENCY3[[#This Row],[Billing CSM Title]])+SUMIFS('0. CSM'!E:E,'0. CSM'!L:L,CSM_AGENCY3[[#This Row],[Agency]],'0. CSM'!M:M,CSM_AGENCY3[[#This Row],[Billing CSM Title]])*1000</f>
        <v>0</v>
      </c>
      <c r="I600" s="70">
        <f>SUMIFS('0. CSM'!D:D,'0. CSM'!L:L,CSM_AGENCY3[[#This Row],[Agency]],'0. CSM'!M:M,CSM_AGENCY3[[#This Row],[Billing CSM Title]])+SUMIFS('0. CSM'!F:F,'0. CSM'!L:L,CSM_AGENCY3[[#This Row],[Agency]],'0. CSM'!M:M,CSM_AGENCY3[[#This Row],[Billing CSM Title]])*1000</f>
        <v>0</v>
      </c>
      <c r="J600" s="70">
        <f>CSM_AGENCY3[[#This Row],[FY1 ANNUAL]]+CSM_AGENCY3[[#This Row],[FY2 ANNUAL]]</f>
        <v>0</v>
      </c>
      <c r="K600" s="70">
        <f>ROUND(CSM_AGENCY3[[#This Row],[FY1 ANNUAL]]/12,2)</f>
        <v>0</v>
      </c>
      <c r="L600" s="70">
        <f>ROUND(CSM_AGENCY3[[#This Row],[FY2 ANNUAL]]/12,2)</f>
        <v>0</v>
      </c>
      <c r="N600" s="6"/>
    </row>
    <row r="601" spans="1:14" hidden="1" x14ac:dyDescent="0.25">
      <c r="A601" t="s">
        <v>262</v>
      </c>
      <c r="B601" t="s">
        <v>384</v>
      </c>
      <c r="C601" s="4" t="s">
        <v>470</v>
      </c>
      <c r="D601" s="4"/>
      <c r="E601" s="4" t="str">
        <f>CSM_AGENCY3[[#This Row],[Agency]]&amp;"-"&amp;CSM_AGENCY3[[#This Row],[Agency Name]]</f>
        <v>205-Board of Pilotage Commissioners</v>
      </c>
      <c r="F601" s="8" t="s">
        <v>37</v>
      </c>
      <c r="G601" s="5" t="s">
        <v>450</v>
      </c>
      <c r="H601" s="70">
        <f>SUMIFS('0. CSM'!C:C,'0. CSM'!L:L,CSM_AGENCY3[[#This Row],[Agency]],'0. CSM'!M:M,CSM_AGENCY3[[#This Row],[Billing CSM Title]])+SUMIFS('0. CSM'!E:E,'0. CSM'!L:L,CSM_AGENCY3[[#This Row],[Agency]],'0. CSM'!M:M,CSM_AGENCY3[[#This Row],[Billing CSM Title]])*1000</f>
        <v>0</v>
      </c>
      <c r="I601" s="70">
        <f>SUMIFS('0. CSM'!D:D,'0. CSM'!L:L,CSM_AGENCY3[[#This Row],[Agency]],'0. CSM'!M:M,CSM_AGENCY3[[#This Row],[Billing CSM Title]])+SUMIFS('0. CSM'!F:F,'0. CSM'!L:L,CSM_AGENCY3[[#This Row],[Agency]],'0. CSM'!M:M,CSM_AGENCY3[[#This Row],[Billing CSM Title]])*1000</f>
        <v>0</v>
      </c>
      <c r="J601" s="70">
        <f>CSM_AGENCY3[[#This Row],[FY1 ANNUAL]]+CSM_AGENCY3[[#This Row],[FY2 ANNUAL]]</f>
        <v>0</v>
      </c>
      <c r="K601" s="70">
        <f>ROUND(CSM_AGENCY3[[#This Row],[FY1 ANNUAL]]/12,2)</f>
        <v>0</v>
      </c>
      <c r="L601" s="70">
        <f>ROUND(CSM_AGENCY3[[#This Row],[FY2 ANNUAL]]/12,2)</f>
        <v>0</v>
      </c>
      <c r="N601" s="6"/>
    </row>
    <row r="602" spans="1:14" hidden="1" x14ac:dyDescent="0.25">
      <c r="A602" t="s">
        <v>263</v>
      </c>
      <c r="B602" t="s">
        <v>385</v>
      </c>
      <c r="C602" s="4" t="s">
        <v>470</v>
      </c>
      <c r="D602" s="4"/>
      <c r="E602" s="4" t="str">
        <f>CSM_AGENCY3[[#This Row],[Agency]]&amp;"-"&amp;CSM_AGENCY3[[#This Row],[Agency Name]]</f>
        <v>215-Utilities and Transportation Comm</v>
      </c>
      <c r="F602" s="8" t="s">
        <v>37</v>
      </c>
      <c r="G602" s="5" t="s">
        <v>450</v>
      </c>
      <c r="H602" s="70">
        <f>SUMIFS('0. CSM'!C:C,'0. CSM'!L:L,CSM_AGENCY3[[#This Row],[Agency]],'0. CSM'!M:M,CSM_AGENCY3[[#This Row],[Billing CSM Title]])+SUMIFS('0. CSM'!E:E,'0. CSM'!L:L,CSM_AGENCY3[[#This Row],[Agency]],'0. CSM'!M:M,CSM_AGENCY3[[#This Row],[Billing CSM Title]])*1000</f>
        <v>0</v>
      </c>
      <c r="I602" s="70">
        <f>SUMIFS('0. CSM'!D:D,'0. CSM'!L:L,CSM_AGENCY3[[#This Row],[Agency]],'0. CSM'!M:M,CSM_AGENCY3[[#This Row],[Billing CSM Title]])+SUMIFS('0. CSM'!F:F,'0. CSM'!L:L,CSM_AGENCY3[[#This Row],[Agency]],'0. CSM'!M:M,CSM_AGENCY3[[#This Row],[Billing CSM Title]])*1000</f>
        <v>0</v>
      </c>
      <c r="J602" s="70">
        <f>CSM_AGENCY3[[#This Row],[FY1 ANNUAL]]+CSM_AGENCY3[[#This Row],[FY2 ANNUAL]]</f>
        <v>0</v>
      </c>
      <c r="K602" s="70">
        <f>ROUND(CSM_AGENCY3[[#This Row],[FY1 ANNUAL]]/12,2)</f>
        <v>0</v>
      </c>
      <c r="L602" s="70">
        <f>ROUND(CSM_AGENCY3[[#This Row],[FY2 ANNUAL]]/12,2)</f>
        <v>0</v>
      </c>
      <c r="N602" s="6"/>
    </row>
    <row r="603" spans="1:14" hidden="1" x14ac:dyDescent="0.25">
      <c r="A603" t="s">
        <v>264</v>
      </c>
      <c r="B603" t="s">
        <v>386</v>
      </c>
      <c r="C603" s="4" t="s">
        <v>470</v>
      </c>
      <c r="D603" s="4"/>
      <c r="E603" s="4" t="str">
        <f>CSM_AGENCY3[[#This Row],[Agency]]&amp;"-"&amp;CSM_AGENCY3[[#This Row],[Agency Name]]</f>
        <v>220-Board for Volunteer Firefighters</v>
      </c>
      <c r="F603" s="8" t="s">
        <v>37</v>
      </c>
      <c r="G603" s="5" t="s">
        <v>450</v>
      </c>
      <c r="H603" s="70">
        <f>SUMIFS('0. CSM'!C:C,'0. CSM'!L:L,CSM_AGENCY3[[#This Row],[Agency]],'0. CSM'!M:M,CSM_AGENCY3[[#This Row],[Billing CSM Title]])+SUMIFS('0. CSM'!E:E,'0. CSM'!L:L,CSM_AGENCY3[[#This Row],[Agency]],'0. CSM'!M:M,CSM_AGENCY3[[#This Row],[Billing CSM Title]])*1000</f>
        <v>0</v>
      </c>
      <c r="I603" s="70">
        <f>SUMIFS('0. CSM'!D:D,'0. CSM'!L:L,CSM_AGENCY3[[#This Row],[Agency]],'0. CSM'!M:M,CSM_AGENCY3[[#This Row],[Billing CSM Title]])+SUMIFS('0. CSM'!F:F,'0. CSM'!L:L,CSM_AGENCY3[[#This Row],[Agency]],'0. CSM'!M:M,CSM_AGENCY3[[#This Row],[Billing CSM Title]])*1000</f>
        <v>0</v>
      </c>
      <c r="J603" s="70">
        <f>CSM_AGENCY3[[#This Row],[FY1 ANNUAL]]+CSM_AGENCY3[[#This Row],[FY2 ANNUAL]]</f>
        <v>0</v>
      </c>
      <c r="K603" s="70">
        <f>ROUND(CSM_AGENCY3[[#This Row],[FY1 ANNUAL]]/12,2)</f>
        <v>0</v>
      </c>
      <c r="L603" s="70">
        <f>ROUND(CSM_AGENCY3[[#This Row],[FY2 ANNUAL]]/12,2)</f>
        <v>0</v>
      </c>
      <c r="N603" s="6"/>
    </row>
    <row r="604" spans="1:14" hidden="1" x14ac:dyDescent="0.25">
      <c r="A604" t="s">
        <v>265</v>
      </c>
      <c r="B604" t="s">
        <v>387</v>
      </c>
      <c r="C604" s="4" t="s">
        <v>470</v>
      </c>
      <c r="D604" s="4"/>
      <c r="E604" s="4" t="str">
        <f>CSM_AGENCY3[[#This Row],[Agency]]&amp;"-"&amp;CSM_AGENCY3[[#This Row],[Agency Name]]</f>
        <v>225-Washington State Patrol</v>
      </c>
      <c r="F604" s="8" t="s">
        <v>37</v>
      </c>
      <c r="G604" s="5" t="s">
        <v>450</v>
      </c>
      <c r="H604" s="70">
        <f>SUMIFS('0. CSM'!C:C,'0. CSM'!L:L,CSM_AGENCY3[[#This Row],[Agency]],'0. CSM'!M:M,CSM_AGENCY3[[#This Row],[Billing CSM Title]])+SUMIFS('0. CSM'!E:E,'0. CSM'!L:L,CSM_AGENCY3[[#This Row],[Agency]],'0. CSM'!M:M,CSM_AGENCY3[[#This Row],[Billing CSM Title]])*1000</f>
        <v>0</v>
      </c>
      <c r="I604" s="70">
        <f>SUMIFS('0. CSM'!D:D,'0. CSM'!L:L,CSM_AGENCY3[[#This Row],[Agency]],'0. CSM'!M:M,CSM_AGENCY3[[#This Row],[Billing CSM Title]])+SUMIFS('0. CSM'!F:F,'0. CSM'!L:L,CSM_AGENCY3[[#This Row],[Agency]],'0. CSM'!M:M,CSM_AGENCY3[[#This Row],[Billing CSM Title]])*1000</f>
        <v>0</v>
      </c>
      <c r="J604" s="70">
        <f>CSM_AGENCY3[[#This Row],[FY1 ANNUAL]]+CSM_AGENCY3[[#This Row],[FY2 ANNUAL]]</f>
        <v>0</v>
      </c>
      <c r="K604" s="70">
        <f>ROUND(CSM_AGENCY3[[#This Row],[FY1 ANNUAL]]/12,2)</f>
        <v>0</v>
      </c>
      <c r="L604" s="70">
        <f>ROUND(CSM_AGENCY3[[#This Row],[FY2 ANNUAL]]/12,2)</f>
        <v>0</v>
      </c>
      <c r="N604" s="6"/>
    </row>
    <row r="605" spans="1:14" hidden="1" x14ac:dyDescent="0.25">
      <c r="A605" t="s">
        <v>266</v>
      </c>
      <c r="B605" t="s">
        <v>388</v>
      </c>
      <c r="C605" s="4" t="s">
        <v>470</v>
      </c>
      <c r="D605" s="4"/>
      <c r="E605" s="4" t="str">
        <f>CSM_AGENCY3[[#This Row],[Agency]]&amp;"-"&amp;CSM_AGENCY3[[#This Row],[Agency Name]]</f>
        <v>227-Criminal Justice Training Comm</v>
      </c>
      <c r="F605" s="8" t="s">
        <v>37</v>
      </c>
      <c r="G605" s="5" t="s">
        <v>450</v>
      </c>
      <c r="H605" s="70">
        <f>SUMIFS('0. CSM'!C:C,'0. CSM'!L:L,CSM_AGENCY3[[#This Row],[Agency]],'0. CSM'!M:M,CSM_AGENCY3[[#This Row],[Billing CSM Title]])+SUMIFS('0. CSM'!E:E,'0. CSM'!L:L,CSM_AGENCY3[[#This Row],[Agency]],'0. CSM'!M:M,CSM_AGENCY3[[#This Row],[Billing CSM Title]])*1000</f>
        <v>0</v>
      </c>
      <c r="I605" s="70">
        <f>SUMIFS('0. CSM'!D:D,'0. CSM'!L:L,CSM_AGENCY3[[#This Row],[Agency]],'0. CSM'!M:M,CSM_AGENCY3[[#This Row],[Billing CSM Title]])+SUMIFS('0. CSM'!F:F,'0. CSM'!L:L,CSM_AGENCY3[[#This Row],[Agency]],'0. CSM'!M:M,CSM_AGENCY3[[#This Row],[Billing CSM Title]])*1000</f>
        <v>0</v>
      </c>
      <c r="J605" s="70">
        <f>CSM_AGENCY3[[#This Row],[FY1 ANNUAL]]+CSM_AGENCY3[[#This Row],[FY2 ANNUAL]]</f>
        <v>0</v>
      </c>
      <c r="K605" s="70">
        <f>ROUND(CSM_AGENCY3[[#This Row],[FY1 ANNUAL]]/12,2)</f>
        <v>0</v>
      </c>
      <c r="L605" s="70">
        <f>ROUND(CSM_AGENCY3[[#This Row],[FY2 ANNUAL]]/12,2)</f>
        <v>0</v>
      </c>
      <c r="N605" s="6"/>
    </row>
    <row r="606" spans="1:14" hidden="1" x14ac:dyDescent="0.25">
      <c r="A606" t="s">
        <v>267</v>
      </c>
      <c r="B606" t="s">
        <v>389</v>
      </c>
      <c r="C606" s="4" t="s">
        <v>470</v>
      </c>
      <c r="D606" s="4"/>
      <c r="E606" s="4" t="str">
        <f>CSM_AGENCY3[[#This Row],[Agency]]&amp;"-"&amp;CSM_AGENCY3[[#This Row],[Agency Name]]</f>
        <v>228-WA Traffic Safety Commission</v>
      </c>
      <c r="F606" s="8" t="s">
        <v>37</v>
      </c>
      <c r="G606" s="5" t="s">
        <v>450</v>
      </c>
      <c r="H606" s="70">
        <f>SUMIFS('0. CSM'!C:C,'0. CSM'!L:L,CSM_AGENCY3[[#This Row],[Agency]],'0. CSM'!M:M,CSM_AGENCY3[[#This Row],[Billing CSM Title]])+SUMIFS('0. CSM'!E:E,'0. CSM'!L:L,CSM_AGENCY3[[#This Row],[Agency]],'0. CSM'!M:M,CSM_AGENCY3[[#This Row],[Billing CSM Title]])*1000</f>
        <v>0</v>
      </c>
      <c r="I606" s="70">
        <f>SUMIFS('0. CSM'!D:D,'0. CSM'!L:L,CSM_AGENCY3[[#This Row],[Agency]],'0. CSM'!M:M,CSM_AGENCY3[[#This Row],[Billing CSM Title]])+SUMIFS('0. CSM'!F:F,'0. CSM'!L:L,CSM_AGENCY3[[#This Row],[Agency]],'0. CSM'!M:M,CSM_AGENCY3[[#This Row],[Billing CSM Title]])*1000</f>
        <v>0</v>
      </c>
      <c r="J606" s="70">
        <f>CSM_AGENCY3[[#This Row],[FY1 ANNUAL]]+CSM_AGENCY3[[#This Row],[FY2 ANNUAL]]</f>
        <v>0</v>
      </c>
      <c r="K606" s="70">
        <f>ROUND(CSM_AGENCY3[[#This Row],[FY1 ANNUAL]]/12,2)</f>
        <v>0</v>
      </c>
      <c r="L606" s="70">
        <f>ROUND(CSM_AGENCY3[[#This Row],[FY2 ANNUAL]]/12,2)</f>
        <v>0</v>
      </c>
      <c r="N606" s="6"/>
    </row>
    <row r="607" spans="1:14" hidden="1" x14ac:dyDescent="0.25">
      <c r="A607" t="s">
        <v>268</v>
      </c>
      <c r="B607" t="s">
        <v>390</v>
      </c>
      <c r="C607" s="4" t="s">
        <v>470</v>
      </c>
      <c r="D607" s="4"/>
      <c r="E607" s="4" t="str">
        <f>CSM_AGENCY3[[#This Row],[Agency]]&amp;"-"&amp;CSM_AGENCY3[[#This Row],[Agency Name]]</f>
        <v>229-Office of Independent Investigations</v>
      </c>
      <c r="F607" s="8" t="s">
        <v>37</v>
      </c>
      <c r="G607" s="5" t="s">
        <v>450</v>
      </c>
      <c r="H607" s="70">
        <f>SUMIFS('0. CSM'!C:C,'0. CSM'!L:L,CSM_AGENCY3[[#This Row],[Agency]],'0. CSM'!M:M,CSM_AGENCY3[[#This Row],[Billing CSM Title]])+SUMIFS('0. CSM'!E:E,'0. CSM'!L:L,CSM_AGENCY3[[#This Row],[Agency]],'0. CSM'!M:M,CSM_AGENCY3[[#This Row],[Billing CSM Title]])*1000</f>
        <v>0</v>
      </c>
      <c r="I607" s="70">
        <f>SUMIFS('0. CSM'!D:D,'0. CSM'!L:L,CSM_AGENCY3[[#This Row],[Agency]],'0. CSM'!M:M,CSM_AGENCY3[[#This Row],[Billing CSM Title]])+SUMIFS('0. CSM'!F:F,'0. CSM'!L:L,CSM_AGENCY3[[#This Row],[Agency]],'0. CSM'!M:M,CSM_AGENCY3[[#This Row],[Billing CSM Title]])*1000</f>
        <v>0</v>
      </c>
      <c r="J607" s="70">
        <f>CSM_AGENCY3[[#This Row],[FY1 ANNUAL]]+CSM_AGENCY3[[#This Row],[FY2 ANNUAL]]</f>
        <v>0</v>
      </c>
      <c r="K607" s="70">
        <f>ROUND(CSM_AGENCY3[[#This Row],[FY1 ANNUAL]]/12,2)</f>
        <v>0</v>
      </c>
      <c r="L607" s="70">
        <f>ROUND(CSM_AGENCY3[[#This Row],[FY2 ANNUAL]]/12,2)</f>
        <v>0</v>
      </c>
      <c r="N607" s="6"/>
    </row>
    <row r="608" spans="1:14" hidden="1" x14ac:dyDescent="0.25">
      <c r="A608" t="s">
        <v>269</v>
      </c>
      <c r="B608" t="s">
        <v>391</v>
      </c>
      <c r="C608" s="4" t="s">
        <v>470</v>
      </c>
      <c r="D608" s="4"/>
      <c r="E608" s="4" t="str">
        <f>CSM_AGENCY3[[#This Row],[Agency]]&amp;"-"&amp;CSM_AGENCY3[[#This Row],[Agency Name]]</f>
        <v>235-Department of Labor and Industries</v>
      </c>
      <c r="F608" s="8" t="s">
        <v>37</v>
      </c>
      <c r="G608" s="5" t="s">
        <v>450</v>
      </c>
      <c r="H608" s="70">
        <f>SUMIFS('0. CSM'!C:C,'0. CSM'!L:L,CSM_AGENCY3[[#This Row],[Agency]],'0. CSM'!M:M,CSM_AGENCY3[[#This Row],[Billing CSM Title]])+SUMIFS('0. CSM'!E:E,'0. CSM'!L:L,CSM_AGENCY3[[#This Row],[Agency]],'0. CSM'!M:M,CSM_AGENCY3[[#This Row],[Billing CSM Title]])*1000</f>
        <v>0</v>
      </c>
      <c r="I608" s="70">
        <f>SUMIFS('0. CSM'!D:D,'0. CSM'!L:L,CSM_AGENCY3[[#This Row],[Agency]],'0. CSM'!M:M,CSM_AGENCY3[[#This Row],[Billing CSM Title]])+SUMIFS('0. CSM'!F:F,'0. CSM'!L:L,CSM_AGENCY3[[#This Row],[Agency]],'0. CSM'!M:M,CSM_AGENCY3[[#This Row],[Billing CSM Title]])*1000</f>
        <v>0</v>
      </c>
      <c r="J608" s="70">
        <f>CSM_AGENCY3[[#This Row],[FY1 ANNUAL]]+CSM_AGENCY3[[#This Row],[FY2 ANNUAL]]</f>
        <v>0</v>
      </c>
      <c r="K608" s="70">
        <f>ROUND(CSM_AGENCY3[[#This Row],[FY1 ANNUAL]]/12,2)</f>
        <v>0</v>
      </c>
      <c r="L608" s="70">
        <f>ROUND(CSM_AGENCY3[[#This Row],[FY2 ANNUAL]]/12,2)</f>
        <v>0</v>
      </c>
      <c r="N608" s="6"/>
    </row>
    <row r="609" spans="1:14" hidden="1" x14ac:dyDescent="0.25">
      <c r="A609" t="s">
        <v>270</v>
      </c>
      <c r="B609" t="s">
        <v>392</v>
      </c>
      <c r="C609" s="4" t="s">
        <v>470</v>
      </c>
      <c r="D609" s="4"/>
      <c r="E609" s="4" t="str">
        <f>CSM_AGENCY3[[#This Row],[Agency]]&amp;"-"&amp;CSM_AGENCY3[[#This Row],[Agency Name]]</f>
        <v>240-Department of Licensing</v>
      </c>
      <c r="F609" s="8" t="s">
        <v>37</v>
      </c>
      <c r="G609" s="5" t="s">
        <v>450</v>
      </c>
      <c r="H609" s="70">
        <f>SUMIFS('0. CSM'!C:C,'0. CSM'!L:L,CSM_AGENCY3[[#This Row],[Agency]],'0. CSM'!M:M,CSM_AGENCY3[[#This Row],[Billing CSM Title]])+SUMIFS('0. CSM'!E:E,'0. CSM'!L:L,CSM_AGENCY3[[#This Row],[Agency]],'0. CSM'!M:M,CSM_AGENCY3[[#This Row],[Billing CSM Title]])*1000</f>
        <v>0</v>
      </c>
      <c r="I609" s="70">
        <f>SUMIFS('0. CSM'!D:D,'0. CSM'!L:L,CSM_AGENCY3[[#This Row],[Agency]],'0. CSM'!M:M,CSM_AGENCY3[[#This Row],[Billing CSM Title]])+SUMIFS('0. CSM'!F:F,'0. CSM'!L:L,CSM_AGENCY3[[#This Row],[Agency]],'0. CSM'!M:M,CSM_AGENCY3[[#This Row],[Billing CSM Title]])*1000</f>
        <v>0</v>
      </c>
      <c r="J609" s="70">
        <f>CSM_AGENCY3[[#This Row],[FY1 ANNUAL]]+CSM_AGENCY3[[#This Row],[FY2 ANNUAL]]</f>
        <v>0</v>
      </c>
      <c r="K609" s="70">
        <f>ROUND(CSM_AGENCY3[[#This Row],[FY1 ANNUAL]]/12,2)</f>
        <v>0</v>
      </c>
      <c r="L609" s="70">
        <f>ROUND(CSM_AGENCY3[[#This Row],[FY2 ANNUAL]]/12,2)</f>
        <v>0</v>
      </c>
      <c r="N609" s="6"/>
    </row>
    <row r="610" spans="1:14" hidden="1" x14ac:dyDescent="0.25">
      <c r="A610" t="s">
        <v>271</v>
      </c>
      <c r="B610" t="s">
        <v>393</v>
      </c>
      <c r="C610" s="4" t="s">
        <v>470</v>
      </c>
      <c r="D610" s="4"/>
      <c r="E610" s="4" t="str">
        <f>CSM_AGENCY3[[#This Row],[Agency]]&amp;"-"&amp;CSM_AGENCY3[[#This Row],[Agency Name]]</f>
        <v>245-Military Department</v>
      </c>
      <c r="F610" s="8" t="s">
        <v>37</v>
      </c>
      <c r="G610" s="5" t="s">
        <v>450</v>
      </c>
      <c r="H610" s="70">
        <f>SUMIFS('0. CSM'!C:C,'0. CSM'!L:L,CSM_AGENCY3[[#This Row],[Agency]],'0. CSM'!M:M,CSM_AGENCY3[[#This Row],[Billing CSM Title]])+SUMIFS('0. CSM'!E:E,'0. CSM'!L:L,CSM_AGENCY3[[#This Row],[Agency]],'0. CSM'!M:M,CSM_AGENCY3[[#This Row],[Billing CSM Title]])*1000</f>
        <v>0</v>
      </c>
      <c r="I610" s="70">
        <f>SUMIFS('0. CSM'!D:D,'0. CSM'!L:L,CSM_AGENCY3[[#This Row],[Agency]],'0. CSM'!M:M,CSM_AGENCY3[[#This Row],[Billing CSM Title]])+SUMIFS('0. CSM'!F:F,'0. CSM'!L:L,CSM_AGENCY3[[#This Row],[Agency]],'0. CSM'!M:M,CSM_AGENCY3[[#This Row],[Billing CSM Title]])*1000</f>
        <v>0</v>
      </c>
      <c r="J610" s="70">
        <f>CSM_AGENCY3[[#This Row],[FY1 ANNUAL]]+CSM_AGENCY3[[#This Row],[FY2 ANNUAL]]</f>
        <v>0</v>
      </c>
      <c r="K610" s="70">
        <f>ROUND(CSM_AGENCY3[[#This Row],[FY1 ANNUAL]]/12,2)</f>
        <v>0</v>
      </c>
      <c r="L610" s="70">
        <f>ROUND(CSM_AGENCY3[[#This Row],[FY2 ANNUAL]]/12,2)</f>
        <v>0</v>
      </c>
      <c r="N610" s="6"/>
    </row>
    <row r="611" spans="1:14" hidden="1" x14ac:dyDescent="0.25">
      <c r="A611" t="s">
        <v>272</v>
      </c>
      <c r="B611" t="s">
        <v>394</v>
      </c>
      <c r="C611" s="4" t="s">
        <v>470</v>
      </c>
      <c r="D611" s="4"/>
      <c r="E611" s="4" t="str">
        <f>CSM_AGENCY3[[#This Row],[Agency]]&amp;"-"&amp;CSM_AGENCY3[[#This Row],[Agency Name]]</f>
        <v>275-Public Employment Relations Comm</v>
      </c>
      <c r="F611" s="8" t="s">
        <v>37</v>
      </c>
      <c r="G611" s="5" t="s">
        <v>450</v>
      </c>
      <c r="H611" s="70">
        <f>SUMIFS('0. CSM'!C:C,'0. CSM'!L:L,CSM_AGENCY3[[#This Row],[Agency]],'0. CSM'!M:M,CSM_AGENCY3[[#This Row],[Billing CSM Title]])+SUMIFS('0. CSM'!E:E,'0. CSM'!L:L,CSM_AGENCY3[[#This Row],[Agency]],'0. CSM'!M:M,CSM_AGENCY3[[#This Row],[Billing CSM Title]])*1000</f>
        <v>0</v>
      </c>
      <c r="I611" s="70">
        <f>SUMIFS('0. CSM'!D:D,'0. CSM'!L:L,CSM_AGENCY3[[#This Row],[Agency]],'0. CSM'!M:M,CSM_AGENCY3[[#This Row],[Billing CSM Title]])+SUMIFS('0. CSM'!F:F,'0. CSM'!L:L,CSM_AGENCY3[[#This Row],[Agency]],'0. CSM'!M:M,CSM_AGENCY3[[#This Row],[Billing CSM Title]])*1000</f>
        <v>0</v>
      </c>
      <c r="J611" s="70">
        <f>CSM_AGENCY3[[#This Row],[FY1 ANNUAL]]+CSM_AGENCY3[[#This Row],[FY2 ANNUAL]]</f>
        <v>0</v>
      </c>
      <c r="K611" s="70">
        <f>ROUND(CSM_AGENCY3[[#This Row],[FY1 ANNUAL]]/12,2)</f>
        <v>0</v>
      </c>
      <c r="L611" s="70">
        <f>ROUND(CSM_AGENCY3[[#This Row],[FY2 ANNUAL]]/12,2)</f>
        <v>0</v>
      </c>
      <c r="N611" s="6"/>
    </row>
    <row r="612" spans="1:14" hidden="1" x14ac:dyDescent="0.25">
      <c r="A612" t="s">
        <v>273</v>
      </c>
      <c r="B612" t="s">
        <v>395</v>
      </c>
      <c r="C612" s="4" t="s">
        <v>470</v>
      </c>
      <c r="D612" s="4"/>
      <c r="E612" s="4" t="str">
        <f>CSM_AGENCY3[[#This Row],[Agency]]&amp;"-"&amp;CSM_AGENCY3[[#This Row],[Agency Name]]</f>
        <v>300-Dept of Social and Health Services</v>
      </c>
      <c r="F612" s="8" t="s">
        <v>37</v>
      </c>
      <c r="G612" s="5" t="s">
        <v>450</v>
      </c>
      <c r="H612" s="70">
        <f>SUMIFS('0. CSM'!C:C,'0. CSM'!L:L,CSM_AGENCY3[[#This Row],[Agency]],'0. CSM'!M:M,CSM_AGENCY3[[#This Row],[Billing CSM Title]])+SUMIFS('0. CSM'!E:E,'0. CSM'!L:L,CSM_AGENCY3[[#This Row],[Agency]],'0. CSM'!M:M,CSM_AGENCY3[[#This Row],[Billing CSM Title]])*1000</f>
        <v>0</v>
      </c>
      <c r="I612" s="70">
        <f>SUMIFS('0. CSM'!D:D,'0. CSM'!L:L,CSM_AGENCY3[[#This Row],[Agency]],'0. CSM'!M:M,CSM_AGENCY3[[#This Row],[Billing CSM Title]])+SUMIFS('0. CSM'!F:F,'0. CSM'!L:L,CSM_AGENCY3[[#This Row],[Agency]],'0. CSM'!M:M,CSM_AGENCY3[[#This Row],[Billing CSM Title]])*1000</f>
        <v>0</v>
      </c>
      <c r="J612" s="70">
        <f>CSM_AGENCY3[[#This Row],[FY1 ANNUAL]]+CSM_AGENCY3[[#This Row],[FY2 ANNUAL]]</f>
        <v>0</v>
      </c>
      <c r="K612" s="70">
        <f>ROUND(CSM_AGENCY3[[#This Row],[FY1 ANNUAL]]/12,2)</f>
        <v>0</v>
      </c>
      <c r="L612" s="70">
        <f>ROUND(CSM_AGENCY3[[#This Row],[FY2 ANNUAL]]/12,2)</f>
        <v>0</v>
      </c>
      <c r="N612" s="6"/>
    </row>
    <row r="613" spans="1:14" hidden="1" x14ac:dyDescent="0.25">
      <c r="A613" t="s">
        <v>274</v>
      </c>
      <c r="B613" t="s">
        <v>396</v>
      </c>
      <c r="C613" s="4" t="s">
        <v>470</v>
      </c>
      <c r="D613" s="4"/>
      <c r="E613" s="4" t="str">
        <f>CSM_AGENCY3[[#This Row],[Agency]]&amp;"-"&amp;CSM_AGENCY3[[#This Row],[Agency Name]]</f>
        <v>303-Department of Health</v>
      </c>
      <c r="F613" s="8" t="s">
        <v>37</v>
      </c>
      <c r="G613" s="5" t="s">
        <v>450</v>
      </c>
      <c r="H613" s="70">
        <f>SUMIFS('0. CSM'!C:C,'0. CSM'!L:L,CSM_AGENCY3[[#This Row],[Agency]],'0. CSM'!M:M,CSM_AGENCY3[[#This Row],[Billing CSM Title]])+SUMIFS('0. CSM'!E:E,'0. CSM'!L:L,CSM_AGENCY3[[#This Row],[Agency]],'0. CSM'!M:M,CSM_AGENCY3[[#This Row],[Billing CSM Title]])*1000</f>
        <v>0</v>
      </c>
      <c r="I613" s="70">
        <f>SUMIFS('0. CSM'!D:D,'0. CSM'!L:L,CSM_AGENCY3[[#This Row],[Agency]],'0. CSM'!M:M,CSM_AGENCY3[[#This Row],[Billing CSM Title]])+SUMIFS('0. CSM'!F:F,'0. CSM'!L:L,CSM_AGENCY3[[#This Row],[Agency]],'0. CSM'!M:M,CSM_AGENCY3[[#This Row],[Billing CSM Title]])*1000</f>
        <v>0</v>
      </c>
      <c r="J613" s="70">
        <f>CSM_AGENCY3[[#This Row],[FY1 ANNUAL]]+CSM_AGENCY3[[#This Row],[FY2 ANNUAL]]</f>
        <v>0</v>
      </c>
      <c r="K613" s="70">
        <f>ROUND(CSM_AGENCY3[[#This Row],[FY1 ANNUAL]]/12,2)</f>
        <v>0</v>
      </c>
      <c r="L613" s="70">
        <f>ROUND(CSM_AGENCY3[[#This Row],[FY2 ANNUAL]]/12,2)</f>
        <v>0</v>
      </c>
      <c r="N613" s="6"/>
    </row>
    <row r="614" spans="1:14" hidden="1" x14ac:dyDescent="0.25">
      <c r="A614" t="s">
        <v>275</v>
      </c>
      <c r="B614" t="s">
        <v>397</v>
      </c>
      <c r="C614" s="4" t="s">
        <v>470</v>
      </c>
      <c r="D614" s="4"/>
      <c r="E614" s="4" t="str">
        <f>CSM_AGENCY3[[#This Row],[Agency]]&amp;"-"&amp;CSM_AGENCY3[[#This Row],[Agency Name]]</f>
        <v>305-Department of Veterans' Affairs</v>
      </c>
      <c r="F614" s="8" t="s">
        <v>37</v>
      </c>
      <c r="G614" s="5" t="s">
        <v>450</v>
      </c>
      <c r="H614" s="70">
        <f>SUMIFS('0. CSM'!C:C,'0. CSM'!L:L,CSM_AGENCY3[[#This Row],[Agency]],'0. CSM'!M:M,CSM_AGENCY3[[#This Row],[Billing CSM Title]])+SUMIFS('0. CSM'!E:E,'0. CSM'!L:L,CSM_AGENCY3[[#This Row],[Agency]],'0. CSM'!M:M,CSM_AGENCY3[[#This Row],[Billing CSM Title]])*1000</f>
        <v>0</v>
      </c>
      <c r="I614" s="70">
        <f>SUMIFS('0. CSM'!D:D,'0. CSM'!L:L,CSM_AGENCY3[[#This Row],[Agency]],'0. CSM'!M:M,CSM_AGENCY3[[#This Row],[Billing CSM Title]])+SUMIFS('0. CSM'!F:F,'0. CSM'!L:L,CSM_AGENCY3[[#This Row],[Agency]],'0. CSM'!M:M,CSM_AGENCY3[[#This Row],[Billing CSM Title]])*1000</f>
        <v>0</v>
      </c>
      <c r="J614" s="70">
        <f>CSM_AGENCY3[[#This Row],[FY1 ANNUAL]]+CSM_AGENCY3[[#This Row],[FY2 ANNUAL]]</f>
        <v>0</v>
      </c>
      <c r="K614" s="70">
        <f>ROUND(CSM_AGENCY3[[#This Row],[FY1 ANNUAL]]/12,2)</f>
        <v>0</v>
      </c>
      <c r="L614" s="70">
        <f>ROUND(CSM_AGENCY3[[#This Row],[FY2 ANNUAL]]/12,2)</f>
        <v>0</v>
      </c>
      <c r="N614" s="6"/>
    </row>
    <row r="615" spans="1:14" hidden="1" x14ac:dyDescent="0.25">
      <c r="A615" t="s">
        <v>276</v>
      </c>
      <c r="B615" t="s">
        <v>398</v>
      </c>
      <c r="C615" s="4" t="s">
        <v>470</v>
      </c>
      <c r="D615" s="4"/>
      <c r="E615" s="4" t="str">
        <f>CSM_AGENCY3[[#This Row],[Agency]]&amp;"-"&amp;CSM_AGENCY3[[#This Row],[Agency Name]]</f>
        <v>307-Dept of Children, Youth &amp; Families</v>
      </c>
      <c r="F615" s="8" t="s">
        <v>37</v>
      </c>
      <c r="G615" s="5" t="s">
        <v>450</v>
      </c>
      <c r="H615" s="70">
        <f>SUMIFS('0. CSM'!C:C,'0. CSM'!L:L,CSM_AGENCY3[[#This Row],[Agency]],'0. CSM'!M:M,CSM_AGENCY3[[#This Row],[Billing CSM Title]])+SUMIFS('0. CSM'!E:E,'0. CSM'!L:L,CSM_AGENCY3[[#This Row],[Agency]],'0. CSM'!M:M,CSM_AGENCY3[[#This Row],[Billing CSM Title]])*1000</f>
        <v>0</v>
      </c>
      <c r="I615" s="70">
        <f>SUMIFS('0. CSM'!D:D,'0. CSM'!L:L,CSM_AGENCY3[[#This Row],[Agency]],'0. CSM'!M:M,CSM_AGENCY3[[#This Row],[Billing CSM Title]])+SUMIFS('0. CSM'!F:F,'0. CSM'!L:L,CSM_AGENCY3[[#This Row],[Agency]],'0. CSM'!M:M,CSM_AGENCY3[[#This Row],[Billing CSM Title]])*1000</f>
        <v>0</v>
      </c>
      <c r="J615" s="70">
        <f>CSM_AGENCY3[[#This Row],[FY1 ANNUAL]]+CSM_AGENCY3[[#This Row],[FY2 ANNUAL]]</f>
        <v>0</v>
      </c>
      <c r="K615" s="70">
        <f>ROUND(CSM_AGENCY3[[#This Row],[FY1 ANNUAL]]/12,2)</f>
        <v>0</v>
      </c>
      <c r="L615" s="70">
        <f>ROUND(CSM_AGENCY3[[#This Row],[FY2 ANNUAL]]/12,2)</f>
        <v>0</v>
      </c>
      <c r="N615" s="6"/>
    </row>
    <row r="616" spans="1:14" hidden="1" x14ac:dyDescent="0.25">
      <c r="A616" t="s">
        <v>277</v>
      </c>
      <c r="B616" t="s">
        <v>399</v>
      </c>
      <c r="C616" s="4" t="s">
        <v>470</v>
      </c>
      <c r="D616" s="4"/>
      <c r="E616" s="4" t="str">
        <f>CSM_AGENCY3[[#This Row],[Agency]]&amp;"-"&amp;CSM_AGENCY3[[#This Row],[Agency Name]]</f>
        <v>310-Department of Corrections</v>
      </c>
      <c r="F616" s="8" t="s">
        <v>37</v>
      </c>
      <c r="G616" s="5" t="s">
        <v>450</v>
      </c>
      <c r="H616" s="70">
        <f>SUMIFS('0. CSM'!C:C,'0. CSM'!L:L,CSM_AGENCY3[[#This Row],[Agency]],'0. CSM'!M:M,CSM_AGENCY3[[#This Row],[Billing CSM Title]])+SUMIFS('0. CSM'!E:E,'0. CSM'!L:L,CSM_AGENCY3[[#This Row],[Agency]],'0. CSM'!M:M,CSM_AGENCY3[[#This Row],[Billing CSM Title]])*1000</f>
        <v>0</v>
      </c>
      <c r="I616" s="70">
        <f>SUMIFS('0. CSM'!D:D,'0. CSM'!L:L,CSM_AGENCY3[[#This Row],[Agency]],'0. CSM'!M:M,CSM_AGENCY3[[#This Row],[Billing CSM Title]])+SUMIFS('0. CSM'!F:F,'0. CSM'!L:L,CSM_AGENCY3[[#This Row],[Agency]],'0. CSM'!M:M,CSM_AGENCY3[[#This Row],[Billing CSM Title]])*1000</f>
        <v>0</v>
      </c>
      <c r="J616" s="70">
        <f>CSM_AGENCY3[[#This Row],[FY1 ANNUAL]]+CSM_AGENCY3[[#This Row],[FY2 ANNUAL]]</f>
        <v>0</v>
      </c>
      <c r="K616" s="70">
        <f>ROUND(CSM_AGENCY3[[#This Row],[FY1 ANNUAL]]/12,2)</f>
        <v>0</v>
      </c>
      <c r="L616" s="70">
        <f>ROUND(CSM_AGENCY3[[#This Row],[FY2 ANNUAL]]/12,2)</f>
        <v>0</v>
      </c>
      <c r="N616" s="6"/>
    </row>
    <row r="617" spans="1:14" hidden="1" x14ac:dyDescent="0.25">
      <c r="A617" t="s">
        <v>278</v>
      </c>
      <c r="B617" t="s">
        <v>400</v>
      </c>
      <c r="C617" s="4" t="s">
        <v>470</v>
      </c>
      <c r="D617" s="4"/>
      <c r="E617" s="4" t="str">
        <f>CSM_AGENCY3[[#This Row],[Agency]]&amp;"-"&amp;CSM_AGENCY3[[#This Row],[Agency Name]]</f>
        <v>315-Dept of Services for the Blind</v>
      </c>
      <c r="F617" s="8" t="s">
        <v>37</v>
      </c>
      <c r="G617" s="5" t="s">
        <v>450</v>
      </c>
      <c r="H617" s="70">
        <f>SUMIFS('0. CSM'!C:C,'0. CSM'!L:L,CSM_AGENCY3[[#This Row],[Agency]],'0. CSM'!M:M,CSM_AGENCY3[[#This Row],[Billing CSM Title]])+SUMIFS('0. CSM'!E:E,'0. CSM'!L:L,CSM_AGENCY3[[#This Row],[Agency]],'0. CSM'!M:M,CSM_AGENCY3[[#This Row],[Billing CSM Title]])*1000</f>
        <v>0</v>
      </c>
      <c r="I617" s="70">
        <f>SUMIFS('0. CSM'!D:D,'0. CSM'!L:L,CSM_AGENCY3[[#This Row],[Agency]],'0. CSM'!M:M,CSM_AGENCY3[[#This Row],[Billing CSM Title]])+SUMIFS('0. CSM'!F:F,'0. CSM'!L:L,CSM_AGENCY3[[#This Row],[Agency]],'0. CSM'!M:M,CSM_AGENCY3[[#This Row],[Billing CSM Title]])*1000</f>
        <v>0</v>
      </c>
      <c r="J617" s="70">
        <f>CSM_AGENCY3[[#This Row],[FY1 ANNUAL]]+CSM_AGENCY3[[#This Row],[FY2 ANNUAL]]</f>
        <v>0</v>
      </c>
      <c r="K617" s="70">
        <f>ROUND(CSM_AGENCY3[[#This Row],[FY1 ANNUAL]]/12,2)</f>
        <v>0</v>
      </c>
      <c r="L617" s="70">
        <f>ROUND(CSM_AGENCY3[[#This Row],[FY2 ANNUAL]]/12,2)</f>
        <v>0</v>
      </c>
      <c r="N617" s="6"/>
    </row>
    <row r="618" spans="1:14" hidden="1" x14ac:dyDescent="0.25">
      <c r="A618" t="s">
        <v>279</v>
      </c>
      <c r="B618" t="s">
        <v>401</v>
      </c>
      <c r="C618" s="4" t="s">
        <v>470</v>
      </c>
      <c r="D618" s="4"/>
      <c r="E618" s="4" t="str">
        <f>CSM_AGENCY3[[#This Row],[Agency]]&amp;"-"&amp;CSM_AGENCY3[[#This Row],[Agency Name]]</f>
        <v>340-Student Achievement Council</v>
      </c>
      <c r="F618" s="8" t="s">
        <v>37</v>
      </c>
      <c r="G618" s="5" t="s">
        <v>450</v>
      </c>
      <c r="H618" s="70">
        <f>SUMIFS('0. CSM'!C:C,'0. CSM'!L:L,CSM_AGENCY3[[#This Row],[Agency]],'0. CSM'!M:M,CSM_AGENCY3[[#This Row],[Billing CSM Title]])+SUMIFS('0. CSM'!E:E,'0. CSM'!L:L,CSM_AGENCY3[[#This Row],[Agency]],'0. CSM'!M:M,CSM_AGENCY3[[#This Row],[Billing CSM Title]])*1000</f>
        <v>0</v>
      </c>
      <c r="I618" s="70">
        <f>SUMIFS('0. CSM'!D:D,'0. CSM'!L:L,CSM_AGENCY3[[#This Row],[Agency]],'0. CSM'!M:M,CSM_AGENCY3[[#This Row],[Billing CSM Title]])+SUMIFS('0. CSM'!F:F,'0. CSM'!L:L,CSM_AGENCY3[[#This Row],[Agency]],'0. CSM'!M:M,CSM_AGENCY3[[#This Row],[Billing CSM Title]])*1000</f>
        <v>0</v>
      </c>
      <c r="J618" s="70">
        <f>CSM_AGENCY3[[#This Row],[FY1 ANNUAL]]+CSM_AGENCY3[[#This Row],[FY2 ANNUAL]]</f>
        <v>0</v>
      </c>
      <c r="K618" s="70">
        <f>ROUND(CSM_AGENCY3[[#This Row],[FY1 ANNUAL]]/12,2)</f>
        <v>0</v>
      </c>
      <c r="L618" s="70">
        <f>ROUND(CSM_AGENCY3[[#This Row],[FY2 ANNUAL]]/12,2)</f>
        <v>0</v>
      </c>
      <c r="N618" s="6"/>
    </row>
    <row r="619" spans="1:14" hidden="1" x14ac:dyDescent="0.25">
      <c r="A619" t="s">
        <v>280</v>
      </c>
      <c r="B619" t="s">
        <v>402</v>
      </c>
      <c r="C619" s="4" t="s">
        <v>470</v>
      </c>
      <c r="D619" s="4"/>
      <c r="E619" s="4" t="str">
        <f>CSM_AGENCY3[[#This Row],[Agency]]&amp;"-"&amp;CSM_AGENCY3[[#This Row],[Agency Name]]</f>
        <v>341-LEOFF 2 Retirement Board</v>
      </c>
      <c r="F619" s="8" t="s">
        <v>37</v>
      </c>
      <c r="G619" s="5" t="s">
        <v>450</v>
      </c>
      <c r="H619" s="70">
        <f>SUMIFS('0. CSM'!C:C,'0. CSM'!L:L,CSM_AGENCY3[[#This Row],[Agency]],'0. CSM'!M:M,CSM_AGENCY3[[#This Row],[Billing CSM Title]])+SUMIFS('0. CSM'!E:E,'0. CSM'!L:L,CSM_AGENCY3[[#This Row],[Agency]],'0. CSM'!M:M,CSM_AGENCY3[[#This Row],[Billing CSM Title]])*1000</f>
        <v>0</v>
      </c>
      <c r="I619" s="70">
        <f>SUMIFS('0. CSM'!D:D,'0. CSM'!L:L,CSM_AGENCY3[[#This Row],[Agency]],'0. CSM'!M:M,CSM_AGENCY3[[#This Row],[Billing CSM Title]])+SUMIFS('0. CSM'!F:F,'0. CSM'!L:L,CSM_AGENCY3[[#This Row],[Agency]],'0. CSM'!M:M,CSM_AGENCY3[[#This Row],[Billing CSM Title]])*1000</f>
        <v>0</v>
      </c>
      <c r="J619" s="70">
        <f>CSM_AGENCY3[[#This Row],[FY1 ANNUAL]]+CSM_AGENCY3[[#This Row],[FY2 ANNUAL]]</f>
        <v>0</v>
      </c>
      <c r="K619" s="70">
        <f>ROUND(CSM_AGENCY3[[#This Row],[FY1 ANNUAL]]/12,2)</f>
        <v>0</v>
      </c>
      <c r="L619" s="70">
        <f>ROUND(CSM_AGENCY3[[#This Row],[FY2 ANNUAL]]/12,2)</f>
        <v>0</v>
      </c>
      <c r="N619" s="6"/>
    </row>
    <row r="620" spans="1:14" hidden="1" x14ac:dyDescent="0.25">
      <c r="A620" t="s">
        <v>281</v>
      </c>
      <c r="B620" t="s">
        <v>403</v>
      </c>
      <c r="C620" s="4" t="s">
        <v>470</v>
      </c>
      <c r="D620" s="4"/>
      <c r="E620" s="4" t="str">
        <f>CSM_AGENCY3[[#This Row],[Agency]]&amp;"-"&amp;CSM_AGENCY3[[#This Row],[Agency Name]]</f>
        <v>350-Public Schools</v>
      </c>
      <c r="F620" s="8" t="s">
        <v>37</v>
      </c>
      <c r="G620" s="5" t="s">
        <v>450</v>
      </c>
      <c r="H620" s="70">
        <f>SUMIFS('0. CSM'!C:C,'0. CSM'!L:L,CSM_AGENCY3[[#This Row],[Agency]],'0. CSM'!M:M,CSM_AGENCY3[[#This Row],[Billing CSM Title]])+SUMIFS('0. CSM'!E:E,'0. CSM'!L:L,CSM_AGENCY3[[#This Row],[Agency]],'0. CSM'!M:M,CSM_AGENCY3[[#This Row],[Billing CSM Title]])*1000</f>
        <v>0</v>
      </c>
      <c r="I620" s="70">
        <f>SUMIFS('0. CSM'!D:D,'0. CSM'!L:L,CSM_AGENCY3[[#This Row],[Agency]],'0. CSM'!M:M,CSM_AGENCY3[[#This Row],[Billing CSM Title]])+SUMIFS('0. CSM'!F:F,'0. CSM'!L:L,CSM_AGENCY3[[#This Row],[Agency]],'0. CSM'!M:M,CSM_AGENCY3[[#This Row],[Billing CSM Title]])*1000</f>
        <v>0</v>
      </c>
      <c r="J620" s="70">
        <f>CSM_AGENCY3[[#This Row],[FY1 ANNUAL]]+CSM_AGENCY3[[#This Row],[FY2 ANNUAL]]</f>
        <v>0</v>
      </c>
      <c r="K620" s="70">
        <f>ROUND(CSM_AGENCY3[[#This Row],[FY1 ANNUAL]]/12,2)</f>
        <v>0</v>
      </c>
      <c r="L620" s="70">
        <f>ROUND(CSM_AGENCY3[[#This Row],[FY2 ANNUAL]]/12,2)</f>
        <v>0</v>
      </c>
      <c r="N620" s="6"/>
    </row>
    <row r="621" spans="1:14" hidden="1" x14ac:dyDescent="0.25">
      <c r="A621" t="s">
        <v>282</v>
      </c>
      <c r="B621" t="s">
        <v>404</v>
      </c>
      <c r="C621" s="4" t="s">
        <v>470</v>
      </c>
      <c r="D621" s="4"/>
      <c r="E621" s="4" t="str">
        <f>CSM_AGENCY3[[#This Row],[Agency]]&amp;"-"&amp;CSM_AGENCY3[[#This Row],[Agency Name]]</f>
        <v>351-State School for the Blind</v>
      </c>
      <c r="F621" s="8" t="s">
        <v>37</v>
      </c>
      <c r="G621" s="5" t="s">
        <v>450</v>
      </c>
      <c r="H621" s="70">
        <f>SUMIFS('0. CSM'!C:C,'0. CSM'!L:L,CSM_AGENCY3[[#This Row],[Agency]],'0. CSM'!M:M,CSM_AGENCY3[[#This Row],[Billing CSM Title]])+SUMIFS('0. CSM'!E:E,'0. CSM'!L:L,CSM_AGENCY3[[#This Row],[Agency]],'0. CSM'!M:M,CSM_AGENCY3[[#This Row],[Billing CSM Title]])*1000</f>
        <v>0</v>
      </c>
      <c r="I621" s="70">
        <f>SUMIFS('0. CSM'!D:D,'0. CSM'!L:L,CSM_AGENCY3[[#This Row],[Agency]],'0. CSM'!M:M,CSM_AGENCY3[[#This Row],[Billing CSM Title]])+SUMIFS('0. CSM'!F:F,'0. CSM'!L:L,CSM_AGENCY3[[#This Row],[Agency]],'0. CSM'!M:M,CSM_AGENCY3[[#This Row],[Billing CSM Title]])*1000</f>
        <v>0</v>
      </c>
      <c r="J621" s="70">
        <f>CSM_AGENCY3[[#This Row],[FY1 ANNUAL]]+CSM_AGENCY3[[#This Row],[FY2 ANNUAL]]</f>
        <v>0</v>
      </c>
      <c r="K621" s="70">
        <f>ROUND(CSM_AGENCY3[[#This Row],[FY1 ANNUAL]]/12,2)</f>
        <v>0</v>
      </c>
      <c r="L621" s="70">
        <f>ROUND(CSM_AGENCY3[[#This Row],[FY2 ANNUAL]]/12,2)</f>
        <v>0</v>
      </c>
      <c r="N621" s="6"/>
    </row>
    <row r="622" spans="1:14" hidden="1" x14ac:dyDescent="0.25">
      <c r="A622" t="s">
        <v>283</v>
      </c>
      <c r="B622" t="s">
        <v>405</v>
      </c>
      <c r="C622" s="4" t="s">
        <v>470</v>
      </c>
      <c r="D622" s="4"/>
      <c r="E622" s="4" t="str">
        <f>CSM_AGENCY3[[#This Row],[Agency]]&amp;"-"&amp;CSM_AGENCY3[[#This Row],[Agency Name]]</f>
        <v>353-Childhood Deafness &amp; Hearing Loss</v>
      </c>
      <c r="F622" s="8" t="s">
        <v>37</v>
      </c>
      <c r="G622" s="5" t="s">
        <v>450</v>
      </c>
      <c r="H622" s="70">
        <f>SUMIFS('0. CSM'!C:C,'0. CSM'!L:L,CSM_AGENCY3[[#This Row],[Agency]],'0. CSM'!M:M,CSM_AGENCY3[[#This Row],[Billing CSM Title]])+SUMIFS('0. CSM'!E:E,'0. CSM'!L:L,CSM_AGENCY3[[#This Row],[Agency]],'0. CSM'!M:M,CSM_AGENCY3[[#This Row],[Billing CSM Title]])*1000</f>
        <v>0</v>
      </c>
      <c r="I622" s="70">
        <f>SUMIFS('0. CSM'!D:D,'0. CSM'!L:L,CSM_AGENCY3[[#This Row],[Agency]],'0. CSM'!M:M,CSM_AGENCY3[[#This Row],[Billing CSM Title]])+SUMIFS('0. CSM'!F:F,'0. CSM'!L:L,CSM_AGENCY3[[#This Row],[Agency]],'0. CSM'!M:M,CSM_AGENCY3[[#This Row],[Billing CSM Title]])*1000</f>
        <v>0</v>
      </c>
      <c r="J622" s="70">
        <f>CSM_AGENCY3[[#This Row],[FY1 ANNUAL]]+CSM_AGENCY3[[#This Row],[FY2 ANNUAL]]</f>
        <v>0</v>
      </c>
      <c r="K622" s="70">
        <f>ROUND(CSM_AGENCY3[[#This Row],[FY1 ANNUAL]]/12,2)</f>
        <v>0</v>
      </c>
      <c r="L622" s="70">
        <f>ROUND(CSM_AGENCY3[[#This Row],[FY2 ANNUAL]]/12,2)</f>
        <v>0</v>
      </c>
      <c r="N622" s="6"/>
    </row>
    <row r="623" spans="1:14" hidden="1" x14ac:dyDescent="0.25">
      <c r="A623" t="s">
        <v>284</v>
      </c>
      <c r="B623" t="s">
        <v>406</v>
      </c>
      <c r="C623" s="4" t="s">
        <v>470</v>
      </c>
      <c r="D623" s="4"/>
      <c r="E623" s="4" t="str">
        <f>CSM_AGENCY3[[#This Row],[Agency]]&amp;"-"&amp;CSM_AGENCY3[[#This Row],[Agency Name]]</f>
        <v>354-Workforce Trng &amp; Educ Coord Board</v>
      </c>
      <c r="F623" s="8" t="s">
        <v>37</v>
      </c>
      <c r="G623" s="5" t="s">
        <v>450</v>
      </c>
      <c r="H623" s="70">
        <f>SUMIFS('0. CSM'!C:C,'0. CSM'!L:L,CSM_AGENCY3[[#This Row],[Agency]],'0. CSM'!M:M,CSM_AGENCY3[[#This Row],[Billing CSM Title]])+SUMIFS('0. CSM'!E:E,'0. CSM'!L:L,CSM_AGENCY3[[#This Row],[Agency]],'0. CSM'!M:M,CSM_AGENCY3[[#This Row],[Billing CSM Title]])*1000</f>
        <v>0</v>
      </c>
      <c r="I623" s="70">
        <f>SUMIFS('0. CSM'!D:D,'0. CSM'!L:L,CSM_AGENCY3[[#This Row],[Agency]],'0. CSM'!M:M,CSM_AGENCY3[[#This Row],[Billing CSM Title]])+SUMIFS('0. CSM'!F:F,'0. CSM'!L:L,CSM_AGENCY3[[#This Row],[Agency]],'0. CSM'!M:M,CSM_AGENCY3[[#This Row],[Billing CSM Title]])*1000</f>
        <v>0</v>
      </c>
      <c r="J623" s="70">
        <f>CSM_AGENCY3[[#This Row],[FY1 ANNUAL]]+CSM_AGENCY3[[#This Row],[FY2 ANNUAL]]</f>
        <v>0</v>
      </c>
      <c r="K623" s="70">
        <f>ROUND(CSM_AGENCY3[[#This Row],[FY1 ANNUAL]]/12,2)</f>
        <v>0</v>
      </c>
      <c r="L623" s="70">
        <f>ROUND(CSM_AGENCY3[[#This Row],[FY2 ANNUAL]]/12,2)</f>
        <v>0</v>
      </c>
      <c r="N623" s="6"/>
    </row>
    <row r="624" spans="1:14" hidden="1" x14ac:dyDescent="0.25">
      <c r="A624" t="s">
        <v>285</v>
      </c>
      <c r="B624" t="s">
        <v>407</v>
      </c>
      <c r="C624" s="4" t="s">
        <v>470</v>
      </c>
      <c r="D624" s="4"/>
      <c r="E624" s="4" t="str">
        <f>CSM_AGENCY3[[#This Row],[Agency]]&amp;"-"&amp;CSM_AGENCY3[[#This Row],[Agency Name]]</f>
        <v>355-Archaeology &amp; Historic Preservation</v>
      </c>
      <c r="F624" s="8" t="s">
        <v>37</v>
      </c>
      <c r="G624" s="5" t="s">
        <v>450</v>
      </c>
      <c r="H624" s="70">
        <f>SUMIFS('0. CSM'!C:C,'0. CSM'!L:L,CSM_AGENCY3[[#This Row],[Agency]],'0. CSM'!M:M,CSM_AGENCY3[[#This Row],[Billing CSM Title]])+SUMIFS('0. CSM'!E:E,'0. CSM'!L:L,CSM_AGENCY3[[#This Row],[Agency]],'0. CSM'!M:M,CSM_AGENCY3[[#This Row],[Billing CSM Title]])*1000</f>
        <v>0</v>
      </c>
      <c r="I624" s="70">
        <f>SUMIFS('0. CSM'!D:D,'0. CSM'!L:L,CSM_AGENCY3[[#This Row],[Agency]],'0. CSM'!M:M,CSM_AGENCY3[[#This Row],[Billing CSM Title]])+SUMIFS('0. CSM'!F:F,'0. CSM'!L:L,CSM_AGENCY3[[#This Row],[Agency]],'0. CSM'!M:M,CSM_AGENCY3[[#This Row],[Billing CSM Title]])*1000</f>
        <v>0</v>
      </c>
      <c r="J624" s="70">
        <f>CSM_AGENCY3[[#This Row],[FY1 ANNUAL]]+CSM_AGENCY3[[#This Row],[FY2 ANNUAL]]</f>
        <v>0</v>
      </c>
      <c r="K624" s="70">
        <f>ROUND(CSM_AGENCY3[[#This Row],[FY1 ANNUAL]]/12,2)</f>
        <v>0</v>
      </c>
      <c r="L624" s="70">
        <f>ROUND(CSM_AGENCY3[[#This Row],[FY2 ANNUAL]]/12,2)</f>
        <v>0</v>
      </c>
      <c r="N624" s="6"/>
    </row>
    <row r="625" spans="1:14" hidden="1" x14ac:dyDescent="0.25">
      <c r="A625" t="s">
        <v>287</v>
      </c>
      <c r="B625" t="s">
        <v>408</v>
      </c>
      <c r="C625" s="4" t="s">
        <v>470</v>
      </c>
      <c r="D625" s="4"/>
      <c r="E625" s="4" t="str">
        <f>CSM_AGENCY3[[#This Row],[Agency]]&amp;"-"&amp;CSM_AGENCY3[[#This Row],[Agency Name]]</f>
        <v>359-Washington Charter School Comm</v>
      </c>
      <c r="F625" s="8" t="s">
        <v>37</v>
      </c>
      <c r="G625" s="5" t="s">
        <v>450</v>
      </c>
      <c r="H625" s="70">
        <f>SUMIFS('0. CSM'!C:C,'0. CSM'!L:L,CSM_AGENCY3[[#This Row],[Agency]],'0. CSM'!M:M,CSM_AGENCY3[[#This Row],[Billing CSM Title]])+SUMIFS('0. CSM'!E:E,'0. CSM'!L:L,CSM_AGENCY3[[#This Row],[Agency]],'0. CSM'!M:M,CSM_AGENCY3[[#This Row],[Billing CSM Title]])*1000</f>
        <v>0</v>
      </c>
      <c r="I625" s="70">
        <f>SUMIFS('0. CSM'!D:D,'0. CSM'!L:L,CSM_AGENCY3[[#This Row],[Agency]],'0. CSM'!M:M,CSM_AGENCY3[[#This Row],[Billing CSM Title]])+SUMIFS('0. CSM'!F:F,'0. CSM'!L:L,CSM_AGENCY3[[#This Row],[Agency]],'0. CSM'!M:M,CSM_AGENCY3[[#This Row],[Billing CSM Title]])*1000</f>
        <v>0</v>
      </c>
      <c r="J625" s="70">
        <f>CSM_AGENCY3[[#This Row],[FY1 ANNUAL]]+CSM_AGENCY3[[#This Row],[FY2 ANNUAL]]</f>
        <v>0</v>
      </c>
      <c r="K625" s="70">
        <f>ROUND(CSM_AGENCY3[[#This Row],[FY1 ANNUAL]]/12,2)</f>
        <v>0</v>
      </c>
      <c r="L625" s="70">
        <f>ROUND(CSM_AGENCY3[[#This Row],[FY2 ANNUAL]]/12,2)</f>
        <v>0</v>
      </c>
      <c r="N625" s="6"/>
    </row>
    <row r="626" spans="1:14" hidden="1" x14ac:dyDescent="0.25">
      <c r="A626" t="s">
        <v>288</v>
      </c>
      <c r="B626" t="s">
        <v>409</v>
      </c>
      <c r="C626" s="4" t="s">
        <v>470</v>
      </c>
      <c r="D626" s="4"/>
      <c r="E626" s="4" t="str">
        <f>CSM_AGENCY3[[#This Row],[Agency]]&amp;"-"&amp;CSM_AGENCY3[[#This Row],[Agency Name]]</f>
        <v>360-University of Washington</v>
      </c>
      <c r="F626" s="8" t="s">
        <v>37</v>
      </c>
      <c r="G626" s="5" t="s">
        <v>450</v>
      </c>
      <c r="H626" s="70">
        <f>SUMIFS('0. CSM'!C:C,'0. CSM'!L:L,CSM_AGENCY3[[#This Row],[Agency]],'0. CSM'!M:M,CSM_AGENCY3[[#This Row],[Billing CSM Title]])+SUMIFS('0. CSM'!E:E,'0. CSM'!L:L,CSM_AGENCY3[[#This Row],[Agency]],'0. CSM'!M:M,CSM_AGENCY3[[#This Row],[Billing CSM Title]])*1000</f>
        <v>0</v>
      </c>
      <c r="I626" s="70">
        <f>SUMIFS('0. CSM'!D:D,'0. CSM'!L:L,CSM_AGENCY3[[#This Row],[Agency]],'0. CSM'!M:M,CSM_AGENCY3[[#This Row],[Billing CSM Title]])+SUMIFS('0. CSM'!F:F,'0. CSM'!L:L,CSM_AGENCY3[[#This Row],[Agency]],'0. CSM'!M:M,CSM_AGENCY3[[#This Row],[Billing CSM Title]])*1000</f>
        <v>0</v>
      </c>
      <c r="J626" s="70">
        <f>CSM_AGENCY3[[#This Row],[FY1 ANNUAL]]+CSM_AGENCY3[[#This Row],[FY2 ANNUAL]]</f>
        <v>0</v>
      </c>
      <c r="K626" s="70">
        <f>ROUND(CSM_AGENCY3[[#This Row],[FY1 ANNUAL]]/12,2)</f>
        <v>0</v>
      </c>
      <c r="L626" s="70">
        <f>ROUND(CSM_AGENCY3[[#This Row],[FY2 ANNUAL]]/12,2)</f>
        <v>0</v>
      </c>
      <c r="N626" s="6"/>
    </row>
    <row r="627" spans="1:14" hidden="1" x14ac:dyDescent="0.25">
      <c r="A627" t="s">
        <v>289</v>
      </c>
      <c r="B627" t="s">
        <v>410</v>
      </c>
      <c r="C627" s="4" t="s">
        <v>470</v>
      </c>
      <c r="D627" s="4"/>
      <c r="E627" s="4" t="str">
        <f>CSM_AGENCY3[[#This Row],[Agency]]&amp;"-"&amp;CSM_AGENCY3[[#This Row],[Agency Name]]</f>
        <v>365-Washington State University</v>
      </c>
      <c r="F627" s="8" t="s">
        <v>37</v>
      </c>
      <c r="G627" s="5" t="s">
        <v>450</v>
      </c>
      <c r="H627" s="70">
        <f>SUMIFS('0. CSM'!C:C,'0. CSM'!L:L,CSM_AGENCY3[[#This Row],[Agency]],'0. CSM'!M:M,CSM_AGENCY3[[#This Row],[Billing CSM Title]])+SUMIFS('0. CSM'!E:E,'0. CSM'!L:L,CSM_AGENCY3[[#This Row],[Agency]],'0. CSM'!M:M,CSM_AGENCY3[[#This Row],[Billing CSM Title]])*1000</f>
        <v>0</v>
      </c>
      <c r="I627" s="70">
        <f>SUMIFS('0. CSM'!D:D,'0. CSM'!L:L,CSM_AGENCY3[[#This Row],[Agency]],'0. CSM'!M:M,CSM_AGENCY3[[#This Row],[Billing CSM Title]])+SUMIFS('0. CSM'!F:F,'0. CSM'!L:L,CSM_AGENCY3[[#This Row],[Agency]],'0. CSM'!M:M,CSM_AGENCY3[[#This Row],[Billing CSM Title]])*1000</f>
        <v>0</v>
      </c>
      <c r="J627" s="70">
        <f>CSM_AGENCY3[[#This Row],[FY1 ANNUAL]]+CSM_AGENCY3[[#This Row],[FY2 ANNUAL]]</f>
        <v>0</v>
      </c>
      <c r="K627" s="70">
        <f>ROUND(CSM_AGENCY3[[#This Row],[FY1 ANNUAL]]/12,2)</f>
        <v>0</v>
      </c>
      <c r="L627" s="70">
        <f>ROUND(CSM_AGENCY3[[#This Row],[FY2 ANNUAL]]/12,2)</f>
        <v>0</v>
      </c>
      <c r="N627" s="6"/>
    </row>
    <row r="628" spans="1:14" hidden="1" x14ac:dyDescent="0.25">
      <c r="A628" t="s">
        <v>290</v>
      </c>
      <c r="B628" t="s">
        <v>411</v>
      </c>
      <c r="C628" s="4" t="s">
        <v>470</v>
      </c>
      <c r="D628" s="4"/>
      <c r="E628" s="4" t="str">
        <f>CSM_AGENCY3[[#This Row],[Agency]]&amp;"-"&amp;CSM_AGENCY3[[#This Row],[Agency Name]]</f>
        <v>370-Eastern Washington University</v>
      </c>
      <c r="F628" s="8" t="s">
        <v>37</v>
      </c>
      <c r="G628" s="5" t="s">
        <v>450</v>
      </c>
      <c r="H628" s="70">
        <f>SUMIFS('0. CSM'!C:C,'0. CSM'!L:L,CSM_AGENCY3[[#This Row],[Agency]],'0. CSM'!M:M,CSM_AGENCY3[[#This Row],[Billing CSM Title]])+SUMIFS('0. CSM'!E:E,'0. CSM'!L:L,CSM_AGENCY3[[#This Row],[Agency]],'0. CSM'!M:M,CSM_AGENCY3[[#This Row],[Billing CSM Title]])*1000</f>
        <v>0</v>
      </c>
      <c r="I628" s="70">
        <f>SUMIFS('0. CSM'!D:D,'0. CSM'!L:L,CSM_AGENCY3[[#This Row],[Agency]],'0. CSM'!M:M,CSM_AGENCY3[[#This Row],[Billing CSM Title]])+SUMIFS('0. CSM'!F:F,'0. CSM'!L:L,CSM_AGENCY3[[#This Row],[Agency]],'0. CSM'!M:M,CSM_AGENCY3[[#This Row],[Billing CSM Title]])*1000</f>
        <v>0</v>
      </c>
      <c r="J628" s="70">
        <f>CSM_AGENCY3[[#This Row],[FY1 ANNUAL]]+CSM_AGENCY3[[#This Row],[FY2 ANNUAL]]</f>
        <v>0</v>
      </c>
      <c r="K628" s="70">
        <f>ROUND(CSM_AGENCY3[[#This Row],[FY1 ANNUAL]]/12,2)</f>
        <v>0</v>
      </c>
      <c r="L628" s="70">
        <f>ROUND(CSM_AGENCY3[[#This Row],[FY2 ANNUAL]]/12,2)</f>
        <v>0</v>
      </c>
      <c r="N628" s="6"/>
    </row>
    <row r="629" spans="1:14" hidden="1" x14ac:dyDescent="0.25">
      <c r="A629" t="s">
        <v>291</v>
      </c>
      <c r="B629" t="s">
        <v>412</v>
      </c>
      <c r="C629" s="4" t="s">
        <v>470</v>
      </c>
      <c r="D629" s="4"/>
      <c r="E629" s="4" t="str">
        <f>CSM_AGENCY3[[#This Row],[Agency]]&amp;"-"&amp;CSM_AGENCY3[[#This Row],[Agency Name]]</f>
        <v>375-Central Washington University</v>
      </c>
      <c r="F629" s="8" t="s">
        <v>37</v>
      </c>
      <c r="G629" s="5" t="s">
        <v>450</v>
      </c>
      <c r="H629" s="70">
        <f>SUMIFS('0. CSM'!C:C,'0. CSM'!L:L,CSM_AGENCY3[[#This Row],[Agency]],'0. CSM'!M:M,CSM_AGENCY3[[#This Row],[Billing CSM Title]])+SUMIFS('0. CSM'!E:E,'0. CSM'!L:L,CSM_AGENCY3[[#This Row],[Agency]],'0. CSM'!M:M,CSM_AGENCY3[[#This Row],[Billing CSM Title]])*1000</f>
        <v>0</v>
      </c>
      <c r="I629" s="70">
        <f>SUMIFS('0. CSM'!D:D,'0. CSM'!L:L,CSM_AGENCY3[[#This Row],[Agency]],'0. CSM'!M:M,CSM_AGENCY3[[#This Row],[Billing CSM Title]])+SUMIFS('0. CSM'!F:F,'0. CSM'!L:L,CSM_AGENCY3[[#This Row],[Agency]],'0. CSM'!M:M,CSM_AGENCY3[[#This Row],[Billing CSM Title]])*1000</f>
        <v>0</v>
      </c>
      <c r="J629" s="70">
        <f>CSM_AGENCY3[[#This Row],[FY1 ANNUAL]]+CSM_AGENCY3[[#This Row],[FY2 ANNUAL]]</f>
        <v>0</v>
      </c>
      <c r="K629" s="70">
        <f>ROUND(CSM_AGENCY3[[#This Row],[FY1 ANNUAL]]/12,2)</f>
        <v>0</v>
      </c>
      <c r="L629" s="70">
        <f>ROUND(CSM_AGENCY3[[#This Row],[FY2 ANNUAL]]/12,2)</f>
        <v>0</v>
      </c>
      <c r="N629" s="6"/>
    </row>
    <row r="630" spans="1:14" hidden="1" x14ac:dyDescent="0.25">
      <c r="A630" t="s">
        <v>292</v>
      </c>
      <c r="B630" t="s">
        <v>413</v>
      </c>
      <c r="C630" s="4" t="s">
        <v>470</v>
      </c>
      <c r="D630" s="4"/>
      <c r="E630" s="4" t="str">
        <f>CSM_AGENCY3[[#This Row],[Agency]]&amp;"-"&amp;CSM_AGENCY3[[#This Row],[Agency Name]]</f>
        <v>376-The Evergreen State College</v>
      </c>
      <c r="F630" s="8" t="s">
        <v>37</v>
      </c>
      <c r="G630" s="5" t="s">
        <v>450</v>
      </c>
      <c r="H630" s="70">
        <f>SUMIFS('0. CSM'!C:C,'0. CSM'!L:L,CSM_AGENCY3[[#This Row],[Agency]],'0. CSM'!M:M,CSM_AGENCY3[[#This Row],[Billing CSM Title]])+SUMIFS('0. CSM'!E:E,'0. CSM'!L:L,CSM_AGENCY3[[#This Row],[Agency]],'0. CSM'!M:M,CSM_AGENCY3[[#This Row],[Billing CSM Title]])*1000</f>
        <v>0</v>
      </c>
      <c r="I630" s="70">
        <f>SUMIFS('0. CSM'!D:D,'0. CSM'!L:L,CSM_AGENCY3[[#This Row],[Agency]],'0. CSM'!M:M,CSM_AGENCY3[[#This Row],[Billing CSM Title]])+SUMIFS('0. CSM'!F:F,'0. CSM'!L:L,CSM_AGENCY3[[#This Row],[Agency]],'0. CSM'!M:M,CSM_AGENCY3[[#This Row],[Billing CSM Title]])*1000</f>
        <v>0</v>
      </c>
      <c r="J630" s="70">
        <f>CSM_AGENCY3[[#This Row],[FY1 ANNUAL]]+CSM_AGENCY3[[#This Row],[FY2 ANNUAL]]</f>
        <v>0</v>
      </c>
      <c r="K630" s="70">
        <f>ROUND(CSM_AGENCY3[[#This Row],[FY1 ANNUAL]]/12,2)</f>
        <v>0</v>
      </c>
      <c r="L630" s="70">
        <f>ROUND(CSM_AGENCY3[[#This Row],[FY2 ANNUAL]]/12,2)</f>
        <v>0</v>
      </c>
      <c r="N630" s="6"/>
    </row>
    <row r="631" spans="1:14" hidden="1" x14ac:dyDescent="0.25">
      <c r="A631" t="s">
        <v>293</v>
      </c>
      <c r="B631" t="s">
        <v>414</v>
      </c>
      <c r="C631" s="4" t="s">
        <v>470</v>
      </c>
      <c r="D631" s="4"/>
      <c r="E631" s="4" t="str">
        <f>CSM_AGENCY3[[#This Row],[Agency]]&amp;"-"&amp;CSM_AGENCY3[[#This Row],[Agency Name]]</f>
        <v>380-Western Washington University</v>
      </c>
      <c r="F631" s="8" t="s">
        <v>37</v>
      </c>
      <c r="G631" s="5" t="s">
        <v>450</v>
      </c>
      <c r="H631" s="70">
        <f>SUMIFS('0. CSM'!C:C,'0. CSM'!L:L,CSM_AGENCY3[[#This Row],[Agency]],'0. CSM'!M:M,CSM_AGENCY3[[#This Row],[Billing CSM Title]])+SUMIFS('0. CSM'!E:E,'0. CSM'!L:L,CSM_AGENCY3[[#This Row],[Agency]],'0. CSM'!M:M,CSM_AGENCY3[[#This Row],[Billing CSM Title]])*1000</f>
        <v>0</v>
      </c>
      <c r="I631" s="70">
        <f>SUMIFS('0. CSM'!D:D,'0. CSM'!L:L,CSM_AGENCY3[[#This Row],[Agency]],'0. CSM'!M:M,CSM_AGENCY3[[#This Row],[Billing CSM Title]])+SUMIFS('0. CSM'!F:F,'0. CSM'!L:L,CSM_AGENCY3[[#This Row],[Agency]],'0. CSM'!M:M,CSM_AGENCY3[[#This Row],[Billing CSM Title]])*1000</f>
        <v>0</v>
      </c>
      <c r="J631" s="70">
        <f>CSM_AGENCY3[[#This Row],[FY1 ANNUAL]]+CSM_AGENCY3[[#This Row],[FY2 ANNUAL]]</f>
        <v>0</v>
      </c>
      <c r="K631" s="70">
        <f>ROUND(CSM_AGENCY3[[#This Row],[FY1 ANNUAL]]/12,2)</f>
        <v>0</v>
      </c>
      <c r="L631" s="70">
        <f>ROUND(CSM_AGENCY3[[#This Row],[FY2 ANNUAL]]/12,2)</f>
        <v>0</v>
      </c>
      <c r="N631" s="6"/>
    </row>
    <row r="632" spans="1:14" hidden="1" x14ac:dyDescent="0.25">
      <c r="A632" t="s">
        <v>294</v>
      </c>
      <c r="B632" t="s">
        <v>415</v>
      </c>
      <c r="C632" s="4" t="s">
        <v>470</v>
      </c>
      <c r="D632" s="4"/>
      <c r="E632" s="4" t="str">
        <f>CSM_AGENCY3[[#This Row],[Agency]]&amp;"-"&amp;CSM_AGENCY3[[#This Row],[Agency Name]]</f>
        <v>387-Washington State Arts Commission</v>
      </c>
      <c r="F632" s="8" t="s">
        <v>37</v>
      </c>
      <c r="G632" s="5" t="s">
        <v>450</v>
      </c>
      <c r="H632" s="70">
        <f>SUMIFS('0. CSM'!C:C,'0. CSM'!L:L,CSM_AGENCY3[[#This Row],[Agency]],'0. CSM'!M:M,CSM_AGENCY3[[#This Row],[Billing CSM Title]])+SUMIFS('0. CSM'!E:E,'0. CSM'!L:L,CSM_AGENCY3[[#This Row],[Agency]],'0. CSM'!M:M,CSM_AGENCY3[[#This Row],[Billing CSM Title]])*1000</f>
        <v>0</v>
      </c>
      <c r="I632" s="70">
        <f>SUMIFS('0. CSM'!D:D,'0. CSM'!L:L,CSM_AGENCY3[[#This Row],[Agency]],'0. CSM'!M:M,CSM_AGENCY3[[#This Row],[Billing CSM Title]])+SUMIFS('0. CSM'!F:F,'0. CSM'!L:L,CSM_AGENCY3[[#This Row],[Agency]],'0. CSM'!M:M,CSM_AGENCY3[[#This Row],[Billing CSM Title]])*1000</f>
        <v>0</v>
      </c>
      <c r="J632" s="70">
        <f>CSM_AGENCY3[[#This Row],[FY1 ANNUAL]]+CSM_AGENCY3[[#This Row],[FY2 ANNUAL]]</f>
        <v>0</v>
      </c>
      <c r="K632" s="70">
        <f>ROUND(CSM_AGENCY3[[#This Row],[FY1 ANNUAL]]/12,2)</f>
        <v>0</v>
      </c>
      <c r="L632" s="70">
        <f>ROUND(CSM_AGENCY3[[#This Row],[FY2 ANNUAL]]/12,2)</f>
        <v>0</v>
      </c>
      <c r="N632" s="6"/>
    </row>
    <row r="633" spans="1:14" hidden="1" x14ac:dyDescent="0.25">
      <c r="A633" t="s">
        <v>295</v>
      </c>
      <c r="B633" t="s">
        <v>416</v>
      </c>
      <c r="C633" s="4" t="s">
        <v>470</v>
      </c>
      <c r="D633" s="4"/>
      <c r="E633" s="4" t="str">
        <f>CSM_AGENCY3[[#This Row],[Agency]]&amp;"-"&amp;CSM_AGENCY3[[#This Row],[Agency Name]]</f>
        <v>390-Washington State Historical Society</v>
      </c>
      <c r="F633" s="8" t="s">
        <v>37</v>
      </c>
      <c r="G633" s="5" t="s">
        <v>450</v>
      </c>
      <c r="H633" s="70">
        <f>SUMIFS('0. CSM'!C:C,'0. CSM'!L:L,CSM_AGENCY3[[#This Row],[Agency]],'0. CSM'!M:M,CSM_AGENCY3[[#This Row],[Billing CSM Title]])+SUMIFS('0. CSM'!E:E,'0. CSM'!L:L,CSM_AGENCY3[[#This Row],[Agency]],'0. CSM'!M:M,CSM_AGENCY3[[#This Row],[Billing CSM Title]])*1000</f>
        <v>0</v>
      </c>
      <c r="I633" s="70">
        <f>SUMIFS('0. CSM'!D:D,'0. CSM'!L:L,CSM_AGENCY3[[#This Row],[Agency]],'0. CSM'!M:M,CSM_AGENCY3[[#This Row],[Billing CSM Title]])+SUMIFS('0. CSM'!F:F,'0. CSM'!L:L,CSM_AGENCY3[[#This Row],[Agency]],'0. CSM'!M:M,CSM_AGENCY3[[#This Row],[Billing CSM Title]])*1000</f>
        <v>0</v>
      </c>
      <c r="J633" s="70">
        <f>CSM_AGENCY3[[#This Row],[FY1 ANNUAL]]+CSM_AGENCY3[[#This Row],[FY2 ANNUAL]]</f>
        <v>0</v>
      </c>
      <c r="K633" s="70">
        <f>ROUND(CSM_AGENCY3[[#This Row],[FY1 ANNUAL]]/12,2)</f>
        <v>0</v>
      </c>
      <c r="L633" s="70">
        <f>ROUND(CSM_AGENCY3[[#This Row],[FY2 ANNUAL]]/12,2)</f>
        <v>0</v>
      </c>
      <c r="N633" s="6"/>
    </row>
    <row r="634" spans="1:14" hidden="1" x14ac:dyDescent="0.25">
      <c r="A634" t="s">
        <v>296</v>
      </c>
      <c r="B634" t="s">
        <v>417</v>
      </c>
      <c r="C634" s="4" t="s">
        <v>470</v>
      </c>
      <c r="D634" s="4"/>
      <c r="E634" s="4" t="str">
        <f>CSM_AGENCY3[[#This Row],[Agency]]&amp;"-"&amp;CSM_AGENCY3[[#This Row],[Agency Name]]</f>
        <v>395-East Wash State Historical Society</v>
      </c>
      <c r="F634" s="8" t="s">
        <v>37</v>
      </c>
      <c r="G634" s="5" t="s">
        <v>450</v>
      </c>
      <c r="H634" s="70">
        <f>SUMIFS('0. CSM'!C:C,'0. CSM'!L:L,CSM_AGENCY3[[#This Row],[Agency]],'0. CSM'!M:M,CSM_AGENCY3[[#This Row],[Billing CSM Title]])+SUMIFS('0. CSM'!E:E,'0. CSM'!L:L,CSM_AGENCY3[[#This Row],[Agency]],'0. CSM'!M:M,CSM_AGENCY3[[#This Row],[Billing CSM Title]])*1000</f>
        <v>0</v>
      </c>
      <c r="I634" s="70">
        <f>SUMIFS('0. CSM'!D:D,'0. CSM'!L:L,CSM_AGENCY3[[#This Row],[Agency]],'0. CSM'!M:M,CSM_AGENCY3[[#This Row],[Billing CSM Title]])+SUMIFS('0. CSM'!F:F,'0. CSM'!L:L,CSM_AGENCY3[[#This Row],[Agency]],'0. CSM'!M:M,CSM_AGENCY3[[#This Row],[Billing CSM Title]])*1000</f>
        <v>0</v>
      </c>
      <c r="J634" s="70">
        <f>CSM_AGENCY3[[#This Row],[FY1 ANNUAL]]+CSM_AGENCY3[[#This Row],[FY2 ANNUAL]]</f>
        <v>0</v>
      </c>
      <c r="K634" s="70">
        <f>ROUND(CSM_AGENCY3[[#This Row],[FY1 ANNUAL]]/12,2)</f>
        <v>0</v>
      </c>
      <c r="L634" s="70">
        <f>ROUND(CSM_AGENCY3[[#This Row],[FY2 ANNUAL]]/12,2)</f>
        <v>0</v>
      </c>
      <c r="N634" s="6"/>
    </row>
    <row r="635" spans="1:14" hidden="1" x14ac:dyDescent="0.25">
      <c r="A635" t="s">
        <v>297</v>
      </c>
      <c r="B635" t="s">
        <v>418</v>
      </c>
      <c r="C635" s="4" t="s">
        <v>470</v>
      </c>
      <c r="D635" s="4"/>
      <c r="E635" s="4" t="str">
        <f>CSM_AGENCY3[[#This Row],[Agency]]&amp;"-"&amp;CSM_AGENCY3[[#This Row],[Agency Name]]</f>
        <v>405-Department of Transportation</v>
      </c>
      <c r="F635" s="8" t="s">
        <v>37</v>
      </c>
      <c r="G635" s="5" t="s">
        <v>450</v>
      </c>
      <c r="H635" s="70">
        <f>SUMIFS('0. CSM'!C:C,'0. CSM'!L:L,CSM_AGENCY3[[#This Row],[Agency]],'0. CSM'!M:M,CSM_AGENCY3[[#This Row],[Billing CSM Title]])+SUMIFS('0. CSM'!E:E,'0. CSM'!L:L,CSM_AGENCY3[[#This Row],[Agency]],'0. CSM'!M:M,CSM_AGENCY3[[#This Row],[Billing CSM Title]])*1000</f>
        <v>0</v>
      </c>
      <c r="I635" s="70">
        <f>SUMIFS('0. CSM'!D:D,'0. CSM'!L:L,CSM_AGENCY3[[#This Row],[Agency]],'0. CSM'!M:M,CSM_AGENCY3[[#This Row],[Billing CSM Title]])+SUMIFS('0. CSM'!F:F,'0. CSM'!L:L,CSM_AGENCY3[[#This Row],[Agency]],'0. CSM'!M:M,CSM_AGENCY3[[#This Row],[Billing CSM Title]])*1000</f>
        <v>0</v>
      </c>
      <c r="J635" s="70">
        <f>CSM_AGENCY3[[#This Row],[FY1 ANNUAL]]+CSM_AGENCY3[[#This Row],[FY2 ANNUAL]]</f>
        <v>0</v>
      </c>
      <c r="K635" s="70">
        <f>ROUND(CSM_AGENCY3[[#This Row],[FY1 ANNUAL]]/12,2)</f>
        <v>0</v>
      </c>
      <c r="L635" s="70">
        <f>ROUND(CSM_AGENCY3[[#This Row],[FY2 ANNUAL]]/12,2)</f>
        <v>0</v>
      </c>
      <c r="N635" s="6"/>
    </row>
    <row r="636" spans="1:14" hidden="1" x14ac:dyDescent="0.25">
      <c r="A636" t="s">
        <v>298</v>
      </c>
      <c r="B636" t="s">
        <v>419</v>
      </c>
      <c r="C636" s="4" t="s">
        <v>470</v>
      </c>
      <c r="D636" s="4"/>
      <c r="E636" s="4" t="str">
        <f>CSM_AGENCY3[[#This Row],[Agency]]&amp;"-"&amp;CSM_AGENCY3[[#This Row],[Agency Name]]</f>
        <v>406-County Road Administration Board</v>
      </c>
      <c r="F636" s="8" t="s">
        <v>37</v>
      </c>
      <c r="G636" s="5" t="s">
        <v>450</v>
      </c>
      <c r="H636" s="70">
        <f>SUMIFS('0. CSM'!C:C,'0. CSM'!L:L,CSM_AGENCY3[[#This Row],[Agency]],'0. CSM'!M:M,CSM_AGENCY3[[#This Row],[Billing CSM Title]])+SUMIFS('0. CSM'!E:E,'0. CSM'!L:L,CSM_AGENCY3[[#This Row],[Agency]],'0. CSM'!M:M,CSM_AGENCY3[[#This Row],[Billing CSM Title]])*1000</f>
        <v>0</v>
      </c>
      <c r="I636" s="70">
        <f>SUMIFS('0. CSM'!D:D,'0. CSM'!L:L,CSM_AGENCY3[[#This Row],[Agency]],'0. CSM'!M:M,CSM_AGENCY3[[#This Row],[Billing CSM Title]])+SUMIFS('0. CSM'!F:F,'0. CSM'!L:L,CSM_AGENCY3[[#This Row],[Agency]],'0. CSM'!M:M,CSM_AGENCY3[[#This Row],[Billing CSM Title]])*1000</f>
        <v>0</v>
      </c>
      <c r="J636" s="70">
        <f>CSM_AGENCY3[[#This Row],[FY1 ANNUAL]]+CSM_AGENCY3[[#This Row],[FY2 ANNUAL]]</f>
        <v>0</v>
      </c>
      <c r="K636" s="70">
        <f>ROUND(CSM_AGENCY3[[#This Row],[FY1 ANNUAL]]/12,2)</f>
        <v>0</v>
      </c>
      <c r="L636" s="70">
        <f>ROUND(CSM_AGENCY3[[#This Row],[FY2 ANNUAL]]/12,2)</f>
        <v>0</v>
      </c>
      <c r="N636" s="6"/>
    </row>
    <row r="637" spans="1:14" hidden="1" x14ac:dyDescent="0.25">
      <c r="A637" t="s">
        <v>299</v>
      </c>
      <c r="B637" t="s">
        <v>420</v>
      </c>
      <c r="C637" s="4" t="s">
        <v>470</v>
      </c>
      <c r="D637" s="4"/>
      <c r="E637" s="4" t="str">
        <f>CSM_AGENCY3[[#This Row],[Agency]]&amp;"-"&amp;CSM_AGENCY3[[#This Row],[Agency Name]]</f>
        <v>407-Transportation Improvement Board</v>
      </c>
      <c r="F637" s="8" t="s">
        <v>37</v>
      </c>
      <c r="G637" s="5" t="s">
        <v>450</v>
      </c>
      <c r="H637" s="70">
        <f>SUMIFS('0. CSM'!C:C,'0. CSM'!L:L,CSM_AGENCY3[[#This Row],[Agency]],'0. CSM'!M:M,CSM_AGENCY3[[#This Row],[Billing CSM Title]])+SUMIFS('0. CSM'!E:E,'0. CSM'!L:L,CSM_AGENCY3[[#This Row],[Agency]],'0. CSM'!M:M,CSM_AGENCY3[[#This Row],[Billing CSM Title]])*1000</f>
        <v>0</v>
      </c>
      <c r="I637" s="70">
        <f>SUMIFS('0. CSM'!D:D,'0. CSM'!L:L,CSM_AGENCY3[[#This Row],[Agency]],'0. CSM'!M:M,CSM_AGENCY3[[#This Row],[Billing CSM Title]])+SUMIFS('0. CSM'!F:F,'0. CSM'!L:L,CSM_AGENCY3[[#This Row],[Agency]],'0. CSM'!M:M,CSM_AGENCY3[[#This Row],[Billing CSM Title]])*1000</f>
        <v>0</v>
      </c>
      <c r="J637" s="70">
        <f>CSM_AGENCY3[[#This Row],[FY1 ANNUAL]]+CSM_AGENCY3[[#This Row],[FY2 ANNUAL]]</f>
        <v>0</v>
      </c>
      <c r="K637" s="70">
        <f>ROUND(CSM_AGENCY3[[#This Row],[FY1 ANNUAL]]/12,2)</f>
        <v>0</v>
      </c>
      <c r="L637" s="70">
        <f>ROUND(CSM_AGENCY3[[#This Row],[FY2 ANNUAL]]/12,2)</f>
        <v>0</v>
      </c>
      <c r="N637" s="6"/>
    </row>
    <row r="638" spans="1:14" hidden="1" x14ac:dyDescent="0.25">
      <c r="A638" t="s">
        <v>300</v>
      </c>
      <c r="B638" t="s">
        <v>421</v>
      </c>
      <c r="C638" s="4" t="s">
        <v>470</v>
      </c>
      <c r="D638" s="4"/>
      <c r="E638" s="4" t="str">
        <f>CSM_AGENCY3[[#This Row],[Agency]]&amp;"-"&amp;CSM_AGENCY3[[#This Row],[Agency Name]]</f>
        <v>410-Transportation Commission</v>
      </c>
      <c r="F638" s="8" t="s">
        <v>37</v>
      </c>
      <c r="G638" s="5" t="s">
        <v>450</v>
      </c>
      <c r="H638" s="70">
        <f>SUMIFS('0. CSM'!C:C,'0. CSM'!L:L,CSM_AGENCY3[[#This Row],[Agency]],'0. CSM'!M:M,CSM_AGENCY3[[#This Row],[Billing CSM Title]])+SUMIFS('0. CSM'!E:E,'0. CSM'!L:L,CSM_AGENCY3[[#This Row],[Agency]],'0. CSM'!M:M,CSM_AGENCY3[[#This Row],[Billing CSM Title]])*1000</f>
        <v>0</v>
      </c>
      <c r="I638" s="70">
        <f>SUMIFS('0. CSM'!D:D,'0. CSM'!L:L,CSM_AGENCY3[[#This Row],[Agency]],'0. CSM'!M:M,CSM_AGENCY3[[#This Row],[Billing CSM Title]])+SUMIFS('0. CSM'!F:F,'0. CSM'!L:L,CSM_AGENCY3[[#This Row],[Agency]],'0. CSM'!M:M,CSM_AGENCY3[[#This Row],[Billing CSM Title]])*1000</f>
        <v>0</v>
      </c>
      <c r="J638" s="70">
        <f>CSM_AGENCY3[[#This Row],[FY1 ANNUAL]]+CSM_AGENCY3[[#This Row],[FY2 ANNUAL]]</f>
        <v>0</v>
      </c>
      <c r="K638" s="70">
        <f>ROUND(CSM_AGENCY3[[#This Row],[FY1 ANNUAL]]/12,2)</f>
        <v>0</v>
      </c>
      <c r="L638" s="70">
        <f>ROUND(CSM_AGENCY3[[#This Row],[FY2 ANNUAL]]/12,2)</f>
        <v>0</v>
      </c>
      <c r="N638" s="6"/>
    </row>
    <row r="639" spans="1:14" hidden="1" x14ac:dyDescent="0.25">
      <c r="A639" t="s">
        <v>301</v>
      </c>
      <c r="B639" t="s">
        <v>422</v>
      </c>
      <c r="C639" s="4" t="s">
        <v>470</v>
      </c>
      <c r="D639" s="4"/>
      <c r="E639" s="4" t="str">
        <f>CSM_AGENCY3[[#This Row],[Agency]]&amp;"-"&amp;CSM_AGENCY3[[#This Row],[Agency Name]]</f>
        <v>411-Freight Mobility Strategic Invest</v>
      </c>
      <c r="F639" s="8" t="s">
        <v>37</v>
      </c>
      <c r="G639" s="5" t="s">
        <v>450</v>
      </c>
      <c r="H639" s="70">
        <f>SUMIFS('0. CSM'!C:C,'0. CSM'!L:L,CSM_AGENCY3[[#This Row],[Agency]],'0. CSM'!M:M,CSM_AGENCY3[[#This Row],[Billing CSM Title]])+SUMIFS('0. CSM'!E:E,'0. CSM'!L:L,CSM_AGENCY3[[#This Row],[Agency]],'0. CSM'!M:M,CSM_AGENCY3[[#This Row],[Billing CSM Title]])*1000</f>
        <v>0</v>
      </c>
      <c r="I639" s="70">
        <f>SUMIFS('0. CSM'!D:D,'0. CSM'!L:L,CSM_AGENCY3[[#This Row],[Agency]],'0. CSM'!M:M,CSM_AGENCY3[[#This Row],[Billing CSM Title]])+SUMIFS('0. CSM'!F:F,'0. CSM'!L:L,CSM_AGENCY3[[#This Row],[Agency]],'0. CSM'!M:M,CSM_AGENCY3[[#This Row],[Billing CSM Title]])*1000</f>
        <v>0</v>
      </c>
      <c r="J639" s="70">
        <f>CSM_AGENCY3[[#This Row],[FY1 ANNUAL]]+CSM_AGENCY3[[#This Row],[FY2 ANNUAL]]</f>
        <v>0</v>
      </c>
      <c r="K639" s="70">
        <f>ROUND(CSM_AGENCY3[[#This Row],[FY1 ANNUAL]]/12,2)</f>
        <v>0</v>
      </c>
      <c r="L639" s="70">
        <f>ROUND(CSM_AGENCY3[[#This Row],[FY2 ANNUAL]]/12,2)</f>
        <v>0</v>
      </c>
      <c r="N639" s="6"/>
    </row>
    <row r="640" spans="1:14" hidden="1" x14ac:dyDescent="0.25">
      <c r="A640" t="s">
        <v>302</v>
      </c>
      <c r="B640" t="s">
        <v>423</v>
      </c>
      <c r="C640" s="4" t="s">
        <v>470</v>
      </c>
      <c r="D640" s="4"/>
      <c r="E640" s="4" t="str">
        <f>CSM_AGENCY3[[#This Row],[Agency]]&amp;"-"&amp;CSM_AGENCY3[[#This Row],[Agency Name]]</f>
        <v>460-Columbia River Gorge Commission</v>
      </c>
      <c r="F640" s="8" t="s">
        <v>37</v>
      </c>
      <c r="G640" s="5" t="s">
        <v>450</v>
      </c>
      <c r="H640" s="70">
        <f>SUMIFS('0. CSM'!C:C,'0. CSM'!L:L,CSM_AGENCY3[[#This Row],[Agency]],'0. CSM'!M:M,CSM_AGENCY3[[#This Row],[Billing CSM Title]])+SUMIFS('0. CSM'!E:E,'0. CSM'!L:L,CSM_AGENCY3[[#This Row],[Agency]],'0. CSM'!M:M,CSM_AGENCY3[[#This Row],[Billing CSM Title]])*1000</f>
        <v>0</v>
      </c>
      <c r="I640" s="70">
        <f>SUMIFS('0. CSM'!D:D,'0. CSM'!L:L,CSM_AGENCY3[[#This Row],[Agency]],'0. CSM'!M:M,CSM_AGENCY3[[#This Row],[Billing CSM Title]])+SUMIFS('0. CSM'!F:F,'0. CSM'!L:L,CSM_AGENCY3[[#This Row],[Agency]],'0. CSM'!M:M,CSM_AGENCY3[[#This Row],[Billing CSM Title]])*1000</f>
        <v>0</v>
      </c>
      <c r="J640" s="70">
        <f>CSM_AGENCY3[[#This Row],[FY1 ANNUAL]]+CSM_AGENCY3[[#This Row],[FY2 ANNUAL]]</f>
        <v>0</v>
      </c>
      <c r="K640" s="70">
        <f>ROUND(CSM_AGENCY3[[#This Row],[FY1 ANNUAL]]/12,2)</f>
        <v>0</v>
      </c>
      <c r="L640" s="70">
        <f>ROUND(CSM_AGENCY3[[#This Row],[FY2 ANNUAL]]/12,2)</f>
        <v>0</v>
      </c>
      <c r="N640" s="6"/>
    </row>
    <row r="641" spans="1:14" hidden="1" x14ac:dyDescent="0.25">
      <c r="A641" t="s">
        <v>303</v>
      </c>
      <c r="B641" t="s">
        <v>424</v>
      </c>
      <c r="C641" s="4" t="s">
        <v>470</v>
      </c>
      <c r="D641" s="4"/>
      <c r="E641" s="4" t="str">
        <f>CSM_AGENCY3[[#This Row],[Agency]]&amp;"-"&amp;CSM_AGENCY3[[#This Row],[Agency Name]]</f>
        <v>461-Department of Ecology</v>
      </c>
      <c r="F641" s="8" t="s">
        <v>37</v>
      </c>
      <c r="G641" s="5" t="s">
        <v>450</v>
      </c>
      <c r="H641" s="70">
        <f>SUMIFS('0. CSM'!C:C,'0. CSM'!L:L,CSM_AGENCY3[[#This Row],[Agency]],'0. CSM'!M:M,CSM_AGENCY3[[#This Row],[Billing CSM Title]])+SUMIFS('0. CSM'!E:E,'0. CSM'!L:L,CSM_AGENCY3[[#This Row],[Agency]],'0. CSM'!M:M,CSM_AGENCY3[[#This Row],[Billing CSM Title]])*1000</f>
        <v>0</v>
      </c>
      <c r="I641" s="70">
        <f>SUMIFS('0. CSM'!D:D,'0. CSM'!L:L,CSM_AGENCY3[[#This Row],[Agency]],'0. CSM'!M:M,CSM_AGENCY3[[#This Row],[Billing CSM Title]])+SUMIFS('0. CSM'!F:F,'0. CSM'!L:L,CSM_AGENCY3[[#This Row],[Agency]],'0. CSM'!M:M,CSM_AGENCY3[[#This Row],[Billing CSM Title]])*1000</f>
        <v>0</v>
      </c>
      <c r="J641" s="70">
        <f>CSM_AGENCY3[[#This Row],[FY1 ANNUAL]]+CSM_AGENCY3[[#This Row],[FY2 ANNUAL]]</f>
        <v>0</v>
      </c>
      <c r="K641" s="70">
        <f>ROUND(CSM_AGENCY3[[#This Row],[FY1 ANNUAL]]/12,2)</f>
        <v>0</v>
      </c>
      <c r="L641" s="70">
        <f>ROUND(CSM_AGENCY3[[#This Row],[FY2 ANNUAL]]/12,2)</f>
        <v>0</v>
      </c>
      <c r="N641" s="6"/>
    </row>
    <row r="642" spans="1:14" hidden="1" x14ac:dyDescent="0.25">
      <c r="A642" t="s">
        <v>304</v>
      </c>
      <c r="B642" t="s">
        <v>425</v>
      </c>
      <c r="C642" s="4" t="s">
        <v>470</v>
      </c>
      <c r="D642" s="4"/>
      <c r="E642" s="4" t="str">
        <f>CSM_AGENCY3[[#This Row],[Agency]]&amp;"-"&amp;CSM_AGENCY3[[#This Row],[Agency Name]]</f>
        <v>462-WA Pollution Liab Insurance Program</v>
      </c>
      <c r="F642" s="8" t="s">
        <v>37</v>
      </c>
      <c r="G642" s="5" t="s">
        <v>450</v>
      </c>
      <c r="H642" s="70">
        <f>SUMIFS('0. CSM'!C:C,'0. CSM'!L:L,CSM_AGENCY3[[#This Row],[Agency]],'0. CSM'!M:M,CSM_AGENCY3[[#This Row],[Billing CSM Title]])+SUMIFS('0. CSM'!E:E,'0. CSM'!L:L,CSM_AGENCY3[[#This Row],[Agency]],'0. CSM'!M:M,CSM_AGENCY3[[#This Row],[Billing CSM Title]])*1000</f>
        <v>0</v>
      </c>
      <c r="I642" s="70">
        <f>SUMIFS('0. CSM'!D:D,'0. CSM'!L:L,CSM_AGENCY3[[#This Row],[Agency]],'0. CSM'!M:M,CSM_AGENCY3[[#This Row],[Billing CSM Title]])+SUMIFS('0. CSM'!F:F,'0. CSM'!L:L,CSM_AGENCY3[[#This Row],[Agency]],'0. CSM'!M:M,CSM_AGENCY3[[#This Row],[Billing CSM Title]])*1000</f>
        <v>0</v>
      </c>
      <c r="J642" s="70">
        <f>CSM_AGENCY3[[#This Row],[FY1 ANNUAL]]+CSM_AGENCY3[[#This Row],[FY2 ANNUAL]]</f>
        <v>0</v>
      </c>
      <c r="K642" s="70">
        <f>ROUND(CSM_AGENCY3[[#This Row],[FY1 ANNUAL]]/12,2)</f>
        <v>0</v>
      </c>
      <c r="L642" s="70">
        <f>ROUND(CSM_AGENCY3[[#This Row],[FY2 ANNUAL]]/12,2)</f>
        <v>0</v>
      </c>
      <c r="N642" s="6"/>
    </row>
    <row r="643" spans="1:14" hidden="1" x14ac:dyDescent="0.25">
      <c r="A643" t="s">
        <v>305</v>
      </c>
      <c r="B643" t="s">
        <v>426</v>
      </c>
      <c r="C643" s="4" t="s">
        <v>470</v>
      </c>
      <c r="D643" s="4"/>
      <c r="E643" s="4" t="str">
        <f>CSM_AGENCY3[[#This Row],[Agency]]&amp;"-"&amp;CSM_AGENCY3[[#This Row],[Agency Name]]</f>
        <v>463-Energy Fac Site Eval</v>
      </c>
      <c r="F643" s="8" t="s">
        <v>37</v>
      </c>
      <c r="G643" s="5" t="s">
        <v>450</v>
      </c>
      <c r="H643" s="70">
        <f>SUMIFS('0. CSM'!C:C,'0. CSM'!L:L,CSM_AGENCY3[[#This Row],[Agency]],'0. CSM'!M:M,CSM_AGENCY3[[#This Row],[Billing CSM Title]])+SUMIFS('0. CSM'!E:E,'0. CSM'!L:L,CSM_AGENCY3[[#This Row],[Agency]],'0. CSM'!M:M,CSM_AGENCY3[[#This Row],[Billing CSM Title]])*1000</f>
        <v>0</v>
      </c>
      <c r="I643" s="70">
        <f>SUMIFS('0. CSM'!D:D,'0. CSM'!L:L,CSM_AGENCY3[[#This Row],[Agency]],'0. CSM'!M:M,CSM_AGENCY3[[#This Row],[Billing CSM Title]])+SUMIFS('0. CSM'!F:F,'0. CSM'!L:L,CSM_AGENCY3[[#This Row],[Agency]],'0. CSM'!M:M,CSM_AGENCY3[[#This Row],[Billing CSM Title]])*1000</f>
        <v>0</v>
      </c>
      <c r="J643" s="70">
        <f>CSM_AGENCY3[[#This Row],[FY1 ANNUAL]]+CSM_AGENCY3[[#This Row],[FY2 ANNUAL]]</f>
        <v>0</v>
      </c>
      <c r="K643" s="70">
        <f>ROUND(CSM_AGENCY3[[#This Row],[FY1 ANNUAL]]/12,2)</f>
        <v>0</v>
      </c>
      <c r="L643" s="70">
        <f>ROUND(CSM_AGENCY3[[#This Row],[FY2 ANNUAL]]/12,2)</f>
        <v>0</v>
      </c>
      <c r="N643" s="6"/>
    </row>
    <row r="644" spans="1:14" hidden="1" x14ac:dyDescent="0.25">
      <c r="A644" t="s">
        <v>306</v>
      </c>
      <c r="B644" t="s">
        <v>427</v>
      </c>
      <c r="C644" s="4" t="s">
        <v>470</v>
      </c>
      <c r="D644" s="4"/>
      <c r="E644" s="4" t="str">
        <f>CSM_AGENCY3[[#This Row],[Agency]]&amp;"-"&amp;CSM_AGENCY3[[#This Row],[Agency Name]]</f>
        <v>465-State Parks and Recreation Comm</v>
      </c>
      <c r="F644" s="8" t="s">
        <v>37</v>
      </c>
      <c r="G644" s="5" t="s">
        <v>450</v>
      </c>
      <c r="H644" s="70">
        <f>SUMIFS('0. CSM'!C:C,'0. CSM'!L:L,CSM_AGENCY3[[#This Row],[Agency]],'0. CSM'!M:M,CSM_AGENCY3[[#This Row],[Billing CSM Title]])+SUMIFS('0. CSM'!E:E,'0. CSM'!L:L,CSM_AGENCY3[[#This Row],[Agency]],'0. CSM'!M:M,CSM_AGENCY3[[#This Row],[Billing CSM Title]])*1000</f>
        <v>0</v>
      </c>
      <c r="I644" s="70">
        <f>SUMIFS('0. CSM'!D:D,'0. CSM'!L:L,CSM_AGENCY3[[#This Row],[Agency]],'0. CSM'!M:M,CSM_AGENCY3[[#This Row],[Billing CSM Title]])+SUMIFS('0. CSM'!F:F,'0. CSM'!L:L,CSM_AGENCY3[[#This Row],[Agency]],'0. CSM'!M:M,CSM_AGENCY3[[#This Row],[Billing CSM Title]])*1000</f>
        <v>0</v>
      </c>
      <c r="J644" s="70">
        <f>CSM_AGENCY3[[#This Row],[FY1 ANNUAL]]+CSM_AGENCY3[[#This Row],[FY2 ANNUAL]]</f>
        <v>0</v>
      </c>
      <c r="K644" s="70">
        <f>ROUND(CSM_AGENCY3[[#This Row],[FY1 ANNUAL]]/12,2)</f>
        <v>0</v>
      </c>
      <c r="L644" s="70">
        <f>ROUND(CSM_AGENCY3[[#This Row],[FY2 ANNUAL]]/12,2)</f>
        <v>0</v>
      </c>
      <c r="N644" s="6"/>
    </row>
    <row r="645" spans="1:14" hidden="1" x14ac:dyDescent="0.25">
      <c r="A645" t="s">
        <v>307</v>
      </c>
      <c r="B645" t="s">
        <v>428</v>
      </c>
      <c r="C645" s="4" t="s">
        <v>470</v>
      </c>
      <c r="D645" s="4"/>
      <c r="E645" s="4" t="str">
        <f>CSM_AGENCY3[[#This Row],[Agency]]&amp;"-"&amp;CSM_AGENCY3[[#This Row],[Agency Name]]</f>
        <v>467-Rec and Conservation Funding Board</v>
      </c>
      <c r="F645" s="8" t="s">
        <v>37</v>
      </c>
      <c r="G645" s="5" t="s">
        <v>450</v>
      </c>
      <c r="H645" s="70">
        <f>SUMIFS('0. CSM'!C:C,'0. CSM'!L:L,CSM_AGENCY3[[#This Row],[Agency]],'0. CSM'!M:M,CSM_AGENCY3[[#This Row],[Billing CSM Title]])+SUMIFS('0. CSM'!E:E,'0. CSM'!L:L,CSM_AGENCY3[[#This Row],[Agency]],'0. CSM'!M:M,CSM_AGENCY3[[#This Row],[Billing CSM Title]])*1000</f>
        <v>0</v>
      </c>
      <c r="I645" s="70">
        <f>SUMIFS('0. CSM'!D:D,'0. CSM'!L:L,CSM_AGENCY3[[#This Row],[Agency]],'0. CSM'!M:M,CSM_AGENCY3[[#This Row],[Billing CSM Title]])+SUMIFS('0. CSM'!F:F,'0. CSM'!L:L,CSM_AGENCY3[[#This Row],[Agency]],'0. CSM'!M:M,CSM_AGENCY3[[#This Row],[Billing CSM Title]])*1000</f>
        <v>0</v>
      </c>
      <c r="J645" s="70">
        <f>CSM_AGENCY3[[#This Row],[FY1 ANNUAL]]+CSM_AGENCY3[[#This Row],[FY2 ANNUAL]]</f>
        <v>0</v>
      </c>
      <c r="K645" s="70">
        <f>ROUND(CSM_AGENCY3[[#This Row],[FY1 ANNUAL]]/12,2)</f>
        <v>0</v>
      </c>
      <c r="L645" s="70">
        <f>ROUND(CSM_AGENCY3[[#This Row],[FY2 ANNUAL]]/12,2)</f>
        <v>0</v>
      </c>
      <c r="N645" s="6"/>
    </row>
    <row r="646" spans="1:14" hidden="1" x14ac:dyDescent="0.25">
      <c r="A646" t="s">
        <v>308</v>
      </c>
      <c r="B646" t="s">
        <v>429</v>
      </c>
      <c r="C646" s="4" t="s">
        <v>470</v>
      </c>
      <c r="D646" s="4"/>
      <c r="E646" s="4" t="str">
        <f>CSM_AGENCY3[[#This Row],[Agency]]&amp;"-"&amp;CSM_AGENCY3[[#This Row],[Agency Name]]</f>
        <v>468-Environ &amp; Land Use Hearings Office</v>
      </c>
      <c r="F646" s="8" t="s">
        <v>37</v>
      </c>
      <c r="G646" s="5" t="s">
        <v>450</v>
      </c>
      <c r="H646" s="70">
        <f>SUMIFS('0. CSM'!C:C,'0. CSM'!L:L,CSM_AGENCY3[[#This Row],[Agency]],'0. CSM'!M:M,CSM_AGENCY3[[#This Row],[Billing CSM Title]])+SUMIFS('0. CSM'!E:E,'0. CSM'!L:L,CSM_AGENCY3[[#This Row],[Agency]],'0. CSM'!M:M,CSM_AGENCY3[[#This Row],[Billing CSM Title]])*1000</f>
        <v>0</v>
      </c>
      <c r="I646" s="70">
        <f>SUMIFS('0. CSM'!D:D,'0. CSM'!L:L,CSM_AGENCY3[[#This Row],[Agency]],'0. CSM'!M:M,CSM_AGENCY3[[#This Row],[Billing CSM Title]])+SUMIFS('0. CSM'!F:F,'0. CSM'!L:L,CSM_AGENCY3[[#This Row],[Agency]],'0. CSM'!M:M,CSM_AGENCY3[[#This Row],[Billing CSM Title]])*1000</f>
        <v>0</v>
      </c>
      <c r="J646" s="70">
        <f>CSM_AGENCY3[[#This Row],[FY1 ANNUAL]]+CSM_AGENCY3[[#This Row],[FY2 ANNUAL]]</f>
        <v>0</v>
      </c>
      <c r="K646" s="70">
        <f>ROUND(CSM_AGENCY3[[#This Row],[FY1 ANNUAL]]/12,2)</f>
        <v>0</v>
      </c>
      <c r="L646" s="70">
        <f>ROUND(CSM_AGENCY3[[#This Row],[FY2 ANNUAL]]/12,2)</f>
        <v>0</v>
      </c>
      <c r="N646" s="6"/>
    </row>
    <row r="647" spans="1:14" hidden="1" x14ac:dyDescent="0.25">
      <c r="A647" t="s">
        <v>309</v>
      </c>
      <c r="B647" t="s">
        <v>430</v>
      </c>
      <c r="C647" s="4" t="s">
        <v>470</v>
      </c>
      <c r="D647" s="4"/>
      <c r="E647" s="4" t="str">
        <f>CSM_AGENCY3[[#This Row],[Agency]]&amp;"-"&amp;CSM_AGENCY3[[#This Row],[Agency Name]]</f>
        <v>471-State Conservation Commission</v>
      </c>
      <c r="F647" s="8" t="s">
        <v>37</v>
      </c>
      <c r="G647" s="5" t="s">
        <v>450</v>
      </c>
      <c r="H647" s="70">
        <f>SUMIFS('0. CSM'!C:C,'0. CSM'!L:L,CSM_AGENCY3[[#This Row],[Agency]],'0. CSM'!M:M,CSM_AGENCY3[[#This Row],[Billing CSM Title]])+SUMIFS('0. CSM'!E:E,'0. CSM'!L:L,CSM_AGENCY3[[#This Row],[Agency]],'0. CSM'!M:M,CSM_AGENCY3[[#This Row],[Billing CSM Title]])*1000</f>
        <v>0</v>
      </c>
      <c r="I647" s="70">
        <f>SUMIFS('0. CSM'!D:D,'0. CSM'!L:L,CSM_AGENCY3[[#This Row],[Agency]],'0. CSM'!M:M,CSM_AGENCY3[[#This Row],[Billing CSM Title]])+SUMIFS('0. CSM'!F:F,'0. CSM'!L:L,CSM_AGENCY3[[#This Row],[Agency]],'0. CSM'!M:M,CSM_AGENCY3[[#This Row],[Billing CSM Title]])*1000</f>
        <v>0</v>
      </c>
      <c r="J647" s="70">
        <f>CSM_AGENCY3[[#This Row],[FY1 ANNUAL]]+CSM_AGENCY3[[#This Row],[FY2 ANNUAL]]</f>
        <v>0</v>
      </c>
      <c r="K647" s="70">
        <f>ROUND(CSM_AGENCY3[[#This Row],[FY1 ANNUAL]]/12,2)</f>
        <v>0</v>
      </c>
      <c r="L647" s="70">
        <f>ROUND(CSM_AGENCY3[[#This Row],[FY2 ANNUAL]]/12,2)</f>
        <v>0</v>
      </c>
      <c r="N647" s="6"/>
    </row>
    <row r="648" spans="1:14" hidden="1" x14ac:dyDescent="0.25">
      <c r="A648" t="s">
        <v>310</v>
      </c>
      <c r="B648" t="s">
        <v>431</v>
      </c>
      <c r="C648" s="4" t="s">
        <v>470</v>
      </c>
      <c r="D648" s="4"/>
      <c r="E648" s="4" t="str">
        <f>CSM_AGENCY3[[#This Row],[Agency]]&amp;"-"&amp;CSM_AGENCY3[[#This Row],[Agency Name]]</f>
        <v>477-Dept of Fish and Wildlife</v>
      </c>
      <c r="F648" s="8" t="s">
        <v>37</v>
      </c>
      <c r="G648" s="5" t="s">
        <v>450</v>
      </c>
      <c r="H648" s="70">
        <f>SUMIFS('0. CSM'!C:C,'0. CSM'!L:L,CSM_AGENCY3[[#This Row],[Agency]],'0. CSM'!M:M,CSM_AGENCY3[[#This Row],[Billing CSM Title]])+SUMIFS('0. CSM'!E:E,'0. CSM'!L:L,CSM_AGENCY3[[#This Row],[Agency]],'0. CSM'!M:M,CSM_AGENCY3[[#This Row],[Billing CSM Title]])*1000</f>
        <v>0</v>
      </c>
      <c r="I648" s="70">
        <f>SUMIFS('0. CSM'!D:D,'0. CSM'!L:L,CSM_AGENCY3[[#This Row],[Agency]],'0. CSM'!M:M,CSM_AGENCY3[[#This Row],[Billing CSM Title]])+SUMIFS('0. CSM'!F:F,'0. CSM'!L:L,CSM_AGENCY3[[#This Row],[Agency]],'0. CSM'!M:M,CSM_AGENCY3[[#This Row],[Billing CSM Title]])*1000</f>
        <v>0</v>
      </c>
      <c r="J648" s="70">
        <f>CSM_AGENCY3[[#This Row],[FY1 ANNUAL]]+CSM_AGENCY3[[#This Row],[FY2 ANNUAL]]</f>
        <v>0</v>
      </c>
      <c r="K648" s="70">
        <f>ROUND(CSM_AGENCY3[[#This Row],[FY1 ANNUAL]]/12,2)</f>
        <v>0</v>
      </c>
      <c r="L648" s="70">
        <f>ROUND(CSM_AGENCY3[[#This Row],[FY2 ANNUAL]]/12,2)</f>
        <v>0</v>
      </c>
      <c r="N648" s="6"/>
    </row>
    <row r="649" spans="1:14" hidden="1" x14ac:dyDescent="0.25">
      <c r="A649" t="s">
        <v>311</v>
      </c>
      <c r="B649" t="s">
        <v>432</v>
      </c>
      <c r="C649" s="4" t="s">
        <v>470</v>
      </c>
      <c r="D649" s="4"/>
      <c r="E649" s="4" t="str">
        <f>CSM_AGENCY3[[#This Row],[Agency]]&amp;"-"&amp;CSM_AGENCY3[[#This Row],[Agency Name]]</f>
        <v>478-Puget Sound Partnership</v>
      </c>
      <c r="F649" s="8" t="s">
        <v>37</v>
      </c>
      <c r="G649" s="5" t="s">
        <v>450</v>
      </c>
      <c r="H649" s="70">
        <f>SUMIFS('0. CSM'!C:C,'0. CSM'!L:L,CSM_AGENCY3[[#This Row],[Agency]],'0. CSM'!M:M,CSM_AGENCY3[[#This Row],[Billing CSM Title]])+SUMIFS('0. CSM'!E:E,'0. CSM'!L:L,CSM_AGENCY3[[#This Row],[Agency]],'0. CSM'!M:M,CSM_AGENCY3[[#This Row],[Billing CSM Title]])*1000</f>
        <v>0</v>
      </c>
      <c r="I649" s="70">
        <f>SUMIFS('0. CSM'!D:D,'0. CSM'!L:L,CSM_AGENCY3[[#This Row],[Agency]],'0. CSM'!M:M,CSM_AGENCY3[[#This Row],[Billing CSM Title]])+SUMIFS('0. CSM'!F:F,'0. CSM'!L:L,CSM_AGENCY3[[#This Row],[Agency]],'0. CSM'!M:M,CSM_AGENCY3[[#This Row],[Billing CSM Title]])*1000</f>
        <v>0</v>
      </c>
      <c r="J649" s="70">
        <f>CSM_AGENCY3[[#This Row],[FY1 ANNUAL]]+CSM_AGENCY3[[#This Row],[FY2 ANNUAL]]</f>
        <v>0</v>
      </c>
      <c r="K649" s="70">
        <f>ROUND(CSM_AGENCY3[[#This Row],[FY1 ANNUAL]]/12,2)</f>
        <v>0</v>
      </c>
      <c r="L649" s="70">
        <f>ROUND(CSM_AGENCY3[[#This Row],[FY2 ANNUAL]]/12,2)</f>
        <v>0</v>
      </c>
      <c r="N649" s="6"/>
    </row>
    <row r="650" spans="1:14" hidden="1" x14ac:dyDescent="0.25">
      <c r="A650" t="s">
        <v>312</v>
      </c>
      <c r="B650" t="s">
        <v>433</v>
      </c>
      <c r="C650" s="4" t="s">
        <v>470</v>
      </c>
      <c r="D650" s="4"/>
      <c r="E650" s="4" t="str">
        <f>CSM_AGENCY3[[#This Row],[Agency]]&amp;"-"&amp;CSM_AGENCY3[[#This Row],[Agency Name]]</f>
        <v>490-Department of Natural Resources</v>
      </c>
      <c r="F650" s="8" t="s">
        <v>37</v>
      </c>
      <c r="G650" s="5" t="s">
        <v>450</v>
      </c>
      <c r="H650" s="70">
        <f>SUMIFS('0. CSM'!C:C,'0. CSM'!L:L,CSM_AGENCY3[[#This Row],[Agency]],'0. CSM'!M:M,CSM_AGENCY3[[#This Row],[Billing CSM Title]])+SUMIFS('0. CSM'!E:E,'0. CSM'!L:L,CSM_AGENCY3[[#This Row],[Agency]],'0. CSM'!M:M,CSM_AGENCY3[[#This Row],[Billing CSM Title]])*1000</f>
        <v>0</v>
      </c>
      <c r="I650" s="70">
        <f>SUMIFS('0. CSM'!D:D,'0. CSM'!L:L,CSM_AGENCY3[[#This Row],[Agency]],'0. CSM'!M:M,CSM_AGENCY3[[#This Row],[Billing CSM Title]])+SUMIFS('0. CSM'!F:F,'0. CSM'!L:L,CSM_AGENCY3[[#This Row],[Agency]],'0. CSM'!M:M,CSM_AGENCY3[[#This Row],[Billing CSM Title]])*1000</f>
        <v>0</v>
      </c>
      <c r="J650" s="70">
        <f>CSM_AGENCY3[[#This Row],[FY1 ANNUAL]]+CSM_AGENCY3[[#This Row],[FY2 ANNUAL]]</f>
        <v>0</v>
      </c>
      <c r="K650" s="70">
        <f>ROUND(CSM_AGENCY3[[#This Row],[FY1 ANNUAL]]/12,2)</f>
        <v>0</v>
      </c>
      <c r="L650" s="70">
        <f>ROUND(CSM_AGENCY3[[#This Row],[FY2 ANNUAL]]/12,2)</f>
        <v>0</v>
      </c>
      <c r="N650" s="6"/>
    </row>
    <row r="651" spans="1:14" hidden="1" x14ac:dyDescent="0.25">
      <c r="A651" t="s">
        <v>313</v>
      </c>
      <c r="B651" t="s">
        <v>434</v>
      </c>
      <c r="C651" s="4" t="s">
        <v>470</v>
      </c>
      <c r="D651" s="4"/>
      <c r="E651" s="4" t="str">
        <f>CSM_AGENCY3[[#This Row],[Agency]]&amp;"-"&amp;CSM_AGENCY3[[#This Row],[Agency Name]]</f>
        <v>495-Department of Agriculture</v>
      </c>
      <c r="F651" s="8" t="s">
        <v>37</v>
      </c>
      <c r="G651" s="5" t="s">
        <v>450</v>
      </c>
      <c r="H651" s="70">
        <f>SUMIFS('0. CSM'!C:C,'0. CSM'!L:L,CSM_AGENCY3[[#This Row],[Agency]],'0. CSM'!M:M,CSM_AGENCY3[[#This Row],[Billing CSM Title]])+SUMIFS('0. CSM'!E:E,'0. CSM'!L:L,CSM_AGENCY3[[#This Row],[Agency]],'0. CSM'!M:M,CSM_AGENCY3[[#This Row],[Billing CSM Title]])*1000</f>
        <v>0</v>
      </c>
      <c r="I651" s="70">
        <f>SUMIFS('0. CSM'!D:D,'0. CSM'!L:L,CSM_AGENCY3[[#This Row],[Agency]],'0. CSM'!M:M,CSM_AGENCY3[[#This Row],[Billing CSM Title]])+SUMIFS('0. CSM'!F:F,'0. CSM'!L:L,CSM_AGENCY3[[#This Row],[Agency]],'0. CSM'!M:M,CSM_AGENCY3[[#This Row],[Billing CSM Title]])*1000</f>
        <v>0</v>
      </c>
      <c r="J651" s="70">
        <f>CSM_AGENCY3[[#This Row],[FY1 ANNUAL]]+CSM_AGENCY3[[#This Row],[FY2 ANNUAL]]</f>
        <v>0</v>
      </c>
      <c r="K651" s="70">
        <f>ROUND(CSM_AGENCY3[[#This Row],[FY1 ANNUAL]]/12,2)</f>
        <v>0</v>
      </c>
      <c r="L651" s="70">
        <f>ROUND(CSM_AGENCY3[[#This Row],[FY2 ANNUAL]]/12,2)</f>
        <v>0</v>
      </c>
      <c r="N651" s="6"/>
    </row>
    <row r="652" spans="1:14" hidden="1" x14ac:dyDescent="0.25">
      <c r="A652" t="s">
        <v>314</v>
      </c>
      <c r="B652" t="s">
        <v>435</v>
      </c>
      <c r="C652" s="4" t="s">
        <v>470</v>
      </c>
      <c r="D652" s="4"/>
      <c r="E652" s="4" t="str">
        <f>CSM_AGENCY3[[#This Row],[Agency]]&amp;"-"&amp;CSM_AGENCY3[[#This Row],[Agency Name]]</f>
        <v>540-Employment Security Department</v>
      </c>
      <c r="F652" s="8" t="s">
        <v>37</v>
      </c>
      <c r="G652" s="5" t="s">
        <v>450</v>
      </c>
      <c r="H652" s="70">
        <f>SUMIFS('0. CSM'!C:C,'0. CSM'!L:L,CSM_AGENCY3[[#This Row],[Agency]],'0. CSM'!M:M,CSM_AGENCY3[[#This Row],[Billing CSM Title]])+SUMIFS('0. CSM'!E:E,'0. CSM'!L:L,CSM_AGENCY3[[#This Row],[Agency]],'0. CSM'!M:M,CSM_AGENCY3[[#This Row],[Billing CSM Title]])*1000</f>
        <v>0</v>
      </c>
      <c r="I652" s="70">
        <f>SUMIFS('0. CSM'!D:D,'0. CSM'!L:L,CSM_AGENCY3[[#This Row],[Agency]],'0. CSM'!M:M,CSM_AGENCY3[[#This Row],[Billing CSM Title]])+SUMIFS('0. CSM'!F:F,'0. CSM'!L:L,CSM_AGENCY3[[#This Row],[Agency]],'0. CSM'!M:M,CSM_AGENCY3[[#This Row],[Billing CSM Title]])*1000</f>
        <v>0</v>
      </c>
      <c r="J652" s="70">
        <f>CSM_AGENCY3[[#This Row],[FY1 ANNUAL]]+CSM_AGENCY3[[#This Row],[FY2 ANNUAL]]</f>
        <v>0</v>
      </c>
      <c r="K652" s="70">
        <f>ROUND(CSM_AGENCY3[[#This Row],[FY1 ANNUAL]]/12,2)</f>
        <v>0</v>
      </c>
      <c r="L652" s="70">
        <f>ROUND(CSM_AGENCY3[[#This Row],[FY2 ANNUAL]]/12,2)</f>
        <v>0</v>
      </c>
      <c r="N652" s="6"/>
    </row>
    <row r="653" spans="1:14" hidden="1" x14ac:dyDescent="0.25">
      <c r="A653" t="s">
        <v>319</v>
      </c>
      <c r="B653" t="s">
        <v>437</v>
      </c>
      <c r="C653" s="4" t="s">
        <v>470</v>
      </c>
      <c r="D653" s="4"/>
      <c r="E653" s="4" t="str">
        <f>CSM_AGENCY3[[#This Row],[Agency]]&amp;"-"&amp;CSM_AGENCY3[[#This Row],[Agency Name]]</f>
        <v>699-Community/Technical College System</v>
      </c>
      <c r="F653" s="8" t="s">
        <v>37</v>
      </c>
      <c r="G653" s="5" t="s">
        <v>450</v>
      </c>
      <c r="H653" s="70">
        <f>SUMIFS('0. CSM'!C:C,'0. CSM'!L:L,CSM_AGENCY3[[#This Row],[Agency]],'0. CSM'!M:M,CSM_AGENCY3[[#This Row],[Billing CSM Title]])+SUMIFS('0. CSM'!E:E,'0. CSM'!L:L,CSM_AGENCY3[[#This Row],[Agency]],'0. CSM'!M:M,CSM_AGENCY3[[#This Row],[Billing CSM Title]])*1000</f>
        <v>0</v>
      </c>
      <c r="I653" s="70">
        <f>SUMIFS('0. CSM'!D:D,'0. CSM'!L:L,CSM_AGENCY3[[#This Row],[Agency]],'0. CSM'!M:M,CSM_AGENCY3[[#This Row],[Billing CSM Title]])+SUMIFS('0. CSM'!F:F,'0. CSM'!L:L,CSM_AGENCY3[[#This Row],[Agency]],'0. CSM'!M:M,CSM_AGENCY3[[#This Row],[Billing CSM Title]])*1000</f>
        <v>0</v>
      </c>
      <c r="J653" s="70">
        <f>CSM_AGENCY3[[#This Row],[FY1 ANNUAL]]+CSM_AGENCY3[[#This Row],[FY2 ANNUAL]]</f>
        <v>0</v>
      </c>
      <c r="K653" s="70">
        <f>ROUND(CSM_AGENCY3[[#This Row],[FY1 ANNUAL]]/12,2)</f>
        <v>0</v>
      </c>
      <c r="L653" s="70">
        <f>ROUND(CSM_AGENCY3[[#This Row],[FY2 ANNUAL]]/12,2)</f>
        <v>0</v>
      </c>
      <c r="N653" s="6"/>
    </row>
    <row r="654" spans="1:14" hidden="1" x14ac:dyDescent="0.25">
      <c r="A654" t="s">
        <v>207</v>
      </c>
      <c r="B654" t="s">
        <v>328</v>
      </c>
      <c r="C654" s="4" t="s">
        <v>471</v>
      </c>
      <c r="D654" s="4" t="s">
        <v>474</v>
      </c>
      <c r="E654" s="4" t="str">
        <f>CSM_AGENCY3[[#This Row],[Agency]]&amp;"-"&amp;CSM_AGENCY3[[#This Row],[Agency Name]]</f>
        <v>011-House of Representatives</v>
      </c>
      <c r="F654" t="s">
        <v>39</v>
      </c>
      <c r="G654" s="5" t="s">
        <v>451</v>
      </c>
      <c r="H654" s="70">
        <v>0</v>
      </c>
      <c r="I654" s="70">
        <v>0</v>
      </c>
      <c r="J654" s="70">
        <v>0</v>
      </c>
      <c r="K654" s="70">
        <v>0</v>
      </c>
      <c r="L654" s="70">
        <v>0</v>
      </c>
      <c r="N654" s="6"/>
    </row>
    <row r="655" spans="1:14" hidden="1" x14ac:dyDescent="0.25">
      <c r="A655" t="s">
        <v>208</v>
      </c>
      <c r="B655" t="s">
        <v>330</v>
      </c>
      <c r="C655" s="4" t="s">
        <v>471</v>
      </c>
      <c r="D655" s="4" t="s">
        <v>474</v>
      </c>
      <c r="E655" s="4" t="str">
        <f>CSM_AGENCY3[[#This Row],[Agency]]&amp;"-"&amp;CSM_AGENCY3[[#This Row],[Agency Name]]</f>
        <v>012-Senate</v>
      </c>
      <c r="F655" t="s">
        <v>39</v>
      </c>
      <c r="G655" s="5" t="s">
        <v>451</v>
      </c>
      <c r="H655" s="70">
        <v>0</v>
      </c>
      <c r="I655" s="70">
        <v>0</v>
      </c>
      <c r="J655" s="70">
        <v>0</v>
      </c>
      <c r="K655" s="70">
        <v>0</v>
      </c>
      <c r="L655" s="70">
        <v>0</v>
      </c>
      <c r="N655" s="6"/>
    </row>
    <row r="656" spans="1:14" hidden="1" x14ac:dyDescent="0.25">
      <c r="A656" t="s">
        <v>209</v>
      </c>
      <c r="B656" t="s">
        <v>331</v>
      </c>
      <c r="C656" s="4" t="s">
        <v>471</v>
      </c>
      <c r="D656" s="4" t="s">
        <v>474</v>
      </c>
      <c r="E656" s="4" t="str">
        <f>CSM_AGENCY3[[#This Row],[Agency]]&amp;"-"&amp;CSM_AGENCY3[[#This Row],[Agency Name]]</f>
        <v>013-Joint Transportation Committee</v>
      </c>
      <c r="F656" t="s">
        <v>39</v>
      </c>
      <c r="G656" s="5" t="s">
        <v>451</v>
      </c>
      <c r="H656" s="70">
        <v>0</v>
      </c>
      <c r="I656" s="70">
        <v>0</v>
      </c>
      <c r="J656" s="70">
        <v>0</v>
      </c>
      <c r="K656" s="70">
        <v>0</v>
      </c>
      <c r="L656" s="70">
        <v>0</v>
      </c>
      <c r="N656" s="6"/>
    </row>
    <row r="657" spans="1:14" hidden="1" x14ac:dyDescent="0.25">
      <c r="A657" t="s">
        <v>210</v>
      </c>
      <c r="B657" t="s">
        <v>332</v>
      </c>
      <c r="C657" s="4" t="s">
        <v>471</v>
      </c>
      <c r="D657" s="4" t="s">
        <v>474</v>
      </c>
      <c r="E657" s="4" t="str">
        <f>CSM_AGENCY3[[#This Row],[Agency]]&amp;"-"&amp;CSM_AGENCY3[[#This Row],[Agency Name]]</f>
        <v>014-Jt Leg Audit &amp; Review Committee</v>
      </c>
      <c r="F657" t="s">
        <v>39</v>
      </c>
      <c r="G657" s="5" t="s">
        <v>451</v>
      </c>
      <c r="H657" s="70">
        <v>0</v>
      </c>
      <c r="I657" s="70">
        <v>0</v>
      </c>
      <c r="J657" s="70">
        <v>0</v>
      </c>
      <c r="K657" s="70">
        <v>0</v>
      </c>
      <c r="L657" s="70">
        <v>0</v>
      </c>
      <c r="N657" s="6"/>
    </row>
    <row r="658" spans="1:14" hidden="1" x14ac:dyDescent="0.25">
      <c r="A658" t="s">
        <v>211</v>
      </c>
      <c r="B658" t="s">
        <v>333</v>
      </c>
      <c r="C658" s="4" t="s">
        <v>471</v>
      </c>
      <c r="D658" s="4" t="s">
        <v>474</v>
      </c>
      <c r="E658" s="4" t="str">
        <f>CSM_AGENCY3[[#This Row],[Agency]]&amp;"-"&amp;CSM_AGENCY3[[#This Row],[Agency Name]]</f>
        <v>020-LEAP Committee</v>
      </c>
      <c r="F658" t="s">
        <v>39</v>
      </c>
      <c r="G658" s="5" t="s">
        <v>451</v>
      </c>
      <c r="H658" s="70">
        <v>0</v>
      </c>
      <c r="I658" s="70">
        <v>0</v>
      </c>
      <c r="J658" s="70">
        <v>0</v>
      </c>
      <c r="K658" s="70">
        <v>0</v>
      </c>
      <c r="L658" s="70">
        <v>0</v>
      </c>
      <c r="N658" s="6"/>
    </row>
    <row r="659" spans="1:14" hidden="1" x14ac:dyDescent="0.25">
      <c r="A659" t="s">
        <v>212</v>
      </c>
      <c r="B659" t="s">
        <v>334</v>
      </c>
      <c r="C659" s="4" t="s">
        <v>471</v>
      </c>
      <c r="D659" s="4" t="s">
        <v>474</v>
      </c>
      <c r="E659" s="4" t="str">
        <f>CSM_AGENCY3[[#This Row],[Agency]]&amp;"-"&amp;CSM_AGENCY3[[#This Row],[Agency Name]]</f>
        <v>035-Office of the State Actuary</v>
      </c>
      <c r="F659" t="s">
        <v>39</v>
      </c>
      <c r="G659" s="5" t="s">
        <v>451</v>
      </c>
      <c r="H659" s="70">
        <v>0</v>
      </c>
      <c r="I659" s="70">
        <v>0</v>
      </c>
      <c r="J659" s="70">
        <v>0</v>
      </c>
      <c r="K659" s="70">
        <v>0</v>
      </c>
      <c r="L659" s="70">
        <v>0</v>
      </c>
      <c r="N659" s="6"/>
    </row>
    <row r="660" spans="1:14" hidden="1" x14ac:dyDescent="0.25">
      <c r="A660" t="s">
        <v>214</v>
      </c>
      <c r="B660" t="s">
        <v>336</v>
      </c>
      <c r="C660" s="4" t="s">
        <v>471</v>
      </c>
      <c r="D660" s="4" t="s">
        <v>474</v>
      </c>
      <c r="E660" s="4" t="str">
        <f>CSM_AGENCY3[[#This Row],[Agency]]&amp;"-"&amp;CSM_AGENCY3[[#This Row],[Agency Name]]</f>
        <v>037-Office of Legislative Support Svcs</v>
      </c>
      <c r="F660" t="s">
        <v>39</v>
      </c>
      <c r="G660" s="5" t="s">
        <v>451</v>
      </c>
      <c r="H660" s="70">
        <v>0</v>
      </c>
      <c r="I660" s="70">
        <v>0</v>
      </c>
      <c r="J660" s="70">
        <v>0</v>
      </c>
      <c r="K660" s="70">
        <v>0</v>
      </c>
      <c r="L660" s="70">
        <v>0</v>
      </c>
      <c r="N660" s="6"/>
    </row>
    <row r="661" spans="1:14" hidden="1" x14ac:dyDescent="0.25">
      <c r="A661" t="s">
        <v>215</v>
      </c>
      <c r="B661" t="s">
        <v>337</v>
      </c>
      <c r="C661" s="4" t="s">
        <v>471</v>
      </c>
      <c r="D661" s="4" t="s">
        <v>474</v>
      </c>
      <c r="E661" s="4" t="str">
        <f>CSM_AGENCY3[[#This Row],[Agency]]&amp;"-"&amp;CSM_AGENCY3[[#This Row],[Agency Name]]</f>
        <v>038-Joint Legislative Systems Comm</v>
      </c>
      <c r="F661" t="s">
        <v>39</v>
      </c>
      <c r="G661" s="5" t="s">
        <v>451</v>
      </c>
      <c r="H661" s="70">
        <v>0</v>
      </c>
      <c r="I661" s="70">
        <v>0</v>
      </c>
      <c r="J661" s="70">
        <v>0</v>
      </c>
      <c r="K661" s="70">
        <v>0</v>
      </c>
      <c r="L661" s="70">
        <v>0</v>
      </c>
      <c r="N661" s="6"/>
    </row>
    <row r="662" spans="1:14" hidden="1" x14ac:dyDescent="0.25">
      <c r="A662" t="s">
        <v>216</v>
      </c>
      <c r="B662" t="s">
        <v>338</v>
      </c>
      <c r="C662" s="4" t="s">
        <v>471</v>
      </c>
      <c r="D662" s="4" t="s">
        <v>474</v>
      </c>
      <c r="E662" s="4" t="str">
        <f>CSM_AGENCY3[[#This Row],[Agency]]&amp;"-"&amp;CSM_AGENCY3[[#This Row],[Agency Name]]</f>
        <v>040-Statute Law Committee</v>
      </c>
      <c r="F662" t="s">
        <v>39</v>
      </c>
      <c r="G662" s="5" t="s">
        <v>451</v>
      </c>
      <c r="H662" s="70">
        <v>0</v>
      </c>
      <c r="I662" s="70">
        <v>0</v>
      </c>
      <c r="J662" s="70">
        <v>0</v>
      </c>
      <c r="K662" s="70">
        <v>0</v>
      </c>
      <c r="L662" s="70">
        <v>0</v>
      </c>
      <c r="N662" s="6"/>
    </row>
    <row r="663" spans="1:14" hidden="1" x14ac:dyDescent="0.25">
      <c r="A663" t="s">
        <v>217</v>
      </c>
      <c r="B663" t="s">
        <v>339</v>
      </c>
      <c r="C663" s="4" t="s">
        <v>471</v>
      </c>
      <c r="D663" s="4" t="s">
        <v>474</v>
      </c>
      <c r="E663" s="4" t="str">
        <f>CSM_AGENCY3[[#This Row],[Agency]]&amp;"-"&amp;CSM_AGENCY3[[#This Row],[Agency Name]]</f>
        <v>045-Supreme Court</v>
      </c>
      <c r="F663" t="s">
        <v>39</v>
      </c>
      <c r="G663" s="5" t="s">
        <v>451</v>
      </c>
      <c r="H663" s="70">
        <v>0</v>
      </c>
      <c r="I663" s="70">
        <v>0</v>
      </c>
      <c r="J663" s="70">
        <v>0</v>
      </c>
      <c r="K663" s="70">
        <v>0</v>
      </c>
      <c r="L663" s="70">
        <v>0</v>
      </c>
      <c r="N663" s="6"/>
    </row>
    <row r="664" spans="1:14" hidden="1" x14ac:dyDescent="0.25">
      <c r="A664" t="s">
        <v>218</v>
      </c>
      <c r="B664" t="s">
        <v>340</v>
      </c>
      <c r="C664" s="4" t="s">
        <v>471</v>
      </c>
      <c r="D664" s="4" t="s">
        <v>474</v>
      </c>
      <c r="E664" s="4" t="str">
        <f>CSM_AGENCY3[[#This Row],[Agency]]&amp;"-"&amp;CSM_AGENCY3[[#This Row],[Agency Name]]</f>
        <v>046-State Law Library</v>
      </c>
      <c r="F664" t="s">
        <v>39</v>
      </c>
      <c r="G664" s="5" t="s">
        <v>451</v>
      </c>
      <c r="H664" s="70">
        <v>0</v>
      </c>
      <c r="I664" s="70">
        <v>0</v>
      </c>
      <c r="J664" s="70">
        <v>0</v>
      </c>
      <c r="K664" s="70">
        <v>0</v>
      </c>
      <c r="L664" s="70">
        <v>0</v>
      </c>
      <c r="N664" s="6"/>
    </row>
    <row r="665" spans="1:14" hidden="1" x14ac:dyDescent="0.25">
      <c r="A665" t="s">
        <v>219</v>
      </c>
      <c r="B665" t="s">
        <v>341</v>
      </c>
      <c r="C665" s="4" t="s">
        <v>471</v>
      </c>
      <c r="D665" s="4" t="s">
        <v>474</v>
      </c>
      <c r="E665" s="4" t="str">
        <f>CSM_AGENCY3[[#This Row],[Agency]]&amp;"-"&amp;CSM_AGENCY3[[#This Row],[Agency Name]]</f>
        <v>048-Court of Appeals</v>
      </c>
      <c r="F665" t="s">
        <v>39</v>
      </c>
      <c r="G665" s="5" t="s">
        <v>451</v>
      </c>
      <c r="H665" s="70">
        <v>0</v>
      </c>
      <c r="I665" s="70">
        <v>0</v>
      </c>
      <c r="J665" s="70">
        <v>0</v>
      </c>
      <c r="K665" s="70">
        <v>0</v>
      </c>
      <c r="L665" s="70">
        <v>0</v>
      </c>
      <c r="N665" s="6"/>
    </row>
    <row r="666" spans="1:14" hidden="1" x14ac:dyDescent="0.25">
      <c r="A666" t="s">
        <v>220</v>
      </c>
      <c r="B666" t="s">
        <v>342</v>
      </c>
      <c r="C666" s="4" t="s">
        <v>471</v>
      </c>
      <c r="D666" s="4" t="s">
        <v>474</v>
      </c>
      <c r="E666" s="4" t="str">
        <f>CSM_AGENCY3[[#This Row],[Agency]]&amp;"-"&amp;CSM_AGENCY3[[#This Row],[Agency Name]]</f>
        <v>050-Commission on Judicial Conduct</v>
      </c>
      <c r="F666" t="s">
        <v>39</v>
      </c>
      <c r="G666" s="5" t="s">
        <v>451</v>
      </c>
      <c r="H666" s="70">
        <v>0</v>
      </c>
      <c r="I666" s="70">
        <v>0</v>
      </c>
      <c r="J666" s="70">
        <v>0</v>
      </c>
      <c r="K666" s="70">
        <v>0</v>
      </c>
      <c r="L666" s="70">
        <v>0</v>
      </c>
      <c r="N666" s="6"/>
    </row>
    <row r="667" spans="1:14" hidden="1" x14ac:dyDescent="0.25">
      <c r="A667" t="s">
        <v>221</v>
      </c>
      <c r="B667" t="s">
        <v>343</v>
      </c>
      <c r="C667" s="4" t="s">
        <v>471</v>
      </c>
      <c r="D667" s="4" t="s">
        <v>474</v>
      </c>
      <c r="E667" s="4" t="str">
        <f>CSM_AGENCY3[[#This Row],[Agency]]&amp;"-"&amp;CSM_AGENCY3[[#This Row],[Agency Name]]</f>
        <v>055-Administrative Office of the Courts</v>
      </c>
      <c r="F667" t="s">
        <v>39</v>
      </c>
      <c r="G667" s="5" t="s">
        <v>451</v>
      </c>
      <c r="H667" s="70">
        <v>0</v>
      </c>
      <c r="I667" s="70">
        <v>0</v>
      </c>
      <c r="J667" s="70">
        <v>0</v>
      </c>
      <c r="K667" s="70">
        <v>0</v>
      </c>
      <c r="L667" s="70">
        <v>0</v>
      </c>
      <c r="N667" s="6"/>
    </row>
    <row r="668" spans="1:14" hidden="1" x14ac:dyDescent="0.25">
      <c r="A668" t="s">
        <v>222</v>
      </c>
      <c r="B668" t="s">
        <v>344</v>
      </c>
      <c r="C668" s="4" t="s">
        <v>471</v>
      </c>
      <c r="D668" s="4" t="s">
        <v>474</v>
      </c>
      <c r="E668" s="4" t="str">
        <f>CSM_AGENCY3[[#This Row],[Agency]]&amp;"-"&amp;CSM_AGENCY3[[#This Row],[Agency Name]]</f>
        <v>056-Office of Public Defense</v>
      </c>
      <c r="F668" t="s">
        <v>39</v>
      </c>
      <c r="G668" s="5" t="s">
        <v>451</v>
      </c>
      <c r="H668" s="70">
        <v>0</v>
      </c>
      <c r="I668" s="70">
        <v>0</v>
      </c>
      <c r="J668" s="70">
        <v>0</v>
      </c>
      <c r="K668" s="70">
        <v>0</v>
      </c>
      <c r="L668" s="70">
        <v>0</v>
      </c>
      <c r="N668" s="6"/>
    </row>
    <row r="669" spans="1:14" hidden="1" x14ac:dyDescent="0.25">
      <c r="A669" t="s">
        <v>223</v>
      </c>
      <c r="B669" t="s">
        <v>345</v>
      </c>
      <c r="C669" s="4" t="s">
        <v>471</v>
      </c>
      <c r="D669" s="4" t="s">
        <v>474</v>
      </c>
      <c r="E669" s="4" t="str">
        <f>CSM_AGENCY3[[#This Row],[Agency]]&amp;"-"&amp;CSM_AGENCY3[[#This Row],[Agency Name]]</f>
        <v>057-Office of Civil Legal Aid</v>
      </c>
      <c r="F669" t="s">
        <v>39</v>
      </c>
      <c r="G669" s="5" t="s">
        <v>451</v>
      </c>
      <c r="H669" s="70">
        <v>0</v>
      </c>
      <c r="I669" s="70">
        <v>0</v>
      </c>
      <c r="J669" s="70">
        <v>0</v>
      </c>
      <c r="K669" s="70">
        <v>0</v>
      </c>
      <c r="L669" s="70">
        <v>0</v>
      </c>
      <c r="N669" s="6"/>
    </row>
    <row r="670" spans="1:14" hidden="1" x14ac:dyDescent="0.25">
      <c r="A670" t="s">
        <v>224</v>
      </c>
      <c r="B670" t="s">
        <v>346</v>
      </c>
      <c r="C670" s="4" t="s">
        <v>471</v>
      </c>
      <c r="D670" s="4" t="s">
        <v>474</v>
      </c>
      <c r="E670" s="4" t="str">
        <f>CSM_AGENCY3[[#This Row],[Agency]]&amp;"-"&amp;CSM_AGENCY3[[#This Row],[Agency Name]]</f>
        <v>075-Office of the Governor</v>
      </c>
      <c r="F670" t="s">
        <v>39</v>
      </c>
      <c r="G670" s="5" t="s">
        <v>451</v>
      </c>
      <c r="H670" s="70">
        <v>0</v>
      </c>
      <c r="I670" s="70">
        <v>0</v>
      </c>
      <c r="J670" s="70">
        <v>0</v>
      </c>
      <c r="K670" s="70">
        <v>0</v>
      </c>
      <c r="L670" s="70">
        <v>0</v>
      </c>
      <c r="N670" s="6"/>
    </row>
    <row r="671" spans="1:14" hidden="1" x14ac:dyDescent="0.25">
      <c r="A671" t="s">
        <v>225</v>
      </c>
      <c r="B671" t="s">
        <v>347</v>
      </c>
      <c r="C671" s="4" t="s">
        <v>471</v>
      </c>
      <c r="D671" s="4" t="s">
        <v>474</v>
      </c>
      <c r="E671" s="4" t="str">
        <f>CSM_AGENCY3[[#This Row],[Agency]]&amp;"-"&amp;CSM_AGENCY3[[#This Row],[Agency Name]]</f>
        <v>080-Office of the Lieutenant Governor</v>
      </c>
      <c r="F671" t="s">
        <v>39</v>
      </c>
      <c r="G671" s="5" t="s">
        <v>451</v>
      </c>
      <c r="H671" s="70">
        <v>0</v>
      </c>
      <c r="I671" s="70">
        <v>0</v>
      </c>
      <c r="J671" s="70">
        <v>0</v>
      </c>
      <c r="K671" s="70">
        <v>0</v>
      </c>
      <c r="L671" s="70">
        <v>0</v>
      </c>
      <c r="N671" s="6"/>
    </row>
    <row r="672" spans="1:14" hidden="1" x14ac:dyDescent="0.25">
      <c r="A672" t="s">
        <v>226</v>
      </c>
      <c r="B672" t="s">
        <v>348</v>
      </c>
      <c r="C672" s="4" t="s">
        <v>471</v>
      </c>
      <c r="D672" s="4" t="s">
        <v>474</v>
      </c>
      <c r="E672" s="4" t="str">
        <f>CSM_AGENCY3[[#This Row],[Agency]]&amp;"-"&amp;CSM_AGENCY3[[#This Row],[Agency Name]]</f>
        <v>082-Public Disclosure Commission</v>
      </c>
      <c r="F672" t="s">
        <v>39</v>
      </c>
      <c r="G672" s="5" t="s">
        <v>451</v>
      </c>
      <c r="H672" s="70">
        <v>0</v>
      </c>
      <c r="I672" s="70">
        <v>0</v>
      </c>
      <c r="J672" s="70">
        <v>0</v>
      </c>
      <c r="K672" s="70">
        <v>0</v>
      </c>
      <c r="L672" s="70">
        <v>0</v>
      </c>
      <c r="N672" s="6"/>
    </row>
    <row r="673" spans="1:14" hidden="1" x14ac:dyDescent="0.25">
      <c r="A673" t="s">
        <v>228</v>
      </c>
      <c r="B673" t="s">
        <v>350</v>
      </c>
      <c r="C673" s="4" t="s">
        <v>471</v>
      </c>
      <c r="D673" s="4" t="s">
        <v>474</v>
      </c>
      <c r="E673" s="4" t="str">
        <f>CSM_AGENCY3[[#This Row],[Agency]]&amp;"-"&amp;CSM_AGENCY3[[#This Row],[Agency Name]]</f>
        <v>085-Office of the Secretary of State</v>
      </c>
      <c r="F673" t="s">
        <v>39</v>
      </c>
      <c r="G673" s="5" t="s">
        <v>451</v>
      </c>
      <c r="H673" s="70">
        <v>500</v>
      </c>
      <c r="I673" s="70">
        <v>500</v>
      </c>
      <c r="J673" s="70">
        <v>1000</v>
      </c>
      <c r="K673" s="70">
        <v>41.666666666666664</v>
      </c>
      <c r="L673" s="70">
        <v>41.666666666666664</v>
      </c>
      <c r="N673" s="6"/>
    </row>
    <row r="674" spans="1:14" hidden="1" x14ac:dyDescent="0.25">
      <c r="A674" t="s">
        <v>229</v>
      </c>
      <c r="B674" t="s">
        <v>351</v>
      </c>
      <c r="C674" s="4" t="s">
        <v>471</v>
      </c>
      <c r="D674" s="4" t="s">
        <v>474</v>
      </c>
      <c r="E674" s="4" t="str">
        <f>CSM_AGENCY3[[#This Row],[Agency]]&amp;"-"&amp;CSM_AGENCY3[[#This Row],[Agency Name]]</f>
        <v>086-Governor's Office of Indian Affairs</v>
      </c>
      <c r="F674" t="s">
        <v>39</v>
      </c>
      <c r="G674" s="5" t="s">
        <v>451</v>
      </c>
      <c r="H674" s="70">
        <v>0</v>
      </c>
      <c r="I674" s="70">
        <v>0</v>
      </c>
      <c r="J674" s="70">
        <v>0</v>
      </c>
      <c r="K674" s="70">
        <v>0</v>
      </c>
      <c r="L674" s="70">
        <v>0</v>
      </c>
      <c r="N674" s="6"/>
    </row>
    <row r="675" spans="1:14" hidden="1" x14ac:dyDescent="0.25">
      <c r="A675" t="s">
        <v>230</v>
      </c>
      <c r="B675" t="s">
        <v>352</v>
      </c>
      <c r="C675" s="4" t="s">
        <v>471</v>
      </c>
      <c r="D675" s="4" t="s">
        <v>474</v>
      </c>
      <c r="E675" s="4" t="str">
        <f>CSM_AGENCY3[[#This Row],[Agency]]&amp;"-"&amp;CSM_AGENCY3[[#This Row],[Agency Name]]</f>
        <v>087-Asian-Pacific-American Affrs</v>
      </c>
      <c r="F675" t="s">
        <v>39</v>
      </c>
      <c r="G675" s="5" t="s">
        <v>451</v>
      </c>
      <c r="H675" s="70">
        <v>0</v>
      </c>
      <c r="I675" s="70">
        <v>0</v>
      </c>
      <c r="J675" s="70">
        <v>0</v>
      </c>
      <c r="K675" s="70">
        <v>0</v>
      </c>
      <c r="L675" s="70">
        <v>0</v>
      </c>
      <c r="N675" s="6"/>
    </row>
    <row r="676" spans="1:14" hidden="1" x14ac:dyDescent="0.25">
      <c r="A676" t="s">
        <v>231</v>
      </c>
      <c r="B676" t="s">
        <v>353</v>
      </c>
      <c r="C676" s="4" t="s">
        <v>471</v>
      </c>
      <c r="D676" s="4" t="s">
        <v>474</v>
      </c>
      <c r="E676" s="4" t="str">
        <f>CSM_AGENCY3[[#This Row],[Agency]]&amp;"-"&amp;CSM_AGENCY3[[#This Row],[Agency Name]]</f>
        <v>090-Office of the State Treasurer</v>
      </c>
      <c r="F676" t="s">
        <v>39</v>
      </c>
      <c r="G676" s="5" t="s">
        <v>451</v>
      </c>
      <c r="H676" s="70">
        <v>0</v>
      </c>
      <c r="I676" s="70">
        <v>0</v>
      </c>
      <c r="J676" s="70">
        <v>0</v>
      </c>
      <c r="K676" s="70">
        <v>0</v>
      </c>
      <c r="L676" s="70">
        <v>0</v>
      </c>
      <c r="N676" s="6"/>
    </row>
    <row r="677" spans="1:14" hidden="1" x14ac:dyDescent="0.25">
      <c r="A677" t="s">
        <v>232</v>
      </c>
      <c r="B677" t="s">
        <v>354</v>
      </c>
      <c r="C677" s="4" t="s">
        <v>471</v>
      </c>
      <c r="D677" s="4" t="s">
        <v>474</v>
      </c>
      <c r="E677" s="4" t="str">
        <f>CSM_AGENCY3[[#This Row],[Agency]]&amp;"-"&amp;CSM_AGENCY3[[#This Row],[Agency Name]]</f>
        <v>091-Redistricting Commission</v>
      </c>
      <c r="F677" t="s">
        <v>39</v>
      </c>
      <c r="G677" s="5" t="s">
        <v>451</v>
      </c>
      <c r="H677" s="70">
        <v>0</v>
      </c>
      <c r="I677" s="70">
        <v>0</v>
      </c>
      <c r="J677" s="70">
        <v>0</v>
      </c>
      <c r="K677" s="70">
        <v>0</v>
      </c>
      <c r="L677" s="70">
        <v>0</v>
      </c>
      <c r="N677" s="6"/>
    </row>
    <row r="678" spans="1:14" hidden="1" x14ac:dyDescent="0.25">
      <c r="A678" t="s">
        <v>233</v>
      </c>
      <c r="B678" t="s">
        <v>355</v>
      </c>
      <c r="C678" s="4" t="s">
        <v>471</v>
      </c>
      <c r="D678" s="4" t="s">
        <v>474</v>
      </c>
      <c r="E678" s="4" t="str">
        <f>CSM_AGENCY3[[#This Row],[Agency]]&amp;"-"&amp;CSM_AGENCY3[[#This Row],[Agency Name]]</f>
        <v>095-Office of the State Auditor</v>
      </c>
      <c r="F678" t="s">
        <v>39</v>
      </c>
      <c r="G678" s="5" t="s">
        <v>451</v>
      </c>
      <c r="H678" s="70">
        <v>1000</v>
      </c>
      <c r="I678" s="70">
        <v>1000</v>
      </c>
      <c r="J678" s="70">
        <v>2000</v>
      </c>
      <c r="K678" s="70">
        <v>83.333333333333329</v>
      </c>
      <c r="L678" s="70">
        <v>83.333333333333329</v>
      </c>
      <c r="N678" s="6"/>
    </row>
    <row r="679" spans="1:14" hidden="1" x14ac:dyDescent="0.25">
      <c r="A679" t="s">
        <v>234</v>
      </c>
      <c r="B679" t="s">
        <v>356</v>
      </c>
      <c r="C679" s="4" t="s">
        <v>471</v>
      </c>
      <c r="D679" s="4" t="s">
        <v>474</v>
      </c>
      <c r="E679" s="4" t="str">
        <f>CSM_AGENCY3[[#This Row],[Agency]]&amp;"-"&amp;CSM_AGENCY3[[#This Row],[Agency Name]]</f>
        <v>099-Comm Salaries for Elected Officials</v>
      </c>
      <c r="F679" t="s">
        <v>39</v>
      </c>
      <c r="G679" s="5" t="s">
        <v>451</v>
      </c>
      <c r="H679" s="70">
        <v>0</v>
      </c>
      <c r="I679" s="70">
        <v>0</v>
      </c>
      <c r="J679" s="70">
        <v>0</v>
      </c>
      <c r="K679" s="70">
        <v>0</v>
      </c>
      <c r="L679" s="70">
        <v>0</v>
      </c>
      <c r="N679" s="6"/>
    </row>
    <row r="680" spans="1:14" hidden="1" x14ac:dyDescent="0.25">
      <c r="A680" t="s">
        <v>235</v>
      </c>
      <c r="B680" t="s">
        <v>357</v>
      </c>
      <c r="C680" s="4" t="s">
        <v>471</v>
      </c>
      <c r="D680" s="4" t="s">
        <v>474</v>
      </c>
      <c r="E680" s="4" t="str">
        <f>CSM_AGENCY3[[#This Row],[Agency]]&amp;"-"&amp;CSM_AGENCY3[[#This Row],[Agency Name]]</f>
        <v>100-Office of the Attorney General</v>
      </c>
      <c r="F680" t="s">
        <v>39</v>
      </c>
      <c r="G680" s="5" t="s">
        <v>451</v>
      </c>
      <c r="H680" s="70">
        <v>0</v>
      </c>
      <c r="I680" s="70">
        <v>0</v>
      </c>
      <c r="J680" s="70">
        <v>0</v>
      </c>
      <c r="K680" s="70">
        <v>0</v>
      </c>
      <c r="L680" s="70">
        <v>0</v>
      </c>
      <c r="N680" s="6"/>
    </row>
    <row r="681" spans="1:14" hidden="1" x14ac:dyDescent="0.25">
      <c r="A681" t="s">
        <v>236</v>
      </c>
      <c r="B681" t="s">
        <v>358</v>
      </c>
      <c r="C681" s="4" t="s">
        <v>471</v>
      </c>
      <c r="D681" s="4" t="s">
        <v>474</v>
      </c>
      <c r="E681" s="4" t="str">
        <f>CSM_AGENCY3[[#This Row],[Agency]]&amp;"-"&amp;CSM_AGENCY3[[#This Row],[Agency Name]]</f>
        <v>101-Caseload Forecast Council</v>
      </c>
      <c r="F681" t="s">
        <v>39</v>
      </c>
      <c r="G681" s="5" t="s">
        <v>451</v>
      </c>
      <c r="H681" s="70">
        <v>0</v>
      </c>
      <c r="I681" s="70">
        <v>0</v>
      </c>
      <c r="J681" s="70">
        <v>0</v>
      </c>
      <c r="K681" s="70">
        <v>0</v>
      </c>
      <c r="L681" s="70">
        <v>0</v>
      </c>
      <c r="N681" s="6"/>
    </row>
    <row r="682" spans="1:14" hidden="1" x14ac:dyDescent="0.25">
      <c r="A682" t="s">
        <v>237</v>
      </c>
      <c r="B682" t="s">
        <v>359</v>
      </c>
      <c r="C682" s="4" t="s">
        <v>471</v>
      </c>
      <c r="D682" s="4" t="s">
        <v>474</v>
      </c>
      <c r="E682" s="4" t="str">
        <f>CSM_AGENCY3[[#This Row],[Agency]]&amp;"-"&amp;CSM_AGENCY3[[#This Row],[Agency Name]]</f>
        <v>102-Dept of Financial Institutions</v>
      </c>
      <c r="F682" t="s">
        <v>39</v>
      </c>
      <c r="G682" s="5" t="s">
        <v>451</v>
      </c>
      <c r="H682" s="70">
        <v>0</v>
      </c>
      <c r="I682" s="70">
        <v>0</v>
      </c>
      <c r="J682" s="70">
        <v>0</v>
      </c>
      <c r="K682" s="70">
        <v>0</v>
      </c>
      <c r="L682" s="70">
        <v>0</v>
      </c>
      <c r="N682" s="6"/>
    </row>
    <row r="683" spans="1:14" hidden="1" x14ac:dyDescent="0.25">
      <c r="A683" t="s">
        <v>238</v>
      </c>
      <c r="B683" t="s">
        <v>360</v>
      </c>
      <c r="C683" s="4" t="s">
        <v>471</v>
      </c>
      <c r="D683" s="4" t="s">
        <v>474</v>
      </c>
      <c r="E683" s="4" t="str">
        <f>CSM_AGENCY3[[#This Row],[Agency]]&amp;"-"&amp;CSM_AGENCY3[[#This Row],[Agency Name]]</f>
        <v>103-Department of Commerce</v>
      </c>
      <c r="F683" t="s">
        <v>39</v>
      </c>
      <c r="G683" s="5" t="s">
        <v>451</v>
      </c>
      <c r="H683" s="70">
        <v>1000</v>
      </c>
      <c r="I683" s="70">
        <v>1000</v>
      </c>
      <c r="J683" s="70">
        <v>2000</v>
      </c>
      <c r="K683" s="70">
        <v>83.333333333333329</v>
      </c>
      <c r="L683" s="70">
        <v>83.333333333333329</v>
      </c>
      <c r="N683" s="6"/>
    </row>
    <row r="684" spans="1:14" hidden="1" x14ac:dyDescent="0.25">
      <c r="A684" t="s">
        <v>239</v>
      </c>
      <c r="B684" t="s">
        <v>361</v>
      </c>
      <c r="C684" s="4" t="s">
        <v>471</v>
      </c>
      <c r="D684" s="4" t="s">
        <v>474</v>
      </c>
      <c r="E684" s="4" t="str">
        <f>CSM_AGENCY3[[#This Row],[Agency]]&amp;"-"&amp;CSM_AGENCY3[[#This Row],[Agency Name]]</f>
        <v>104-Economic &amp; Revenue Forecast Council</v>
      </c>
      <c r="F684" t="s">
        <v>39</v>
      </c>
      <c r="G684" s="5" t="s">
        <v>451</v>
      </c>
      <c r="H684" s="70">
        <v>0</v>
      </c>
      <c r="I684" s="70">
        <v>0</v>
      </c>
      <c r="J684" s="70">
        <v>0</v>
      </c>
      <c r="K684" s="70">
        <v>0</v>
      </c>
      <c r="L684" s="70">
        <v>0</v>
      </c>
      <c r="N684" s="6"/>
    </row>
    <row r="685" spans="1:14" hidden="1" x14ac:dyDescent="0.25">
      <c r="A685" t="s">
        <v>240</v>
      </c>
      <c r="B685" t="s">
        <v>362</v>
      </c>
      <c r="C685" s="4" t="s">
        <v>471</v>
      </c>
      <c r="D685" s="4" t="s">
        <v>474</v>
      </c>
      <c r="E685" s="4" t="str">
        <f>CSM_AGENCY3[[#This Row],[Agency]]&amp;"-"&amp;CSM_AGENCY3[[#This Row],[Agency Name]]</f>
        <v>105-Office of Financial Management</v>
      </c>
      <c r="F685" t="s">
        <v>39</v>
      </c>
      <c r="G685" s="5" t="s">
        <v>451</v>
      </c>
      <c r="H685" s="70">
        <v>2500</v>
      </c>
      <c r="I685" s="70">
        <v>2500</v>
      </c>
      <c r="J685" s="70">
        <v>5000</v>
      </c>
      <c r="K685" s="70">
        <v>208.33333333333334</v>
      </c>
      <c r="L685" s="70">
        <v>208.33333333333334</v>
      </c>
      <c r="N685" s="6"/>
    </row>
    <row r="686" spans="1:14" hidden="1" x14ac:dyDescent="0.25">
      <c r="A686" t="s">
        <v>241</v>
      </c>
      <c r="B686" t="s">
        <v>363</v>
      </c>
      <c r="C686" s="4" t="s">
        <v>471</v>
      </c>
      <c r="D686" s="4" t="s">
        <v>474</v>
      </c>
      <c r="E686" s="4" t="str">
        <f>CSM_AGENCY3[[#This Row],[Agency]]&amp;"-"&amp;CSM_AGENCY3[[#This Row],[Agency Name]]</f>
        <v>107-WA State Health Care Authority</v>
      </c>
      <c r="F686" t="s">
        <v>39</v>
      </c>
      <c r="G686" s="5" t="s">
        <v>451</v>
      </c>
      <c r="H686" s="70">
        <v>2500</v>
      </c>
      <c r="I686" s="70">
        <v>2500</v>
      </c>
      <c r="J686" s="70">
        <v>5000</v>
      </c>
      <c r="K686" s="70">
        <v>208.33333333333334</v>
      </c>
      <c r="L686" s="70">
        <v>208.33333333333334</v>
      </c>
      <c r="N686" s="6"/>
    </row>
    <row r="687" spans="1:14" hidden="1" x14ac:dyDescent="0.25">
      <c r="A687" t="s">
        <v>242</v>
      </c>
      <c r="B687" t="s">
        <v>364</v>
      </c>
      <c r="C687" s="4" t="s">
        <v>471</v>
      </c>
      <c r="D687" s="4" t="s">
        <v>474</v>
      </c>
      <c r="E687" s="4" t="str">
        <f>CSM_AGENCY3[[#This Row],[Agency]]&amp;"-"&amp;CSM_AGENCY3[[#This Row],[Agency Name]]</f>
        <v>110-Office of Administrative Hearings</v>
      </c>
      <c r="F687" t="s">
        <v>39</v>
      </c>
      <c r="G687" s="5" t="s">
        <v>451</v>
      </c>
      <c r="H687" s="70">
        <v>0</v>
      </c>
      <c r="I687" s="70">
        <v>0</v>
      </c>
      <c r="J687" s="70">
        <v>0</v>
      </c>
      <c r="K687" s="70">
        <v>0</v>
      </c>
      <c r="L687" s="70">
        <v>0</v>
      </c>
      <c r="N687" s="6"/>
    </row>
    <row r="688" spans="1:14" hidden="1" x14ac:dyDescent="0.25">
      <c r="A688" t="s">
        <v>243</v>
      </c>
      <c r="B688" t="s">
        <v>365</v>
      </c>
      <c r="C688" s="4" t="s">
        <v>471</v>
      </c>
      <c r="D688" s="4" t="s">
        <v>474</v>
      </c>
      <c r="E688" s="4" t="str">
        <f>CSM_AGENCY3[[#This Row],[Agency]]&amp;"-"&amp;CSM_AGENCY3[[#This Row],[Agency Name]]</f>
        <v>116-State Lottery Commission</v>
      </c>
      <c r="F688" t="s">
        <v>39</v>
      </c>
      <c r="G688" s="5" t="s">
        <v>451</v>
      </c>
      <c r="H688" s="70">
        <v>0</v>
      </c>
      <c r="I688" s="70">
        <v>0</v>
      </c>
      <c r="J688" s="70">
        <v>0</v>
      </c>
      <c r="K688" s="70">
        <v>0</v>
      </c>
      <c r="L688" s="70">
        <v>0</v>
      </c>
      <c r="N688" s="6"/>
    </row>
    <row r="689" spans="1:14" hidden="1" x14ac:dyDescent="0.25">
      <c r="A689" t="s">
        <v>244</v>
      </c>
      <c r="B689" t="s">
        <v>366</v>
      </c>
      <c r="C689" s="4" t="s">
        <v>471</v>
      </c>
      <c r="D689" s="4" t="s">
        <v>474</v>
      </c>
      <c r="E689" s="4" t="str">
        <f>CSM_AGENCY3[[#This Row],[Agency]]&amp;"-"&amp;CSM_AGENCY3[[#This Row],[Agency Name]]</f>
        <v>117-Washington State Gambling Comm</v>
      </c>
      <c r="F689" t="s">
        <v>39</v>
      </c>
      <c r="G689" s="5" t="s">
        <v>451</v>
      </c>
      <c r="H689" s="70">
        <v>0</v>
      </c>
      <c r="I689" s="70">
        <v>0</v>
      </c>
      <c r="J689" s="70">
        <v>0</v>
      </c>
      <c r="K689" s="70">
        <v>0</v>
      </c>
      <c r="L689" s="70">
        <v>0</v>
      </c>
      <c r="N689" s="6"/>
    </row>
    <row r="690" spans="1:14" hidden="1" x14ac:dyDescent="0.25">
      <c r="A690" t="s">
        <v>245</v>
      </c>
      <c r="B690" t="s">
        <v>367</v>
      </c>
      <c r="C690" s="4" t="s">
        <v>471</v>
      </c>
      <c r="D690" s="4" t="s">
        <v>474</v>
      </c>
      <c r="E690" s="4" t="str">
        <f>CSM_AGENCY3[[#This Row],[Agency]]&amp;"-"&amp;CSM_AGENCY3[[#This Row],[Agency Name]]</f>
        <v>118-WA State Comm on Hispanic Affairs</v>
      </c>
      <c r="F690" t="s">
        <v>39</v>
      </c>
      <c r="G690" s="5" t="s">
        <v>451</v>
      </c>
      <c r="H690" s="70">
        <v>0</v>
      </c>
      <c r="I690" s="70">
        <v>0</v>
      </c>
      <c r="J690" s="70">
        <v>0</v>
      </c>
      <c r="K690" s="70">
        <v>0</v>
      </c>
      <c r="L690" s="70">
        <v>0</v>
      </c>
      <c r="N690" s="6"/>
    </row>
    <row r="691" spans="1:14" hidden="1" x14ac:dyDescent="0.25">
      <c r="A691" t="s">
        <v>246</v>
      </c>
      <c r="B691" t="s">
        <v>368</v>
      </c>
      <c r="C691" s="4" t="s">
        <v>471</v>
      </c>
      <c r="D691" s="4" t="s">
        <v>474</v>
      </c>
      <c r="E691" s="4" t="str">
        <f>CSM_AGENCY3[[#This Row],[Agency]]&amp;"-"&amp;CSM_AGENCY3[[#This Row],[Agency Name]]</f>
        <v>119-African-American Affairs Comm</v>
      </c>
      <c r="F691" t="s">
        <v>39</v>
      </c>
      <c r="G691" s="5" t="s">
        <v>451</v>
      </c>
      <c r="H691" s="70">
        <v>0</v>
      </c>
      <c r="I691" s="70">
        <v>0</v>
      </c>
      <c r="J691" s="70">
        <v>0</v>
      </c>
      <c r="K691" s="70">
        <v>0</v>
      </c>
      <c r="L691" s="70">
        <v>0</v>
      </c>
      <c r="N691" s="6"/>
    </row>
    <row r="692" spans="1:14" hidden="1" x14ac:dyDescent="0.25">
      <c r="A692" t="s">
        <v>247</v>
      </c>
      <c r="B692" t="s">
        <v>369</v>
      </c>
      <c r="C692" s="4" t="s">
        <v>471</v>
      </c>
      <c r="D692" s="4" t="s">
        <v>474</v>
      </c>
      <c r="E692" s="4" t="str">
        <f>CSM_AGENCY3[[#This Row],[Agency]]&amp;"-"&amp;CSM_AGENCY3[[#This Row],[Agency Name]]</f>
        <v>120-Human Rights Commission</v>
      </c>
      <c r="F692" t="s">
        <v>39</v>
      </c>
      <c r="G692" s="5" t="s">
        <v>451</v>
      </c>
      <c r="H692" s="70">
        <v>0</v>
      </c>
      <c r="I692" s="70">
        <v>0</v>
      </c>
      <c r="J692" s="70">
        <v>0</v>
      </c>
      <c r="K692" s="70">
        <v>0</v>
      </c>
      <c r="L692" s="70">
        <v>0</v>
      </c>
      <c r="N692" s="6"/>
    </row>
    <row r="693" spans="1:14" hidden="1" x14ac:dyDescent="0.25">
      <c r="A693" t="s">
        <v>248</v>
      </c>
      <c r="B693" t="s">
        <v>370</v>
      </c>
      <c r="C693" s="4" t="s">
        <v>471</v>
      </c>
      <c r="D693" s="4" t="s">
        <v>474</v>
      </c>
      <c r="E693" s="4" t="str">
        <f>CSM_AGENCY3[[#This Row],[Agency]]&amp;"-"&amp;CSM_AGENCY3[[#This Row],[Agency Name]]</f>
        <v>124-Department of Retirement Systems</v>
      </c>
      <c r="F693" t="s">
        <v>39</v>
      </c>
      <c r="G693" s="5" t="s">
        <v>451</v>
      </c>
      <c r="H693" s="70">
        <v>0</v>
      </c>
      <c r="I693" s="70">
        <v>0</v>
      </c>
      <c r="J693" s="70">
        <v>0</v>
      </c>
      <c r="K693" s="70">
        <v>0</v>
      </c>
      <c r="L693" s="70">
        <v>0</v>
      </c>
      <c r="N693" s="6"/>
    </row>
    <row r="694" spans="1:14" hidden="1" x14ac:dyDescent="0.25">
      <c r="A694" t="s">
        <v>249</v>
      </c>
      <c r="B694" t="s">
        <v>371</v>
      </c>
      <c r="C694" s="4" t="s">
        <v>471</v>
      </c>
      <c r="D694" s="4" t="s">
        <v>474</v>
      </c>
      <c r="E694" s="4" t="str">
        <f>CSM_AGENCY3[[#This Row],[Agency]]&amp;"-"&amp;CSM_AGENCY3[[#This Row],[Agency Name]]</f>
        <v>126-State Investment Board</v>
      </c>
      <c r="F694" t="s">
        <v>39</v>
      </c>
      <c r="G694" s="5" t="s">
        <v>451</v>
      </c>
      <c r="H694" s="70">
        <v>0</v>
      </c>
      <c r="I694" s="70">
        <v>0</v>
      </c>
      <c r="J694" s="70">
        <v>0</v>
      </c>
      <c r="K694" s="70">
        <v>0</v>
      </c>
      <c r="L694" s="70">
        <v>0</v>
      </c>
      <c r="N694" s="6"/>
    </row>
    <row r="695" spans="1:14" hidden="1" x14ac:dyDescent="0.25">
      <c r="A695" t="s">
        <v>250</v>
      </c>
      <c r="B695" t="s">
        <v>372</v>
      </c>
      <c r="C695" s="4" t="s">
        <v>471</v>
      </c>
      <c r="D695" s="4" t="s">
        <v>474</v>
      </c>
      <c r="E695" s="4" t="str">
        <f>CSM_AGENCY3[[#This Row],[Agency]]&amp;"-"&amp;CSM_AGENCY3[[#This Row],[Agency Name]]</f>
        <v>140-Department of Revenue</v>
      </c>
      <c r="F695" t="s">
        <v>39</v>
      </c>
      <c r="G695" s="5" t="s">
        <v>451</v>
      </c>
      <c r="H695" s="70">
        <v>4000</v>
      </c>
      <c r="I695" s="70">
        <v>4000</v>
      </c>
      <c r="J695" s="70">
        <v>8000</v>
      </c>
      <c r="K695" s="70">
        <v>333.33333333333331</v>
      </c>
      <c r="L695" s="70">
        <v>333.33333333333331</v>
      </c>
      <c r="N695" s="6"/>
    </row>
    <row r="696" spans="1:14" hidden="1" x14ac:dyDescent="0.25">
      <c r="A696" t="s">
        <v>251</v>
      </c>
      <c r="B696" t="s">
        <v>373</v>
      </c>
      <c r="C696" s="4" t="s">
        <v>471</v>
      </c>
      <c r="D696" s="4" t="s">
        <v>474</v>
      </c>
      <c r="E696" s="4" t="str">
        <f>CSM_AGENCY3[[#This Row],[Agency]]&amp;"-"&amp;CSM_AGENCY3[[#This Row],[Agency Name]]</f>
        <v>142-Board of Tax Appeals</v>
      </c>
      <c r="F696" t="s">
        <v>39</v>
      </c>
      <c r="G696" s="5" t="s">
        <v>451</v>
      </c>
      <c r="H696" s="70">
        <v>0</v>
      </c>
      <c r="I696" s="70">
        <v>0</v>
      </c>
      <c r="J696" s="70">
        <v>0</v>
      </c>
      <c r="K696" s="70">
        <v>0</v>
      </c>
      <c r="L696" s="70">
        <v>0</v>
      </c>
      <c r="N696" s="6"/>
    </row>
    <row r="697" spans="1:14" hidden="1" x14ac:dyDescent="0.25">
      <c r="A697" t="s">
        <v>252</v>
      </c>
      <c r="B697" t="s">
        <v>374</v>
      </c>
      <c r="C697" s="4" t="s">
        <v>471</v>
      </c>
      <c r="D697" s="4" t="s">
        <v>474</v>
      </c>
      <c r="E697" s="4" t="str">
        <f>CSM_AGENCY3[[#This Row],[Agency]]&amp;"-"&amp;CSM_AGENCY3[[#This Row],[Agency Name]]</f>
        <v>147-Minority &amp; Women's Business Enterp</v>
      </c>
      <c r="F697" t="s">
        <v>39</v>
      </c>
      <c r="G697" s="5" t="s">
        <v>451</v>
      </c>
      <c r="H697" s="70">
        <v>0</v>
      </c>
      <c r="I697" s="70">
        <v>0</v>
      </c>
      <c r="J697" s="70">
        <v>0</v>
      </c>
      <c r="K697" s="70">
        <v>0</v>
      </c>
      <c r="L697" s="70">
        <v>0</v>
      </c>
      <c r="N697" s="6"/>
    </row>
    <row r="698" spans="1:14" hidden="1" x14ac:dyDescent="0.25">
      <c r="A698" t="s">
        <v>253</v>
      </c>
      <c r="B698" t="s">
        <v>375</v>
      </c>
      <c r="C698" s="4" t="s">
        <v>471</v>
      </c>
      <c r="D698" s="4" t="s">
        <v>474</v>
      </c>
      <c r="E698" s="4" t="str">
        <f>CSM_AGENCY3[[#This Row],[Agency]]&amp;"-"&amp;CSM_AGENCY3[[#This Row],[Agency Name]]</f>
        <v>160-Office of Insurance Commissioner</v>
      </c>
      <c r="F698" t="s">
        <v>39</v>
      </c>
      <c r="G698" s="5" t="s">
        <v>451</v>
      </c>
      <c r="H698" s="70">
        <v>500</v>
      </c>
      <c r="I698" s="70">
        <v>500</v>
      </c>
      <c r="J698" s="70">
        <v>1000</v>
      </c>
      <c r="K698" s="70">
        <v>41.666666666666664</v>
      </c>
      <c r="L698" s="70">
        <v>41.666666666666664</v>
      </c>
      <c r="N698" s="6"/>
    </row>
    <row r="699" spans="1:14" hidden="1" x14ac:dyDescent="0.25">
      <c r="A699" t="s">
        <v>254</v>
      </c>
      <c r="B699" t="s">
        <v>376</v>
      </c>
      <c r="C699" s="4" t="s">
        <v>471</v>
      </c>
      <c r="D699" s="4" t="s">
        <v>474</v>
      </c>
      <c r="E699" s="4" t="str">
        <f>CSM_AGENCY3[[#This Row],[Agency]]&amp;"-"&amp;CSM_AGENCY3[[#This Row],[Agency Name]]</f>
        <v>163-Consolidated Technology Services</v>
      </c>
      <c r="F699" t="s">
        <v>39</v>
      </c>
      <c r="G699" s="5" t="s">
        <v>451</v>
      </c>
      <c r="H699" s="70">
        <v>500</v>
      </c>
      <c r="I699" s="70">
        <v>500</v>
      </c>
      <c r="J699" s="70">
        <v>1000</v>
      </c>
      <c r="K699" s="70">
        <v>41.666666666666664</v>
      </c>
      <c r="L699" s="70">
        <v>41.666666666666664</v>
      </c>
      <c r="N699" s="6"/>
    </row>
    <row r="700" spans="1:14" hidden="1" x14ac:dyDescent="0.25">
      <c r="A700" t="s">
        <v>255</v>
      </c>
      <c r="B700" t="s">
        <v>377</v>
      </c>
      <c r="C700" s="4" t="s">
        <v>471</v>
      </c>
      <c r="D700" s="4" t="s">
        <v>474</v>
      </c>
      <c r="E700" s="4" t="str">
        <f>CSM_AGENCY3[[#This Row],[Agency]]&amp;"-"&amp;CSM_AGENCY3[[#This Row],[Agency Name]]</f>
        <v>165-State Board of Accountancy</v>
      </c>
      <c r="F700" t="s">
        <v>39</v>
      </c>
      <c r="G700" s="5" t="s">
        <v>451</v>
      </c>
      <c r="H700" s="70">
        <v>0</v>
      </c>
      <c r="I700" s="70">
        <v>0</v>
      </c>
      <c r="J700" s="70">
        <v>0</v>
      </c>
      <c r="K700" s="70">
        <v>0</v>
      </c>
      <c r="L700" s="70">
        <v>0</v>
      </c>
      <c r="N700" s="6"/>
    </row>
    <row r="701" spans="1:14" hidden="1" x14ac:dyDescent="0.25">
      <c r="A701" t="s">
        <v>256</v>
      </c>
      <c r="B701" t="s">
        <v>378</v>
      </c>
      <c r="C701" s="4" t="s">
        <v>471</v>
      </c>
      <c r="D701" s="4" t="s">
        <v>474</v>
      </c>
      <c r="E701" s="4" t="str">
        <f>CSM_AGENCY3[[#This Row],[Agency]]&amp;"-"&amp;CSM_AGENCY3[[#This Row],[Agency Name]]</f>
        <v>166-Bd of Reg Prof Eng &amp; Land Surveyors</v>
      </c>
      <c r="F701" t="s">
        <v>39</v>
      </c>
      <c r="G701" s="5" t="s">
        <v>451</v>
      </c>
      <c r="H701" s="70">
        <v>0</v>
      </c>
      <c r="I701" s="70">
        <v>0</v>
      </c>
      <c r="J701" s="70">
        <v>0</v>
      </c>
      <c r="K701" s="70">
        <v>0</v>
      </c>
      <c r="L701" s="70">
        <v>0</v>
      </c>
      <c r="N701" s="6"/>
    </row>
    <row r="702" spans="1:14" hidden="1" x14ac:dyDescent="0.25">
      <c r="A702" t="s">
        <v>257</v>
      </c>
      <c r="B702" t="s">
        <v>379</v>
      </c>
      <c r="C702" s="4" t="s">
        <v>471</v>
      </c>
      <c r="D702" s="4" t="s">
        <v>474</v>
      </c>
      <c r="E702" s="4" t="str">
        <f>CSM_AGENCY3[[#This Row],[Agency]]&amp;"-"&amp;CSM_AGENCY3[[#This Row],[Agency Name]]</f>
        <v>167-Forensic Investigations Council</v>
      </c>
      <c r="F702" t="s">
        <v>39</v>
      </c>
      <c r="G702" s="5" t="s">
        <v>451</v>
      </c>
      <c r="H702" s="70">
        <v>0</v>
      </c>
      <c r="I702" s="70">
        <v>0</v>
      </c>
      <c r="J702" s="70">
        <v>0</v>
      </c>
      <c r="K702" s="70">
        <v>0</v>
      </c>
      <c r="L702" s="70">
        <v>0</v>
      </c>
      <c r="N702" s="6"/>
    </row>
    <row r="703" spans="1:14" hidden="1" x14ac:dyDescent="0.25">
      <c r="A703" t="s">
        <v>258</v>
      </c>
      <c r="B703" t="s">
        <v>380</v>
      </c>
      <c r="C703" s="4" t="s">
        <v>471</v>
      </c>
      <c r="D703" s="4" t="s">
        <v>474</v>
      </c>
      <c r="E703" s="4" t="str">
        <f>CSM_AGENCY3[[#This Row],[Agency]]&amp;"-"&amp;CSM_AGENCY3[[#This Row],[Agency Name]]</f>
        <v>179-Dept of Enterprise Services</v>
      </c>
      <c r="F703" t="s">
        <v>39</v>
      </c>
      <c r="G703" s="5" t="s">
        <v>451</v>
      </c>
      <c r="H703" s="70">
        <v>1500</v>
      </c>
      <c r="I703" s="70">
        <v>1500</v>
      </c>
      <c r="J703" s="70">
        <v>3000</v>
      </c>
      <c r="K703" s="70">
        <v>125</v>
      </c>
      <c r="L703" s="70">
        <v>125</v>
      </c>
      <c r="N703" s="6"/>
    </row>
    <row r="704" spans="1:14" hidden="1" x14ac:dyDescent="0.25">
      <c r="A704" t="s">
        <v>259</v>
      </c>
      <c r="B704" t="s">
        <v>381</v>
      </c>
      <c r="C704" s="4" t="s">
        <v>471</v>
      </c>
      <c r="D704" s="4" t="s">
        <v>474</v>
      </c>
      <c r="E704" s="4" t="str">
        <f>CSM_AGENCY3[[#This Row],[Agency]]&amp;"-"&amp;CSM_AGENCY3[[#This Row],[Agency Name]]</f>
        <v>185-Washington Horse Racing Commission</v>
      </c>
      <c r="F704" t="s">
        <v>39</v>
      </c>
      <c r="G704" s="5" t="s">
        <v>451</v>
      </c>
      <c r="H704" s="70">
        <v>0</v>
      </c>
      <c r="I704" s="70">
        <v>0</v>
      </c>
      <c r="J704" s="70">
        <v>0</v>
      </c>
      <c r="K704" s="70">
        <v>0</v>
      </c>
      <c r="L704" s="70">
        <v>0</v>
      </c>
      <c r="N704" s="6"/>
    </row>
    <row r="705" spans="1:14" hidden="1" x14ac:dyDescent="0.25">
      <c r="A705" t="s">
        <v>260</v>
      </c>
      <c r="B705" t="s">
        <v>382</v>
      </c>
      <c r="C705" s="4" t="s">
        <v>471</v>
      </c>
      <c r="D705" s="4" t="s">
        <v>474</v>
      </c>
      <c r="E705" s="4" t="str">
        <f>CSM_AGENCY3[[#This Row],[Agency]]&amp;"-"&amp;CSM_AGENCY3[[#This Row],[Agency Name]]</f>
        <v>190-Bd of Industrial Insurance Appeals</v>
      </c>
      <c r="F705" t="s">
        <v>39</v>
      </c>
      <c r="G705" s="5" t="s">
        <v>451</v>
      </c>
      <c r="H705" s="70">
        <v>0</v>
      </c>
      <c r="I705" s="70">
        <v>0</v>
      </c>
      <c r="J705" s="70">
        <v>0</v>
      </c>
      <c r="K705" s="70">
        <v>0</v>
      </c>
      <c r="L705" s="70">
        <v>0</v>
      </c>
      <c r="N705" s="6"/>
    </row>
    <row r="706" spans="1:14" hidden="1" x14ac:dyDescent="0.25">
      <c r="A706" t="s">
        <v>261</v>
      </c>
      <c r="B706" t="s">
        <v>383</v>
      </c>
      <c r="C706" s="4" t="s">
        <v>471</v>
      </c>
      <c r="D706" s="4" t="s">
        <v>474</v>
      </c>
      <c r="E706" s="4" t="str">
        <f>CSM_AGENCY3[[#This Row],[Agency]]&amp;"-"&amp;CSM_AGENCY3[[#This Row],[Agency Name]]</f>
        <v>195-Liquor and Cannabis Board</v>
      </c>
      <c r="F706" t="s">
        <v>39</v>
      </c>
      <c r="G706" s="5" t="s">
        <v>451</v>
      </c>
      <c r="H706" s="70">
        <v>1000</v>
      </c>
      <c r="I706" s="70">
        <v>1000</v>
      </c>
      <c r="J706" s="70">
        <v>2000</v>
      </c>
      <c r="K706" s="70">
        <v>83.333333333333329</v>
      </c>
      <c r="L706" s="70">
        <v>83.333333333333329</v>
      </c>
      <c r="N706" s="6"/>
    </row>
    <row r="707" spans="1:14" hidden="1" x14ac:dyDescent="0.25">
      <c r="A707" t="s">
        <v>262</v>
      </c>
      <c r="B707" t="s">
        <v>384</v>
      </c>
      <c r="C707" s="4" t="s">
        <v>471</v>
      </c>
      <c r="D707" s="4" t="s">
        <v>474</v>
      </c>
      <c r="E707" s="4" t="str">
        <f>CSM_AGENCY3[[#This Row],[Agency]]&amp;"-"&amp;CSM_AGENCY3[[#This Row],[Agency Name]]</f>
        <v>205-Board of Pilotage Commissioners</v>
      </c>
      <c r="F707" t="s">
        <v>39</v>
      </c>
      <c r="G707" s="5" t="s">
        <v>451</v>
      </c>
      <c r="H707" s="70">
        <v>0</v>
      </c>
      <c r="I707" s="70">
        <v>0</v>
      </c>
      <c r="J707" s="70">
        <v>0</v>
      </c>
      <c r="K707" s="70">
        <v>0</v>
      </c>
      <c r="L707" s="70">
        <v>0</v>
      </c>
      <c r="N707" s="6"/>
    </row>
    <row r="708" spans="1:14" hidden="1" x14ac:dyDescent="0.25">
      <c r="A708" t="s">
        <v>263</v>
      </c>
      <c r="B708" t="s">
        <v>385</v>
      </c>
      <c r="C708" s="4" t="s">
        <v>471</v>
      </c>
      <c r="D708" s="4" t="s">
        <v>474</v>
      </c>
      <c r="E708" s="4" t="str">
        <f>CSM_AGENCY3[[#This Row],[Agency]]&amp;"-"&amp;CSM_AGENCY3[[#This Row],[Agency Name]]</f>
        <v>215-Utilities and Transportation Comm</v>
      </c>
      <c r="F708" t="s">
        <v>39</v>
      </c>
      <c r="G708" s="5" t="s">
        <v>451</v>
      </c>
      <c r="H708" s="70">
        <v>500</v>
      </c>
      <c r="I708" s="70">
        <v>500</v>
      </c>
      <c r="J708" s="70">
        <v>1000</v>
      </c>
      <c r="K708" s="70">
        <v>41.666666666666664</v>
      </c>
      <c r="L708" s="70">
        <v>41.666666666666664</v>
      </c>
      <c r="N708" s="6"/>
    </row>
    <row r="709" spans="1:14" hidden="1" x14ac:dyDescent="0.25">
      <c r="A709" t="s">
        <v>264</v>
      </c>
      <c r="B709" t="s">
        <v>386</v>
      </c>
      <c r="C709" s="4" t="s">
        <v>471</v>
      </c>
      <c r="D709" s="4" t="s">
        <v>474</v>
      </c>
      <c r="E709" s="4" t="str">
        <f>CSM_AGENCY3[[#This Row],[Agency]]&amp;"-"&amp;CSM_AGENCY3[[#This Row],[Agency Name]]</f>
        <v>220-Board for Volunteer Firefighters</v>
      </c>
      <c r="F709" t="s">
        <v>39</v>
      </c>
      <c r="G709" s="5" t="s">
        <v>451</v>
      </c>
      <c r="H709" s="70">
        <v>0</v>
      </c>
      <c r="I709" s="70">
        <v>0</v>
      </c>
      <c r="J709" s="70">
        <v>0</v>
      </c>
      <c r="K709" s="70">
        <v>0</v>
      </c>
      <c r="L709" s="70">
        <v>0</v>
      </c>
      <c r="N709" s="6"/>
    </row>
    <row r="710" spans="1:14" hidden="1" x14ac:dyDescent="0.25">
      <c r="A710" t="s">
        <v>265</v>
      </c>
      <c r="B710" t="s">
        <v>387</v>
      </c>
      <c r="C710" s="4" t="s">
        <v>471</v>
      </c>
      <c r="D710" s="4" t="s">
        <v>474</v>
      </c>
      <c r="E710" s="4" t="str">
        <f>CSM_AGENCY3[[#This Row],[Agency]]&amp;"-"&amp;CSM_AGENCY3[[#This Row],[Agency Name]]</f>
        <v>225-Washington State Patrol</v>
      </c>
      <c r="F710" t="s">
        <v>39</v>
      </c>
      <c r="G710" s="5" t="s">
        <v>451</v>
      </c>
      <c r="H710" s="70">
        <v>3500</v>
      </c>
      <c r="I710" s="70">
        <v>4500</v>
      </c>
      <c r="J710" s="70">
        <v>8000</v>
      </c>
      <c r="K710" s="70">
        <v>291.66666666666669</v>
      </c>
      <c r="L710" s="70">
        <v>375</v>
      </c>
      <c r="N710" s="6"/>
    </row>
    <row r="711" spans="1:14" hidden="1" x14ac:dyDescent="0.25">
      <c r="A711" t="s">
        <v>266</v>
      </c>
      <c r="B711" t="s">
        <v>388</v>
      </c>
      <c r="C711" s="4" t="s">
        <v>471</v>
      </c>
      <c r="D711" s="4" t="s">
        <v>474</v>
      </c>
      <c r="E711" s="4" t="str">
        <f>CSM_AGENCY3[[#This Row],[Agency]]&amp;"-"&amp;CSM_AGENCY3[[#This Row],[Agency Name]]</f>
        <v>227-Criminal Justice Training Comm</v>
      </c>
      <c r="F711" t="s">
        <v>39</v>
      </c>
      <c r="G711" s="5" t="s">
        <v>451</v>
      </c>
      <c r="H711" s="70">
        <v>0</v>
      </c>
      <c r="I711" s="70">
        <v>0</v>
      </c>
      <c r="J711" s="70">
        <v>0</v>
      </c>
      <c r="K711" s="70">
        <v>0</v>
      </c>
      <c r="L711" s="70">
        <v>0</v>
      </c>
      <c r="N711" s="6"/>
    </row>
    <row r="712" spans="1:14" hidden="1" x14ac:dyDescent="0.25">
      <c r="A712" t="s">
        <v>267</v>
      </c>
      <c r="B712" t="s">
        <v>389</v>
      </c>
      <c r="C712" s="4" t="s">
        <v>471</v>
      </c>
      <c r="D712" s="4" t="s">
        <v>474</v>
      </c>
      <c r="E712" s="4" t="str">
        <f>CSM_AGENCY3[[#This Row],[Agency]]&amp;"-"&amp;CSM_AGENCY3[[#This Row],[Agency Name]]</f>
        <v>228-WA Traffic Safety Commission</v>
      </c>
      <c r="F712" t="s">
        <v>39</v>
      </c>
      <c r="G712" s="5" t="s">
        <v>451</v>
      </c>
      <c r="H712" s="70">
        <v>0</v>
      </c>
      <c r="I712" s="70">
        <v>0</v>
      </c>
      <c r="J712" s="70">
        <v>0</v>
      </c>
      <c r="K712" s="70">
        <v>0</v>
      </c>
      <c r="L712" s="70">
        <v>0</v>
      </c>
      <c r="N712" s="6"/>
    </row>
    <row r="713" spans="1:14" hidden="1" x14ac:dyDescent="0.25">
      <c r="A713" t="s">
        <v>268</v>
      </c>
      <c r="B713" t="s">
        <v>390</v>
      </c>
      <c r="C713" s="4" t="s">
        <v>471</v>
      </c>
      <c r="D713" s="4" t="s">
        <v>474</v>
      </c>
      <c r="E713" s="4" t="str">
        <f>CSM_AGENCY3[[#This Row],[Agency]]&amp;"-"&amp;CSM_AGENCY3[[#This Row],[Agency Name]]</f>
        <v>229-Office of Independent Investigations</v>
      </c>
      <c r="F713" t="s">
        <v>39</v>
      </c>
      <c r="G713" s="5" t="s">
        <v>451</v>
      </c>
      <c r="H713" s="70">
        <v>0</v>
      </c>
      <c r="I713" s="70">
        <v>0</v>
      </c>
      <c r="J713" s="70">
        <v>0</v>
      </c>
      <c r="K713" s="70">
        <v>0</v>
      </c>
      <c r="L713" s="70">
        <v>0</v>
      </c>
      <c r="N713" s="6"/>
    </row>
    <row r="714" spans="1:14" hidden="1" x14ac:dyDescent="0.25">
      <c r="A714" t="s">
        <v>269</v>
      </c>
      <c r="B714" t="s">
        <v>391</v>
      </c>
      <c r="C714" s="4" t="s">
        <v>471</v>
      </c>
      <c r="D714" s="4" t="s">
        <v>474</v>
      </c>
      <c r="E714" s="4" t="str">
        <f>CSM_AGENCY3[[#This Row],[Agency]]&amp;"-"&amp;CSM_AGENCY3[[#This Row],[Agency Name]]</f>
        <v>235-Department of Labor and Industries</v>
      </c>
      <c r="F714" t="s">
        <v>39</v>
      </c>
      <c r="G714" s="5" t="s">
        <v>451</v>
      </c>
      <c r="H714" s="70">
        <v>6000</v>
      </c>
      <c r="I714" s="70">
        <v>6000</v>
      </c>
      <c r="J714" s="70">
        <v>12000</v>
      </c>
      <c r="K714" s="70">
        <v>500</v>
      </c>
      <c r="L714" s="70">
        <v>500</v>
      </c>
      <c r="N714" s="6"/>
    </row>
    <row r="715" spans="1:14" hidden="1" x14ac:dyDescent="0.25">
      <c r="A715" t="s">
        <v>270</v>
      </c>
      <c r="B715" t="s">
        <v>392</v>
      </c>
      <c r="C715" s="4" t="s">
        <v>471</v>
      </c>
      <c r="D715" s="4" t="s">
        <v>474</v>
      </c>
      <c r="E715" s="4" t="str">
        <f>CSM_AGENCY3[[#This Row],[Agency]]&amp;"-"&amp;CSM_AGENCY3[[#This Row],[Agency Name]]</f>
        <v>240-Department of Licensing</v>
      </c>
      <c r="F715" t="s">
        <v>39</v>
      </c>
      <c r="G715" s="5" t="s">
        <v>451</v>
      </c>
      <c r="H715" s="70">
        <v>0</v>
      </c>
      <c r="I715" s="70">
        <v>0</v>
      </c>
      <c r="J715" s="70">
        <v>0</v>
      </c>
      <c r="K715" s="70">
        <v>0</v>
      </c>
      <c r="L715" s="70">
        <v>0</v>
      </c>
      <c r="N715" s="6"/>
    </row>
    <row r="716" spans="1:14" hidden="1" x14ac:dyDescent="0.25">
      <c r="A716" t="s">
        <v>271</v>
      </c>
      <c r="B716" t="s">
        <v>393</v>
      </c>
      <c r="C716" s="4" t="s">
        <v>471</v>
      </c>
      <c r="D716" s="4" t="s">
        <v>474</v>
      </c>
      <c r="E716" s="4" t="str">
        <f>CSM_AGENCY3[[#This Row],[Agency]]&amp;"-"&amp;CSM_AGENCY3[[#This Row],[Agency Name]]</f>
        <v>245-Military Department</v>
      </c>
      <c r="F716" t="s">
        <v>39</v>
      </c>
      <c r="G716" s="5" t="s">
        <v>451</v>
      </c>
      <c r="H716" s="70">
        <v>1000</v>
      </c>
      <c r="I716" s="70">
        <v>1000</v>
      </c>
      <c r="J716" s="70">
        <v>2000</v>
      </c>
      <c r="K716" s="70">
        <v>83.333333333333329</v>
      </c>
      <c r="L716" s="70">
        <v>83.333333333333329</v>
      </c>
      <c r="N716" s="6"/>
    </row>
    <row r="717" spans="1:14" hidden="1" x14ac:dyDescent="0.25">
      <c r="A717" t="s">
        <v>272</v>
      </c>
      <c r="B717" t="s">
        <v>394</v>
      </c>
      <c r="C717" s="4" t="s">
        <v>471</v>
      </c>
      <c r="D717" s="4" t="s">
        <v>474</v>
      </c>
      <c r="E717" s="4" t="str">
        <f>CSM_AGENCY3[[#This Row],[Agency]]&amp;"-"&amp;CSM_AGENCY3[[#This Row],[Agency Name]]</f>
        <v>275-Public Employment Relations Comm</v>
      </c>
      <c r="F717" t="s">
        <v>39</v>
      </c>
      <c r="G717" s="5" t="s">
        <v>451</v>
      </c>
      <c r="H717" s="70">
        <v>0</v>
      </c>
      <c r="I717" s="70">
        <v>0</v>
      </c>
      <c r="J717" s="70">
        <v>0</v>
      </c>
      <c r="K717" s="70">
        <v>0</v>
      </c>
      <c r="L717" s="70">
        <v>0</v>
      </c>
      <c r="N717" s="6"/>
    </row>
    <row r="718" spans="1:14" hidden="1" x14ac:dyDescent="0.25">
      <c r="A718" t="s">
        <v>273</v>
      </c>
      <c r="B718" t="s">
        <v>395</v>
      </c>
      <c r="C718" s="4" t="s">
        <v>471</v>
      </c>
      <c r="D718" s="4" t="s">
        <v>474</v>
      </c>
      <c r="E718" s="4" t="str">
        <f>CSM_AGENCY3[[#This Row],[Agency]]&amp;"-"&amp;CSM_AGENCY3[[#This Row],[Agency Name]]</f>
        <v>300-Dept of Social and Health Services</v>
      </c>
      <c r="F718" t="s">
        <v>39</v>
      </c>
      <c r="G718" s="5" t="s">
        <v>451</v>
      </c>
      <c r="H718" s="70">
        <v>32000</v>
      </c>
      <c r="I718" s="70">
        <v>33000</v>
      </c>
      <c r="J718" s="70">
        <v>65000</v>
      </c>
      <c r="K718" s="70">
        <v>2666.6666666666665</v>
      </c>
      <c r="L718" s="70">
        <v>2750</v>
      </c>
      <c r="N718" s="6"/>
    </row>
    <row r="719" spans="1:14" hidden="1" x14ac:dyDescent="0.25">
      <c r="A719" t="s">
        <v>274</v>
      </c>
      <c r="B719" t="s">
        <v>396</v>
      </c>
      <c r="C719" s="4" t="s">
        <v>471</v>
      </c>
      <c r="D719" s="4" t="s">
        <v>474</v>
      </c>
      <c r="E719" s="4" t="str">
        <f>CSM_AGENCY3[[#This Row],[Agency]]&amp;"-"&amp;CSM_AGENCY3[[#This Row],[Agency Name]]</f>
        <v>303-Department of Health</v>
      </c>
      <c r="F719" t="s">
        <v>39</v>
      </c>
      <c r="G719" s="5" t="s">
        <v>451</v>
      </c>
      <c r="H719" s="70">
        <v>7500</v>
      </c>
      <c r="I719" s="70">
        <v>5500</v>
      </c>
      <c r="J719" s="70">
        <v>13000</v>
      </c>
      <c r="K719" s="70">
        <v>625</v>
      </c>
      <c r="L719" s="70">
        <v>458.33333333333331</v>
      </c>
      <c r="N719" s="6"/>
    </row>
    <row r="720" spans="1:14" hidden="1" x14ac:dyDescent="0.25">
      <c r="A720" t="s">
        <v>275</v>
      </c>
      <c r="B720" t="s">
        <v>397</v>
      </c>
      <c r="C720" s="4" t="s">
        <v>471</v>
      </c>
      <c r="D720" s="4" t="s">
        <v>474</v>
      </c>
      <c r="E720" s="4" t="str">
        <f>CSM_AGENCY3[[#This Row],[Agency]]&amp;"-"&amp;CSM_AGENCY3[[#This Row],[Agency Name]]</f>
        <v>305-Department of Veterans' Affairs</v>
      </c>
      <c r="F720" t="s">
        <v>39</v>
      </c>
      <c r="G720" s="5" t="s">
        <v>451</v>
      </c>
      <c r="H720" s="70">
        <v>0</v>
      </c>
      <c r="I720" s="70">
        <v>0</v>
      </c>
      <c r="J720" s="70">
        <v>0</v>
      </c>
      <c r="K720" s="70">
        <v>0</v>
      </c>
      <c r="L720" s="70">
        <v>0</v>
      </c>
      <c r="N720" s="6"/>
    </row>
    <row r="721" spans="1:14" hidden="1" x14ac:dyDescent="0.25">
      <c r="A721" t="s">
        <v>276</v>
      </c>
      <c r="B721" t="s">
        <v>398</v>
      </c>
      <c r="C721" s="4" t="s">
        <v>471</v>
      </c>
      <c r="D721" s="4" t="s">
        <v>474</v>
      </c>
      <c r="E721" s="4" t="str">
        <f>CSM_AGENCY3[[#This Row],[Agency]]&amp;"-"&amp;CSM_AGENCY3[[#This Row],[Agency Name]]</f>
        <v>307-Dept of Children, Youth &amp; Families</v>
      </c>
      <c r="F721" t="s">
        <v>39</v>
      </c>
      <c r="G721" s="5" t="s">
        <v>451</v>
      </c>
      <c r="H721" s="70">
        <v>0</v>
      </c>
      <c r="I721" s="70">
        <v>0</v>
      </c>
      <c r="J721" s="70">
        <v>0</v>
      </c>
      <c r="K721" s="70">
        <v>0</v>
      </c>
      <c r="L721" s="70">
        <v>0</v>
      </c>
      <c r="N721" s="6"/>
    </row>
    <row r="722" spans="1:14" hidden="1" x14ac:dyDescent="0.25">
      <c r="A722" t="s">
        <v>277</v>
      </c>
      <c r="B722" t="s">
        <v>399</v>
      </c>
      <c r="C722" s="4" t="s">
        <v>471</v>
      </c>
      <c r="D722" s="4" t="s">
        <v>474</v>
      </c>
      <c r="E722" s="4" t="str">
        <f>CSM_AGENCY3[[#This Row],[Agency]]&amp;"-"&amp;CSM_AGENCY3[[#This Row],[Agency Name]]</f>
        <v>310-Department of Corrections</v>
      </c>
      <c r="F722" t="s">
        <v>39</v>
      </c>
      <c r="G722" s="5" t="s">
        <v>451</v>
      </c>
      <c r="H722" s="70">
        <v>0</v>
      </c>
      <c r="I722" s="70">
        <v>0</v>
      </c>
      <c r="J722" s="70">
        <v>0</v>
      </c>
      <c r="K722" s="70">
        <v>0</v>
      </c>
      <c r="L722" s="70">
        <v>0</v>
      </c>
      <c r="N722" s="6"/>
    </row>
    <row r="723" spans="1:14" hidden="1" x14ac:dyDescent="0.25">
      <c r="A723" t="s">
        <v>278</v>
      </c>
      <c r="B723" t="s">
        <v>400</v>
      </c>
      <c r="C723" s="4" t="s">
        <v>471</v>
      </c>
      <c r="D723" s="4" t="s">
        <v>474</v>
      </c>
      <c r="E723" s="4" t="str">
        <f>CSM_AGENCY3[[#This Row],[Agency]]&amp;"-"&amp;CSM_AGENCY3[[#This Row],[Agency Name]]</f>
        <v>315-Dept of Services for the Blind</v>
      </c>
      <c r="F723" t="s">
        <v>39</v>
      </c>
      <c r="G723" s="5" t="s">
        <v>451</v>
      </c>
      <c r="H723" s="70">
        <v>0</v>
      </c>
      <c r="I723" s="70">
        <v>0</v>
      </c>
      <c r="J723" s="70">
        <v>0</v>
      </c>
      <c r="K723" s="70">
        <v>0</v>
      </c>
      <c r="L723" s="70">
        <v>0</v>
      </c>
      <c r="N723" s="6"/>
    </row>
    <row r="724" spans="1:14" hidden="1" x14ac:dyDescent="0.25">
      <c r="A724" t="s">
        <v>279</v>
      </c>
      <c r="B724" t="s">
        <v>401</v>
      </c>
      <c r="C724" s="4" t="s">
        <v>471</v>
      </c>
      <c r="D724" s="4" t="s">
        <v>474</v>
      </c>
      <c r="E724" s="4" t="str">
        <f>CSM_AGENCY3[[#This Row],[Agency]]&amp;"-"&amp;CSM_AGENCY3[[#This Row],[Agency Name]]</f>
        <v>340-Student Achievement Council</v>
      </c>
      <c r="F724" t="s">
        <v>39</v>
      </c>
      <c r="G724" s="5" t="s">
        <v>451</v>
      </c>
      <c r="H724" s="70">
        <v>0</v>
      </c>
      <c r="I724" s="70">
        <v>0</v>
      </c>
      <c r="J724" s="70">
        <v>0</v>
      </c>
      <c r="K724" s="70">
        <v>0</v>
      </c>
      <c r="L724" s="70">
        <v>0</v>
      </c>
      <c r="N724" s="6"/>
    </row>
    <row r="725" spans="1:14" hidden="1" x14ac:dyDescent="0.25">
      <c r="A725" t="s">
        <v>280</v>
      </c>
      <c r="B725" t="s">
        <v>402</v>
      </c>
      <c r="C725" s="4" t="s">
        <v>471</v>
      </c>
      <c r="D725" s="4" t="s">
        <v>474</v>
      </c>
      <c r="E725" s="4" t="str">
        <f>CSM_AGENCY3[[#This Row],[Agency]]&amp;"-"&amp;CSM_AGENCY3[[#This Row],[Agency Name]]</f>
        <v>341-LEOFF 2 Retirement Board</v>
      </c>
      <c r="F725" t="s">
        <v>39</v>
      </c>
      <c r="G725" s="5" t="s">
        <v>451</v>
      </c>
      <c r="H725" s="70">
        <v>0</v>
      </c>
      <c r="I725" s="70">
        <v>0</v>
      </c>
      <c r="J725" s="70">
        <v>0</v>
      </c>
      <c r="K725" s="70">
        <v>0</v>
      </c>
      <c r="L725" s="70">
        <v>0</v>
      </c>
      <c r="N725" s="6"/>
    </row>
    <row r="726" spans="1:14" hidden="1" x14ac:dyDescent="0.25">
      <c r="A726" t="s">
        <v>281</v>
      </c>
      <c r="B726" t="s">
        <v>403</v>
      </c>
      <c r="C726" s="4" t="s">
        <v>471</v>
      </c>
      <c r="D726" s="4" t="s">
        <v>474</v>
      </c>
      <c r="E726" s="4" t="str">
        <f>CSM_AGENCY3[[#This Row],[Agency]]&amp;"-"&amp;CSM_AGENCY3[[#This Row],[Agency Name]]</f>
        <v>350-Public Schools</v>
      </c>
      <c r="F726" t="s">
        <v>39</v>
      </c>
      <c r="G726" s="5" t="s">
        <v>451</v>
      </c>
      <c r="H726" s="70">
        <v>1000</v>
      </c>
      <c r="I726" s="70">
        <v>1000</v>
      </c>
      <c r="J726" s="70">
        <v>2000</v>
      </c>
      <c r="K726" s="70">
        <v>83.333333333333329</v>
      </c>
      <c r="L726" s="70">
        <v>83.333333333333329</v>
      </c>
      <c r="N726" s="6"/>
    </row>
    <row r="727" spans="1:14" hidden="1" x14ac:dyDescent="0.25">
      <c r="A727" t="s">
        <v>282</v>
      </c>
      <c r="B727" t="s">
        <v>404</v>
      </c>
      <c r="C727" s="4" t="s">
        <v>471</v>
      </c>
      <c r="D727" s="4" t="s">
        <v>474</v>
      </c>
      <c r="E727" s="4" t="str">
        <f>CSM_AGENCY3[[#This Row],[Agency]]&amp;"-"&amp;CSM_AGENCY3[[#This Row],[Agency Name]]</f>
        <v>351-State School for the Blind</v>
      </c>
      <c r="F727" t="s">
        <v>39</v>
      </c>
      <c r="G727" s="5" t="s">
        <v>451</v>
      </c>
      <c r="H727" s="70">
        <v>0</v>
      </c>
      <c r="I727" s="70">
        <v>0</v>
      </c>
      <c r="J727" s="70">
        <v>0</v>
      </c>
      <c r="K727" s="70">
        <v>0</v>
      </c>
      <c r="L727" s="70">
        <v>0</v>
      </c>
      <c r="N727" s="6"/>
    </row>
    <row r="728" spans="1:14" hidden="1" x14ac:dyDescent="0.25">
      <c r="A728" t="s">
        <v>283</v>
      </c>
      <c r="B728" t="s">
        <v>405</v>
      </c>
      <c r="C728" s="4" t="s">
        <v>471</v>
      </c>
      <c r="D728" s="4" t="s">
        <v>474</v>
      </c>
      <c r="E728" s="4" t="str">
        <f>CSM_AGENCY3[[#This Row],[Agency]]&amp;"-"&amp;CSM_AGENCY3[[#This Row],[Agency Name]]</f>
        <v>353-Childhood Deafness &amp; Hearing Loss</v>
      </c>
      <c r="F728" t="s">
        <v>39</v>
      </c>
      <c r="G728" s="5" t="s">
        <v>451</v>
      </c>
      <c r="H728" s="70">
        <v>0</v>
      </c>
      <c r="I728" s="70">
        <v>0</v>
      </c>
      <c r="J728" s="70">
        <v>0</v>
      </c>
      <c r="K728" s="70">
        <v>0</v>
      </c>
      <c r="L728" s="70">
        <v>0</v>
      </c>
      <c r="N728" s="6"/>
    </row>
    <row r="729" spans="1:14" hidden="1" x14ac:dyDescent="0.25">
      <c r="A729" t="s">
        <v>284</v>
      </c>
      <c r="B729" t="s">
        <v>406</v>
      </c>
      <c r="C729" s="4" t="s">
        <v>471</v>
      </c>
      <c r="D729" s="4" t="s">
        <v>474</v>
      </c>
      <c r="E729" s="4" t="str">
        <f>CSM_AGENCY3[[#This Row],[Agency]]&amp;"-"&amp;CSM_AGENCY3[[#This Row],[Agency Name]]</f>
        <v>354-Workforce Trng &amp; Educ Coord Board</v>
      </c>
      <c r="F729" t="s">
        <v>39</v>
      </c>
      <c r="G729" s="5" t="s">
        <v>451</v>
      </c>
      <c r="H729" s="70">
        <v>0</v>
      </c>
      <c r="I729" s="70">
        <v>0</v>
      </c>
      <c r="J729" s="70">
        <v>0</v>
      </c>
      <c r="K729" s="70">
        <v>0</v>
      </c>
      <c r="L729" s="70">
        <v>0</v>
      </c>
      <c r="N729" s="6"/>
    </row>
    <row r="730" spans="1:14" hidden="1" x14ac:dyDescent="0.25">
      <c r="A730" t="s">
        <v>285</v>
      </c>
      <c r="B730" t="s">
        <v>407</v>
      </c>
      <c r="C730" s="4" t="s">
        <v>471</v>
      </c>
      <c r="D730" s="4" t="s">
        <v>474</v>
      </c>
      <c r="E730" s="4" t="str">
        <f>CSM_AGENCY3[[#This Row],[Agency]]&amp;"-"&amp;CSM_AGENCY3[[#This Row],[Agency Name]]</f>
        <v>355-Archaeology &amp; Historic Preservation</v>
      </c>
      <c r="F730" t="s">
        <v>39</v>
      </c>
      <c r="G730" s="5" t="s">
        <v>451</v>
      </c>
      <c r="H730" s="70">
        <v>0</v>
      </c>
      <c r="I730" s="70">
        <v>0</v>
      </c>
      <c r="J730" s="70">
        <v>0</v>
      </c>
      <c r="K730" s="70">
        <v>0</v>
      </c>
      <c r="L730" s="70">
        <v>0</v>
      </c>
      <c r="N730" s="6"/>
    </row>
    <row r="731" spans="1:14" hidden="1" x14ac:dyDescent="0.25">
      <c r="A731" t="s">
        <v>286</v>
      </c>
      <c r="B731" t="s">
        <v>439</v>
      </c>
      <c r="C731" s="4" t="s">
        <v>471</v>
      </c>
      <c r="D731" s="4" t="s">
        <v>474</v>
      </c>
      <c r="E731" s="4" t="str">
        <f>CSM_AGENCY3[[#This Row],[Agency]]&amp;"-"&amp;CSM_AGENCY3[[#This Row],[Agency Name]]</f>
        <v>357-Department of Early Learning</v>
      </c>
      <c r="F731" t="s">
        <v>39</v>
      </c>
      <c r="G731" s="5" t="s">
        <v>451</v>
      </c>
      <c r="H731" s="70">
        <v>0</v>
      </c>
      <c r="I731" s="70">
        <v>0</v>
      </c>
      <c r="J731" s="70">
        <v>0</v>
      </c>
      <c r="K731" s="70">
        <v>0</v>
      </c>
      <c r="L731" s="70">
        <v>0</v>
      </c>
      <c r="N731" s="6"/>
    </row>
    <row r="732" spans="1:14" hidden="1" x14ac:dyDescent="0.25">
      <c r="A732" t="s">
        <v>287</v>
      </c>
      <c r="B732" t="s">
        <v>408</v>
      </c>
      <c r="C732" s="4" t="s">
        <v>471</v>
      </c>
      <c r="D732" s="4" t="s">
        <v>474</v>
      </c>
      <c r="E732" s="4" t="str">
        <f>CSM_AGENCY3[[#This Row],[Agency]]&amp;"-"&amp;CSM_AGENCY3[[#This Row],[Agency Name]]</f>
        <v>359-Washington Charter School Comm</v>
      </c>
      <c r="F732" t="s">
        <v>39</v>
      </c>
      <c r="G732" s="5" t="s">
        <v>451</v>
      </c>
      <c r="H732" s="70">
        <v>0</v>
      </c>
      <c r="I732" s="70">
        <v>0</v>
      </c>
      <c r="J732" s="70">
        <v>0</v>
      </c>
      <c r="K732" s="70">
        <v>0</v>
      </c>
      <c r="L732" s="70">
        <v>0</v>
      </c>
      <c r="N732" s="6"/>
    </row>
    <row r="733" spans="1:14" hidden="1" x14ac:dyDescent="0.25">
      <c r="A733" t="s">
        <v>288</v>
      </c>
      <c r="B733" t="s">
        <v>409</v>
      </c>
      <c r="C733" s="4" t="s">
        <v>471</v>
      </c>
      <c r="D733" s="4" t="s">
        <v>474</v>
      </c>
      <c r="E733" s="4" t="str">
        <f>CSM_AGENCY3[[#This Row],[Agency]]&amp;"-"&amp;CSM_AGENCY3[[#This Row],[Agency Name]]</f>
        <v>360-University of Washington</v>
      </c>
      <c r="F733" t="s">
        <v>39</v>
      </c>
      <c r="G733" s="5" t="s">
        <v>451</v>
      </c>
      <c r="H733" s="70">
        <v>0</v>
      </c>
      <c r="I733" s="70">
        <v>0</v>
      </c>
      <c r="J733" s="70">
        <v>0</v>
      </c>
      <c r="K733" s="70">
        <v>0</v>
      </c>
      <c r="L733" s="70">
        <v>0</v>
      </c>
      <c r="N733" s="6"/>
    </row>
    <row r="734" spans="1:14" hidden="1" x14ac:dyDescent="0.25">
      <c r="A734" t="s">
        <v>289</v>
      </c>
      <c r="B734" t="s">
        <v>410</v>
      </c>
      <c r="C734" s="4" t="s">
        <v>471</v>
      </c>
      <c r="D734" s="4" t="s">
        <v>474</v>
      </c>
      <c r="E734" s="4" t="str">
        <f>CSM_AGENCY3[[#This Row],[Agency]]&amp;"-"&amp;CSM_AGENCY3[[#This Row],[Agency Name]]</f>
        <v>365-Washington State University</v>
      </c>
      <c r="F734" t="s">
        <v>39</v>
      </c>
      <c r="G734" s="5" t="s">
        <v>451</v>
      </c>
      <c r="H734" s="70">
        <v>0</v>
      </c>
      <c r="I734" s="70">
        <v>0</v>
      </c>
      <c r="J734" s="70">
        <v>0</v>
      </c>
      <c r="K734" s="70">
        <v>0</v>
      </c>
      <c r="L734" s="70">
        <v>0</v>
      </c>
      <c r="N734" s="6"/>
    </row>
    <row r="735" spans="1:14" hidden="1" x14ac:dyDescent="0.25">
      <c r="A735" t="s">
        <v>290</v>
      </c>
      <c r="B735" t="s">
        <v>411</v>
      </c>
      <c r="C735" s="4" t="s">
        <v>471</v>
      </c>
      <c r="D735" s="4" t="s">
        <v>474</v>
      </c>
      <c r="E735" s="4" t="str">
        <f>CSM_AGENCY3[[#This Row],[Agency]]&amp;"-"&amp;CSM_AGENCY3[[#This Row],[Agency Name]]</f>
        <v>370-Eastern Washington University</v>
      </c>
      <c r="F735" t="s">
        <v>39</v>
      </c>
      <c r="G735" s="5" t="s">
        <v>451</v>
      </c>
      <c r="H735" s="70">
        <v>0</v>
      </c>
      <c r="I735" s="70">
        <v>0</v>
      </c>
      <c r="J735" s="70">
        <v>0</v>
      </c>
      <c r="K735" s="70">
        <v>0</v>
      </c>
      <c r="L735" s="70">
        <v>0</v>
      </c>
      <c r="N735" s="6"/>
    </row>
    <row r="736" spans="1:14" hidden="1" x14ac:dyDescent="0.25">
      <c r="A736" t="s">
        <v>291</v>
      </c>
      <c r="B736" t="s">
        <v>412</v>
      </c>
      <c r="C736" s="4" t="s">
        <v>471</v>
      </c>
      <c r="D736" s="4" t="s">
        <v>474</v>
      </c>
      <c r="E736" s="4" t="str">
        <f>CSM_AGENCY3[[#This Row],[Agency]]&amp;"-"&amp;CSM_AGENCY3[[#This Row],[Agency Name]]</f>
        <v>375-Central Washington University</v>
      </c>
      <c r="F736" t="s">
        <v>39</v>
      </c>
      <c r="G736" s="5" t="s">
        <v>451</v>
      </c>
      <c r="H736" s="70">
        <v>0</v>
      </c>
      <c r="I736" s="70">
        <v>0</v>
      </c>
      <c r="J736" s="70">
        <v>0</v>
      </c>
      <c r="K736" s="70">
        <v>0</v>
      </c>
      <c r="L736" s="70">
        <v>0</v>
      </c>
      <c r="N736" s="6"/>
    </row>
    <row r="737" spans="1:14" hidden="1" x14ac:dyDescent="0.25">
      <c r="A737" t="s">
        <v>292</v>
      </c>
      <c r="B737" t="s">
        <v>413</v>
      </c>
      <c r="C737" s="4" t="s">
        <v>471</v>
      </c>
      <c r="D737" s="4" t="s">
        <v>474</v>
      </c>
      <c r="E737" s="4" t="str">
        <f>CSM_AGENCY3[[#This Row],[Agency]]&amp;"-"&amp;CSM_AGENCY3[[#This Row],[Agency Name]]</f>
        <v>376-The Evergreen State College</v>
      </c>
      <c r="F737" t="s">
        <v>39</v>
      </c>
      <c r="G737" s="5" t="s">
        <v>451</v>
      </c>
      <c r="H737" s="70">
        <v>0</v>
      </c>
      <c r="I737" s="70">
        <v>0</v>
      </c>
      <c r="J737" s="70">
        <v>0</v>
      </c>
      <c r="K737" s="70">
        <v>0</v>
      </c>
      <c r="L737" s="70">
        <v>0</v>
      </c>
      <c r="N737" s="6"/>
    </row>
    <row r="738" spans="1:14" hidden="1" x14ac:dyDescent="0.25">
      <c r="A738" t="s">
        <v>293</v>
      </c>
      <c r="B738" t="s">
        <v>414</v>
      </c>
      <c r="C738" s="4" t="s">
        <v>471</v>
      </c>
      <c r="D738" s="4" t="s">
        <v>474</v>
      </c>
      <c r="E738" s="4" t="str">
        <f>CSM_AGENCY3[[#This Row],[Agency]]&amp;"-"&amp;CSM_AGENCY3[[#This Row],[Agency Name]]</f>
        <v>380-Western Washington University</v>
      </c>
      <c r="F738" t="s">
        <v>39</v>
      </c>
      <c r="G738" s="5" t="s">
        <v>451</v>
      </c>
      <c r="H738" s="70">
        <v>0</v>
      </c>
      <c r="I738" s="70">
        <v>0</v>
      </c>
      <c r="J738" s="70">
        <v>0</v>
      </c>
      <c r="K738" s="70">
        <v>0</v>
      </c>
      <c r="L738" s="70">
        <v>0</v>
      </c>
      <c r="N738" s="6"/>
    </row>
    <row r="739" spans="1:14" hidden="1" x14ac:dyDescent="0.25">
      <c r="A739" t="s">
        <v>294</v>
      </c>
      <c r="B739" t="s">
        <v>415</v>
      </c>
      <c r="C739" s="4" t="s">
        <v>471</v>
      </c>
      <c r="D739" s="4" t="s">
        <v>474</v>
      </c>
      <c r="E739" s="4" t="str">
        <f>CSM_AGENCY3[[#This Row],[Agency]]&amp;"-"&amp;CSM_AGENCY3[[#This Row],[Agency Name]]</f>
        <v>387-Washington State Arts Commission</v>
      </c>
      <c r="F739" t="s">
        <v>39</v>
      </c>
      <c r="G739" s="5" t="s">
        <v>451</v>
      </c>
      <c r="H739" s="70">
        <v>0</v>
      </c>
      <c r="I739" s="70">
        <v>0</v>
      </c>
      <c r="J739" s="70">
        <v>0</v>
      </c>
      <c r="K739" s="70">
        <v>0</v>
      </c>
      <c r="L739" s="70">
        <v>0</v>
      </c>
      <c r="N739" s="6"/>
    </row>
    <row r="740" spans="1:14" hidden="1" x14ac:dyDescent="0.25">
      <c r="A740" t="s">
        <v>295</v>
      </c>
      <c r="B740" t="s">
        <v>416</v>
      </c>
      <c r="C740" s="4" t="s">
        <v>471</v>
      </c>
      <c r="D740" s="4" t="s">
        <v>474</v>
      </c>
      <c r="E740" s="4" t="str">
        <f>CSM_AGENCY3[[#This Row],[Agency]]&amp;"-"&amp;CSM_AGENCY3[[#This Row],[Agency Name]]</f>
        <v>390-Washington State Historical Society</v>
      </c>
      <c r="F740" t="s">
        <v>39</v>
      </c>
      <c r="G740" s="5" t="s">
        <v>451</v>
      </c>
      <c r="H740" s="70">
        <v>0</v>
      </c>
      <c r="I740" s="70">
        <v>0</v>
      </c>
      <c r="J740" s="70">
        <v>0</v>
      </c>
      <c r="K740" s="70">
        <v>0</v>
      </c>
      <c r="L740" s="70">
        <v>0</v>
      </c>
      <c r="N740" s="6"/>
    </row>
    <row r="741" spans="1:14" hidden="1" x14ac:dyDescent="0.25">
      <c r="A741" t="s">
        <v>296</v>
      </c>
      <c r="B741" t="s">
        <v>417</v>
      </c>
      <c r="C741" s="4" t="s">
        <v>471</v>
      </c>
      <c r="D741" s="4" t="s">
        <v>474</v>
      </c>
      <c r="E741" s="4" t="str">
        <f>CSM_AGENCY3[[#This Row],[Agency]]&amp;"-"&amp;CSM_AGENCY3[[#This Row],[Agency Name]]</f>
        <v>395-East Wash State Historical Society</v>
      </c>
      <c r="F741" t="s">
        <v>39</v>
      </c>
      <c r="G741" s="5" t="s">
        <v>451</v>
      </c>
      <c r="H741" s="70">
        <v>0</v>
      </c>
      <c r="I741" s="70">
        <v>0</v>
      </c>
      <c r="J741" s="70">
        <v>0</v>
      </c>
      <c r="K741" s="70">
        <v>0</v>
      </c>
      <c r="L741" s="70">
        <v>0</v>
      </c>
      <c r="N741" s="6"/>
    </row>
    <row r="742" spans="1:14" hidden="1" x14ac:dyDescent="0.25">
      <c r="A742" t="s">
        <v>297</v>
      </c>
      <c r="B742" t="s">
        <v>418</v>
      </c>
      <c r="C742" s="4" t="s">
        <v>471</v>
      </c>
      <c r="D742" s="4" t="s">
        <v>474</v>
      </c>
      <c r="E742" s="4" t="str">
        <f>CSM_AGENCY3[[#This Row],[Agency]]&amp;"-"&amp;CSM_AGENCY3[[#This Row],[Agency Name]]</f>
        <v>405-Department of Transportation</v>
      </c>
      <c r="F742" t="s">
        <v>39</v>
      </c>
      <c r="G742" s="5" t="s">
        <v>451</v>
      </c>
      <c r="H742" s="70">
        <v>32000</v>
      </c>
      <c r="I742" s="70">
        <v>33000</v>
      </c>
      <c r="J742" s="70">
        <v>65000</v>
      </c>
      <c r="K742" s="70">
        <v>2666.6666666666665</v>
      </c>
      <c r="L742" s="70">
        <v>2750</v>
      </c>
      <c r="N742" s="6"/>
    </row>
    <row r="743" spans="1:14" hidden="1" x14ac:dyDescent="0.25">
      <c r="A743" t="s">
        <v>298</v>
      </c>
      <c r="B743" t="s">
        <v>419</v>
      </c>
      <c r="C743" s="4" t="s">
        <v>471</v>
      </c>
      <c r="D743" s="4" t="s">
        <v>474</v>
      </c>
      <c r="E743" s="4" t="str">
        <f>CSM_AGENCY3[[#This Row],[Agency]]&amp;"-"&amp;CSM_AGENCY3[[#This Row],[Agency Name]]</f>
        <v>406-County Road Administration Board</v>
      </c>
      <c r="F743" t="s">
        <v>39</v>
      </c>
      <c r="G743" s="5" t="s">
        <v>451</v>
      </c>
      <c r="H743" s="70">
        <v>0</v>
      </c>
      <c r="I743" s="70">
        <v>0</v>
      </c>
      <c r="J743" s="70">
        <v>0</v>
      </c>
      <c r="K743" s="70">
        <v>0</v>
      </c>
      <c r="L743" s="70">
        <v>0</v>
      </c>
      <c r="N743" s="6"/>
    </row>
    <row r="744" spans="1:14" hidden="1" x14ac:dyDescent="0.25">
      <c r="A744" t="s">
        <v>299</v>
      </c>
      <c r="B744" t="s">
        <v>420</v>
      </c>
      <c r="C744" s="4" t="s">
        <v>471</v>
      </c>
      <c r="D744" s="4" t="s">
        <v>474</v>
      </c>
      <c r="E744" s="4" t="str">
        <f>CSM_AGENCY3[[#This Row],[Agency]]&amp;"-"&amp;CSM_AGENCY3[[#This Row],[Agency Name]]</f>
        <v>407-Transportation Improvement Board</v>
      </c>
      <c r="F744" t="s">
        <v>39</v>
      </c>
      <c r="G744" s="5" t="s">
        <v>451</v>
      </c>
      <c r="H744" s="70">
        <v>0</v>
      </c>
      <c r="I744" s="70">
        <v>0</v>
      </c>
      <c r="J744" s="70">
        <v>0</v>
      </c>
      <c r="K744" s="70">
        <v>0</v>
      </c>
      <c r="L744" s="70">
        <v>0</v>
      </c>
      <c r="N744" s="6"/>
    </row>
    <row r="745" spans="1:14" hidden="1" x14ac:dyDescent="0.25">
      <c r="A745" t="s">
        <v>300</v>
      </c>
      <c r="B745" t="s">
        <v>421</v>
      </c>
      <c r="C745" s="4" t="s">
        <v>471</v>
      </c>
      <c r="D745" s="4" t="s">
        <v>474</v>
      </c>
      <c r="E745" s="4" t="str">
        <f>CSM_AGENCY3[[#This Row],[Agency]]&amp;"-"&amp;CSM_AGENCY3[[#This Row],[Agency Name]]</f>
        <v>410-Transportation Commission</v>
      </c>
      <c r="F745" t="s">
        <v>39</v>
      </c>
      <c r="G745" s="5" t="s">
        <v>451</v>
      </c>
      <c r="H745" s="70">
        <v>0</v>
      </c>
      <c r="I745" s="70">
        <v>0</v>
      </c>
      <c r="J745" s="70">
        <v>0</v>
      </c>
      <c r="K745" s="70">
        <v>0</v>
      </c>
      <c r="L745" s="70">
        <v>0</v>
      </c>
      <c r="N745" s="6"/>
    </row>
    <row r="746" spans="1:14" hidden="1" x14ac:dyDescent="0.25">
      <c r="A746" t="s">
        <v>301</v>
      </c>
      <c r="B746" t="s">
        <v>422</v>
      </c>
      <c r="C746" s="4" t="s">
        <v>471</v>
      </c>
      <c r="D746" s="4" t="s">
        <v>474</v>
      </c>
      <c r="E746" s="4" t="str">
        <f>CSM_AGENCY3[[#This Row],[Agency]]&amp;"-"&amp;CSM_AGENCY3[[#This Row],[Agency Name]]</f>
        <v>411-Freight Mobility Strategic Invest</v>
      </c>
      <c r="F746" t="s">
        <v>39</v>
      </c>
      <c r="G746" s="5" t="s">
        <v>451</v>
      </c>
      <c r="H746" s="70">
        <v>0</v>
      </c>
      <c r="I746" s="70">
        <v>0</v>
      </c>
      <c r="J746" s="70">
        <v>0</v>
      </c>
      <c r="K746" s="70">
        <v>0</v>
      </c>
      <c r="L746" s="70">
        <v>0</v>
      </c>
      <c r="N746" s="6"/>
    </row>
    <row r="747" spans="1:14" hidden="1" x14ac:dyDescent="0.25">
      <c r="A747" t="s">
        <v>302</v>
      </c>
      <c r="B747" t="s">
        <v>423</v>
      </c>
      <c r="C747" s="4" t="s">
        <v>471</v>
      </c>
      <c r="D747" s="4" t="s">
        <v>474</v>
      </c>
      <c r="E747" s="4" t="str">
        <f>CSM_AGENCY3[[#This Row],[Agency]]&amp;"-"&amp;CSM_AGENCY3[[#This Row],[Agency Name]]</f>
        <v>460-Columbia River Gorge Commission</v>
      </c>
      <c r="F747" t="s">
        <v>39</v>
      </c>
      <c r="G747" s="5" t="s">
        <v>451</v>
      </c>
      <c r="H747" s="70">
        <v>0</v>
      </c>
      <c r="I747" s="70">
        <v>0</v>
      </c>
      <c r="J747" s="70">
        <v>0</v>
      </c>
      <c r="K747" s="70">
        <v>0</v>
      </c>
      <c r="L747" s="70">
        <v>0</v>
      </c>
      <c r="N747" s="6"/>
    </row>
    <row r="748" spans="1:14" hidden="1" x14ac:dyDescent="0.25">
      <c r="A748" t="s">
        <v>303</v>
      </c>
      <c r="B748" t="s">
        <v>424</v>
      </c>
      <c r="C748" s="4" t="s">
        <v>471</v>
      </c>
      <c r="D748" s="4" t="s">
        <v>474</v>
      </c>
      <c r="E748" s="4" t="str">
        <f>CSM_AGENCY3[[#This Row],[Agency]]&amp;"-"&amp;CSM_AGENCY3[[#This Row],[Agency Name]]</f>
        <v>461-Department of Ecology</v>
      </c>
      <c r="F748" t="s">
        <v>39</v>
      </c>
      <c r="G748" s="5" t="s">
        <v>451</v>
      </c>
      <c r="H748" s="70">
        <v>21500</v>
      </c>
      <c r="I748" s="70">
        <v>21500</v>
      </c>
      <c r="J748" s="70">
        <v>43000</v>
      </c>
      <c r="K748" s="70">
        <v>1791.6666666666667</v>
      </c>
      <c r="L748" s="70">
        <v>1791.6666666666667</v>
      </c>
      <c r="N748" s="6"/>
    </row>
    <row r="749" spans="1:14" hidden="1" x14ac:dyDescent="0.25">
      <c r="A749" t="s">
        <v>304</v>
      </c>
      <c r="B749" t="s">
        <v>425</v>
      </c>
      <c r="C749" s="4" t="s">
        <v>471</v>
      </c>
      <c r="D749" s="4" t="s">
        <v>474</v>
      </c>
      <c r="E749" s="4" t="str">
        <f>CSM_AGENCY3[[#This Row],[Agency]]&amp;"-"&amp;CSM_AGENCY3[[#This Row],[Agency Name]]</f>
        <v>462-WA Pollution Liab Insurance Program</v>
      </c>
      <c r="F749" t="s">
        <v>39</v>
      </c>
      <c r="G749" s="5" t="s">
        <v>451</v>
      </c>
      <c r="H749" s="70">
        <v>0</v>
      </c>
      <c r="I749" s="70">
        <v>0</v>
      </c>
      <c r="J749" s="70">
        <v>0</v>
      </c>
      <c r="K749" s="70">
        <v>0</v>
      </c>
      <c r="L749" s="70">
        <v>0</v>
      </c>
      <c r="N749" s="6"/>
    </row>
    <row r="750" spans="1:14" hidden="1" x14ac:dyDescent="0.25">
      <c r="A750" t="s">
        <v>306</v>
      </c>
      <c r="B750" t="s">
        <v>427</v>
      </c>
      <c r="C750" s="4" t="s">
        <v>471</v>
      </c>
      <c r="D750" s="4" t="s">
        <v>474</v>
      </c>
      <c r="E750" s="4" t="str">
        <f>CSM_AGENCY3[[#This Row],[Agency]]&amp;"-"&amp;CSM_AGENCY3[[#This Row],[Agency Name]]</f>
        <v>465-State Parks and Recreation Comm</v>
      </c>
      <c r="F750" t="s">
        <v>39</v>
      </c>
      <c r="G750" s="5" t="s">
        <v>451</v>
      </c>
      <c r="H750" s="70">
        <v>1500</v>
      </c>
      <c r="I750" s="70">
        <v>1500</v>
      </c>
      <c r="J750" s="70">
        <v>3000</v>
      </c>
      <c r="K750" s="70">
        <v>125</v>
      </c>
      <c r="L750" s="70">
        <v>125</v>
      </c>
      <c r="N750" s="6"/>
    </row>
    <row r="751" spans="1:14" hidden="1" x14ac:dyDescent="0.25">
      <c r="A751" t="s">
        <v>307</v>
      </c>
      <c r="B751" t="s">
        <v>428</v>
      </c>
      <c r="C751" s="4" t="s">
        <v>471</v>
      </c>
      <c r="D751" s="4" t="s">
        <v>474</v>
      </c>
      <c r="E751" s="4" t="str">
        <f>CSM_AGENCY3[[#This Row],[Agency]]&amp;"-"&amp;CSM_AGENCY3[[#This Row],[Agency Name]]</f>
        <v>467-Rec and Conservation Funding Board</v>
      </c>
      <c r="F751" t="s">
        <v>39</v>
      </c>
      <c r="G751" s="5" t="s">
        <v>451</v>
      </c>
      <c r="H751" s="70">
        <v>500</v>
      </c>
      <c r="I751" s="70">
        <v>500</v>
      </c>
      <c r="J751" s="70">
        <v>1000</v>
      </c>
      <c r="K751" s="70">
        <v>41.666666666666664</v>
      </c>
      <c r="L751" s="70">
        <v>41.666666666666664</v>
      </c>
      <c r="N751" s="6"/>
    </row>
    <row r="752" spans="1:14" hidden="1" x14ac:dyDescent="0.25">
      <c r="A752" t="s">
        <v>308</v>
      </c>
      <c r="B752" t="s">
        <v>429</v>
      </c>
      <c r="C752" s="4" t="s">
        <v>471</v>
      </c>
      <c r="D752" s="4" t="s">
        <v>474</v>
      </c>
      <c r="E752" s="4" t="str">
        <f>CSM_AGENCY3[[#This Row],[Agency]]&amp;"-"&amp;CSM_AGENCY3[[#This Row],[Agency Name]]</f>
        <v>468-Environ &amp; Land Use Hearings Office</v>
      </c>
      <c r="F752" t="s">
        <v>39</v>
      </c>
      <c r="G752" s="5" t="s">
        <v>451</v>
      </c>
      <c r="H752" s="70">
        <v>0</v>
      </c>
      <c r="I752" s="70">
        <v>0</v>
      </c>
      <c r="J752" s="70">
        <v>0</v>
      </c>
      <c r="K752" s="70">
        <v>0</v>
      </c>
      <c r="L752" s="70">
        <v>0</v>
      </c>
      <c r="N752" s="6"/>
    </row>
    <row r="753" spans="1:14" hidden="1" x14ac:dyDescent="0.25">
      <c r="A753" t="s">
        <v>309</v>
      </c>
      <c r="B753" t="s">
        <v>430</v>
      </c>
      <c r="C753" s="4" t="s">
        <v>471</v>
      </c>
      <c r="D753" s="4" t="s">
        <v>474</v>
      </c>
      <c r="E753" s="4" t="str">
        <f>CSM_AGENCY3[[#This Row],[Agency]]&amp;"-"&amp;CSM_AGENCY3[[#This Row],[Agency Name]]</f>
        <v>471-State Conservation Commission</v>
      </c>
      <c r="F753" t="s">
        <v>39</v>
      </c>
      <c r="G753" s="5" t="s">
        <v>451</v>
      </c>
      <c r="H753" s="70">
        <v>0</v>
      </c>
      <c r="I753" s="70">
        <v>0</v>
      </c>
      <c r="J753" s="70">
        <v>0</v>
      </c>
      <c r="K753" s="70">
        <v>0</v>
      </c>
      <c r="L753" s="70">
        <v>0</v>
      </c>
      <c r="N753" s="6"/>
    </row>
    <row r="754" spans="1:14" hidden="1" x14ac:dyDescent="0.25">
      <c r="A754" t="s">
        <v>310</v>
      </c>
      <c r="B754" t="s">
        <v>431</v>
      </c>
      <c r="C754" s="4" t="s">
        <v>471</v>
      </c>
      <c r="D754" s="4" t="s">
        <v>474</v>
      </c>
      <c r="E754" s="4" t="str">
        <f>CSM_AGENCY3[[#This Row],[Agency]]&amp;"-"&amp;CSM_AGENCY3[[#This Row],[Agency Name]]</f>
        <v>477-Dept of Fish and Wildlife</v>
      </c>
      <c r="F754" t="s">
        <v>39</v>
      </c>
      <c r="G754" s="5" t="s">
        <v>451</v>
      </c>
      <c r="H754" s="70">
        <v>22000</v>
      </c>
      <c r="I754" s="70">
        <v>24000</v>
      </c>
      <c r="J754" s="70">
        <v>46000</v>
      </c>
      <c r="K754" s="70">
        <v>1833.3333333333333</v>
      </c>
      <c r="L754" s="70">
        <v>2000</v>
      </c>
      <c r="N754" s="6"/>
    </row>
    <row r="755" spans="1:14" hidden="1" x14ac:dyDescent="0.25">
      <c r="A755" t="s">
        <v>311</v>
      </c>
      <c r="B755" t="s">
        <v>432</v>
      </c>
      <c r="C755" s="4" t="s">
        <v>471</v>
      </c>
      <c r="D755" s="4" t="s">
        <v>474</v>
      </c>
      <c r="E755" s="4" t="str">
        <f>CSM_AGENCY3[[#This Row],[Agency]]&amp;"-"&amp;CSM_AGENCY3[[#This Row],[Agency Name]]</f>
        <v>478-Puget Sound Partnership</v>
      </c>
      <c r="F755" t="s">
        <v>39</v>
      </c>
      <c r="G755" s="5" t="s">
        <v>451</v>
      </c>
      <c r="H755" s="70">
        <v>2000</v>
      </c>
      <c r="I755" s="70">
        <v>2000</v>
      </c>
      <c r="J755" s="70">
        <v>4000</v>
      </c>
      <c r="K755" s="70">
        <v>166.66666666666666</v>
      </c>
      <c r="L755" s="70">
        <v>166.66666666666666</v>
      </c>
      <c r="N755" s="6"/>
    </row>
    <row r="756" spans="1:14" hidden="1" x14ac:dyDescent="0.25">
      <c r="A756" t="s">
        <v>312</v>
      </c>
      <c r="B756" t="s">
        <v>433</v>
      </c>
      <c r="C756" s="4" t="s">
        <v>471</v>
      </c>
      <c r="D756" s="4" t="s">
        <v>474</v>
      </c>
      <c r="E756" s="4" t="str">
        <f>CSM_AGENCY3[[#This Row],[Agency]]&amp;"-"&amp;CSM_AGENCY3[[#This Row],[Agency Name]]</f>
        <v>490-Department of Natural Resources</v>
      </c>
      <c r="F756" t="s">
        <v>39</v>
      </c>
      <c r="G756" s="5" t="s">
        <v>451</v>
      </c>
      <c r="H756" s="70">
        <v>22000</v>
      </c>
      <c r="I756" s="70">
        <v>22000</v>
      </c>
      <c r="J756" s="70">
        <v>44000</v>
      </c>
      <c r="K756" s="70">
        <v>1833.3333333333333</v>
      </c>
      <c r="L756" s="70">
        <v>1833.3333333333333</v>
      </c>
      <c r="N756" s="6"/>
    </row>
    <row r="757" spans="1:14" hidden="1" x14ac:dyDescent="0.25">
      <c r="A757" t="s">
        <v>313</v>
      </c>
      <c r="B757" t="s">
        <v>434</v>
      </c>
      <c r="C757" s="4" t="s">
        <v>471</v>
      </c>
      <c r="D757" s="4" t="s">
        <v>474</v>
      </c>
      <c r="E757" s="4" t="str">
        <f>CSM_AGENCY3[[#This Row],[Agency]]&amp;"-"&amp;CSM_AGENCY3[[#This Row],[Agency Name]]</f>
        <v>495-Department of Agriculture</v>
      </c>
      <c r="F757" t="s">
        <v>39</v>
      </c>
      <c r="G757" s="5" t="s">
        <v>451</v>
      </c>
      <c r="H757" s="70">
        <v>3500</v>
      </c>
      <c r="I757" s="70">
        <v>3500</v>
      </c>
      <c r="J757" s="70">
        <v>7000</v>
      </c>
      <c r="K757" s="70">
        <v>291.66666666666669</v>
      </c>
      <c r="L757" s="70">
        <v>291.66666666666669</v>
      </c>
      <c r="N757" s="6"/>
    </row>
    <row r="758" spans="1:14" hidden="1" x14ac:dyDescent="0.25">
      <c r="A758" t="s">
        <v>314</v>
      </c>
      <c r="B758" t="s">
        <v>435</v>
      </c>
      <c r="C758" s="4" t="s">
        <v>471</v>
      </c>
      <c r="D758" s="4" t="s">
        <v>474</v>
      </c>
      <c r="E758" s="4" t="str">
        <f>CSM_AGENCY3[[#This Row],[Agency]]&amp;"-"&amp;CSM_AGENCY3[[#This Row],[Agency Name]]</f>
        <v>540-Employment Security Department</v>
      </c>
      <c r="F758" t="s">
        <v>39</v>
      </c>
      <c r="G758" s="5" t="s">
        <v>451</v>
      </c>
      <c r="H758" s="70">
        <v>5500</v>
      </c>
      <c r="I758" s="70">
        <v>4500</v>
      </c>
      <c r="J758" s="70">
        <v>10000</v>
      </c>
      <c r="K758" s="70">
        <v>458.33333333333331</v>
      </c>
      <c r="L758" s="70">
        <v>375</v>
      </c>
      <c r="N758" s="6"/>
    </row>
    <row r="759" spans="1:14" hidden="1" x14ac:dyDescent="0.25">
      <c r="A759" t="s">
        <v>315</v>
      </c>
      <c r="B759" t="s">
        <v>441</v>
      </c>
      <c r="C759" s="4" t="s">
        <v>471</v>
      </c>
      <c r="D759" s="4" t="s">
        <v>474</v>
      </c>
      <c r="E759" s="4" t="str">
        <f>CSM_AGENCY3[[#This Row],[Agency]]&amp;"-"&amp;CSM_AGENCY3[[#This Row],[Agency Name]]</f>
        <v>541-ESD - PFM</v>
      </c>
      <c r="F759" t="s">
        <v>39</v>
      </c>
      <c r="G759" s="5" t="s">
        <v>451</v>
      </c>
      <c r="H759" s="70">
        <v>0</v>
      </c>
      <c r="I759" s="70">
        <v>0</v>
      </c>
      <c r="J759" s="70">
        <v>0</v>
      </c>
      <c r="K759" s="70">
        <v>0</v>
      </c>
      <c r="L759" s="70">
        <v>0</v>
      </c>
      <c r="N759" s="6"/>
    </row>
    <row r="760" spans="1:14" hidden="1" x14ac:dyDescent="0.25">
      <c r="A760" t="s">
        <v>316</v>
      </c>
      <c r="B760" t="s">
        <v>443</v>
      </c>
      <c r="C760" s="4" t="s">
        <v>471</v>
      </c>
      <c r="D760" s="4" t="s">
        <v>474</v>
      </c>
      <c r="E760" s="4" t="str">
        <f>CSM_AGENCY3[[#This Row],[Agency]]&amp;"-"&amp;CSM_AGENCY3[[#This Row],[Agency Name]]</f>
        <v>542-ESD LTC</v>
      </c>
      <c r="F760" t="s">
        <v>39</v>
      </c>
      <c r="G760" s="5" t="s">
        <v>451</v>
      </c>
      <c r="H760" s="70">
        <v>0</v>
      </c>
      <c r="I760" s="70">
        <v>0</v>
      </c>
      <c r="J760" s="70">
        <v>0</v>
      </c>
      <c r="K760" s="70">
        <v>0</v>
      </c>
      <c r="L760" s="70">
        <v>0</v>
      </c>
      <c r="N760" s="6"/>
    </row>
    <row r="761" spans="1:14" hidden="1" x14ac:dyDescent="0.25">
      <c r="A761" t="s">
        <v>317</v>
      </c>
      <c r="B761" t="s">
        <v>445</v>
      </c>
      <c r="C761" s="4" t="s">
        <v>471</v>
      </c>
      <c r="D761" s="4" t="s">
        <v>474</v>
      </c>
      <c r="E761" s="4" t="str">
        <f>CSM_AGENCY3[[#This Row],[Agency]]&amp;"-"&amp;CSM_AGENCY3[[#This Row],[Agency Name]]</f>
        <v>543-ESD - UI</v>
      </c>
      <c r="F761" t="s">
        <v>39</v>
      </c>
      <c r="G761" s="5" t="s">
        <v>451</v>
      </c>
      <c r="H761" s="70">
        <v>0</v>
      </c>
      <c r="I761" s="70">
        <v>0</v>
      </c>
      <c r="J761" s="70">
        <v>0</v>
      </c>
      <c r="K761" s="70">
        <v>0</v>
      </c>
      <c r="L761" s="70">
        <v>0</v>
      </c>
      <c r="N761" s="6"/>
    </row>
    <row r="762" spans="1:14" hidden="1" x14ac:dyDescent="0.25">
      <c r="A762" t="s">
        <v>318</v>
      </c>
      <c r="B762" t="s">
        <v>447</v>
      </c>
      <c r="C762" s="4" t="s">
        <v>471</v>
      </c>
      <c r="D762" s="4" t="s">
        <v>474</v>
      </c>
      <c r="E762" s="4" t="str">
        <f>CSM_AGENCY3[[#This Row],[Agency]]&amp;"-"&amp;CSM_AGENCY3[[#This Row],[Agency Name]]</f>
        <v>544-ESD - Other</v>
      </c>
      <c r="F762" t="s">
        <v>39</v>
      </c>
      <c r="G762" s="5" t="s">
        <v>451</v>
      </c>
      <c r="H762" s="70">
        <v>0</v>
      </c>
      <c r="I762" s="70">
        <v>0</v>
      </c>
      <c r="J762" s="70">
        <v>0</v>
      </c>
      <c r="K762" s="70">
        <v>0</v>
      </c>
      <c r="L762" s="70">
        <v>0</v>
      </c>
      <c r="N762" s="6"/>
    </row>
    <row r="763" spans="1:14" hidden="1" x14ac:dyDescent="0.25">
      <c r="A763" t="s">
        <v>319</v>
      </c>
      <c r="B763" t="s">
        <v>437</v>
      </c>
      <c r="C763" s="4" t="s">
        <v>471</v>
      </c>
      <c r="D763" s="4" t="s">
        <v>474</v>
      </c>
      <c r="E763" s="4" t="str">
        <f>CSM_AGENCY3[[#This Row],[Agency]]&amp;"-"&amp;CSM_AGENCY3[[#This Row],[Agency Name]]</f>
        <v>699-Community/Technical College System</v>
      </c>
      <c r="F763" t="s">
        <v>39</v>
      </c>
      <c r="G763" s="5" t="s">
        <v>451</v>
      </c>
      <c r="H763" s="70">
        <v>0</v>
      </c>
      <c r="I763" s="70">
        <v>0</v>
      </c>
      <c r="J763" s="70">
        <v>0</v>
      </c>
      <c r="K763" s="70">
        <v>0</v>
      </c>
      <c r="L763" s="70">
        <v>0</v>
      </c>
      <c r="N763" s="6"/>
    </row>
    <row r="764" spans="1:14" hidden="1" x14ac:dyDescent="0.25">
      <c r="A764" t="s">
        <v>207</v>
      </c>
      <c r="B764" t="s">
        <v>328</v>
      </c>
      <c r="C764" s="4" t="s">
        <v>470</v>
      </c>
      <c r="D764" s="4"/>
      <c r="E764" s="4" t="str">
        <f>CSM_AGENCY3[[#This Row],[Agency]]&amp;"-"&amp;CSM_AGENCY3[[#This Row],[Agency Name]]</f>
        <v>011-House of Representatives</v>
      </c>
      <c r="F764" s="8" t="s">
        <v>39</v>
      </c>
      <c r="G764" s="5" t="s">
        <v>451</v>
      </c>
      <c r="H764" s="70">
        <f>SUMIFS('0. CSM'!C:C,'0. CSM'!L:L,CSM_AGENCY3[[#This Row],[Agency]],'0. CSM'!M:M,CSM_AGENCY3[[#This Row],[Billing CSM Title]])+SUMIFS('0. CSM'!E:E,'0. CSM'!L:L,CSM_AGENCY3[[#This Row],[Agency]],'0. CSM'!M:M,CSM_AGENCY3[[#This Row],[Billing CSM Title]])*1000</f>
        <v>0</v>
      </c>
      <c r="I764" s="70">
        <f>SUMIFS('0. CSM'!D:D,'0. CSM'!L:L,CSM_AGENCY3[[#This Row],[Agency]],'0. CSM'!M:M,CSM_AGENCY3[[#This Row],[Billing CSM Title]])+SUMIFS('0. CSM'!F:F,'0. CSM'!L:L,CSM_AGENCY3[[#This Row],[Agency]],'0. CSM'!M:M,CSM_AGENCY3[[#This Row],[Billing CSM Title]])*1000</f>
        <v>0</v>
      </c>
      <c r="J764" s="70">
        <f>CSM_AGENCY3[[#This Row],[FY1 ANNUAL]]+CSM_AGENCY3[[#This Row],[FY2 ANNUAL]]</f>
        <v>0</v>
      </c>
      <c r="K764" s="70">
        <f>ROUND(CSM_AGENCY3[[#This Row],[FY1 ANNUAL]]/12,2)</f>
        <v>0</v>
      </c>
      <c r="L764" s="70">
        <f>ROUND(CSM_AGENCY3[[#This Row],[FY2 ANNUAL]]/12,2)</f>
        <v>0</v>
      </c>
      <c r="N764" s="6"/>
    </row>
    <row r="765" spans="1:14" hidden="1" x14ac:dyDescent="0.25">
      <c r="A765" t="s">
        <v>208</v>
      </c>
      <c r="B765" t="s">
        <v>330</v>
      </c>
      <c r="C765" s="4" t="s">
        <v>470</v>
      </c>
      <c r="D765" s="4"/>
      <c r="E765" s="4" t="str">
        <f>CSM_AGENCY3[[#This Row],[Agency]]&amp;"-"&amp;CSM_AGENCY3[[#This Row],[Agency Name]]</f>
        <v>012-Senate</v>
      </c>
      <c r="F765" s="8" t="s">
        <v>39</v>
      </c>
      <c r="G765" s="5" t="s">
        <v>451</v>
      </c>
      <c r="H765" s="70">
        <f>SUMIFS('0. CSM'!C:C,'0. CSM'!L:L,CSM_AGENCY3[[#This Row],[Agency]],'0. CSM'!M:M,CSM_AGENCY3[[#This Row],[Billing CSM Title]])+SUMIFS('0. CSM'!E:E,'0. CSM'!L:L,CSM_AGENCY3[[#This Row],[Agency]],'0. CSM'!M:M,CSM_AGENCY3[[#This Row],[Billing CSM Title]])*1000</f>
        <v>0</v>
      </c>
      <c r="I765" s="70">
        <f>SUMIFS('0. CSM'!D:D,'0. CSM'!L:L,CSM_AGENCY3[[#This Row],[Agency]],'0. CSM'!M:M,CSM_AGENCY3[[#This Row],[Billing CSM Title]])+SUMIFS('0. CSM'!F:F,'0. CSM'!L:L,CSM_AGENCY3[[#This Row],[Agency]],'0. CSM'!M:M,CSM_AGENCY3[[#This Row],[Billing CSM Title]])*1000</f>
        <v>0</v>
      </c>
      <c r="J765" s="70">
        <f>CSM_AGENCY3[[#This Row],[FY1 ANNUAL]]+CSM_AGENCY3[[#This Row],[FY2 ANNUAL]]</f>
        <v>0</v>
      </c>
      <c r="K765" s="70">
        <f>ROUND(CSM_AGENCY3[[#This Row],[FY1 ANNUAL]]/12,2)</f>
        <v>0</v>
      </c>
      <c r="L765" s="70">
        <f>ROUND(CSM_AGENCY3[[#This Row],[FY2 ANNUAL]]/12,2)</f>
        <v>0</v>
      </c>
      <c r="N765" s="6"/>
    </row>
    <row r="766" spans="1:14" hidden="1" x14ac:dyDescent="0.25">
      <c r="A766" t="s">
        <v>209</v>
      </c>
      <c r="B766" t="s">
        <v>331</v>
      </c>
      <c r="C766" s="4" t="s">
        <v>470</v>
      </c>
      <c r="D766" s="4"/>
      <c r="E766" s="4" t="str">
        <f>CSM_AGENCY3[[#This Row],[Agency]]&amp;"-"&amp;CSM_AGENCY3[[#This Row],[Agency Name]]</f>
        <v>013-Joint Transportation Committee</v>
      </c>
      <c r="F766" s="8" t="s">
        <v>39</v>
      </c>
      <c r="G766" s="5" t="s">
        <v>451</v>
      </c>
      <c r="H766" s="70">
        <f>SUMIFS('0. CSM'!C:C,'0. CSM'!L:L,CSM_AGENCY3[[#This Row],[Agency]],'0. CSM'!M:M,CSM_AGENCY3[[#This Row],[Billing CSM Title]])+SUMIFS('0. CSM'!E:E,'0. CSM'!L:L,CSM_AGENCY3[[#This Row],[Agency]],'0. CSM'!M:M,CSM_AGENCY3[[#This Row],[Billing CSM Title]])*1000</f>
        <v>0</v>
      </c>
      <c r="I766" s="70">
        <f>SUMIFS('0. CSM'!D:D,'0. CSM'!L:L,CSM_AGENCY3[[#This Row],[Agency]],'0. CSM'!M:M,CSM_AGENCY3[[#This Row],[Billing CSM Title]])+SUMIFS('0. CSM'!F:F,'0. CSM'!L:L,CSM_AGENCY3[[#This Row],[Agency]],'0. CSM'!M:M,CSM_AGENCY3[[#This Row],[Billing CSM Title]])*1000</f>
        <v>0</v>
      </c>
      <c r="J766" s="70">
        <f>CSM_AGENCY3[[#This Row],[FY1 ANNUAL]]+CSM_AGENCY3[[#This Row],[FY2 ANNUAL]]</f>
        <v>0</v>
      </c>
      <c r="K766" s="70">
        <f>ROUND(CSM_AGENCY3[[#This Row],[FY1 ANNUAL]]/12,2)</f>
        <v>0</v>
      </c>
      <c r="L766" s="70">
        <f>ROUND(CSM_AGENCY3[[#This Row],[FY2 ANNUAL]]/12,2)</f>
        <v>0</v>
      </c>
      <c r="N766" s="6"/>
    </row>
    <row r="767" spans="1:14" hidden="1" x14ac:dyDescent="0.25">
      <c r="A767" t="s">
        <v>210</v>
      </c>
      <c r="B767" t="s">
        <v>332</v>
      </c>
      <c r="C767" s="4" t="s">
        <v>470</v>
      </c>
      <c r="D767" s="4"/>
      <c r="E767" s="4" t="str">
        <f>CSM_AGENCY3[[#This Row],[Agency]]&amp;"-"&amp;CSM_AGENCY3[[#This Row],[Agency Name]]</f>
        <v>014-Jt Leg Audit &amp; Review Committee</v>
      </c>
      <c r="F767" s="8" t="s">
        <v>39</v>
      </c>
      <c r="G767" s="5" t="s">
        <v>451</v>
      </c>
      <c r="H767" s="70">
        <f>SUMIFS('0. CSM'!C:C,'0. CSM'!L:L,CSM_AGENCY3[[#This Row],[Agency]],'0. CSM'!M:M,CSM_AGENCY3[[#This Row],[Billing CSM Title]])+SUMIFS('0. CSM'!E:E,'0. CSM'!L:L,CSM_AGENCY3[[#This Row],[Agency]],'0. CSM'!M:M,CSM_AGENCY3[[#This Row],[Billing CSM Title]])*1000</f>
        <v>0</v>
      </c>
      <c r="I767" s="70">
        <f>SUMIFS('0. CSM'!D:D,'0. CSM'!L:L,CSM_AGENCY3[[#This Row],[Agency]],'0. CSM'!M:M,CSM_AGENCY3[[#This Row],[Billing CSM Title]])+SUMIFS('0. CSM'!F:F,'0. CSM'!L:L,CSM_AGENCY3[[#This Row],[Agency]],'0. CSM'!M:M,CSM_AGENCY3[[#This Row],[Billing CSM Title]])*1000</f>
        <v>0</v>
      </c>
      <c r="J767" s="70">
        <f>CSM_AGENCY3[[#This Row],[FY1 ANNUAL]]+CSM_AGENCY3[[#This Row],[FY2 ANNUAL]]</f>
        <v>0</v>
      </c>
      <c r="K767" s="70">
        <f>ROUND(CSM_AGENCY3[[#This Row],[FY1 ANNUAL]]/12,2)</f>
        <v>0</v>
      </c>
      <c r="L767" s="70">
        <f>ROUND(CSM_AGENCY3[[#This Row],[FY2 ANNUAL]]/12,2)</f>
        <v>0</v>
      </c>
      <c r="N767" s="6"/>
    </row>
    <row r="768" spans="1:14" hidden="1" x14ac:dyDescent="0.25">
      <c r="A768" t="s">
        <v>211</v>
      </c>
      <c r="B768" t="s">
        <v>333</v>
      </c>
      <c r="C768" s="4" t="s">
        <v>470</v>
      </c>
      <c r="D768" s="4"/>
      <c r="E768" s="4" t="str">
        <f>CSM_AGENCY3[[#This Row],[Agency]]&amp;"-"&amp;CSM_AGENCY3[[#This Row],[Agency Name]]</f>
        <v>020-LEAP Committee</v>
      </c>
      <c r="F768" s="8" t="s">
        <v>39</v>
      </c>
      <c r="G768" s="5" t="s">
        <v>451</v>
      </c>
      <c r="H768" s="70">
        <f>SUMIFS('0. CSM'!C:C,'0. CSM'!L:L,CSM_AGENCY3[[#This Row],[Agency]],'0. CSM'!M:M,CSM_AGENCY3[[#This Row],[Billing CSM Title]])+SUMIFS('0. CSM'!E:E,'0. CSM'!L:L,CSM_AGENCY3[[#This Row],[Agency]],'0. CSM'!M:M,CSM_AGENCY3[[#This Row],[Billing CSM Title]])*1000</f>
        <v>0</v>
      </c>
      <c r="I768" s="70">
        <f>SUMIFS('0. CSM'!D:D,'0. CSM'!L:L,CSM_AGENCY3[[#This Row],[Agency]],'0. CSM'!M:M,CSM_AGENCY3[[#This Row],[Billing CSM Title]])+SUMIFS('0. CSM'!F:F,'0. CSM'!L:L,CSM_AGENCY3[[#This Row],[Agency]],'0. CSM'!M:M,CSM_AGENCY3[[#This Row],[Billing CSM Title]])*1000</f>
        <v>0</v>
      </c>
      <c r="J768" s="70">
        <f>CSM_AGENCY3[[#This Row],[FY1 ANNUAL]]+CSM_AGENCY3[[#This Row],[FY2 ANNUAL]]</f>
        <v>0</v>
      </c>
      <c r="K768" s="70">
        <f>ROUND(CSM_AGENCY3[[#This Row],[FY1 ANNUAL]]/12,2)</f>
        <v>0</v>
      </c>
      <c r="L768" s="70">
        <f>ROUND(CSM_AGENCY3[[#This Row],[FY2 ANNUAL]]/12,2)</f>
        <v>0</v>
      </c>
      <c r="N768" s="6"/>
    </row>
    <row r="769" spans="1:14" hidden="1" x14ac:dyDescent="0.25">
      <c r="A769" t="s">
        <v>212</v>
      </c>
      <c r="B769" t="s">
        <v>334</v>
      </c>
      <c r="C769" s="4" t="s">
        <v>470</v>
      </c>
      <c r="D769" s="4"/>
      <c r="E769" s="4" t="str">
        <f>CSM_AGENCY3[[#This Row],[Agency]]&amp;"-"&amp;CSM_AGENCY3[[#This Row],[Agency Name]]</f>
        <v>035-Office of the State Actuary</v>
      </c>
      <c r="F769" s="8" t="s">
        <v>39</v>
      </c>
      <c r="G769" s="5" t="s">
        <v>451</v>
      </c>
      <c r="H769" s="70">
        <f>SUMIFS('0. CSM'!C:C,'0. CSM'!L:L,CSM_AGENCY3[[#This Row],[Agency]],'0. CSM'!M:M,CSM_AGENCY3[[#This Row],[Billing CSM Title]])+SUMIFS('0. CSM'!E:E,'0. CSM'!L:L,CSM_AGENCY3[[#This Row],[Agency]],'0. CSM'!M:M,CSM_AGENCY3[[#This Row],[Billing CSM Title]])*1000</f>
        <v>0</v>
      </c>
      <c r="I769" s="70">
        <f>SUMIFS('0. CSM'!D:D,'0. CSM'!L:L,CSM_AGENCY3[[#This Row],[Agency]],'0. CSM'!M:M,CSM_AGENCY3[[#This Row],[Billing CSM Title]])+SUMIFS('0. CSM'!F:F,'0. CSM'!L:L,CSM_AGENCY3[[#This Row],[Agency]],'0. CSM'!M:M,CSM_AGENCY3[[#This Row],[Billing CSM Title]])*1000</f>
        <v>0</v>
      </c>
      <c r="J769" s="70">
        <f>CSM_AGENCY3[[#This Row],[FY1 ANNUAL]]+CSM_AGENCY3[[#This Row],[FY2 ANNUAL]]</f>
        <v>0</v>
      </c>
      <c r="K769" s="70">
        <f>ROUND(CSM_AGENCY3[[#This Row],[FY1 ANNUAL]]/12,2)</f>
        <v>0</v>
      </c>
      <c r="L769" s="70">
        <f>ROUND(CSM_AGENCY3[[#This Row],[FY2 ANNUAL]]/12,2)</f>
        <v>0</v>
      </c>
      <c r="N769" s="6"/>
    </row>
    <row r="770" spans="1:14" hidden="1" x14ac:dyDescent="0.25">
      <c r="A770" t="s">
        <v>213</v>
      </c>
      <c r="B770" t="s">
        <v>335</v>
      </c>
      <c r="C770" s="4" t="s">
        <v>470</v>
      </c>
      <c r="D770" s="4"/>
      <c r="E770" s="4" t="str">
        <f>CSM_AGENCY3[[#This Row],[Agency]]&amp;"-"&amp;CSM_AGENCY3[[#This Row],[Agency Name]]</f>
        <v>036-St Leg Labor Rel</v>
      </c>
      <c r="F770" s="8" t="s">
        <v>39</v>
      </c>
      <c r="G770" s="5" t="s">
        <v>451</v>
      </c>
      <c r="H770" s="70">
        <f>SUMIFS('0. CSM'!C:C,'0. CSM'!L:L,CSM_AGENCY3[[#This Row],[Agency]],'0. CSM'!M:M,CSM_AGENCY3[[#This Row],[Billing CSM Title]])+SUMIFS('0. CSM'!E:E,'0. CSM'!L:L,CSM_AGENCY3[[#This Row],[Agency]],'0. CSM'!M:M,CSM_AGENCY3[[#This Row],[Billing CSM Title]])*1000</f>
        <v>0</v>
      </c>
      <c r="I770" s="70">
        <f>SUMIFS('0. CSM'!D:D,'0. CSM'!L:L,CSM_AGENCY3[[#This Row],[Agency]],'0. CSM'!M:M,CSM_AGENCY3[[#This Row],[Billing CSM Title]])+SUMIFS('0. CSM'!F:F,'0. CSM'!L:L,CSM_AGENCY3[[#This Row],[Agency]],'0. CSM'!M:M,CSM_AGENCY3[[#This Row],[Billing CSM Title]])*1000</f>
        <v>0</v>
      </c>
      <c r="J770" s="70">
        <f>CSM_AGENCY3[[#This Row],[FY1 ANNUAL]]+CSM_AGENCY3[[#This Row],[FY2 ANNUAL]]</f>
        <v>0</v>
      </c>
      <c r="K770" s="70">
        <f>ROUND(CSM_AGENCY3[[#This Row],[FY1 ANNUAL]]/12,2)</f>
        <v>0</v>
      </c>
      <c r="L770" s="70">
        <f>ROUND(CSM_AGENCY3[[#This Row],[FY2 ANNUAL]]/12,2)</f>
        <v>0</v>
      </c>
      <c r="N770" s="6"/>
    </row>
    <row r="771" spans="1:14" hidden="1" x14ac:dyDescent="0.25">
      <c r="A771" t="s">
        <v>214</v>
      </c>
      <c r="B771" t="s">
        <v>336</v>
      </c>
      <c r="C771" s="4" t="s">
        <v>470</v>
      </c>
      <c r="D771" s="4"/>
      <c r="E771" s="4" t="str">
        <f>CSM_AGENCY3[[#This Row],[Agency]]&amp;"-"&amp;CSM_AGENCY3[[#This Row],[Agency Name]]</f>
        <v>037-Office of Legislative Support Svcs</v>
      </c>
      <c r="F771" s="8" t="s">
        <v>39</v>
      </c>
      <c r="G771" s="5" t="s">
        <v>451</v>
      </c>
      <c r="H771" s="70">
        <f>SUMIFS('0. CSM'!C:C,'0. CSM'!L:L,CSM_AGENCY3[[#This Row],[Agency]],'0. CSM'!M:M,CSM_AGENCY3[[#This Row],[Billing CSM Title]])+SUMIFS('0. CSM'!E:E,'0. CSM'!L:L,CSM_AGENCY3[[#This Row],[Agency]],'0. CSM'!M:M,CSM_AGENCY3[[#This Row],[Billing CSM Title]])*1000</f>
        <v>0</v>
      </c>
      <c r="I771" s="70">
        <f>SUMIFS('0. CSM'!D:D,'0. CSM'!L:L,CSM_AGENCY3[[#This Row],[Agency]],'0. CSM'!M:M,CSM_AGENCY3[[#This Row],[Billing CSM Title]])+SUMIFS('0. CSM'!F:F,'0. CSM'!L:L,CSM_AGENCY3[[#This Row],[Agency]],'0. CSM'!M:M,CSM_AGENCY3[[#This Row],[Billing CSM Title]])*1000</f>
        <v>0</v>
      </c>
      <c r="J771" s="70">
        <f>CSM_AGENCY3[[#This Row],[FY1 ANNUAL]]+CSM_AGENCY3[[#This Row],[FY2 ANNUAL]]</f>
        <v>0</v>
      </c>
      <c r="K771" s="70">
        <f>ROUND(CSM_AGENCY3[[#This Row],[FY1 ANNUAL]]/12,2)</f>
        <v>0</v>
      </c>
      <c r="L771" s="70">
        <f>ROUND(CSM_AGENCY3[[#This Row],[FY2 ANNUAL]]/12,2)</f>
        <v>0</v>
      </c>
      <c r="N771" s="6"/>
    </row>
    <row r="772" spans="1:14" hidden="1" x14ac:dyDescent="0.25">
      <c r="A772" t="s">
        <v>215</v>
      </c>
      <c r="B772" t="s">
        <v>337</v>
      </c>
      <c r="C772" s="4" t="s">
        <v>470</v>
      </c>
      <c r="D772" s="4"/>
      <c r="E772" s="4" t="str">
        <f>CSM_AGENCY3[[#This Row],[Agency]]&amp;"-"&amp;CSM_AGENCY3[[#This Row],[Agency Name]]</f>
        <v>038-Joint Legislative Systems Comm</v>
      </c>
      <c r="F772" s="8" t="s">
        <v>39</v>
      </c>
      <c r="G772" s="5" t="s">
        <v>451</v>
      </c>
      <c r="H772" s="70">
        <f>SUMIFS('0. CSM'!C:C,'0. CSM'!L:L,CSM_AGENCY3[[#This Row],[Agency]],'0. CSM'!M:M,CSM_AGENCY3[[#This Row],[Billing CSM Title]])+SUMIFS('0. CSM'!E:E,'0. CSM'!L:L,CSM_AGENCY3[[#This Row],[Agency]],'0. CSM'!M:M,CSM_AGENCY3[[#This Row],[Billing CSM Title]])*1000</f>
        <v>0</v>
      </c>
      <c r="I772" s="70">
        <f>SUMIFS('0. CSM'!D:D,'0. CSM'!L:L,CSM_AGENCY3[[#This Row],[Agency]],'0. CSM'!M:M,CSM_AGENCY3[[#This Row],[Billing CSM Title]])+SUMIFS('0. CSM'!F:F,'0. CSM'!L:L,CSM_AGENCY3[[#This Row],[Agency]],'0. CSM'!M:M,CSM_AGENCY3[[#This Row],[Billing CSM Title]])*1000</f>
        <v>0</v>
      </c>
      <c r="J772" s="70">
        <f>CSM_AGENCY3[[#This Row],[FY1 ANNUAL]]+CSM_AGENCY3[[#This Row],[FY2 ANNUAL]]</f>
        <v>0</v>
      </c>
      <c r="K772" s="70">
        <f>ROUND(CSM_AGENCY3[[#This Row],[FY1 ANNUAL]]/12,2)</f>
        <v>0</v>
      </c>
      <c r="L772" s="70">
        <f>ROUND(CSM_AGENCY3[[#This Row],[FY2 ANNUAL]]/12,2)</f>
        <v>0</v>
      </c>
      <c r="N772" s="6"/>
    </row>
    <row r="773" spans="1:14" hidden="1" x14ac:dyDescent="0.25">
      <c r="A773" t="s">
        <v>216</v>
      </c>
      <c r="B773" t="s">
        <v>338</v>
      </c>
      <c r="C773" s="4" t="s">
        <v>470</v>
      </c>
      <c r="D773" s="4"/>
      <c r="E773" s="4" t="str">
        <f>CSM_AGENCY3[[#This Row],[Agency]]&amp;"-"&amp;CSM_AGENCY3[[#This Row],[Agency Name]]</f>
        <v>040-Statute Law Committee</v>
      </c>
      <c r="F773" s="8" t="s">
        <v>39</v>
      </c>
      <c r="G773" s="5" t="s">
        <v>451</v>
      </c>
      <c r="H773" s="70">
        <f>SUMIFS('0. CSM'!C:C,'0. CSM'!L:L,CSM_AGENCY3[[#This Row],[Agency]],'0. CSM'!M:M,CSM_AGENCY3[[#This Row],[Billing CSM Title]])+SUMIFS('0. CSM'!E:E,'0. CSM'!L:L,CSM_AGENCY3[[#This Row],[Agency]],'0. CSM'!M:M,CSM_AGENCY3[[#This Row],[Billing CSM Title]])*1000</f>
        <v>0</v>
      </c>
      <c r="I773" s="70">
        <f>SUMIFS('0. CSM'!D:D,'0. CSM'!L:L,CSM_AGENCY3[[#This Row],[Agency]],'0. CSM'!M:M,CSM_AGENCY3[[#This Row],[Billing CSM Title]])+SUMIFS('0. CSM'!F:F,'0. CSM'!L:L,CSM_AGENCY3[[#This Row],[Agency]],'0. CSM'!M:M,CSM_AGENCY3[[#This Row],[Billing CSM Title]])*1000</f>
        <v>0</v>
      </c>
      <c r="J773" s="70">
        <f>CSM_AGENCY3[[#This Row],[FY1 ANNUAL]]+CSM_AGENCY3[[#This Row],[FY2 ANNUAL]]</f>
        <v>0</v>
      </c>
      <c r="K773" s="70">
        <f>ROUND(CSM_AGENCY3[[#This Row],[FY1 ANNUAL]]/12,2)</f>
        <v>0</v>
      </c>
      <c r="L773" s="70">
        <f>ROUND(CSM_AGENCY3[[#This Row],[FY2 ANNUAL]]/12,2)</f>
        <v>0</v>
      </c>
      <c r="N773" s="6"/>
    </row>
    <row r="774" spans="1:14" hidden="1" x14ac:dyDescent="0.25">
      <c r="A774" t="s">
        <v>217</v>
      </c>
      <c r="B774" t="s">
        <v>339</v>
      </c>
      <c r="C774" s="4" t="s">
        <v>470</v>
      </c>
      <c r="D774" s="4"/>
      <c r="E774" s="4" t="str">
        <f>CSM_AGENCY3[[#This Row],[Agency]]&amp;"-"&amp;CSM_AGENCY3[[#This Row],[Agency Name]]</f>
        <v>045-Supreme Court</v>
      </c>
      <c r="F774" s="8" t="s">
        <v>39</v>
      </c>
      <c r="G774" s="5" t="s">
        <v>451</v>
      </c>
      <c r="H774" s="70">
        <f>SUMIFS('0. CSM'!C:C,'0. CSM'!L:L,CSM_AGENCY3[[#This Row],[Agency]],'0. CSM'!M:M,CSM_AGENCY3[[#This Row],[Billing CSM Title]])+SUMIFS('0. CSM'!E:E,'0. CSM'!L:L,CSM_AGENCY3[[#This Row],[Agency]],'0. CSM'!M:M,CSM_AGENCY3[[#This Row],[Billing CSM Title]])*1000</f>
        <v>0</v>
      </c>
      <c r="I774" s="70">
        <f>SUMIFS('0. CSM'!D:D,'0. CSM'!L:L,CSM_AGENCY3[[#This Row],[Agency]],'0. CSM'!M:M,CSM_AGENCY3[[#This Row],[Billing CSM Title]])+SUMIFS('0. CSM'!F:F,'0. CSM'!L:L,CSM_AGENCY3[[#This Row],[Agency]],'0. CSM'!M:M,CSM_AGENCY3[[#This Row],[Billing CSM Title]])*1000</f>
        <v>0</v>
      </c>
      <c r="J774" s="70">
        <f>CSM_AGENCY3[[#This Row],[FY1 ANNUAL]]+CSM_AGENCY3[[#This Row],[FY2 ANNUAL]]</f>
        <v>0</v>
      </c>
      <c r="K774" s="70">
        <f>ROUND(CSM_AGENCY3[[#This Row],[FY1 ANNUAL]]/12,2)</f>
        <v>0</v>
      </c>
      <c r="L774" s="70">
        <f>ROUND(CSM_AGENCY3[[#This Row],[FY2 ANNUAL]]/12,2)</f>
        <v>0</v>
      </c>
      <c r="N774" s="6"/>
    </row>
    <row r="775" spans="1:14" hidden="1" x14ac:dyDescent="0.25">
      <c r="A775" t="s">
        <v>218</v>
      </c>
      <c r="B775" t="s">
        <v>340</v>
      </c>
      <c r="C775" s="4" t="s">
        <v>470</v>
      </c>
      <c r="D775" s="4"/>
      <c r="E775" s="4" t="str">
        <f>CSM_AGENCY3[[#This Row],[Agency]]&amp;"-"&amp;CSM_AGENCY3[[#This Row],[Agency Name]]</f>
        <v>046-State Law Library</v>
      </c>
      <c r="F775" s="8" t="s">
        <v>39</v>
      </c>
      <c r="G775" s="5" t="s">
        <v>451</v>
      </c>
      <c r="H775" s="70">
        <f>SUMIFS('0. CSM'!C:C,'0. CSM'!L:L,CSM_AGENCY3[[#This Row],[Agency]],'0. CSM'!M:M,CSM_AGENCY3[[#This Row],[Billing CSM Title]])+SUMIFS('0. CSM'!E:E,'0. CSM'!L:L,CSM_AGENCY3[[#This Row],[Agency]],'0. CSM'!M:M,CSM_AGENCY3[[#This Row],[Billing CSM Title]])*1000</f>
        <v>0</v>
      </c>
      <c r="I775" s="70">
        <f>SUMIFS('0. CSM'!D:D,'0. CSM'!L:L,CSM_AGENCY3[[#This Row],[Agency]],'0. CSM'!M:M,CSM_AGENCY3[[#This Row],[Billing CSM Title]])+SUMIFS('0. CSM'!F:F,'0. CSM'!L:L,CSM_AGENCY3[[#This Row],[Agency]],'0. CSM'!M:M,CSM_AGENCY3[[#This Row],[Billing CSM Title]])*1000</f>
        <v>0</v>
      </c>
      <c r="J775" s="70">
        <f>CSM_AGENCY3[[#This Row],[FY1 ANNUAL]]+CSM_AGENCY3[[#This Row],[FY2 ANNUAL]]</f>
        <v>0</v>
      </c>
      <c r="K775" s="70">
        <f>ROUND(CSM_AGENCY3[[#This Row],[FY1 ANNUAL]]/12,2)</f>
        <v>0</v>
      </c>
      <c r="L775" s="70">
        <f>ROUND(CSM_AGENCY3[[#This Row],[FY2 ANNUAL]]/12,2)</f>
        <v>0</v>
      </c>
      <c r="N775" s="6"/>
    </row>
    <row r="776" spans="1:14" hidden="1" x14ac:dyDescent="0.25">
      <c r="A776" t="s">
        <v>219</v>
      </c>
      <c r="B776" t="s">
        <v>341</v>
      </c>
      <c r="C776" s="4" t="s">
        <v>470</v>
      </c>
      <c r="D776" s="4"/>
      <c r="E776" s="4" t="str">
        <f>CSM_AGENCY3[[#This Row],[Agency]]&amp;"-"&amp;CSM_AGENCY3[[#This Row],[Agency Name]]</f>
        <v>048-Court of Appeals</v>
      </c>
      <c r="F776" s="8" t="s">
        <v>39</v>
      </c>
      <c r="G776" s="5" t="s">
        <v>451</v>
      </c>
      <c r="H776" s="70">
        <f>SUMIFS('0. CSM'!C:C,'0. CSM'!L:L,CSM_AGENCY3[[#This Row],[Agency]],'0. CSM'!M:M,CSM_AGENCY3[[#This Row],[Billing CSM Title]])+SUMIFS('0. CSM'!E:E,'0. CSM'!L:L,CSM_AGENCY3[[#This Row],[Agency]],'0. CSM'!M:M,CSM_AGENCY3[[#This Row],[Billing CSM Title]])*1000</f>
        <v>0</v>
      </c>
      <c r="I776" s="70">
        <f>SUMIFS('0. CSM'!D:D,'0. CSM'!L:L,CSM_AGENCY3[[#This Row],[Agency]],'0. CSM'!M:M,CSM_AGENCY3[[#This Row],[Billing CSM Title]])+SUMIFS('0. CSM'!F:F,'0. CSM'!L:L,CSM_AGENCY3[[#This Row],[Agency]],'0. CSM'!M:M,CSM_AGENCY3[[#This Row],[Billing CSM Title]])*1000</f>
        <v>0</v>
      </c>
      <c r="J776" s="70">
        <f>CSM_AGENCY3[[#This Row],[FY1 ANNUAL]]+CSM_AGENCY3[[#This Row],[FY2 ANNUAL]]</f>
        <v>0</v>
      </c>
      <c r="K776" s="70">
        <f>ROUND(CSM_AGENCY3[[#This Row],[FY1 ANNUAL]]/12,2)</f>
        <v>0</v>
      </c>
      <c r="L776" s="70">
        <f>ROUND(CSM_AGENCY3[[#This Row],[FY2 ANNUAL]]/12,2)</f>
        <v>0</v>
      </c>
      <c r="N776" s="6"/>
    </row>
    <row r="777" spans="1:14" hidden="1" x14ac:dyDescent="0.25">
      <c r="A777" t="s">
        <v>220</v>
      </c>
      <c r="B777" t="s">
        <v>342</v>
      </c>
      <c r="C777" s="4" t="s">
        <v>470</v>
      </c>
      <c r="D777" s="4"/>
      <c r="E777" s="4" t="str">
        <f>CSM_AGENCY3[[#This Row],[Agency]]&amp;"-"&amp;CSM_AGENCY3[[#This Row],[Agency Name]]</f>
        <v>050-Commission on Judicial Conduct</v>
      </c>
      <c r="F777" s="8" t="s">
        <v>39</v>
      </c>
      <c r="G777" s="5" t="s">
        <v>451</v>
      </c>
      <c r="H777" s="70">
        <f>SUMIFS('0. CSM'!C:C,'0. CSM'!L:L,CSM_AGENCY3[[#This Row],[Agency]],'0. CSM'!M:M,CSM_AGENCY3[[#This Row],[Billing CSM Title]])+SUMIFS('0. CSM'!E:E,'0. CSM'!L:L,CSM_AGENCY3[[#This Row],[Agency]],'0. CSM'!M:M,CSM_AGENCY3[[#This Row],[Billing CSM Title]])*1000</f>
        <v>0</v>
      </c>
      <c r="I777" s="70">
        <f>SUMIFS('0. CSM'!D:D,'0. CSM'!L:L,CSM_AGENCY3[[#This Row],[Agency]],'0. CSM'!M:M,CSM_AGENCY3[[#This Row],[Billing CSM Title]])+SUMIFS('0. CSM'!F:F,'0. CSM'!L:L,CSM_AGENCY3[[#This Row],[Agency]],'0. CSM'!M:M,CSM_AGENCY3[[#This Row],[Billing CSM Title]])*1000</f>
        <v>0</v>
      </c>
      <c r="J777" s="70">
        <f>CSM_AGENCY3[[#This Row],[FY1 ANNUAL]]+CSM_AGENCY3[[#This Row],[FY2 ANNUAL]]</f>
        <v>0</v>
      </c>
      <c r="K777" s="70">
        <f>ROUND(CSM_AGENCY3[[#This Row],[FY1 ANNUAL]]/12,2)</f>
        <v>0</v>
      </c>
      <c r="L777" s="70">
        <f>ROUND(CSM_AGENCY3[[#This Row],[FY2 ANNUAL]]/12,2)</f>
        <v>0</v>
      </c>
      <c r="N777" s="6"/>
    </row>
    <row r="778" spans="1:14" hidden="1" x14ac:dyDescent="0.25">
      <c r="A778" t="s">
        <v>221</v>
      </c>
      <c r="B778" t="s">
        <v>343</v>
      </c>
      <c r="C778" s="4" t="s">
        <v>470</v>
      </c>
      <c r="D778" s="4"/>
      <c r="E778" s="4" t="str">
        <f>CSM_AGENCY3[[#This Row],[Agency]]&amp;"-"&amp;CSM_AGENCY3[[#This Row],[Agency Name]]</f>
        <v>055-Administrative Office of the Courts</v>
      </c>
      <c r="F778" s="8" t="s">
        <v>39</v>
      </c>
      <c r="G778" s="5" t="s">
        <v>451</v>
      </c>
      <c r="H778" s="70">
        <f>SUMIFS('0. CSM'!C:C,'0. CSM'!L:L,CSM_AGENCY3[[#This Row],[Agency]],'0. CSM'!M:M,CSM_AGENCY3[[#This Row],[Billing CSM Title]])+SUMIFS('0. CSM'!E:E,'0. CSM'!L:L,CSM_AGENCY3[[#This Row],[Agency]],'0. CSM'!M:M,CSM_AGENCY3[[#This Row],[Billing CSM Title]])*1000</f>
        <v>0</v>
      </c>
      <c r="I778" s="70">
        <f>SUMIFS('0. CSM'!D:D,'0. CSM'!L:L,CSM_AGENCY3[[#This Row],[Agency]],'0. CSM'!M:M,CSM_AGENCY3[[#This Row],[Billing CSM Title]])+SUMIFS('0. CSM'!F:F,'0. CSM'!L:L,CSM_AGENCY3[[#This Row],[Agency]],'0. CSM'!M:M,CSM_AGENCY3[[#This Row],[Billing CSM Title]])*1000</f>
        <v>0</v>
      </c>
      <c r="J778" s="70">
        <f>CSM_AGENCY3[[#This Row],[FY1 ANNUAL]]+CSM_AGENCY3[[#This Row],[FY2 ANNUAL]]</f>
        <v>0</v>
      </c>
      <c r="K778" s="70">
        <f>ROUND(CSM_AGENCY3[[#This Row],[FY1 ANNUAL]]/12,2)</f>
        <v>0</v>
      </c>
      <c r="L778" s="70">
        <f>ROUND(CSM_AGENCY3[[#This Row],[FY2 ANNUAL]]/12,2)</f>
        <v>0</v>
      </c>
      <c r="N778" s="6"/>
    </row>
    <row r="779" spans="1:14" hidden="1" x14ac:dyDescent="0.25">
      <c r="A779" t="s">
        <v>222</v>
      </c>
      <c r="B779" t="s">
        <v>344</v>
      </c>
      <c r="C779" s="4" t="s">
        <v>470</v>
      </c>
      <c r="D779" s="4"/>
      <c r="E779" s="4" t="str">
        <f>CSM_AGENCY3[[#This Row],[Agency]]&amp;"-"&amp;CSM_AGENCY3[[#This Row],[Agency Name]]</f>
        <v>056-Office of Public Defense</v>
      </c>
      <c r="F779" s="8" t="s">
        <v>39</v>
      </c>
      <c r="G779" s="5" t="s">
        <v>451</v>
      </c>
      <c r="H779" s="70">
        <f>SUMIFS('0. CSM'!C:C,'0. CSM'!L:L,CSM_AGENCY3[[#This Row],[Agency]],'0. CSM'!M:M,CSM_AGENCY3[[#This Row],[Billing CSM Title]])+SUMIFS('0. CSM'!E:E,'0. CSM'!L:L,CSM_AGENCY3[[#This Row],[Agency]],'0. CSM'!M:M,CSM_AGENCY3[[#This Row],[Billing CSM Title]])*1000</f>
        <v>0</v>
      </c>
      <c r="I779" s="70">
        <f>SUMIFS('0. CSM'!D:D,'0. CSM'!L:L,CSM_AGENCY3[[#This Row],[Agency]],'0. CSM'!M:M,CSM_AGENCY3[[#This Row],[Billing CSM Title]])+SUMIFS('0. CSM'!F:F,'0. CSM'!L:L,CSM_AGENCY3[[#This Row],[Agency]],'0. CSM'!M:M,CSM_AGENCY3[[#This Row],[Billing CSM Title]])*1000</f>
        <v>0</v>
      </c>
      <c r="J779" s="70">
        <f>CSM_AGENCY3[[#This Row],[FY1 ANNUAL]]+CSM_AGENCY3[[#This Row],[FY2 ANNUAL]]</f>
        <v>0</v>
      </c>
      <c r="K779" s="70">
        <f>ROUND(CSM_AGENCY3[[#This Row],[FY1 ANNUAL]]/12,2)</f>
        <v>0</v>
      </c>
      <c r="L779" s="70">
        <f>ROUND(CSM_AGENCY3[[#This Row],[FY2 ANNUAL]]/12,2)</f>
        <v>0</v>
      </c>
      <c r="N779" s="6"/>
    </row>
    <row r="780" spans="1:14" hidden="1" x14ac:dyDescent="0.25">
      <c r="A780" t="s">
        <v>223</v>
      </c>
      <c r="B780" t="s">
        <v>345</v>
      </c>
      <c r="C780" s="4" t="s">
        <v>470</v>
      </c>
      <c r="D780" s="4"/>
      <c r="E780" s="4" t="str">
        <f>CSM_AGENCY3[[#This Row],[Agency]]&amp;"-"&amp;CSM_AGENCY3[[#This Row],[Agency Name]]</f>
        <v>057-Office of Civil Legal Aid</v>
      </c>
      <c r="F780" s="8" t="s">
        <v>39</v>
      </c>
      <c r="G780" s="5" t="s">
        <v>451</v>
      </c>
      <c r="H780" s="70">
        <f>SUMIFS('0. CSM'!C:C,'0. CSM'!L:L,CSM_AGENCY3[[#This Row],[Agency]],'0. CSM'!M:M,CSM_AGENCY3[[#This Row],[Billing CSM Title]])+SUMIFS('0. CSM'!E:E,'0. CSM'!L:L,CSM_AGENCY3[[#This Row],[Agency]],'0. CSM'!M:M,CSM_AGENCY3[[#This Row],[Billing CSM Title]])*1000</f>
        <v>0</v>
      </c>
      <c r="I780" s="70">
        <f>SUMIFS('0. CSM'!D:D,'0. CSM'!L:L,CSM_AGENCY3[[#This Row],[Agency]],'0. CSM'!M:M,CSM_AGENCY3[[#This Row],[Billing CSM Title]])+SUMIFS('0. CSM'!F:F,'0. CSM'!L:L,CSM_AGENCY3[[#This Row],[Agency]],'0. CSM'!M:M,CSM_AGENCY3[[#This Row],[Billing CSM Title]])*1000</f>
        <v>0</v>
      </c>
      <c r="J780" s="70">
        <f>CSM_AGENCY3[[#This Row],[FY1 ANNUAL]]+CSM_AGENCY3[[#This Row],[FY2 ANNUAL]]</f>
        <v>0</v>
      </c>
      <c r="K780" s="70">
        <f>ROUND(CSM_AGENCY3[[#This Row],[FY1 ANNUAL]]/12,2)</f>
        <v>0</v>
      </c>
      <c r="L780" s="70">
        <f>ROUND(CSM_AGENCY3[[#This Row],[FY2 ANNUAL]]/12,2)</f>
        <v>0</v>
      </c>
      <c r="N780" s="6"/>
    </row>
    <row r="781" spans="1:14" hidden="1" x14ac:dyDescent="0.25">
      <c r="A781" t="s">
        <v>224</v>
      </c>
      <c r="B781" t="s">
        <v>346</v>
      </c>
      <c r="C781" s="4" t="s">
        <v>470</v>
      </c>
      <c r="D781" s="4"/>
      <c r="E781" s="4" t="str">
        <f>CSM_AGENCY3[[#This Row],[Agency]]&amp;"-"&amp;CSM_AGENCY3[[#This Row],[Agency Name]]</f>
        <v>075-Office of the Governor</v>
      </c>
      <c r="F781" s="8" t="s">
        <v>39</v>
      </c>
      <c r="G781" s="5" t="s">
        <v>451</v>
      </c>
      <c r="H781" s="70">
        <f>SUMIFS('0. CSM'!C:C,'0. CSM'!L:L,CSM_AGENCY3[[#This Row],[Agency]],'0. CSM'!M:M,CSM_AGENCY3[[#This Row],[Billing CSM Title]])+SUMIFS('0. CSM'!E:E,'0. CSM'!L:L,CSM_AGENCY3[[#This Row],[Agency]],'0. CSM'!M:M,CSM_AGENCY3[[#This Row],[Billing CSM Title]])*1000</f>
        <v>0</v>
      </c>
      <c r="I781" s="70">
        <f>SUMIFS('0. CSM'!D:D,'0. CSM'!L:L,CSM_AGENCY3[[#This Row],[Agency]],'0. CSM'!M:M,CSM_AGENCY3[[#This Row],[Billing CSM Title]])+SUMIFS('0. CSM'!F:F,'0. CSM'!L:L,CSM_AGENCY3[[#This Row],[Agency]],'0. CSM'!M:M,CSM_AGENCY3[[#This Row],[Billing CSM Title]])*1000</f>
        <v>0</v>
      </c>
      <c r="J781" s="70">
        <f>CSM_AGENCY3[[#This Row],[FY1 ANNUAL]]+CSM_AGENCY3[[#This Row],[FY2 ANNUAL]]</f>
        <v>0</v>
      </c>
      <c r="K781" s="70">
        <f>ROUND(CSM_AGENCY3[[#This Row],[FY1 ANNUAL]]/12,2)</f>
        <v>0</v>
      </c>
      <c r="L781" s="70">
        <f>ROUND(CSM_AGENCY3[[#This Row],[FY2 ANNUAL]]/12,2)</f>
        <v>0</v>
      </c>
      <c r="N781" s="6"/>
    </row>
    <row r="782" spans="1:14" hidden="1" x14ac:dyDescent="0.25">
      <c r="A782" t="s">
        <v>225</v>
      </c>
      <c r="B782" t="s">
        <v>347</v>
      </c>
      <c r="C782" s="4" t="s">
        <v>470</v>
      </c>
      <c r="D782" s="4"/>
      <c r="E782" s="4" t="str">
        <f>CSM_AGENCY3[[#This Row],[Agency]]&amp;"-"&amp;CSM_AGENCY3[[#This Row],[Agency Name]]</f>
        <v>080-Office of the Lieutenant Governor</v>
      </c>
      <c r="F782" s="8" t="s">
        <v>39</v>
      </c>
      <c r="G782" s="5" t="s">
        <v>451</v>
      </c>
      <c r="H782" s="70">
        <f>SUMIFS('0. CSM'!C:C,'0. CSM'!L:L,CSM_AGENCY3[[#This Row],[Agency]],'0. CSM'!M:M,CSM_AGENCY3[[#This Row],[Billing CSM Title]])+SUMIFS('0. CSM'!E:E,'0. CSM'!L:L,CSM_AGENCY3[[#This Row],[Agency]],'0. CSM'!M:M,CSM_AGENCY3[[#This Row],[Billing CSM Title]])*1000</f>
        <v>0</v>
      </c>
      <c r="I782" s="70">
        <f>SUMIFS('0. CSM'!D:D,'0. CSM'!L:L,CSM_AGENCY3[[#This Row],[Agency]],'0. CSM'!M:M,CSM_AGENCY3[[#This Row],[Billing CSM Title]])+SUMIFS('0. CSM'!F:F,'0. CSM'!L:L,CSM_AGENCY3[[#This Row],[Agency]],'0. CSM'!M:M,CSM_AGENCY3[[#This Row],[Billing CSM Title]])*1000</f>
        <v>0</v>
      </c>
      <c r="J782" s="70">
        <f>CSM_AGENCY3[[#This Row],[FY1 ANNUAL]]+CSM_AGENCY3[[#This Row],[FY2 ANNUAL]]</f>
        <v>0</v>
      </c>
      <c r="K782" s="70">
        <f>ROUND(CSM_AGENCY3[[#This Row],[FY1 ANNUAL]]/12,2)</f>
        <v>0</v>
      </c>
      <c r="L782" s="70">
        <f>ROUND(CSM_AGENCY3[[#This Row],[FY2 ANNUAL]]/12,2)</f>
        <v>0</v>
      </c>
      <c r="N782" s="6"/>
    </row>
    <row r="783" spans="1:14" hidden="1" x14ac:dyDescent="0.25">
      <c r="A783" t="s">
        <v>227</v>
      </c>
      <c r="B783" t="s">
        <v>349</v>
      </c>
      <c r="C783" s="4" t="s">
        <v>470</v>
      </c>
      <c r="D783" s="4"/>
      <c r="E783" s="4" t="str">
        <f>CSM_AGENCY3[[#This Row],[Agency]]&amp;"-"&amp;CSM_AGENCY3[[#This Row],[Agency Name]]</f>
        <v>083-WA St Leadership Bd</v>
      </c>
      <c r="F783" s="8" t="s">
        <v>39</v>
      </c>
      <c r="G783" s="5" t="s">
        <v>451</v>
      </c>
      <c r="H783" s="70">
        <f>SUMIFS('0. CSM'!C:C,'0. CSM'!L:L,CSM_AGENCY3[[#This Row],[Agency]],'0. CSM'!M:M,CSM_AGENCY3[[#This Row],[Billing CSM Title]])+SUMIFS('0. CSM'!E:E,'0. CSM'!L:L,CSM_AGENCY3[[#This Row],[Agency]],'0. CSM'!M:M,CSM_AGENCY3[[#This Row],[Billing CSM Title]])*1000</f>
        <v>0</v>
      </c>
      <c r="I783" s="70">
        <f>SUMIFS('0. CSM'!D:D,'0. CSM'!L:L,CSM_AGENCY3[[#This Row],[Agency]],'0. CSM'!M:M,CSM_AGENCY3[[#This Row],[Billing CSM Title]])+SUMIFS('0. CSM'!F:F,'0. CSM'!L:L,CSM_AGENCY3[[#This Row],[Agency]],'0. CSM'!M:M,CSM_AGENCY3[[#This Row],[Billing CSM Title]])*1000</f>
        <v>0</v>
      </c>
      <c r="J783" s="70">
        <f>CSM_AGENCY3[[#This Row],[FY1 ANNUAL]]+CSM_AGENCY3[[#This Row],[FY2 ANNUAL]]</f>
        <v>0</v>
      </c>
      <c r="K783" s="70">
        <f>ROUND(CSM_AGENCY3[[#This Row],[FY1 ANNUAL]]/12,2)</f>
        <v>0</v>
      </c>
      <c r="L783" s="70">
        <f>ROUND(CSM_AGENCY3[[#This Row],[FY2 ANNUAL]]/12,2)</f>
        <v>0</v>
      </c>
      <c r="N783" s="6"/>
    </row>
    <row r="784" spans="1:14" hidden="1" x14ac:dyDescent="0.25">
      <c r="A784" t="s">
        <v>226</v>
      </c>
      <c r="B784" t="s">
        <v>348</v>
      </c>
      <c r="C784" s="4" t="s">
        <v>470</v>
      </c>
      <c r="D784" s="4"/>
      <c r="E784" s="4" t="str">
        <f>CSM_AGENCY3[[#This Row],[Agency]]&amp;"-"&amp;CSM_AGENCY3[[#This Row],[Agency Name]]</f>
        <v>082-Public Disclosure Commission</v>
      </c>
      <c r="F784" s="8" t="s">
        <v>39</v>
      </c>
      <c r="G784" s="5" t="s">
        <v>451</v>
      </c>
      <c r="H784" s="70">
        <f>SUMIFS('0. CSM'!C:C,'0. CSM'!L:L,CSM_AGENCY3[[#This Row],[Agency]],'0. CSM'!M:M,CSM_AGENCY3[[#This Row],[Billing CSM Title]])+SUMIFS('0. CSM'!E:E,'0. CSM'!L:L,CSM_AGENCY3[[#This Row],[Agency]],'0. CSM'!M:M,CSM_AGENCY3[[#This Row],[Billing CSM Title]])*1000</f>
        <v>0</v>
      </c>
      <c r="I784" s="70">
        <f>SUMIFS('0. CSM'!D:D,'0. CSM'!L:L,CSM_AGENCY3[[#This Row],[Agency]],'0. CSM'!M:M,CSM_AGENCY3[[#This Row],[Billing CSM Title]])+SUMIFS('0. CSM'!F:F,'0. CSM'!L:L,CSM_AGENCY3[[#This Row],[Agency]],'0. CSM'!M:M,CSM_AGENCY3[[#This Row],[Billing CSM Title]])*1000</f>
        <v>0</v>
      </c>
      <c r="J784" s="70">
        <f>CSM_AGENCY3[[#This Row],[FY1 ANNUAL]]+CSM_AGENCY3[[#This Row],[FY2 ANNUAL]]</f>
        <v>0</v>
      </c>
      <c r="K784" s="70">
        <f>ROUND(CSM_AGENCY3[[#This Row],[FY1 ANNUAL]]/12,2)</f>
        <v>0</v>
      </c>
      <c r="L784" s="70">
        <f>ROUND(CSM_AGENCY3[[#This Row],[FY2 ANNUAL]]/12,2)</f>
        <v>0</v>
      </c>
      <c r="N784" s="6"/>
    </row>
    <row r="785" spans="1:14" hidden="1" x14ac:dyDescent="0.25">
      <c r="A785" t="s">
        <v>228</v>
      </c>
      <c r="B785" t="s">
        <v>350</v>
      </c>
      <c r="C785" s="4" t="s">
        <v>470</v>
      </c>
      <c r="D785" s="4"/>
      <c r="E785" s="4" t="str">
        <f>CSM_AGENCY3[[#This Row],[Agency]]&amp;"-"&amp;CSM_AGENCY3[[#This Row],[Agency Name]]</f>
        <v>085-Office of the Secretary of State</v>
      </c>
      <c r="F785" s="8" t="s">
        <v>39</v>
      </c>
      <c r="G785" s="5" t="s">
        <v>451</v>
      </c>
      <c r="H785" s="70">
        <f>SUMIFS('0. CSM'!C:C,'0. CSM'!L:L,CSM_AGENCY3[[#This Row],[Agency]],'0. CSM'!M:M,CSM_AGENCY3[[#This Row],[Billing CSM Title]])+SUMIFS('0. CSM'!E:E,'0. CSM'!L:L,CSM_AGENCY3[[#This Row],[Agency]],'0. CSM'!M:M,CSM_AGENCY3[[#This Row],[Billing CSM Title]])*1000</f>
        <v>0</v>
      </c>
      <c r="I785" s="70">
        <f>SUMIFS('0. CSM'!D:D,'0. CSM'!L:L,CSM_AGENCY3[[#This Row],[Agency]],'0. CSM'!M:M,CSM_AGENCY3[[#This Row],[Billing CSM Title]])+SUMIFS('0. CSM'!F:F,'0. CSM'!L:L,CSM_AGENCY3[[#This Row],[Agency]],'0. CSM'!M:M,CSM_AGENCY3[[#This Row],[Billing CSM Title]])*1000</f>
        <v>1000</v>
      </c>
      <c r="J785" s="70">
        <f>CSM_AGENCY3[[#This Row],[FY1 ANNUAL]]+CSM_AGENCY3[[#This Row],[FY2 ANNUAL]]</f>
        <v>1000</v>
      </c>
      <c r="K785" s="70">
        <f>ROUND(CSM_AGENCY3[[#This Row],[FY1 ANNUAL]]/12,2)</f>
        <v>0</v>
      </c>
      <c r="L785" s="70">
        <f>ROUND(CSM_AGENCY3[[#This Row],[FY2 ANNUAL]]/12,2)</f>
        <v>83.33</v>
      </c>
      <c r="N785" s="6"/>
    </row>
    <row r="786" spans="1:14" hidden="1" x14ac:dyDescent="0.25">
      <c r="A786" t="s">
        <v>229</v>
      </c>
      <c r="B786" t="s">
        <v>351</v>
      </c>
      <c r="C786" s="4" t="s">
        <v>470</v>
      </c>
      <c r="D786" s="4"/>
      <c r="E786" s="4" t="str">
        <f>CSM_AGENCY3[[#This Row],[Agency]]&amp;"-"&amp;CSM_AGENCY3[[#This Row],[Agency Name]]</f>
        <v>086-Governor's Office of Indian Affairs</v>
      </c>
      <c r="F786" s="8" t="s">
        <v>39</v>
      </c>
      <c r="G786" s="5" t="s">
        <v>451</v>
      </c>
      <c r="H786" s="70">
        <f>SUMIFS('0. CSM'!C:C,'0. CSM'!L:L,CSM_AGENCY3[[#This Row],[Agency]],'0. CSM'!M:M,CSM_AGENCY3[[#This Row],[Billing CSM Title]])+SUMIFS('0. CSM'!E:E,'0. CSM'!L:L,CSM_AGENCY3[[#This Row],[Agency]],'0. CSM'!M:M,CSM_AGENCY3[[#This Row],[Billing CSM Title]])*1000</f>
        <v>0</v>
      </c>
      <c r="I786" s="70">
        <f>SUMIFS('0. CSM'!D:D,'0. CSM'!L:L,CSM_AGENCY3[[#This Row],[Agency]],'0. CSM'!M:M,CSM_AGENCY3[[#This Row],[Billing CSM Title]])+SUMIFS('0. CSM'!F:F,'0. CSM'!L:L,CSM_AGENCY3[[#This Row],[Agency]],'0. CSM'!M:M,CSM_AGENCY3[[#This Row],[Billing CSM Title]])*1000</f>
        <v>0</v>
      </c>
      <c r="J786" s="70">
        <f>CSM_AGENCY3[[#This Row],[FY1 ANNUAL]]+CSM_AGENCY3[[#This Row],[FY2 ANNUAL]]</f>
        <v>0</v>
      </c>
      <c r="K786" s="70">
        <f>ROUND(CSM_AGENCY3[[#This Row],[FY1 ANNUAL]]/12,2)</f>
        <v>0</v>
      </c>
      <c r="L786" s="70">
        <f>ROUND(CSM_AGENCY3[[#This Row],[FY2 ANNUAL]]/12,2)</f>
        <v>0</v>
      </c>
      <c r="N786" s="6"/>
    </row>
    <row r="787" spans="1:14" hidden="1" x14ac:dyDescent="0.25">
      <c r="A787" t="s">
        <v>230</v>
      </c>
      <c r="B787" t="s">
        <v>352</v>
      </c>
      <c r="C787" s="4" t="s">
        <v>470</v>
      </c>
      <c r="D787" s="4"/>
      <c r="E787" s="4" t="str">
        <f>CSM_AGENCY3[[#This Row],[Agency]]&amp;"-"&amp;CSM_AGENCY3[[#This Row],[Agency Name]]</f>
        <v>087-Asian-Pacific-American Affrs</v>
      </c>
      <c r="F787" s="8" t="s">
        <v>39</v>
      </c>
      <c r="G787" s="5" t="s">
        <v>451</v>
      </c>
      <c r="H787" s="70">
        <f>SUMIFS('0. CSM'!C:C,'0. CSM'!L:L,CSM_AGENCY3[[#This Row],[Agency]],'0. CSM'!M:M,CSM_AGENCY3[[#This Row],[Billing CSM Title]])+SUMIFS('0. CSM'!E:E,'0. CSM'!L:L,CSM_AGENCY3[[#This Row],[Agency]],'0. CSM'!M:M,CSM_AGENCY3[[#This Row],[Billing CSM Title]])*1000</f>
        <v>0</v>
      </c>
      <c r="I787" s="70">
        <f>SUMIFS('0. CSM'!D:D,'0. CSM'!L:L,CSM_AGENCY3[[#This Row],[Agency]],'0. CSM'!M:M,CSM_AGENCY3[[#This Row],[Billing CSM Title]])+SUMIFS('0. CSM'!F:F,'0. CSM'!L:L,CSM_AGENCY3[[#This Row],[Agency]],'0. CSM'!M:M,CSM_AGENCY3[[#This Row],[Billing CSM Title]])*1000</f>
        <v>0</v>
      </c>
      <c r="J787" s="70">
        <f>CSM_AGENCY3[[#This Row],[FY1 ANNUAL]]+CSM_AGENCY3[[#This Row],[FY2 ANNUAL]]</f>
        <v>0</v>
      </c>
      <c r="K787" s="70">
        <f>ROUND(CSM_AGENCY3[[#This Row],[FY1 ANNUAL]]/12,2)</f>
        <v>0</v>
      </c>
      <c r="L787" s="70">
        <f>ROUND(CSM_AGENCY3[[#This Row],[FY2 ANNUAL]]/12,2)</f>
        <v>0</v>
      </c>
      <c r="N787" s="6"/>
    </row>
    <row r="788" spans="1:14" hidden="1" x14ac:dyDescent="0.25">
      <c r="A788" t="s">
        <v>231</v>
      </c>
      <c r="B788" t="s">
        <v>353</v>
      </c>
      <c r="C788" s="4" t="s">
        <v>470</v>
      </c>
      <c r="D788" s="4"/>
      <c r="E788" s="4" t="str">
        <f>CSM_AGENCY3[[#This Row],[Agency]]&amp;"-"&amp;CSM_AGENCY3[[#This Row],[Agency Name]]</f>
        <v>090-Office of the State Treasurer</v>
      </c>
      <c r="F788" s="8" t="s">
        <v>39</v>
      </c>
      <c r="G788" s="5" t="s">
        <v>451</v>
      </c>
      <c r="H788" s="70">
        <f>SUMIFS('0. CSM'!C:C,'0. CSM'!L:L,CSM_AGENCY3[[#This Row],[Agency]],'0. CSM'!M:M,CSM_AGENCY3[[#This Row],[Billing CSM Title]])+SUMIFS('0. CSM'!E:E,'0. CSM'!L:L,CSM_AGENCY3[[#This Row],[Agency]],'0. CSM'!M:M,CSM_AGENCY3[[#This Row],[Billing CSM Title]])*1000</f>
        <v>0</v>
      </c>
      <c r="I788" s="70">
        <f>SUMIFS('0. CSM'!D:D,'0. CSM'!L:L,CSM_AGENCY3[[#This Row],[Agency]],'0. CSM'!M:M,CSM_AGENCY3[[#This Row],[Billing CSM Title]])+SUMIFS('0. CSM'!F:F,'0. CSM'!L:L,CSM_AGENCY3[[#This Row],[Agency]],'0. CSM'!M:M,CSM_AGENCY3[[#This Row],[Billing CSM Title]])*1000</f>
        <v>0</v>
      </c>
      <c r="J788" s="70">
        <f>CSM_AGENCY3[[#This Row],[FY1 ANNUAL]]+CSM_AGENCY3[[#This Row],[FY2 ANNUAL]]</f>
        <v>0</v>
      </c>
      <c r="K788" s="70">
        <f>ROUND(CSM_AGENCY3[[#This Row],[FY1 ANNUAL]]/12,2)</f>
        <v>0</v>
      </c>
      <c r="L788" s="70">
        <f>ROUND(CSM_AGENCY3[[#This Row],[FY2 ANNUAL]]/12,2)</f>
        <v>0</v>
      </c>
      <c r="N788" s="6"/>
    </row>
    <row r="789" spans="1:14" hidden="1" x14ac:dyDescent="0.25">
      <c r="A789" t="s">
        <v>232</v>
      </c>
      <c r="B789" t="s">
        <v>354</v>
      </c>
      <c r="C789" s="4" t="s">
        <v>470</v>
      </c>
      <c r="D789" s="4"/>
      <c r="E789" s="4" t="str">
        <f>CSM_AGENCY3[[#This Row],[Agency]]&amp;"-"&amp;CSM_AGENCY3[[#This Row],[Agency Name]]</f>
        <v>091-Redistricting Commission</v>
      </c>
      <c r="F789" s="8" t="s">
        <v>39</v>
      </c>
      <c r="G789" s="5" t="s">
        <v>451</v>
      </c>
      <c r="H789" s="70">
        <f>SUMIFS('0. CSM'!C:C,'0. CSM'!L:L,CSM_AGENCY3[[#This Row],[Agency]],'0. CSM'!M:M,CSM_AGENCY3[[#This Row],[Billing CSM Title]])+SUMIFS('0. CSM'!E:E,'0. CSM'!L:L,CSM_AGENCY3[[#This Row],[Agency]],'0. CSM'!M:M,CSM_AGENCY3[[#This Row],[Billing CSM Title]])*1000</f>
        <v>0</v>
      </c>
      <c r="I789" s="70">
        <f>SUMIFS('0. CSM'!D:D,'0. CSM'!L:L,CSM_AGENCY3[[#This Row],[Agency]],'0. CSM'!M:M,CSM_AGENCY3[[#This Row],[Billing CSM Title]])+SUMIFS('0. CSM'!F:F,'0. CSM'!L:L,CSM_AGENCY3[[#This Row],[Agency]],'0. CSM'!M:M,CSM_AGENCY3[[#This Row],[Billing CSM Title]])*1000</f>
        <v>0</v>
      </c>
      <c r="J789" s="70">
        <f>CSM_AGENCY3[[#This Row],[FY1 ANNUAL]]+CSM_AGENCY3[[#This Row],[FY2 ANNUAL]]</f>
        <v>0</v>
      </c>
      <c r="K789" s="70">
        <f>ROUND(CSM_AGENCY3[[#This Row],[FY1 ANNUAL]]/12,2)</f>
        <v>0</v>
      </c>
      <c r="L789" s="70">
        <f>ROUND(CSM_AGENCY3[[#This Row],[FY2 ANNUAL]]/12,2)</f>
        <v>0</v>
      </c>
      <c r="N789" s="6"/>
    </row>
    <row r="790" spans="1:14" hidden="1" x14ac:dyDescent="0.25">
      <c r="A790" t="s">
        <v>233</v>
      </c>
      <c r="B790" t="s">
        <v>355</v>
      </c>
      <c r="C790" s="4" t="s">
        <v>470</v>
      </c>
      <c r="D790" s="4"/>
      <c r="E790" s="4" t="str">
        <f>CSM_AGENCY3[[#This Row],[Agency]]&amp;"-"&amp;CSM_AGENCY3[[#This Row],[Agency Name]]</f>
        <v>095-Office of the State Auditor</v>
      </c>
      <c r="F790" s="8" t="s">
        <v>39</v>
      </c>
      <c r="G790" s="5" t="s">
        <v>451</v>
      </c>
      <c r="H790" s="70">
        <f>SUMIFS('0. CSM'!C:C,'0. CSM'!L:L,CSM_AGENCY3[[#This Row],[Agency]],'0. CSM'!M:M,CSM_AGENCY3[[#This Row],[Billing CSM Title]])+SUMIFS('0. CSM'!E:E,'0. CSM'!L:L,CSM_AGENCY3[[#This Row],[Agency]],'0. CSM'!M:M,CSM_AGENCY3[[#This Row],[Billing CSM Title]])*1000</f>
        <v>2000</v>
      </c>
      <c r="I790" s="70">
        <f>SUMIFS('0. CSM'!D:D,'0. CSM'!L:L,CSM_AGENCY3[[#This Row],[Agency]],'0. CSM'!M:M,CSM_AGENCY3[[#This Row],[Billing CSM Title]])+SUMIFS('0. CSM'!F:F,'0. CSM'!L:L,CSM_AGENCY3[[#This Row],[Agency]],'0. CSM'!M:M,CSM_AGENCY3[[#This Row],[Billing CSM Title]])*1000</f>
        <v>1000</v>
      </c>
      <c r="J790" s="70">
        <f>CSM_AGENCY3[[#This Row],[FY1 ANNUAL]]+CSM_AGENCY3[[#This Row],[FY2 ANNUAL]]</f>
        <v>3000</v>
      </c>
      <c r="K790" s="70">
        <f>ROUND(CSM_AGENCY3[[#This Row],[FY1 ANNUAL]]/12,2)</f>
        <v>166.67</v>
      </c>
      <c r="L790" s="70">
        <f>ROUND(CSM_AGENCY3[[#This Row],[FY2 ANNUAL]]/12,2)</f>
        <v>83.33</v>
      </c>
      <c r="N790" s="6"/>
    </row>
    <row r="791" spans="1:14" hidden="1" x14ac:dyDescent="0.25">
      <c r="A791" t="s">
        <v>234</v>
      </c>
      <c r="B791" t="s">
        <v>356</v>
      </c>
      <c r="C791" s="4" t="s">
        <v>470</v>
      </c>
      <c r="D791" s="4"/>
      <c r="E791" s="4" t="str">
        <f>CSM_AGENCY3[[#This Row],[Agency]]&amp;"-"&amp;CSM_AGENCY3[[#This Row],[Agency Name]]</f>
        <v>099-Comm Salaries for Elected Officials</v>
      </c>
      <c r="F791" s="8" t="s">
        <v>39</v>
      </c>
      <c r="G791" s="5" t="s">
        <v>451</v>
      </c>
      <c r="H791" s="70">
        <f>SUMIFS('0. CSM'!C:C,'0. CSM'!L:L,CSM_AGENCY3[[#This Row],[Agency]],'0. CSM'!M:M,CSM_AGENCY3[[#This Row],[Billing CSM Title]])+SUMIFS('0. CSM'!E:E,'0. CSM'!L:L,CSM_AGENCY3[[#This Row],[Agency]],'0. CSM'!M:M,CSM_AGENCY3[[#This Row],[Billing CSM Title]])*1000</f>
        <v>0</v>
      </c>
      <c r="I791" s="70">
        <f>SUMIFS('0. CSM'!D:D,'0. CSM'!L:L,CSM_AGENCY3[[#This Row],[Agency]],'0. CSM'!M:M,CSM_AGENCY3[[#This Row],[Billing CSM Title]])+SUMIFS('0. CSM'!F:F,'0. CSM'!L:L,CSM_AGENCY3[[#This Row],[Agency]],'0. CSM'!M:M,CSM_AGENCY3[[#This Row],[Billing CSM Title]])*1000</f>
        <v>0</v>
      </c>
      <c r="J791" s="70">
        <f>CSM_AGENCY3[[#This Row],[FY1 ANNUAL]]+CSM_AGENCY3[[#This Row],[FY2 ANNUAL]]</f>
        <v>0</v>
      </c>
      <c r="K791" s="70">
        <f>ROUND(CSM_AGENCY3[[#This Row],[FY1 ANNUAL]]/12,2)</f>
        <v>0</v>
      </c>
      <c r="L791" s="70">
        <f>ROUND(CSM_AGENCY3[[#This Row],[FY2 ANNUAL]]/12,2)</f>
        <v>0</v>
      </c>
      <c r="N791" s="6"/>
    </row>
    <row r="792" spans="1:14" hidden="1" x14ac:dyDescent="0.25">
      <c r="A792" t="s">
        <v>235</v>
      </c>
      <c r="B792" t="s">
        <v>357</v>
      </c>
      <c r="C792" s="4" t="s">
        <v>470</v>
      </c>
      <c r="D792" s="4"/>
      <c r="E792" s="4" t="str">
        <f>CSM_AGENCY3[[#This Row],[Agency]]&amp;"-"&amp;CSM_AGENCY3[[#This Row],[Agency Name]]</f>
        <v>100-Office of the Attorney General</v>
      </c>
      <c r="F792" s="8" t="s">
        <v>39</v>
      </c>
      <c r="G792" s="5" t="s">
        <v>451</v>
      </c>
      <c r="H792" s="70">
        <f>SUMIFS('0. CSM'!C:C,'0. CSM'!L:L,CSM_AGENCY3[[#This Row],[Agency]],'0. CSM'!M:M,CSM_AGENCY3[[#This Row],[Billing CSM Title]])+SUMIFS('0. CSM'!E:E,'0. CSM'!L:L,CSM_AGENCY3[[#This Row],[Agency]],'0. CSM'!M:M,CSM_AGENCY3[[#This Row],[Billing CSM Title]])*1000</f>
        <v>0</v>
      </c>
      <c r="I792" s="70">
        <f>SUMIFS('0. CSM'!D:D,'0. CSM'!L:L,CSM_AGENCY3[[#This Row],[Agency]],'0. CSM'!M:M,CSM_AGENCY3[[#This Row],[Billing CSM Title]])+SUMIFS('0. CSM'!F:F,'0. CSM'!L:L,CSM_AGENCY3[[#This Row],[Agency]],'0. CSM'!M:M,CSM_AGENCY3[[#This Row],[Billing CSM Title]])*1000</f>
        <v>0</v>
      </c>
      <c r="J792" s="70">
        <f>CSM_AGENCY3[[#This Row],[FY1 ANNUAL]]+CSM_AGENCY3[[#This Row],[FY2 ANNUAL]]</f>
        <v>0</v>
      </c>
      <c r="K792" s="70">
        <f>ROUND(CSM_AGENCY3[[#This Row],[FY1 ANNUAL]]/12,2)</f>
        <v>0</v>
      </c>
      <c r="L792" s="70">
        <f>ROUND(CSM_AGENCY3[[#This Row],[FY2 ANNUAL]]/12,2)</f>
        <v>0</v>
      </c>
      <c r="N792" s="6"/>
    </row>
    <row r="793" spans="1:14" hidden="1" x14ac:dyDescent="0.25">
      <c r="A793" t="s">
        <v>236</v>
      </c>
      <c r="B793" t="s">
        <v>358</v>
      </c>
      <c r="C793" s="4" t="s">
        <v>470</v>
      </c>
      <c r="D793" s="4"/>
      <c r="E793" s="4" t="str">
        <f>CSM_AGENCY3[[#This Row],[Agency]]&amp;"-"&amp;CSM_AGENCY3[[#This Row],[Agency Name]]</f>
        <v>101-Caseload Forecast Council</v>
      </c>
      <c r="F793" s="8" t="s">
        <v>39</v>
      </c>
      <c r="G793" s="5" t="s">
        <v>451</v>
      </c>
      <c r="H793" s="70">
        <f>SUMIFS('0. CSM'!C:C,'0. CSM'!L:L,CSM_AGENCY3[[#This Row],[Agency]],'0. CSM'!M:M,CSM_AGENCY3[[#This Row],[Billing CSM Title]])+SUMIFS('0. CSM'!E:E,'0. CSM'!L:L,CSM_AGENCY3[[#This Row],[Agency]],'0. CSM'!M:M,CSM_AGENCY3[[#This Row],[Billing CSM Title]])*1000</f>
        <v>0</v>
      </c>
      <c r="I793" s="70">
        <f>SUMIFS('0. CSM'!D:D,'0. CSM'!L:L,CSM_AGENCY3[[#This Row],[Agency]],'0. CSM'!M:M,CSM_AGENCY3[[#This Row],[Billing CSM Title]])+SUMIFS('0. CSM'!F:F,'0. CSM'!L:L,CSM_AGENCY3[[#This Row],[Agency]],'0. CSM'!M:M,CSM_AGENCY3[[#This Row],[Billing CSM Title]])*1000</f>
        <v>0</v>
      </c>
      <c r="J793" s="70">
        <f>CSM_AGENCY3[[#This Row],[FY1 ANNUAL]]+CSM_AGENCY3[[#This Row],[FY2 ANNUAL]]</f>
        <v>0</v>
      </c>
      <c r="K793" s="70">
        <f>ROUND(CSM_AGENCY3[[#This Row],[FY1 ANNUAL]]/12,2)</f>
        <v>0</v>
      </c>
      <c r="L793" s="70">
        <f>ROUND(CSM_AGENCY3[[#This Row],[FY2 ANNUAL]]/12,2)</f>
        <v>0</v>
      </c>
      <c r="N793" s="6"/>
    </row>
    <row r="794" spans="1:14" hidden="1" x14ac:dyDescent="0.25">
      <c r="A794" t="s">
        <v>237</v>
      </c>
      <c r="B794" t="s">
        <v>359</v>
      </c>
      <c r="C794" s="4" t="s">
        <v>470</v>
      </c>
      <c r="D794" s="4"/>
      <c r="E794" s="4" t="str">
        <f>CSM_AGENCY3[[#This Row],[Agency]]&amp;"-"&amp;CSM_AGENCY3[[#This Row],[Agency Name]]</f>
        <v>102-Dept of Financial Institutions</v>
      </c>
      <c r="F794" s="8" t="s">
        <v>39</v>
      </c>
      <c r="G794" s="5" t="s">
        <v>451</v>
      </c>
      <c r="H794" s="70">
        <f>SUMIFS('0. CSM'!C:C,'0. CSM'!L:L,CSM_AGENCY3[[#This Row],[Agency]],'0. CSM'!M:M,CSM_AGENCY3[[#This Row],[Billing CSM Title]])+SUMIFS('0. CSM'!E:E,'0. CSM'!L:L,CSM_AGENCY3[[#This Row],[Agency]],'0. CSM'!M:M,CSM_AGENCY3[[#This Row],[Billing CSM Title]])*1000</f>
        <v>0</v>
      </c>
      <c r="I794" s="70">
        <f>SUMIFS('0. CSM'!D:D,'0. CSM'!L:L,CSM_AGENCY3[[#This Row],[Agency]],'0. CSM'!M:M,CSM_AGENCY3[[#This Row],[Billing CSM Title]])+SUMIFS('0. CSM'!F:F,'0. CSM'!L:L,CSM_AGENCY3[[#This Row],[Agency]],'0. CSM'!M:M,CSM_AGENCY3[[#This Row],[Billing CSM Title]])*1000</f>
        <v>0</v>
      </c>
      <c r="J794" s="70">
        <f>CSM_AGENCY3[[#This Row],[FY1 ANNUAL]]+CSM_AGENCY3[[#This Row],[FY2 ANNUAL]]</f>
        <v>0</v>
      </c>
      <c r="K794" s="70">
        <f>ROUND(CSM_AGENCY3[[#This Row],[FY1 ANNUAL]]/12,2)</f>
        <v>0</v>
      </c>
      <c r="L794" s="70">
        <f>ROUND(CSM_AGENCY3[[#This Row],[FY2 ANNUAL]]/12,2)</f>
        <v>0</v>
      </c>
      <c r="N794" s="6"/>
    </row>
    <row r="795" spans="1:14" hidden="1" x14ac:dyDescent="0.25">
      <c r="A795" t="s">
        <v>238</v>
      </c>
      <c r="B795" t="s">
        <v>360</v>
      </c>
      <c r="C795" s="4" t="s">
        <v>470</v>
      </c>
      <c r="D795" s="4"/>
      <c r="E795" s="4" t="str">
        <f>CSM_AGENCY3[[#This Row],[Agency]]&amp;"-"&amp;CSM_AGENCY3[[#This Row],[Agency Name]]</f>
        <v>103-Department of Commerce</v>
      </c>
      <c r="F795" s="8" t="s">
        <v>39</v>
      </c>
      <c r="G795" s="5" t="s">
        <v>451</v>
      </c>
      <c r="H795" s="70">
        <f>SUMIFS('0. CSM'!C:C,'0. CSM'!L:L,CSM_AGENCY3[[#This Row],[Agency]],'0. CSM'!M:M,CSM_AGENCY3[[#This Row],[Billing CSM Title]])+SUMIFS('0. CSM'!E:E,'0. CSM'!L:L,CSM_AGENCY3[[#This Row],[Agency]],'0. CSM'!M:M,CSM_AGENCY3[[#This Row],[Billing CSM Title]])*1000</f>
        <v>2000</v>
      </c>
      <c r="I795" s="70">
        <f>SUMIFS('0. CSM'!D:D,'0. CSM'!L:L,CSM_AGENCY3[[#This Row],[Agency]],'0. CSM'!M:M,CSM_AGENCY3[[#This Row],[Billing CSM Title]])+SUMIFS('0. CSM'!F:F,'0. CSM'!L:L,CSM_AGENCY3[[#This Row],[Agency]],'0. CSM'!M:M,CSM_AGENCY3[[#This Row],[Billing CSM Title]])*1000</f>
        <v>0</v>
      </c>
      <c r="J795" s="70">
        <f>CSM_AGENCY3[[#This Row],[FY1 ANNUAL]]+CSM_AGENCY3[[#This Row],[FY2 ANNUAL]]</f>
        <v>2000</v>
      </c>
      <c r="K795" s="70">
        <f>ROUND(CSM_AGENCY3[[#This Row],[FY1 ANNUAL]]/12,2)</f>
        <v>166.67</v>
      </c>
      <c r="L795" s="70">
        <f>ROUND(CSM_AGENCY3[[#This Row],[FY2 ANNUAL]]/12,2)</f>
        <v>0</v>
      </c>
      <c r="N795" s="6"/>
    </row>
    <row r="796" spans="1:14" hidden="1" x14ac:dyDescent="0.25">
      <c r="A796" t="s">
        <v>239</v>
      </c>
      <c r="B796" t="s">
        <v>361</v>
      </c>
      <c r="C796" s="4" t="s">
        <v>470</v>
      </c>
      <c r="D796" s="4"/>
      <c r="E796" s="4" t="str">
        <f>CSM_AGENCY3[[#This Row],[Agency]]&amp;"-"&amp;CSM_AGENCY3[[#This Row],[Agency Name]]</f>
        <v>104-Economic &amp; Revenue Forecast Council</v>
      </c>
      <c r="F796" s="8" t="s">
        <v>39</v>
      </c>
      <c r="G796" s="5" t="s">
        <v>451</v>
      </c>
      <c r="H796" s="70">
        <f>SUMIFS('0. CSM'!C:C,'0. CSM'!L:L,CSM_AGENCY3[[#This Row],[Agency]],'0. CSM'!M:M,CSM_AGENCY3[[#This Row],[Billing CSM Title]])+SUMIFS('0. CSM'!E:E,'0. CSM'!L:L,CSM_AGENCY3[[#This Row],[Agency]],'0. CSM'!M:M,CSM_AGENCY3[[#This Row],[Billing CSM Title]])*1000</f>
        <v>0</v>
      </c>
      <c r="I796" s="70">
        <f>SUMIFS('0. CSM'!D:D,'0. CSM'!L:L,CSM_AGENCY3[[#This Row],[Agency]],'0. CSM'!M:M,CSM_AGENCY3[[#This Row],[Billing CSM Title]])+SUMIFS('0. CSM'!F:F,'0. CSM'!L:L,CSM_AGENCY3[[#This Row],[Agency]],'0. CSM'!M:M,CSM_AGENCY3[[#This Row],[Billing CSM Title]])*1000</f>
        <v>0</v>
      </c>
      <c r="J796" s="70">
        <f>CSM_AGENCY3[[#This Row],[FY1 ANNUAL]]+CSM_AGENCY3[[#This Row],[FY2 ANNUAL]]</f>
        <v>0</v>
      </c>
      <c r="K796" s="70">
        <f>ROUND(CSM_AGENCY3[[#This Row],[FY1 ANNUAL]]/12,2)</f>
        <v>0</v>
      </c>
      <c r="L796" s="70">
        <f>ROUND(CSM_AGENCY3[[#This Row],[FY2 ANNUAL]]/12,2)</f>
        <v>0</v>
      </c>
      <c r="N796" s="6"/>
    </row>
    <row r="797" spans="1:14" hidden="1" x14ac:dyDescent="0.25">
      <c r="A797" t="s">
        <v>240</v>
      </c>
      <c r="B797" t="s">
        <v>362</v>
      </c>
      <c r="C797" s="4" t="s">
        <v>470</v>
      </c>
      <c r="D797" s="4"/>
      <c r="E797" s="4" t="str">
        <f>CSM_AGENCY3[[#This Row],[Agency]]&amp;"-"&amp;CSM_AGENCY3[[#This Row],[Agency Name]]</f>
        <v>105-Office of Financial Management</v>
      </c>
      <c r="F797" s="8" t="s">
        <v>39</v>
      </c>
      <c r="G797" s="5" t="s">
        <v>451</v>
      </c>
      <c r="H797" s="70">
        <f>SUMIFS('0. CSM'!C:C,'0. CSM'!L:L,CSM_AGENCY3[[#This Row],[Agency]],'0. CSM'!M:M,CSM_AGENCY3[[#This Row],[Billing CSM Title]])+SUMIFS('0. CSM'!E:E,'0. CSM'!L:L,CSM_AGENCY3[[#This Row],[Agency]],'0. CSM'!M:M,CSM_AGENCY3[[#This Row],[Billing CSM Title]])*1000</f>
        <v>4000</v>
      </c>
      <c r="I797" s="70">
        <f>SUMIFS('0. CSM'!D:D,'0. CSM'!L:L,CSM_AGENCY3[[#This Row],[Agency]],'0. CSM'!M:M,CSM_AGENCY3[[#This Row],[Billing CSM Title]])+SUMIFS('0. CSM'!F:F,'0. CSM'!L:L,CSM_AGENCY3[[#This Row],[Agency]],'0. CSM'!M:M,CSM_AGENCY3[[#This Row],[Billing CSM Title]])*1000</f>
        <v>4000</v>
      </c>
      <c r="J797" s="70">
        <f>CSM_AGENCY3[[#This Row],[FY1 ANNUAL]]+CSM_AGENCY3[[#This Row],[FY2 ANNUAL]]</f>
        <v>8000</v>
      </c>
      <c r="K797" s="70">
        <f>ROUND(CSM_AGENCY3[[#This Row],[FY1 ANNUAL]]/12,2)</f>
        <v>333.33</v>
      </c>
      <c r="L797" s="70">
        <f>ROUND(CSM_AGENCY3[[#This Row],[FY2 ANNUAL]]/12,2)</f>
        <v>333.33</v>
      </c>
      <c r="N797" s="6"/>
    </row>
    <row r="798" spans="1:14" hidden="1" x14ac:dyDescent="0.25">
      <c r="A798" t="s">
        <v>241</v>
      </c>
      <c r="B798" t="s">
        <v>363</v>
      </c>
      <c r="C798" s="4" t="s">
        <v>470</v>
      </c>
      <c r="D798" s="4"/>
      <c r="E798" s="4" t="str">
        <f>CSM_AGENCY3[[#This Row],[Agency]]&amp;"-"&amp;CSM_AGENCY3[[#This Row],[Agency Name]]</f>
        <v>107-WA State Health Care Authority</v>
      </c>
      <c r="F798" s="8" t="s">
        <v>39</v>
      </c>
      <c r="G798" s="5" t="s">
        <v>451</v>
      </c>
      <c r="H798" s="70">
        <f>SUMIFS('0. CSM'!C:C,'0. CSM'!L:L,CSM_AGENCY3[[#This Row],[Agency]],'0. CSM'!M:M,CSM_AGENCY3[[#This Row],[Billing CSM Title]])+SUMIFS('0. CSM'!E:E,'0. CSM'!L:L,CSM_AGENCY3[[#This Row],[Agency]],'0. CSM'!M:M,CSM_AGENCY3[[#This Row],[Billing CSM Title]])*1000</f>
        <v>4000</v>
      </c>
      <c r="I798" s="70">
        <f>SUMIFS('0. CSM'!D:D,'0. CSM'!L:L,CSM_AGENCY3[[#This Row],[Agency]],'0. CSM'!M:M,CSM_AGENCY3[[#This Row],[Billing CSM Title]])+SUMIFS('0. CSM'!F:F,'0. CSM'!L:L,CSM_AGENCY3[[#This Row],[Agency]],'0. CSM'!M:M,CSM_AGENCY3[[#This Row],[Billing CSM Title]])*1000</f>
        <v>4000</v>
      </c>
      <c r="J798" s="70">
        <f>CSM_AGENCY3[[#This Row],[FY1 ANNUAL]]+CSM_AGENCY3[[#This Row],[FY2 ANNUAL]]</f>
        <v>8000</v>
      </c>
      <c r="K798" s="70">
        <f>ROUND(CSM_AGENCY3[[#This Row],[FY1 ANNUAL]]/12,2)</f>
        <v>333.33</v>
      </c>
      <c r="L798" s="70">
        <f>ROUND(CSM_AGENCY3[[#This Row],[FY2 ANNUAL]]/12,2)</f>
        <v>333.33</v>
      </c>
      <c r="N798" s="6"/>
    </row>
    <row r="799" spans="1:14" hidden="1" x14ac:dyDescent="0.25">
      <c r="A799" t="s">
        <v>242</v>
      </c>
      <c r="B799" t="s">
        <v>364</v>
      </c>
      <c r="C799" s="4" t="s">
        <v>470</v>
      </c>
      <c r="D799" s="4"/>
      <c r="E799" s="4" t="str">
        <f>CSM_AGENCY3[[#This Row],[Agency]]&amp;"-"&amp;CSM_AGENCY3[[#This Row],[Agency Name]]</f>
        <v>110-Office of Administrative Hearings</v>
      </c>
      <c r="F799" s="8" t="s">
        <v>39</v>
      </c>
      <c r="G799" s="5" t="s">
        <v>451</v>
      </c>
      <c r="H799" s="70">
        <f>SUMIFS('0. CSM'!C:C,'0. CSM'!L:L,CSM_AGENCY3[[#This Row],[Agency]],'0. CSM'!M:M,CSM_AGENCY3[[#This Row],[Billing CSM Title]])+SUMIFS('0. CSM'!E:E,'0. CSM'!L:L,CSM_AGENCY3[[#This Row],[Agency]],'0. CSM'!M:M,CSM_AGENCY3[[#This Row],[Billing CSM Title]])*1000</f>
        <v>0</v>
      </c>
      <c r="I799" s="70">
        <f>SUMIFS('0. CSM'!D:D,'0. CSM'!L:L,CSM_AGENCY3[[#This Row],[Agency]],'0. CSM'!M:M,CSM_AGENCY3[[#This Row],[Billing CSM Title]])+SUMIFS('0. CSM'!F:F,'0. CSM'!L:L,CSM_AGENCY3[[#This Row],[Agency]],'0. CSM'!M:M,CSM_AGENCY3[[#This Row],[Billing CSM Title]])*1000</f>
        <v>0</v>
      </c>
      <c r="J799" s="70">
        <f>CSM_AGENCY3[[#This Row],[FY1 ANNUAL]]+CSM_AGENCY3[[#This Row],[FY2 ANNUAL]]</f>
        <v>0</v>
      </c>
      <c r="K799" s="70">
        <f>ROUND(CSM_AGENCY3[[#This Row],[FY1 ANNUAL]]/12,2)</f>
        <v>0</v>
      </c>
      <c r="L799" s="70">
        <f>ROUND(CSM_AGENCY3[[#This Row],[FY2 ANNUAL]]/12,2)</f>
        <v>0</v>
      </c>
      <c r="N799" s="6"/>
    </row>
    <row r="800" spans="1:14" hidden="1" x14ac:dyDescent="0.25">
      <c r="A800" t="s">
        <v>243</v>
      </c>
      <c r="B800" t="s">
        <v>365</v>
      </c>
      <c r="C800" s="4" t="s">
        <v>470</v>
      </c>
      <c r="D800" s="4"/>
      <c r="E800" s="4" t="str">
        <f>CSM_AGENCY3[[#This Row],[Agency]]&amp;"-"&amp;CSM_AGENCY3[[#This Row],[Agency Name]]</f>
        <v>116-State Lottery Commission</v>
      </c>
      <c r="F800" s="8" t="s">
        <v>39</v>
      </c>
      <c r="G800" s="5" t="s">
        <v>451</v>
      </c>
      <c r="H800" s="70">
        <f>SUMIFS('0. CSM'!C:C,'0. CSM'!L:L,CSM_AGENCY3[[#This Row],[Agency]],'0. CSM'!M:M,CSM_AGENCY3[[#This Row],[Billing CSM Title]])+SUMIFS('0. CSM'!E:E,'0. CSM'!L:L,CSM_AGENCY3[[#This Row],[Agency]],'0. CSM'!M:M,CSM_AGENCY3[[#This Row],[Billing CSM Title]])*1000</f>
        <v>0</v>
      </c>
      <c r="I800" s="70">
        <f>SUMIFS('0. CSM'!D:D,'0. CSM'!L:L,CSM_AGENCY3[[#This Row],[Agency]],'0. CSM'!M:M,CSM_AGENCY3[[#This Row],[Billing CSM Title]])+SUMIFS('0. CSM'!F:F,'0. CSM'!L:L,CSM_AGENCY3[[#This Row],[Agency]],'0. CSM'!M:M,CSM_AGENCY3[[#This Row],[Billing CSM Title]])*1000</f>
        <v>0</v>
      </c>
      <c r="J800" s="70">
        <f>CSM_AGENCY3[[#This Row],[FY1 ANNUAL]]+CSM_AGENCY3[[#This Row],[FY2 ANNUAL]]</f>
        <v>0</v>
      </c>
      <c r="K800" s="70">
        <f>ROUND(CSM_AGENCY3[[#This Row],[FY1 ANNUAL]]/12,2)</f>
        <v>0</v>
      </c>
      <c r="L800" s="70">
        <f>ROUND(CSM_AGENCY3[[#This Row],[FY2 ANNUAL]]/12,2)</f>
        <v>0</v>
      </c>
      <c r="N800" s="6"/>
    </row>
    <row r="801" spans="1:14" hidden="1" x14ac:dyDescent="0.25">
      <c r="A801" t="s">
        <v>244</v>
      </c>
      <c r="B801" t="s">
        <v>366</v>
      </c>
      <c r="C801" s="4" t="s">
        <v>470</v>
      </c>
      <c r="D801" s="4"/>
      <c r="E801" s="4" t="str">
        <f>CSM_AGENCY3[[#This Row],[Agency]]&amp;"-"&amp;CSM_AGENCY3[[#This Row],[Agency Name]]</f>
        <v>117-Washington State Gambling Comm</v>
      </c>
      <c r="F801" s="8" t="s">
        <v>39</v>
      </c>
      <c r="G801" s="5" t="s">
        <v>451</v>
      </c>
      <c r="H801" s="70">
        <f>SUMIFS('0. CSM'!C:C,'0. CSM'!L:L,CSM_AGENCY3[[#This Row],[Agency]],'0. CSM'!M:M,CSM_AGENCY3[[#This Row],[Billing CSM Title]])+SUMIFS('0. CSM'!E:E,'0. CSM'!L:L,CSM_AGENCY3[[#This Row],[Agency]],'0. CSM'!M:M,CSM_AGENCY3[[#This Row],[Billing CSM Title]])*1000</f>
        <v>0</v>
      </c>
      <c r="I801" s="70">
        <f>SUMIFS('0. CSM'!D:D,'0. CSM'!L:L,CSM_AGENCY3[[#This Row],[Agency]],'0. CSM'!M:M,CSM_AGENCY3[[#This Row],[Billing CSM Title]])+SUMIFS('0. CSM'!F:F,'0. CSM'!L:L,CSM_AGENCY3[[#This Row],[Agency]],'0. CSM'!M:M,CSM_AGENCY3[[#This Row],[Billing CSM Title]])*1000</f>
        <v>0</v>
      </c>
      <c r="J801" s="70">
        <f>CSM_AGENCY3[[#This Row],[FY1 ANNUAL]]+CSM_AGENCY3[[#This Row],[FY2 ANNUAL]]</f>
        <v>0</v>
      </c>
      <c r="K801" s="70">
        <f>ROUND(CSM_AGENCY3[[#This Row],[FY1 ANNUAL]]/12,2)</f>
        <v>0</v>
      </c>
      <c r="L801" s="70">
        <f>ROUND(CSM_AGENCY3[[#This Row],[FY2 ANNUAL]]/12,2)</f>
        <v>0</v>
      </c>
      <c r="N801" s="6"/>
    </row>
    <row r="802" spans="1:14" hidden="1" x14ac:dyDescent="0.25">
      <c r="A802" t="s">
        <v>245</v>
      </c>
      <c r="B802" t="s">
        <v>367</v>
      </c>
      <c r="C802" s="4" t="s">
        <v>470</v>
      </c>
      <c r="D802" s="4"/>
      <c r="E802" s="4" t="str">
        <f>CSM_AGENCY3[[#This Row],[Agency]]&amp;"-"&amp;CSM_AGENCY3[[#This Row],[Agency Name]]</f>
        <v>118-WA State Comm on Hispanic Affairs</v>
      </c>
      <c r="F802" s="8" t="s">
        <v>39</v>
      </c>
      <c r="G802" s="5" t="s">
        <v>451</v>
      </c>
      <c r="H802" s="70">
        <f>SUMIFS('0. CSM'!C:C,'0. CSM'!L:L,CSM_AGENCY3[[#This Row],[Agency]],'0. CSM'!M:M,CSM_AGENCY3[[#This Row],[Billing CSM Title]])+SUMIFS('0. CSM'!E:E,'0. CSM'!L:L,CSM_AGENCY3[[#This Row],[Agency]],'0. CSM'!M:M,CSM_AGENCY3[[#This Row],[Billing CSM Title]])*1000</f>
        <v>0</v>
      </c>
      <c r="I802" s="70">
        <f>SUMIFS('0. CSM'!D:D,'0. CSM'!L:L,CSM_AGENCY3[[#This Row],[Agency]],'0. CSM'!M:M,CSM_AGENCY3[[#This Row],[Billing CSM Title]])+SUMIFS('0. CSM'!F:F,'0. CSM'!L:L,CSM_AGENCY3[[#This Row],[Agency]],'0. CSM'!M:M,CSM_AGENCY3[[#This Row],[Billing CSM Title]])*1000</f>
        <v>0</v>
      </c>
      <c r="J802" s="70">
        <f>CSM_AGENCY3[[#This Row],[FY1 ANNUAL]]+CSM_AGENCY3[[#This Row],[FY2 ANNUAL]]</f>
        <v>0</v>
      </c>
      <c r="K802" s="70">
        <f>ROUND(CSM_AGENCY3[[#This Row],[FY1 ANNUAL]]/12,2)</f>
        <v>0</v>
      </c>
      <c r="L802" s="70">
        <f>ROUND(CSM_AGENCY3[[#This Row],[FY2 ANNUAL]]/12,2)</f>
        <v>0</v>
      </c>
      <c r="N802" s="6"/>
    </row>
    <row r="803" spans="1:14" hidden="1" x14ac:dyDescent="0.25">
      <c r="A803" t="s">
        <v>246</v>
      </c>
      <c r="B803" t="s">
        <v>368</v>
      </c>
      <c r="C803" s="4" t="s">
        <v>470</v>
      </c>
      <c r="D803" s="4"/>
      <c r="E803" s="4" t="str">
        <f>CSM_AGENCY3[[#This Row],[Agency]]&amp;"-"&amp;CSM_AGENCY3[[#This Row],[Agency Name]]</f>
        <v>119-African-American Affairs Comm</v>
      </c>
      <c r="F803" s="8" t="s">
        <v>39</v>
      </c>
      <c r="G803" s="5" t="s">
        <v>451</v>
      </c>
      <c r="H803" s="70">
        <f>SUMIFS('0. CSM'!C:C,'0. CSM'!L:L,CSM_AGENCY3[[#This Row],[Agency]],'0. CSM'!M:M,CSM_AGENCY3[[#This Row],[Billing CSM Title]])+SUMIFS('0. CSM'!E:E,'0. CSM'!L:L,CSM_AGENCY3[[#This Row],[Agency]],'0. CSM'!M:M,CSM_AGENCY3[[#This Row],[Billing CSM Title]])*1000</f>
        <v>0</v>
      </c>
      <c r="I803" s="70">
        <f>SUMIFS('0. CSM'!D:D,'0. CSM'!L:L,CSM_AGENCY3[[#This Row],[Agency]],'0. CSM'!M:M,CSM_AGENCY3[[#This Row],[Billing CSM Title]])+SUMIFS('0. CSM'!F:F,'0. CSM'!L:L,CSM_AGENCY3[[#This Row],[Agency]],'0. CSM'!M:M,CSM_AGENCY3[[#This Row],[Billing CSM Title]])*1000</f>
        <v>0</v>
      </c>
      <c r="J803" s="70">
        <f>CSM_AGENCY3[[#This Row],[FY1 ANNUAL]]+CSM_AGENCY3[[#This Row],[FY2 ANNUAL]]</f>
        <v>0</v>
      </c>
      <c r="K803" s="70">
        <f>ROUND(CSM_AGENCY3[[#This Row],[FY1 ANNUAL]]/12,2)</f>
        <v>0</v>
      </c>
      <c r="L803" s="70">
        <f>ROUND(CSM_AGENCY3[[#This Row],[FY2 ANNUAL]]/12,2)</f>
        <v>0</v>
      </c>
      <c r="N803" s="6"/>
    </row>
    <row r="804" spans="1:14" hidden="1" x14ac:dyDescent="0.25">
      <c r="A804" t="s">
        <v>247</v>
      </c>
      <c r="B804" t="s">
        <v>369</v>
      </c>
      <c r="C804" s="4" t="s">
        <v>470</v>
      </c>
      <c r="D804" s="4"/>
      <c r="E804" s="4" t="str">
        <f>CSM_AGENCY3[[#This Row],[Agency]]&amp;"-"&amp;CSM_AGENCY3[[#This Row],[Agency Name]]</f>
        <v>120-Human Rights Commission</v>
      </c>
      <c r="F804" s="8" t="s">
        <v>39</v>
      </c>
      <c r="G804" s="5" t="s">
        <v>451</v>
      </c>
      <c r="H804" s="70">
        <f>SUMIFS('0. CSM'!C:C,'0. CSM'!L:L,CSM_AGENCY3[[#This Row],[Agency]],'0. CSM'!M:M,CSM_AGENCY3[[#This Row],[Billing CSM Title]])+SUMIFS('0. CSM'!E:E,'0. CSM'!L:L,CSM_AGENCY3[[#This Row],[Agency]],'0. CSM'!M:M,CSM_AGENCY3[[#This Row],[Billing CSM Title]])*1000</f>
        <v>0</v>
      </c>
      <c r="I804" s="70">
        <f>SUMIFS('0. CSM'!D:D,'0. CSM'!L:L,CSM_AGENCY3[[#This Row],[Agency]],'0. CSM'!M:M,CSM_AGENCY3[[#This Row],[Billing CSM Title]])+SUMIFS('0. CSM'!F:F,'0. CSM'!L:L,CSM_AGENCY3[[#This Row],[Agency]],'0. CSM'!M:M,CSM_AGENCY3[[#This Row],[Billing CSM Title]])*1000</f>
        <v>0</v>
      </c>
      <c r="J804" s="70">
        <f>CSM_AGENCY3[[#This Row],[FY1 ANNUAL]]+CSM_AGENCY3[[#This Row],[FY2 ANNUAL]]</f>
        <v>0</v>
      </c>
      <c r="K804" s="70">
        <f>ROUND(CSM_AGENCY3[[#This Row],[FY1 ANNUAL]]/12,2)</f>
        <v>0</v>
      </c>
      <c r="L804" s="70">
        <f>ROUND(CSM_AGENCY3[[#This Row],[FY2 ANNUAL]]/12,2)</f>
        <v>0</v>
      </c>
      <c r="N804" s="6"/>
    </row>
    <row r="805" spans="1:14" hidden="1" x14ac:dyDescent="0.25">
      <c r="A805" t="s">
        <v>248</v>
      </c>
      <c r="B805" t="s">
        <v>370</v>
      </c>
      <c r="C805" s="4" t="s">
        <v>470</v>
      </c>
      <c r="D805" s="4"/>
      <c r="E805" s="4" t="str">
        <f>CSM_AGENCY3[[#This Row],[Agency]]&amp;"-"&amp;CSM_AGENCY3[[#This Row],[Agency Name]]</f>
        <v>124-Department of Retirement Systems</v>
      </c>
      <c r="F805" s="8" t="s">
        <v>39</v>
      </c>
      <c r="G805" s="5" t="s">
        <v>451</v>
      </c>
      <c r="H805" s="70">
        <f>SUMIFS('0. CSM'!C:C,'0. CSM'!L:L,CSM_AGENCY3[[#This Row],[Agency]],'0. CSM'!M:M,CSM_AGENCY3[[#This Row],[Billing CSM Title]])+SUMIFS('0. CSM'!E:E,'0. CSM'!L:L,CSM_AGENCY3[[#This Row],[Agency]],'0. CSM'!M:M,CSM_AGENCY3[[#This Row],[Billing CSM Title]])*1000</f>
        <v>0</v>
      </c>
      <c r="I805" s="70">
        <f>SUMIFS('0. CSM'!D:D,'0. CSM'!L:L,CSM_AGENCY3[[#This Row],[Agency]],'0. CSM'!M:M,CSM_AGENCY3[[#This Row],[Billing CSM Title]])+SUMIFS('0. CSM'!F:F,'0. CSM'!L:L,CSM_AGENCY3[[#This Row],[Agency]],'0. CSM'!M:M,CSM_AGENCY3[[#This Row],[Billing CSM Title]])*1000</f>
        <v>0</v>
      </c>
      <c r="J805" s="70">
        <f>CSM_AGENCY3[[#This Row],[FY1 ANNUAL]]+CSM_AGENCY3[[#This Row],[FY2 ANNUAL]]</f>
        <v>0</v>
      </c>
      <c r="K805" s="70">
        <f>ROUND(CSM_AGENCY3[[#This Row],[FY1 ANNUAL]]/12,2)</f>
        <v>0</v>
      </c>
      <c r="L805" s="70">
        <f>ROUND(CSM_AGENCY3[[#This Row],[FY2 ANNUAL]]/12,2)</f>
        <v>0</v>
      </c>
      <c r="N805" s="6"/>
    </row>
    <row r="806" spans="1:14" hidden="1" x14ac:dyDescent="0.25">
      <c r="A806" t="s">
        <v>249</v>
      </c>
      <c r="B806" t="s">
        <v>371</v>
      </c>
      <c r="C806" s="4" t="s">
        <v>470</v>
      </c>
      <c r="D806" s="4"/>
      <c r="E806" s="4" t="str">
        <f>CSM_AGENCY3[[#This Row],[Agency]]&amp;"-"&amp;CSM_AGENCY3[[#This Row],[Agency Name]]</f>
        <v>126-State Investment Board</v>
      </c>
      <c r="F806" s="8" t="s">
        <v>39</v>
      </c>
      <c r="G806" s="5" t="s">
        <v>451</v>
      </c>
      <c r="H806" s="70">
        <f>SUMIFS('0. CSM'!C:C,'0. CSM'!L:L,CSM_AGENCY3[[#This Row],[Agency]],'0. CSM'!M:M,CSM_AGENCY3[[#This Row],[Billing CSM Title]])+SUMIFS('0. CSM'!E:E,'0. CSM'!L:L,CSM_AGENCY3[[#This Row],[Agency]],'0. CSM'!M:M,CSM_AGENCY3[[#This Row],[Billing CSM Title]])*1000</f>
        <v>0</v>
      </c>
      <c r="I806" s="70">
        <f>SUMIFS('0. CSM'!D:D,'0. CSM'!L:L,CSM_AGENCY3[[#This Row],[Agency]],'0. CSM'!M:M,CSM_AGENCY3[[#This Row],[Billing CSM Title]])+SUMIFS('0. CSM'!F:F,'0. CSM'!L:L,CSM_AGENCY3[[#This Row],[Agency]],'0. CSM'!M:M,CSM_AGENCY3[[#This Row],[Billing CSM Title]])*1000</f>
        <v>0</v>
      </c>
      <c r="J806" s="70">
        <f>CSM_AGENCY3[[#This Row],[FY1 ANNUAL]]+CSM_AGENCY3[[#This Row],[FY2 ANNUAL]]</f>
        <v>0</v>
      </c>
      <c r="K806" s="70">
        <f>ROUND(CSM_AGENCY3[[#This Row],[FY1 ANNUAL]]/12,2)</f>
        <v>0</v>
      </c>
      <c r="L806" s="70">
        <f>ROUND(CSM_AGENCY3[[#This Row],[FY2 ANNUAL]]/12,2)</f>
        <v>0</v>
      </c>
      <c r="N806" s="6"/>
    </row>
    <row r="807" spans="1:14" hidden="1" x14ac:dyDescent="0.25">
      <c r="A807" t="s">
        <v>250</v>
      </c>
      <c r="B807" t="s">
        <v>372</v>
      </c>
      <c r="C807" s="4" t="s">
        <v>470</v>
      </c>
      <c r="D807" s="4"/>
      <c r="E807" s="4" t="str">
        <f>CSM_AGENCY3[[#This Row],[Agency]]&amp;"-"&amp;CSM_AGENCY3[[#This Row],[Agency Name]]</f>
        <v>140-Department of Revenue</v>
      </c>
      <c r="F807" s="8" t="s">
        <v>39</v>
      </c>
      <c r="G807" s="5" t="s">
        <v>451</v>
      </c>
      <c r="H807" s="70">
        <f>SUMIFS('0. CSM'!C:C,'0. CSM'!L:L,CSM_AGENCY3[[#This Row],[Agency]],'0. CSM'!M:M,CSM_AGENCY3[[#This Row],[Billing CSM Title]])+SUMIFS('0. CSM'!E:E,'0. CSM'!L:L,CSM_AGENCY3[[#This Row],[Agency]],'0. CSM'!M:M,CSM_AGENCY3[[#This Row],[Billing CSM Title]])*1000</f>
        <v>6000</v>
      </c>
      <c r="I807" s="70">
        <f>SUMIFS('0. CSM'!D:D,'0. CSM'!L:L,CSM_AGENCY3[[#This Row],[Agency]],'0. CSM'!M:M,CSM_AGENCY3[[#This Row],[Billing CSM Title]])+SUMIFS('0. CSM'!F:F,'0. CSM'!L:L,CSM_AGENCY3[[#This Row],[Agency]],'0. CSM'!M:M,CSM_AGENCY3[[#This Row],[Billing CSM Title]])*1000</f>
        <v>5000</v>
      </c>
      <c r="J807" s="70">
        <f>CSM_AGENCY3[[#This Row],[FY1 ANNUAL]]+CSM_AGENCY3[[#This Row],[FY2 ANNUAL]]</f>
        <v>11000</v>
      </c>
      <c r="K807" s="70">
        <f>ROUND(CSM_AGENCY3[[#This Row],[FY1 ANNUAL]]/12,2)</f>
        <v>500</v>
      </c>
      <c r="L807" s="70">
        <f>ROUND(CSM_AGENCY3[[#This Row],[FY2 ANNUAL]]/12,2)</f>
        <v>416.67</v>
      </c>
      <c r="N807" s="6"/>
    </row>
    <row r="808" spans="1:14" hidden="1" x14ac:dyDescent="0.25">
      <c r="A808" t="s">
        <v>251</v>
      </c>
      <c r="B808" t="s">
        <v>373</v>
      </c>
      <c r="C808" s="4" t="s">
        <v>470</v>
      </c>
      <c r="D808" s="4"/>
      <c r="E808" s="4" t="str">
        <f>CSM_AGENCY3[[#This Row],[Agency]]&amp;"-"&amp;CSM_AGENCY3[[#This Row],[Agency Name]]</f>
        <v>142-Board of Tax Appeals</v>
      </c>
      <c r="F808" s="8" t="s">
        <v>39</v>
      </c>
      <c r="G808" s="5" t="s">
        <v>451</v>
      </c>
      <c r="H808" s="70">
        <f>SUMIFS('0. CSM'!C:C,'0. CSM'!L:L,CSM_AGENCY3[[#This Row],[Agency]],'0. CSM'!M:M,CSM_AGENCY3[[#This Row],[Billing CSM Title]])+SUMIFS('0. CSM'!E:E,'0. CSM'!L:L,CSM_AGENCY3[[#This Row],[Agency]],'0. CSM'!M:M,CSM_AGENCY3[[#This Row],[Billing CSM Title]])*1000</f>
        <v>0</v>
      </c>
      <c r="I808" s="70">
        <f>SUMIFS('0. CSM'!D:D,'0. CSM'!L:L,CSM_AGENCY3[[#This Row],[Agency]],'0. CSM'!M:M,CSM_AGENCY3[[#This Row],[Billing CSM Title]])+SUMIFS('0. CSM'!F:F,'0. CSM'!L:L,CSM_AGENCY3[[#This Row],[Agency]],'0. CSM'!M:M,CSM_AGENCY3[[#This Row],[Billing CSM Title]])*1000</f>
        <v>0</v>
      </c>
      <c r="J808" s="70">
        <f>CSM_AGENCY3[[#This Row],[FY1 ANNUAL]]+CSM_AGENCY3[[#This Row],[FY2 ANNUAL]]</f>
        <v>0</v>
      </c>
      <c r="K808" s="70">
        <f>ROUND(CSM_AGENCY3[[#This Row],[FY1 ANNUAL]]/12,2)</f>
        <v>0</v>
      </c>
      <c r="L808" s="70">
        <f>ROUND(CSM_AGENCY3[[#This Row],[FY2 ANNUAL]]/12,2)</f>
        <v>0</v>
      </c>
      <c r="N808" s="6"/>
    </row>
    <row r="809" spans="1:14" hidden="1" x14ac:dyDescent="0.25">
      <c r="A809" t="s">
        <v>252</v>
      </c>
      <c r="B809" t="s">
        <v>374</v>
      </c>
      <c r="C809" s="4" t="s">
        <v>470</v>
      </c>
      <c r="D809" s="4"/>
      <c r="E809" s="4" t="str">
        <f>CSM_AGENCY3[[#This Row],[Agency]]&amp;"-"&amp;CSM_AGENCY3[[#This Row],[Agency Name]]</f>
        <v>147-Minority &amp; Women's Business Enterp</v>
      </c>
      <c r="F809" s="8" t="s">
        <v>39</v>
      </c>
      <c r="G809" s="5" t="s">
        <v>451</v>
      </c>
      <c r="H809" s="70">
        <f>SUMIFS('0. CSM'!C:C,'0. CSM'!L:L,CSM_AGENCY3[[#This Row],[Agency]],'0. CSM'!M:M,CSM_AGENCY3[[#This Row],[Billing CSM Title]])+SUMIFS('0. CSM'!E:E,'0. CSM'!L:L,CSM_AGENCY3[[#This Row],[Agency]],'0. CSM'!M:M,CSM_AGENCY3[[#This Row],[Billing CSM Title]])*1000</f>
        <v>0</v>
      </c>
      <c r="I809" s="70">
        <f>SUMIFS('0. CSM'!D:D,'0. CSM'!L:L,CSM_AGENCY3[[#This Row],[Agency]],'0. CSM'!M:M,CSM_AGENCY3[[#This Row],[Billing CSM Title]])+SUMIFS('0. CSM'!F:F,'0. CSM'!L:L,CSM_AGENCY3[[#This Row],[Agency]],'0. CSM'!M:M,CSM_AGENCY3[[#This Row],[Billing CSM Title]])*1000</f>
        <v>0</v>
      </c>
      <c r="J809" s="70">
        <f>CSM_AGENCY3[[#This Row],[FY1 ANNUAL]]+CSM_AGENCY3[[#This Row],[FY2 ANNUAL]]</f>
        <v>0</v>
      </c>
      <c r="K809" s="70">
        <f>ROUND(CSM_AGENCY3[[#This Row],[FY1 ANNUAL]]/12,2)</f>
        <v>0</v>
      </c>
      <c r="L809" s="70">
        <f>ROUND(CSM_AGENCY3[[#This Row],[FY2 ANNUAL]]/12,2)</f>
        <v>0</v>
      </c>
      <c r="N809" s="6"/>
    </row>
    <row r="810" spans="1:14" hidden="1" x14ac:dyDescent="0.25">
      <c r="A810" t="s">
        <v>253</v>
      </c>
      <c r="B810" t="s">
        <v>375</v>
      </c>
      <c r="C810" s="4" t="s">
        <v>470</v>
      </c>
      <c r="D810" s="4"/>
      <c r="E810" s="4" t="str">
        <f>CSM_AGENCY3[[#This Row],[Agency]]&amp;"-"&amp;CSM_AGENCY3[[#This Row],[Agency Name]]</f>
        <v>160-Office of Insurance Commissioner</v>
      </c>
      <c r="F810" s="8" t="s">
        <v>39</v>
      </c>
      <c r="G810" s="5" t="s">
        <v>451</v>
      </c>
      <c r="H810" s="70">
        <f>SUMIFS('0. CSM'!C:C,'0. CSM'!L:L,CSM_AGENCY3[[#This Row],[Agency]],'0. CSM'!M:M,CSM_AGENCY3[[#This Row],[Billing CSM Title]])+SUMIFS('0. CSM'!E:E,'0. CSM'!L:L,CSM_AGENCY3[[#This Row],[Agency]],'0. CSM'!M:M,CSM_AGENCY3[[#This Row],[Billing CSM Title]])*1000</f>
        <v>0</v>
      </c>
      <c r="I810" s="70">
        <f>SUMIFS('0. CSM'!D:D,'0. CSM'!L:L,CSM_AGENCY3[[#This Row],[Agency]],'0. CSM'!M:M,CSM_AGENCY3[[#This Row],[Billing CSM Title]])+SUMIFS('0. CSM'!F:F,'0. CSM'!L:L,CSM_AGENCY3[[#This Row],[Agency]],'0. CSM'!M:M,CSM_AGENCY3[[#This Row],[Billing CSM Title]])*1000</f>
        <v>1000</v>
      </c>
      <c r="J810" s="70">
        <f>CSM_AGENCY3[[#This Row],[FY1 ANNUAL]]+CSM_AGENCY3[[#This Row],[FY2 ANNUAL]]</f>
        <v>1000</v>
      </c>
      <c r="K810" s="70">
        <f>ROUND(CSM_AGENCY3[[#This Row],[FY1 ANNUAL]]/12,2)</f>
        <v>0</v>
      </c>
      <c r="L810" s="70">
        <f>ROUND(CSM_AGENCY3[[#This Row],[FY2 ANNUAL]]/12,2)</f>
        <v>83.33</v>
      </c>
      <c r="N810" s="6"/>
    </row>
    <row r="811" spans="1:14" hidden="1" x14ac:dyDescent="0.25">
      <c r="A811" t="s">
        <v>254</v>
      </c>
      <c r="B811" t="s">
        <v>376</v>
      </c>
      <c r="C811" s="4" t="s">
        <v>470</v>
      </c>
      <c r="D811" s="4"/>
      <c r="E811" s="4" t="str">
        <f>CSM_AGENCY3[[#This Row],[Agency]]&amp;"-"&amp;CSM_AGENCY3[[#This Row],[Agency Name]]</f>
        <v>163-Consolidated Technology Services</v>
      </c>
      <c r="F811" s="8" t="s">
        <v>39</v>
      </c>
      <c r="G811" s="5" t="s">
        <v>451</v>
      </c>
      <c r="H811" s="70">
        <f>SUMIFS('0. CSM'!C:C,'0. CSM'!L:L,CSM_AGENCY3[[#This Row],[Agency]],'0. CSM'!M:M,CSM_AGENCY3[[#This Row],[Billing CSM Title]])+SUMIFS('0. CSM'!E:E,'0. CSM'!L:L,CSM_AGENCY3[[#This Row],[Agency]],'0. CSM'!M:M,CSM_AGENCY3[[#This Row],[Billing CSM Title]])*1000</f>
        <v>1000</v>
      </c>
      <c r="I811" s="70">
        <f>SUMIFS('0. CSM'!D:D,'0. CSM'!L:L,CSM_AGENCY3[[#This Row],[Agency]],'0. CSM'!M:M,CSM_AGENCY3[[#This Row],[Billing CSM Title]])+SUMIFS('0. CSM'!F:F,'0. CSM'!L:L,CSM_AGENCY3[[#This Row],[Agency]],'0. CSM'!M:M,CSM_AGENCY3[[#This Row],[Billing CSM Title]])*1000</f>
        <v>1000</v>
      </c>
      <c r="J811" s="70">
        <f>CSM_AGENCY3[[#This Row],[FY1 ANNUAL]]+CSM_AGENCY3[[#This Row],[FY2 ANNUAL]]</f>
        <v>2000</v>
      </c>
      <c r="K811" s="70">
        <f>ROUND(CSM_AGENCY3[[#This Row],[FY1 ANNUAL]]/12,2)</f>
        <v>83.33</v>
      </c>
      <c r="L811" s="70">
        <f>ROUND(CSM_AGENCY3[[#This Row],[FY2 ANNUAL]]/12,2)</f>
        <v>83.33</v>
      </c>
      <c r="N811" s="6"/>
    </row>
    <row r="812" spans="1:14" hidden="1" x14ac:dyDescent="0.25">
      <c r="A812" t="s">
        <v>255</v>
      </c>
      <c r="B812" t="s">
        <v>377</v>
      </c>
      <c r="C812" s="4" t="s">
        <v>470</v>
      </c>
      <c r="D812" s="4"/>
      <c r="E812" s="4" t="str">
        <f>CSM_AGENCY3[[#This Row],[Agency]]&amp;"-"&amp;CSM_AGENCY3[[#This Row],[Agency Name]]</f>
        <v>165-State Board of Accountancy</v>
      </c>
      <c r="F812" s="8" t="s">
        <v>39</v>
      </c>
      <c r="G812" s="5" t="s">
        <v>451</v>
      </c>
      <c r="H812" s="70">
        <f>SUMIFS('0. CSM'!C:C,'0. CSM'!L:L,CSM_AGENCY3[[#This Row],[Agency]],'0. CSM'!M:M,CSM_AGENCY3[[#This Row],[Billing CSM Title]])+SUMIFS('0. CSM'!E:E,'0. CSM'!L:L,CSM_AGENCY3[[#This Row],[Agency]],'0. CSM'!M:M,CSM_AGENCY3[[#This Row],[Billing CSM Title]])*1000</f>
        <v>0</v>
      </c>
      <c r="I812" s="70">
        <f>SUMIFS('0. CSM'!D:D,'0. CSM'!L:L,CSM_AGENCY3[[#This Row],[Agency]],'0. CSM'!M:M,CSM_AGENCY3[[#This Row],[Billing CSM Title]])+SUMIFS('0. CSM'!F:F,'0. CSM'!L:L,CSM_AGENCY3[[#This Row],[Agency]],'0. CSM'!M:M,CSM_AGENCY3[[#This Row],[Billing CSM Title]])*1000</f>
        <v>0</v>
      </c>
      <c r="J812" s="70">
        <f>CSM_AGENCY3[[#This Row],[FY1 ANNUAL]]+CSM_AGENCY3[[#This Row],[FY2 ANNUAL]]</f>
        <v>0</v>
      </c>
      <c r="K812" s="70">
        <f>ROUND(CSM_AGENCY3[[#This Row],[FY1 ANNUAL]]/12,2)</f>
        <v>0</v>
      </c>
      <c r="L812" s="70">
        <f>ROUND(CSM_AGENCY3[[#This Row],[FY2 ANNUAL]]/12,2)</f>
        <v>0</v>
      </c>
      <c r="N812" s="6"/>
    </row>
    <row r="813" spans="1:14" hidden="1" x14ac:dyDescent="0.25">
      <c r="A813" t="s">
        <v>256</v>
      </c>
      <c r="B813" t="s">
        <v>378</v>
      </c>
      <c r="C813" s="4" t="s">
        <v>470</v>
      </c>
      <c r="D813" s="4"/>
      <c r="E813" s="4" t="str">
        <f>CSM_AGENCY3[[#This Row],[Agency]]&amp;"-"&amp;CSM_AGENCY3[[#This Row],[Agency Name]]</f>
        <v>166-Bd of Reg Prof Eng &amp; Land Surveyors</v>
      </c>
      <c r="F813" s="8" t="s">
        <v>39</v>
      </c>
      <c r="G813" s="5" t="s">
        <v>451</v>
      </c>
      <c r="H813" s="70">
        <f>SUMIFS('0. CSM'!C:C,'0. CSM'!L:L,CSM_AGENCY3[[#This Row],[Agency]],'0. CSM'!M:M,CSM_AGENCY3[[#This Row],[Billing CSM Title]])+SUMIFS('0. CSM'!E:E,'0. CSM'!L:L,CSM_AGENCY3[[#This Row],[Agency]],'0. CSM'!M:M,CSM_AGENCY3[[#This Row],[Billing CSM Title]])*1000</f>
        <v>0</v>
      </c>
      <c r="I813" s="70">
        <f>SUMIFS('0. CSM'!D:D,'0. CSM'!L:L,CSM_AGENCY3[[#This Row],[Agency]],'0. CSM'!M:M,CSM_AGENCY3[[#This Row],[Billing CSM Title]])+SUMIFS('0. CSM'!F:F,'0. CSM'!L:L,CSM_AGENCY3[[#This Row],[Agency]],'0. CSM'!M:M,CSM_AGENCY3[[#This Row],[Billing CSM Title]])*1000</f>
        <v>0</v>
      </c>
      <c r="J813" s="70">
        <f>CSM_AGENCY3[[#This Row],[FY1 ANNUAL]]+CSM_AGENCY3[[#This Row],[FY2 ANNUAL]]</f>
        <v>0</v>
      </c>
      <c r="K813" s="70">
        <f>ROUND(CSM_AGENCY3[[#This Row],[FY1 ANNUAL]]/12,2)</f>
        <v>0</v>
      </c>
      <c r="L813" s="70">
        <f>ROUND(CSM_AGENCY3[[#This Row],[FY2 ANNUAL]]/12,2)</f>
        <v>0</v>
      </c>
      <c r="N813" s="6"/>
    </row>
    <row r="814" spans="1:14" hidden="1" x14ac:dyDescent="0.25">
      <c r="A814" t="s">
        <v>257</v>
      </c>
      <c r="B814" t="s">
        <v>379</v>
      </c>
      <c r="C814" s="4" t="s">
        <v>470</v>
      </c>
      <c r="D814" s="4"/>
      <c r="E814" s="4" t="str">
        <f>CSM_AGENCY3[[#This Row],[Agency]]&amp;"-"&amp;CSM_AGENCY3[[#This Row],[Agency Name]]</f>
        <v>167-Forensic Investigations Council</v>
      </c>
      <c r="F814" s="8" t="s">
        <v>39</v>
      </c>
      <c r="G814" s="5" t="s">
        <v>451</v>
      </c>
      <c r="H814" s="70">
        <f>SUMIFS('0. CSM'!C:C,'0. CSM'!L:L,CSM_AGENCY3[[#This Row],[Agency]],'0. CSM'!M:M,CSM_AGENCY3[[#This Row],[Billing CSM Title]])+SUMIFS('0. CSM'!E:E,'0. CSM'!L:L,CSM_AGENCY3[[#This Row],[Agency]],'0. CSM'!M:M,CSM_AGENCY3[[#This Row],[Billing CSM Title]])*1000</f>
        <v>0</v>
      </c>
      <c r="I814" s="70">
        <f>SUMIFS('0. CSM'!D:D,'0. CSM'!L:L,CSM_AGENCY3[[#This Row],[Agency]],'0. CSM'!M:M,CSM_AGENCY3[[#This Row],[Billing CSM Title]])+SUMIFS('0. CSM'!F:F,'0. CSM'!L:L,CSM_AGENCY3[[#This Row],[Agency]],'0. CSM'!M:M,CSM_AGENCY3[[#This Row],[Billing CSM Title]])*1000</f>
        <v>0</v>
      </c>
      <c r="J814" s="70">
        <f>CSM_AGENCY3[[#This Row],[FY1 ANNUAL]]+CSM_AGENCY3[[#This Row],[FY2 ANNUAL]]</f>
        <v>0</v>
      </c>
      <c r="K814" s="70">
        <f>ROUND(CSM_AGENCY3[[#This Row],[FY1 ANNUAL]]/12,2)</f>
        <v>0</v>
      </c>
      <c r="L814" s="70">
        <f>ROUND(CSM_AGENCY3[[#This Row],[FY2 ANNUAL]]/12,2)</f>
        <v>0</v>
      </c>
      <c r="N814" s="6"/>
    </row>
    <row r="815" spans="1:14" hidden="1" x14ac:dyDescent="0.25">
      <c r="A815" t="s">
        <v>258</v>
      </c>
      <c r="B815" t="s">
        <v>380</v>
      </c>
      <c r="C815" s="4" t="s">
        <v>470</v>
      </c>
      <c r="D815" s="4"/>
      <c r="E815" s="4" t="str">
        <f>CSM_AGENCY3[[#This Row],[Agency]]&amp;"-"&amp;CSM_AGENCY3[[#This Row],[Agency Name]]</f>
        <v>179-Dept of Enterprise Services</v>
      </c>
      <c r="F815" s="8" t="s">
        <v>39</v>
      </c>
      <c r="G815" s="5" t="s">
        <v>451</v>
      </c>
      <c r="H815" s="70">
        <f>SUMIFS('0. CSM'!C:C,'0. CSM'!L:L,CSM_AGENCY3[[#This Row],[Agency]],'0. CSM'!M:M,CSM_AGENCY3[[#This Row],[Billing CSM Title]])+SUMIFS('0. CSM'!E:E,'0. CSM'!L:L,CSM_AGENCY3[[#This Row],[Agency]],'0. CSM'!M:M,CSM_AGENCY3[[#This Row],[Billing CSM Title]])*1000</f>
        <v>2000</v>
      </c>
      <c r="I815" s="70">
        <f>SUMIFS('0. CSM'!D:D,'0. CSM'!L:L,CSM_AGENCY3[[#This Row],[Agency]],'0. CSM'!M:M,CSM_AGENCY3[[#This Row],[Billing CSM Title]])+SUMIFS('0. CSM'!F:F,'0. CSM'!L:L,CSM_AGENCY3[[#This Row],[Agency]],'0. CSM'!M:M,CSM_AGENCY3[[#This Row],[Billing CSM Title]])*1000</f>
        <v>2000</v>
      </c>
      <c r="J815" s="70">
        <f>CSM_AGENCY3[[#This Row],[FY1 ANNUAL]]+CSM_AGENCY3[[#This Row],[FY2 ANNUAL]]</f>
        <v>4000</v>
      </c>
      <c r="K815" s="70">
        <f>ROUND(CSM_AGENCY3[[#This Row],[FY1 ANNUAL]]/12,2)</f>
        <v>166.67</v>
      </c>
      <c r="L815" s="70">
        <f>ROUND(CSM_AGENCY3[[#This Row],[FY2 ANNUAL]]/12,2)</f>
        <v>166.67</v>
      </c>
      <c r="N815" s="6"/>
    </row>
    <row r="816" spans="1:14" hidden="1" x14ac:dyDescent="0.25">
      <c r="A816" t="s">
        <v>259</v>
      </c>
      <c r="B816" t="s">
        <v>381</v>
      </c>
      <c r="C816" s="4" t="s">
        <v>470</v>
      </c>
      <c r="D816" s="4"/>
      <c r="E816" s="4" t="str">
        <f>CSM_AGENCY3[[#This Row],[Agency]]&amp;"-"&amp;CSM_AGENCY3[[#This Row],[Agency Name]]</f>
        <v>185-Washington Horse Racing Commission</v>
      </c>
      <c r="F816" s="8" t="s">
        <v>39</v>
      </c>
      <c r="G816" s="5" t="s">
        <v>451</v>
      </c>
      <c r="H816" s="70">
        <f>SUMIFS('0. CSM'!C:C,'0. CSM'!L:L,CSM_AGENCY3[[#This Row],[Agency]],'0. CSM'!M:M,CSM_AGENCY3[[#This Row],[Billing CSM Title]])+SUMIFS('0. CSM'!E:E,'0. CSM'!L:L,CSM_AGENCY3[[#This Row],[Agency]],'0. CSM'!M:M,CSM_AGENCY3[[#This Row],[Billing CSM Title]])*1000</f>
        <v>0</v>
      </c>
      <c r="I816" s="70">
        <f>SUMIFS('0. CSM'!D:D,'0. CSM'!L:L,CSM_AGENCY3[[#This Row],[Agency]],'0. CSM'!M:M,CSM_AGENCY3[[#This Row],[Billing CSM Title]])+SUMIFS('0. CSM'!F:F,'0. CSM'!L:L,CSM_AGENCY3[[#This Row],[Agency]],'0. CSM'!M:M,CSM_AGENCY3[[#This Row],[Billing CSM Title]])*1000</f>
        <v>0</v>
      </c>
      <c r="J816" s="70">
        <f>CSM_AGENCY3[[#This Row],[FY1 ANNUAL]]+CSM_AGENCY3[[#This Row],[FY2 ANNUAL]]</f>
        <v>0</v>
      </c>
      <c r="K816" s="70">
        <f>ROUND(CSM_AGENCY3[[#This Row],[FY1 ANNUAL]]/12,2)</f>
        <v>0</v>
      </c>
      <c r="L816" s="70">
        <f>ROUND(CSM_AGENCY3[[#This Row],[FY2 ANNUAL]]/12,2)</f>
        <v>0</v>
      </c>
      <c r="N816" s="6"/>
    </row>
    <row r="817" spans="1:14" hidden="1" x14ac:dyDescent="0.25">
      <c r="A817" t="s">
        <v>260</v>
      </c>
      <c r="B817" t="s">
        <v>382</v>
      </c>
      <c r="C817" s="4" t="s">
        <v>470</v>
      </c>
      <c r="D817" s="4"/>
      <c r="E817" s="4" t="str">
        <f>CSM_AGENCY3[[#This Row],[Agency]]&amp;"-"&amp;CSM_AGENCY3[[#This Row],[Agency Name]]</f>
        <v>190-Bd of Industrial Insurance Appeals</v>
      </c>
      <c r="F817" s="8" t="s">
        <v>39</v>
      </c>
      <c r="G817" s="5" t="s">
        <v>451</v>
      </c>
      <c r="H817" s="70">
        <f>SUMIFS('0. CSM'!C:C,'0. CSM'!L:L,CSM_AGENCY3[[#This Row],[Agency]],'0. CSM'!M:M,CSM_AGENCY3[[#This Row],[Billing CSM Title]])+SUMIFS('0. CSM'!E:E,'0. CSM'!L:L,CSM_AGENCY3[[#This Row],[Agency]],'0. CSM'!M:M,CSM_AGENCY3[[#This Row],[Billing CSM Title]])*1000</f>
        <v>0</v>
      </c>
      <c r="I817" s="70">
        <f>SUMIFS('0. CSM'!D:D,'0. CSM'!L:L,CSM_AGENCY3[[#This Row],[Agency]],'0. CSM'!M:M,CSM_AGENCY3[[#This Row],[Billing CSM Title]])+SUMIFS('0. CSM'!F:F,'0. CSM'!L:L,CSM_AGENCY3[[#This Row],[Agency]],'0. CSM'!M:M,CSM_AGENCY3[[#This Row],[Billing CSM Title]])*1000</f>
        <v>0</v>
      </c>
      <c r="J817" s="70">
        <f>CSM_AGENCY3[[#This Row],[FY1 ANNUAL]]+CSM_AGENCY3[[#This Row],[FY2 ANNUAL]]</f>
        <v>0</v>
      </c>
      <c r="K817" s="70">
        <f>ROUND(CSM_AGENCY3[[#This Row],[FY1 ANNUAL]]/12,2)</f>
        <v>0</v>
      </c>
      <c r="L817" s="70">
        <f>ROUND(CSM_AGENCY3[[#This Row],[FY2 ANNUAL]]/12,2)</f>
        <v>0</v>
      </c>
      <c r="N817" s="6"/>
    </row>
    <row r="818" spans="1:14" hidden="1" x14ac:dyDescent="0.25">
      <c r="A818" t="s">
        <v>261</v>
      </c>
      <c r="B818" t="s">
        <v>383</v>
      </c>
      <c r="C818" s="4" t="s">
        <v>470</v>
      </c>
      <c r="D818" s="4"/>
      <c r="E818" s="4" t="str">
        <f>CSM_AGENCY3[[#This Row],[Agency]]&amp;"-"&amp;CSM_AGENCY3[[#This Row],[Agency Name]]</f>
        <v>195-Liquor and Cannabis Board</v>
      </c>
      <c r="F818" s="8" t="s">
        <v>39</v>
      </c>
      <c r="G818" s="5" t="s">
        <v>451</v>
      </c>
      <c r="H818" s="70">
        <f>SUMIFS('0. CSM'!C:C,'0. CSM'!L:L,CSM_AGENCY3[[#This Row],[Agency]],'0. CSM'!M:M,CSM_AGENCY3[[#This Row],[Billing CSM Title]])+SUMIFS('0. CSM'!E:E,'0. CSM'!L:L,CSM_AGENCY3[[#This Row],[Agency]],'0. CSM'!M:M,CSM_AGENCY3[[#This Row],[Billing CSM Title]])*1000</f>
        <v>2000</v>
      </c>
      <c r="I818" s="70">
        <f>SUMIFS('0. CSM'!D:D,'0. CSM'!L:L,CSM_AGENCY3[[#This Row],[Agency]],'0. CSM'!M:M,CSM_AGENCY3[[#This Row],[Billing CSM Title]])+SUMIFS('0. CSM'!F:F,'0. CSM'!L:L,CSM_AGENCY3[[#This Row],[Agency]],'0. CSM'!M:M,CSM_AGENCY3[[#This Row],[Billing CSM Title]])*1000</f>
        <v>1000</v>
      </c>
      <c r="J818" s="70">
        <f>CSM_AGENCY3[[#This Row],[FY1 ANNUAL]]+CSM_AGENCY3[[#This Row],[FY2 ANNUAL]]</f>
        <v>3000</v>
      </c>
      <c r="K818" s="70">
        <f>ROUND(CSM_AGENCY3[[#This Row],[FY1 ANNUAL]]/12,2)</f>
        <v>166.67</v>
      </c>
      <c r="L818" s="70">
        <f>ROUND(CSM_AGENCY3[[#This Row],[FY2 ANNUAL]]/12,2)</f>
        <v>83.33</v>
      </c>
      <c r="N818" s="6"/>
    </row>
    <row r="819" spans="1:14" hidden="1" x14ac:dyDescent="0.25">
      <c r="A819" t="s">
        <v>262</v>
      </c>
      <c r="B819" t="s">
        <v>384</v>
      </c>
      <c r="C819" s="4" t="s">
        <v>470</v>
      </c>
      <c r="D819" s="4"/>
      <c r="E819" s="4" t="str">
        <f>CSM_AGENCY3[[#This Row],[Agency]]&amp;"-"&amp;CSM_AGENCY3[[#This Row],[Agency Name]]</f>
        <v>205-Board of Pilotage Commissioners</v>
      </c>
      <c r="F819" s="8" t="s">
        <v>39</v>
      </c>
      <c r="G819" s="5" t="s">
        <v>451</v>
      </c>
      <c r="H819" s="70">
        <f>SUMIFS('0. CSM'!C:C,'0. CSM'!L:L,CSM_AGENCY3[[#This Row],[Agency]],'0. CSM'!M:M,CSM_AGENCY3[[#This Row],[Billing CSM Title]])+SUMIFS('0. CSM'!E:E,'0. CSM'!L:L,CSM_AGENCY3[[#This Row],[Agency]],'0. CSM'!M:M,CSM_AGENCY3[[#This Row],[Billing CSM Title]])*1000</f>
        <v>0</v>
      </c>
      <c r="I819" s="70">
        <f>SUMIFS('0. CSM'!D:D,'0. CSM'!L:L,CSM_AGENCY3[[#This Row],[Agency]],'0. CSM'!M:M,CSM_AGENCY3[[#This Row],[Billing CSM Title]])+SUMIFS('0. CSM'!F:F,'0. CSM'!L:L,CSM_AGENCY3[[#This Row],[Agency]],'0. CSM'!M:M,CSM_AGENCY3[[#This Row],[Billing CSM Title]])*1000</f>
        <v>0</v>
      </c>
      <c r="J819" s="70">
        <f>CSM_AGENCY3[[#This Row],[FY1 ANNUAL]]+CSM_AGENCY3[[#This Row],[FY2 ANNUAL]]</f>
        <v>0</v>
      </c>
      <c r="K819" s="70">
        <f>ROUND(CSM_AGENCY3[[#This Row],[FY1 ANNUAL]]/12,2)</f>
        <v>0</v>
      </c>
      <c r="L819" s="70">
        <f>ROUND(CSM_AGENCY3[[#This Row],[FY2 ANNUAL]]/12,2)</f>
        <v>0</v>
      </c>
      <c r="N819" s="6"/>
    </row>
    <row r="820" spans="1:14" hidden="1" x14ac:dyDescent="0.25">
      <c r="A820" t="s">
        <v>263</v>
      </c>
      <c r="B820" t="s">
        <v>385</v>
      </c>
      <c r="C820" s="4" t="s">
        <v>470</v>
      </c>
      <c r="D820" s="4"/>
      <c r="E820" s="4" t="str">
        <f>CSM_AGENCY3[[#This Row],[Agency]]&amp;"-"&amp;CSM_AGENCY3[[#This Row],[Agency Name]]</f>
        <v>215-Utilities and Transportation Comm</v>
      </c>
      <c r="F820" s="8" t="s">
        <v>39</v>
      </c>
      <c r="G820" s="5" t="s">
        <v>451</v>
      </c>
      <c r="H820" s="70">
        <f>SUMIFS('0. CSM'!C:C,'0. CSM'!L:L,CSM_AGENCY3[[#This Row],[Agency]],'0. CSM'!M:M,CSM_AGENCY3[[#This Row],[Billing CSM Title]])+SUMIFS('0. CSM'!E:E,'0. CSM'!L:L,CSM_AGENCY3[[#This Row],[Agency]],'0. CSM'!M:M,CSM_AGENCY3[[#This Row],[Billing CSM Title]])*1000</f>
        <v>1000</v>
      </c>
      <c r="I820" s="70">
        <f>SUMIFS('0. CSM'!D:D,'0. CSM'!L:L,CSM_AGENCY3[[#This Row],[Agency]],'0. CSM'!M:M,CSM_AGENCY3[[#This Row],[Billing CSM Title]])+SUMIFS('0. CSM'!F:F,'0. CSM'!L:L,CSM_AGENCY3[[#This Row],[Agency]],'0. CSM'!M:M,CSM_AGENCY3[[#This Row],[Billing CSM Title]])*1000</f>
        <v>0</v>
      </c>
      <c r="J820" s="70">
        <f>CSM_AGENCY3[[#This Row],[FY1 ANNUAL]]+CSM_AGENCY3[[#This Row],[FY2 ANNUAL]]</f>
        <v>1000</v>
      </c>
      <c r="K820" s="70">
        <f>ROUND(CSM_AGENCY3[[#This Row],[FY1 ANNUAL]]/12,2)</f>
        <v>83.33</v>
      </c>
      <c r="L820" s="70">
        <f>ROUND(CSM_AGENCY3[[#This Row],[FY2 ANNUAL]]/12,2)</f>
        <v>0</v>
      </c>
      <c r="N820" s="6"/>
    </row>
    <row r="821" spans="1:14" hidden="1" x14ac:dyDescent="0.25">
      <c r="A821" t="s">
        <v>264</v>
      </c>
      <c r="B821" t="s">
        <v>386</v>
      </c>
      <c r="C821" s="4" t="s">
        <v>470</v>
      </c>
      <c r="D821" s="4"/>
      <c r="E821" s="4" t="str">
        <f>CSM_AGENCY3[[#This Row],[Agency]]&amp;"-"&amp;CSM_AGENCY3[[#This Row],[Agency Name]]</f>
        <v>220-Board for Volunteer Firefighters</v>
      </c>
      <c r="F821" s="8" t="s">
        <v>39</v>
      </c>
      <c r="G821" s="5" t="s">
        <v>451</v>
      </c>
      <c r="H821" s="70">
        <f>SUMIFS('0. CSM'!C:C,'0. CSM'!L:L,CSM_AGENCY3[[#This Row],[Agency]],'0. CSM'!M:M,CSM_AGENCY3[[#This Row],[Billing CSM Title]])+SUMIFS('0. CSM'!E:E,'0. CSM'!L:L,CSM_AGENCY3[[#This Row],[Agency]],'0. CSM'!M:M,CSM_AGENCY3[[#This Row],[Billing CSM Title]])*1000</f>
        <v>0</v>
      </c>
      <c r="I821" s="70">
        <f>SUMIFS('0. CSM'!D:D,'0. CSM'!L:L,CSM_AGENCY3[[#This Row],[Agency]],'0. CSM'!M:M,CSM_AGENCY3[[#This Row],[Billing CSM Title]])+SUMIFS('0. CSM'!F:F,'0. CSM'!L:L,CSM_AGENCY3[[#This Row],[Agency]],'0. CSM'!M:M,CSM_AGENCY3[[#This Row],[Billing CSM Title]])*1000</f>
        <v>0</v>
      </c>
      <c r="J821" s="70">
        <f>CSM_AGENCY3[[#This Row],[FY1 ANNUAL]]+CSM_AGENCY3[[#This Row],[FY2 ANNUAL]]</f>
        <v>0</v>
      </c>
      <c r="K821" s="70">
        <f>ROUND(CSM_AGENCY3[[#This Row],[FY1 ANNUAL]]/12,2)</f>
        <v>0</v>
      </c>
      <c r="L821" s="70">
        <f>ROUND(CSM_AGENCY3[[#This Row],[FY2 ANNUAL]]/12,2)</f>
        <v>0</v>
      </c>
      <c r="N821" s="6"/>
    </row>
    <row r="822" spans="1:14" hidden="1" x14ac:dyDescent="0.25">
      <c r="A822" t="s">
        <v>265</v>
      </c>
      <c r="B822" t="s">
        <v>387</v>
      </c>
      <c r="C822" s="4" t="s">
        <v>470</v>
      </c>
      <c r="D822" s="4"/>
      <c r="E822" s="4" t="str">
        <f>CSM_AGENCY3[[#This Row],[Agency]]&amp;"-"&amp;CSM_AGENCY3[[#This Row],[Agency Name]]</f>
        <v>225-Washington State Patrol</v>
      </c>
      <c r="F822" s="8" t="s">
        <v>39</v>
      </c>
      <c r="G822" s="5" t="s">
        <v>451</v>
      </c>
      <c r="H822" s="70">
        <f>SUMIFS('0. CSM'!C:C,'0. CSM'!L:L,CSM_AGENCY3[[#This Row],[Agency]],'0. CSM'!M:M,CSM_AGENCY3[[#This Row],[Billing CSM Title]])+SUMIFS('0. CSM'!E:E,'0. CSM'!L:L,CSM_AGENCY3[[#This Row],[Agency]],'0. CSM'!M:M,CSM_AGENCY3[[#This Row],[Billing CSM Title]])*1000</f>
        <v>6000</v>
      </c>
      <c r="I822" s="70">
        <f>SUMIFS('0. CSM'!D:D,'0. CSM'!L:L,CSM_AGENCY3[[#This Row],[Agency]],'0. CSM'!M:M,CSM_AGENCY3[[#This Row],[Billing CSM Title]])+SUMIFS('0. CSM'!F:F,'0. CSM'!L:L,CSM_AGENCY3[[#This Row],[Agency]],'0. CSM'!M:M,CSM_AGENCY3[[#This Row],[Billing CSM Title]])*1000</f>
        <v>6000</v>
      </c>
      <c r="J822" s="70">
        <f>CSM_AGENCY3[[#This Row],[FY1 ANNUAL]]+CSM_AGENCY3[[#This Row],[FY2 ANNUAL]]</f>
        <v>12000</v>
      </c>
      <c r="K822" s="70">
        <f>ROUND(CSM_AGENCY3[[#This Row],[FY1 ANNUAL]]/12,2)</f>
        <v>500</v>
      </c>
      <c r="L822" s="70">
        <f>ROUND(CSM_AGENCY3[[#This Row],[FY2 ANNUAL]]/12,2)</f>
        <v>500</v>
      </c>
      <c r="N822" s="6"/>
    </row>
    <row r="823" spans="1:14" hidden="1" x14ac:dyDescent="0.25">
      <c r="A823" t="s">
        <v>266</v>
      </c>
      <c r="B823" t="s">
        <v>388</v>
      </c>
      <c r="C823" s="4" t="s">
        <v>470</v>
      </c>
      <c r="D823" s="4"/>
      <c r="E823" s="4" t="str">
        <f>CSM_AGENCY3[[#This Row],[Agency]]&amp;"-"&amp;CSM_AGENCY3[[#This Row],[Agency Name]]</f>
        <v>227-Criminal Justice Training Comm</v>
      </c>
      <c r="F823" s="8" t="s">
        <v>39</v>
      </c>
      <c r="G823" s="5" t="s">
        <v>451</v>
      </c>
      <c r="H823" s="70">
        <f>SUMIFS('0. CSM'!C:C,'0. CSM'!L:L,CSM_AGENCY3[[#This Row],[Agency]],'0. CSM'!M:M,CSM_AGENCY3[[#This Row],[Billing CSM Title]])+SUMIFS('0. CSM'!E:E,'0. CSM'!L:L,CSM_AGENCY3[[#This Row],[Agency]],'0. CSM'!M:M,CSM_AGENCY3[[#This Row],[Billing CSM Title]])*1000</f>
        <v>0</v>
      </c>
      <c r="I823" s="70">
        <f>SUMIFS('0. CSM'!D:D,'0. CSM'!L:L,CSM_AGENCY3[[#This Row],[Agency]],'0. CSM'!M:M,CSM_AGENCY3[[#This Row],[Billing CSM Title]])+SUMIFS('0. CSM'!F:F,'0. CSM'!L:L,CSM_AGENCY3[[#This Row],[Agency]],'0. CSM'!M:M,CSM_AGENCY3[[#This Row],[Billing CSM Title]])*1000</f>
        <v>0</v>
      </c>
      <c r="J823" s="70">
        <f>CSM_AGENCY3[[#This Row],[FY1 ANNUAL]]+CSM_AGENCY3[[#This Row],[FY2 ANNUAL]]</f>
        <v>0</v>
      </c>
      <c r="K823" s="70">
        <f>ROUND(CSM_AGENCY3[[#This Row],[FY1 ANNUAL]]/12,2)</f>
        <v>0</v>
      </c>
      <c r="L823" s="70">
        <f>ROUND(CSM_AGENCY3[[#This Row],[FY2 ANNUAL]]/12,2)</f>
        <v>0</v>
      </c>
      <c r="N823" s="6"/>
    </row>
    <row r="824" spans="1:14" hidden="1" x14ac:dyDescent="0.25">
      <c r="A824" t="s">
        <v>267</v>
      </c>
      <c r="B824" t="s">
        <v>389</v>
      </c>
      <c r="C824" s="4" t="s">
        <v>470</v>
      </c>
      <c r="D824" s="4"/>
      <c r="E824" s="4" t="str">
        <f>CSM_AGENCY3[[#This Row],[Agency]]&amp;"-"&amp;CSM_AGENCY3[[#This Row],[Agency Name]]</f>
        <v>228-WA Traffic Safety Commission</v>
      </c>
      <c r="F824" s="8" t="s">
        <v>39</v>
      </c>
      <c r="G824" s="5" t="s">
        <v>451</v>
      </c>
      <c r="H824" s="70">
        <f>SUMIFS('0. CSM'!C:C,'0. CSM'!L:L,CSM_AGENCY3[[#This Row],[Agency]],'0. CSM'!M:M,CSM_AGENCY3[[#This Row],[Billing CSM Title]])+SUMIFS('0. CSM'!E:E,'0. CSM'!L:L,CSM_AGENCY3[[#This Row],[Agency]],'0. CSM'!M:M,CSM_AGENCY3[[#This Row],[Billing CSM Title]])*1000</f>
        <v>0</v>
      </c>
      <c r="I824" s="70">
        <f>SUMIFS('0. CSM'!D:D,'0. CSM'!L:L,CSM_AGENCY3[[#This Row],[Agency]],'0. CSM'!M:M,CSM_AGENCY3[[#This Row],[Billing CSM Title]])+SUMIFS('0. CSM'!F:F,'0. CSM'!L:L,CSM_AGENCY3[[#This Row],[Agency]],'0. CSM'!M:M,CSM_AGENCY3[[#This Row],[Billing CSM Title]])*1000</f>
        <v>0</v>
      </c>
      <c r="J824" s="70">
        <f>CSM_AGENCY3[[#This Row],[FY1 ANNUAL]]+CSM_AGENCY3[[#This Row],[FY2 ANNUAL]]</f>
        <v>0</v>
      </c>
      <c r="K824" s="70">
        <f>ROUND(CSM_AGENCY3[[#This Row],[FY1 ANNUAL]]/12,2)</f>
        <v>0</v>
      </c>
      <c r="L824" s="70">
        <f>ROUND(CSM_AGENCY3[[#This Row],[FY2 ANNUAL]]/12,2)</f>
        <v>0</v>
      </c>
      <c r="N824" s="6"/>
    </row>
    <row r="825" spans="1:14" hidden="1" x14ac:dyDescent="0.25">
      <c r="A825" t="s">
        <v>268</v>
      </c>
      <c r="B825" t="s">
        <v>390</v>
      </c>
      <c r="C825" s="4" t="s">
        <v>470</v>
      </c>
      <c r="D825" s="4"/>
      <c r="E825" s="4" t="str">
        <f>CSM_AGENCY3[[#This Row],[Agency]]&amp;"-"&amp;CSM_AGENCY3[[#This Row],[Agency Name]]</f>
        <v>229-Office of Independent Investigations</v>
      </c>
      <c r="F825" s="8" t="s">
        <v>39</v>
      </c>
      <c r="G825" s="5" t="s">
        <v>451</v>
      </c>
      <c r="H825" s="70">
        <f>SUMIFS('0. CSM'!C:C,'0. CSM'!L:L,CSM_AGENCY3[[#This Row],[Agency]],'0. CSM'!M:M,CSM_AGENCY3[[#This Row],[Billing CSM Title]])+SUMIFS('0. CSM'!E:E,'0. CSM'!L:L,CSM_AGENCY3[[#This Row],[Agency]],'0. CSM'!M:M,CSM_AGENCY3[[#This Row],[Billing CSM Title]])*1000</f>
        <v>0</v>
      </c>
      <c r="I825" s="70">
        <f>SUMIFS('0. CSM'!D:D,'0. CSM'!L:L,CSM_AGENCY3[[#This Row],[Agency]],'0. CSM'!M:M,CSM_AGENCY3[[#This Row],[Billing CSM Title]])+SUMIFS('0. CSM'!F:F,'0. CSM'!L:L,CSM_AGENCY3[[#This Row],[Agency]],'0. CSM'!M:M,CSM_AGENCY3[[#This Row],[Billing CSM Title]])*1000</f>
        <v>0</v>
      </c>
      <c r="J825" s="70">
        <f>CSM_AGENCY3[[#This Row],[FY1 ANNUAL]]+CSM_AGENCY3[[#This Row],[FY2 ANNUAL]]</f>
        <v>0</v>
      </c>
      <c r="K825" s="70">
        <f>ROUND(CSM_AGENCY3[[#This Row],[FY1 ANNUAL]]/12,2)</f>
        <v>0</v>
      </c>
      <c r="L825" s="70">
        <f>ROUND(CSM_AGENCY3[[#This Row],[FY2 ANNUAL]]/12,2)</f>
        <v>0</v>
      </c>
      <c r="N825" s="6"/>
    </row>
    <row r="826" spans="1:14" hidden="1" x14ac:dyDescent="0.25">
      <c r="A826" t="s">
        <v>269</v>
      </c>
      <c r="B826" t="s">
        <v>391</v>
      </c>
      <c r="C826" s="4" t="s">
        <v>470</v>
      </c>
      <c r="D826" s="4"/>
      <c r="E826" s="4" t="str">
        <f>CSM_AGENCY3[[#This Row],[Agency]]&amp;"-"&amp;CSM_AGENCY3[[#This Row],[Agency Name]]</f>
        <v>235-Department of Labor and Industries</v>
      </c>
      <c r="F826" s="8" t="s">
        <v>39</v>
      </c>
      <c r="G826" s="5" t="s">
        <v>451</v>
      </c>
      <c r="H826" s="70">
        <f>SUMIFS('0. CSM'!C:C,'0. CSM'!L:L,CSM_AGENCY3[[#This Row],[Agency]],'0. CSM'!M:M,CSM_AGENCY3[[#This Row],[Billing CSM Title]])+SUMIFS('0. CSM'!E:E,'0. CSM'!L:L,CSM_AGENCY3[[#This Row],[Agency]],'0. CSM'!M:M,CSM_AGENCY3[[#This Row],[Billing CSM Title]])*1000</f>
        <v>8000</v>
      </c>
      <c r="I826" s="70">
        <f>SUMIFS('0. CSM'!D:D,'0. CSM'!L:L,CSM_AGENCY3[[#This Row],[Agency]],'0. CSM'!M:M,CSM_AGENCY3[[#This Row],[Billing CSM Title]])+SUMIFS('0. CSM'!F:F,'0. CSM'!L:L,CSM_AGENCY3[[#This Row],[Agency]],'0. CSM'!M:M,CSM_AGENCY3[[#This Row],[Billing CSM Title]])*1000</f>
        <v>8000</v>
      </c>
      <c r="J826" s="70">
        <f>CSM_AGENCY3[[#This Row],[FY1 ANNUAL]]+CSM_AGENCY3[[#This Row],[FY2 ANNUAL]]</f>
        <v>16000</v>
      </c>
      <c r="K826" s="70">
        <f>ROUND(CSM_AGENCY3[[#This Row],[FY1 ANNUAL]]/12,2)</f>
        <v>666.67</v>
      </c>
      <c r="L826" s="70">
        <f>ROUND(CSM_AGENCY3[[#This Row],[FY2 ANNUAL]]/12,2)</f>
        <v>666.67</v>
      </c>
      <c r="N826" s="6"/>
    </row>
    <row r="827" spans="1:14" hidden="1" x14ac:dyDescent="0.25">
      <c r="A827" t="s">
        <v>270</v>
      </c>
      <c r="B827" t="s">
        <v>392</v>
      </c>
      <c r="C827" s="4" t="s">
        <v>470</v>
      </c>
      <c r="D827" s="4"/>
      <c r="E827" s="4" t="str">
        <f>CSM_AGENCY3[[#This Row],[Agency]]&amp;"-"&amp;CSM_AGENCY3[[#This Row],[Agency Name]]</f>
        <v>240-Department of Licensing</v>
      </c>
      <c r="F827" s="8" t="s">
        <v>39</v>
      </c>
      <c r="G827" s="5" t="s">
        <v>451</v>
      </c>
      <c r="H827" s="70">
        <f>SUMIFS('0. CSM'!C:C,'0. CSM'!L:L,CSM_AGENCY3[[#This Row],[Agency]],'0. CSM'!M:M,CSM_AGENCY3[[#This Row],[Billing CSM Title]])+SUMIFS('0. CSM'!E:E,'0. CSM'!L:L,CSM_AGENCY3[[#This Row],[Agency]],'0. CSM'!M:M,CSM_AGENCY3[[#This Row],[Billing CSM Title]])*1000</f>
        <v>0</v>
      </c>
      <c r="I827" s="70">
        <f>SUMIFS('0. CSM'!D:D,'0. CSM'!L:L,CSM_AGENCY3[[#This Row],[Agency]],'0. CSM'!M:M,CSM_AGENCY3[[#This Row],[Billing CSM Title]])+SUMIFS('0. CSM'!F:F,'0. CSM'!L:L,CSM_AGENCY3[[#This Row],[Agency]],'0. CSM'!M:M,CSM_AGENCY3[[#This Row],[Billing CSM Title]])*1000</f>
        <v>0</v>
      </c>
      <c r="J827" s="70">
        <f>CSM_AGENCY3[[#This Row],[FY1 ANNUAL]]+CSM_AGENCY3[[#This Row],[FY2 ANNUAL]]</f>
        <v>0</v>
      </c>
      <c r="K827" s="70">
        <f>ROUND(CSM_AGENCY3[[#This Row],[FY1 ANNUAL]]/12,2)</f>
        <v>0</v>
      </c>
      <c r="L827" s="70">
        <f>ROUND(CSM_AGENCY3[[#This Row],[FY2 ANNUAL]]/12,2)</f>
        <v>0</v>
      </c>
      <c r="N827" s="6"/>
    </row>
    <row r="828" spans="1:14" hidden="1" x14ac:dyDescent="0.25">
      <c r="A828" t="s">
        <v>271</v>
      </c>
      <c r="B828" t="s">
        <v>393</v>
      </c>
      <c r="C828" s="4" t="s">
        <v>470</v>
      </c>
      <c r="D828" s="4"/>
      <c r="E828" s="4" t="str">
        <f>CSM_AGENCY3[[#This Row],[Agency]]&amp;"-"&amp;CSM_AGENCY3[[#This Row],[Agency Name]]</f>
        <v>245-Military Department</v>
      </c>
      <c r="F828" s="8" t="s">
        <v>39</v>
      </c>
      <c r="G828" s="5" t="s">
        <v>451</v>
      </c>
      <c r="H828" s="70">
        <f>SUMIFS('0. CSM'!C:C,'0. CSM'!L:L,CSM_AGENCY3[[#This Row],[Agency]],'0. CSM'!M:M,CSM_AGENCY3[[#This Row],[Billing CSM Title]])+SUMIFS('0. CSM'!E:E,'0. CSM'!L:L,CSM_AGENCY3[[#This Row],[Agency]],'0. CSM'!M:M,CSM_AGENCY3[[#This Row],[Billing CSM Title]])*1000</f>
        <v>1000</v>
      </c>
      <c r="I828" s="70">
        <f>SUMIFS('0. CSM'!D:D,'0. CSM'!L:L,CSM_AGENCY3[[#This Row],[Agency]],'0. CSM'!M:M,CSM_AGENCY3[[#This Row],[Billing CSM Title]])+SUMIFS('0. CSM'!F:F,'0. CSM'!L:L,CSM_AGENCY3[[#This Row],[Agency]],'0. CSM'!M:M,CSM_AGENCY3[[#This Row],[Billing CSM Title]])*1000</f>
        <v>1000</v>
      </c>
      <c r="J828" s="70">
        <f>CSM_AGENCY3[[#This Row],[FY1 ANNUAL]]+CSM_AGENCY3[[#This Row],[FY2 ANNUAL]]</f>
        <v>2000</v>
      </c>
      <c r="K828" s="70">
        <f>ROUND(CSM_AGENCY3[[#This Row],[FY1 ANNUAL]]/12,2)</f>
        <v>83.33</v>
      </c>
      <c r="L828" s="70">
        <f>ROUND(CSM_AGENCY3[[#This Row],[FY2 ANNUAL]]/12,2)</f>
        <v>83.33</v>
      </c>
      <c r="N828" s="6"/>
    </row>
    <row r="829" spans="1:14" hidden="1" x14ac:dyDescent="0.25">
      <c r="A829" t="s">
        <v>272</v>
      </c>
      <c r="B829" t="s">
        <v>394</v>
      </c>
      <c r="C829" s="4" t="s">
        <v>470</v>
      </c>
      <c r="D829" s="4"/>
      <c r="E829" s="4" t="str">
        <f>CSM_AGENCY3[[#This Row],[Agency]]&amp;"-"&amp;CSM_AGENCY3[[#This Row],[Agency Name]]</f>
        <v>275-Public Employment Relations Comm</v>
      </c>
      <c r="F829" s="8" t="s">
        <v>39</v>
      </c>
      <c r="G829" s="5" t="s">
        <v>451</v>
      </c>
      <c r="H829" s="70">
        <f>SUMIFS('0. CSM'!C:C,'0. CSM'!L:L,CSM_AGENCY3[[#This Row],[Agency]],'0. CSM'!M:M,CSM_AGENCY3[[#This Row],[Billing CSM Title]])+SUMIFS('0. CSM'!E:E,'0. CSM'!L:L,CSM_AGENCY3[[#This Row],[Agency]],'0. CSM'!M:M,CSM_AGENCY3[[#This Row],[Billing CSM Title]])*1000</f>
        <v>0</v>
      </c>
      <c r="I829" s="70">
        <f>SUMIFS('0. CSM'!D:D,'0. CSM'!L:L,CSM_AGENCY3[[#This Row],[Agency]],'0. CSM'!M:M,CSM_AGENCY3[[#This Row],[Billing CSM Title]])+SUMIFS('0. CSM'!F:F,'0. CSM'!L:L,CSM_AGENCY3[[#This Row],[Agency]],'0. CSM'!M:M,CSM_AGENCY3[[#This Row],[Billing CSM Title]])*1000</f>
        <v>0</v>
      </c>
      <c r="J829" s="70">
        <f>CSM_AGENCY3[[#This Row],[FY1 ANNUAL]]+CSM_AGENCY3[[#This Row],[FY2 ANNUAL]]</f>
        <v>0</v>
      </c>
      <c r="K829" s="70">
        <f>ROUND(CSM_AGENCY3[[#This Row],[FY1 ANNUAL]]/12,2)</f>
        <v>0</v>
      </c>
      <c r="L829" s="70">
        <f>ROUND(CSM_AGENCY3[[#This Row],[FY2 ANNUAL]]/12,2)</f>
        <v>0</v>
      </c>
      <c r="N829" s="6"/>
    </row>
    <row r="830" spans="1:14" hidden="1" x14ac:dyDescent="0.25">
      <c r="A830" t="s">
        <v>273</v>
      </c>
      <c r="B830" t="s">
        <v>395</v>
      </c>
      <c r="C830" s="4" t="s">
        <v>470</v>
      </c>
      <c r="D830" s="4"/>
      <c r="E830" s="4" t="str">
        <f>CSM_AGENCY3[[#This Row],[Agency]]&amp;"-"&amp;CSM_AGENCY3[[#This Row],[Agency Name]]</f>
        <v>300-Dept of Social and Health Services</v>
      </c>
      <c r="F830" s="8" t="s">
        <v>39</v>
      </c>
      <c r="G830" s="5" t="s">
        <v>451</v>
      </c>
      <c r="H830" s="70">
        <f>SUMIFS('0. CSM'!C:C,'0. CSM'!L:L,CSM_AGENCY3[[#This Row],[Agency]],'0. CSM'!M:M,CSM_AGENCY3[[#This Row],[Billing CSM Title]])+SUMIFS('0. CSM'!E:E,'0. CSM'!L:L,CSM_AGENCY3[[#This Row],[Agency]],'0. CSM'!M:M,CSM_AGENCY3[[#This Row],[Billing CSM Title]])*1000</f>
        <v>45000</v>
      </c>
      <c r="I830" s="70">
        <f>SUMIFS('0. CSM'!D:D,'0. CSM'!L:L,CSM_AGENCY3[[#This Row],[Agency]],'0. CSM'!M:M,CSM_AGENCY3[[#This Row],[Billing CSM Title]])+SUMIFS('0. CSM'!F:F,'0. CSM'!L:L,CSM_AGENCY3[[#This Row],[Agency]],'0. CSM'!M:M,CSM_AGENCY3[[#This Row],[Billing CSM Title]])*1000</f>
        <v>45000</v>
      </c>
      <c r="J830" s="70">
        <f>CSM_AGENCY3[[#This Row],[FY1 ANNUAL]]+CSM_AGENCY3[[#This Row],[FY2 ANNUAL]]</f>
        <v>90000</v>
      </c>
      <c r="K830" s="70">
        <f>ROUND(CSM_AGENCY3[[#This Row],[FY1 ANNUAL]]/12,2)</f>
        <v>3750</v>
      </c>
      <c r="L830" s="70">
        <f>ROUND(CSM_AGENCY3[[#This Row],[FY2 ANNUAL]]/12,2)</f>
        <v>3750</v>
      </c>
      <c r="N830" s="6"/>
    </row>
    <row r="831" spans="1:14" hidden="1" x14ac:dyDescent="0.25">
      <c r="A831" t="s">
        <v>274</v>
      </c>
      <c r="B831" t="s">
        <v>396</v>
      </c>
      <c r="C831" s="4" t="s">
        <v>470</v>
      </c>
      <c r="D831" s="4"/>
      <c r="E831" s="4" t="str">
        <f>CSM_AGENCY3[[#This Row],[Agency]]&amp;"-"&amp;CSM_AGENCY3[[#This Row],[Agency Name]]</f>
        <v>303-Department of Health</v>
      </c>
      <c r="F831" s="8" t="s">
        <v>39</v>
      </c>
      <c r="G831" s="5" t="s">
        <v>451</v>
      </c>
      <c r="H831" s="70">
        <f>SUMIFS('0. CSM'!C:C,'0. CSM'!L:L,CSM_AGENCY3[[#This Row],[Agency]],'0. CSM'!M:M,CSM_AGENCY3[[#This Row],[Billing CSM Title]])+SUMIFS('0. CSM'!E:E,'0. CSM'!L:L,CSM_AGENCY3[[#This Row],[Agency]],'0. CSM'!M:M,CSM_AGENCY3[[#This Row],[Billing CSM Title]])*1000</f>
        <v>10000</v>
      </c>
      <c r="I831" s="70">
        <f>SUMIFS('0. CSM'!D:D,'0. CSM'!L:L,CSM_AGENCY3[[#This Row],[Agency]],'0. CSM'!M:M,CSM_AGENCY3[[#This Row],[Billing CSM Title]])+SUMIFS('0. CSM'!F:F,'0. CSM'!L:L,CSM_AGENCY3[[#This Row],[Agency]],'0. CSM'!M:M,CSM_AGENCY3[[#This Row],[Billing CSM Title]])*1000</f>
        <v>10000</v>
      </c>
      <c r="J831" s="70">
        <f>CSM_AGENCY3[[#This Row],[FY1 ANNUAL]]+CSM_AGENCY3[[#This Row],[FY2 ANNUAL]]</f>
        <v>20000</v>
      </c>
      <c r="K831" s="70">
        <f>ROUND(CSM_AGENCY3[[#This Row],[FY1 ANNUAL]]/12,2)</f>
        <v>833.33</v>
      </c>
      <c r="L831" s="70">
        <f>ROUND(CSM_AGENCY3[[#This Row],[FY2 ANNUAL]]/12,2)</f>
        <v>833.33</v>
      </c>
      <c r="N831" s="6"/>
    </row>
    <row r="832" spans="1:14" hidden="1" x14ac:dyDescent="0.25">
      <c r="A832" t="s">
        <v>275</v>
      </c>
      <c r="B832" t="s">
        <v>397</v>
      </c>
      <c r="C832" s="4" t="s">
        <v>470</v>
      </c>
      <c r="D832" s="4"/>
      <c r="E832" s="4" t="str">
        <f>CSM_AGENCY3[[#This Row],[Agency]]&amp;"-"&amp;CSM_AGENCY3[[#This Row],[Agency Name]]</f>
        <v>305-Department of Veterans' Affairs</v>
      </c>
      <c r="F832" s="8" t="s">
        <v>39</v>
      </c>
      <c r="G832" s="5" t="s">
        <v>451</v>
      </c>
      <c r="H832" s="70">
        <f>SUMIFS('0. CSM'!C:C,'0. CSM'!L:L,CSM_AGENCY3[[#This Row],[Agency]],'0. CSM'!M:M,CSM_AGENCY3[[#This Row],[Billing CSM Title]])+SUMIFS('0. CSM'!E:E,'0. CSM'!L:L,CSM_AGENCY3[[#This Row],[Agency]],'0. CSM'!M:M,CSM_AGENCY3[[#This Row],[Billing CSM Title]])*1000</f>
        <v>0</v>
      </c>
      <c r="I832" s="70">
        <f>SUMIFS('0. CSM'!D:D,'0. CSM'!L:L,CSM_AGENCY3[[#This Row],[Agency]],'0. CSM'!M:M,CSM_AGENCY3[[#This Row],[Billing CSM Title]])+SUMIFS('0. CSM'!F:F,'0. CSM'!L:L,CSM_AGENCY3[[#This Row],[Agency]],'0. CSM'!M:M,CSM_AGENCY3[[#This Row],[Billing CSM Title]])*1000</f>
        <v>0</v>
      </c>
      <c r="J832" s="70">
        <f>CSM_AGENCY3[[#This Row],[FY1 ANNUAL]]+CSM_AGENCY3[[#This Row],[FY2 ANNUAL]]</f>
        <v>0</v>
      </c>
      <c r="K832" s="70">
        <f>ROUND(CSM_AGENCY3[[#This Row],[FY1 ANNUAL]]/12,2)</f>
        <v>0</v>
      </c>
      <c r="L832" s="70">
        <f>ROUND(CSM_AGENCY3[[#This Row],[FY2 ANNUAL]]/12,2)</f>
        <v>0</v>
      </c>
      <c r="N832" s="6"/>
    </row>
    <row r="833" spans="1:14" hidden="1" x14ac:dyDescent="0.25">
      <c r="A833" t="s">
        <v>276</v>
      </c>
      <c r="B833" t="s">
        <v>398</v>
      </c>
      <c r="C833" s="4" t="s">
        <v>470</v>
      </c>
      <c r="D833" s="4"/>
      <c r="E833" s="4" t="str">
        <f>CSM_AGENCY3[[#This Row],[Agency]]&amp;"-"&amp;CSM_AGENCY3[[#This Row],[Agency Name]]</f>
        <v>307-Dept of Children, Youth &amp; Families</v>
      </c>
      <c r="F833" s="8" t="s">
        <v>39</v>
      </c>
      <c r="G833" s="5" t="s">
        <v>451</v>
      </c>
      <c r="H833" s="70">
        <f>SUMIFS('0. CSM'!C:C,'0. CSM'!L:L,CSM_AGENCY3[[#This Row],[Agency]],'0. CSM'!M:M,CSM_AGENCY3[[#This Row],[Billing CSM Title]])+SUMIFS('0. CSM'!E:E,'0. CSM'!L:L,CSM_AGENCY3[[#This Row],[Agency]],'0. CSM'!M:M,CSM_AGENCY3[[#This Row],[Billing CSM Title]])*1000</f>
        <v>0</v>
      </c>
      <c r="I833" s="70">
        <f>SUMIFS('0. CSM'!D:D,'0. CSM'!L:L,CSM_AGENCY3[[#This Row],[Agency]],'0. CSM'!M:M,CSM_AGENCY3[[#This Row],[Billing CSM Title]])+SUMIFS('0. CSM'!F:F,'0. CSM'!L:L,CSM_AGENCY3[[#This Row],[Agency]],'0. CSM'!M:M,CSM_AGENCY3[[#This Row],[Billing CSM Title]])*1000</f>
        <v>0</v>
      </c>
      <c r="J833" s="70">
        <f>CSM_AGENCY3[[#This Row],[FY1 ANNUAL]]+CSM_AGENCY3[[#This Row],[FY2 ANNUAL]]</f>
        <v>0</v>
      </c>
      <c r="K833" s="70">
        <f>ROUND(CSM_AGENCY3[[#This Row],[FY1 ANNUAL]]/12,2)</f>
        <v>0</v>
      </c>
      <c r="L833" s="70">
        <f>ROUND(CSM_AGENCY3[[#This Row],[FY2 ANNUAL]]/12,2)</f>
        <v>0</v>
      </c>
      <c r="N833" s="6"/>
    </row>
    <row r="834" spans="1:14" hidden="1" x14ac:dyDescent="0.25">
      <c r="A834" t="s">
        <v>277</v>
      </c>
      <c r="B834" t="s">
        <v>399</v>
      </c>
      <c r="C834" s="4" t="s">
        <v>470</v>
      </c>
      <c r="D834" s="4"/>
      <c r="E834" s="4" t="str">
        <f>CSM_AGENCY3[[#This Row],[Agency]]&amp;"-"&amp;CSM_AGENCY3[[#This Row],[Agency Name]]</f>
        <v>310-Department of Corrections</v>
      </c>
      <c r="F834" s="8" t="s">
        <v>39</v>
      </c>
      <c r="G834" s="5" t="s">
        <v>451</v>
      </c>
      <c r="H834" s="70">
        <f>SUMIFS('0. CSM'!C:C,'0. CSM'!L:L,CSM_AGENCY3[[#This Row],[Agency]],'0. CSM'!M:M,CSM_AGENCY3[[#This Row],[Billing CSM Title]])+SUMIFS('0. CSM'!E:E,'0. CSM'!L:L,CSM_AGENCY3[[#This Row],[Agency]],'0. CSM'!M:M,CSM_AGENCY3[[#This Row],[Billing CSM Title]])*1000</f>
        <v>0</v>
      </c>
      <c r="I834" s="70">
        <f>SUMIFS('0. CSM'!D:D,'0. CSM'!L:L,CSM_AGENCY3[[#This Row],[Agency]],'0. CSM'!M:M,CSM_AGENCY3[[#This Row],[Billing CSM Title]])+SUMIFS('0. CSM'!F:F,'0. CSM'!L:L,CSM_AGENCY3[[#This Row],[Agency]],'0. CSM'!M:M,CSM_AGENCY3[[#This Row],[Billing CSM Title]])*1000</f>
        <v>0</v>
      </c>
      <c r="J834" s="70">
        <f>CSM_AGENCY3[[#This Row],[FY1 ANNUAL]]+CSM_AGENCY3[[#This Row],[FY2 ANNUAL]]</f>
        <v>0</v>
      </c>
      <c r="K834" s="70">
        <f>ROUND(CSM_AGENCY3[[#This Row],[FY1 ANNUAL]]/12,2)</f>
        <v>0</v>
      </c>
      <c r="L834" s="70">
        <f>ROUND(CSM_AGENCY3[[#This Row],[FY2 ANNUAL]]/12,2)</f>
        <v>0</v>
      </c>
      <c r="N834" s="6"/>
    </row>
    <row r="835" spans="1:14" hidden="1" x14ac:dyDescent="0.25">
      <c r="A835" t="s">
        <v>278</v>
      </c>
      <c r="B835" t="s">
        <v>400</v>
      </c>
      <c r="C835" s="4" t="s">
        <v>470</v>
      </c>
      <c r="D835" s="4"/>
      <c r="E835" s="4" t="str">
        <f>CSM_AGENCY3[[#This Row],[Agency]]&amp;"-"&amp;CSM_AGENCY3[[#This Row],[Agency Name]]</f>
        <v>315-Dept of Services for the Blind</v>
      </c>
      <c r="F835" s="8" t="s">
        <v>39</v>
      </c>
      <c r="G835" s="5" t="s">
        <v>451</v>
      </c>
      <c r="H835" s="70">
        <f>SUMIFS('0. CSM'!C:C,'0. CSM'!L:L,CSM_AGENCY3[[#This Row],[Agency]],'0. CSM'!M:M,CSM_AGENCY3[[#This Row],[Billing CSM Title]])+SUMIFS('0. CSM'!E:E,'0. CSM'!L:L,CSM_AGENCY3[[#This Row],[Agency]],'0. CSM'!M:M,CSM_AGENCY3[[#This Row],[Billing CSM Title]])*1000</f>
        <v>0</v>
      </c>
      <c r="I835" s="70">
        <f>SUMIFS('0. CSM'!D:D,'0. CSM'!L:L,CSM_AGENCY3[[#This Row],[Agency]],'0. CSM'!M:M,CSM_AGENCY3[[#This Row],[Billing CSM Title]])+SUMIFS('0. CSM'!F:F,'0. CSM'!L:L,CSM_AGENCY3[[#This Row],[Agency]],'0. CSM'!M:M,CSM_AGENCY3[[#This Row],[Billing CSM Title]])*1000</f>
        <v>0</v>
      </c>
      <c r="J835" s="70">
        <f>CSM_AGENCY3[[#This Row],[FY1 ANNUAL]]+CSM_AGENCY3[[#This Row],[FY2 ANNUAL]]</f>
        <v>0</v>
      </c>
      <c r="K835" s="70">
        <f>ROUND(CSM_AGENCY3[[#This Row],[FY1 ANNUAL]]/12,2)</f>
        <v>0</v>
      </c>
      <c r="L835" s="70">
        <f>ROUND(CSM_AGENCY3[[#This Row],[FY2 ANNUAL]]/12,2)</f>
        <v>0</v>
      </c>
      <c r="N835" s="6"/>
    </row>
    <row r="836" spans="1:14" hidden="1" x14ac:dyDescent="0.25">
      <c r="A836" t="s">
        <v>279</v>
      </c>
      <c r="B836" t="s">
        <v>401</v>
      </c>
      <c r="C836" s="4" t="s">
        <v>470</v>
      </c>
      <c r="D836" s="4"/>
      <c r="E836" s="4" t="str">
        <f>CSM_AGENCY3[[#This Row],[Agency]]&amp;"-"&amp;CSM_AGENCY3[[#This Row],[Agency Name]]</f>
        <v>340-Student Achievement Council</v>
      </c>
      <c r="F836" s="8" t="s">
        <v>39</v>
      </c>
      <c r="G836" s="5" t="s">
        <v>451</v>
      </c>
      <c r="H836" s="70">
        <f>SUMIFS('0. CSM'!C:C,'0. CSM'!L:L,CSM_AGENCY3[[#This Row],[Agency]],'0. CSM'!M:M,CSM_AGENCY3[[#This Row],[Billing CSM Title]])+SUMIFS('0. CSM'!E:E,'0. CSM'!L:L,CSM_AGENCY3[[#This Row],[Agency]],'0. CSM'!M:M,CSM_AGENCY3[[#This Row],[Billing CSM Title]])*1000</f>
        <v>0</v>
      </c>
      <c r="I836" s="70">
        <f>SUMIFS('0. CSM'!D:D,'0. CSM'!L:L,CSM_AGENCY3[[#This Row],[Agency]],'0. CSM'!M:M,CSM_AGENCY3[[#This Row],[Billing CSM Title]])+SUMIFS('0. CSM'!F:F,'0. CSM'!L:L,CSM_AGENCY3[[#This Row],[Agency]],'0. CSM'!M:M,CSM_AGENCY3[[#This Row],[Billing CSM Title]])*1000</f>
        <v>0</v>
      </c>
      <c r="J836" s="70">
        <f>CSM_AGENCY3[[#This Row],[FY1 ANNUAL]]+CSM_AGENCY3[[#This Row],[FY2 ANNUAL]]</f>
        <v>0</v>
      </c>
      <c r="K836" s="70">
        <f>ROUND(CSM_AGENCY3[[#This Row],[FY1 ANNUAL]]/12,2)</f>
        <v>0</v>
      </c>
      <c r="L836" s="70">
        <f>ROUND(CSM_AGENCY3[[#This Row],[FY2 ANNUAL]]/12,2)</f>
        <v>0</v>
      </c>
      <c r="N836" s="6"/>
    </row>
    <row r="837" spans="1:14" hidden="1" x14ac:dyDescent="0.25">
      <c r="A837" t="s">
        <v>280</v>
      </c>
      <c r="B837" t="s">
        <v>402</v>
      </c>
      <c r="C837" s="4" t="s">
        <v>470</v>
      </c>
      <c r="D837" s="4"/>
      <c r="E837" s="4" t="str">
        <f>CSM_AGENCY3[[#This Row],[Agency]]&amp;"-"&amp;CSM_AGENCY3[[#This Row],[Agency Name]]</f>
        <v>341-LEOFF 2 Retirement Board</v>
      </c>
      <c r="F837" s="8" t="s">
        <v>39</v>
      </c>
      <c r="G837" s="5" t="s">
        <v>451</v>
      </c>
      <c r="H837" s="70">
        <f>SUMIFS('0. CSM'!C:C,'0. CSM'!L:L,CSM_AGENCY3[[#This Row],[Agency]],'0. CSM'!M:M,CSM_AGENCY3[[#This Row],[Billing CSM Title]])+SUMIFS('0. CSM'!E:E,'0. CSM'!L:L,CSM_AGENCY3[[#This Row],[Agency]],'0. CSM'!M:M,CSM_AGENCY3[[#This Row],[Billing CSM Title]])*1000</f>
        <v>0</v>
      </c>
      <c r="I837" s="70">
        <f>SUMIFS('0. CSM'!D:D,'0. CSM'!L:L,CSM_AGENCY3[[#This Row],[Agency]],'0. CSM'!M:M,CSM_AGENCY3[[#This Row],[Billing CSM Title]])+SUMIFS('0. CSM'!F:F,'0. CSM'!L:L,CSM_AGENCY3[[#This Row],[Agency]],'0. CSM'!M:M,CSM_AGENCY3[[#This Row],[Billing CSM Title]])*1000</f>
        <v>0</v>
      </c>
      <c r="J837" s="70">
        <f>CSM_AGENCY3[[#This Row],[FY1 ANNUAL]]+CSM_AGENCY3[[#This Row],[FY2 ANNUAL]]</f>
        <v>0</v>
      </c>
      <c r="K837" s="70">
        <f>ROUND(CSM_AGENCY3[[#This Row],[FY1 ANNUAL]]/12,2)</f>
        <v>0</v>
      </c>
      <c r="L837" s="70">
        <f>ROUND(CSM_AGENCY3[[#This Row],[FY2 ANNUAL]]/12,2)</f>
        <v>0</v>
      </c>
      <c r="N837" s="6"/>
    </row>
    <row r="838" spans="1:14" hidden="1" x14ac:dyDescent="0.25">
      <c r="A838" t="s">
        <v>281</v>
      </c>
      <c r="B838" t="s">
        <v>403</v>
      </c>
      <c r="C838" s="4" t="s">
        <v>470</v>
      </c>
      <c r="D838" s="4"/>
      <c r="E838" s="4" t="str">
        <f>CSM_AGENCY3[[#This Row],[Agency]]&amp;"-"&amp;CSM_AGENCY3[[#This Row],[Agency Name]]</f>
        <v>350-Public Schools</v>
      </c>
      <c r="F838" s="8" t="s">
        <v>39</v>
      </c>
      <c r="G838" s="5" t="s">
        <v>451</v>
      </c>
      <c r="H838" s="70">
        <f>SUMIFS('0. CSM'!C:C,'0. CSM'!L:L,CSM_AGENCY3[[#This Row],[Agency]],'0. CSM'!M:M,CSM_AGENCY3[[#This Row],[Billing CSM Title]])+SUMIFS('0. CSM'!E:E,'0. CSM'!L:L,CSM_AGENCY3[[#This Row],[Agency]],'0. CSM'!M:M,CSM_AGENCY3[[#This Row],[Billing CSM Title]])*1000</f>
        <v>1000</v>
      </c>
      <c r="I838" s="70">
        <f>SUMIFS('0. CSM'!D:D,'0. CSM'!L:L,CSM_AGENCY3[[#This Row],[Agency]],'0. CSM'!M:M,CSM_AGENCY3[[#This Row],[Billing CSM Title]])+SUMIFS('0. CSM'!F:F,'0. CSM'!L:L,CSM_AGENCY3[[#This Row],[Agency]],'0. CSM'!M:M,CSM_AGENCY3[[#This Row],[Billing CSM Title]])*1000</f>
        <v>1000</v>
      </c>
      <c r="J838" s="70">
        <f>CSM_AGENCY3[[#This Row],[FY1 ANNUAL]]+CSM_AGENCY3[[#This Row],[FY2 ANNUAL]]</f>
        <v>2000</v>
      </c>
      <c r="K838" s="70">
        <f>ROUND(CSM_AGENCY3[[#This Row],[FY1 ANNUAL]]/12,2)</f>
        <v>83.33</v>
      </c>
      <c r="L838" s="70">
        <f>ROUND(CSM_AGENCY3[[#This Row],[FY2 ANNUAL]]/12,2)</f>
        <v>83.33</v>
      </c>
      <c r="N838" s="6"/>
    </row>
    <row r="839" spans="1:14" hidden="1" x14ac:dyDescent="0.25">
      <c r="A839" t="s">
        <v>282</v>
      </c>
      <c r="B839" t="s">
        <v>404</v>
      </c>
      <c r="C839" s="4" t="s">
        <v>470</v>
      </c>
      <c r="D839" s="4"/>
      <c r="E839" s="4" t="str">
        <f>CSM_AGENCY3[[#This Row],[Agency]]&amp;"-"&amp;CSM_AGENCY3[[#This Row],[Agency Name]]</f>
        <v>351-State School for the Blind</v>
      </c>
      <c r="F839" s="8" t="s">
        <v>39</v>
      </c>
      <c r="G839" s="5" t="s">
        <v>451</v>
      </c>
      <c r="H839" s="70">
        <f>SUMIFS('0. CSM'!C:C,'0. CSM'!L:L,CSM_AGENCY3[[#This Row],[Agency]],'0. CSM'!M:M,CSM_AGENCY3[[#This Row],[Billing CSM Title]])+SUMIFS('0. CSM'!E:E,'0. CSM'!L:L,CSM_AGENCY3[[#This Row],[Agency]],'0. CSM'!M:M,CSM_AGENCY3[[#This Row],[Billing CSM Title]])*1000</f>
        <v>0</v>
      </c>
      <c r="I839" s="70">
        <f>SUMIFS('0. CSM'!D:D,'0. CSM'!L:L,CSM_AGENCY3[[#This Row],[Agency]],'0. CSM'!M:M,CSM_AGENCY3[[#This Row],[Billing CSM Title]])+SUMIFS('0. CSM'!F:F,'0. CSM'!L:L,CSM_AGENCY3[[#This Row],[Agency]],'0. CSM'!M:M,CSM_AGENCY3[[#This Row],[Billing CSM Title]])*1000</f>
        <v>0</v>
      </c>
      <c r="J839" s="70">
        <f>CSM_AGENCY3[[#This Row],[FY1 ANNUAL]]+CSM_AGENCY3[[#This Row],[FY2 ANNUAL]]</f>
        <v>0</v>
      </c>
      <c r="K839" s="70">
        <f>ROUND(CSM_AGENCY3[[#This Row],[FY1 ANNUAL]]/12,2)</f>
        <v>0</v>
      </c>
      <c r="L839" s="70">
        <f>ROUND(CSM_AGENCY3[[#This Row],[FY2 ANNUAL]]/12,2)</f>
        <v>0</v>
      </c>
      <c r="N839" s="6"/>
    </row>
    <row r="840" spans="1:14" hidden="1" x14ac:dyDescent="0.25">
      <c r="A840" t="s">
        <v>283</v>
      </c>
      <c r="B840" t="s">
        <v>405</v>
      </c>
      <c r="C840" s="4" t="s">
        <v>470</v>
      </c>
      <c r="D840" s="4"/>
      <c r="E840" s="4" t="str">
        <f>CSM_AGENCY3[[#This Row],[Agency]]&amp;"-"&amp;CSM_AGENCY3[[#This Row],[Agency Name]]</f>
        <v>353-Childhood Deafness &amp; Hearing Loss</v>
      </c>
      <c r="F840" s="8" t="s">
        <v>39</v>
      </c>
      <c r="G840" s="5" t="s">
        <v>451</v>
      </c>
      <c r="H840" s="70">
        <f>SUMIFS('0. CSM'!C:C,'0. CSM'!L:L,CSM_AGENCY3[[#This Row],[Agency]],'0. CSM'!M:M,CSM_AGENCY3[[#This Row],[Billing CSM Title]])+SUMIFS('0. CSM'!E:E,'0. CSM'!L:L,CSM_AGENCY3[[#This Row],[Agency]],'0. CSM'!M:M,CSM_AGENCY3[[#This Row],[Billing CSM Title]])*1000</f>
        <v>0</v>
      </c>
      <c r="I840" s="70">
        <f>SUMIFS('0. CSM'!D:D,'0. CSM'!L:L,CSM_AGENCY3[[#This Row],[Agency]],'0. CSM'!M:M,CSM_AGENCY3[[#This Row],[Billing CSM Title]])+SUMIFS('0. CSM'!F:F,'0. CSM'!L:L,CSM_AGENCY3[[#This Row],[Agency]],'0. CSM'!M:M,CSM_AGENCY3[[#This Row],[Billing CSM Title]])*1000</f>
        <v>0</v>
      </c>
      <c r="J840" s="70">
        <f>CSM_AGENCY3[[#This Row],[FY1 ANNUAL]]+CSM_AGENCY3[[#This Row],[FY2 ANNUAL]]</f>
        <v>0</v>
      </c>
      <c r="K840" s="70">
        <f>ROUND(CSM_AGENCY3[[#This Row],[FY1 ANNUAL]]/12,2)</f>
        <v>0</v>
      </c>
      <c r="L840" s="70">
        <f>ROUND(CSM_AGENCY3[[#This Row],[FY2 ANNUAL]]/12,2)</f>
        <v>0</v>
      </c>
      <c r="N840" s="6"/>
    </row>
    <row r="841" spans="1:14" hidden="1" x14ac:dyDescent="0.25">
      <c r="A841" t="s">
        <v>284</v>
      </c>
      <c r="B841" t="s">
        <v>406</v>
      </c>
      <c r="C841" s="4" t="s">
        <v>470</v>
      </c>
      <c r="D841" s="4"/>
      <c r="E841" s="4" t="str">
        <f>CSM_AGENCY3[[#This Row],[Agency]]&amp;"-"&amp;CSM_AGENCY3[[#This Row],[Agency Name]]</f>
        <v>354-Workforce Trng &amp; Educ Coord Board</v>
      </c>
      <c r="F841" s="8" t="s">
        <v>39</v>
      </c>
      <c r="G841" s="5" t="s">
        <v>451</v>
      </c>
      <c r="H841" s="70">
        <f>SUMIFS('0. CSM'!C:C,'0. CSM'!L:L,CSM_AGENCY3[[#This Row],[Agency]],'0. CSM'!M:M,CSM_AGENCY3[[#This Row],[Billing CSM Title]])+SUMIFS('0. CSM'!E:E,'0. CSM'!L:L,CSM_AGENCY3[[#This Row],[Agency]],'0. CSM'!M:M,CSM_AGENCY3[[#This Row],[Billing CSM Title]])*1000</f>
        <v>0</v>
      </c>
      <c r="I841" s="70">
        <f>SUMIFS('0. CSM'!D:D,'0. CSM'!L:L,CSM_AGENCY3[[#This Row],[Agency]],'0. CSM'!M:M,CSM_AGENCY3[[#This Row],[Billing CSM Title]])+SUMIFS('0. CSM'!F:F,'0. CSM'!L:L,CSM_AGENCY3[[#This Row],[Agency]],'0. CSM'!M:M,CSM_AGENCY3[[#This Row],[Billing CSM Title]])*1000</f>
        <v>0</v>
      </c>
      <c r="J841" s="70">
        <f>CSM_AGENCY3[[#This Row],[FY1 ANNUAL]]+CSM_AGENCY3[[#This Row],[FY2 ANNUAL]]</f>
        <v>0</v>
      </c>
      <c r="K841" s="70">
        <f>ROUND(CSM_AGENCY3[[#This Row],[FY1 ANNUAL]]/12,2)</f>
        <v>0</v>
      </c>
      <c r="L841" s="70">
        <f>ROUND(CSM_AGENCY3[[#This Row],[FY2 ANNUAL]]/12,2)</f>
        <v>0</v>
      </c>
      <c r="N841" s="6"/>
    </row>
    <row r="842" spans="1:14" hidden="1" x14ac:dyDescent="0.25">
      <c r="A842" t="s">
        <v>285</v>
      </c>
      <c r="B842" t="s">
        <v>407</v>
      </c>
      <c r="C842" s="4" t="s">
        <v>470</v>
      </c>
      <c r="D842" s="4"/>
      <c r="E842" s="4" t="str">
        <f>CSM_AGENCY3[[#This Row],[Agency]]&amp;"-"&amp;CSM_AGENCY3[[#This Row],[Agency Name]]</f>
        <v>355-Archaeology &amp; Historic Preservation</v>
      </c>
      <c r="F842" s="8" t="s">
        <v>39</v>
      </c>
      <c r="G842" s="5" t="s">
        <v>451</v>
      </c>
      <c r="H842" s="70">
        <f>SUMIFS('0. CSM'!C:C,'0. CSM'!L:L,CSM_AGENCY3[[#This Row],[Agency]],'0. CSM'!M:M,CSM_AGENCY3[[#This Row],[Billing CSM Title]])+SUMIFS('0. CSM'!E:E,'0. CSM'!L:L,CSM_AGENCY3[[#This Row],[Agency]],'0. CSM'!M:M,CSM_AGENCY3[[#This Row],[Billing CSM Title]])*1000</f>
        <v>1000</v>
      </c>
      <c r="I842" s="70">
        <f>SUMIFS('0. CSM'!D:D,'0. CSM'!L:L,CSM_AGENCY3[[#This Row],[Agency]],'0. CSM'!M:M,CSM_AGENCY3[[#This Row],[Billing CSM Title]])+SUMIFS('0. CSM'!F:F,'0. CSM'!L:L,CSM_AGENCY3[[#This Row],[Agency]],'0. CSM'!M:M,CSM_AGENCY3[[#This Row],[Billing CSM Title]])*1000</f>
        <v>0</v>
      </c>
      <c r="J842" s="70">
        <f>CSM_AGENCY3[[#This Row],[FY1 ANNUAL]]+CSM_AGENCY3[[#This Row],[FY2 ANNUAL]]</f>
        <v>1000</v>
      </c>
      <c r="K842" s="70">
        <f>ROUND(CSM_AGENCY3[[#This Row],[FY1 ANNUAL]]/12,2)</f>
        <v>83.33</v>
      </c>
      <c r="L842" s="70">
        <f>ROUND(CSM_AGENCY3[[#This Row],[FY2 ANNUAL]]/12,2)</f>
        <v>0</v>
      </c>
      <c r="N842" s="6"/>
    </row>
    <row r="843" spans="1:14" hidden="1" x14ac:dyDescent="0.25">
      <c r="A843" t="s">
        <v>287</v>
      </c>
      <c r="B843" t="s">
        <v>408</v>
      </c>
      <c r="C843" s="4" t="s">
        <v>470</v>
      </c>
      <c r="D843" s="4"/>
      <c r="E843" s="4" t="str">
        <f>CSM_AGENCY3[[#This Row],[Agency]]&amp;"-"&amp;CSM_AGENCY3[[#This Row],[Agency Name]]</f>
        <v>359-Washington Charter School Comm</v>
      </c>
      <c r="F843" s="8" t="s">
        <v>39</v>
      </c>
      <c r="G843" s="5" t="s">
        <v>451</v>
      </c>
      <c r="H843" s="70">
        <f>SUMIFS('0. CSM'!C:C,'0. CSM'!L:L,CSM_AGENCY3[[#This Row],[Agency]],'0. CSM'!M:M,CSM_AGENCY3[[#This Row],[Billing CSM Title]])+SUMIFS('0. CSM'!E:E,'0. CSM'!L:L,CSM_AGENCY3[[#This Row],[Agency]],'0. CSM'!M:M,CSM_AGENCY3[[#This Row],[Billing CSM Title]])*1000</f>
        <v>0</v>
      </c>
      <c r="I843" s="70">
        <f>SUMIFS('0. CSM'!D:D,'0. CSM'!L:L,CSM_AGENCY3[[#This Row],[Agency]],'0. CSM'!M:M,CSM_AGENCY3[[#This Row],[Billing CSM Title]])+SUMIFS('0. CSM'!F:F,'0. CSM'!L:L,CSM_AGENCY3[[#This Row],[Agency]],'0. CSM'!M:M,CSM_AGENCY3[[#This Row],[Billing CSM Title]])*1000</f>
        <v>0</v>
      </c>
      <c r="J843" s="70">
        <f>CSM_AGENCY3[[#This Row],[FY1 ANNUAL]]+CSM_AGENCY3[[#This Row],[FY2 ANNUAL]]</f>
        <v>0</v>
      </c>
      <c r="K843" s="70">
        <f>ROUND(CSM_AGENCY3[[#This Row],[FY1 ANNUAL]]/12,2)</f>
        <v>0</v>
      </c>
      <c r="L843" s="70">
        <f>ROUND(CSM_AGENCY3[[#This Row],[FY2 ANNUAL]]/12,2)</f>
        <v>0</v>
      </c>
      <c r="N843" s="6"/>
    </row>
    <row r="844" spans="1:14" hidden="1" x14ac:dyDescent="0.25">
      <c r="A844" t="s">
        <v>288</v>
      </c>
      <c r="B844" t="s">
        <v>409</v>
      </c>
      <c r="C844" s="4" t="s">
        <v>470</v>
      </c>
      <c r="D844" s="4"/>
      <c r="E844" s="4" t="str">
        <f>CSM_AGENCY3[[#This Row],[Agency]]&amp;"-"&amp;CSM_AGENCY3[[#This Row],[Agency Name]]</f>
        <v>360-University of Washington</v>
      </c>
      <c r="F844" s="8" t="s">
        <v>39</v>
      </c>
      <c r="G844" s="5" t="s">
        <v>451</v>
      </c>
      <c r="H844" s="70">
        <f>SUMIFS('0. CSM'!C:C,'0. CSM'!L:L,CSM_AGENCY3[[#This Row],[Agency]],'0. CSM'!M:M,CSM_AGENCY3[[#This Row],[Billing CSM Title]])+SUMIFS('0. CSM'!E:E,'0. CSM'!L:L,CSM_AGENCY3[[#This Row],[Agency]],'0. CSM'!M:M,CSM_AGENCY3[[#This Row],[Billing CSM Title]])*1000</f>
        <v>0</v>
      </c>
      <c r="I844" s="70">
        <f>SUMIFS('0. CSM'!D:D,'0. CSM'!L:L,CSM_AGENCY3[[#This Row],[Agency]],'0. CSM'!M:M,CSM_AGENCY3[[#This Row],[Billing CSM Title]])+SUMIFS('0. CSM'!F:F,'0. CSM'!L:L,CSM_AGENCY3[[#This Row],[Agency]],'0. CSM'!M:M,CSM_AGENCY3[[#This Row],[Billing CSM Title]])*1000</f>
        <v>0</v>
      </c>
      <c r="J844" s="70">
        <f>CSM_AGENCY3[[#This Row],[FY1 ANNUAL]]+CSM_AGENCY3[[#This Row],[FY2 ANNUAL]]</f>
        <v>0</v>
      </c>
      <c r="K844" s="70">
        <f>ROUND(CSM_AGENCY3[[#This Row],[FY1 ANNUAL]]/12,2)</f>
        <v>0</v>
      </c>
      <c r="L844" s="70">
        <f>ROUND(CSM_AGENCY3[[#This Row],[FY2 ANNUAL]]/12,2)</f>
        <v>0</v>
      </c>
      <c r="N844" s="6"/>
    </row>
    <row r="845" spans="1:14" hidden="1" x14ac:dyDescent="0.25">
      <c r="A845" t="s">
        <v>289</v>
      </c>
      <c r="B845" t="s">
        <v>410</v>
      </c>
      <c r="C845" s="4" t="s">
        <v>470</v>
      </c>
      <c r="D845" s="4"/>
      <c r="E845" s="4" t="str">
        <f>CSM_AGENCY3[[#This Row],[Agency]]&amp;"-"&amp;CSM_AGENCY3[[#This Row],[Agency Name]]</f>
        <v>365-Washington State University</v>
      </c>
      <c r="F845" s="8" t="s">
        <v>39</v>
      </c>
      <c r="G845" s="5" t="s">
        <v>451</v>
      </c>
      <c r="H845" s="70">
        <f>SUMIFS('0. CSM'!C:C,'0. CSM'!L:L,CSM_AGENCY3[[#This Row],[Agency]],'0. CSM'!M:M,CSM_AGENCY3[[#This Row],[Billing CSM Title]])+SUMIFS('0. CSM'!E:E,'0. CSM'!L:L,CSM_AGENCY3[[#This Row],[Agency]],'0. CSM'!M:M,CSM_AGENCY3[[#This Row],[Billing CSM Title]])*1000</f>
        <v>0</v>
      </c>
      <c r="I845" s="70">
        <f>SUMIFS('0. CSM'!D:D,'0. CSM'!L:L,CSM_AGENCY3[[#This Row],[Agency]],'0. CSM'!M:M,CSM_AGENCY3[[#This Row],[Billing CSM Title]])+SUMIFS('0. CSM'!F:F,'0. CSM'!L:L,CSM_AGENCY3[[#This Row],[Agency]],'0. CSM'!M:M,CSM_AGENCY3[[#This Row],[Billing CSM Title]])*1000</f>
        <v>0</v>
      </c>
      <c r="J845" s="70">
        <f>CSM_AGENCY3[[#This Row],[FY1 ANNUAL]]+CSM_AGENCY3[[#This Row],[FY2 ANNUAL]]</f>
        <v>0</v>
      </c>
      <c r="K845" s="70">
        <f>ROUND(CSM_AGENCY3[[#This Row],[FY1 ANNUAL]]/12,2)</f>
        <v>0</v>
      </c>
      <c r="L845" s="70">
        <f>ROUND(CSM_AGENCY3[[#This Row],[FY2 ANNUAL]]/12,2)</f>
        <v>0</v>
      </c>
      <c r="N845" s="6"/>
    </row>
    <row r="846" spans="1:14" hidden="1" x14ac:dyDescent="0.25">
      <c r="A846" t="s">
        <v>290</v>
      </c>
      <c r="B846" t="s">
        <v>411</v>
      </c>
      <c r="C846" s="4" t="s">
        <v>470</v>
      </c>
      <c r="D846" s="4"/>
      <c r="E846" s="4" t="str">
        <f>CSM_AGENCY3[[#This Row],[Agency]]&amp;"-"&amp;CSM_AGENCY3[[#This Row],[Agency Name]]</f>
        <v>370-Eastern Washington University</v>
      </c>
      <c r="F846" s="8" t="s">
        <v>39</v>
      </c>
      <c r="G846" s="5" t="s">
        <v>451</v>
      </c>
      <c r="H846" s="70">
        <f>SUMIFS('0. CSM'!C:C,'0. CSM'!L:L,CSM_AGENCY3[[#This Row],[Agency]],'0. CSM'!M:M,CSM_AGENCY3[[#This Row],[Billing CSM Title]])+SUMIFS('0. CSM'!E:E,'0. CSM'!L:L,CSM_AGENCY3[[#This Row],[Agency]],'0. CSM'!M:M,CSM_AGENCY3[[#This Row],[Billing CSM Title]])*1000</f>
        <v>0</v>
      </c>
      <c r="I846" s="70">
        <f>SUMIFS('0. CSM'!D:D,'0. CSM'!L:L,CSM_AGENCY3[[#This Row],[Agency]],'0. CSM'!M:M,CSM_AGENCY3[[#This Row],[Billing CSM Title]])+SUMIFS('0. CSM'!F:F,'0. CSM'!L:L,CSM_AGENCY3[[#This Row],[Agency]],'0. CSM'!M:M,CSM_AGENCY3[[#This Row],[Billing CSM Title]])*1000</f>
        <v>0</v>
      </c>
      <c r="J846" s="70">
        <f>CSM_AGENCY3[[#This Row],[FY1 ANNUAL]]+CSM_AGENCY3[[#This Row],[FY2 ANNUAL]]</f>
        <v>0</v>
      </c>
      <c r="K846" s="70">
        <f>ROUND(CSM_AGENCY3[[#This Row],[FY1 ANNUAL]]/12,2)</f>
        <v>0</v>
      </c>
      <c r="L846" s="70">
        <f>ROUND(CSM_AGENCY3[[#This Row],[FY2 ANNUAL]]/12,2)</f>
        <v>0</v>
      </c>
      <c r="N846" s="6"/>
    </row>
    <row r="847" spans="1:14" hidden="1" x14ac:dyDescent="0.25">
      <c r="A847" t="s">
        <v>291</v>
      </c>
      <c r="B847" t="s">
        <v>412</v>
      </c>
      <c r="C847" s="4" t="s">
        <v>470</v>
      </c>
      <c r="D847" s="4"/>
      <c r="E847" s="4" t="str">
        <f>CSM_AGENCY3[[#This Row],[Agency]]&amp;"-"&amp;CSM_AGENCY3[[#This Row],[Agency Name]]</f>
        <v>375-Central Washington University</v>
      </c>
      <c r="F847" s="8" t="s">
        <v>39</v>
      </c>
      <c r="G847" s="5" t="s">
        <v>451</v>
      </c>
      <c r="H847" s="70">
        <f>SUMIFS('0. CSM'!C:C,'0. CSM'!L:L,CSM_AGENCY3[[#This Row],[Agency]],'0. CSM'!M:M,CSM_AGENCY3[[#This Row],[Billing CSM Title]])+SUMIFS('0. CSM'!E:E,'0. CSM'!L:L,CSM_AGENCY3[[#This Row],[Agency]],'0. CSM'!M:M,CSM_AGENCY3[[#This Row],[Billing CSM Title]])*1000</f>
        <v>0</v>
      </c>
      <c r="I847" s="70">
        <f>SUMIFS('0. CSM'!D:D,'0. CSM'!L:L,CSM_AGENCY3[[#This Row],[Agency]],'0. CSM'!M:M,CSM_AGENCY3[[#This Row],[Billing CSM Title]])+SUMIFS('0. CSM'!F:F,'0. CSM'!L:L,CSM_AGENCY3[[#This Row],[Agency]],'0. CSM'!M:M,CSM_AGENCY3[[#This Row],[Billing CSM Title]])*1000</f>
        <v>0</v>
      </c>
      <c r="J847" s="70">
        <f>CSM_AGENCY3[[#This Row],[FY1 ANNUAL]]+CSM_AGENCY3[[#This Row],[FY2 ANNUAL]]</f>
        <v>0</v>
      </c>
      <c r="K847" s="70">
        <f>ROUND(CSM_AGENCY3[[#This Row],[FY1 ANNUAL]]/12,2)</f>
        <v>0</v>
      </c>
      <c r="L847" s="70">
        <f>ROUND(CSM_AGENCY3[[#This Row],[FY2 ANNUAL]]/12,2)</f>
        <v>0</v>
      </c>
      <c r="N847" s="6"/>
    </row>
    <row r="848" spans="1:14" hidden="1" x14ac:dyDescent="0.25">
      <c r="A848" t="s">
        <v>292</v>
      </c>
      <c r="B848" t="s">
        <v>413</v>
      </c>
      <c r="C848" s="4" t="s">
        <v>470</v>
      </c>
      <c r="D848" s="4"/>
      <c r="E848" s="4" t="str">
        <f>CSM_AGENCY3[[#This Row],[Agency]]&amp;"-"&amp;CSM_AGENCY3[[#This Row],[Agency Name]]</f>
        <v>376-The Evergreen State College</v>
      </c>
      <c r="F848" s="8" t="s">
        <v>39</v>
      </c>
      <c r="G848" s="5" t="s">
        <v>451</v>
      </c>
      <c r="H848" s="70">
        <f>SUMIFS('0. CSM'!C:C,'0. CSM'!L:L,CSM_AGENCY3[[#This Row],[Agency]],'0. CSM'!M:M,CSM_AGENCY3[[#This Row],[Billing CSM Title]])+SUMIFS('0. CSM'!E:E,'0. CSM'!L:L,CSM_AGENCY3[[#This Row],[Agency]],'0. CSM'!M:M,CSM_AGENCY3[[#This Row],[Billing CSM Title]])*1000</f>
        <v>0</v>
      </c>
      <c r="I848" s="70">
        <f>SUMIFS('0. CSM'!D:D,'0. CSM'!L:L,CSM_AGENCY3[[#This Row],[Agency]],'0. CSM'!M:M,CSM_AGENCY3[[#This Row],[Billing CSM Title]])+SUMIFS('0. CSM'!F:F,'0. CSM'!L:L,CSM_AGENCY3[[#This Row],[Agency]],'0. CSM'!M:M,CSM_AGENCY3[[#This Row],[Billing CSM Title]])*1000</f>
        <v>0</v>
      </c>
      <c r="J848" s="70">
        <f>CSM_AGENCY3[[#This Row],[FY1 ANNUAL]]+CSM_AGENCY3[[#This Row],[FY2 ANNUAL]]</f>
        <v>0</v>
      </c>
      <c r="K848" s="70">
        <f>ROUND(CSM_AGENCY3[[#This Row],[FY1 ANNUAL]]/12,2)</f>
        <v>0</v>
      </c>
      <c r="L848" s="70">
        <f>ROUND(CSM_AGENCY3[[#This Row],[FY2 ANNUAL]]/12,2)</f>
        <v>0</v>
      </c>
      <c r="N848" s="6"/>
    </row>
    <row r="849" spans="1:14" hidden="1" x14ac:dyDescent="0.25">
      <c r="A849" t="s">
        <v>293</v>
      </c>
      <c r="B849" t="s">
        <v>414</v>
      </c>
      <c r="C849" s="4" t="s">
        <v>470</v>
      </c>
      <c r="D849" s="4"/>
      <c r="E849" s="4" t="str">
        <f>CSM_AGENCY3[[#This Row],[Agency]]&amp;"-"&amp;CSM_AGENCY3[[#This Row],[Agency Name]]</f>
        <v>380-Western Washington University</v>
      </c>
      <c r="F849" s="8" t="s">
        <v>39</v>
      </c>
      <c r="G849" s="5" t="s">
        <v>451</v>
      </c>
      <c r="H849" s="70">
        <f>SUMIFS('0. CSM'!C:C,'0. CSM'!L:L,CSM_AGENCY3[[#This Row],[Agency]],'0. CSM'!M:M,CSM_AGENCY3[[#This Row],[Billing CSM Title]])+SUMIFS('0. CSM'!E:E,'0. CSM'!L:L,CSM_AGENCY3[[#This Row],[Agency]],'0. CSM'!M:M,CSM_AGENCY3[[#This Row],[Billing CSM Title]])*1000</f>
        <v>0</v>
      </c>
      <c r="I849" s="70">
        <f>SUMIFS('0. CSM'!D:D,'0. CSM'!L:L,CSM_AGENCY3[[#This Row],[Agency]],'0. CSM'!M:M,CSM_AGENCY3[[#This Row],[Billing CSM Title]])+SUMIFS('0. CSM'!F:F,'0. CSM'!L:L,CSM_AGENCY3[[#This Row],[Agency]],'0. CSM'!M:M,CSM_AGENCY3[[#This Row],[Billing CSM Title]])*1000</f>
        <v>0</v>
      </c>
      <c r="J849" s="70">
        <f>CSM_AGENCY3[[#This Row],[FY1 ANNUAL]]+CSM_AGENCY3[[#This Row],[FY2 ANNUAL]]</f>
        <v>0</v>
      </c>
      <c r="K849" s="70">
        <f>ROUND(CSM_AGENCY3[[#This Row],[FY1 ANNUAL]]/12,2)</f>
        <v>0</v>
      </c>
      <c r="L849" s="70">
        <f>ROUND(CSM_AGENCY3[[#This Row],[FY2 ANNUAL]]/12,2)</f>
        <v>0</v>
      </c>
      <c r="N849" s="6"/>
    </row>
    <row r="850" spans="1:14" hidden="1" x14ac:dyDescent="0.25">
      <c r="A850" t="s">
        <v>294</v>
      </c>
      <c r="B850" t="s">
        <v>415</v>
      </c>
      <c r="C850" s="4" t="s">
        <v>470</v>
      </c>
      <c r="D850" s="4"/>
      <c r="E850" s="4" t="str">
        <f>CSM_AGENCY3[[#This Row],[Agency]]&amp;"-"&amp;CSM_AGENCY3[[#This Row],[Agency Name]]</f>
        <v>387-Washington State Arts Commission</v>
      </c>
      <c r="F850" s="8" t="s">
        <v>39</v>
      </c>
      <c r="G850" s="5" t="s">
        <v>451</v>
      </c>
      <c r="H850" s="70">
        <f>SUMIFS('0. CSM'!C:C,'0. CSM'!L:L,CSM_AGENCY3[[#This Row],[Agency]],'0. CSM'!M:M,CSM_AGENCY3[[#This Row],[Billing CSM Title]])+SUMIFS('0. CSM'!E:E,'0. CSM'!L:L,CSM_AGENCY3[[#This Row],[Agency]],'0. CSM'!M:M,CSM_AGENCY3[[#This Row],[Billing CSM Title]])*1000</f>
        <v>0</v>
      </c>
      <c r="I850" s="70">
        <f>SUMIFS('0. CSM'!D:D,'0. CSM'!L:L,CSM_AGENCY3[[#This Row],[Agency]],'0. CSM'!M:M,CSM_AGENCY3[[#This Row],[Billing CSM Title]])+SUMIFS('0. CSM'!F:F,'0. CSM'!L:L,CSM_AGENCY3[[#This Row],[Agency]],'0. CSM'!M:M,CSM_AGENCY3[[#This Row],[Billing CSM Title]])*1000</f>
        <v>0</v>
      </c>
      <c r="J850" s="70">
        <f>CSM_AGENCY3[[#This Row],[FY1 ANNUAL]]+CSM_AGENCY3[[#This Row],[FY2 ANNUAL]]</f>
        <v>0</v>
      </c>
      <c r="K850" s="70">
        <f>ROUND(CSM_AGENCY3[[#This Row],[FY1 ANNUAL]]/12,2)</f>
        <v>0</v>
      </c>
      <c r="L850" s="70">
        <f>ROUND(CSM_AGENCY3[[#This Row],[FY2 ANNUAL]]/12,2)</f>
        <v>0</v>
      </c>
      <c r="N850" s="6"/>
    </row>
    <row r="851" spans="1:14" hidden="1" x14ac:dyDescent="0.25">
      <c r="A851" t="s">
        <v>295</v>
      </c>
      <c r="B851" t="s">
        <v>416</v>
      </c>
      <c r="C851" s="4" t="s">
        <v>470</v>
      </c>
      <c r="D851" s="4"/>
      <c r="E851" s="4" t="str">
        <f>CSM_AGENCY3[[#This Row],[Agency]]&amp;"-"&amp;CSM_AGENCY3[[#This Row],[Agency Name]]</f>
        <v>390-Washington State Historical Society</v>
      </c>
      <c r="F851" s="8" t="s">
        <v>39</v>
      </c>
      <c r="G851" s="5" t="s">
        <v>451</v>
      </c>
      <c r="H851" s="70">
        <f>SUMIFS('0. CSM'!C:C,'0. CSM'!L:L,CSM_AGENCY3[[#This Row],[Agency]],'0. CSM'!M:M,CSM_AGENCY3[[#This Row],[Billing CSM Title]])+SUMIFS('0. CSM'!E:E,'0. CSM'!L:L,CSM_AGENCY3[[#This Row],[Agency]],'0. CSM'!M:M,CSM_AGENCY3[[#This Row],[Billing CSM Title]])*1000</f>
        <v>0</v>
      </c>
      <c r="I851" s="70">
        <f>SUMIFS('0. CSM'!D:D,'0. CSM'!L:L,CSM_AGENCY3[[#This Row],[Agency]],'0. CSM'!M:M,CSM_AGENCY3[[#This Row],[Billing CSM Title]])+SUMIFS('0. CSM'!F:F,'0. CSM'!L:L,CSM_AGENCY3[[#This Row],[Agency]],'0. CSM'!M:M,CSM_AGENCY3[[#This Row],[Billing CSM Title]])*1000</f>
        <v>0</v>
      </c>
      <c r="J851" s="70">
        <f>CSM_AGENCY3[[#This Row],[FY1 ANNUAL]]+CSM_AGENCY3[[#This Row],[FY2 ANNUAL]]</f>
        <v>0</v>
      </c>
      <c r="K851" s="70">
        <f>ROUND(CSM_AGENCY3[[#This Row],[FY1 ANNUAL]]/12,2)</f>
        <v>0</v>
      </c>
      <c r="L851" s="70">
        <f>ROUND(CSM_AGENCY3[[#This Row],[FY2 ANNUAL]]/12,2)</f>
        <v>0</v>
      </c>
      <c r="N851" s="6"/>
    </row>
    <row r="852" spans="1:14" hidden="1" x14ac:dyDescent="0.25">
      <c r="A852" t="s">
        <v>296</v>
      </c>
      <c r="B852" t="s">
        <v>417</v>
      </c>
      <c r="C852" s="4" t="s">
        <v>470</v>
      </c>
      <c r="D852" s="4"/>
      <c r="E852" s="4" t="str">
        <f>CSM_AGENCY3[[#This Row],[Agency]]&amp;"-"&amp;CSM_AGENCY3[[#This Row],[Agency Name]]</f>
        <v>395-East Wash State Historical Society</v>
      </c>
      <c r="F852" s="8" t="s">
        <v>39</v>
      </c>
      <c r="G852" s="5" t="s">
        <v>451</v>
      </c>
      <c r="H852" s="70">
        <f>SUMIFS('0. CSM'!C:C,'0. CSM'!L:L,CSM_AGENCY3[[#This Row],[Agency]],'0. CSM'!M:M,CSM_AGENCY3[[#This Row],[Billing CSM Title]])+SUMIFS('0. CSM'!E:E,'0. CSM'!L:L,CSM_AGENCY3[[#This Row],[Agency]],'0. CSM'!M:M,CSM_AGENCY3[[#This Row],[Billing CSM Title]])*1000</f>
        <v>0</v>
      </c>
      <c r="I852" s="70">
        <f>SUMIFS('0. CSM'!D:D,'0. CSM'!L:L,CSM_AGENCY3[[#This Row],[Agency]],'0. CSM'!M:M,CSM_AGENCY3[[#This Row],[Billing CSM Title]])+SUMIFS('0. CSM'!F:F,'0. CSM'!L:L,CSM_AGENCY3[[#This Row],[Agency]],'0. CSM'!M:M,CSM_AGENCY3[[#This Row],[Billing CSM Title]])*1000</f>
        <v>0</v>
      </c>
      <c r="J852" s="70">
        <f>CSM_AGENCY3[[#This Row],[FY1 ANNUAL]]+CSM_AGENCY3[[#This Row],[FY2 ANNUAL]]</f>
        <v>0</v>
      </c>
      <c r="K852" s="70">
        <f>ROUND(CSM_AGENCY3[[#This Row],[FY1 ANNUAL]]/12,2)</f>
        <v>0</v>
      </c>
      <c r="L852" s="70">
        <f>ROUND(CSM_AGENCY3[[#This Row],[FY2 ANNUAL]]/12,2)</f>
        <v>0</v>
      </c>
      <c r="N852" s="6"/>
    </row>
    <row r="853" spans="1:14" hidden="1" x14ac:dyDescent="0.25">
      <c r="A853" t="s">
        <v>297</v>
      </c>
      <c r="B853" t="s">
        <v>418</v>
      </c>
      <c r="C853" s="4" t="s">
        <v>470</v>
      </c>
      <c r="D853" s="4"/>
      <c r="E853" s="4" t="str">
        <f>CSM_AGENCY3[[#This Row],[Agency]]&amp;"-"&amp;CSM_AGENCY3[[#This Row],[Agency Name]]</f>
        <v>405-Department of Transportation</v>
      </c>
      <c r="F853" s="8" t="s">
        <v>39</v>
      </c>
      <c r="G853" s="5" t="s">
        <v>451</v>
      </c>
      <c r="H853" s="70">
        <f>SUMIFS('0. CSM'!C:C,'0. CSM'!L:L,CSM_AGENCY3[[#This Row],[Agency]],'0. CSM'!M:M,CSM_AGENCY3[[#This Row],[Billing CSM Title]])+SUMIFS('0. CSM'!E:E,'0. CSM'!L:L,CSM_AGENCY3[[#This Row],[Agency]],'0. CSM'!M:M,CSM_AGENCY3[[#This Row],[Billing CSM Title]])*1000</f>
        <v>44000</v>
      </c>
      <c r="I853" s="70">
        <f>SUMIFS('0. CSM'!D:D,'0. CSM'!L:L,CSM_AGENCY3[[#This Row],[Agency]],'0. CSM'!M:M,CSM_AGENCY3[[#This Row],[Billing CSM Title]])+SUMIFS('0. CSM'!F:F,'0. CSM'!L:L,CSM_AGENCY3[[#This Row],[Agency]],'0. CSM'!M:M,CSM_AGENCY3[[#This Row],[Billing CSM Title]])*1000</f>
        <v>45000</v>
      </c>
      <c r="J853" s="70">
        <f>CSM_AGENCY3[[#This Row],[FY1 ANNUAL]]+CSM_AGENCY3[[#This Row],[FY2 ANNUAL]]</f>
        <v>89000</v>
      </c>
      <c r="K853" s="70">
        <f>ROUND(CSM_AGENCY3[[#This Row],[FY1 ANNUAL]]/12,2)</f>
        <v>3666.67</v>
      </c>
      <c r="L853" s="70">
        <f>ROUND(CSM_AGENCY3[[#This Row],[FY2 ANNUAL]]/12,2)</f>
        <v>3750</v>
      </c>
      <c r="N853" s="6"/>
    </row>
    <row r="854" spans="1:14" hidden="1" x14ac:dyDescent="0.25">
      <c r="A854" t="s">
        <v>298</v>
      </c>
      <c r="B854" t="s">
        <v>419</v>
      </c>
      <c r="C854" s="4" t="s">
        <v>470</v>
      </c>
      <c r="D854" s="4"/>
      <c r="E854" s="4" t="str">
        <f>CSM_AGENCY3[[#This Row],[Agency]]&amp;"-"&amp;CSM_AGENCY3[[#This Row],[Agency Name]]</f>
        <v>406-County Road Administration Board</v>
      </c>
      <c r="F854" s="8" t="s">
        <v>39</v>
      </c>
      <c r="G854" s="5" t="s">
        <v>451</v>
      </c>
      <c r="H854" s="70">
        <f>SUMIFS('0. CSM'!C:C,'0. CSM'!L:L,CSM_AGENCY3[[#This Row],[Agency]],'0. CSM'!M:M,CSM_AGENCY3[[#This Row],[Billing CSM Title]])+SUMIFS('0. CSM'!E:E,'0. CSM'!L:L,CSM_AGENCY3[[#This Row],[Agency]],'0. CSM'!M:M,CSM_AGENCY3[[#This Row],[Billing CSM Title]])*1000</f>
        <v>1000</v>
      </c>
      <c r="I854" s="70">
        <f>SUMIFS('0. CSM'!D:D,'0. CSM'!L:L,CSM_AGENCY3[[#This Row],[Agency]],'0. CSM'!M:M,CSM_AGENCY3[[#This Row],[Billing CSM Title]])+SUMIFS('0. CSM'!F:F,'0. CSM'!L:L,CSM_AGENCY3[[#This Row],[Agency]],'0. CSM'!M:M,CSM_AGENCY3[[#This Row],[Billing CSM Title]])*1000</f>
        <v>0</v>
      </c>
      <c r="J854" s="70">
        <f>CSM_AGENCY3[[#This Row],[FY1 ANNUAL]]+CSM_AGENCY3[[#This Row],[FY2 ANNUAL]]</f>
        <v>1000</v>
      </c>
      <c r="K854" s="70">
        <f>ROUND(CSM_AGENCY3[[#This Row],[FY1 ANNUAL]]/12,2)</f>
        <v>83.33</v>
      </c>
      <c r="L854" s="70">
        <f>ROUND(CSM_AGENCY3[[#This Row],[FY2 ANNUAL]]/12,2)</f>
        <v>0</v>
      </c>
      <c r="N854" s="6"/>
    </row>
    <row r="855" spans="1:14" hidden="1" x14ac:dyDescent="0.25">
      <c r="A855" t="s">
        <v>299</v>
      </c>
      <c r="B855" t="s">
        <v>420</v>
      </c>
      <c r="C855" s="4" t="s">
        <v>470</v>
      </c>
      <c r="D855" s="4"/>
      <c r="E855" s="4" t="str">
        <f>CSM_AGENCY3[[#This Row],[Agency]]&amp;"-"&amp;CSM_AGENCY3[[#This Row],[Agency Name]]</f>
        <v>407-Transportation Improvement Board</v>
      </c>
      <c r="F855" s="8" t="s">
        <v>39</v>
      </c>
      <c r="G855" s="5" t="s">
        <v>451</v>
      </c>
      <c r="H855" s="70">
        <f>SUMIFS('0. CSM'!C:C,'0. CSM'!L:L,CSM_AGENCY3[[#This Row],[Agency]],'0. CSM'!M:M,CSM_AGENCY3[[#This Row],[Billing CSM Title]])+SUMIFS('0. CSM'!E:E,'0. CSM'!L:L,CSM_AGENCY3[[#This Row],[Agency]],'0. CSM'!M:M,CSM_AGENCY3[[#This Row],[Billing CSM Title]])*1000</f>
        <v>0</v>
      </c>
      <c r="I855" s="70">
        <f>SUMIFS('0. CSM'!D:D,'0. CSM'!L:L,CSM_AGENCY3[[#This Row],[Agency]],'0. CSM'!M:M,CSM_AGENCY3[[#This Row],[Billing CSM Title]])+SUMIFS('0. CSM'!F:F,'0. CSM'!L:L,CSM_AGENCY3[[#This Row],[Agency]],'0. CSM'!M:M,CSM_AGENCY3[[#This Row],[Billing CSM Title]])*1000</f>
        <v>0</v>
      </c>
      <c r="J855" s="70">
        <f>CSM_AGENCY3[[#This Row],[FY1 ANNUAL]]+CSM_AGENCY3[[#This Row],[FY2 ANNUAL]]</f>
        <v>0</v>
      </c>
      <c r="K855" s="70">
        <f>ROUND(CSM_AGENCY3[[#This Row],[FY1 ANNUAL]]/12,2)</f>
        <v>0</v>
      </c>
      <c r="L855" s="70">
        <f>ROUND(CSM_AGENCY3[[#This Row],[FY2 ANNUAL]]/12,2)</f>
        <v>0</v>
      </c>
      <c r="N855" s="6"/>
    </row>
    <row r="856" spans="1:14" hidden="1" x14ac:dyDescent="0.25">
      <c r="A856" t="s">
        <v>300</v>
      </c>
      <c r="B856" t="s">
        <v>421</v>
      </c>
      <c r="C856" s="4" t="s">
        <v>470</v>
      </c>
      <c r="D856" s="4"/>
      <c r="E856" s="4" t="str">
        <f>CSM_AGENCY3[[#This Row],[Agency]]&amp;"-"&amp;CSM_AGENCY3[[#This Row],[Agency Name]]</f>
        <v>410-Transportation Commission</v>
      </c>
      <c r="F856" s="8" t="s">
        <v>39</v>
      </c>
      <c r="G856" s="5" t="s">
        <v>451</v>
      </c>
      <c r="H856" s="70">
        <f>SUMIFS('0. CSM'!C:C,'0. CSM'!L:L,CSM_AGENCY3[[#This Row],[Agency]],'0. CSM'!M:M,CSM_AGENCY3[[#This Row],[Billing CSM Title]])+SUMIFS('0. CSM'!E:E,'0. CSM'!L:L,CSM_AGENCY3[[#This Row],[Agency]],'0. CSM'!M:M,CSM_AGENCY3[[#This Row],[Billing CSM Title]])*1000</f>
        <v>0</v>
      </c>
      <c r="I856" s="70">
        <f>SUMIFS('0. CSM'!D:D,'0. CSM'!L:L,CSM_AGENCY3[[#This Row],[Agency]],'0. CSM'!M:M,CSM_AGENCY3[[#This Row],[Billing CSM Title]])+SUMIFS('0. CSM'!F:F,'0. CSM'!L:L,CSM_AGENCY3[[#This Row],[Agency]],'0. CSM'!M:M,CSM_AGENCY3[[#This Row],[Billing CSM Title]])*1000</f>
        <v>0</v>
      </c>
      <c r="J856" s="70">
        <f>CSM_AGENCY3[[#This Row],[FY1 ANNUAL]]+CSM_AGENCY3[[#This Row],[FY2 ANNUAL]]</f>
        <v>0</v>
      </c>
      <c r="K856" s="70">
        <f>ROUND(CSM_AGENCY3[[#This Row],[FY1 ANNUAL]]/12,2)</f>
        <v>0</v>
      </c>
      <c r="L856" s="70">
        <f>ROUND(CSM_AGENCY3[[#This Row],[FY2 ANNUAL]]/12,2)</f>
        <v>0</v>
      </c>
      <c r="N856" s="6"/>
    </row>
    <row r="857" spans="1:14" hidden="1" x14ac:dyDescent="0.25">
      <c r="A857" t="s">
        <v>301</v>
      </c>
      <c r="B857" t="s">
        <v>422</v>
      </c>
      <c r="C857" s="4" t="s">
        <v>470</v>
      </c>
      <c r="D857" s="4"/>
      <c r="E857" s="4" t="str">
        <f>CSM_AGENCY3[[#This Row],[Agency]]&amp;"-"&amp;CSM_AGENCY3[[#This Row],[Agency Name]]</f>
        <v>411-Freight Mobility Strategic Invest</v>
      </c>
      <c r="F857" s="8" t="s">
        <v>39</v>
      </c>
      <c r="G857" s="5" t="s">
        <v>451</v>
      </c>
      <c r="H857" s="70">
        <f>SUMIFS('0. CSM'!C:C,'0. CSM'!L:L,CSM_AGENCY3[[#This Row],[Agency]],'0. CSM'!M:M,CSM_AGENCY3[[#This Row],[Billing CSM Title]])+SUMIFS('0. CSM'!E:E,'0. CSM'!L:L,CSM_AGENCY3[[#This Row],[Agency]],'0. CSM'!M:M,CSM_AGENCY3[[#This Row],[Billing CSM Title]])*1000</f>
        <v>0</v>
      </c>
      <c r="I857" s="70">
        <f>SUMIFS('0. CSM'!D:D,'0. CSM'!L:L,CSM_AGENCY3[[#This Row],[Agency]],'0. CSM'!M:M,CSM_AGENCY3[[#This Row],[Billing CSM Title]])+SUMIFS('0. CSM'!F:F,'0. CSM'!L:L,CSM_AGENCY3[[#This Row],[Agency]],'0. CSM'!M:M,CSM_AGENCY3[[#This Row],[Billing CSM Title]])*1000</f>
        <v>0</v>
      </c>
      <c r="J857" s="70">
        <f>CSM_AGENCY3[[#This Row],[FY1 ANNUAL]]+CSM_AGENCY3[[#This Row],[FY2 ANNUAL]]</f>
        <v>0</v>
      </c>
      <c r="K857" s="70">
        <f>ROUND(CSM_AGENCY3[[#This Row],[FY1 ANNUAL]]/12,2)</f>
        <v>0</v>
      </c>
      <c r="L857" s="70">
        <f>ROUND(CSM_AGENCY3[[#This Row],[FY2 ANNUAL]]/12,2)</f>
        <v>0</v>
      </c>
      <c r="N857" s="6"/>
    </row>
    <row r="858" spans="1:14" hidden="1" x14ac:dyDescent="0.25">
      <c r="A858" t="s">
        <v>302</v>
      </c>
      <c r="B858" t="s">
        <v>423</v>
      </c>
      <c r="C858" s="4" t="s">
        <v>470</v>
      </c>
      <c r="D858" s="4"/>
      <c r="E858" s="4" t="str">
        <f>CSM_AGENCY3[[#This Row],[Agency]]&amp;"-"&amp;CSM_AGENCY3[[#This Row],[Agency Name]]</f>
        <v>460-Columbia River Gorge Commission</v>
      </c>
      <c r="F858" s="8" t="s">
        <v>39</v>
      </c>
      <c r="G858" s="5" t="s">
        <v>451</v>
      </c>
      <c r="H858" s="70">
        <f>SUMIFS('0. CSM'!C:C,'0. CSM'!L:L,CSM_AGENCY3[[#This Row],[Agency]],'0. CSM'!M:M,CSM_AGENCY3[[#This Row],[Billing CSM Title]])+SUMIFS('0. CSM'!E:E,'0. CSM'!L:L,CSM_AGENCY3[[#This Row],[Agency]],'0. CSM'!M:M,CSM_AGENCY3[[#This Row],[Billing CSM Title]])*1000</f>
        <v>0</v>
      </c>
      <c r="I858" s="70">
        <f>SUMIFS('0. CSM'!D:D,'0. CSM'!L:L,CSM_AGENCY3[[#This Row],[Agency]],'0. CSM'!M:M,CSM_AGENCY3[[#This Row],[Billing CSM Title]])+SUMIFS('0. CSM'!F:F,'0. CSM'!L:L,CSM_AGENCY3[[#This Row],[Agency]],'0. CSM'!M:M,CSM_AGENCY3[[#This Row],[Billing CSM Title]])*1000</f>
        <v>0</v>
      </c>
      <c r="J858" s="70">
        <f>CSM_AGENCY3[[#This Row],[FY1 ANNUAL]]+CSM_AGENCY3[[#This Row],[FY2 ANNUAL]]</f>
        <v>0</v>
      </c>
      <c r="K858" s="70">
        <f>ROUND(CSM_AGENCY3[[#This Row],[FY1 ANNUAL]]/12,2)</f>
        <v>0</v>
      </c>
      <c r="L858" s="70">
        <f>ROUND(CSM_AGENCY3[[#This Row],[FY2 ANNUAL]]/12,2)</f>
        <v>0</v>
      </c>
      <c r="N858" s="6"/>
    </row>
    <row r="859" spans="1:14" hidden="1" x14ac:dyDescent="0.25">
      <c r="A859" t="s">
        <v>303</v>
      </c>
      <c r="B859" t="s">
        <v>424</v>
      </c>
      <c r="C859" s="4" t="s">
        <v>470</v>
      </c>
      <c r="D859" s="4"/>
      <c r="E859" s="4" t="str">
        <f>CSM_AGENCY3[[#This Row],[Agency]]&amp;"-"&amp;CSM_AGENCY3[[#This Row],[Agency Name]]</f>
        <v>461-Department of Ecology</v>
      </c>
      <c r="F859" s="8" t="s">
        <v>39</v>
      </c>
      <c r="G859" s="5" t="s">
        <v>451</v>
      </c>
      <c r="H859" s="70">
        <f>SUMIFS('0. CSM'!C:C,'0. CSM'!L:L,CSM_AGENCY3[[#This Row],[Agency]],'0. CSM'!M:M,CSM_AGENCY3[[#This Row],[Billing CSM Title]])+SUMIFS('0. CSM'!E:E,'0. CSM'!L:L,CSM_AGENCY3[[#This Row],[Agency]],'0. CSM'!M:M,CSM_AGENCY3[[#This Row],[Billing CSM Title]])*1000</f>
        <v>32000</v>
      </c>
      <c r="I859" s="70">
        <f>SUMIFS('0. CSM'!D:D,'0. CSM'!L:L,CSM_AGENCY3[[#This Row],[Agency]],'0. CSM'!M:M,CSM_AGENCY3[[#This Row],[Billing CSM Title]])+SUMIFS('0. CSM'!F:F,'0. CSM'!L:L,CSM_AGENCY3[[#This Row],[Agency]],'0. CSM'!M:M,CSM_AGENCY3[[#This Row],[Billing CSM Title]])*1000</f>
        <v>29000</v>
      </c>
      <c r="J859" s="70">
        <f>CSM_AGENCY3[[#This Row],[FY1 ANNUAL]]+CSM_AGENCY3[[#This Row],[FY2 ANNUAL]]</f>
        <v>61000</v>
      </c>
      <c r="K859" s="70">
        <f>ROUND(CSM_AGENCY3[[#This Row],[FY1 ANNUAL]]/12,2)</f>
        <v>2666.67</v>
      </c>
      <c r="L859" s="70">
        <f>ROUND(CSM_AGENCY3[[#This Row],[FY2 ANNUAL]]/12,2)</f>
        <v>2416.67</v>
      </c>
      <c r="N859" s="6"/>
    </row>
    <row r="860" spans="1:14" hidden="1" x14ac:dyDescent="0.25">
      <c r="A860" t="s">
        <v>304</v>
      </c>
      <c r="B860" t="s">
        <v>425</v>
      </c>
      <c r="C860" s="4" t="s">
        <v>470</v>
      </c>
      <c r="D860" s="4"/>
      <c r="E860" s="4" t="str">
        <f>CSM_AGENCY3[[#This Row],[Agency]]&amp;"-"&amp;CSM_AGENCY3[[#This Row],[Agency Name]]</f>
        <v>462-WA Pollution Liab Insurance Program</v>
      </c>
      <c r="F860" s="8" t="s">
        <v>39</v>
      </c>
      <c r="G860" s="5" t="s">
        <v>451</v>
      </c>
      <c r="H860" s="70">
        <f>SUMIFS('0. CSM'!C:C,'0. CSM'!L:L,CSM_AGENCY3[[#This Row],[Agency]],'0. CSM'!M:M,CSM_AGENCY3[[#This Row],[Billing CSM Title]])+SUMIFS('0. CSM'!E:E,'0. CSM'!L:L,CSM_AGENCY3[[#This Row],[Agency]],'0. CSM'!M:M,CSM_AGENCY3[[#This Row],[Billing CSM Title]])*1000</f>
        <v>0</v>
      </c>
      <c r="I860" s="70">
        <f>SUMIFS('0. CSM'!D:D,'0. CSM'!L:L,CSM_AGENCY3[[#This Row],[Agency]],'0. CSM'!M:M,CSM_AGENCY3[[#This Row],[Billing CSM Title]])+SUMIFS('0. CSM'!F:F,'0. CSM'!L:L,CSM_AGENCY3[[#This Row],[Agency]],'0. CSM'!M:M,CSM_AGENCY3[[#This Row],[Billing CSM Title]])*1000</f>
        <v>0</v>
      </c>
      <c r="J860" s="70">
        <f>CSM_AGENCY3[[#This Row],[FY1 ANNUAL]]+CSM_AGENCY3[[#This Row],[FY2 ANNUAL]]</f>
        <v>0</v>
      </c>
      <c r="K860" s="70">
        <f>ROUND(CSM_AGENCY3[[#This Row],[FY1 ANNUAL]]/12,2)</f>
        <v>0</v>
      </c>
      <c r="L860" s="70">
        <f>ROUND(CSM_AGENCY3[[#This Row],[FY2 ANNUAL]]/12,2)</f>
        <v>0</v>
      </c>
      <c r="N860" s="6"/>
    </row>
    <row r="861" spans="1:14" hidden="1" x14ac:dyDescent="0.25">
      <c r="A861" t="s">
        <v>305</v>
      </c>
      <c r="B861" t="s">
        <v>426</v>
      </c>
      <c r="C861" s="4" t="s">
        <v>470</v>
      </c>
      <c r="D861" s="4"/>
      <c r="E861" s="4" t="str">
        <f>CSM_AGENCY3[[#This Row],[Agency]]&amp;"-"&amp;CSM_AGENCY3[[#This Row],[Agency Name]]</f>
        <v>463-Energy Fac Site Eval</v>
      </c>
      <c r="F861" s="8" t="s">
        <v>39</v>
      </c>
      <c r="G861" s="5" t="s">
        <v>451</v>
      </c>
      <c r="H861" s="70">
        <f>SUMIFS('0. CSM'!C:C,'0. CSM'!L:L,CSM_AGENCY3[[#This Row],[Agency]],'0. CSM'!M:M,CSM_AGENCY3[[#This Row],[Billing CSM Title]])+SUMIFS('0. CSM'!E:E,'0. CSM'!L:L,CSM_AGENCY3[[#This Row],[Agency]],'0. CSM'!M:M,CSM_AGENCY3[[#This Row],[Billing CSM Title]])*1000</f>
        <v>0</v>
      </c>
      <c r="I861" s="70">
        <f>SUMIFS('0. CSM'!D:D,'0. CSM'!L:L,CSM_AGENCY3[[#This Row],[Agency]],'0. CSM'!M:M,CSM_AGENCY3[[#This Row],[Billing CSM Title]])+SUMIFS('0. CSM'!F:F,'0. CSM'!L:L,CSM_AGENCY3[[#This Row],[Agency]],'0. CSM'!M:M,CSM_AGENCY3[[#This Row],[Billing CSM Title]])*1000</f>
        <v>0</v>
      </c>
      <c r="J861" s="70">
        <f>CSM_AGENCY3[[#This Row],[FY1 ANNUAL]]+CSM_AGENCY3[[#This Row],[FY2 ANNUAL]]</f>
        <v>0</v>
      </c>
      <c r="K861" s="70">
        <f>ROUND(CSM_AGENCY3[[#This Row],[FY1 ANNUAL]]/12,2)</f>
        <v>0</v>
      </c>
      <c r="L861" s="70">
        <f>ROUND(CSM_AGENCY3[[#This Row],[FY2 ANNUAL]]/12,2)</f>
        <v>0</v>
      </c>
      <c r="N861" s="6"/>
    </row>
    <row r="862" spans="1:14" hidden="1" x14ac:dyDescent="0.25">
      <c r="A862" t="s">
        <v>306</v>
      </c>
      <c r="B862" t="s">
        <v>427</v>
      </c>
      <c r="C862" s="4" t="s">
        <v>470</v>
      </c>
      <c r="D862" s="4"/>
      <c r="E862" s="4" t="str">
        <f>CSM_AGENCY3[[#This Row],[Agency]]&amp;"-"&amp;CSM_AGENCY3[[#This Row],[Agency Name]]</f>
        <v>465-State Parks and Recreation Comm</v>
      </c>
      <c r="F862" s="8" t="s">
        <v>39</v>
      </c>
      <c r="G862" s="5" t="s">
        <v>451</v>
      </c>
      <c r="H862" s="70">
        <f>SUMIFS('0. CSM'!C:C,'0. CSM'!L:L,CSM_AGENCY3[[#This Row],[Agency]],'0. CSM'!M:M,CSM_AGENCY3[[#This Row],[Billing CSM Title]])+SUMIFS('0. CSM'!E:E,'0. CSM'!L:L,CSM_AGENCY3[[#This Row],[Agency]],'0. CSM'!M:M,CSM_AGENCY3[[#This Row],[Billing CSM Title]])*1000</f>
        <v>3000</v>
      </c>
      <c r="I862" s="70">
        <f>SUMIFS('0. CSM'!D:D,'0. CSM'!L:L,CSM_AGENCY3[[#This Row],[Agency]],'0. CSM'!M:M,CSM_AGENCY3[[#This Row],[Billing CSM Title]])+SUMIFS('0. CSM'!F:F,'0. CSM'!L:L,CSM_AGENCY3[[#This Row],[Agency]],'0. CSM'!M:M,CSM_AGENCY3[[#This Row],[Billing CSM Title]])*1000</f>
        <v>2000</v>
      </c>
      <c r="J862" s="70">
        <f>CSM_AGENCY3[[#This Row],[FY1 ANNUAL]]+CSM_AGENCY3[[#This Row],[FY2 ANNUAL]]</f>
        <v>5000</v>
      </c>
      <c r="K862" s="70">
        <f>ROUND(CSM_AGENCY3[[#This Row],[FY1 ANNUAL]]/12,2)</f>
        <v>250</v>
      </c>
      <c r="L862" s="70">
        <f>ROUND(CSM_AGENCY3[[#This Row],[FY2 ANNUAL]]/12,2)</f>
        <v>166.67</v>
      </c>
      <c r="N862" s="6"/>
    </row>
    <row r="863" spans="1:14" hidden="1" x14ac:dyDescent="0.25">
      <c r="A863" t="s">
        <v>307</v>
      </c>
      <c r="B863" t="s">
        <v>428</v>
      </c>
      <c r="C863" s="4" t="s">
        <v>470</v>
      </c>
      <c r="D863" s="4"/>
      <c r="E863" s="4" t="str">
        <f>CSM_AGENCY3[[#This Row],[Agency]]&amp;"-"&amp;CSM_AGENCY3[[#This Row],[Agency Name]]</f>
        <v>467-Rec and Conservation Funding Board</v>
      </c>
      <c r="F863" s="8" t="s">
        <v>39</v>
      </c>
      <c r="G863" s="5" t="s">
        <v>451</v>
      </c>
      <c r="H863" s="70">
        <f>SUMIFS('0. CSM'!C:C,'0. CSM'!L:L,CSM_AGENCY3[[#This Row],[Agency]],'0. CSM'!M:M,CSM_AGENCY3[[#This Row],[Billing CSM Title]])+SUMIFS('0. CSM'!E:E,'0. CSM'!L:L,CSM_AGENCY3[[#This Row],[Agency]],'0. CSM'!M:M,CSM_AGENCY3[[#This Row],[Billing CSM Title]])*1000</f>
        <v>1000</v>
      </c>
      <c r="I863" s="70">
        <f>SUMIFS('0. CSM'!D:D,'0. CSM'!L:L,CSM_AGENCY3[[#This Row],[Agency]],'0. CSM'!M:M,CSM_AGENCY3[[#This Row],[Billing CSM Title]])+SUMIFS('0. CSM'!F:F,'0. CSM'!L:L,CSM_AGENCY3[[#This Row],[Agency]],'0. CSM'!M:M,CSM_AGENCY3[[#This Row],[Billing CSM Title]])*1000</f>
        <v>0</v>
      </c>
      <c r="J863" s="70">
        <f>CSM_AGENCY3[[#This Row],[FY1 ANNUAL]]+CSM_AGENCY3[[#This Row],[FY2 ANNUAL]]</f>
        <v>1000</v>
      </c>
      <c r="K863" s="70">
        <f>ROUND(CSM_AGENCY3[[#This Row],[FY1 ANNUAL]]/12,2)</f>
        <v>83.33</v>
      </c>
      <c r="L863" s="70">
        <f>ROUND(CSM_AGENCY3[[#This Row],[FY2 ANNUAL]]/12,2)</f>
        <v>0</v>
      </c>
      <c r="N863" s="6"/>
    </row>
    <row r="864" spans="1:14" hidden="1" x14ac:dyDescent="0.25">
      <c r="A864" t="s">
        <v>308</v>
      </c>
      <c r="B864" t="s">
        <v>429</v>
      </c>
      <c r="C864" s="4" t="s">
        <v>470</v>
      </c>
      <c r="D864" s="4"/>
      <c r="E864" s="4" t="str">
        <f>CSM_AGENCY3[[#This Row],[Agency]]&amp;"-"&amp;CSM_AGENCY3[[#This Row],[Agency Name]]</f>
        <v>468-Environ &amp; Land Use Hearings Office</v>
      </c>
      <c r="F864" s="8" t="s">
        <v>39</v>
      </c>
      <c r="G864" s="5" t="s">
        <v>451</v>
      </c>
      <c r="H864" s="70">
        <f>SUMIFS('0. CSM'!C:C,'0. CSM'!L:L,CSM_AGENCY3[[#This Row],[Agency]],'0. CSM'!M:M,CSM_AGENCY3[[#This Row],[Billing CSM Title]])+SUMIFS('0. CSM'!E:E,'0. CSM'!L:L,CSM_AGENCY3[[#This Row],[Agency]],'0. CSM'!M:M,CSM_AGENCY3[[#This Row],[Billing CSM Title]])*1000</f>
        <v>0</v>
      </c>
      <c r="I864" s="70">
        <f>SUMIFS('0. CSM'!D:D,'0. CSM'!L:L,CSM_AGENCY3[[#This Row],[Agency]],'0. CSM'!M:M,CSM_AGENCY3[[#This Row],[Billing CSM Title]])+SUMIFS('0. CSM'!F:F,'0. CSM'!L:L,CSM_AGENCY3[[#This Row],[Agency]],'0. CSM'!M:M,CSM_AGENCY3[[#This Row],[Billing CSM Title]])*1000</f>
        <v>0</v>
      </c>
      <c r="J864" s="70">
        <f>CSM_AGENCY3[[#This Row],[FY1 ANNUAL]]+CSM_AGENCY3[[#This Row],[FY2 ANNUAL]]</f>
        <v>0</v>
      </c>
      <c r="K864" s="70">
        <f>ROUND(CSM_AGENCY3[[#This Row],[FY1 ANNUAL]]/12,2)</f>
        <v>0</v>
      </c>
      <c r="L864" s="70">
        <f>ROUND(CSM_AGENCY3[[#This Row],[FY2 ANNUAL]]/12,2)</f>
        <v>0</v>
      </c>
      <c r="N864" s="6"/>
    </row>
    <row r="865" spans="1:14" hidden="1" x14ac:dyDescent="0.25">
      <c r="A865" t="s">
        <v>309</v>
      </c>
      <c r="B865" t="s">
        <v>430</v>
      </c>
      <c r="C865" s="4" t="s">
        <v>470</v>
      </c>
      <c r="D865" s="4"/>
      <c r="E865" s="4" t="str">
        <f>CSM_AGENCY3[[#This Row],[Agency]]&amp;"-"&amp;CSM_AGENCY3[[#This Row],[Agency Name]]</f>
        <v>471-State Conservation Commission</v>
      </c>
      <c r="F865" s="8" t="s">
        <v>39</v>
      </c>
      <c r="G865" s="5" t="s">
        <v>451</v>
      </c>
      <c r="H865" s="70">
        <f>SUMIFS('0. CSM'!C:C,'0. CSM'!L:L,CSM_AGENCY3[[#This Row],[Agency]],'0. CSM'!M:M,CSM_AGENCY3[[#This Row],[Billing CSM Title]])+SUMIFS('0. CSM'!E:E,'0. CSM'!L:L,CSM_AGENCY3[[#This Row],[Agency]],'0. CSM'!M:M,CSM_AGENCY3[[#This Row],[Billing CSM Title]])*1000</f>
        <v>0</v>
      </c>
      <c r="I865" s="70">
        <f>SUMIFS('0. CSM'!D:D,'0. CSM'!L:L,CSM_AGENCY3[[#This Row],[Agency]],'0. CSM'!M:M,CSM_AGENCY3[[#This Row],[Billing CSM Title]])+SUMIFS('0. CSM'!F:F,'0. CSM'!L:L,CSM_AGENCY3[[#This Row],[Agency]],'0. CSM'!M:M,CSM_AGENCY3[[#This Row],[Billing CSM Title]])*1000</f>
        <v>0</v>
      </c>
      <c r="J865" s="70">
        <f>CSM_AGENCY3[[#This Row],[FY1 ANNUAL]]+CSM_AGENCY3[[#This Row],[FY2 ANNUAL]]</f>
        <v>0</v>
      </c>
      <c r="K865" s="70">
        <f>ROUND(CSM_AGENCY3[[#This Row],[FY1 ANNUAL]]/12,2)</f>
        <v>0</v>
      </c>
      <c r="L865" s="70">
        <f>ROUND(CSM_AGENCY3[[#This Row],[FY2 ANNUAL]]/12,2)</f>
        <v>0</v>
      </c>
      <c r="N865" s="6"/>
    </row>
    <row r="866" spans="1:14" hidden="1" x14ac:dyDescent="0.25">
      <c r="A866" t="s">
        <v>310</v>
      </c>
      <c r="B866" t="s">
        <v>431</v>
      </c>
      <c r="C866" s="4" t="s">
        <v>470</v>
      </c>
      <c r="D866" s="4"/>
      <c r="E866" s="4" t="str">
        <f>CSM_AGENCY3[[#This Row],[Agency]]&amp;"-"&amp;CSM_AGENCY3[[#This Row],[Agency Name]]</f>
        <v>477-Dept of Fish and Wildlife</v>
      </c>
      <c r="F866" s="8" t="s">
        <v>39</v>
      </c>
      <c r="G866" s="5" t="s">
        <v>451</v>
      </c>
      <c r="H866" s="70">
        <f>SUMIFS('0. CSM'!C:C,'0. CSM'!L:L,CSM_AGENCY3[[#This Row],[Agency]],'0. CSM'!M:M,CSM_AGENCY3[[#This Row],[Billing CSM Title]])+SUMIFS('0. CSM'!E:E,'0. CSM'!L:L,CSM_AGENCY3[[#This Row],[Agency]],'0. CSM'!M:M,CSM_AGENCY3[[#This Row],[Billing CSM Title]])*1000</f>
        <v>31000</v>
      </c>
      <c r="I866" s="70">
        <f>SUMIFS('0. CSM'!D:D,'0. CSM'!L:L,CSM_AGENCY3[[#This Row],[Agency]],'0. CSM'!M:M,CSM_AGENCY3[[#This Row],[Billing CSM Title]])+SUMIFS('0. CSM'!F:F,'0. CSM'!L:L,CSM_AGENCY3[[#This Row],[Agency]],'0. CSM'!M:M,CSM_AGENCY3[[#This Row],[Billing CSM Title]])*1000</f>
        <v>33000</v>
      </c>
      <c r="J866" s="70">
        <f>CSM_AGENCY3[[#This Row],[FY1 ANNUAL]]+CSM_AGENCY3[[#This Row],[FY2 ANNUAL]]</f>
        <v>64000</v>
      </c>
      <c r="K866" s="70">
        <f>ROUND(CSM_AGENCY3[[#This Row],[FY1 ANNUAL]]/12,2)</f>
        <v>2583.33</v>
      </c>
      <c r="L866" s="70">
        <f>ROUND(CSM_AGENCY3[[#This Row],[FY2 ANNUAL]]/12,2)</f>
        <v>2750</v>
      </c>
      <c r="N866" s="6"/>
    </row>
    <row r="867" spans="1:14" hidden="1" x14ac:dyDescent="0.25">
      <c r="A867" t="s">
        <v>311</v>
      </c>
      <c r="B867" t="s">
        <v>432</v>
      </c>
      <c r="C867" s="4" t="s">
        <v>470</v>
      </c>
      <c r="D867" s="4"/>
      <c r="E867" s="4" t="str">
        <f>CSM_AGENCY3[[#This Row],[Agency]]&amp;"-"&amp;CSM_AGENCY3[[#This Row],[Agency Name]]</f>
        <v>478-Puget Sound Partnership</v>
      </c>
      <c r="F867" s="8" t="s">
        <v>39</v>
      </c>
      <c r="G867" s="5" t="s">
        <v>451</v>
      </c>
      <c r="H867" s="70">
        <f>SUMIFS('0. CSM'!C:C,'0. CSM'!L:L,CSM_AGENCY3[[#This Row],[Agency]],'0. CSM'!M:M,CSM_AGENCY3[[#This Row],[Billing CSM Title]])+SUMIFS('0. CSM'!E:E,'0. CSM'!L:L,CSM_AGENCY3[[#This Row],[Agency]],'0. CSM'!M:M,CSM_AGENCY3[[#This Row],[Billing CSM Title]])*1000</f>
        <v>2000</v>
      </c>
      <c r="I867" s="70">
        <f>SUMIFS('0. CSM'!D:D,'0. CSM'!L:L,CSM_AGENCY3[[#This Row],[Agency]],'0. CSM'!M:M,CSM_AGENCY3[[#This Row],[Billing CSM Title]])+SUMIFS('0. CSM'!F:F,'0. CSM'!L:L,CSM_AGENCY3[[#This Row],[Agency]],'0. CSM'!M:M,CSM_AGENCY3[[#This Row],[Billing CSM Title]])*1000</f>
        <v>3000</v>
      </c>
      <c r="J867" s="70">
        <f>CSM_AGENCY3[[#This Row],[FY1 ANNUAL]]+CSM_AGENCY3[[#This Row],[FY2 ANNUAL]]</f>
        <v>5000</v>
      </c>
      <c r="K867" s="70">
        <f>ROUND(CSM_AGENCY3[[#This Row],[FY1 ANNUAL]]/12,2)</f>
        <v>166.67</v>
      </c>
      <c r="L867" s="70">
        <f>ROUND(CSM_AGENCY3[[#This Row],[FY2 ANNUAL]]/12,2)</f>
        <v>250</v>
      </c>
      <c r="N867" s="6"/>
    </row>
    <row r="868" spans="1:14" hidden="1" x14ac:dyDescent="0.25">
      <c r="A868" t="s">
        <v>312</v>
      </c>
      <c r="B868" t="s">
        <v>433</v>
      </c>
      <c r="C868" s="4" t="s">
        <v>470</v>
      </c>
      <c r="D868" s="4"/>
      <c r="E868" s="4" t="str">
        <f>CSM_AGENCY3[[#This Row],[Agency]]&amp;"-"&amp;CSM_AGENCY3[[#This Row],[Agency Name]]</f>
        <v>490-Department of Natural Resources</v>
      </c>
      <c r="F868" s="8" t="s">
        <v>39</v>
      </c>
      <c r="G868" s="5" t="s">
        <v>451</v>
      </c>
      <c r="H868" s="70">
        <f>SUMIFS('0. CSM'!C:C,'0. CSM'!L:L,CSM_AGENCY3[[#This Row],[Agency]],'0. CSM'!M:M,CSM_AGENCY3[[#This Row],[Billing CSM Title]])+SUMIFS('0. CSM'!E:E,'0. CSM'!L:L,CSM_AGENCY3[[#This Row],[Agency]],'0. CSM'!M:M,CSM_AGENCY3[[#This Row],[Billing CSM Title]])*1000</f>
        <v>33000</v>
      </c>
      <c r="I868" s="70">
        <f>SUMIFS('0. CSM'!D:D,'0. CSM'!L:L,CSM_AGENCY3[[#This Row],[Agency]],'0. CSM'!M:M,CSM_AGENCY3[[#This Row],[Billing CSM Title]])+SUMIFS('0. CSM'!F:F,'0. CSM'!L:L,CSM_AGENCY3[[#This Row],[Agency]],'0. CSM'!M:M,CSM_AGENCY3[[#This Row],[Billing CSM Title]])*1000</f>
        <v>30000</v>
      </c>
      <c r="J868" s="70">
        <f>CSM_AGENCY3[[#This Row],[FY1 ANNUAL]]+CSM_AGENCY3[[#This Row],[FY2 ANNUAL]]</f>
        <v>63000</v>
      </c>
      <c r="K868" s="70">
        <f>ROUND(CSM_AGENCY3[[#This Row],[FY1 ANNUAL]]/12,2)</f>
        <v>2750</v>
      </c>
      <c r="L868" s="70">
        <f>ROUND(CSM_AGENCY3[[#This Row],[FY2 ANNUAL]]/12,2)</f>
        <v>2500</v>
      </c>
      <c r="N868" s="6"/>
    </row>
    <row r="869" spans="1:14" hidden="1" x14ac:dyDescent="0.25">
      <c r="A869" t="s">
        <v>313</v>
      </c>
      <c r="B869" t="s">
        <v>434</v>
      </c>
      <c r="C869" s="4" t="s">
        <v>470</v>
      </c>
      <c r="D869" s="4"/>
      <c r="E869" s="4" t="str">
        <f>CSM_AGENCY3[[#This Row],[Agency]]&amp;"-"&amp;CSM_AGENCY3[[#This Row],[Agency Name]]</f>
        <v>495-Department of Agriculture</v>
      </c>
      <c r="F869" s="8" t="s">
        <v>39</v>
      </c>
      <c r="G869" s="5" t="s">
        <v>451</v>
      </c>
      <c r="H869" s="70">
        <f>SUMIFS('0. CSM'!C:C,'0. CSM'!L:L,CSM_AGENCY3[[#This Row],[Agency]],'0. CSM'!M:M,CSM_AGENCY3[[#This Row],[Billing CSM Title]])+SUMIFS('0. CSM'!E:E,'0. CSM'!L:L,CSM_AGENCY3[[#This Row],[Agency]],'0. CSM'!M:M,CSM_AGENCY3[[#This Row],[Billing CSM Title]])*1000</f>
        <v>3000</v>
      </c>
      <c r="I869" s="70">
        <f>SUMIFS('0. CSM'!D:D,'0. CSM'!L:L,CSM_AGENCY3[[#This Row],[Agency]],'0. CSM'!M:M,CSM_AGENCY3[[#This Row],[Billing CSM Title]])+SUMIFS('0. CSM'!F:F,'0. CSM'!L:L,CSM_AGENCY3[[#This Row],[Agency]],'0. CSM'!M:M,CSM_AGENCY3[[#This Row],[Billing CSM Title]])*1000</f>
        <v>6000</v>
      </c>
      <c r="J869" s="70">
        <f>CSM_AGENCY3[[#This Row],[FY1 ANNUAL]]+CSM_AGENCY3[[#This Row],[FY2 ANNUAL]]</f>
        <v>9000</v>
      </c>
      <c r="K869" s="70">
        <f>ROUND(CSM_AGENCY3[[#This Row],[FY1 ANNUAL]]/12,2)</f>
        <v>250</v>
      </c>
      <c r="L869" s="70">
        <f>ROUND(CSM_AGENCY3[[#This Row],[FY2 ANNUAL]]/12,2)</f>
        <v>500</v>
      </c>
      <c r="N869" s="6"/>
    </row>
    <row r="870" spans="1:14" hidden="1" x14ac:dyDescent="0.25">
      <c r="A870" t="s">
        <v>314</v>
      </c>
      <c r="B870" t="s">
        <v>435</v>
      </c>
      <c r="C870" s="4" t="s">
        <v>470</v>
      </c>
      <c r="D870" s="4"/>
      <c r="E870" s="4" t="str">
        <f>CSM_AGENCY3[[#This Row],[Agency]]&amp;"-"&amp;CSM_AGENCY3[[#This Row],[Agency Name]]</f>
        <v>540-Employment Security Department</v>
      </c>
      <c r="F870" s="8" t="s">
        <v>39</v>
      </c>
      <c r="G870" s="5" t="s">
        <v>451</v>
      </c>
      <c r="H870" s="70">
        <f>SUMIFS('0. CSM'!C:C,'0. CSM'!L:L,CSM_AGENCY3[[#This Row],[Agency]],'0. CSM'!M:M,CSM_AGENCY3[[#This Row],[Billing CSM Title]])+SUMIFS('0. CSM'!E:E,'0. CSM'!L:L,CSM_AGENCY3[[#This Row],[Agency]],'0. CSM'!M:M,CSM_AGENCY3[[#This Row],[Billing CSM Title]])*1000</f>
        <v>8000</v>
      </c>
      <c r="I870" s="70">
        <f>SUMIFS('0. CSM'!D:D,'0. CSM'!L:L,CSM_AGENCY3[[#This Row],[Agency]],'0. CSM'!M:M,CSM_AGENCY3[[#This Row],[Billing CSM Title]])+SUMIFS('0. CSM'!F:F,'0. CSM'!L:L,CSM_AGENCY3[[#This Row],[Agency]],'0. CSM'!M:M,CSM_AGENCY3[[#This Row],[Billing CSM Title]])*1000</f>
        <v>6000</v>
      </c>
      <c r="J870" s="70">
        <f>CSM_AGENCY3[[#This Row],[FY1 ANNUAL]]+CSM_AGENCY3[[#This Row],[FY2 ANNUAL]]</f>
        <v>14000</v>
      </c>
      <c r="K870" s="70">
        <f>ROUND(CSM_AGENCY3[[#This Row],[FY1 ANNUAL]]/12,2)</f>
        <v>666.67</v>
      </c>
      <c r="L870" s="70">
        <f>ROUND(CSM_AGENCY3[[#This Row],[FY2 ANNUAL]]/12,2)</f>
        <v>500</v>
      </c>
      <c r="N870" s="6"/>
    </row>
    <row r="871" spans="1:14" hidden="1" x14ac:dyDescent="0.25">
      <c r="A871" t="s">
        <v>319</v>
      </c>
      <c r="B871" t="s">
        <v>437</v>
      </c>
      <c r="C871" s="4" t="s">
        <v>470</v>
      </c>
      <c r="D871" s="4"/>
      <c r="E871" s="4" t="str">
        <f>CSM_AGENCY3[[#This Row],[Agency]]&amp;"-"&amp;CSM_AGENCY3[[#This Row],[Agency Name]]</f>
        <v>699-Community/Technical College System</v>
      </c>
      <c r="F871" s="8" t="s">
        <v>39</v>
      </c>
      <c r="G871" s="5" t="s">
        <v>451</v>
      </c>
      <c r="H871" s="70">
        <f>SUMIFS('0. CSM'!C:C,'0. CSM'!L:L,CSM_AGENCY3[[#This Row],[Agency]],'0. CSM'!M:M,CSM_AGENCY3[[#This Row],[Billing CSM Title]])+SUMIFS('0. CSM'!E:E,'0. CSM'!L:L,CSM_AGENCY3[[#This Row],[Agency]],'0. CSM'!M:M,CSM_AGENCY3[[#This Row],[Billing CSM Title]])*1000</f>
        <v>0</v>
      </c>
      <c r="I871" s="70">
        <f>SUMIFS('0. CSM'!D:D,'0. CSM'!L:L,CSM_AGENCY3[[#This Row],[Agency]],'0. CSM'!M:M,CSM_AGENCY3[[#This Row],[Billing CSM Title]])+SUMIFS('0. CSM'!F:F,'0. CSM'!L:L,CSM_AGENCY3[[#This Row],[Agency]],'0. CSM'!M:M,CSM_AGENCY3[[#This Row],[Billing CSM Title]])*1000</f>
        <v>0</v>
      </c>
      <c r="J871" s="70">
        <f>CSM_AGENCY3[[#This Row],[FY1 ANNUAL]]+CSM_AGENCY3[[#This Row],[FY2 ANNUAL]]</f>
        <v>0</v>
      </c>
      <c r="K871" s="70">
        <f>ROUND(CSM_AGENCY3[[#This Row],[FY1 ANNUAL]]/12,2)</f>
        <v>0</v>
      </c>
      <c r="L871" s="70">
        <f>ROUND(CSM_AGENCY3[[#This Row],[FY2 ANNUAL]]/12,2)</f>
        <v>0</v>
      </c>
      <c r="N871" s="6"/>
    </row>
    <row r="872" spans="1:14" hidden="1" x14ac:dyDescent="0.25">
      <c r="A872" t="s">
        <v>207</v>
      </c>
      <c r="B872" t="s">
        <v>328</v>
      </c>
      <c r="C872" s="4" t="s">
        <v>471</v>
      </c>
      <c r="D872" s="4" t="s">
        <v>475</v>
      </c>
      <c r="E872" s="4" t="str">
        <f>CSM_AGENCY3[[#This Row],[Agency]]&amp;"-"&amp;CSM_AGENCY3[[#This Row],[Agency Name]]</f>
        <v>011-House of Representatives</v>
      </c>
      <c r="F872" t="s">
        <v>33</v>
      </c>
      <c r="G872" s="5" t="s">
        <v>452</v>
      </c>
      <c r="H872" s="70">
        <v>6500</v>
      </c>
      <c r="I872" s="70">
        <v>6500</v>
      </c>
      <c r="J872" s="70">
        <v>13000</v>
      </c>
      <c r="K872" s="70">
        <v>541.66666666666663</v>
      </c>
      <c r="L872" s="70">
        <v>541.66666666666663</v>
      </c>
      <c r="N872" s="6"/>
    </row>
    <row r="873" spans="1:14" hidden="1" x14ac:dyDescent="0.25">
      <c r="A873" t="s">
        <v>208</v>
      </c>
      <c r="B873" t="s">
        <v>330</v>
      </c>
      <c r="C873" s="4" t="s">
        <v>471</v>
      </c>
      <c r="D873" s="4" t="s">
        <v>475</v>
      </c>
      <c r="E873" s="4" t="str">
        <f>CSM_AGENCY3[[#This Row],[Agency]]&amp;"-"&amp;CSM_AGENCY3[[#This Row],[Agency Name]]</f>
        <v>012-Senate</v>
      </c>
      <c r="F873" t="s">
        <v>33</v>
      </c>
      <c r="G873" s="5" t="s">
        <v>452</v>
      </c>
      <c r="H873" s="70">
        <v>4500</v>
      </c>
      <c r="I873" s="70">
        <v>4500</v>
      </c>
      <c r="J873" s="70">
        <v>9000</v>
      </c>
      <c r="K873" s="70">
        <v>375</v>
      </c>
      <c r="L873" s="70">
        <v>375</v>
      </c>
      <c r="N873" s="6"/>
    </row>
    <row r="874" spans="1:14" hidden="1" x14ac:dyDescent="0.25">
      <c r="A874" t="s">
        <v>209</v>
      </c>
      <c r="B874" t="s">
        <v>331</v>
      </c>
      <c r="C874" s="4" t="s">
        <v>471</v>
      </c>
      <c r="D874" s="4" t="s">
        <v>475</v>
      </c>
      <c r="E874" s="4" t="str">
        <f>CSM_AGENCY3[[#This Row],[Agency]]&amp;"-"&amp;CSM_AGENCY3[[#This Row],[Agency Name]]</f>
        <v>013-Joint Transportation Committee</v>
      </c>
      <c r="F874" t="s">
        <v>33</v>
      </c>
      <c r="G874" s="5" t="s">
        <v>452</v>
      </c>
      <c r="H874" s="70">
        <v>0</v>
      </c>
      <c r="I874" s="70">
        <v>0</v>
      </c>
      <c r="J874" s="70">
        <v>0</v>
      </c>
      <c r="K874" s="70">
        <v>0</v>
      </c>
      <c r="L874" s="70">
        <v>0</v>
      </c>
      <c r="N874" s="6"/>
    </row>
    <row r="875" spans="1:14" hidden="1" x14ac:dyDescent="0.25">
      <c r="A875" t="s">
        <v>210</v>
      </c>
      <c r="B875" t="s">
        <v>332</v>
      </c>
      <c r="C875" s="4" t="s">
        <v>471</v>
      </c>
      <c r="D875" s="4" t="s">
        <v>475</v>
      </c>
      <c r="E875" s="4" t="str">
        <f>CSM_AGENCY3[[#This Row],[Agency]]&amp;"-"&amp;CSM_AGENCY3[[#This Row],[Agency Name]]</f>
        <v>014-Jt Leg Audit &amp; Review Committee</v>
      </c>
      <c r="F875" t="s">
        <v>33</v>
      </c>
      <c r="G875" s="5" t="s">
        <v>452</v>
      </c>
      <c r="H875" s="70">
        <v>500</v>
      </c>
      <c r="I875" s="70">
        <v>500</v>
      </c>
      <c r="J875" s="70">
        <v>1000</v>
      </c>
      <c r="K875" s="70">
        <v>41.666666666666664</v>
      </c>
      <c r="L875" s="70">
        <v>41.666666666666664</v>
      </c>
      <c r="N875" s="6"/>
    </row>
    <row r="876" spans="1:14" hidden="1" x14ac:dyDescent="0.25">
      <c r="A876" t="s">
        <v>211</v>
      </c>
      <c r="B876" t="s">
        <v>333</v>
      </c>
      <c r="C876" s="4" t="s">
        <v>471</v>
      </c>
      <c r="D876" s="4" t="s">
        <v>475</v>
      </c>
      <c r="E876" s="4" t="str">
        <f>CSM_AGENCY3[[#This Row],[Agency]]&amp;"-"&amp;CSM_AGENCY3[[#This Row],[Agency Name]]</f>
        <v>020-LEAP Committee</v>
      </c>
      <c r="F876" t="s">
        <v>33</v>
      </c>
      <c r="G876" s="5" t="s">
        <v>452</v>
      </c>
      <c r="H876" s="70">
        <v>0</v>
      </c>
      <c r="I876" s="70">
        <v>0</v>
      </c>
      <c r="J876" s="70">
        <v>0</v>
      </c>
      <c r="K876" s="70">
        <v>0</v>
      </c>
      <c r="L876" s="70">
        <v>0</v>
      </c>
      <c r="N876" s="6"/>
    </row>
    <row r="877" spans="1:14" hidden="1" x14ac:dyDescent="0.25">
      <c r="A877" t="s">
        <v>212</v>
      </c>
      <c r="B877" t="s">
        <v>334</v>
      </c>
      <c r="C877" s="4" t="s">
        <v>471</v>
      </c>
      <c r="D877" s="4" t="s">
        <v>475</v>
      </c>
      <c r="E877" s="4" t="str">
        <f>CSM_AGENCY3[[#This Row],[Agency]]&amp;"-"&amp;CSM_AGENCY3[[#This Row],[Agency Name]]</f>
        <v>035-Office of the State Actuary</v>
      </c>
      <c r="F877" t="s">
        <v>33</v>
      </c>
      <c r="G877" s="5" t="s">
        <v>452</v>
      </c>
      <c r="H877" s="70">
        <v>500</v>
      </c>
      <c r="I877" s="70">
        <v>500</v>
      </c>
      <c r="J877" s="70">
        <v>1000</v>
      </c>
      <c r="K877" s="70">
        <v>41.666666666666664</v>
      </c>
      <c r="L877" s="70">
        <v>41.666666666666664</v>
      </c>
      <c r="N877" s="6"/>
    </row>
    <row r="878" spans="1:14" hidden="1" x14ac:dyDescent="0.25">
      <c r="A878" t="s">
        <v>214</v>
      </c>
      <c r="B878" t="s">
        <v>336</v>
      </c>
      <c r="C878" s="4" t="s">
        <v>471</v>
      </c>
      <c r="D878" s="4" t="s">
        <v>475</v>
      </c>
      <c r="E878" s="4" t="str">
        <f>CSM_AGENCY3[[#This Row],[Agency]]&amp;"-"&amp;CSM_AGENCY3[[#This Row],[Agency Name]]</f>
        <v>037-Office of Legislative Support Svcs</v>
      </c>
      <c r="F878" t="s">
        <v>33</v>
      </c>
      <c r="G878" s="5" t="s">
        <v>452</v>
      </c>
      <c r="H878" s="70">
        <v>500</v>
      </c>
      <c r="I878" s="70">
        <v>500</v>
      </c>
      <c r="J878" s="70">
        <v>1000</v>
      </c>
      <c r="K878" s="70">
        <v>41.666666666666664</v>
      </c>
      <c r="L878" s="70">
        <v>41.666666666666664</v>
      </c>
      <c r="N878" s="6"/>
    </row>
    <row r="879" spans="1:14" hidden="1" x14ac:dyDescent="0.25">
      <c r="A879" t="s">
        <v>215</v>
      </c>
      <c r="B879" t="s">
        <v>337</v>
      </c>
      <c r="C879" s="4" t="s">
        <v>471</v>
      </c>
      <c r="D879" s="4" t="s">
        <v>475</v>
      </c>
      <c r="E879" s="4" t="str">
        <f>CSM_AGENCY3[[#This Row],[Agency]]&amp;"-"&amp;CSM_AGENCY3[[#This Row],[Agency Name]]</f>
        <v>038-Joint Legislative Systems Comm</v>
      </c>
      <c r="F879" t="s">
        <v>33</v>
      </c>
      <c r="G879" s="5" t="s">
        <v>452</v>
      </c>
      <c r="H879" s="70">
        <v>1000</v>
      </c>
      <c r="I879" s="70">
        <v>1000</v>
      </c>
      <c r="J879" s="70">
        <v>2000</v>
      </c>
      <c r="K879" s="70">
        <v>83.333333333333329</v>
      </c>
      <c r="L879" s="70">
        <v>83.333333333333329</v>
      </c>
      <c r="N879" s="6"/>
    </row>
    <row r="880" spans="1:14" hidden="1" x14ac:dyDescent="0.25">
      <c r="A880" t="s">
        <v>216</v>
      </c>
      <c r="B880" t="s">
        <v>338</v>
      </c>
      <c r="C880" s="4" t="s">
        <v>471</v>
      </c>
      <c r="D880" s="4" t="s">
        <v>475</v>
      </c>
      <c r="E880" s="4" t="str">
        <f>CSM_AGENCY3[[#This Row],[Agency]]&amp;"-"&amp;CSM_AGENCY3[[#This Row],[Agency Name]]</f>
        <v>040-Statute Law Committee</v>
      </c>
      <c r="F880" t="s">
        <v>33</v>
      </c>
      <c r="G880" s="5" t="s">
        <v>452</v>
      </c>
      <c r="H880" s="70">
        <v>500</v>
      </c>
      <c r="I880" s="70">
        <v>500</v>
      </c>
      <c r="J880" s="70">
        <v>1000</v>
      </c>
      <c r="K880" s="70">
        <v>41.666666666666664</v>
      </c>
      <c r="L880" s="70">
        <v>41.666666666666664</v>
      </c>
      <c r="N880" s="6"/>
    </row>
    <row r="881" spans="1:14" hidden="1" x14ac:dyDescent="0.25">
      <c r="A881" t="s">
        <v>217</v>
      </c>
      <c r="B881" t="s">
        <v>339</v>
      </c>
      <c r="C881" s="4" t="s">
        <v>471</v>
      </c>
      <c r="D881" s="4" t="s">
        <v>475</v>
      </c>
      <c r="E881" s="4" t="str">
        <f>CSM_AGENCY3[[#This Row],[Agency]]&amp;"-"&amp;CSM_AGENCY3[[#This Row],[Agency Name]]</f>
        <v>045-Supreme Court</v>
      </c>
      <c r="F881" t="s">
        <v>33</v>
      </c>
      <c r="G881" s="5" t="s">
        <v>452</v>
      </c>
      <c r="H881" s="70">
        <v>1000</v>
      </c>
      <c r="I881" s="70">
        <v>1000</v>
      </c>
      <c r="J881" s="70">
        <v>2000</v>
      </c>
      <c r="K881" s="70">
        <v>83.333333333333329</v>
      </c>
      <c r="L881" s="70">
        <v>83.333333333333329</v>
      </c>
      <c r="N881" s="6"/>
    </row>
    <row r="882" spans="1:14" hidden="1" x14ac:dyDescent="0.25">
      <c r="A882" t="s">
        <v>218</v>
      </c>
      <c r="B882" t="s">
        <v>340</v>
      </c>
      <c r="C882" s="4" t="s">
        <v>471</v>
      </c>
      <c r="D882" s="4" t="s">
        <v>475</v>
      </c>
      <c r="E882" s="4" t="str">
        <f>CSM_AGENCY3[[#This Row],[Agency]]&amp;"-"&amp;CSM_AGENCY3[[#This Row],[Agency Name]]</f>
        <v>046-State Law Library</v>
      </c>
      <c r="F882" t="s">
        <v>33</v>
      </c>
      <c r="G882" s="5" t="s">
        <v>452</v>
      </c>
      <c r="H882" s="70">
        <v>0</v>
      </c>
      <c r="I882" s="70">
        <v>0</v>
      </c>
      <c r="J882" s="70">
        <v>0</v>
      </c>
      <c r="K882" s="70">
        <v>0</v>
      </c>
      <c r="L882" s="70">
        <v>0</v>
      </c>
      <c r="N882" s="6"/>
    </row>
    <row r="883" spans="1:14" hidden="1" x14ac:dyDescent="0.25">
      <c r="A883" t="s">
        <v>219</v>
      </c>
      <c r="B883" t="s">
        <v>341</v>
      </c>
      <c r="C883" s="4" t="s">
        <v>471</v>
      </c>
      <c r="D883" s="4" t="s">
        <v>475</v>
      </c>
      <c r="E883" s="4" t="str">
        <f>CSM_AGENCY3[[#This Row],[Agency]]&amp;"-"&amp;CSM_AGENCY3[[#This Row],[Agency Name]]</f>
        <v>048-Court of Appeals</v>
      </c>
      <c r="F883" t="s">
        <v>33</v>
      </c>
      <c r="G883" s="5" t="s">
        <v>452</v>
      </c>
      <c r="H883" s="70">
        <v>2500</v>
      </c>
      <c r="I883" s="70">
        <v>2500</v>
      </c>
      <c r="J883" s="70">
        <v>5000</v>
      </c>
      <c r="K883" s="70">
        <v>208.33333333333334</v>
      </c>
      <c r="L883" s="70">
        <v>208.33333333333334</v>
      </c>
      <c r="N883" s="6"/>
    </row>
    <row r="884" spans="1:14" hidden="1" x14ac:dyDescent="0.25">
      <c r="A884" t="s">
        <v>220</v>
      </c>
      <c r="B884" t="s">
        <v>342</v>
      </c>
      <c r="C884" s="4" t="s">
        <v>471</v>
      </c>
      <c r="D884" s="4" t="s">
        <v>475</v>
      </c>
      <c r="E884" s="4" t="str">
        <f>CSM_AGENCY3[[#This Row],[Agency]]&amp;"-"&amp;CSM_AGENCY3[[#This Row],[Agency Name]]</f>
        <v>050-Commission on Judicial Conduct</v>
      </c>
      <c r="F884" t="s">
        <v>33</v>
      </c>
      <c r="G884" s="5" t="s">
        <v>452</v>
      </c>
      <c r="H884" s="70">
        <v>0</v>
      </c>
      <c r="I884" s="70">
        <v>0</v>
      </c>
      <c r="J884" s="70">
        <v>0</v>
      </c>
      <c r="K884" s="70">
        <v>0</v>
      </c>
      <c r="L884" s="70">
        <v>0</v>
      </c>
      <c r="N884" s="6"/>
    </row>
    <row r="885" spans="1:14" hidden="1" x14ac:dyDescent="0.25">
      <c r="A885" t="s">
        <v>221</v>
      </c>
      <c r="B885" t="s">
        <v>343</v>
      </c>
      <c r="C885" s="4" t="s">
        <v>471</v>
      </c>
      <c r="D885" s="4" t="s">
        <v>475</v>
      </c>
      <c r="E885" s="4" t="str">
        <f>CSM_AGENCY3[[#This Row],[Agency]]&amp;"-"&amp;CSM_AGENCY3[[#This Row],[Agency Name]]</f>
        <v>055-Administrative Office of the Courts</v>
      </c>
      <c r="F885" t="s">
        <v>33</v>
      </c>
      <c r="G885" s="5" t="s">
        <v>452</v>
      </c>
      <c r="H885" s="70">
        <v>8500</v>
      </c>
      <c r="I885" s="70">
        <v>8500</v>
      </c>
      <c r="J885" s="70">
        <v>17000</v>
      </c>
      <c r="K885" s="70">
        <v>708.33333333333337</v>
      </c>
      <c r="L885" s="70">
        <v>708.33333333333337</v>
      </c>
      <c r="N885" s="6"/>
    </row>
    <row r="886" spans="1:14" hidden="1" x14ac:dyDescent="0.25">
      <c r="A886" t="s">
        <v>222</v>
      </c>
      <c r="B886" t="s">
        <v>344</v>
      </c>
      <c r="C886" s="4" t="s">
        <v>471</v>
      </c>
      <c r="D886" s="4" t="s">
        <v>475</v>
      </c>
      <c r="E886" s="4" t="str">
        <f>CSM_AGENCY3[[#This Row],[Agency]]&amp;"-"&amp;CSM_AGENCY3[[#This Row],[Agency Name]]</f>
        <v>056-Office of Public Defense</v>
      </c>
      <c r="F886" t="s">
        <v>33</v>
      </c>
      <c r="G886" s="5" t="s">
        <v>452</v>
      </c>
      <c r="H886" s="70">
        <v>500</v>
      </c>
      <c r="I886" s="70">
        <v>500</v>
      </c>
      <c r="J886" s="70">
        <v>1000</v>
      </c>
      <c r="K886" s="70">
        <v>41.666666666666664</v>
      </c>
      <c r="L886" s="70">
        <v>41.666666666666664</v>
      </c>
      <c r="N886" s="6"/>
    </row>
    <row r="887" spans="1:14" hidden="1" x14ac:dyDescent="0.25">
      <c r="A887" t="s">
        <v>223</v>
      </c>
      <c r="B887" t="s">
        <v>345</v>
      </c>
      <c r="C887" s="4" t="s">
        <v>471</v>
      </c>
      <c r="D887" s="4" t="s">
        <v>475</v>
      </c>
      <c r="E887" s="4" t="str">
        <f>CSM_AGENCY3[[#This Row],[Agency]]&amp;"-"&amp;CSM_AGENCY3[[#This Row],[Agency Name]]</f>
        <v>057-Office of Civil Legal Aid</v>
      </c>
      <c r="F887" t="s">
        <v>33</v>
      </c>
      <c r="G887" s="5" t="s">
        <v>452</v>
      </c>
      <c r="H887" s="70">
        <v>0</v>
      </c>
      <c r="I887" s="70">
        <v>0</v>
      </c>
      <c r="J887" s="70">
        <v>0</v>
      </c>
      <c r="K887" s="70">
        <v>0</v>
      </c>
      <c r="L887" s="70">
        <v>0</v>
      </c>
      <c r="N887" s="6"/>
    </row>
    <row r="888" spans="1:14" hidden="1" x14ac:dyDescent="0.25">
      <c r="A888" t="s">
        <v>224</v>
      </c>
      <c r="B888" t="s">
        <v>346</v>
      </c>
      <c r="C888" s="4" t="s">
        <v>471</v>
      </c>
      <c r="D888" s="4" t="s">
        <v>475</v>
      </c>
      <c r="E888" s="4" t="str">
        <f>CSM_AGENCY3[[#This Row],[Agency]]&amp;"-"&amp;CSM_AGENCY3[[#This Row],[Agency Name]]</f>
        <v>075-Office of the Governor</v>
      </c>
      <c r="F888" t="s">
        <v>33</v>
      </c>
      <c r="G888" s="5" t="s">
        <v>452</v>
      </c>
      <c r="H888" s="70">
        <v>1000</v>
      </c>
      <c r="I888" s="70">
        <v>1000</v>
      </c>
      <c r="J888" s="70">
        <v>2000</v>
      </c>
      <c r="K888" s="70">
        <v>83.333333333333329</v>
      </c>
      <c r="L888" s="70">
        <v>83.333333333333329</v>
      </c>
      <c r="N888" s="6"/>
    </row>
    <row r="889" spans="1:14" hidden="1" x14ac:dyDescent="0.25">
      <c r="A889" t="s">
        <v>225</v>
      </c>
      <c r="B889" t="s">
        <v>347</v>
      </c>
      <c r="C889" s="4" t="s">
        <v>471</v>
      </c>
      <c r="D889" s="4" t="s">
        <v>475</v>
      </c>
      <c r="E889" s="4" t="str">
        <f>CSM_AGENCY3[[#This Row],[Agency]]&amp;"-"&amp;CSM_AGENCY3[[#This Row],[Agency Name]]</f>
        <v>080-Office of the Lieutenant Governor</v>
      </c>
      <c r="F889" t="s">
        <v>33</v>
      </c>
      <c r="G889" s="5" t="s">
        <v>452</v>
      </c>
      <c r="H889" s="70">
        <v>0</v>
      </c>
      <c r="I889" s="70">
        <v>0</v>
      </c>
      <c r="J889" s="70">
        <v>0</v>
      </c>
      <c r="K889" s="70">
        <v>0</v>
      </c>
      <c r="L889" s="70">
        <v>0</v>
      </c>
      <c r="N889" s="6"/>
    </row>
    <row r="890" spans="1:14" hidden="1" x14ac:dyDescent="0.25">
      <c r="A890" t="s">
        <v>226</v>
      </c>
      <c r="B890" t="s">
        <v>348</v>
      </c>
      <c r="C890" s="4" t="s">
        <v>471</v>
      </c>
      <c r="D890" s="4" t="s">
        <v>475</v>
      </c>
      <c r="E890" s="4" t="str">
        <f>CSM_AGENCY3[[#This Row],[Agency]]&amp;"-"&amp;CSM_AGENCY3[[#This Row],[Agency Name]]</f>
        <v>082-Public Disclosure Commission</v>
      </c>
      <c r="F890" t="s">
        <v>33</v>
      </c>
      <c r="G890" s="5" t="s">
        <v>452</v>
      </c>
      <c r="H890" s="70">
        <v>500</v>
      </c>
      <c r="I890" s="70">
        <v>500</v>
      </c>
      <c r="J890" s="70">
        <v>1000</v>
      </c>
      <c r="K890" s="70">
        <v>41.666666666666664</v>
      </c>
      <c r="L890" s="70">
        <v>41.666666666666664</v>
      </c>
      <c r="N890" s="6"/>
    </row>
    <row r="891" spans="1:14" hidden="1" x14ac:dyDescent="0.25">
      <c r="A891" t="s">
        <v>228</v>
      </c>
      <c r="B891" t="s">
        <v>350</v>
      </c>
      <c r="C891" s="4" t="s">
        <v>471</v>
      </c>
      <c r="D891" s="4" t="s">
        <v>475</v>
      </c>
      <c r="E891" s="4" t="str">
        <f>CSM_AGENCY3[[#This Row],[Agency]]&amp;"-"&amp;CSM_AGENCY3[[#This Row],[Agency Name]]</f>
        <v>085-Office of the Secretary of State</v>
      </c>
      <c r="F891" t="s">
        <v>33</v>
      </c>
      <c r="G891" s="5" t="s">
        <v>452</v>
      </c>
      <c r="H891" s="70">
        <v>5000</v>
      </c>
      <c r="I891" s="70">
        <v>5000</v>
      </c>
      <c r="J891" s="70">
        <v>10000</v>
      </c>
      <c r="K891" s="70">
        <v>416.66666666666669</v>
      </c>
      <c r="L891" s="70">
        <v>416.66666666666669</v>
      </c>
      <c r="N891" s="6"/>
    </row>
    <row r="892" spans="1:14" hidden="1" x14ac:dyDescent="0.25">
      <c r="A892" t="s">
        <v>229</v>
      </c>
      <c r="B892" t="s">
        <v>351</v>
      </c>
      <c r="C892" s="4" t="s">
        <v>471</v>
      </c>
      <c r="D892" s="4" t="s">
        <v>475</v>
      </c>
      <c r="E892" s="4" t="str">
        <f>CSM_AGENCY3[[#This Row],[Agency]]&amp;"-"&amp;CSM_AGENCY3[[#This Row],[Agency Name]]</f>
        <v>086-Governor's Office of Indian Affairs</v>
      </c>
      <c r="F892" t="s">
        <v>33</v>
      </c>
      <c r="G892" s="5" t="s">
        <v>452</v>
      </c>
      <c r="H892" s="70">
        <v>0</v>
      </c>
      <c r="I892" s="70">
        <v>0</v>
      </c>
      <c r="J892" s="70">
        <v>0</v>
      </c>
      <c r="K892" s="70">
        <v>0</v>
      </c>
      <c r="L892" s="70">
        <v>0</v>
      </c>
      <c r="N892" s="6"/>
    </row>
    <row r="893" spans="1:14" hidden="1" x14ac:dyDescent="0.25">
      <c r="A893" t="s">
        <v>230</v>
      </c>
      <c r="B893" t="s">
        <v>352</v>
      </c>
      <c r="C893" s="4" t="s">
        <v>471</v>
      </c>
      <c r="D893" s="4" t="s">
        <v>475</v>
      </c>
      <c r="E893" s="4" t="str">
        <f>CSM_AGENCY3[[#This Row],[Agency]]&amp;"-"&amp;CSM_AGENCY3[[#This Row],[Agency Name]]</f>
        <v>087-Asian-Pacific-American Affrs</v>
      </c>
      <c r="F893" t="s">
        <v>33</v>
      </c>
      <c r="G893" s="5" t="s">
        <v>452</v>
      </c>
      <c r="H893" s="70">
        <v>0</v>
      </c>
      <c r="I893" s="70">
        <v>0</v>
      </c>
      <c r="J893" s="70">
        <v>0</v>
      </c>
      <c r="K893" s="70">
        <v>0</v>
      </c>
      <c r="L893" s="70">
        <v>0</v>
      </c>
      <c r="N893" s="6"/>
    </row>
    <row r="894" spans="1:14" hidden="1" x14ac:dyDescent="0.25">
      <c r="A894" t="s">
        <v>231</v>
      </c>
      <c r="B894" t="s">
        <v>353</v>
      </c>
      <c r="C894" s="4" t="s">
        <v>471</v>
      </c>
      <c r="D894" s="4" t="s">
        <v>475</v>
      </c>
      <c r="E894" s="4" t="str">
        <f>CSM_AGENCY3[[#This Row],[Agency]]&amp;"-"&amp;CSM_AGENCY3[[#This Row],[Agency Name]]</f>
        <v>090-Office of the State Treasurer</v>
      </c>
      <c r="F894" t="s">
        <v>33</v>
      </c>
      <c r="G894" s="5" t="s">
        <v>452</v>
      </c>
      <c r="H894" s="70">
        <v>1000</v>
      </c>
      <c r="I894" s="70">
        <v>1000</v>
      </c>
      <c r="J894" s="70">
        <v>2000</v>
      </c>
      <c r="K894" s="70">
        <v>83.333333333333329</v>
      </c>
      <c r="L894" s="70">
        <v>83.333333333333329</v>
      </c>
      <c r="N894" s="6"/>
    </row>
    <row r="895" spans="1:14" hidden="1" x14ac:dyDescent="0.25">
      <c r="A895" t="s">
        <v>232</v>
      </c>
      <c r="B895" t="s">
        <v>354</v>
      </c>
      <c r="C895" s="4" t="s">
        <v>471</v>
      </c>
      <c r="D895" s="4" t="s">
        <v>475</v>
      </c>
      <c r="E895" s="4" t="str">
        <f>CSM_AGENCY3[[#This Row],[Agency]]&amp;"-"&amp;CSM_AGENCY3[[#This Row],[Agency Name]]</f>
        <v>091-Redistricting Commission</v>
      </c>
      <c r="F895" t="s">
        <v>33</v>
      </c>
      <c r="G895" s="5" t="s">
        <v>452</v>
      </c>
      <c r="H895" s="70">
        <v>0</v>
      </c>
      <c r="I895" s="70">
        <v>0</v>
      </c>
      <c r="J895" s="70">
        <v>0</v>
      </c>
      <c r="K895" s="70">
        <v>0</v>
      </c>
      <c r="L895" s="70">
        <v>0</v>
      </c>
      <c r="N895" s="6"/>
    </row>
    <row r="896" spans="1:14" hidden="1" x14ac:dyDescent="0.25">
      <c r="A896" t="s">
        <v>233</v>
      </c>
      <c r="B896" t="s">
        <v>355</v>
      </c>
      <c r="C896" s="4" t="s">
        <v>471</v>
      </c>
      <c r="D896" s="4" t="s">
        <v>475</v>
      </c>
      <c r="E896" s="4" t="str">
        <f>CSM_AGENCY3[[#This Row],[Agency]]&amp;"-"&amp;CSM_AGENCY3[[#This Row],[Agency Name]]</f>
        <v>095-Office of the State Auditor</v>
      </c>
      <c r="F896" t="s">
        <v>33</v>
      </c>
      <c r="G896" s="5" t="s">
        <v>452</v>
      </c>
      <c r="H896" s="70">
        <v>7500</v>
      </c>
      <c r="I896" s="70">
        <v>7500</v>
      </c>
      <c r="J896" s="70">
        <v>15000</v>
      </c>
      <c r="K896" s="70">
        <v>625</v>
      </c>
      <c r="L896" s="70">
        <v>625</v>
      </c>
      <c r="N896" s="6"/>
    </row>
    <row r="897" spans="1:14" hidden="1" x14ac:dyDescent="0.25">
      <c r="A897" t="s">
        <v>234</v>
      </c>
      <c r="B897" t="s">
        <v>356</v>
      </c>
      <c r="C897" s="4" t="s">
        <v>471</v>
      </c>
      <c r="D897" s="4" t="s">
        <v>475</v>
      </c>
      <c r="E897" s="4" t="str">
        <f>CSM_AGENCY3[[#This Row],[Agency]]&amp;"-"&amp;CSM_AGENCY3[[#This Row],[Agency Name]]</f>
        <v>099-Comm Salaries for Elected Officials</v>
      </c>
      <c r="F897" t="s">
        <v>33</v>
      </c>
      <c r="G897" s="5" t="s">
        <v>452</v>
      </c>
      <c r="H897" s="70">
        <v>0</v>
      </c>
      <c r="I897" s="70">
        <v>0</v>
      </c>
      <c r="J897" s="70">
        <v>0</v>
      </c>
      <c r="K897" s="70">
        <v>0</v>
      </c>
      <c r="L897" s="70">
        <v>0</v>
      </c>
      <c r="N897" s="6"/>
    </row>
    <row r="898" spans="1:14" hidden="1" x14ac:dyDescent="0.25">
      <c r="A898" t="s">
        <v>235</v>
      </c>
      <c r="B898" t="s">
        <v>357</v>
      </c>
      <c r="C898" s="4" t="s">
        <v>471</v>
      </c>
      <c r="D898" s="4" t="s">
        <v>475</v>
      </c>
      <c r="E898" s="4" t="str">
        <f>CSM_AGENCY3[[#This Row],[Agency]]&amp;"-"&amp;CSM_AGENCY3[[#This Row],[Agency Name]]</f>
        <v>100-Office of the Attorney General</v>
      </c>
      <c r="F898" t="s">
        <v>33</v>
      </c>
      <c r="G898" s="5" t="s">
        <v>452</v>
      </c>
      <c r="H898" s="70">
        <v>25500</v>
      </c>
      <c r="I898" s="70">
        <v>26500</v>
      </c>
      <c r="J898" s="70">
        <v>52000</v>
      </c>
      <c r="K898" s="70">
        <v>2125</v>
      </c>
      <c r="L898" s="70">
        <v>2208.3333333333335</v>
      </c>
      <c r="N898" s="6"/>
    </row>
    <row r="899" spans="1:14" hidden="1" x14ac:dyDescent="0.25">
      <c r="A899" t="s">
        <v>236</v>
      </c>
      <c r="B899" t="s">
        <v>358</v>
      </c>
      <c r="C899" s="4" t="s">
        <v>471</v>
      </c>
      <c r="D899" s="4" t="s">
        <v>475</v>
      </c>
      <c r="E899" s="4" t="str">
        <f>CSM_AGENCY3[[#This Row],[Agency]]&amp;"-"&amp;CSM_AGENCY3[[#This Row],[Agency Name]]</f>
        <v>101-Caseload Forecast Council</v>
      </c>
      <c r="F899" t="s">
        <v>33</v>
      </c>
      <c r="G899" s="5" t="s">
        <v>452</v>
      </c>
      <c r="H899" s="70">
        <v>0</v>
      </c>
      <c r="I899" s="70">
        <v>0</v>
      </c>
      <c r="J899" s="70">
        <v>0</v>
      </c>
      <c r="K899" s="70">
        <v>0</v>
      </c>
      <c r="L899" s="70">
        <v>0</v>
      </c>
      <c r="N899" s="6"/>
    </row>
    <row r="900" spans="1:14" hidden="1" x14ac:dyDescent="0.25">
      <c r="A900" t="s">
        <v>237</v>
      </c>
      <c r="B900" t="s">
        <v>359</v>
      </c>
      <c r="C900" s="4" t="s">
        <v>471</v>
      </c>
      <c r="D900" s="4" t="s">
        <v>475</v>
      </c>
      <c r="E900" s="4" t="str">
        <f>CSM_AGENCY3[[#This Row],[Agency]]&amp;"-"&amp;CSM_AGENCY3[[#This Row],[Agency Name]]</f>
        <v>102-Dept of Financial Institutions</v>
      </c>
      <c r="F900" t="s">
        <v>33</v>
      </c>
      <c r="G900" s="5" t="s">
        <v>452</v>
      </c>
      <c r="H900" s="70">
        <v>3500</v>
      </c>
      <c r="I900" s="70">
        <v>3500</v>
      </c>
      <c r="J900" s="70">
        <v>7000</v>
      </c>
      <c r="K900" s="70">
        <v>291.66666666666669</v>
      </c>
      <c r="L900" s="70">
        <v>291.66666666666669</v>
      </c>
      <c r="N900" s="6"/>
    </row>
    <row r="901" spans="1:14" hidden="1" x14ac:dyDescent="0.25">
      <c r="A901" t="s">
        <v>238</v>
      </c>
      <c r="B901" t="s">
        <v>360</v>
      </c>
      <c r="C901" s="4" t="s">
        <v>471</v>
      </c>
      <c r="D901" s="4" t="s">
        <v>475</v>
      </c>
      <c r="E901" s="4" t="str">
        <f>CSM_AGENCY3[[#This Row],[Agency]]&amp;"-"&amp;CSM_AGENCY3[[#This Row],[Agency Name]]</f>
        <v>103-Department of Commerce</v>
      </c>
      <c r="F901" t="s">
        <v>33</v>
      </c>
      <c r="G901" s="5" t="s">
        <v>452</v>
      </c>
      <c r="H901" s="70">
        <v>8000</v>
      </c>
      <c r="I901" s="70">
        <v>6000</v>
      </c>
      <c r="J901" s="70">
        <v>14000</v>
      </c>
      <c r="K901" s="70">
        <v>666.66666666666663</v>
      </c>
      <c r="L901" s="70">
        <v>500</v>
      </c>
      <c r="N901" s="6"/>
    </row>
    <row r="902" spans="1:14" hidden="1" x14ac:dyDescent="0.25">
      <c r="A902" t="s">
        <v>239</v>
      </c>
      <c r="B902" t="s">
        <v>361</v>
      </c>
      <c r="C902" s="4" t="s">
        <v>471</v>
      </c>
      <c r="D902" s="4" t="s">
        <v>475</v>
      </c>
      <c r="E902" s="4" t="str">
        <f>CSM_AGENCY3[[#This Row],[Agency]]&amp;"-"&amp;CSM_AGENCY3[[#This Row],[Agency Name]]</f>
        <v>104-Economic &amp; Revenue Forecast Council</v>
      </c>
      <c r="F902" t="s">
        <v>33</v>
      </c>
      <c r="G902" s="5" t="s">
        <v>452</v>
      </c>
      <c r="H902" s="70">
        <v>0</v>
      </c>
      <c r="I902" s="70">
        <v>0</v>
      </c>
      <c r="J902" s="70">
        <v>0</v>
      </c>
      <c r="K902" s="70">
        <v>0</v>
      </c>
      <c r="L902" s="70">
        <v>0</v>
      </c>
      <c r="N902" s="6"/>
    </row>
    <row r="903" spans="1:14" hidden="1" x14ac:dyDescent="0.25">
      <c r="A903" t="s">
        <v>240</v>
      </c>
      <c r="B903" t="s">
        <v>362</v>
      </c>
      <c r="C903" s="4" t="s">
        <v>471</v>
      </c>
      <c r="D903" s="4" t="s">
        <v>475</v>
      </c>
      <c r="E903" s="4" t="str">
        <f>CSM_AGENCY3[[#This Row],[Agency]]&amp;"-"&amp;CSM_AGENCY3[[#This Row],[Agency Name]]</f>
        <v>105-Office of Financial Management</v>
      </c>
      <c r="F903" t="s">
        <v>33</v>
      </c>
      <c r="G903" s="5" t="s">
        <v>452</v>
      </c>
      <c r="H903" s="70">
        <v>8500</v>
      </c>
      <c r="I903" s="70">
        <v>7500</v>
      </c>
      <c r="J903" s="70">
        <v>16000</v>
      </c>
      <c r="K903" s="70">
        <v>708.33333333333337</v>
      </c>
      <c r="L903" s="70">
        <v>625</v>
      </c>
      <c r="N903" s="6"/>
    </row>
    <row r="904" spans="1:14" hidden="1" x14ac:dyDescent="0.25">
      <c r="A904" t="s">
        <v>241</v>
      </c>
      <c r="B904" t="s">
        <v>363</v>
      </c>
      <c r="C904" s="4" t="s">
        <v>471</v>
      </c>
      <c r="D904" s="4" t="s">
        <v>475</v>
      </c>
      <c r="E904" s="4" t="str">
        <f>CSM_AGENCY3[[#This Row],[Agency]]&amp;"-"&amp;CSM_AGENCY3[[#This Row],[Agency Name]]</f>
        <v>107-WA State Health Care Authority</v>
      </c>
      <c r="F904" t="s">
        <v>33</v>
      </c>
      <c r="G904" s="5" t="s">
        <v>452</v>
      </c>
      <c r="H904" s="70">
        <v>25000</v>
      </c>
      <c r="I904" s="70">
        <v>26000</v>
      </c>
      <c r="J904" s="70">
        <v>51000</v>
      </c>
      <c r="K904" s="70">
        <v>2083.3333333333335</v>
      </c>
      <c r="L904" s="70">
        <v>2166.6666666666665</v>
      </c>
      <c r="N904" s="6"/>
    </row>
    <row r="905" spans="1:14" hidden="1" x14ac:dyDescent="0.25">
      <c r="A905" t="s">
        <v>242</v>
      </c>
      <c r="B905" t="s">
        <v>364</v>
      </c>
      <c r="C905" s="4" t="s">
        <v>471</v>
      </c>
      <c r="D905" s="4" t="s">
        <v>475</v>
      </c>
      <c r="E905" s="4" t="str">
        <f>CSM_AGENCY3[[#This Row],[Agency]]&amp;"-"&amp;CSM_AGENCY3[[#This Row],[Agency Name]]</f>
        <v>110-Office of Administrative Hearings</v>
      </c>
      <c r="F905" t="s">
        <v>33</v>
      </c>
      <c r="G905" s="5" t="s">
        <v>452</v>
      </c>
      <c r="H905" s="70">
        <v>4000</v>
      </c>
      <c r="I905" s="70">
        <v>5000</v>
      </c>
      <c r="J905" s="70">
        <v>9000</v>
      </c>
      <c r="K905" s="70">
        <v>333.33333333333331</v>
      </c>
      <c r="L905" s="70">
        <v>416.66666666666669</v>
      </c>
      <c r="N905" s="6"/>
    </row>
    <row r="906" spans="1:14" hidden="1" x14ac:dyDescent="0.25">
      <c r="A906" t="s">
        <v>243</v>
      </c>
      <c r="B906" t="s">
        <v>365</v>
      </c>
      <c r="C906" s="4" t="s">
        <v>471</v>
      </c>
      <c r="D906" s="4" t="s">
        <v>475</v>
      </c>
      <c r="E906" s="4" t="str">
        <f>CSM_AGENCY3[[#This Row],[Agency]]&amp;"-"&amp;CSM_AGENCY3[[#This Row],[Agency Name]]</f>
        <v>116-State Lottery Commission</v>
      </c>
      <c r="F906" t="s">
        <v>33</v>
      </c>
      <c r="G906" s="5" t="s">
        <v>452</v>
      </c>
      <c r="H906" s="70">
        <v>2000</v>
      </c>
      <c r="I906" s="70">
        <v>2000</v>
      </c>
      <c r="J906" s="70">
        <v>4000</v>
      </c>
      <c r="K906" s="70">
        <v>166.66666666666666</v>
      </c>
      <c r="L906" s="70">
        <v>166.66666666666666</v>
      </c>
      <c r="N906" s="6"/>
    </row>
    <row r="907" spans="1:14" hidden="1" x14ac:dyDescent="0.25">
      <c r="A907" t="s">
        <v>244</v>
      </c>
      <c r="B907" t="s">
        <v>366</v>
      </c>
      <c r="C907" s="4" t="s">
        <v>471</v>
      </c>
      <c r="D907" s="4" t="s">
        <v>475</v>
      </c>
      <c r="E907" s="4" t="str">
        <f>CSM_AGENCY3[[#This Row],[Agency]]&amp;"-"&amp;CSM_AGENCY3[[#This Row],[Agency Name]]</f>
        <v>117-Washington State Gambling Comm</v>
      </c>
      <c r="F907" t="s">
        <v>33</v>
      </c>
      <c r="G907" s="5" t="s">
        <v>452</v>
      </c>
      <c r="H907" s="70">
        <v>2000</v>
      </c>
      <c r="I907" s="70">
        <v>2000</v>
      </c>
      <c r="J907" s="70">
        <v>4000</v>
      </c>
      <c r="K907" s="70">
        <v>166.66666666666666</v>
      </c>
      <c r="L907" s="70">
        <v>166.66666666666666</v>
      </c>
      <c r="N907" s="6"/>
    </row>
    <row r="908" spans="1:14" hidden="1" x14ac:dyDescent="0.25">
      <c r="A908" t="s">
        <v>245</v>
      </c>
      <c r="B908" t="s">
        <v>367</v>
      </c>
      <c r="C908" s="4" t="s">
        <v>471</v>
      </c>
      <c r="D908" s="4" t="s">
        <v>475</v>
      </c>
      <c r="E908" s="4" t="str">
        <f>CSM_AGENCY3[[#This Row],[Agency]]&amp;"-"&amp;CSM_AGENCY3[[#This Row],[Agency Name]]</f>
        <v>118-WA State Comm on Hispanic Affairs</v>
      </c>
      <c r="F908" t="s">
        <v>33</v>
      </c>
      <c r="G908" s="5" t="s">
        <v>452</v>
      </c>
      <c r="H908" s="70">
        <v>0</v>
      </c>
      <c r="I908" s="70">
        <v>0</v>
      </c>
      <c r="J908" s="70">
        <v>0</v>
      </c>
      <c r="K908" s="70">
        <v>0</v>
      </c>
      <c r="L908" s="70">
        <v>0</v>
      </c>
      <c r="N908" s="6"/>
    </row>
    <row r="909" spans="1:14" hidden="1" x14ac:dyDescent="0.25">
      <c r="A909" t="s">
        <v>246</v>
      </c>
      <c r="B909" t="s">
        <v>368</v>
      </c>
      <c r="C909" s="4" t="s">
        <v>471</v>
      </c>
      <c r="D909" s="4" t="s">
        <v>475</v>
      </c>
      <c r="E909" s="4" t="str">
        <f>CSM_AGENCY3[[#This Row],[Agency]]&amp;"-"&amp;CSM_AGENCY3[[#This Row],[Agency Name]]</f>
        <v>119-African-American Affairs Comm</v>
      </c>
      <c r="F909" t="s">
        <v>33</v>
      </c>
      <c r="G909" s="5" t="s">
        <v>452</v>
      </c>
      <c r="H909" s="70">
        <v>0</v>
      </c>
      <c r="I909" s="70">
        <v>0</v>
      </c>
      <c r="J909" s="70">
        <v>0</v>
      </c>
      <c r="K909" s="70">
        <v>0</v>
      </c>
      <c r="L909" s="70">
        <v>0</v>
      </c>
      <c r="N909" s="6"/>
    </row>
    <row r="910" spans="1:14" hidden="1" x14ac:dyDescent="0.25">
      <c r="A910" t="s">
        <v>247</v>
      </c>
      <c r="B910" t="s">
        <v>369</v>
      </c>
      <c r="C910" s="4" t="s">
        <v>471</v>
      </c>
      <c r="D910" s="4" t="s">
        <v>475</v>
      </c>
      <c r="E910" s="4" t="str">
        <f>CSM_AGENCY3[[#This Row],[Agency]]&amp;"-"&amp;CSM_AGENCY3[[#This Row],[Agency Name]]</f>
        <v>120-Human Rights Commission</v>
      </c>
      <c r="F910" t="s">
        <v>33</v>
      </c>
      <c r="G910" s="5" t="s">
        <v>452</v>
      </c>
      <c r="H910" s="70">
        <v>500</v>
      </c>
      <c r="I910" s="70">
        <v>500</v>
      </c>
      <c r="J910" s="70">
        <v>1000</v>
      </c>
      <c r="K910" s="70">
        <v>41.666666666666664</v>
      </c>
      <c r="L910" s="70">
        <v>41.666666666666664</v>
      </c>
      <c r="N910" s="6"/>
    </row>
    <row r="911" spans="1:14" hidden="1" x14ac:dyDescent="0.25">
      <c r="A911" t="s">
        <v>248</v>
      </c>
      <c r="B911" t="s">
        <v>370</v>
      </c>
      <c r="C911" s="4" t="s">
        <v>471</v>
      </c>
      <c r="D911" s="4" t="s">
        <v>475</v>
      </c>
      <c r="E911" s="4" t="str">
        <f>CSM_AGENCY3[[#This Row],[Agency]]&amp;"-"&amp;CSM_AGENCY3[[#This Row],[Agency Name]]</f>
        <v>124-Department of Retirement Systems</v>
      </c>
      <c r="F911" t="s">
        <v>33</v>
      </c>
      <c r="G911" s="5" t="s">
        <v>452</v>
      </c>
      <c r="H911" s="70">
        <v>4500</v>
      </c>
      <c r="I911" s="70">
        <v>4500</v>
      </c>
      <c r="J911" s="70">
        <v>9000</v>
      </c>
      <c r="K911" s="70">
        <v>375</v>
      </c>
      <c r="L911" s="70">
        <v>375</v>
      </c>
      <c r="N911" s="6"/>
    </row>
    <row r="912" spans="1:14" hidden="1" x14ac:dyDescent="0.25">
      <c r="A912" t="s">
        <v>249</v>
      </c>
      <c r="B912" t="s">
        <v>371</v>
      </c>
      <c r="C912" s="4" t="s">
        <v>471</v>
      </c>
      <c r="D912" s="4" t="s">
        <v>475</v>
      </c>
      <c r="E912" s="4" t="str">
        <f>CSM_AGENCY3[[#This Row],[Agency]]&amp;"-"&amp;CSM_AGENCY3[[#This Row],[Agency Name]]</f>
        <v>126-State Investment Board</v>
      </c>
      <c r="F912" t="s">
        <v>33</v>
      </c>
      <c r="G912" s="5" t="s">
        <v>452</v>
      </c>
      <c r="H912" s="70">
        <v>2000</v>
      </c>
      <c r="I912" s="70">
        <v>2000</v>
      </c>
      <c r="J912" s="70">
        <v>4000</v>
      </c>
      <c r="K912" s="70">
        <v>166.66666666666666</v>
      </c>
      <c r="L912" s="70">
        <v>166.66666666666666</v>
      </c>
      <c r="N912" s="6"/>
    </row>
    <row r="913" spans="1:14" hidden="1" x14ac:dyDescent="0.25">
      <c r="A913" t="s">
        <v>250</v>
      </c>
      <c r="B913" t="s">
        <v>372</v>
      </c>
      <c r="C913" s="4" t="s">
        <v>471</v>
      </c>
      <c r="D913" s="4" t="s">
        <v>475</v>
      </c>
      <c r="E913" s="4" t="str">
        <f>CSM_AGENCY3[[#This Row],[Agency]]&amp;"-"&amp;CSM_AGENCY3[[#This Row],[Agency Name]]</f>
        <v>140-Department of Revenue</v>
      </c>
      <c r="F913" t="s">
        <v>33</v>
      </c>
      <c r="G913" s="5" t="s">
        <v>452</v>
      </c>
      <c r="H913" s="70">
        <v>21000</v>
      </c>
      <c r="I913" s="70">
        <v>21000</v>
      </c>
      <c r="J913" s="70">
        <v>42000</v>
      </c>
      <c r="K913" s="70">
        <v>1750</v>
      </c>
      <c r="L913" s="70">
        <v>1750</v>
      </c>
      <c r="N913" s="6"/>
    </row>
    <row r="914" spans="1:14" hidden="1" x14ac:dyDescent="0.25">
      <c r="A914" t="s">
        <v>251</v>
      </c>
      <c r="B914" t="s">
        <v>373</v>
      </c>
      <c r="C914" s="4" t="s">
        <v>471</v>
      </c>
      <c r="D914" s="4" t="s">
        <v>475</v>
      </c>
      <c r="E914" s="4" t="str">
        <f>CSM_AGENCY3[[#This Row],[Agency]]&amp;"-"&amp;CSM_AGENCY3[[#This Row],[Agency Name]]</f>
        <v>142-Board of Tax Appeals</v>
      </c>
      <c r="F914" t="s">
        <v>33</v>
      </c>
      <c r="G914" s="5" t="s">
        <v>452</v>
      </c>
      <c r="H914" s="70">
        <v>500</v>
      </c>
      <c r="I914" s="70">
        <v>500</v>
      </c>
      <c r="J914" s="70">
        <v>1000</v>
      </c>
      <c r="K914" s="70">
        <v>41.666666666666664</v>
      </c>
      <c r="L914" s="70">
        <v>41.666666666666664</v>
      </c>
      <c r="N914" s="6"/>
    </row>
    <row r="915" spans="1:14" hidden="1" x14ac:dyDescent="0.25">
      <c r="A915" t="s">
        <v>252</v>
      </c>
      <c r="B915" t="s">
        <v>374</v>
      </c>
      <c r="C915" s="4" t="s">
        <v>471</v>
      </c>
      <c r="D915" s="4" t="s">
        <v>475</v>
      </c>
      <c r="E915" s="4" t="str">
        <f>CSM_AGENCY3[[#This Row],[Agency]]&amp;"-"&amp;CSM_AGENCY3[[#This Row],[Agency Name]]</f>
        <v>147-Minority &amp; Women's Business Enterp</v>
      </c>
      <c r="F915" t="s">
        <v>33</v>
      </c>
      <c r="G915" s="5" t="s">
        <v>452</v>
      </c>
      <c r="H915" s="70">
        <v>500</v>
      </c>
      <c r="I915" s="70">
        <v>500</v>
      </c>
      <c r="J915" s="70">
        <v>1000</v>
      </c>
      <c r="K915" s="70">
        <v>41.666666666666664</v>
      </c>
      <c r="L915" s="70">
        <v>41.666666666666664</v>
      </c>
      <c r="N915" s="6"/>
    </row>
    <row r="916" spans="1:14" hidden="1" x14ac:dyDescent="0.25">
      <c r="A916" t="s">
        <v>253</v>
      </c>
      <c r="B916" t="s">
        <v>375</v>
      </c>
      <c r="C916" s="4" t="s">
        <v>471</v>
      </c>
      <c r="D916" s="4" t="s">
        <v>475</v>
      </c>
      <c r="E916" s="4" t="str">
        <f>CSM_AGENCY3[[#This Row],[Agency]]&amp;"-"&amp;CSM_AGENCY3[[#This Row],[Agency Name]]</f>
        <v>160-Office of Insurance Commissioner</v>
      </c>
      <c r="F916" t="s">
        <v>33</v>
      </c>
      <c r="G916" s="5" t="s">
        <v>452</v>
      </c>
      <c r="H916" s="70">
        <v>4500</v>
      </c>
      <c r="I916" s="70">
        <v>4500</v>
      </c>
      <c r="J916" s="70">
        <v>9000</v>
      </c>
      <c r="K916" s="70">
        <v>375</v>
      </c>
      <c r="L916" s="70">
        <v>375</v>
      </c>
      <c r="N916" s="6"/>
    </row>
    <row r="917" spans="1:14" hidden="1" x14ac:dyDescent="0.25">
      <c r="A917" t="s">
        <v>254</v>
      </c>
      <c r="B917" t="s">
        <v>376</v>
      </c>
      <c r="C917" s="4" t="s">
        <v>471</v>
      </c>
      <c r="D917" s="4" t="s">
        <v>475</v>
      </c>
      <c r="E917" s="4" t="str">
        <f>CSM_AGENCY3[[#This Row],[Agency]]&amp;"-"&amp;CSM_AGENCY3[[#This Row],[Agency Name]]</f>
        <v>163-Consolidated Technology Services</v>
      </c>
      <c r="F917" t="s">
        <v>33</v>
      </c>
      <c r="G917" s="5" t="s">
        <v>452</v>
      </c>
      <c r="H917" s="70">
        <v>4000</v>
      </c>
      <c r="I917" s="70">
        <v>5000</v>
      </c>
      <c r="J917" s="70">
        <v>9000</v>
      </c>
      <c r="K917" s="70">
        <v>333.33333333333331</v>
      </c>
      <c r="L917" s="70">
        <v>416.66666666666669</v>
      </c>
      <c r="N917" s="6"/>
    </row>
    <row r="918" spans="1:14" hidden="1" x14ac:dyDescent="0.25">
      <c r="A918" t="s">
        <v>255</v>
      </c>
      <c r="B918" t="s">
        <v>377</v>
      </c>
      <c r="C918" s="4" t="s">
        <v>471</v>
      </c>
      <c r="D918" s="4" t="s">
        <v>475</v>
      </c>
      <c r="E918" s="4" t="str">
        <f>CSM_AGENCY3[[#This Row],[Agency]]&amp;"-"&amp;CSM_AGENCY3[[#This Row],[Agency Name]]</f>
        <v>165-State Board of Accountancy</v>
      </c>
      <c r="F918" t="s">
        <v>33</v>
      </c>
      <c r="G918" s="5" t="s">
        <v>452</v>
      </c>
      <c r="H918" s="70">
        <v>0</v>
      </c>
      <c r="I918" s="70">
        <v>0</v>
      </c>
      <c r="J918" s="70">
        <v>0</v>
      </c>
      <c r="K918" s="70">
        <v>0</v>
      </c>
      <c r="L918" s="70">
        <v>0</v>
      </c>
      <c r="N918" s="6"/>
    </row>
    <row r="919" spans="1:14" hidden="1" x14ac:dyDescent="0.25">
      <c r="A919" t="s">
        <v>256</v>
      </c>
      <c r="B919" t="s">
        <v>378</v>
      </c>
      <c r="C919" s="4" t="s">
        <v>471</v>
      </c>
      <c r="D919" s="4" t="s">
        <v>475</v>
      </c>
      <c r="E919" s="4" t="str">
        <f>CSM_AGENCY3[[#This Row],[Agency]]&amp;"-"&amp;CSM_AGENCY3[[#This Row],[Agency Name]]</f>
        <v>166-Bd of Reg Prof Eng &amp; Land Surveyors</v>
      </c>
      <c r="F919" t="s">
        <v>33</v>
      </c>
      <c r="G919" s="5" t="s">
        <v>452</v>
      </c>
      <c r="H919" s="70">
        <v>0</v>
      </c>
      <c r="I919" s="70">
        <v>0</v>
      </c>
      <c r="J919" s="70">
        <v>0</v>
      </c>
      <c r="K919" s="70">
        <v>0</v>
      </c>
      <c r="L919" s="70">
        <v>0</v>
      </c>
      <c r="N919" s="6"/>
    </row>
    <row r="920" spans="1:14" hidden="1" x14ac:dyDescent="0.25">
      <c r="A920" t="s">
        <v>257</v>
      </c>
      <c r="B920" t="s">
        <v>379</v>
      </c>
      <c r="C920" s="4" t="s">
        <v>471</v>
      </c>
      <c r="D920" s="4" t="s">
        <v>475</v>
      </c>
      <c r="E920" s="4" t="str">
        <f>CSM_AGENCY3[[#This Row],[Agency]]&amp;"-"&amp;CSM_AGENCY3[[#This Row],[Agency Name]]</f>
        <v>167-Forensic Investigations Council</v>
      </c>
      <c r="F920" t="s">
        <v>33</v>
      </c>
      <c r="G920" s="5" t="s">
        <v>452</v>
      </c>
      <c r="H920" s="70">
        <v>0</v>
      </c>
      <c r="I920" s="70">
        <v>0</v>
      </c>
      <c r="J920" s="70">
        <v>0</v>
      </c>
      <c r="K920" s="70">
        <v>0</v>
      </c>
      <c r="L920" s="70">
        <v>0</v>
      </c>
      <c r="N920" s="6"/>
    </row>
    <row r="921" spans="1:14" hidden="1" x14ac:dyDescent="0.25">
      <c r="A921" t="s">
        <v>258</v>
      </c>
      <c r="B921" t="s">
        <v>380</v>
      </c>
      <c r="C921" s="4" t="s">
        <v>471</v>
      </c>
      <c r="D921" s="4" t="s">
        <v>475</v>
      </c>
      <c r="E921" s="4" t="str">
        <f>CSM_AGENCY3[[#This Row],[Agency]]&amp;"-"&amp;CSM_AGENCY3[[#This Row],[Agency Name]]</f>
        <v>179-Dept of Enterprise Services</v>
      </c>
      <c r="F921" t="s">
        <v>33</v>
      </c>
      <c r="G921" s="5" t="s">
        <v>452</v>
      </c>
      <c r="H921" s="70">
        <v>13000</v>
      </c>
      <c r="I921" s="70">
        <v>13000</v>
      </c>
      <c r="J921" s="70">
        <v>26000</v>
      </c>
      <c r="K921" s="70">
        <v>1083.3333333333333</v>
      </c>
      <c r="L921" s="70">
        <v>1083.3333333333333</v>
      </c>
      <c r="N921" s="6"/>
    </row>
    <row r="922" spans="1:14" hidden="1" x14ac:dyDescent="0.25">
      <c r="A922" t="s">
        <v>259</v>
      </c>
      <c r="B922" t="s">
        <v>381</v>
      </c>
      <c r="C922" s="4" t="s">
        <v>471</v>
      </c>
      <c r="D922" s="4" t="s">
        <v>475</v>
      </c>
      <c r="E922" s="4" t="str">
        <f>CSM_AGENCY3[[#This Row],[Agency]]&amp;"-"&amp;CSM_AGENCY3[[#This Row],[Agency Name]]</f>
        <v>185-Washington Horse Racing Commission</v>
      </c>
      <c r="F922" t="s">
        <v>33</v>
      </c>
      <c r="G922" s="5" t="s">
        <v>452</v>
      </c>
      <c r="H922" s="70">
        <v>0</v>
      </c>
      <c r="I922" s="70">
        <v>0</v>
      </c>
      <c r="J922" s="70">
        <v>0</v>
      </c>
      <c r="K922" s="70">
        <v>0</v>
      </c>
      <c r="L922" s="70">
        <v>0</v>
      </c>
      <c r="N922" s="6"/>
    </row>
    <row r="923" spans="1:14" hidden="1" x14ac:dyDescent="0.25">
      <c r="A923" t="s">
        <v>260</v>
      </c>
      <c r="B923" t="s">
        <v>382</v>
      </c>
      <c r="C923" s="4" t="s">
        <v>471</v>
      </c>
      <c r="D923" s="4" t="s">
        <v>475</v>
      </c>
      <c r="E923" s="4" t="str">
        <f>CSM_AGENCY3[[#This Row],[Agency]]&amp;"-"&amp;CSM_AGENCY3[[#This Row],[Agency Name]]</f>
        <v>190-Bd of Industrial Insurance Appeals</v>
      </c>
      <c r="F923" t="s">
        <v>33</v>
      </c>
      <c r="G923" s="5" t="s">
        <v>452</v>
      </c>
      <c r="H923" s="70">
        <v>2500</v>
      </c>
      <c r="I923" s="70">
        <v>2500</v>
      </c>
      <c r="J923" s="70">
        <v>5000</v>
      </c>
      <c r="K923" s="70">
        <v>208.33333333333334</v>
      </c>
      <c r="L923" s="70">
        <v>208.33333333333334</v>
      </c>
      <c r="N923" s="6"/>
    </row>
    <row r="924" spans="1:14" hidden="1" x14ac:dyDescent="0.25">
      <c r="A924" t="s">
        <v>261</v>
      </c>
      <c r="B924" t="s">
        <v>383</v>
      </c>
      <c r="C924" s="4" t="s">
        <v>471</v>
      </c>
      <c r="D924" s="4" t="s">
        <v>475</v>
      </c>
      <c r="E924" s="4" t="str">
        <f>CSM_AGENCY3[[#This Row],[Agency]]&amp;"-"&amp;CSM_AGENCY3[[#This Row],[Agency Name]]</f>
        <v>195-Liquor and Cannabis Board</v>
      </c>
      <c r="F924" t="s">
        <v>33</v>
      </c>
      <c r="G924" s="5" t="s">
        <v>452</v>
      </c>
      <c r="H924" s="70">
        <v>6000</v>
      </c>
      <c r="I924" s="70">
        <v>6000</v>
      </c>
      <c r="J924" s="70">
        <v>12000</v>
      </c>
      <c r="K924" s="70">
        <v>500</v>
      </c>
      <c r="L924" s="70">
        <v>500</v>
      </c>
      <c r="N924" s="6"/>
    </row>
    <row r="925" spans="1:14" hidden="1" x14ac:dyDescent="0.25">
      <c r="A925" t="s">
        <v>262</v>
      </c>
      <c r="B925" t="s">
        <v>384</v>
      </c>
      <c r="C925" s="4" t="s">
        <v>471</v>
      </c>
      <c r="D925" s="4" t="s">
        <v>475</v>
      </c>
      <c r="E925" s="4" t="str">
        <f>CSM_AGENCY3[[#This Row],[Agency]]&amp;"-"&amp;CSM_AGENCY3[[#This Row],[Agency Name]]</f>
        <v>205-Board of Pilotage Commissioners</v>
      </c>
      <c r="F925" t="s">
        <v>33</v>
      </c>
      <c r="G925" s="5" t="s">
        <v>452</v>
      </c>
      <c r="H925" s="70">
        <v>0</v>
      </c>
      <c r="I925" s="70">
        <v>0</v>
      </c>
      <c r="J925" s="70">
        <v>0</v>
      </c>
      <c r="K925" s="70">
        <v>0</v>
      </c>
      <c r="L925" s="70">
        <v>0</v>
      </c>
      <c r="N925" s="6"/>
    </row>
    <row r="926" spans="1:14" hidden="1" x14ac:dyDescent="0.25">
      <c r="A926" t="s">
        <v>263</v>
      </c>
      <c r="B926" t="s">
        <v>385</v>
      </c>
      <c r="C926" s="4" t="s">
        <v>471</v>
      </c>
      <c r="D926" s="4" t="s">
        <v>475</v>
      </c>
      <c r="E926" s="4" t="str">
        <f>CSM_AGENCY3[[#This Row],[Agency]]&amp;"-"&amp;CSM_AGENCY3[[#This Row],[Agency Name]]</f>
        <v>215-Utilities and Transportation Comm</v>
      </c>
      <c r="F926" t="s">
        <v>33</v>
      </c>
      <c r="G926" s="5" t="s">
        <v>452</v>
      </c>
      <c r="H926" s="70">
        <v>3000</v>
      </c>
      <c r="I926" s="70">
        <v>3000</v>
      </c>
      <c r="J926" s="70">
        <v>6000</v>
      </c>
      <c r="K926" s="70">
        <v>250</v>
      </c>
      <c r="L926" s="70">
        <v>250</v>
      </c>
      <c r="N926" s="6"/>
    </row>
    <row r="927" spans="1:14" hidden="1" x14ac:dyDescent="0.25">
      <c r="A927" t="s">
        <v>264</v>
      </c>
      <c r="B927" t="s">
        <v>386</v>
      </c>
      <c r="C927" s="4" t="s">
        <v>471</v>
      </c>
      <c r="D927" s="4" t="s">
        <v>475</v>
      </c>
      <c r="E927" s="4" t="str">
        <f>CSM_AGENCY3[[#This Row],[Agency]]&amp;"-"&amp;CSM_AGENCY3[[#This Row],[Agency Name]]</f>
        <v>220-Board for Volunteer Firefighters</v>
      </c>
      <c r="F927" t="s">
        <v>33</v>
      </c>
      <c r="G927" s="5" t="s">
        <v>452</v>
      </c>
      <c r="H927" s="70">
        <v>0</v>
      </c>
      <c r="I927" s="70">
        <v>0</v>
      </c>
      <c r="J927" s="70">
        <v>0</v>
      </c>
      <c r="K927" s="70">
        <v>0</v>
      </c>
      <c r="L927" s="70">
        <v>0</v>
      </c>
      <c r="N927" s="6"/>
    </row>
    <row r="928" spans="1:14" hidden="1" x14ac:dyDescent="0.25">
      <c r="A928" t="s">
        <v>265</v>
      </c>
      <c r="B928" t="s">
        <v>387</v>
      </c>
      <c r="C928" s="4" t="s">
        <v>471</v>
      </c>
      <c r="D928" s="4" t="s">
        <v>475</v>
      </c>
      <c r="E928" s="4" t="str">
        <f>CSM_AGENCY3[[#This Row],[Agency]]&amp;"-"&amp;CSM_AGENCY3[[#This Row],[Agency Name]]</f>
        <v>225-Washington State Patrol</v>
      </c>
      <c r="F928" t="s">
        <v>33</v>
      </c>
      <c r="G928" s="5" t="s">
        <v>452</v>
      </c>
      <c r="H928" s="70">
        <v>39500</v>
      </c>
      <c r="I928" s="70">
        <v>39500</v>
      </c>
      <c r="J928" s="70">
        <v>79000</v>
      </c>
      <c r="K928" s="70">
        <v>3291.6666666666665</v>
      </c>
      <c r="L928" s="70">
        <v>3291.6666666666665</v>
      </c>
      <c r="N928" s="6"/>
    </row>
    <row r="929" spans="1:14" hidden="1" x14ac:dyDescent="0.25">
      <c r="A929" t="s">
        <v>266</v>
      </c>
      <c r="B929" t="s">
        <v>388</v>
      </c>
      <c r="C929" s="4" t="s">
        <v>471</v>
      </c>
      <c r="D929" s="4" t="s">
        <v>475</v>
      </c>
      <c r="E929" s="4" t="str">
        <f>CSM_AGENCY3[[#This Row],[Agency]]&amp;"-"&amp;CSM_AGENCY3[[#This Row],[Agency Name]]</f>
        <v>227-Criminal Justice Training Comm</v>
      </c>
      <c r="F929" t="s">
        <v>33</v>
      </c>
      <c r="G929" s="5" t="s">
        <v>452</v>
      </c>
      <c r="H929" s="70">
        <v>1000</v>
      </c>
      <c r="I929" s="70">
        <v>1000</v>
      </c>
      <c r="J929" s="70">
        <v>2000</v>
      </c>
      <c r="K929" s="70">
        <v>83.333333333333329</v>
      </c>
      <c r="L929" s="70">
        <v>83.333333333333329</v>
      </c>
      <c r="N929" s="6"/>
    </row>
    <row r="930" spans="1:14" hidden="1" x14ac:dyDescent="0.25">
      <c r="A930" t="s">
        <v>267</v>
      </c>
      <c r="B930" t="s">
        <v>389</v>
      </c>
      <c r="C930" s="4" t="s">
        <v>471</v>
      </c>
      <c r="D930" s="4" t="s">
        <v>475</v>
      </c>
      <c r="E930" s="4" t="str">
        <f>CSM_AGENCY3[[#This Row],[Agency]]&amp;"-"&amp;CSM_AGENCY3[[#This Row],[Agency Name]]</f>
        <v>228-WA Traffic Safety Commission</v>
      </c>
      <c r="F930" t="s">
        <v>33</v>
      </c>
      <c r="G930" s="5" t="s">
        <v>452</v>
      </c>
      <c r="H930" s="70">
        <v>500</v>
      </c>
      <c r="I930" s="70">
        <v>500</v>
      </c>
      <c r="J930" s="70">
        <v>1000</v>
      </c>
      <c r="K930" s="70">
        <v>41.666666666666664</v>
      </c>
      <c r="L930" s="70">
        <v>41.666666666666664</v>
      </c>
      <c r="N930" s="6"/>
    </row>
    <row r="931" spans="1:14" hidden="1" x14ac:dyDescent="0.25">
      <c r="A931" t="s">
        <v>268</v>
      </c>
      <c r="B931" t="s">
        <v>390</v>
      </c>
      <c r="C931" s="4" t="s">
        <v>471</v>
      </c>
      <c r="D931" s="4" t="s">
        <v>475</v>
      </c>
      <c r="E931" s="4" t="str">
        <f>CSM_AGENCY3[[#This Row],[Agency]]&amp;"-"&amp;CSM_AGENCY3[[#This Row],[Agency Name]]</f>
        <v>229-Office of Independent Investigations</v>
      </c>
      <c r="F931" t="s">
        <v>33</v>
      </c>
      <c r="G931" s="5" t="s">
        <v>452</v>
      </c>
      <c r="H931" s="70">
        <v>0</v>
      </c>
      <c r="I931" s="70">
        <v>0</v>
      </c>
      <c r="J931" s="70">
        <v>0</v>
      </c>
      <c r="K931" s="70">
        <v>0</v>
      </c>
      <c r="L931" s="70">
        <v>0</v>
      </c>
      <c r="N931" s="6"/>
    </row>
    <row r="932" spans="1:14" hidden="1" x14ac:dyDescent="0.25">
      <c r="A932" t="s">
        <v>269</v>
      </c>
      <c r="B932" t="s">
        <v>391</v>
      </c>
      <c r="C932" s="4" t="s">
        <v>471</v>
      </c>
      <c r="D932" s="4" t="s">
        <v>475</v>
      </c>
      <c r="E932" s="4" t="str">
        <f>CSM_AGENCY3[[#This Row],[Agency]]&amp;"-"&amp;CSM_AGENCY3[[#This Row],[Agency Name]]</f>
        <v>235-Department of Labor and Industries</v>
      </c>
      <c r="F932" t="s">
        <v>33</v>
      </c>
      <c r="G932" s="5" t="s">
        <v>452</v>
      </c>
      <c r="H932" s="70">
        <v>54000</v>
      </c>
      <c r="I932" s="70">
        <v>54000</v>
      </c>
      <c r="J932" s="70">
        <v>108000</v>
      </c>
      <c r="K932" s="70">
        <v>4500</v>
      </c>
      <c r="L932" s="70">
        <v>4500</v>
      </c>
      <c r="N932" s="6"/>
    </row>
    <row r="933" spans="1:14" hidden="1" x14ac:dyDescent="0.25">
      <c r="A933" t="s">
        <v>270</v>
      </c>
      <c r="B933" t="s">
        <v>392</v>
      </c>
      <c r="C933" s="4" t="s">
        <v>471</v>
      </c>
      <c r="D933" s="4" t="s">
        <v>475</v>
      </c>
      <c r="E933" s="4" t="str">
        <f>CSM_AGENCY3[[#This Row],[Agency]]&amp;"-"&amp;CSM_AGENCY3[[#This Row],[Agency Name]]</f>
        <v>240-Department of Licensing</v>
      </c>
      <c r="F933" t="s">
        <v>33</v>
      </c>
      <c r="G933" s="5" t="s">
        <v>452</v>
      </c>
      <c r="H933" s="70">
        <v>23000</v>
      </c>
      <c r="I933" s="70">
        <v>22000</v>
      </c>
      <c r="J933" s="70">
        <v>45000</v>
      </c>
      <c r="K933" s="70">
        <v>1916.6666666666667</v>
      </c>
      <c r="L933" s="70">
        <v>1833.3333333333333</v>
      </c>
      <c r="N933" s="6"/>
    </row>
    <row r="934" spans="1:14" hidden="1" x14ac:dyDescent="0.25">
      <c r="A934" t="s">
        <v>271</v>
      </c>
      <c r="B934" t="s">
        <v>393</v>
      </c>
      <c r="C934" s="4" t="s">
        <v>471</v>
      </c>
      <c r="D934" s="4" t="s">
        <v>475</v>
      </c>
      <c r="E934" s="4" t="str">
        <f>CSM_AGENCY3[[#This Row],[Agency]]&amp;"-"&amp;CSM_AGENCY3[[#This Row],[Agency Name]]</f>
        <v>245-Military Department</v>
      </c>
      <c r="F934" t="s">
        <v>33</v>
      </c>
      <c r="G934" s="5" t="s">
        <v>452</v>
      </c>
      <c r="H934" s="70">
        <v>7000</v>
      </c>
      <c r="I934" s="70">
        <v>6000</v>
      </c>
      <c r="J934" s="70">
        <v>13000</v>
      </c>
      <c r="K934" s="70">
        <v>583.33333333333337</v>
      </c>
      <c r="L934" s="70">
        <v>500</v>
      </c>
      <c r="N934" s="6"/>
    </row>
    <row r="935" spans="1:14" hidden="1" x14ac:dyDescent="0.25">
      <c r="A935" t="s">
        <v>272</v>
      </c>
      <c r="B935" t="s">
        <v>394</v>
      </c>
      <c r="C935" s="4" t="s">
        <v>471</v>
      </c>
      <c r="D935" s="4" t="s">
        <v>475</v>
      </c>
      <c r="E935" s="4" t="str">
        <f>CSM_AGENCY3[[#This Row],[Agency]]&amp;"-"&amp;CSM_AGENCY3[[#This Row],[Agency Name]]</f>
        <v>275-Public Employment Relations Comm</v>
      </c>
      <c r="F935" t="s">
        <v>33</v>
      </c>
      <c r="G935" s="5" t="s">
        <v>452</v>
      </c>
      <c r="H935" s="70">
        <v>500</v>
      </c>
      <c r="I935" s="70">
        <v>500</v>
      </c>
      <c r="J935" s="70">
        <v>1000</v>
      </c>
      <c r="K935" s="70">
        <v>41.666666666666664</v>
      </c>
      <c r="L935" s="70">
        <v>41.666666666666664</v>
      </c>
      <c r="N935" s="6"/>
    </row>
    <row r="936" spans="1:14" hidden="1" x14ac:dyDescent="0.25">
      <c r="A936" t="s">
        <v>273</v>
      </c>
      <c r="B936" t="s">
        <v>395</v>
      </c>
      <c r="C936" s="4" t="s">
        <v>471</v>
      </c>
      <c r="D936" s="4" t="s">
        <v>475</v>
      </c>
      <c r="E936" s="4" t="str">
        <f>CSM_AGENCY3[[#This Row],[Agency]]&amp;"-"&amp;CSM_AGENCY3[[#This Row],[Agency Name]]</f>
        <v>300-Dept of Social and Health Services</v>
      </c>
      <c r="F936" t="s">
        <v>33</v>
      </c>
      <c r="G936" s="5" t="s">
        <v>452</v>
      </c>
      <c r="H936" s="70">
        <v>276000</v>
      </c>
      <c r="I936" s="70">
        <v>276000</v>
      </c>
      <c r="J936" s="70">
        <v>552000</v>
      </c>
      <c r="K936" s="70">
        <v>23000</v>
      </c>
      <c r="L936" s="70">
        <v>23000</v>
      </c>
      <c r="N936" s="6"/>
    </row>
    <row r="937" spans="1:14" hidden="1" x14ac:dyDescent="0.25">
      <c r="A937" t="s">
        <v>274</v>
      </c>
      <c r="B937" t="s">
        <v>396</v>
      </c>
      <c r="C937" s="4" t="s">
        <v>471</v>
      </c>
      <c r="D937" s="4" t="s">
        <v>475</v>
      </c>
      <c r="E937" s="4" t="str">
        <f>CSM_AGENCY3[[#This Row],[Agency]]&amp;"-"&amp;CSM_AGENCY3[[#This Row],[Agency Name]]</f>
        <v>303-Department of Health</v>
      </c>
      <c r="F937" t="s">
        <v>33</v>
      </c>
      <c r="G937" s="5" t="s">
        <v>452</v>
      </c>
      <c r="H937" s="70">
        <v>47500</v>
      </c>
      <c r="I937" s="70">
        <v>47500</v>
      </c>
      <c r="J937" s="70">
        <v>95000</v>
      </c>
      <c r="K937" s="70">
        <v>3958.3333333333335</v>
      </c>
      <c r="L937" s="70">
        <v>3958.3333333333335</v>
      </c>
      <c r="N937" s="6"/>
    </row>
    <row r="938" spans="1:14" hidden="1" x14ac:dyDescent="0.25">
      <c r="A938" t="s">
        <v>275</v>
      </c>
      <c r="B938" t="s">
        <v>397</v>
      </c>
      <c r="C938" s="4" t="s">
        <v>471</v>
      </c>
      <c r="D938" s="4" t="s">
        <v>475</v>
      </c>
      <c r="E938" s="4" t="str">
        <f>CSM_AGENCY3[[#This Row],[Agency]]&amp;"-"&amp;CSM_AGENCY3[[#This Row],[Agency Name]]</f>
        <v>305-Department of Veterans' Affairs</v>
      </c>
      <c r="F938" t="s">
        <v>33</v>
      </c>
      <c r="G938" s="5" t="s">
        <v>452</v>
      </c>
      <c r="H938" s="70">
        <v>13500</v>
      </c>
      <c r="I938" s="70">
        <v>14500</v>
      </c>
      <c r="J938" s="70">
        <v>28000</v>
      </c>
      <c r="K938" s="70">
        <v>1125</v>
      </c>
      <c r="L938" s="70">
        <v>1208.3333333333333</v>
      </c>
      <c r="N938" s="6"/>
    </row>
    <row r="939" spans="1:14" hidden="1" x14ac:dyDescent="0.25">
      <c r="A939" t="s">
        <v>276</v>
      </c>
      <c r="B939" t="s">
        <v>398</v>
      </c>
      <c r="C939" s="4" t="s">
        <v>471</v>
      </c>
      <c r="D939" s="4" t="s">
        <v>475</v>
      </c>
      <c r="E939" s="4" t="str">
        <f>CSM_AGENCY3[[#This Row],[Agency]]&amp;"-"&amp;CSM_AGENCY3[[#This Row],[Agency Name]]</f>
        <v>307-Dept of Children, Youth &amp; Families</v>
      </c>
      <c r="F939" t="s">
        <v>33</v>
      </c>
      <c r="G939" s="5" t="s">
        <v>452</v>
      </c>
      <c r="H939" s="70">
        <v>79000</v>
      </c>
      <c r="I939" s="70">
        <v>78000</v>
      </c>
      <c r="J939" s="70">
        <v>157000</v>
      </c>
      <c r="K939" s="70">
        <v>6583.333333333333</v>
      </c>
      <c r="L939" s="70">
        <v>6500</v>
      </c>
      <c r="N939" s="6"/>
    </row>
    <row r="940" spans="1:14" hidden="1" x14ac:dyDescent="0.25">
      <c r="A940" t="s">
        <v>277</v>
      </c>
      <c r="B940" t="s">
        <v>399</v>
      </c>
      <c r="C940" s="4" t="s">
        <v>471</v>
      </c>
      <c r="D940" s="4" t="s">
        <v>475</v>
      </c>
      <c r="E940" s="4" t="str">
        <f>CSM_AGENCY3[[#This Row],[Agency]]&amp;"-"&amp;CSM_AGENCY3[[#This Row],[Agency Name]]</f>
        <v>310-Department of Corrections</v>
      </c>
      <c r="F940" t="s">
        <v>33</v>
      </c>
      <c r="G940" s="5" t="s">
        <v>452</v>
      </c>
      <c r="H940" s="70">
        <v>150500</v>
      </c>
      <c r="I940" s="70">
        <v>149500</v>
      </c>
      <c r="J940" s="70">
        <v>300000</v>
      </c>
      <c r="K940" s="70">
        <v>12541.666666666666</v>
      </c>
      <c r="L940" s="70">
        <v>12458.333333333334</v>
      </c>
      <c r="N940" s="6"/>
    </row>
    <row r="941" spans="1:14" hidden="1" x14ac:dyDescent="0.25">
      <c r="A941" t="s">
        <v>278</v>
      </c>
      <c r="B941" t="s">
        <v>400</v>
      </c>
      <c r="C941" s="4" t="s">
        <v>471</v>
      </c>
      <c r="D941" s="4" t="s">
        <v>475</v>
      </c>
      <c r="E941" s="4" t="str">
        <f>CSM_AGENCY3[[#This Row],[Agency]]&amp;"-"&amp;CSM_AGENCY3[[#This Row],[Agency Name]]</f>
        <v>315-Dept of Services for the Blind</v>
      </c>
      <c r="F941" t="s">
        <v>33</v>
      </c>
      <c r="G941" s="5" t="s">
        <v>452</v>
      </c>
      <c r="H941" s="70">
        <v>1500</v>
      </c>
      <c r="I941" s="70">
        <v>1500</v>
      </c>
      <c r="J941" s="70">
        <v>3000</v>
      </c>
      <c r="K941" s="70">
        <v>125</v>
      </c>
      <c r="L941" s="70">
        <v>125</v>
      </c>
      <c r="N941" s="6"/>
    </row>
    <row r="942" spans="1:14" hidden="1" x14ac:dyDescent="0.25">
      <c r="A942" t="s">
        <v>279</v>
      </c>
      <c r="B942" t="s">
        <v>401</v>
      </c>
      <c r="C942" s="4" t="s">
        <v>471</v>
      </c>
      <c r="D942" s="4" t="s">
        <v>475</v>
      </c>
      <c r="E942" s="4" t="str">
        <f>CSM_AGENCY3[[#This Row],[Agency]]&amp;"-"&amp;CSM_AGENCY3[[#This Row],[Agency Name]]</f>
        <v>340-Student Achievement Council</v>
      </c>
      <c r="F942" t="s">
        <v>33</v>
      </c>
      <c r="G942" s="5" t="s">
        <v>452</v>
      </c>
      <c r="H942" s="70">
        <v>2000</v>
      </c>
      <c r="I942" s="70">
        <v>2000</v>
      </c>
      <c r="J942" s="70">
        <v>4000</v>
      </c>
      <c r="K942" s="70">
        <v>166.66666666666666</v>
      </c>
      <c r="L942" s="70">
        <v>166.66666666666666</v>
      </c>
      <c r="N942" s="6"/>
    </row>
    <row r="943" spans="1:14" hidden="1" x14ac:dyDescent="0.25">
      <c r="A943" t="s">
        <v>280</v>
      </c>
      <c r="B943" t="s">
        <v>402</v>
      </c>
      <c r="C943" s="4" t="s">
        <v>471</v>
      </c>
      <c r="D943" s="4" t="s">
        <v>475</v>
      </c>
      <c r="E943" s="4" t="str">
        <f>CSM_AGENCY3[[#This Row],[Agency]]&amp;"-"&amp;CSM_AGENCY3[[#This Row],[Agency Name]]</f>
        <v>341-LEOFF 2 Retirement Board</v>
      </c>
      <c r="F943" t="s">
        <v>33</v>
      </c>
      <c r="G943" s="5" t="s">
        <v>452</v>
      </c>
      <c r="H943" s="70">
        <v>0</v>
      </c>
      <c r="I943" s="70">
        <v>0</v>
      </c>
      <c r="J943" s="70">
        <v>0</v>
      </c>
      <c r="K943" s="70">
        <v>0</v>
      </c>
      <c r="L943" s="70">
        <v>0</v>
      </c>
      <c r="N943" s="6"/>
    </row>
    <row r="944" spans="1:14" hidden="1" x14ac:dyDescent="0.25">
      <c r="A944" t="s">
        <v>281</v>
      </c>
      <c r="B944" t="s">
        <v>403</v>
      </c>
      <c r="C944" s="4" t="s">
        <v>471</v>
      </c>
      <c r="D944" s="4" t="s">
        <v>475</v>
      </c>
      <c r="E944" s="4" t="str">
        <f>CSM_AGENCY3[[#This Row],[Agency]]&amp;"-"&amp;CSM_AGENCY3[[#This Row],[Agency Name]]</f>
        <v>350-Public Schools</v>
      </c>
      <c r="F944" t="s">
        <v>33</v>
      </c>
      <c r="G944" s="5" t="s">
        <v>452</v>
      </c>
      <c r="H944" s="70">
        <v>7500</v>
      </c>
      <c r="I944" s="70">
        <v>7500</v>
      </c>
      <c r="J944" s="70">
        <v>15000</v>
      </c>
      <c r="K944" s="70">
        <v>625</v>
      </c>
      <c r="L944" s="70">
        <v>625</v>
      </c>
      <c r="N944" s="6"/>
    </row>
    <row r="945" spans="1:14" hidden="1" x14ac:dyDescent="0.25">
      <c r="A945" t="s">
        <v>282</v>
      </c>
      <c r="B945" t="s">
        <v>404</v>
      </c>
      <c r="C945" s="4" t="s">
        <v>471</v>
      </c>
      <c r="D945" s="4" t="s">
        <v>475</v>
      </c>
      <c r="E945" s="4" t="str">
        <f>CSM_AGENCY3[[#This Row],[Agency]]&amp;"-"&amp;CSM_AGENCY3[[#This Row],[Agency Name]]</f>
        <v>351-State School for the Blind</v>
      </c>
      <c r="F945" t="s">
        <v>33</v>
      </c>
      <c r="G945" s="5" t="s">
        <v>452</v>
      </c>
      <c r="H945" s="70">
        <v>2000</v>
      </c>
      <c r="I945" s="70">
        <v>2000</v>
      </c>
      <c r="J945" s="70">
        <v>4000</v>
      </c>
      <c r="K945" s="70">
        <v>166.66666666666666</v>
      </c>
      <c r="L945" s="70">
        <v>166.66666666666666</v>
      </c>
      <c r="N945" s="6"/>
    </row>
    <row r="946" spans="1:14" hidden="1" x14ac:dyDescent="0.25">
      <c r="A946" t="s">
        <v>283</v>
      </c>
      <c r="B946" t="s">
        <v>405</v>
      </c>
      <c r="C946" s="4" t="s">
        <v>471</v>
      </c>
      <c r="D946" s="4" t="s">
        <v>475</v>
      </c>
      <c r="E946" s="4" t="str">
        <f>CSM_AGENCY3[[#This Row],[Agency]]&amp;"-"&amp;CSM_AGENCY3[[#This Row],[Agency Name]]</f>
        <v>353-Childhood Deafness &amp; Hearing Loss</v>
      </c>
      <c r="F946" t="s">
        <v>33</v>
      </c>
      <c r="G946" s="5" t="s">
        <v>452</v>
      </c>
      <c r="H946" s="70">
        <v>2500</v>
      </c>
      <c r="I946" s="70">
        <v>2500</v>
      </c>
      <c r="J946" s="70">
        <v>5000</v>
      </c>
      <c r="K946" s="70">
        <v>208.33333333333334</v>
      </c>
      <c r="L946" s="70">
        <v>208.33333333333334</v>
      </c>
      <c r="N946" s="6"/>
    </row>
    <row r="947" spans="1:14" hidden="1" x14ac:dyDescent="0.25">
      <c r="A947" t="s">
        <v>284</v>
      </c>
      <c r="B947" t="s">
        <v>406</v>
      </c>
      <c r="C947" s="4" t="s">
        <v>471</v>
      </c>
      <c r="D947" s="4" t="s">
        <v>475</v>
      </c>
      <c r="E947" s="4" t="str">
        <f>CSM_AGENCY3[[#This Row],[Agency]]&amp;"-"&amp;CSM_AGENCY3[[#This Row],[Agency Name]]</f>
        <v>354-Workforce Trng &amp; Educ Coord Board</v>
      </c>
      <c r="F947" t="s">
        <v>33</v>
      </c>
      <c r="G947" s="5" t="s">
        <v>452</v>
      </c>
      <c r="H947" s="70">
        <v>500</v>
      </c>
      <c r="I947" s="70">
        <v>500</v>
      </c>
      <c r="J947" s="70">
        <v>1000</v>
      </c>
      <c r="K947" s="70">
        <v>41.666666666666664</v>
      </c>
      <c r="L947" s="70">
        <v>41.666666666666664</v>
      </c>
      <c r="N947" s="6"/>
    </row>
    <row r="948" spans="1:14" hidden="1" x14ac:dyDescent="0.25">
      <c r="A948" t="s">
        <v>285</v>
      </c>
      <c r="B948" t="s">
        <v>407</v>
      </c>
      <c r="C948" s="4" t="s">
        <v>471</v>
      </c>
      <c r="D948" s="4" t="s">
        <v>475</v>
      </c>
      <c r="E948" s="4" t="str">
        <f>CSM_AGENCY3[[#This Row],[Agency]]&amp;"-"&amp;CSM_AGENCY3[[#This Row],[Agency Name]]</f>
        <v>355-Archaeology &amp; Historic Preservation</v>
      </c>
      <c r="F948" t="s">
        <v>33</v>
      </c>
      <c r="G948" s="5" t="s">
        <v>452</v>
      </c>
      <c r="H948" s="70">
        <v>500</v>
      </c>
      <c r="I948" s="70">
        <v>500</v>
      </c>
      <c r="J948" s="70">
        <v>1000</v>
      </c>
      <c r="K948" s="70">
        <v>41.666666666666664</v>
      </c>
      <c r="L948" s="70">
        <v>41.666666666666664</v>
      </c>
      <c r="N948" s="6"/>
    </row>
    <row r="949" spans="1:14" hidden="1" x14ac:dyDescent="0.25">
      <c r="A949" t="s">
        <v>286</v>
      </c>
      <c r="B949" t="s">
        <v>439</v>
      </c>
      <c r="C949" s="4" t="s">
        <v>471</v>
      </c>
      <c r="D949" s="4" t="s">
        <v>475</v>
      </c>
      <c r="E949" s="4" t="str">
        <f>CSM_AGENCY3[[#This Row],[Agency]]&amp;"-"&amp;CSM_AGENCY3[[#This Row],[Agency Name]]</f>
        <v>357-Department of Early Learning</v>
      </c>
      <c r="F949" t="s">
        <v>33</v>
      </c>
      <c r="G949" s="5" t="s">
        <v>452</v>
      </c>
      <c r="H949" s="70">
        <v>0</v>
      </c>
      <c r="I949" s="70">
        <v>0</v>
      </c>
      <c r="J949" s="70">
        <v>0</v>
      </c>
      <c r="K949" s="70">
        <v>0</v>
      </c>
      <c r="L949" s="70">
        <v>0</v>
      </c>
      <c r="N949" s="6"/>
    </row>
    <row r="950" spans="1:14" hidden="1" x14ac:dyDescent="0.25">
      <c r="A950" t="s">
        <v>287</v>
      </c>
      <c r="B950" t="s">
        <v>408</v>
      </c>
      <c r="C950" s="4" t="s">
        <v>471</v>
      </c>
      <c r="D950" s="4" t="s">
        <v>475</v>
      </c>
      <c r="E950" s="4" t="str">
        <f>CSM_AGENCY3[[#This Row],[Agency]]&amp;"-"&amp;CSM_AGENCY3[[#This Row],[Agency Name]]</f>
        <v>359-Washington Charter School Comm</v>
      </c>
      <c r="F950" t="s">
        <v>33</v>
      </c>
      <c r="G950" s="5" t="s">
        <v>452</v>
      </c>
      <c r="H950" s="70">
        <v>0</v>
      </c>
      <c r="I950" s="70">
        <v>0</v>
      </c>
      <c r="J950" s="70">
        <v>0</v>
      </c>
      <c r="K950" s="70">
        <v>0</v>
      </c>
      <c r="L950" s="70">
        <v>0</v>
      </c>
      <c r="N950" s="6"/>
    </row>
    <row r="951" spans="1:14" hidden="1" x14ac:dyDescent="0.25">
      <c r="A951" t="s">
        <v>288</v>
      </c>
      <c r="B951" t="s">
        <v>409</v>
      </c>
      <c r="C951" s="4" t="s">
        <v>471</v>
      </c>
      <c r="D951" s="4" t="s">
        <v>475</v>
      </c>
      <c r="E951" s="4" t="str">
        <f>CSM_AGENCY3[[#This Row],[Agency]]&amp;"-"&amp;CSM_AGENCY3[[#This Row],[Agency Name]]</f>
        <v>360-University of Washington</v>
      </c>
      <c r="F951" t="s">
        <v>33</v>
      </c>
      <c r="G951" s="5" t="s">
        <v>452</v>
      </c>
      <c r="H951" s="70">
        <v>20000</v>
      </c>
      <c r="I951" s="70">
        <v>20000</v>
      </c>
      <c r="J951" s="70">
        <v>40000</v>
      </c>
      <c r="K951" s="70">
        <v>1666.6666666666667</v>
      </c>
      <c r="L951" s="70">
        <v>1666.6666666666667</v>
      </c>
      <c r="N951" s="6"/>
    </row>
    <row r="952" spans="1:14" hidden="1" x14ac:dyDescent="0.25">
      <c r="A952" t="s">
        <v>289</v>
      </c>
      <c r="B952" t="s">
        <v>410</v>
      </c>
      <c r="C952" s="4" t="s">
        <v>471</v>
      </c>
      <c r="D952" s="4" t="s">
        <v>475</v>
      </c>
      <c r="E952" s="4" t="str">
        <f>CSM_AGENCY3[[#This Row],[Agency]]&amp;"-"&amp;CSM_AGENCY3[[#This Row],[Agency Name]]</f>
        <v>365-Washington State University</v>
      </c>
      <c r="F952" t="s">
        <v>33</v>
      </c>
      <c r="G952" s="5" t="s">
        <v>452</v>
      </c>
      <c r="H952" s="70">
        <v>9000</v>
      </c>
      <c r="I952" s="70">
        <v>9000</v>
      </c>
      <c r="J952" s="70">
        <v>18000</v>
      </c>
      <c r="K952" s="70">
        <v>750</v>
      </c>
      <c r="L952" s="70">
        <v>750</v>
      </c>
      <c r="N952" s="6"/>
    </row>
    <row r="953" spans="1:14" hidden="1" x14ac:dyDescent="0.25">
      <c r="A953" t="s">
        <v>290</v>
      </c>
      <c r="B953" t="s">
        <v>411</v>
      </c>
      <c r="C953" s="4" t="s">
        <v>471</v>
      </c>
      <c r="D953" s="4" t="s">
        <v>475</v>
      </c>
      <c r="E953" s="4" t="str">
        <f>CSM_AGENCY3[[#This Row],[Agency]]&amp;"-"&amp;CSM_AGENCY3[[#This Row],[Agency Name]]</f>
        <v>370-Eastern Washington University</v>
      </c>
      <c r="F953" t="s">
        <v>33</v>
      </c>
      <c r="G953" s="5" t="s">
        <v>452</v>
      </c>
      <c r="H953" s="70">
        <v>2500</v>
      </c>
      <c r="I953" s="70">
        <v>2500</v>
      </c>
      <c r="J953" s="70">
        <v>5000</v>
      </c>
      <c r="K953" s="70">
        <v>208.33333333333334</v>
      </c>
      <c r="L953" s="70">
        <v>208.33333333333334</v>
      </c>
      <c r="N953" s="6"/>
    </row>
    <row r="954" spans="1:14" hidden="1" x14ac:dyDescent="0.25">
      <c r="A954" t="s">
        <v>291</v>
      </c>
      <c r="B954" t="s">
        <v>412</v>
      </c>
      <c r="C954" s="4" t="s">
        <v>471</v>
      </c>
      <c r="D954" s="4" t="s">
        <v>475</v>
      </c>
      <c r="E954" s="4" t="str">
        <f>CSM_AGENCY3[[#This Row],[Agency]]&amp;"-"&amp;CSM_AGENCY3[[#This Row],[Agency Name]]</f>
        <v>375-Central Washington University</v>
      </c>
      <c r="F954" t="s">
        <v>33</v>
      </c>
      <c r="G954" s="5" t="s">
        <v>452</v>
      </c>
      <c r="H954" s="70">
        <v>2000</v>
      </c>
      <c r="I954" s="70">
        <v>2000</v>
      </c>
      <c r="J954" s="70">
        <v>4000</v>
      </c>
      <c r="K954" s="70">
        <v>166.66666666666666</v>
      </c>
      <c r="L954" s="70">
        <v>166.66666666666666</v>
      </c>
      <c r="N954" s="6"/>
    </row>
    <row r="955" spans="1:14" hidden="1" x14ac:dyDescent="0.25">
      <c r="A955" t="s">
        <v>292</v>
      </c>
      <c r="B955" t="s">
        <v>413</v>
      </c>
      <c r="C955" s="4" t="s">
        <v>471</v>
      </c>
      <c r="D955" s="4" t="s">
        <v>475</v>
      </c>
      <c r="E955" s="4" t="str">
        <f>CSM_AGENCY3[[#This Row],[Agency]]&amp;"-"&amp;CSM_AGENCY3[[#This Row],[Agency Name]]</f>
        <v>376-The Evergreen State College</v>
      </c>
      <c r="F955" t="s">
        <v>33</v>
      </c>
      <c r="G955" s="5" t="s">
        <v>452</v>
      </c>
      <c r="H955" s="70">
        <v>2000</v>
      </c>
      <c r="I955" s="70">
        <v>2000</v>
      </c>
      <c r="J955" s="70">
        <v>4000</v>
      </c>
      <c r="K955" s="70">
        <v>166.66666666666666</v>
      </c>
      <c r="L955" s="70">
        <v>166.66666666666666</v>
      </c>
      <c r="N955" s="6"/>
    </row>
    <row r="956" spans="1:14" hidden="1" x14ac:dyDescent="0.25">
      <c r="A956" t="s">
        <v>293</v>
      </c>
      <c r="B956" t="s">
        <v>414</v>
      </c>
      <c r="C956" s="4" t="s">
        <v>471</v>
      </c>
      <c r="D956" s="4" t="s">
        <v>475</v>
      </c>
      <c r="E956" s="4" t="str">
        <f>CSM_AGENCY3[[#This Row],[Agency]]&amp;"-"&amp;CSM_AGENCY3[[#This Row],[Agency Name]]</f>
        <v>380-Western Washington University</v>
      </c>
      <c r="F956" t="s">
        <v>33</v>
      </c>
      <c r="G956" s="5" t="s">
        <v>452</v>
      </c>
      <c r="H956" s="70">
        <v>4000</v>
      </c>
      <c r="I956" s="70">
        <v>4000</v>
      </c>
      <c r="J956" s="70">
        <v>8000</v>
      </c>
      <c r="K956" s="70">
        <v>333.33333333333331</v>
      </c>
      <c r="L956" s="70">
        <v>333.33333333333331</v>
      </c>
      <c r="N956" s="6"/>
    </row>
    <row r="957" spans="1:14" hidden="1" x14ac:dyDescent="0.25">
      <c r="A957" t="s">
        <v>294</v>
      </c>
      <c r="B957" t="s">
        <v>415</v>
      </c>
      <c r="C957" s="4" t="s">
        <v>471</v>
      </c>
      <c r="D957" s="4" t="s">
        <v>475</v>
      </c>
      <c r="E957" s="4" t="str">
        <f>CSM_AGENCY3[[#This Row],[Agency]]&amp;"-"&amp;CSM_AGENCY3[[#This Row],[Agency Name]]</f>
        <v>387-Washington State Arts Commission</v>
      </c>
      <c r="F957" t="s">
        <v>33</v>
      </c>
      <c r="G957" s="5" t="s">
        <v>452</v>
      </c>
      <c r="H957" s="70">
        <v>500</v>
      </c>
      <c r="I957" s="70">
        <v>500</v>
      </c>
      <c r="J957" s="70">
        <v>1000</v>
      </c>
      <c r="K957" s="70">
        <v>41.666666666666664</v>
      </c>
      <c r="L957" s="70">
        <v>41.666666666666664</v>
      </c>
      <c r="N957" s="6"/>
    </row>
    <row r="958" spans="1:14" hidden="1" x14ac:dyDescent="0.25">
      <c r="A958" t="s">
        <v>295</v>
      </c>
      <c r="B958" t="s">
        <v>416</v>
      </c>
      <c r="C958" s="4" t="s">
        <v>471</v>
      </c>
      <c r="D958" s="4" t="s">
        <v>475</v>
      </c>
      <c r="E958" s="4" t="str">
        <f>CSM_AGENCY3[[#This Row],[Agency]]&amp;"-"&amp;CSM_AGENCY3[[#This Row],[Agency Name]]</f>
        <v>390-Washington State Historical Society</v>
      </c>
      <c r="F958" t="s">
        <v>33</v>
      </c>
      <c r="G958" s="5" t="s">
        <v>452</v>
      </c>
      <c r="H958" s="70">
        <v>500</v>
      </c>
      <c r="I958" s="70">
        <v>500</v>
      </c>
      <c r="J958" s="70">
        <v>1000</v>
      </c>
      <c r="K958" s="70">
        <v>41.666666666666664</v>
      </c>
      <c r="L958" s="70">
        <v>41.666666666666664</v>
      </c>
      <c r="N958" s="6"/>
    </row>
    <row r="959" spans="1:14" hidden="1" x14ac:dyDescent="0.25">
      <c r="A959" t="s">
        <v>296</v>
      </c>
      <c r="B959" t="s">
        <v>417</v>
      </c>
      <c r="C959" s="4" t="s">
        <v>471</v>
      </c>
      <c r="D959" s="4" t="s">
        <v>475</v>
      </c>
      <c r="E959" s="4" t="str">
        <f>CSM_AGENCY3[[#This Row],[Agency]]&amp;"-"&amp;CSM_AGENCY3[[#This Row],[Agency Name]]</f>
        <v>395-East Wash State Historical Society</v>
      </c>
      <c r="F959" t="s">
        <v>33</v>
      </c>
      <c r="G959" s="5" t="s">
        <v>452</v>
      </c>
      <c r="H959" s="70">
        <v>500</v>
      </c>
      <c r="I959" s="70">
        <v>500</v>
      </c>
      <c r="J959" s="70">
        <v>1000</v>
      </c>
      <c r="K959" s="70">
        <v>41.666666666666664</v>
      </c>
      <c r="L959" s="70">
        <v>41.666666666666664</v>
      </c>
      <c r="N959" s="6"/>
    </row>
    <row r="960" spans="1:14" hidden="1" x14ac:dyDescent="0.25">
      <c r="A960" t="s">
        <v>297</v>
      </c>
      <c r="B960" t="s">
        <v>418</v>
      </c>
      <c r="C960" s="4" t="s">
        <v>471</v>
      </c>
      <c r="D960" s="4" t="s">
        <v>475</v>
      </c>
      <c r="E960" s="4" t="str">
        <f>CSM_AGENCY3[[#This Row],[Agency]]&amp;"-"&amp;CSM_AGENCY3[[#This Row],[Agency Name]]</f>
        <v>405-Department of Transportation</v>
      </c>
      <c r="F960" t="s">
        <v>33</v>
      </c>
      <c r="G960" s="5" t="s">
        <v>452</v>
      </c>
      <c r="H960" s="70">
        <v>116500</v>
      </c>
      <c r="I960" s="70">
        <v>116500</v>
      </c>
      <c r="J960" s="70">
        <v>233000</v>
      </c>
      <c r="K960" s="70">
        <v>9708.3333333333339</v>
      </c>
      <c r="L960" s="70">
        <v>9708.3333333333339</v>
      </c>
      <c r="N960" s="6"/>
    </row>
    <row r="961" spans="1:14" hidden="1" x14ac:dyDescent="0.25">
      <c r="A961" t="s">
        <v>298</v>
      </c>
      <c r="B961" t="s">
        <v>419</v>
      </c>
      <c r="C961" s="4" t="s">
        <v>471</v>
      </c>
      <c r="D961" s="4" t="s">
        <v>475</v>
      </c>
      <c r="E961" s="4" t="str">
        <f>CSM_AGENCY3[[#This Row],[Agency]]&amp;"-"&amp;CSM_AGENCY3[[#This Row],[Agency Name]]</f>
        <v>406-County Road Administration Board</v>
      </c>
      <c r="F961" t="s">
        <v>33</v>
      </c>
      <c r="G961" s="5" t="s">
        <v>452</v>
      </c>
      <c r="H961" s="70">
        <v>500</v>
      </c>
      <c r="I961" s="70">
        <v>500</v>
      </c>
      <c r="J961" s="70">
        <v>1000</v>
      </c>
      <c r="K961" s="70">
        <v>41.666666666666664</v>
      </c>
      <c r="L961" s="70">
        <v>41.666666666666664</v>
      </c>
      <c r="N961" s="6"/>
    </row>
    <row r="962" spans="1:14" hidden="1" x14ac:dyDescent="0.25">
      <c r="A962" t="s">
        <v>299</v>
      </c>
      <c r="B962" t="s">
        <v>420</v>
      </c>
      <c r="C962" s="4" t="s">
        <v>471</v>
      </c>
      <c r="D962" s="4" t="s">
        <v>475</v>
      </c>
      <c r="E962" s="4" t="str">
        <f>CSM_AGENCY3[[#This Row],[Agency]]&amp;"-"&amp;CSM_AGENCY3[[#This Row],[Agency Name]]</f>
        <v>407-Transportation Improvement Board</v>
      </c>
      <c r="F962" t="s">
        <v>33</v>
      </c>
      <c r="G962" s="5" t="s">
        <v>452</v>
      </c>
      <c r="H962" s="70">
        <v>0</v>
      </c>
      <c r="I962" s="70">
        <v>0</v>
      </c>
      <c r="J962" s="70">
        <v>0</v>
      </c>
      <c r="K962" s="70">
        <v>0</v>
      </c>
      <c r="L962" s="70">
        <v>0</v>
      </c>
      <c r="N962" s="6"/>
    </row>
    <row r="963" spans="1:14" hidden="1" x14ac:dyDescent="0.25">
      <c r="A963" t="s">
        <v>300</v>
      </c>
      <c r="B963" t="s">
        <v>421</v>
      </c>
      <c r="C963" s="4" t="s">
        <v>471</v>
      </c>
      <c r="D963" s="4" t="s">
        <v>475</v>
      </c>
      <c r="E963" s="4" t="str">
        <f>CSM_AGENCY3[[#This Row],[Agency]]&amp;"-"&amp;CSM_AGENCY3[[#This Row],[Agency Name]]</f>
        <v>410-Transportation Commission</v>
      </c>
      <c r="F963" t="s">
        <v>33</v>
      </c>
      <c r="G963" s="5" t="s">
        <v>452</v>
      </c>
      <c r="H963" s="70">
        <v>0</v>
      </c>
      <c r="I963" s="70">
        <v>0</v>
      </c>
      <c r="J963" s="70">
        <v>0</v>
      </c>
      <c r="K963" s="70">
        <v>0</v>
      </c>
      <c r="L963" s="70">
        <v>0</v>
      </c>
      <c r="N963" s="6"/>
    </row>
    <row r="964" spans="1:14" hidden="1" x14ac:dyDescent="0.25">
      <c r="A964" t="s">
        <v>301</v>
      </c>
      <c r="B964" t="s">
        <v>422</v>
      </c>
      <c r="C964" s="4" t="s">
        <v>471</v>
      </c>
      <c r="D964" s="4" t="s">
        <v>475</v>
      </c>
      <c r="E964" s="4" t="str">
        <f>CSM_AGENCY3[[#This Row],[Agency]]&amp;"-"&amp;CSM_AGENCY3[[#This Row],[Agency Name]]</f>
        <v>411-Freight Mobility Strategic Invest</v>
      </c>
      <c r="F964" t="s">
        <v>33</v>
      </c>
      <c r="G964" s="5" t="s">
        <v>452</v>
      </c>
      <c r="H964" s="70">
        <v>0</v>
      </c>
      <c r="I964" s="70">
        <v>0</v>
      </c>
      <c r="J964" s="70">
        <v>0</v>
      </c>
      <c r="K964" s="70">
        <v>0</v>
      </c>
      <c r="L964" s="70">
        <v>0</v>
      </c>
      <c r="N964" s="6"/>
    </row>
    <row r="965" spans="1:14" hidden="1" x14ac:dyDescent="0.25">
      <c r="A965" t="s">
        <v>302</v>
      </c>
      <c r="B965" t="s">
        <v>423</v>
      </c>
      <c r="C965" s="4" t="s">
        <v>471</v>
      </c>
      <c r="D965" s="4" t="s">
        <v>475</v>
      </c>
      <c r="E965" s="4" t="str">
        <f>CSM_AGENCY3[[#This Row],[Agency]]&amp;"-"&amp;CSM_AGENCY3[[#This Row],[Agency Name]]</f>
        <v>460-Columbia River Gorge Commission</v>
      </c>
      <c r="F965" t="s">
        <v>33</v>
      </c>
      <c r="G965" s="5" t="s">
        <v>452</v>
      </c>
      <c r="H965" s="70">
        <v>0</v>
      </c>
      <c r="I965" s="70">
        <v>0</v>
      </c>
      <c r="J965" s="70">
        <v>0</v>
      </c>
      <c r="K965" s="70">
        <v>0</v>
      </c>
      <c r="L965" s="70">
        <v>0</v>
      </c>
      <c r="N965" s="6"/>
    </row>
    <row r="966" spans="1:14" hidden="1" x14ac:dyDescent="0.25">
      <c r="A966" t="s">
        <v>303</v>
      </c>
      <c r="B966" t="s">
        <v>424</v>
      </c>
      <c r="C966" s="4" t="s">
        <v>471</v>
      </c>
      <c r="D966" s="4" t="s">
        <v>475</v>
      </c>
      <c r="E966" s="4" t="str">
        <f>CSM_AGENCY3[[#This Row],[Agency]]&amp;"-"&amp;CSM_AGENCY3[[#This Row],[Agency Name]]</f>
        <v>461-Department of Ecology</v>
      </c>
      <c r="F966" t="s">
        <v>33</v>
      </c>
      <c r="G966" s="5" t="s">
        <v>452</v>
      </c>
      <c r="H966" s="70">
        <v>28500</v>
      </c>
      <c r="I966" s="70">
        <v>28500</v>
      </c>
      <c r="J966" s="70">
        <v>57000</v>
      </c>
      <c r="K966" s="70">
        <v>2375</v>
      </c>
      <c r="L966" s="70">
        <v>2375</v>
      </c>
      <c r="N966" s="6"/>
    </row>
    <row r="967" spans="1:14" hidden="1" x14ac:dyDescent="0.25">
      <c r="A967" t="s">
        <v>304</v>
      </c>
      <c r="B967" t="s">
        <v>425</v>
      </c>
      <c r="C967" s="4" t="s">
        <v>471</v>
      </c>
      <c r="D967" s="4" t="s">
        <v>475</v>
      </c>
      <c r="E967" s="4" t="str">
        <f>CSM_AGENCY3[[#This Row],[Agency]]&amp;"-"&amp;CSM_AGENCY3[[#This Row],[Agency Name]]</f>
        <v>462-WA Pollution Liab Insurance Program</v>
      </c>
      <c r="F967" t="s">
        <v>33</v>
      </c>
      <c r="G967" s="5" t="s">
        <v>452</v>
      </c>
      <c r="H967" s="70">
        <v>500</v>
      </c>
      <c r="I967" s="70">
        <v>500</v>
      </c>
      <c r="J967" s="70">
        <v>1000</v>
      </c>
      <c r="K967" s="70">
        <v>41.666666666666664</v>
      </c>
      <c r="L967" s="70">
        <v>41.666666666666664</v>
      </c>
      <c r="N967" s="6"/>
    </row>
    <row r="968" spans="1:14" hidden="1" x14ac:dyDescent="0.25">
      <c r="A968" t="s">
        <v>306</v>
      </c>
      <c r="B968" t="s">
        <v>427</v>
      </c>
      <c r="C968" s="4" t="s">
        <v>471</v>
      </c>
      <c r="D968" s="4" t="s">
        <v>475</v>
      </c>
      <c r="E968" s="4" t="str">
        <f>CSM_AGENCY3[[#This Row],[Agency]]&amp;"-"&amp;CSM_AGENCY3[[#This Row],[Agency Name]]</f>
        <v>465-State Parks and Recreation Comm</v>
      </c>
      <c r="F968" t="s">
        <v>33</v>
      </c>
      <c r="G968" s="5" t="s">
        <v>452</v>
      </c>
      <c r="H968" s="70">
        <v>14500</v>
      </c>
      <c r="I968" s="70">
        <v>13500</v>
      </c>
      <c r="J968" s="70">
        <v>28000</v>
      </c>
      <c r="K968" s="70">
        <v>1208.3333333333333</v>
      </c>
      <c r="L968" s="70">
        <v>1125</v>
      </c>
      <c r="N968" s="6"/>
    </row>
    <row r="969" spans="1:14" hidden="1" x14ac:dyDescent="0.25">
      <c r="A969" t="s">
        <v>307</v>
      </c>
      <c r="B969" t="s">
        <v>428</v>
      </c>
      <c r="C969" s="4" t="s">
        <v>471</v>
      </c>
      <c r="D969" s="4" t="s">
        <v>475</v>
      </c>
      <c r="E969" s="4" t="str">
        <f>CSM_AGENCY3[[#This Row],[Agency]]&amp;"-"&amp;CSM_AGENCY3[[#This Row],[Agency Name]]</f>
        <v>467-Rec and Conservation Funding Board</v>
      </c>
      <c r="F969" t="s">
        <v>33</v>
      </c>
      <c r="G969" s="5" t="s">
        <v>452</v>
      </c>
      <c r="H969" s="70">
        <v>1000</v>
      </c>
      <c r="I969" s="70">
        <v>1000</v>
      </c>
      <c r="J969" s="70">
        <v>2000</v>
      </c>
      <c r="K969" s="70">
        <v>83.333333333333329</v>
      </c>
      <c r="L969" s="70">
        <v>83.333333333333329</v>
      </c>
      <c r="N969" s="6"/>
    </row>
    <row r="970" spans="1:14" hidden="1" x14ac:dyDescent="0.25">
      <c r="A970" t="s">
        <v>308</v>
      </c>
      <c r="B970" t="s">
        <v>429</v>
      </c>
      <c r="C970" s="4" t="s">
        <v>471</v>
      </c>
      <c r="D970" s="4" t="s">
        <v>475</v>
      </c>
      <c r="E970" s="4" t="str">
        <f>CSM_AGENCY3[[#This Row],[Agency]]&amp;"-"&amp;CSM_AGENCY3[[#This Row],[Agency Name]]</f>
        <v>468-Environ &amp; Land Use Hearings Office</v>
      </c>
      <c r="F970" t="s">
        <v>33</v>
      </c>
      <c r="G970" s="5" t="s">
        <v>452</v>
      </c>
      <c r="H970" s="70">
        <v>500</v>
      </c>
      <c r="I970" s="70">
        <v>500</v>
      </c>
      <c r="J970" s="70">
        <v>1000</v>
      </c>
      <c r="K970" s="70">
        <v>41.666666666666664</v>
      </c>
      <c r="L970" s="70">
        <v>41.666666666666664</v>
      </c>
      <c r="N970" s="6"/>
    </row>
    <row r="971" spans="1:14" hidden="1" x14ac:dyDescent="0.25">
      <c r="A971" t="s">
        <v>309</v>
      </c>
      <c r="B971" t="s">
        <v>430</v>
      </c>
      <c r="C971" s="4" t="s">
        <v>471</v>
      </c>
      <c r="D971" s="4" t="s">
        <v>475</v>
      </c>
      <c r="E971" s="4" t="str">
        <f>CSM_AGENCY3[[#This Row],[Agency]]&amp;"-"&amp;CSM_AGENCY3[[#This Row],[Agency Name]]</f>
        <v>471-State Conservation Commission</v>
      </c>
      <c r="F971" t="s">
        <v>33</v>
      </c>
      <c r="G971" s="5" t="s">
        <v>452</v>
      </c>
      <c r="H971" s="70">
        <v>500</v>
      </c>
      <c r="I971" s="70">
        <v>500</v>
      </c>
      <c r="J971" s="70">
        <v>1000</v>
      </c>
      <c r="K971" s="70">
        <v>41.666666666666664</v>
      </c>
      <c r="L971" s="70">
        <v>41.666666666666664</v>
      </c>
      <c r="N971" s="6"/>
    </row>
    <row r="972" spans="1:14" hidden="1" x14ac:dyDescent="0.25">
      <c r="A972" t="s">
        <v>310</v>
      </c>
      <c r="B972" t="s">
        <v>431</v>
      </c>
      <c r="C972" s="4" t="s">
        <v>471</v>
      </c>
      <c r="D972" s="4" t="s">
        <v>475</v>
      </c>
      <c r="E972" s="4" t="str">
        <f>CSM_AGENCY3[[#This Row],[Agency]]&amp;"-"&amp;CSM_AGENCY3[[#This Row],[Agency Name]]</f>
        <v>477-Dept of Fish and Wildlife</v>
      </c>
      <c r="F972" t="s">
        <v>33</v>
      </c>
      <c r="G972" s="5" t="s">
        <v>452</v>
      </c>
      <c r="H972" s="70">
        <v>33500</v>
      </c>
      <c r="I972" s="70">
        <v>33500</v>
      </c>
      <c r="J972" s="70">
        <v>67000</v>
      </c>
      <c r="K972" s="70">
        <v>2791.6666666666665</v>
      </c>
      <c r="L972" s="70">
        <v>2791.6666666666665</v>
      </c>
      <c r="N972" s="6"/>
    </row>
    <row r="973" spans="1:14" hidden="1" x14ac:dyDescent="0.25">
      <c r="A973" t="s">
        <v>311</v>
      </c>
      <c r="B973" t="s">
        <v>432</v>
      </c>
      <c r="C973" s="4" t="s">
        <v>471</v>
      </c>
      <c r="D973" s="4" t="s">
        <v>475</v>
      </c>
      <c r="E973" s="4" t="str">
        <f>CSM_AGENCY3[[#This Row],[Agency]]&amp;"-"&amp;CSM_AGENCY3[[#This Row],[Agency Name]]</f>
        <v>478-Puget Sound Partnership</v>
      </c>
      <c r="F973" t="s">
        <v>33</v>
      </c>
      <c r="G973" s="5" t="s">
        <v>452</v>
      </c>
      <c r="H973" s="70">
        <v>1000</v>
      </c>
      <c r="I973" s="70">
        <v>1000</v>
      </c>
      <c r="J973" s="70">
        <v>2000</v>
      </c>
      <c r="K973" s="70">
        <v>83.333333333333329</v>
      </c>
      <c r="L973" s="70">
        <v>83.333333333333329</v>
      </c>
      <c r="N973" s="6"/>
    </row>
    <row r="974" spans="1:14" hidden="1" x14ac:dyDescent="0.25">
      <c r="A974" t="s">
        <v>312</v>
      </c>
      <c r="B974" t="s">
        <v>433</v>
      </c>
      <c r="C974" s="4" t="s">
        <v>471</v>
      </c>
      <c r="D974" s="4" t="s">
        <v>475</v>
      </c>
      <c r="E974" s="4" t="str">
        <f>CSM_AGENCY3[[#This Row],[Agency]]&amp;"-"&amp;CSM_AGENCY3[[#This Row],[Agency Name]]</f>
        <v>490-Department of Natural Resources</v>
      </c>
      <c r="F974" t="s">
        <v>33</v>
      </c>
      <c r="G974" s="5" t="s">
        <v>452</v>
      </c>
      <c r="H974" s="70">
        <v>33000</v>
      </c>
      <c r="I974" s="70">
        <v>33000</v>
      </c>
      <c r="J974" s="70">
        <v>66000</v>
      </c>
      <c r="K974" s="70">
        <v>2750</v>
      </c>
      <c r="L974" s="70">
        <v>2750</v>
      </c>
      <c r="N974" s="6"/>
    </row>
    <row r="975" spans="1:14" hidden="1" x14ac:dyDescent="0.25">
      <c r="A975" t="s">
        <v>313</v>
      </c>
      <c r="B975" t="s">
        <v>434</v>
      </c>
      <c r="C975" s="4" t="s">
        <v>471</v>
      </c>
      <c r="D975" s="4" t="s">
        <v>475</v>
      </c>
      <c r="E975" s="4" t="str">
        <f>CSM_AGENCY3[[#This Row],[Agency]]&amp;"-"&amp;CSM_AGENCY3[[#This Row],[Agency Name]]</f>
        <v>495-Department of Agriculture</v>
      </c>
      <c r="F975" t="s">
        <v>33</v>
      </c>
      <c r="G975" s="5" t="s">
        <v>452</v>
      </c>
      <c r="H975" s="70">
        <v>13500</v>
      </c>
      <c r="I975" s="70">
        <v>14500</v>
      </c>
      <c r="J975" s="70">
        <v>28000</v>
      </c>
      <c r="K975" s="70">
        <v>1125</v>
      </c>
      <c r="L975" s="70">
        <v>1208.3333333333333</v>
      </c>
      <c r="N975" s="6"/>
    </row>
    <row r="976" spans="1:14" hidden="1" x14ac:dyDescent="0.25">
      <c r="A976" t="s">
        <v>314</v>
      </c>
      <c r="B976" t="s">
        <v>435</v>
      </c>
      <c r="C976" s="4" t="s">
        <v>471</v>
      </c>
      <c r="D976" s="4" t="s">
        <v>475</v>
      </c>
      <c r="E976" s="4" t="str">
        <f>CSM_AGENCY3[[#This Row],[Agency]]&amp;"-"&amp;CSM_AGENCY3[[#This Row],[Agency Name]]</f>
        <v>540-Employment Security Department</v>
      </c>
      <c r="F976" t="s">
        <v>33</v>
      </c>
      <c r="G976" s="5" t="s">
        <v>452</v>
      </c>
      <c r="H976" s="70">
        <v>47500</v>
      </c>
      <c r="I976" s="70">
        <v>46500</v>
      </c>
      <c r="J976" s="70">
        <v>94000</v>
      </c>
      <c r="K976" s="70">
        <v>3958.3333333333335</v>
      </c>
      <c r="L976" s="70">
        <v>3875</v>
      </c>
      <c r="N976" s="6"/>
    </row>
    <row r="977" spans="1:14" hidden="1" x14ac:dyDescent="0.25">
      <c r="A977" t="s">
        <v>315</v>
      </c>
      <c r="B977" t="s">
        <v>441</v>
      </c>
      <c r="C977" s="4" t="s">
        <v>471</v>
      </c>
      <c r="D977" s="4" t="s">
        <v>475</v>
      </c>
      <c r="E977" s="4" t="str">
        <f>CSM_AGENCY3[[#This Row],[Agency]]&amp;"-"&amp;CSM_AGENCY3[[#This Row],[Agency Name]]</f>
        <v>541-ESD - PFM</v>
      </c>
      <c r="F977" t="s">
        <v>33</v>
      </c>
      <c r="G977" s="5" t="s">
        <v>452</v>
      </c>
      <c r="H977" s="70">
        <v>0</v>
      </c>
      <c r="I977" s="70">
        <v>0</v>
      </c>
      <c r="J977" s="70">
        <v>0</v>
      </c>
      <c r="K977" s="70">
        <v>0</v>
      </c>
      <c r="L977" s="70">
        <v>0</v>
      </c>
      <c r="N977" s="6"/>
    </row>
    <row r="978" spans="1:14" hidden="1" x14ac:dyDescent="0.25">
      <c r="A978" t="s">
        <v>316</v>
      </c>
      <c r="B978" t="s">
        <v>443</v>
      </c>
      <c r="C978" s="4" t="s">
        <v>471</v>
      </c>
      <c r="D978" s="4" t="s">
        <v>475</v>
      </c>
      <c r="E978" s="4" t="str">
        <f>CSM_AGENCY3[[#This Row],[Agency]]&amp;"-"&amp;CSM_AGENCY3[[#This Row],[Agency Name]]</f>
        <v>542-ESD LTC</v>
      </c>
      <c r="F978" t="s">
        <v>33</v>
      </c>
      <c r="G978" s="5" t="s">
        <v>452</v>
      </c>
      <c r="H978" s="70">
        <v>0</v>
      </c>
      <c r="I978" s="70">
        <v>0</v>
      </c>
      <c r="J978" s="70">
        <v>0</v>
      </c>
      <c r="K978" s="70">
        <v>0</v>
      </c>
      <c r="L978" s="70">
        <v>0</v>
      </c>
      <c r="N978" s="6"/>
    </row>
    <row r="979" spans="1:14" hidden="1" x14ac:dyDescent="0.25">
      <c r="A979" t="s">
        <v>317</v>
      </c>
      <c r="B979" t="s">
        <v>445</v>
      </c>
      <c r="C979" s="4" t="s">
        <v>471</v>
      </c>
      <c r="D979" s="4" t="s">
        <v>475</v>
      </c>
      <c r="E979" s="4" t="str">
        <f>CSM_AGENCY3[[#This Row],[Agency]]&amp;"-"&amp;CSM_AGENCY3[[#This Row],[Agency Name]]</f>
        <v>543-ESD - UI</v>
      </c>
      <c r="F979" t="s">
        <v>33</v>
      </c>
      <c r="G979" s="5" t="s">
        <v>452</v>
      </c>
      <c r="H979" s="70">
        <v>0</v>
      </c>
      <c r="I979" s="70">
        <v>0</v>
      </c>
      <c r="J979" s="70">
        <v>0</v>
      </c>
      <c r="K979" s="70">
        <v>0</v>
      </c>
      <c r="L979" s="70">
        <v>0</v>
      </c>
      <c r="N979" s="6"/>
    </row>
    <row r="980" spans="1:14" hidden="1" x14ac:dyDescent="0.25">
      <c r="A980" t="s">
        <v>318</v>
      </c>
      <c r="B980" t="s">
        <v>447</v>
      </c>
      <c r="C980" s="4" t="s">
        <v>471</v>
      </c>
      <c r="D980" s="4" t="s">
        <v>475</v>
      </c>
      <c r="E980" s="4" t="str">
        <f>CSM_AGENCY3[[#This Row],[Agency]]&amp;"-"&amp;CSM_AGENCY3[[#This Row],[Agency Name]]</f>
        <v>544-ESD - Other</v>
      </c>
      <c r="F980" t="s">
        <v>33</v>
      </c>
      <c r="G980" s="5" t="s">
        <v>452</v>
      </c>
      <c r="H980" s="70">
        <v>0</v>
      </c>
      <c r="I980" s="70">
        <v>0</v>
      </c>
      <c r="J980" s="70">
        <v>0</v>
      </c>
      <c r="K980" s="70">
        <v>0</v>
      </c>
      <c r="L980" s="70">
        <v>0</v>
      </c>
      <c r="N980" s="6"/>
    </row>
    <row r="981" spans="1:14" hidden="1" x14ac:dyDescent="0.25">
      <c r="A981" t="s">
        <v>319</v>
      </c>
      <c r="B981" t="s">
        <v>437</v>
      </c>
      <c r="C981" s="4" t="s">
        <v>471</v>
      </c>
      <c r="D981" s="4" t="s">
        <v>475</v>
      </c>
      <c r="E981" s="4" t="str">
        <f>CSM_AGENCY3[[#This Row],[Agency]]&amp;"-"&amp;CSM_AGENCY3[[#This Row],[Agency Name]]</f>
        <v>699-Community/Technical College System</v>
      </c>
      <c r="F981" t="s">
        <v>33</v>
      </c>
      <c r="G981" s="5" t="s">
        <v>452</v>
      </c>
      <c r="H981" s="70">
        <v>25000</v>
      </c>
      <c r="I981" s="70">
        <v>24000</v>
      </c>
      <c r="J981" s="70">
        <v>49000</v>
      </c>
      <c r="K981" s="70">
        <v>2083.3333333333335</v>
      </c>
      <c r="L981" s="70">
        <v>2000</v>
      </c>
      <c r="N981" s="6"/>
    </row>
    <row r="982" spans="1:14" hidden="1" x14ac:dyDescent="0.25">
      <c r="A982" t="s">
        <v>207</v>
      </c>
      <c r="B982" t="s">
        <v>328</v>
      </c>
      <c r="C982" s="4" t="s">
        <v>470</v>
      </c>
      <c r="D982" s="4"/>
      <c r="E982" s="4" t="str">
        <f>CSM_AGENCY3[[#This Row],[Agency]]&amp;"-"&amp;CSM_AGENCY3[[#This Row],[Agency Name]]</f>
        <v>011-House of Representatives</v>
      </c>
      <c r="F982" s="8" t="s">
        <v>33</v>
      </c>
      <c r="G982" s="5" t="s">
        <v>452</v>
      </c>
      <c r="H982" s="70">
        <f>SUMIFS('0. CSM'!C:C,'0. CSM'!L:L,CSM_AGENCY3[[#This Row],[Agency]],'0. CSM'!M:M,CSM_AGENCY3[[#This Row],[Billing CSM Title]])+SUMIFS('0. CSM'!E:E,'0. CSM'!L:L,CSM_AGENCY3[[#This Row],[Agency]],'0. CSM'!M:M,CSM_AGENCY3[[#This Row],[Billing CSM Title]])*1000</f>
        <v>0</v>
      </c>
      <c r="I982" s="70">
        <f>SUMIFS('0. CSM'!D:D,'0. CSM'!L:L,CSM_AGENCY3[[#This Row],[Agency]],'0. CSM'!M:M,CSM_AGENCY3[[#This Row],[Billing CSM Title]])+SUMIFS('0. CSM'!F:F,'0. CSM'!L:L,CSM_AGENCY3[[#This Row],[Agency]],'0. CSM'!M:M,CSM_AGENCY3[[#This Row],[Billing CSM Title]])*1000</f>
        <v>0</v>
      </c>
      <c r="J982" s="70">
        <f>CSM_AGENCY3[[#This Row],[FY1 ANNUAL]]+CSM_AGENCY3[[#This Row],[FY2 ANNUAL]]</f>
        <v>0</v>
      </c>
      <c r="K982" s="70">
        <f>ROUND(CSM_AGENCY3[[#This Row],[FY1 ANNUAL]]/12,2)</f>
        <v>0</v>
      </c>
      <c r="L982" s="70">
        <f>ROUND(CSM_AGENCY3[[#This Row],[FY2 ANNUAL]]/12,2)</f>
        <v>0</v>
      </c>
      <c r="N982" s="6"/>
    </row>
    <row r="983" spans="1:14" hidden="1" x14ac:dyDescent="0.25">
      <c r="A983" t="s">
        <v>208</v>
      </c>
      <c r="B983" t="s">
        <v>330</v>
      </c>
      <c r="C983" s="4" t="s">
        <v>470</v>
      </c>
      <c r="D983" s="4"/>
      <c r="E983" s="4" t="str">
        <f>CSM_AGENCY3[[#This Row],[Agency]]&amp;"-"&amp;CSM_AGENCY3[[#This Row],[Agency Name]]</f>
        <v>012-Senate</v>
      </c>
      <c r="F983" s="8" t="s">
        <v>33</v>
      </c>
      <c r="G983" s="5" t="s">
        <v>452</v>
      </c>
      <c r="H983" s="70">
        <f>SUMIFS('0. CSM'!C:C,'0. CSM'!L:L,CSM_AGENCY3[[#This Row],[Agency]],'0. CSM'!M:M,CSM_AGENCY3[[#This Row],[Billing CSM Title]])+SUMIFS('0. CSM'!E:E,'0. CSM'!L:L,CSM_AGENCY3[[#This Row],[Agency]],'0. CSM'!M:M,CSM_AGENCY3[[#This Row],[Billing CSM Title]])*1000</f>
        <v>0</v>
      </c>
      <c r="I983" s="70">
        <f>SUMIFS('0. CSM'!D:D,'0. CSM'!L:L,CSM_AGENCY3[[#This Row],[Agency]],'0. CSM'!M:M,CSM_AGENCY3[[#This Row],[Billing CSM Title]])+SUMIFS('0. CSM'!F:F,'0. CSM'!L:L,CSM_AGENCY3[[#This Row],[Agency]],'0. CSM'!M:M,CSM_AGENCY3[[#This Row],[Billing CSM Title]])*1000</f>
        <v>0</v>
      </c>
      <c r="J983" s="70">
        <f>CSM_AGENCY3[[#This Row],[FY1 ANNUAL]]+CSM_AGENCY3[[#This Row],[FY2 ANNUAL]]</f>
        <v>0</v>
      </c>
      <c r="K983" s="70">
        <f>ROUND(CSM_AGENCY3[[#This Row],[FY1 ANNUAL]]/12,2)</f>
        <v>0</v>
      </c>
      <c r="L983" s="70">
        <f>ROUND(CSM_AGENCY3[[#This Row],[FY2 ANNUAL]]/12,2)</f>
        <v>0</v>
      </c>
      <c r="N983" s="6"/>
    </row>
    <row r="984" spans="1:14" hidden="1" x14ac:dyDescent="0.25">
      <c r="A984" t="s">
        <v>209</v>
      </c>
      <c r="B984" t="s">
        <v>331</v>
      </c>
      <c r="C984" s="4" t="s">
        <v>470</v>
      </c>
      <c r="D984" s="4"/>
      <c r="E984" s="4" t="str">
        <f>CSM_AGENCY3[[#This Row],[Agency]]&amp;"-"&amp;CSM_AGENCY3[[#This Row],[Agency Name]]</f>
        <v>013-Joint Transportation Committee</v>
      </c>
      <c r="F984" s="8" t="s">
        <v>33</v>
      </c>
      <c r="G984" s="5" t="s">
        <v>452</v>
      </c>
      <c r="H984" s="70">
        <f>SUMIFS('0. CSM'!C:C,'0. CSM'!L:L,CSM_AGENCY3[[#This Row],[Agency]],'0. CSM'!M:M,CSM_AGENCY3[[#This Row],[Billing CSM Title]])+SUMIFS('0. CSM'!E:E,'0. CSM'!L:L,CSM_AGENCY3[[#This Row],[Agency]],'0. CSM'!M:M,CSM_AGENCY3[[#This Row],[Billing CSM Title]])*1000</f>
        <v>0</v>
      </c>
      <c r="I984" s="70">
        <f>SUMIFS('0. CSM'!D:D,'0. CSM'!L:L,CSM_AGENCY3[[#This Row],[Agency]],'0. CSM'!M:M,CSM_AGENCY3[[#This Row],[Billing CSM Title]])+SUMIFS('0. CSM'!F:F,'0. CSM'!L:L,CSM_AGENCY3[[#This Row],[Agency]],'0. CSM'!M:M,CSM_AGENCY3[[#This Row],[Billing CSM Title]])*1000</f>
        <v>0</v>
      </c>
      <c r="J984" s="70">
        <f>CSM_AGENCY3[[#This Row],[FY1 ANNUAL]]+CSM_AGENCY3[[#This Row],[FY2 ANNUAL]]</f>
        <v>0</v>
      </c>
      <c r="K984" s="70">
        <f>ROUND(CSM_AGENCY3[[#This Row],[FY1 ANNUAL]]/12,2)</f>
        <v>0</v>
      </c>
      <c r="L984" s="70">
        <f>ROUND(CSM_AGENCY3[[#This Row],[FY2 ANNUAL]]/12,2)</f>
        <v>0</v>
      </c>
      <c r="N984" s="6"/>
    </row>
    <row r="985" spans="1:14" hidden="1" x14ac:dyDescent="0.25">
      <c r="A985" t="s">
        <v>210</v>
      </c>
      <c r="B985" t="s">
        <v>332</v>
      </c>
      <c r="C985" s="4" t="s">
        <v>470</v>
      </c>
      <c r="D985" s="4"/>
      <c r="E985" s="4" t="str">
        <f>CSM_AGENCY3[[#This Row],[Agency]]&amp;"-"&amp;CSM_AGENCY3[[#This Row],[Agency Name]]</f>
        <v>014-Jt Leg Audit &amp; Review Committee</v>
      </c>
      <c r="F985" s="8" t="s">
        <v>33</v>
      </c>
      <c r="G985" s="5" t="s">
        <v>452</v>
      </c>
      <c r="H985" s="70">
        <f>SUMIFS('0. CSM'!C:C,'0. CSM'!L:L,CSM_AGENCY3[[#This Row],[Agency]],'0. CSM'!M:M,CSM_AGENCY3[[#This Row],[Billing CSM Title]])+SUMIFS('0. CSM'!E:E,'0. CSM'!L:L,CSM_AGENCY3[[#This Row],[Agency]],'0. CSM'!M:M,CSM_AGENCY3[[#This Row],[Billing CSM Title]])*1000</f>
        <v>0</v>
      </c>
      <c r="I985" s="70">
        <f>SUMIFS('0. CSM'!D:D,'0. CSM'!L:L,CSM_AGENCY3[[#This Row],[Agency]],'0. CSM'!M:M,CSM_AGENCY3[[#This Row],[Billing CSM Title]])+SUMIFS('0. CSM'!F:F,'0. CSM'!L:L,CSM_AGENCY3[[#This Row],[Agency]],'0. CSM'!M:M,CSM_AGENCY3[[#This Row],[Billing CSM Title]])*1000</f>
        <v>0</v>
      </c>
      <c r="J985" s="70">
        <f>CSM_AGENCY3[[#This Row],[FY1 ANNUAL]]+CSM_AGENCY3[[#This Row],[FY2 ANNUAL]]</f>
        <v>0</v>
      </c>
      <c r="K985" s="70">
        <f>ROUND(CSM_AGENCY3[[#This Row],[FY1 ANNUAL]]/12,2)</f>
        <v>0</v>
      </c>
      <c r="L985" s="70">
        <f>ROUND(CSM_AGENCY3[[#This Row],[FY2 ANNUAL]]/12,2)</f>
        <v>0</v>
      </c>
      <c r="N985" s="6"/>
    </row>
    <row r="986" spans="1:14" hidden="1" x14ac:dyDescent="0.25">
      <c r="A986" t="s">
        <v>211</v>
      </c>
      <c r="B986" t="s">
        <v>333</v>
      </c>
      <c r="C986" s="4" t="s">
        <v>470</v>
      </c>
      <c r="D986" s="4"/>
      <c r="E986" s="4" t="str">
        <f>CSM_AGENCY3[[#This Row],[Agency]]&amp;"-"&amp;CSM_AGENCY3[[#This Row],[Agency Name]]</f>
        <v>020-LEAP Committee</v>
      </c>
      <c r="F986" s="8" t="s">
        <v>33</v>
      </c>
      <c r="G986" s="5" t="s">
        <v>452</v>
      </c>
      <c r="H986" s="70">
        <f>SUMIFS('0. CSM'!C:C,'0. CSM'!L:L,CSM_AGENCY3[[#This Row],[Agency]],'0. CSM'!M:M,CSM_AGENCY3[[#This Row],[Billing CSM Title]])+SUMIFS('0. CSM'!E:E,'0. CSM'!L:L,CSM_AGENCY3[[#This Row],[Agency]],'0. CSM'!M:M,CSM_AGENCY3[[#This Row],[Billing CSM Title]])*1000</f>
        <v>0</v>
      </c>
      <c r="I986" s="70">
        <f>SUMIFS('0. CSM'!D:D,'0. CSM'!L:L,CSM_AGENCY3[[#This Row],[Agency]],'0. CSM'!M:M,CSM_AGENCY3[[#This Row],[Billing CSM Title]])+SUMIFS('0. CSM'!F:F,'0. CSM'!L:L,CSM_AGENCY3[[#This Row],[Agency]],'0. CSM'!M:M,CSM_AGENCY3[[#This Row],[Billing CSM Title]])*1000</f>
        <v>0</v>
      </c>
      <c r="J986" s="70">
        <f>CSM_AGENCY3[[#This Row],[FY1 ANNUAL]]+CSM_AGENCY3[[#This Row],[FY2 ANNUAL]]</f>
        <v>0</v>
      </c>
      <c r="K986" s="70">
        <f>ROUND(CSM_AGENCY3[[#This Row],[FY1 ANNUAL]]/12,2)</f>
        <v>0</v>
      </c>
      <c r="L986" s="70">
        <f>ROUND(CSM_AGENCY3[[#This Row],[FY2 ANNUAL]]/12,2)</f>
        <v>0</v>
      </c>
      <c r="N986" s="6"/>
    </row>
    <row r="987" spans="1:14" hidden="1" x14ac:dyDescent="0.25">
      <c r="A987" t="s">
        <v>212</v>
      </c>
      <c r="B987" t="s">
        <v>334</v>
      </c>
      <c r="C987" s="4" t="s">
        <v>470</v>
      </c>
      <c r="D987" s="4"/>
      <c r="E987" s="4" t="str">
        <f>CSM_AGENCY3[[#This Row],[Agency]]&amp;"-"&amp;CSM_AGENCY3[[#This Row],[Agency Name]]</f>
        <v>035-Office of the State Actuary</v>
      </c>
      <c r="F987" s="8" t="s">
        <v>33</v>
      </c>
      <c r="G987" s="5" t="s">
        <v>452</v>
      </c>
      <c r="H987" s="70">
        <f>SUMIFS('0. CSM'!C:C,'0. CSM'!L:L,CSM_AGENCY3[[#This Row],[Agency]],'0. CSM'!M:M,CSM_AGENCY3[[#This Row],[Billing CSM Title]])+SUMIFS('0. CSM'!E:E,'0. CSM'!L:L,CSM_AGENCY3[[#This Row],[Agency]],'0. CSM'!M:M,CSM_AGENCY3[[#This Row],[Billing CSM Title]])*1000</f>
        <v>0</v>
      </c>
      <c r="I987" s="70">
        <f>SUMIFS('0. CSM'!D:D,'0. CSM'!L:L,CSM_AGENCY3[[#This Row],[Agency]],'0. CSM'!M:M,CSM_AGENCY3[[#This Row],[Billing CSM Title]])+SUMIFS('0. CSM'!F:F,'0. CSM'!L:L,CSM_AGENCY3[[#This Row],[Agency]],'0. CSM'!M:M,CSM_AGENCY3[[#This Row],[Billing CSM Title]])*1000</f>
        <v>0</v>
      </c>
      <c r="J987" s="70">
        <f>CSM_AGENCY3[[#This Row],[FY1 ANNUAL]]+CSM_AGENCY3[[#This Row],[FY2 ANNUAL]]</f>
        <v>0</v>
      </c>
      <c r="K987" s="70">
        <f>ROUND(CSM_AGENCY3[[#This Row],[FY1 ANNUAL]]/12,2)</f>
        <v>0</v>
      </c>
      <c r="L987" s="70">
        <f>ROUND(CSM_AGENCY3[[#This Row],[FY2 ANNUAL]]/12,2)</f>
        <v>0</v>
      </c>
      <c r="N987" s="6"/>
    </row>
    <row r="988" spans="1:14" hidden="1" x14ac:dyDescent="0.25">
      <c r="A988" t="s">
        <v>213</v>
      </c>
      <c r="B988" t="s">
        <v>335</v>
      </c>
      <c r="C988" s="4" t="s">
        <v>470</v>
      </c>
      <c r="D988" s="4"/>
      <c r="E988" s="4" t="str">
        <f>CSM_AGENCY3[[#This Row],[Agency]]&amp;"-"&amp;CSM_AGENCY3[[#This Row],[Agency Name]]</f>
        <v>036-St Leg Labor Rel</v>
      </c>
      <c r="F988" s="8" t="s">
        <v>33</v>
      </c>
      <c r="G988" s="5" t="s">
        <v>452</v>
      </c>
      <c r="H988" s="70">
        <f>SUMIFS('0. CSM'!C:C,'0. CSM'!L:L,CSM_AGENCY3[[#This Row],[Agency]],'0. CSM'!M:M,CSM_AGENCY3[[#This Row],[Billing CSM Title]])+SUMIFS('0. CSM'!E:E,'0. CSM'!L:L,CSM_AGENCY3[[#This Row],[Agency]],'0. CSM'!M:M,CSM_AGENCY3[[#This Row],[Billing CSM Title]])*1000</f>
        <v>0</v>
      </c>
      <c r="I988" s="70">
        <f>SUMIFS('0. CSM'!D:D,'0. CSM'!L:L,CSM_AGENCY3[[#This Row],[Agency]],'0. CSM'!M:M,CSM_AGENCY3[[#This Row],[Billing CSM Title]])+SUMIFS('0. CSM'!F:F,'0. CSM'!L:L,CSM_AGENCY3[[#This Row],[Agency]],'0. CSM'!M:M,CSM_AGENCY3[[#This Row],[Billing CSM Title]])*1000</f>
        <v>0</v>
      </c>
      <c r="J988" s="70">
        <f>CSM_AGENCY3[[#This Row],[FY1 ANNUAL]]+CSM_AGENCY3[[#This Row],[FY2 ANNUAL]]</f>
        <v>0</v>
      </c>
      <c r="K988" s="70">
        <f>ROUND(CSM_AGENCY3[[#This Row],[FY1 ANNUAL]]/12,2)</f>
        <v>0</v>
      </c>
      <c r="L988" s="70">
        <f>ROUND(CSM_AGENCY3[[#This Row],[FY2 ANNUAL]]/12,2)</f>
        <v>0</v>
      </c>
      <c r="N988" s="6"/>
    </row>
    <row r="989" spans="1:14" hidden="1" x14ac:dyDescent="0.25">
      <c r="A989" t="s">
        <v>214</v>
      </c>
      <c r="B989" t="s">
        <v>336</v>
      </c>
      <c r="C989" s="4" t="s">
        <v>470</v>
      </c>
      <c r="D989" s="4"/>
      <c r="E989" s="4" t="str">
        <f>CSM_AGENCY3[[#This Row],[Agency]]&amp;"-"&amp;CSM_AGENCY3[[#This Row],[Agency Name]]</f>
        <v>037-Office of Legislative Support Svcs</v>
      </c>
      <c r="F989" s="8" t="s">
        <v>33</v>
      </c>
      <c r="G989" s="5" t="s">
        <v>452</v>
      </c>
      <c r="H989" s="70">
        <f>SUMIFS('0. CSM'!C:C,'0. CSM'!L:L,CSM_AGENCY3[[#This Row],[Agency]],'0. CSM'!M:M,CSM_AGENCY3[[#This Row],[Billing CSM Title]])+SUMIFS('0. CSM'!E:E,'0. CSM'!L:L,CSM_AGENCY3[[#This Row],[Agency]],'0. CSM'!M:M,CSM_AGENCY3[[#This Row],[Billing CSM Title]])*1000</f>
        <v>0</v>
      </c>
      <c r="I989" s="70">
        <f>SUMIFS('0. CSM'!D:D,'0. CSM'!L:L,CSM_AGENCY3[[#This Row],[Agency]],'0. CSM'!M:M,CSM_AGENCY3[[#This Row],[Billing CSM Title]])+SUMIFS('0. CSM'!F:F,'0. CSM'!L:L,CSM_AGENCY3[[#This Row],[Agency]],'0. CSM'!M:M,CSM_AGENCY3[[#This Row],[Billing CSM Title]])*1000</f>
        <v>0</v>
      </c>
      <c r="J989" s="70">
        <f>CSM_AGENCY3[[#This Row],[FY1 ANNUAL]]+CSM_AGENCY3[[#This Row],[FY2 ANNUAL]]</f>
        <v>0</v>
      </c>
      <c r="K989" s="70">
        <f>ROUND(CSM_AGENCY3[[#This Row],[FY1 ANNUAL]]/12,2)</f>
        <v>0</v>
      </c>
      <c r="L989" s="70">
        <f>ROUND(CSM_AGENCY3[[#This Row],[FY2 ANNUAL]]/12,2)</f>
        <v>0</v>
      </c>
      <c r="N989" s="6"/>
    </row>
    <row r="990" spans="1:14" hidden="1" x14ac:dyDescent="0.25">
      <c r="A990" t="s">
        <v>215</v>
      </c>
      <c r="B990" t="s">
        <v>337</v>
      </c>
      <c r="C990" s="4" t="s">
        <v>470</v>
      </c>
      <c r="D990" s="4"/>
      <c r="E990" s="4" t="str">
        <f>CSM_AGENCY3[[#This Row],[Agency]]&amp;"-"&amp;CSM_AGENCY3[[#This Row],[Agency Name]]</f>
        <v>038-Joint Legislative Systems Comm</v>
      </c>
      <c r="F990" s="8" t="s">
        <v>33</v>
      </c>
      <c r="G990" s="5" t="s">
        <v>452</v>
      </c>
      <c r="H990" s="70">
        <f>SUMIFS('0. CSM'!C:C,'0. CSM'!L:L,CSM_AGENCY3[[#This Row],[Agency]],'0. CSM'!M:M,CSM_AGENCY3[[#This Row],[Billing CSM Title]])+SUMIFS('0. CSM'!E:E,'0. CSM'!L:L,CSM_AGENCY3[[#This Row],[Agency]],'0. CSM'!M:M,CSM_AGENCY3[[#This Row],[Billing CSM Title]])*1000</f>
        <v>0</v>
      </c>
      <c r="I990" s="70">
        <f>SUMIFS('0. CSM'!D:D,'0. CSM'!L:L,CSM_AGENCY3[[#This Row],[Agency]],'0. CSM'!M:M,CSM_AGENCY3[[#This Row],[Billing CSM Title]])+SUMIFS('0. CSM'!F:F,'0. CSM'!L:L,CSM_AGENCY3[[#This Row],[Agency]],'0. CSM'!M:M,CSM_AGENCY3[[#This Row],[Billing CSM Title]])*1000</f>
        <v>0</v>
      </c>
      <c r="J990" s="70">
        <f>CSM_AGENCY3[[#This Row],[FY1 ANNUAL]]+CSM_AGENCY3[[#This Row],[FY2 ANNUAL]]</f>
        <v>0</v>
      </c>
      <c r="K990" s="70">
        <f>ROUND(CSM_AGENCY3[[#This Row],[FY1 ANNUAL]]/12,2)</f>
        <v>0</v>
      </c>
      <c r="L990" s="70">
        <f>ROUND(CSM_AGENCY3[[#This Row],[FY2 ANNUAL]]/12,2)</f>
        <v>0</v>
      </c>
      <c r="N990" s="6"/>
    </row>
    <row r="991" spans="1:14" hidden="1" x14ac:dyDescent="0.25">
      <c r="A991" t="s">
        <v>216</v>
      </c>
      <c r="B991" t="s">
        <v>338</v>
      </c>
      <c r="C991" s="4" t="s">
        <v>470</v>
      </c>
      <c r="D991" s="4"/>
      <c r="E991" s="4" t="str">
        <f>CSM_AGENCY3[[#This Row],[Agency]]&amp;"-"&amp;CSM_AGENCY3[[#This Row],[Agency Name]]</f>
        <v>040-Statute Law Committee</v>
      </c>
      <c r="F991" s="8" t="s">
        <v>33</v>
      </c>
      <c r="G991" s="5" t="s">
        <v>452</v>
      </c>
      <c r="H991" s="70">
        <f>SUMIFS('0. CSM'!C:C,'0. CSM'!L:L,CSM_AGENCY3[[#This Row],[Agency]],'0. CSM'!M:M,CSM_AGENCY3[[#This Row],[Billing CSM Title]])+SUMIFS('0. CSM'!E:E,'0. CSM'!L:L,CSM_AGENCY3[[#This Row],[Agency]],'0. CSM'!M:M,CSM_AGENCY3[[#This Row],[Billing CSM Title]])*1000</f>
        <v>0</v>
      </c>
      <c r="I991" s="70">
        <f>SUMIFS('0. CSM'!D:D,'0. CSM'!L:L,CSM_AGENCY3[[#This Row],[Agency]],'0. CSM'!M:M,CSM_AGENCY3[[#This Row],[Billing CSM Title]])+SUMIFS('0. CSM'!F:F,'0. CSM'!L:L,CSM_AGENCY3[[#This Row],[Agency]],'0. CSM'!M:M,CSM_AGENCY3[[#This Row],[Billing CSM Title]])*1000</f>
        <v>0</v>
      </c>
      <c r="J991" s="70">
        <f>CSM_AGENCY3[[#This Row],[FY1 ANNUAL]]+CSM_AGENCY3[[#This Row],[FY2 ANNUAL]]</f>
        <v>0</v>
      </c>
      <c r="K991" s="70">
        <f>ROUND(CSM_AGENCY3[[#This Row],[FY1 ANNUAL]]/12,2)</f>
        <v>0</v>
      </c>
      <c r="L991" s="70">
        <f>ROUND(CSM_AGENCY3[[#This Row],[FY2 ANNUAL]]/12,2)</f>
        <v>0</v>
      </c>
      <c r="N991" s="6"/>
    </row>
    <row r="992" spans="1:14" hidden="1" x14ac:dyDescent="0.25">
      <c r="A992" t="s">
        <v>217</v>
      </c>
      <c r="B992" t="s">
        <v>339</v>
      </c>
      <c r="C992" s="4" t="s">
        <v>470</v>
      </c>
      <c r="D992" s="4"/>
      <c r="E992" s="4" t="str">
        <f>CSM_AGENCY3[[#This Row],[Agency]]&amp;"-"&amp;CSM_AGENCY3[[#This Row],[Agency Name]]</f>
        <v>045-Supreme Court</v>
      </c>
      <c r="F992" s="8" t="s">
        <v>33</v>
      </c>
      <c r="G992" s="5" t="s">
        <v>452</v>
      </c>
      <c r="H992" s="70">
        <f>SUMIFS('0. CSM'!C:C,'0. CSM'!L:L,CSM_AGENCY3[[#This Row],[Agency]],'0. CSM'!M:M,CSM_AGENCY3[[#This Row],[Billing CSM Title]])+SUMIFS('0. CSM'!E:E,'0. CSM'!L:L,CSM_AGENCY3[[#This Row],[Agency]],'0. CSM'!M:M,CSM_AGENCY3[[#This Row],[Billing CSM Title]])*1000</f>
        <v>0</v>
      </c>
      <c r="I992" s="70">
        <f>SUMIFS('0. CSM'!D:D,'0. CSM'!L:L,CSM_AGENCY3[[#This Row],[Agency]],'0. CSM'!M:M,CSM_AGENCY3[[#This Row],[Billing CSM Title]])+SUMIFS('0. CSM'!F:F,'0. CSM'!L:L,CSM_AGENCY3[[#This Row],[Agency]],'0. CSM'!M:M,CSM_AGENCY3[[#This Row],[Billing CSM Title]])*1000</f>
        <v>0</v>
      </c>
      <c r="J992" s="70">
        <f>CSM_AGENCY3[[#This Row],[FY1 ANNUAL]]+CSM_AGENCY3[[#This Row],[FY2 ANNUAL]]</f>
        <v>0</v>
      </c>
      <c r="K992" s="70">
        <f>ROUND(CSM_AGENCY3[[#This Row],[FY1 ANNUAL]]/12,2)</f>
        <v>0</v>
      </c>
      <c r="L992" s="70">
        <f>ROUND(CSM_AGENCY3[[#This Row],[FY2 ANNUAL]]/12,2)</f>
        <v>0</v>
      </c>
      <c r="N992" s="6"/>
    </row>
    <row r="993" spans="1:14" hidden="1" x14ac:dyDescent="0.25">
      <c r="A993" t="s">
        <v>218</v>
      </c>
      <c r="B993" t="s">
        <v>340</v>
      </c>
      <c r="C993" s="4" t="s">
        <v>470</v>
      </c>
      <c r="D993" s="4"/>
      <c r="E993" s="4" t="str">
        <f>CSM_AGENCY3[[#This Row],[Agency]]&amp;"-"&amp;CSM_AGENCY3[[#This Row],[Agency Name]]</f>
        <v>046-State Law Library</v>
      </c>
      <c r="F993" s="8" t="s">
        <v>33</v>
      </c>
      <c r="G993" s="5" t="s">
        <v>452</v>
      </c>
      <c r="H993" s="70">
        <f>SUMIFS('0. CSM'!C:C,'0. CSM'!L:L,CSM_AGENCY3[[#This Row],[Agency]],'0. CSM'!M:M,CSM_AGENCY3[[#This Row],[Billing CSM Title]])+SUMIFS('0. CSM'!E:E,'0. CSM'!L:L,CSM_AGENCY3[[#This Row],[Agency]],'0. CSM'!M:M,CSM_AGENCY3[[#This Row],[Billing CSM Title]])*1000</f>
        <v>0</v>
      </c>
      <c r="I993" s="70">
        <f>SUMIFS('0. CSM'!D:D,'0. CSM'!L:L,CSM_AGENCY3[[#This Row],[Agency]],'0. CSM'!M:M,CSM_AGENCY3[[#This Row],[Billing CSM Title]])+SUMIFS('0. CSM'!F:F,'0. CSM'!L:L,CSM_AGENCY3[[#This Row],[Agency]],'0. CSM'!M:M,CSM_AGENCY3[[#This Row],[Billing CSM Title]])*1000</f>
        <v>0</v>
      </c>
      <c r="J993" s="70">
        <f>CSM_AGENCY3[[#This Row],[FY1 ANNUAL]]+CSM_AGENCY3[[#This Row],[FY2 ANNUAL]]</f>
        <v>0</v>
      </c>
      <c r="K993" s="70">
        <f>ROUND(CSM_AGENCY3[[#This Row],[FY1 ANNUAL]]/12,2)</f>
        <v>0</v>
      </c>
      <c r="L993" s="70">
        <f>ROUND(CSM_AGENCY3[[#This Row],[FY2 ANNUAL]]/12,2)</f>
        <v>0</v>
      </c>
      <c r="N993" s="6"/>
    </row>
    <row r="994" spans="1:14" hidden="1" x14ac:dyDescent="0.25">
      <c r="A994" t="s">
        <v>219</v>
      </c>
      <c r="B994" t="s">
        <v>341</v>
      </c>
      <c r="C994" s="4" t="s">
        <v>470</v>
      </c>
      <c r="D994" s="4"/>
      <c r="E994" s="4" t="str">
        <f>CSM_AGENCY3[[#This Row],[Agency]]&amp;"-"&amp;CSM_AGENCY3[[#This Row],[Agency Name]]</f>
        <v>048-Court of Appeals</v>
      </c>
      <c r="F994" s="8" t="s">
        <v>33</v>
      </c>
      <c r="G994" s="5" t="s">
        <v>452</v>
      </c>
      <c r="H994" s="70">
        <f>SUMIFS('0. CSM'!C:C,'0. CSM'!L:L,CSM_AGENCY3[[#This Row],[Agency]],'0. CSM'!M:M,CSM_AGENCY3[[#This Row],[Billing CSM Title]])+SUMIFS('0. CSM'!E:E,'0. CSM'!L:L,CSM_AGENCY3[[#This Row],[Agency]],'0. CSM'!M:M,CSM_AGENCY3[[#This Row],[Billing CSM Title]])*1000</f>
        <v>0</v>
      </c>
      <c r="I994" s="70">
        <f>SUMIFS('0. CSM'!D:D,'0. CSM'!L:L,CSM_AGENCY3[[#This Row],[Agency]],'0. CSM'!M:M,CSM_AGENCY3[[#This Row],[Billing CSM Title]])+SUMIFS('0. CSM'!F:F,'0. CSM'!L:L,CSM_AGENCY3[[#This Row],[Agency]],'0. CSM'!M:M,CSM_AGENCY3[[#This Row],[Billing CSM Title]])*1000</f>
        <v>0</v>
      </c>
      <c r="J994" s="70">
        <f>CSM_AGENCY3[[#This Row],[FY1 ANNUAL]]+CSM_AGENCY3[[#This Row],[FY2 ANNUAL]]</f>
        <v>0</v>
      </c>
      <c r="K994" s="70">
        <f>ROUND(CSM_AGENCY3[[#This Row],[FY1 ANNUAL]]/12,2)</f>
        <v>0</v>
      </c>
      <c r="L994" s="70">
        <f>ROUND(CSM_AGENCY3[[#This Row],[FY2 ANNUAL]]/12,2)</f>
        <v>0</v>
      </c>
      <c r="N994" s="6"/>
    </row>
    <row r="995" spans="1:14" hidden="1" x14ac:dyDescent="0.25">
      <c r="A995" t="s">
        <v>220</v>
      </c>
      <c r="B995" t="s">
        <v>342</v>
      </c>
      <c r="C995" s="4" t="s">
        <v>470</v>
      </c>
      <c r="D995" s="4"/>
      <c r="E995" s="4" t="str">
        <f>CSM_AGENCY3[[#This Row],[Agency]]&amp;"-"&amp;CSM_AGENCY3[[#This Row],[Agency Name]]</f>
        <v>050-Commission on Judicial Conduct</v>
      </c>
      <c r="F995" s="8" t="s">
        <v>33</v>
      </c>
      <c r="G995" s="5" t="s">
        <v>452</v>
      </c>
      <c r="H995" s="70">
        <f>SUMIFS('0. CSM'!C:C,'0. CSM'!L:L,CSM_AGENCY3[[#This Row],[Agency]],'0. CSM'!M:M,CSM_AGENCY3[[#This Row],[Billing CSM Title]])+SUMIFS('0. CSM'!E:E,'0. CSM'!L:L,CSM_AGENCY3[[#This Row],[Agency]],'0. CSM'!M:M,CSM_AGENCY3[[#This Row],[Billing CSM Title]])*1000</f>
        <v>0</v>
      </c>
      <c r="I995" s="70">
        <f>SUMIFS('0. CSM'!D:D,'0. CSM'!L:L,CSM_AGENCY3[[#This Row],[Agency]],'0. CSM'!M:M,CSM_AGENCY3[[#This Row],[Billing CSM Title]])+SUMIFS('0. CSM'!F:F,'0. CSM'!L:L,CSM_AGENCY3[[#This Row],[Agency]],'0. CSM'!M:M,CSM_AGENCY3[[#This Row],[Billing CSM Title]])*1000</f>
        <v>0</v>
      </c>
      <c r="J995" s="70">
        <f>CSM_AGENCY3[[#This Row],[FY1 ANNUAL]]+CSM_AGENCY3[[#This Row],[FY2 ANNUAL]]</f>
        <v>0</v>
      </c>
      <c r="K995" s="70">
        <f>ROUND(CSM_AGENCY3[[#This Row],[FY1 ANNUAL]]/12,2)</f>
        <v>0</v>
      </c>
      <c r="L995" s="70">
        <f>ROUND(CSM_AGENCY3[[#This Row],[FY2 ANNUAL]]/12,2)</f>
        <v>0</v>
      </c>
      <c r="N995" s="6"/>
    </row>
    <row r="996" spans="1:14" hidden="1" x14ac:dyDescent="0.25">
      <c r="A996" t="s">
        <v>221</v>
      </c>
      <c r="B996" t="s">
        <v>343</v>
      </c>
      <c r="C996" s="4" t="s">
        <v>470</v>
      </c>
      <c r="D996" s="4"/>
      <c r="E996" s="4" t="str">
        <f>CSM_AGENCY3[[#This Row],[Agency]]&amp;"-"&amp;CSM_AGENCY3[[#This Row],[Agency Name]]</f>
        <v>055-Administrative Office of the Courts</v>
      </c>
      <c r="F996" s="8" t="s">
        <v>33</v>
      </c>
      <c r="G996" s="5" t="s">
        <v>452</v>
      </c>
      <c r="H996" s="70">
        <f>SUMIFS('0. CSM'!C:C,'0. CSM'!L:L,CSM_AGENCY3[[#This Row],[Agency]],'0. CSM'!M:M,CSM_AGENCY3[[#This Row],[Billing CSM Title]])+SUMIFS('0. CSM'!E:E,'0. CSM'!L:L,CSM_AGENCY3[[#This Row],[Agency]],'0. CSM'!M:M,CSM_AGENCY3[[#This Row],[Billing CSM Title]])*1000</f>
        <v>0</v>
      </c>
      <c r="I996" s="70">
        <f>SUMIFS('0. CSM'!D:D,'0. CSM'!L:L,CSM_AGENCY3[[#This Row],[Agency]],'0. CSM'!M:M,CSM_AGENCY3[[#This Row],[Billing CSM Title]])+SUMIFS('0. CSM'!F:F,'0. CSM'!L:L,CSM_AGENCY3[[#This Row],[Agency]],'0. CSM'!M:M,CSM_AGENCY3[[#This Row],[Billing CSM Title]])*1000</f>
        <v>0</v>
      </c>
      <c r="J996" s="70">
        <f>CSM_AGENCY3[[#This Row],[FY1 ANNUAL]]+CSM_AGENCY3[[#This Row],[FY2 ANNUAL]]</f>
        <v>0</v>
      </c>
      <c r="K996" s="70">
        <f>ROUND(CSM_AGENCY3[[#This Row],[FY1 ANNUAL]]/12,2)</f>
        <v>0</v>
      </c>
      <c r="L996" s="70">
        <f>ROUND(CSM_AGENCY3[[#This Row],[FY2 ANNUAL]]/12,2)</f>
        <v>0</v>
      </c>
      <c r="N996" s="6"/>
    </row>
    <row r="997" spans="1:14" hidden="1" x14ac:dyDescent="0.25">
      <c r="A997" t="s">
        <v>222</v>
      </c>
      <c r="B997" t="s">
        <v>344</v>
      </c>
      <c r="C997" s="4" t="s">
        <v>470</v>
      </c>
      <c r="D997" s="4"/>
      <c r="E997" s="4" t="str">
        <f>CSM_AGENCY3[[#This Row],[Agency]]&amp;"-"&amp;CSM_AGENCY3[[#This Row],[Agency Name]]</f>
        <v>056-Office of Public Defense</v>
      </c>
      <c r="F997" s="8" t="s">
        <v>33</v>
      </c>
      <c r="G997" s="5" t="s">
        <v>452</v>
      </c>
      <c r="H997" s="70">
        <f>SUMIFS('0. CSM'!C:C,'0. CSM'!L:L,CSM_AGENCY3[[#This Row],[Agency]],'0. CSM'!M:M,CSM_AGENCY3[[#This Row],[Billing CSM Title]])+SUMIFS('0. CSM'!E:E,'0. CSM'!L:L,CSM_AGENCY3[[#This Row],[Agency]],'0. CSM'!M:M,CSM_AGENCY3[[#This Row],[Billing CSM Title]])*1000</f>
        <v>0</v>
      </c>
      <c r="I997" s="70">
        <f>SUMIFS('0. CSM'!D:D,'0. CSM'!L:L,CSM_AGENCY3[[#This Row],[Agency]],'0. CSM'!M:M,CSM_AGENCY3[[#This Row],[Billing CSM Title]])+SUMIFS('0. CSM'!F:F,'0. CSM'!L:L,CSM_AGENCY3[[#This Row],[Agency]],'0. CSM'!M:M,CSM_AGENCY3[[#This Row],[Billing CSM Title]])*1000</f>
        <v>0</v>
      </c>
      <c r="J997" s="70">
        <f>CSM_AGENCY3[[#This Row],[FY1 ANNUAL]]+CSM_AGENCY3[[#This Row],[FY2 ANNUAL]]</f>
        <v>0</v>
      </c>
      <c r="K997" s="70">
        <f>ROUND(CSM_AGENCY3[[#This Row],[FY1 ANNUAL]]/12,2)</f>
        <v>0</v>
      </c>
      <c r="L997" s="70">
        <f>ROUND(CSM_AGENCY3[[#This Row],[FY2 ANNUAL]]/12,2)</f>
        <v>0</v>
      </c>
      <c r="N997" s="6"/>
    </row>
    <row r="998" spans="1:14" hidden="1" x14ac:dyDescent="0.25">
      <c r="A998" t="s">
        <v>223</v>
      </c>
      <c r="B998" t="s">
        <v>345</v>
      </c>
      <c r="C998" s="4" t="s">
        <v>470</v>
      </c>
      <c r="D998" s="4"/>
      <c r="E998" s="4" t="str">
        <f>CSM_AGENCY3[[#This Row],[Agency]]&amp;"-"&amp;CSM_AGENCY3[[#This Row],[Agency Name]]</f>
        <v>057-Office of Civil Legal Aid</v>
      </c>
      <c r="F998" s="8" t="s">
        <v>33</v>
      </c>
      <c r="G998" s="5" t="s">
        <v>452</v>
      </c>
      <c r="H998" s="70">
        <f>SUMIFS('0. CSM'!C:C,'0. CSM'!L:L,CSM_AGENCY3[[#This Row],[Agency]],'0. CSM'!M:M,CSM_AGENCY3[[#This Row],[Billing CSM Title]])+SUMIFS('0. CSM'!E:E,'0. CSM'!L:L,CSM_AGENCY3[[#This Row],[Agency]],'0. CSM'!M:M,CSM_AGENCY3[[#This Row],[Billing CSM Title]])*1000</f>
        <v>0</v>
      </c>
      <c r="I998" s="70">
        <f>SUMIFS('0. CSM'!D:D,'0. CSM'!L:L,CSM_AGENCY3[[#This Row],[Agency]],'0. CSM'!M:M,CSM_AGENCY3[[#This Row],[Billing CSM Title]])+SUMIFS('0. CSM'!F:F,'0. CSM'!L:L,CSM_AGENCY3[[#This Row],[Agency]],'0. CSM'!M:M,CSM_AGENCY3[[#This Row],[Billing CSM Title]])*1000</f>
        <v>0</v>
      </c>
      <c r="J998" s="70">
        <f>CSM_AGENCY3[[#This Row],[FY1 ANNUAL]]+CSM_AGENCY3[[#This Row],[FY2 ANNUAL]]</f>
        <v>0</v>
      </c>
      <c r="K998" s="70">
        <f>ROUND(CSM_AGENCY3[[#This Row],[FY1 ANNUAL]]/12,2)</f>
        <v>0</v>
      </c>
      <c r="L998" s="70">
        <f>ROUND(CSM_AGENCY3[[#This Row],[FY2 ANNUAL]]/12,2)</f>
        <v>0</v>
      </c>
      <c r="N998" s="6"/>
    </row>
    <row r="999" spans="1:14" hidden="1" x14ac:dyDescent="0.25">
      <c r="A999" t="s">
        <v>224</v>
      </c>
      <c r="B999" t="s">
        <v>346</v>
      </c>
      <c r="C999" s="4" t="s">
        <v>470</v>
      </c>
      <c r="D999" s="4"/>
      <c r="E999" s="4" t="str">
        <f>CSM_AGENCY3[[#This Row],[Agency]]&amp;"-"&amp;CSM_AGENCY3[[#This Row],[Agency Name]]</f>
        <v>075-Office of the Governor</v>
      </c>
      <c r="F999" s="8" t="s">
        <v>33</v>
      </c>
      <c r="G999" s="5" t="s">
        <v>452</v>
      </c>
      <c r="H999" s="70">
        <f>SUMIFS('0. CSM'!C:C,'0. CSM'!L:L,CSM_AGENCY3[[#This Row],[Agency]],'0. CSM'!M:M,CSM_AGENCY3[[#This Row],[Billing CSM Title]])+SUMIFS('0. CSM'!E:E,'0. CSM'!L:L,CSM_AGENCY3[[#This Row],[Agency]],'0. CSM'!M:M,CSM_AGENCY3[[#This Row],[Billing CSM Title]])*1000</f>
        <v>0</v>
      </c>
      <c r="I999" s="70">
        <f>SUMIFS('0. CSM'!D:D,'0. CSM'!L:L,CSM_AGENCY3[[#This Row],[Agency]],'0. CSM'!M:M,CSM_AGENCY3[[#This Row],[Billing CSM Title]])+SUMIFS('0. CSM'!F:F,'0. CSM'!L:L,CSM_AGENCY3[[#This Row],[Agency]],'0. CSM'!M:M,CSM_AGENCY3[[#This Row],[Billing CSM Title]])*1000</f>
        <v>0</v>
      </c>
      <c r="J999" s="70">
        <f>CSM_AGENCY3[[#This Row],[FY1 ANNUAL]]+CSM_AGENCY3[[#This Row],[FY2 ANNUAL]]</f>
        <v>0</v>
      </c>
      <c r="K999" s="70">
        <f>ROUND(CSM_AGENCY3[[#This Row],[FY1 ANNUAL]]/12,2)</f>
        <v>0</v>
      </c>
      <c r="L999" s="70">
        <f>ROUND(CSM_AGENCY3[[#This Row],[FY2 ANNUAL]]/12,2)</f>
        <v>0</v>
      </c>
      <c r="N999" s="6"/>
    </row>
    <row r="1000" spans="1:14" hidden="1" x14ac:dyDescent="0.25">
      <c r="A1000" t="s">
        <v>225</v>
      </c>
      <c r="B1000" t="s">
        <v>347</v>
      </c>
      <c r="C1000" s="4" t="s">
        <v>470</v>
      </c>
      <c r="D1000" s="4"/>
      <c r="E1000" s="4" t="str">
        <f>CSM_AGENCY3[[#This Row],[Agency]]&amp;"-"&amp;CSM_AGENCY3[[#This Row],[Agency Name]]</f>
        <v>080-Office of the Lieutenant Governor</v>
      </c>
      <c r="F1000" s="8" t="s">
        <v>33</v>
      </c>
      <c r="G1000" s="5" t="s">
        <v>452</v>
      </c>
      <c r="H1000" s="70">
        <f>SUMIFS('0. CSM'!C:C,'0. CSM'!L:L,CSM_AGENCY3[[#This Row],[Agency]],'0. CSM'!M:M,CSM_AGENCY3[[#This Row],[Billing CSM Title]])+SUMIFS('0. CSM'!E:E,'0. CSM'!L:L,CSM_AGENCY3[[#This Row],[Agency]],'0. CSM'!M:M,CSM_AGENCY3[[#This Row],[Billing CSM Title]])*1000</f>
        <v>0</v>
      </c>
      <c r="I1000" s="70">
        <f>SUMIFS('0. CSM'!D:D,'0. CSM'!L:L,CSM_AGENCY3[[#This Row],[Agency]],'0. CSM'!M:M,CSM_AGENCY3[[#This Row],[Billing CSM Title]])+SUMIFS('0. CSM'!F:F,'0. CSM'!L:L,CSM_AGENCY3[[#This Row],[Agency]],'0. CSM'!M:M,CSM_AGENCY3[[#This Row],[Billing CSM Title]])*1000</f>
        <v>0</v>
      </c>
      <c r="J1000" s="70">
        <f>CSM_AGENCY3[[#This Row],[FY1 ANNUAL]]+CSM_AGENCY3[[#This Row],[FY2 ANNUAL]]</f>
        <v>0</v>
      </c>
      <c r="K1000" s="70">
        <f>ROUND(CSM_AGENCY3[[#This Row],[FY1 ANNUAL]]/12,2)</f>
        <v>0</v>
      </c>
      <c r="L1000" s="70">
        <f>ROUND(CSM_AGENCY3[[#This Row],[FY2 ANNUAL]]/12,2)</f>
        <v>0</v>
      </c>
      <c r="N1000" s="6"/>
    </row>
    <row r="1001" spans="1:14" hidden="1" x14ac:dyDescent="0.25">
      <c r="A1001" t="s">
        <v>227</v>
      </c>
      <c r="B1001" t="s">
        <v>349</v>
      </c>
      <c r="C1001" s="4" t="s">
        <v>470</v>
      </c>
      <c r="D1001" s="4"/>
      <c r="E1001" s="4" t="str">
        <f>CSM_AGENCY3[[#This Row],[Agency]]&amp;"-"&amp;CSM_AGENCY3[[#This Row],[Agency Name]]</f>
        <v>083-WA St Leadership Bd</v>
      </c>
      <c r="F1001" s="8" t="s">
        <v>33</v>
      </c>
      <c r="G1001" s="5" t="s">
        <v>452</v>
      </c>
      <c r="H1001" s="70">
        <f>SUMIFS('0. CSM'!C:C,'0. CSM'!L:L,CSM_AGENCY3[[#This Row],[Agency]],'0. CSM'!M:M,CSM_AGENCY3[[#This Row],[Billing CSM Title]])+SUMIFS('0. CSM'!E:E,'0. CSM'!L:L,CSM_AGENCY3[[#This Row],[Agency]],'0. CSM'!M:M,CSM_AGENCY3[[#This Row],[Billing CSM Title]])*1000</f>
        <v>0</v>
      </c>
      <c r="I1001" s="70">
        <f>SUMIFS('0. CSM'!D:D,'0. CSM'!L:L,CSM_AGENCY3[[#This Row],[Agency]],'0. CSM'!M:M,CSM_AGENCY3[[#This Row],[Billing CSM Title]])+SUMIFS('0. CSM'!F:F,'0. CSM'!L:L,CSM_AGENCY3[[#This Row],[Agency]],'0. CSM'!M:M,CSM_AGENCY3[[#This Row],[Billing CSM Title]])*1000</f>
        <v>0</v>
      </c>
      <c r="J1001" s="70">
        <f>CSM_AGENCY3[[#This Row],[FY1 ANNUAL]]+CSM_AGENCY3[[#This Row],[FY2 ANNUAL]]</f>
        <v>0</v>
      </c>
      <c r="K1001" s="70">
        <f>ROUND(CSM_AGENCY3[[#This Row],[FY1 ANNUAL]]/12,2)</f>
        <v>0</v>
      </c>
      <c r="L1001" s="70">
        <f>ROUND(CSM_AGENCY3[[#This Row],[FY2 ANNUAL]]/12,2)</f>
        <v>0</v>
      </c>
      <c r="N1001" s="6"/>
    </row>
    <row r="1002" spans="1:14" hidden="1" x14ac:dyDescent="0.25">
      <c r="A1002" t="s">
        <v>226</v>
      </c>
      <c r="B1002" t="s">
        <v>348</v>
      </c>
      <c r="C1002" s="4" t="s">
        <v>470</v>
      </c>
      <c r="D1002" s="4"/>
      <c r="E1002" s="4" t="str">
        <f>CSM_AGENCY3[[#This Row],[Agency]]&amp;"-"&amp;CSM_AGENCY3[[#This Row],[Agency Name]]</f>
        <v>082-Public Disclosure Commission</v>
      </c>
      <c r="F1002" s="8" t="s">
        <v>33</v>
      </c>
      <c r="G1002" s="5" t="s">
        <v>452</v>
      </c>
      <c r="H1002" s="70">
        <f>SUMIFS('0. CSM'!C:C,'0. CSM'!L:L,CSM_AGENCY3[[#This Row],[Agency]],'0. CSM'!M:M,CSM_AGENCY3[[#This Row],[Billing CSM Title]])+SUMIFS('0. CSM'!E:E,'0. CSM'!L:L,CSM_AGENCY3[[#This Row],[Agency]],'0. CSM'!M:M,CSM_AGENCY3[[#This Row],[Billing CSM Title]])*1000</f>
        <v>0</v>
      </c>
      <c r="I1002" s="70">
        <f>SUMIFS('0. CSM'!D:D,'0. CSM'!L:L,CSM_AGENCY3[[#This Row],[Agency]],'0. CSM'!M:M,CSM_AGENCY3[[#This Row],[Billing CSM Title]])+SUMIFS('0. CSM'!F:F,'0. CSM'!L:L,CSM_AGENCY3[[#This Row],[Agency]],'0. CSM'!M:M,CSM_AGENCY3[[#This Row],[Billing CSM Title]])*1000</f>
        <v>0</v>
      </c>
      <c r="J1002" s="70">
        <f>CSM_AGENCY3[[#This Row],[FY1 ANNUAL]]+CSM_AGENCY3[[#This Row],[FY2 ANNUAL]]</f>
        <v>0</v>
      </c>
      <c r="K1002" s="70">
        <f>ROUND(CSM_AGENCY3[[#This Row],[FY1 ANNUAL]]/12,2)</f>
        <v>0</v>
      </c>
      <c r="L1002" s="70">
        <f>ROUND(CSM_AGENCY3[[#This Row],[FY2 ANNUAL]]/12,2)</f>
        <v>0</v>
      </c>
      <c r="N1002" s="6"/>
    </row>
    <row r="1003" spans="1:14" hidden="1" x14ac:dyDescent="0.25">
      <c r="A1003" t="s">
        <v>228</v>
      </c>
      <c r="B1003" t="s">
        <v>350</v>
      </c>
      <c r="C1003" s="4" t="s">
        <v>470</v>
      </c>
      <c r="D1003" s="4"/>
      <c r="E1003" s="4" t="str">
        <f>CSM_AGENCY3[[#This Row],[Agency]]&amp;"-"&amp;CSM_AGENCY3[[#This Row],[Agency Name]]</f>
        <v>085-Office of the Secretary of State</v>
      </c>
      <c r="F1003" s="8" t="s">
        <v>33</v>
      </c>
      <c r="G1003" s="5" t="s">
        <v>452</v>
      </c>
      <c r="H1003" s="70">
        <f>SUMIFS('0. CSM'!C:C,'0. CSM'!L:L,CSM_AGENCY3[[#This Row],[Agency]],'0. CSM'!M:M,CSM_AGENCY3[[#This Row],[Billing CSM Title]])+SUMIFS('0. CSM'!E:E,'0. CSM'!L:L,CSM_AGENCY3[[#This Row],[Agency]],'0. CSM'!M:M,CSM_AGENCY3[[#This Row],[Billing CSM Title]])*1000</f>
        <v>0</v>
      </c>
      <c r="I1003" s="70">
        <f>SUMIFS('0. CSM'!D:D,'0. CSM'!L:L,CSM_AGENCY3[[#This Row],[Agency]],'0. CSM'!M:M,CSM_AGENCY3[[#This Row],[Billing CSM Title]])+SUMIFS('0. CSM'!F:F,'0. CSM'!L:L,CSM_AGENCY3[[#This Row],[Agency]],'0. CSM'!M:M,CSM_AGENCY3[[#This Row],[Billing CSM Title]])*1000</f>
        <v>0</v>
      </c>
      <c r="J1003" s="70">
        <f>CSM_AGENCY3[[#This Row],[FY1 ANNUAL]]+CSM_AGENCY3[[#This Row],[FY2 ANNUAL]]</f>
        <v>0</v>
      </c>
      <c r="K1003" s="70">
        <f>ROUND(CSM_AGENCY3[[#This Row],[FY1 ANNUAL]]/12,2)</f>
        <v>0</v>
      </c>
      <c r="L1003" s="70">
        <f>ROUND(CSM_AGENCY3[[#This Row],[FY2 ANNUAL]]/12,2)</f>
        <v>0</v>
      </c>
      <c r="N1003" s="6"/>
    </row>
    <row r="1004" spans="1:14" hidden="1" x14ac:dyDescent="0.25">
      <c r="A1004" t="s">
        <v>229</v>
      </c>
      <c r="B1004" t="s">
        <v>351</v>
      </c>
      <c r="C1004" s="4" t="s">
        <v>470</v>
      </c>
      <c r="D1004" s="4"/>
      <c r="E1004" s="4" t="str">
        <f>CSM_AGENCY3[[#This Row],[Agency]]&amp;"-"&amp;CSM_AGENCY3[[#This Row],[Agency Name]]</f>
        <v>086-Governor's Office of Indian Affairs</v>
      </c>
      <c r="F1004" s="8" t="s">
        <v>33</v>
      </c>
      <c r="G1004" s="5" t="s">
        <v>452</v>
      </c>
      <c r="H1004" s="70">
        <f>SUMIFS('0. CSM'!C:C,'0. CSM'!L:L,CSM_AGENCY3[[#This Row],[Agency]],'0. CSM'!M:M,CSM_AGENCY3[[#This Row],[Billing CSM Title]])+SUMIFS('0. CSM'!E:E,'0. CSM'!L:L,CSM_AGENCY3[[#This Row],[Agency]],'0. CSM'!M:M,CSM_AGENCY3[[#This Row],[Billing CSM Title]])*1000</f>
        <v>0</v>
      </c>
      <c r="I1004" s="70">
        <f>SUMIFS('0. CSM'!D:D,'0. CSM'!L:L,CSM_AGENCY3[[#This Row],[Agency]],'0. CSM'!M:M,CSM_AGENCY3[[#This Row],[Billing CSM Title]])+SUMIFS('0. CSM'!F:F,'0. CSM'!L:L,CSM_AGENCY3[[#This Row],[Agency]],'0. CSM'!M:M,CSM_AGENCY3[[#This Row],[Billing CSM Title]])*1000</f>
        <v>0</v>
      </c>
      <c r="J1004" s="70">
        <f>CSM_AGENCY3[[#This Row],[FY1 ANNUAL]]+CSM_AGENCY3[[#This Row],[FY2 ANNUAL]]</f>
        <v>0</v>
      </c>
      <c r="K1004" s="70">
        <f>ROUND(CSM_AGENCY3[[#This Row],[FY1 ANNUAL]]/12,2)</f>
        <v>0</v>
      </c>
      <c r="L1004" s="70">
        <f>ROUND(CSM_AGENCY3[[#This Row],[FY2 ANNUAL]]/12,2)</f>
        <v>0</v>
      </c>
      <c r="N1004" s="6"/>
    </row>
    <row r="1005" spans="1:14" hidden="1" x14ac:dyDescent="0.25">
      <c r="A1005" t="s">
        <v>230</v>
      </c>
      <c r="B1005" t="s">
        <v>352</v>
      </c>
      <c r="C1005" s="4" t="s">
        <v>470</v>
      </c>
      <c r="D1005" s="4"/>
      <c r="E1005" s="4" t="str">
        <f>CSM_AGENCY3[[#This Row],[Agency]]&amp;"-"&amp;CSM_AGENCY3[[#This Row],[Agency Name]]</f>
        <v>087-Asian-Pacific-American Affrs</v>
      </c>
      <c r="F1005" s="8" t="s">
        <v>33</v>
      </c>
      <c r="G1005" s="5" t="s">
        <v>452</v>
      </c>
      <c r="H1005" s="70">
        <f>SUMIFS('0. CSM'!C:C,'0. CSM'!L:L,CSM_AGENCY3[[#This Row],[Agency]],'0. CSM'!M:M,CSM_AGENCY3[[#This Row],[Billing CSM Title]])+SUMIFS('0. CSM'!E:E,'0. CSM'!L:L,CSM_AGENCY3[[#This Row],[Agency]],'0. CSM'!M:M,CSM_AGENCY3[[#This Row],[Billing CSM Title]])*1000</f>
        <v>0</v>
      </c>
      <c r="I1005" s="70">
        <f>SUMIFS('0. CSM'!D:D,'0. CSM'!L:L,CSM_AGENCY3[[#This Row],[Agency]],'0. CSM'!M:M,CSM_AGENCY3[[#This Row],[Billing CSM Title]])+SUMIFS('0. CSM'!F:F,'0. CSM'!L:L,CSM_AGENCY3[[#This Row],[Agency]],'0. CSM'!M:M,CSM_AGENCY3[[#This Row],[Billing CSM Title]])*1000</f>
        <v>0</v>
      </c>
      <c r="J1005" s="70">
        <f>CSM_AGENCY3[[#This Row],[FY1 ANNUAL]]+CSM_AGENCY3[[#This Row],[FY2 ANNUAL]]</f>
        <v>0</v>
      </c>
      <c r="K1005" s="70">
        <f>ROUND(CSM_AGENCY3[[#This Row],[FY1 ANNUAL]]/12,2)</f>
        <v>0</v>
      </c>
      <c r="L1005" s="70">
        <f>ROUND(CSM_AGENCY3[[#This Row],[FY2 ANNUAL]]/12,2)</f>
        <v>0</v>
      </c>
      <c r="N1005" s="6"/>
    </row>
    <row r="1006" spans="1:14" hidden="1" x14ac:dyDescent="0.25">
      <c r="A1006" t="s">
        <v>231</v>
      </c>
      <c r="B1006" t="s">
        <v>353</v>
      </c>
      <c r="C1006" s="4" t="s">
        <v>470</v>
      </c>
      <c r="D1006" s="4"/>
      <c r="E1006" s="4" t="str">
        <f>CSM_AGENCY3[[#This Row],[Agency]]&amp;"-"&amp;CSM_AGENCY3[[#This Row],[Agency Name]]</f>
        <v>090-Office of the State Treasurer</v>
      </c>
      <c r="F1006" s="8" t="s">
        <v>33</v>
      </c>
      <c r="G1006" s="5" t="s">
        <v>452</v>
      </c>
      <c r="H1006" s="70">
        <f>SUMIFS('0. CSM'!C:C,'0. CSM'!L:L,CSM_AGENCY3[[#This Row],[Agency]],'0. CSM'!M:M,CSM_AGENCY3[[#This Row],[Billing CSM Title]])+SUMIFS('0. CSM'!E:E,'0. CSM'!L:L,CSM_AGENCY3[[#This Row],[Agency]],'0. CSM'!M:M,CSM_AGENCY3[[#This Row],[Billing CSM Title]])*1000</f>
        <v>0</v>
      </c>
      <c r="I1006" s="70">
        <f>SUMIFS('0. CSM'!D:D,'0. CSM'!L:L,CSM_AGENCY3[[#This Row],[Agency]],'0. CSM'!M:M,CSM_AGENCY3[[#This Row],[Billing CSM Title]])+SUMIFS('0. CSM'!F:F,'0. CSM'!L:L,CSM_AGENCY3[[#This Row],[Agency]],'0. CSM'!M:M,CSM_AGENCY3[[#This Row],[Billing CSM Title]])*1000</f>
        <v>0</v>
      </c>
      <c r="J1006" s="70">
        <f>CSM_AGENCY3[[#This Row],[FY1 ANNUAL]]+CSM_AGENCY3[[#This Row],[FY2 ANNUAL]]</f>
        <v>0</v>
      </c>
      <c r="K1006" s="70">
        <f>ROUND(CSM_AGENCY3[[#This Row],[FY1 ANNUAL]]/12,2)</f>
        <v>0</v>
      </c>
      <c r="L1006" s="70">
        <f>ROUND(CSM_AGENCY3[[#This Row],[FY2 ANNUAL]]/12,2)</f>
        <v>0</v>
      </c>
      <c r="N1006" s="6"/>
    </row>
    <row r="1007" spans="1:14" hidden="1" x14ac:dyDescent="0.25">
      <c r="A1007" t="s">
        <v>232</v>
      </c>
      <c r="B1007" t="s">
        <v>354</v>
      </c>
      <c r="C1007" s="4" t="s">
        <v>470</v>
      </c>
      <c r="D1007" s="4"/>
      <c r="E1007" s="4" t="str">
        <f>CSM_AGENCY3[[#This Row],[Agency]]&amp;"-"&amp;CSM_AGENCY3[[#This Row],[Agency Name]]</f>
        <v>091-Redistricting Commission</v>
      </c>
      <c r="F1007" s="8" t="s">
        <v>33</v>
      </c>
      <c r="G1007" s="5" t="s">
        <v>452</v>
      </c>
      <c r="H1007" s="70">
        <f>SUMIFS('0. CSM'!C:C,'0. CSM'!L:L,CSM_AGENCY3[[#This Row],[Agency]],'0. CSM'!M:M,CSM_AGENCY3[[#This Row],[Billing CSM Title]])+SUMIFS('0. CSM'!E:E,'0. CSM'!L:L,CSM_AGENCY3[[#This Row],[Agency]],'0. CSM'!M:M,CSM_AGENCY3[[#This Row],[Billing CSM Title]])*1000</f>
        <v>0</v>
      </c>
      <c r="I1007" s="70">
        <f>SUMIFS('0. CSM'!D:D,'0. CSM'!L:L,CSM_AGENCY3[[#This Row],[Agency]],'0. CSM'!M:M,CSM_AGENCY3[[#This Row],[Billing CSM Title]])+SUMIFS('0. CSM'!F:F,'0. CSM'!L:L,CSM_AGENCY3[[#This Row],[Agency]],'0. CSM'!M:M,CSM_AGENCY3[[#This Row],[Billing CSM Title]])*1000</f>
        <v>0</v>
      </c>
      <c r="J1007" s="70">
        <f>CSM_AGENCY3[[#This Row],[FY1 ANNUAL]]+CSM_AGENCY3[[#This Row],[FY2 ANNUAL]]</f>
        <v>0</v>
      </c>
      <c r="K1007" s="70">
        <f>ROUND(CSM_AGENCY3[[#This Row],[FY1 ANNUAL]]/12,2)</f>
        <v>0</v>
      </c>
      <c r="L1007" s="70">
        <f>ROUND(CSM_AGENCY3[[#This Row],[FY2 ANNUAL]]/12,2)</f>
        <v>0</v>
      </c>
      <c r="N1007" s="6"/>
    </row>
    <row r="1008" spans="1:14" hidden="1" x14ac:dyDescent="0.25">
      <c r="A1008" t="s">
        <v>233</v>
      </c>
      <c r="B1008" t="s">
        <v>355</v>
      </c>
      <c r="C1008" s="4" t="s">
        <v>470</v>
      </c>
      <c r="D1008" s="4"/>
      <c r="E1008" s="4" t="str">
        <f>CSM_AGENCY3[[#This Row],[Agency]]&amp;"-"&amp;CSM_AGENCY3[[#This Row],[Agency Name]]</f>
        <v>095-Office of the State Auditor</v>
      </c>
      <c r="F1008" s="8" t="s">
        <v>33</v>
      </c>
      <c r="G1008" s="5" t="s">
        <v>452</v>
      </c>
      <c r="H1008" s="70">
        <f>SUMIFS('0. CSM'!C:C,'0. CSM'!L:L,CSM_AGENCY3[[#This Row],[Agency]],'0. CSM'!M:M,CSM_AGENCY3[[#This Row],[Billing CSM Title]])+SUMIFS('0. CSM'!E:E,'0. CSM'!L:L,CSM_AGENCY3[[#This Row],[Agency]],'0. CSM'!M:M,CSM_AGENCY3[[#This Row],[Billing CSM Title]])*1000</f>
        <v>0</v>
      </c>
      <c r="I1008" s="70">
        <f>SUMIFS('0. CSM'!D:D,'0. CSM'!L:L,CSM_AGENCY3[[#This Row],[Agency]],'0. CSM'!M:M,CSM_AGENCY3[[#This Row],[Billing CSM Title]])+SUMIFS('0. CSM'!F:F,'0. CSM'!L:L,CSM_AGENCY3[[#This Row],[Agency]],'0. CSM'!M:M,CSM_AGENCY3[[#This Row],[Billing CSM Title]])*1000</f>
        <v>0</v>
      </c>
      <c r="J1008" s="70">
        <f>CSM_AGENCY3[[#This Row],[FY1 ANNUAL]]+CSM_AGENCY3[[#This Row],[FY2 ANNUAL]]</f>
        <v>0</v>
      </c>
      <c r="K1008" s="70">
        <f>ROUND(CSM_AGENCY3[[#This Row],[FY1 ANNUAL]]/12,2)</f>
        <v>0</v>
      </c>
      <c r="L1008" s="70">
        <f>ROUND(CSM_AGENCY3[[#This Row],[FY2 ANNUAL]]/12,2)</f>
        <v>0</v>
      </c>
      <c r="N1008" s="6"/>
    </row>
    <row r="1009" spans="1:14" hidden="1" x14ac:dyDescent="0.25">
      <c r="A1009" t="s">
        <v>234</v>
      </c>
      <c r="B1009" t="s">
        <v>356</v>
      </c>
      <c r="C1009" s="4" t="s">
        <v>470</v>
      </c>
      <c r="D1009" s="4"/>
      <c r="E1009" s="4" t="str">
        <f>CSM_AGENCY3[[#This Row],[Agency]]&amp;"-"&amp;CSM_AGENCY3[[#This Row],[Agency Name]]</f>
        <v>099-Comm Salaries for Elected Officials</v>
      </c>
      <c r="F1009" s="8" t="s">
        <v>33</v>
      </c>
      <c r="G1009" s="5" t="s">
        <v>452</v>
      </c>
      <c r="H1009" s="70">
        <f>SUMIFS('0. CSM'!C:C,'0. CSM'!L:L,CSM_AGENCY3[[#This Row],[Agency]],'0. CSM'!M:M,CSM_AGENCY3[[#This Row],[Billing CSM Title]])+SUMIFS('0. CSM'!E:E,'0. CSM'!L:L,CSM_AGENCY3[[#This Row],[Agency]],'0. CSM'!M:M,CSM_AGENCY3[[#This Row],[Billing CSM Title]])*1000</f>
        <v>0</v>
      </c>
      <c r="I1009" s="70">
        <f>SUMIFS('0. CSM'!D:D,'0. CSM'!L:L,CSM_AGENCY3[[#This Row],[Agency]],'0. CSM'!M:M,CSM_AGENCY3[[#This Row],[Billing CSM Title]])+SUMIFS('0. CSM'!F:F,'0. CSM'!L:L,CSM_AGENCY3[[#This Row],[Agency]],'0. CSM'!M:M,CSM_AGENCY3[[#This Row],[Billing CSM Title]])*1000</f>
        <v>0</v>
      </c>
      <c r="J1009" s="70">
        <f>CSM_AGENCY3[[#This Row],[FY1 ANNUAL]]+CSM_AGENCY3[[#This Row],[FY2 ANNUAL]]</f>
        <v>0</v>
      </c>
      <c r="K1009" s="70">
        <f>ROUND(CSM_AGENCY3[[#This Row],[FY1 ANNUAL]]/12,2)</f>
        <v>0</v>
      </c>
      <c r="L1009" s="70">
        <f>ROUND(CSM_AGENCY3[[#This Row],[FY2 ANNUAL]]/12,2)</f>
        <v>0</v>
      </c>
      <c r="N1009" s="6"/>
    </row>
    <row r="1010" spans="1:14" hidden="1" x14ac:dyDescent="0.25">
      <c r="A1010" t="s">
        <v>235</v>
      </c>
      <c r="B1010" t="s">
        <v>357</v>
      </c>
      <c r="C1010" s="4" t="s">
        <v>470</v>
      </c>
      <c r="D1010" s="4"/>
      <c r="E1010" s="4" t="str">
        <f>CSM_AGENCY3[[#This Row],[Agency]]&amp;"-"&amp;CSM_AGENCY3[[#This Row],[Agency Name]]</f>
        <v>100-Office of the Attorney General</v>
      </c>
      <c r="F1010" s="8" t="s">
        <v>33</v>
      </c>
      <c r="G1010" s="5" t="s">
        <v>452</v>
      </c>
      <c r="H1010" s="70">
        <f>SUMIFS('0. CSM'!C:C,'0. CSM'!L:L,CSM_AGENCY3[[#This Row],[Agency]],'0. CSM'!M:M,CSM_AGENCY3[[#This Row],[Billing CSM Title]])+SUMIFS('0. CSM'!E:E,'0. CSM'!L:L,CSM_AGENCY3[[#This Row],[Agency]],'0. CSM'!M:M,CSM_AGENCY3[[#This Row],[Billing CSM Title]])*1000</f>
        <v>0</v>
      </c>
      <c r="I1010" s="70">
        <f>SUMIFS('0. CSM'!D:D,'0. CSM'!L:L,CSM_AGENCY3[[#This Row],[Agency]],'0. CSM'!M:M,CSM_AGENCY3[[#This Row],[Billing CSM Title]])+SUMIFS('0. CSM'!F:F,'0. CSM'!L:L,CSM_AGENCY3[[#This Row],[Agency]],'0. CSM'!M:M,CSM_AGENCY3[[#This Row],[Billing CSM Title]])*1000</f>
        <v>0</v>
      </c>
      <c r="J1010" s="70">
        <f>CSM_AGENCY3[[#This Row],[FY1 ANNUAL]]+CSM_AGENCY3[[#This Row],[FY2 ANNUAL]]</f>
        <v>0</v>
      </c>
      <c r="K1010" s="70">
        <f>ROUND(CSM_AGENCY3[[#This Row],[FY1 ANNUAL]]/12,2)</f>
        <v>0</v>
      </c>
      <c r="L1010" s="70">
        <f>ROUND(CSM_AGENCY3[[#This Row],[FY2 ANNUAL]]/12,2)</f>
        <v>0</v>
      </c>
      <c r="N1010" s="6"/>
    </row>
    <row r="1011" spans="1:14" hidden="1" x14ac:dyDescent="0.25">
      <c r="A1011" t="s">
        <v>236</v>
      </c>
      <c r="B1011" t="s">
        <v>358</v>
      </c>
      <c r="C1011" s="4" t="s">
        <v>470</v>
      </c>
      <c r="D1011" s="4"/>
      <c r="E1011" s="4" t="str">
        <f>CSM_AGENCY3[[#This Row],[Agency]]&amp;"-"&amp;CSM_AGENCY3[[#This Row],[Agency Name]]</f>
        <v>101-Caseload Forecast Council</v>
      </c>
      <c r="F1011" s="8" t="s">
        <v>33</v>
      </c>
      <c r="G1011" s="5" t="s">
        <v>452</v>
      </c>
      <c r="H1011" s="70">
        <f>SUMIFS('0. CSM'!C:C,'0. CSM'!L:L,CSM_AGENCY3[[#This Row],[Agency]],'0. CSM'!M:M,CSM_AGENCY3[[#This Row],[Billing CSM Title]])+SUMIFS('0. CSM'!E:E,'0. CSM'!L:L,CSM_AGENCY3[[#This Row],[Agency]],'0. CSM'!M:M,CSM_AGENCY3[[#This Row],[Billing CSM Title]])*1000</f>
        <v>0</v>
      </c>
      <c r="I1011" s="70">
        <f>SUMIFS('0. CSM'!D:D,'0. CSM'!L:L,CSM_AGENCY3[[#This Row],[Agency]],'0. CSM'!M:M,CSM_AGENCY3[[#This Row],[Billing CSM Title]])+SUMIFS('0. CSM'!F:F,'0. CSM'!L:L,CSM_AGENCY3[[#This Row],[Agency]],'0. CSM'!M:M,CSM_AGENCY3[[#This Row],[Billing CSM Title]])*1000</f>
        <v>0</v>
      </c>
      <c r="J1011" s="70">
        <f>CSM_AGENCY3[[#This Row],[FY1 ANNUAL]]+CSM_AGENCY3[[#This Row],[FY2 ANNUAL]]</f>
        <v>0</v>
      </c>
      <c r="K1011" s="70">
        <f>ROUND(CSM_AGENCY3[[#This Row],[FY1 ANNUAL]]/12,2)</f>
        <v>0</v>
      </c>
      <c r="L1011" s="70">
        <f>ROUND(CSM_AGENCY3[[#This Row],[FY2 ANNUAL]]/12,2)</f>
        <v>0</v>
      </c>
      <c r="N1011" s="6"/>
    </row>
    <row r="1012" spans="1:14" hidden="1" x14ac:dyDescent="0.25">
      <c r="A1012" t="s">
        <v>237</v>
      </c>
      <c r="B1012" t="s">
        <v>359</v>
      </c>
      <c r="C1012" s="4" t="s">
        <v>470</v>
      </c>
      <c r="D1012" s="4"/>
      <c r="E1012" s="4" t="str">
        <f>CSM_AGENCY3[[#This Row],[Agency]]&amp;"-"&amp;CSM_AGENCY3[[#This Row],[Agency Name]]</f>
        <v>102-Dept of Financial Institutions</v>
      </c>
      <c r="F1012" s="8" t="s">
        <v>33</v>
      </c>
      <c r="G1012" s="5" t="s">
        <v>452</v>
      </c>
      <c r="H1012" s="70">
        <f>SUMIFS('0. CSM'!C:C,'0. CSM'!L:L,CSM_AGENCY3[[#This Row],[Agency]],'0. CSM'!M:M,CSM_AGENCY3[[#This Row],[Billing CSM Title]])+SUMIFS('0. CSM'!E:E,'0. CSM'!L:L,CSM_AGENCY3[[#This Row],[Agency]],'0. CSM'!M:M,CSM_AGENCY3[[#This Row],[Billing CSM Title]])*1000</f>
        <v>0</v>
      </c>
      <c r="I1012" s="70">
        <f>SUMIFS('0. CSM'!D:D,'0. CSM'!L:L,CSM_AGENCY3[[#This Row],[Agency]],'0. CSM'!M:M,CSM_AGENCY3[[#This Row],[Billing CSM Title]])+SUMIFS('0. CSM'!F:F,'0. CSM'!L:L,CSM_AGENCY3[[#This Row],[Agency]],'0. CSM'!M:M,CSM_AGENCY3[[#This Row],[Billing CSM Title]])*1000</f>
        <v>0</v>
      </c>
      <c r="J1012" s="70">
        <f>CSM_AGENCY3[[#This Row],[FY1 ANNUAL]]+CSM_AGENCY3[[#This Row],[FY2 ANNUAL]]</f>
        <v>0</v>
      </c>
      <c r="K1012" s="70">
        <f>ROUND(CSM_AGENCY3[[#This Row],[FY1 ANNUAL]]/12,2)</f>
        <v>0</v>
      </c>
      <c r="L1012" s="70">
        <f>ROUND(CSM_AGENCY3[[#This Row],[FY2 ANNUAL]]/12,2)</f>
        <v>0</v>
      </c>
      <c r="N1012" s="6"/>
    </row>
    <row r="1013" spans="1:14" hidden="1" x14ac:dyDescent="0.25">
      <c r="A1013" t="s">
        <v>238</v>
      </c>
      <c r="B1013" t="s">
        <v>360</v>
      </c>
      <c r="C1013" s="4" t="s">
        <v>470</v>
      </c>
      <c r="D1013" s="4"/>
      <c r="E1013" s="4" t="str">
        <f>CSM_AGENCY3[[#This Row],[Agency]]&amp;"-"&amp;CSM_AGENCY3[[#This Row],[Agency Name]]</f>
        <v>103-Department of Commerce</v>
      </c>
      <c r="F1013" s="8" t="s">
        <v>33</v>
      </c>
      <c r="G1013" s="5" t="s">
        <v>452</v>
      </c>
      <c r="H1013" s="70">
        <f>SUMIFS('0. CSM'!C:C,'0. CSM'!L:L,CSM_AGENCY3[[#This Row],[Agency]],'0. CSM'!M:M,CSM_AGENCY3[[#This Row],[Billing CSM Title]])+SUMIFS('0. CSM'!E:E,'0. CSM'!L:L,CSM_AGENCY3[[#This Row],[Agency]],'0. CSM'!M:M,CSM_AGENCY3[[#This Row],[Billing CSM Title]])*1000</f>
        <v>0</v>
      </c>
      <c r="I1013" s="70">
        <f>SUMIFS('0. CSM'!D:D,'0. CSM'!L:L,CSM_AGENCY3[[#This Row],[Agency]],'0. CSM'!M:M,CSM_AGENCY3[[#This Row],[Billing CSM Title]])+SUMIFS('0. CSM'!F:F,'0. CSM'!L:L,CSM_AGENCY3[[#This Row],[Agency]],'0. CSM'!M:M,CSM_AGENCY3[[#This Row],[Billing CSM Title]])*1000</f>
        <v>0</v>
      </c>
      <c r="J1013" s="70">
        <f>CSM_AGENCY3[[#This Row],[FY1 ANNUAL]]+CSM_AGENCY3[[#This Row],[FY2 ANNUAL]]</f>
        <v>0</v>
      </c>
      <c r="K1013" s="70">
        <f>ROUND(CSM_AGENCY3[[#This Row],[FY1 ANNUAL]]/12,2)</f>
        <v>0</v>
      </c>
      <c r="L1013" s="70">
        <f>ROUND(CSM_AGENCY3[[#This Row],[FY2 ANNUAL]]/12,2)</f>
        <v>0</v>
      </c>
      <c r="N1013" s="6"/>
    </row>
    <row r="1014" spans="1:14" hidden="1" x14ac:dyDescent="0.25">
      <c r="A1014" t="s">
        <v>239</v>
      </c>
      <c r="B1014" t="s">
        <v>361</v>
      </c>
      <c r="C1014" s="4" t="s">
        <v>470</v>
      </c>
      <c r="D1014" s="4"/>
      <c r="E1014" s="4" t="str">
        <f>CSM_AGENCY3[[#This Row],[Agency]]&amp;"-"&amp;CSM_AGENCY3[[#This Row],[Agency Name]]</f>
        <v>104-Economic &amp; Revenue Forecast Council</v>
      </c>
      <c r="F1014" s="8" t="s">
        <v>33</v>
      </c>
      <c r="G1014" s="5" t="s">
        <v>452</v>
      </c>
      <c r="H1014" s="70">
        <f>SUMIFS('0. CSM'!C:C,'0. CSM'!L:L,CSM_AGENCY3[[#This Row],[Agency]],'0. CSM'!M:M,CSM_AGENCY3[[#This Row],[Billing CSM Title]])+SUMIFS('0. CSM'!E:E,'0. CSM'!L:L,CSM_AGENCY3[[#This Row],[Agency]],'0. CSM'!M:M,CSM_AGENCY3[[#This Row],[Billing CSM Title]])*1000</f>
        <v>0</v>
      </c>
      <c r="I1014" s="70">
        <f>SUMIFS('0. CSM'!D:D,'0. CSM'!L:L,CSM_AGENCY3[[#This Row],[Agency]],'0. CSM'!M:M,CSM_AGENCY3[[#This Row],[Billing CSM Title]])+SUMIFS('0. CSM'!F:F,'0. CSM'!L:L,CSM_AGENCY3[[#This Row],[Agency]],'0. CSM'!M:M,CSM_AGENCY3[[#This Row],[Billing CSM Title]])*1000</f>
        <v>0</v>
      </c>
      <c r="J1014" s="70">
        <f>CSM_AGENCY3[[#This Row],[FY1 ANNUAL]]+CSM_AGENCY3[[#This Row],[FY2 ANNUAL]]</f>
        <v>0</v>
      </c>
      <c r="K1014" s="70">
        <f>ROUND(CSM_AGENCY3[[#This Row],[FY1 ANNUAL]]/12,2)</f>
        <v>0</v>
      </c>
      <c r="L1014" s="70">
        <f>ROUND(CSM_AGENCY3[[#This Row],[FY2 ANNUAL]]/12,2)</f>
        <v>0</v>
      </c>
      <c r="N1014" s="6"/>
    </row>
    <row r="1015" spans="1:14" hidden="1" x14ac:dyDescent="0.25">
      <c r="A1015" t="s">
        <v>240</v>
      </c>
      <c r="B1015" t="s">
        <v>362</v>
      </c>
      <c r="C1015" s="4" t="s">
        <v>470</v>
      </c>
      <c r="D1015" s="4"/>
      <c r="E1015" s="4" t="str">
        <f>CSM_AGENCY3[[#This Row],[Agency]]&amp;"-"&amp;CSM_AGENCY3[[#This Row],[Agency Name]]</f>
        <v>105-Office of Financial Management</v>
      </c>
      <c r="F1015" s="8" t="s">
        <v>33</v>
      </c>
      <c r="G1015" s="5" t="s">
        <v>452</v>
      </c>
      <c r="H1015" s="70">
        <f>SUMIFS('0. CSM'!C:C,'0. CSM'!L:L,CSM_AGENCY3[[#This Row],[Agency]],'0. CSM'!M:M,CSM_AGENCY3[[#This Row],[Billing CSM Title]])+SUMIFS('0. CSM'!E:E,'0. CSM'!L:L,CSM_AGENCY3[[#This Row],[Agency]],'0. CSM'!M:M,CSM_AGENCY3[[#This Row],[Billing CSM Title]])*1000</f>
        <v>0</v>
      </c>
      <c r="I1015" s="70">
        <f>SUMIFS('0. CSM'!D:D,'0. CSM'!L:L,CSM_AGENCY3[[#This Row],[Agency]],'0. CSM'!M:M,CSM_AGENCY3[[#This Row],[Billing CSM Title]])+SUMIFS('0. CSM'!F:F,'0. CSM'!L:L,CSM_AGENCY3[[#This Row],[Agency]],'0. CSM'!M:M,CSM_AGENCY3[[#This Row],[Billing CSM Title]])*1000</f>
        <v>0</v>
      </c>
      <c r="J1015" s="70">
        <f>CSM_AGENCY3[[#This Row],[FY1 ANNUAL]]+CSM_AGENCY3[[#This Row],[FY2 ANNUAL]]</f>
        <v>0</v>
      </c>
      <c r="K1015" s="70">
        <f>ROUND(CSM_AGENCY3[[#This Row],[FY1 ANNUAL]]/12,2)</f>
        <v>0</v>
      </c>
      <c r="L1015" s="70">
        <f>ROUND(CSM_AGENCY3[[#This Row],[FY2 ANNUAL]]/12,2)</f>
        <v>0</v>
      </c>
      <c r="N1015" s="6"/>
    </row>
    <row r="1016" spans="1:14" hidden="1" x14ac:dyDescent="0.25">
      <c r="A1016" t="s">
        <v>241</v>
      </c>
      <c r="B1016" t="s">
        <v>363</v>
      </c>
      <c r="C1016" s="4" t="s">
        <v>470</v>
      </c>
      <c r="D1016" s="4"/>
      <c r="E1016" s="4" t="str">
        <f>CSM_AGENCY3[[#This Row],[Agency]]&amp;"-"&amp;CSM_AGENCY3[[#This Row],[Agency Name]]</f>
        <v>107-WA State Health Care Authority</v>
      </c>
      <c r="F1016" s="8" t="s">
        <v>33</v>
      </c>
      <c r="G1016" s="5" t="s">
        <v>452</v>
      </c>
      <c r="H1016" s="70">
        <f>SUMIFS('0. CSM'!C:C,'0. CSM'!L:L,CSM_AGENCY3[[#This Row],[Agency]],'0. CSM'!M:M,CSM_AGENCY3[[#This Row],[Billing CSM Title]])+SUMIFS('0. CSM'!E:E,'0. CSM'!L:L,CSM_AGENCY3[[#This Row],[Agency]],'0. CSM'!M:M,CSM_AGENCY3[[#This Row],[Billing CSM Title]])*1000</f>
        <v>0</v>
      </c>
      <c r="I1016" s="70">
        <f>SUMIFS('0. CSM'!D:D,'0. CSM'!L:L,CSM_AGENCY3[[#This Row],[Agency]],'0. CSM'!M:M,CSM_AGENCY3[[#This Row],[Billing CSM Title]])+SUMIFS('0. CSM'!F:F,'0. CSM'!L:L,CSM_AGENCY3[[#This Row],[Agency]],'0. CSM'!M:M,CSM_AGENCY3[[#This Row],[Billing CSM Title]])*1000</f>
        <v>0</v>
      </c>
      <c r="J1016" s="70">
        <f>CSM_AGENCY3[[#This Row],[FY1 ANNUAL]]+CSM_AGENCY3[[#This Row],[FY2 ANNUAL]]</f>
        <v>0</v>
      </c>
      <c r="K1016" s="70">
        <f>ROUND(CSM_AGENCY3[[#This Row],[FY1 ANNUAL]]/12,2)</f>
        <v>0</v>
      </c>
      <c r="L1016" s="70">
        <f>ROUND(CSM_AGENCY3[[#This Row],[FY2 ANNUAL]]/12,2)</f>
        <v>0</v>
      </c>
      <c r="N1016" s="6"/>
    </row>
    <row r="1017" spans="1:14" hidden="1" x14ac:dyDescent="0.25">
      <c r="A1017" t="s">
        <v>242</v>
      </c>
      <c r="B1017" t="s">
        <v>364</v>
      </c>
      <c r="C1017" s="4" t="s">
        <v>470</v>
      </c>
      <c r="D1017" s="4"/>
      <c r="E1017" s="4" t="str">
        <f>CSM_AGENCY3[[#This Row],[Agency]]&amp;"-"&amp;CSM_AGENCY3[[#This Row],[Agency Name]]</f>
        <v>110-Office of Administrative Hearings</v>
      </c>
      <c r="F1017" s="8" t="s">
        <v>33</v>
      </c>
      <c r="G1017" s="5" t="s">
        <v>452</v>
      </c>
      <c r="H1017" s="70">
        <f>SUMIFS('0. CSM'!C:C,'0. CSM'!L:L,CSM_AGENCY3[[#This Row],[Agency]],'0. CSM'!M:M,CSM_AGENCY3[[#This Row],[Billing CSM Title]])+SUMIFS('0. CSM'!E:E,'0. CSM'!L:L,CSM_AGENCY3[[#This Row],[Agency]],'0. CSM'!M:M,CSM_AGENCY3[[#This Row],[Billing CSM Title]])*1000</f>
        <v>0</v>
      </c>
      <c r="I1017" s="70">
        <f>SUMIFS('0. CSM'!D:D,'0. CSM'!L:L,CSM_AGENCY3[[#This Row],[Agency]],'0. CSM'!M:M,CSM_AGENCY3[[#This Row],[Billing CSM Title]])+SUMIFS('0. CSM'!F:F,'0. CSM'!L:L,CSM_AGENCY3[[#This Row],[Agency]],'0. CSM'!M:M,CSM_AGENCY3[[#This Row],[Billing CSM Title]])*1000</f>
        <v>0</v>
      </c>
      <c r="J1017" s="70">
        <f>CSM_AGENCY3[[#This Row],[FY1 ANNUAL]]+CSM_AGENCY3[[#This Row],[FY2 ANNUAL]]</f>
        <v>0</v>
      </c>
      <c r="K1017" s="70">
        <f>ROUND(CSM_AGENCY3[[#This Row],[FY1 ANNUAL]]/12,2)</f>
        <v>0</v>
      </c>
      <c r="L1017" s="70">
        <f>ROUND(CSM_AGENCY3[[#This Row],[FY2 ANNUAL]]/12,2)</f>
        <v>0</v>
      </c>
      <c r="N1017" s="6"/>
    </row>
    <row r="1018" spans="1:14" hidden="1" x14ac:dyDescent="0.25">
      <c r="A1018" t="s">
        <v>243</v>
      </c>
      <c r="B1018" t="s">
        <v>365</v>
      </c>
      <c r="C1018" s="4" t="s">
        <v>470</v>
      </c>
      <c r="D1018" s="4"/>
      <c r="E1018" s="4" t="str">
        <f>CSM_AGENCY3[[#This Row],[Agency]]&amp;"-"&amp;CSM_AGENCY3[[#This Row],[Agency Name]]</f>
        <v>116-State Lottery Commission</v>
      </c>
      <c r="F1018" s="8" t="s">
        <v>33</v>
      </c>
      <c r="G1018" s="5" t="s">
        <v>452</v>
      </c>
      <c r="H1018" s="70">
        <f>SUMIFS('0. CSM'!C:C,'0. CSM'!L:L,CSM_AGENCY3[[#This Row],[Agency]],'0. CSM'!M:M,CSM_AGENCY3[[#This Row],[Billing CSM Title]])+SUMIFS('0. CSM'!E:E,'0. CSM'!L:L,CSM_AGENCY3[[#This Row],[Agency]],'0. CSM'!M:M,CSM_AGENCY3[[#This Row],[Billing CSM Title]])*1000</f>
        <v>0</v>
      </c>
      <c r="I1018" s="70">
        <f>SUMIFS('0. CSM'!D:D,'0. CSM'!L:L,CSM_AGENCY3[[#This Row],[Agency]],'0. CSM'!M:M,CSM_AGENCY3[[#This Row],[Billing CSM Title]])+SUMIFS('0. CSM'!F:F,'0. CSM'!L:L,CSM_AGENCY3[[#This Row],[Agency]],'0. CSM'!M:M,CSM_AGENCY3[[#This Row],[Billing CSM Title]])*1000</f>
        <v>0</v>
      </c>
      <c r="J1018" s="70">
        <f>CSM_AGENCY3[[#This Row],[FY1 ANNUAL]]+CSM_AGENCY3[[#This Row],[FY2 ANNUAL]]</f>
        <v>0</v>
      </c>
      <c r="K1018" s="70">
        <f>ROUND(CSM_AGENCY3[[#This Row],[FY1 ANNUAL]]/12,2)</f>
        <v>0</v>
      </c>
      <c r="L1018" s="70">
        <f>ROUND(CSM_AGENCY3[[#This Row],[FY2 ANNUAL]]/12,2)</f>
        <v>0</v>
      </c>
      <c r="N1018" s="6"/>
    </row>
    <row r="1019" spans="1:14" hidden="1" x14ac:dyDescent="0.25">
      <c r="A1019" t="s">
        <v>244</v>
      </c>
      <c r="B1019" t="s">
        <v>366</v>
      </c>
      <c r="C1019" s="4" t="s">
        <v>470</v>
      </c>
      <c r="D1019" s="4"/>
      <c r="E1019" s="4" t="str">
        <f>CSM_AGENCY3[[#This Row],[Agency]]&amp;"-"&amp;CSM_AGENCY3[[#This Row],[Agency Name]]</f>
        <v>117-Washington State Gambling Comm</v>
      </c>
      <c r="F1019" s="8" t="s">
        <v>33</v>
      </c>
      <c r="G1019" s="5" t="s">
        <v>452</v>
      </c>
      <c r="H1019" s="70">
        <f>SUMIFS('0. CSM'!C:C,'0. CSM'!L:L,CSM_AGENCY3[[#This Row],[Agency]],'0. CSM'!M:M,CSM_AGENCY3[[#This Row],[Billing CSM Title]])+SUMIFS('0. CSM'!E:E,'0. CSM'!L:L,CSM_AGENCY3[[#This Row],[Agency]],'0. CSM'!M:M,CSM_AGENCY3[[#This Row],[Billing CSM Title]])*1000</f>
        <v>0</v>
      </c>
      <c r="I1019" s="70">
        <f>SUMIFS('0. CSM'!D:D,'0. CSM'!L:L,CSM_AGENCY3[[#This Row],[Agency]],'0. CSM'!M:M,CSM_AGENCY3[[#This Row],[Billing CSM Title]])+SUMIFS('0. CSM'!F:F,'0. CSM'!L:L,CSM_AGENCY3[[#This Row],[Agency]],'0. CSM'!M:M,CSM_AGENCY3[[#This Row],[Billing CSM Title]])*1000</f>
        <v>0</v>
      </c>
      <c r="J1019" s="70">
        <f>CSM_AGENCY3[[#This Row],[FY1 ANNUAL]]+CSM_AGENCY3[[#This Row],[FY2 ANNUAL]]</f>
        <v>0</v>
      </c>
      <c r="K1019" s="70">
        <f>ROUND(CSM_AGENCY3[[#This Row],[FY1 ANNUAL]]/12,2)</f>
        <v>0</v>
      </c>
      <c r="L1019" s="70">
        <f>ROUND(CSM_AGENCY3[[#This Row],[FY2 ANNUAL]]/12,2)</f>
        <v>0</v>
      </c>
      <c r="N1019" s="6"/>
    </row>
    <row r="1020" spans="1:14" hidden="1" x14ac:dyDescent="0.25">
      <c r="A1020" t="s">
        <v>245</v>
      </c>
      <c r="B1020" t="s">
        <v>367</v>
      </c>
      <c r="C1020" s="4" t="s">
        <v>470</v>
      </c>
      <c r="D1020" s="4"/>
      <c r="E1020" s="4" t="str">
        <f>CSM_AGENCY3[[#This Row],[Agency]]&amp;"-"&amp;CSM_AGENCY3[[#This Row],[Agency Name]]</f>
        <v>118-WA State Comm on Hispanic Affairs</v>
      </c>
      <c r="F1020" s="8" t="s">
        <v>33</v>
      </c>
      <c r="G1020" s="5" t="s">
        <v>452</v>
      </c>
      <c r="H1020" s="70">
        <f>SUMIFS('0. CSM'!C:C,'0. CSM'!L:L,CSM_AGENCY3[[#This Row],[Agency]],'0. CSM'!M:M,CSM_AGENCY3[[#This Row],[Billing CSM Title]])+SUMIFS('0. CSM'!E:E,'0. CSM'!L:L,CSM_AGENCY3[[#This Row],[Agency]],'0. CSM'!M:M,CSM_AGENCY3[[#This Row],[Billing CSM Title]])*1000</f>
        <v>0</v>
      </c>
      <c r="I1020" s="70">
        <f>SUMIFS('0. CSM'!D:D,'0. CSM'!L:L,CSM_AGENCY3[[#This Row],[Agency]],'0. CSM'!M:M,CSM_AGENCY3[[#This Row],[Billing CSM Title]])+SUMIFS('0. CSM'!F:F,'0. CSM'!L:L,CSM_AGENCY3[[#This Row],[Agency]],'0. CSM'!M:M,CSM_AGENCY3[[#This Row],[Billing CSM Title]])*1000</f>
        <v>0</v>
      </c>
      <c r="J1020" s="70">
        <f>CSM_AGENCY3[[#This Row],[FY1 ANNUAL]]+CSM_AGENCY3[[#This Row],[FY2 ANNUAL]]</f>
        <v>0</v>
      </c>
      <c r="K1020" s="70">
        <f>ROUND(CSM_AGENCY3[[#This Row],[FY1 ANNUAL]]/12,2)</f>
        <v>0</v>
      </c>
      <c r="L1020" s="70">
        <f>ROUND(CSM_AGENCY3[[#This Row],[FY2 ANNUAL]]/12,2)</f>
        <v>0</v>
      </c>
      <c r="N1020" s="6"/>
    </row>
    <row r="1021" spans="1:14" hidden="1" x14ac:dyDescent="0.25">
      <c r="A1021" t="s">
        <v>246</v>
      </c>
      <c r="B1021" t="s">
        <v>368</v>
      </c>
      <c r="C1021" s="4" t="s">
        <v>470</v>
      </c>
      <c r="D1021" s="4"/>
      <c r="E1021" s="4" t="str">
        <f>CSM_AGENCY3[[#This Row],[Agency]]&amp;"-"&amp;CSM_AGENCY3[[#This Row],[Agency Name]]</f>
        <v>119-African-American Affairs Comm</v>
      </c>
      <c r="F1021" s="8" t="s">
        <v>33</v>
      </c>
      <c r="G1021" s="5" t="s">
        <v>452</v>
      </c>
      <c r="H1021" s="70">
        <f>SUMIFS('0. CSM'!C:C,'0. CSM'!L:L,CSM_AGENCY3[[#This Row],[Agency]],'0. CSM'!M:M,CSM_AGENCY3[[#This Row],[Billing CSM Title]])+SUMIFS('0. CSM'!E:E,'0. CSM'!L:L,CSM_AGENCY3[[#This Row],[Agency]],'0. CSM'!M:M,CSM_AGENCY3[[#This Row],[Billing CSM Title]])*1000</f>
        <v>0</v>
      </c>
      <c r="I1021" s="70">
        <f>SUMIFS('0. CSM'!D:D,'0. CSM'!L:L,CSM_AGENCY3[[#This Row],[Agency]],'0. CSM'!M:M,CSM_AGENCY3[[#This Row],[Billing CSM Title]])+SUMIFS('0. CSM'!F:F,'0. CSM'!L:L,CSM_AGENCY3[[#This Row],[Agency]],'0. CSM'!M:M,CSM_AGENCY3[[#This Row],[Billing CSM Title]])*1000</f>
        <v>0</v>
      </c>
      <c r="J1021" s="70">
        <f>CSM_AGENCY3[[#This Row],[FY1 ANNUAL]]+CSM_AGENCY3[[#This Row],[FY2 ANNUAL]]</f>
        <v>0</v>
      </c>
      <c r="K1021" s="70">
        <f>ROUND(CSM_AGENCY3[[#This Row],[FY1 ANNUAL]]/12,2)</f>
        <v>0</v>
      </c>
      <c r="L1021" s="70">
        <f>ROUND(CSM_AGENCY3[[#This Row],[FY2 ANNUAL]]/12,2)</f>
        <v>0</v>
      </c>
      <c r="N1021" s="6"/>
    </row>
    <row r="1022" spans="1:14" hidden="1" x14ac:dyDescent="0.25">
      <c r="A1022" t="s">
        <v>247</v>
      </c>
      <c r="B1022" t="s">
        <v>369</v>
      </c>
      <c r="C1022" s="4" t="s">
        <v>470</v>
      </c>
      <c r="D1022" s="4"/>
      <c r="E1022" s="4" t="str">
        <f>CSM_AGENCY3[[#This Row],[Agency]]&amp;"-"&amp;CSM_AGENCY3[[#This Row],[Agency Name]]</f>
        <v>120-Human Rights Commission</v>
      </c>
      <c r="F1022" s="8" t="s">
        <v>33</v>
      </c>
      <c r="G1022" s="5" t="s">
        <v>452</v>
      </c>
      <c r="H1022" s="70">
        <f>SUMIFS('0. CSM'!C:C,'0. CSM'!L:L,CSM_AGENCY3[[#This Row],[Agency]],'0. CSM'!M:M,CSM_AGENCY3[[#This Row],[Billing CSM Title]])+SUMIFS('0. CSM'!E:E,'0. CSM'!L:L,CSM_AGENCY3[[#This Row],[Agency]],'0. CSM'!M:M,CSM_AGENCY3[[#This Row],[Billing CSM Title]])*1000</f>
        <v>0</v>
      </c>
      <c r="I1022" s="70">
        <f>SUMIFS('0. CSM'!D:D,'0. CSM'!L:L,CSM_AGENCY3[[#This Row],[Agency]],'0. CSM'!M:M,CSM_AGENCY3[[#This Row],[Billing CSM Title]])+SUMIFS('0. CSM'!F:F,'0. CSM'!L:L,CSM_AGENCY3[[#This Row],[Agency]],'0. CSM'!M:M,CSM_AGENCY3[[#This Row],[Billing CSM Title]])*1000</f>
        <v>0</v>
      </c>
      <c r="J1022" s="70">
        <f>CSM_AGENCY3[[#This Row],[FY1 ANNUAL]]+CSM_AGENCY3[[#This Row],[FY2 ANNUAL]]</f>
        <v>0</v>
      </c>
      <c r="K1022" s="70">
        <f>ROUND(CSM_AGENCY3[[#This Row],[FY1 ANNUAL]]/12,2)</f>
        <v>0</v>
      </c>
      <c r="L1022" s="70">
        <f>ROUND(CSM_AGENCY3[[#This Row],[FY2 ANNUAL]]/12,2)</f>
        <v>0</v>
      </c>
      <c r="N1022" s="6"/>
    </row>
    <row r="1023" spans="1:14" hidden="1" x14ac:dyDescent="0.25">
      <c r="A1023" t="s">
        <v>248</v>
      </c>
      <c r="B1023" t="s">
        <v>370</v>
      </c>
      <c r="C1023" s="4" t="s">
        <v>470</v>
      </c>
      <c r="D1023" s="4"/>
      <c r="E1023" s="4" t="str">
        <f>CSM_AGENCY3[[#This Row],[Agency]]&amp;"-"&amp;CSM_AGENCY3[[#This Row],[Agency Name]]</f>
        <v>124-Department of Retirement Systems</v>
      </c>
      <c r="F1023" s="8" t="s">
        <v>33</v>
      </c>
      <c r="G1023" s="5" t="s">
        <v>452</v>
      </c>
      <c r="H1023" s="70">
        <f>SUMIFS('0. CSM'!C:C,'0. CSM'!L:L,CSM_AGENCY3[[#This Row],[Agency]],'0. CSM'!M:M,CSM_AGENCY3[[#This Row],[Billing CSM Title]])+SUMIFS('0. CSM'!E:E,'0. CSM'!L:L,CSM_AGENCY3[[#This Row],[Agency]],'0. CSM'!M:M,CSM_AGENCY3[[#This Row],[Billing CSM Title]])*1000</f>
        <v>0</v>
      </c>
      <c r="I1023" s="70">
        <f>SUMIFS('0. CSM'!D:D,'0. CSM'!L:L,CSM_AGENCY3[[#This Row],[Agency]],'0. CSM'!M:M,CSM_AGENCY3[[#This Row],[Billing CSM Title]])+SUMIFS('0. CSM'!F:F,'0. CSM'!L:L,CSM_AGENCY3[[#This Row],[Agency]],'0. CSM'!M:M,CSM_AGENCY3[[#This Row],[Billing CSM Title]])*1000</f>
        <v>0</v>
      </c>
      <c r="J1023" s="70">
        <f>CSM_AGENCY3[[#This Row],[FY1 ANNUAL]]+CSM_AGENCY3[[#This Row],[FY2 ANNUAL]]</f>
        <v>0</v>
      </c>
      <c r="K1023" s="70">
        <f>ROUND(CSM_AGENCY3[[#This Row],[FY1 ANNUAL]]/12,2)</f>
        <v>0</v>
      </c>
      <c r="L1023" s="70">
        <f>ROUND(CSM_AGENCY3[[#This Row],[FY2 ANNUAL]]/12,2)</f>
        <v>0</v>
      </c>
      <c r="N1023" s="6"/>
    </row>
    <row r="1024" spans="1:14" hidden="1" x14ac:dyDescent="0.25">
      <c r="A1024" t="s">
        <v>249</v>
      </c>
      <c r="B1024" t="s">
        <v>371</v>
      </c>
      <c r="C1024" s="4" t="s">
        <v>470</v>
      </c>
      <c r="D1024" s="4"/>
      <c r="E1024" s="4" t="str">
        <f>CSM_AGENCY3[[#This Row],[Agency]]&amp;"-"&amp;CSM_AGENCY3[[#This Row],[Agency Name]]</f>
        <v>126-State Investment Board</v>
      </c>
      <c r="F1024" s="8" t="s">
        <v>33</v>
      </c>
      <c r="G1024" s="5" t="s">
        <v>452</v>
      </c>
      <c r="H1024" s="70">
        <f>SUMIFS('0. CSM'!C:C,'0. CSM'!L:L,CSM_AGENCY3[[#This Row],[Agency]],'0. CSM'!M:M,CSM_AGENCY3[[#This Row],[Billing CSM Title]])+SUMIFS('0. CSM'!E:E,'0. CSM'!L:L,CSM_AGENCY3[[#This Row],[Agency]],'0. CSM'!M:M,CSM_AGENCY3[[#This Row],[Billing CSM Title]])*1000</f>
        <v>0</v>
      </c>
      <c r="I1024" s="70">
        <f>SUMIFS('0. CSM'!D:D,'0. CSM'!L:L,CSM_AGENCY3[[#This Row],[Agency]],'0. CSM'!M:M,CSM_AGENCY3[[#This Row],[Billing CSM Title]])+SUMIFS('0. CSM'!F:F,'0. CSM'!L:L,CSM_AGENCY3[[#This Row],[Agency]],'0. CSM'!M:M,CSM_AGENCY3[[#This Row],[Billing CSM Title]])*1000</f>
        <v>0</v>
      </c>
      <c r="J1024" s="70">
        <f>CSM_AGENCY3[[#This Row],[FY1 ANNUAL]]+CSM_AGENCY3[[#This Row],[FY2 ANNUAL]]</f>
        <v>0</v>
      </c>
      <c r="K1024" s="70">
        <f>ROUND(CSM_AGENCY3[[#This Row],[FY1 ANNUAL]]/12,2)</f>
        <v>0</v>
      </c>
      <c r="L1024" s="70">
        <f>ROUND(CSM_AGENCY3[[#This Row],[FY2 ANNUAL]]/12,2)</f>
        <v>0</v>
      </c>
      <c r="N1024" s="6"/>
    </row>
    <row r="1025" spans="1:14" hidden="1" x14ac:dyDescent="0.25">
      <c r="A1025" t="s">
        <v>250</v>
      </c>
      <c r="B1025" t="s">
        <v>372</v>
      </c>
      <c r="C1025" s="4" t="s">
        <v>470</v>
      </c>
      <c r="D1025" s="4"/>
      <c r="E1025" s="4" t="str">
        <f>CSM_AGENCY3[[#This Row],[Agency]]&amp;"-"&amp;CSM_AGENCY3[[#This Row],[Agency Name]]</f>
        <v>140-Department of Revenue</v>
      </c>
      <c r="F1025" s="8" t="s">
        <v>33</v>
      </c>
      <c r="G1025" s="5" t="s">
        <v>452</v>
      </c>
      <c r="H1025" s="70">
        <f>SUMIFS('0. CSM'!C:C,'0. CSM'!L:L,CSM_AGENCY3[[#This Row],[Agency]],'0. CSM'!M:M,CSM_AGENCY3[[#This Row],[Billing CSM Title]])+SUMIFS('0. CSM'!E:E,'0. CSM'!L:L,CSM_AGENCY3[[#This Row],[Agency]],'0. CSM'!M:M,CSM_AGENCY3[[#This Row],[Billing CSM Title]])*1000</f>
        <v>0</v>
      </c>
      <c r="I1025" s="70">
        <f>SUMIFS('0. CSM'!D:D,'0. CSM'!L:L,CSM_AGENCY3[[#This Row],[Agency]],'0. CSM'!M:M,CSM_AGENCY3[[#This Row],[Billing CSM Title]])+SUMIFS('0. CSM'!F:F,'0. CSM'!L:L,CSM_AGENCY3[[#This Row],[Agency]],'0. CSM'!M:M,CSM_AGENCY3[[#This Row],[Billing CSM Title]])*1000</f>
        <v>0</v>
      </c>
      <c r="J1025" s="70">
        <f>CSM_AGENCY3[[#This Row],[FY1 ANNUAL]]+CSM_AGENCY3[[#This Row],[FY2 ANNUAL]]</f>
        <v>0</v>
      </c>
      <c r="K1025" s="70">
        <f>ROUND(CSM_AGENCY3[[#This Row],[FY1 ANNUAL]]/12,2)</f>
        <v>0</v>
      </c>
      <c r="L1025" s="70">
        <f>ROUND(CSM_AGENCY3[[#This Row],[FY2 ANNUAL]]/12,2)</f>
        <v>0</v>
      </c>
      <c r="N1025" s="6"/>
    </row>
    <row r="1026" spans="1:14" hidden="1" x14ac:dyDescent="0.25">
      <c r="A1026" t="s">
        <v>251</v>
      </c>
      <c r="B1026" t="s">
        <v>373</v>
      </c>
      <c r="C1026" s="4" t="s">
        <v>470</v>
      </c>
      <c r="D1026" s="4"/>
      <c r="E1026" s="4" t="str">
        <f>CSM_AGENCY3[[#This Row],[Agency]]&amp;"-"&amp;CSM_AGENCY3[[#This Row],[Agency Name]]</f>
        <v>142-Board of Tax Appeals</v>
      </c>
      <c r="F1026" s="8" t="s">
        <v>33</v>
      </c>
      <c r="G1026" s="5" t="s">
        <v>452</v>
      </c>
      <c r="H1026" s="70">
        <f>SUMIFS('0. CSM'!C:C,'0. CSM'!L:L,CSM_AGENCY3[[#This Row],[Agency]],'0. CSM'!M:M,CSM_AGENCY3[[#This Row],[Billing CSM Title]])+SUMIFS('0. CSM'!E:E,'0. CSM'!L:L,CSM_AGENCY3[[#This Row],[Agency]],'0. CSM'!M:M,CSM_AGENCY3[[#This Row],[Billing CSM Title]])*1000</f>
        <v>0</v>
      </c>
      <c r="I1026" s="70">
        <f>SUMIFS('0. CSM'!D:D,'0. CSM'!L:L,CSM_AGENCY3[[#This Row],[Agency]],'0. CSM'!M:M,CSM_AGENCY3[[#This Row],[Billing CSM Title]])+SUMIFS('0. CSM'!F:F,'0. CSM'!L:L,CSM_AGENCY3[[#This Row],[Agency]],'0. CSM'!M:M,CSM_AGENCY3[[#This Row],[Billing CSM Title]])*1000</f>
        <v>0</v>
      </c>
      <c r="J1026" s="70">
        <f>CSM_AGENCY3[[#This Row],[FY1 ANNUAL]]+CSM_AGENCY3[[#This Row],[FY2 ANNUAL]]</f>
        <v>0</v>
      </c>
      <c r="K1026" s="70">
        <f>ROUND(CSM_AGENCY3[[#This Row],[FY1 ANNUAL]]/12,2)</f>
        <v>0</v>
      </c>
      <c r="L1026" s="70">
        <f>ROUND(CSM_AGENCY3[[#This Row],[FY2 ANNUAL]]/12,2)</f>
        <v>0</v>
      </c>
      <c r="N1026" s="6"/>
    </row>
    <row r="1027" spans="1:14" hidden="1" x14ac:dyDescent="0.25">
      <c r="A1027" t="s">
        <v>252</v>
      </c>
      <c r="B1027" t="s">
        <v>374</v>
      </c>
      <c r="C1027" s="4" t="s">
        <v>470</v>
      </c>
      <c r="D1027" s="4"/>
      <c r="E1027" s="4" t="str">
        <f>CSM_AGENCY3[[#This Row],[Agency]]&amp;"-"&amp;CSM_AGENCY3[[#This Row],[Agency Name]]</f>
        <v>147-Minority &amp; Women's Business Enterp</v>
      </c>
      <c r="F1027" s="8" t="s">
        <v>33</v>
      </c>
      <c r="G1027" s="5" t="s">
        <v>452</v>
      </c>
      <c r="H1027" s="70">
        <f>SUMIFS('0. CSM'!C:C,'0. CSM'!L:L,CSM_AGENCY3[[#This Row],[Agency]],'0. CSM'!M:M,CSM_AGENCY3[[#This Row],[Billing CSM Title]])+SUMIFS('0. CSM'!E:E,'0. CSM'!L:L,CSM_AGENCY3[[#This Row],[Agency]],'0. CSM'!M:M,CSM_AGENCY3[[#This Row],[Billing CSM Title]])*1000</f>
        <v>0</v>
      </c>
      <c r="I1027" s="70">
        <f>SUMIFS('0. CSM'!D:D,'0. CSM'!L:L,CSM_AGENCY3[[#This Row],[Agency]],'0. CSM'!M:M,CSM_AGENCY3[[#This Row],[Billing CSM Title]])+SUMIFS('0. CSM'!F:F,'0. CSM'!L:L,CSM_AGENCY3[[#This Row],[Agency]],'0. CSM'!M:M,CSM_AGENCY3[[#This Row],[Billing CSM Title]])*1000</f>
        <v>0</v>
      </c>
      <c r="J1027" s="70">
        <f>CSM_AGENCY3[[#This Row],[FY1 ANNUAL]]+CSM_AGENCY3[[#This Row],[FY2 ANNUAL]]</f>
        <v>0</v>
      </c>
      <c r="K1027" s="70">
        <f>ROUND(CSM_AGENCY3[[#This Row],[FY1 ANNUAL]]/12,2)</f>
        <v>0</v>
      </c>
      <c r="L1027" s="70">
        <f>ROUND(CSM_AGENCY3[[#This Row],[FY2 ANNUAL]]/12,2)</f>
        <v>0</v>
      </c>
      <c r="N1027" s="6"/>
    </row>
    <row r="1028" spans="1:14" hidden="1" x14ac:dyDescent="0.25">
      <c r="A1028" t="s">
        <v>253</v>
      </c>
      <c r="B1028" t="s">
        <v>375</v>
      </c>
      <c r="C1028" s="4" t="s">
        <v>470</v>
      </c>
      <c r="D1028" s="4"/>
      <c r="E1028" s="4" t="str">
        <f>CSM_AGENCY3[[#This Row],[Agency]]&amp;"-"&amp;CSM_AGENCY3[[#This Row],[Agency Name]]</f>
        <v>160-Office of Insurance Commissioner</v>
      </c>
      <c r="F1028" s="8" t="s">
        <v>33</v>
      </c>
      <c r="G1028" s="5" t="s">
        <v>452</v>
      </c>
      <c r="H1028" s="70">
        <f>SUMIFS('0. CSM'!C:C,'0. CSM'!L:L,CSM_AGENCY3[[#This Row],[Agency]],'0. CSM'!M:M,CSM_AGENCY3[[#This Row],[Billing CSM Title]])+SUMIFS('0. CSM'!E:E,'0. CSM'!L:L,CSM_AGENCY3[[#This Row],[Agency]],'0. CSM'!M:M,CSM_AGENCY3[[#This Row],[Billing CSM Title]])*1000</f>
        <v>0</v>
      </c>
      <c r="I1028" s="70">
        <f>SUMIFS('0. CSM'!D:D,'0. CSM'!L:L,CSM_AGENCY3[[#This Row],[Agency]],'0. CSM'!M:M,CSM_AGENCY3[[#This Row],[Billing CSM Title]])+SUMIFS('0. CSM'!F:F,'0. CSM'!L:L,CSM_AGENCY3[[#This Row],[Agency]],'0. CSM'!M:M,CSM_AGENCY3[[#This Row],[Billing CSM Title]])*1000</f>
        <v>0</v>
      </c>
      <c r="J1028" s="70">
        <f>CSM_AGENCY3[[#This Row],[FY1 ANNUAL]]+CSM_AGENCY3[[#This Row],[FY2 ANNUAL]]</f>
        <v>0</v>
      </c>
      <c r="K1028" s="70">
        <f>ROUND(CSM_AGENCY3[[#This Row],[FY1 ANNUAL]]/12,2)</f>
        <v>0</v>
      </c>
      <c r="L1028" s="70">
        <f>ROUND(CSM_AGENCY3[[#This Row],[FY2 ANNUAL]]/12,2)</f>
        <v>0</v>
      </c>
      <c r="N1028" s="6"/>
    </row>
    <row r="1029" spans="1:14" hidden="1" x14ac:dyDescent="0.25">
      <c r="A1029" t="s">
        <v>254</v>
      </c>
      <c r="B1029" t="s">
        <v>376</v>
      </c>
      <c r="C1029" s="4" t="s">
        <v>470</v>
      </c>
      <c r="D1029" s="4"/>
      <c r="E1029" s="4" t="str">
        <f>CSM_AGENCY3[[#This Row],[Agency]]&amp;"-"&amp;CSM_AGENCY3[[#This Row],[Agency Name]]</f>
        <v>163-Consolidated Technology Services</v>
      </c>
      <c r="F1029" s="8" t="s">
        <v>33</v>
      </c>
      <c r="G1029" s="5" t="s">
        <v>452</v>
      </c>
      <c r="H1029" s="70">
        <f>SUMIFS('0. CSM'!C:C,'0. CSM'!L:L,CSM_AGENCY3[[#This Row],[Agency]],'0. CSM'!M:M,CSM_AGENCY3[[#This Row],[Billing CSM Title]])+SUMIFS('0. CSM'!E:E,'0. CSM'!L:L,CSM_AGENCY3[[#This Row],[Agency]],'0. CSM'!M:M,CSM_AGENCY3[[#This Row],[Billing CSM Title]])*1000</f>
        <v>0</v>
      </c>
      <c r="I1029" s="70">
        <f>SUMIFS('0. CSM'!D:D,'0. CSM'!L:L,CSM_AGENCY3[[#This Row],[Agency]],'0. CSM'!M:M,CSM_AGENCY3[[#This Row],[Billing CSM Title]])+SUMIFS('0. CSM'!F:F,'0. CSM'!L:L,CSM_AGENCY3[[#This Row],[Agency]],'0. CSM'!M:M,CSM_AGENCY3[[#This Row],[Billing CSM Title]])*1000</f>
        <v>0</v>
      </c>
      <c r="J1029" s="70">
        <f>CSM_AGENCY3[[#This Row],[FY1 ANNUAL]]+CSM_AGENCY3[[#This Row],[FY2 ANNUAL]]</f>
        <v>0</v>
      </c>
      <c r="K1029" s="70">
        <f>ROUND(CSM_AGENCY3[[#This Row],[FY1 ANNUAL]]/12,2)</f>
        <v>0</v>
      </c>
      <c r="L1029" s="70">
        <f>ROUND(CSM_AGENCY3[[#This Row],[FY2 ANNUAL]]/12,2)</f>
        <v>0</v>
      </c>
      <c r="N1029" s="6"/>
    </row>
    <row r="1030" spans="1:14" hidden="1" x14ac:dyDescent="0.25">
      <c r="A1030" t="s">
        <v>255</v>
      </c>
      <c r="B1030" t="s">
        <v>377</v>
      </c>
      <c r="C1030" s="4" t="s">
        <v>470</v>
      </c>
      <c r="D1030" s="4"/>
      <c r="E1030" s="4" t="str">
        <f>CSM_AGENCY3[[#This Row],[Agency]]&amp;"-"&amp;CSM_AGENCY3[[#This Row],[Agency Name]]</f>
        <v>165-State Board of Accountancy</v>
      </c>
      <c r="F1030" s="8" t="s">
        <v>33</v>
      </c>
      <c r="G1030" s="5" t="s">
        <v>452</v>
      </c>
      <c r="H1030" s="70">
        <f>SUMIFS('0. CSM'!C:C,'0. CSM'!L:L,CSM_AGENCY3[[#This Row],[Agency]],'0. CSM'!M:M,CSM_AGENCY3[[#This Row],[Billing CSM Title]])+SUMIFS('0. CSM'!E:E,'0. CSM'!L:L,CSM_AGENCY3[[#This Row],[Agency]],'0. CSM'!M:M,CSM_AGENCY3[[#This Row],[Billing CSM Title]])*1000</f>
        <v>0</v>
      </c>
      <c r="I1030" s="70">
        <f>SUMIFS('0. CSM'!D:D,'0. CSM'!L:L,CSM_AGENCY3[[#This Row],[Agency]],'0. CSM'!M:M,CSM_AGENCY3[[#This Row],[Billing CSM Title]])+SUMIFS('0. CSM'!F:F,'0. CSM'!L:L,CSM_AGENCY3[[#This Row],[Agency]],'0. CSM'!M:M,CSM_AGENCY3[[#This Row],[Billing CSM Title]])*1000</f>
        <v>0</v>
      </c>
      <c r="J1030" s="70">
        <f>CSM_AGENCY3[[#This Row],[FY1 ANNUAL]]+CSM_AGENCY3[[#This Row],[FY2 ANNUAL]]</f>
        <v>0</v>
      </c>
      <c r="K1030" s="70">
        <f>ROUND(CSM_AGENCY3[[#This Row],[FY1 ANNUAL]]/12,2)</f>
        <v>0</v>
      </c>
      <c r="L1030" s="70">
        <f>ROUND(CSM_AGENCY3[[#This Row],[FY2 ANNUAL]]/12,2)</f>
        <v>0</v>
      </c>
      <c r="N1030" s="6"/>
    </row>
    <row r="1031" spans="1:14" hidden="1" x14ac:dyDescent="0.25">
      <c r="A1031" t="s">
        <v>256</v>
      </c>
      <c r="B1031" t="s">
        <v>378</v>
      </c>
      <c r="C1031" s="4" t="s">
        <v>470</v>
      </c>
      <c r="D1031" s="4"/>
      <c r="E1031" s="4" t="str">
        <f>CSM_AGENCY3[[#This Row],[Agency]]&amp;"-"&amp;CSM_AGENCY3[[#This Row],[Agency Name]]</f>
        <v>166-Bd of Reg Prof Eng &amp; Land Surveyors</v>
      </c>
      <c r="F1031" s="8" t="s">
        <v>33</v>
      </c>
      <c r="G1031" s="5" t="s">
        <v>452</v>
      </c>
      <c r="H1031" s="70">
        <f>SUMIFS('0. CSM'!C:C,'0. CSM'!L:L,CSM_AGENCY3[[#This Row],[Agency]],'0. CSM'!M:M,CSM_AGENCY3[[#This Row],[Billing CSM Title]])+SUMIFS('0. CSM'!E:E,'0. CSM'!L:L,CSM_AGENCY3[[#This Row],[Agency]],'0. CSM'!M:M,CSM_AGENCY3[[#This Row],[Billing CSM Title]])*1000</f>
        <v>0</v>
      </c>
      <c r="I1031" s="70">
        <f>SUMIFS('0. CSM'!D:D,'0. CSM'!L:L,CSM_AGENCY3[[#This Row],[Agency]],'0. CSM'!M:M,CSM_AGENCY3[[#This Row],[Billing CSM Title]])+SUMIFS('0. CSM'!F:F,'0. CSM'!L:L,CSM_AGENCY3[[#This Row],[Agency]],'0. CSM'!M:M,CSM_AGENCY3[[#This Row],[Billing CSM Title]])*1000</f>
        <v>0</v>
      </c>
      <c r="J1031" s="70">
        <f>CSM_AGENCY3[[#This Row],[FY1 ANNUAL]]+CSM_AGENCY3[[#This Row],[FY2 ANNUAL]]</f>
        <v>0</v>
      </c>
      <c r="K1031" s="70">
        <f>ROUND(CSM_AGENCY3[[#This Row],[FY1 ANNUAL]]/12,2)</f>
        <v>0</v>
      </c>
      <c r="L1031" s="70">
        <f>ROUND(CSM_AGENCY3[[#This Row],[FY2 ANNUAL]]/12,2)</f>
        <v>0</v>
      </c>
      <c r="N1031" s="6"/>
    </row>
    <row r="1032" spans="1:14" hidden="1" x14ac:dyDescent="0.25">
      <c r="A1032" t="s">
        <v>257</v>
      </c>
      <c r="B1032" t="s">
        <v>379</v>
      </c>
      <c r="C1032" s="4" t="s">
        <v>470</v>
      </c>
      <c r="D1032" s="4"/>
      <c r="E1032" s="4" t="str">
        <f>CSM_AGENCY3[[#This Row],[Agency]]&amp;"-"&amp;CSM_AGENCY3[[#This Row],[Agency Name]]</f>
        <v>167-Forensic Investigations Council</v>
      </c>
      <c r="F1032" s="8" t="s">
        <v>33</v>
      </c>
      <c r="G1032" s="5" t="s">
        <v>452</v>
      </c>
      <c r="H1032" s="70">
        <f>SUMIFS('0. CSM'!C:C,'0. CSM'!L:L,CSM_AGENCY3[[#This Row],[Agency]],'0. CSM'!M:M,CSM_AGENCY3[[#This Row],[Billing CSM Title]])+SUMIFS('0. CSM'!E:E,'0. CSM'!L:L,CSM_AGENCY3[[#This Row],[Agency]],'0. CSM'!M:M,CSM_AGENCY3[[#This Row],[Billing CSM Title]])*1000</f>
        <v>0</v>
      </c>
      <c r="I1032" s="70">
        <f>SUMIFS('0. CSM'!D:D,'0. CSM'!L:L,CSM_AGENCY3[[#This Row],[Agency]],'0. CSM'!M:M,CSM_AGENCY3[[#This Row],[Billing CSM Title]])+SUMIFS('0. CSM'!F:F,'0. CSM'!L:L,CSM_AGENCY3[[#This Row],[Agency]],'0. CSM'!M:M,CSM_AGENCY3[[#This Row],[Billing CSM Title]])*1000</f>
        <v>0</v>
      </c>
      <c r="J1032" s="70">
        <f>CSM_AGENCY3[[#This Row],[FY1 ANNUAL]]+CSM_AGENCY3[[#This Row],[FY2 ANNUAL]]</f>
        <v>0</v>
      </c>
      <c r="K1032" s="70">
        <f>ROUND(CSM_AGENCY3[[#This Row],[FY1 ANNUAL]]/12,2)</f>
        <v>0</v>
      </c>
      <c r="L1032" s="70">
        <f>ROUND(CSM_AGENCY3[[#This Row],[FY2 ANNUAL]]/12,2)</f>
        <v>0</v>
      </c>
      <c r="N1032" s="6"/>
    </row>
    <row r="1033" spans="1:14" hidden="1" x14ac:dyDescent="0.25">
      <c r="A1033" t="s">
        <v>258</v>
      </c>
      <c r="B1033" t="s">
        <v>380</v>
      </c>
      <c r="C1033" s="4" t="s">
        <v>470</v>
      </c>
      <c r="D1033" s="4"/>
      <c r="E1033" s="4" t="str">
        <f>CSM_AGENCY3[[#This Row],[Agency]]&amp;"-"&amp;CSM_AGENCY3[[#This Row],[Agency Name]]</f>
        <v>179-Dept of Enterprise Services</v>
      </c>
      <c r="F1033" s="8" t="s">
        <v>33</v>
      </c>
      <c r="G1033" s="5" t="s">
        <v>452</v>
      </c>
      <c r="H1033" s="70">
        <f>SUMIFS('0. CSM'!C:C,'0. CSM'!L:L,CSM_AGENCY3[[#This Row],[Agency]],'0. CSM'!M:M,CSM_AGENCY3[[#This Row],[Billing CSM Title]])+SUMIFS('0. CSM'!E:E,'0. CSM'!L:L,CSM_AGENCY3[[#This Row],[Agency]],'0. CSM'!M:M,CSM_AGENCY3[[#This Row],[Billing CSM Title]])*1000</f>
        <v>0</v>
      </c>
      <c r="I1033" s="70">
        <f>SUMIFS('0. CSM'!D:D,'0. CSM'!L:L,CSM_AGENCY3[[#This Row],[Agency]],'0. CSM'!M:M,CSM_AGENCY3[[#This Row],[Billing CSM Title]])+SUMIFS('0. CSM'!F:F,'0. CSM'!L:L,CSM_AGENCY3[[#This Row],[Agency]],'0. CSM'!M:M,CSM_AGENCY3[[#This Row],[Billing CSM Title]])*1000</f>
        <v>0</v>
      </c>
      <c r="J1033" s="70">
        <f>CSM_AGENCY3[[#This Row],[FY1 ANNUAL]]+CSM_AGENCY3[[#This Row],[FY2 ANNUAL]]</f>
        <v>0</v>
      </c>
      <c r="K1033" s="70">
        <f>ROUND(CSM_AGENCY3[[#This Row],[FY1 ANNUAL]]/12,2)</f>
        <v>0</v>
      </c>
      <c r="L1033" s="70">
        <f>ROUND(CSM_AGENCY3[[#This Row],[FY2 ANNUAL]]/12,2)</f>
        <v>0</v>
      </c>
      <c r="N1033" s="6"/>
    </row>
    <row r="1034" spans="1:14" hidden="1" x14ac:dyDescent="0.25">
      <c r="A1034" t="s">
        <v>259</v>
      </c>
      <c r="B1034" t="s">
        <v>381</v>
      </c>
      <c r="C1034" s="4" t="s">
        <v>470</v>
      </c>
      <c r="D1034" s="4"/>
      <c r="E1034" s="4" t="str">
        <f>CSM_AGENCY3[[#This Row],[Agency]]&amp;"-"&amp;CSM_AGENCY3[[#This Row],[Agency Name]]</f>
        <v>185-Washington Horse Racing Commission</v>
      </c>
      <c r="F1034" s="8" t="s">
        <v>33</v>
      </c>
      <c r="G1034" s="5" t="s">
        <v>452</v>
      </c>
      <c r="H1034" s="70">
        <f>SUMIFS('0. CSM'!C:C,'0. CSM'!L:L,CSM_AGENCY3[[#This Row],[Agency]],'0. CSM'!M:M,CSM_AGENCY3[[#This Row],[Billing CSM Title]])+SUMIFS('0. CSM'!E:E,'0. CSM'!L:L,CSM_AGENCY3[[#This Row],[Agency]],'0. CSM'!M:M,CSM_AGENCY3[[#This Row],[Billing CSM Title]])*1000</f>
        <v>0</v>
      </c>
      <c r="I1034" s="70">
        <f>SUMIFS('0. CSM'!D:D,'0. CSM'!L:L,CSM_AGENCY3[[#This Row],[Agency]],'0. CSM'!M:M,CSM_AGENCY3[[#This Row],[Billing CSM Title]])+SUMIFS('0. CSM'!F:F,'0. CSM'!L:L,CSM_AGENCY3[[#This Row],[Agency]],'0. CSM'!M:M,CSM_AGENCY3[[#This Row],[Billing CSM Title]])*1000</f>
        <v>0</v>
      </c>
      <c r="J1034" s="70">
        <f>CSM_AGENCY3[[#This Row],[FY1 ANNUAL]]+CSM_AGENCY3[[#This Row],[FY2 ANNUAL]]</f>
        <v>0</v>
      </c>
      <c r="K1034" s="70">
        <f>ROUND(CSM_AGENCY3[[#This Row],[FY1 ANNUAL]]/12,2)</f>
        <v>0</v>
      </c>
      <c r="L1034" s="70">
        <f>ROUND(CSM_AGENCY3[[#This Row],[FY2 ANNUAL]]/12,2)</f>
        <v>0</v>
      </c>
      <c r="N1034" s="6"/>
    </row>
    <row r="1035" spans="1:14" hidden="1" x14ac:dyDescent="0.25">
      <c r="A1035" t="s">
        <v>260</v>
      </c>
      <c r="B1035" t="s">
        <v>382</v>
      </c>
      <c r="C1035" s="4" t="s">
        <v>470</v>
      </c>
      <c r="D1035" s="4"/>
      <c r="E1035" s="4" t="str">
        <f>CSM_AGENCY3[[#This Row],[Agency]]&amp;"-"&amp;CSM_AGENCY3[[#This Row],[Agency Name]]</f>
        <v>190-Bd of Industrial Insurance Appeals</v>
      </c>
      <c r="F1035" s="8" t="s">
        <v>33</v>
      </c>
      <c r="G1035" s="5" t="s">
        <v>452</v>
      </c>
      <c r="H1035" s="70">
        <f>SUMIFS('0. CSM'!C:C,'0. CSM'!L:L,CSM_AGENCY3[[#This Row],[Agency]],'0. CSM'!M:M,CSM_AGENCY3[[#This Row],[Billing CSM Title]])+SUMIFS('0. CSM'!E:E,'0. CSM'!L:L,CSM_AGENCY3[[#This Row],[Agency]],'0. CSM'!M:M,CSM_AGENCY3[[#This Row],[Billing CSM Title]])*1000</f>
        <v>0</v>
      </c>
      <c r="I1035" s="70">
        <f>SUMIFS('0. CSM'!D:D,'0. CSM'!L:L,CSM_AGENCY3[[#This Row],[Agency]],'0. CSM'!M:M,CSM_AGENCY3[[#This Row],[Billing CSM Title]])+SUMIFS('0. CSM'!F:F,'0. CSM'!L:L,CSM_AGENCY3[[#This Row],[Agency]],'0. CSM'!M:M,CSM_AGENCY3[[#This Row],[Billing CSM Title]])*1000</f>
        <v>0</v>
      </c>
      <c r="J1035" s="70">
        <f>CSM_AGENCY3[[#This Row],[FY1 ANNUAL]]+CSM_AGENCY3[[#This Row],[FY2 ANNUAL]]</f>
        <v>0</v>
      </c>
      <c r="K1035" s="70">
        <f>ROUND(CSM_AGENCY3[[#This Row],[FY1 ANNUAL]]/12,2)</f>
        <v>0</v>
      </c>
      <c r="L1035" s="70">
        <f>ROUND(CSM_AGENCY3[[#This Row],[FY2 ANNUAL]]/12,2)</f>
        <v>0</v>
      </c>
      <c r="N1035" s="6"/>
    </row>
    <row r="1036" spans="1:14" hidden="1" x14ac:dyDescent="0.25">
      <c r="A1036" t="s">
        <v>261</v>
      </c>
      <c r="B1036" t="s">
        <v>383</v>
      </c>
      <c r="C1036" s="4" t="s">
        <v>470</v>
      </c>
      <c r="D1036" s="4"/>
      <c r="E1036" s="4" t="str">
        <f>CSM_AGENCY3[[#This Row],[Agency]]&amp;"-"&amp;CSM_AGENCY3[[#This Row],[Agency Name]]</f>
        <v>195-Liquor and Cannabis Board</v>
      </c>
      <c r="F1036" s="8" t="s">
        <v>33</v>
      </c>
      <c r="G1036" s="5" t="s">
        <v>452</v>
      </c>
      <c r="H1036" s="70">
        <f>SUMIFS('0. CSM'!C:C,'0. CSM'!L:L,CSM_AGENCY3[[#This Row],[Agency]],'0. CSM'!M:M,CSM_AGENCY3[[#This Row],[Billing CSM Title]])+SUMIFS('0. CSM'!E:E,'0. CSM'!L:L,CSM_AGENCY3[[#This Row],[Agency]],'0. CSM'!M:M,CSM_AGENCY3[[#This Row],[Billing CSM Title]])*1000</f>
        <v>0</v>
      </c>
      <c r="I1036" s="70">
        <f>SUMIFS('0. CSM'!D:D,'0. CSM'!L:L,CSM_AGENCY3[[#This Row],[Agency]],'0. CSM'!M:M,CSM_AGENCY3[[#This Row],[Billing CSM Title]])+SUMIFS('0. CSM'!F:F,'0. CSM'!L:L,CSM_AGENCY3[[#This Row],[Agency]],'0. CSM'!M:M,CSM_AGENCY3[[#This Row],[Billing CSM Title]])*1000</f>
        <v>0</v>
      </c>
      <c r="J1036" s="70">
        <f>CSM_AGENCY3[[#This Row],[FY1 ANNUAL]]+CSM_AGENCY3[[#This Row],[FY2 ANNUAL]]</f>
        <v>0</v>
      </c>
      <c r="K1036" s="70">
        <f>ROUND(CSM_AGENCY3[[#This Row],[FY1 ANNUAL]]/12,2)</f>
        <v>0</v>
      </c>
      <c r="L1036" s="70">
        <f>ROUND(CSM_AGENCY3[[#This Row],[FY2 ANNUAL]]/12,2)</f>
        <v>0</v>
      </c>
      <c r="N1036" s="6"/>
    </row>
    <row r="1037" spans="1:14" hidden="1" x14ac:dyDescent="0.25">
      <c r="A1037" t="s">
        <v>262</v>
      </c>
      <c r="B1037" t="s">
        <v>384</v>
      </c>
      <c r="C1037" s="4" t="s">
        <v>470</v>
      </c>
      <c r="D1037" s="4"/>
      <c r="E1037" s="4" t="str">
        <f>CSM_AGENCY3[[#This Row],[Agency]]&amp;"-"&amp;CSM_AGENCY3[[#This Row],[Agency Name]]</f>
        <v>205-Board of Pilotage Commissioners</v>
      </c>
      <c r="F1037" s="8" t="s">
        <v>33</v>
      </c>
      <c r="G1037" s="5" t="s">
        <v>452</v>
      </c>
      <c r="H1037" s="70">
        <f>SUMIFS('0. CSM'!C:C,'0. CSM'!L:L,CSM_AGENCY3[[#This Row],[Agency]],'0. CSM'!M:M,CSM_AGENCY3[[#This Row],[Billing CSM Title]])+SUMIFS('0. CSM'!E:E,'0. CSM'!L:L,CSM_AGENCY3[[#This Row],[Agency]],'0. CSM'!M:M,CSM_AGENCY3[[#This Row],[Billing CSM Title]])*1000</f>
        <v>0</v>
      </c>
      <c r="I1037" s="70">
        <f>SUMIFS('0. CSM'!D:D,'0. CSM'!L:L,CSM_AGENCY3[[#This Row],[Agency]],'0. CSM'!M:M,CSM_AGENCY3[[#This Row],[Billing CSM Title]])+SUMIFS('0. CSM'!F:F,'0. CSM'!L:L,CSM_AGENCY3[[#This Row],[Agency]],'0. CSM'!M:M,CSM_AGENCY3[[#This Row],[Billing CSM Title]])*1000</f>
        <v>0</v>
      </c>
      <c r="J1037" s="70">
        <f>CSM_AGENCY3[[#This Row],[FY1 ANNUAL]]+CSM_AGENCY3[[#This Row],[FY2 ANNUAL]]</f>
        <v>0</v>
      </c>
      <c r="K1037" s="70">
        <f>ROUND(CSM_AGENCY3[[#This Row],[FY1 ANNUAL]]/12,2)</f>
        <v>0</v>
      </c>
      <c r="L1037" s="70">
        <f>ROUND(CSM_AGENCY3[[#This Row],[FY2 ANNUAL]]/12,2)</f>
        <v>0</v>
      </c>
      <c r="N1037" s="6"/>
    </row>
    <row r="1038" spans="1:14" hidden="1" x14ac:dyDescent="0.25">
      <c r="A1038" t="s">
        <v>263</v>
      </c>
      <c r="B1038" t="s">
        <v>385</v>
      </c>
      <c r="C1038" s="4" t="s">
        <v>470</v>
      </c>
      <c r="D1038" s="4"/>
      <c r="E1038" s="4" t="str">
        <f>CSM_AGENCY3[[#This Row],[Agency]]&amp;"-"&amp;CSM_AGENCY3[[#This Row],[Agency Name]]</f>
        <v>215-Utilities and Transportation Comm</v>
      </c>
      <c r="F1038" s="8" t="s">
        <v>33</v>
      </c>
      <c r="G1038" s="5" t="s">
        <v>452</v>
      </c>
      <c r="H1038" s="70">
        <f>SUMIFS('0. CSM'!C:C,'0. CSM'!L:L,CSM_AGENCY3[[#This Row],[Agency]],'0. CSM'!M:M,CSM_AGENCY3[[#This Row],[Billing CSM Title]])+SUMIFS('0. CSM'!E:E,'0. CSM'!L:L,CSM_AGENCY3[[#This Row],[Agency]],'0. CSM'!M:M,CSM_AGENCY3[[#This Row],[Billing CSM Title]])*1000</f>
        <v>0</v>
      </c>
      <c r="I1038" s="70">
        <f>SUMIFS('0. CSM'!D:D,'0. CSM'!L:L,CSM_AGENCY3[[#This Row],[Agency]],'0. CSM'!M:M,CSM_AGENCY3[[#This Row],[Billing CSM Title]])+SUMIFS('0. CSM'!F:F,'0. CSM'!L:L,CSM_AGENCY3[[#This Row],[Agency]],'0. CSM'!M:M,CSM_AGENCY3[[#This Row],[Billing CSM Title]])*1000</f>
        <v>0</v>
      </c>
      <c r="J1038" s="70">
        <f>CSM_AGENCY3[[#This Row],[FY1 ANNUAL]]+CSM_AGENCY3[[#This Row],[FY2 ANNUAL]]</f>
        <v>0</v>
      </c>
      <c r="K1038" s="70">
        <f>ROUND(CSM_AGENCY3[[#This Row],[FY1 ANNUAL]]/12,2)</f>
        <v>0</v>
      </c>
      <c r="L1038" s="70">
        <f>ROUND(CSM_AGENCY3[[#This Row],[FY2 ANNUAL]]/12,2)</f>
        <v>0</v>
      </c>
      <c r="N1038" s="6"/>
    </row>
    <row r="1039" spans="1:14" hidden="1" x14ac:dyDescent="0.25">
      <c r="A1039" t="s">
        <v>264</v>
      </c>
      <c r="B1039" t="s">
        <v>386</v>
      </c>
      <c r="C1039" s="4" t="s">
        <v>470</v>
      </c>
      <c r="D1039" s="4"/>
      <c r="E1039" s="4" t="str">
        <f>CSM_AGENCY3[[#This Row],[Agency]]&amp;"-"&amp;CSM_AGENCY3[[#This Row],[Agency Name]]</f>
        <v>220-Board for Volunteer Firefighters</v>
      </c>
      <c r="F1039" s="8" t="s">
        <v>33</v>
      </c>
      <c r="G1039" s="5" t="s">
        <v>452</v>
      </c>
      <c r="H1039" s="70">
        <f>SUMIFS('0. CSM'!C:C,'0. CSM'!L:L,CSM_AGENCY3[[#This Row],[Agency]],'0. CSM'!M:M,CSM_AGENCY3[[#This Row],[Billing CSM Title]])+SUMIFS('0. CSM'!E:E,'0. CSM'!L:L,CSM_AGENCY3[[#This Row],[Agency]],'0. CSM'!M:M,CSM_AGENCY3[[#This Row],[Billing CSM Title]])*1000</f>
        <v>0</v>
      </c>
      <c r="I1039" s="70">
        <f>SUMIFS('0. CSM'!D:D,'0. CSM'!L:L,CSM_AGENCY3[[#This Row],[Agency]],'0. CSM'!M:M,CSM_AGENCY3[[#This Row],[Billing CSM Title]])+SUMIFS('0. CSM'!F:F,'0. CSM'!L:L,CSM_AGENCY3[[#This Row],[Agency]],'0. CSM'!M:M,CSM_AGENCY3[[#This Row],[Billing CSM Title]])*1000</f>
        <v>0</v>
      </c>
      <c r="J1039" s="70">
        <f>CSM_AGENCY3[[#This Row],[FY1 ANNUAL]]+CSM_AGENCY3[[#This Row],[FY2 ANNUAL]]</f>
        <v>0</v>
      </c>
      <c r="K1039" s="70">
        <f>ROUND(CSM_AGENCY3[[#This Row],[FY1 ANNUAL]]/12,2)</f>
        <v>0</v>
      </c>
      <c r="L1039" s="70">
        <f>ROUND(CSM_AGENCY3[[#This Row],[FY2 ANNUAL]]/12,2)</f>
        <v>0</v>
      </c>
      <c r="N1039" s="6"/>
    </row>
    <row r="1040" spans="1:14" hidden="1" x14ac:dyDescent="0.25">
      <c r="A1040" t="s">
        <v>265</v>
      </c>
      <c r="B1040" t="s">
        <v>387</v>
      </c>
      <c r="C1040" s="4" t="s">
        <v>470</v>
      </c>
      <c r="D1040" s="4"/>
      <c r="E1040" s="4" t="str">
        <f>CSM_AGENCY3[[#This Row],[Agency]]&amp;"-"&amp;CSM_AGENCY3[[#This Row],[Agency Name]]</f>
        <v>225-Washington State Patrol</v>
      </c>
      <c r="F1040" s="8" t="s">
        <v>33</v>
      </c>
      <c r="G1040" s="5" t="s">
        <v>452</v>
      </c>
      <c r="H1040" s="70">
        <f>SUMIFS('0. CSM'!C:C,'0. CSM'!L:L,CSM_AGENCY3[[#This Row],[Agency]],'0. CSM'!M:M,CSM_AGENCY3[[#This Row],[Billing CSM Title]])+SUMIFS('0. CSM'!E:E,'0. CSM'!L:L,CSM_AGENCY3[[#This Row],[Agency]],'0. CSM'!M:M,CSM_AGENCY3[[#This Row],[Billing CSM Title]])*1000</f>
        <v>0</v>
      </c>
      <c r="I1040" s="70">
        <f>SUMIFS('0. CSM'!D:D,'0. CSM'!L:L,CSM_AGENCY3[[#This Row],[Agency]],'0. CSM'!M:M,CSM_AGENCY3[[#This Row],[Billing CSM Title]])+SUMIFS('0. CSM'!F:F,'0. CSM'!L:L,CSM_AGENCY3[[#This Row],[Agency]],'0. CSM'!M:M,CSM_AGENCY3[[#This Row],[Billing CSM Title]])*1000</f>
        <v>0</v>
      </c>
      <c r="J1040" s="70">
        <f>CSM_AGENCY3[[#This Row],[FY1 ANNUAL]]+CSM_AGENCY3[[#This Row],[FY2 ANNUAL]]</f>
        <v>0</v>
      </c>
      <c r="K1040" s="70">
        <f>ROUND(CSM_AGENCY3[[#This Row],[FY1 ANNUAL]]/12,2)</f>
        <v>0</v>
      </c>
      <c r="L1040" s="70">
        <f>ROUND(CSM_AGENCY3[[#This Row],[FY2 ANNUAL]]/12,2)</f>
        <v>0</v>
      </c>
      <c r="N1040" s="6"/>
    </row>
    <row r="1041" spans="1:14" hidden="1" x14ac:dyDescent="0.25">
      <c r="A1041" t="s">
        <v>266</v>
      </c>
      <c r="B1041" t="s">
        <v>388</v>
      </c>
      <c r="C1041" s="4" t="s">
        <v>470</v>
      </c>
      <c r="D1041" s="4"/>
      <c r="E1041" s="4" t="str">
        <f>CSM_AGENCY3[[#This Row],[Agency]]&amp;"-"&amp;CSM_AGENCY3[[#This Row],[Agency Name]]</f>
        <v>227-Criminal Justice Training Comm</v>
      </c>
      <c r="F1041" s="8" t="s">
        <v>33</v>
      </c>
      <c r="G1041" s="5" t="s">
        <v>452</v>
      </c>
      <c r="H1041" s="70">
        <f>SUMIFS('0. CSM'!C:C,'0. CSM'!L:L,CSM_AGENCY3[[#This Row],[Agency]],'0. CSM'!M:M,CSM_AGENCY3[[#This Row],[Billing CSM Title]])+SUMIFS('0. CSM'!E:E,'0. CSM'!L:L,CSM_AGENCY3[[#This Row],[Agency]],'0. CSM'!M:M,CSM_AGENCY3[[#This Row],[Billing CSM Title]])*1000</f>
        <v>0</v>
      </c>
      <c r="I1041" s="70">
        <f>SUMIFS('0. CSM'!D:D,'0. CSM'!L:L,CSM_AGENCY3[[#This Row],[Agency]],'0. CSM'!M:M,CSM_AGENCY3[[#This Row],[Billing CSM Title]])+SUMIFS('0. CSM'!F:F,'0. CSM'!L:L,CSM_AGENCY3[[#This Row],[Agency]],'0. CSM'!M:M,CSM_AGENCY3[[#This Row],[Billing CSM Title]])*1000</f>
        <v>0</v>
      </c>
      <c r="J1041" s="70">
        <f>CSM_AGENCY3[[#This Row],[FY1 ANNUAL]]+CSM_AGENCY3[[#This Row],[FY2 ANNUAL]]</f>
        <v>0</v>
      </c>
      <c r="K1041" s="70">
        <f>ROUND(CSM_AGENCY3[[#This Row],[FY1 ANNUAL]]/12,2)</f>
        <v>0</v>
      </c>
      <c r="L1041" s="70">
        <f>ROUND(CSM_AGENCY3[[#This Row],[FY2 ANNUAL]]/12,2)</f>
        <v>0</v>
      </c>
      <c r="N1041" s="6"/>
    </row>
    <row r="1042" spans="1:14" hidden="1" x14ac:dyDescent="0.25">
      <c r="A1042" t="s">
        <v>267</v>
      </c>
      <c r="B1042" t="s">
        <v>389</v>
      </c>
      <c r="C1042" s="4" t="s">
        <v>470</v>
      </c>
      <c r="D1042" s="4"/>
      <c r="E1042" s="4" t="str">
        <f>CSM_AGENCY3[[#This Row],[Agency]]&amp;"-"&amp;CSM_AGENCY3[[#This Row],[Agency Name]]</f>
        <v>228-WA Traffic Safety Commission</v>
      </c>
      <c r="F1042" s="8" t="s">
        <v>33</v>
      </c>
      <c r="G1042" s="5" t="s">
        <v>452</v>
      </c>
      <c r="H1042" s="70">
        <f>SUMIFS('0. CSM'!C:C,'0. CSM'!L:L,CSM_AGENCY3[[#This Row],[Agency]],'0. CSM'!M:M,CSM_AGENCY3[[#This Row],[Billing CSM Title]])+SUMIFS('0. CSM'!E:E,'0. CSM'!L:L,CSM_AGENCY3[[#This Row],[Agency]],'0. CSM'!M:M,CSM_AGENCY3[[#This Row],[Billing CSM Title]])*1000</f>
        <v>0</v>
      </c>
      <c r="I1042" s="70">
        <f>SUMIFS('0. CSM'!D:D,'0. CSM'!L:L,CSM_AGENCY3[[#This Row],[Agency]],'0. CSM'!M:M,CSM_AGENCY3[[#This Row],[Billing CSM Title]])+SUMIFS('0. CSM'!F:F,'0. CSM'!L:L,CSM_AGENCY3[[#This Row],[Agency]],'0. CSM'!M:M,CSM_AGENCY3[[#This Row],[Billing CSM Title]])*1000</f>
        <v>0</v>
      </c>
      <c r="J1042" s="70">
        <f>CSM_AGENCY3[[#This Row],[FY1 ANNUAL]]+CSM_AGENCY3[[#This Row],[FY2 ANNUAL]]</f>
        <v>0</v>
      </c>
      <c r="K1042" s="70">
        <f>ROUND(CSM_AGENCY3[[#This Row],[FY1 ANNUAL]]/12,2)</f>
        <v>0</v>
      </c>
      <c r="L1042" s="70">
        <f>ROUND(CSM_AGENCY3[[#This Row],[FY2 ANNUAL]]/12,2)</f>
        <v>0</v>
      </c>
      <c r="N1042" s="6"/>
    </row>
    <row r="1043" spans="1:14" hidden="1" x14ac:dyDescent="0.25">
      <c r="A1043" t="s">
        <v>268</v>
      </c>
      <c r="B1043" t="s">
        <v>390</v>
      </c>
      <c r="C1043" s="4" t="s">
        <v>470</v>
      </c>
      <c r="D1043" s="4"/>
      <c r="E1043" s="4" t="str">
        <f>CSM_AGENCY3[[#This Row],[Agency]]&amp;"-"&amp;CSM_AGENCY3[[#This Row],[Agency Name]]</f>
        <v>229-Office of Independent Investigations</v>
      </c>
      <c r="F1043" s="8" t="s">
        <v>33</v>
      </c>
      <c r="G1043" s="5" t="s">
        <v>452</v>
      </c>
      <c r="H1043" s="70">
        <f>SUMIFS('0. CSM'!C:C,'0. CSM'!L:L,CSM_AGENCY3[[#This Row],[Agency]],'0. CSM'!M:M,CSM_AGENCY3[[#This Row],[Billing CSM Title]])+SUMIFS('0. CSM'!E:E,'0. CSM'!L:L,CSM_AGENCY3[[#This Row],[Agency]],'0. CSM'!M:M,CSM_AGENCY3[[#This Row],[Billing CSM Title]])*1000</f>
        <v>0</v>
      </c>
      <c r="I1043" s="70">
        <f>SUMIFS('0. CSM'!D:D,'0. CSM'!L:L,CSM_AGENCY3[[#This Row],[Agency]],'0. CSM'!M:M,CSM_AGENCY3[[#This Row],[Billing CSM Title]])+SUMIFS('0. CSM'!F:F,'0. CSM'!L:L,CSM_AGENCY3[[#This Row],[Agency]],'0. CSM'!M:M,CSM_AGENCY3[[#This Row],[Billing CSM Title]])*1000</f>
        <v>0</v>
      </c>
      <c r="J1043" s="70">
        <f>CSM_AGENCY3[[#This Row],[FY1 ANNUAL]]+CSM_AGENCY3[[#This Row],[FY2 ANNUAL]]</f>
        <v>0</v>
      </c>
      <c r="K1043" s="70">
        <f>ROUND(CSM_AGENCY3[[#This Row],[FY1 ANNUAL]]/12,2)</f>
        <v>0</v>
      </c>
      <c r="L1043" s="70">
        <f>ROUND(CSM_AGENCY3[[#This Row],[FY2 ANNUAL]]/12,2)</f>
        <v>0</v>
      </c>
      <c r="N1043" s="6"/>
    </row>
    <row r="1044" spans="1:14" hidden="1" x14ac:dyDescent="0.25">
      <c r="A1044" t="s">
        <v>269</v>
      </c>
      <c r="B1044" t="s">
        <v>391</v>
      </c>
      <c r="C1044" s="4" t="s">
        <v>470</v>
      </c>
      <c r="D1044" s="4"/>
      <c r="E1044" s="4" t="str">
        <f>CSM_AGENCY3[[#This Row],[Agency]]&amp;"-"&amp;CSM_AGENCY3[[#This Row],[Agency Name]]</f>
        <v>235-Department of Labor and Industries</v>
      </c>
      <c r="F1044" s="8" t="s">
        <v>33</v>
      </c>
      <c r="G1044" s="5" t="s">
        <v>452</v>
      </c>
      <c r="H1044" s="70">
        <f>SUMIFS('0. CSM'!C:C,'0. CSM'!L:L,CSM_AGENCY3[[#This Row],[Agency]],'0. CSM'!M:M,CSM_AGENCY3[[#This Row],[Billing CSM Title]])+SUMIFS('0. CSM'!E:E,'0. CSM'!L:L,CSM_AGENCY3[[#This Row],[Agency]],'0. CSM'!M:M,CSM_AGENCY3[[#This Row],[Billing CSM Title]])*1000</f>
        <v>0</v>
      </c>
      <c r="I1044" s="70">
        <f>SUMIFS('0. CSM'!D:D,'0. CSM'!L:L,CSM_AGENCY3[[#This Row],[Agency]],'0. CSM'!M:M,CSM_AGENCY3[[#This Row],[Billing CSM Title]])+SUMIFS('0. CSM'!F:F,'0. CSM'!L:L,CSM_AGENCY3[[#This Row],[Agency]],'0. CSM'!M:M,CSM_AGENCY3[[#This Row],[Billing CSM Title]])*1000</f>
        <v>0</v>
      </c>
      <c r="J1044" s="70">
        <f>CSM_AGENCY3[[#This Row],[FY1 ANNUAL]]+CSM_AGENCY3[[#This Row],[FY2 ANNUAL]]</f>
        <v>0</v>
      </c>
      <c r="K1044" s="70">
        <f>ROUND(CSM_AGENCY3[[#This Row],[FY1 ANNUAL]]/12,2)</f>
        <v>0</v>
      </c>
      <c r="L1044" s="70">
        <f>ROUND(CSM_AGENCY3[[#This Row],[FY2 ANNUAL]]/12,2)</f>
        <v>0</v>
      </c>
      <c r="N1044" s="6"/>
    </row>
    <row r="1045" spans="1:14" hidden="1" x14ac:dyDescent="0.25">
      <c r="A1045" t="s">
        <v>270</v>
      </c>
      <c r="B1045" t="s">
        <v>392</v>
      </c>
      <c r="C1045" s="4" t="s">
        <v>470</v>
      </c>
      <c r="D1045" s="4"/>
      <c r="E1045" s="4" t="str">
        <f>CSM_AGENCY3[[#This Row],[Agency]]&amp;"-"&amp;CSM_AGENCY3[[#This Row],[Agency Name]]</f>
        <v>240-Department of Licensing</v>
      </c>
      <c r="F1045" s="8" t="s">
        <v>33</v>
      </c>
      <c r="G1045" s="5" t="s">
        <v>452</v>
      </c>
      <c r="H1045" s="70">
        <f>SUMIFS('0. CSM'!C:C,'0. CSM'!L:L,CSM_AGENCY3[[#This Row],[Agency]],'0. CSM'!M:M,CSM_AGENCY3[[#This Row],[Billing CSM Title]])+SUMIFS('0. CSM'!E:E,'0. CSM'!L:L,CSM_AGENCY3[[#This Row],[Agency]],'0. CSM'!M:M,CSM_AGENCY3[[#This Row],[Billing CSM Title]])*1000</f>
        <v>0</v>
      </c>
      <c r="I1045" s="70">
        <f>SUMIFS('0. CSM'!D:D,'0. CSM'!L:L,CSM_AGENCY3[[#This Row],[Agency]],'0. CSM'!M:M,CSM_AGENCY3[[#This Row],[Billing CSM Title]])+SUMIFS('0. CSM'!F:F,'0. CSM'!L:L,CSM_AGENCY3[[#This Row],[Agency]],'0. CSM'!M:M,CSM_AGENCY3[[#This Row],[Billing CSM Title]])*1000</f>
        <v>0</v>
      </c>
      <c r="J1045" s="70">
        <f>CSM_AGENCY3[[#This Row],[FY1 ANNUAL]]+CSM_AGENCY3[[#This Row],[FY2 ANNUAL]]</f>
        <v>0</v>
      </c>
      <c r="K1045" s="70">
        <f>ROUND(CSM_AGENCY3[[#This Row],[FY1 ANNUAL]]/12,2)</f>
        <v>0</v>
      </c>
      <c r="L1045" s="70">
        <f>ROUND(CSM_AGENCY3[[#This Row],[FY2 ANNUAL]]/12,2)</f>
        <v>0</v>
      </c>
      <c r="N1045" s="6"/>
    </row>
    <row r="1046" spans="1:14" hidden="1" x14ac:dyDescent="0.25">
      <c r="A1046" t="s">
        <v>271</v>
      </c>
      <c r="B1046" t="s">
        <v>393</v>
      </c>
      <c r="C1046" s="4" t="s">
        <v>470</v>
      </c>
      <c r="D1046" s="4"/>
      <c r="E1046" s="4" t="str">
        <f>CSM_AGENCY3[[#This Row],[Agency]]&amp;"-"&amp;CSM_AGENCY3[[#This Row],[Agency Name]]</f>
        <v>245-Military Department</v>
      </c>
      <c r="F1046" s="8" t="s">
        <v>33</v>
      </c>
      <c r="G1046" s="5" t="s">
        <v>452</v>
      </c>
      <c r="H1046" s="70">
        <f>SUMIFS('0. CSM'!C:C,'0. CSM'!L:L,CSM_AGENCY3[[#This Row],[Agency]],'0. CSM'!M:M,CSM_AGENCY3[[#This Row],[Billing CSM Title]])+SUMIFS('0. CSM'!E:E,'0. CSM'!L:L,CSM_AGENCY3[[#This Row],[Agency]],'0. CSM'!M:M,CSM_AGENCY3[[#This Row],[Billing CSM Title]])*1000</f>
        <v>0</v>
      </c>
      <c r="I1046" s="70">
        <f>SUMIFS('0. CSM'!D:D,'0. CSM'!L:L,CSM_AGENCY3[[#This Row],[Agency]],'0. CSM'!M:M,CSM_AGENCY3[[#This Row],[Billing CSM Title]])+SUMIFS('0. CSM'!F:F,'0. CSM'!L:L,CSM_AGENCY3[[#This Row],[Agency]],'0. CSM'!M:M,CSM_AGENCY3[[#This Row],[Billing CSM Title]])*1000</f>
        <v>0</v>
      </c>
      <c r="J1046" s="70">
        <f>CSM_AGENCY3[[#This Row],[FY1 ANNUAL]]+CSM_AGENCY3[[#This Row],[FY2 ANNUAL]]</f>
        <v>0</v>
      </c>
      <c r="K1046" s="70">
        <f>ROUND(CSM_AGENCY3[[#This Row],[FY1 ANNUAL]]/12,2)</f>
        <v>0</v>
      </c>
      <c r="L1046" s="70">
        <f>ROUND(CSM_AGENCY3[[#This Row],[FY2 ANNUAL]]/12,2)</f>
        <v>0</v>
      </c>
      <c r="N1046" s="6"/>
    </row>
    <row r="1047" spans="1:14" hidden="1" x14ac:dyDescent="0.25">
      <c r="A1047" t="s">
        <v>272</v>
      </c>
      <c r="B1047" t="s">
        <v>394</v>
      </c>
      <c r="C1047" s="4" t="s">
        <v>470</v>
      </c>
      <c r="D1047" s="4"/>
      <c r="E1047" s="4" t="str">
        <f>CSM_AGENCY3[[#This Row],[Agency]]&amp;"-"&amp;CSM_AGENCY3[[#This Row],[Agency Name]]</f>
        <v>275-Public Employment Relations Comm</v>
      </c>
      <c r="F1047" s="8" t="s">
        <v>33</v>
      </c>
      <c r="G1047" s="5" t="s">
        <v>452</v>
      </c>
      <c r="H1047" s="70">
        <f>SUMIFS('0. CSM'!C:C,'0. CSM'!L:L,CSM_AGENCY3[[#This Row],[Agency]],'0. CSM'!M:M,CSM_AGENCY3[[#This Row],[Billing CSM Title]])+SUMIFS('0. CSM'!E:E,'0. CSM'!L:L,CSM_AGENCY3[[#This Row],[Agency]],'0. CSM'!M:M,CSM_AGENCY3[[#This Row],[Billing CSM Title]])*1000</f>
        <v>0</v>
      </c>
      <c r="I1047" s="70">
        <f>SUMIFS('0. CSM'!D:D,'0. CSM'!L:L,CSM_AGENCY3[[#This Row],[Agency]],'0. CSM'!M:M,CSM_AGENCY3[[#This Row],[Billing CSM Title]])+SUMIFS('0. CSM'!F:F,'0. CSM'!L:L,CSM_AGENCY3[[#This Row],[Agency]],'0. CSM'!M:M,CSM_AGENCY3[[#This Row],[Billing CSM Title]])*1000</f>
        <v>0</v>
      </c>
      <c r="J1047" s="70">
        <f>CSM_AGENCY3[[#This Row],[FY1 ANNUAL]]+CSM_AGENCY3[[#This Row],[FY2 ANNUAL]]</f>
        <v>0</v>
      </c>
      <c r="K1047" s="70">
        <f>ROUND(CSM_AGENCY3[[#This Row],[FY1 ANNUAL]]/12,2)</f>
        <v>0</v>
      </c>
      <c r="L1047" s="70">
        <f>ROUND(CSM_AGENCY3[[#This Row],[FY2 ANNUAL]]/12,2)</f>
        <v>0</v>
      </c>
      <c r="N1047" s="6"/>
    </row>
    <row r="1048" spans="1:14" hidden="1" x14ac:dyDescent="0.25">
      <c r="A1048" t="s">
        <v>273</v>
      </c>
      <c r="B1048" t="s">
        <v>395</v>
      </c>
      <c r="C1048" s="4" t="s">
        <v>470</v>
      </c>
      <c r="D1048" s="4"/>
      <c r="E1048" s="4" t="str">
        <f>CSM_AGENCY3[[#This Row],[Agency]]&amp;"-"&amp;CSM_AGENCY3[[#This Row],[Agency Name]]</f>
        <v>300-Dept of Social and Health Services</v>
      </c>
      <c r="F1048" s="8" t="s">
        <v>33</v>
      </c>
      <c r="G1048" s="5" t="s">
        <v>452</v>
      </c>
      <c r="H1048" s="70">
        <f>SUMIFS('0. CSM'!C:C,'0. CSM'!L:L,CSM_AGENCY3[[#This Row],[Agency]],'0. CSM'!M:M,CSM_AGENCY3[[#This Row],[Billing CSM Title]])+SUMIFS('0. CSM'!E:E,'0. CSM'!L:L,CSM_AGENCY3[[#This Row],[Agency]],'0. CSM'!M:M,CSM_AGENCY3[[#This Row],[Billing CSM Title]])*1000</f>
        <v>0</v>
      </c>
      <c r="I1048" s="70">
        <f>SUMIFS('0. CSM'!D:D,'0. CSM'!L:L,CSM_AGENCY3[[#This Row],[Agency]],'0. CSM'!M:M,CSM_AGENCY3[[#This Row],[Billing CSM Title]])+SUMIFS('0. CSM'!F:F,'0. CSM'!L:L,CSM_AGENCY3[[#This Row],[Agency]],'0. CSM'!M:M,CSM_AGENCY3[[#This Row],[Billing CSM Title]])*1000</f>
        <v>0</v>
      </c>
      <c r="J1048" s="70">
        <f>CSM_AGENCY3[[#This Row],[FY1 ANNUAL]]+CSM_AGENCY3[[#This Row],[FY2 ANNUAL]]</f>
        <v>0</v>
      </c>
      <c r="K1048" s="70">
        <f>ROUND(CSM_AGENCY3[[#This Row],[FY1 ANNUAL]]/12,2)</f>
        <v>0</v>
      </c>
      <c r="L1048" s="70">
        <f>ROUND(CSM_AGENCY3[[#This Row],[FY2 ANNUAL]]/12,2)</f>
        <v>0</v>
      </c>
      <c r="N1048" s="6"/>
    </row>
    <row r="1049" spans="1:14" hidden="1" x14ac:dyDescent="0.25">
      <c r="A1049" t="s">
        <v>274</v>
      </c>
      <c r="B1049" t="s">
        <v>396</v>
      </c>
      <c r="C1049" s="4" t="s">
        <v>470</v>
      </c>
      <c r="D1049" s="4"/>
      <c r="E1049" s="4" t="str">
        <f>CSM_AGENCY3[[#This Row],[Agency]]&amp;"-"&amp;CSM_AGENCY3[[#This Row],[Agency Name]]</f>
        <v>303-Department of Health</v>
      </c>
      <c r="F1049" s="8" t="s">
        <v>33</v>
      </c>
      <c r="G1049" s="5" t="s">
        <v>452</v>
      </c>
      <c r="H1049" s="70">
        <f>SUMIFS('0. CSM'!C:C,'0. CSM'!L:L,CSM_AGENCY3[[#This Row],[Agency]],'0. CSM'!M:M,CSM_AGENCY3[[#This Row],[Billing CSM Title]])+SUMIFS('0. CSM'!E:E,'0. CSM'!L:L,CSM_AGENCY3[[#This Row],[Agency]],'0. CSM'!M:M,CSM_AGENCY3[[#This Row],[Billing CSM Title]])*1000</f>
        <v>0</v>
      </c>
      <c r="I1049" s="70">
        <f>SUMIFS('0. CSM'!D:D,'0. CSM'!L:L,CSM_AGENCY3[[#This Row],[Agency]],'0. CSM'!M:M,CSM_AGENCY3[[#This Row],[Billing CSM Title]])+SUMIFS('0. CSM'!F:F,'0. CSM'!L:L,CSM_AGENCY3[[#This Row],[Agency]],'0. CSM'!M:M,CSM_AGENCY3[[#This Row],[Billing CSM Title]])*1000</f>
        <v>0</v>
      </c>
      <c r="J1049" s="70">
        <f>CSM_AGENCY3[[#This Row],[FY1 ANNUAL]]+CSM_AGENCY3[[#This Row],[FY2 ANNUAL]]</f>
        <v>0</v>
      </c>
      <c r="K1049" s="70">
        <f>ROUND(CSM_AGENCY3[[#This Row],[FY1 ANNUAL]]/12,2)</f>
        <v>0</v>
      </c>
      <c r="L1049" s="70">
        <f>ROUND(CSM_AGENCY3[[#This Row],[FY2 ANNUAL]]/12,2)</f>
        <v>0</v>
      </c>
      <c r="N1049" s="6"/>
    </row>
    <row r="1050" spans="1:14" hidden="1" x14ac:dyDescent="0.25">
      <c r="A1050" t="s">
        <v>275</v>
      </c>
      <c r="B1050" t="s">
        <v>397</v>
      </c>
      <c r="C1050" s="4" t="s">
        <v>470</v>
      </c>
      <c r="D1050" s="4"/>
      <c r="E1050" s="4" t="str">
        <f>CSM_AGENCY3[[#This Row],[Agency]]&amp;"-"&amp;CSM_AGENCY3[[#This Row],[Agency Name]]</f>
        <v>305-Department of Veterans' Affairs</v>
      </c>
      <c r="F1050" s="8" t="s">
        <v>33</v>
      </c>
      <c r="G1050" s="5" t="s">
        <v>452</v>
      </c>
      <c r="H1050" s="70">
        <f>SUMIFS('0. CSM'!C:C,'0. CSM'!L:L,CSM_AGENCY3[[#This Row],[Agency]],'0. CSM'!M:M,CSM_AGENCY3[[#This Row],[Billing CSM Title]])+SUMIFS('0. CSM'!E:E,'0. CSM'!L:L,CSM_AGENCY3[[#This Row],[Agency]],'0. CSM'!M:M,CSM_AGENCY3[[#This Row],[Billing CSM Title]])*1000</f>
        <v>0</v>
      </c>
      <c r="I1050" s="70">
        <f>SUMIFS('0. CSM'!D:D,'0. CSM'!L:L,CSM_AGENCY3[[#This Row],[Agency]],'0. CSM'!M:M,CSM_AGENCY3[[#This Row],[Billing CSM Title]])+SUMIFS('0. CSM'!F:F,'0. CSM'!L:L,CSM_AGENCY3[[#This Row],[Agency]],'0. CSM'!M:M,CSM_AGENCY3[[#This Row],[Billing CSM Title]])*1000</f>
        <v>0</v>
      </c>
      <c r="J1050" s="70">
        <f>CSM_AGENCY3[[#This Row],[FY1 ANNUAL]]+CSM_AGENCY3[[#This Row],[FY2 ANNUAL]]</f>
        <v>0</v>
      </c>
      <c r="K1050" s="70">
        <f>ROUND(CSM_AGENCY3[[#This Row],[FY1 ANNUAL]]/12,2)</f>
        <v>0</v>
      </c>
      <c r="L1050" s="70">
        <f>ROUND(CSM_AGENCY3[[#This Row],[FY2 ANNUAL]]/12,2)</f>
        <v>0</v>
      </c>
      <c r="N1050" s="6"/>
    </row>
    <row r="1051" spans="1:14" hidden="1" x14ac:dyDescent="0.25">
      <c r="A1051" t="s">
        <v>276</v>
      </c>
      <c r="B1051" t="s">
        <v>398</v>
      </c>
      <c r="C1051" s="4" t="s">
        <v>470</v>
      </c>
      <c r="D1051" s="4"/>
      <c r="E1051" s="4" t="str">
        <f>CSM_AGENCY3[[#This Row],[Agency]]&amp;"-"&amp;CSM_AGENCY3[[#This Row],[Agency Name]]</f>
        <v>307-Dept of Children, Youth &amp; Families</v>
      </c>
      <c r="F1051" s="8" t="s">
        <v>33</v>
      </c>
      <c r="G1051" s="5" t="s">
        <v>452</v>
      </c>
      <c r="H1051" s="70">
        <f>SUMIFS('0. CSM'!C:C,'0. CSM'!L:L,CSM_AGENCY3[[#This Row],[Agency]],'0. CSM'!M:M,CSM_AGENCY3[[#This Row],[Billing CSM Title]])+SUMIFS('0. CSM'!E:E,'0. CSM'!L:L,CSM_AGENCY3[[#This Row],[Agency]],'0. CSM'!M:M,CSM_AGENCY3[[#This Row],[Billing CSM Title]])*1000</f>
        <v>0</v>
      </c>
      <c r="I1051" s="70">
        <f>SUMIFS('0. CSM'!D:D,'0. CSM'!L:L,CSM_AGENCY3[[#This Row],[Agency]],'0. CSM'!M:M,CSM_AGENCY3[[#This Row],[Billing CSM Title]])+SUMIFS('0. CSM'!F:F,'0. CSM'!L:L,CSM_AGENCY3[[#This Row],[Agency]],'0. CSM'!M:M,CSM_AGENCY3[[#This Row],[Billing CSM Title]])*1000</f>
        <v>0</v>
      </c>
      <c r="J1051" s="70">
        <f>CSM_AGENCY3[[#This Row],[FY1 ANNUAL]]+CSM_AGENCY3[[#This Row],[FY2 ANNUAL]]</f>
        <v>0</v>
      </c>
      <c r="K1051" s="70">
        <f>ROUND(CSM_AGENCY3[[#This Row],[FY1 ANNUAL]]/12,2)</f>
        <v>0</v>
      </c>
      <c r="L1051" s="70">
        <f>ROUND(CSM_AGENCY3[[#This Row],[FY2 ANNUAL]]/12,2)</f>
        <v>0</v>
      </c>
      <c r="N1051" s="6"/>
    </row>
    <row r="1052" spans="1:14" hidden="1" x14ac:dyDescent="0.25">
      <c r="A1052" t="s">
        <v>277</v>
      </c>
      <c r="B1052" t="s">
        <v>399</v>
      </c>
      <c r="C1052" s="4" t="s">
        <v>470</v>
      </c>
      <c r="D1052" s="4"/>
      <c r="E1052" s="4" t="str">
        <f>CSM_AGENCY3[[#This Row],[Agency]]&amp;"-"&amp;CSM_AGENCY3[[#This Row],[Agency Name]]</f>
        <v>310-Department of Corrections</v>
      </c>
      <c r="F1052" s="8" t="s">
        <v>33</v>
      </c>
      <c r="G1052" s="5" t="s">
        <v>452</v>
      </c>
      <c r="H1052" s="70">
        <f>SUMIFS('0. CSM'!C:C,'0. CSM'!L:L,CSM_AGENCY3[[#This Row],[Agency]],'0. CSM'!M:M,CSM_AGENCY3[[#This Row],[Billing CSM Title]])+SUMIFS('0. CSM'!E:E,'0. CSM'!L:L,CSM_AGENCY3[[#This Row],[Agency]],'0. CSM'!M:M,CSM_AGENCY3[[#This Row],[Billing CSM Title]])*1000</f>
        <v>0</v>
      </c>
      <c r="I1052" s="70">
        <f>SUMIFS('0. CSM'!D:D,'0. CSM'!L:L,CSM_AGENCY3[[#This Row],[Agency]],'0. CSM'!M:M,CSM_AGENCY3[[#This Row],[Billing CSM Title]])+SUMIFS('0. CSM'!F:F,'0. CSM'!L:L,CSM_AGENCY3[[#This Row],[Agency]],'0. CSM'!M:M,CSM_AGENCY3[[#This Row],[Billing CSM Title]])*1000</f>
        <v>0</v>
      </c>
      <c r="J1052" s="70">
        <f>CSM_AGENCY3[[#This Row],[FY1 ANNUAL]]+CSM_AGENCY3[[#This Row],[FY2 ANNUAL]]</f>
        <v>0</v>
      </c>
      <c r="K1052" s="70">
        <f>ROUND(CSM_AGENCY3[[#This Row],[FY1 ANNUAL]]/12,2)</f>
        <v>0</v>
      </c>
      <c r="L1052" s="70">
        <f>ROUND(CSM_AGENCY3[[#This Row],[FY2 ANNUAL]]/12,2)</f>
        <v>0</v>
      </c>
      <c r="N1052" s="6"/>
    </row>
    <row r="1053" spans="1:14" hidden="1" x14ac:dyDescent="0.25">
      <c r="A1053" t="s">
        <v>278</v>
      </c>
      <c r="B1053" t="s">
        <v>400</v>
      </c>
      <c r="C1053" s="4" t="s">
        <v>470</v>
      </c>
      <c r="D1053" s="4"/>
      <c r="E1053" s="4" t="str">
        <f>CSM_AGENCY3[[#This Row],[Agency]]&amp;"-"&amp;CSM_AGENCY3[[#This Row],[Agency Name]]</f>
        <v>315-Dept of Services for the Blind</v>
      </c>
      <c r="F1053" s="8" t="s">
        <v>33</v>
      </c>
      <c r="G1053" s="5" t="s">
        <v>452</v>
      </c>
      <c r="H1053" s="70">
        <f>SUMIFS('0. CSM'!C:C,'0. CSM'!L:L,CSM_AGENCY3[[#This Row],[Agency]],'0. CSM'!M:M,CSM_AGENCY3[[#This Row],[Billing CSM Title]])+SUMIFS('0. CSM'!E:E,'0. CSM'!L:L,CSM_AGENCY3[[#This Row],[Agency]],'0. CSM'!M:M,CSM_AGENCY3[[#This Row],[Billing CSM Title]])*1000</f>
        <v>0</v>
      </c>
      <c r="I1053" s="70">
        <f>SUMIFS('0. CSM'!D:D,'0. CSM'!L:L,CSM_AGENCY3[[#This Row],[Agency]],'0. CSM'!M:M,CSM_AGENCY3[[#This Row],[Billing CSM Title]])+SUMIFS('0. CSM'!F:F,'0. CSM'!L:L,CSM_AGENCY3[[#This Row],[Agency]],'0. CSM'!M:M,CSM_AGENCY3[[#This Row],[Billing CSM Title]])*1000</f>
        <v>0</v>
      </c>
      <c r="J1053" s="70">
        <f>CSM_AGENCY3[[#This Row],[FY1 ANNUAL]]+CSM_AGENCY3[[#This Row],[FY2 ANNUAL]]</f>
        <v>0</v>
      </c>
      <c r="K1053" s="70">
        <f>ROUND(CSM_AGENCY3[[#This Row],[FY1 ANNUAL]]/12,2)</f>
        <v>0</v>
      </c>
      <c r="L1053" s="70">
        <f>ROUND(CSM_AGENCY3[[#This Row],[FY2 ANNUAL]]/12,2)</f>
        <v>0</v>
      </c>
      <c r="N1053" s="6"/>
    </row>
    <row r="1054" spans="1:14" hidden="1" x14ac:dyDescent="0.25">
      <c r="A1054" t="s">
        <v>279</v>
      </c>
      <c r="B1054" t="s">
        <v>401</v>
      </c>
      <c r="C1054" s="4" t="s">
        <v>470</v>
      </c>
      <c r="D1054" s="4"/>
      <c r="E1054" s="4" t="str">
        <f>CSM_AGENCY3[[#This Row],[Agency]]&amp;"-"&amp;CSM_AGENCY3[[#This Row],[Agency Name]]</f>
        <v>340-Student Achievement Council</v>
      </c>
      <c r="F1054" s="8" t="s">
        <v>33</v>
      </c>
      <c r="G1054" s="5" t="s">
        <v>452</v>
      </c>
      <c r="H1054" s="70">
        <f>SUMIFS('0. CSM'!C:C,'0. CSM'!L:L,CSM_AGENCY3[[#This Row],[Agency]],'0. CSM'!M:M,CSM_AGENCY3[[#This Row],[Billing CSM Title]])+SUMIFS('0. CSM'!E:E,'0. CSM'!L:L,CSM_AGENCY3[[#This Row],[Agency]],'0. CSM'!M:M,CSM_AGENCY3[[#This Row],[Billing CSM Title]])*1000</f>
        <v>0</v>
      </c>
      <c r="I1054" s="70">
        <f>SUMIFS('0. CSM'!D:D,'0. CSM'!L:L,CSM_AGENCY3[[#This Row],[Agency]],'0. CSM'!M:M,CSM_AGENCY3[[#This Row],[Billing CSM Title]])+SUMIFS('0. CSM'!F:F,'0. CSM'!L:L,CSM_AGENCY3[[#This Row],[Agency]],'0. CSM'!M:M,CSM_AGENCY3[[#This Row],[Billing CSM Title]])*1000</f>
        <v>0</v>
      </c>
      <c r="J1054" s="70">
        <f>CSM_AGENCY3[[#This Row],[FY1 ANNUAL]]+CSM_AGENCY3[[#This Row],[FY2 ANNUAL]]</f>
        <v>0</v>
      </c>
      <c r="K1054" s="70">
        <f>ROUND(CSM_AGENCY3[[#This Row],[FY1 ANNUAL]]/12,2)</f>
        <v>0</v>
      </c>
      <c r="L1054" s="70">
        <f>ROUND(CSM_AGENCY3[[#This Row],[FY2 ANNUAL]]/12,2)</f>
        <v>0</v>
      </c>
      <c r="N1054" s="6"/>
    </row>
    <row r="1055" spans="1:14" hidden="1" x14ac:dyDescent="0.25">
      <c r="A1055" t="s">
        <v>280</v>
      </c>
      <c r="B1055" t="s">
        <v>402</v>
      </c>
      <c r="C1055" s="4" t="s">
        <v>470</v>
      </c>
      <c r="D1055" s="4"/>
      <c r="E1055" s="4" t="str">
        <f>CSM_AGENCY3[[#This Row],[Agency]]&amp;"-"&amp;CSM_AGENCY3[[#This Row],[Agency Name]]</f>
        <v>341-LEOFF 2 Retirement Board</v>
      </c>
      <c r="F1055" s="8" t="s">
        <v>33</v>
      </c>
      <c r="G1055" s="5" t="s">
        <v>452</v>
      </c>
      <c r="H1055" s="70">
        <f>SUMIFS('0. CSM'!C:C,'0. CSM'!L:L,CSM_AGENCY3[[#This Row],[Agency]],'0. CSM'!M:M,CSM_AGENCY3[[#This Row],[Billing CSM Title]])+SUMIFS('0. CSM'!E:E,'0. CSM'!L:L,CSM_AGENCY3[[#This Row],[Agency]],'0. CSM'!M:M,CSM_AGENCY3[[#This Row],[Billing CSM Title]])*1000</f>
        <v>0</v>
      </c>
      <c r="I1055" s="70">
        <f>SUMIFS('0. CSM'!D:D,'0. CSM'!L:L,CSM_AGENCY3[[#This Row],[Agency]],'0. CSM'!M:M,CSM_AGENCY3[[#This Row],[Billing CSM Title]])+SUMIFS('0. CSM'!F:F,'0. CSM'!L:L,CSM_AGENCY3[[#This Row],[Agency]],'0. CSM'!M:M,CSM_AGENCY3[[#This Row],[Billing CSM Title]])*1000</f>
        <v>0</v>
      </c>
      <c r="J1055" s="70">
        <f>CSM_AGENCY3[[#This Row],[FY1 ANNUAL]]+CSM_AGENCY3[[#This Row],[FY2 ANNUAL]]</f>
        <v>0</v>
      </c>
      <c r="K1055" s="70">
        <f>ROUND(CSM_AGENCY3[[#This Row],[FY1 ANNUAL]]/12,2)</f>
        <v>0</v>
      </c>
      <c r="L1055" s="70">
        <f>ROUND(CSM_AGENCY3[[#This Row],[FY2 ANNUAL]]/12,2)</f>
        <v>0</v>
      </c>
      <c r="N1055" s="6"/>
    </row>
    <row r="1056" spans="1:14" hidden="1" x14ac:dyDescent="0.25">
      <c r="A1056" t="s">
        <v>281</v>
      </c>
      <c r="B1056" t="s">
        <v>403</v>
      </c>
      <c r="C1056" s="4" t="s">
        <v>470</v>
      </c>
      <c r="D1056" s="4"/>
      <c r="E1056" s="4" t="str">
        <f>CSM_AGENCY3[[#This Row],[Agency]]&amp;"-"&amp;CSM_AGENCY3[[#This Row],[Agency Name]]</f>
        <v>350-Public Schools</v>
      </c>
      <c r="F1056" s="8" t="s">
        <v>33</v>
      </c>
      <c r="G1056" s="5" t="s">
        <v>452</v>
      </c>
      <c r="H1056" s="70">
        <f>SUMIFS('0. CSM'!C:C,'0. CSM'!L:L,CSM_AGENCY3[[#This Row],[Agency]],'0. CSM'!M:M,CSM_AGENCY3[[#This Row],[Billing CSM Title]])+SUMIFS('0. CSM'!E:E,'0. CSM'!L:L,CSM_AGENCY3[[#This Row],[Agency]],'0. CSM'!M:M,CSM_AGENCY3[[#This Row],[Billing CSM Title]])*1000</f>
        <v>0</v>
      </c>
      <c r="I1056" s="70">
        <f>SUMIFS('0. CSM'!D:D,'0. CSM'!L:L,CSM_AGENCY3[[#This Row],[Agency]],'0. CSM'!M:M,CSM_AGENCY3[[#This Row],[Billing CSM Title]])+SUMIFS('0. CSM'!F:F,'0. CSM'!L:L,CSM_AGENCY3[[#This Row],[Agency]],'0. CSM'!M:M,CSM_AGENCY3[[#This Row],[Billing CSM Title]])*1000</f>
        <v>0</v>
      </c>
      <c r="J1056" s="70">
        <f>CSM_AGENCY3[[#This Row],[FY1 ANNUAL]]+CSM_AGENCY3[[#This Row],[FY2 ANNUAL]]</f>
        <v>0</v>
      </c>
      <c r="K1056" s="70">
        <f>ROUND(CSM_AGENCY3[[#This Row],[FY1 ANNUAL]]/12,2)</f>
        <v>0</v>
      </c>
      <c r="L1056" s="70">
        <f>ROUND(CSM_AGENCY3[[#This Row],[FY2 ANNUAL]]/12,2)</f>
        <v>0</v>
      </c>
      <c r="N1056" s="6"/>
    </row>
    <row r="1057" spans="1:14" hidden="1" x14ac:dyDescent="0.25">
      <c r="A1057" t="s">
        <v>282</v>
      </c>
      <c r="B1057" t="s">
        <v>404</v>
      </c>
      <c r="C1057" s="4" t="s">
        <v>470</v>
      </c>
      <c r="D1057" s="4"/>
      <c r="E1057" s="4" t="str">
        <f>CSM_AGENCY3[[#This Row],[Agency]]&amp;"-"&amp;CSM_AGENCY3[[#This Row],[Agency Name]]</f>
        <v>351-State School for the Blind</v>
      </c>
      <c r="F1057" s="8" t="s">
        <v>33</v>
      </c>
      <c r="G1057" s="5" t="s">
        <v>452</v>
      </c>
      <c r="H1057" s="70">
        <f>SUMIFS('0. CSM'!C:C,'0. CSM'!L:L,CSM_AGENCY3[[#This Row],[Agency]],'0. CSM'!M:M,CSM_AGENCY3[[#This Row],[Billing CSM Title]])+SUMIFS('0. CSM'!E:E,'0. CSM'!L:L,CSM_AGENCY3[[#This Row],[Agency]],'0. CSM'!M:M,CSM_AGENCY3[[#This Row],[Billing CSM Title]])*1000</f>
        <v>0</v>
      </c>
      <c r="I1057" s="70">
        <f>SUMIFS('0. CSM'!D:D,'0. CSM'!L:L,CSM_AGENCY3[[#This Row],[Agency]],'0. CSM'!M:M,CSM_AGENCY3[[#This Row],[Billing CSM Title]])+SUMIFS('0. CSM'!F:F,'0. CSM'!L:L,CSM_AGENCY3[[#This Row],[Agency]],'0. CSM'!M:M,CSM_AGENCY3[[#This Row],[Billing CSM Title]])*1000</f>
        <v>0</v>
      </c>
      <c r="J1057" s="70">
        <f>CSM_AGENCY3[[#This Row],[FY1 ANNUAL]]+CSM_AGENCY3[[#This Row],[FY2 ANNUAL]]</f>
        <v>0</v>
      </c>
      <c r="K1057" s="70">
        <f>ROUND(CSM_AGENCY3[[#This Row],[FY1 ANNUAL]]/12,2)</f>
        <v>0</v>
      </c>
      <c r="L1057" s="70">
        <f>ROUND(CSM_AGENCY3[[#This Row],[FY2 ANNUAL]]/12,2)</f>
        <v>0</v>
      </c>
      <c r="N1057" s="6"/>
    </row>
    <row r="1058" spans="1:14" hidden="1" x14ac:dyDescent="0.25">
      <c r="A1058" t="s">
        <v>283</v>
      </c>
      <c r="B1058" t="s">
        <v>405</v>
      </c>
      <c r="C1058" s="4" t="s">
        <v>470</v>
      </c>
      <c r="D1058" s="4"/>
      <c r="E1058" s="4" t="str">
        <f>CSM_AGENCY3[[#This Row],[Agency]]&amp;"-"&amp;CSM_AGENCY3[[#This Row],[Agency Name]]</f>
        <v>353-Childhood Deafness &amp; Hearing Loss</v>
      </c>
      <c r="F1058" s="8" t="s">
        <v>33</v>
      </c>
      <c r="G1058" s="5" t="s">
        <v>452</v>
      </c>
      <c r="H1058" s="70">
        <f>SUMIFS('0. CSM'!C:C,'0. CSM'!L:L,CSM_AGENCY3[[#This Row],[Agency]],'0. CSM'!M:M,CSM_AGENCY3[[#This Row],[Billing CSM Title]])+SUMIFS('0. CSM'!E:E,'0. CSM'!L:L,CSM_AGENCY3[[#This Row],[Agency]],'0. CSM'!M:M,CSM_AGENCY3[[#This Row],[Billing CSM Title]])*1000</f>
        <v>0</v>
      </c>
      <c r="I1058" s="70">
        <f>SUMIFS('0. CSM'!D:D,'0. CSM'!L:L,CSM_AGENCY3[[#This Row],[Agency]],'0. CSM'!M:M,CSM_AGENCY3[[#This Row],[Billing CSM Title]])+SUMIFS('0. CSM'!F:F,'0. CSM'!L:L,CSM_AGENCY3[[#This Row],[Agency]],'0. CSM'!M:M,CSM_AGENCY3[[#This Row],[Billing CSM Title]])*1000</f>
        <v>0</v>
      </c>
      <c r="J1058" s="70">
        <f>CSM_AGENCY3[[#This Row],[FY1 ANNUAL]]+CSM_AGENCY3[[#This Row],[FY2 ANNUAL]]</f>
        <v>0</v>
      </c>
      <c r="K1058" s="70">
        <f>ROUND(CSM_AGENCY3[[#This Row],[FY1 ANNUAL]]/12,2)</f>
        <v>0</v>
      </c>
      <c r="L1058" s="70">
        <f>ROUND(CSM_AGENCY3[[#This Row],[FY2 ANNUAL]]/12,2)</f>
        <v>0</v>
      </c>
      <c r="N1058" s="6"/>
    </row>
    <row r="1059" spans="1:14" hidden="1" x14ac:dyDescent="0.25">
      <c r="A1059" t="s">
        <v>284</v>
      </c>
      <c r="B1059" t="s">
        <v>406</v>
      </c>
      <c r="C1059" s="4" t="s">
        <v>470</v>
      </c>
      <c r="D1059" s="4"/>
      <c r="E1059" s="4" t="str">
        <f>CSM_AGENCY3[[#This Row],[Agency]]&amp;"-"&amp;CSM_AGENCY3[[#This Row],[Agency Name]]</f>
        <v>354-Workforce Trng &amp; Educ Coord Board</v>
      </c>
      <c r="F1059" s="8" t="s">
        <v>33</v>
      </c>
      <c r="G1059" s="5" t="s">
        <v>452</v>
      </c>
      <c r="H1059" s="70">
        <f>SUMIFS('0. CSM'!C:C,'0. CSM'!L:L,CSM_AGENCY3[[#This Row],[Agency]],'0. CSM'!M:M,CSM_AGENCY3[[#This Row],[Billing CSM Title]])+SUMIFS('0. CSM'!E:E,'0. CSM'!L:L,CSM_AGENCY3[[#This Row],[Agency]],'0. CSM'!M:M,CSM_AGENCY3[[#This Row],[Billing CSM Title]])*1000</f>
        <v>0</v>
      </c>
      <c r="I1059" s="70">
        <f>SUMIFS('0. CSM'!D:D,'0. CSM'!L:L,CSM_AGENCY3[[#This Row],[Agency]],'0. CSM'!M:M,CSM_AGENCY3[[#This Row],[Billing CSM Title]])+SUMIFS('0. CSM'!F:F,'0. CSM'!L:L,CSM_AGENCY3[[#This Row],[Agency]],'0. CSM'!M:M,CSM_AGENCY3[[#This Row],[Billing CSM Title]])*1000</f>
        <v>0</v>
      </c>
      <c r="J1059" s="70">
        <f>CSM_AGENCY3[[#This Row],[FY1 ANNUAL]]+CSM_AGENCY3[[#This Row],[FY2 ANNUAL]]</f>
        <v>0</v>
      </c>
      <c r="K1059" s="70">
        <f>ROUND(CSM_AGENCY3[[#This Row],[FY1 ANNUAL]]/12,2)</f>
        <v>0</v>
      </c>
      <c r="L1059" s="70">
        <f>ROUND(CSM_AGENCY3[[#This Row],[FY2 ANNUAL]]/12,2)</f>
        <v>0</v>
      </c>
      <c r="N1059" s="6"/>
    </row>
    <row r="1060" spans="1:14" hidden="1" x14ac:dyDescent="0.25">
      <c r="A1060" t="s">
        <v>285</v>
      </c>
      <c r="B1060" t="s">
        <v>407</v>
      </c>
      <c r="C1060" s="4" t="s">
        <v>470</v>
      </c>
      <c r="D1060" s="4"/>
      <c r="E1060" s="4" t="str">
        <f>CSM_AGENCY3[[#This Row],[Agency]]&amp;"-"&amp;CSM_AGENCY3[[#This Row],[Agency Name]]</f>
        <v>355-Archaeology &amp; Historic Preservation</v>
      </c>
      <c r="F1060" s="8" t="s">
        <v>33</v>
      </c>
      <c r="G1060" s="5" t="s">
        <v>452</v>
      </c>
      <c r="H1060" s="70">
        <f>SUMIFS('0. CSM'!C:C,'0. CSM'!L:L,CSM_AGENCY3[[#This Row],[Agency]],'0. CSM'!M:M,CSM_AGENCY3[[#This Row],[Billing CSM Title]])+SUMIFS('0. CSM'!E:E,'0. CSM'!L:L,CSM_AGENCY3[[#This Row],[Agency]],'0. CSM'!M:M,CSM_AGENCY3[[#This Row],[Billing CSM Title]])*1000</f>
        <v>0</v>
      </c>
      <c r="I1060" s="70">
        <f>SUMIFS('0. CSM'!D:D,'0. CSM'!L:L,CSM_AGENCY3[[#This Row],[Agency]],'0. CSM'!M:M,CSM_AGENCY3[[#This Row],[Billing CSM Title]])+SUMIFS('0. CSM'!F:F,'0. CSM'!L:L,CSM_AGENCY3[[#This Row],[Agency]],'0. CSM'!M:M,CSM_AGENCY3[[#This Row],[Billing CSM Title]])*1000</f>
        <v>0</v>
      </c>
      <c r="J1060" s="70">
        <f>CSM_AGENCY3[[#This Row],[FY1 ANNUAL]]+CSM_AGENCY3[[#This Row],[FY2 ANNUAL]]</f>
        <v>0</v>
      </c>
      <c r="K1060" s="70">
        <f>ROUND(CSM_AGENCY3[[#This Row],[FY1 ANNUAL]]/12,2)</f>
        <v>0</v>
      </c>
      <c r="L1060" s="70">
        <f>ROUND(CSM_AGENCY3[[#This Row],[FY2 ANNUAL]]/12,2)</f>
        <v>0</v>
      </c>
      <c r="N1060" s="6"/>
    </row>
    <row r="1061" spans="1:14" hidden="1" x14ac:dyDescent="0.25">
      <c r="A1061" t="s">
        <v>287</v>
      </c>
      <c r="B1061" t="s">
        <v>408</v>
      </c>
      <c r="C1061" s="4" t="s">
        <v>470</v>
      </c>
      <c r="D1061" s="4"/>
      <c r="E1061" s="4" t="str">
        <f>CSM_AGENCY3[[#This Row],[Agency]]&amp;"-"&amp;CSM_AGENCY3[[#This Row],[Agency Name]]</f>
        <v>359-Washington Charter School Comm</v>
      </c>
      <c r="F1061" s="8" t="s">
        <v>33</v>
      </c>
      <c r="G1061" s="5" t="s">
        <v>452</v>
      </c>
      <c r="H1061" s="70">
        <f>SUMIFS('0. CSM'!C:C,'0. CSM'!L:L,CSM_AGENCY3[[#This Row],[Agency]],'0. CSM'!M:M,CSM_AGENCY3[[#This Row],[Billing CSM Title]])+SUMIFS('0. CSM'!E:E,'0. CSM'!L:L,CSM_AGENCY3[[#This Row],[Agency]],'0. CSM'!M:M,CSM_AGENCY3[[#This Row],[Billing CSM Title]])*1000</f>
        <v>0</v>
      </c>
      <c r="I1061" s="70">
        <f>SUMIFS('0. CSM'!D:D,'0. CSM'!L:L,CSM_AGENCY3[[#This Row],[Agency]],'0. CSM'!M:M,CSM_AGENCY3[[#This Row],[Billing CSM Title]])+SUMIFS('0. CSM'!F:F,'0. CSM'!L:L,CSM_AGENCY3[[#This Row],[Agency]],'0. CSM'!M:M,CSM_AGENCY3[[#This Row],[Billing CSM Title]])*1000</f>
        <v>0</v>
      </c>
      <c r="J1061" s="70">
        <f>CSM_AGENCY3[[#This Row],[FY1 ANNUAL]]+CSM_AGENCY3[[#This Row],[FY2 ANNUAL]]</f>
        <v>0</v>
      </c>
      <c r="K1061" s="70">
        <f>ROUND(CSM_AGENCY3[[#This Row],[FY1 ANNUAL]]/12,2)</f>
        <v>0</v>
      </c>
      <c r="L1061" s="70">
        <f>ROUND(CSM_AGENCY3[[#This Row],[FY2 ANNUAL]]/12,2)</f>
        <v>0</v>
      </c>
      <c r="N1061" s="6"/>
    </row>
    <row r="1062" spans="1:14" hidden="1" x14ac:dyDescent="0.25">
      <c r="A1062" t="s">
        <v>288</v>
      </c>
      <c r="B1062" t="s">
        <v>409</v>
      </c>
      <c r="C1062" s="4" t="s">
        <v>470</v>
      </c>
      <c r="D1062" s="4"/>
      <c r="E1062" s="4" t="str">
        <f>CSM_AGENCY3[[#This Row],[Agency]]&amp;"-"&amp;CSM_AGENCY3[[#This Row],[Agency Name]]</f>
        <v>360-University of Washington</v>
      </c>
      <c r="F1062" s="8" t="s">
        <v>33</v>
      </c>
      <c r="G1062" s="5" t="s">
        <v>452</v>
      </c>
      <c r="H1062" s="70">
        <f>SUMIFS('0. CSM'!C:C,'0. CSM'!L:L,CSM_AGENCY3[[#This Row],[Agency]],'0. CSM'!M:M,CSM_AGENCY3[[#This Row],[Billing CSM Title]])+SUMIFS('0. CSM'!E:E,'0. CSM'!L:L,CSM_AGENCY3[[#This Row],[Agency]],'0. CSM'!M:M,CSM_AGENCY3[[#This Row],[Billing CSM Title]])*1000</f>
        <v>0</v>
      </c>
      <c r="I1062" s="70">
        <f>SUMIFS('0. CSM'!D:D,'0. CSM'!L:L,CSM_AGENCY3[[#This Row],[Agency]],'0. CSM'!M:M,CSM_AGENCY3[[#This Row],[Billing CSM Title]])+SUMIFS('0. CSM'!F:F,'0. CSM'!L:L,CSM_AGENCY3[[#This Row],[Agency]],'0. CSM'!M:M,CSM_AGENCY3[[#This Row],[Billing CSM Title]])*1000</f>
        <v>0</v>
      </c>
      <c r="J1062" s="70">
        <f>CSM_AGENCY3[[#This Row],[FY1 ANNUAL]]+CSM_AGENCY3[[#This Row],[FY2 ANNUAL]]</f>
        <v>0</v>
      </c>
      <c r="K1062" s="70">
        <f>ROUND(CSM_AGENCY3[[#This Row],[FY1 ANNUAL]]/12,2)</f>
        <v>0</v>
      </c>
      <c r="L1062" s="70">
        <f>ROUND(CSM_AGENCY3[[#This Row],[FY2 ANNUAL]]/12,2)</f>
        <v>0</v>
      </c>
      <c r="N1062" s="6"/>
    </row>
    <row r="1063" spans="1:14" hidden="1" x14ac:dyDescent="0.25">
      <c r="A1063" t="s">
        <v>289</v>
      </c>
      <c r="B1063" t="s">
        <v>410</v>
      </c>
      <c r="C1063" s="4" t="s">
        <v>470</v>
      </c>
      <c r="D1063" s="4"/>
      <c r="E1063" s="4" t="str">
        <f>CSM_AGENCY3[[#This Row],[Agency]]&amp;"-"&amp;CSM_AGENCY3[[#This Row],[Agency Name]]</f>
        <v>365-Washington State University</v>
      </c>
      <c r="F1063" s="8" t="s">
        <v>33</v>
      </c>
      <c r="G1063" s="5" t="s">
        <v>452</v>
      </c>
      <c r="H1063" s="70">
        <f>SUMIFS('0. CSM'!C:C,'0. CSM'!L:L,CSM_AGENCY3[[#This Row],[Agency]],'0. CSM'!M:M,CSM_AGENCY3[[#This Row],[Billing CSM Title]])+SUMIFS('0. CSM'!E:E,'0. CSM'!L:L,CSM_AGENCY3[[#This Row],[Agency]],'0. CSM'!M:M,CSM_AGENCY3[[#This Row],[Billing CSM Title]])*1000</f>
        <v>0</v>
      </c>
      <c r="I1063" s="70">
        <f>SUMIFS('0. CSM'!D:D,'0. CSM'!L:L,CSM_AGENCY3[[#This Row],[Agency]],'0. CSM'!M:M,CSM_AGENCY3[[#This Row],[Billing CSM Title]])+SUMIFS('0. CSM'!F:F,'0. CSM'!L:L,CSM_AGENCY3[[#This Row],[Agency]],'0. CSM'!M:M,CSM_AGENCY3[[#This Row],[Billing CSM Title]])*1000</f>
        <v>0</v>
      </c>
      <c r="J1063" s="70">
        <f>CSM_AGENCY3[[#This Row],[FY1 ANNUAL]]+CSM_AGENCY3[[#This Row],[FY2 ANNUAL]]</f>
        <v>0</v>
      </c>
      <c r="K1063" s="70">
        <f>ROUND(CSM_AGENCY3[[#This Row],[FY1 ANNUAL]]/12,2)</f>
        <v>0</v>
      </c>
      <c r="L1063" s="70">
        <f>ROUND(CSM_AGENCY3[[#This Row],[FY2 ANNUAL]]/12,2)</f>
        <v>0</v>
      </c>
      <c r="N1063" s="6"/>
    </row>
    <row r="1064" spans="1:14" hidden="1" x14ac:dyDescent="0.25">
      <c r="A1064" t="s">
        <v>290</v>
      </c>
      <c r="B1064" t="s">
        <v>411</v>
      </c>
      <c r="C1064" s="4" t="s">
        <v>470</v>
      </c>
      <c r="D1064" s="4"/>
      <c r="E1064" s="4" t="str">
        <f>CSM_AGENCY3[[#This Row],[Agency]]&amp;"-"&amp;CSM_AGENCY3[[#This Row],[Agency Name]]</f>
        <v>370-Eastern Washington University</v>
      </c>
      <c r="F1064" s="8" t="s">
        <v>33</v>
      </c>
      <c r="G1064" s="5" t="s">
        <v>452</v>
      </c>
      <c r="H1064" s="70">
        <f>SUMIFS('0. CSM'!C:C,'0. CSM'!L:L,CSM_AGENCY3[[#This Row],[Agency]],'0. CSM'!M:M,CSM_AGENCY3[[#This Row],[Billing CSM Title]])+SUMIFS('0. CSM'!E:E,'0. CSM'!L:L,CSM_AGENCY3[[#This Row],[Agency]],'0. CSM'!M:M,CSM_AGENCY3[[#This Row],[Billing CSM Title]])*1000</f>
        <v>0</v>
      </c>
      <c r="I1064" s="70">
        <f>SUMIFS('0. CSM'!D:D,'0. CSM'!L:L,CSM_AGENCY3[[#This Row],[Agency]],'0. CSM'!M:M,CSM_AGENCY3[[#This Row],[Billing CSM Title]])+SUMIFS('0. CSM'!F:F,'0. CSM'!L:L,CSM_AGENCY3[[#This Row],[Agency]],'0. CSM'!M:M,CSM_AGENCY3[[#This Row],[Billing CSM Title]])*1000</f>
        <v>0</v>
      </c>
      <c r="J1064" s="70">
        <f>CSM_AGENCY3[[#This Row],[FY1 ANNUAL]]+CSM_AGENCY3[[#This Row],[FY2 ANNUAL]]</f>
        <v>0</v>
      </c>
      <c r="K1064" s="70">
        <f>ROUND(CSM_AGENCY3[[#This Row],[FY1 ANNUAL]]/12,2)</f>
        <v>0</v>
      </c>
      <c r="L1064" s="70">
        <f>ROUND(CSM_AGENCY3[[#This Row],[FY2 ANNUAL]]/12,2)</f>
        <v>0</v>
      </c>
      <c r="N1064" s="6"/>
    </row>
    <row r="1065" spans="1:14" hidden="1" x14ac:dyDescent="0.25">
      <c r="A1065" t="s">
        <v>291</v>
      </c>
      <c r="B1065" t="s">
        <v>412</v>
      </c>
      <c r="C1065" s="4" t="s">
        <v>470</v>
      </c>
      <c r="D1065" s="4"/>
      <c r="E1065" s="4" t="str">
        <f>CSM_AGENCY3[[#This Row],[Agency]]&amp;"-"&amp;CSM_AGENCY3[[#This Row],[Agency Name]]</f>
        <v>375-Central Washington University</v>
      </c>
      <c r="F1065" s="8" t="s">
        <v>33</v>
      </c>
      <c r="G1065" s="5" t="s">
        <v>452</v>
      </c>
      <c r="H1065" s="70">
        <f>SUMIFS('0. CSM'!C:C,'0. CSM'!L:L,CSM_AGENCY3[[#This Row],[Agency]],'0. CSM'!M:M,CSM_AGENCY3[[#This Row],[Billing CSM Title]])+SUMIFS('0. CSM'!E:E,'0. CSM'!L:L,CSM_AGENCY3[[#This Row],[Agency]],'0. CSM'!M:M,CSM_AGENCY3[[#This Row],[Billing CSM Title]])*1000</f>
        <v>0</v>
      </c>
      <c r="I1065" s="70">
        <f>SUMIFS('0. CSM'!D:D,'0. CSM'!L:L,CSM_AGENCY3[[#This Row],[Agency]],'0. CSM'!M:M,CSM_AGENCY3[[#This Row],[Billing CSM Title]])+SUMIFS('0. CSM'!F:F,'0. CSM'!L:L,CSM_AGENCY3[[#This Row],[Agency]],'0. CSM'!M:M,CSM_AGENCY3[[#This Row],[Billing CSM Title]])*1000</f>
        <v>0</v>
      </c>
      <c r="J1065" s="70">
        <f>CSM_AGENCY3[[#This Row],[FY1 ANNUAL]]+CSM_AGENCY3[[#This Row],[FY2 ANNUAL]]</f>
        <v>0</v>
      </c>
      <c r="K1065" s="70">
        <f>ROUND(CSM_AGENCY3[[#This Row],[FY1 ANNUAL]]/12,2)</f>
        <v>0</v>
      </c>
      <c r="L1065" s="70">
        <f>ROUND(CSM_AGENCY3[[#This Row],[FY2 ANNUAL]]/12,2)</f>
        <v>0</v>
      </c>
      <c r="N1065" s="6"/>
    </row>
    <row r="1066" spans="1:14" hidden="1" x14ac:dyDescent="0.25">
      <c r="A1066" t="s">
        <v>292</v>
      </c>
      <c r="B1066" t="s">
        <v>413</v>
      </c>
      <c r="C1066" s="4" t="s">
        <v>470</v>
      </c>
      <c r="D1066" s="4"/>
      <c r="E1066" s="4" t="str">
        <f>CSM_AGENCY3[[#This Row],[Agency]]&amp;"-"&amp;CSM_AGENCY3[[#This Row],[Agency Name]]</f>
        <v>376-The Evergreen State College</v>
      </c>
      <c r="F1066" s="8" t="s">
        <v>33</v>
      </c>
      <c r="G1066" s="5" t="s">
        <v>452</v>
      </c>
      <c r="H1066" s="70">
        <f>SUMIFS('0. CSM'!C:C,'0. CSM'!L:L,CSM_AGENCY3[[#This Row],[Agency]],'0. CSM'!M:M,CSM_AGENCY3[[#This Row],[Billing CSM Title]])+SUMIFS('0. CSM'!E:E,'0. CSM'!L:L,CSM_AGENCY3[[#This Row],[Agency]],'0. CSM'!M:M,CSM_AGENCY3[[#This Row],[Billing CSM Title]])*1000</f>
        <v>0</v>
      </c>
      <c r="I1066" s="70">
        <f>SUMIFS('0. CSM'!D:D,'0. CSM'!L:L,CSM_AGENCY3[[#This Row],[Agency]],'0. CSM'!M:M,CSM_AGENCY3[[#This Row],[Billing CSM Title]])+SUMIFS('0. CSM'!F:F,'0. CSM'!L:L,CSM_AGENCY3[[#This Row],[Agency]],'0. CSM'!M:M,CSM_AGENCY3[[#This Row],[Billing CSM Title]])*1000</f>
        <v>0</v>
      </c>
      <c r="J1066" s="70">
        <f>CSM_AGENCY3[[#This Row],[FY1 ANNUAL]]+CSM_AGENCY3[[#This Row],[FY2 ANNUAL]]</f>
        <v>0</v>
      </c>
      <c r="K1066" s="70">
        <f>ROUND(CSM_AGENCY3[[#This Row],[FY1 ANNUAL]]/12,2)</f>
        <v>0</v>
      </c>
      <c r="L1066" s="70">
        <f>ROUND(CSM_AGENCY3[[#This Row],[FY2 ANNUAL]]/12,2)</f>
        <v>0</v>
      </c>
      <c r="N1066" s="6"/>
    </row>
    <row r="1067" spans="1:14" hidden="1" x14ac:dyDescent="0.25">
      <c r="A1067" t="s">
        <v>293</v>
      </c>
      <c r="B1067" t="s">
        <v>414</v>
      </c>
      <c r="C1067" s="4" t="s">
        <v>470</v>
      </c>
      <c r="D1067" s="4"/>
      <c r="E1067" s="4" t="str">
        <f>CSM_AGENCY3[[#This Row],[Agency]]&amp;"-"&amp;CSM_AGENCY3[[#This Row],[Agency Name]]</f>
        <v>380-Western Washington University</v>
      </c>
      <c r="F1067" s="8" t="s">
        <v>33</v>
      </c>
      <c r="G1067" s="5" t="s">
        <v>452</v>
      </c>
      <c r="H1067" s="70">
        <f>SUMIFS('0. CSM'!C:C,'0. CSM'!L:L,CSM_AGENCY3[[#This Row],[Agency]],'0. CSM'!M:M,CSM_AGENCY3[[#This Row],[Billing CSM Title]])+SUMIFS('0. CSM'!E:E,'0. CSM'!L:L,CSM_AGENCY3[[#This Row],[Agency]],'0. CSM'!M:M,CSM_AGENCY3[[#This Row],[Billing CSM Title]])*1000</f>
        <v>0</v>
      </c>
      <c r="I1067" s="70">
        <f>SUMIFS('0. CSM'!D:D,'0. CSM'!L:L,CSM_AGENCY3[[#This Row],[Agency]],'0. CSM'!M:M,CSM_AGENCY3[[#This Row],[Billing CSM Title]])+SUMIFS('0. CSM'!F:F,'0. CSM'!L:L,CSM_AGENCY3[[#This Row],[Agency]],'0. CSM'!M:M,CSM_AGENCY3[[#This Row],[Billing CSM Title]])*1000</f>
        <v>0</v>
      </c>
      <c r="J1067" s="70">
        <f>CSM_AGENCY3[[#This Row],[FY1 ANNUAL]]+CSM_AGENCY3[[#This Row],[FY2 ANNUAL]]</f>
        <v>0</v>
      </c>
      <c r="K1067" s="70">
        <f>ROUND(CSM_AGENCY3[[#This Row],[FY1 ANNUAL]]/12,2)</f>
        <v>0</v>
      </c>
      <c r="L1067" s="70">
        <f>ROUND(CSM_AGENCY3[[#This Row],[FY2 ANNUAL]]/12,2)</f>
        <v>0</v>
      </c>
      <c r="N1067" s="6"/>
    </row>
    <row r="1068" spans="1:14" hidden="1" x14ac:dyDescent="0.25">
      <c r="A1068" t="s">
        <v>294</v>
      </c>
      <c r="B1068" t="s">
        <v>415</v>
      </c>
      <c r="C1068" s="4" t="s">
        <v>470</v>
      </c>
      <c r="D1068" s="4"/>
      <c r="E1068" s="4" t="str">
        <f>CSM_AGENCY3[[#This Row],[Agency]]&amp;"-"&amp;CSM_AGENCY3[[#This Row],[Agency Name]]</f>
        <v>387-Washington State Arts Commission</v>
      </c>
      <c r="F1068" s="8" t="s">
        <v>33</v>
      </c>
      <c r="G1068" s="5" t="s">
        <v>452</v>
      </c>
      <c r="H1068" s="70">
        <f>SUMIFS('0. CSM'!C:C,'0. CSM'!L:L,CSM_AGENCY3[[#This Row],[Agency]],'0. CSM'!M:M,CSM_AGENCY3[[#This Row],[Billing CSM Title]])+SUMIFS('0. CSM'!E:E,'0. CSM'!L:L,CSM_AGENCY3[[#This Row],[Agency]],'0. CSM'!M:M,CSM_AGENCY3[[#This Row],[Billing CSM Title]])*1000</f>
        <v>0</v>
      </c>
      <c r="I1068" s="70">
        <f>SUMIFS('0. CSM'!D:D,'0. CSM'!L:L,CSM_AGENCY3[[#This Row],[Agency]],'0. CSM'!M:M,CSM_AGENCY3[[#This Row],[Billing CSM Title]])+SUMIFS('0. CSM'!F:F,'0. CSM'!L:L,CSM_AGENCY3[[#This Row],[Agency]],'0. CSM'!M:M,CSM_AGENCY3[[#This Row],[Billing CSM Title]])*1000</f>
        <v>0</v>
      </c>
      <c r="J1068" s="70">
        <f>CSM_AGENCY3[[#This Row],[FY1 ANNUAL]]+CSM_AGENCY3[[#This Row],[FY2 ANNUAL]]</f>
        <v>0</v>
      </c>
      <c r="K1068" s="70">
        <f>ROUND(CSM_AGENCY3[[#This Row],[FY1 ANNUAL]]/12,2)</f>
        <v>0</v>
      </c>
      <c r="L1068" s="70">
        <f>ROUND(CSM_AGENCY3[[#This Row],[FY2 ANNUAL]]/12,2)</f>
        <v>0</v>
      </c>
      <c r="N1068" s="6"/>
    </row>
    <row r="1069" spans="1:14" hidden="1" x14ac:dyDescent="0.25">
      <c r="A1069" t="s">
        <v>295</v>
      </c>
      <c r="B1069" t="s">
        <v>416</v>
      </c>
      <c r="C1069" s="4" t="s">
        <v>470</v>
      </c>
      <c r="D1069" s="4"/>
      <c r="E1069" s="4" t="str">
        <f>CSM_AGENCY3[[#This Row],[Agency]]&amp;"-"&amp;CSM_AGENCY3[[#This Row],[Agency Name]]</f>
        <v>390-Washington State Historical Society</v>
      </c>
      <c r="F1069" s="8" t="s">
        <v>33</v>
      </c>
      <c r="G1069" s="5" t="s">
        <v>452</v>
      </c>
      <c r="H1069" s="70">
        <f>SUMIFS('0. CSM'!C:C,'0. CSM'!L:L,CSM_AGENCY3[[#This Row],[Agency]],'0. CSM'!M:M,CSM_AGENCY3[[#This Row],[Billing CSM Title]])+SUMIFS('0. CSM'!E:E,'0. CSM'!L:L,CSM_AGENCY3[[#This Row],[Agency]],'0. CSM'!M:M,CSM_AGENCY3[[#This Row],[Billing CSM Title]])*1000</f>
        <v>0</v>
      </c>
      <c r="I1069" s="70">
        <f>SUMIFS('0. CSM'!D:D,'0. CSM'!L:L,CSM_AGENCY3[[#This Row],[Agency]],'0. CSM'!M:M,CSM_AGENCY3[[#This Row],[Billing CSM Title]])+SUMIFS('0. CSM'!F:F,'0. CSM'!L:L,CSM_AGENCY3[[#This Row],[Agency]],'0. CSM'!M:M,CSM_AGENCY3[[#This Row],[Billing CSM Title]])*1000</f>
        <v>0</v>
      </c>
      <c r="J1069" s="70">
        <f>CSM_AGENCY3[[#This Row],[FY1 ANNUAL]]+CSM_AGENCY3[[#This Row],[FY2 ANNUAL]]</f>
        <v>0</v>
      </c>
      <c r="K1069" s="70">
        <f>ROUND(CSM_AGENCY3[[#This Row],[FY1 ANNUAL]]/12,2)</f>
        <v>0</v>
      </c>
      <c r="L1069" s="70">
        <f>ROUND(CSM_AGENCY3[[#This Row],[FY2 ANNUAL]]/12,2)</f>
        <v>0</v>
      </c>
      <c r="N1069" s="6"/>
    </row>
    <row r="1070" spans="1:14" hidden="1" x14ac:dyDescent="0.25">
      <c r="A1070" t="s">
        <v>296</v>
      </c>
      <c r="B1070" t="s">
        <v>417</v>
      </c>
      <c r="C1070" s="4" t="s">
        <v>470</v>
      </c>
      <c r="D1070" s="4"/>
      <c r="E1070" s="4" t="str">
        <f>CSM_AGENCY3[[#This Row],[Agency]]&amp;"-"&amp;CSM_AGENCY3[[#This Row],[Agency Name]]</f>
        <v>395-East Wash State Historical Society</v>
      </c>
      <c r="F1070" s="8" t="s">
        <v>33</v>
      </c>
      <c r="G1070" s="5" t="s">
        <v>452</v>
      </c>
      <c r="H1070" s="70">
        <f>SUMIFS('0. CSM'!C:C,'0. CSM'!L:L,CSM_AGENCY3[[#This Row],[Agency]],'0. CSM'!M:M,CSM_AGENCY3[[#This Row],[Billing CSM Title]])+SUMIFS('0. CSM'!E:E,'0. CSM'!L:L,CSM_AGENCY3[[#This Row],[Agency]],'0. CSM'!M:M,CSM_AGENCY3[[#This Row],[Billing CSM Title]])*1000</f>
        <v>0</v>
      </c>
      <c r="I1070" s="70">
        <f>SUMIFS('0. CSM'!D:D,'0. CSM'!L:L,CSM_AGENCY3[[#This Row],[Agency]],'0. CSM'!M:M,CSM_AGENCY3[[#This Row],[Billing CSM Title]])+SUMIFS('0. CSM'!F:F,'0. CSM'!L:L,CSM_AGENCY3[[#This Row],[Agency]],'0. CSM'!M:M,CSM_AGENCY3[[#This Row],[Billing CSM Title]])*1000</f>
        <v>0</v>
      </c>
      <c r="J1070" s="70">
        <f>CSM_AGENCY3[[#This Row],[FY1 ANNUAL]]+CSM_AGENCY3[[#This Row],[FY2 ANNUAL]]</f>
        <v>0</v>
      </c>
      <c r="K1070" s="70">
        <f>ROUND(CSM_AGENCY3[[#This Row],[FY1 ANNUAL]]/12,2)</f>
        <v>0</v>
      </c>
      <c r="L1070" s="70">
        <f>ROUND(CSM_AGENCY3[[#This Row],[FY2 ANNUAL]]/12,2)</f>
        <v>0</v>
      </c>
      <c r="N1070" s="6"/>
    </row>
    <row r="1071" spans="1:14" hidden="1" x14ac:dyDescent="0.25">
      <c r="A1071" t="s">
        <v>297</v>
      </c>
      <c r="B1071" t="s">
        <v>418</v>
      </c>
      <c r="C1071" s="4" t="s">
        <v>470</v>
      </c>
      <c r="D1071" s="4"/>
      <c r="E1071" s="4" t="str">
        <f>CSM_AGENCY3[[#This Row],[Agency]]&amp;"-"&amp;CSM_AGENCY3[[#This Row],[Agency Name]]</f>
        <v>405-Department of Transportation</v>
      </c>
      <c r="F1071" s="8" t="s">
        <v>33</v>
      </c>
      <c r="G1071" s="5" t="s">
        <v>452</v>
      </c>
      <c r="H1071" s="70">
        <f>SUMIFS('0. CSM'!C:C,'0. CSM'!L:L,CSM_AGENCY3[[#This Row],[Agency]],'0. CSM'!M:M,CSM_AGENCY3[[#This Row],[Billing CSM Title]])+SUMIFS('0. CSM'!E:E,'0. CSM'!L:L,CSM_AGENCY3[[#This Row],[Agency]],'0. CSM'!M:M,CSM_AGENCY3[[#This Row],[Billing CSM Title]])*1000</f>
        <v>0</v>
      </c>
      <c r="I1071" s="70">
        <f>SUMIFS('0. CSM'!D:D,'0. CSM'!L:L,CSM_AGENCY3[[#This Row],[Agency]],'0. CSM'!M:M,CSM_AGENCY3[[#This Row],[Billing CSM Title]])+SUMIFS('0. CSM'!F:F,'0. CSM'!L:L,CSM_AGENCY3[[#This Row],[Agency]],'0. CSM'!M:M,CSM_AGENCY3[[#This Row],[Billing CSM Title]])*1000</f>
        <v>0</v>
      </c>
      <c r="J1071" s="70">
        <f>CSM_AGENCY3[[#This Row],[FY1 ANNUAL]]+CSM_AGENCY3[[#This Row],[FY2 ANNUAL]]</f>
        <v>0</v>
      </c>
      <c r="K1071" s="70">
        <f>ROUND(CSM_AGENCY3[[#This Row],[FY1 ANNUAL]]/12,2)</f>
        <v>0</v>
      </c>
      <c r="L1071" s="70">
        <f>ROUND(CSM_AGENCY3[[#This Row],[FY2 ANNUAL]]/12,2)</f>
        <v>0</v>
      </c>
      <c r="N1071" s="6"/>
    </row>
    <row r="1072" spans="1:14" hidden="1" x14ac:dyDescent="0.25">
      <c r="A1072" t="s">
        <v>298</v>
      </c>
      <c r="B1072" t="s">
        <v>419</v>
      </c>
      <c r="C1072" s="4" t="s">
        <v>470</v>
      </c>
      <c r="D1072" s="4"/>
      <c r="E1072" s="4" t="str">
        <f>CSM_AGENCY3[[#This Row],[Agency]]&amp;"-"&amp;CSM_AGENCY3[[#This Row],[Agency Name]]</f>
        <v>406-County Road Administration Board</v>
      </c>
      <c r="F1072" s="8" t="s">
        <v>33</v>
      </c>
      <c r="G1072" s="5" t="s">
        <v>452</v>
      </c>
      <c r="H1072" s="70">
        <f>SUMIFS('0. CSM'!C:C,'0. CSM'!L:L,CSM_AGENCY3[[#This Row],[Agency]],'0. CSM'!M:M,CSM_AGENCY3[[#This Row],[Billing CSM Title]])+SUMIFS('0. CSM'!E:E,'0. CSM'!L:L,CSM_AGENCY3[[#This Row],[Agency]],'0. CSM'!M:M,CSM_AGENCY3[[#This Row],[Billing CSM Title]])*1000</f>
        <v>0</v>
      </c>
      <c r="I1072" s="70">
        <f>SUMIFS('0. CSM'!D:D,'0. CSM'!L:L,CSM_AGENCY3[[#This Row],[Agency]],'0. CSM'!M:M,CSM_AGENCY3[[#This Row],[Billing CSM Title]])+SUMIFS('0. CSM'!F:F,'0. CSM'!L:L,CSM_AGENCY3[[#This Row],[Agency]],'0. CSM'!M:M,CSM_AGENCY3[[#This Row],[Billing CSM Title]])*1000</f>
        <v>0</v>
      </c>
      <c r="J1072" s="70">
        <f>CSM_AGENCY3[[#This Row],[FY1 ANNUAL]]+CSM_AGENCY3[[#This Row],[FY2 ANNUAL]]</f>
        <v>0</v>
      </c>
      <c r="K1072" s="70">
        <f>ROUND(CSM_AGENCY3[[#This Row],[FY1 ANNUAL]]/12,2)</f>
        <v>0</v>
      </c>
      <c r="L1072" s="70">
        <f>ROUND(CSM_AGENCY3[[#This Row],[FY2 ANNUAL]]/12,2)</f>
        <v>0</v>
      </c>
      <c r="N1072" s="6"/>
    </row>
    <row r="1073" spans="1:14" hidden="1" x14ac:dyDescent="0.25">
      <c r="A1073" t="s">
        <v>299</v>
      </c>
      <c r="B1073" t="s">
        <v>420</v>
      </c>
      <c r="C1073" s="4" t="s">
        <v>470</v>
      </c>
      <c r="D1073" s="4"/>
      <c r="E1073" s="4" t="str">
        <f>CSM_AGENCY3[[#This Row],[Agency]]&amp;"-"&amp;CSM_AGENCY3[[#This Row],[Agency Name]]</f>
        <v>407-Transportation Improvement Board</v>
      </c>
      <c r="F1073" s="8" t="s">
        <v>33</v>
      </c>
      <c r="G1073" s="5" t="s">
        <v>452</v>
      </c>
      <c r="H1073" s="70">
        <f>SUMIFS('0. CSM'!C:C,'0. CSM'!L:L,CSM_AGENCY3[[#This Row],[Agency]],'0. CSM'!M:M,CSM_AGENCY3[[#This Row],[Billing CSM Title]])+SUMIFS('0. CSM'!E:E,'0. CSM'!L:L,CSM_AGENCY3[[#This Row],[Agency]],'0. CSM'!M:M,CSM_AGENCY3[[#This Row],[Billing CSM Title]])*1000</f>
        <v>0</v>
      </c>
      <c r="I1073" s="70">
        <f>SUMIFS('0. CSM'!D:D,'0. CSM'!L:L,CSM_AGENCY3[[#This Row],[Agency]],'0. CSM'!M:M,CSM_AGENCY3[[#This Row],[Billing CSM Title]])+SUMIFS('0. CSM'!F:F,'0. CSM'!L:L,CSM_AGENCY3[[#This Row],[Agency]],'0. CSM'!M:M,CSM_AGENCY3[[#This Row],[Billing CSM Title]])*1000</f>
        <v>0</v>
      </c>
      <c r="J1073" s="70">
        <f>CSM_AGENCY3[[#This Row],[FY1 ANNUAL]]+CSM_AGENCY3[[#This Row],[FY2 ANNUAL]]</f>
        <v>0</v>
      </c>
      <c r="K1073" s="70">
        <f>ROUND(CSM_AGENCY3[[#This Row],[FY1 ANNUAL]]/12,2)</f>
        <v>0</v>
      </c>
      <c r="L1073" s="70">
        <f>ROUND(CSM_AGENCY3[[#This Row],[FY2 ANNUAL]]/12,2)</f>
        <v>0</v>
      </c>
      <c r="N1073" s="6"/>
    </row>
    <row r="1074" spans="1:14" hidden="1" x14ac:dyDescent="0.25">
      <c r="A1074" t="s">
        <v>300</v>
      </c>
      <c r="B1074" t="s">
        <v>421</v>
      </c>
      <c r="C1074" s="4" t="s">
        <v>470</v>
      </c>
      <c r="D1074" s="4"/>
      <c r="E1074" s="4" t="str">
        <f>CSM_AGENCY3[[#This Row],[Agency]]&amp;"-"&amp;CSM_AGENCY3[[#This Row],[Agency Name]]</f>
        <v>410-Transportation Commission</v>
      </c>
      <c r="F1074" s="8" t="s">
        <v>33</v>
      </c>
      <c r="G1074" s="5" t="s">
        <v>452</v>
      </c>
      <c r="H1074" s="70">
        <f>SUMIFS('0. CSM'!C:C,'0. CSM'!L:L,CSM_AGENCY3[[#This Row],[Agency]],'0. CSM'!M:M,CSM_AGENCY3[[#This Row],[Billing CSM Title]])+SUMIFS('0. CSM'!E:E,'0. CSM'!L:L,CSM_AGENCY3[[#This Row],[Agency]],'0. CSM'!M:M,CSM_AGENCY3[[#This Row],[Billing CSM Title]])*1000</f>
        <v>0</v>
      </c>
      <c r="I1074" s="70">
        <f>SUMIFS('0. CSM'!D:D,'0. CSM'!L:L,CSM_AGENCY3[[#This Row],[Agency]],'0. CSM'!M:M,CSM_AGENCY3[[#This Row],[Billing CSM Title]])+SUMIFS('0. CSM'!F:F,'0. CSM'!L:L,CSM_AGENCY3[[#This Row],[Agency]],'0. CSM'!M:M,CSM_AGENCY3[[#This Row],[Billing CSM Title]])*1000</f>
        <v>0</v>
      </c>
      <c r="J1074" s="70">
        <f>CSM_AGENCY3[[#This Row],[FY1 ANNUAL]]+CSM_AGENCY3[[#This Row],[FY2 ANNUAL]]</f>
        <v>0</v>
      </c>
      <c r="K1074" s="70">
        <f>ROUND(CSM_AGENCY3[[#This Row],[FY1 ANNUAL]]/12,2)</f>
        <v>0</v>
      </c>
      <c r="L1074" s="70">
        <f>ROUND(CSM_AGENCY3[[#This Row],[FY2 ANNUAL]]/12,2)</f>
        <v>0</v>
      </c>
      <c r="N1074" s="6"/>
    </row>
    <row r="1075" spans="1:14" hidden="1" x14ac:dyDescent="0.25">
      <c r="A1075" t="s">
        <v>301</v>
      </c>
      <c r="B1075" t="s">
        <v>422</v>
      </c>
      <c r="C1075" s="4" t="s">
        <v>470</v>
      </c>
      <c r="D1075" s="4"/>
      <c r="E1075" s="4" t="str">
        <f>CSM_AGENCY3[[#This Row],[Agency]]&amp;"-"&amp;CSM_AGENCY3[[#This Row],[Agency Name]]</f>
        <v>411-Freight Mobility Strategic Invest</v>
      </c>
      <c r="F1075" s="8" t="s">
        <v>33</v>
      </c>
      <c r="G1075" s="5" t="s">
        <v>452</v>
      </c>
      <c r="H1075" s="70">
        <f>SUMIFS('0. CSM'!C:C,'0. CSM'!L:L,CSM_AGENCY3[[#This Row],[Agency]],'0. CSM'!M:M,CSM_AGENCY3[[#This Row],[Billing CSM Title]])+SUMIFS('0. CSM'!E:E,'0. CSM'!L:L,CSM_AGENCY3[[#This Row],[Agency]],'0. CSM'!M:M,CSM_AGENCY3[[#This Row],[Billing CSM Title]])*1000</f>
        <v>0</v>
      </c>
      <c r="I1075" s="70">
        <f>SUMIFS('0. CSM'!D:D,'0. CSM'!L:L,CSM_AGENCY3[[#This Row],[Agency]],'0. CSM'!M:M,CSM_AGENCY3[[#This Row],[Billing CSM Title]])+SUMIFS('0. CSM'!F:F,'0. CSM'!L:L,CSM_AGENCY3[[#This Row],[Agency]],'0. CSM'!M:M,CSM_AGENCY3[[#This Row],[Billing CSM Title]])*1000</f>
        <v>0</v>
      </c>
      <c r="J1075" s="70">
        <f>CSM_AGENCY3[[#This Row],[FY1 ANNUAL]]+CSM_AGENCY3[[#This Row],[FY2 ANNUAL]]</f>
        <v>0</v>
      </c>
      <c r="K1075" s="70">
        <f>ROUND(CSM_AGENCY3[[#This Row],[FY1 ANNUAL]]/12,2)</f>
        <v>0</v>
      </c>
      <c r="L1075" s="70">
        <f>ROUND(CSM_AGENCY3[[#This Row],[FY2 ANNUAL]]/12,2)</f>
        <v>0</v>
      </c>
      <c r="N1075" s="6"/>
    </row>
    <row r="1076" spans="1:14" hidden="1" x14ac:dyDescent="0.25">
      <c r="A1076" t="s">
        <v>302</v>
      </c>
      <c r="B1076" t="s">
        <v>423</v>
      </c>
      <c r="C1076" s="4" t="s">
        <v>470</v>
      </c>
      <c r="D1076" s="4"/>
      <c r="E1076" s="4" t="str">
        <f>CSM_AGENCY3[[#This Row],[Agency]]&amp;"-"&amp;CSM_AGENCY3[[#This Row],[Agency Name]]</f>
        <v>460-Columbia River Gorge Commission</v>
      </c>
      <c r="F1076" s="8" t="s">
        <v>33</v>
      </c>
      <c r="G1076" s="5" t="s">
        <v>452</v>
      </c>
      <c r="H1076" s="70">
        <f>SUMIFS('0. CSM'!C:C,'0. CSM'!L:L,CSM_AGENCY3[[#This Row],[Agency]],'0. CSM'!M:M,CSM_AGENCY3[[#This Row],[Billing CSM Title]])+SUMIFS('0. CSM'!E:E,'0. CSM'!L:L,CSM_AGENCY3[[#This Row],[Agency]],'0. CSM'!M:M,CSM_AGENCY3[[#This Row],[Billing CSM Title]])*1000</f>
        <v>0</v>
      </c>
      <c r="I1076" s="70">
        <f>SUMIFS('0. CSM'!D:D,'0. CSM'!L:L,CSM_AGENCY3[[#This Row],[Agency]],'0. CSM'!M:M,CSM_AGENCY3[[#This Row],[Billing CSM Title]])+SUMIFS('0. CSM'!F:F,'0. CSM'!L:L,CSM_AGENCY3[[#This Row],[Agency]],'0. CSM'!M:M,CSM_AGENCY3[[#This Row],[Billing CSM Title]])*1000</f>
        <v>0</v>
      </c>
      <c r="J1076" s="70">
        <f>CSM_AGENCY3[[#This Row],[FY1 ANNUAL]]+CSM_AGENCY3[[#This Row],[FY2 ANNUAL]]</f>
        <v>0</v>
      </c>
      <c r="K1076" s="70">
        <f>ROUND(CSM_AGENCY3[[#This Row],[FY1 ANNUAL]]/12,2)</f>
        <v>0</v>
      </c>
      <c r="L1076" s="70">
        <f>ROUND(CSM_AGENCY3[[#This Row],[FY2 ANNUAL]]/12,2)</f>
        <v>0</v>
      </c>
      <c r="N1076" s="6"/>
    </row>
    <row r="1077" spans="1:14" hidden="1" x14ac:dyDescent="0.25">
      <c r="A1077" t="s">
        <v>303</v>
      </c>
      <c r="B1077" t="s">
        <v>424</v>
      </c>
      <c r="C1077" s="4" t="s">
        <v>470</v>
      </c>
      <c r="D1077" s="4"/>
      <c r="E1077" s="4" t="str">
        <f>CSM_AGENCY3[[#This Row],[Agency]]&amp;"-"&amp;CSM_AGENCY3[[#This Row],[Agency Name]]</f>
        <v>461-Department of Ecology</v>
      </c>
      <c r="F1077" s="8" t="s">
        <v>33</v>
      </c>
      <c r="G1077" s="5" t="s">
        <v>452</v>
      </c>
      <c r="H1077" s="70">
        <f>SUMIFS('0. CSM'!C:C,'0. CSM'!L:L,CSM_AGENCY3[[#This Row],[Agency]],'0. CSM'!M:M,CSM_AGENCY3[[#This Row],[Billing CSM Title]])+SUMIFS('0. CSM'!E:E,'0. CSM'!L:L,CSM_AGENCY3[[#This Row],[Agency]],'0. CSM'!M:M,CSM_AGENCY3[[#This Row],[Billing CSM Title]])*1000</f>
        <v>0</v>
      </c>
      <c r="I1077" s="70">
        <f>SUMIFS('0. CSM'!D:D,'0. CSM'!L:L,CSM_AGENCY3[[#This Row],[Agency]],'0. CSM'!M:M,CSM_AGENCY3[[#This Row],[Billing CSM Title]])+SUMIFS('0. CSM'!F:F,'0. CSM'!L:L,CSM_AGENCY3[[#This Row],[Agency]],'0. CSM'!M:M,CSM_AGENCY3[[#This Row],[Billing CSM Title]])*1000</f>
        <v>0</v>
      </c>
      <c r="J1077" s="70">
        <f>CSM_AGENCY3[[#This Row],[FY1 ANNUAL]]+CSM_AGENCY3[[#This Row],[FY2 ANNUAL]]</f>
        <v>0</v>
      </c>
      <c r="K1077" s="70">
        <f>ROUND(CSM_AGENCY3[[#This Row],[FY1 ANNUAL]]/12,2)</f>
        <v>0</v>
      </c>
      <c r="L1077" s="70">
        <f>ROUND(CSM_AGENCY3[[#This Row],[FY2 ANNUAL]]/12,2)</f>
        <v>0</v>
      </c>
      <c r="N1077" s="6"/>
    </row>
    <row r="1078" spans="1:14" hidden="1" x14ac:dyDescent="0.25">
      <c r="A1078" t="s">
        <v>304</v>
      </c>
      <c r="B1078" t="s">
        <v>425</v>
      </c>
      <c r="C1078" s="4" t="s">
        <v>470</v>
      </c>
      <c r="D1078" s="4"/>
      <c r="E1078" s="4" t="str">
        <f>CSM_AGENCY3[[#This Row],[Agency]]&amp;"-"&amp;CSM_AGENCY3[[#This Row],[Agency Name]]</f>
        <v>462-WA Pollution Liab Insurance Program</v>
      </c>
      <c r="F1078" s="8" t="s">
        <v>33</v>
      </c>
      <c r="G1078" s="5" t="s">
        <v>452</v>
      </c>
      <c r="H1078" s="70">
        <f>SUMIFS('0. CSM'!C:C,'0. CSM'!L:L,CSM_AGENCY3[[#This Row],[Agency]],'0. CSM'!M:M,CSM_AGENCY3[[#This Row],[Billing CSM Title]])+SUMIFS('0. CSM'!E:E,'0. CSM'!L:L,CSM_AGENCY3[[#This Row],[Agency]],'0. CSM'!M:M,CSM_AGENCY3[[#This Row],[Billing CSM Title]])*1000</f>
        <v>0</v>
      </c>
      <c r="I1078" s="70">
        <f>SUMIFS('0. CSM'!D:D,'0. CSM'!L:L,CSM_AGENCY3[[#This Row],[Agency]],'0. CSM'!M:M,CSM_AGENCY3[[#This Row],[Billing CSM Title]])+SUMIFS('0. CSM'!F:F,'0. CSM'!L:L,CSM_AGENCY3[[#This Row],[Agency]],'0. CSM'!M:M,CSM_AGENCY3[[#This Row],[Billing CSM Title]])*1000</f>
        <v>0</v>
      </c>
      <c r="J1078" s="70">
        <f>CSM_AGENCY3[[#This Row],[FY1 ANNUAL]]+CSM_AGENCY3[[#This Row],[FY2 ANNUAL]]</f>
        <v>0</v>
      </c>
      <c r="K1078" s="70">
        <f>ROUND(CSM_AGENCY3[[#This Row],[FY1 ANNUAL]]/12,2)</f>
        <v>0</v>
      </c>
      <c r="L1078" s="70">
        <f>ROUND(CSM_AGENCY3[[#This Row],[FY2 ANNUAL]]/12,2)</f>
        <v>0</v>
      </c>
      <c r="N1078" s="6"/>
    </row>
    <row r="1079" spans="1:14" hidden="1" x14ac:dyDescent="0.25">
      <c r="A1079" t="s">
        <v>305</v>
      </c>
      <c r="B1079" t="s">
        <v>426</v>
      </c>
      <c r="C1079" s="4" t="s">
        <v>470</v>
      </c>
      <c r="D1079" s="4"/>
      <c r="E1079" s="4" t="str">
        <f>CSM_AGENCY3[[#This Row],[Agency]]&amp;"-"&amp;CSM_AGENCY3[[#This Row],[Agency Name]]</f>
        <v>463-Energy Fac Site Eval</v>
      </c>
      <c r="F1079" s="8" t="s">
        <v>33</v>
      </c>
      <c r="G1079" s="5" t="s">
        <v>452</v>
      </c>
      <c r="H1079" s="70">
        <f>SUMIFS('0. CSM'!C:C,'0. CSM'!L:L,CSM_AGENCY3[[#This Row],[Agency]],'0. CSM'!M:M,CSM_AGENCY3[[#This Row],[Billing CSM Title]])+SUMIFS('0. CSM'!E:E,'0. CSM'!L:L,CSM_AGENCY3[[#This Row],[Agency]],'0. CSM'!M:M,CSM_AGENCY3[[#This Row],[Billing CSM Title]])*1000</f>
        <v>0</v>
      </c>
      <c r="I1079" s="70">
        <f>SUMIFS('0. CSM'!D:D,'0. CSM'!L:L,CSM_AGENCY3[[#This Row],[Agency]],'0. CSM'!M:M,CSM_AGENCY3[[#This Row],[Billing CSM Title]])+SUMIFS('0. CSM'!F:F,'0. CSM'!L:L,CSM_AGENCY3[[#This Row],[Agency]],'0. CSM'!M:M,CSM_AGENCY3[[#This Row],[Billing CSM Title]])*1000</f>
        <v>0</v>
      </c>
      <c r="J1079" s="70">
        <f>CSM_AGENCY3[[#This Row],[FY1 ANNUAL]]+CSM_AGENCY3[[#This Row],[FY2 ANNUAL]]</f>
        <v>0</v>
      </c>
      <c r="K1079" s="70">
        <f>ROUND(CSM_AGENCY3[[#This Row],[FY1 ANNUAL]]/12,2)</f>
        <v>0</v>
      </c>
      <c r="L1079" s="70">
        <f>ROUND(CSM_AGENCY3[[#This Row],[FY2 ANNUAL]]/12,2)</f>
        <v>0</v>
      </c>
      <c r="N1079" s="6"/>
    </row>
    <row r="1080" spans="1:14" hidden="1" x14ac:dyDescent="0.25">
      <c r="A1080" t="s">
        <v>306</v>
      </c>
      <c r="B1080" t="s">
        <v>427</v>
      </c>
      <c r="C1080" s="4" t="s">
        <v>470</v>
      </c>
      <c r="D1080" s="4"/>
      <c r="E1080" s="4" t="str">
        <f>CSM_AGENCY3[[#This Row],[Agency]]&amp;"-"&amp;CSM_AGENCY3[[#This Row],[Agency Name]]</f>
        <v>465-State Parks and Recreation Comm</v>
      </c>
      <c r="F1080" s="8" t="s">
        <v>33</v>
      </c>
      <c r="G1080" s="5" t="s">
        <v>452</v>
      </c>
      <c r="H1080" s="70">
        <f>SUMIFS('0. CSM'!C:C,'0. CSM'!L:L,CSM_AGENCY3[[#This Row],[Agency]],'0. CSM'!M:M,CSM_AGENCY3[[#This Row],[Billing CSM Title]])+SUMIFS('0. CSM'!E:E,'0. CSM'!L:L,CSM_AGENCY3[[#This Row],[Agency]],'0. CSM'!M:M,CSM_AGENCY3[[#This Row],[Billing CSM Title]])*1000</f>
        <v>0</v>
      </c>
      <c r="I1080" s="70">
        <f>SUMIFS('0. CSM'!D:D,'0. CSM'!L:L,CSM_AGENCY3[[#This Row],[Agency]],'0. CSM'!M:M,CSM_AGENCY3[[#This Row],[Billing CSM Title]])+SUMIFS('0. CSM'!F:F,'0. CSM'!L:L,CSM_AGENCY3[[#This Row],[Agency]],'0. CSM'!M:M,CSM_AGENCY3[[#This Row],[Billing CSM Title]])*1000</f>
        <v>0</v>
      </c>
      <c r="J1080" s="70">
        <f>CSM_AGENCY3[[#This Row],[FY1 ANNUAL]]+CSM_AGENCY3[[#This Row],[FY2 ANNUAL]]</f>
        <v>0</v>
      </c>
      <c r="K1080" s="70">
        <f>ROUND(CSM_AGENCY3[[#This Row],[FY1 ANNUAL]]/12,2)</f>
        <v>0</v>
      </c>
      <c r="L1080" s="70">
        <f>ROUND(CSM_AGENCY3[[#This Row],[FY2 ANNUAL]]/12,2)</f>
        <v>0</v>
      </c>
      <c r="N1080" s="6"/>
    </row>
    <row r="1081" spans="1:14" hidden="1" x14ac:dyDescent="0.25">
      <c r="A1081" t="s">
        <v>307</v>
      </c>
      <c r="B1081" t="s">
        <v>428</v>
      </c>
      <c r="C1081" s="4" t="s">
        <v>470</v>
      </c>
      <c r="D1081" s="4"/>
      <c r="E1081" s="4" t="str">
        <f>CSM_AGENCY3[[#This Row],[Agency]]&amp;"-"&amp;CSM_AGENCY3[[#This Row],[Agency Name]]</f>
        <v>467-Rec and Conservation Funding Board</v>
      </c>
      <c r="F1081" s="8" t="s">
        <v>33</v>
      </c>
      <c r="G1081" s="5" t="s">
        <v>452</v>
      </c>
      <c r="H1081" s="70">
        <f>SUMIFS('0. CSM'!C:C,'0. CSM'!L:L,CSM_AGENCY3[[#This Row],[Agency]],'0. CSM'!M:M,CSM_AGENCY3[[#This Row],[Billing CSM Title]])+SUMIFS('0. CSM'!E:E,'0. CSM'!L:L,CSM_AGENCY3[[#This Row],[Agency]],'0. CSM'!M:M,CSM_AGENCY3[[#This Row],[Billing CSM Title]])*1000</f>
        <v>0</v>
      </c>
      <c r="I1081" s="70">
        <f>SUMIFS('0. CSM'!D:D,'0. CSM'!L:L,CSM_AGENCY3[[#This Row],[Agency]],'0. CSM'!M:M,CSM_AGENCY3[[#This Row],[Billing CSM Title]])+SUMIFS('0. CSM'!F:F,'0. CSM'!L:L,CSM_AGENCY3[[#This Row],[Agency]],'0. CSM'!M:M,CSM_AGENCY3[[#This Row],[Billing CSM Title]])*1000</f>
        <v>0</v>
      </c>
      <c r="J1081" s="70">
        <f>CSM_AGENCY3[[#This Row],[FY1 ANNUAL]]+CSM_AGENCY3[[#This Row],[FY2 ANNUAL]]</f>
        <v>0</v>
      </c>
      <c r="K1081" s="70">
        <f>ROUND(CSM_AGENCY3[[#This Row],[FY1 ANNUAL]]/12,2)</f>
        <v>0</v>
      </c>
      <c r="L1081" s="70">
        <f>ROUND(CSM_AGENCY3[[#This Row],[FY2 ANNUAL]]/12,2)</f>
        <v>0</v>
      </c>
      <c r="N1081" s="6"/>
    </row>
    <row r="1082" spans="1:14" hidden="1" x14ac:dyDescent="0.25">
      <c r="A1082" t="s">
        <v>308</v>
      </c>
      <c r="B1082" t="s">
        <v>429</v>
      </c>
      <c r="C1082" s="4" t="s">
        <v>470</v>
      </c>
      <c r="D1082" s="4"/>
      <c r="E1082" s="4" t="str">
        <f>CSM_AGENCY3[[#This Row],[Agency]]&amp;"-"&amp;CSM_AGENCY3[[#This Row],[Agency Name]]</f>
        <v>468-Environ &amp; Land Use Hearings Office</v>
      </c>
      <c r="F1082" s="8" t="s">
        <v>33</v>
      </c>
      <c r="G1082" s="5" t="s">
        <v>452</v>
      </c>
      <c r="H1082" s="70">
        <f>SUMIFS('0. CSM'!C:C,'0. CSM'!L:L,CSM_AGENCY3[[#This Row],[Agency]],'0. CSM'!M:M,CSM_AGENCY3[[#This Row],[Billing CSM Title]])+SUMIFS('0. CSM'!E:E,'0. CSM'!L:L,CSM_AGENCY3[[#This Row],[Agency]],'0. CSM'!M:M,CSM_AGENCY3[[#This Row],[Billing CSM Title]])*1000</f>
        <v>0</v>
      </c>
      <c r="I1082" s="70">
        <f>SUMIFS('0. CSM'!D:D,'0. CSM'!L:L,CSM_AGENCY3[[#This Row],[Agency]],'0. CSM'!M:M,CSM_AGENCY3[[#This Row],[Billing CSM Title]])+SUMIFS('0. CSM'!F:F,'0. CSM'!L:L,CSM_AGENCY3[[#This Row],[Agency]],'0. CSM'!M:M,CSM_AGENCY3[[#This Row],[Billing CSM Title]])*1000</f>
        <v>0</v>
      </c>
      <c r="J1082" s="70">
        <f>CSM_AGENCY3[[#This Row],[FY1 ANNUAL]]+CSM_AGENCY3[[#This Row],[FY2 ANNUAL]]</f>
        <v>0</v>
      </c>
      <c r="K1082" s="70">
        <f>ROUND(CSM_AGENCY3[[#This Row],[FY1 ANNUAL]]/12,2)</f>
        <v>0</v>
      </c>
      <c r="L1082" s="70">
        <f>ROUND(CSM_AGENCY3[[#This Row],[FY2 ANNUAL]]/12,2)</f>
        <v>0</v>
      </c>
      <c r="N1082" s="6"/>
    </row>
    <row r="1083" spans="1:14" hidden="1" x14ac:dyDescent="0.25">
      <c r="A1083" t="s">
        <v>309</v>
      </c>
      <c r="B1083" t="s">
        <v>430</v>
      </c>
      <c r="C1083" s="4" t="s">
        <v>470</v>
      </c>
      <c r="D1083" s="4"/>
      <c r="E1083" s="4" t="str">
        <f>CSM_AGENCY3[[#This Row],[Agency]]&amp;"-"&amp;CSM_AGENCY3[[#This Row],[Agency Name]]</f>
        <v>471-State Conservation Commission</v>
      </c>
      <c r="F1083" s="8" t="s">
        <v>33</v>
      </c>
      <c r="G1083" s="5" t="s">
        <v>452</v>
      </c>
      <c r="H1083" s="70">
        <f>SUMIFS('0. CSM'!C:C,'0. CSM'!L:L,CSM_AGENCY3[[#This Row],[Agency]],'0. CSM'!M:M,CSM_AGENCY3[[#This Row],[Billing CSM Title]])+SUMIFS('0. CSM'!E:E,'0. CSM'!L:L,CSM_AGENCY3[[#This Row],[Agency]],'0. CSM'!M:M,CSM_AGENCY3[[#This Row],[Billing CSM Title]])*1000</f>
        <v>0</v>
      </c>
      <c r="I1083" s="70">
        <f>SUMIFS('0. CSM'!D:D,'0. CSM'!L:L,CSM_AGENCY3[[#This Row],[Agency]],'0. CSM'!M:M,CSM_AGENCY3[[#This Row],[Billing CSM Title]])+SUMIFS('0. CSM'!F:F,'0. CSM'!L:L,CSM_AGENCY3[[#This Row],[Agency]],'0. CSM'!M:M,CSM_AGENCY3[[#This Row],[Billing CSM Title]])*1000</f>
        <v>0</v>
      </c>
      <c r="J1083" s="70">
        <f>CSM_AGENCY3[[#This Row],[FY1 ANNUAL]]+CSM_AGENCY3[[#This Row],[FY2 ANNUAL]]</f>
        <v>0</v>
      </c>
      <c r="K1083" s="70">
        <f>ROUND(CSM_AGENCY3[[#This Row],[FY1 ANNUAL]]/12,2)</f>
        <v>0</v>
      </c>
      <c r="L1083" s="70">
        <f>ROUND(CSM_AGENCY3[[#This Row],[FY2 ANNUAL]]/12,2)</f>
        <v>0</v>
      </c>
      <c r="N1083" s="6"/>
    </row>
    <row r="1084" spans="1:14" hidden="1" x14ac:dyDescent="0.25">
      <c r="A1084" t="s">
        <v>310</v>
      </c>
      <c r="B1084" t="s">
        <v>431</v>
      </c>
      <c r="C1084" s="4" t="s">
        <v>470</v>
      </c>
      <c r="D1084" s="4"/>
      <c r="E1084" s="4" t="str">
        <f>CSM_AGENCY3[[#This Row],[Agency]]&amp;"-"&amp;CSM_AGENCY3[[#This Row],[Agency Name]]</f>
        <v>477-Dept of Fish and Wildlife</v>
      </c>
      <c r="F1084" s="8" t="s">
        <v>33</v>
      </c>
      <c r="G1084" s="5" t="s">
        <v>452</v>
      </c>
      <c r="H1084" s="70">
        <f>SUMIFS('0. CSM'!C:C,'0. CSM'!L:L,CSM_AGENCY3[[#This Row],[Agency]],'0. CSM'!M:M,CSM_AGENCY3[[#This Row],[Billing CSM Title]])+SUMIFS('0. CSM'!E:E,'0. CSM'!L:L,CSM_AGENCY3[[#This Row],[Agency]],'0. CSM'!M:M,CSM_AGENCY3[[#This Row],[Billing CSM Title]])*1000</f>
        <v>0</v>
      </c>
      <c r="I1084" s="70">
        <f>SUMIFS('0. CSM'!D:D,'0. CSM'!L:L,CSM_AGENCY3[[#This Row],[Agency]],'0. CSM'!M:M,CSM_AGENCY3[[#This Row],[Billing CSM Title]])+SUMIFS('0. CSM'!F:F,'0. CSM'!L:L,CSM_AGENCY3[[#This Row],[Agency]],'0. CSM'!M:M,CSM_AGENCY3[[#This Row],[Billing CSM Title]])*1000</f>
        <v>0</v>
      </c>
      <c r="J1084" s="70">
        <f>CSM_AGENCY3[[#This Row],[FY1 ANNUAL]]+CSM_AGENCY3[[#This Row],[FY2 ANNUAL]]</f>
        <v>0</v>
      </c>
      <c r="K1084" s="70">
        <f>ROUND(CSM_AGENCY3[[#This Row],[FY1 ANNUAL]]/12,2)</f>
        <v>0</v>
      </c>
      <c r="L1084" s="70">
        <f>ROUND(CSM_AGENCY3[[#This Row],[FY2 ANNUAL]]/12,2)</f>
        <v>0</v>
      </c>
      <c r="N1084" s="6"/>
    </row>
    <row r="1085" spans="1:14" hidden="1" x14ac:dyDescent="0.25">
      <c r="A1085" t="s">
        <v>311</v>
      </c>
      <c r="B1085" t="s">
        <v>432</v>
      </c>
      <c r="C1085" s="4" t="s">
        <v>470</v>
      </c>
      <c r="D1085" s="4"/>
      <c r="E1085" s="4" t="str">
        <f>CSM_AGENCY3[[#This Row],[Agency]]&amp;"-"&amp;CSM_AGENCY3[[#This Row],[Agency Name]]</f>
        <v>478-Puget Sound Partnership</v>
      </c>
      <c r="F1085" s="8" t="s">
        <v>33</v>
      </c>
      <c r="G1085" s="5" t="s">
        <v>452</v>
      </c>
      <c r="H1085" s="70">
        <f>SUMIFS('0. CSM'!C:C,'0. CSM'!L:L,CSM_AGENCY3[[#This Row],[Agency]],'0. CSM'!M:M,CSM_AGENCY3[[#This Row],[Billing CSM Title]])+SUMIFS('0. CSM'!E:E,'0. CSM'!L:L,CSM_AGENCY3[[#This Row],[Agency]],'0. CSM'!M:M,CSM_AGENCY3[[#This Row],[Billing CSM Title]])*1000</f>
        <v>0</v>
      </c>
      <c r="I1085" s="70">
        <f>SUMIFS('0. CSM'!D:D,'0. CSM'!L:L,CSM_AGENCY3[[#This Row],[Agency]],'0. CSM'!M:M,CSM_AGENCY3[[#This Row],[Billing CSM Title]])+SUMIFS('0. CSM'!F:F,'0. CSM'!L:L,CSM_AGENCY3[[#This Row],[Agency]],'0. CSM'!M:M,CSM_AGENCY3[[#This Row],[Billing CSM Title]])*1000</f>
        <v>0</v>
      </c>
      <c r="J1085" s="70">
        <f>CSM_AGENCY3[[#This Row],[FY1 ANNUAL]]+CSM_AGENCY3[[#This Row],[FY2 ANNUAL]]</f>
        <v>0</v>
      </c>
      <c r="K1085" s="70">
        <f>ROUND(CSM_AGENCY3[[#This Row],[FY1 ANNUAL]]/12,2)</f>
        <v>0</v>
      </c>
      <c r="L1085" s="70">
        <f>ROUND(CSM_AGENCY3[[#This Row],[FY2 ANNUAL]]/12,2)</f>
        <v>0</v>
      </c>
      <c r="N1085" s="6"/>
    </row>
    <row r="1086" spans="1:14" hidden="1" x14ac:dyDescent="0.25">
      <c r="A1086" t="s">
        <v>312</v>
      </c>
      <c r="B1086" t="s">
        <v>433</v>
      </c>
      <c r="C1086" s="4" t="s">
        <v>470</v>
      </c>
      <c r="D1086" s="4"/>
      <c r="E1086" s="4" t="str">
        <f>CSM_AGENCY3[[#This Row],[Agency]]&amp;"-"&amp;CSM_AGENCY3[[#This Row],[Agency Name]]</f>
        <v>490-Department of Natural Resources</v>
      </c>
      <c r="F1086" s="8" t="s">
        <v>33</v>
      </c>
      <c r="G1086" s="5" t="s">
        <v>452</v>
      </c>
      <c r="H1086" s="70">
        <f>SUMIFS('0. CSM'!C:C,'0. CSM'!L:L,CSM_AGENCY3[[#This Row],[Agency]],'0. CSM'!M:M,CSM_AGENCY3[[#This Row],[Billing CSM Title]])+SUMIFS('0. CSM'!E:E,'0. CSM'!L:L,CSM_AGENCY3[[#This Row],[Agency]],'0. CSM'!M:M,CSM_AGENCY3[[#This Row],[Billing CSM Title]])*1000</f>
        <v>0</v>
      </c>
      <c r="I1086" s="70">
        <f>SUMIFS('0. CSM'!D:D,'0. CSM'!L:L,CSM_AGENCY3[[#This Row],[Agency]],'0. CSM'!M:M,CSM_AGENCY3[[#This Row],[Billing CSM Title]])+SUMIFS('0. CSM'!F:F,'0. CSM'!L:L,CSM_AGENCY3[[#This Row],[Agency]],'0. CSM'!M:M,CSM_AGENCY3[[#This Row],[Billing CSM Title]])*1000</f>
        <v>0</v>
      </c>
      <c r="J1086" s="70">
        <f>CSM_AGENCY3[[#This Row],[FY1 ANNUAL]]+CSM_AGENCY3[[#This Row],[FY2 ANNUAL]]</f>
        <v>0</v>
      </c>
      <c r="K1086" s="70">
        <f>ROUND(CSM_AGENCY3[[#This Row],[FY1 ANNUAL]]/12,2)</f>
        <v>0</v>
      </c>
      <c r="L1086" s="70">
        <f>ROUND(CSM_AGENCY3[[#This Row],[FY2 ANNUAL]]/12,2)</f>
        <v>0</v>
      </c>
      <c r="N1086" s="6"/>
    </row>
    <row r="1087" spans="1:14" hidden="1" x14ac:dyDescent="0.25">
      <c r="A1087" t="s">
        <v>313</v>
      </c>
      <c r="B1087" t="s">
        <v>434</v>
      </c>
      <c r="C1087" s="4" t="s">
        <v>470</v>
      </c>
      <c r="D1087" s="4"/>
      <c r="E1087" s="4" t="str">
        <f>CSM_AGENCY3[[#This Row],[Agency]]&amp;"-"&amp;CSM_AGENCY3[[#This Row],[Agency Name]]</f>
        <v>495-Department of Agriculture</v>
      </c>
      <c r="F1087" s="8" t="s">
        <v>33</v>
      </c>
      <c r="G1087" s="5" t="s">
        <v>452</v>
      </c>
      <c r="H1087" s="70">
        <f>SUMIFS('0. CSM'!C:C,'0. CSM'!L:L,CSM_AGENCY3[[#This Row],[Agency]],'0. CSM'!M:M,CSM_AGENCY3[[#This Row],[Billing CSM Title]])+SUMIFS('0. CSM'!E:E,'0. CSM'!L:L,CSM_AGENCY3[[#This Row],[Agency]],'0. CSM'!M:M,CSM_AGENCY3[[#This Row],[Billing CSM Title]])*1000</f>
        <v>0</v>
      </c>
      <c r="I1087" s="70">
        <f>SUMIFS('0. CSM'!D:D,'0. CSM'!L:L,CSM_AGENCY3[[#This Row],[Agency]],'0. CSM'!M:M,CSM_AGENCY3[[#This Row],[Billing CSM Title]])+SUMIFS('0. CSM'!F:F,'0. CSM'!L:L,CSM_AGENCY3[[#This Row],[Agency]],'0. CSM'!M:M,CSM_AGENCY3[[#This Row],[Billing CSM Title]])*1000</f>
        <v>0</v>
      </c>
      <c r="J1087" s="70">
        <f>CSM_AGENCY3[[#This Row],[FY1 ANNUAL]]+CSM_AGENCY3[[#This Row],[FY2 ANNUAL]]</f>
        <v>0</v>
      </c>
      <c r="K1087" s="70">
        <f>ROUND(CSM_AGENCY3[[#This Row],[FY1 ANNUAL]]/12,2)</f>
        <v>0</v>
      </c>
      <c r="L1087" s="70">
        <f>ROUND(CSM_AGENCY3[[#This Row],[FY2 ANNUAL]]/12,2)</f>
        <v>0</v>
      </c>
      <c r="N1087" s="6"/>
    </row>
    <row r="1088" spans="1:14" hidden="1" x14ac:dyDescent="0.25">
      <c r="A1088" t="s">
        <v>314</v>
      </c>
      <c r="B1088" t="s">
        <v>435</v>
      </c>
      <c r="C1088" s="4" t="s">
        <v>470</v>
      </c>
      <c r="D1088" s="4"/>
      <c r="E1088" s="4" t="str">
        <f>CSM_AGENCY3[[#This Row],[Agency]]&amp;"-"&amp;CSM_AGENCY3[[#This Row],[Agency Name]]</f>
        <v>540-Employment Security Department</v>
      </c>
      <c r="F1088" s="8" t="s">
        <v>33</v>
      </c>
      <c r="G1088" s="5" t="s">
        <v>452</v>
      </c>
      <c r="H1088" s="70">
        <f>SUMIFS('0. CSM'!C:C,'0. CSM'!L:L,CSM_AGENCY3[[#This Row],[Agency]],'0. CSM'!M:M,CSM_AGENCY3[[#This Row],[Billing CSM Title]])+SUMIFS('0. CSM'!E:E,'0. CSM'!L:L,CSM_AGENCY3[[#This Row],[Agency]],'0. CSM'!M:M,CSM_AGENCY3[[#This Row],[Billing CSM Title]])*1000</f>
        <v>0</v>
      </c>
      <c r="I1088" s="70">
        <f>SUMIFS('0. CSM'!D:D,'0. CSM'!L:L,CSM_AGENCY3[[#This Row],[Agency]],'0. CSM'!M:M,CSM_AGENCY3[[#This Row],[Billing CSM Title]])+SUMIFS('0. CSM'!F:F,'0. CSM'!L:L,CSM_AGENCY3[[#This Row],[Agency]],'0. CSM'!M:M,CSM_AGENCY3[[#This Row],[Billing CSM Title]])*1000</f>
        <v>0</v>
      </c>
      <c r="J1088" s="70">
        <f>CSM_AGENCY3[[#This Row],[FY1 ANNUAL]]+CSM_AGENCY3[[#This Row],[FY2 ANNUAL]]</f>
        <v>0</v>
      </c>
      <c r="K1088" s="70">
        <f>ROUND(CSM_AGENCY3[[#This Row],[FY1 ANNUAL]]/12,2)</f>
        <v>0</v>
      </c>
      <c r="L1088" s="70">
        <f>ROUND(CSM_AGENCY3[[#This Row],[FY2 ANNUAL]]/12,2)</f>
        <v>0</v>
      </c>
      <c r="N1088" s="6"/>
    </row>
    <row r="1089" spans="1:14" hidden="1" x14ac:dyDescent="0.25">
      <c r="A1089" t="s">
        <v>319</v>
      </c>
      <c r="B1089" t="s">
        <v>437</v>
      </c>
      <c r="C1089" s="4" t="s">
        <v>470</v>
      </c>
      <c r="D1089" s="4"/>
      <c r="E1089" s="4" t="str">
        <f>CSM_AGENCY3[[#This Row],[Agency]]&amp;"-"&amp;CSM_AGENCY3[[#This Row],[Agency Name]]</f>
        <v>699-Community/Technical College System</v>
      </c>
      <c r="F1089" s="8" t="s">
        <v>33</v>
      </c>
      <c r="G1089" s="5" t="s">
        <v>452</v>
      </c>
      <c r="H1089" s="70">
        <f>SUMIFS('0. CSM'!C:C,'0. CSM'!L:L,CSM_AGENCY3[[#This Row],[Agency]],'0. CSM'!M:M,CSM_AGENCY3[[#This Row],[Billing CSM Title]])+SUMIFS('0. CSM'!E:E,'0. CSM'!L:L,CSM_AGENCY3[[#This Row],[Agency]],'0. CSM'!M:M,CSM_AGENCY3[[#This Row],[Billing CSM Title]])*1000</f>
        <v>0</v>
      </c>
      <c r="I1089" s="70">
        <f>SUMIFS('0. CSM'!D:D,'0. CSM'!L:L,CSM_AGENCY3[[#This Row],[Agency]],'0. CSM'!M:M,CSM_AGENCY3[[#This Row],[Billing CSM Title]])+SUMIFS('0. CSM'!F:F,'0. CSM'!L:L,CSM_AGENCY3[[#This Row],[Agency]],'0. CSM'!M:M,CSM_AGENCY3[[#This Row],[Billing CSM Title]])*1000</f>
        <v>0</v>
      </c>
      <c r="J1089" s="70">
        <f>CSM_AGENCY3[[#This Row],[FY1 ANNUAL]]+CSM_AGENCY3[[#This Row],[FY2 ANNUAL]]</f>
        <v>0</v>
      </c>
      <c r="K1089" s="70">
        <f>ROUND(CSM_AGENCY3[[#This Row],[FY1 ANNUAL]]/12,2)</f>
        <v>0</v>
      </c>
      <c r="L1089" s="70">
        <f>ROUND(CSM_AGENCY3[[#This Row],[FY2 ANNUAL]]/12,2)</f>
        <v>0</v>
      </c>
      <c r="N1089" s="6"/>
    </row>
    <row r="1090" spans="1:14" hidden="1" x14ac:dyDescent="0.25">
      <c r="A1090" t="s">
        <v>207</v>
      </c>
      <c r="B1090" t="s">
        <v>328</v>
      </c>
      <c r="C1090" s="4" t="s">
        <v>471</v>
      </c>
      <c r="D1090" s="4" t="s">
        <v>476</v>
      </c>
      <c r="E1090" s="4" t="str">
        <f>CSM_AGENCY3[[#This Row],[Agency]]&amp;"-"&amp;CSM_AGENCY3[[#This Row],[Agency Name]]</f>
        <v>011-House of Representatives</v>
      </c>
      <c r="F1090" t="s">
        <v>41</v>
      </c>
      <c r="G1090" s="5" t="s">
        <v>453</v>
      </c>
      <c r="H1090" s="70">
        <v>0</v>
      </c>
      <c r="I1090" s="70">
        <v>0</v>
      </c>
      <c r="J1090" s="70">
        <v>0</v>
      </c>
      <c r="K1090" s="70">
        <v>0</v>
      </c>
      <c r="L1090" s="70">
        <v>0</v>
      </c>
      <c r="N1090" s="6"/>
    </row>
    <row r="1091" spans="1:14" hidden="1" x14ac:dyDescent="0.25">
      <c r="A1091" t="s">
        <v>208</v>
      </c>
      <c r="B1091" t="s">
        <v>330</v>
      </c>
      <c r="C1091" s="4" t="s">
        <v>471</v>
      </c>
      <c r="D1091" s="4" t="s">
        <v>476</v>
      </c>
      <c r="E1091" s="4" t="str">
        <f>CSM_AGENCY3[[#This Row],[Agency]]&amp;"-"&amp;CSM_AGENCY3[[#This Row],[Agency Name]]</f>
        <v>012-Senate</v>
      </c>
      <c r="F1091" t="s">
        <v>41</v>
      </c>
      <c r="G1091" s="5" t="s">
        <v>453</v>
      </c>
      <c r="H1091" s="70">
        <v>0</v>
      </c>
      <c r="I1091" s="70">
        <v>0</v>
      </c>
      <c r="J1091" s="70">
        <v>0</v>
      </c>
      <c r="K1091" s="70">
        <v>0</v>
      </c>
      <c r="L1091" s="70">
        <v>0</v>
      </c>
      <c r="N1091" s="6"/>
    </row>
    <row r="1092" spans="1:14" hidden="1" x14ac:dyDescent="0.25">
      <c r="A1092" t="s">
        <v>209</v>
      </c>
      <c r="B1092" t="s">
        <v>331</v>
      </c>
      <c r="C1092" s="4" t="s">
        <v>471</v>
      </c>
      <c r="D1092" s="4" t="s">
        <v>476</v>
      </c>
      <c r="E1092" s="4" t="str">
        <f>CSM_AGENCY3[[#This Row],[Agency]]&amp;"-"&amp;CSM_AGENCY3[[#This Row],[Agency Name]]</f>
        <v>013-Joint Transportation Committee</v>
      </c>
      <c r="F1092" t="s">
        <v>41</v>
      </c>
      <c r="G1092" s="5" t="s">
        <v>453</v>
      </c>
      <c r="H1092" s="70">
        <v>0</v>
      </c>
      <c r="I1092" s="70">
        <v>0</v>
      </c>
      <c r="J1092" s="70">
        <v>0</v>
      </c>
      <c r="K1092" s="70">
        <v>0</v>
      </c>
      <c r="L1092" s="70">
        <v>0</v>
      </c>
      <c r="N1092" s="6"/>
    </row>
    <row r="1093" spans="1:14" hidden="1" x14ac:dyDescent="0.25">
      <c r="A1093" t="s">
        <v>210</v>
      </c>
      <c r="B1093" t="s">
        <v>332</v>
      </c>
      <c r="C1093" s="4" t="s">
        <v>471</v>
      </c>
      <c r="D1093" s="4" t="s">
        <v>476</v>
      </c>
      <c r="E1093" s="4" t="str">
        <f>CSM_AGENCY3[[#This Row],[Agency]]&amp;"-"&amp;CSM_AGENCY3[[#This Row],[Agency Name]]</f>
        <v>014-Jt Leg Audit &amp; Review Committee</v>
      </c>
      <c r="F1093" t="s">
        <v>41</v>
      </c>
      <c r="G1093" s="5" t="s">
        <v>453</v>
      </c>
      <c r="H1093" s="70">
        <v>0</v>
      </c>
      <c r="I1093" s="70">
        <v>0</v>
      </c>
      <c r="J1093" s="70">
        <v>0</v>
      </c>
      <c r="K1093" s="70">
        <v>0</v>
      </c>
      <c r="L1093" s="70">
        <v>0</v>
      </c>
      <c r="N1093" s="6"/>
    </row>
    <row r="1094" spans="1:14" hidden="1" x14ac:dyDescent="0.25">
      <c r="A1094" t="s">
        <v>211</v>
      </c>
      <c r="B1094" t="s">
        <v>333</v>
      </c>
      <c r="C1094" s="4" t="s">
        <v>471</v>
      </c>
      <c r="D1094" s="4" t="s">
        <v>476</v>
      </c>
      <c r="E1094" s="4" t="str">
        <f>CSM_AGENCY3[[#This Row],[Agency]]&amp;"-"&amp;CSM_AGENCY3[[#This Row],[Agency Name]]</f>
        <v>020-LEAP Committee</v>
      </c>
      <c r="F1094" t="s">
        <v>41</v>
      </c>
      <c r="G1094" s="5" t="s">
        <v>453</v>
      </c>
      <c r="H1094" s="70">
        <v>0</v>
      </c>
      <c r="I1094" s="70">
        <v>0</v>
      </c>
      <c r="J1094" s="70">
        <v>0</v>
      </c>
      <c r="K1094" s="70">
        <v>0</v>
      </c>
      <c r="L1094" s="70">
        <v>0</v>
      </c>
      <c r="N1094" s="6"/>
    </row>
    <row r="1095" spans="1:14" hidden="1" x14ac:dyDescent="0.25">
      <c r="A1095" t="s">
        <v>212</v>
      </c>
      <c r="B1095" t="s">
        <v>334</v>
      </c>
      <c r="C1095" s="4" t="s">
        <v>471</v>
      </c>
      <c r="D1095" s="4" t="s">
        <v>476</v>
      </c>
      <c r="E1095" s="4" t="str">
        <f>CSM_AGENCY3[[#This Row],[Agency]]&amp;"-"&amp;CSM_AGENCY3[[#This Row],[Agency Name]]</f>
        <v>035-Office of the State Actuary</v>
      </c>
      <c r="F1095" t="s">
        <v>41</v>
      </c>
      <c r="G1095" s="5" t="s">
        <v>453</v>
      </c>
      <c r="H1095" s="70">
        <v>0</v>
      </c>
      <c r="I1095" s="70">
        <v>0</v>
      </c>
      <c r="J1095" s="70">
        <v>0</v>
      </c>
      <c r="K1095" s="70">
        <v>0</v>
      </c>
      <c r="L1095" s="70">
        <v>0</v>
      </c>
      <c r="N1095" s="6"/>
    </row>
    <row r="1096" spans="1:14" hidden="1" x14ac:dyDescent="0.25">
      <c r="A1096" t="s">
        <v>214</v>
      </c>
      <c r="B1096" t="s">
        <v>336</v>
      </c>
      <c r="C1096" s="4" t="s">
        <v>471</v>
      </c>
      <c r="D1096" s="4" t="s">
        <v>476</v>
      </c>
      <c r="E1096" s="4" t="str">
        <f>CSM_AGENCY3[[#This Row],[Agency]]&amp;"-"&amp;CSM_AGENCY3[[#This Row],[Agency Name]]</f>
        <v>037-Office of Legislative Support Svcs</v>
      </c>
      <c r="F1096" t="s">
        <v>41</v>
      </c>
      <c r="G1096" s="5" t="s">
        <v>453</v>
      </c>
      <c r="H1096" s="70">
        <v>0</v>
      </c>
      <c r="I1096" s="70">
        <v>0</v>
      </c>
      <c r="J1096" s="70">
        <v>0</v>
      </c>
      <c r="K1096" s="70">
        <v>0</v>
      </c>
      <c r="L1096" s="70">
        <v>0</v>
      </c>
      <c r="N1096" s="6"/>
    </row>
    <row r="1097" spans="1:14" hidden="1" x14ac:dyDescent="0.25">
      <c r="A1097" t="s">
        <v>215</v>
      </c>
      <c r="B1097" t="s">
        <v>337</v>
      </c>
      <c r="C1097" s="4" t="s">
        <v>471</v>
      </c>
      <c r="D1097" s="4" t="s">
        <v>476</v>
      </c>
      <c r="E1097" s="4" t="str">
        <f>CSM_AGENCY3[[#This Row],[Agency]]&amp;"-"&amp;CSM_AGENCY3[[#This Row],[Agency Name]]</f>
        <v>038-Joint Legislative Systems Comm</v>
      </c>
      <c r="F1097" t="s">
        <v>41</v>
      </c>
      <c r="G1097" s="5" t="s">
        <v>453</v>
      </c>
      <c r="H1097" s="70">
        <v>0</v>
      </c>
      <c r="I1097" s="70">
        <v>0</v>
      </c>
      <c r="J1097" s="70">
        <v>0</v>
      </c>
      <c r="K1097" s="70">
        <v>0</v>
      </c>
      <c r="L1097" s="70">
        <v>0</v>
      </c>
      <c r="N1097" s="6"/>
    </row>
    <row r="1098" spans="1:14" hidden="1" x14ac:dyDescent="0.25">
      <c r="A1098" t="s">
        <v>216</v>
      </c>
      <c r="B1098" t="s">
        <v>338</v>
      </c>
      <c r="C1098" s="4" t="s">
        <v>471</v>
      </c>
      <c r="D1098" s="4" t="s">
        <v>476</v>
      </c>
      <c r="E1098" s="4" t="str">
        <f>CSM_AGENCY3[[#This Row],[Agency]]&amp;"-"&amp;CSM_AGENCY3[[#This Row],[Agency Name]]</f>
        <v>040-Statute Law Committee</v>
      </c>
      <c r="F1098" t="s">
        <v>41</v>
      </c>
      <c r="G1098" s="5" t="s">
        <v>453</v>
      </c>
      <c r="H1098" s="70">
        <v>0</v>
      </c>
      <c r="I1098" s="70">
        <v>0</v>
      </c>
      <c r="J1098" s="70">
        <v>0</v>
      </c>
      <c r="K1098" s="70">
        <v>0</v>
      </c>
      <c r="L1098" s="70">
        <v>0</v>
      </c>
      <c r="N1098" s="6"/>
    </row>
    <row r="1099" spans="1:14" hidden="1" x14ac:dyDescent="0.25">
      <c r="A1099" t="s">
        <v>217</v>
      </c>
      <c r="B1099" t="s">
        <v>339</v>
      </c>
      <c r="C1099" s="4" t="s">
        <v>471</v>
      </c>
      <c r="D1099" s="4" t="s">
        <v>476</v>
      </c>
      <c r="E1099" s="4" t="str">
        <f>CSM_AGENCY3[[#This Row],[Agency]]&amp;"-"&amp;CSM_AGENCY3[[#This Row],[Agency Name]]</f>
        <v>045-Supreme Court</v>
      </c>
      <c r="F1099" t="s">
        <v>41</v>
      </c>
      <c r="G1099" s="5" t="s">
        <v>453</v>
      </c>
      <c r="H1099" s="70">
        <v>0</v>
      </c>
      <c r="I1099" s="70">
        <v>0</v>
      </c>
      <c r="J1099" s="70">
        <v>0</v>
      </c>
      <c r="K1099" s="70">
        <v>0</v>
      </c>
      <c r="L1099" s="70">
        <v>0</v>
      </c>
      <c r="N1099" s="6"/>
    </row>
    <row r="1100" spans="1:14" hidden="1" x14ac:dyDescent="0.25">
      <c r="A1100" t="s">
        <v>218</v>
      </c>
      <c r="B1100" t="s">
        <v>340</v>
      </c>
      <c r="C1100" s="4" t="s">
        <v>471</v>
      </c>
      <c r="D1100" s="4" t="s">
        <v>476</v>
      </c>
      <c r="E1100" s="4" t="str">
        <f>CSM_AGENCY3[[#This Row],[Agency]]&amp;"-"&amp;CSM_AGENCY3[[#This Row],[Agency Name]]</f>
        <v>046-State Law Library</v>
      </c>
      <c r="F1100" t="s">
        <v>41</v>
      </c>
      <c r="G1100" s="5" t="s">
        <v>453</v>
      </c>
      <c r="H1100" s="70">
        <v>0</v>
      </c>
      <c r="I1100" s="70">
        <v>0</v>
      </c>
      <c r="J1100" s="70">
        <v>0</v>
      </c>
      <c r="K1100" s="70">
        <v>0</v>
      </c>
      <c r="L1100" s="70">
        <v>0</v>
      </c>
      <c r="N1100" s="6"/>
    </row>
    <row r="1101" spans="1:14" hidden="1" x14ac:dyDescent="0.25">
      <c r="A1101" t="s">
        <v>219</v>
      </c>
      <c r="B1101" t="s">
        <v>341</v>
      </c>
      <c r="C1101" s="4" t="s">
        <v>471</v>
      </c>
      <c r="D1101" s="4" t="s">
        <v>476</v>
      </c>
      <c r="E1101" s="4" t="str">
        <f>CSM_AGENCY3[[#This Row],[Agency]]&amp;"-"&amp;CSM_AGENCY3[[#This Row],[Agency Name]]</f>
        <v>048-Court of Appeals</v>
      </c>
      <c r="F1101" t="s">
        <v>41</v>
      </c>
      <c r="G1101" s="5" t="s">
        <v>453</v>
      </c>
      <c r="H1101" s="70">
        <v>0</v>
      </c>
      <c r="I1101" s="70">
        <v>0</v>
      </c>
      <c r="J1101" s="70">
        <v>0</v>
      </c>
      <c r="K1101" s="70">
        <v>0</v>
      </c>
      <c r="L1101" s="70">
        <v>0</v>
      </c>
      <c r="N1101" s="6"/>
    </row>
    <row r="1102" spans="1:14" hidden="1" x14ac:dyDescent="0.25">
      <c r="A1102" t="s">
        <v>220</v>
      </c>
      <c r="B1102" t="s">
        <v>342</v>
      </c>
      <c r="C1102" s="4" t="s">
        <v>471</v>
      </c>
      <c r="D1102" s="4" t="s">
        <v>476</v>
      </c>
      <c r="E1102" s="4" t="str">
        <f>CSM_AGENCY3[[#This Row],[Agency]]&amp;"-"&amp;CSM_AGENCY3[[#This Row],[Agency Name]]</f>
        <v>050-Commission on Judicial Conduct</v>
      </c>
      <c r="F1102" t="s">
        <v>41</v>
      </c>
      <c r="G1102" s="5" t="s">
        <v>453</v>
      </c>
      <c r="H1102" s="70">
        <v>0</v>
      </c>
      <c r="I1102" s="70">
        <v>0</v>
      </c>
      <c r="J1102" s="70">
        <v>0</v>
      </c>
      <c r="K1102" s="70">
        <v>0</v>
      </c>
      <c r="L1102" s="70">
        <v>0</v>
      </c>
      <c r="N1102" s="6"/>
    </row>
    <row r="1103" spans="1:14" hidden="1" x14ac:dyDescent="0.25">
      <c r="A1103" t="s">
        <v>221</v>
      </c>
      <c r="B1103" t="s">
        <v>343</v>
      </c>
      <c r="C1103" s="4" t="s">
        <v>471</v>
      </c>
      <c r="D1103" s="4" t="s">
        <v>476</v>
      </c>
      <c r="E1103" s="4" t="str">
        <f>CSM_AGENCY3[[#This Row],[Agency]]&amp;"-"&amp;CSM_AGENCY3[[#This Row],[Agency Name]]</f>
        <v>055-Administrative Office of the Courts</v>
      </c>
      <c r="F1103" t="s">
        <v>41</v>
      </c>
      <c r="G1103" s="5" t="s">
        <v>453</v>
      </c>
      <c r="H1103" s="70">
        <v>0</v>
      </c>
      <c r="I1103" s="70">
        <v>0</v>
      </c>
      <c r="J1103" s="70">
        <v>0</v>
      </c>
      <c r="K1103" s="70">
        <v>0</v>
      </c>
      <c r="L1103" s="70">
        <v>0</v>
      </c>
      <c r="N1103" s="6"/>
    </row>
    <row r="1104" spans="1:14" hidden="1" x14ac:dyDescent="0.25">
      <c r="A1104" t="s">
        <v>222</v>
      </c>
      <c r="B1104" t="s">
        <v>344</v>
      </c>
      <c r="C1104" s="4" t="s">
        <v>471</v>
      </c>
      <c r="D1104" s="4" t="s">
        <v>476</v>
      </c>
      <c r="E1104" s="4" t="str">
        <f>CSM_AGENCY3[[#This Row],[Agency]]&amp;"-"&amp;CSM_AGENCY3[[#This Row],[Agency Name]]</f>
        <v>056-Office of Public Defense</v>
      </c>
      <c r="F1104" t="s">
        <v>41</v>
      </c>
      <c r="G1104" s="5" t="s">
        <v>453</v>
      </c>
      <c r="H1104" s="70">
        <v>0</v>
      </c>
      <c r="I1104" s="70">
        <v>0</v>
      </c>
      <c r="J1104" s="70">
        <v>0</v>
      </c>
      <c r="K1104" s="70">
        <v>0</v>
      </c>
      <c r="L1104" s="70">
        <v>0</v>
      </c>
      <c r="N1104" s="6"/>
    </row>
    <row r="1105" spans="1:14" hidden="1" x14ac:dyDescent="0.25">
      <c r="A1105" t="s">
        <v>223</v>
      </c>
      <c r="B1105" t="s">
        <v>345</v>
      </c>
      <c r="C1105" s="4" t="s">
        <v>471</v>
      </c>
      <c r="D1105" s="4" t="s">
        <v>476</v>
      </c>
      <c r="E1105" s="4" t="str">
        <f>CSM_AGENCY3[[#This Row],[Agency]]&amp;"-"&amp;CSM_AGENCY3[[#This Row],[Agency Name]]</f>
        <v>057-Office of Civil Legal Aid</v>
      </c>
      <c r="F1105" t="s">
        <v>41</v>
      </c>
      <c r="G1105" s="5" t="s">
        <v>453</v>
      </c>
      <c r="H1105" s="70">
        <v>0</v>
      </c>
      <c r="I1105" s="70">
        <v>0</v>
      </c>
      <c r="J1105" s="70">
        <v>0</v>
      </c>
      <c r="K1105" s="70">
        <v>0</v>
      </c>
      <c r="L1105" s="70">
        <v>0</v>
      </c>
      <c r="N1105" s="6"/>
    </row>
    <row r="1106" spans="1:14" hidden="1" x14ac:dyDescent="0.25">
      <c r="A1106" t="s">
        <v>224</v>
      </c>
      <c r="B1106" t="s">
        <v>346</v>
      </c>
      <c r="C1106" s="4" t="s">
        <v>471</v>
      </c>
      <c r="D1106" s="4" t="s">
        <v>476</v>
      </c>
      <c r="E1106" s="4" t="str">
        <f>CSM_AGENCY3[[#This Row],[Agency]]&amp;"-"&amp;CSM_AGENCY3[[#This Row],[Agency Name]]</f>
        <v>075-Office of the Governor</v>
      </c>
      <c r="F1106" t="s">
        <v>41</v>
      </c>
      <c r="G1106" s="5" t="s">
        <v>453</v>
      </c>
      <c r="H1106" s="70">
        <v>0</v>
      </c>
      <c r="I1106" s="70">
        <v>0</v>
      </c>
      <c r="J1106" s="70">
        <v>0</v>
      </c>
      <c r="K1106" s="70">
        <v>0</v>
      </c>
      <c r="L1106" s="70">
        <v>0</v>
      </c>
      <c r="N1106" s="6"/>
    </row>
    <row r="1107" spans="1:14" hidden="1" x14ac:dyDescent="0.25">
      <c r="A1107" t="s">
        <v>225</v>
      </c>
      <c r="B1107" t="s">
        <v>347</v>
      </c>
      <c r="C1107" s="4" t="s">
        <v>471</v>
      </c>
      <c r="D1107" s="4" t="s">
        <v>476</v>
      </c>
      <c r="E1107" s="4" t="str">
        <f>CSM_AGENCY3[[#This Row],[Agency]]&amp;"-"&amp;CSM_AGENCY3[[#This Row],[Agency Name]]</f>
        <v>080-Office of the Lieutenant Governor</v>
      </c>
      <c r="F1107" t="s">
        <v>41</v>
      </c>
      <c r="G1107" s="5" t="s">
        <v>453</v>
      </c>
      <c r="H1107" s="70">
        <v>0</v>
      </c>
      <c r="I1107" s="70">
        <v>0</v>
      </c>
      <c r="J1107" s="70">
        <v>0</v>
      </c>
      <c r="K1107" s="70">
        <v>0</v>
      </c>
      <c r="L1107" s="70">
        <v>0</v>
      </c>
      <c r="N1107" s="6"/>
    </row>
    <row r="1108" spans="1:14" hidden="1" x14ac:dyDescent="0.25">
      <c r="A1108" t="s">
        <v>226</v>
      </c>
      <c r="B1108" t="s">
        <v>348</v>
      </c>
      <c r="C1108" s="4" t="s">
        <v>471</v>
      </c>
      <c r="D1108" s="4" t="s">
        <v>476</v>
      </c>
      <c r="E1108" s="4" t="str">
        <f>CSM_AGENCY3[[#This Row],[Agency]]&amp;"-"&amp;CSM_AGENCY3[[#This Row],[Agency Name]]</f>
        <v>082-Public Disclosure Commission</v>
      </c>
      <c r="F1108" t="s">
        <v>41</v>
      </c>
      <c r="G1108" s="5" t="s">
        <v>453</v>
      </c>
      <c r="H1108" s="70">
        <v>0</v>
      </c>
      <c r="I1108" s="70">
        <v>0</v>
      </c>
      <c r="J1108" s="70">
        <v>0</v>
      </c>
      <c r="K1108" s="70">
        <v>0</v>
      </c>
      <c r="L1108" s="70">
        <v>0</v>
      </c>
      <c r="N1108" s="6"/>
    </row>
    <row r="1109" spans="1:14" hidden="1" x14ac:dyDescent="0.25">
      <c r="A1109" t="s">
        <v>228</v>
      </c>
      <c r="B1109" t="s">
        <v>350</v>
      </c>
      <c r="C1109" s="4" t="s">
        <v>471</v>
      </c>
      <c r="D1109" s="4" t="s">
        <v>476</v>
      </c>
      <c r="E1109" s="4" t="str">
        <f>CSM_AGENCY3[[#This Row],[Agency]]&amp;"-"&amp;CSM_AGENCY3[[#This Row],[Agency Name]]</f>
        <v>085-Office of the Secretary of State</v>
      </c>
      <c r="F1109" t="s">
        <v>41</v>
      </c>
      <c r="G1109" s="5" t="s">
        <v>453</v>
      </c>
      <c r="H1109" s="70">
        <v>-500</v>
      </c>
      <c r="I1109" s="70">
        <v>500</v>
      </c>
      <c r="J1109" s="70">
        <v>0</v>
      </c>
      <c r="K1109" s="70">
        <v>-41.666666666666664</v>
      </c>
      <c r="L1109" s="70">
        <v>41.666666666666664</v>
      </c>
      <c r="N1109" s="6"/>
    </row>
    <row r="1110" spans="1:14" hidden="1" x14ac:dyDescent="0.25">
      <c r="A1110" t="s">
        <v>229</v>
      </c>
      <c r="B1110" t="s">
        <v>351</v>
      </c>
      <c r="C1110" s="4" t="s">
        <v>471</v>
      </c>
      <c r="D1110" s="4" t="s">
        <v>476</v>
      </c>
      <c r="E1110" s="4" t="str">
        <f>CSM_AGENCY3[[#This Row],[Agency]]&amp;"-"&amp;CSM_AGENCY3[[#This Row],[Agency Name]]</f>
        <v>086-Governor's Office of Indian Affairs</v>
      </c>
      <c r="F1110" t="s">
        <v>41</v>
      </c>
      <c r="G1110" s="5" t="s">
        <v>453</v>
      </c>
      <c r="H1110" s="70">
        <v>0</v>
      </c>
      <c r="I1110" s="70">
        <v>0</v>
      </c>
      <c r="J1110" s="70">
        <v>0</v>
      </c>
      <c r="K1110" s="70">
        <v>0</v>
      </c>
      <c r="L1110" s="70">
        <v>0</v>
      </c>
      <c r="N1110" s="6"/>
    </row>
    <row r="1111" spans="1:14" hidden="1" x14ac:dyDescent="0.25">
      <c r="A1111" t="s">
        <v>230</v>
      </c>
      <c r="B1111" t="s">
        <v>352</v>
      </c>
      <c r="C1111" s="4" t="s">
        <v>471</v>
      </c>
      <c r="D1111" s="4" t="s">
        <v>476</v>
      </c>
      <c r="E1111" s="4" t="str">
        <f>CSM_AGENCY3[[#This Row],[Agency]]&amp;"-"&amp;CSM_AGENCY3[[#This Row],[Agency Name]]</f>
        <v>087-Asian-Pacific-American Affrs</v>
      </c>
      <c r="F1111" t="s">
        <v>41</v>
      </c>
      <c r="G1111" s="5" t="s">
        <v>453</v>
      </c>
      <c r="H1111" s="70">
        <v>0</v>
      </c>
      <c r="I1111" s="70">
        <v>0</v>
      </c>
      <c r="J1111" s="70">
        <v>0</v>
      </c>
      <c r="K1111" s="70">
        <v>0</v>
      </c>
      <c r="L1111" s="70">
        <v>0</v>
      </c>
      <c r="N1111" s="6"/>
    </row>
    <row r="1112" spans="1:14" hidden="1" x14ac:dyDescent="0.25">
      <c r="A1112" t="s">
        <v>231</v>
      </c>
      <c r="B1112" t="s">
        <v>353</v>
      </c>
      <c r="C1112" s="4" t="s">
        <v>471</v>
      </c>
      <c r="D1112" s="4" t="s">
        <v>476</v>
      </c>
      <c r="E1112" s="4" t="str">
        <f>CSM_AGENCY3[[#This Row],[Agency]]&amp;"-"&amp;CSM_AGENCY3[[#This Row],[Agency Name]]</f>
        <v>090-Office of the State Treasurer</v>
      </c>
      <c r="F1112" t="s">
        <v>41</v>
      </c>
      <c r="G1112" s="5" t="s">
        <v>453</v>
      </c>
      <c r="H1112" s="70">
        <v>39000</v>
      </c>
      <c r="I1112" s="70">
        <v>40000</v>
      </c>
      <c r="J1112" s="70">
        <v>79000</v>
      </c>
      <c r="K1112" s="70">
        <v>3250</v>
      </c>
      <c r="L1112" s="70">
        <v>3333.3333333333335</v>
      </c>
      <c r="N1112" s="6"/>
    </row>
    <row r="1113" spans="1:14" hidden="1" x14ac:dyDescent="0.25">
      <c r="A1113" t="s">
        <v>232</v>
      </c>
      <c r="B1113" t="s">
        <v>354</v>
      </c>
      <c r="C1113" s="4" t="s">
        <v>471</v>
      </c>
      <c r="D1113" s="4" t="s">
        <v>476</v>
      </c>
      <c r="E1113" s="4" t="str">
        <f>CSM_AGENCY3[[#This Row],[Agency]]&amp;"-"&amp;CSM_AGENCY3[[#This Row],[Agency Name]]</f>
        <v>091-Redistricting Commission</v>
      </c>
      <c r="F1113" t="s">
        <v>41</v>
      </c>
      <c r="G1113" s="5" t="s">
        <v>453</v>
      </c>
      <c r="H1113" s="70">
        <v>0</v>
      </c>
      <c r="I1113" s="70">
        <v>0</v>
      </c>
      <c r="J1113" s="70">
        <v>0</v>
      </c>
      <c r="K1113" s="70">
        <v>0</v>
      </c>
      <c r="L1113" s="70">
        <v>0</v>
      </c>
      <c r="N1113" s="6"/>
    </row>
    <row r="1114" spans="1:14" hidden="1" x14ac:dyDescent="0.25">
      <c r="A1114" t="s">
        <v>233</v>
      </c>
      <c r="B1114" t="s">
        <v>355</v>
      </c>
      <c r="C1114" s="4" t="s">
        <v>471</v>
      </c>
      <c r="D1114" s="4" t="s">
        <v>476</v>
      </c>
      <c r="E1114" s="4" t="str">
        <f>CSM_AGENCY3[[#This Row],[Agency]]&amp;"-"&amp;CSM_AGENCY3[[#This Row],[Agency Name]]</f>
        <v>095-Office of the State Auditor</v>
      </c>
      <c r="F1114" t="s">
        <v>41</v>
      </c>
      <c r="G1114" s="5" t="s">
        <v>453</v>
      </c>
      <c r="H1114" s="70">
        <v>267000</v>
      </c>
      <c r="I1114" s="70">
        <v>282000</v>
      </c>
      <c r="J1114" s="70">
        <v>549000</v>
      </c>
      <c r="K1114" s="70">
        <v>22250</v>
      </c>
      <c r="L1114" s="70">
        <v>23500</v>
      </c>
      <c r="N1114" s="6"/>
    </row>
    <row r="1115" spans="1:14" hidden="1" x14ac:dyDescent="0.25">
      <c r="A1115" t="s">
        <v>234</v>
      </c>
      <c r="B1115" t="s">
        <v>356</v>
      </c>
      <c r="C1115" s="4" t="s">
        <v>471</v>
      </c>
      <c r="D1115" s="4" t="s">
        <v>476</v>
      </c>
      <c r="E1115" s="4" t="str">
        <f>CSM_AGENCY3[[#This Row],[Agency]]&amp;"-"&amp;CSM_AGENCY3[[#This Row],[Agency Name]]</f>
        <v>099-Comm Salaries for Elected Officials</v>
      </c>
      <c r="F1115" t="s">
        <v>41</v>
      </c>
      <c r="G1115" s="5" t="s">
        <v>453</v>
      </c>
      <c r="H1115" s="70">
        <v>0</v>
      </c>
      <c r="I1115" s="70">
        <v>0</v>
      </c>
      <c r="J1115" s="70">
        <v>0</v>
      </c>
      <c r="K1115" s="70">
        <v>0</v>
      </c>
      <c r="L1115" s="70">
        <v>0</v>
      </c>
      <c r="N1115" s="6"/>
    </row>
    <row r="1116" spans="1:14" hidden="1" x14ac:dyDescent="0.25">
      <c r="A1116" t="s">
        <v>235</v>
      </c>
      <c r="B1116" t="s">
        <v>357</v>
      </c>
      <c r="C1116" s="4" t="s">
        <v>471</v>
      </c>
      <c r="D1116" s="4" t="s">
        <v>476</v>
      </c>
      <c r="E1116" s="4" t="str">
        <f>CSM_AGENCY3[[#This Row],[Agency]]&amp;"-"&amp;CSM_AGENCY3[[#This Row],[Agency Name]]</f>
        <v>100-Office of the Attorney General</v>
      </c>
      <c r="F1116" t="s">
        <v>41</v>
      </c>
      <c r="G1116" s="5" t="s">
        <v>453</v>
      </c>
      <c r="H1116" s="70">
        <v>-500</v>
      </c>
      <c r="I1116" s="70">
        <v>500</v>
      </c>
      <c r="J1116" s="70">
        <v>0</v>
      </c>
      <c r="K1116" s="70">
        <v>-41.666666666666664</v>
      </c>
      <c r="L1116" s="70">
        <v>41.666666666666664</v>
      </c>
      <c r="N1116" s="6"/>
    </row>
    <row r="1117" spans="1:14" hidden="1" x14ac:dyDescent="0.25">
      <c r="A1117" t="s">
        <v>236</v>
      </c>
      <c r="B1117" t="s">
        <v>358</v>
      </c>
      <c r="C1117" s="4" t="s">
        <v>471</v>
      </c>
      <c r="D1117" s="4" t="s">
        <v>476</v>
      </c>
      <c r="E1117" s="4" t="str">
        <f>CSM_AGENCY3[[#This Row],[Agency]]&amp;"-"&amp;CSM_AGENCY3[[#This Row],[Agency Name]]</f>
        <v>101-Caseload Forecast Council</v>
      </c>
      <c r="F1117" t="s">
        <v>41</v>
      </c>
      <c r="G1117" s="5" t="s">
        <v>453</v>
      </c>
      <c r="H1117" s="70">
        <v>0</v>
      </c>
      <c r="I1117" s="70">
        <v>0</v>
      </c>
      <c r="J1117" s="70">
        <v>0</v>
      </c>
      <c r="K1117" s="70">
        <v>0</v>
      </c>
      <c r="L1117" s="70">
        <v>0</v>
      </c>
      <c r="N1117" s="6"/>
    </row>
    <row r="1118" spans="1:14" hidden="1" x14ac:dyDescent="0.25">
      <c r="A1118" t="s">
        <v>237</v>
      </c>
      <c r="B1118" t="s">
        <v>359</v>
      </c>
      <c r="C1118" s="4" t="s">
        <v>471</v>
      </c>
      <c r="D1118" s="4" t="s">
        <v>476</v>
      </c>
      <c r="E1118" s="4" t="str">
        <f>CSM_AGENCY3[[#This Row],[Agency]]&amp;"-"&amp;CSM_AGENCY3[[#This Row],[Agency Name]]</f>
        <v>102-Dept of Financial Institutions</v>
      </c>
      <c r="F1118" t="s">
        <v>41</v>
      </c>
      <c r="G1118" s="5" t="s">
        <v>453</v>
      </c>
      <c r="H1118" s="70">
        <v>143000</v>
      </c>
      <c r="I1118" s="70">
        <v>150000</v>
      </c>
      <c r="J1118" s="70">
        <v>293000</v>
      </c>
      <c r="K1118" s="70">
        <v>11916.666666666666</v>
      </c>
      <c r="L1118" s="70">
        <v>12500</v>
      </c>
      <c r="N1118" s="6"/>
    </row>
    <row r="1119" spans="1:14" hidden="1" x14ac:dyDescent="0.25">
      <c r="A1119" t="s">
        <v>238</v>
      </c>
      <c r="B1119" t="s">
        <v>360</v>
      </c>
      <c r="C1119" s="4" t="s">
        <v>471</v>
      </c>
      <c r="D1119" s="4" t="s">
        <v>476</v>
      </c>
      <c r="E1119" s="4" t="str">
        <f>CSM_AGENCY3[[#This Row],[Agency]]&amp;"-"&amp;CSM_AGENCY3[[#This Row],[Agency Name]]</f>
        <v>103-Department of Commerce</v>
      </c>
      <c r="F1119" t="s">
        <v>41</v>
      </c>
      <c r="G1119" s="5" t="s">
        <v>453</v>
      </c>
      <c r="H1119" s="70">
        <v>312500</v>
      </c>
      <c r="I1119" s="70">
        <v>327500</v>
      </c>
      <c r="J1119" s="70">
        <v>640000</v>
      </c>
      <c r="K1119" s="70">
        <v>26041.666666666668</v>
      </c>
      <c r="L1119" s="70">
        <v>27291.666666666668</v>
      </c>
      <c r="N1119" s="6"/>
    </row>
    <row r="1120" spans="1:14" hidden="1" x14ac:dyDescent="0.25">
      <c r="A1120" t="s">
        <v>239</v>
      </c>
      <c r="B1120" t="s">
        <v>361</v>
      </c>
      <c r="C1120" s="4" t="s">
        <v>471</v>
      </c>
      <c r="D1120" s="4" t="s">
        <v>476</v>
      </c>
      <c r="E1120" s="4" t="str">
        <f>CSM_AGENCY3[[#This Row],[Agency]]&amp;"-"&amp;CSM_AGENCY3[[#This Row],[Agency Name]]</f>
        <v>104-Economic &amp; Revenue Forecast Council</v>
      </c>
      <c r="F1120" t="s">
        <v>41</v>
      </c>
      <c r="G1120" s="5" t="s">
        <v>453</v>
      </c>
      <c r="H1120" s="70">
        <v>0</v>
      </c>
      <c r="I1120" s="70">
        <v>0</v>
      </c>
      <c r="J1120" s="70">
        <v>0</v>
      </c>
      <c r="K1120" s="70">
        <v>0</v>
      </c>
      <c r="L1120" s="70">
        <v>0</v>
      </c>
      <c r="N1120" s="6"/>
    </row>
    <row r="1121" spans="1:14" hidden="1" x14ac:dyDescent="0.25">
      <c r="A1121" t="s">
        <v>240</v>
      </c>
      <c r="B1121" t="s">
        <v>362</v>
      </c>
      <c r="C1121" s="4" t="s">
        <v>471</v>
      </c>
      <c r="D1121" s="4" t="s">
        <v>476</v>
      </c>
      <c r="E1121" s="4" t="str">
        <f>CSM_AGENCY3[[#This Row],[Agency]]&amp;"-"&amp;CSM_AGENCY3[[#This Row],[Agency Name]]</f>
        <v>105-Office of Financial Management</v>
      </c>
      <c r="F1121" t="s">
        <v>41</v>
      </c>
      <c r="G1121" s="5" t="s">
        <v>453</v>
      </c>
      <c r="H1121" s="70">
        <v>445000</v>
      </c>
      <c r="I1121" s="70">
        <v>463000</v>
      </c>
      <c r="J1121" s="70">
        <v>908000</v>
      </c>
      <c r="K1121" s="70">
        <v>37083.333333333336</v>
      </c>
      <c r="L1121" s="70">
        <v>38583.333333333336</v>
      </c>
      <c r="N1121" s="6"/>
    </row>
    <row r="1122" spans="1:14" hidden="1" x14ac:dyDescent="0.25">
      <c r="A1122" t="s">
        <v>241</v>
      </c>
      <c r="B1122" t="s">
        <v>363</v>
      </c>
      <c r="C1122" s="4" t="s">
        <v>471</v>
      </c>
      <c r="D1122" s="4" t="s">
        <v>476</v>
      </c>
      <c r="E1122" s="4" t="str">
        <f>CSM_AGENCY3[[#This Row],[Agency]]&amp;"-"&amp;CSM_AGENCY3[[#This Row],[Agency Name]]</f>
        <v>107-WA State Health Care Authority</v>
      </c>
      <c r="F1122" t="s">
        <v>41</v>
      </c>
      <c r="G1122" s="5" t="s">
        <v>453</v>
      </c>
      <c r="H1122" s="70">
        <v>947000</v>
      </c>
      <c r="I1122" s="70">
        <v>996000</v>
      </c>
      <c r="J1122" s="70">
        <v>1943000</v>
      </c>
      <c r="K1122" s="70">
        <v>78916.666666666672</v>
      </c>
      <c r="L1122" s="70">
        <v>83000</v>
      </c>
      <c r="N1122" s="6"/>
    </row>
    <row r="1123" spans="1:14" hidden="1" x14ac:dyDescent="0.25">
      <c r="A1123" t="s">
        <v>242</v>
      </c>
      <c r="B1123" t="s">
        <v>364</v>
      </c>
      <c r="C1123" s="4" t="s">
        <v>471</v>
      </c>
      <c r="D1123" s="4" t="s">
        <v>476</v>
      </c>
      <c r="E1123" s="4" t="str">
        <f>CSM_AGENCY3[[#This Row],[Agency]]&amp;"-"&amp;CSM_AGENCY3[[#This Row],[Agency Name]]</f>
        <v>110-Office of Administrative Hearings</v>
      </c>
      <c r="F1123" t="s">
        <v>41</v>
      </c>
      <c r="G1123" s="5" t="s">
        <v>453</v>
      </c>
      <c r="H1123" s="70">
        <v>184000</v>
      </c>
      <c r="I1123" s="70">
        <v>194000</v>
      </c>
      <c r="J1123" s="70">
        <v>378000</v>
      </c>
      <c r="K1123" s="70">
        <v>15333.333333333334</v>
      </c>
      <c r="L1123" s="70">
        <v>16166.666666666666</v>
      </c>
      <c r="N1123" s="6"/>
    </row>
    <row r="1124" spans="1:14" hidden="1" x14ac:dyDescent="0.25">
      <c r="A1124" t="s">
        <v>243</v>
      </c>
      <c r="B1124" t="s">
        <v>365</v>
      </c>
      <c r="C1124" s="4" t="s">
        <v>471</v>
      </c>
      <c r="D1124" s="4" t="s">
        <v>476</v>
      </c>
      <c r="E1124" s="4" t="str">
        <f>CSM_AGENCY3[[#This Row],[Agency]]&amp;"-"&amp;CSM_AGENCY3[[#This Row],[Agency Name]]</f>
        <v>116-State Lottery Commission</v>
      </c>
      <c r="F1124" t="s">
        <v>41</v>
      </c>
      <c r="G1124" s="5" t="s">
        <v>453</v>
      </c>
      <c r="H1124" s="70">
        <v>82000</v>
      </c>
      <c r="I1124" s="70">
        <v>84000</v>
      </c>
      <c r="J1124" s="70">
        <v>166000</v>
      </c>
      <c r="K1124" s="70">
        <v>6833.333333333333</v>
      </c>
      <c r="L1124" s="70">
        <v>7000</v>
      </c>
      <c r="N1124" s="6"/>
    </row>
    <row r="1125" spans="1:14" hidden="1" x14ac:dyDescent="0.25">
      <c r="A1125" t="s">
        <v>244</v>
      </c>
      <c r="B1125" t="s">
        <v>366</v>
      </c>
      <c r="C1125" s="4" t="s">
        <v>471</v>
      </c>
      <c r="D1125" s="4" t="s">
        <v>476</v>
      </c>
      <c r="E1125" s="4" t="str">
        <f>CSM_AGENCY3[[#This Row],[Agency]]&amp;"-"&amp;CSM_AGENCY3[[#This Row],[Agency Name]]</f>
        <v>117-Washington State Gambling Comm</v>
      </c>
      <c r="F1125" t="s">
        <v>41</v>
      </c>
      <c r="G1125" s="5" t="s">
        <v>453</v>
      </c>
      <c r="H1125" s="70">
        <v>67500</v>
      </c>
      <c r="I1125" s="70">
        <v>71500</v>
      </c>
      <c r="J1125" s="70">
        <v>139000</v>
      </c>
      <c r="K1125" s="70">
        <v>5625</v>
      </c>
      <c r="L1125" s="70">
        <v>5958.333333333333</v>
      </c>
      <c r="N1125" s="6"/>
    </row>
    <row r="1126" spans="1:14" hidden="1" x14ac:dyDescent="0.25">
      <c r="A1126" t="s">
        <v>245</v>
      </c>
      <c r="B1126" t="s">
        <v>367</v>
      </c>
      <c r="C1126" s="4" t="s">
        <v>471</v>
      </c>
      <c r="D1126" s="4" t="s">
        <v>476</v>
      </c>
      <c r="E1126" s="4" t="str">
        <f>CSM_AGENCY3[[#This Row],[Agency]]&amp;"-"&amp;CSM_AGENCY3[[#This Row],[Agency Name]]</f>
        <v>118-WA State Comm on Hispanic Affairs</v>
      </c>
      <c r="F1126" t="s">
        <v>41</v>
      </c>
      <c r="G1126" s="5" t="s">
        <v>453</v>
      </c>
      <c r="H1126" s="70">
        <v>0</v>
      </c>
      <c r="I1126" s="70">
        <v>0</v>
      </c>
      <c r="J1126" s="70">
        <v>0</v>
      </c>
      <c r="K1126" s="70">
        <v>0</v>
      </c>
      <c r="L1126" s="70">
        <v>0</v>
      </c>
      <c r="N1126" s="6"/>
    </row>
    <row r="1127" spans="1:14" hidden="1" x14ac:dyDescent="0.25">
      <c r="A1127" t="s">
        <v>246</v>
      </c>
      <c r="B1127" t="s">
        <v>368</v>
      </c>
      <c r="C1127" s="4" t="s">
        <v>471</v>
      </c>
      <c r="D1127" s="4" t="s">
        <v>476</v>
      </c>
      <c r="E1127" s="4" t="str">
        <f>CSM_AGENCY3[[#This Row],[Agency]]&amp;"-"&amp;CSM_AGENCY3[[#This Row],[Agency Name]]</f>
        <v>119-African-American Affairs Comm</v>
      </c>
      <c r="F1127" t="s">
        <v>41</v>
      </c>
      <c r="G1127" s="5" t="s">
        <v>453</v>
      </c>
      <c r="H1127" s="70">
        <v>0</v>
      </c>
      <c r="I1127" s="70">
        <v>0</v>
      </c>
      <c r="J1127" s="70">
        <v>0</v>
      </c>
      <c r="K1127" s="70">
        <v>0</v>
      </c>
      <c r="L1127" s="70">
        <v>0</v>
      </c>
      <c r="N1127" s="6"/>
    </row>
    <row r="1128" spans="1:14" hidden="1" x14ac:dyDescent="0.25">
      <c r="A1128" t="s">
        <v>247</v>
      </c>
      <c r="B1128" t="s">
        <v>369</v>
      </c>
      <c r="C1128" s="4" t="s">
        <v>471</v>
      </c>
      <c r="D1128" s="4" t="s">
        <v>476</v>
      </c>
      <c r="E1128" s="4" t="str">
        <f>CSM_AGENCY3[[#This Row],[Agency]]&amp;"-"&amp;CSM_AGENCY3[[#This Row],[Agency Name]]</f>
        <v>120-Human Rights Commission</v>
      </c>
      <c r="F1128" t="s">
        <v>41</v>
      </c>
      <c r="G1128" s="5" t="s">
        <v>453</v>
      </c>
      <c r="H1128" s="70">
        <v>24000</v>
      </c>
      <c r="I1128" s="70">
        <v>26000</v>
      </c>
      <c r="J1128" s="70">
        <v>50000</v>
      </c>
      <c r="K1128" s="70">
        <v>2000</v>
      </c>
      <c r="L1128" s="70">
        <v>2166.6666666666665</v>
      </c>
      <c r="N1128" s="6"/>
    </row>
    <row r="1129" spans="1:14" hidden="1" x14ac:dyDescent="0.25">
      <c r="A1129" t="s">
        <v>248</v>
      </c>
      <c r="B1129" t="s">
        <v>370</v>
      </c>
      <c r="C1129" s="4" t="s">
        <v>471</v>
      </c>
      <c r="D1129" s="4" t="s">
        <v>476</v>
      </c>
      <c r="E1129" s="4" t="str">
        <f>CSM_AGENCY3[[#This Row],[Agency]]&amp;"-"&amp;CSM_AGENCY3[[#This Row],[Agency Name]]</f>
        <v>124-Department of Retirement Systems</v>
      </c>
      <c r="F1129" t="s">
        <v>41</v>
      </c>
      <c r="G1129" s="5" t="s">
        <v>453</v>
      </c>
      <c r="H1129" s="70">
        <v>179000</v>
      </c>
      <c r="I1129" s="70">
        <v>192000</v>
      </c>
      <c r="J1129" s="70">
        <v>371000</v>
      </c>
      <c r="K1129" s="70">
        <v>14916.666666666666</v>
      </c>
      <c r="L1129" s="70">
        <v>16000</v>
      </c>
      <c r="N1129" s="6"/>
    </row>
    <row r="1130" spans="1:14" hidden="1" x14ac:dyDescent="0.25">
      <c r="A1130" t="s">
        <v>249</v>
      </c>
      <c r="B1130" t="s">
        <v>371</v>
      </c>
      <c r="C1130" s="4" t="s">
        <v>471</v>
      </c>
      <c r="D1130" s="4" t="s">
        <v>476</v>
      </c>
      <c r="E1130" s="4" t="str">
        <f>CSM_AGENCY3[[#This Row],[Agency]]&amp;"-"&amp;CSM_AGENCY3[[#This Row],[Agency Name]]</f>
        <v>126-State Investment Board</v>
      </c>
      <c r="F1130" t="s">
        <v>41</v>
      </c>
      <c r="G1130" s="5" t="s">
        <v>453</v>
      </c>
      <c r="H1130" s="70">
        <v>71500</v>
      </c>
      <c r="I1130" s="70">
        <v>74500</v>
      </c>
      <c r="J1130" s="70">
        <v>146000</v>
      </c>
      <c r="K1130" s="70">
        <v>5958.333333333333</v>
      </c>
      <c r="L1130" s="70">
        <v>6208.333333333333</v>
      </c>
      <c r="N1130" s="6"/>
    </row>
    <row r="1131" spans="1:14" hidden="1" x14ac:dyDescent="0.25">
      <c r="A1131" t="s">
        <v>250</v>
      </c>
      <c r="B1131" t="s">
        <v>372</v>
      </c>
      <c r="C1131" s="4" t="s">
        <v>471</v>
      </c>
      <c r="D1131" s="4" t="s">
        <v>476</v>
      </c>
      <c r="E1131" s="4" t="str">
        <f>CSM_AGENCY3[[#This Row],[Agency]]&amp;"-"&amp;CSM_AGENCY3[[#This Row],[Agency Name]]</f>
        <v>140-Department of Revenue</v>
      </c>
      <c r="F1131" t="s">
        <v>41</v>
      </c>
      <c r="G1131" s="5" t="s">
        <v>453</v>
      </c>
      <c r="H1131" s="70">
        <v>823500</v>
      </c>
      <c r="I1131" s="70">
        <v>863500</v>
      </c>
      <c r="J1131" s="70">
        <v>1687000</v>
      </c>
      <c r="K1131" s="70">
        <v>68625</v>
      </c>
      <c r="L1131" s="70">
        <v>71958.333333333328</v>
      </c>
      <c r="N1131" s="6"/>
    </row>
    <row r="1132" spans="1:14" hidden="1" x14ac:dyDescent="0.25">
      <c r="A1132" t="s">
        <v>251</v>
      </c>
      <c r="B1132" t="s">
        <v>373</v>
      </c>
      <c r="C1132" s="4" t="s">
        <v>471</v>
      </c>
      <c r="D1132" s="4" t="s">
        <v>476</v>
      </c>
      <c r="E1132" s="4" t="str">
        <f>CSM_AGENCY3[[#This Row],[Agency]]&amp;"-"&amp;CSM_AGENCY3[[#This Row],[Agency Name]]</f>
        <v>142-Board of Tax Appeals</v>
      </c>
      <c r="F1132" t="s">
        <v>41</v>
      </c>
      <c r="G1132" s="5" t="s">
        <v>453</v>
      </c>
      <c r="H1132" s="70">
        <v>0</v>
      </c>
      <c r="I1132" s="70">
        <v>0</v>
      </c>
      <c r="J1132" s="70">
        <v>0</v>
      </c>
      <c r="K1132" s="70">
        <v>0</v>
      </c>
      <c r="L1132" s="70">
        <v>0</v>
      </c>
      <c r="N1132" s="6"/>
    </row>
    <row r="1133" spans="1:14" hidden="1" x14ac:dyDescent="0.25">
      <c r="A1133" t="s">
        <v>252</v>
      </c>
      <c r="B1133" t="s">
        <v>374</v>
      </c>
      <c r="C1133" s="4" t="s">
        <v>471</v>
      </c>
      <c r="D1133" s="4" t="s">
        <v>476</v>
      </c>
      <c r="E1133" s="4" t="str">
        <f>CSM_AGENCY3[[#This Row],[Agency]]&amp;"-"&amp;CSM_AGENCY3[[#This Row],[Agency Name]]</f>
        <v>147-Minority &amp; Women's Business Enterp</v>
      </c>
      <c r="F1133" t="s">
        <v>41</v>
      </c>
      <c r="G1133" s="5" t="s">
        <v>453</v>
      </c>
      <c r="H1133" s="70">
        <v>0</v>
      </c>
      <c r="I1133" s="70">
        <v>0</v>
      </c>
      <c r="J1133" s="70">
        <v>0</v>
      </c>
      <c r="K1133" s="70">
        <v>0</v>
      </c>
      <c r="L1133" s="70">
        <v>0</v>
      </c>
      <c r="N1133" s="6"/>
    </row>
    <row r="1134" spans="1:14" hidden="1" x14ac:dyDescent="0.25">
      <c r="A1134" t="s">
        <v>253</v>
      </c>
      <c r="B1134" t="s">
        <v>375</v>
      </c>
      <c r="C1134" s="4" t="s">
        <v>471</v>
      </c>
      <c r="D1134" s="4" t="s">
        <v>476</v>
      </c>
      <c r="E1134" s="4" t="str">
        <f>CSM_AGENCY3[[#This Row],[Agency]]&amp;"-"&amp;CSM_AGENCY3[[#This Row],[Agency Name]]</f>
        <v>160-Office of Insurance Commissioner</v>
      </c>
      <c r="F1134" t="s">
        <v>41</v>
      </c>
      <c r="G1134" s="5" t="s">
        <v>453</v>
      </c>
      <c r="H1134" s="70">
        <v>151000</v>
      </c>
      <c r="I1134" s="70">
        <v>157000</v>
      </c>
      <c r="J1134" s="70">
        <v>308000</v>
      </c>
      <c r="K1134" s="70">
        <v>12583.333333333334</v>
      </c>
      <c r="L1134" s="70">
        <v>13083.333333333334</v>
      </c>
      <c r="N1134" s="6"/>
    </row>
    <row r="1135" spans="1:14" hidden="1" x14ac:dyDescent="0.25">
      <c r="A1135" t="s">
        <v>254</v>
      </c>
      <c r="B1135" t="s">
        <v>376</v>
      </c>
      <c r="C1135" s="4" t="s">
        <v>471</v>
      </c>
      <c r="D1135" s="4" t="s">
        <v>476</v>
      </c>
      <c r="E1135" s="4" t="str">
        <f>CSM_AGENCY3[[#This Row],[Agency]]&amp;"-"&amp;CSM_AGENCY3[[#This Row],[Agency Name]]</f>
        <v>163-Consolidated Technology Services</v>
      </c>
      <c r="F1135" t="s">
        <v>41</v>
      </c>
      <c r="G1135" s="5" t="s">
        <v>453</v>
      </c>
      <c r="H1135" s="70">
        <v>716000</v>
      </c>
      <c r="I1135" s="70">
        <v>752000</v>
      </c>
      <c r="J1135" s="70">
        <v>1468000</v>
      </c>
      <c r="K1135" s="70">
        <v>59666.666666666664</v>
      </c>
      <c r="L1135" s="70">
        <v>62666.666666666664</v>
      </c>
      <c r="N1135" s="6"/>
    </row>
    <row r="1136" spans="1:14" hidden="1" x14ac:dyDescent="0.25">
      <c r="A1136" t="s">
        <v>255</v>
      </c>
      <c r="B1136" t="s">
        <v>377</v>
      </c>
      <c r="C1136" s="4" t="s">
        <v>471</v>
      </c>
      <c r="D1136" s="4" t="s">
        <v>476</v>
      </c>
      <c r="E1136" s="4" t="str">
        <f>CSM_AGENCY3[[#This Row],[Agency]]&amp;"-"&amp;CSM_AGENCY3[[#This Row],[Agency Name]]</f>
        <v>165-State Board of Accountancy</v>
      </c>
      <c r="F1136" t="s">
        <v>41</v>
      </c>
      <c r="G1136" s="5" t="s">
        <v>453</v>
      </c>
      <c r="H1136" s="70">
        <v>0</v>
      </c>
      <c r="I1136" s="70">
        <v>0</v>
      </c>
      <c r="J1136" s="70">
        <v>0</v>
      </c>
      <c r="K1136" s="70">
        <v>0</v>
      </c>
      <c r="L1136" s="70">
        <v>0</v>
      </c>
      <c r="N1136" s="6"/>
    </row>
    <row r="1137" spans="1:14" hidden="1" x14ac:dyDescent="0.25">
      <c r="A1137" t="s">
        <v>256</v>
      </c>
      <c r="B1137" t="s">
        <v>378</v>
      </c>
      <c r="C1137" s="4" t="s">
        <v>471</v>
      </c>
      <c r="D1137" s="4" t="s">
        <v>476</v>
      </c>
      <c r="E1137" s="4" t="str">
        <f>CSM_AGENCY3[[#This Row],[Agency]]&amp;"-"&amp;CSM_AGENCY3[[#This Row],[Agency Name]]</f>
        <v>166-Bd of Reg Prof Eng &amp; Land Surveyors</v>
      </c>
      <c r="F1137" t="s">
        <v>41</v>
      </c>
      <c r="G1137" s="5" t="s">
        <v>453</v>
      </c>
      <c r="H1137" s="70">
        <v>0</v>
      </c>
      <c r="I1137" s="70">
        <v>0</v>
      </c>
      <c r="J1137" s="70">
        <v>0</v>
      </c>
      <c r="K1137" s="70">
        <v>0</v>
      </c>
      <c r="L1137" s="70">
        <v>0</v>
      </c>
      <c r="N1137" s="6"/>
    </row>
    <row r="1138" spans="1:14" hidden="1" x14ac:dyDescent="0.25">
      <c r="A1138" t="s">
        <v>257</v>
      </c>
      <c r="B1138" t="s">
        <v>379</v>
      </c>
      <c r="C1138" s="4" t="s">
        <v>471</v>
      </c>
      <c r="D1138" s="4" t="s">
        <v>476</v>
      </c>
      <c r="E1138" s="4" t="str">
        <f>CSM_AGENCY3[[#This Row],[Agency]]&amp;"-"&amp;CSM_AGENCY3[[#This Row],[Agency Name]]</f>
        <v>167-Forensic Investigations Council</v>
      </c>
      <c r="F1138" t="s">
        <v>41</v>
      </c>
      <c r="G1138" s="5" t="s">
        <v>453</v>
      </c>
      <c r="H1138" s="70">
        <v>0</v>
      </c>
      <c r="I1138" s="70">
        <v>0</v>
      </c>
      <c r="J1138" s="70">
        <v>0</v>
      </c>
      <c r="K1138" s="70">
        <v>0</v>
      </c>
      <c r="L1138" s="70">
        <v>0</v>
      </c>
      <c r="N1138" s="6"/>
    </row>
    <row r="1139" spans="1:14" hidden="1" x14ac:dyDescent="0.25">
      <c r="A1139" t="s">
        <v>258</v>
      </c>
      <c r="B1139" t="s">
        <v>380</v>
      </c>
      <c r="C1139" s="4" t="s">
        <v>471</v>
      </c>
      <c r="D1139" s="4" t="s">
        <v>476</v>
      </c>
      <c r="E1139" s="4" t="str">
        <f>CSM_AGENCY3[[#This Row],[Agency]]&amp;"-"&amp;CSM_AGENCY3[[#This Row],[Agency Name]]</f>
        <v>179-Dept of Enterprise Services</v>
      </c>
      <c r="F1139" t="s">
        <v>41</v>
      </c>
      <c r="G1139" s="5" t="s">
        <v>453</v>
      </c>
      <c r="H1139" s="70">
        <v>475500</v>
      </c>
      <c r="I1139" s="70">
        <v>497500</v>
      </c>
      <c r="J1139" s="70">
        <v>973000</v>
      </c>
      <c r="K1139" s="70">
        <v>39625</v>
      </c>
      <c r="L1139" s="70">
        <v>41458.333333333336</v>
      </c>
      <c r="N1139" s="6"/>
    </row>
    <row r="1140" spans="1:14" hidden="1" x14ac:dyDescent="0.25">
      <c r="A1140" t="s">
        <v>259</v>
      </c>
      <c r="B1140" t="s">
        <v>381</v>
      </c>
      <c r="C1140" s="4" t="s">
        <v>471</v>
      </c>
      <c r="D1140" s="4" t="s">
        <v>476</v>
      </c>
      <c r="E1140" s="4" t="str">
        <f>CSM_AGENCY3[[#This Row],[Agency]]&amp;"-"&amp;CSM_AGENCY3[[#This Row],[Agency Name]]</f>
        <v>185-Washington Horse Racing Commission</v>
      </c>
      <c r="F1140" t="s">
        <v>41</v>
      </c>
      <c r="G1140" s="5" t="s">
        <v>453</v>
      </c>
      <c r="H1140" s="70">
        <v>11000</v>
      </c>
      <c r="I1140" s="70">
        <v>12000</v>
      </c>
      <c r="J1140" s="70">
        <v>23000</v>
      </c>
      <c r="K1140" s="70">
        <v>916.66666666666663</v>
      </c>
      <c r="L1140" s="70">
        <v>1000</v>
      </c>
      <c r="N1140" s="6"/>
    </row>
    <row r="1141" spans="1:14" hidden="1" x14ac:dyDescent="0.25">
      <c r="A1141" t="s">
        <v>260</v>
      </c>
      <c r="B1141" t="s">
        <v>382</v>
      </c>
      <c r="C1141" s="4" t="s">
        <v>471</v>
      </c>
      <c r="D1141" s="4" t="s">
        <v>476</v>
      </c>
      <c r="E1141" s="4" t="str">
        <f>CSM_AGENCY3[[#This Row],[Agency]]&amp;"-"&amp;CSM_AGENCY3[[#This Row],[Agency Name]]</f>
        <v>190-Bd of Industrial Insurance Appeals</v>
      </c>
      <c r="F1141" t="s">
        <v>41</v>
      </c>
      <c r="G1141" s="5" t="s">
        <v>453</v>
      </c>
      <c r="H1141" s="70">
        <v>106000</v>
      </c>
      <c r="I1141" s="70">
        <v>110000</v>
      </c>
      <c r="J1141" s="70">
        <v>216000</v>
      </c>
      <c r="K1141" s="70">
        <v>8833.3333333333339</v>
      </c>
      <c r="L1141" s="70">
        <v>9166.6666666666661</v>
      </c>
      <c r="N1141" s="6"/>
    </row>
    <row r="1142" spans="1:14" hidden="1" x14ac:dyDescent="0.25">
      <c r="A1142" t="s">
        <v>261</v>
      </c>
      <c r="B1142" t="s">
        <v>383</v>
      </c>
      <c r="C1142" s="4" t="s">
        <v>471</v>
      </c>
      <c r="D1142" s="4" t="s">
        <v>476</v>
      </c>
      <c r="E1142" s="4" t="str">
        <f>CSM_AGENCY3[[#This Row],[Agency]]&amp;"-"&amp;CSM_AGENCY3[[#This Row],[Agency Name]]</f>
        <v>195-Liquor and Cannabis Board</v>
      </c>
      <c r="F1142" t="s">
        <v>41</v>
      </c>
      <c r="G1142" s="5" t="s">
        <v>453</v>
      </c>
      <c r="H1142" s="70">
        <v>211500</v>
      </c>
      <c r="I1142" s="70">
        <v>221500</v>
      </c>
      <c r="J1142" s="70">
        <v>433000</v>
      </c>
      <c r="K1142" s="70">
        <v>17625</v>
      </c>
      <c r="L1142" s="70">
        <v>18458.333333333332</v>
      </c>
      <c r="N1142" s="6"/>
    </row>
    <row r="1143" spans="1:14" hidden="1" x14ac:dyDescent="0.25">
      <c r="A1143" t="s">
        <v>262</v>
      </c>
      <c r="B1143" t="s">
        <v>384</v>
      </c>
      <c r="C1143" s="4" t="s">
        <v>471</v>
      </c>
      <c r="D1143" s="4" t="s">
        <v>476</v>
      </c>
      <c r="E1143" s="4" t="str">
        <f>CSM_AGENCY3[[#This Row],[Agency]]&amp;"-"&amp;CSM_AGENCY3[[#This Row],[Agency Name]]</f>
        <v>205-Board of Pilotage Commissioners</v>
      </c>
      <c r="F1143" t="s">
        <v>41</v>
      </c>
      <c r="G1143" s="5" t="s">
        <v>453</v>
      </c>
      <c r="H1143" s="70">
        <v>0</v>
      </c>
      <c r="I1143" s="70">
        <v>0</v>
      </c>
      <c r="J1143" s="70">
        <v>0</v>
      </c>
      <c r="K1143" s="70">
        <v>0</v>
      </c>
      <c r="L1143" s="70">
        <v>0</v>
      </c>
      <c r="N1143" s="6"/>
    </row>
    <row r="1144" spans="1:14" hidden="1" x14ac:dyDescent="0.25">
      <c r="A1144" t="s">
        <v>263</v>
      </c>
      <c r="B1144" t="s">
        <v>385</v>
      </c>
      <c r="C1144" s="4" t="s">
        <v>471</v>
      </c>
      <c r="D1144" s="4" t="s">
        <v>476</v>
      </c>
      <c r="E1144" s="4" t="str">
        <f>CSM_AGENCY3[[#This Row],[Agency]]&amp;"-"&amp;CSM_AGENCY3[[#This Row],[Agency Name]]</f>
        <v>215-Utilities and Transportation Comm</v>
      </c>
      <c r="F1144" t="s">
        <v>41</v>
      </c>
      <c r="G1144" s="5" t="s">
        <v>453</v>
      </c>
      <c r="H1144" s="70">
        <v>106000</v>
      </c>
      <c r="I1144" s="70">
        <v>110000</v>
      </c>
      <c r="J1144" s="70">
        <v>216000</v>
      </c>
      <c r="K1144" s="70">
        <v>8833.3333333333339</v>
      </c>
      <c r="L1144" s="70">
        <v>9166.6666666666661</v>
      </c>
      <c r="N1144" s="6"/>
    </row>
    <row r="1145" spans="1:14" hidden="1" x14ac:dyDescent="0.25">
      <c r="A1145" t="s">
        <v>264</v>
      </c>
      <c r="B1145" t="s">
        <v>386</v>
      </c>
      <c r="C1145" s="4" t="s">
        <v>471</v>
      </c>
      <c r="D1145" s="4" t="s">
        <v>476</v>
      </c>
      <c r="E1145" s="4" t="str">
        <f>CSM_AGENCY3[[#This Row],[Agency]]&amp;"-"&amp;CSM_AGENCY3[[#This Row],[Agency Name]]</f>
        <v>220-Board for Volunteer Firefighters</v>
      </c>
      <c r="F1145" t="s">
        <v>41</v>
      </c>
      <c r="G1145" s="5" t="s">
        <v>453</v>
      </c>
      <c r="H1145" s="70">
        <v>2000</v>
      </c>
      <c r="I1145" s="70">
        <v>3000</v>
      </c>
      <c r="J1145" s="70">
        <v>5000</v>
      </c>
      <c r="K1145" s="70">
        <v>166.66666666666666</v>
      </c>
      <c r="L1145" s="70">
        <v>250</v>
      </c>
      <c r="N1145" s="6"/>
    </row>
    <row r="1146" spans="1:14" hidden="1" x14ac:dyDescent="0.25">
      <c r="A1146" t="s">
        <v>265</v>
      </c>
      <c r="B1146" t="s">
        <v>387</v>
      </c>
      <c r="C1146" s="4" t="s">
        <v>471</v>
      </c>
      <c r="D1146" s="4" t="s">
        <v>476</v>
      </c>
      <c r="E1146" s="4" t="str">
        <f>CSM_AGENCY3[[#This Row],[Agency]]&amp;"-"&amp;CSM_AGENCY3[[#This Row],[Agency Name]]</f>
        <v>225-Washington State Patrol</v>
      </c>
      <c r="F1146" t="s">
        <v>41</v>
      </c>
      <c r="G1146" s="5" t="s">
        <v>453</v>
      </c>
      <c r="H1146" s="70">
        <v>0</v>
      </c>
      <c r="I1146" s="70">
        <v>0</v>
      </c>
      <c r="J1146" s="70">
        <v>0</v>
      </c>
      <c r="K1146" s="70">
        <v>0</v>
      </c>
      <c r="L1146" s="70">
        <v>0</v>
      </c>
      <c r="N1146" s="6"/>
    </row>
    <row r="1147" spans="1:14" hidden="1" x14ac:dyDescent="0.25">
      <c r="A1147" t="s">
        <v>266</v>
      </c>
      <c r="B1147" t="s">
        <v>388</v>
      </c>
      <c r="C1147" s="4" t="s">
        <v>471</v>
      </c>
      <c r="D1147" s="4" t="s">
        <v>476</v>
      </c>
      <c r="E1147" s="4" t="str">
        <f>CSM_AGENCY3[[#This Row],[Agency]]&amp;"-"&amp;CSM_AGENCY3[[#This Row],[Agency Name]]</f>
        <v>227-Criminal Justice Training Comm</v>
      </c>
      <c r="F1147" t="s">
        <v>41</v>
      </c>
      <c r="G1147" s="5" t="s">
        <v>453</v>
      </c>
      <c r="H1147" s="70">
        <v>0</v>
      </c>
      <c r="I1147" s="70">
        <v>0</v>
      </c>
      <c r="J1147" s="70">
        <v>0</v>
      </c>
      <c r="K1147" s="70">
        <v>0</v>
      </c>
      <c r="L1147" s="70">
        <v>0</v>
      </c>
      <c r="N1147" s="6"/>
    </row>
    <row r="1148" spans="1:14" hidden="1" x14ac:dyDescent="0.25">
      <c r="A1148" t="s">
        <v>267</v>
      </c>
      <c r="B1148" t="s">
        <v>389</v>
      </c>
      <c r="C1148" s="4" t="s">
        <v>471</v>
      </c>
      <c r="D1148" s="4" t="s">
        <v>476</v>
      </c>
      <c r="E1148" s="4" t="str">
        <f>CSM_AGENCY3[[#This Row],[Agency]]&amp;"-"&amp;CSM_AGENCY3[[#This Row],[Agency Name]]</f>
        <v>228-WA Traffic Safety Commission</v>
      </c>
      <c r="F1148" t="s">
        <v>41</v>
      </c>
      <c r="G1148" s="5" t="s">
        <v>453</v>
      </c>
      <c r="H1148" s="70">
        <v>11500</v>
      </c>
      <c r="I1148" s="70">
        <v>15500</v>
      </c>
      <c r="J1148" s="70">
        <v>27000</v>
      </c>
      <c r="K1148" s="70">
        <v>958.33333333333337</v>
      </c>
      <c r="L1148" s="70">
        <v>1291.6666666666667</v>
      </c>
      <c r="N1148" s="6"/>
    </row>
    <row r="1149" spans="1:14" hidden="1" x14ac:dyDescent="0.25">
      <c r="A1149" t="s">
        <v>268</v>
      </c>
      <c r="B1149" t="s">
        <v>390</v>
      </c>
      <c r="C1149" s="4" t="s">
        <v>471</v>
      </c>
      <c r="D1149" s="4" t="s">
        <v>476</v>
      </c>
      <c r="E1149" s="4" t="str">
        <f>CSM_AGENCY3[[#This Row],[Agency]]&amp;"-"&amp;CSM_AGENCY3[[#This Row],[Agency Name]]</f>
        <v>229-Office of Independent Investigations</v>
      </c>
      <c r="F1149" t="s">
        <v>41</v>
      </c>
      <c r="G1149" s="5" t="s">
        <v>453</v>
      </c>
      <c r="H1149" s="70">
        <v>0</v>
      </c>
      <c r="I1149" s="70">
        <v>0</v>
      </c>
      <c r="J1149" s="70">
        <v>0</v>
      </c>
      <c r="K1149" s="70">
        <v>0</v>
      </c>
      <c r="L1149" s="70">
        <v>0</v>
      </c>
      <c r="N1149" s="6"/>
    </row>
    <row r="1150" spans="1:14" hidden="1" x14ac:dyDescent="0.25">
      <c r="A1150" t="s">
        <v>269</v>
      </c>
      <c r="B1150" t="s">
        <v>391</v>
      </c>
      <c r="C1150" s="4" t="s">
        <v>471</v>
      </c>
      <c r="D1150" s="4" t="s">
        <v>476</v>
      </c>
      <c r="E1150" s="4" t="str">
        <f>CSM_AGENCY3[[#This Row],[Agency]]&amp;"-"&amp;CSM_AGENCY3[[#This Row],[Agency Name]]</f>
        <v>235-Department of Labor and Industries</v>
      </c>
      <c r="F1150" t="s">
        <v>41</v>
      </c>
      <c r="G1150" s="5" t="s">
        <v>453</v>
      </c>
      <c r="H1150" s="70">
        <v>1929000</v>
      </c>
      <c r="I1150" s="70">
        <v>2027000</v>
      </c>
      <c r="J1150" s="70">
        <v>3956000</v>
      </c>
      <c r="K1150" s="70">
        <v>160750</v>
      </c>
      <c r="L1150" s="70">
        <v>168916.66666666666</v>
      </c>
      <c r="N1150" s="6"/>
    </row>
    <row r="1151" spans="1:14" hidden="1" x14ac:dyDescent="0.25">
      <c r="A1151" t="s">
        <v>270</v>
      </c>
      <c r="B1151" t="s">
        <v>392</v>
      </c>
      <c r="C1151" s="4" t="s">
        <v>471</v>
      </c>
      <c r="D1151" s="4" t="s">
        <v>476</v>
      </c>
      <c r="E1151" s="4" t="str">
        <f>CSM_AGENCY3[[#This Row],[Agency]]&amp;"-"&amp;CSM_AGENCY3[[#This Row],[Agency Name]]</f>
        <v>240-Department of Licensing</v>
      </c>
      <c r="F1151" t="s">
        <v>41</v>
      </c>
      <c r="G1151" s="5" t="s">
        <v>453</v>
      </c>
      <c r="H1151" s="70">
        <v>1535000</v>
      </c>
      <c r="I1151" s="70">
        <v>1606000</v>
      </c>
      <c r="J1151" s="70">
        <v>3141000</v>
      </c>
      <c r="K1151" s="70">
        <v>127916.66666666667</v>
      </c>
      <c r="L1151" s="70">
        <v>133833.33333333334</v>
      </c>
      <c r="N1151" s="6"/>
    </row>
    <row r="1152" spans="1:14" hidden="1" x14ac:dyDescent="0.25">
      <c r="A1152" t="s">
        <v>271</v>
      </c>
      <c r="B1152" t="s">
        <v>393</v>
      </c>
      <c r="C1152" s="4" t="s">
        <v>471</v>
      </c>
      <c r="D1152" s="4" t="s">
        <v>476</v>
      </c>
      <c r="E1152" s="4" t="str">
        <f>CSM_AGENCY3[[#This Row],[Agency]]&amp;"-"&amp;CSM_AGENCY3[[#This Row],[Agency Name]]</f>
        <v>245-Military Department</v>
      </c>
      <c r="F1152" t="s">
        <v>41</v>
      </c>
      <c r="G1152" s="5" t="s">
        <v>453</v>
      </c>
      <c r="H1152" s="70">
        <v>428500</v>
      </c>
      <c r="I1152" s="70">
        <v>450500</v>
      </c>
      <c r="J1152" s="70">
        <v>879000</v>
      </c>
      <c r="K1152" s="70">
        <v>35708.333333333336</v>
      </c>
      <c r="L1152" s="70">
        <v>37541.666666666664</v>
      </c>
      <c r="N1152" s="6"/>
    </row>
    <row r="1153" spans="1:14" hidden="1" x14ac:dyDescent="0.25">
      <c r="A1153" t="s">
        <v>272</v>
      </c>
      <c r="B1153" t="s">
        <v>394</v>
      </c>
      <c r="C1153" s="4" t="s">
        <v>471</v>
      </c>
      <c r="D1153" s="4" t="s">
        <v>476</v>
      </c>
      <c r="E1153" s="4" t="str">
        <f>CSM_AGENCY3[[#This Row],[Agency]]&amp;"-"&amp;CSM_AGENCY3[[#This Row],[Agency Name]]</f>
        <v>275-Public Employment Relations Comm</v>
      </c>
      <c r="F1153" t="s">
        <v>41</v>
      </c>
      <c r="G1153" s="5" t="s">
        <v>453</v>
      </c>
      <c r="H1153" s="70">
        <v>22000</v>
      </c>
      <c r="I1153" s="70">
        <v>24000</v>
      </c>
      <c r="J1153" s="70">
        <v>46000</v>
      </c>
      <c r="K1153" s="70">
        <v>1833.3333333333333</v>
      </c>
      <c r="L1153" s="70">
        <v>2000</v>
      </c>
      <c r="N1153" s="6"/>
    </row>
    <row r="1154" spans="1:14" hidden="1" x14ac:dyDescent="0.25">
      <c r="A1154" t="s">
        <v>273</v>
      </c>
      <c r="B1154" t="s">
        <v>395</v>
      </c>
      <c r="C1154" s="4" t="s">
        <v>471</v>
      </c>
      <c r="D1154" s="4" t="s">
        <v>476</v>
      </c>
      <c r="E1154" s="4" t="str">
        <f>CSM_AGENCY3[[#This Row],[Agency]]&amp;"-"&amp;CSM_AGENCY3[[#This Row],[Agency Name]]</f>
        <v>300-Dept of Social and Health Services</v>
      </c>
      <c r="F1154" t="s">
        <v>41</v>
      </c>
      <c r="G1154" s="5" t="s">
        <v>453</v>
      </c>
      <c r="H1154" s="70">
        <v>9910500</v>
      </c>
      <c r="I1154" s="70">
        <v>10387500</v>
      </c>
      <c r="J1154" s="70">
        <v>20298000</v>
      </c>
      <c r="K1154" s="70">
        <v>825875</v>
      </c>
      <c r="L1154" s="70">
        <v>865625</v>
      </c>
      <c r="N1154" s="6"/>
    </row>
    <row r="1155" spans="1:14" hidden="1" x14ac:dyDescent="0.25">
      <c r="A1155" t="s">
        <v>274</v>
      </c>
      <c r="B1155" t="s">
        <v>396</v>
      </c>
      <c r="C1155" s="4" t="s">
        <v>471</v>
      </c>
      <c r="D1155" s="4" t="s">
        <v>476</v>
      </c>
      <c r="E1155" s="4" t="str">
        <f>CSM_AGENCY3[[#This Row],[Agency]]&amp;"-"&amp;CSM_AGENCY3[[#This Row],[Agency Name]]</f>
        <v>303-Department of Health</v>
      </c>
      <c r="F1155" t="s">
        <v>41</v>
      </c>
      <c r="G1155" s="5" t="s">
        <v>453</v>
      </c>
      <c r="H1155" s="70">
        <v>1986000</v>
      </c>
      <c r="I1155" s="70">
        <v>2085000</v>
      </c>
      <c r="J1155" s="70">
        <v>4071000</v>
      </c>
      <c r="K1155" s="70">
        <v>165500</v>
      </c>
      <c r="L1155" s="70">
        <v>173750</v>
      </c>
      <c r="N1155" s="6"/>
    </row>
    <row r="1156" spans="1:14" hidden="1" x14ac:dyDescent="0.25">
      <c r="A1156" t="s">
        <v>275</v>
      </c>
      <c r="B1156" t="s">
        <v>397</v>
      </c>
      <c r="C1156" s="4" t="s">
        <v>471</v>
      </c>
      <c r="D1156" s="4" t="s">
        <v>476</v>
      </c>
      <c r="E1156" s="4" t="str">
        <f>CSM_AGENCY3[[#This Row],[Agency]]&amp;"-"&amp;CSM_AGENCY3[[#This Row],[Agency Name]]</f>
        <v>305-Department of Veterans' Affairs</v>
      </c>
      <c r="F1156" t="s">
        <v>41</v>
      </c>
      <c r="G1156" s="5" t="s">
        <v>453</v>
      </c>
      <c r="H1156" s="70">
        <v>613000</v>
      </c>
      <c r="I1156" s="70">
        <v>643000</v>
      </c>
      <c r="J1156" s="70">
        <v>1256000</v>
      </c>
      <c r="K1156" s="70">
        <v>51083.333333333336</v>
      </c>
      <c r="L1156" s="70">
        <v>53583.333333333336</v>
      </c>
      <c r="N1156" s="6"/>
    </row>
    <row r="1157" spans="1:14" hidden="1" x14ac:dyDescent="0.25">
      <c r="A1157" t="s">
        <v>276</v>
      </c>
      <c r="B1157" t="s">
        <v>398</v>
      </c>
      <c r="C1157" s="4" t="s">
        <v>471</v>
      </c>
      <c r="D1157" s="4" t="s">
        <v>476</v>
      </c>
      <c r="E1157" s="4" t="str">
        <f>CSM_AGENCY3[[#This Row],[Agency]]&amp;"-"&amp;CSM_AGENCY3[[#This Row],[Agency Name]]</f>
        <v>307-Dept of Children, Youth &amp; Families</v>
      </c>
      <c r="F1157" t="s">
        <v>41</v>
      </c>
      <c r="G1157" s="5" t="s">
        <v>453</v>
      </c>
      <c r="H1157" s="70">
        <v>2942500</v>
      </c>
      <c r="I1157" s="70">
        <v>3083500</v>
      </c>
      <c r="J1157" s="70">
        <v>6026000</v>
      </c>
      <c r="K1157" s="70">
        <v>245208.33333333334</v>
      </c>
      <c r="L1157" s="70">
        <v>256958.33333333334</v>
      </c>
      <c r="N1157" s="6"/>
    </row>
    <row r="1158" spans="1:14" hidden="1" x14ac:dyDescent="0.25">
      <c r="A1158" t="s">
        <v>277</v>
      </c>
      <c r="B1158" t="s">
        <v>399</v>
      </c>
      <c r="C1158" s="4" t="s">
        <v>471</v>
      </c>
      <c r="D1158" s="4" t="s">
        <v>476</v>
      </c>
      <c r="E1158" s="4" t="str">
        <f>CSM_AGENCY3[[#This Row],[Agency]]&amp;"-"&amp;CSM_AGENCY3[[#This Row],[Agency Name]]</f>
        <v>310-Department of Corrections</v>
      </c>
      <c r="F1158" t="s">
        <v>41</v>
      </c>
      <c r="G1158" s="5" t="s">
        <v>453</v>
      </c>
      <c r="H1158" s="70">
        <v>5545500</v>
      </c>
      <c r="I1158" s="70">
        <v>5812500</v>
      </c>
      <c r="J1158" s="70">
        <v>11358000</v>
      </c>
      <c r="K1158" s="70">
        <v>462125</v>
      </c>
      <c r="L1158" s="70">
        <v>484375</v>
      </c>
      <c r="N1158" s="6"/>
    </row>
    <row r="1159" spans="1:14" hidden="1" x14ac:dyDescent="0.25">
      <c r="A1159" t="s">
        <v>278</v>
      </c>
      <c r="B1159" t="s">
        <v>400</v>
      </c>
      <c r="C1159" s="4" t="s">
        <v>471</v>
      </c>
      <c r="D1159" s="4" t="s">
        <v>476</v>
      </c>
      <c r="E1159" s="4" t="str">
        <f>CSM_AGENCY3[[#This Row],[Agency]]&amp;"-"&amp;CSM_AGENCY3[[#This Row],[Agency Name]]</f>
        <v>315-Dept of Services for the Blind</v>
      </c>
      <c r="F1159" t="s">
        <v>41</v>
      </c>
      <c r="G1159" s="5" t="s">
        <v>453</v>
      </c>
      <c r="H1159" s="70">
        <v>67000</v>
      </c>
      <c r="I1159" s="70">
        <v>72000</v>
      </c>
      <c r="J1159" s="70">
        <v>139000</v>
      </c>
      <c r="K1159" s="70">
        <v>5583.333333333333</v>
      </c>
      <c r="L1159" s="70">
        <v>6000</v>
      </c>
      <c r="N1159" s="6"/>
    </row>
    <row r="1160" spans="1:14" hidden="1" x14ac:dyDescent="0.25">
      <c r="A1160" t="s">
        <v>279</v>
      </c>
      <c r="B1160" t="s">
        <v>401</v>
      </c>
      <c r="C1160" s="4" t="s">
        <v>471</v>
      </c>
      <c r="D1160" s="4" t="s">
        <v>476</v>
      </c>
      <c r="E1160" s="4" t="str">
        <f>CSM_AGENCY3[[#This Row],[Agency]]&amp;"-"&amp;CSM_AGENCY3[[#This Row],[Agency Name]]</f>
        <v>340-Student Achievement Council</v>
      </c>
      <c r="F1160" t="s">
        <v>41</v>
      </c>
      <c r="G1160" s="5" t="s">
        <v>453</v>
      </c>
      <c r="H1160" s="70">
        <v>68500</v>
      </c>
      <c r="I1160" s="70">
        <v>69500</v>
      </c>
      <c r="J1160" s="70">
        <v>138000</v>
      </c>
      <c r="K1160" s="70">
        <v>5708.333333333333</v>
      </c>
      <c r="L1160" s="70">
        <v>5791.666666666667</v>
      </c>
      <c r="N1160" s="6"/>
    </row>
    <row r="1161" spans="1:14" hidden="1" x14ac:dyDescent="0.25">
      <c r="A1161" t="s">
        <v>280</v>
      </c>
      <c r="B1161" t="s">
        <v>402</v>
      </c>
      <c r="C1161" s="4" t="s">
        <v>471</v>
      </c>
      <c r="D1161" s="4" t="s">
        <v>476</v>
      </c>
      <c r="E1161" s="4" t="str">
        <f>CSM_AGENCY3[[#This Row],[Agency]]&amp;"-"&amp;CSM_AGENCY3[[#This Row],[Agency Name]]</f>
        <v>341-LEOFF 2 Retirement Board</v>
      </c>
      <c r="F1161" t="s">
        <v>41</v>
      </c>
      <c r="G1161" s="5" t="s">
        <v>453</v>
      </c>
      <c r="H1161" s="70">
        <v>0</v>
      </c>
      <c r="I1161" s="70">
        <v>0</v>
      </c>
      <c r="J1161" s="70">
        <v>0</v>
      </c>
      <c r="K1161" s="70">
        <v>0</v>
      </c>
      <c r="L1161" s="70">
        <v>0</v>
      </c>
      <c r="N1161" s="6"/>
    </row>
    <row r="1162" spans="1:14" hidden="1" x14ac:dyDescent="0.25">
      <c r="A1162" t="s">
        <v>281</v>
      </c>
      <c r="B1162" t="s">
        <v>403</v>
      </c>
      <c r="C1162" s="4" t="s">
        <v>471</v>
      </c>
      <c r="D1162" s="4" t="s">
        <v>476</v>
      </c>
      <c r="E1162" s="4" t="str">
        <f>CSM_AGENCY3[[#This Row],[Agency]]&amp;"-"&amp;CSM_AGENCY3[[#This Row],[Agency Name]]</f>
        <v>350-Public Schools</v>
      </c>
      <c r="F1162" t="s">
        <v>41</v>
      </c>
      <c r="G1162" s="5" t="s">
        <v>453</v>
      </c>
      <c r="H1162" s="70">
        <v>0</v>
      </c>
      <c r="I1162" s="70">
        <v>0</v>
      </c>
      <c r="J1162" s="70">
        <v>0</v>
      </c>
      <c r="K1162" s="70">
        <v>0</v>
      </c>
      <c r="L1162" s="70">
        <v>0</v>
      </c>
      <c r="N1162" s="6"/>
    </row>
    <row r="1163" spans="1:14" hidden="1" x14ac:dyDescent="0.25">
      <c r="A1163" t="s">
        <v>282</v>
      </c>
      <c r="B1163" t="s">
        <v>404</v>
      </c>
      <c r="C1163" s="4" t="s">
        <v>471</v>
      </c>
      <c r="D1163" s="4" t="s">
        <v>476</v>
      </c>
      <c r="E1163" s="4" t="str">
        <f>CSM_AGENCY3[[#This Row],[Agency]]&amp;"-"&amp;CSM_AGENCY3[[#This Row],[Agency Name]]</f>
        <v>351-State School for the Blind</v>
      </c>
      <c r="F1163" t="s">
        <v>41</v>
      </c>
      <c r="G1163" s="5" t="s">
        <v>453</v>
      </c>
      <c r="H1163" s="70">
        <v>0</v>
      </c>
      <c r="I1163" s="70">
        <v>0</v>
      </c>
      <c r="J1163" s="70">
        <v>0</v>
      </c>
      <c r="K1163" s="70">
        <v>0</v>
      </c>
      <c r="L1163" s="70">
        <v>0</v>
      </c>
      <c r="N1163" s="6"/>
    </row>
    <row r="1164" spans="1:14" hidden="1" x14ac:dyDescent="0.25">
      <c r="A1164" t="s">
        <v>283</v>
      </c>
      <c r="B1164" t="s">
        <v>405</v>
      </c>
      <c r="C1164" s="4" t="s">
        <v>471</v>
      </c>
      <c r="D1164" s="4" t="s">
        <v>476</v>
      </c>
      <c r="E1164" s="4" t="str">
        <f>CSM_AGENCY3[[#This Row],[Agency]]&amp;"-"&amp;CSM_AGENCY3[[#This Row],[Agency Name]]</f>
        <v>353-Childhood Deafness &amp; Hearing Loss</v>
      </c>
      <c r="F1164" t="s">
        <v>41</v>
      </c>
      <c r="G1164" s="5" t="s">
        <v>453</v>
      </c>
      <c r="H1164" s="70">
        <v>0</v>
      </c>
      <c r="I1164" s="70">
        <v>0</v>
      </c>
      <c r="J1164" s="70">
        <v>0</v>
      </c>
      <c r="K1164" s="70">
        <v>0</v>
      </c>
      <c r="L1164" s="70">
        <v>0</v>
      </c>
      <c r="N1164" s="6"/>
    </row>
    <row r="1165" spans="1:14" hidden="1" x14ac:dyDescent="0.25">
      <c r="A1165" t="s">
        <v>284</v>
      </c>
      <c r="B1165" t="s">
        <v>406</v>
      </c>
      <c r="C1165" s="4" t="s">
        <v>471</v>
      </c>
      <c r="D1165" s="4" t="s">
        <v>476</v>
      </c>
      <c r="E1165" s="4" t="str">
        <f>CSM_AGENCY3[[#This Row],[Agency]]&amp;"-"&amp;CSM_AGENCY3[[#This Row],[Agency Name]]</f>
        <v>354-Workforce Trng &amp; Educ Coord Board</v>
      </c>
      <c r="F1165" t="s">
        <v>41</v>
      </c>
      <c r="G1165" s="5" t="s">
        <v>453</v>
      </c>
      <c r="H1165" s="70">
        <v>0</v>
      </c>
      <c r="I1165" s="70">
        <v>0</v>
      </c>
      <c r="J1165" s="70">
        <v>0</v>
      </c>
      <c r="K1165" s="70">
        <v>0</v>
      </c>
      <c r="L1165" s="70">
        <v>0</v>
      </c>
      <c r="N1165" s="6"/>
    </row>
    <row r="1166" spans="1:14" hidden="1" x14ac:dyDescent="0.25">
      <c r="A1166" t="s">
        <v>285</v>
      </c>
      <c r="B1166" t="s">
        <v>407</v>
      </c>
      <c r="C1166" s="4" t="s">
        <v>471</v>
      </c>
      <c r="D1166" s="4" t="s">
        <v>476</v>
      </c>
      <c r="E1166" s="4" t="str">
        <f>CSM_AGENCY3[[#This Row],[Agency]]&amp;"-"&amp;CSM_AGENCY3[[#This Row],[Agency Name]]</f>
        <v>355-Archaeology &amp; Historic Preservation</v>
      </c>
      <c r="F1166" t="s">
        <v>41</v>
      </c>
      <c r="G1166" s="5" t="s">
        <v>453</v>
      </c>
      <c r="H1166" s="70">
        <v>0</v>
      </c>
      <c r="I1166" s="70">
        <v>0</v>
      </c>
      <c r="J1166" s="70">
        <v>0</v>
      </c>
      <c r="K1166" s="70">
        <v>0</v>
      </c>
      <c r="L1166" s="70">
        <v>0</v>
      </c>
      <c r="N1166" s="6"/>
    </row>
    <row r="1167" spans="1:14" hidden="1" x14ac:dyDescent="0.25">
      <c r="A1167" t="s">
        <v>286</v>
      </c>
      <c r="B1167" t="s">
        <v>439</v>
      </c>
      <c r="C1167" s="4" t="s">
        <v>471</v>
      </c>
      <c r="D1167" s="4" t="s">
        <v>476</v>
      </c>
      <c r="E1167" s="4" t="str">
        <f>CSM_AGENCY3[[#This Row],[Agency]]&amp;"-"&amp;CSM_AGENCY3[[#This Row],[Agency Name]]</f>
        <v>357-Department of Early Learning</v>
      </c>
      <c r="F1167" t="s">
        <v>41</v>
      </c>
      <c r="G1167" s="5" t="s">
        <v>453</v>
      </c>
      <c r="H1167" s="70">
        <v>0</v>
      </c>
      <c r="I1167" s="70">
        <v>0</v>
      </c>
      <c r="J1167" s="70">
        <v>0</v>
      </c>
      <c r="K1167" s="70">
        <v>0</v>
      </c>
      <c r="L1167" s="70">
        <v>0</v>
      </c>
      <c r="N1167" s="6"/>
    </row>
    <row r="1168" spans="1:14" hidden="1" x14ac:dyDescent="0.25">
      <c r="A1168" t="s">
        <v>287</v>
      </c>
      <c r="B1168" t="s">
        <v>408</v>
      </c>
      <c r="C1168" s="4" t="s">
        <v>471</v>
      </c>
      <c r="D1168" s="4" t="s">
        <v>476</v>
      </c>
      <c r="E1168" s="4" t="str">
        <f>CSM_AGENCY3[[#This Row],[Agency]]&amp;"-"&amp;CSM_AGENCY3[[#This Row],[Agency Name]]</f>
        <v>359-Washington Charter School Comm</v>
      </c>
      <c r="F1168" t="s">
        <v>41</v>
      </c>
      <c r="G1168" s="5" t="s">
        <v>453</v>
      </c>
      <c r="H1168" s="70">
        <v>0</v>
      </c>
      <c r="I1168" s="70">
        <v>0</v>
      </c>
      <c r="J1168" s="70">
        <v>0</v>
      </c>
      <c r="K1168" s="70">
        <v>0</v>
      </c>
      <c r="L1168" s="70">
        <v>0</v>
      </c>
      <c r="N1168" s="6"/>
    </row>
    <row r="1169" spans="1:14" hidden="1" x14ac:dyDescent="0.25">
      <c r="A1169" t="s">
        <v>288</v>
      </c>
      <c r="B1169" t="s">
        <v>409</v>
      </c>
      <c r="C1169" s="4" t="s">
        <v>471</v>
      </c>
      <c r="D1169" s="4" t="s">
        <v>476</v>
      </c>
      <c r="E1169" s="4" t="str">
        <f>CSM_AGENCY3[[#This Row],[Agency]]&amp;"-"&amp;CSM_AGENCY3[[#This Row],[Agency Name]]</f>
        <v>360-University of Washington</v>
      </c>
      <c r="F1169" t="s">
        <v>41</v>
      </c>
      <c r="G1169" s="5" t="s">
        <v>453</v>
      </c>
      <c r="H1169" s="70">
        <v>0</v>
      </c>
      <c r="I1169" s="70">
        <v>0</v>
      </c>
      <c r="J1169" s="70">
        <v>0</v>
      </c>
      <c r="K1169" s="70">
        <v>0</v>
      </c>
      <c r="L1169" s="70">
        <v>0</v>
      </c>
      <c r="N1169" s="6"/>
    </row>
    <row r="1170" spans="1:14" hidden="1" x14ac:dyDescent="0.25">
      <c r="A1170" t="s">
        <v>289</v>
      </c>
      <c r="B1170" t="s">
        <v>410</v>
      </c>
      <c r="C1170" s="4" t="s">
        <v>471</v>
      </c>
      <c r="D1170" s="4" t="s">
        <v>476</v>
      </c>
      <c r="E1170" s="4" t="str">
        <f>CSM_AGENCY3[[#This Row],[Agency]]&amp;"-"&amp;CSM_AGENCY3[[#This Row],[Agency Name]]</f>
        <v>365-Washington State University</v>
      </c>
      <c r="F1170" t="s">
        <v>41</v>
      </c>
      <c r="G1170" s="5" t="s">
        <v>453</v>
      </c>
      <c r="H1170" s="70">
        <v>0</v>
      </c>
      <c r="I1170" s="70">
        <v>0</v>
      </c>
      <c r="J1170" s="70">
        <v>0</v>
      </c>
      <c r="K1170" s="70">
        <v>0</v>
      </c>
      <c r="L1170" s="70">
        <v>0</v>
      </c>
      <c r="N1170" s="6"/>
    </row>
    <row r="1171" spans="1:14" hidden="1" x14ac:dyDescent="0.25">
      <c r="A1171" t="s">
        <v>290</v>
      </c>
      <c r="B1171" t="s">
        <v>411</v>
      </c>
      <c r="C1171" s="4" t="s">
        <v>471</v>
      </c>
      <c r="D1171" s="4" t="s">
        <v>476</v>
      </c>
      <c r="E1171" s="4" t="str">
        <f>CSM_AGENCY3[[#This Row],[Agency]]&amp;"-"&amp;CSM_AGENCY3[[#This Row],[Agency Name]]</f>
        <v>370-Eastern Washington University</v>
      </c>
      <c r="F1171" t="s">
        <v>41</v>
      </c>
      <c r="G1171" s="5" t="s">
        <v>453</v>
      </c>
      <c r="H1171" s="70">
        <v>0</v>
      </c>
      <c r="I1171" s="70">
        <v>0</v>
      </c>
      <c r="J1171" s="70">
        <v>0</v>
      </c>
      <c r="K1171" s="70">
        <v>0</v>
      </c>
      <c r="L1171" s="70">
        <v>0</v>
      </c>
      <c r="N1171" s="6"/>
    </row>
    <row r="1172" spans="1:14" hidden="1" x14ac:dyDescent="0.25">
      <c r="A1172" t="s">
        <v>291</v>
      </c>
      <c r="B1172" t="s">
        <v>412</v>
      </c>
      <c r="C1172" s="4" t="s">
        <v>471</v>
      </c>
      <c r="D1172" s="4" t="s">
        <v>476</v>
      </c>
      <c r="E1172" s="4" t="str">
        <f>CSM_AGENCY3[[#This Row],[Agency]]&amp;"-"&amp;CSM_AGENCY3[[#This Row],[Agency Name]]</f>
        <v>375-Central Washington University</v>
      </c>
      <c r="F1172" t="s">
        <v>41</v>
      </c>
      <c r="G1172" s="5" t="s">
        <v>453</v>
      </c>
      <c r="H1172" s="70">
        <v>0</v>
      </c>
      <c r="I1172" s="70">
        <v>0</v>
      </c>
      <c r="J1172" s="70">
        <v>0</v>
      </c>
      <c r="K1172" s="70">
        <v>0</v>
      </c>
      <c r="L1172" s="70">
        <v>0</v>
      </c>
      <c r="N1172" s="6"/>
    </row>
    <row r="1173" spans="1:14" hidden="1" x14ac:dyDescent="0.25">
      <c r="A1173" t="s">
        <v>292</v>
      </c>
      <c r="B1173" t="s">
        <v>413</v>
      </c>
      <c r="C1173" s="4" t="s">
        <v>471</v>
      </c>
      <c r="D1173" s="4" t="s">
        <v>476</v>
      </c>
      <c r="E1173" s="4" t="str">
        <f>CSM_AGENCY3[[#This Row],[Agency]]&amp;"-"&amp;CSM_AGENCY3[[#This Row],[Agency Name]]</f>
        <v>376-The Evergreen State College</v>
      </c>
      <c r="F1173" t="s">
        <v>41</v>
      </c>
      <c r="G1173" s="5" t="s">
        <v>453</v>
      </c>
      <c r="H1173" s="70">
        <v>0</v>
      </c>
      <c r="I1173" s="70">
        <v>0</v>
      </c>
      <c r="J1173" s="70">
        <v>0</v>
      </c>
      <c r="K1173" s="70">
        <v>0</v>
      </c>
      <c r="L1173" s="70">
        <v>0</v>
      </c>
      <c r="N1173" s="6"/>
    </row>
    <row r="1174" spans="1:14" hidden="1" x14ac:dyDescent="0.25">
      <c r="A1174" t="s">
        <v>293</v>
      </c>
      <c r="B1174" t="s">
        <v>414</v>
      </c>
      <c r="C1174" s="4" t="s">
        <v>471</v>
      </c>
      <c r="D1174" s="4" t="s">
        <v>476</v>
      </c>
      <c r="E1174" s="4" t="str">
        <f>CSM_AGENCY3[[#This Row],[Agency]]&amp;"-"&amp;CSM_AGENCY3[[#This Row],[Agency Name]]</f>
        <v>380-Western Washington University</v>
      </c>
      <c r="F1174" t="s">
        <v>41</v>
      </c>
      <c r="G1174" s="5" t="s">
        <v>453</v>
      </c>
      <c r="H1174" s="70">
        <v>0</v>
      </c>
      <c r="I1174" s="70">
        <v>0</v>
      </c>
      <c r="J1174" s="70">
        <v>0</v>
      </c>
      <c r="K1174" s="70">
        <v>0</v>
      </c>
      <c r="L1174" s="70">
        <v>0</v>
      </c>
      <c r="N1174" s="6"/>
    </row>
    <row r="1175" spans="1:14" hidden="1" x14ac:dyDescent="0.25">
      <c r="A1175" t="s">
        <v>294</v>
      </c>
      <c r="B1175" t="s">
        <v>415</v>
      </c>
      <c r="C1175" s="4" t="s">
        <v>471</v>
      </c>
      <c r="D1175" s="4" t="s">
        <v>476</v>
      </c>
      <c r="E1175" s="4" t="str">
        <f>CSM_AGENCY3[[#This Row],[Agency]]&amp;"-"&amp;CSM_AGENCY3[[#This Row],[Agency Name]]</f>
        <v>387-Washington State Arts Commission</v>
      </c>
      <c r="F1175" t="s">
        <v>41</v>
      </c>
      <c r="G1175" s="5" t="s">
        <v>453</v>
      </c>
      <c r="H1175" s="70">
        <v>0</v>
      </c>
      <c r="I1175" s="70">
        <v>0</v>
      </c>
      <c r="J1175" s="70">
        <v>0</v>
      </c>
      <c r="K1175" s="70">
        <v>0</v>
      </c>
      <c r="L1175" s="70">
        <v>0</v>
      </c>
      <c r="N1175" s="6"/>
    </row>
    <row r="1176" spans="1:14" hidden="1" x14ac:dyDescent="0.25">
      <c r="A1176" t="s">
        <v>295</v>
      </c>
      <c r="B1176" t="s">
        <v>416</v>
      </c>
      <c r="C1176" s="4" t="s">
        <v>471</v>
      </c>
      <c r="D1176" s="4" t="s">
        <v>476</v>
      </c>
      <c r="E1176" s="4" t="str">
        <f>CSM_AGENCY3[[#This Row],[Agency]]&amp;"-"&amp;CSM_AGENCY3[[#This Row],[Agency Name]]</f>
        <v>390-Washington State Historical Society</v>
      </c>
      <c r="F1176" t="s">
        <v>41</v>
      </c>
      <c r="G1176" s="5" t="s">
        <v>453</v>
      </c>
      <c r="H1176" s="70">
        <v>0</v>
      </c>
      <c r="I1176" s="70">
        <v>0</v>
      </c>
      <c r="J1176" s="70">
        <v>0</v>
      </c>
      <c r="K1176" s="70">
        <v>0</v>
      </c>
      <c r="L1176" s="70">
        <v>0</v>
      </c>
      <c r="N1176" s="6"/>
    </row>
    <row r="1177" spans="1:14" hidden="1" x14ac:dyDescent="0.25">
      <c r="A1177" t="s">
        <v>296</v>
      </c>
      <c r="B1177" t="s">
        <v>417</v>
      </c>
      <c r="C1177" s="4" t="s">
        <v>471</v>
      </c>
      <c r="D1177" s="4" t="s">
        <v>476</v>
      </c>
      <c r="E1177" s="4" t="str">
        <f>CSM_AGENCY3[[#This Row],[Agency]]&amp;"-"&amp;CSM_AGENCY3[[#This Row],[Agency Name]]</f>
        <v>395-East Wash State Historical Society</v>
      </c>
      <c r="F1177" t="s">
        <v>41</v>
      </c>
      <c r="G1177" s="5" t="s">
        <v>453</v>
      </c>
      <c r="H1177" s="70">
        <v>0</v>
      </c>
      <c r="I1177" s="70">
        <v>0</v>
      </c>
      <c r="J1177" s="70">
        <v>0</v>
      </c>
      <c r="K1177" s="70">
        <v>0</v>
      </c>
      <c r="L1177" s="70">
        <v>0</v>
      </c>
      <c r="N1177" s="6"/>
    </row>
    <row r="1178" spans="1:14" hidden="1" x14ac:dyDescent="0.25">
      <c r="A1178" t="s">
        <v>297</v>
      </c>
      <c r="B1178" t="s">
        <v>418</v>
      </c>
      <c r="C1178" s="4" t="s">
        <v>471</v>
      </c>
      <c r="D1178" s="4" t="s">
        <v>476</v>
      </c>
      <c r="E1178" s="4" t="str">
        <f>CSM_AGENCY3[[#This Row],[Agency]]&amp;"-"&amp;CSM_AGENCY3[[#This Row],[Agency Name]]</f>
        <v>405-Department of Transportation</v>
      </c>
      <c r="F1178" t="s">
        <v>41</v>
      </c>
      <c r="G1178" s="5" t="s">
        <v>453</v>
      </c>
      <c r="H1178" s="70">
        <v>0</v>
      </c>
      <c r="I1178" s="70">
        <v>0</v>
      </c>
      <c r="J1178" s="70">
        <v>0</v>
      </c>
      <c r="K1178" s="70">
        <v>0</v>
      </c>
      <c r="L1178" s="70">
        <v>0</v>
      </c>
      <c r="N1178" s="6"/>
    </row>
    <row r="1179" spans="1:14" hidden="1" x14ac:dyDescent="0.25">
      <c r="A1179" t="s">
        <v>298</v>
      </c>
      <c r="B1179" t="s">
        <v>419</v>
      </c>
      <c r="C1179" s="4" t="s">
        <v>471</v>
      </c>
      <c r="D1179" s="4" t="s">
        <v>476</v>
      </c>
      <c r="E1179" s="4" t="str">
        <f>CSM_AGENCY3[[#This Row],[Agency]]&amp;"-"&amp;CSM_AGENCY3[[#This Row],[Agency Name]]</f>
        <v>406-County Road Administration Board</v>
      </c>
      <c r="F1179" t="s">
        <v>41</v>
      </c>
      <c r="G1179" s="5" t="s">
        <v>453</v>
      </c>
      <c r="H1179" s="70">
        <v>10000</v>
      </c>
      <c r="I1179" s="70">
        <v>10000</v>
      </c>
      <c r="J1179" s="70">
        <v>20000</v>
      </c>
      <c r="K1179" s="70">
        <v>833.33333333333337</v>
      </c>
      <c r="L1179" s="70">
        <v>833.33333333333337</v>
      </c>
      <c r="N1179" s="6"/>
    </row>
    <row r="1180" spans="1:14" hidden="1" x14ac:dyDescent="0.25">
      <c r="A1180" t="s">
        <v>299</v>
      </c>
      <c r="B1180" t="s">
        <v>420</v>
      </c>
      <c r="C1180" s="4" t="s">
        <v>471</v>
      </c>
      <c r="D1180" s="4" t="s">
        <v>476</v>
      </c>
      <c r="E1180" s="4" t="str">
        <f>CSM_AGENCY3[[#This Row],[Agency]]&amp;"-"&amp;CSM_AGENCY3[[#This Row],[Agency Name]]</f>
        <v>407-Transportation Improvement Board</v>
      </c>
      <c r="F1180" t="s">
        <v>41</v>
      </c>
      <c r="G1180" s="5" t="s">
        <v>453</v>
      </c>
      <c r="H1180" s="70">
        <v>6500</v>
      </c>
      <c r="I1180" s="70">
        <v>6500</v>
      </c>
      <c r="J1180" s="70">
        <v>13000</v>
      </c>
      <c r="K1180" s="70">
        <v>541.66666666666663</v>
      </c>
      <c r="L1180" s="70">
        <v>541.66666666666663</v>
      </c>
      <c r="N1180" s="6"/>
    </row>
    <row r="1181" spans="1:14" hidden="1" x14ac:dyDescent="0.25">
      <c r="A1181" t="s">
        <v>300</v>
      </c>
      <c r="B1181" t="s">
        <v>421</v>
      </c>
      <c r="C1181" s="4" t="s">
        <v>471</v>
      </c>
      <c r="D1181" s="4" t="s">
        <v>476</v>
      </c>
      <c r="E1181" s="4" t="str">
        <f>CSM_AGENCY3[[#This Row],[Agency]]&amp;"-"&amp;CSM_AGENCY3[[#This Row],[Agency Name]]</f>
        <v>410-Transportation Commission</v>
      </c>
      <c r="F1181" t="s">
        <v>41</v>
      </c>
      <c r="G1181" s="5" t="s">
        <v>453</v>
      </c>
      <c r="H1181" s="70">
        <v>0</v>
      </c>
      <c r="I1181" s="70">
        <v>0</v>
      </c>
      <c r="J1181" s="70">
        <v>0</v>
      </c>
      <c r="K1181" s="70">
        <v>0</v>
      </c>
      <c r="L1181" s="70">
        <v>0</v>
      </c>
      <c r="N1181" s="6"/>
    </row>
    <row r="1182" spans="1:14" hidden="1" x14ac:dyDescent="0.25">
      <c r="A1182" t="s">
        <v>301</v>
      </c>
      <c r="B1182" t="s">
        <v>422</v>
      </c>
      <c r="C1182" s="4" t="s">
        <v>471</v>
      </c>
      <c r="D1182" s="4" t="s">
        <v>476</v>
      </c>
      <c r="E1182" s="4" t="str">
        <f>CSM_AGENCY3[[#This Row],[Agency]]&amp;"-"&amp;CSM_AGENCY3[[#This Row],[Agency Name]]</f>
        <v>411-Freight Mobility Strategic Invest</v>
      </c>
      <c r="F1182" t="s">
        <v>41</v>
      </c>
      <c r="G1182" s="5" t="s">
        <v>453</v>
      </c>
      <c r="H1182" s="70">
        <v>0</v>
      </c>
      <c r="I1182" s="70">
        <v>0</v>
      </c>
      <c r="J1182" s="70">
        <v>0</v>
      </c>
      <c r="K1182" s="70">
        <v>0</v>
      </c>
      <c r="L1182" s="70">
        <v>0</v>
      </c>
      <c r="N1182" s="6"/>
    </row>
    <row r="1183" spans="1:14" hidden="1" x14ac:dyDescent="0.25">
      <c r="A1183" t="s">
        <v>302</v>
      </c>
      <c r="B1183" t="s">
        <v>423</v>
      </c>
      <c r="C1183" s="4" t="s">
        <v>471</v>
      </c>
      <c r="D1183" s="4" t="s">
        <v>476</v>
      </c>
      <c r="E1183" s="4" t="str">
        <f>CSM_AGENCY3[[#This Row],[Agency]]&amp;"-"&amp;CSM_AGENCY3[[#This Row],[Agency Name]]</f>
        <v>460-Columbia River Gorge Commission</v>
      </c>
      <c r="F1183" t="s">
        <v>41</v>
      </c>
      <c r="G1183" s="5" t="s">
        <v>453</v>
      </c>
      <c r="H1183" s="70">
        <v>0</v>
      </c>
      <c r="I1183" s="70">
        <v>0</v>
      </c>
      <c r="J1183" s="70">
        <v>0</v>
      </c>
      <c r="K1183" s="70">
        <v>0</v>
      </c>
      <c r="L1183" s="70">
        <v>0</v>
      </c>
      <c r="N1183" s="6"/>
    </row>
    <row r="1184" spans="1:14" hidden="1" x14ac:dyDescent="0.25">
      <c r="A1184" t="s">
        <v>303</v>
      </c>
      <c r="B1184" t="s">
        <v>424</v>
      </c>
      <c r="C1184" s="4" t="s">
        <v>471</v>
      </c>
      <c r="D1184" s="4" t="s">
        <v>476</v>
      </c>
      <c r="E1184" s="4" t="str">
        <f>CSM_AGENCY3[[#This Row],[Agency]]&amp;"-"&amp;CSM_AGENCY3[[#This Row],[Agency Name]]</f>
        <v>461-Department of Ecology</v>
      </c>
      <c r="F1184" t="s">
        <v>41</v>
      </c>
      <c r="G1184" s="5" t="s">
        <v>453</v>
      </c>
      <c r="H1184" s="70">
        <v>1056000</v>
      </c>
      <c r="I1184" s="70">
        <v>1113000</v>
      </c>
      <c r="J1184" s="70">
        <v>2169000</v>
      </c>
      <c r="K1184" s="70">
        <v>88000</v>
      </c>
      <c r="L1184" s="70">
        <v>92750</v>
      </c>
      <c r="N1184" s="6"/>
    </row>
    <row r="1185" spans="1:14" hidden="1" x14ac:dyDescent="0.25">
      <c r="A1185" t="s">
        <v>304</v>
      </c>
      <c r="B1185" t="s">
        <v>425</v>
      </c>
      <c r="C1185" s="4" t="s">
        <v>471</v>
      </c>
      <c r="D1185" s="4" t="s">
        <v>476</v>
      </c>
      <c r="E1185" s="4" t="str">
        <f>CSM_AGENCY3[[#This Row],[Agency]]&amp;"-"&amp;CSM_AGENCY3[[#This Row],[Agency Name]]</f>
        <v>462-WA Pollution Liab Insurance Program</v>
      </c>
      <c r="F1185" t="s">
        <v>41</v>
      </c>
      <c r="G1185" s="5" t="s">
        <v>453</v>
      </c>
      <c r="H1185" s="70">
        <v>12000</v>
      </c>
      <c r="I1185" s="70">
        <v>15000</v>
      </c>
      <c r="J1185" s="70">
        <v>27000</v>
      </c>
      <c r="K1185" s="70">
        <v>1000</v>
      </c>
      <c r="L1185" s="70">
        <v>1250</v>
      </c>
      <c r="N1185" s="6"/>
    </row>
    <row r="1186" spans="1:14" hidden="1" x14ac:dyDescent="0.25">
      <c r="A1186" t="s">
        <v>306</v>
      </c>
      <c r="B1186" t="s">
        <v>427</v>
      </c>
      <c r="C1186" s="4" t="s">
        <v>471</v>
      </c>
      <c r="D1186" s="4" t="s">
        <v>476</v>
      </c>
      <c r="E1186" s="4" t="str">
        <f>CSM_AGENCY3[[#This Row],[Agency]]&amp;"-"&amp;CSM_AGENCY3[[#This Row],[Agency Name]]</f>
        <v>465-State Parks and Recreation Comm</v>
      </c>
      <c r="F1186" t="s">
        <v>41</v>
      </c>
      <c r="G1186" s="5" t="s">
        <v>453</v>
      </c>
      <c r="H1186" s="70">
        <v>658500</v>
      </c>
      <c r="I1186" s="70">
        <v>689500</v>
      </c>
      <c r="J1186" s="70">
        <v>1348000</v>
      </c>
      <c r="K1186" s="70">
        <v>54875</v>
      </c>
      <c r="L1186" s="70">
        <v>57458.333333333336</v>
      </c>
      <c r="N1186" s="6"/>
    </row>
    <row r="1187" spans="1:14" hidden="1" x14ac:dyDescent="0.25">
      <c r="A1187" t="s">
        <v>307</v>
      </c>
      <c r="B1187" t="s">
        <v>428</v>
      </c>
      <c r="C1187" s="4" t="s">
        <v>471</v>
      </c>
      <c r="D1187" s="4" t="s">
        <v>476</v>
      </c>
      <c r="E1187" s="4" t="str">
        <f>CSM_AGENCY3[[#This Row],[Agency]]&amp;"-"&amp;CSM_AGENCY3[[#This Row],[Agency Name]]</f>
        <v>467-Rec and Conservation Funding Board</v>
      </c>
      <c r="F1187" t="s">
        <v>41</v>
      </c>
      <c r="G1187" s="5" t="s">
        <v>453</v>
      </c>
      <c r="H1187" s="70">
        <v>41000</v>
      </c>
      <c r="I1187" s="70">
        <v>43000</v>
      </c>
      <c r="J1187" s="70">
        <v>84000</v>
      </c>
      <c r="K1187" s="70">
        <v>3416.6666666666665</v>
      </c>
      <c r="L1187" s="70">
        <v>3583.3333333333335</v>
      </c>
      <c r="N1187" s="6"/>
    </row>
    <row r="1188" spans="1:14" hidden="1" x14ac:dyDescent="0.25">
      <c r="A1188" t="s">
        <v>308</v>
      </c>
      <c r="B1188" t="s">
        <v>429</v>
      </c>
      <c r="C1188" s="4" t="s">
        <v>471</v>
      </c>
      <c r="D1188" s="4" t="s">
        <v>476</v>
      </c>
      <c r="E1188" s="4" t="str">
        <f>CSM_AGENCY3[[#This Row],[Agency]]&amp;"-"&amp;CSM_AGENCY3[[#This Row],[Agency Name]]</f>
        <v>468-Environ &amp; Land Use Hearings Office</v>
      </c>
      <c r="F1188" t="s">
        <v>41</v>
      </c>
      <c r="G1188" s="5" t="s">
        <v>453</v>
      </c>
      <c r="H1188" s="70">
        <v>0</v>
      </c>
      <c r="I1188" s="70">
        <v>0</v>
      </c>
      <c r="J1188" s="70">
        <v>0</v>
      </c>
      <c r="K1188" s="70">
        <v>0</v>
      </c>
      <c r="L1188" s="70">
        <v>0</v>
      </c>
      <c r="N1188" s="6"/>
    </row>
    <row r="1189" spans="1:14" hidden="1" x14ac:dyDescent="0.25">
      <c r="A1189" t="s">
        <v>309</v>
      </c>
      <c r="B1189" t="s">
        <v>430</v>
      </c>
      <c r="C1189" s="4" t="s">
        <v>471</v>
      </c>
      <c r="D1189" s="4" t="s">
        <v>476</v>
      </c>
      <c r="E1189" s="4" t="str">
        <f>CSM_AGENCY3[[#This Row],[Agency]]&amp;"-"&amp;CSM_AGENCY3[[#This Row],[Agency Name]]</f>
        <v>471-State Conservation Commission</v>
      </c>
      <c r="F1189" t="s">
        <v>41</v>
      </c>
      <c r="G1189" s="5" t="s">
        <v>453</v>
      </c>
      <c r="H1189" s="70">
        <v>0</v>
      </c>
      <c r="I1189" s="70">
        <v>0</v>
      </c>
      <c r="J1189" s="70">
        <v>0</v>
      </c>
      <c r="K1189" s="70">
        <v>0</v>
      </c>
      <c r="L1189" s="70">
        <v>0</v>
      </c>
      <c r="N1189" s="6"/>
    </row>
    <row r="1190" spans="1:14" hidden="1" x14ac:dyDescent="0.25">
      <c r="A1190" t="s">
        <v>310</v>
      </c>
      <c r="B1190" t="s">
        <v>431</v>
      </c>
      <c r="C1190" s="4" t="s">
        <v>471</v>
      </c>
      <c r="D1190" s="4" t="s">
        <v>476</v>
      </c>
      <c r="E1190" s="4" t="str">
        <f>CSM_AGENCY3[[#This Row],[Agency]]&amp;"-"&amp;CSM_AGENCY3[[#This Row],[Agency Name]]</f>
        <v>477-Dept of Fish and Wildlife</v>
      </c>
      <c r="F1190" t="s">
        <v>41</v>
      </c>
      <c r="G1190" s="5" t="s">
        <v>453</v>
      </c>
      <c r="H1190" s="70">
        <v>1369500</v>
      </c>
      <c r="I1190" s="70">
        <v>1434500</v>
      </c>
      <c r="J1190" s="70">
        <v>2804000</v>
      </c>
      <c r="K1190" s="70">
        <v>114125</v>
      </c>
      <c r="L1190" s="70">
        <v>119541.66666666667</v>
      </c>
      <c r="N1190" s="6"/>
    </row>
    <row r="1191" spans="1:14" hidden="1" x14ac:dyDescent="0.25">
      <c r="A1191" t="s">
        <v>311</v>
      </c>
      <c r="B1191" t="s">
        <v>432</v>
      </c>
      <c r="C1191" s="4" t="s">
        <v>471</v>
      </c>
      <c r="D1191" s="4" t="s">
        <v>476</v>
      </c>
      <c r="E1191" s="4" t="str">
        <f>CSM_AGENCY3[[#This Row],[Agency]]&amp;"-"&amp;CSM_AGENCY3[[#This Row],[Agency Name]]</f>
        <v>478-Puget Sound Partnership</v>
      </c>
      <c r="F1191" t="s">
        <v>41</v>
      </c>
      <c r="G1191" s="5" t="s">
        <v>453</v>
      </c>
      <c r="H1191" s="70">
        <v>34500</v>
      </c>
      <c r="I1191" s="70">
        <v>37500</v>
      </c>
      <c r="J1191" s="70">
        <v>72000</v>
      </c>
      <c r="K1191" s="70">
        <v>2875</v>
      </c>
      <c r="L1191" s="70">
        <v>3125</v>
      </c>
      <c r="N1191" s="6"/>
    </row>
    <row r="1192" spans="1:14" hidden="1" x14ac:dyDescent="0.25">
      <c r="A1192" t="s">
        <v>312</v>
      </c>
      <c r="B1192" t="s">
        <v>433</v>
      </c>
      <c r="C1192" s="4" t="s">
        <v>471</v>
      </c>
      <c r="D1192" s="4" t="s">
        <v>476</v>
      </c>
      <c r="E1192" s="4" t="str">
        <f>CSM_AGENCY3[[#This Row],[Agency]]&amp;"-"&amp;CSM_AGENCY3[[#This Row],[Agency Name]]</f>
        <v>490-Department of Natural Resources</v>
      </c>
      <c r="F1192" t="s">
        <v>41</v>
      </c>
      <c r="G1192" s="5" t="s">
        <v>453</v>
      </c>
      <c r="H1192" s="70">
        <v>1108000</v>
      </c>
      <c r="I1192" s="70">
        <v>1162000</v>
      </c>
      <c r="J1192" s="70">
        <v>2270000</v>
      </c>
      <c r="K1192" s="70">
        <v>92333.333333333328</v>
      </c>
      <c r="L1192" s="70">
        <v>96833.333333333328</v>
      </c>
      <c r="N1192" s="6"/>
    </row>
    <row r="1193" spans="1:14" hidden="1" x14ac:dyDescent="0.25">
      <c r="A1193" t="s">
        <v>313</v>
      </c>
      <c r="B1193" t="s">
        <v>434</v>
      </c>
      <c r="C1193" s="4" t="s">
        <v>471</v>
      </c>
      <c r="D1193" s="4" t="s">
        <v>476</v>
      </c>
      <c r="E1193" s="4" t="str">
        <f>CSM_AGENCY3[[#This Row],[Agency]]&amp;"-"&amp;CSM_AGENCY3[[#This Row],[Agency Name]]</f>
        <v>495-Department of Agriculture</v>
      </c>
      <c r="F1193" t="s">
        <v>41</v>
      </c>
      <c r="G1193" s="5" t="s">
        <v>453</v>
      </c>
      <c r="H1193" s="70">
        <v>640000</v>
      </c>
      <c r="I1193" s="70">
        <v>669000</v>
      </c>
      <c r="J1193" s="70">
        <v>1309000</v>
      </c>
      <c r="K1193" s="70">
        <v>53333.333333333336</v>
      </c>
      <c r="L1193" s="70">
        <v>55750</v>
      </c>
      <c r="N1193" s="6"/>
    </row>
    <row r="1194" spans="1:14" hidden="1" x14ac:dyDescent="0.25">
      <c r="A1194" t="s">
        <v>314</v>
      </c>
      <c r="B1194" t="s">
        <v>435</v>
      </c>
      <c r="C1194" s="4" t="s">
        <v>471</v>
      </c>
      <c r="D1194" s="4" t="s">
        <v>476</v>
      </c>
      <c r="E1194" s="4" t="str">
        <f>CSM_AGENCY3[[#This Row],[Agency]]&amp;"-"&amp;CSM_AGENCY3[[#This Row],[Agency Name]]</f>
        <v>540-Employment Security Department</v>
      </c>
      <c r="F1194" t="s">
        <v>41</v>
      </c>
      <c r="G1194" s="5" t="s">
        <v>453</v>
      </c>
      <c r="H1194" s="70">
        <v>1704000</v>
      </c>
      <c r="I1194" s="70">
        <v>1787000</v>
      </c>
      <c r="J1194" s="70">
        <v>3491000</v>
      </c>
      <c r="K1194" s="70">
        <v>142000</v>
      </c>
      <c r="L1194" s="70">
        <v>148916.66666666666</v>
      </c>
      <c r="N1194" s="6"/>
    </row>
    <row r="1195" spans="1:14" hidden="1" x14ac:dyDescent="0.25">
      <c r="A1195" t="s">
        <v>315</v>
      </c>
      <c r="B1195" t="s">
        <v>441</v>
      </c>
      <c r="C1195" s="4" t="s">
        <v>471</v>
      </c>
      <c r="D1195" s="4" t="s">
        <v>476</v>
      </c>
      <c r="E1195" s="4" t="str">
        <f>CSM_AGENCY3[[#This Row],[Agency]]&amp;"-"&amp;CSM_AGENCY3[[#This Row],[Agency Name]]</f>
        <v>541-ESD - PFM</v>
      </c>
      <c r="F1195" t="s">
        <v>41</v>
      </c>
      <c r="G1195" s="5" t="s">
        <v>453</v>
      </c>
      <c r="H1195" s="70">
        <v>0</v>
      </c>
      <c r="I1195" s="70">
        <v>0</v>
      </c>
      <c r="J1195" s="70">
        <v>0</v>
      </c>
      <c r="K1195" s="70">
        <v>0</v>
      </c>
      <c r="L1195" s="70">
        <v>0</v>
      </c>
      <c r="N1195" s="6"/>
    </row>
    <row r="1196" spans="1:14" hidden="1" x14ac:dyDescent="0.25">
      <c r="A1196" t="s">
        <v>316</v>
      </c>
      <c r="B1196" t="s">
        <v>443</v>
      </c>
      <c r="C1196" s="4" t="s">
        <v>471</v>
      </c>
      <c r="D1196" s="4" t="s">
        <v>476</v>
      </c>
      <c r="E1196" s="4" t="str">
        <f>CSM_AGENCY3[[#This Row],[Agency]]&amp;"-"&amp;CSM_AGENCY3[[#This Row],[Agency Name]]</f>
        <v>542-ESD LTC</v>
      </c>
      <c r="F1196" t="s">
        <v>41</v>
      </c>
      <c r="G1196" s="5" t="s">
        <v>453</v>
      </c>
      <c r="H1196" s="70">
        <v>0</v>
      </c>
      <c r="I1196" s="70">
        <v>0</v>
      </c>
      <c r="J1196" s="70">
        <v>0</v>
      </c>
      <c r="K1196" s="70">
        <v>0</v>
      </c>
      <c r="L1196" s="70">
        <v>0</v>
      </c>
      <c r="N1196" s="6"/>
    </row>
    <row r="1197" spans="1:14" hidden="1" x14ac:dyDescent="0.25">
      <c r="A1197" t="s">
        <v>317</v>
      </c>
      <c r="B1197" t="s">
        <v>445</v>
      </c>
      <c r="C1197" s="4" t="s">
        <v>471</v>
      </c>
      <c r="D1197" s="4" t="s">
        <v>476</v>
      </c>
      <c r="E1197" s="4" t="str">
        <f>CSM_AGENCY3[[#This Row],[Agency]]&amp;"-"&amp;CSM_AGENCY3[[#This Row],[Agency Name]]</f>
        <v>543-ESD - UI</v>
      </c>
      <c r="F1197" t="s">
        <v>41</v>
      </c>
      <c r="G1197" s="5" t="s">
        <v>453</v>
      </c>
      <c r="H1197" s="70">
        <v>0</v>
      </c>
      <c r="I1197" s="70">
        <v>0</v>
      </c>
      <c r="J1197" s="70">
        <v>0</v>
      </c>
      <c r="K1197" s="70">
        <v>0</v>
      </c>
      <c r="L1197" s="70">
        <v>0</v>
      </c>
      <c r="N1197" s="6"/>
    </row>
    <row r="1198" spans="1:14" hidden="1" x14ac:dyDescent="0.25">
      <c r="A1198" t="s">
        <v>318</v>
      </c>
      <c r="B1198" t="s">
        <v>447</v>
      </c>
      <c r="C1198" s="4" t="s">
        <v>471</v>
      </c>
      <c r="D1198" s="4" t="s">
        <v>476</v>
      </c>
      <c r="E1198" s="4" t="str">
        <f>CSM_AGENCY3[[#This Row],[Agency]]&amp;"-"&amp;CSM_AGENCY3[[#This Row],[Agency Name]]</f>
        <v>544-ESD - Other</v>
      </c>
      <c r="F1198" t="s">
        <v>41</v>
      </c>
      <c r="G1198" s="5" t="s">
        <v>453</v>
      </c>
      <c r="H1198" s="70">
        <v>0</v>
      </c>
      <c r="I1198" s="70">
        <v>0</v>
      </c>
      <c r="J1198" s="70">
        <v>0</v>
      </c>
      <c r="K1198" s="70">
        <v>0</v>
      </c>
      <c r="L1198" s="70">
        <v>0</v>
      </c>
      <c r="N1198" s="6"/>
    </row>
    <row r="1199" spans="1:14" hidden="1" x14ac:dyDescent="0.25">
      <c r="A1199" t="s">
        <v>319</v>
      </c>
      <c r="B1199" t="s">
        <v>437</v>
      </c>
      <c r="C1199" s="4" t="s">
        <v>471</v>
      </c>
      <c r="D1199" s="4" t="s">
        <v>476</v>
      </c>
      <c r="E1199" s="4" t="str">
        <f>CSM_AGENCY3[[#This Row],[Agency]]&amp;"-"&amp;CSM_AGENCY3[[#This Row],[Agency Name]]</f>
        <v>699-Community/Technical College System</v>
      </c>
      <c r="F1199" t="s">
        <v>41</v>
      </c>
      <c r="G1199" s="5" t="s">
        <v>453</v>
      </c>
      <c r="H1199" s="70">
        <v>0</v>
      </c>
      <c r="I1199" s="70">
        <v>0</v>
      </c>
      <c r="J1199" s="70">
        <v>0</v>
      </c>
      <c r="K1199" s="70">
        <v>0</v>
      </c>
      <c r="L1199" s="70">
        <v>0</v>
      </c>
      <c r="N1199" s="6"/>
    </row>
    <row r="1200" spans="1:14" hidden="1" x14ac:dyDescent="0.25">
      <c r="A1200" t="s">
        <v>207</v>
      </c>
      <c r="B1200" t="s">
        <v>328</v>
      </c>
      <c r="C1200" s="4" t="s">
        <v>470</v>
      </c>
      <c r="D1200" s="4"/>
      <c r="E1200" s="4" t="str">
        <f>CSM_AGENCY3[[#This Row],[Agency]]&amp;"-"&amp;CSM_AGENCY3[[#This Row],[Agency Name]]</f>
        <v>011-House of Representatives</v>
      </c>
      <c r="F1200" s="8" t="s">
        <v>41</v>
      </c>
      <c r="G1200" s="5" t="s">
        <v>453</v>
      </c>
      <c r="H1200" s="70">
        <f>SUMIFS('0. CSM'!C:C,'0. CSM'!L:L,CSM_AGENCY3[[#This Row],[Agency]],'0. CSM'!M:M,CSM_AGENCY3[[#This Row],[Billing CSM Title]])+SUMIFS('0. CSM'!E:E,'0. CSM'!L:L,CSM_AGENCY3[[#This Row],[Agency]],'0. CSM'!M:M,CSM_AGENCY3[[#This Row],[Billing CSM Title]])*1000</f>
        <v>0</v>
      </c>
      <c r="I1200" s="70">
        <f>SUMIFS('0. CSM'!D:D,'0. CSM'!L:L,CSM_AGENCY3[[#This Row],[Agency]],'0. CSM'!M:M,CSM_AGENCY3[[#This Row],[Billing CSM Title]])+SUMIFS('0. CSM'!F:F,'0. CSM'!L:L,CSM_AGENCY3[[#This Row],[Agency]],'0. CSM'!M:M,CSM_AGENCY3[[#This Row],[Billing CSM Title]])*1000</f>
        <v>0</v>
      </c>
      <c r="J1200" s="70">
        <f>CSM_AGENCY3[[#This Row],[FY1 ANNUAL]]+CSM_AGENCY3[[#This Row],[FY2 ANNUAL]]</f>
        <v>0</v>
      </c>
      <c r="K1200" s="70">
        <f>ROUND(CSM_AGENCY3[[#This Row],[FY1 ANNUAL]]/12,2)</f>
        <v>0</v>
      </c>
      <c r="L1200" s="70">
        <f>ROUND(CSM_AGENCY3[[#This Row],[FY2 ANNUAL]]/12,2)</f>
        <v>0</v>
      </c>
      <c r="N1200" s="6"/>
    </row>
    <row r="1201" spans="1:14" hidden="1" x14ac:dyDescent="0.25">
      <c r="A1201" t="s">
        <v>208</v>
      </c>
      <c r="B1201" t="s">
        <v>330</v>
      </c>
      <c r="C1201" s="4" t="s">
        <v>470</v>
      </c>
      <c r="D1201" s="4"/>
      <c r="E1201" s="4" t="str">
        <f>CSM_AGENCY3[[#This Row],[Agency]]&amp;"-"&amp;CSM_AGENCY3[[#This Row],[Agency Name]]</f>
        <v>012-Senate</v>
      </c>
      <c r="F1201" s="8" t="s">
        <v>41</v>
      </c>
      <c r="G1201" s="5" t="s">
        <v>453</v>
      </c>
      <c r="H1201" s="70">
        <f>SUMIFS('0. CSM'!C:C,'0. CSM'!L:L,CSM_AGENCY3[[#This Row],[Agency]],'0. CSM'!M:M,CSM_AGENCY3[[#This Row],[Billing CSM Title]])+SUMIFS('0. CSM'!E:E,'0. CSM'!L:L,CSM_AGENCY3[[#This Row],[Agency]],'0. CSM'!M:M,CSM_AGENCY3[[#This Row],[Billing CSM Title]])*1000</f>
        <v>0</v>
      </c>
      <c r="I1201" s="70">
        <f>SUMIFS('0. CSM'!D:D,'0. CSM'!L:L,CSM_AGENCY3[[#This Row],[Agency]],'0. CSM'!M:M,CSM_AGENCY3[[#This Row],[Billing CSM Title]])+SUMIFS('0. CSM'!F:F,'0. CSM'!L:L,CSM_AGENCY3[[#This Row],[Agency]],'0. CSM'!M:M,CSM_AGENCY3[[#This Row],[Billing CSM Title]])*1000</f>
        <v>0</v>
      </c>
      <c r="J1201" s="70">
        <f>CSM_AGENCY3[[#This Row],[FY1 ANNUAL]]+CSM_AGENCY3[[#This Row],[FY2 ANNUAL]]</f>
        <v>0</v>
      </c>
      <c r="K1201" s="70">
        <f>ROUND(CSM_AGENCY3[[#This Row],[FY1 ANNUAL]]/12,2)</f>
        <v>0</v>
      </c>
      <c r="L1201" s="70">
        <f>ROUND(CSM_AGENCY3[[#This Row],[FY2 ANNUAL]]/12,2)</f>
        <v>0</v>
      </c>
      <c r="N1201" s="6"/>
    </row>
    <row r="1202" spans="1:14" hidden="1" x14ac:dyDescent="0.25">
      <c r="A1202" t="s">
        <v>209</v>
      </c>
      <c r="B1202" t="s">
        <v>331</v>
      </c>
      <c r="C1202" s="4" t="s">
        <v>470</v>
      </c>
      <c r="D1202" s="4"/>
      <c r="E1202" s="4" t="str">
        <f>CSM_AGENCY3[[#This Row],[Agency]]&amp;"-"&amp;CSM_AGENCY3[[#This Row],[Agency Name]]</f>
        <v>013-Joint Transportation Committee</v>
      </c>
      <c r="F1202" s="8" t="s">
        <v>41</v>
      </c>
      <c r="G1202" s="5" t="s">
        <v>453</v>
      </c>
      <c r="H1202" s="70">
        <f>SUMIFS('0. CSM'!C:C,'0. CSM'!L:L,CSM_AGENCY3[[#This Row],[Agency]],'0. CSM'!M:M,CSM_AGENCY3[[#This Row],[Billing CSM Title]])+SUMIFS('0. CSM'!E:E,'0. CSM'!L:L,CSM_AGENCY3[[#This Row],[Agency]],'0. CSM'!M:M,CSM_AGENCY3[[#This Row],[Billing CSM Title]])*1000</f>
        <v>0</v>
      </c>
      <c r="I1202" s="70">
        <f>SUMIFS('0. CSM'!D:D,'0. CSM'!L:L,CSM_AGENCY3[[#This Row],[Agency]],'0. CSM'!M:M,CSM_AGENCY3[[#This Row],[Billing CSM Title]])+SUMIFS('0. CSM'!F:F,'0. CSM'!L:L,CSM_AGENCY3[[#This Row],[Agency]],'0. CSM'!M:M,CSM_AGENCY3[[#This Row],[Billing CSM Title]])*1000</f>
        <v>0</v>
      </c>
      <c r="J1202" s="70">
        <f>CSM_AGENCY3[[#This Row],[FY1 ANNUAL]]+CSM_AGENCY3[[#This Row],[FY2 ANNUAL]]</f>
        <v>0</v>
      </c>
      <c r="K1202" s="70">
        <f>ROUND(CSM_AGENCY3[[#This Row],[FY1 ANNUAL]]/12,2)</f>
        <v>0</v>
      </c>
      <c r="L1202" s="70">
        <f>ROUND(CSM_AGENCY3[[#This Row],[FY2 ANNUAL]]/12,2)</f>
        <v>0</v>
      </c>
      <c r="N1202" s="6"/>
    </row>
    <row r="1203" spans="1:14" hidden="1" x14ac:dyDescent="0.25">
      <c r="A1203" t="s">
        <v>210</v>
      </c>
      <c r="B1203" t="s">
        <v>332</v>
      </c>
      <c r="C1203" s="4" t="s">
        <v>470</v>
      </c>
      <c r="D1203" s="4"/>
      <c r="E1203" s="4" t="str">
        <f>CSM_AGENCY3[[#This Row],[Agency]]&amp;"-"&amp;CSM_AGENCY3[[#This Row],[Agency Name]]</f>
        <v>014-Jt Leg Audit &amp; Review Committee</v>
      </c>
      <c r="F1203" s="8" t="s">
        <v>41</v>
      </c>
      <c r="G1203" s="5" t="s">
        <v>453</v>
      </c>
      <c r="H1203" s="70">
        <f>SUMIFS('0. CSM'!C:C,'0. CSM'!L:L,CSM_AGENCY3[[#This Row],[Agency]],'0. CSM'!M:M,CSM_AGENCY3[[#This Row],[Billing CSM Title]])+SUMIFS('0. CSM'!E:E,'0. CSM'!L:L,CSM_AGENCY3[[#This Row],[Agency]],'0. CSM'!M:M,CSM_AGENCY3[[#This Row],[Billing CSM Title]])*1000</f>
        <v>0</v>
      </c>
      <c r="I1203" s="70">
        <f>SUMIFS('0. CSM'!D:D,'0. CSM'!L:L,CSM_AGENCY3[[#This Row],[Agency]],'0. CSM'!M:M,CSM_AGENCY3[[#This Row],[Billing CSM Title]])+SUMIFS('0. CSM'!F:F,'0. CSM'!L:L,CSM_AGENCY3[[#This Row],[Agency]],'0. CSM'!M:M,CSM_AGENCY3[[#This Row],[Billing CSM Title]])*1000</f>
        <v>0</v>
      </c>
      <c r="J1203" s="70">
        <f>CSM_AGENCY3[[#This Row],[FY1 ANNUAL]]+CSM_AGENCY3[[#This Row],[FY2 ANNUAL]]</f>
        <v>0</v>
      </c>
      <c r="K1203" s="70">
        <f>ROUND(CSM_AGENCY3[[#This Row],[FY1 ANNUAL]]/12,2)</f>
        <v>0</v>
      </c>
      <c r="L1203" s="70">
        <f>ROUND(CSM_AGENCY3[[#This Row],[FY2 ANNUAL]]/12,2)</f>
        <v>0</v>
      </c>
      <c r="N1203" s="6"/>
    </row>
    <row r="1204" spans="1:14" hidden="1" x14ac:dyDescent="0.25">
      <c r="A1204" t="s">
        <v>211</v>
      </c>
      <c r="B1204" t="s">
        <v>333</v>
      </c>
      <c r="C1204" s="4" t="s">
        <v>470</v>
      </c>
      <c r="D1204" s="4"/>
      <c r="E1204" s="4" t="str">
        <f>CSM_AGENCY3[[#This Row],[Agency]]&amp;"-"&amp;CSM_AGENCY3[[#This Row],[Agency Name]]</f>
        <v>020-LEAP Committee</v>
      </c>
      <c r="F1204" s="8" t="s">
        <v>41</v>
      </c>
      <c r="G1204" s="5" t="s">
        <v>453</v>
      </c>
      <c r="H1204" s="70">
        <f>SUMIFS('0. CSM'!C:C,'0. CSM'!L:L,CSM_AGENCY3[[#This Row],[Agency]],'0. CSM'!M:M,CSM_AGENCY3[[#This Row],[Billing CSM Title]])+SUMIFS('0. CSM'!E:E,'0. CSM'!L:L,CSM_AGENCY3[[#This Row],[Agency]],'0. CSM'!M:M,CSM_AGENCY3[[#This Row],[Billing CSM Title]])*1000</f>
        <v>0</v>
      </c>
      <c r="I1204" s="70">
        <f>SUMIFS('0. CSM'!D:D,'0. CSM'!L:L,CSM_AGENCY3[[#This Row],[Agency]],'0. CSM'!M:M,CSM_AGENCY3[[#This Row],[Billing CSM Title]])+SUMIFS('0. CSM'!F:F,'0. CSM'!L:L,CSM_AGENCY3[[#This Row],[Agency]],'0. CSM'!M:M,CSM_AGENCY3[[#This Row],[Billing CSM Title]])*1000</f>
        <v>0</v>
      </c>
      <c r="J1204" s="70">
        <f>CSM_AGENCY3[[#This Row],[FY1 ANNUAL]]+CSM_AGENCY3[[#This Row],[FY2 ANNUAL]]</f>
        <v>0</v>
      </c>
      <c r="K1204" s="70">
        <f>ROUND(CSM_AGENCY3[[#This Row],[FY1 ANNUAL]]/12,2)</f>
        <v>0</v>
      </c>
      <c r="L1204" s="70">
        <f>ROUND(CSM_AGENCY3[[#This Row],[FY2 ANNUAL]]/12,2)</f>
        <v>0</v>
      </c>
      <c r="N1204" s="6"/>
    </row>
    <row r="1205" spans="1:14" hidden="1" x14ac:dyDescent="0.25">
      <c r="A1205" t="s">
        <v>212</v>
      </c>
      <c r="B1205" t="s">
        <v>334</v>
      </c>
      <c r="C1205" s="4" t="s">
        <v>470</v>
      </c>
      <c r="D1205" s="4"/>
      <c r="E1205" s="4" t="str">
        <f>CSM_AGENCY3[[#This Row],[Agency]]&amp;"-"&amp;CSM_AGENCY3[[#This Row],[Agency Name]]</f>
        <v>035-Office of the State Actuary</v>
      </c>
      <c r="F1205" s="8" t="s">
        <v>41</v>
      </c>
      <c r="G1205" s="5" t="s">
        <v>453</v>
      </c>
      <c r="H1205" s="70">
        <f>SUMIFS('0. CSM'!C:C,'0. CSM'!L:L,CSM_AGENCY3[[#This Row],[Agency]],'0. CSM'!M:M,CSM_AGENCY3[[#This Row],[Billing CSM Title]])+SUMIFS('0. CSM'!E:E,'0. CSM'!L:L,CSM_AGENCY3[[#This Row],[Agency]],'0. CSM'!M:M,CSM_AGENCY3[[#This Row],[Billing CSM Title]])*1000</f>
        <v>0</v>
      </c>
      <c r="I1205" s="70">
        <f>SUMIFS('0. CSM'!D:D,'0. CSM'!L:L,CSM_AGENCY3[[#This Row],[Agency]],'0. CSM'!M:M,CSM_AGENCY3[[#This Row],[Billing CSM Title]])+SUMIFS('0. CSM'!F:F,'0. CSM'!L:L,CSM_AGENCY3[[#This Row],[Agency]],'0. CSM'!M:M,CSM_AGENCY3[[#This Row],[Billing CSM Title]])*1000</f>
        <v>0</v>
      </c>
      <c r="J1205" s="70">
        <f>CSM_AGENCY3[[#This Row],[FY1 ANNUAL]]+CSM_AGENCY3[[#This Row],[FY2 ANNUAL]]</f>
        <v>0</v>
      </c>
      <c r="K1205" s="70">
        <f>ROUND(CSM_AGENCY3[[#This Row],[FY1 ANNUAL]]/12,2)</f>
        <v>0</v>
      </c>
      <c r="L1205" s="70">
        <f>ROUND(CSM_AGENCY3[[#This Row],[FY2 ANNUAL]]/12,2)</f>
        <v>0</v>
      </c>
      <c r="N1205" s="6"/>
    </row>
    <row r="1206" spans="1:14" hidden="1" x14ac:dyDescent="0.25">
      <c r="A1206" t="s">
        <v>213</v>
      </c>
      <c r="B1206" t="s">
        <v>335</v>
      </c>
      <c r="C1206" s="4" t="s">
        <v>470</v>
      </c>
      <c r="D1206" s="4"/>
      <c r="E1206" s="4" t="str">
        <f>CSM_AGENCY3[[#This Row],[Agency]]&amp;"-"&amp;CSM_AGENCY3[[#This Row],[Agency Name]]</f>
        <v>036-St Leg Labor Rel</v>
      </c>
      <c r="F1206" s="8" t="s">
        <v>41</v>
      </c>
      <c r="G1206" s="5" t="s">
        <v>453</v>
      </c>
      <c r="H1206" s="70">
        <f>SUMIFS('0. CSM'!C:C,'0. CSM'!L:L,CSM_AGENCY3[[#This Row],[Agency]],'0. CSM'!M:M,CSM_AGENCY3[[#This Row],[Billing CSM Title]])+SUMIFS('0. CSM'!E:E,'0. CSM'!L:L,CSM_AGENCY3[[#This Row],[Agency]],'0. CSM'!M:M,CSM_AGENCY3[[#This Row],[Billing CSM Title]])*1000</f>
        <v>0</v>
      </c>
      <c r="I1206" s="70">
        <f>SUMIFS('0. CSM'!D:D,'0. CSM'!L:L,CSM_AGENCY3[[#This Row],[Agency]],'0. CSM'!M:M,CSM_AGENCY3[[#This Row],[Billing CSM Title]])+SUMIFS('0. CSM'!F:F,'0. CSM'!L:L,CSM_AGENCY3[[#This Row],[Agency]],'0. CSM'!M:M,CSM_AGENCY3[[#This Row],[Billing CSM Title]])*1000</f>
        <v>0</v>
      </c>
      <c r="J1206" s="70">
        <f>CSM_AGENCY3[[#This Row],[FY1 ANNUAL]]+CSM_AGENCY3[[#This Row],[FY2 ANNUAL]]</f>
        <v>0</v>
      </c>
      <c r="K1206" s="70">
        <f>ROUND(CSM_AGENCY3[[#This Row],[FY1 ANNUAL]]/12,2)</f>
        <v>0</v>
      </c>
      <c r="L1206" s="70">
        <f>ROUND(CSM_AGENCY3[[#This Row],[FY2 ANNUAL]]/12,2)</f>
        <v>0</v>
      </c>
      <c r="N1206" s="6"/>
    </row>
    <row r="1207" spans="1:14" hidden="1" x14ac:dyDescent="0.25">
      <c r="A1207" t="s">
        <v>214</v>
      </c>
      <c r="B1207" t="s">
        <v>336</v>
      </c>
      <c r="C1207" s="4" t="s">
        <v>470</v>
      </c>
      <c r="D1207" s="4"/>
      <c r="E1207" s="4" t="str">
        <f>CSM_AGENCY3[[#This Row],[Agency]]&amp;"-"&amp;CSM_AGENCY3[[#This Row],[Agency Name]]</f>
        <v>037-Office of Legislative Support Svcs</v>
      </c>
      <c r="F1207" s="8" t="s">
        <v>41</v>
      </c>
      <c r="G1207" s="5" t="s">
        <v>453</v>
      </c>
      <c r="H1207" s="70">
        <f>SUMIFS('0. CSM'!C:C,'0. CSM'!L:L,CSM_AGENCY3[[#This Row],[Agency]],'0. CSM'!M:M,CSM_AGENCY3[[#This Row],[Billing CSM Title]])+SUMIFS('0. CSM'!E:E,'0. CSM'!L:L,CSM_AGENCY3[[#This Row],[Agency]],'0. CSM'!M:M,CSM_AGENCY3[[#This Row],[Billing CSM Title]])*1000</f>
        <v>0</v>
      </c>
      <c r="I1207" s="70">
        <f>SUMIFS('0. CSM'!D:D,'0. CSM'!L:L,CSM_AGENCY3[[#This Row],[Agency]],'0. CSM'!M:M,CSM_AGENCY3[[#This Row],[Billing CSM Title]])+SUMIFS('0. CSM'!F:F,'0. CSM'!L:L,CSM_AGENCY3[[#This Row],[Agency]],'0. CSM'!M:M,CSM_AGENCY3[[#This Row],[Billing CSM Title]])*1000</f>
        <v>0</v>
      </c>
      <c r="J1207" s="70">
        <f>CSM_AGENCY3[[#This Row],[FY1 ANNUAL]]+CSM_AGENCY3[[#This Row],[FY2 ANNUAL]]</f>
        <v>0</v>
      </c>
      <c r="K1207" s="70">
        <f>ROUND(CSM_AGENCY3[[#This Row],[FY1 ANNUAL]]/12,2)</f>
        <v>0</v>
      </c>
      <c r="L1207" s="70">
        <f>ROUND(CSM_AGENCY3[[#This Row],[FY2 ANNUAL]]/12,2)</f>
        <v>0</v>
      </c>
      <c r="N1207" s="6"/>
    </row>
    <row r="1208" spans="1:14" hidden="1" x14ac:dyDescent="0.25">
      <c r="A1208" t="s">
        <v>215</v>
      </c>
      <c r="B1208" t="s">
        <v>337</v>
      </c>
      <c r="C1208" s="4" t="s">
        <v>470</v>
      </c>
      <c r="D1208" s="4"/>
      <c r="E1208" s="4" t="str">
        <f>CSM_AGENCY3[[#This Row],[Agency]]&amp;"-"&amp;CSM_AGENCY3[[#This Row],[Agency Name]]</f>
        <v>038-Joint Legislative Systems Comm</v>
      </c>
      <c r="F1208" s="8" t="s">
        <v>41</v>
      </c>
      <c r="G1208" s="5" t="s">
        <v>453</v>
      </c>
      <c r="H1208" s="70">
        <f>SUMIFS('0. CSM'!C:C,'0. CSM'!L:L,CSM_AGENCY3[[#This Row],[Agency]],'0. CSM'!M:M,CSM_AGENCY3[[#This Row],[Billing CSM Title]])+SUMIFS('0. CSM'!E:E,'0. CSM'!L:L,CSM_AGENCY3[[#This Row],[Agency]],'0. CSM'!M:M,CSM_AGENCY3[[#This Row],[Billing CSM Title]])*1000</f>
        <v>0</v>
      </c>
      <c r="I1208" s="70">
        <f>SUMIFS('0. CSM'!D:D,'0. CSM'!L:L,CSM_AGENCY3[[#This Row],[Agency]],'0. CSM'!M:M,CSM_AGENCY3[[#This Row],[Billing CSM Title]])+SUMIFS('0. CSM'!F:F,'0. CSM'!L:L,CSM_AGENCY3[[#This Row],[Agency]],'0. CSM'!M:M,CSM_AGENCY3[[#This Row],[Billing CSM Title]])*1000</f>
        <v>0</v>
      </c>
      <c r="J1208" s="70">
        <f>CSM_AGENCY3[[#This Row],[FY1 ANNUAL]]+CSM_AGENCY3[[#This Row],[FY2 ANNUAL]]</f>
        <v>0</v>
      </c>
      <c r="K1208" s="70">
        <f>ROUND(CSM_AGENCY3[[#This Row],[FY1 ANNUAL]]/12,2)</f>
        <v>0</v>
      </c>
      <c r="L1208" s="70">
        <f>ROUND(CSM_AGENCY3[[#This Row],[FY2 ANNUAL]]/12,2)</f>
        <v>0</v>
      </c>
      <c r="N1208" s="6"/>
    </row>
    <row r="1209" spans="1:14" hidden="1" x14ac:dyDescent="0.25">
      <c r="A1209" t="s">
        <v>216</v>
      </c>
      <c r="B1209" t="s">
        <v>338</v>
      </c>
      <c r="C1209" s="4" t="s">
        <v>470</v>
      </c>
      <c r="D1209" s="4"/>
      <c r="E1209" s="4" t="str">
        <f>CSM_AGENCY3[[#This Row],[Agency]]&amp;"-"&amp;CSM_AGENCY3[[#This Row],[Agency Name]]</f>
        <v>040-Statute Law Committee</v>
      </c>
      <c r="F1209" s="8" t="s">
        <v>41</v>
      </c>
      <c r="G1209" s="5" t="s">
        <v>453</v>
      </c>
      <c r="H1209" s="70">
        <f>SUMIFS('0. CSM'!C:C,'0. CSM'!L:L,CSM_AGENCY3[[#This Row],[Agency]],'0. CSM'!M:M,CSM_AGENCY3[[#This Row],[Billing CSM Title]])+SUMIFS('0. CSM'!E:E,'0. CSM'!L:L,CSM_AGENCY3[[#This Row],[Agency]],'0. CSM'!M:M,CSM_AGENCY3[[#This Row],[Billing CSM Title]])*1000</f>
        <v>0</v>
      </c>
      <c r="I1209" s="70">
        <f>SUMIFS('0. CSM'!D:D,'0. CSM'!L:L,CSM_AGENCY3[[#This Row],[Agency]],'0. CSM'!M:M,CSM_AGENCY3[[#This Row],[Billing CSM Title]])+SUMIFS('0. CSM'!F:F,'0. CSM'!L:L,CSM_AGENCY3[[#This Row],[Agency]],'0. CSM'!M:M,CSM_AGENCY3[[#This Row],[Billing CSM Title]])*1000</f>
        <v>0</v>
      </c>
      <c r="J1209" s="70">
        <f>CSM_AGENCY3[[#This Row],[FY1 ANNUAL]]+CSM_AGENCY3[[#This Row],[FY2 ANNUAL]]</f>
        <v>0</v>
      </c>
      <c r="K1209" s="70">
        <f>ROUND(CSM_AGENCY3[[#This Row],[FY1 ANNUAL]]/12,2)</f>
        <v>0</v>
      </c>
      <c r="L1209" s="70">
        <f>ROUND(CSM_AGENCY3[[#This Row],[FY2 ANNUAL]]/12,2)</f>
        <v>0</v>
      </c>
      <c r="N1209" s="6"/>
    </row>
    <row r="1210" spans="1:14" hidden="1" x14ac:dyDescent="0.25">
      <c r="A1210" t="s">
        <v>217</v>
      </c>
      <c r="B1210" t="s">
        <v>339</v>
      </c>
      <c r="C1210" s="4" t="s">
        <v>470</v>
      </c>
      <c r="D1210" s="4"/>
      <c r="E1210" s="4" t="str">
        <f>CSM_AGENCY3[[#This Row],[Agency]]&amp;"-"&amp;CSM_AGENCY3[[#This Row],[Agency Name]]</f>
        <v>045-Supreme Court</v>
      </c>
      <c r="F1210" s="8" t="s">
        <v>41</v>
      </c>
      <c r="G1210" s="5" t="s">
        <v>453</v>
      </c>
      <c r="H1210" s="70">
        <f>SUMIFS('0. CSM'!C:C,'0. CSM'!L:L,CSM_AGENCY3[[#This Row],[Agency]],'0. CSM'!M:M,CSM_AGENCY3[[#This Row],[Billing CSM Title]])+SUMIFS('0. CSM'!E:E,'0. CSM'!L:L,CSM_AGENCY3[[#This Row],[Agency]],'0. CSM'!M:M,CSM_AGENCY3[[#This Row],[Billing CSM Title]])*1000</f>
        <v>0</v>
      </c>
      <c r="I1210" s="70">
        <f>SUMIFS('0. CSM'!D:D,'0. CSM'!L:L,CSM_AGENCY3[[#This Row],[Agency]],'0. CSM'!M:M,CSM_AGENCY3[[#This Row],[Billing CSM Title]])+SUMIFS('0. CSM'!F:F,'0. CSM'!L:L,CSM_AGENCY3[[#This Row],[Agency]],'0. CSM'!M:M,CSM_AGENCY3[[#This Row],[Billing CSM Title]])*1000</f>
        <v>0</v>
      </c>
      <c r="J1210" s="70">
        <f>CSM_AGENCY3[[#This Row],[FY1 ANNUAL]]+CSM_AGENCY3[[#This Row],[FY2 ANNUAL]]</f>
        <v>0</v>
      </c>
      <c r="K1210" s="70">
        <f>ROUND(CSM_AGENCY3[[#This Row],[FY1 ANNUAL]]/12,2)</f>
        <v>0</v>
      </c>
      <c r="L1210" s="70">
        <f>ROUND(CSM_AGENCY3[[#This Row],[FY2 ANNUAL]]/12,2)</f>
        <v>0</v>
      </c>
      <c r="N1210" s="6"/>
    </row>
    <row r="1211" spans="1:14" hidden="1" x14ac:dyDescent="0.25">
      <c r="A1211" t="s">
        <v>218</v>
      </c>
      <c r="B1211" t="s">
        <v>340</v>
      </c>
      <c r="C1211" s="4" t="s">
        <v>470</v>
      </c>
      <c r="D1211" s="4"/>
      <c r="E1211" s="4" t="str">
        <f>CSM_AGENCY3[[#This Row],[Agency]]&amp;"-"&amp;CSM_AGENCY3[[#This Row],[Agency Name]]</f>
        <v>046-State Law Library</v>
      </c>
      <c r="F1211" s="8" t="s">
        <v>41</v>
      </c>
      <c r="G1211" s="5" t="s">
        <v>453</v>
      </c>
      <c r="H1211" s="70">
        <f>SUMIFS('0. CSM'!C:C,'0. CSM'!L:L,CSM_AGENCY3[[#This Row],[Agency]],'0. CSM'!M:M,CSM_AGENCY3[[#This Row],[Billing CSM Title]])+SUMIFS('0. CSM'!E:E,'0. CSM'!L:L,CSM_AGENCY3[[#This Row],[Agency]],'0. CSM'!M:M,CSM_AGENCY3[[#This Row],[Billing CSM Title]])*1000</f>
        <v>0</v>
      </c>
      <c r="I1211" s="70">
        <f>SUMIFS('0. CSM'!D:D,'0. CSM'!L:L,CSM_AGENCY3[[#This Row],[Agency]],'0. CSM'!M:M,CSM_AGENCY3[[#This Row],[Billing CSM Title]])+SUMIFS('0. CSM'!F:F,'0. CSM'!L:L,CSM_AGENCY3[[#This Row],[Agency]],'0. CSM'!M:M,CSM_AGENCY3[[#This Row],[Billing CSM Title]])*1000</f>
        <v>0</v>
      </c>
      <c r="J1211" s="70">
        <f>CSM_AGENCY3[[#This Row],[FY1 ANNUAL]]+CSM_AGENCY3[[#This Row],[FY2 ANNUAL]]</f>
        <v>0</v>
      </c>
      <c r="K1211" s="70">
        <f>ROUND(CSM_AGENCY3[[#This Row],[FY1 ANNUAL]]/12,2)</f>
        <v>0</v>
      </c>
      <c r="L1211" s="70">
        <f>ROUND(CSM_AGENCY3[[#This Row],[FY2 ANNUAL]]/12,2)</f>
        <v>0</v>
      </c>
      <c r="N1211" s="6"/>
    </row>
    <row r="1212" spans="1:14" hidden="1" x14ac:dyDescent="0.25">
      <c r="A1212" t="s">
        <v>219</v>
      </c>
      <c r="B1212" t="s">
        <v>341</v>
      </c>
      <c r="C1212" s="4" t="s">
        <v>470</v>
      </c>
      <c r="D1212" s="4"/>
      <c r="E1212" s="4" t="str">
        <f>CSM_AGENCY3[[#This Row],[Agency]]&amp;"-"&amp;CSM_AGENCY3[[#This Row],[Agency Name]]</f>
        <v>048-Court of Appeals</v>
      </c>
      <c r="F1212" s="8" t="s">
        <v>41</v>
      </c>
      <c r="G1212" s="5" t="s">
        <v>453</v>
      </c>
      <c r="H1212" s="70">
        <f>SUMIFS('0. CSM'!C:C,'0. CSM'!L:L,CSM_AGENCY3[[#This Row],[Agency]],'0. CSM'!M:M,CSM_AGENCY3[[#This Row],[Billing CSM Title]])+SUMIFS('0. CSM'!E:E,'0. CSM'!L:L,CSM_AGENCY3[[#This Row],[Agency]],'0. CSM'!M:M,CSM_AGENCY3[[#This Row],[Billing CSM Title]])*1000</f>
        <v>0</v>
      </c>
      <c r="I1212" s="70">
        <f>SUMIFS('0. CSM'!D:D,'0. CSM'!L:L,CSM_AGENCY3[[#This Row],[Agency]],'0. CSM'!M:M,CSM_AGENCY3[[#This Row],[Billing CSM Title]])+SUMIFS('0. CSM'!F:F,'0. CSM'!L:L,CSM_AGENCY3[[#This Row],[Agency]],'0. CSM'!M:M,CSM_AGENCY3[[#This Row],[Billing CSM Title]])*1000</f>
        <v>0</v>
      </c>
      <c r="J1212" s="70">
        <f>CSM_AGENCY3[[#This Row],[FY1 ANNUAL]]+CSM_AGENCY3[[#This Row],[FY2 ANNUAL]]</f>
        <v>0</v>
      </c>
      <c r="K1212" s="70">
        <f>ROUND(CSM_AGENCY3[[#This Row],[FY1 ANNUAL]]/12,2)</f>
        <v>0</v>
      </c>
      <c r="L1212" s="70">
        <f>ROUND(CSM_AGENCY3[[#This Row],[FY2 ANNUAL]]/12,2)</f>
        <v>0</v>
      </c>
      <c r="N1212" s="6"/>
    </row>
    <row r="1213" spans="1:14" hidden="1" x14ac:dyDescent="0.25">
      <c r="A1213" t="s">
        <v>220</v>
      </c>
      <c r="B1213" t="s">
        <v>342</v>
      </c>
      <c r="C1213" s="4" t="s">
        <v>470</v>
      </c>
      <c r="D1213" s="4"/>
      <c r="E1213" s="4" t="str">
        <f>CSM_AGENCY3[[#This Row],[Agency]]&amp;"-"&amp;CSM_AGENCY3[[#This Row],[Agency Name]]</f>
        <v>050-Commission on Judicial Conduct</v>
      </c>
      <c r="F1213" s="8" t="s">
        <v>41</v>
      </c>
      <c r="G1213" s="5" t="s">
        <v>453</v>
      </c>
      <c r="H1213" s="70">
        <f>SUMIFS('0. CSM'!C:C,'0. CSM'!L:L,CSM_AGENCY3[[#This Row],[Agency]],'0. CSM'!M:M,CSM_AGENCY3[[#This Row],[Billing CSM Title]])+SUMIFS('0. CSM'!E:E,'0. CSM'!L:L,CSM_AGENCY3[[#This Row],[Agency]],'0. CSM'!M:M,CSM_AGENCY3[[#This Row],[Billing CSM Title]])*1000</f>
        <v>0</v>
      </c>
      <c r="I1213" s="70">
        <f>SUMIFS('0. CSM'!D:D,'0. CSM'!L:L,CSM_AGENCY3[[#This Row],[Agency]],'0. CSM'!M:M,CSM_AGENCY3[[#This Row],[Billing CSM Title]])+SUMIFS('0. CSM'!F:F,'0. CSM'!L:L,CSM_AGENCY3[[#This Row],[Agency]],'0. CSM'!M:M,CSM_AGENCY3[[#This Row],[Billing CSM Title]])*1000</f>
        <v>0</v>
      </c>
      <c r="J1213" s="70">
        <f>CSM_AGENCY3[[#This Row],[FY1 ANNUAL]]+CSM_AGENCY3[[#This Row],[FY2 ANNUAL]]</f>
        <v>0</v>
      </c>
      <c r="K1213" s="70">
        <f>ROUND(CSM_AGENCY3[[#This Row],[FY1 ANNUAL]]/12,2)</f>
        <v>0</v>
      </c>
      <c r="L1213" s="70">
        <f>ROUND(CSM_AGENCY3[[#This Row],[FY2 ANNUAL]]/12,2)</f>
        <v>0</v>
      </c>
      <c r="N1213" s="6"/>
    </row>
    <row r="1214" spans="1:14" hidden="1" x14ac:dyDescent="0.25">
      <c r="A1214" t="s">
        <v>221</v>
      </c>
      <c r="B1214" t="s">
        <v>343</v>
      </c>
      <c r="C1214" s="4" t="s">
        <v>470</v>
      </c>
      <c r="D1214" s="4"/>
      <c r="E1214" s="4" t="str">
        <f>CSM_AGENCY3[[#This Row],[Agency]]&amp;"-"&amp;CSM_AGENCY3[[#This Row],[Agency Name]]</f>
        <v>055-Administrative Office of the Courts</v>
      </c>
      <c r="F1214" s="8" t="s">
        <v>41</v>
      </c>
      <c r="G1214" s="5" t="s">
        <v>453</v>
      </c>
      <c r="H1214" s="70">
        <f>SUMIFS('0. CSM'!C:C,'0. CSM'!L:L,CSM_AGENCY3[[#This Row],[Agency]],'0. CSM'!M:M,CSM_AGENCY3[[#This Row],[Billing CSM Title]])+SUMIFS('0. CSM'!E:E,'0. CSM'!L:L,CSM_AGENCY3[[#This Row],[Agency]],'0. CSM'!M:M,CSM_AGENCY3[[#This Row],[Billing CSM Title]])*1000</f>
        <v>0</v>
      </c>
      <c r="I1214" s="70">
        <f>SUMIFS('0. CSM'!D:D,'0. CSM'!L:L,CSM_AGENCY3[[#This Row],[Agency]],'0. CSM'!M:M,CSM_AGENCY3[[#This Row],[Billing CSM Title]])+SUMIFS('0. CSM'!F:F,'0. CSM'!L:L,CSM_AGENCY3[[#This Row],[Agency]],'0. CSM'!M:M,CSM_AGENCY3[[#This Row],[Billing CSM Title]])*1000</f>
        <v>0</v>
      </c>
      <c r="J1214" s="70">
        <f>CSM_AGENCY3[[#This Row],[FY1 ANNUAL]]+CSM_AGENCY3[[#This Row],[FY2 ANNUAL]]</f>
        <v>0</v>
      </c>
      <c r="K1214" s="70">
        <f>ROUND(CSM_AGENCY3[[#This Row],[FY1 ANNUAL]]/12,2)</f>
        <v>0</v>
      </c>
      <c r="L1214" s="70">
        <f>ROUND(CSM_AGENCY3[[#This Row],[FY2 ANNUAL]]/12,2)</f>
        <v>0</v>
      </c>
      <c r="N1214" s="6"/>
    </row>
    <row r="1215" spans="1:14" hidden="1" x14ac:dyDescent="0.25">
      <c r="A1215" t="s">
        <v>222</v>
      </c>
      <c r="B1215" t="s">
        <v>344</v>
      </c>
      <c r="C1215" s="4" t="s">
        <v>470</v>
      </c>
      <c r="D1215" s="4"/>
      <c r="E1215" s="4" t="str">
        <f>CSM_AGENCY3[[#This Row],[Agency]]&amp;"-"&amp;CSM_AGENCY3[[#This Row],[Agency Name]]</f>
        <v>056-Office of Public Defense</v>
      </c>
      <c r="F1215" s="8" t="s">
        <v>41</v>
      </c>
      <c r="G1215" s="5" t="s">
        <v>453</v>
      </c>
      <c r="H1215" s="70">
        <f>SUMIFS('0. CSM'!C:C,'0. CSM'!L:L,CSM_AGENCY3[[#This Row],[Agency]],'0. CSM'!M:M,CSM_AGENCY3[[#This Row],[Billing CSM Title]])+SUMIFS('0. CSM'!E:E,'0. CSM'!L:L,CSM_AGENCY3[[#This Row],[Agency]],'0. CSM'!M:M,CSM_AGENCY3[[#This Row],[Billing CSM Title]])*1000</f>
        <v>0</v>
      </c>
      <c r="I1215" s="70">
        <f>SUMIFS('0. CSM'!D:D,'0. CSM'!L:L,CSM_AGENCY3[[#This Row],[Agency]],'0. CSM'!M:M,CSM_AGENCY3[[#This Row],[Billing CSM Title]])+SUMIFS('0. CSM'!F:F,'0. CSM'!L:L,CSM_AGENCY3[[#This Row],[Agency]],'0. CSM'!M:M,CSM_AGENCY3[[#This Row],[Billing CSM Title]])*1000</f>
        <v>0</v>
      </c>
      <c r="J1215" s="70">
        <f>CSM_AGENCY3[[#This Row],[FY1 ANNUAL]]+CSM_AGENCY3[[#This Row],[FY2 ANNUAL]]</f>
        <v>0</v>
      </c>
      <c r="K1215" s="70">
        <f>ROUND(CSM_AGENCY3[[#This Row],[FY1 ANNUAL]]/12,2)</f>
        <v>0</v>
      </c>
      <c r="L1215" s="70">
        <f>ROUND(CSM_AGENCY3[[#This Row],[FY2 ANNUAL]]/12,2)</f>
        <v>0</v>
      </c>
      <c r="N1215" s="6"/>
    </row>
    <row r="1216" spans="1:14" hidden="1" x14ac:dyDescent="0.25">
      <c r="A1216" t="s">
        <v>223</v>
      </c>
      <c r="B1216" t="s">
        <v>345</v>
      </c>
      <c r="C1216" s="4" t="s">
        <v>470</v>
      </c>
      <c r="D1216" s="4"/>
      <c r="E1216" s="4" t="str">
        <f>CSM_AGENCY3[[#This Row],[Agency]]&amp;"-"&amp;CSM_AGENCY3[[#This Row],[Agency Name]]</f>
        <v>057-Office of Civil Legal Aid</v>
      </c>
      <c r="F1216" s="8" t="s">
        <v>41</v>
      </c>
      <c r="G1216" s="5" t="s">
        <v>453</v>
      </c>
      <c r="H1216" s="70">
        <f>SUMIFS('0. CSM'!C:C,'0. CSM'!L:L,CSM_AGENCY3[[#This Row],[Agency]],'0. CSM'!M:M,CSM_AGENCY3[[#This Row],[Billing CSM Title]])+SUMIFS('0. CSM'!E:E,'0. CSM'!L:L,CSM_AGENCY3[[#This Row],[Agency]],'0. CSM'!M:M,CSM_AGENCY3[[#This Row],[Billing CSM Title]])*1000</f>
        <v>0</v>
      </c>
      <c r="I1216" s="70">
        <f>SUMIFS('0. CSM'!D:D,'0. CSM'!L:L,CSM_AGENCY3[[#This Row],[Agency]],'0. CSM'!M:M,CSM_AGENCY3[[#This Row],[Billing CSM Title]])+SUMIFS('0. CSM'!F:F,'0. CSM'!L:L,CSM_AGENCY3[[#This Row],[Agency]],'0. CSM'!M:M,CSM_AGENCY3[[#This Row],[Billing CSM Title]])*1000</f>
        <v>0</v>
      </c>
      <c r="J1216" s="70">
        <f>CSM_AGENCY3[[#This Row],[FY1 ANNUAL]]+CSM_AGENCY3[[#This Row],[FY2 ANNUAL]]</f>
        <v>0</v>
      </c>
      <c r="K1216" s="70">
        <f>ROUND(CSM_AGENCY3[[#This Row],[FY1 ANNUAL]]/12,2)</f>
        <v>0</v>
      </c>
      <c r="L1216" s="70">
        <f>ROUND(CSM_AGENCY3[[#This Row],[FY2 ANNUAL]]/12,2)</f>
        <v>0</v>
      </c>
      <c r="N1216" s="6"/>
    </row>
    <row r="1217" spans="1:14" hidden="1" x14ac:dyDescent="0.25">
      <c r="A1217" t="s">
        <v>224</v>
      </c>
      <c r="B1217" t="s">
        <v>346</v>
      </c>
      <c r="C1217" s="4" t="s">
        <v>470</v>
      </c>
      <c r="D1217" s="4"/>
      <c r="E1217" s="4" t="str">
        <f>CSM_AGENCY3[[#This Row],[Agency]]&amp;"-"&amp;CSM_AGENCY3[[#This Row],[Agency Name]]</f>
        <v>075-Office of the Governor</v>
      </c>
      <c r="F1217" s="8" t="s">
        <v>41</v>
      </c>
      <c r="G1217" s="5" t="s">
        <v>453</v>
      </c>
      <c r="H1217" s="70">
        <f>('0. CSM'!C1256+'0. CSM'!E1256)*1000</f>
        <v>11000</v>
      </c>
      <c r="I1217" s="70">
        <f>('0. CSM'!D1256+'0. CSM'!F1256)*1000</f>
        <v>11000</v>
      </c>
      <c r="J1217" s="70">
        <f>CSM_AGENCY3[[#This Row],[FY1 ANNUAL]]+CSM_AGENCY3[[#This Row],[FY2 ANNUAL]]</f>
        <v>22000</v>
      </c>
      <c r="K1217" s="70">
        <f>ROUND(CSM_AGENCY3[[#This Row],[FY1 ANNUAL]]/12,2)</f>
        <v>916.67</v>
      </c>
      <c r="L1217" s="70">
        <f>ROUND(CSM_AGENCY3[[#This Row],[FY2 ANNUAL]]/12,2)</f>
        <v>916.67</v>
      </c>
      <c r="N1217" s="6"/>
    </row>
    <row r="1218" spans="1:14" hidden="1" x14ac:dyDescent="0.25">
      <c r="A1218" t="s">
        <v>225</v>
      </c>
      <c r="B1218" t="s">
        <v>347</v>
      </c>
      <c r="C1218" s="4" t="s">
        <v>470</v>
      </c>
      <c r="D1218" s="4"/>
      <c r="E1218" s="4" t="str">
        <f>CSM_AGENCY3[[#This Row],[Agency]]&amp;"-"&amp;CSM_AGENCY3[[#This Row],[Agency Name]]</f>
        <v>080-Office of the Lieutenant Governor</v>
      </c>
      <c r="F1218" s="8" t="s">
        <v>41</v>
      </c>
      <c r="G1218" s="5" t="s">
        <v>453</v>
      </c>
      <c r="H1218" s="70">
        <f>SUMIFS('0. CSM'!C:C,'0. CSM'!L:L,CSM_AGENCY3[[#This Row],[Agency]],'0. CSM'!M:M,CSM_AGENCY3[[#This Row],[Billing CSM Title]])+SUMIFS('0. CSM'!E:E,'0. CSM'!L:L,CSM_AGENCY3[[#This Row],[Agency]],'0. CSM'!M:M,CSM_AGENCY3[[#This Row],[Billing CSM Title]])*1000</f>
        <v>0</v>
      </c>
      <c r="I1218" s="70">
        <f>SUMIFS('0. CSM'!D:D,'0. CSM'!L:L,CSM_AGENCY3[[#This Row],[Agency]],'0. CSM'!M:M,CSM_AGENCY3[[#This Row],[Billing CSM Title]])+SUMIFS('0. CSM'!F:F,'0. CSM'!L:L,CSM_AGENCY3[[#This Row],[Agency]],'0. CSM'!M:M,CSM_AGENCY3[[#This Row],[Billing CSM Title]])*1000</f>
        <v>0</v>
      </c>
      <c r="J1218" s="70">
        <f>CSM_AGENCY3[[#This Row],[FY1 ANNUAL]]+CSM_AGENCY3[[#This Row],[FY2 ANNUAL]]</f>
        <v>0</v>
      </c>
      <c r="K1218" s="70">
        <f>ROUND(CSM_AGENCY3[[#This Row],[FY1 ANNUAL]]/12,2)</f>
        <v>0</v>
      </c>
      <c r="L1218" s="70">
        <f>ROUND(CSM_AGENCY3[[#This Row],[FY2 ANNUAL]]/12,2)</f>
        <v>0</v>
      </c>
      <c r="N1218" s="6"/>
    </row>
    <row r="1219" spans="1:14" hidden="1" x14ac:dyDescent="0.25">
      <c r="A1219" t="s">
        <v>227</v>
      </c>
      <c r="B1219" t="s">
        <v>349</v>
      </c>
      <c r="C1219" s="4" t="s">
        <v>470</v>
      </c>
      <c r="D1219" s="4"/>
      <c r="E1219" s="4" t="str">
        <f>CSM_AGENCY3[[#This Row],[Agency]]&amp;"-"&amp;CSM_AGENCY3[[#This Row],[Agency Name]]</f>
        <v>083-WA St Leadership Bd</v>
      </c>
      <c r="F1219" s="8" t="s">
        <v>41</v>
      </c>
      <c r="G1219" s="5" t="s">
        <v>453</v>
      </c>
      <c r="H1219" s="70">
        <f>SUMIFS('0. CSM'!C:C,'0. CSM'!L:L,CSM_AGENCY3[[#This Row],[Agency]],'0. CSM'!M:M,CSM_AGENCY3[[#This Row],[Billing CSM Title]])+SUMIFS('0. CSM'!E:E,'0. CSM'!L:L,CSM_AGENCY3[[#This Row],[Agency]],'0. CSM'!M:M,CSM_AGENCY3[[#This Row],[Billing CSM Title]])*1000</f>
        <v>0</v>
      </c>
      <c r="I1219" s="70">
        <f>SUMIFS('0. CSM'!D:D,'0. CSM'!L:L,CSM_AGENCY3[[#This Row],[Agency]],'0. CSM'!M:M,CSM_AGENCY3[[#This Row],[Billing CSM Title]])+SUMIFS('0. CSM'!F:F,'0. CSM'!L:L,CSM_AGENCY3[[#This Row],[Agency]],'0. CSM'!M:M,CSM_AGENCY3[[#This Row],[Billing CSM Title]])*1000</f>
        <v>0</v>
      </c>
      <c r="J1219" s="70">
        <f>CSM_AGENCY3[[#This Row],[FY1 ANNUAL]]+CSM_AGENCY3[[#This Row],[FY2 ANNUAL]]</f>
        <v>0</v>
      </c>
      <c r="K1219" s="70">
        <f>ROUND(CSM_AGENCY3[[#This Row],[FY1 ANNUAL]]/12,2)</f>
        <v>0</v>
      </c>
      <c r="L1219" s="70">
        <f>ROUND(CSM_AGENCY3[[#This Row],[FY2 ANNUAL]]/12,2)</f>
        <v>0</v>
      </c>
      <c r="N1219" s="6"/>
    </row>
    <row r="1220" spans="1:14" hidden="1" x14ac:dyDescent="0.25">
      <c r="A1220" t="s">
        <v>226</v>
      </c>
      <c r="B1220" t="s">
        <v>348</v>
      </c>
      <c r="C1220" s="4" t="s">
        <v>470</v>
      </c>
      <c r="D1220" s="4"/>
      <c r="E1220" s="4" t="str">
        <f>CSM_AGENCY3[[#This Row],[Agency]]&amp;"-"&amp;CSM_AGENCY3[[#This Row],[Agency Name]]</f>
        <v>082-Public Disclosure Commission</v>
      </c>
      <c r="F1220" s="8" t="s">
        <v>41</v>
      </c>
      <c r="G1220" s="5" t="s">
        <v>453</v>
      </c>
      <c r="H1220" s="70">
        <f>SUMIFS('0. CSM'!C:C,'0. CSM'!L:L,CSM_AGENCY3[[#This Row],[Agency]],'0. CSM'!M:M,CSM_AGENCY3[[#This Row],[Billing CSM Title]])+SUMIFS('0. CSM'!E:E,'0. CSM'!L:L,CSM_AGENCY3[[#This Row],[Agency]],'0. CSM'!M:M,CSM_AGENCY3[[#This Row],[Billing CSM Title]])*1000</f>
        <v>0</v>
      </c>
      <c r="I1220" s="70">
        <f>SUMIFS('0. CSM'!D:D,'0. CSM'!L:L,CSM_AGENCY3[[#This Row],[Agency]],'0. CSM'!M:M,CSM_AGENCY3[[#This Row],[Billing CSM Title]])+SUMIFS('0. CSM'!F:F,'0. CSM'!L:L,CSM_AGENCY3[[#This Row],[Agency]],'0. CSM'!M:M,CSM_AGENCY3[[#This Row],[Billing CSM Title]])*1000</f>
        <v>0</v>
      </c>
      <c r="J1220" s="70">
        <f>CSM_AGENCY3[[#This Row],[FY1 ANNUAL]]+CSM_AGENCY3[[#This Row],[FY2 ANNUAL]]</f>
        <v>0</v>
      </c>
      <c r="K1220" s="70">
        <f>ROUND(CSM_AGENCY3[[#This Row],[FY1 ANNUAL]]/12,2)</f>
        <v>0</v>
      </c>
      <c r="L1220" s="70">
        <f>ROUND(CSM_AGENCY3[[#This Row],[FY2 ANNUAL]]/12,2)</f>
        <v>0</v>
      </c>
      <c r="N1220" s="6"/>
    </row>
    <row r="1221" spans="1:14" hidden="1" x14ac:dyDescent="0.25">
      <c r="A1221" t="s">
        <v>228</v>
      </c>
      <c r="B1221" t="s">
        <v>350</v>
      </c>
      <c r="C1221" s="4" t="s">
        <v>470</v>
      </c>
      <c r="D1221" s="4"/>
      <c r="E1221" s="4" t="str">
        <f>CSM_AGENCY3[[#This Row],[Agency]]&amp;"-"&amp;CSM_AGENCY3[[#This Row],[Agency Name]]</f>
        <v>085-Office of the Secretary of State</v>
      </c>
      <c r="F1221" s="8" t="s">
        <v>41</v>
      </c>
      <c r="G1221" s="5" t="s">
        <v>453</v>
      </c>
      <c r="H1221" s="70">
        <v>500</v>
      </c>
      <c r="I1221" s="70">
        <v>-500</v>
      </c>
      <c r="J1221" s="70">
        <f>CSM_AGENCY3[[#This Row],[FY1 ANNUAL]]+CSM_AGENCY3[[#This Row],[FY2 ANNUAL]]</f>
        <v>0</v>
      </c>
      <c r="K1221" s="70">
        <f>ROUND(CSM_AGENCY3[[#This Row],[FY1 ANNUAL]]/12,2)</f>
        <v>41.67</v>
      </c>
      <c r="L1221" s="70">
        <f>ROUND(CSM_AGENCY3[[#This Row],[FY2 ANNUAL]]/12,2)</f>
        <v>-41.67</v>
      </c>
      <c r="N1221" s="6"/>
    </row>
    <row r="1222" spans="1:14" hidden="1" x14ac:dyDescent="0.25">
      <c r="A1222" t="s">
        <v>229</v>
      </c>
      <c r="B1222" t="s">
        <v>351</v>
      </c>
      <c r="C1222" s="4" t="s">
        <v>470</v>
      </c>
      <c r="D1222" s="4"/>
      <c r="E1222" s="4" t="str">
        <f>CSM_AGENCY3[[#This Row],[Agency]]&amp;"-"&amp;CSM_AGENCY3[[#This Row],[Agency Name]]</f>
        <v>086-Governor's Office of Indian Affairs</v>
      </c>
      <c r="F1222" s="8" t="s">
        <v>41</v>
      </c>
      <c r="G1222" s="5" t="s">
        <v>453</v>
      </c>
      <c r="H1222" s="70">
        <f>SUMIFS('0. CSM'!C:C,'0. CSM'!L:L,CSM_AGENCY3[[#This Row],[Agency]],'0. CSM'!M:M,CSM_AGENCY3[[#This Row],[Billing CSM Title]])+SUMIFS('0. CSM'!E:E,'0. CSM'!L:L,CSM_AGENCY3[[#This Row],[Agency]],'0. CSM'!M:M,CSM_AGENCY3[[#This Row],[Billing CSM Title]])*1000</f>
        <v>0</v>
      </c>
      <c r="I1222" s="70">
        <f>SUMIFS('0. CSM'!D:D,'0. CSM'!L:L,CSM_AGENCY3[[#This Row],[Agency]],'0. CSM'!M:M,CSM_AGENCY3[[#This Row],[Billing CSM Title]])+SUMIFS('0. CSM'!F:F,'0. CSM'!L:L,CSM_AGENCY3[[#This Row],[Agency]],'0. CSM'!M:M,CSM_AGENCY3[[#This Row],[Billing CSM Title]])*1000</f>
        <v>0</v>
      </c>
      <c r="J1222" s="70">
        <f>CSM_AGENCY3[[#This Row],[FY1 ANNUAL]]+CSM_AGENCY3[[#This Row],[FY2 ANNUAL]]</f>
        <v>0</v>
      </c>
      <c r="K1222" s="70">
        <f>ROUND(CSM_AGENCY3[[#This Row],[FY1 ANNUAL]]/12,2)</f>
        <v>0</v>
      </c>
      <c r="L1222" s="70">
        <f>ROUND(CSM_AGENCY3[[#This Row],[FY2 ANNUAL]]/12,2)</f>
        <v>0</v>
      </c>
      <c r="N1222" s="6"/>
    </row>
    <row r="1223" spans="1:14" hidden="1" x14ac:dyDescent="0.25">
      <c r="A1223" t="s">
        <v>230</v>
      </c>
      <c r="B1223" t="s">
        <v>352</v>
      </c>
      <c r="C1223" s="4" t="s">
        <v>470</v>
      </c>
      <c r="D1223" s="4"/>
      <c r="E1223" s="4" t="str">
        <f>CSM_AGENCY3[[#This Row],[Agency]]&amp;"-"&amp;CSM_AGENCY3[[#This Row],[Agency Name]]</f>
        <v>087-Asian-Pacific-American Affrs</v>
      </c>
      <c r="F1223" s="8" t="s">
        <v>41</v>
      </c>
      <c r="G1223" s="5" t="s">
        <v>453</v>
      </c>
      <c r="H1223" s="70">
        <f>SUMIFS('0. CSM'!C:C,'0. CSM'!L:L,CSM_AGENCY3[[#This Row],[Agency]],'0. CSM'!M:M,CSM_AGENCY3[[#This Row],[Billing CSM Title]])+SUMIFS('0. CSM'!E:E,'0. CSM'!L:L,CSM_AGENCY3[[#This Row],[Agency]],'0. CSM'!M:M,CSM_AGENCY3[[#This Row],[Billing CSM Title]])*1000</f>
        <v>0</v>
      </c>
      <c r="I1223" s="70">
        <f>SUMIFS('0. CSM'!D:D,'0. CSM'!L:L,CSM_AGENCY3[[#This Row],[Agency]],'0. CSM'!M:M,CSM_AGENCY3[[#This Row],[Billing CSM Title]])+SUMIFS('0. CSM'!F:F,'0. CSM'!L:L,CSM_AGENCY3[[#This Row],[Agency]],'0. CSM'!M:M,CSM_AGENCY3[[#This Row],[Billing CSM Title]])*1000</f>
        <v>0</v>
      </c>
      <c r="J1223" s="70">
        <f>CSM_AGENCY3[[#This Row],[FY1 ANNUAL]]+CSM_AGENCY3[[#This Row],[FY2 ANNUAL]]</f>
        <v>0</v>
      </c>
      <c r="K1223" s="70">
        <f>ROUND(CSM_AGENCY3[[#This Row],[FY1 ANNUAL]]/12,2)</f>
        <v>0</v>
      </c>
      <c r="L1223" s="70">
        <f>ROUND(CSM_AGENCY3[[#This Row],[FY2 ANNUAL]]/12,2)</f>
        <v>0</v>
      </c>
      <c r="N1223" s="6"/>
    </row>
    <row r="1224" spans="1:14" hidden="1" x14ac:dyDescent="0.25">
      <c r="A1224" t="s">
        <v>231</v>
      </c>
      <c r="B1224" t="s">
        <v>353</v>
      </c>
      <c r="C1224" s="4" t="s">
        <v>470</v>
      </c>
      <c r="D1224" s="4"/>
      <c r="E1224" s="4" t="str">
        <f>CSM_AGENCY3[[#This Row],[Agency]]&amp;"-"&amp;CSM_AGENCY3[[#This Row],[Agency Name]]</f>
        <v>090-Office of the State Treasurer</v>
      </c>
      <c r="F1224" s="8" t="s">
        <v>41</v>
      </c>
      <c r="G1224" s="5" t="s">
        <v>453</v>
      </c>
      <c r="H1224" s="70">
        <f>(SUMIFS('0. CSM'!C:C,'0. CSM'!L:L,CSM_AGENCY3[[#This Row],[Agency]],'0. CSM'!M:M,CSM_AGENCY3[[#This Row],[Billing CSM Title]])+SUMIFS('0. CSM'!E:E,'0. CSM'!L:L,CSM_AGENCY3[[#This Row],[Agency]],'0. CSM'!M:M,CSM_AGENCY3[[#This Row],[Billing CSM Title]])*1000)*1000</f>
        <v>4000</v>
      </c>
      <c r="I1224" s="70">
        <f>(SUMIFS('0. CSM'!D:D,'0. CSM'!L:L,CSM_AGENCY3[[#This Row],[Agency]],'0. CSM'!M:M,CSM_AGENCY3[[#This Row],[Billing CSM Title]])+SUMIFS('0. CSM'!F:F,'0. CSM'!L:L,CSM_AGENCY3[[#This Row],[Agency]],'0. CSM'!M:M,CSM_AGENCY3[[#This Row],[Billing CSM Title]])*1000)*1000</f>
        <v>4000</v>
      </c>
      <c r="J1224" s="70">
        <f>CSM_AGENCY3[[#This Row],[FY1 ANNUAL]]+CSM_AGENCY3[[#This Row],[FY2 ANNUAL]]</f>
        <v>8000</v>
      </c>
      <c r="K1224" s="70">
        <f>ROUND(CSM_AGENCY3[[#This Row],[FY1 ANNUAL]]/12,2)</f>
        <v>333.33</v>
      </c>
      <c r="L1224" s="70">
        <f>ROUND(CSM_AGENCY3[[#This Row],[FY2 ANNUAL]]/12,2)</f>
        <v>333.33</v>
      </c>
      <c r="N1224" s="6"/>
    </row>
    <row r="1225" spans="1:14" hidden="1" x14ac:dyDescent="0.25">
      <c r="A1225" t="s">
        <v>232</v>
      </c>
      <c r="B1225" t="s">
        <v>354</v>
      </c>
      <c r="C1225" s="4" t="s">
        <v>470</v>
      </c>
      <c r="D1225" s="4"/>
      <c r="E1225" s="4" t="str">
        <f>CSM_AGENCY3[[#This Row],[Agency]]&amp;"-"&amp;CSM_AGENCY3[[#This Row],[Agency Name]]</f>
        <v>091-Redistricting Commission</v>
      </c>
      <c r="F1225" s="8" t="s">
        <v>41</v>
      </c>
      <c r="G1225" s="5" t="s">
        <v>453</v>
      </c>
      <c r="H1225" s="70">
        <f>SUMIFS('0. CSM'!C:C,'0. CSM'!L:L,CSM_AGENCY3[[#This Row],[Agency]],'0. CSM'!M:M,CSM_AGENCY3[[#This Row],[Billing CSM Title]])+SUMIFS('0. CSM'!E:E,'0. CSM'!L:L,CSM_AGENCY3[[#This Row],[Agency]],'0. CSM'!M:M,CSM_AGENCY3[[#This Row],[Billing CSM Title]])*1000</f>
        <v>0</v>
      </c>
      <c r="I1225" s="70">
        <f>SUMIFS('0. CSM'!D:D,'0. CSM'!L:L,CSM_AGENCY3[[#This Row],[Agency]],'0. CSM'!M:M,CSM_AGENCY3[[#This Row],[Billing CSM Title]])+SUMIFS('0. CSM'!F:F,'0. CSM'!L:L,CSM_AGENCY3[[#This Row],[Agency]],'0. CSM'!M:M,CSM_AGENCY3[[#This Row],[Billing CSM Title]])*1000</f>
        <v>0</v>
      </c>
      <c r="J1225" s="70">
        <f>CSM_AGENCY3[[#This Row],[FY1 ANNUAL]]+CSM_AGENCY3[[#This Row],[FY2 ANNUAL]]</f>
        <v>0</v>
      </c>
      <c r="K1225" s="70">
        <f>ROUND(CSM_AGENCY3[[#This Row],[FY1 ANNUAL]]/12,2)</f>
        <v>0</v>
      </c>
      <c r="L1225" s="70">
        <f>ROUND(CSM_AGENCY3[[#This Row],[FY2 ANNUAL]]/12,2)</f>
        <v>0</v>
      </c>
      <c r="N1225" s="6"/>
    </row>
    <row r="1226" spans="1:14" hidden="1" x14ac:dyDescent="0.25">
      <c r="A1226" t="s">
        <v>233</v>
      </c>
      <c r="B1226" t="s">
        <v>355</v>
      </c>
      <c r="C1226" s="4" t="s">
        <v>470</v>
      </c>
      <c r="D1226" s="4"/>
      <c r="E1226" s="4" t="str">
        <f>CSM_AGENCY3[[#This Row],[Agency]]&amp;"-"&amp;CSM_AGENCY3[[#This Row],[Agency Name]]</f>
        <v>095-Office of the State Auditor</v>
      </c>
      <c r="F1226" s="8" t="s">
        <v>41</v>
      </c>
      <c r="G1226" s="5" t="s">
        <v>453</v>
      </c>
      <c r="H1226" s="70">
        <f>(SUMIFS('0. CSM'!C:C,'0. CSM'!L:L,CSM_AGENCY3[[#This Row],[Agency]],'0. CSM'!M:M,CSM_AGENCY3[[#This Row],[Billing CSM Title]])+SUMIFS('0. CSM'!E:E,'0. CSM'!L:L,CSM_AGENCY3[[#This Row],[Agency]],'0. CSM'!M:M,CSM_AGENCY3[[#This Row],[Billing CSM Title]])*1000)*1000</f>
        <v>26000</v>
      </c>
      <c r="I1226" s="70">
        <f>(SUMIFS('0. CSM'!D:D,'0. CSM'!L:L,CSM_AGENCY3[[#This Row],[Agency]],'0. CSM'!M:M,CSM_AGENCY3[[#This Row],[Billing CSM Title]])+SUMIFS('0. CSM'!F:F,'0. CSM'!L:L,CSM_AGENCY3[[#This Row],[Agency]],'0. CSM'!M:M,CSM_AGENCY3[[#This Row],[Billing CSM Title]])*1000)*1000</f>
        <v>25000</v>
      </c>
      <c r="J1226" s="70">
        <f>CSM_AGENCY3[[#This Row],[FY1 ANNUAL]]+CSM_AGENCY3[[#This Row],[FY2 ANNUAL]]</f>
        <v>51000</v>
      </c>
      <c r="K1226" s="70">
        <f>ROUND(CSM_AGENCY3[[#This Row],[FY1 ANNUAL]]/12,2)</f>
        <v>2166.67</v>
      </c>
      <c r="L1226" s="70">
        <f>ROUND(CSM_AGENCY3[[#This Row],[FY2 ANNUAL]]/12,2)</f>
        <v>2083.33</v>
      </c>
      <c r="N1226" s="6"/>
    </row>
    <row r="1227" spans="1:14" hidden="1" x14ac:dyDescent="0.25">
      <c r="A1227" t="s">
        <v>234</v>
      </c>
      <c r="B1227" t="s">
        <v>356</v>
      </c>
      <c r="C1227" s="4" t="s">
        <v>470</v>
      </c>
      <c r="D1227" s="4"/>
      <c r="E1227" s="4" t="str">
        <f>CSM_AGENCY3[[#This Row],[Agency]]&amp;"-"&amp;CSM_AGENCY3[[#This Row],[Agency Name]]</f>
        <v>099-Comm Salaries for Elected Officials</v>
      </c>
      <c r="F1227" s="8" t="s">
        <v>41</v>
      </c>
      <c r="G1227" s="5" t="s">
        <v>453</v>
      </c>
      <c r="H1227" s="70">
        <f>SUMIFS('0. CSM'!C:C,'0. CSM'!L:L,CSM_AGENCY3[[#This Row],[Agency]],'0. CSM'!M:M,CSM_AGENCY3[[#This Row],[Billing CSM Title]])+SUMIFS('0. CSM'!E:E,'0. CSM'!L:L,CSM_AGENCY3[[#This Row],[Agency]],'0. CSM'!M:M,CSM_AGENCY3[[#This Row],[Billing CSM Title]])*1000</f>
        <v>0</v>
      </c>
      <c r="I1227" s="70">
        <f>SUMIFS('0. CSM'!D:D,'0. CSM'!L:L,CSM_AGENCY3[[#This Row],[Agency]],'0. CSM'!M:M,CSM_AGENCY3[[#This Row],[Billing CSM Title]])+SUMIFS('0. CSM'!F:F,'0. CSM'!L:L,CSM_AGENCY3[[#This Row],[Agency]],'0. CSM'!M:M,CSM_AGENCY3[[#This Row],[Billing CSM Title]])*1000</f>
        <v>0</v>
      </c>
      <c r="J1227" s="70">
        <f>CSM_AGENCY3[[#This Row],[FY1 ANNUAL]]+CSM_AGENCY3[[#This Row],[FY2 ANNUAL]]</f>
        <v>0</v>
      </c>
      <c r="K1227" s="70">
        <f>ROUND(CSM_AGENCY3[[#This Row],[FY1 ANNUAL]]/12,2)</f>
        <v>0</v>
      </c>
      <c r="L1227" s="70">
        <f>ROUND(CSM_AGENCY3[[#This Row],[FY2 ANNUAL]]/12,2)</f>
        <v>0</v>
      </c>
      <c r="N1227" s="6"/>
    </row>
    <row r="1228" spans="1:14" hidden="1" x14ac:dyDescent="0.25">
      <c r="A1228" t="s">
        <v>235</v>
      </c>
      <c r="B1228" t="s">
        <v>357</v>
      </c>
      <c r="C1228" s="4" t="s">
        <v>470</v>
      </c>
      <c r="D1228" s="4"/>
      <c r="E1228" s="4" t="str">
        <f>CSM_AGENCY3[[#This Row],[Agency]]&amp;"-"&amp;CSM_AGENCY3[[#This Row],[Agency Name]]</f>
        <v>100-Office of the Attorney General</v>
      </c>
      <c r="F1228" s="8" t="s">
        <v>41</v>
      </c>
      <c r="G1228" s="5" t="s">
        <v>453</v>
      </c>
      <c r="H1228" s="70">
        <v>500</v>
      </c>
      <c r="I1228" s="70">
        <v>-500</v>
      </c>
      <c r="J1228" s="70">
        <f>CSM_AGENCY3[[#This Row],[FY1 ANNUAL]]+CSM_AGENCY3[[#This Row],[FY2 ANNUAL]]</f>
        <v>0</v>
      </c>
      <c r="K1228" s="70">
        <f>ROUND(CSM_AGENCY3[[#This Row],[FY1 ANNUAL]]/12,2)</f>
        <v>41.67</v>
      </c>
      <c r="L1228" s="70">
        <f>ROUND(CSM_AGENCY3[[#This Row],[FY2 ANNUAL]]/12,2)</f>
        <v>-41.67</v>
      </c>
      <c r="N1228" s="6"/>
    </row>
    <row r="1229" spans="1:14" hidden="1" x14ac:dyDescent="0.25">
      <c r="A1229" t="s">
        <v>236</v>
      </c>
      <c r="B1229" t="s">
        <v>358</v>
      </c>
      <c r="C1229" s="4" t="s">
        <v>470</v>
      </c>
      <c r="D1229" s="4"/>
      <c r="E1229" s="4" t="str">
        <f>CSM_AGENCY3[[#This Row],[Agency]]&amp;"-"&amp;CSM_AGENCY3[[#This Row],[Agency Name]]</f>
        <v>101-Caseload Forecast Council</v>
      </c>
      <c r="F1229" s="8" t="s">
        <v>41</v>
      </c>
      <c r="G1229" s="5" t="s">
        <v>453</v>
      </c>
      <c r="H1229" s="70">
        <f>SUMIFS('0. CSM'!C:C,'0. CSM'!L:L,CSM_AGENCY3[[#This Row],[Agency]],'0. CSM'!M:M,CSM_AGENCY3[[#This Row],[Billing CSM Title]])+SUMIFS('0. CSM'!E:E,'0. CSM'!L:L,CSM_AGENCY3[[#This Row],[Agency]],'0. CSM'!M:M,CSM_AGENCY3[[#This Row],[Billing CSM Title]])*1000</f>
        <v>0</v>
      </c>
      <c r="I1229" s="70">
        <f>SUMIFS('0. CSM'!D:D,'0. CSM'!L:L,CSM_AGENCY3[[#This Row],[Agency]],'0. CSM'!M:M,CSM_AGENCY3[[#This Row],[Billing CSM Title]])+SUMIFS('0. CSM'!F:F,'0. CSM'!L:L,CSM_AGENCY3[[#This Row],[Agency]],'0. CSM'!M:M,CSM_AGENCY3[[#This Row],[Billing CSM Title]])*1000</f>
        <v>0</v>
      </c>
      <c r="J1229" s="70">
        <f>CSM_AGENCY3[[#This Row],[FY1 ANNUAL]]+CSM_AGENCY3[[#This Row],[FY2 ANNUAL]]</f>
        <v>0</v>
      </c>
      <c r="K1229" s="70">
        <f>ROUND(CSM_AGENCY3[[#This Row],[FY1 ANNUAL]]/12,2)</f>
        <v>0</v>
      </c>
      <c r="L1229" s="70">
        <f>ROUND(CSM_AGENCY3[[#This Row],[FY2 ANNUAL]]/12,2)</f>
        <v>0</v>
      </c>
      <c r="N1229" s="6"/>
    </row>
    <row r="1230" spans="1:14" hidden="1" x14ac:dyDescent="0.25">
      <c r="A1230" t="s">
        <v>237</v>
      </c>
      <c r="B1230" t="s">
        <v>359</v>
      </c>
      <c r="C1230" s="4" t="s">
        <v>470</v>
      </c>
      <c r="D1230" s="4"/>
      <c r="E1230" s="4" t="str">
        <f>CSM_AGENCY3[[#This Row],[Agency]]&amp;"-"&amp;CSM_AGENCY3[[#This Row],[Agency Name]]</f>
        <v>102-Dept of Financial Institutions</v>
      </c>
      <c r="F1230" s="8" t="s">
        <v>41</v>
      </c>
      <c r="G1230" s="5" t="s">
        <v>453</v>
      </c>
      <c r="H1230" s="70">
        <f>(SUMIFS('0. CSM'!C:C,'0. CSM'!L:L,CSM_AGENCY3[[#This Row],[Agency]],'0. CSM'!M:M,CSM_AGENCY3[[#This Row],[Billing CSM Title]])+SUMIFS('0. CSM'!E:E,'0. CSM'!L:L,CSM_AGENCY3[[#This Row],[Agency]],'0. CSM'!M:M,CSM_AGENCY3[[#This Row],[Billing CSM Title]])*1000)*1000</f>
        <v>15000</v>
      </c>
      <c r="I1230" s="70">
        <f>(SUMIFS('0. CSM'!D:D,'0. CSM'!L:L,CSM_AGENCY3[[#This Row],[Agency]],'0. CSM'!M:M,CSM_AGENCY3[[#This Row],[Billing CSM Title]])+SUMIFS('0. CSM'!F:F,'0. CSM'!L:L,CSM_AGENCY3[[#This Row],[Agency]],'0. CSM'!M:M,CSM_AGENCY3[[#This Row],[Billing CSM Title]])*1000)*1000</f>
        <v>15000</v>
      </c>
      <c r="J1230" s="70">
        <f>CSM_AGENCY3[[#This Row],[FY1 ANNUAL]]+CSM_AGENCY3[[#This Row],[FY2 ANNUAL]]</f>
        <v>30000</v>
      </c>
      <c r="K1230" s="70">
        <f>ROUND(CSM_AGENCY3[[#This Row],[FY1 ANNUAL]]/12,2)</f>
        <v>1250</v>
      </c>
      <c r="L1230" s="70">
        <f>ROUND(CSM_AGENCY3[[#This Row],[FY2 ANNUAL]]/12,2)</f>
        <v>1250</v>
      </c>
      <c r="N1230" s="6"/>
    </row>
    <row r="1231" spans="1:14" hidden="1" x14ac:dyDescent="0.25">
      <c r="A1231" t="s">
        <v>238</v>
      </c>
      <c r="B1231" t="s">
        <v>360</v>
      </c>
      <c r="C1231" s="4" t="s">
        <v>470</v>
      </c>
      <c r="D1231" s="4"/>
      <c r="E1231" s="4" t="str">
        <f>CSM_AGENCY3[[#This Row],[Agency]]&amp;"-"&amp;CSM_AGENCY3[[#This Row],[Agency Name]]</f>
        <v>103-Department of Commerce</v>
      </c>
      <c r="F1231" s="8" t="s">
        <v>41</v>
      </c>
      <c r="G1231" s="5" t="s">
        <v>453</v>
      </c>
      <c r="H1231" s="70">
        <f>(SUMIFS('0. CSM'!C:C,'0. CSM'!L:L,CSM_AGENCY3[[#This Row],[Agency]],'0. CSM'!M:M,CSM_AGENCY3[[#This Row],[Billing CSM Title]])+SUMIFS('0. CSM'!E:E,'0. CSM'!L:L,CSM_AGENCY3[[#This Row],[Agency]],'0. CSM'!M:M,CSM_AGENCY3[[#This Row],[Billing CSM Title]])*1000)*1000</f>
        <v>37000</v>
      </c>
      <c r="I1231" s="70">
        <f>(SUMIFS('0. CSM'!D:D,'0. CSM'!L:L,CSM_AGENCY3[[#This Row],[Agency]],'0. CSM'!M:M,CSM_AGENCY3[[#This Row],[Billing CSM Title]])+SUMIFS('0. CSM'!F:F,'0. CSM'!L:L,CSM_AGENCY3[[#This Row],[Agency]],'0. CSM'!M:M,CSM_AGENCY3[[#This Row],[Billing CSM Title]])*1000)*1000</f>
        <v>36000</v>
      </c>
      <c r="J1231" s="70">
        <f>CSM_AGENCY3[[#This Row],[FY1 ANNUAL]]+CSM_AGENCY3[[#This Row],[FY2 ANNUAL]]</f>
        <v>73000</v>
      </c>
      <c r="K1231" s="70">
        <f>ROUND(CSM_AGENCY3[[#This Row],[FY1 ANNUAL]]/12,2)</f>
        <v>3083.33</v>
      </c>
      <c r="L1231" s="70">
        <f>ROUND(CSM_AGENCY3[[#This Row],[FY2 ANNUAL]]/12,2)</f>
        <v>3000</v>
      </c>
      <c r="N1231" s="6"/>
    </row>
    <row r="1232" spans="1:14" hidden="1" x14ac:dyDescent="0.25">
      <c r="A1232" t="s">
        <v>239</v>
      </c>
      <c r="B1232" t="s">
        <v>361</v>
      </c>
      <c r="C1232" s="4" t="s">
        <v>470</v>
      </c>
      <c r="D1232" s="4"/>
      <c r="E1232" s="4" t="str">
        <f>CSM_AGENCY3[[#This Row],[Agency]]&amp;"-"&amp;CSM_AGENCY3[[#This Row],[Agency Name]]</f>
        <v>104-Economic &amp; Revenue Forecast Council</v>
      </c>
      <c r="F1232" s="8" t="s">
        <v>41</v>
      </c>
      <c r="G1232" s="5" t="s">
        <v>453</v>
      </c>
      <c r="H1232" s="70">
        <f>SUMIFS('0. CSM'!C:C,'0. CSM'!L:L,CSM_AGENCY3[[#This Row],[Agency]],'0. CSM'!M:M,CSM_AGENCY3[[#This Row],[Billing CSM Title]])+SUMIFS('0. CSM'!E:E,'0. CSM'!L:L,CSM_AGENCY3[[#This Row],[Agency]],'0. CSM'!M:M,CSM_AGENCY3[[#This Row],[Billing CSM Title]])*1000</f>
        <v>0</v>
      </c>
      <c r="I1232" s="70">
        <f>SUMIFS('0. CSM'!D:D,'0. CSM'!L:L,CSM_AGENCY3[[#This Row],[Agency]],'0. CSM'!M:M,CSM_AGENCY3[[#This Row],[Billing CSM Title]])+SUMIFS('0. CSM'!F:F,'0. CSM'!L:L,CSM_AGENCY3[[#This Row],[Agency]],'0. CSM'!M:M,CSM_AGENCY3[[#This Row],[Billing CSM Title]])*1000</f>
        <v>0</v>
      </c>
      <c r="J1232" s="70">
        <f>CSM_AGENCY3[[#This Row],[FY1 ANNUAL]]+CSM_AGENCY3[[#This Row],[FY2 ANNUAL]]</f>
        <v>0</v>
      </c>
      <c r="K1232" s="70">
        <f>ROUND(CSM_AGENCY3[[#This Row],[FY1 ANNUAL]]/12,2)</f>
        <v>0</v>
      </c>
      <c r="L1232" s="70">
        <f>ROUND(CSM_AGENCY3[[#This Row],[FY2 ANNUAL]]/12,2)</f>
        <v>0</v>
      </c>
      <c r="N1232" s="6"/>
    </row>
    <row r="1233" spans="1:14" hidden="1" x14ac:dyDescent="0.25">
      <c r="A1233" t="s">
        <v>240</v>
      </c>
      <c r="B1233" t="s">
        <v>362</v>
      </c>
      <c r="C1233" s="4" t="s">
        <v>470</v>
      </c>
      <c r="D1233" s="4"/>
      <c r="E1233" s="4" t="str">
        <f>CSM_AGENCY3[[#This Row],[Agency]]&amp;"-"&amp;CSM_AGENCY3[[#This Row],[Agency Name]]</f>
        <v>105-Office of Financial Management</v>
      </c>
      <c r="F1233" s="8" t="s">
        <v>41</v>
      </c>
      <c r="G1233" s="5" t="s">
        <v>453</v>
      </c>
      <c r="H1233" s="70">
        <f>(SUMIFS('0. CSM'!C:C,'0. CSM'!L:L,CSM_AGENCY3[[#This Row],[Agency]],'0. CSM'!M:M,CSM_AGENCY3[[#This Row],[Billing CSM Title]])+SUMIFS('0. CSM'!E:E,'0. CSM'!L:L,CSM_AGENCY3[[#This Row],[Agency]],'0. CSM'!M:M,CSM_AGENCY3[[#This Row],[Billing CSM Title]])*1000)*1000</f>
        <v>32000</v>
      </c>
      <c r="I1233" s="70">
        <f>(SUMIFS('0. CSM'!D:D,'0. CSM'!L:L,CSM_AGENCY3[[#This Row],[Agency]],'0. CSM'!M:M,CSM_AGENCY3[[#This Row],[Billing CSM Title]])+SUMIFS('0. CSM'!F:F,'0. CSM'!L:L,CSM_AGENCY3[[#This Row],[Agency]],'0. CSM'!M:M,CSM_AGENCY3[[#This Row],[Billing CSM Title]])*1000)*1000</f>
        <v>30000</v>
      </c>
      <c r="J1233" s="70">
        <f>CSM_AGENCY3[[#This Row],[FY1 ANNUAL]]+CSM_AGENCY3[[#This Row],[FY2 ANNUAL]]</f>
        <v>62000</v>
      </c>
      <c r="K1233" s="70">
        <f>ROUND(CSM_AGENCY3[[#This Row],[FY1 ANNUAL]]/12,2)</f>
        <v>2666.67</v>
      </c>
      <c r="L1233" s="70">
        <f>ROUND(CSM_AGENCY3[[#This Row],[FY2 ANNUAL]]/12,2)</f>
        <v>2500</v>
      </c>
      <c r="N1233" s="6"/>
    </row>
    <row r="1234" spans="1:14" hidden="1" x14ac:dyDescent="0.25">
      <c r="A1234" t="s">
        <v>241</v>
      </c>
      <c r="B1234" t="s">
        <v>363</v>
      </c>
      <c r="C1234" s="4" t="s">
        <v>470</v>
      </c>
      <c r="D1234" s="4"/>
      <c r="E1234" s="4" t="str">
        <f>CSM_AGENCY3[[#This Row],[Agency]]&amp;"-"&amp;CSM_AGENCY3[[#This Row],[Agency Name]]</f>
        <v>107-WA State Health Care Authority</v>
      </c>
      <c r="F1234" s="8" t="s">
        <v>41</v>
      </c>
      <c r="G1234" s="5" t="s">
        <v>453</v>
      </c>
      <c r="H1234" s="70">
        <f>(SUMIFS('0. CSM'!C:C,'0. CSM'!L:L,CSM_AGENCY3[[#This Row],[Agency]],'0. CSM'!M:M,CSM_AGENCY3[[#This Row],[Billing CSM Title]])+SUMIFS('0. CSM'!E:E,'0. CSM'!L:L,CSM_AGENCY3[[#This Row],[Agency]],'0. CSM'!M:M,CSM_AGENCY3[[#This Row],[Billing CSM Title]])*1000)*1000</f>
        <v>96000</v>
      </c>
      <c r="I1234" s="70">
        <f>(SUMIFS('0. CSM'!D:D,'0. CSM'!L:L,CSM_AGENCY3[[#This Row],[Agency]],'0. CSM'!M:M,CSM_AGENCY3[[#This Row],[Billing CSM Title]])+SUMIFS('0. CSM'!F:F,'0. CSM'!L:L,CSM_AGENCY3[[#This Row],[Agency]],'0. CSM'!M:M,CSM_AGENCY3[[#This Row],[Billing CSM Title]])*1000)*1000</f>
        <v>95000</v>
      </c>
      <c r="J1234" s="70">
        <f>CSM_AGENCY3[[#This Row],[FY1 ANNUAL]]+CSM_AGENCY3[[#This Row],[FY2 ANNUAL]]</f>
        <v>191000</v>
      </c>
      <c r="K1234" s="70">
        <f>ROUND(CSM_AGENCY3[[#This Row],[FY1 ANNUAL]]/12,2)</f>
        <v>8000</v>
      </c>
      <c r="L1234" s="70">
        <f>ROUND(CSM_AGENCY3[[#This Row],[FY2 ANNUAL]]/12,2)</f>
        <v>7916.67</v>
      </c>
      <c r="N1234" s="6"/>
    </row>
    <row r="1235" spans="1:14" hidden="1" x14ac:dyDescent="0.25">
      <c r="A1235" t="s">
        <v>242</v>
      </c>
      <c r="B1235" t="s">
        <v>364</v>
      </c>
      <c r="C1235" s="4" t="s">
        <v>470</v>
      </c>
      <c r="D1235" s="4"/>
      <c r="E1235" s="4" t="str">
        <f>CSM_AGENCY3[[#This Row],[Agency]]&amp;"-"&amp;CSM_AGENCY3[[#This Row],[Agency Name]]</f>
        <v>110-Office of Administrative Hearings</v>
      </c>
      <c r="F1235" s="8" t="s">
        <v>41</v>
      </c>
      <c r="G1235" s="5" t="s">
        <v>453</v>
      </c>
      <c r="H1235" s="70">
        <f>(SUMIFS('0. CSM'!C:C,'0. CSM'!L:L,CSM_AGENCY3[[#This Row],[Agency]],'0. CSM'!M:M,CSM_AGENCY3[[#This Row],[Billing CSM Title]])+SUMIFS('0. CSM'!E:E,'0. CSM'!L:L,CSM_AGENCY3[[#This Row],[Agency]],'0. CSM'!M:M,CSM_AGENCY3[[#This Row],[Billing CSM Title]])*1000)*1000</f>
        <v>12000</v>
      </c>
      <c r="I1235" s="70">
        <f>(SUMIFS('0. CSM'!D:D,'0. CSM'!L:L,CSM_AGENCY3[[#This Row],[Agency]],'0. CSM'!M:M,CSM_AGENCY3[[#This Row],[Billing CSM Title]])+SUMIFS('0. CSM'!F:F,'0. CSM'!L:L,CSM_AGENCY3[[#This Row],[Agency]],'0. CSM'!M:M,CSM_AGENCY3[[#This Row],[Billing CSM Title]])*1000)*1000</f>
        <v>12000</v>
      </c>
      <c r="J1235" s="70">
        <f>CSM_AGENCY3[[#This Row],[FY1 ANNUAL]]+CSM_AGENCY3[[#This Row],[FY2 ANNUAL]]</f>
        <v>24000</v>
      </c>
      <c r="K1235" s="70">
        <f>ROUND(CSM_AGENCY3[[#This Row],[FY1 ANNUAL]]/12,2)</f>
        <v>1000</v>
      </c>
      <c r="L1235" s="70">
        <f>ROUND(CSM_AGENCY3[[#This Row],[FY2 ANNUAL]]/12,2)</f>
        <v>1000</v>
      </c>
      <c r="N1235" s="6"/>
    </row>
    <row r="1236" spans="1:14" hidden="1" x14ac:dyDescent="0.25">
      <c r="A1236" t="s">
        <v>243</v>
      </c>
      <c r="B1236" t="s">
        <v>365</v>
      </c>
      <c r="C1236" s="4" t="s">
        <v>470</v>
      </c>
      <c r="D1236" s="4"/>
      <c r="E1236" s="4" t="str">
        <f>CSM_AGENCY3[[#This Row],[Agency]]&amp;"-"&amp;CSM_AGENCY3[[#This Row],[Agency Name]]</f>
        <v>116-State Lottery Commission</v>
      </c>
      <c r="F1236" s="8" t="s">
        <v>41</v>
      </c>
      <c r="G1236" s="5" t="s">
        <v>453</v>
      </c>
      <c r="H1236" s="70">
        <f>(SUMIFS('0. CSM'!C:C,'0. CSM'!L:L,CSM_AGENCY3[[#This Row],[Agency]],'0. CSM'!M:M,CSM_AGENCY3[[#This Row],[Billing CSM Title]])+SUMIFS('0. CSM'!E:E,'0. CSM'!L:L,CSM_AGENCY3[[#This Row],[Agency]],'0. CSM'!M:M,CSM_AGENCY3[[#This Row],[Billing CSM Title]])*1000)*1000</f>
        <v>7000</v>
      </c>
      <c r="I1236" s="70">
        <f>(SUMIFS('0. CSM'!D:D,'0. CSM'!L:L,CSM_AGENCY3[[#This Row],[Agency]],'0. CSM'!M:M,CSM_AGENCY3[[#This Row],[Billing CSM Title]])+SUMIFS('0. CSM'!F:F,'0. CSM'!L:L,CSM_AGENCY3[[#This Row],[Agency]],'0. CSM'!M:M,CSM_AGENCY3[[#This Row],[Billing CSM Title]])*1000)*1000</f>
        <v>8000</v>
      </c>
      <c r="J1236" s="70">
        <f>CSM_AGENCY3[[#This Row],[FY1 ANNUAL]]+CSM_AGENCY3[[#This Row],[FY2 ANNUAL]]</f>
        <v>15000</v>
      </c>
      <c r="K1236" s="70">
        <f>ROUND(CSM_AGENCY3[[#This Row],[FY1 ANNUAL]]/12,2)</f>
        <v>583.33000000000004</v>
      </c>
      <c r="L1236" s="70">
        <f>ROUND(CSM_AGENCY3[[#This Row],[FY2 ANNUAL]]/12,2)</f>
        <v>666.67</v>
      </c>
      <c r="N1236" s="6"/>
    </row>
    <row r="1237" spans="1:14" hidden="1" x14ac:dyDescent="0.25">
      <c r="A1237" t="s">
        <v>244</v>
      </c>
      <c r="B1237" t="s">
        <v>366</v>
      </c>
      <c r="C1237" s="4" t="s">
        <v>470</v>
      </c>
      <c r="D1237" s="4"/>
      <c r="E1237" s="4" t="str">
        <f>CSM_AGENCY3[[#This Row],[Agency]]&amp;"-"&amp;CSM_AGENCY3[[#This Row],[Agency Name]]</f>
        <v>117-Washington State Gambling Comm</v>
      </c>
      <c r="F1237" s="8" t="s">
        <v>41</v>
      </c>
      <c r="G1237" s="5" t="s">
        <v>453</v>
      </c>
      <c r="H1237" s="70">
        <f>(SUMIFS('0. CSM'!C:C,'0. CSM'!L:L,CSM_AGENCY3[[#This Row],[Agency]],'0. CSM'!M:M,CSM_AGENCY3[[#This Row],[Billing CSM Title]])+SUMIFS('0. CSM'!E:E,'0. CSM'!L:L,CSM_AGENCY3[[#This Row],[Agency]],'0. CSM'!M:M,CSM_AGENCY3[[#This Row],[Billing CSM Title]])*1000)*1000</f>
        <v>6000</v>
      </c>
      <c r="I1237" s="70">
        <f>(SUMIFS('0. CSM'!D:D,'0. CSM'!L:L,CSM_AGENCY3[[#This Row],[Agency]],'0. CSM'!M:M,CSM_AGENCY3[[#This Row],[Billing CSM Title]])+SUMIFS('0. CSM'!F:F,'0. CSM'!L:L,CSM_AGENCY3[[#This Row],[Agency]],'0. CSM'!M:M,CSM_AGENCY3[[#This Row],[Billing CSM Title]])*1000)*1000</f>
        <v>6000</v>
      </c>
      <c r="J1237" s="70">
        <f>CSM_AGENCY3[[#This Row],[FY1 ANNUAL]]+CSM_AGENCY3[[#This Row],[FY2 ANNUAL]]</f>
        <v>12000</v>
      </c>
      <c r="K1237" s="70">
        <f>ROUND(CSM_AGENCY3[[#This Row],[FY1 ANNUAL]]/12,2)</f>
        <v>500</v>
      </c>
      <c r="L1237" s="70">
        <f>ROUND(CSM_AGENCY3[[#This Row],[FY2 ANNUAL]]/12,2)</f>
        <v>500</v>
      </c>
      <c r="N1237" s="6"/>
    </row>
    <row r="1238" spans="1:14" hidden="1" x14ac:dyDescent="0.25">
      <c r="A1238" t="s">
        <v>245</v>
      </c>
      <c r="B1238" t="s">
        <v>367</v>
      </c>
      <c r="C1238" s="4" t="s">
        <v>470</v>
      </c>
      <c r="D1238" s="4"/>
      <c r="E1238" s="4" t="str">
        <f>CSM_AGENCY3[[#This Row],[Agency]]&amp;"-"&amp;CSM_AGENCY3[[#This Row],[Agency Name]]</f>
        <v>118-WA State Comm on Hispanic Affairs</v>
      </c>
      <c r="F1238" s="8" t="s">
        <v>41</v>
      </c>
      <c r="G1238" s="5" t="s">
        <v>453</v>
      </c>
      <c r="H1238" s="70">
        <f>SUMIFS('0. CSM'!C:C,'0. CSM'!L:L,CSM_AGENCY3[[#This Row],[Agency]],'0. CSM'!M:M,CSM_AGENCY3[[#This Row],[Billing CSM Title]])+SUMIFS('0. CSM'!E:E,'0. CSM'!L:L,CSM_AGENCY3[[#This Row],[Agency]],'0. CSM'!M:M,CSM_AGENCY3[[#This Row],[Billing CSM Title]])*1000</f>
        <v>0</v>
      </c>
      <c r="I1238" s="70">
        <f>SUMIFS('0. CSM'!D:D,'0. CSM'!L:L,CSM_AGENCY3[[#This Row],[Agency]],'0. CSM'!M:M,CSM_AGENCY3[[#This Row],[Billing CSM Title]])+SUMIFS('0. CSM'!F:F,'0. CSM'!L:L,CSM_AGENCY3[[#This Row],[Agency]],'0. CSM'!M:M,CSM_AGENCY3[[#This Row],[Billing CSM Title]])*1000</f>
        <v>0</v>
      </c>
      <c r="J1238" s="70">
        <f>CSM_AGENCY3[[#This Row],[FY1 ANNUAL]]+CSM_AGENCY3[[#This Row],[FY2 ANNUAL]]</f>
        <v>0</v>
      </c>
      <c r="K1238" s="70">
        <f>ROUND(CSM_AGENCY3[[#This Row],[FY1 ANNUAL]]/12,2)</f>
        <v>0</v>
      </c>
      <c r="L1238" s="70">
        <f>ROUND(CSM_AGENCY3[[#This Row],[FY2 ANNUAL]]/12,2)</f>
        <v>0</v>
      </c>
      <c r="N1238" s="6"/>
    </row>
    <row r="1239" spans="1:14" hidden="1" x14ac:dyDescent="0.25">
      <c r="A1239" t="s">
        <v>246</v>
      </c>
      <c r="B1239" t="s">
        <v>368</v>
      </c>
      <c r="C1239" s="4" t="s">
        <v>470</v>
      </c>
      <c r="D1239" s="4"/>
      <c r="E1239" s="4" t="str">
        <f>CSM_AGENCY3[[#This Row],[Agency]]&amp;"-"&amp;CSM_AGENCY3[[#This Row],[Agency Name]]</f>
        <v>119-African-American Affairs Comm</v>
      </c>
      <c r="F1239" s="8" t="s">
        <v>41</v>
      </c>
      <c r="G1239" s="5" t="s">
        <v>453</v>
      </c>
      <c r="H1239" s="70">
        <f>SUMIFS('0. CSM'!C:C,'0. CSM'!L:L,CSM_AGENCY3[[#This Row],[Agency]],'0. CSM'!M:M,CSM_AGENCY3[[#This Row],[Billing CSM Title]])+SUMIFS('0. CSM'!E:E,'0. CSM'!L:L,CSM_AGENCY3[[#This Row],[Agency]],'0. CSM'!M:M,CSM_AGENCY3[[#This Row],[Billing CSM Title]])*1000</f>
        <v>0</v>
      </c>
      <c r="I1239" s="70">
        <f>SUMIFS('0. CSM'!D:D,'0. CSM'!L:L,CSM_AGENCY3[[#This Row],[Agency]],'0. CSM'!M:M,CSM_AGENCY3[[#This Row],[Billing CSM Title]])+SUMIFS('0. CSM'!F:F,'0. CSM'!L:L,CSM_AGENCY3[[#This Row],[Agency]],'0. CSM'!M:M,CSM_AGENCY3[[#This Row],[Billing CSM Title]])*1000</f>
        <v>0</v>
      </c>
      <c r="J1239" s="70">
        <f>CSM_AGENCY3[[#This Row],[FY1 ANNUAL]]+CSM_AGENCY3[[#This Row],[FY2 ANNUAL]]</f>
        <v>0</v>
      </c>
      <c r="K1239" s="70">
        <f>ROUND(CSM_AGENCY3[[#This Row],[FY1 ANNUAL]]/12,2)</f>
        <v>0</v>
      </c>
      <c r="L1239" s="70">
        <f>ROUND(CSM_AGENCY3[[#This Row],[FY2 ANNUAL]]/12,2)</f>
        <v>0</v>
      </c>
      <c r="N1239" s="6"/>
    </row>
    <row r="1240" spans="1:14" hidden="1" x14ac:dyDescent="0.25">
      <c r="A1240" t="s">
        <v>247</v>
      </c>
      <c r="B1240" t="s">
        <v>369</v>
      </c>
      <c r="C1240" s="4" t="s">
        <v>470</v>
      </c>
      <c r="D1240" s="4"/>
      <c r="E1240" s="4" t="str">
        <f>CSM_AGENCY3[[#This Row],[Agency]]&amp;"-"&amp;CSM_AGENCY3[[#This Row],[Agency Name]]</f>
        <v>120-Human Rights Commission</v>
      </c>
      <c r="F1240" s="8" t="s">
        <v>41</v>
      </c>
      <c r="G1240" s="5" t="s">
        <v>453</v>
      </c>
      <c r="H1240" s="70">
        <f>(SUMIFS('0. CSM'!C:C,'0. CSM'!L:L,CSM_AGENCY3[[#This Row],[Agency]],'0. CSM'!M:M,CSM_AGENCY3[[#This Row],[Billing CSM Title]])+SUMIFS('0. CSM'!E:E,'0. CSM'!L:L,CSM_AGENCY3[[#This Row],[Agency]],'0. CSM'!M:M,CSM_AGENCY3[[#This Row],[Billing CSM Title]])*1000)*1000</f>
        <v>3000</v>
      </c>
      <c r="I1240" s="70">
        <f>(SUMIFS('0. CSM'!D:D,'0. CSM'!L:L,CSM_AGENCY3[[#This Row],[Agency]],'0. CSM'!M:M,CSM_AGENCY3[[#This Row],[Billing CSM Title]])+SUMIFS('0. CSM'!F:F,'0. CSM'!L:L,CSM_AGENCY3[[#This Row],[Agency]],'0. CSM'!M:M,CSM_AGENCY3[[#This Row],[Billing CSM Title]])*1000)*1000</f>
        <v>3000</v>
      </c>
      <c r="J1240" s="70">
        <f>CSM_AGENCY3[[#This Row],[FY1 ANNUAL]]+CSM_AGENCY3[[#This Row],[FY2 ANNUAL]]</f>
        <v>6000</v>
      </c>
      <c r="K1240" s="70">
        <f>ROUND(CSM_AGENCY3[[#This Row],[FY1 ANNUAL]]/12,2)</f>
        <v>250</v>
      </c>
      <c r="L1240" s="70">
        <f>ROUND(CSM_AGENCY3[[#This Row],[FY2 ANNUAL]]/12,2)</f>
        <v>250</v>
      </c>
      <c r="N1240" s="6"/>
    </row>
    <row r="1241" spans="1:14" hidden="1" x14ac:dyDescent="0.25">
      <c r="A1241" t="s">
        <v>248</v>
      </c>
      <c r="B1241" t="s">
        <v>370</v>
      </c>
      <c r="C1241" s="4" t="s">
        <v>470</v>
      </c>
      <c r="D1241" s="4"/>
      <c r="E1241" s="4" t="str">
        <f>CSM_AGENCY3[[#This Row],[Agency]]&amp;"-"&amp;CSM_AGENCY3[[#This Row],[Agency Name]]</f>
        <v>124-Department of Retirement Systems</v>
      </c>
      <c r="F1241" s="8" t="s">
        <v>41</v>
      </c>
      <c r="G1241" s="5" t="s">
        <v>453</v>
      </c>
      <c r="H1241" s="70">
        <f>(SUMIFS('0. CSM'!C:C,'0. CSM'!L:L,CSM_AGENCY3[[#This Row],[Agency]],'0. CSM'!M:M,CSM_AGENCY3[[#This Row],[Billing CSM Title]])+SUMIFS('0. CSM'!E:E,'0. CSM'!L:L,CSM_AGENCY3[[#This Row],[Agency]],'0. CSM'!M:M,CSM_AGENCY3[[#This Row],[Billing CSM Title]])*1000)*1000</f>
        <v>18000</v>
      </c>
      <c r="I1241" s="70">
        <f>(SUMIFS('0. CSM'!D:D,'0. CSM'!L:L,CSM_AGENCY3[[#This Row],[Agency]],'0. CSM'!M:M,CSM_AGENCY3[[#This Row],[Billing CSM Title]])+SUMIFS('0. CSM'!F:F,'0. CSM'!L:L,CSM_AGENCY3[[#This Row],[Agency]],'0. CSM'!M:M,CSM_AGENCY3[[#This Row],[Billing CSM Title]])*1000)*1000</f>
        <v>19000</v>
      </c>
      <c r="J1241" s="70">
        <f>CSM_AGENCY3[[#This Row],[FY1 ANNUAL]]+CSM_AGENCY3[[#This Row],[FY2 ANNUAL]]</f>
        <v>37000</v>
      </c>
      <c r="K1241" s="70">
        <f>ROUND(CSM_AGENCY3[[#This Row],[FY1 ANNUAL]]/12,2)</f>
        <v>1500</v>
      </c>
      <c r="L1241" s="70">
        <f>ROUND(CSM_AGENCY3[[#This Row],[FY2 ANNUAL]]/12,2)</f>
        <v>1583.33</v>
      </c>
      <c r="N1241" s="6"/>
    </row>
    <row r="1242" spans="1:14" hidden="1" x14ac:dyDescent="0.25">
      <c r="A1242" t="s">
        <v>249</v>
      </c>
      <c r="B1242" t="s">
        <v>371</v>
      </c>
      <c r="C1242" s="4" t="s">
        <v>470</v>
      </c>
      <c r="D1242" s="4"/>
      <c r="E1242" s="4" t="str">
        <f>CSM_AGENCY3[[#This Row],[Agency]]&amp;"-"&amp;CSM_AGENCY3[[#This Row],[Agency Name]]</f>
        <v>126-State Investment Board</v>
      </c>
      <c r="F1242" s="8" t="s">
        <v>41</v>
      </c>
      <c r="G1242" s="5" t="s">
        <v>453</v>
      </c>
      <c r="H1242" s="70">
        <f>(SUMIFS('0. CSM'!C:C,'0. CSM'!L:L,CSM_AGENCY3[[#This Row],[Agency]],'0. CSM'!M:M,CSM_AGENCY3[[#This Row],[Billing CSM Title]])+SUMIFS('0. CSM'!E:E,'0. CSM'!L:L,CSM_AGENCY3[[#This Row],[Agency]],'0. CSM'!M:M,CSM_AGENCY3[[#This Row],[Billing CSM Title]])*1000)*1000</f>
        <v>7000</v>
      </c>
      <c r="I1242" s="70">
        <f>(SUMIFS('0. CSM'!D:D,'0. CSM'!L:L,CSM_AGENCY3[[#This Row],[Agency]],'0. CSM'!M:M,CSM_AGENCY3[[#This Row],[Billing CSM Title]])+SUMIFS('0. CSM'!F:F,'0. CSM'!L:L,CSM_AGENCY3[[#This Row],[Agency]],'0. CSM'!M:M,CSM_AGENCY3[[#This Row],[Billing CSM Title]])*1000)*1000</f>
        <v>8000</v>
      </c>
      <c r="J1242" s="70">
        <f>CSM_AGENCY3[[#This Row],[FY1 ANNUAL]]+CSM_AGENCY3[[#This Row],[FY2 ANNUAL]]</f>
        <v>15000</v>
      </c>
      <c r="K1242" s="70">
        <f>ROUND(CSM_AGENCY3[[#This Row],[FY1 ANNUAL]]/12,2)</f>
        <v>583.33000000000004</v>
      </c>
      <c r="L1242" s="70">
        <f>ROUND(CSM_AGENCY3[[#This Row],[FY2 ANNUAL]]/12,2)</f>
        <v>666.67</v>
      </c>
      <c r="N1242" s="6"/>
    </row>
    <row r="1243" spans="1:14" hidden="1" x14ac:dyDescent="0.25">
      <c r="A1243" t="s">
        <v>250</v>
      </c>
      <c r="B1243" t="s">
        <v>372</v>
      </c>
      <c r="C1243" s="4" t="s">
        <v>470</v>
      </c>
      <c r="D1243" s="4"/>
      <c r="E1243" s="4" t="str">
        <f>CSM_AGENCY3[[#This Row],[Agency]]&amp;"-"&amp;CSM_AGENCY3[[#This Row],[Agency Name]]</f>
        <v>140-Department of Revenue</v>
      </c>
      <c r="F1243" s="8" t="s">
        <v>41</v>
      </c>
      <c r="G1243" s="5" t="s">
        <v>453</v>
      </c>
      <c r="H1243" s="70">
        <f>(SUMIFS('0. CSM'!C:C,'0. CSM'!L:L,CSM_AGENCY3[[#This Row],[Agency]],'0. CSM'!M:M,CSM_AGENCY3[[#This Row],[Billing CSM Title]])+SUMIFS('0. CSM'!E:E,'0. CSM'!L:L,CSM_AGENCY3[[#This Row],[Agency]],'0. CSM'!M:M,CSM_AGENCY3[[#This Row],[Billing CSM Title]])*1000)*1000</f>
        <v>77000</v>
      </c>
      <c r="I1243" s="70">
        <f>(SUMIFS('0. CSM'!D:D,'0. CSM'!L:L,CSM_AGENCY3[[#This Row],[Agency]],'0. CSM'!M:M,CSM_AGENCY3[[#This Row],[Billing CSM Title]])+SUMIFS('0. CSM'!F:F,'0. CSM'!L:L,CSM_AGENCY3[[#This Row],[Agency]],'0. CSM'!M:M,CSM_AGENCY3[[#This Row],[Billing CSM Title]])*1000)*1000</f>
        <v>77000</v>
      </c>
      <c r="J1243" s="70">
        <f>CSM_AGENCY3[[#This Row],[FY1 ANNUAL]]+CSM_AGENCY3[[#This Row],[FY2 ANNUAL]]</f>
        <v>154000</v>
      </c>
      <c r="K1243" s="70">
        <f>ROUND(CSM_AGENCY3[[#This Row],[FY1 ANNUAL]]/12,2)</f>
        <v>6416.67</v>
      </c>
      <c r="L1243" s="70">
        <f>ROUND(CSM_AGENCY3[[#This Row],[FY2 ANNUAL]]/12,2)</f>
        <v>6416.67</v>
      </c>
      <c r="N1243" s="6"/>
    </row>
    <row r="1244" spans="1:14" hidden="1" x14ac:dyDescent="0.25">
      <c r="A1244" t="s">
        <v>251</v>
      </c>
      <c r="B1244" t="s">
        <v>373</v>
      </c>
      <c r="C1244" s="4" t="s">
        <v>470</v>
      </c>
      <c r="D1244" s="4"/>
      <c r="E1244" s="4" t="str">
        <f>CSM_AGENCY3[[#This Row],[Agency]]&amp;"-"&amp;CSM_AGENCY3[[#This Row],[Agency Name]]</f>
        <v>142-Board of Tax Appeals</v>
      </c>
      <c r="F1244" s="8" t="s">
        <v>41</v>
      </c>
      <c r="G1244" s="5" t="s">
        <v>453</v>
      </c>
      <c r="H1244" s="70">
        <f>SUMIFS('0. CSM'!C:C,'0. CSM'!L:L,CSM_AGENCY3[[#This Row],[Agency]],'0. CSM'!M:M,CSM_AGENCY3[[#This Row],[Billing CSM Title]])+SUMIFS('0. CSM'!E:E,'0. CSM'!L:L,CSM_AGENCY3[[#This Row],[Agency]],'0. CSM'!M:M,CSM_AGENCY3[[#This Row],[Billing CSM Title]])*1000</f>
        <v>0</v>
      </c>
      <c r="I1244" s="70">
        <f>SUMIFS('0. CSM'!D:D,'0. CSM'!L:L,CSM_AGENCY3[[#This Row],[Agency]],'0. CSM'!M:M,CSM_AGENCY3[[#This Row],[Billing CSM Title]])+SUMIFS('0. CSM'!F:F,'0. CSM'!L:L,CSM_AGENCY3[[#This Row],[Agency]],'0. CSM'!M:M,CSM_AGENCY3[[#This Row],[Billing CSM Title]])*1000</f>
        <v>0</v>
      </c>
      <c r="J1244" s="70">
        <f>CSM_AGENCY3[[#This Row],[FY1 ANNUAL]]+CSM_AGENCY3[[#This Row],[FY2 ANNUAL]]</f>
        <v>0</v>
      </c>
      <c r="K1244" s="70">
        <f>ROUND(CSM_AGENCY3[[#This Row],[FY1 ANNUAL]]/12,2)</f>
        <v>0</v>
      </c>
      <c r="L1244" s="70">
        <f>ROUND(CSM_AGENCY3[[#This Row],[FY2 ANNUAL]]/12,2)</f>
        <v>0</v>
      </c>
      <c r="N1244" s="6"/>
    </row>
    <row r="1245" spans="1:14" hidden="1" x14ac:dyDescent="0.25">
      <c r="A1245" t="s">
        <v>252</v>
      </c>
      <c r="B1245" t="s">
        <v>374</v>
      </c>
      <c r="C1245" s="4" t="s">
        <v>470</v>
      </c>
      <c r="D1245" s="4"/>
      <c r="E1245" s="4" t="str">
        <f>CSM_AGENCY3[[#This Row],[Agency]]&amp;"-"&amp;CSM_AGENCY3[[#This Row],[Agency Name]]</f>
        <v>147-Minority &amp; Women's Business Enterp</v>
      </c>
      <c r="F1245" s="8" t="s">
        <v>41</v>
      </c>
      <c r="G1245" s="5" t="s">
        <v>453</v>
      </c>
      <c r="H1245" s="70">
        <f>SUMIFS('0. CSM'!C:C,'0. CSM'!L:L,CSM_AGENCY3[[#This Row],[Agency]],'0. CSM'!M:M,CSM_AGENCY3[[#This Row],[Billing CSM Title]])+SUMIFS('0. CSM'!E:E,'0. CSM'!L:L,CSM_AGENCY3[[#This Row],[Agency]],'0. CSM'!M:M,CSM_AGENCY3[[#This Row],[Billing CSM Title]])*1000</f>
        <v>0</v>
      </c>
      <c r="I1245" s="70">
        <f>SUMIFS('0. CSM'!D:D,'0. CSM'!L:L,CSM_AGENCY3[[#This Row],[Agency]],'0. CSM'!M:M,CSM_AGENCY3[[#This Row],[Billing CSM Title]])+SUMIFS('0. CSM'!F:F,'0. CSM'!L:L,CSM_AGENCY3[[#This Row],[Agency]],'0. CSM'!M:M,CSM_AGENCY3[[#This Row],[Billing CSM Title]])*1000</f>
        <v>0</v>
      </c>
      <c r="J1245" s="70">
        <f>CSM_AGENCY3[[#This Row],[FY1 ANNUAL]]+CSM_AGENCY3[[#This Row],[FY2 ANNUAL]]</f>
        <v>0</v>
      </c>
      <c r="K1245" s="70">
        <f>ROUND(CSM_AGENCY3[[#This Row],[FY1 ANNUAL]]/12,2)</f>
        <v>0</v>
      </c>
      <c r="L1245" s="70">
        <f>ROUND(CSM_AGENCY3[[#This Row],[FY2 ANNUAL]]/12,2)</f>
        <v>0</v>
      </c>
      <c r="N1245" s="6"/>
    </row>
    <row r="1246" spans="1:14" hidden="1" x14ac:dyDescent="0.25">
      <c r="A1246" t="s">
        <v>253</v>
      </c>
      <c r="B1246" t="s">
        <v>375</v>
      </c>
      <c r="C1246" s="4" t="s">
        <v>470</v>
      </c>
      <c r="D1246" s="4"/>
      <c r="E1246" s="4" t="str">
        <f>CSM_AGENCY3[[#This Row],[Agency]]&amp;"-"&amp;CSM_AGENCY3[[#This Row],[Agency Name]]</f>
        <v>160-Office of Insurance Commissioner</v>
      </c>
      <c r="F1246" s="8" t="s">
        <v>41</v>
      </c>
      <c r="G1246" s="5" t="s">
        <v>453</v>
      </c>
      <c r="H1246" s="70">
        <f>(SUMIFS('0. CSM'!C:C,'0. CSM'!L:L,CSM_AGENCY3[[#This Row],[Agency]],'0. CSM'!M:M,CSM_AGENCY3[[#This Row],[Billing CSM Title]])+SUMIFS('0. CSM'!E:E,'0. CSM'!L:L,CSM_AGENCY3[[#This Row],[Agency]],'0. CSM'!M:M,CSM_AGENCY3[[#This Row],[Billing CSM Title]])*1000)*1000</f>
        <v>14000</v>
      </c>
      <c r="I1246" s="70">
        <f>(SUMIFS('0. CSM'!D:D,'0. CSM'!L:L,CSM_AGENCY3[[#This Row],[Agency]],'0. CSM'!M:M,CSM_AGENCY3[[#This Row],[Billing CSM Title]])+SUMIFS('0. CSM'!F:F,'0. CSM'!L:L,CSM_AGENCY3[[#This Row],[Agency]],'0. CSM'!M:M,CSM_AGENCY3[[#This Row],[Billing CSM Title]])*1000)*1000</f>
        <v>14000</v>
      </c>
      <c r="J1246" s="70">
        <f>CSM_AGENCY3[[#This Row],[FY1 ANNUAL]]+CSM_AGENCY3[[#This Row],[FY2 ANNUAL]]</f>
        <v>28000</v>
      </c>
      <c r="K1246" s="70">
        <f>ROUND(CSM_AGENCY3[[#This Row],[FY1 ANNUAL]]/12,2)</f>
        <v>1166.67</v>
      </c>
      <c r="L1246" s="70">
        <f>ROUND(CSM_AGENCY3[[#This Row],[FY2 ANNUAL]]/12,2)</f>
        <v>1166.67</v>
      </c>
      <c r="N1246" s="6"/>
    </row>
    <row r="1247" spans="1:14" hidden="1" x14ac:dyDescent="0.25">
      <c r="A1247" t="s">
        <v>254</v>
      </c>
      <c r="B1247" t="s">
        <v>376</v>
      </c>
      <c r="C1247" s="4" t="s">
        <v>470</v>
      </c>
      <c r="D1247" s="4"/>
      <c r="E1247" s="4" t="str">
        <f>CSM_AGENCY3[[#This Row],[Agency]]&amp;"-"&amp;CSM_AGENCY3[[#This Row],[Agency Name]]</f>
        <v>163-Consolidated Technology Services</v>
      </c>
      <c r="F1247" s="8" t="s">
        <v>41</v>
      </c>
      <c r="G1247" s="5" t="s">
        <v>453</v>
      </c>
      <c r="H1247" s="70">
        <f>(SUMIFS('0. CSM'!C:C,'0. CSM'!L:L,CSM_AGENCY3[[#This Row],[Agency]],'0. CSM'!M:M,CSM_AGENCY3[[#This Row],[Billing CSM Title]])+SUMIFS('0. CSM'!E:E,'0. CSM'!L:L,CSM_AGENCY3[[#This Row],[Agency]],'0. CSM'!M:M,CSM_AGENCY3[[#This Row],[Billing CSM Title]])*1000)*1000</f>
        <v>38000</v>
      </c>
      <c r="I1247" s="70">
        <f>(SUMIFS('0. CSM'!D:D,'0. CSM'!L:L,CSM_AGENCY3[[#This Row],[Agency]],'0. CSM'!M:M,CSM_AGENCY3[[#This Row],[Billing CSM Title]])+SUMIFS('0. CSM'!F:F,'0. CSM'!L:L,CSM_AGENCY3[[#This Row],[Agency]],'0. CSM'!M:M,CSM_AGENCY3[[#This Row],[Billing CSM Title]])*1000)*1000</f>
        <v>38000</v>
      </c>
      <c r="J1247" s="70">
        <f>CSM_AGENCY3[[#This Row],[FY1 ANNUAL]]+CSM_AGENCY3[[#This Row],[FY2 ANNUAL]]</f>
        <v>76000</v>
      </c>
      <c r="K1247" s="70">
        <f>ROUND(CSM_AGENCY3[[#This Row],[FY1 ANNUAL]]/12,2)</f>
        <v>3166.67</v>
      </c>
      <c r="L1247" s="70">
        <f>ROUND(CSM_AGENCY3[[#This Row],[FY2 ANNUAL]]/12,2)</f>
        <v>3166.67</v>
      </c>
      <c r="N1247" s="6"/>
    </row>
    <row r="1248" spans="1:14" hidden="1" x14ac:dyDescent="0.25">
      <c r="A1248" t="s">
        <v>255</v>
      </c>
      <c r="B1248" t="s">
        <v>377</v>
      </c>
      <c r="C1248" s="4" t="s">
        <v>470</v>
      </c>
      <c r="D1248" s="4"/>
      <c r="E1248" s="4" t="str">
        <f>CSM_AGENCY3[[#This Row],[Agency]]&amp;"-"&amp;CSM_AGENCY3[[#This Row],[Agency Name]]</f>
        <v>165-State Board of Accountancy</v>
      </c>
      <c r="F1248" s="8" t="s">
        <v>41</v>
      </c>
      <c r="G1248" s="5" t="s">
        <v>453</v>
      </c>
      <c r="H1248" s="70">
        <f>SUMIFS('0. CSM'!C:C,'0. CSM'!L:L,CSM_AGENCY3[[#This Row],[Agency]],'0. CSM'!M:M,CSM_AGENCY3[[#This Row],[Billing CSM Title]])+SUMIFS('0. CSM'!E:E,'0. CSM'!L:L,CSM_AGENCY3[[#This Row],[Agency]],'0. CSM'!M:M,CSM_AGENCY3[[#This Row],[Billing CSM Title]])*1000</f>
        <v>0</v>
      </c>
      <c r="I1248" s="70">
        <f>SUMIFS('0. CSM'!D:D,'0. CSM'!L:L,CSM_AGENCY3[[#This Row],[Agency]],'0. CSM'!M:M,CSM_AGENCY3[[#This Row],[Billing CSM Title]])+SUMIFS('0. CSM'!F:F,'0. CSM'!L:L,CSM_AGENCY3[[#This Row],[Agency]],'0. CSM'!M:M,CSM_AGENCY3[[#This Row],[Billing CSM Title]])*1000</f>
        <v>0</v>
      </c>
      <c r="J1248" s="70">
        <f>CSM_AGENCY3[[#This Row],[FY1 ANNUAL]]+CSM_AGENCY3[[#This Row],[FY2 ANNUAL]]</f>
        <v>0</v>
      </c>
      <c r="K1248" s="70">
        <f>ROUND(CSM_AGENCY3[[#This Row],[FY1 ANNUAL]]/12,2)</f>
        <v>0</v>
      </c>
      <c r="L1248" s="70">
        <f>ROUND(CSM_AGENCY3[[#This Row],[FY2 ANNUAL]]/12,2)</f>
        <v>0</v>
      </c>
      <c r="N1248" s="6"/>
    </row>
    <row r="1249" spans="1:14" hidden="1" x14ac:dyDescent="0.25">
      <c r="A1249" t="s">
        <v>256</v>
      </c>
      <c r="B1249" t="s">
        <v>378</v>
      </c>
      <c r="C1249" s="4" t="s">
        <v>470</v>
      </c>
      <c r="D1249" s="4"/>
      <c r="E1249" s="4" t="str">
        <f>CSM_AGENCY3[[#This Row],[Agency]]&amp;"-"&amp;CSM_AGENCY3[[#This Row],[Agency Name]]</f>
        <v>166-Bd of Reg Prof Eng &amp; Land Surveyors</v>
      </c>
      <c r="F1249" s="8" t="s">
        <v>41</v>
      </c>
      <c r="G1249" s="5" t="s">
        <v>453</v>
      </c>
      <c r="H1249" s="70">
        <f>SUMIFS('0. CSM'!C:C,'0. CSM'!L:L,CSM_AGENCY3[[#This Row],[Agency]],'0. CSM'!M:M,CSM_AGENCY3[[#This Row],[Billing CSM Title]])+SUMIFS('0. CSM'!E:E,'0. CSM'!L:L,CSM_AGENCY3[[#This Row],[Agency]],'0. CSM'!M:M,CSM_AGENCY3[[#This Row],[Billing CSM Title]])*1000</f>
        <v>0</v>
      </c>
      <c r="I1249" s="70">
        <f>SUMIFS('0. CSM'!D:D,'0. CSM'!L:L,CSM_AGENCY3[[#This Row],[Agency]],'0. CSM'!M:M,CSM_AGENCY3[[#This Row],[Billing CSM Title]])+SUMIFS('0. CSM'!F:F,'0. CSM'!L:L,CSM_AGENCY3[[#This Row],[Agency]],'0. CSM'!M:M,CSM_AGENCY3[[#This Row],[Billing CSM Title]])*1000</f>
        <v>0</v>
      </c>
      <c r="J1249" s="70">
        <f>CSM_AGENCY3[[#This Row],[FY1 ANNUAL]]+CSM_AGENCY3[[#This Row],[FY2 ANNUAL]]</f>
        <v>0</v>
      </c>
      <c r="K1249" s="70">
        <f>ROUND(CSM_AGENCY3[[#This Row],[FY1 ANNUAL]]/12,2)</f>
        <v>0</v>
      </c>
      <c r="L1249" s="70">
        <f>ROUND(CSM_AGENCY3[[#This Row],[FY2 ANNUAL]]/12,2)</f>
        <v>0</v>
      </c>
      <c r="N1249" s="6"/>
    </row>
    <row r="1250" spans="1:14" hidden="1" x14ac:dyDescent="0.25">
      <c r="A1250" t="s">
        <v>257</v>
      </c>
      <c r="B1250" t="s">
        <v>379</v>
      </c>
      <c r="C1250" s="4" t="s">
        <v>470</v>
      </c>
      <c r="D1250" s="4"/>
      <c r="E1250" s="4" t="str">
        <f>CSM_AGENCY3[[#This Row],[Agency]]&amp;"-"&amp;CSM_AGENCY3[[#This Row],[Agency Name]]</f>
        <v>167-Forensic Investigations Council</v>
      </c>
      <c r="F1250" s="8" t="s">
        <v>41</v>
      </c>
      <c r="G1250" s="5" t="s">
        <v>453</v>
      </c>
      <c r="H1250" s="70">
        <f>SUMIFS('0. CSM'!C:C,'0. CSM'!L:L,CSM_AGENCY3[[#This Row],[Agency]],'0. CSM'!M:M,CSM_AGENCY3[[#This Row],[Billing CSM Title]])+SUMIFS('0. CSM'!E:E,'0. CSM'!L:L,CSM_AGENCY3[[#This Row],[Agency]],'0. CSM'!M:M,CSM_AGENCY3[[#This Row],[Billing CSM Title]])*1000</f>
        <v>0</v>
      </c>
      <c r="I1250" s="70">
        <f>SUMIFS('0. CSM'!D:D,'0. CSM'!L:L,CSM_AGENCY3[[#This Row],[Agency]],'0. CSM'!M:M,CSM_AGENCY3[[#This Row],[Billing CSM Title]])+SUMIFS('0. CSM'!F:F,'0. CSM'!L:L,CSM_AGENCY3[[#This Row],[Agency]],'0. CSM'!M:M,CSM_AGENCY3[[#This Row],[Billing CSM Title]])*1000</f>
        <v>0</v>
      </c>
      <c r="J1250" s="70">
        <f>CSM_AGENCY3[[#This Row],[FY1 ANNUAL]]+CSM_AGENCY3[[#This Row],[FY2 ANNUAL]]</f>
        <v>0</v>
      </c>
      <c r="K1250" s="70">
        <f>ROUND(CSM_AGENCY3[[#This Row],[FY1 ANNUAL]]/12,2)</f>
        <v>0</v>
      </c>
      <c r="L1250" s="70">
        <f>ROUND(CSM_AGENCY3[[#This Row],[FY2 ANNUAL]]/12,2)</f>
        <v>0</v>
      </c>
      <c r="N1250" s="6"/>
    </row>
    <row r="1251" spans="1:14" hidden="1" x14ac:dyDescent="0.25">
      <c r="A1251" t="s">
        <v>258</v>
      </c>
      <c r="B1251" t="s">
        <v>380</v>
      </c>
      <c r="C1251" s="4" t="s">
        <v>470</v>
      </c>
      <c r="D1251" s="4"/>
      <c r="E1251" s="4" t="str">
        <f>CSM_AGENCY3[[#This Row],[Agency]]&amp;"-"&amp;CSM_AGENCY3[[#This Row],[Agency Name]]</f>
        <v>179-Dept of Enterprise Services</v>
      </c>
      <c r="F1251" s="8" t="s">
        <v>41</v>
      </c>
      <c r="G1251" s="5" t="s">
        <v>453</v>
      </c>
      <c r="H1251" s="70">
        <f>(SUMIFS('0. CSM'!C:C,'0. CSM'!L:L,CSM_AGENCY3[[#This Row],[Agency]],'0. CSM'!M:M,CSM_AGENCY3[[#This Row],[Billing CSM Title]])+SUMIFS('0. CSM'!E:E,'0. CSM'!L:L,CSM_AGENCY3[[#This Row],[Agency]],'0. CSM'!M:M,CSM_AGENCY3[[#This Row],[Billing CSM Title]])*1000)*1000</f>
        <v>47000</v>
      </c>
      <c r="I1251" s="70">
        <f>(SUMIFS('0. CSM'!D:D,'0. CSM'!L:L,CSM_AGENCY3[[#This Row],[Agency]],'0. CSM'!M:M,CSM_AGENCY3[[#This Row],[Billing CSM Title]])+SUMIFS('0. CSM'!F:F,'0. CSM'!L:L,CSM_AGENCY3[[#This Row],[Agency]],'0. CSM'!M:M,CSM_AGENCY3[[#This Row],[Billing CSM Title]])*1000)*1000</f>
        <v>44000</v>
      </c>
      <c r="J1251" s="70">
        <f>CSM_AGENCY3[[#This Row],[FY1 ANNUAL]]+CSM_AGENCY3[[#This Row],[FY2 ANNUAL]]</f>
        <v>91000</v>
      </c>
      <c r="K1251" s="70">
        <f>ROUND(CSM_AGENCY3[[#This Row],[FY1 ANNUAL]]/12,2)</f>
        <v>3916.67</v>
      </c>
      <c r="L1251" s="70">
        <f>ROUND(CSM_AGENCY3[[#This Row],[FY2 ANNUAL]]/12,2)</f>
        <v>3666.67</v>
      </c>
      <c r="N1251" s="6"/>
    </row>
    <row r="1252" spans="1:14" hidden="1" x14ac:dyDescent="0.25">
      <c r="A1252" t="s">
        <v>259</v>
      </c>
      <c r="B1252" t="s">
        <v>381</v>
      </c>
      <c r="C1252" s="4" t="s">
        <v>470</v>
      </c>
      <c r="D1252" s="4"/>
      <c r="E1252" s="4" t="str">
        <f>CSM_AGENCY3[[#This Row],[Agency]]&amp;"-"&amp;CSM_AGENCY3[[#This Row],[Agency Name]]</f>
        <v>185-Washington Horse Racing Commission</v>
      </c>
      <c r="F1252" s="8" t="s">
        <v>41</v>
      </c>
      <c r="G1252" s="5" t="s">
        <v>453</v>
      </c>
      <c r="H1252" s="70">
        <f>(SUMIFS('0. CSM'!C:C,'0. CSM'!L:L,CSM_AGENCY3[[#This Row],[Agency]],'0. CSM'!M:M,CSM_AGENCY3[[#This Row],[Billing CSM Title]])+SUMIFS('0. CSM'!E:E,'0. CSM'!L:L,CSM_AGENCY3[[#This Row],[Agency]],'0. CSM'!M:M,CSM_AGENCY3[[#This Row],[Billing CSM Title]])*1000)*1000</f>
        <v>1000</v>
      </c>
      <c r="I1252" s="70">
        <f>(SUMIFS('0. CSM'!D:D,'0. CSM'!L:L,CSM_AGENCY3[[#This Row],[Agency]],'0. CSM'!M:M,CSM_AGENCY3[[#This Row],[Billing CSM Title]])+SUMIFS('0. CSM'!F:F,'0. CSM'!L:L,CSM_AGENCY3[[#This Row],[Agency]],'0. CSM'!M:M,CSM_AGENCY3[[#This Row],[Billing CSM Title]])*1000)*1000</f>
        <v>1000</v>
      </c>
      <c r="J1252" s="70">
        <f>CSM_AGENCY3[[#This Row],[FY1 ANNUAL]]+CSM_AGENCY3[[#This Row],[FY2 ANNUAL]]</f>
        <v>2000</v>
      </c>
      <c r="K1252" s="70">
        <f>ROUND(CSM_AGENCY3[[#This Row],[FY1 ANNUAL]]/12,2)</f>
        <v>83.33</v>
      </c>
      <c r="L1252" s="70">
        <f>ROUND(CSM_AGENCY3[[#This Row],[FY2 ANNUAL]]/12,2)</f>
        <v>83.33</v>
      </c>
      <c r="N1252" s="6"/>
    </row>
    <row r="1253" spans="1:14" hidden="1" x14ac:dyDescent="0.25">
      <c r="A1253" t="s">
        <v>260</v>
      </c>
      <c r="B1253" t="s">
        <v>382</v>
      </c>
      <c r="C1253" s="4" t="s">
        <v>470</v>
      </c>
      <c r="D1253" s="4"/>
      <c r="E1253" s="4" t="str">
        <f>CSM_AGENCY3[[#This Row],[Agency]]&amp;"-"&amp;CSM_AGENCY3[[#This Row],[Agency Name]]</f>
        <v>190-Bd of Industrial Insurance Appeals</v>
      </c>
      <c r="F1253" s="8" t="s">
        <v>41</v>
      </c>
      <c r="G1253" s="5" t="s">
        <v>453</v>
      </c>
      <c r="H1253" s="70">
        <f>(SUMIFS('0. CSM'!C:C,'0. CSM'!L:L,CSM_AGENCY3[[#This Row],[Agency]],'0. CSM'!M:M,CSM_AGENCY3[[#This Row],[Billing CSM Title]])+SUMIFS('0. CSM'!E:E,'0. CSM'!L:L,CSM_AGENCY3[[#This Row],[Agency]],'0. CSM'!M:M,CSM_AGENCY3[[#This Row],[Billing CSM Title]])*1000)*1000</f>
        <v>8000</v>
      </c>
      <c r="I1253" s="70">
        <f>(SUMIFS('0. CSM'!D:D,'0. CSM'!L:L,CSM_AGENCY3[[#This Row],[Agency]],'0. CSM'!M:M,CSM_AGENCY3[[#This Row],[Billing CSM Title]])+SUMIFS('0. CSM'!F:F,'0. CSM'!L:L,CSM_AGENCY3[[#This Row],[Agency]],'0. CSM'!M:M,CSM_AGENCY3[[#This Row],[Billing CSM Title]])*1000)*1000</f>
        <v>10000</v>
      </c>
      <c r="J1253" s="70">
        <f>CSM_AGENCY3[[#This Row],[FY1 ANNUAL]]+CSM_AGENCY3[[#This Row],[FY2 ANNUAL]]</f>
        <v>18000</v>
      </c>
      <c r="K1253" s="70">
        <f>ROUND(CSM_AGENCY3[[#This Row],[FY1 ANNUAL]]/12,2)</f>
        <v>666.67</v>
      </c>
      <c r="L1253" s="70">
        <f>ROUND(CSM_AGENCY3[[#This Row],[FY2 ANNUAL]]/12,2)</f>
        <v>833.33</v>
      </c>
      <c r="N1253" s="6"/>
    </row>
    <row r="1254" spans="1:14" hidden="1" x14ac:dyDescent="0.25">
      <c r="A1254" t="s">
        <v>261</v>
      </c>
      <c r="B1254" t="s">
        <v>383</v>
      </c>
      <c r="C1254" s="4" t="s">
        <v>470</v>
      </c>
      <c r="D1254" s="4"/>
      <c r="E1254" s="4" t="str">
        <f>CSM_AGENCY3[[#This Row],[Agency]]&amp;"-"&amp;CSM_AGENCY3[[#This Row],[Agency Name]]</f>
        <v>195-Liquor and Cannabis Board</v>
      </c>
      <c r="F1254" s="8" t="s">
        <v>41</v>
      </c>
      <c r="G1254" s="5" t="s">
        <v>453</v>
      </c>
      <c r="H1254" s="70">
        <f>(SUMIFS('0. CSM'!C:C,'0. CSM'!L:L,CSM_AGENCY3[[#This Row],[Agency]],'0. CSM'!M:M,CSM_AGENCY3[[#This Row],[Billing CSM Title]])+SUMIFS('0. CSM'!E:E,'0. CSM'!L:L,CSM_AGENCY3[[#This Row],[Agency]],'0. CSM'!M:M,CSM_AGENCY3[[#This Row],[Billing CSM Title]])*1000)*1000</f>
        <v>23000</v>
      </c>
      <c r="I1254" s="70">
        <f>(SUMIFS('0. CSM'!D:D,'0. CSM'!L:L,CSM_AGENCY3[[#This Row],[Agency]],'0. CSM'!M:M,CSM_AGENCY3[[#This Row],[Billing CSM Title]])+SUMIFS('0. CSM'!F:F,'0. CSM'!L:L,CSM_AGENCY3[[#This Row],[Agency]],'0. CSM'!M:M,CSM_AGENCY3[[#This Row],[Billing CSM Title]])*1000)*1000</f>
        <v>22000</v>
      </c>
      <c r="J1254" s="70">
        <f>CSM_AGENCY3[[#This Row],[FY1 ANNUAL]]+CSM_AGENCY3[[#This Row],[FY2 ANNUAL]]</f>
        <v>45000</v>
      </c>
      <c r="K1254" s="70">
        <f>ROUND(CSM_AGENCY3[[#This Row],[FY1 ANNUAL]]/12,2)</f>
        <v>1916.67</v>
      </c>
      <c r="L1254" s="70">
        <f>ROUND(CSM_AGENCY3[[#This Row],[FY2 ANNUAL]]/12,2)</f>
        <v>1833.33</v>
      </c>
      <c r="N1254" s="6"/>
    </row>
    <row r="1255" spans="1:14" hidden="1" x14ac:dyDescent="0.25">
      <c r="A1255" t="s">
        <v>262</v>
      </c>
      <c r="B1255" t="s">
        <v>384</v>
      </c>
      <c r="C1255" s="4" t="s">
        <v>470</v>
      </c>
      <c r="D1255" s="4"/>
      <c r="E1255" s="4" t="str">
        <f>CSM_AGENCY3[[#This Row],[Agency]]&amp;"-"&amp;CSM_AGENCY3[[#This Row],[Agency Name]]</f>
        <v>205-Board of Pilotage Commissioners</v>
      </c>
      <c r="F1255" s="8" t="s">
        <v>41</v>
      </c>
      <c r="G1255" s="5" t="s">
        <v>453</v>
      </c>
      <c r="H1255" s="70">
        <f>SUMIFS('0. CSM'!C:C,'0. CSM'!L:L,CSM_AGENCY3[[#This Row],[Agency]],'0. CSM'!M:M,CSM_AGENCY3[[#This Row],[Billing CSM Title]])+SUMIFS('0. CSM'!E:E,'0. CSM'!L:L,CSM_AGENCY3[[#This Row],[Agency]],'0. CSM'!M:M,CSM_AGENCY3[[#This Row],[Billing CSM Title]])*1000</f>
        <v>0</v>
      </c>
      <c r="I1255" s="70">
        <f>SUMIFS('0. CSM'!D:D,'0. CSM'!L:L,CSM_AGENCY3[[#This Row],[Agency]],'0. CSM'!M:M,CSM_AGENCY3[[#This Row],[Billing CSM Title]])+SUMIFS('0. CSM'!F:F,'0. CSM'!L:L,CSM_AGENCY3[[#This Row],[Agency]],'0. CSM'!M:M,CSM_AGENCY3[[#This Row],[Billing CSM Title]])*1000</f>
        <v>0</v>
      </c>
      <c r="J1255" s="70">
        <f>CSM_AGENCY3[[#This Row],[FY1 ANNUAL]]+CSM_AGENCY3[[#This Row],[FY2 ANNUAL]]</f>
        <v>0</v>
      </c>
      <c r="K1255" s="70">
        <f>ROUND(CSM_AGENCY3[[#This Row],[FY1 ANNUAL]]/12,2)</f>
        <v>0</v>
      </c>
      <c r="L1255" s="70">
        <f>ROUND(CSM_AGENCY3[[#This Row],[FY2 ANNUAL]]/12,2)</f>
        <v>0</v>
      </c>
      <c r="N1255" s="6"/>
    </row>
    <row r="1256" spans="1:14" hidden="1" x14ac:dyDescent="0.25">
      <c r="A1256" t="s">
        <v>263</v>
      </c>
      <c r="B1256" t="s">
        <v>385</v>
      </c>
      <c r="C1256" s="4" t="s">
        <v>470</v>
      </c>
      <c r="D1256" s="4"/>
      <c r="E1256" s="4" t="str">
        <f>CSM_AGENCY3[[#This Row],[Agency]]&amp;"-"&amp;CSM_AGENCY3[[#This Row],[Agency Name]]</f>
        <v>215-Utilities and Transportation Comm</v>
      </c>
      <c r="F1256" s="8" t="s">
        <v>41</v>
      </c>
      <c r="G1256" s="5" t="s">
        <v>453</v>
      </c>
      <c r="H1256" s="70">
        <f>(SUMIFS('0. CSM'!C:C,'0. CSM'!L:L,CSM_AGENCY3[[#This Row],[Agency]],'0. CSM'!M:M,CSM_AGENCY3[[#This Row],[Billing CSM Title]])+SUMIFS('0. CSM'!E:E,'0. CSM'!L:L,CSM_AGENCY3[[#This Row],[Agency]],'0. CSM'!M:M,CSM_AGENCY3[[#This Row],[Billing CSM Title]])*1000)*1000</f>
        <v>10000</v>
      </c>
      <c r="I1256" s="70">
        <f>(SUMIFS('0. CSM'!D:D,'0. CSM'!L:L,CSM_AGENCY3[[#This Row],[Agency]],'0. CSM'!M:M,CSM_AGENCY3[[#This Row],[Billing CSM Title]])+SUMIFS('0. CSM'!F:F,'0. CSM'!L:L,CSM_AGENCY3[[#This Row],[Agency]],'0. CSM'!M:M,CSM_AGENCY3[[#This Row],[Billing CSM Title]])*1000)*1000</f>
        <v>9000</v>
      </c>
      <c r="J1256" s="70">
        <f>CSM_AGENCY3[[#This Row],[FY1 ANNUAL]]+CSM_AGENCY3[[#This Row],[FY2 ANNUAL]]</f>
        <v>19000</v>
      </c>
      <c r="K1256" s="70">
        <f>ROUND(CSM_AGENCY3[[#This Row],[FY1 ANNUAL]]/12,2)</f>
        <v>833.33</v>
      </c>
      <c r="L1256" s="70">
        <f>ROUND(CSM_AGENCY3[[#This Row],[FY2 ANNUAL]]/12,2)</f>
        <v>750</v>
      </c>
      <c r="N1256" s="6"/>
    </row>
    <row r="1257" spans="1:14" hidden="1" x14ac:dyDescent="0.25">
      <c r="A1257" t="s">
        <v>264</v>
      </c>
      <c r="B1257" t="s">
        <v>386</v>
      </c>
      <c r="C1257" s="4" t="s">
        <v>470</v>
      </c>
      <c r="D1257" s="4"/>
      <c r="E1257" s="4" t="str">
        <f>CSM_AGENCY3[[#This Row],[Agency]]&amp;"-"&amp;CSM_AGENCY3[[#This Row],[Agency Name]]</f>
        <v>220-Board for Volunteer Firefighters</v>
      </c>
      <c r="F1257" s="8" t="s">
        <v>41</v>
      </c>
      <c r="G1257" s="5" t="s">
        <v>453</v>
      </c>
      <c r="H1257" s="70">
        <f>(SUMIFS('0. CSM'!C:C,'0. CSM'!L:L,CSM_AGENCY3[[#This Row],[Agency]],'0. CSM'!M:M,CSM_AGENCY3[[#This Row],[Billing CSM Title]])+SUMIFS('0. CSM'!E:E,'0. CSM'!L:L,CSM_AGENCY3[[#This Row],[Agency]],'0. CSM'!M:M,CSM_AGENCY3[[#This Row],[Billing CSM Title]])*1000)*1000</f>
        <v>1000</v>
      </c>
      <c r="I1257" s="70">
        <f>(SUMIFS('0. CSM'!D:D,'0. CSM'!L:L,CSM_AGENCY3[[#This Row],[Agency]],'0. CSM'!M:M,CSM_AGENCY3[[#This Row],[Billing CSM Title]])+SUMIFS('0. CSM'!F:F,'0. CSM'!L:L,CSM_AGENCY3[[#This Row],[Agency]],'0. CSM'!M:M,CSM_AGENCY3[[#This Row],[Billing CSM Title]])*1000)*1000</f>
        <v>0</v>
      </c>
      <c r="J1257" s="70">
        <f>CSM_AGENCY3[[#This Row],[FY1 ANNUAL]]+CSM_AGENCY3[[#This Row],[FY2 ANNUAL]]</f>
        <v>1000</v>
      </c>
      <c r="K1257" s="70">
        <f>ROUND(CSM_AGENCY3[[#This Row],[FY1 ANNUAL]]/12,2)</f>
        <v>83.33</v>
      </c>
      <c r="L1257" s="70">
        <f>ROUND(CSM_AGENCY3[[#This Row],[FY2 ANNUAL]]/12,2)</f>
        <v>0</v>
      </c>
      <c r="N1257" s="6"/>
    </row>
    <row r="1258" spans="1:14" hidden="1" x14ac:dyDescent="0.25">
      <c r="A1258" t="s">
        <v>265</v>
      </c>
      <c r="B1258" t="s">
        <v>387</v>
      </c>
      <c r="C1258" s="4" t="s">
        <v>470</v>
      </c>
      <c r="D1258" s="4"/>
      <c r="E1258" s="4" t="str">
        <f>CSM_AGENCY3[[#This Row],[Agency]]&amp;"-"&amp;CSM_AGENCY3[[#This Row],[Agency Name]]</f>
        <v>225-Washington State Patrol</v>
      </c>
      <c r="F1258" s="8" t="s">
        <v>41</v>
      </c>
      <c r="G1258" s="5" t="s">
        <v>453</v>
      </c>
      <c r="H1258" s="70">
        <f>SUMIFS('0. CSM'!C:C,'0. CSM'!L:L,CSM_AGENCY3[[#This Row],[Agency]],'0. CSM'!M:M,CSM_AGENCY3[[#This Row],[Billing CSM Title]])+SUMIFS('0. CSM'!E:E,'0. CSM'!L:L,CSM_AGENCY3[[#This Row],[Agency]],'0. CSM'!M:M,CSM_AGENCY3[[#This Row],[Billing CSM Title]])*1000</f>
        <v>0</v>
      </c>
      <c r="I1258" s="70">
        <f>SUMIFS('0. CSM'!D:D,'0. CSM'!L:L,CSM_AGENCY3[[#This Row],[Agency]],'0. CSM'!M:M,CSM_AGENCY3[[#This Row],[Billing CSM Title]])+SUMIFS('0. CSM'!F:F,'0. CSM'!L:L,CSM_AGENCY3[[#This Row],[Agency]],'0. CSM'!M:M,CSM_AGENCY3[[#This Row],[Billing CSM Title]])*1000</f>
        <v>0</v>
      </c>
      <c r="J1258" s="70">
        <f>CSM_AGENCY3[[#This Row],[FY1 ANNUAL]]+CSM_AGENCY3[[#This Row],[FY2 ANNUAL]]</f>
        <v>0</v>
      </c>
      <c r="K1258" s="70">
        <f>ROUND(CSM_AGENCY3[[#This Row],[FY1 ANNUAL]]/12,2)</f>
        <v>0</v>
      </c>
      <c r="L1258" s="70">
        <f>ROUND(CSM_AGENCY3[[#This Row],[FY2 ANNUAL]]/12,2)</f>
        <v>0</v>
      </c>
      <c r="N1258" s="6"/>
    </row>
    <row r="1259" spans="1:14" hidden="1" x14ac:dyDescent="0.25">
      <c r="A1259" t="s">
        <v>266</v>
      </c>
      <c r="B1259" t="s">
        <v>388</v>
      </c>
      <c r="C1259" s="4" t="s">
        <v>470</v>
      </c>
      <c r="D1259" s="4"/>
      <c r="E1259" s="4" t="str">
        <f>CSM_AGENCY3[[#This Row],[Agency]]&amp;"-"&amp;CSM_AGENCY3[[#This Row],[Agency Name]]</f>
        <v>227-Criminal Justice Training Comm</v>
      </c>
      <c r="F1259" s="8" t="s">
        <v>41</v>
      </c>
      <c r="G1259" s="5" t="s">
        <v>453</v>
      </c>
      <c r="H1259" s="70">
        <f>SUMIFS('0. CSM'!C:C,'0. CSM'!L:L,CSM_AGENCY3[[#This Row],[Agency]],'0. CSM'!M:M,CSM_AGENCY3[[#This Row],[Billing CSM Title]])+SUMIFS('0. CSM'!E:E,'0. CSM'!L:L,CSM_AGENCY3[[#This Row],[Agency]],'0. CSM'!M:M,CSM_AGENCY3[[#This Row],[Billing CSM Title]])*1000</f>
        <v>0</v>
      </c>
      <c r="I1259" s="70">
        <f>SUMIFS('0. CSM'!D:D,'0. CSM'!L:L,CSM_AGENCY3[[#This Row],[Agency]],'0. CSM'!M:M,CSM_AGENCY3[[#This Row],[Billing CSM Title]])+SUMIFS('0. CSM'!F:F,'0. CSM'!L:L,CSM_AGENCY3[[#This Row],[Agency]],'0. CSM'!M:M,CSM_AGENCY3[[#This Row],[Billing CSM Title]])*1000</f>
        <v>0</v>
      </c>
      <c r="J1259" s="70">
        <f>CSM_AGENCY3[[#This Row],[FY1 ANNUAL]]+CSM_AGENCY3[[#This Row],[FY2 ANNUAL]]</f>
        <v>0</v>
      </c>
      <c r="K1259" s="70">
        <f>ROUND(CSM_AGENCY3[[#This Row],[FY1 ANNUAL]]/12,2)</f>
        <v>0</v>
      </c>
      <c r="L1259" s="70">
        <f>ROUND(CSM_AGENCY3[[#This Row],[FY2 ANNUAL]]/12,2)</f>
        <v>0</v>
      </c>
      <c r="N1259" s="6"/>
    </row>
    <row r="1260" spans="1:14" hidden="1" x14ac:dyDescent="0.25">
      <c r="A1260" t="s">
        <v>267</v>
      </c>
      <c r="B1260" t="s">
        <v>389</v>
      </c>
      <c r="C1260" s="4" t="s">
        <v>470</v>
      </c>
      <c r="D1260" s="4"/>
      <c r="E1260" s="4" t="str">
        <f>CSM_AGENCY3[[#This Row],[Agency]]&amp;"-"&amp;CSM_AGENCY3[[#This Row],[Agency Name]]</f>
        <v>228-WA Traffic Safety Commission</v>
      </c>
      <c r="F1260" s="8" t="s">
        <v>41</v>
      </c>
      <c r="G1260" s="5" t="s">
        <v>453</v>
      </c>
      <c r="H1260" s="70">
        <f>(SUMIFS('0. CSM'!C:C,'0. CSM'!L:L,CSM_AGENCY3[[#This Row],[Agency]],'0. CSM'!M:M,CSM_AGENCY3[[#This Row],[Billing CSM Title]])+SUMIFS('0. CSM'!E:E,'0. CSM'!L:L,CSM_AGENCY3[[#This Row],[Agency]],'0. CSM'!M:M,CSM_AGENCY3[[#This Row],[Billing CSM Title]])*1000)*1000</f>
        <v>0</v>
      </c>
      <c r="I1260" s="70">
        <f>(SUMIFS('0. CSM'!D:D,'0. CSM'!L:L,CSM_AGENCY3[[#This Row],[Agency]],'0. CSM'!M:M,CSM_AGENCY3[[#This Row],[Billing CSM Title]])+SUMIFS('0. CSM'!F:F,'0. CSM'!L:L,CSM_AGENCY3[[#This Row],[Agency]],'0. CSM'!M:M,CSM_AGENCY3[[#This Row],[Billing CSM Title]])*1000)*1000</f>
        <v>2000</v>
      </c>
      <c r="J1260" s="70">
        <f>CSM_AGENCY3[[#This Row],[FY1 ANNUAL]]+CSM_AGENCY3[[#This Row],[FY2 ANNUAL]]</f>
        <v>2000</v>
      </c>
      <c r="K1260" s="70">
        <f>ROUND(CSM_AGENCY3[[#This Row],[FY1 ANNUAL]]/12,2)</f>
        <v>0</v>
      </c>
      <c r="L1260" s="70">
        <f>ROUND(CSM_AGENCY3[[#This Row],[FY2 ANNUAL]]/12,2)</f>
        <v>166.67</v>
      </c>
      <c r="N1260" s="6"/>
    </row>
    <row r="1261" spans="1:14" hidden="1" x14ac:dyDescent="0.25">
      <c r="A1261" t="s">
        <v>268</v>
      </c>
      <c r="B1261" t="s">
        <v>390</v>
      </c>
      <c r="C1261" s="4" t="s">
        <v>470</v>
      </c>
      <c r="D1261" s="4"/>
      <c r="E1261" s="4" t="str">
        <f>CSM_AGENCY3[[#This Row],[Agency]]&amp;"-"&amp;CSM_AGENCY3[[#This Row],[Agency Name]]</f>
        <v>229-Office of Independent Investigations</v>
      </c>
      <c r="F1261" s="8" t="s">
        <v>41</v>
      </c>
      <c r="G1261" s="5" t="s">
        <v>453</v>
      </c>
      <c r="H1261" s="70">
        <f>(SUMIFS('0. CSM'!C:C,'0. CSM'!L:L,CSM_AGENCY3[[#This Row],[Agency]],'0. CSM'!M:M,CSM_AGENCY3[[#This Row],[Billing CSM Title]])+SUMIFS('0. CSM'!E:E,'0. CSM'!L:L,CSM_AGENCY3[[#This Row],[Agency]],'0. CSM'!M:M,CSM_AGENCY3[[#This Row],[Billing CSM Title]])*1000)*1000</f>
        <v>3000</v>
      </c>
      <c r="I1261" s="70">
        <f>(SUMIFS('0. CSM'!D:D,'0. CSM'!L:L,CSM_AGENCY3[[#This Row],[Agency]],'0. CSM'!M:M,CSM_AGENCY3[[#This Row],[Billing CSM Title]])+SUMIFS('0. CSM'!F:F,'0. CSM'!L:L,CSM_AGENCY3[[#This Row],[Agency]],'0. CSM'!M:M,CSM_AGENCY3[[#This Row],[Billing CSM Title]])*1000)*1000</f>
        <v>3000</v>
      </c>
      <c r="J1261" s="70">
        <f>CSM_AGENCY3[[#This Row],[FY1 ANNUAL]]+CSM_AGENCY3[[#This Row],[FY2 ANNUAL]]</f>
        <v>6000</v>
      </c>
      <c r="K1261" s="70">
        <f>ROUND(CSM_AGENCY3[[#This Row],[FY1 ANNUAL]]/12,2)</f>
        <v>250</v>
      </c>
      <c r="L1261" s="70">
        <f>ROUND(CSM_AGENCY3[[#This Row],[FY2 ANNUAL]]/12,2)</f>
        <v>250</v>
      </c>
      <c r="N1261" s="6"/>
    </row>
    <row r="1262" spans="1:14" hidden="1" x14ac:dyDescent="0.25">
      <c r="A1262" t="s">
        <v>269</v>
      </c>
      <c r="B1262" t="s">
        <v>391</v>
      </c>
      <c r="C1262" s="4" t="s">
        <v>470</v>
      </c>
      <c r="D1262" s="4"/>
      <c r="E1262" s="4" t="str">
        <f>CSM_AGENCY3[[#This Row],[Agency]]&amp;"-"&amp;CSM_AGENCY3[[#This Row],[Agency Name]]</f>
        <v>235-Department of Labor and Industries</v>
      </c>
      <c r="F1262" s="8" t="s">
        <v>41</v>
      </c>
      <c r="G1262" s="5" t="s">
        <v>453</v>
      </c>
      <c r="H1262" s="70">
        <f>(SUMIFS('0. CSM'!C:C,'0. CSM'!L:L,CSM_AGENCY3[[#This Row],[Agency]],'0. CSM'!M:M,CSM_AGENCY3[[#This Row],[Billing CSM Title]])+SUMIFS('0. CSM'!E:E,'0. CSM'!L:L,CSM_AGENCY3[[#This Row],[Agency]],'0. CSM'!M:M,CSM_AGENCY3[[#This Row],[Billing CSM Title]])*1000)*1000</f>
        <v>168000</v>
      </c>
      <c r="I1262" s="70">
        <f>(SUMIFS('0. CSM'!D:D,'0. CSM'!L:L,CSM_AGENCY3[[#This Row],[Agency]],'0. CSM'!M:M,CSM_AGENCY3[[#This Row],[Billing CSM Title]])+SUMIFS('0. CSM'!F:F,'0. CSM'!L:L,CSM_AGENCY3[[#This Row],[Agency]],'0. CSM'!M:M,CSM_AGENCY3[[#This Row],[Billing CSM Title]])*1000)*1000</f>
        <v>165000</v>
      </c>
      <c r="J1262" s="70">
        <f>CSM_AGENCY3[[#This Row],[FY1 ANNUAL]]+CSM_AGENCY3[[#This Row],[FY2 ANNUAL]]</f>
        <v>333000</v>
      </c>
      <c r="K1262" s="70">
        <f>ROUND(CSM_AGENCY3[[#This Row],[FY1 ANNUAL]]/12,2)</f>
        <v>14000</v>
      </c>
      <c r="L1262" s="70">
        <f>ROUND(CSM_AGENCY3[[#This Row],[FY2 ANNUAL]]/12,2)</f>
        <v>13750</v>
      </c>
      <c r="N1262" s="6"/>
    </row>
    <row r="1263" spans="1:14" hidden="1" x14ac:dyDescent="0.25">
      <c r="A1263" t="s">
        <v>270</v>
      </c>
      <c r="B1263" t="s">
        <v>392</v>
      </c>
      <c r="C1263" s="4" t="s">
        <v>470</v>
      </c>
      <c r="D1263" s="4"/>
      <c r="E1263" s="4" t="str">
        <f>CSM_AGENCY3[[#This Row],[Agency]]&amp;"-"&amp;CSM_AGENCY3[[#This Row],[Agency Name]]</f>
        <v>240-Department of Licensing</v>
      </c>
      <c r="F1263" s="8" t="s">
        <v>41</v>
      </c>
      <c r="G1263" s="5" t="s">
        <v>453</v>
      </c>
      <c r="H1263" s="70">
        <f>(SUMIFS('0. CSM'!C:C,'0. CSM'!L:L,CSM_AGENCY3[[#This Row],[Agency]],'0. CSM'!M:M,CSM_AGENCY3[[#This Row],[Billing CSM Title]])+SUMIFS('0. CSM'!E:E,'0. CSM'!L:L,CSM_AGENCY3[[#This Row],[Agency]],'0. CSM'!M:M,CSM_AGENCY3[[#This Row],[Billing CSM Title]])*1000)*1000</f>
        <v>136000</v>
      </c>
      <c r="I1263" s="70">
        <f>(SUMIFS('0. CSM'!D:D,'0. CSM'!L:L,CSM_AGENCY3[[#This Row],[Agency]],'0. CSM'!M:M,CSM_AGENCY3[[#This Row],[Billing CSM Title]])+SUMIFS('0. CSM'!F:F,'0. CSM'!L:L,CSM_AGENCY3[[#This Row],[Agency]],'0. CSM'!M:M,CSM_AGENCY3[[#This Row],[Billing CSM Title]])*1000)*1000</f>
        <v>135000</v>
      </c>
      <c r="J1263" s="70">
        <f>CSM_AGENCY3[[#This Row],[FY1 ANNUAL]]+CSM_AGENCY3[[#This Row],[FY2 ANNUAL]]</f>
        <v>271000</v>
      </c>
      <c r="K1263" s="70">
        <f>ROUND(CSM_AGENCY3[[#This Row],[FY1 ANNUAL]]/12,2)</f>
        <v>11333.33</v>
      </c>
      <c r="L1263" s="70">
        <f>ROUND(CSM_AGENCY3[[#This Row],[FY2 ANNUAL]]/12,2)</f>
        <v>11250</v>
      </c>
      <c r="N1263" s="6"/>
    </row>
    <row r="1264" spans="1:14" hidden="1" x14ac:dyDescent="0.25">
      <c r="A1264" t="s">
        <v>271</v>
      </c>
      <c r="B1264" t="s">
        <v>393</v>
      </c>
      <c r="C1264" s="4" t="s">
        <v>470</v>
      </c>
      <c r="D1264" s="4"/>
      <c r="E1264" s="4" t="str">
        <f>CSM_AGENCY3[[#This Row],[Agency]]&amp;"-"&amp;CSM_AGENCY3[[#This Row],[Agency Name]]</f>
        <v>245-Military Department</v>
      </c>
      <c r="F1264" s="8" t="s">
        <v>41</v>
      </c>
      <c r="G1264" s="5" t="s">
        <v>453</v>
      </c>
      <c r="H1264" s="70">
        <f>(SUMIFS('0. CSM'!C:C,'0. CSM'!L:L,CSM_AGENCY3[[#This Row],[Agency]],'0. CSM'!M:M,CSM_AGENCY3[[#This Row],[Billing CSM Title]])+SUMIFS('0. CSM'!E:E,'0. CSM'!L:L,CSM_AGENCY3[[#This Row],[Agency]],'0. CSM'!M:M,CSM_AGENCY3[[#This Row],[Billing CSM Title]])*1000)*1000</f>
        <v>40000</v>
      </c>
      <c r="I1264" s="70">
        <f>(SUMIFS('0. CSM'!D:D,'0. CSM'!L:L,CSM_AGENCY3[[#This Row],[Agency]],'0. CSM'!M:M,CSM_AGENCY3[[#This Row],[Billing CSM Title]])+SUMIFS('0. CSM'!F:F,'0. CSM'!L:L,CSM_AGENCY3[[#This Row],[Agency]],'0. CSM'!M:M,CSM_AGENCY3[[#This Row],[Billing CSM Title]])*1000)*1000</f>
        <v>41000</v>
      </c>
      <c r="J1264" s="70">
        <f>CSM_AGENCY3[[#This Row],[FY1 ANNUAL]]+CSM_AGENCY3[[#This Row],[FY2 ANNUAL]]</f>
        <v>81000</v>
      </c>
      <c r="K1264" s="70">
        <f>ROUND(CSM_AGENCY3[[#This Row],[FY1 ANNUAL]]/12,2)</f>
        <v>3333.33</v>
      </c>
      <c r="L1264" s="70">
        <f>ROUND(CSM_AGENCY3[[#This Row],[FY2 ANNUAL]]/12,2)</f>
        <v>3416.67</v>
      </c>
      <c r="N1264" s="6"/>
    </row>
    <row r="1265" spans="1:14" hidden="1" x14ac:dyDescent="0.25">
      <c r="A1265" t="s">
        <v>272</v>
      </c>
      <c r="B1265" t="s">
        <v>394</v>
      </c>
      <c r="C1265" s="4" t="s">
        <v>470</v>
      </c>
      <c r="D1265" s="4"/>
      <c r="E1265" s="4" t="str">
        <f>CSM_AGENCY3[[#This Row],[Agency]]&amp;"-"&amp;CSM_AGENCY3[[#This Row],[Agency Name]]</f>
        <v>275-Public Employment Relations Comm</v>
      </c>
      <c r="F1265" s="8" t="s">
        <v>41</v>
      </c>
      <c r="G1265" s="5" t="s">
        <v>453</v>
      </c>
      <c r="H1265" s="70">
        <f>(SUMIFS('0. CSM'!C:C,'0. CSM'!L:L,CSM_AGENCY3[[#This Row],[Agency]],'0. CSM'!M:M,CSM_AGENCY3[[#This Row],[Billing CSM Title]])+SUMIFS('0. CSM'!E:E,'0. CSM'!L:L,CSM_AGENCY3[[#This Row],[Agency]],'0. CSM'!M:M,CSM_AGENCY3[[#This Row],[Billing CSM Title]])*1000)*1000</f>
        <v>2000</v>
      </c>
      <c r="I1265" s="70">
        <f>(SUMIFS('0. CSM'!D:D,'0. CSM'!L:L,CSM_AGENCY3[[#This Row],[Agency]],'0. CSM'!M:M,CSM_AGENCY3[[#This Row],[Billing CSM Title]])+SUMIFS('0. CSM'!F:F,'0. CSM'!L:L,CSM_AGENCY3[[#This Row],[Agency]],'0. CSM'!M:M,CSM_AGENCY3[[#This Row],[Billing CSM Title]])*1000)*1000</f>
        <v>2000</v>
      </c>
      <c r="J1265" s="70">
        <f>CSM_AGENCY3[[#This Row],[FY1 ANNUAL]]+CSM_AGENCY3[[#This Row],[FY2 ANNUAL]]</f>
        <v>4000</v>
      </c>
      <c r="K1265" s="70">
        <f>ROUND(CSM_AGENCY3[[#This Row],[FY1 ANNUAL]]/12,2)</f>
        <v>166.67</v>
      </c>
      <c r="L1265" s="70">
        <f>ROUND(CSM_AGENCY3[[#This Row],[FY2 ANNUAL]]/12,2)</f>
        <v>166.67</v>
      </c>
      <c r="N1265" s="6"/>
    </row>
    <row r="1266" spans="1:14" hidden="1" x14ac:dyDescent="0.25">
      <c r="A1266" t="s">
        <v>273</v>
      </c>
      <c r="B1266" t="s">
        <v>395</v>
      </c>
      <c r="C1266" s="4" t="s">
        <v>470</v>
      </c>
      <c r="D1266" s="4"/>
      <c r="E1266" s="4" t="str">
        <f>CSM_AGENCY3[[#This Row],[Agency]]&amp;"-"&amp;CSM_AGENCY3[[#This Row],[Agency Name]]</f>
        <v>300-Dept of Social and Health Services</v>
      </c>
      <c r="F1266" s="8" t="s">
        <v>41</v>
      </c>
      <c r="G1266" s="5" t="s">
        <v>453</v>
      </c>
      <c r="H1266" s="70">
        <f>(SUMIFS('0. CSM'!C:C,'0. CSM'!L:L,CSM_AGENCY3[[#This Row],[Agency]],'0. CSM'!M:M,CSM_AGENCY3[[#This Row],[Billing CSM Title]])+SUMIFS('0. CSM'!E:E,'0. CSM'!L:L,CSM_AGENCY3[[#This Row],[Agency]],'0. CSM'!M:M,CSM_AGENCY3[[#This Row],[Billing CSM Title]])*1000)*1000</f>
        <v>992000</v>
      </c>
      <c r="I1266" s="70">
        <f>(SUMIFS('0. CSM'!D:D,'0. CSM'!L:L,CSM_AGENCY3[[#This Row],[Agency]],'0. CSM'!M:M,CSM_AGENCY3[[#This Row],[Billing CSM Title]])+SUMIFS('0. CSM'!F:F,'0. CSM'!L:L,CSM_AGENCY3[[#This Row],[Agency]],'0. CSM'!M:M,CSM_AGENCY3[[#This Row],[Billing CSM Title]])*1000)*1000</f>
        <v>995000</v>
      </c>
      <c r="J1266" s="70">
        <f>CSM_AGENCY3[[#This Row],[FY1 ANNUAL]]+CSM_AGENCY3[[#This Row],[FY2 ANNUAL]]</f>
        <v>1987000</v>
      </c>
      <c r="K1266" s="70">
        <f>ROUND(CSM_AGENCY3[[#This Row],[FY1 ANNUAL]]/12,2)</f>
        <v>82666.67</v>
      </c>
      <c r="L1266" s="70">
        <f>ROUND(CSM_AGENCY3[[#This Row],[FY2 ANNUAL]]/12,2)</f>
        <v>82916.67</v>
      </c>
      <c r="N1266" s="6"/>
    </row>
    <row r="1267" spans="1:14" hidden="1" x14ac:dyDescent="0.25">
      <c r="A1267" t="s">
        <v>274</v>
      </c>
      <c r="B1267" t="s">
        <v>396</v>
      </c>
      <c r="C1267" s="4" t="s">
        <v>470</v>
      </c>
      <c r="D1267" s="4"/>
      <c r="E1267" s="4" t="str">
        <f>CSM_AGENCY3[[#This Row],[Agency]]&amp;"-"&amp;CSM_AGENCY3[[#This Row],[Agency Name]]</f>
        <v>303-Department of Health</v>
      </c>
      <c r="F1267" s="8" t="s">
        <v>41</v>
      </c>
      <c r="G1267" s="5" t="s">
        <v>453</v>
      </c>
      <c r="H1267" s="70">
        <f>(SUMIFS('0. CSM'!C:C,'0. CSM'!L:L,CSM_AGENCY3[[#This Row],[Agency]],'0. CSM'!M:M,CSM_AGENCY3[[#This Row],[Billing CSM Title]])+SUMIFS('0. CSM'!E:E,'0. CSM'!L:L,CSM_AGENCY3[[#This Row],[Agency]],'0. CSM'!M:M,CSM_AGENCY3[[#This Row],[Billing CSM Title]])*1000)*1000</f>
        <v>179000</v>
      </c>
      <c r="I1267" s="70">
        <f>(SUMIFS('0. CSM'!D:D,'0. CSM'!L:L,CSM_AGENCY3[[#This Row],[Agency]],'0. CSM'!M:M,CSM_AGENCY3[[#This Row],[Billing CSM Title]])+SUMIFS('0. CSM'!F:F,'0. CSM'!L:L,CSM_AGENCY3[[#This Row],[Agency]],'0. CSM'!M:M,CSM_AGENCY3[[#This Row],[Billing CSM Title]])*1000)*1000</f>
        <v>178000</v>
      </c>
      <c r="J1267" s="70">
        <f>CSM_AGENCY3[[#This Row],[FY1 ANNUAL]]+CSM_AGENCY3[[#This Row],[FY2 ANNUAL]]</f>
        <v>357000</v>
      </c>
      <c r="K1267" s="70">
        <f>ROUND(CSM_AGENCY3[[#This Row],[FY1 ANNUAL]]/12,2)</f>
        <v>14916.67</v>
      </c>
      <c r="L1267" s="70">
        <f>ROUND(CSM_AGENCY3[[#This Row],[FY2 ANNUAL]]/12,2)</f>
        <v>14833.33</v>
      </c>
      <c r="N1267" s="6"/>
    </row>
    <row r="1268" spans="1:14" hidden="1" x14ac:dyDescent="0.25">
      <c r="A1268" t="s">
        <v>275</v>
      </c>
      <c r="B1268" t="s">
        <v>397</v>
      </c>
      <c r="C1268" s="4" t="s">
        <v>470</v>
      </c>
      <c r="D1268" s="4"/>
      <c r="E1268" s="4" t="str">
        <f>CSM_AGENCY3[[#This Row],[Agency]]&amp;"-"&amp;CSM_AGENCY3[[#This Row],[Agency Name]]</f>
        <v>305-Department of Veterans' Affairs</v>
      </c>
      <c r="F1268" s="8" t="s">
        <v>41</v>
      </c>
      <c r="G1268" s="5" t="s">
        <v>453</v>
      </c>
      <c r="H1268" s="70">
        <f>(SUMIFS('0. CSM'!C:C,'0. CSM'!L:L,CSM_AGENCY3[[#This Row],[Agency]],'0. CSM'!M:M,CSM_AGENCY3[[#This Row],[Billing CSM Title]])+SUMIFS('0. CSM'!E:E,'0. CSM'!L:L,CSM_AGENCY3[[#This Row],[Agency]],'0. CSM'!M:M,CSM_AGENCY3[[#This Row],[Billing CSM Title]])*1000)*1000</f>
        <v>56000</v>
      </c>
      <c r="I1268" s="70">
        <f>(SUMIFS('0. CSM'!D:D,'0. CSM'!L:L,CSM_AGENCY3[[#This Row],[Agency]],'0. CSM'!M:M,CSM_AGENCY3[[#This Row],[Billing CSM Title]])+SUMIFS('0. CSM'!F:F,'0. CSM'!L:L,CSM_AGENCY3[[#This Row],[Agency]],'0. CSM'!M:M,CSM_AGENCY3[[#This Row],[Billing CSM Title]])*1000)*1000</f>
        <v>56000</v>
      </c>
      <c r="J1268" s="70">
        <f>CSM_AGENCY3[[#This Row],[FY1 ANNUAL]]+CSM_AGENCY3[[#This Row],[FY2 ANNUAL]]</f>
        <v>112000</v>
      </c>
      <c r="K1268" s="70">
        <f>ROUND(CSM_AGENCY3[[#This Row],[FY1 ANNUAL]]/12,2)</f>
        <v>4666.67</v>
      </c>
      <c r="L1268" s="70">
        <f>ROUND(CSM_AGENCY3[[#This Row],[FY2 ANNUAL]]/12,2)</f>
        <v>4666.67</v>
      </c>
      <c r="N1268" s="6"/>
    </row>
    <row r="1269" spans="1:14" hidden="1" x14ac:dyDescent="0.25">
      <c r="A1269" t="s">
        <v>276</v>
      </c>
      <c r="B1269" t="s">
        <v>398</v>
      </c>
      <c r="C1269" s="4" t="s">
        <v>470</v>
      </c>
      <c r="D1269" s="4"/>
      <c r="E1269" s="4" t="str">
        <f>CSM_AGENCY3[[#This Row],[Agency]]&amp;"-"&amp;CSM_AGENCY3[[#This Row],[Agency Name]]</f>
        <v>307-Dept of Children, Youth &amp; Families</v>
      </c>
      <c r="F1269" s="8" t="s">
        <v>41</v>
      </c>
      <c r="G1269" s="5" t="s">
        <v>453</v>
      </c>
      <c r="H1269" s="70">
        <f>(SUMIFS('0. CSM'!C:C,'0. CSM'!L:L,CSM_AGENCY3[[#This Row],[Agency]],'0. CSM'!M:M,CSM_AGENCY3[[#This Row],[Billing CSM Title]])+SUMIFS('0. CSM'!E:E,'0. CSM'!L:L,CSM_AGENCY3[[#This Row],[Agency]],'0. CSM'!M:M,CSM_AGENCY3[[#This Row],[Billing CSM Title]])*1000)*1000</f>
        <v>283000</v>
      </c>
      <c r="I1269" s="70">
        <f>(SUMIFS('0. CSM'!D:D,'0. CSM'!L:L,CSM_AGENCY3[[#This Row],[Agency]],'0. CSM'!M:M,CSM_AGENCY3[[#This Row],[Billing CSM Title]])+SUMIFS('0. CSM'!F:F,'0. CSM'!L:L,CSM_AGENCY3[[#This Row],[Agency]],'0. CSM'!M:M,CSM_AGENCY3[[#This Row],[Billing CSM Title]])*1000)*1000</f>
        <v>283000</v>
      </c>
      <c r="J1269" s="70">
        <f>CSM_AGENCY3[[#This Row],[FY1 ANNUAL]]+CSM_AGENCY3[[#This Row],[FY2 ANNUAL]]</f>
        <v>566000</v>
      </c>
      <c r="K1269" s="70">
        <f>ROUND(CSM_AGENCY3[[#This Row],[FY1 ANNUAL]]/12,2)</f>
        <v>23583.33</v>
      </c>
      <c r="L1269" s="70">
        <f>ROUND(CSM_AGENCY3[[#This Row],[FY2 ANNUAL]]/12,2)</f>
        <v>23583.33</v>
      </c>
      <c r="N1269" s="6"/>
    </row>
    <row r="1270" spans="1:14" hidden="1" x14ac:dyDescent="0.25">
      <c r="A1270" t="s">
        <v>277</v>
      </c>
      <c r="B1270" t="s">
        <v>399</v>
      </c>
      <c r="C1270" s="4" t="s">
        <v>470</v>
      </c>
      <c r="D1270" s="4"/>
      <c r="E1270" s="4" t="str">
        <f>CSM_AGENCY3[[#This Row],[Agency]]&amp;"-"&amp;CSM_AGENCY3[[#This Row],[Agency Name]]</f>
        <v>310-Department of Corrections</v>
      </c>
      <c r="F1270" s="8" t="s">
        <v>41</v>
      </c>
      <c r="G1270" s="5" t="s">
        <v>453</v>
      </c>
      <c r="H1270" s="70">
        <f>(SUMIFS('0. CSM'!C:C,'0. CSM'!L:L,CSM_AGENCY3[[#This Row],[Agency]],'0. CSM'!M:M,CSM_AGENCY3[[#This Row],[Billing CSM Title]])+SUMIFS('0. CSM'!E:E,'0. CSM'!L:L,CSM_AGENCY3[[#This Row],[Agency]],'0. CSM'!M:M,CSM_AGENCY3[[#This Row],[Billing CSM Title]])*1000)*1000</f>
        <v>486000</v>
      </c>
      <c r="I1270" s="70">
        <f>(SUMIFS('0. CSM'!D:D,'0. CSM'!L:L,CSM_AGENCY3[[#This Row],[Agency]],'0. CSM'!M:M,CSM_AGENCY3[[#This Row],[Billing CSM Title]])+SUMIFS('0. CSM'!F:F,'0. CSM'!L:L,CSM_AGENCY3[[#This Row],[Agency]],'0. CSM'!M:M,CSM_AGENCY3[[#This Row],[Billing CSM Title]])*1000)*1000</f>
        <v>487000</v>
      </c>
      <c r="J1270" s="70">
        <f>CSM_AGENCY3[[#This Row],[FY1 ANNUAL]]+CSM_AGENCY3[[#This Row],[FY2 ANNUAL]]</f>
        <v>973000</v>
      </c>
      <c r="K1270" s="70">
        <f>ROUND(CSM_AGENCY3[[#This Row],[FY1 ANNUAL]]/12,2)</f>
        <v>40500</v>
      </c>
      <c r="L1270" s="70">
        <f>ROUND(CSM_AGENCY3[[#This Row],[FY2 ANNUAL]]/12,2)</f>
        <v>40583.33</v>
      </c>
      <c r="N1270" s="6"/>
    </row>
    <row r="1271" spans="1:14" hidden="1" x14ac:dyDescent="0.25">
      <c r="A1271" t="s">
        <v>278</v>
      </c>
      <c r="B1271" t="s">
        <v>400</v>
      </c>
      <c r="C1271" s="4" t="s">
        <v>470</v>
      </c>
      <c r="D1271" s="4"/>
      <c r="E1271" s="4" t="str">
        <f>CSM_AGENCY3[[#This Row],[Agency]]&amp;"-"&amp;CSM_AGENCY3[[#This Row],[Agency Name]]</f>
        <v>315-Dept of Services for the Blind</v>
      </c>
      <c r="F1271" s="8" t="s">
        <v>41</v>
      </c>
      <c r="G1271" s="5" t="s">
        <v>453</v>
      </c>
      <c r="H1271" s="70">
        <f>(SUMIFS('0. CSM'!C:C,'0. CSM'!L:L,CSM_AGENCY3[[#This Row],[Agency]],'0. CSM'!M:M,CSM_AGENCY3[[#This Row],[Billing CSM Title]])+SUMIFS('0. CSM'!E:E,'0. CSM'!L:L,CSM_AGENCY3[[#This Row],[Agency]],'0. CSM'!M:M,CSM_AGENCY3[[#This Row],[Billing CSM Title]])*1000)*1000</f>
        <v>6000</v>
      </c>
      <c r="I1271" s="70">
        <f>(SUMIFS('0. CSM'!D:D,'0. CSM'!L:L,CSM_AGENCY3[[#This Row],[Agency]],'0. CSM'!M:M,CSM_AGENCY3[[#This Row],[Billing CSM Title]])+SUMIFS('0. CSM'!F:F,'0. CSM'!L:L,CSM_AGENCY3[[#This Row],[Agency]],'0. CSM'!M:M,CSM_AGENCY3[[#This Row],[Billing CSM Title]])*1000)*1000</f>
        <v>6000</v>
      </c>
      <c r="J1271" s="70">
        <f>CSM_AGENCY3[[#This Row],[FY1 ANNUAL]]+CSM_AGENCY3[[#This Row],[FY2 ANNUAL]]</f>
        <v>12000</v>
      </c>
      <c r="K1271" s="70">
        <f>ROUND(CSM_AGENCY3[[#This Row],[FY1 ANNUAL]]/12,2)</f>
        <v>500</v>
      </c>
      <c r="L1271" s="70">
        <f>ROUND(CSM_AGENCY3[[#This Row],[FY2 ANNUAL]]/12,2)</f>
        <v>500</v>
      </c>
      <c r="N1271" s="6"/>
    </row>
    <row r="1272" spans="1:14" hidden="1" x14ac:dyDescent="0.25">
      <c r="A1272" t="s">
        <v>279</v>
      </c>
      <c r="B1272" t="s">
        <v>401</v>
      </c>
      <c r="C1272" s="4" t="s">
        <v>470</v>
      </c>
      <c r="D1272" s="4"/>
      <c r="E1272" s="4" t="str">
        <f>CSM_AGENCY3[[#This Row],[Agency]]&amp;"-"&amp;CSM_AGENCY3[[#This Row],[Agency Name]]</f>
        <v>340-Student Achievement Council</v>
      </c>
      <c r="F1272" s="8" t="s">
        <v>41</v>
      </c>
      <c r="G1272" s="5" t="s">
        <v>453</v>
      </c>
      <c r="H1272" s="70">
        <f>(SUMIFS('0. CSM'!C:C,'0. CSM'!L:L,CSM_AGENCY3[[#This Row],[Agency]],'0. CSM'!M:M,CSM_AGENCY3[[#This Row],[Billing CSM Title]])+SUMIFS('0. CSM'!E:E,'0. CSM'!L:L,CSM_AGENCY3[[#This Row],[Agency]],'0. CSM'!M:M,CSM_AGENCY3[[#This Row],[Billing CSM Title]])*1000)*1000</f>
        <v>7000</v>
      </c>
      <c r="I1272" s="70">
        <f>(SUMIFS('0. CSM'!D:D,'0. CSM'!L:L,CSM_AGENCY3[[#This Row],[Agency]],'0. CSM'!M:M,CSM_AGENCY3[[#This Row],[Billing CSM Title]])+SUMIFS('0. CSM'!F:F,'0. CSM'!L:L,CSM_AGENCY3[[#This Row],[Agency]],'0. CSM'!M:M,CSM_AGENCY3[[#This Row],[Billing CSM Title]])*1000)*1000</f>
        <v>6000</v>
      </c>
      <c r="J1272" s="70">
        <f>CSM_AGENCY3[[#This Row],[FY1 ANNUAL]]+CSM_AGENCY3[[#This Row],[FY2 ANNUAL]]</f>
        <v>13000</v>
      </c>
      <c r="K1272" s="70">
        <f>ROUND(CSM_AGENCY3[[#This Row],[FY1 ANNUAL]]/12,2)</f>
        <v>583.33000000000004</v>
      </c>
      <c r="L1272" s="70">
        <f>ROUND(CSM_AGENCY3[[#This Row],[FY2 ANNUAL]]/12,2)</f>
        <v>500</v>
      </c>
      <c r="N1272" s="6"/>
    </row>
    <row r="1273" spans="1:14" hidden="1" x14ac:dyDescent="0.25">
      <c r="A1273" t="s">
        <v>280</v>
      </c>
      <c r="B1273" t="s">
        <v>402</v>
      </c>
      <c r="C1273" s="4" t="s">
        <v>470</v>
      </c>
      <c r="D1273" s="4"/>
      <c r="E1273" s="4" t="str">
        <f>CSM_AGENCY3[[#This Row],[Agency]]&amp;"-"&amp;CSM_AGENCY3[[#This Row],[Agency Name]]</f>
        <v>341-LEOFF 2 Retirement Board</v>
      </c>
      <c r="F1273" s="8" t="s">
        <v>41</v>
      </c>
      <c r="G1273" s="5" t="s">
        <v>453</v>
      </c>
      <c r="H1273" s="70">
        <f>SUMIFS('0. CSM'!C:C,'0. CSM'!L:L,CSM_AGENCY3[[#This Row],[Agency]],'0. CSM'!M:M,CSM_AGENCY3[[#This Row],[Billing CSM Title]])+SUMIFS('0. CSM'!E:E,'0. CSM'!L:L,CSM_AGENCY3[[#This Row],[Agency]],'0. CSM'!M:M,CSM_AGENCY3[[#This Row],[Billing CSM Title]])*1000</f>
        <v>0</v>
      </c>
      <c r="I1273" s="70">
        <f>SUMIFS('0. CSM'!D:D,'0. CSM'!L:L,CSM_AGENCY3[[#This Row],[Agency]],'0. CSM'!M:M,CSM_AGENCY3[[#This Row],[Billing CSM Title]])+SUMIFS('0. CSM'!F:F,'0. CSM'!L:L,CSM_AGENCY3[[#This Row],[Agency]],'0. CSM'!M:M,CSM_AGENCY3[[#This Row],[Billing CSM Title]])*1000</f>
        <v>0</v>
      </c>
      <c r="J1273" s="70">
        <f>CSM_AGENCY3[[#This Row],[FY1 ANNUAL]]+CSM_AGENCY3[[#This Row],[FY2 ANNUAL]]</f>
        <v>0</v>
      </c>
      <c r="K1273" s="70">
        <f>ROUND(CSM_AGENCY3[[#This Row],[FY1 ANNUAL]]/12,2)</f>
        <v>0</v>
      </c>
      <c r="L1273" s="70">
        <f>ROUND(CSM_AGENCY3[[#This Row],[FY2 ANNUAL]]/12,2)</f>
        <v>0</v>
      </c>
      <c r="N1273" s="6"/>
    </row>
    <row r="1274" spans="1:14" hidden="1" x14ac:dyDescent="0.25">
      <c r="A1274" t="s">
        <v>281</v>
      </c>
      <c r="B1274" t="s">
        <v>403</v>
      </c>
      <c r="C1274" s="4" t="s">
        <v>470</v>
      </c>
      <c r="D1274" s="4"/>
      <c r="E1274" s="4" t="str">
        <f>CSM_AGENCY3[[#This Row],[Agency]]&amp;"-"&amp;CSM_AGENCY3[[#This Row],[Agency Name]]</f>
        <v>350-Public Schools</v>
      </c>
      <c r="F1274" s="8" t="s">
        <v>41</v>
      </c>
      <c r="G1274" s="5" t="s">
        <v>453</v>
      </c>
      <c r="H1274" s="70">
        <f>SUMIFS('0. CSM'!C:C,'0. CSM'!L:L,CSM_AGENCY3[[#This Row],[Agency]],'0. CSM'!M:M,CSM_AGENCY3[[#This Row],[Billing CSM Title]])+SUMIFS('0. CSM'!E:E,'0. CSM'!L:L,CSM_AGENCY3[[#This Row],[Agency]],'0. CSM'!M:M,CSM_AGENCY3[[#This Row],[Billing CSM Title]])*1000</f>
        <v>0</v>
      </c>
      <c r="I1274" s="70">
        <f>SUMIFS('0. CSM'!D:D,'0. CSM'!L:L,CSM_AGENCY3[[#This Row],[Agency]],'0. CSM'!M:M,CSM_AGENCY3[[#This Row],[Billing CSM Title]])+SUMIFS('0. CSM'!F:F,'0. CSM'!L:L,CSM_AGENCY3[[#This Row],[Agency]],'0. CSM'!M:M,CSM_AGENCY3[[#This Row],[Billing CSM Title]])*1000</f>
        <v>0</v>
      </c>
      <c r="J1274" s="70">
        <f>CSM_AGENCY3[[#This Row],[FY1 ANNUAL]]+CSM_AGENCY3[[#This Row],[FY2 ANNUAL]]</f>
        <v>0</v>
      </c>
      <c r="K1274" s="70">
        <f>ROUND(CSM_AGENCY3[[#This Row],[FY1 ANNUAL]]/12,2)</f>
        <v>0</v>
      </c>
      <c r="L1274" s="70">
        <f>ROUND(CSM_AGENCY3[[#This Row],[FY2 ANNUAL]]/12,2)</f>
        <v>0</v>
      </c>
      <c r="N1274" s="6"/>
    </row>
    <row r="1275" spans="1:14" hidden="1" x14ac:dyDescent="0.25">
      <c r="A1275" t="s">
        <v>282</v>
      </c>
      <c r="B1275" t="s">
        <v>404</v>
      </c>
      <c r="C1275" s="4" t="s">
        <v>470</v>
      </c>
      <c r="D1275" s="4"/>
      <c r="E1275" s="4" t="str">
        <f>CSM_AGENCY3[[#This Row],[Agency]]&amp;"-"&amp;CSM_AGENCY3[[#This Row],[Agency Name]]</f>
        <v>351-State School for the Blind</v>
      </c>
      <c r="F1275" s="8" t="s">
        <v>41</v>
      </c>
      <c r="G1275" s="5" t="s">
        <v>453</v>
      </c>
      <c r="H1275" s="70">
        <f>SUMIFS('0. CSM'!C:C,'0. CSM'!L:L,CSM_AGENCY3[[#This Row],[Agency]],'0. CSM'!M:M,CSM_AGENCY3[[#This Row],[Billing CSM Title]])+SUMIFS('0. CSM'!E:E,'0. CSM'!L:L,CSM_AGENCY3[[#This Row],[Agency]],'0. CSM'!M:M,CSM_AGENCY3[[#This Row],[Billing CSM Title]])*1000</f>
        <v>0</v>
      </c>
      <c r="I1275" s="70">
        <f>SUMIFS('0. CSM'!D:D,'0. CSM'!L:L,CSM_AGENCY3[[#This Row],[Agency]],'0. CSM'!M:M,CSM_AGENCY3[[#This Row],[Billing CSM Title]])+SUMIFS('0. CSM'!F:F,'0. CSM'!L:L,CSM_AGENCY3[[#This Row],[Agency]],'0. CSM'!M:M,CSM_AGENCY3[[#This Row],[Billing CSM Title]])*1000</f>
        <v>0</v>
      </c>
      <c r="J1275" s="70">
        <f>CSM_AGENCY3[[#This Row],[FY1 ANNUAL]]+CSM_AGENCY3[[#This Row],[FY2 ANNUAL]]</f>
        <v>0</v>
      </c>
      <c r="K1275" s="70">
        <f>ROUND(CSM_AGENCY3[[#This Row],[FY1 ANNUAL]]/12,2)</f>
        <v>0</v>
      </c>
      <c r="L1275" s="70">
        <f>ROUND(CSM_AGENCY3[[#This Row],[FY2 ANNUAL]]/12,2)</f>
        <v>0</v>
      </c>
      <c r="N1275" s="6"/>
    </row>
    <row r="1276" spans="1:14" hidden="1" x14ac:dyDescent="0.25">
      <c r="A1276" t="s">
        <v>283</v>
      </c>
      <c r="B1276" t="s">
        <v>405</v>
      </c>
      <c r="C1276" s="4" t="s">
        <v>470</v>
      </c>
      <c r="D1276" s="4"/>
      <c r="E1276" s="4" t="str">
        <f>CSM_AGENCY3[[#This Row],[Agency]]&amp;"-"&amp;CSM_AGENCY3[[#This Row],[Agency Name]]</f>
        <v>353-Childhood Deafness &amp; Hearing Loss</v>
      </c>
      <c r="F1276" s="8" t="s">
        <v>41</v>
      </c>
      <c r="G1276" s="5" t="s">
        <v>453</v>
      </c>
      <c r="H1276" s="70">
        <f>SUMIFS('0. CSM'!C:C,'0. CSM'!L:L,CSM_AGENCY3[[#This Row],[Agency]],'0. CSM'!M:M,CSM_AGENCY3[[#This Row],[Billing CSM Title]])+SUMIFS('0. CSM'!E:E,'0. CSM'!L:L,CSM_AGENCY3[[#This Row],[Agency]],'0. CSM'!M:M,CSM_AGENCY3[[#This Row],[Billing CSM Title]])*1000</f>
        <v>0</v>
      </c>
      <c r="I1276" s="70">
        <f>SUMIFS('0. CSM'!D:D,'0. CSM'!L:L,CSM_AGENCY3[[#This Row],[Agency]],'0. CSM'!M:M,CSM_AGENCY3[[#This Row],[Billing CSM Title]])+SUMIFS('0. CSM'!F:F,'0. CSM'!L:L,CSM_AGENCY3[[#This Row],[Agency]],'0. CSM'!M:M,CSM_AGENCY3[[#This Row],[Billing CSM Title]])*1000</f>
        <v>0</v>
      </c>
      <c r="J1276" s="70">
        <f>CSM_AGENCY3[[#This Row],[FY1 ANNUAL]]+CSM_AGENCY3[[#This Row],[FY2 ANNUAL]]</f>
        <v>0</v>
      </c>
      <c r="K1276" s="70">
        <f>ROUND(CSM_AGENCY3[[#This Row],[FY1 ANNUAL]]/12,2)</f>
        <v>0</v>
      </c>
      <c r="L1276" s="70">
        <f>ROUND(CSM_AGENCY3[[#This Row],[FY2 ANNUAL]]/12,2)</f>
        <v>0</v>
      </c>
      <c r="N1276" s="6"/>
    </row>
    <row r="1277" spans="1:14" hidden="1" x14ac:dyDescent="0.25">
      <c r="A1277" t="s">
        <v>284</v>
      </c>
      <c r="B1277" t="s">
        <v>406</v>
      </c>
      <c r="C1277" s="4" t="s">
        <v>470</v>
      </c>
      <c r="D1277" s="4"/>
      <c r="E1277" s="4" t="str">
        <f>CSM_AGENCY3[[#This Row],[Agency]]&amp;"-"&amp;CSM_AGENCY3[[#This Row],[Agency Name]]</f>
        <v>354-Workforce Trng &amp; Educ Coord Board</v>
      </c>
      <c r="F1277" s="8" t="s">
        <v>41</v>
      </c>
      <c r="G1277" s="5" t="s">
        <v>453</v>
      </c>
      <c r="H1277" s="70">
        <f>(SUMIFS('0. CSM'!C:C,'0. CSM'!L:L,CSM_AGENCY3[[#This Row],[Agency]],'0. CSM'!M:M,CSM_AGENCY3[[#This Row],[Billing CSM Title]])+SUMIFS('0. CSM'!E:E,'0. CSM'!L:L,CSM_AGENCY3[[#This Row],[Agency]],'0. CSM'!M:M,CSM_AGENCY3[[#This Row],[Billing CSM Title]])*1000)*1000</f>
        <v>1000</v>
      </c>
      <c r="I1277" s="70">
        <f>(SUMIFS('0. CSM'!D:D,'0. CSM'!L:L,CSM_AGENCY3[[#This Row],[Agency]],'0. CSM'!M:M,CSM_AGENCY3[[#This Row],[Billing CSM Title]])+SUMIFS('0. CSM'!F:F,'0. CSM'!L:L,CSM_AGENCY3[[#This Row],[Agency]],'0. CSM'!M:M,CSM_AGENCY3[[#This Row],[Billing CSM Title]])*1000)*1000</f>
        <v>2000</v>
      </c>
      <c r="J1277" s="70">
        <f>CSM_AGENCY3[[#This Row],[FY1 ANNUAL]]+CSM_AGENCY3[[#This Row],[FY2 ANNUAL]]</f>
        <v>3000</v>
      </c>
      <c r="K1277" s="70">
        <f>ROUND(CSM_AGENCY3[[#This Row],[FY1 ANNUAL]]/12,2)</f>
        <v>83.33</v>
      </c>
      <c r="L1277" s="70">
        <f>ROUND(CSM_AGENCY3[[#This Row],[FY2 ANNUAL]]/12,2)</f>
        <v>166.67</v>
      </c>
      <c r="N1277" s="6"/>
    </row>
    <row r="1278" spans="1:14" hidden="1" x14ac:dyDescent="0.25">
      <c r="A1278" t="s">
        <v>285</v>
      </c>
      <c r="B1278" t="s">
        <v>407</v>
      </c>
      <c r="C1278" s="4" t="s">
        <v>470</v>
      </c>
      <c r="D1278" s="4"/>
      <c r="E1278" s="4" t="str">
        <f>CSM_AGENCY3[[#This Row],[Agency]]&amp;"-"&amp;CSM_AGENCY3[[#This Row],[Agency Name]]</f>
        <v>355-Archaeology &amp; Historic Preservation</v>
      </c>
      <c r="F1278" s="8" t="s">
        <v>41</v>
      </c>
      <c r="G1278" s="5" t="s">
        <v>453</v>
      </c>
      <c r="H1278" s="70">
        <f>SUMIFS('0. CSM'!C:C,'0. CSM'!L:L,CSM_AGENCY3[[#This Row],[Agency]],'0. CSM'!M:M,CSM_AGENCY3[[#This Row],[Billing CSM Title]])+SUMIFS('0. CSM'!E:E,'0. CSM'!L:L,CSM_AGENCY3[[#This Row],[Agency]],'0. CSM'!M:M,CSM_AGENCY3[[#This Row],[Billing CSM Title]])*1000</f>
        <v>0</v>
      </c>
      <c r="I1278" s="70">
        <f>SUMIFS('0. CSM'!D:D,'0. CSM'!L:L,CSM_AGENCY3[[#This Row],[Agency]],'0. CSM'!M:M,CSM_AGENCY3[[#This Row],[Billing CSM Title]])+SUMIFS('0. CSM'!F:F,'0. CSM'!L:L,CSM_AGENCY3[[#This Row],[Agency]],'0. CSM'!M:M,CSM_AGENCY3[[#This Row],[Billing CSM Title]])*1000</f>
        <v>0</v>
      </c>
      <c r="J1278" s="70">
        <f>CSM_AGENCY3[[#This Row],[FY1 ANNUAL]]+CSM_AGENCY3[[#This Row],[FY2 ANNUAL]]</f>
        <v>0</v>
      </c>
      <c r="K1278" s="70">
        <f>ROUND(CSM_AGENCY3[[#This Row],[FY1 ANNUAL]]/12,2)</f>
        <v>0</v>
      </c>
      <c r="L1278" s="70">
        <f>ROUND(CSM_AGENCY3[[#This Row],[FY2 ANNUAL]]/12,2)</f>
        <v>0</v>
      </c>
      <c r="N1278" s="6"/>
    </row>
    <row r="1279" spans="1:14" hidden="1" x14ac:dyDescent="0.25">
      <c r="A1279" t="s">
        <v>287</v>
      </c>
      <c r="B1279" t="s">
        <v>408</v>
      </c>
      <c r="C1279" s="4" t="s">
        <v>470</v>
      </c>
      <c r="D1279" s="4"/>
      <c r="E1279" s="4" t="str">
        <f>CSM_AGENCY3[[#This Row],[Agency]]&amp;"-"&amp;CSM_AGENCY3[[#This Row],[Agency Name]]</f>
        <v>359-Washington Charter School Comm</v>
      </c>
      <c r="F1279" s="8" t="s">
        <v>41</v>
      </c>
      <c r="G1279" s="5" t="s">
        <v>453</v>
      </c>
      <c r="H1279" s="70">
        <f>SUMIFS('0. CSM'!C:C,'0. CSM'!L:L,CSM_AGENCY3[[#This Row],[Agency]],'0. CSM'!M:M,CSM_AGENCY3[[#This Row],[Billing CSM Title]])+SUMIFS('0. CSM'!E:E,'0. CSM'!L:L,CSM_AGENCY3[[#This Row],[Agency]],'0. CSM'!M:M,CSM_AGENCY3[[#This Row],[Billing CSM Title]])*1000</f>
        <v>0</v>
      </c>
      <c r="I1279" s="70">
        <f>SUMIFS('0. CSM'!D:D,'0. CSM'!L:L,CSM_AGENCY3[[#This Row],[Agency]],'0. CSM'!M:M,CSM_AGENCY3[[#This Row],[Billing CSM Title]])+SUMIFS('0. CSM'!F:F,'0. CSM'!L:L,CSM_AGENCY3[[#This Row],[Agency]],'0. CSM'!M:M,CSM_AGENCY3[[#This Row],[Billing CSM Title]])*1000</f>
        <v>0</v>
      </c>
      <c r="J1279" s="70">
        <f>CSM_AGENCY3[[#This Row],[FY1 ANNUAL]]+CSM_AGENCY3[[#This Row],[FY2 ANNUAL]]</f>
        <v>0</v>
      </c>
      <c r="K1279" s="70">
        <f>ROUND(CSM_AGENCY3[[#This Row],[FY1 ANNUAL]]/12,2)</f>
        <v>0</v>
      </c>
      <c r="L1279" s="70">
        <f>ROUND(CSM_AGENCY3[[#This Row],[FY2 ANNUAL]]/12,2)</f>
        <v>0</v>
      </c>
      <c r="N1279" s="6"/>
    </row>
    <row r="1280" spans="1:14" hidden="1" x14ac:dyDescent="0.25">
      <c r="A1280" t="s">
        <v>288</v>
      </c>
      <c r="B1280" t="s">
        <v>409</v>
      </c>
      <c r="C1280" s="4" t="s">
        <v>470</v>
      </c>
      <c r="D1280" s="4"/>
      <c r="E1280" s="4" t="str">
        <f>CSM_AGENCY3[[#This Row],[Agency]]&amp;"-"&amp;CSM_AGENCY3[[#This Row],[Agency Name]]</f>
        <v>360-University of Washington</v>
      </c>
      <c r="F1280" s="8" t="s">
        <v>41</v>
      </c>
      <c r="G1280" s="5" t="s">
        <v>453</v>
      </c>
      <c r="H1280" s="70">
        <f>SUMIFS('0. CSM'!C:C,'0. CSM'!L:L,CSM_AGENCY3[[#This Row],[Agency]],'0. CSM'!M:M,CSM_AGENCY3[[#This Row],[Billing CSM Title]])+SUMIFS('0. CSM'!E:E,'0. CSM'!L:L,CSM_AGENCY3[[#This Row],[Agency]],'0. CSM'!M:M,CSM_AGENCY3[[#This Row],[Billing CSM Title]])*1000</f>
        <v>0</v>
      </c>
      <c r="I1280" s="70">
        <f>SUMIFS('0. CSM'!D:D,'0. CSM'!L:L,CSM_AGENCY3[[#This Row],[Agency]],'0. CSM'!M:M,CSM_AGENCY3[[#This Row],[Billing CSM Title]])+SUMIFS('0. CSM'!F:F,'0. CSM'!L:L,CSM_AGENCY3[[#This Row],[Agency]],'0. CSM'!M:M,CSM_AGENCY3[[#This Row],[Billing CSM Title]])*1000</f>
        <v>0</v>
      </c>
      <c r="J1280" s="70">
        <f>CSM_AGENCY3[[#This Row],[FY1 ANNUAL]]+CSM_AGENCY3[[#This Row],[FY2 ANNUAL]]</f>
        <v>0</v>
      </c>
      <c r="K1280" s="70">
        <f>ROUND(CSM_AGENCY3[[#This Row],[FY1 ANNUAL]]/12,2)</f>
        <v>0</v>
      </c>
      <c r="L1280" s="70">
        <f>ROUND(CSM_AGENCY3[[#This Row],[FY2 ANNUAL]]/12,2)</f>
        <v>0</v>
      </c>
      <c r="N1280" s="6"/>
    </row>
    <row r="1281" spans="1:14" hidden="1" x14ac:dyDescent="0.25">
      <c r="A1281" t="s">
        <v>289</v>
      </c>
      <c r="B1281" t="s">
        <v>410</v>
      </c>
      <c r="C1281" s="4" t="s">
        <v>470</v>
      </c>
      <c r="D1281" s="4"/>
      <c r="E1281" s="4" t="str">
        <f>CSM_AGENCY3[[#This Row],[Agency]]&amp;"-"&amp;CSM_AGENCY3[[#This Row],[Agency Name]]</f>
        <v>365-Washington State University</v>
      </c>
      <c r="F1281" s="8" t="s">
        <v>41</v>
      </c>
      <c r="G1281" s="5" t="s">
        <v>453</v>
      </c>
      <c r="H1281" s="70">
        <f>SUMIFS('0. CSM'!C:C,'0. CSM'!L:L,CSM_AGENCY3[[#This Row],[Agency]],'0. CSM'!M:M,CSM_AGENCY3[[#This Row],[Billing CSM Title]])+SUMIFS('0. CSM'!E:E,'0. CSM'!L:L,CSM_AGENCY3[[#This Row],[Agency]],'0. CSM'!M:M,CSM_AGENCY3[[#This Row],[Billing CSM Title]])*1000</f>
        <v>0</v>
      </c>
      <c r="I1281" s="70">
        <f>SUMIFS('0. CSM'!D:D,'0. CSM'!L:L,CSM_AGENCY3[[#This Row],[Agency]],'0. CSM'!M:M,CSM_AGENCY3[[#This Row],[Billing CSM Title]])+SUMIFS('0. CSM'!F:F,'0. CSM'!L:L,CSM_AGENCY3[[#This Row],[Agency]],'0. CSM'!M:M,CSM_AGENCY3[[#This Row],[Billing CSM Title]])*1000</f>
        <v>0</v>
      </c>
      <c r="J1281" s="70">
        <f>CSM_AGENCY3[[#This Row],[FY1 ANNUAL]]+CSM_AGENCY3[[#This Row],[FY2 ANNUAL]]</f>
        <v>0</v>
      </c>
      <c r="K1281" s="70">
        <f>ROUND(CSM_AGENCY3[[#This Row],[FY1 ANNUAL]]/12,2)</f>
        <v>0</v>
      </c>
      <c r="L1281" s="70">
        <f>ROUND(CSM_AGENCY3[[#This Row],[FY2 ANNUAL]]/12,2)</f>
        <v>0</v>
      </c>
      <c r="N1281" s="6"/>
    </row>
    <row r="1282" spans="1:14" hidden="1" x14ac:dyDescent="0.25">
      <c r="A1282" t="s">
        <v>290</v>
      </c>
      <c r="B1282" t="s">
        <v>411</v>
      </c>
      <c r="C1282" s="4" t="s">
        <v>470</v>
      </c>
      <c r="D1282" s="4"/>
      <c r="E1282" s="4" t="str">
        <f>CSM_AGENCY3[[#This Row],[Agency]]&amp;"-"&amp;CSM_AGENCY3[[#This Row],[Agency Name]]</f>
        <v>370-Eastern Washington University</v>
      </c>
      <c r="F1282" s="8" t="s">
        <v>41</v>
      </c>
      <c r="G1282" s="5" t="s">
        <v>453</v>
      </c>
      <c r="H1282" s="70">
        <f>SUMIFS('0. CSM'!C:C,'0. CSM'!L:L,CSM_AGENCY3[[#This Row],[Agency]],'0. CSM'!M:M,CSM_AGENCY3[[#This Row],[Billing CSM Title]])+SUMIFS('0. CSM'!E:E,'0. CSM'!L:L,CSM_AGENCY3[[#This Row],[Agency]],'0. CSM'!M:M,CSM_AGENCY3[[#This Row],[Billing CSM Title]])*1000</f>
        <v>0</v>
      </c>
      <c r="I1282" s="70">
        <f>SUMIFS('0. CSM'!D:D,'0. CSM'!L:L,CSM_AGENCY3[[#This Row],[Agency]],'0. CSM'!M:M,CSM_AGENCY3[[#This Row],[Billing CSM Title]])+SUMIFS('0. CSM'!F:F,'0. CSM'!L:L,CSM_AGENCY3[[#This Row],[Agency]],'0. CSM'!M:M,CSM_AGENCY3[[#This Row],[Billing CSM Title]])*1000</f>
        <v>0</v>
      </c>
      <c r="J1282" s="70">
        <f>CSM_AGENCY3[[#This Row],[FY1 ANNUAL]]+CSM_AGENCY3[[#This Row],[FY2 ANNUAL]]</f>
        <v>0</v>
      </c>
      <c r="K1282" s="70">
        <f>ROUND(CSM_AGENCY3[[#This Row],[FY1 ANNUAL]]/12,2)</f>
        <v>0</v>
      </c>
      <c r="L1282" s="70">
        <f>ROUND(CSM_AGENCY3[[#This Row],[FY2 ANNUAL]]/12,2)</f>
        <v>0</v>
      </c>
      <c r="N1282" s="6"/>
    </row>
    <row r="1283" spans="1:14" hidden="1" x14ac:dyDescent="0.25">
      <c r="A1283" t="s">
        <v>291</v>
      </c>
      <c r="B1283" t="s">
        <v>412</v>
      </c>
      <c r="C1283" s="4" t="s">
        <v>470</v>
      </c>
      <c r="D1283" s="4"/>
      <c r="E1283" s="4" t="str">
        <f>CSM_AGENCY3[[#This Row],[Agency]]&amp;"-"&amp;CSM_AGENCY3[[#This Row],[Agency Name]]</f>
        <v>375-Central Washington University</v>
      </c>
      <c r="F1283" s="8" t="s">
        <v>41</v>
      </c>
      <c r="G1283" s="5" t="s">
        <v>453</v>
      </c>
      <c r="H1283" s="70">
        <f>SUMIFS('0. CSM'!C:C,'0. CSM'!L:L,CSM_AGENCY3[[#This Row],[Agency]],'0. CSM'!M:M,CSM_AGENCY3[[#This Row],[Billing CSM Title]])+SUMIFS('0. CSM'!E:E,'0. CSM'!L:L,CSM_AGENCY3[[#This Row],[Agency]],'0. CSM'!M:M,CSM_AGENCY3[[#This Row],[Billing CSM Title]])*1000</f>
        <v>0</v>
      </c>
      <c r="I1283" s="70">
        <f>SUMIFS('0. CSM'!D:D,'0. CSM'!L:L,CSM_AGENCY3[[#This Row],[Agency]],'0. CSM'!M:M,CSM_AGENCY3[[#This Row],[Billing CSM Title]])+SUMIFS('0. CSM'!F:F,'0. CSM'!L:L,CSM_AGENCY3[[#This Row],[Agency]],'0. CSM'!M:M,CSM_AGENCY3[[#This Row],[Billing CSM Title]])*1000</f>
        <v>0</v>
      </c>
      <c r="J1283" s="70">
        <f>CSM_AGENCY3[[#This Row],[FY1 ANNUAL]]+CSM_AGENCY3[[#This Row],[FY2 ANNUAL]]</f>
        <v>0</v>
      </c>
      <c r="K1283" s="70">
        <f>ROUND(CSM_AGENCY3[[#This Row],[FY1 ANNUAL]]/12,2)</f>
        <v>0</v>
      </c>
      <c r="L1283" s="70">
        <f>ROUND(CSM_AGENCY3[[#This Row],[FY2 ANNUAL]]/12,2)</f>
        <v>0</v>
      </c>
      <c r="N1283" s="6"/>
    </row>
    <row r="1284" spans="1:14" hidden="1" x14ac:dyDescent="0.25">
      <c r="A1284" t="s">
        <v>292</v>
      </c>
      <c r="B1284" t="s">
        <v>413</v>
      </c>
      <c r="C1284" s="4" t="s">
        <v>470</v>
      </c>
      <c r="D1284" s="4"/>
      <c r="E1284" s="4" t="str">
        <f>CSM_AGENCY3[[#This Row],[Agency]]&amp;"-"&amp;CSM_AGENCY3[[#This Row],[Agency Name]]</f>
        <v>376-The Evergreen State College</v>
      </c>
      <c r="F1284" s="8" t="s">
        <v>41</v>
      </c>
      <c r="G1284" s="5" t="s">
        <v>453</v>
      </c>
      <c r="H1284" s="70">
        <f>SUMIFS('0. CSM'!C:C,'0. CSM'!L:L,CSM_AGENCY3[[#This Row],[Agency]],'0. CSM'!M:M,CSM_AGENCY3[[#This Row],[Billing CSM Title]])+SUMIFS('0. CSM'!E:E,'0. CSM'!L:L,CSM_AGENCY3[[#This Row],[Agency]],'0. CSM'!M:M,CSM_AGENCY3[[#This Row],[Billing CSM Title]])*1000</f>
        <v>0</v>
      </c>
      <c r="I1284" s="70">
        <f>SUMIFS('0. CSM'!D:D,'0. CSM'!L:L,CSM_AGENCY3[[#This Row],[Agency]],'0. CSM'!M:M,CSM_AGENCY3[[#This Row],[Billing CSM Title]])+SUMIFS('0. CSM'!F:F,'0. CSM'!L:L,CSM_AGENCY3[[#This Row],[Agency]],'0. CSM'!M:M,CSM_AGENCY3[[#This Row],[Billing CSM Title]])*1000</f>
        <v>0</v>
      </c>
      <c r="J1284" s="70">
        <f>CSM_AGENCY3[[#This Row],[FY1 ANNUAL]]+CSM_AGENCY3[[#This Row],[FY2 ANNUAL]]</f>
        <v>0</v>
      </c>
      <c r="K1284" s="70">
        <f>ROUND(CSM_AGENCY3[[#This Row],[FY1 ANNUAL]]/12,2)</f>
        <v>0</v>
      </c>
      <c r="L1284" s="70">
        <f>ROUND(CSM_AGENCY3[[#This Row],[FY2 ANNUAL]]/12,2)</f>
        <v>0</v>
      </c>
      <c r="N1284" s="6"/>
    </row>
    <row r="1285" spans="1:14" hidden="1" x14ac:dyDescent="0.25">
      <c r="A1285" t="s">
        <v>293</v>
      </c>
      <c r="B1285" t="s">
        <v>414</v>
      </c>
      <c r="C1285" s="4" t="s">
        <v>470</v>
      </c>
      <c r="D1285" s="4"/>
      <c r="E1285" s="4" t="str">
        <f>CSM_AGENCY3[[#This Row],[Agency]]&amp;"-"&amp;CSM_AGENCY3[[#This Row],[Agency Name]]</f>
        <v>380-Western Washington University</v>
      </c>
      <c r="F1285" s="8" t="s">
        <v>41</v>
      </c>
      <c r="G1285" s="5" t="s">
        <v>453</v>
      </c>
      <c r="H1285" s="70">
        <f>SUMIFS('0. CSM'!C:C,'0. CSM'!L:L,CSM_AGENCY3[[#This Row],[Agency]],'0. CSM'!M:M,CSM_AGENCY3[[#This Row],[Billing CSM Title]])+SUMIFS('0. CSM'!E:E,'0. CSM'!L:L,CSM_AGENCY3[[#This Row],[Agency]],'0. CSM'!M:M,CSM_AGENCY3[[#This Row],[Billing CSM Title]])*1000</f>
        <v>0</v>
      </c>
      <c r="I1285" s="70">
        <f>SUMIFS('0. CSM'!D:D,'0. CSM'!L:L,CSM_AGENCY3[[#This Row],[Agency]],'0. CSM'!M:M,CSM_AGENCY3[[#This Row],[Billing CSM Title]])+SUMIFS('0. CSM'!F:F,'0. CSM'!L:L,CSM_AGENCY3[[#This Row],[Agency]],'0. CSM'!M:M,CSM_AGENCY3[[#This Row],[Billing CSM Title]])*1000</f>
        <v>0</v>
      </c>
      <c r="J1285" s="70">
        <f>CSM_AGENCY3[[#This Row],[FY1 ANNUAL]]+CSM_AGENCY3[[#This Row],[FY2 ANNUAL]]</f>
        <v>0</v>
      </c>
      <c r="K1285" s="70">
        <f>ROUND(CSM_AGENCY3[[#This Row],[FY1 ANNUAL]]/12,2)</f>
        <v>0</v>
      </c>
      <c r="L1285" s="70">
        <f>ROUND(CSM_AGENCY3[[#This Row],[FY2 ANNUAL]]/12,2)</f>
        <v>0</v>
      </c>
      <c r="N1285" s="6"/>
    </row>
    <row r="1286" spans="1:14" hidden="1" x14ac:dyDescent="0.25">
      <c r="A1286" t="s">
        <v>294</v>
      </c>
      <c r="B1286" t="s">
        <v>415</v>
      </c>
      <c r="C1286" s="4" t="s">
        <v>470</v>
      </c>
      <c r="D1286" s="4"/>
      <c r="E1286" s="4" t="str">
        <f>CSM_AGENCY3[[#This Row],[Agency]]&amp;"-"&amp;CSM_AGENCY3[[#This Row],[Agency Name]]</f>
        <v>387-Washington State Arts Commission</v>
      </c>
      <c r="F1286" s="8" t="s">
        <v>41</v>
      </c>
      <c r="G1286" s="5" t="s">
        <v>453</v>
      </c>
      <c r="H1286" s="70">
        <f>SUMIFS('0. CSM'!C:C,'0. CSM'!L:L,CSM_AGENCY3[[#This Row],[Agency]],'0. CSM'!M:M,CSM_AGENCY3[[#This Row],[Billing CSM Title]])+SUMIFS('0. CSM'!E:E,'0. CSM'!L:L,CSM_AGENCY3[[#This Row],[Agency]],'0. CSM'!M:M,CSM_AGENCY3[[#This Row],[Billing CSM Title]])*1000</f>
        <v>0</v>
      </c>
      <c r="I1286" s="70">
        <f>SUMIFS('0. CSM'!D:D,'0. CSM'!L:L,CSM_AGENCY3[[#This Row],[Agency]],'0. CSM'!M:M,CSM_AGENCY3[[#This Row],[Billing CSM Title]])+SUMIFS('0. CSM'!F:F,'0. CSM'!L:L,CSM_AGENCY3[[#This Row],[Agency]],'0. CSM'!M:M,CSM_AGENCY3[[#This Row],[Billing CSM Title]])*1000</f>
        <v>0</v>
      </c>
      <c r="J1286" s="70">
        <f>CSM_AGENCY3[[#This Row],[FY1 ANNUAL]]+CSM_AGENCY3[[#This Row],[FY2 ANNUAL]]</f>
        <v>0</v>
      </c>
      <c r="K1286" s="70">
        <f>ROUND(CSM_AGENCY3[[#This Row],[FY1 ANNUAL]]/12,2)</f>
        <v>0</v>
      </c>
      <c r="L1286" s="70">
        <f>ROUND(CSM_AGENCY3[[#This Row],[FY2 ANNUAL]]/12,2)</f>
        <v>0</v>
      </c>
      <c r="N1286" s="6"/>
    </row>
    <row r="1287" spans="1:14" hidden="1" x14ac:dyDescent="0.25">
      <c r="A1287" t="s">
        <v>295</v>
      </c>
      <c r="B1287" t="s">
        <v>416</v>
      </c>
      <c r="C1287" s="4" t="s">
        <v>470</v>
      </c>
      <c r="D1287" s="4"/>
      <c r="E1287" s="4" t="str">
        <f>CSM_AGENCY3[[#This Row],[Agency]]&amp;"-"&amp;CSM_AGENCY3[[#This Row],[Agency Name]]</f>
        <v>390-Washington State Historical Society</v>
      </c>
      <c r="F1287" s="8" t="s">
        <v>41</v>
      </c>
      <c r="G1287" s="5" t="s">
        <v>453</v>
      </c>
      <c r="H1287" s="70">
        <f>SUMIFS('0. CSM'!C:C,'0. CSM'!L:L,CSM_AGENCY3[[#This Row],[Agency]],'0. CSM'!M:M,CSM_AGENCY3[[#This Row],[Billing CSM Title]])+SUMIFS('0. CSM'!E:E,'0. CSM'!L:L,CSM_AGENCY3[[#This Row],[Agency]],'0. CSM'!M:M,CSM_AGENCY3[[#This Row],[Billing CSM Title]])*1000</f>
        <v>0</v>
      </c>
      <c r="I1287" s="70">
        <f>SUMIFS('0. CSM'!D:D,'0. CSM'!L:L,CSM_AGENCY3[[#This Row],[Agency]],'0. CSM'!M:M,CSM_AGENCY3[[#This Row],[Billing CSM Title]])+SUMIFS('0. CSM'!F:F,'0. CSM'!L:L,CSM_AGENCY3[[#This Row],[Agency]],'0. CSM'!M:M,CSM_AGENCY3[[#This Row],[Billing CSM Title]])*1000</f>
        <v>0</v>
      </c>
      <c r="J1287" s="70">
        <f>CSM_AGENCY3[[#This Row],[FY1 ANNUAL]]+CSM_AGENCY3[[#This Row],[FY2 ANNUAL]]</f>
        <v>0</v>
      </c>
      <c r="K1287" s="70">
        <f>ROUND(CSM_AGENCY3[[#This Row],[FY1 ANNUAL]]/12,2)</f>
        <v>0</v>
      </c>
      <c r="L1287" s="70">
        <f>ROUND(CSM_AGENCY3[[#This Row],[FY2 ANNUAL]]/12,2)</f>
        <v>0</v>
      </c>
      <c r="N1287" s="6"/>
    </row>
    <row r="1288" spans="1:14" hidden="1" x14ac:dyDescent="0.25">
      <c r="A1288" t="s">
        <v>296</v>
      </c>
      <c r="B1288" t="s">
        <v>417</v>
      </c>
      <c r="C1288" s="4" t="s">
        <v>470</v>
      </c>
      <c r="D1288" s="4"/>
      <c r="E1288" s="4" t="str">
        <f>CSM_AGENCY3[[#This Row],[Agency]]&amp;"-"&amp;CSM_AGENCY3[[#This Row],[Agency Name]]</f>
        <v>395-East Wash State Historical Society</v>
      </c>
      <c r="F1288" s="8" t="s">
        <v>41</v>
      </c>
      <c r="G1288" s="5" t="s">
        <v>453</v>
      </c>
      <c r="H1288" s="70">
        <f>SUMIFS('0. CSM'!C:C,'0. CSM'!L:L,CSM_AGENCY3[[#This Row],[Agency]],'0. CSM'!M:M,CSM_AGENCY3[[#This Row],[Billing CSM Title]])+SUMIFS('0. CSM'!E:E,'0. CSM'!L:L,CSM_AGENCY3[[#This Row],[Agency]],'0. CSM'!M:M,CSM_AGENCY3[[#This Row],[Billing CSM Title]])*1000</f>
        <v>0</v>
      </c>
      <c r="I1288" s="70">
        <f>SUMIFS('0. CSM'!D:D,'0. CSM'!L:L,CSM_AGENCY3[[#This Row],[Agency]],'0. CSM'!M:M,CSM_AGENCY3[[#This Row],[Billing CSM Title]])+SUMIFS('0. CSM'!F:F,'0. CSM'!L:L,CSM_AGENCY3[[#This Row],[Agency]],'0. CSM'!M:M,CSM_AGENCY3[[#This Row],[Billing CSM Title]])*1000</f>
        <v>0</v>
      </c>
      <c r="J1288" s="70">
        <f>CSM_AGENCY3[[#This Row],[FY1 ANNUAL]]+CSM_AGENCY3[[#This Row],[FY2 ANNUAL]]</f>
        <v>0</v>
      </c>
      <c r="K1288" s="70">
        <f>ROUND(CSM_AGENCY3[[#This Row],[FY1 ANNUAL]]/12,2)</f>
        <v>0</v>
      </c>
      <c r="L1288" s="70">
        <f>ROUND(CSM_AGENCY3[[#This Row],[FY2 ANNUAL]]/12,2)</f>
        <v>0</v>
      </c>
      <c r="N1288" s="6"/>
    </row>
    <row r="1289" spans="1:14" hidden="1" x14ac:dyDescent="0.25">
      <c r="A1289" t="s">
        <v>297</v>
      </c>
      <c r="B1289" t="s">
        <v>418</v>
      </c>
      <c r="C1289" s="4" t="s">
        <v>470</v>
      </c>
      <c r="D1289" s="4"/>
      <c r="E1289" s="4" t="str">
        <f>CSM_AGENCY3[[#This Row],[Agency]]&amp;"-"&amp;CSM_AGENCY3[[#This Row],[Agency Name]]</f>
        <v>405-Department of Transportation</v>
      </c>
      <c r="F1289" s="8" t="s">
        <v>41</v>
      </c>
      <c r="G1289" s="5" t="s">
        <v>453</v>
      </c>
      <c r="H1289" s="70">
        <f>SUMIFS('0. CSM'!C:C,'0. CSM'!L:L,CSM_AGENCY3[[#This Row],[Agency]],'0. CSM'!M:M,CSM_AGENCY3[[#This Row],[Billing CSM Title]])+SUMIFS('0. CSM'!E:E,'0. CSM'!L:L,CSM_AGENCY3[[#This Row],[Agency]],'0. CSM'!M:M,CSM_AGENCY3[[#This Row],[Billing CSM Title]])*1000</f>
        <v>0</v>
      </c>
      <c r="I1289" s="70">
        <f>SUMIFS('0. CSM'!D:D,'0. CSM'!L:L,CSM_AGENCY3[[#This Row],[Agency]],'0. CSM'!M:M,CSM_AGENCY3[[#This Row],[Billing CSM Title]])+SUMIFS('0. CSM'!F:F,'0. CSM'!L:L,CSM_AGENCY3[[#This Row],[Agency]],'0. CSM'!M:M,CSM_AGENCY3[[#This Row],[Billing CSM Title]])*1000</f>
        <v>0</v>
      </c>
      <c r="J1289" s="70">
        <f>CSM_AGENCY3[[#This Row],[FY1 ANNUAL]]+CSM_AGENCY3[[#This Row],[FY2 ANNUAL]]</f>
        <v>0</v>
      </c>
      <c r="K1289" s="70">
        <f>ROUND(CSM_AGENCY3[[#This Row],[FY1 ANNUAL]]/12,2)</f>
        <v>0</v>
      </c>
      <c r="L1289" s="70">
        <f>ROUND(CSM_AGENCY3[[#This Row],[FY2 ANNUAL]]/12,2)</f>
        <v>0</v>
      </c>
      <c r="N1289" s="6"/>
    </row>
    <row r="1290" spans="1:14" hidden="1" x14ac:dyDescent="0.25">
      <c r="A1290" t="s">
        <v>298</v>
      </c>
      <c r="B1290" t="s">
        <v>419</v>
      </c>
      <c r="C1290" s="4" t="s">
        <v>470</v>
      </c>
      <c r="D1290" s="4"/>
      <c r="E1290" s="4" t="str">
        <f>CSM_AGENCY3[[#This Row],[Agency]]&amp;"-"&amp;CSM_AGENCY3[[#This Row],[Agency Name]]</f>
        <v>406-County Road Administration Board</v>
      </c>
      <c r="F1290" s="8" t="s">
        <v>41</v>
      </c>
      <c r="G1290" s="5" t="s">
        <v>453</v>
      </c>
      <c r="H1290" s="70">
        <f>(SUMIFS('0. CSM'!C:C,'0. CSM'!L:L,CSM_AGENCY3[[#This Row],[Agency]],'0. CSM'!M:M,CSM_AGENCY3[[#This Row],[Billing CSM Title]])+SUMIFS('0. CSM'!E:E,'0. CSM'!L:L,CSM_AGENCY3[[#This Row],[Agency]],'0. CSM'!M:M,CSM_AGENCY3[[#This Row],[Billing CSM Title]])*1000)*1000</f>
        <v>1000</v>
      </c>
      <c r="I1290" s="70">
        <f>(SUMIFS('0. CSM'!D:D,'0. CSM'!L:L,CSM_AGENCY3[[#This Row],[Agency]],'0. CSM'!M:M,CSM_AGENCY3[[#This Row],[Billing CSM Title]])+SUMIFS('0. CSM'!F:F,'0. CSM'!L:L,CSM_AGENCY3[[#This Row],[Agency]],'0. CSM'!M:M,CSM_AGENCY3[[#This Row],[Billing CSM Title]])*1000)*1000</f>
        <v>1000</v>
      </c>
      <c r="J1290" s="70">
        <f>CSM_AGENCY3[[#This Row],[FY1 ANNUAL]]+CSM_AGENCY3[[#This Row],[FY2 ANNUAL]]</f>
        <v>2000</v>
      </c>
      <c r="K1290" s="70">
        <f>ROUND(CSM_AGENCY3[[#This Row],[FY1 ANNUAL]]/12,2)</f>
        <v>83.33</v>
      </c>
      <c r="L1290" s="70">
        <f>ROUND(CSM_AGENCY3[[#This Row],[FY2 ANNUAL]]/12,2)</f>
        <v>83.33</v>
      </c>
      <c r="N1290" s="6"/>
    </row>
    <row r="1291" spans="1:14" hidden="1" x14ac:dyDescent="0.25">
      <c r="A1291" t="s">
        <v>299</v>
      </c>
      <c r="B1291" t="s">
        <v>420</v>
      </c>
      <c r="C1291" s="4" t="s">
        <v>470</v>
      </c>
      <c r="D1291" s="4"/>
      <c r="E1291" s="4" t="str">
        <f>CSM_AGENCY3[[#This Row],[Agency]]&amp;"-"&amp;CSM_AGENCY3[[#This Row],[Agency Name]]</f>
        <v>407-Transportation Improvement Board</v>
      </c>
      <c r="F1291" s="8" t="s">
        <v>41</v>
      </c>
      <c r="G1291" s="5" t="s">
        <v>453</v>
      </c>
      <c r="H1291" s="70">
        <f>SUMIFS('0. CSM'!C:C,'0. CSM'!L:L,CSM_AGENCY3[[#This Row],[Agency]],'0. CSM'!M:M,CSM_AGENCY3[[#This Row],[Billing CSM Title]])+SUMIFS('0. CSM'!E:E,'0. CSM'!L:L,CSM_AGENCY3[[#This Row],[Agency]],'0. CSM'!M:M,CSM_AGENCY3[[#This Row],[Billing CSM Title]])*1000</f>
        <v>0</v>
      </c>
      <c r="I1291" s="70">
        <f>(SUMIFS('0. CSM'!D:D,'0. CSM'!L:L,CSM_AGENCY3[[#This Row],[Agency]],'0. CSM'!M:M,CSM_AGENCY3[[#This Row],[Billing CSM Title]])+SUMIFS('0. CSM'!F:F,'0. CSM'!L:L,CSM_AGENCY3[[#This Row],[Agency]],'0. CSM'!M:M,CSM_AGENCY3[[#This Row],[Billing CSM Title]])*1000)*1000</f>
        <v>1000</v>
      </c>
      <c r="J1291" s="70">
        <f>CSM_AGENCY3[[#This Row],[FY1 ANNUAL]]+CSM_AGENCY3[[#This Row],[FY2 ANNUAL]]</f>
        <v>1000</v>
      </c>
      <c r="K1291" s="70">
        <f>ROUND(CSM_AGENCY3[[#This Row],[FY1 ANNUAL]]/12,2)</f>
        <v>0</v>
      </c>
      <c r="L1291" s="70">
        <f>ROUND(CSM_AGENCY3[[#This Row],[FY2 ANNUAL]]/12,2)</f>
        <v>83.33</v>
      </c>
      <c r="N1291" s="6"/>
    </row>
    <row r="1292" spans="1:14" hidden="1" x14ac:dyDescent="0.25">
      <c r="A1292" t="s">
        <v>300</v>
      </c>
      <c r="B1292" t="s">
        <v>421</v>
      </c>
      <c r="C1292" s="4" t="s">
        <v>470</v>
      </c>
      <c r="D1292" s="4"/>
      <c r="E1292" s="4" t="str">
        <f>CSM_AGENCY3[[#This Row],[Agency]]&amp;"-"&amp;CSM_AGENCY3[[#This Row],[Agency Name]]</f>
        <v>410-Transportation Commission</v>
      </c>
      <c r="F1292" s="8" t="s">
        <v>41</v>
      </c>
      <c r="G1292" s="5" t="s">
        <v>453</v>
      </c>
      <c r="H1292" s="70">
        <f>SUMIFS('0. CSM'!C:C,'0. CSM'!L:L,CSM_AGENCY3[[#This Row],[Agency]],'0. CSM'!M:M,CSM_AGENCY3[[#This Row],[Billing CSM Title]])+SUMIFS('0. CSM'!E:E,'0. CSM'!L:L,CSM_AGENCY3[[#This Row],[Agency]],'0. CSM'!M:M,CSM_AGENCY3[[#This Row],[Billing CSM Title]])*1000</f>
        <v>0</v>
      </c>
      <c r="I1292" s="70">
        <f>SUMIFS('0. CSM'!D:D,'0. CSM'!L:L,CSM_AGENCY3[[#This Row],[Agency]],'0. CSM'!M:M,CSM_AGENCY3[[#This Row],[Billing CSM Title]])+SUMIFS('0. CSM'!F:F,'0. CSM'!L:L,CSM_AGENCY3[[#This Row],[Agency]],'0. CSM'!M:M,CSM_AGENCY3[[#This Row],[Billing CSM Title]])*1000</f>
        <v>0</v>
      </c>
      <c r="J1292" s="70">
        <f>CSM_AGENCY3[[#This Row],[FY1 ANNUAL]]+CSM_AGENCY3[[#This Row],[FY2 ANNUAL]]</f>
        <v>0</v>
      </c>
      <c r="K1292" s="70">
        <f>ROUND(CSM_AGENCY3[[#This Row],[FY1 ANNUAL]]/12,2)</f>
        <v>0</v>
      </c>
      <c r="L1292" s="70">
        <f>ROUND(CSM_AGENCY3[[#This Row],[FY2 ANNUAL]]/12,2)</f>
        <v>0</v>
      </c>
      <c r="N1292" s="6"/>
    </row>
    <row r="1293" spans="1:14" hidden="1" x14ac:dyDescent="0.25">
      <c r="A1293" t="s">
        <v>301</v>
      </c>
      <c r="B1293" t="s">
        <v>422</v>
      </c>
      <c r="C1293" s="4" t="s">
        <v>470</v>
      </c>
      <c r="D1293" s="4"/>
      <c r="E1293" s="4" t="str">
        <f>CSM_AGENCY3[[#This Row],[Agency]]&amp;"-"&amp;CSM_AGENCY3[[#This Row],[Agency Name]]</f>
        <v>411-Freight Mobility Strategic Invest</v>
      </c>
      <c r="F1293" s="8" t="s">
        <v>41</v>
      </c>
      <c r="G1293" s="5" t="s">
        <v>453</v>
      </c>
      <c r="H1293" s="70">
        <f>SUMIFS('0. CSM'!C:C,'0. CSM'!L:L,CSM_AGENCY3[[#This Row],[Agency]],'0. CSM'!M:M,CSM_AGENCY3[[#This Row],[Billing CSM Title]])+SUMIFS('0. CSM'!E:E,'0. CSM'!L:L,CSM_AGENCY3[[#This Row],[Agency]],'0. CSM'!M:M,CSM_AGENCY3[[#This Row],[Billing CSM Title]])*1000</f>
        <v>0</v>
      </c>
      <c r="I1293" s="70">
        <f>SUMIFS('0. CSM'!D:D,'0. CSM'!L:L,CSM_AGENCY3[[#This Row],[Agency]],'0. CSM'!M:M,CSM_AGENCY3[[#This Row],[Billing CSM Title]])+SUMIFS('0. CSM'!F:F,'0. CSM'!L:L,CSM_AGENCY3[[#This Row],[Agency]],'0. CSM'!M:M,CSM_AGENCY3[[#This Row],[Billing CSM Title]])*1000</f>
        <v>0</v>
      </c>
      <c r="J1293" s="70">
        <f>CSM_AGENCY3[[#This Row],[FY1 ANNUAL]]+CSM_AGENCY3[[#This Row],[FY2 ANNUAL]]</f>
        <v>0</v>
      </c>
      <c r="K1293" s="70">
        <f>ROUND(CSM_AGENCY3[[#This Row],[FY1 ANNUAL]]/12,2)</f>
        <v>0</v>
      </c>
      <c r="L1293" s="70">
        <f>ROUND(CSM_AGENCY3[[#This Row],[FY2 ANNUAL]]/12,2)</f>
        <v>0</v>
      </c>
      <c r="N1293" s="6"/>
    </row>
    <row r="1294" spans="1:14" hidden="1" x14ac:dyDescent="0.25">
      <c r="A1294" t="s">
        <v>302</v>
      </c>
      <c r="B1294" t="s">
        <v>423</v>
      </c>
      <c r="C1294" s="4" t="s">
        <v>470</v>
      </c>
      <c r="D1294" s="4"/>
      <c r="E1294" s="4" t="str">
        <f>CSM_AGENCY3[[#This Row],[Agency]]&amp;"-"&amp;CSM_AGENCY3[[#This Row],[Agency Name]]</f>
        <v>460-Columbia River Gorge Commission</v>
      </c>
      <c r="F1294" s="8" t="s">
        <v>41</v>
      </c>
      <c r="G1294" s="5" t="s">
        <v>453</v>
      </c>
      <c r="H1294" s="70">
        <f>SUMIFS('0. CSM'!C:C,'0. CSM'!L:L,CSM_AGENCY3[[#This Row],[Agency]],'0. CSM'!M:M,CSM_AGENCY3[[#This Row],[Billing CSM Title]])+SUMIFS('0. CSM'!E:E,'0. CSM'!L:L,CSM_AGENCY3[[#This Row],[Agency]],'0. CSM'!M:M,CSM_AGENCY3[[#This Row],[Billing CSM Title]])*1000</f>
        <v>0</v>
      </c>
      <c r="I1294" s="70">
        <f>SUMIFS('0. CSM'!D:D,'0. CSM'!L:L,CSM_AGENCY3[[#This Row],[Agency]],'0. CSM'!M:M,CSM_AGENCY3[[#This Row],[Billing CSM Title]])+SUMIFS('0. CSM'!F:F,'0. CSM'!L:L,CSM_AGENCY3[[#This Row],[Agency]],'0. CSM'!M:M,CSM_AGENCY3[[#This Row],[Billing CSM Title]])*1000</f>
        <v>0</v>
      </c>
      <c r="J1294" s="70">
        <f>CSM_AGENCY3[[#This Row],[FY1 ANNUAL]]+CSM_AGENCY3[[#This Row],[FY2 ANNUAL]]</f>
        <v>0</v>
      </c>
      <c r="K1294" s="70">
        <f>ROUND(CSM_AGENCY3[[#This Row],[FY1 ANNUAL]]/12,2)</f>
        <v>0</v>
      </c>
      <c r="L1294" s="70">
        <f>ROUND(CSM_AGENCY3[[#This Row],[FY2 ANNUAL]]/12,2)</f>
        <v>0</v>
      </c>
      <c r="N1294" s="6"/>
    </row>
    <row r="1295" spans="1:14" hidden="1" x14ac:dyDescent="0.25">
      <c r="A1295" t="s">
        <v>303</v>
      </c>
      <c r="B1295" t="s">
        <v>424</v>
      </c>
      <c r="C1295" s="4" t="s">
        <v>470</v>
      </c>
      <c r="D1295" s="4"/>
      <c r="E1295" s="4" t="str">
        <f>CSM_AGENCY3[[#This Row],[Agency]]&amp;"-"&amp;CSM_AGENCY3[[#This Row],[Agency Name]]</f>
        <v>461-Department of Ecology</v>
      </c>
      <c r="F1295" s="8" t="s">
        <v>41</v>
      </c>
      <c r="G1295" s="5" t="s">
        <v>453</v>
      </c>
      <c r="H1295" s="70">
        <f>(SUMIFS('0. CSM'!C:C,'0. CSM'!L:L,CSM_AGENCY3[[#This Row],[Agency]],'0. CSM'!M:M,CSM_AGENCY3[[#This Row],[Billing CSM Title]])+SUMIFS('0. CSM'!E:E,'0. CSM'!L:L,CSM_AGENCY3[[#This Row],[Agency]],'0. CSM'!M:M,CSM_AGENCY3[[#This Row],[Billing CSM Title]])*1000)*1000</f>
        <v>102000</v>
      </c>
      <c r="I1295" s="70">
        <f>(SUMIFS('0. CSM'!D:D,'0. CSM'!L:L,CSM_AGENCY3[[#This Row],[Agency]],'0. CSM'!M:M,CSM_AGENCY3[[#This Row],[Billing CSM Title]])+SUMIFS('0. CSM'!F:F,'0. CSM'!L:L,CSM_AGENCY3[[#This Row],[Agency]],'0. CSM'!M:M,CSM_AGENCY3[[#This Row],[Billing CSM Title]])*1000)*1000</f>
        <v>106000</v>
      </c>
      <c r="J1295" s="70">
        <f>CSM_AGENCY3[[#This Row],[FY1 ANNUAL]]+CSM_AGENCY3[[#This Row],[FY2 ANNUAL]]</f>
        <v>208000</v>
      </c>
      <c r="K1295" s="70">
        <f>ROUND(CSM_AGENCY3[[#This Row],[FY1 ANNUAL]]/12,2)</f>
        <v>8500</v>
      </c>
      <c r="L1295" s="70">
        <f>ROUND(CSM_AGENCY3[[#This Row],[FY2 ANNUAL]]/12,2)</f>
        <v>8833.33</v>
      </c>
      <c r="N1295" s="6"/>
    </row>
    <row r="1296" spans="1:14" hidden="1" x14ac:dyDescent="0.25">
      <c r="A1296" t="s">
        <v>304</v>
      </c>
      <c r="B1296" t="s">
        <v>425</v>
      </c>
      <c r="C1296" s="4" t="s">
        <v>470</v>
      </c>
      <c r="D1296" s="4"/>
      <c r="E1296" s="4" t="str">
        <f>CSM_AGENCY3[[#This Row],[Agency]]&amp;"-"&amp;CSM_AGENCY3[[#This Row],[Agency Name]]</f>
        <v>462-WA Pollution Liab Insurance Program</v>
      </c>
      <c r="F1296" s="8" t="s">
        <v>41</v>
      </c>
      <c r="G1296" s="5" t="s">
        <v>453</v>
      </c>
      <c r="H1296" s="70">
        <f>(SUMIFS('0. CSM'!C:C,'0. CSM'!L:L,CSM_AGENCY3[[#This Row],[Agency]],'0. CSM'!M:M,CSM_AGENCY3[[#This Row],[Billing CSM Title]])+SUMIFS('0. CSM'!E:E,'0. CSM'!L:L,CSM_AGENCY3[[#This Row],[Agency]],'0. CSM'!M:M,CSM_AGENCY3[[#This Row],[Billing CSM Title]])*1000)*1000</f>
        <v>2000</v>
      </c>
      <c r="I1296" s="70">
        <f>(SUMIFS('0. CSM'!D:D,'0. CSM'!L:L,CSM_AGENCY3[[#This Row],[Agency]],'0. CSM'!M:M,CSM_AGENCY3[[#This Row],[Billing CSM Title]])+SUMIFS('0. CSM'!F:F,'0. CSM'!L:L,CSM_AGENCY3[[#This Row],[Agency]],'0. CSM'!M:M,CSM_AGENCY3[[#This Row],[Billing CSM Title]])*1000)*1000</f>
        <v>1000</v>
      </c>
      <c r="J1296" s="70">
        <f>CSM_AGENCY3[[#This Row],[FY1 ANNUAL]]+CSM_AGENCY3[[#This Row],[FY2 ANNUAL]]</f>
        <v>3000</v>
      </c>
      <c r="K1296" s="70">
        <f>ROUND(CSM_AGENCY3[[#This Row],[FY1 ANNUAL]]/12,2)</f>
        <v>166.67</v>
      </c>
      <c r="L1296" s="70">
        <f>ROUND(CSM_AGENCY3[[#This Row],[FY2 ANNUAL]]/12,2)</f>
        <v>83.33</v>
      </c>
      <c r="N1296" s="6"/>
    </row>
    <row r="1297" spans="1:14" hidden="1" x14ac:dyDescent="0.25">
      <c r="A1297" t="s">
        <v>305</v>
      </c>
      <c r="B1297" t="s">
        <v>426</v>
      </c>
      <c r="C1297" s="4" t="s">
        <v>470</v>
      </c>
      <c r="D1297" s="4"/>
      <c r="E1297" s="4" t="str">
        <f>CSM_AGENCY3[[#This Row],[Agency]]&amp;"-"&amp;CSM_AGENCY3[[#This Row],[Agency Name]]</f>
        <v>463-Energy Fac Site Eval</v>
      </c>
      <c r="F1297" s="8" t="s">
        <v>41</v>
      </c>
      <c r="G1297" s="5" t="s">
        <v>453</v>
      </c>
      <c r="H1297" s="70">
        <f>SUMIFS('0. CSM'!C:C,'0. CSM'!L:L,CSM_AGENCY3[[#This Row],[Agency]],'0. CSM'!M:M,CSM_AGENCY3[[#This Row],[Billing CSM Title]])+SUMIFS('0. CSM'!E:E,'0. CSM'!L:L,CSM_AGENCY3[[#This Row],[Agency]],'0. CSM'!M:M,CSM_AGENCY3[[#This Row],[Billing CSM Title]])*1000</f>
        <v>0</v>
      </c>
      <c r="I1297" s="70">
        <f>SUMIFS('0. CSM'!D:D,'0. CSM'!L:L,CSM_AGENCY3[[#This Row],[Agency]],'0. CSM'!M:M,CSM_AGENCY3[[#This Row],[Billing CSM Title]])+SUMIFS('0. CSM'!F:F,'0. CSM'!L:L,CSM_AGENCY3[[#This Row],[Agency]],'0. CSM'!M:M,CSM_AGENCY3[[#This Row],[Billing CSM Title]])*1000</f>
        <v>0</v>
      </c>
      <c r="J1297" s="70">
        <f>CSM_AGENCY3[[#This Row],[FY1 ANNUAL]]+CSM_AGENCY3[[#This Row],[FY2 ANNUAL]]</f>
        <v>0</v>
      </c>
      <c r="K1297" s="70">
        <f>ROUND(CSM_AGENCY3[[#This Row],[FY1 ANNUAL]]/12,2)</f>
        <v>0</v>
      </c>
      <c r="L1297" s="70">
        <f>ROUND(CSM_AGENCY3[[#This Row],[FY2 ANNUAL]]/12,2)</f>
        <v>0</v>
      </c>
      <c r="N1297" s="6"/>
    </row>
    <row r="1298" spans="1:14" hidden="1" x14ac:dyDescent="0.25">
      <c r="A1298" t="s">
        <v>306</v>
      </c>
      <c r="B1298" t="s">
        <v>427</v>
      </c>
      <c r="C1298" s="4" t="s">
        <v>470</v>
      </c>
      <c r="D1298" s="4"/>
      <c r="E1298" s="4" t="str">
        <f>CSM_AGENCY3[[#This Row],[Agency]]&amp;"-"&amp;CSM_AGENCY3[[#This Row],[Agency Name]]</f>
        <v>465-State Parks and Recreation Comm</v>
      </c>
      <c r="F1298" s="8" t="s">
        <v>41</v>
      </c>
      <c r="G1298" s="5" t="s">
        <v>453</v>
      </c>
      <c r="H1298" s="70">
        <f>(SUMIFS('0. CSM'!C:C,'0. CSM'!L:L,CSM_AGENCY3[[#This Row],[Agency]],'0. CSM'!M:M,CSM_AGENCY3[[#This Row],[Billing CSM Title]])+SUMIFS('0. CSM'!E:E,'0. CSM'!L:L,CSM_AGENCY3[[#This Row],[Agency]],'0. CSM'!M:M,CSM_AGENCY3[[#This Row],[Billing CSM Title]])*1000)*1000</f>
        <v>58000</v>
      </c>
      <c r="I1298" s="70">
        <f>(SUMIFS('0. CSM'!D:D,'0. CSM'!L:L,CSM_AGENCY3[[#This Row],[Agency]],'0. CSM'!M:M,CSM_AGENCY3[[#This Row],[Billing CSM Title]])+SUMIFS('0. CSM'!F:F,'0. CSM'!L:L,CSM_AGENCY3[[#This Row],[Agency]],'0. CSM'!M:M,CSM_AGENCY3[[#This Row],[Billing CSM Title]])*1000)*1000</f>
        <v>58000</v>
      </c>
      <c r="J1298" s="70">
        <f>CSM_AGENCY3[[#This Row],[FY1 ANNUAL]]+CSM_AGENCY3[[#This Row],[FY2 ANNUAL]]</f>
        <v>116000</v>
      </c>
      <c r="K1298" s="70">
        <f>ROUND(CSM_AGENCY3[[#This Row],[FY1 ANNUAL]]/12,2)</f>
        <v>4833.33</v>
      </c>
      <c r="L1298" s="70">
        <f>ROUND(CSM_AGENCY3[[#This Row],[FY2 ANNUAL]]/12,2)</f>
        <v>4833.33</v>
      </c>
      <c r="N1298" s="6"/>
    </row>
    <row r="1299" spans="1:14" hidden="1" x14ac:dyDescent="0.25">
      <c r="A1299" t="s">
        <v>307</v>
      </c>
      <c r="B1299" t="s">
        <v>428</v>
      </c>
      <c r="C1299" s="4" t="s">
        <v>470</v>
      </c>
      <c r="D1299" s="4"/>
      <c r="E1299" s="4" t="str">
        <f>CSM_AGENCY3[[#This Row],[Agency]]&amp;"-"&amp;CSM_AGENCY3[[#This Row],[Agency Name]]</f>
        <v>467-Rec and Conservation Funding Board</v>
      </c>
      <c r="F1299" s="8" t="s">
        <v>41</v>
      </c>
      <c r="G1299" s="5" t="s">
        <v>453</v>
      </c>
      <c r="H1299" s="70">
        <f>(SUMIFS('0. CSM'!C:C,'0. CSM'!L:L,CSM_AGENCY3[[#This Row],[Agency]],'0. CSM'!M:M,CSM_AGENCY3[[#This Row],[Billing CSM Title]])+SUMIFS('0. CSM'!E:E,'0. CSM'!L:L,CSM_AGENCY3[[#This Row],[Agency]],'0. CSM'!M:M,CSM_AGENCY3[[#This Row],[Billing CSM Title]])*1000)*1000</f>
        <v>5000</v>
      </c>
      <c r="I1299" s="70">
        <f>(SUMIFS('0. CSM'!D:D,'0. CSM'!L:L,CSM_AGENCY3[[#This Row],[Agency]],'0. CSM'!M:M,CSM_AGENCY3[[#This Row],[Billing CSM Title]])+SUMIFS('0. CSM'!F:F,'0. CSM'!L:L,CSM_AGENCY3[[#This Row],[Agency]],'0. CSM'!M:M,CSM_AGENCY3[[#This Row],[Billing CSM Title]])*1000)*1000</f>
        <v>5000</v>
      </c>
      <c r="J1299" s="70">
        <f>CSM_AGENCY3[[#This Row],[FY1 ANNUAL]]+CSM_AGENCY3[[#This Row],[FY2 ANNUAL]]</f>
        <v>10000</v>
      </c>
      <c r="K1299" s="70">
        <f>ROUND(CSM_AGENCY3[[#This Row],[FY1 ANNUAL]]/12,2)</f>
        <v>416.67</v>
      </c>
      <c r="L1299" s="70">
        <f>ROUND(CSM_AGENCY3[[#This Row],[FY2 ANNUAL]]/12,2)</f>
        <v>416.67</v>
      </c>
      <c r="N1299" s="6"/>
    </row>
    <row r="1300" spans="1:14" hidden="1" x14ac:dyDescent="0.25">
      <c r="A1300" t="s">
        <v>308</v>
      </c>
      <c r="B1300" t="s">
        <v>429</v>
      </c>
      <c r="C1300" s="4" t="s">
        <v>470</v>
      </c>
      <c r="D1300" s="4"/>
      <c r="E1300" s="4" t="str">
        <f>CSM_AGENCY3[[#This Row],[Agency]]&amp;"-"&amp;CSM_AGENCY3[[#This Row],[Agency Name]]</f>
        <v>468-Environ &amp; Land Use Hearings Office</v>
      </c>
      <c r="F1300" s="8" t="s">
        <v>41</v>
      </c>
      <c r="G1300" s="5" t="s">
        <v>453</v>
      </c>
      <c r="H1300" s="70">
        <f>SUMIFS('0. CSM'!C:C,'0. CSM'!L:L,CSM_AGENCY3[[#This Row],[Agency]],'0. CSM'!M:M,CSM_AGENCY3[[#This Row],[Billing CSM Title]])+SUMIFS('0. CSM'!E:E,'0. CSM'!L:L,CSM_AGENCY3[[#This Row],[Agency]],'0. CSM'!M:M,CSM_AGENCY3[[#This Row],[Billing CSM Title]])*1000</f>
        <v>0</v>
      </c>
      <c r="I1300" s="70">
        <f>SUMIFS('0. CSM'!D:D,'0. CSM'!L:L,CSM_AGENCY3[[#This Row],[Agency]],'0. CSM'!M:M,CSM_AGENCY3[[#This Row],[Billing CSM Title]])+SUMIFS('0. CSM'!F:F,'0. CSM'!L:L,CSM_AGENCY3[[#This Row],[Agency]],'0. CSM'!M:M,CSM_AGENCY3[[#This Row],[Billing CSM Title]])*1000</f>
        <v>0</v>
      </c>
      <c r="J1300" s="70">
        <f>CSM_AGENCY3[[#This Row],[FY1 ANNUAL]]+CSM_AGENCY3[[#This Row],[FY2 ANNUAL]]</f>
        <v>0</v>
      </c>
      <c r="K1300" s="70">
        <f>ROUND(CSM_AGENCY3[[#This Row],[FY1 ANNUAL]]/12,2)</f>
        <v>0</v>
      </c>
      <c r="L1300" s="70">
        <f>ROUND(CSM_AGENCY3[[#This Row],[FY2 ANNUAL]]/12,2)</f>
        <v>0</v>
      </c>
      <c r="N1300" s="6"/>
    </row>
    <row r="1301" spans="1:14" hidden="1" x14ac:dyDescent="0.25">
      <c r="A1301" t="s">
        <v>309</v>
      </c>
      <c r="B1301" t="s">
        <v>430</v>
      </c>
      <c r="C1301" s="4" t="s">
        <v>470</v>
      </c>
      <c r="D1301" s="4"/>
      <c r="E1301" s="4" t="str">
        <f>CSM_AGENCY3[[#This Row],[Agency]]&amp;"-"&amp;CSM_AGENCY3[[#This Row],[Agency Name]]</f>
        <v>471-State Conservation Commission</v>
      </c>
      <c r="F1301" s="8" t="s">
        <v>41</v>
      </c>
      <c r="G1301" s="5" t="s">
        <v>453</v>
      </c>
      <c r="H1301" s="70">
        <f>SUMIFS('0. CSM'!C:C,'0. CSM'!L:L,CSM_AGENCY3[[#This Row],[Agency]],'0. CSM'!M:M,CSM_AGENCY3[[#This Row],[Billing CSM Title]])+SUMIFS('0. CSM'!E:E,'0. CSM'!L:L,CSM_AGENCY3[[#This Row],[Agency]],'0. CSM'!M:M,CSM_AGENCY3[[#This Row],[Billing CSM Title]])*1000</f>
        <v>0</v>
      </c>
      <c r="I1301" s="70">
        <f>SUMIFS('0. CSM'!D:D,'0. CSM'!L:L,CSM_AGENCY3[[#This Row],[Agency]],'0. CSM'!M:M,CSM_AGENCY3[[#This Row],[Billing CSM Title]])+SUMIFS('0. CSM'!F:F,'0. CSM'!L:L,CSM_AGENCY3[[#This Row],[Agency]],'0. CSM'!M:M,CSM_AGENCY3[[#This Row],[Billing CSM Title]])*1000</f>
        <v>0</v>
      </c>
      <c r="J1301" s="70">
        <f>CSM_AGENCY3[[#This Row],[FY1 ANNUAL]]+CSM_AGENCY3[[#This Row],[FY2 ANNUAL]]</f>
        <v>0</v>
      </c>
      <c r="K1301" s="70">
        <f>ROUND(CSM_AGENCY3[[#This Row],[FY1 ANNUAL]]/12,2)</f>
        <v>0</v>
      </c>
      <c r="L1301" s="70">
        <f>ROUND(CSM_AGENCY3[[#This Row],[FY2 ANNUAL]]/12,2)</f>
        <v>0</v>
      </c>
      <c r="N1301" s="6"/>
    </row>
    <row r="1302" spans="1:14" hidden="1" x14ac:dyDescent="0.25">
      <c r="A1302" t="s">
        <v>310</v>
      </c>
      <c r="B1302" t="s">
        <v>431</v>
      </c>
      <c r="C1302" s="4" t="s">
        <v>470</v>
      </c>
      <c r="D1302" s="4"/>
      <c r="E1302" s="4" t="str">
        <f>CSM_AGENCY3[[#This Row],[Agency]]&amp;"-"&amp;CSM_AGENCY3[[#This Row],[Agency Name]]</f>
        <v>477-Dept of Fish and Wildlife</v>
      </c>
      <c r="F1302" s="8" t="s">
        <v>41</v>
      </c>
      <c r="G1302" s="5" t="s">
        <v>453</v>
      </c>
      <c r="H1302" s="70">
        <f>(SUMIFS('0. CSM'!C:C,'0. CSM'!L:L,CSM_AGENCY3[[#This Row],[Agency]],'0. CSM'!M:M,CSM_AGENCY3[[#This Row],[Billing CSM Title]])+SUMIFS('0. CSM'!E:E,'0. CSM'!L:L,CSM_AGENCY3[[#This Row],[Agency]],'0. CSM'!M:M,CSM_AGENCY3[[#This Row],[Billing CSM Title]])*1000)*1000</f>
        <v>126000</v>
      </c>
      <c r="I1302" s="70">
        <f>(SUMIFS('0. CSM'!D:D,'0. CSM'!L:L,CSM_AGENCY3[[#This Row],[Agency]],'0. CSM'!M:M,CSM_AGENCY3[[#This Row],[Billing CSM Title]])+SUMIFS('0. CSM'!F:F,'0. CSM'!L:L,CSM_AGENCY3[[#This Row],[Agency]],'0. CSM'!M:M,CSM_AGENCY3[[#This Row],[Billing CSM Title]])*1000)*1000</f>
        <v>126000</v>
      </c>
      <c r="J1302" s="70">
        <f>CSM_AGENCY3[[#This Row],[FY1 ANNUAL]]+CSM_AGENCY3[[#This Row],[FY2 ANNUAL]]</f>
        <v>252000</v>
      </c>
      <c r="K1302" s="70">
        <f>ROUND(CSM_AGENCY3[[#This Row],[FY1 ANNUAL]]/12,2)</f>
        <v>10500</v>
      </c>
      <c r="L1302" s="70">
        <f>ROUND(CSM_AGENCY3[[#This Row],[FY2 ANNUAL]]/12,2)</f>
        <v>10500</v>
      </c>
      <c r="N1302" s="6"/>
    </row>
    <row r="1303" spans="1:14" hidden="1" x14ac:dyDescent="0.25">
      <c r="A1303" t="s">
        <v>311</v>
      </c>
      <c r="B1303" t="s">
        <v>432</v>
      </c>
      <c r="C1303" s="4" t="s">
        <v>470</v>
      </c>
      <c r="D1303" s="4"/>
      <c r="E1303" s="4" t="str">
        <f>CSM_AGENCY3[[#This Row],[Agency]]&amp;"-"&amp;CSM_AGENCY3[[#This Row],[Agency Name]]</f>
        <v>478-Puget Sound Partnership</v>
      </c>
      <c r="F1303" s="8" t="s">
        <v>41</v>
      </c>
      <c r="G1303" s="5" t="s">
        <v>453</v>
      </c>
      <c r="H1303" s="70">
        <f>(SUMIFS('0. CSM'!C:C,'0. CSM'!L:L,CSM_AGENCY3[[#This Row],[Agency]],'0. CSM'!M:M,CSM_AGENCY3[[#This Row],[Billing CSM Title]])+SUMIFS('0. CSM'!E:E,'0. CSM'!L:L,CSM_AGENCY3[[#This Row],[Agency]],'0. CSM'!M:M,CSM_AGENCY3[[#This Row],[Billing CSM Title]])*1000)*1000</f>
        <v>3000</v>
      </c>
      <c r="I1303" s="70">
        <f>(SUMIFS('0. CSM'!D:D,'0. CSM'!L:L,CSM_AGENCY3[[#This Row],[Agency]],'0. CSM'!M:M,CSM_AGENCY3[[#This Row],[Billing CSM Title]])+SUMIFS('0. CSM'!F:F,'0. CSM'!L:L,CSM_AGENCY3[[#This Row],[Agency]],'0. CSM'!M:M,CSM_AGENCY3[[#This Row],[Billing CSM Title]])*1000)*1000</f>
        <v>3000</v>
      </c>
      <c r="J1303" s="70">
        <f>CSM_AGENCY3[[#This Row],[FY1 ANNUAL]]+CSM_AGENCY3[[#This Row],[FY2 ANNUAL]]</f>
        <v>6000</v>
      </c>
      <c r="K1303" s="70">
        <f>ROUND(CSM_AGENCY3[[#This Row],[FY1 ANNUAL]]/12,2)</f>
        <v>250</v>
      </c>
      <c r="L1303" s="70">
        <f>ROUND(CSM_AGENCY3[[#This Row],[FY2 ANNUAL]]/12,2)</f>
        <v>250</v>
      </c>
      <c r="N1303" s="6"/>
    </row>
    <row r="1304" spans="1:14" hidden="1" x14ac:dyDescent="0.25">
      <c r="A1304" t="s">
        <v>312</v>
      </c>
      <c r="B1304" t="s">
        <v>433</v>
      </c>
      <c r="C1304" s="4" t="s">
        <v>470</v>
      </c>
      <c r="D1304" s="4"/>
      <c r="E1304" s="4" t="str">
        <f>CSM_AGENCY3[[#This Row],[Agency]]&amp;"-"&amp;CSM_AGENCY3[[#This Row],[Agency Name]]</f>
        <v>490-Department of Natural Resources</v>
      </c>
      <c r="F1304" s="8" t="s">
        <v>41</v>
      </c>
      <c r="G1304" s="5" t="s">
        <v>453</v>
      </c>
      <c r="H1304" s="70">
        <f>(SUMIFS('0. CSM'!C:C,'0. CSM'!L:L,CSM_AGENCY3[[#This Row],[Agency]],'0. CSM'!M:M,CSM_AGENCY3[[#This Row],[Billing CSM Title]])+SUMIFS('0. CSM'!E:E,'0. CSM'!L:L,CSM_AGENCY3[[#This Row],[Agency]],'0. CSM'!M:M,CSM_AGENCY3[[#This Row],[Billing CSM Title]])*1000)*1000</f>
        <v>106000</v>
      </c>
      <c r="I1304" s="70">
        <f>(SUMIFS('0. CSM'!D:D,'0. CSM'!L:L,CSM_AGENCY3[[#This Row],[Agency]],'0. CSM'!M:M,CSM_AGENCY3[[#This Row],[Billing CSM Title]])+SUMIFS('0. CSM'!F:F,'0. CSM'!L:L,CSM_AGENCY3[[#This Row],[Agency]],'0. CSM'!M:M,CSM_AGENCY3[[#This Row],[Billing CSM Title]])*1000)*1000</f>
        <v>106000</v>
      </c>
      <c r="J1304" s="70">
        <f>CSM_AGENCY3[[#This Row],[FY1 ANNUAL]]+CSM_AGENCY3[[#This Row],[FY2 ANNUAL]]</f>
        <v>212000</v>
      </c>
      <c r="K1304" s="70">
        <f>ROUND(CSM_AGENCY3[[#This Row],[FY1 ANNUAL]]/12,2)</f>
        <v>8833.33</v>
      </c>
      <c r="L1304" s="70">
        <f>ROUND(CSM_AGENCY3[[#This Row],[FY2 ANNUAL]]/12,2)</f>
        <v>8833.33</v>
      </c>
      <c r="N1304" s="6"/>
    </row>
    <row r="1305" spans="1:14" hidden="1" x14ac:dyDescent="0.25">
      <c r="A1305" t="s">
        <v>313</v>
      </c>
      <c r="B1305" t="s">
        <v>434</v>
      </c>
      <c r="C1305" s="4" t="s">
        <v>470</v>
      </c>
      <c r="D1305" s="4"/>
      <c r="E1305" s="4" t="str">
        <f>CSM_AGENCY3[[#This Row],[Agency]]&amp;"-"&amp;CSM_AGENCY3[[#This Row],[Agency Name]]</f>
        <v>495-Department of Agriculture</v>
      </c>
      <c r="F1305" s="8" t="s">
        <v>41</v>
      </c>
      <c r="G1305" s="5" t="s">
        <v>453</v>
      </c>
      <c r="H1305" s="70">
        <f>(SUMIFS('0. CSM'!C:C,'0. CSM'!L:L,CSM_AGENCY3[[#This Row],[Agency]],'0. CSM'!M:M,CSM_AGENCY3[[#This Row],[Billing CSM Title]])+SUMIFS('0. CSM'!E:E,'0. CSM'!L:L,CSM_AGENCY3[[#This Row],[Agency]],'0. CSM'!M:M,CSM_AGENCY3[[#This Row],[Billing CSM Title]])*1000)*1000</f>
        <v>48000</v>
      </c>
      <c r="I1305" s="70">
        <f>(SUMIFS('0. CSM'!D:D,'0. CSM'!L:L,CSM_AGENCY3[[#This Row],[Agency]],'0. CSM'!M:M,CSM_AGENCY3[[#This Row],[Billing CSM Title]])+SUMIFS('0. CSM'!F:F,'0. CSM'!L:L,CSM_AGENCY3[[#This Row],[Agency]],'0. CSM'!M:M,CSM_AGENCY3[[#This Row],[Billing CSM Title]])*1000)*1000</f>
        <v>46000</v>
      </c>
      <c r="J1305" s="70">
        <f>CSM_AGENCY3[[#This Row],[FY1 ANNUAL]]+CSM_AGENCY3[[#This Row],[FY2 ANNUAL]]</f>
        <v>94000</v>
      </c>
      <c r="K1305" s="70">
        <f>ROUND(CSM_AGENCY3[[#This Row],[FY1 ANNUAL]]/12,2)</f>
        <v>4000</v>
      </c>
      <c r="L1305" s="70">
        <f>ROUND(CSM_AGENCY3[[#This Row],[FY2 ANNUAL]]/12,2)</f>
        <v>3833.33</v>
      </c>
      <c r="N1305" s="6"/>
    </row>
    <row r="1306" spans="1:14" hidden="1" x14ac:dyDescent="0.25">
      <c r="A1306" t="s">
        <v>314</v>
      </c>
      <c r="B1306" t="s">
        <v>435</v>
      </c>
      <c r="C1306" s="4" t="s">
        <v>470</v>
      </c>
      <c r="D1306" s="4"/>
      <c r="E1306" s="4" t="str">
        <f>CSM_AGENCY3[[#This Row],[Agency]]&amp;"-"&amp;CSM_AGENCY3[[#This Row],[Agency Name]]</f>
        <v>540-Employment Security Department</v>
      </c>
      <c r="F1306" s="8" t="s">
        <v>41</v>
      </c>
      <c r="G1306" s="5" t="s">
        <v>453</v>
      </c>
      <c r="H1306" s="70">
        <f>(SUMIFS('0. CSM'!C:C,'0. CSM'!L:L,CSM_AGENCY3[[#This Row],[Agency]],'0. CSM'!M:M,CSM_AGENCY3[[#This Row],[Billing CSM Title]])+SUMIFS('0. CSM'!E:E,'0. CSM'!L:L,CSM_AGENCY3[[#This Row],[Agency]],'0. CSM'!M:M,CSM_AGENCY3[[#This Row],[Billing CSM Title]])*1000)*1000</f>
        <v>136000</v>
      </c>
      <c r="I1306" s="70">
        <f>(SUMIFS('0. CSM'!D:D,'0. CSM'!L:L,CSM_AGENCY3[[#This Row],[Agency]],'0. CSM'!M:M,CSM_AGENCY3[[#This Row],[Billing CSM Title]])+SUMIFS('0. CSM'!F:F,'0. CSM'!L:L,CSM_AGENCY3[[#This Row],[Agency]],'0. CSM'!M:M,CSM_AGENCY3[[#This Row],[Billing CSM Title]])*1000)*1000</f>
        <v>136000</v>
      </c>
      <c r="J1306" s="70">
        <f>CSM_AGENCY3[[#This Row],[FY1 ANNUAL]]+CSM_AGENCY3[[#This Row],[FY2 ANNUAL]]</f>
        <v>272000</v>
      </c>
      <c r="K1306" s="70">
        <f>ROUND(CSM_AGENCY3[[#This Row],[FY1 ANNUAL]]/12,2)</f>
        <v>11333.33</v>
      </c>
      <c r="L1306" s="70">
        <f>ROUND(CSM_AGENCY3[[#This Row],[FY2 ANNUAL]]/12,2)</f>
        <v>11333.33</v>
      </c>
      <c r="N1306" s="6"/>
    </row>
    <row r="1307" spans="1:14" hidden="1" x14ac:dyDescent="0.25">
      <c r="A1307" t="s">
        <v>319</v>
      </c>
      <c r="B1307" t="s">
        <v>437</v>
      </c>
      <c r="C1307" s="4" t="s">
        <v>470</v>
      </c>
      <c r="D1307" s="4"/>
      <c r="E1307" s="4" t="str">
        <f>CSM_AGENCY3[[#This Row],[Agency]]&amp;"-"&amp;CSM_AGENCY3[[#This Row],[Agency Name]]</f>
        <v>699-Community/Technical College System</v>
      </c>
      <c r="F1307" s="8" t="s">
        <v>41</v>
      </c>
      <c r="G1307" s="5" t="s">
        <v>453</v>
      </c>
      <c r="H1307" s="70">
        <f>SUMIFS('0. CSM'!C:C,'0. CSM'!L:L,CSM_AGENCY3[[#This Row],[Agency]],'0. CSM'!M:M,CSM_AGENCY3[[#This Row],[Billing CSM Title]])+SUMIFS('0. CSM'!E:E,'0. CSM'!L:L,CSM_AGENCY3[[#This Row],[Agency]],'0. CSM'!M:M,CSM_AGENCY3[[#This Row],[Billing CSM Title]])*1000</f>
        <v>0</v>
      </c>
      <c r="I1307" s="70">
        <f>SUMIFS('0. CSM'!D:D,'0. CSM'!L:L,CSM_AGENCY3[[#This Row],[Agency]],'0. CSM'!M:M,CSM_AGENCY3[[#This Row],[Billing CSM Title]])+SUMIFS('0. CSM'!F:F,'0. CSM'!L:L,CSM_AGENCY3[[#This Row],[Agency]],'0. CSM'!M:M,CSM_AGENCY3[[#This Row],[Billing CSM Title]])*1000</f>
        <v>0</v>
      </c>
      <c r="J1307" s="70">
        <f>CSM_AGENCY3[[#This Row],[FY1 ANNUAL]]+CSM_AGENCY3[[#This Row],[FY2 ANNUAL]]</f>
        <v>0</v>
      </c>
      <c r="K1307" s="70">
        <f>ROUND(CSM_AGENCY3[[#This Row],[FY1 ANNUAL]]/12,2)</f>
        <v>0</v>
      </c>
      <c r="L1307" s="70">
        <f>ROUND(CSM_AGENCY3[[#This Row],[FY2 ANNUAL]]/12,2)</f>
        <v>0</v>
      </c>
      <c r="N1307" s="6"/>
    </row>
    <row r="1308" spans="1:14" hidden="1" x14ac:dyDescent="0.25">
      <c r="A1308" t="s">
        <v>207</v>
      </c>
      <c r="B1308" t="s">
        <v>328</v>
      </c>
      <c r="C1308" s="4" t="s">
        <v>471</v>
      </c>
      <c r="D1308" s="4" t="s">
        <v>477</v>
      </c>
      <c r="E1308" s="4" t="str">
        <f>CSM_AGENCY3[[#This Row],[Agency]]&amp;"-"&amp;CSM_AGENCY3[[#This Row],[Agency Name]]</f>
        <v>011-House of Representatives</v>
      </c>
      <c r="F1308" t="s">
        <v>43</v>
      </c>
      <c r="G1308" s="5" t="s">
        <v>454</v>
      </c>
      <c r="H1308" s="70">
        <v>37500</v>
      </c>
      <c r="I1308" s="70">
        <v>36500</v>
      </c>
      <c r="J1308" s="70">
        <v>74000</v>
      </c>
      <c r="K1308" s="70">
        <v>3125</v>
      </c>
      <c r="L1308" s="70">
        <v>3041.6666666666665</v>
      </c>
      <c r="N1308" s="6"/>
    </row>
    <row r="1309" spans="1:14" hidden="1" x14ac:dyDescent="0.25">
      <c r="A1309" t="s">
        <v>208</v>
      </c>
      <c r="B1309" t="s">
        <v>330</v>
      </c>
      <c r="C1309" s="4" t="s">
        <v>471</v>
      </c>
      <c r="D1309" s="4" t="s">
        <v>477</v>
      </c>
      <c r="E1309" s="4" t="str">
        <f>CSM_AGENCY3[[#This Row],[Agency]]&amp;"-"&amp;CSM_AGENCY3[[#This Row],[Agency Name]]</f>
        <v>012-Senate</v>
      </c>
      <c r="F1309" t="s">
        <v>43</v>
      </c>
      <c r="G1309" s="5" t="s">
        <v>454</v>
      </c>
      <c r="H1309" s="70">
        <v>26000</v>
      </c>
      <c r="I1309" s="70">
        <v>27000</v>
      </c>
      <c r="J1309" s="70">
        <v>53000</v>
      </c>
      <c r="K1309" s="70">
        <v>2166.6666666666665</v>
      </c>
      <c r="L1309" s="70">
        <v>2250</v>
      </c>
      <c r="N1309" s="6"/>
    </row>
    <row r="1310" spans="1:14" hidden="1" x14ac:dyDescent="0.25">
      <c r="A1310" t="s">
        <v>209</v>
      </c>
      <c r="B1310" t="s">
        <v>331</v>
      </c>
      <c r="C1310" s="4" t="s">
        <v>471</v>
      </c>
      <c r="D1310" s="4" t="s">
        <v>477</v>
      </c>
      <c r="E1310" s="4" t="str">
        <f>CSM_AGENCY3[[#This Row],[Agency]]&amp;"-"&amp;CSM_AGENCY3[[#This Row],[Agency Name]]</f>
        <v>013-Joint Transportation Committee</v>
      </c>
      <c r="F1310" t="s">
        <v>43</v>
      </c>
      <c r="G1310" s="5" t="s">
        <v>454</v>
      </c>
      <c r="H1310" s="70">
        <v>500</v>
      </c>
      <c r="I1310" s="70">
        <v>500</v>
      </c>
      <c r="J1310" s="70">
        <v>1000</v>
      </c>
      <c r="K1310" s="70">
        <v>41.666666666666664</v>
      </c>
      <c r="L1310" s="70">
        <v>41.666666666666664</v>
      </c>
      <c r="N1310" s="6"/>
    </row>
    <row r="1311" spans="1:14" hidden="1" x14ac:dyDescent="0.25">
      <c r="A1311" t="s">
        <v>210</v>
      </c>
      <c r="B1311" t="s">
        <v>332</v>
      </c>
      <c r="C1311" s="4" t="s">
        <v>471</v>
      </c>
      <c r="D1311" s="4" t="s">
        <v>477</v>
      </c>
      <c r="E1311" s="4" t="str">
        <f>CSM_AGENCY3[[#This Row],[Agency]]&amp;"-"&amp;CSM_AGENCY3[[#This Row],[Agency Name]]</f>
        <v>014-Jt Leg Audit &amp; Review Committee</v>
      </c>
      <c r="F1311" t="s">
        <v>43</v>
      </c>
      <c r="G1311" s="5" t="s">
        <v>454</v>
      </c>
      <c r="H1311" s="70">
        <v>2000</v>
      </c>
      <c r="I1311" s="70">
        <v>3000</v>
      </c>
      <c r="J1311" s="70">
        <v>5000</v>
      </c>
      <c r="K1311" s="70">
        <v>166.66666666666666</v>
      </c>
      <c r="L1311" s="70">
        <v>250</v>
      </c>
      <c r="N1311" s="6"/>
    </row>
    <row r="1312" spans="1:14" hidden="1" x14ac:dyDescent="0.25">
      <c r="A1312" t="s">
        <v>211</v>
      </c>
      <c r="B1312" t="s">
        <v>333</v>
      </c>
      <c r="C1312" s="4" t="s">
        <v>471</v>
      </c>
      <c r="D1312" s="4" t="s">
        <v>477</v>
      </c>
      <c r="E1312" s="4" t="str">
        <f>CSM_AGENCY3[[#This Row],[Agency]]&amp;"-"&amp;CSM_AGENCY3[[#This Row],[Agency Name]]</f>
        <v>020-LEAP Committee</v>
      </c>
      <c r="F1312" t="s">
        <v>43</v>
      </c>
      <c r="G1312" s="5" t="s">
        <v>454</v>
      </c>
      <c r="H1312" s="70">
        <v>1000</v>
      </c>
      <c r="I1312" s="70">
        <v>1000</v>
      </c>
      <c r="J1312" s="70">
        <v>2000</v>
      </c>
      <c r="K1312" s="70">
        <v>83.333333333333329</v>
      </c>
      <c r="L1312" s="70">
        <v>83.333333333333329</v>
      </c>
      <c r="N1312" s="6"/>
    </row>
    <row r="1313" spans="1:14" hidden="1" x14ac:dyDescent="0.25">
      <c r="A1313" t="s">
        <v>212</v>
      </c>
      <c r="B1313" t="s">
        <v>334</v>
      </c>
      <c r="C1313" s="4" t="s">
        <v>471</v>
      </c>
      <c r="D1313" s="4" t="s">
        <v>477</v>
      </c>
      <c r="E1313" s="4" t="str">
        <f>CSM_AGENCY3[[#This Row],[Agency]]&amp;"-"&amp;CSM_AGENCY3[[#This Row],[Agency Name]]</f>
        <v>035-Office of the State Actuary</v>
      </c>
      <c r="F1313" t="s">
        <v>43</v>
      </c>
      <c r="G1313" s="5" t="s">
        <v>454</v>
      </c>
      <c r="H1313" s="70">
        <v>2500</v>
      </c>
      <c r="I1313" s="70">
        <v>1500</v>
      </c>
      <c r="J1313" s="70">
        <v>4000</v>
      </c>
      <c r="K1313" s="70">
        <v>208.33333333333334</v>
      </c>
      <c r="L1313" s="70">
        <v>125</v>
      </c>
      <c r="N1313" s="6"/>
    </row>
    <row r="1314" spans="1:14" hidden="1" x14ac:dyDescent="0.25">
      <c r="A1314" t="s">
        <v>214</v>
      </c>
      <c r="B1314" t="s">
        <v>336</v>
      </c>
      <c r="C1314" s="4" t="s">
        <v>471</v>
      </c>
      <c r="D1314" s="4" t="s">
        <v>477</v>
      </c>
      <c r="E1314" s="4" t="str">
        <f>CSM_AGENCY3[[#This Row],[Agency]]&amp;"-"&amp;CSM_AGENCY3[[#This Row],[Agency Name]]</f>
        <v>037-Office of Legislative Support Svcs</v>
      </c>
      <c r="F1314" t="s">
        <v>43</v>
      </c>
      <c r="G1314" s="5" t="s">
        <v>454</v>
      </c>
      <c r="H1314" s="70">
        <v>3000</v>
      </c>
      <c r="I1314" s="70">
        <v>4000</v>
      </c>
      <c r="J1314" s="70">
        <v>7000</v>
      </c>
      <c r="K1314" s="70">
        <v>250</v>
      </c>
      <c r="L1314" s="70">
        <v>333.33333333333331</v>
      </c>
      <c r="N1314" s="6"/>
    </row>
    <row r="1315" spans="1:14" hidden="1" x14ac:dyDescent="0.25">
      <c r="A1315" t="s">
        <v>215</v>
      </c>
      <c r="B1315" t="s">
        <v>337</v>
      </c>
      <c r="C1315" s="4" t="s">
        <v>471</v>
      </c>
      <c r="D1315" s="4" t="s">
        <v>477</v>
      </c>
      <c r="E1315" s="4" t="str">
        <f>CSM_AGENCY3[[#This Row],[Agency]]&amp;"-"&amp;CSM_AGENCY3[[#This Row],[Agency Name]]</f>
        <v>038-Joint Legislative Systems Comm</v>
      </c>
      <c r="F1315" t="s">
        <v>43</v>
      </c>
      <c r="G1315" s="5" t="s">
        <v>454</v>
      </c>
      <c r="H1315" s="70">
        <v>7000</v>
      </c>
      <c r="I1315" s="70">
        <v>6000</v>
      </c>
      <c r="J1315" s="70">
        <v>13000</v>
      </c>
      <c r="K1315" s="70">
        <v>583.33333333333337</v>
      </c>
      <c r="L1315" s="70">
        <v>500</v>
      </c>
      <c r="N1315" s="6"/>
    </row>
    <row r="1316" spans="1:14" hidden="1" x14ac:dyDescent="0.25">
      <c r="A1316" t="s">
        <v>216</v>
      </c>
      <c r="B1316" t="s">
        <v>338</v>
      </c>
      <c r="C1316" s="4" t="s">
        <v>471</v>
      </c>
      <c r="D1316" s="4" t="s">
        <v>477</v>
      </c>
      <c r="E1316" s="4" t="str">
        <f>CSM_AGENCY3[[#This Row],[Agency]]&amp;"-"&amp;CSM_AGENCY3[[#This Row],[Agency Name]]</f>
        <v>040-Statute Law Committee</v>
      </c>
      <c r="F1316" t="s">
        <v>43</v>
      </c>
      <c r="G1316" s="5" t="s">
        <v>454</v>
      </c>
      <c r="H1316" s="70">
        <v>3500</v>
      </c>
      <c r="I1316" s="70">
        <v>4500</v>
      </c>
      <c r="J1316" s="70">
        <v>8000</v>
      </c>
      <c r="K1316" s="70">
        <v>291.66666666666669</v>
      </c>
      <c r="L1316" s="70">
        <v>375</v>
      </c>
      <c r="N1316" s="6"/>
    </row>
    <row r="1317" spans="1:14" hidden="1" x14ac:dyDescent="0.25">
      <c r="A1317" t="s">
        <v>217</v>
      </c>
      <c r="B1317" t="s">
        <v>339</v>
      </c>
      <c r="C1317" s="4" t="s">
        <v>471</v>
      </c>
      <c r="D1317" s="4" t="s">
        <v>477</v>
      </c>
      <c r="E1317" s="4" t="str">
        <f>CSM_AGENCY3[[#This Row],[Agency]]&amp;"-"&amp;CSM_AGENCY3[[#This Row],[Agency Name]]</f>
        <v>045-Supreme Court</v>
      </c>
      <c r="F1317" t="s">
        <v>43</v>
      </c>
      <c r="G1317" s="5" t="s">
        <v>454</v>
      </c>
      <c r="H1317" s="70">
        <v>7000</v>
      </c>
      <c r="I1317" s="70">
        <v>6000</v>
      </c>
      <c r="J1317" s="70">
        <v>13000</v>
      </c>
      <c r="K1317" s="70">
        <v>583.33333333333337</v>
      </c>
      <c r="L1317" s="70">
        <v>500</v>
      </c>
      <c r="N1317" s="6"/>
    </row>
    <row r="1318" spans="1:14" hidden="1" x14ac:dyDescent="0.25">
      <c r="A1318" t="s">
        <v>218</v>
      </c>
      <c r="B1318" t="s">
        <v>340</v>
      </c>
      <c r="C1318" s="4" t="s">
        <v>471</v>
      </c>
      <c r="D1318" s="4" t="s">
        <v>477</v>
      </c>
      <c r="E1318" s="4" t="str">
        <f>CSM_AGENCY3[[#This Row],[Agency]]&amp;"-"&amp;CSM_AGENCY3[[#This Row],[Agency Name]]</f>
        <v>046-State Law Library</v>
      </c>
      <c r="F1318" t="s">
        <v>43</v>
      </c>
      <c r="G1318" s="5" t="s">
        <v>454</v>
      </c>
      <c r="H1318" s="70">
        <v>500</v>
      </c>
      <c r="I1318" s="70">
        <v>500</v>
      </c>
      <c r="J1318" s="70">
        <v>1000</v>
      </c>
      <c r="K1318" s="70">
        <v>41.666666666666664</v>
      </c>
      <c r="L1318" s="70">
        <v>41.666666666666664</v>
      </c>
      <c r="N1318" s="6"/>
    </row>
    <row r="1319" spans="1:14" hidden="1" x14ac:dyDescent="0.25">
      <c r="A1319" t="s">
        <v>219</v>
      </c>
      <c r="B1319" t="s">
        <v>341</v>
      </c>
      <c r="C1319" s="4" t="s">
        <v>471</v>
      </c>
      <c r="D1319" s="4" t="s">
        <v>477</v>
      </c>
      <c r="E1319" s="4" t="str">
        <f>CSM_AGENCY3[[#This Row],[Agency]]&amp;"-"&amp;CSM_AGENCY3[[#This Row],[Agency Name]]</f>
        <v>048-Court of Appeals</v>
      </c>
      <c r="F1319" t="s">
        <v>43</v>
      </c>
      <c r="G1319" s="5" t="s">
        <v>454</v>
      </c>
      <c r="H1319" s="70">
        <v>12500</v>
      </c>
      <c r="I1319" s="70">
        <v>14500</v>
      </c>
      <c r="J1319" s="70">
        <v>27000</v>
      </c>
      <c r="K1319" s="70">
        <v>1041.6666666666667</v>
      </c>
      <c r="L1319" s="70">
        <v>1208.3333333333333</v>
      </c>
      <c r="N1319" s="6"/>
    </row>
    <row r="1320" spans="1:14" hidden="1" x14ac:dyDescent="0.25">
      <c r="A1320" t="s">
        <v>220</v>
      </c>
      <c r="B1320" t="s">
        <v>342</v>
      </c>
      <c r="C1320" s="4" t="s">
        <v>471</v>
      </c>
      <c r="D1320" s="4" t="s">
        <v>477</v>
      </c>
      <c r="E1320" s="4" t="str">
        <f>CSM_AGENCY3[[#This Row],[Agency]]&amp;"-"&amp;CSM_AGENCY3[[#This Row],[Agency Name]]</f>
        <v>050-Commission on Judicial Conduct</v>
      </c>
      <c r="F1320" t="s">
        <v>43</v>
      </c>
      <c r="G1320" s="5" t="s">
        <v>454</v>
      </c>
      <c r="H1320" s="70">
        <v>500</v>
      </c>
      <c r="I1320" s="70">
        <v>500</v>
      </c>
      <c r="J1320" s="70">
        <v>1000</v>
      </c>
      <c r="K1320" s="70">
        <v>41.666666666666664</v>
      </c>
      <c r="L1320" s="70">
        <v>41.666666666666664</v>
      </c>
      <c r="N1320" s="6"/>
    </row>
    <row r="1321" spans="1:14" hidden="1" x14ac:dyDescent="0.25">
      <c r="A1321" t="s">
        <v>221</v>
      </c>
      <c r="B1321" t="s">
        <v>343</v>
      </c>
      <c r="C1321" s="4" t="s">
        <v>471</v>
      </c>
      <c r="D1321" s="4" t="s">
        <v>477</v>
      </c>
      <c r="E1321" s="4" t="str">
        <f>CSM_AGENCY3[[#This Row],[Agency]]&amp;"-"&amp;CSM_AGENCY3[[#This Row],[Agency Name]]</f>
        <v>055-Administrative Office of the Courts</v>
      </c>
      <c r="F1321" t="s">
        <v>43</v>
      </c>
      <c r="G1321" s="5" t="s">
        <v>454</v>
      </c>
      <c r="H1321" s="70">
        <v>49500</v>
      </c>
      <c r="I1321" s="70">
        <v>50500</v>
      </c>
      <c r="J1321" s="70">
        <v>100000</v>
      </c>
      <c r="K1321" s="70">
        <v>4125</v>
      </c>
      <c r="L1321" s="70">
        <v>4208.333333333333</v>
      </c>
      <c r="N1321" s="6"/>
    </row>
    <row r="1322" spans="1:14" hidden="1" x14ac:dyDescent="0.25">
      <c r="A1322" t="s">
        <v>222</v>
      </c>
      <c r="B1322" t="s">
        <v>344</v>
      </c>
      <c r="C1322" s="4" t="s">
        <v>471</v>
      </c>
      <c r="D1322" s="4" t="s">
        <v>477</v>
      </c>
      <c r="E1322" s="4" t="str">
        <f>CSM_AGENCY3[[#This Row],[Agency]]&amp;"-"&amp;CSM_AGENCY3[[#This Row],[Agency Name]]</f>
        <v>056-Office of Public Defense</v>
      </c>
      <c r="F1322" t="s">
        <v>43</v>
      </c>
      <c r="G1322" s="5" t="s">
        <v>454</v>
      </c>
      <c r="H1322" s="70">
        <v>2500</v>
      </c>
      <c r="I1322" s="70">
        <v>3500</v>
      </c>
      <c r="J1322" s="70">
        <v>6000</v>
      </c>
      <c r="K1322" s="70">
        <v>208.33333333333334</v>
      </c>
      <c r="L1322" s="70">
        <v>291.66666666666669</v>
      </c>
      <c r="N1322" s="6"/>
    </row>
    <row r="1323" spans="1:14" hidden="1" x14ac:dyDescent="0.25">
      <c r="A1323" t="s">
        <v>223</v>
      </c>
      <c r="B1323" t="s">
        <v>345</v>
      </c>
      <c r="C1323" s="4" t="s">
        <v>471</v>
      </c>
      <c r="D1323" s="4" t="s">
        <v>477</v>
      </c>
      <c r="E1323" s="4" t="str">
        <f>CSM_AGENCY3[[#This Row],[Agency]]&amp;"-"&amp;CSM_AGENCY3[[#This Row],[Agency Name]]</f>
        <v>057-Office of Civil Legal Aid</v>
      </c>
      <c r="F1323" t="s">
        <v>43</v>
      </c>
      <c r="G1323" s="5" t="s">
        <v>454</v>
      </c>
      <c r="H1323" s="70">
        <v>500</v>
      </c>
      <c r="I1323" s="70">
        <v>500</v>
      </c>
      <c r="J1323" s="70">
        <v>1000</v>
      </c>
      <c r="K1323" s="70">
        <v>41.666666666666664</v>
      </c>
      <c r="L1323" s="70">
        <v>41.666666666666664</v>
      </c>
      <c r="N1323" s="6"/>
    </row>
    <row r="1324" spans="1:14" hidden="1" x14ac:dyDescent="0.25">
      <c r="A1324" t="s">
        <v>224</v>
      </c>
      <c r="B1324" t="s">
        <v>346</v>
      </c>
      <c r="C1324" s="4" t="s">
        <v>471</v>
      </c>
      <c r="D1324" s="4" t="s">
        <v>477</v>
      </c>
      <c r="E1324" s="4" t="str">
        <f>CSM_AGENCY3[[#This Row],[Agency]]&amp;"-"&amp;CSM_AGENCY3[[#This Row],[Agency Name]]</f>
        <v>075-Office of the Governor</v>
      </c>
      <c r="F1324" t="s">
        <v>43</v>
      </c>
      <c r="G1324" s="5" t="s">
        <v>454</v>
      </c>
      <c r="H1324" s="70">
        <v>7500</v>
      </c>
      <c r="I1324" s="70">
        <v>7500</v>
      </c>
      <c r="J1324" s="70">
        <v>15000</v>
      </c>
      <c r="K1324" s="70">
        <v>625</v>
      </c>
      <c r="L1324" s="70">
        <v>625</v>
      </c>
      <c r="N1324" s="6"/>
    </row>
    <row r="1325" spans="1:14" hidden="1" x14ac:dyDescent="0.25">
      <c r="A1325" t="s">
        <v>225</v>
      </c>
      <c r="B1325" t="s">
        <v>347</v>
      </c>
      <c r="C1325" s="4" t="s">
        <v>471</v>
      </c>
      <c r="D1325" s="4" t="s">
        <v>477</v>
      </c>
      <c r="E1325" s="4" t="str">
        <f>CSM_AGENCY3[[#This Row],[Agency]]&amp;"-"&amp;CSM_AGENCY3[[#This Row],[Agency Name]]</f>
        <v>080-Office of the Lieutenant Governor</v>
      </c>
      <c r="F1325" t="s">
        <v>43</v>
      </c>
      <c r="G1325" s="5" t="s">
        <v>454</v>
      </c>
      <c r="H1325" s="70">
        <v>500</v>
      </c>
      <c r="I1325" s="70">
        <v>500</v>
      </c>
      <c r="J1325" s="70">
        <v>1000</v>
      </c>
      <c r="K1325" s="70">
        <v>41.666666666666664</v>
      </c>
      <c r="L1325" s="70">
        <v>41.666666666666664</v>
      </c>
      <c r="N1325" s="6"/>
    </row>
    <row r="1326" spans="1:14" hidden="1" x14ac:dyDescent="0.25">
      <c r="A1326" t="s">
        <v>226</v>
      </c>
      <c r="B1326" t="s">
        <v>348</v>
      </c>
      <c r="C1326" s="4" t="s">
        <v>471</v>
      </c>
      <c r="D1326" s="4" t="s">
        <v>477</v>
      </c>
      <c r="E1326" s="4" t="str">
        <f>CSM_AGENCY3[[#This Row],[Agency]]&amp;"-"&amp;CSM_AGENCY3[[#This Row],[Agency Name]]</f>
        <v>082-Public Disclosure Commission</v>
      </c>
      <c r="F1326" t="s">
        <v>43</v>
      </c>
      <c r="G1326" s="5" t="s">
        <v>454</v>
      </c>
      <c r="H1326" s="70">
        <v>2500</v>
      </c>
      <c r="I1326" s="70">
        <v>3500</v>
      </c>
      <c r="J1326" s="70">
        <v>6000</v>
      </c>
      <c r="K1326" s="70">
        <v>208.33333333333334</v>
      </c>
      <c r="L1326" s="70">
        <v>291.66666666666669</v>
      </c>
      <c r="N1326" s="6"/>
    </row>
    <row r="1327" spans="1:14" hidden="1" x14ac:dyDescent="0.25">
      <c r="A1327" t="s">
        <v>228</v>
      </c>
      <c r="B1327" t="s">
        <v>350</v>
      </c>
      <c r="C1327" s="4" t="s">
        <v>471</v>
      </c>
      <c r="D1327" s="4" t="s">
        <v>477</v>
      </c>
      <c r="E1327" s="4" t="str">
        <f>CSM_AGENCY3[[#This Row],[Agency]]&amp;"-"&amp;CSM_AGENCY3[[#This Row],[Agency Name]]</f>
        <v>085-Office of the Secretary of State</v>
      </c>
      <c r="F1327" t="s">
        <v>43</v>
      </c>
      <c r="G1327" s="5" t="s">
        <v>454</v>
      </c>
      <c r="H1327" s="70">
        <v>28500</v>
      </c>
      <c r="I1327" s="70">
        <v>28500</v>
      </c>
      <c r="J1327" s="70">
        <v>57000</v>
      </c>
      <c r="K1327" s="70">
        <v>2375</v>
      </c>
      <c r="L1327" s="70">
        <v>2375</v>
      </c>
      <c r="N1327" s="6"/>
    </row>
    <row r="1328" spans="1:14" hidden="1" x14ac:dyDescent="0.25">
      <c r="A1328" t="s">
        <v>229</v>
      </c>
      <c r="B1328" t="s">
        <v>351</v>
      </c>
      <c r="C1328" s="4" t="s">
        <v>471</v>
      </c>
      <c r="D1328" s="4" t="s">
        <v>477</v>
      </c>
      <c r="E1328" s="4" t="str">
        <f>CSM_AGENCY3[[#This Row],[Agency]]&amp;"-"&amp;CSM_AGENCY3[[#This Row],[Agency Name]]</f>
        <v>086-Governor's Office of Indian Affairs</v>
      </c>
      <c r="F1328" t="s">
        <v>43</v>
      </c>
      <c r="G1328" s="5" t="s">
        <v>454</v>
      </c>
      <c r="H1328" s="70">
        <v>0</v>
      </c>
      <c r="I1328" s="70">
        <v>0</v>
      </c>
      <c r="J1328" s="70">
        <v>0</v>
      </c>
      <c r="K1328" s="70">
        <v>0</v>
      </c>
      <c r="L1328" s="70">
        <v>0</v>
      </c>
      <c r="N1328" s="6"/>
    </row>
    <row r="1329" spans="1:14" hidden="1" x14ac:dyDescent="0.25">
      <c r="A1329" t="s">
        <v>230</v>
      </c>
      <c r="B1329" t="s">
        <v>352</v>
      </c>
      <c r="C1329" s="4" t="s">
        <v>471</v>
      </c>
      <c r="D1329" s="4" t="s">
        <v>477</v>
      </c>
      <c r="E1329" s="4" t="str">
        <f>CSM_AGENCY3[[#This Row],[Agency]]&amp;"-"&amp;CSM_AGENCY3[[#This Row],[Agency Name]]</f>
        <v>087-Asian-Pacific-American Affrs</v>
      </c>
      <c r="F1329" t="s">
        <v>43</v>
      </c>
      <c r="G1329" s="5" t="s">
        <v>454</v>
      </c>
      <c r="H1329" s="70">
        <v>0</v>
      </c>
      <c r="I1329" s="70">
        <v>0</v>
      </c>
      <c r="J1329" s="70">
        <v>0</v>
      </c>
      <c r="K1329" s="70">
        <v>0</v>
      </c>
      <c r="L1329" s="70">
        <v>0</v>
      </c>
      <c r="N1329" s="6"/>
    </row>
    <row r="1330" spans="1:14" hidden="1" x14ac:dyDescent="0.25">
      <c r="A1330" t="s">
        <v>231</v>
      </c>
      <c r="B1330" t="s">
        <v>353</v>
      </c>
      <c r="C1330" s="4" t="s">
        <v>471</v>
      </c>
      <c r="D1330" s="4" t="s">
        <v>477</v>
      </c>
      <c r="E1330" s="4" t="str">
        <f>CSM_AGENCY3[[#This Row],[Agency]]&amp;"-"&amp;CSM_AGENCY3[[#This Row],[Agency Name]]</f>
        <v>090-Office of the State Treasurer</v>
      </c>
      <c r="F1330" t="s">
        <v>43</v>
      </c>
      <c r="G1330" s="5" t="s">
        <v>454</v>
      </c>
      <c r="H1330" s="70">
        <v>6000</v>
      </c>
      <c r="I1330" s="70">
        <v>6000</v>
      </c>
      <c r="J1330" s="70">
        <v>12000</v>
      </c>
      <c r="K1330" s="70">
        <v>500</v>
      </c>
      <c r="L1330" s="70">
        <v>500</v>
      </c>
      <c r="N1330" s="6"/>
    </row>
    <row r="1331" spans="1:14" hidden="1" x14ac:dyDescent="0.25">
      <c r="A1331" t="s">
        <v>232</v>
      </c>
      <c r="B1331" t="s">
        <v>354</v>
      </c>
      <c r="C1331" s="4" t="s">
        <v>471</v>
      </c>
      <c r="D1331" s="4" t="s">
        <v>477</v>
      </c>
      <c r="E1331" s="4" t="str">
        <f>CSM_AGENCY3[[#This Row],[Agency]]&amp;"-"&amp;CSM_AGENCY3[[#This Row],[Agency Name]]</f>
        <v>091-Redistricting Commission</v>
      </c>
      <c r="F1331" t="s">
        <v>43</v>
      </c>
      <c r="G1331" s="5" t="s">
        <v>454</v>
      </c>
      <c r="H1331" s="70">
        <v>0</v>
      </c>
      <c r="I1331" s="70">
        <v>0</v>
      </c>
      <c r="J1331" s="70">
        <v>0</v>
      </c>
      <c r="K1331" s="70">
        <v>0</v>
      </c>
      <c r="L1331" s="70">
        <v>0</v>
      </c>
      <c r="N1331" s="6"/>
    </row>
    <row r="1332" spans="1:14" hidden="1" x14ac:dyDescent="0.25">
      <c r="A1332" t="s">
        <v>233</v>
      </c>
      <c r="B1332" t="s">
        <v>355</v>
      </c>
      <c r="C1332" s="4" t="s">
        <v>471</v>
      </c>
      <c r="D1332" s="4" t="s">
        <v>477</v>
      </c>
      <c r="E1332" s="4" t="str">
        <f>CSM_AGENCY3[[#This Row],[Agency]]&amp;"-"&amp;CSM_AGENCY3[[#This Row],[Agency Name]]</f>
        <v>095-Office of the State Auditor</v>
      </c>
      <c r="F1332" t="s">
        <v>43</v>
      </c>
      <c r="G1332" s="5" t="s">
        <v>454</v>
      </c>
      <c r="H1332" s="70">
        <v>42500</v>
      </c>
      <c r="I1332" s="70">
        <v>42500</v>
      </c>
      <c r="J1332" s="70">
        <v>85000</v>
      </c>
      <c r="K1332" s="70">
        <v>3541.6666666666665</v>
      </c>
      <c r="L1332" s="70">
        <v>3541.6666666666665</v>
      </c>
      <c r="N1332" s="6"/>
    </row>
    <row r="1333" spans="1:14" hidden="1" x14ac:dyDescent="0.25">
      <c r="A1333" t="s">
        <v>234</v>
      </c>
      <c r="B1333" t="s">
        <v>356</v>
      </c>
      <c r="C1333" s="4" t="s">
        <v>471</v>
      </c>
      <c r="D1333" s="4" t="s">
        <v>477</v>
      </c>
      <c r="E1333" s="4" t="str">
        <f>CSM_AGENCY3[[#This Row],[Agency]]&amp;"-"&amp;CSM_AGENCY3[[#This Row],[Agency Name]]</f>
        <v>099-Comm Salaries for Elected Officials</v>
      </c>
      <c r="F1333" t="s">
        <v>43</v>
      </c>
      <c r="G1333" s="5" t="s">
        <v>454</v>
      </c>
      <c r="H1333" s="70">
        <v>0</v>
      </c>
      <c r="I1333" s="70">
        <v>0</v>
      </c>
      <c r="J1333" s="70">
        <v>0</v>
      </c>
      <c r="K1333" s="70">
        <v>0</v>
      </c>
      <c r="L1333" s="70">
        <v>0</v>
      </c>
      <c r="N1333" s="6"/>
    </row>
    <row r="1334" spans="1:14" hidden="1" x14ac:dyDescent="0.25">
      <c r="A1334" t="s">
        <v>235</v>
      </c>
      <c r="B1334" t="s">
        <v>357</v>
      </c>
      <c r="C1334" s="4" t="s">
        <v>471</v>
      </c>
      <c r="D1334" s="4" t="s">
        <v>477</v>
      </c>
      <c r="E1334" s="4" t="str">
        <f>CSM_AGENCY3[[#This Row],[Agency]]&amp;"-"&amp;CSM_AGENCY3[[#This Row],[Agency Name]]</f>
        <v>100-Office of the Attorney General</v>
      </c>
      <c r="F1334" t="s">
        <v>43</v>
      </c>
      <c r="G1334" s="5" t="s">
        <v>454</v>
      </c>
      <c r="H1334" s="70">
        <v>160500</v>
      </c>
      <c r="I1334" s="70">
        <v>159500</v>
      </c>
      <c r="J1334" s="70">
        <v>320000</v>
      </c>
      <c r="K1334" s="70">
        <v>13375</v>
      </c>
      <c r="L1334" s="70">
        <v>13291.666666666666</v>
      </c>
    </row>
    <row r="1335" spans="1:14" hidden="1" x14ac:dyDescent="0.25">
      <c r="A1335" t="s">
        <v>236</v>
      </c>
      <c r="B1335" t="s">
        <v>358</v>
      </c>
      <c r="C1335" s="4" t="s">
        <v>471</v>
      </c>
      <c r="D1335" s="4" t="s">
        <v>477</v>
      </c>
      <c r="E1335" s="4" t="str">
        <f>CSM_AGENCY3[[#This Row],[Agency]]&amp;"-"&amp;CSM_AGENCY3[[#This Row],[Agency Name]]</f>
        <v>101-Caseload Forecast Council</v>
      </c>
      <c r="F1335" t="s">
        <v>43</v>
      </c>
      <c r="G1335" s="5" t="s">
        <v>454</v>
      </c>
      <c r="H1335" s="70">
        <v>1000</v>
      </c>
      <c r="I1335" s="70">
        <v>1000</v>
      </c>
      <c r="J1335" s="70">
        <v>2000</v>
      </c>
      <c r="K1335" s="70">
        <v>83.333333333333329</v>
      </c>
      <c r="L1335" s="70">
        <v>83.333333333333329</v>
      </c>
    </row>
    <row r="1336" spans="1:14" hidden="1" x14ac:dyDescent="0.25">
      <c r="A1336" t="s">
        <v>237</v>
      </c>
      <c r="B1336" t="s">
        <v>359</v>
      </c>
      <c r="C1336" s="4" t="s">
        <v>471</v>
      </c>
      <c r="D1336" s="4" t="s">
        <v>477</v>
      </c>
      <c r="E1336" s="4" t="str">
        <f>CSM_AGENCY3[[#This Row],[Agency]]&amp;"-"&amp;CSM_AGENCY3[[#This Row],[Agency Name]]</f>
        <v>102-Dept of Financial Institutions</v>
      </c>
      <c r="F1336" t="s">
        <v>43</v>
      </c>
      <c r="G1336" s="5" t="s">
        <v>454</v>
      </c>
      <c r="H1336" s="70">
        <v>21000</v>
      </c>
      <c r="I1336" s="70">
        <v>21000</v>
      </c>
      <c r="J1336" s="70">
        <v>42000</v>
      </c>
      <c r="K1336" s="70">
        <v>1750</v>
      </c>
      <c r="L1336" s="70">
        <v>1750</v>
      </c>
    </row>
    <row r="1337" spans="1:14" hidden="1" x14ac:dyDescent="0.25">
      <c r="A1337" t="s">
        <v>238</v>
      </c>
      <c r="B1337" t="s">
        <v>360</v>
      </c>
      <c r="C1337" s="4" t="s">
        <v>471</v>
      </c>
      <c r="D1337" s="4" t="s">
        <v>477</v>
      </c>
      <c r="E1337" s="4" t="str">
        <f>CSM_AGENCY3[[#This Row],[Agency]]&amp;"-"&amp;CSM_AGENCY3[[#This Row],[Agency Name]]</f>
        <v>103-Department of Commerce</v>
      </c>
      <c r="F1337" t="s">
        <v>43</v>
      </c>
      <c r="G1337" s="5" t="s">
        <v>454</v>
      </c>
      <c r="H1337" s="70">
        <v>43500</v>
      </c>
      <c r="I1337" s="70">
        <v>44500</v>
      </c>
      <c r="J1337" s="70">
        <v>88000</v>
      </c>
      <c r="K1337" s="70">
        <v>3625</v>
      </c>
      <c r="L1337" s="70">
        <v>3708.3333333333335</v>
      </c>
    </row>
    <row r="1338" spans="1:14" hidden="1" x14ac:dyDescent="0.25">
      <c r="A1338" t="s">
        <v>239</v>
      </c>
      <c r="B1338" t="s">
        <v>361</v>
      </c>
      <c r="C1338" s="4" t="s">
        <v>471</v>
      </c>
      <c r="D1338" s="4" t="s">
        <v>477</v>
      </c>
      <c r="E1338" s="4" t="str">
        <f>CSM_AGENCY3[[#This Row],[Agency]]&amp;"-"&amp;CSM_AGENCY3[[#This Row],[Agency Name]]</f>
        <v>104-Economic &amp; Revenue Forecast Council</v>
      </c>
      <c r="F1338" t="s">
        <v>43</v>
      </c>
      <c r="G1338" s="5" t="s">
        <v>454</v>
      </c>
      <c r="H1338" s="70">
        <v>500</v>
      </c>
      <c r="I1338" s="70">
        <v>500</v>
      </c>
      <c r="J1338" s="70">
        <v>1000</v>
      </c>
      <c r="K1338" s="70">
        <v>41.666666666666664</v>
      </c>
      <c r="L1338" s="70">
        <v>41.666666666666664</v>
      </c>
    </row>
    <row r="1339" spans="1:14" hidden="1" x14ac:dyDescent="0.25">
      <c r="A1339" t="s">
        <v>240</v>
      </c>
      <c r="B1339" t="s">
        <v>362</v>
      </c>
      <c r="C1339" s="4" t="s">
        <v>471</v>
      </c>
      <c r="D1339" s="4" t="s">
        <v>477</v>
      </c>
      <c r="E1339" s="4" t="str">
        <f>CSM_AGENCY3[[#This Row],[Agency]]&amp;"-"&amp;CSM_AGENCY3[[#This Row],[Agency Name]]</f>
        <v>105-Office of Financial Management</v>
      </c>
      <c r="F1339" t="s">
        <v>43</v>
      </c>
      <c r="G1339" s="5" t="s">
        <v>454</v>
      </c>
      <c r="H1339" s="70">
        <v>48500</v>
      </c>
      <c r="I1339" s="70">
        <v>51500</v>
      </c>
      <c r="J1339" s="70">
        <v>100000</v>
      </c>
      <c r="K1339" s="70">
        <v>4041.6666666666665</v>
      </c>
      <c r="L1339" s="70">
        <v>4291.666666666667</v>
      </c>
    </row>
    <row r="1340" spans="1:14" hidden="1" x14ac:dyDescent="0.25">
      <c r="A1340" t="s">
        <v>241</v>
      </c>
      <c r="B1340" t="s">
        <v>363</v>
      </c>
      <c r="C1340" s="4" t="s">
        <v>471</v>
      </c>
      <c r="D1340" s="4" t="s">
        <v>477</v>
      </c>
      <c r="E1340" s="4" t="str">
        <f>CSM_AGENCY3[[#This Row],[Agency]]&amp;"-"&amp;CSM_AGENCY3[[#This Row],[Agency Name]]</f>
        <v>107-WA State Health Care Authority</v>
      </c>
      <c r="F1340" t="s">
        <v>43</v>
      </c>
      <c r="G1340" s="5" t="s">
        <v>454</v>
      </c>
      <c r="H1340" s="70">
        <v>151500</v>
      </c>
      <c r="I1340" s="70">
        <v>150500</v>
      </c>
      <c r="J1340" s="70">
        <v>302000</v>
      </c>
      <c r="K1340" s="70">
        <v>12625</v>
      </c>
      <c r="L1340" s="70">
        <v>12541.666666666666</v>
      </c>
    </row>
    <row r="1341" spans="1:14" hidden="1" x14ac:dyDescent="0.25">
      <c r="A1341" t="s">
        <v>242</v>
      </c>
      <c r="B1341" t="s">
        <v>364</v>
      </c>
      <c r="C1341" s="4" t="s">
        <v>471</v>
      </c>
      <c r="D1341" s="4" t="s">
        <v>477</v>
      </c>
      <c r="E1341" s="4" t="str">
        <f>CSM_AGENCY3[[#This Row],[Agency]]&amp;"-"&amp;CSM_AGENCY3[[#This Row],[Agency Name]]</f>
        <v>110-Office of Administrative Hearings</v>
      </c>
      <c r="F1341" t="s">
        <v>43</v>
      </c>
      <c r="G1341" s="5" t="s">
        <v>454</v>
      </c>
      <c r="H1341" s="70">
        <v>27500</v>
      </c>
      <c r="I1341" s="70">
        <v>26500</v>
      </c>
      <c r="J1341" s="70">
        <v>54000</v>
      </c>
      <c r="K1341" s="70">
        <v>2291.6666666666665</v>
      </c>
      <c r="L1341" s="70">
        <v>2208.3333333333335</v>
      </c>
    </row>
    <row r="1342" spans="1:14" hidden="1" x14ac:dyDescent="0.25">
      <c r="A1342" t="s">
        <v>243</v>
      </c>
      <c r="B1342" t="s">
        <v>365</v>
      </c>
      <c r="C1342" s="4" t="s">
        <v>471</v>
      </c>
      <c r="D1342" s="4" t="s">
        <v>477</v>
      </c>
      <c r="E1342" s="4" t="str">
        <f>CSM_AGENCY3[[#This Row],[Agency]]&amp;"-"&amp;CSM_AGENCY3[[#This Row],[Agency Name]]</f>
        <v>116-State Lottery Commission</v>
      </c>
      <c r="F1342" t="s">
        <v>43</v>
      </c>
      <c r="G1342" s="5" t="s">
        <v>454</v>
      </c>
      <c r="H1342" s="70">
        <v>13000</v>
      </c>
      <c r="I1342" s="70">
        <v>13000</v>
      </c>
      <c r="J1342" s="70">
        <v>26000</v>
      </c>
      <c r="K1342" s="70">
        <v>1083.3333333333333</v>
      </c>
      <c r="L1342" s="70">
        <v>1083.3333333333333</v>
      </c>
    </row>
    <row r="1343" spans="1:14" hidden="1" x14ac:dyDescent="0.25">
      <c r="A1343" t="s">
        <v>244</v>
      </c>
      <c r="B1343" t="s">
        <v>366</v>
      </c>
      <c r="C1343" s="4" t="s">
        <v>471</v>
      </c>
      <c r="D1343" s="4" t="s">
        <v>477</v>
      </c>
      <c r="E1343" s="4" t="str">
        <f>CSM_AGENCY3[[#This Row],[Agency]]&amp;"-"&amp;CSM_AGENCY3[[#This Row],[Agency Name]]</f>
        <v>117-Washington State Gambling Comm</v>
      </c>
      <c r="F1343" t="s">
        <v>43</v>
      </c>
      <c r="G1343" s="5" t="s">
        <v>454</v>
      </c>
      <c r="H1343" s="70">
        <v>10000</v>
      </c>
      <c r="I1343" s="70">
        <v>10000</v>
      </c>
      <c r="J1343" s="70">
        <v>20000</v>
      </c>
      <c r="K1343" s="70">
        <v>833.33333333333337</v>
      </c>
      <c r="L1343" s="70">
        <v>833.33333333333337</v>
      </c>
    </row>
    <row r="1344" spans="1:14" hidden="1" x14ac:dyDescent="0.25">
      <c r="A1344" t="s">
        <v>245</v>
      </c>
      <c r="B1344" t="s">
        <v>367</v>
      </c>
      <c r="C1344" s="4" t="s">
        <v>471</v>
      </c>
      <c r="D1344" s="4" t="s">
        <v>477</v>
      </c>
      <c r="E1344" s="4" t="str">
        <f>CSM_AGENCY3[[#This Row],[Agency]]&amp;"-"&amp;CSM_AGENCY3[[#This Row],[Agency Name]]</f>
        <v>118-WA State Comm on Hispanic Affairs</v>
      </c>
      <c r="F1344" t="s">
        <v>43</v>
      </c>
      <c r="G1344" s="5" t="s">
        <v>454</v>
      </c>
      <c r="H1344" s="70">
        <v>0</v>
      </c>
      <c r="I1344" s="70">
        <v>0</v>
      </c>
      <c r="J1344" s="70">
        <v>0</v>
      </c>
      <c r="K1344" s="70">
        <v>0</v>
      </c>
      <c r="L1344" s="70">
        <v>0</v>
      </c>
    </row>
    <row r="1345" spans="1:12" hidden="1" x14ac:dyDescent="0.25">
      <c r="A1345" t="s">
        <v>246</v>
      </c>
      <c r="B1345" t="s">
        <v>368</v>
      </c>
      <c r="C1345" s="4" t="s">
        <v>471</v>
      </c>
      <c r="D1345" s="4" t="s">
        <v>477</v>
      </c>
      <c r="E1345" s="4" t="str">
        <f>CSM_AGENCY3[[#This Row],[Agency]]&amp;"-"&amp;CSM_AGENCY3[[#This Row],[Agency Name]]</f>
        <v>119-African-American Affairs Comm</v>
      </c>
      <c r="F1345" t="s">
        <v>43</v>
      </c>
      <c r="G1345" s="5" t="s">
        <v>454</v>
      </c>
      <c r="H1345" s="70">
        <v>0</v>
      </c>
      <c r="I1345" s="70">
        <v>0</v>
      </c>
      <c r="J1345" s="70">
        <v>0</v>
      </c>
      <c r="K1345" s="70">
        <v>0</v>
      </c>
      <c r="L1345" s="70">
        <v>0</v>
      </c>
    </row>
    <row r="1346" spans="1:12" hidden="1" x14ac:dyDescent="0.25">
      <c r="A1346" t="s">
        <v>247</v>
      </c>
      <c r="B1346" t="s">
        <v>369</v>
      </c>
      <c r="C1346" s="4" t="s">
        <v>471</v>
      </c>
      <c r="D1346" s="4" t="s">
        <v>477</v>
      </c>
      <c r="E1346" s="4" t="str">
        <f>CSM_AGENCY3[[#This Row],[Agency]]&amp;"-"&amp;CSM_AGENCY3[[#This Row],[Agency Name]]</f>
        <v>120-Human Rights Commission</v>
      </c>
      <c r="F1346" t="s">
        <v>43</v>
      </c>
      <c r="G1346" s="5" t="s">
        <v>454</v>
      </c>
      <c r="H1346" s="70">
        <v>3000</v>
      </c>
      <c r="I1346" s="70">
        <v>3000</v>
      </c>
      <c r="J1346" s="70">
        <v>6000</v>
      </c>
      <c r="K1346" s="70">
        <v>250</v>
      </c>
      <c r="L1346" s="70">
        <v>250</v>
      </c>
    </row>
    <row r="1347" spans="1:12" hidden="1" x14ac:dyDescent="0.25">
      <c r="A1347" t="s">
        <v>248</v>
      </c>
      <c r="B1347" t="s">
        <v>370</v>
      </c>
      <c r="C1347" s="4" t="s">
        <v>471</v>
      </c>
      <c r="D1347" s="4" t="s">
        <v>477</v>
      </c>
      <c r="E1347" s="4" t="str">
        <f>CSM_AGENCY3[[#This Row],[Agency]]&amp;"-"&amp;CSM_AGENCY3[[#This Row],[Agency Name]]</f>
        <v>124-Department of Retirement Systems</v>
      </c>
      <c r="F1347" t="s">
        <v>43</v>
      </c>
      <c r="G1347" s="5" t="s">
        <v>454</v>
      </c>
      <c r="H1347" s="70">
        <v>27000</v>
      </c>
      <c r="I1347" s="70">
        <v>27000</v>
      </c>
      <c r="J1347" s="70">
        <v>54000</v>
      </c>
      <c r="K1347" s="70">
        <v>2250</v>
      </c>
      <c r="L1347" s="70">
        <v>2250</v>
      </c>
    </row>
    <row r="1348" spans="1:12" hidden="1" x14ac:dyDescent="0.25">
      <c r="A1348" t="s">
        <v>249</v>
      </c>
      <c r="B1348" t="s">
        <v>371</v>
      </c>
      <c r="C1348" s="4" t="s">
        <v>471</v>
      </c>
      <c r="D1348" s="4" t="s">
        <v>477</v>
      </c>
      <c r="E1348" s="4" t="str">
        <f>CSM_AGENCY3[[#This Row],[Agency]]&amp;"-"&amp;CSM_AGENCY3[[#This Row],[Agency Name]]</f>
        <v>126-State Investment Board</v>
      </c>
      <c r="F1348" t="s">
        <v>43</v>
      </c>
      <c r="G1348" s="5" t="s">
        <v>454</v>
      </c>
      <c r="H1348" s="70">
        <v>11000</v>
      </c>
      <c r="I1348" s="70">
        <v>11000</v>
      </c>
      <c r="J1348" s="70">
        <v>22000</v>
      </c>
      <c r="K1348" s="70">
        <v>916.66666666666663</v>
      </c>
      <c r="L1348" s="70">
        <v>916.66666666666663</v>
      </c>
    </row>
    <row r="1349" spans="1:12" hidden="1" x14ac:dyDescent="0.25">
      <c r="A1349" t="s">
        <v>250</v>
      </c>
      <c r="B1349" t="s">
        <v>372</v>
      </c>
      <c r="C1349" s="4" t="s">
        <v>471</v>
      </c>
      <c r="D1349" s="4" t="s">
        <v>477</v>
      </c>
      <c r="E1349" s="4" t="str">
        <f>CSM_AGENCY3[[#This Row],[Agency]]&amp;"-"&amp;CSM_AGENCY3[[#This Row],[Agency Name]]</f>
        <v>140-Department of Revenue</v>
      </c>
      <c r="F1349" t="s">
        <v>43</v>
      </c>
      <c r="G1349" s="5" t="s">
        <v>454</v>
      </c>
      <c r="H1349" s="70">
        <v>124500</v>
      </c>
      <c r="I1349" s="70">
        <v>128500</v>
      </c>
      <c r="J1349" s="70">
        <v>253000</v>
      </c>
      <c r="K1349" s="70">
        <v>10375</v>
      </c>
      <c r="L1349" s="70">
        <v>10708.333333333334</v>
      </c>
    </row>
    <row r="1350" spans="1:12" hidden="1" x14ac:dyDescent="0.25">
      <c r="A1350" t="s">
        <v>251</v>
      </c>
      <c r="B1350" t="s">
        <v>373</v>
      </c>
      <c r="C1350" s="4" t="s">
        <v>471</v>
      </c>
      <c r="D1350" s="4" t="s">
        <v>477</v>
      </c>
      <c r="E1350" s="4" t="str">
        <f>CSM_AGENCY3[[#This Row],[Agency]]&amp;"-"&amp;CSM_AGENCY3[[#This Row],[Agency Name]]</f>
        <v>142-Board of Tax Appeals</v>
      </c>
      <c r="F1350" t="s">
        <v>43</v>
      </c>
      <c r="G1350" s="5" t="s">
        <v>454</v>
      </c>
      <c r="H1350" s="70">
        <v>2500</v>
      </c>
      <c r="I1350" s="70">
        <v>1500</v>
      </c>
      <c r="J1350" s="70">
        <v>4000</v>
      </c>
      <c r="K1350" s="70">
        <v>208.33333333333334</v>
      </c>
      <c r="L1350" s="70">
        <v>125</v>
      </c>
    </row>
    <row r="1351" spans="1:12" hidden="1" x14ac:dyDescent="0.25">
      <c r="A1351" t="s">
        <v>252</v>
      </c>
      <c r="B1351" t="s">
        <v>374</v>
      </c>
      <c r="C1351" s="4" t="s">
        <v>471</v>
      </c>
      <c r="D1351" s="4" t="s">
        <v>477</v>
      </c>
      <c r="E1351" s="4" t="str">
        <f>CSM_AGENCY3[[#This Row],[Agency]]&amp;"-"&amp;CSM_AGENCY3[[#This Row],[Agency Name]]</f>
        <v>147-Minority &amp; Women's Business Enterp</v>
      </c>
      <c r="F1351" t="s">
        <v>43</v>
      </c>
      <c r="G1351" s="5" t="s">
        <v>454</v>
      </c>
      <c r="H1351" s="70">
        <v>3000</v>
      </c>
      <c r="I1351" s="70">
        <v>4000</v>
      </c>
      <c r="J1351" s="70">
        <v>7000</v>
      </c>
      <c r="K1351" s="70">
        <v>250</v>
      </c>
      <c r="L1351" s="70">
        <v>333.33333333333331</v>
      </c>
    </row>
    <row r="1352" spans="1:12" hidden="1" x14ac:dyDescent="0.25">
      <c r="A1352" t="s">
        <v>253</v>
      </c>
      <c r="B1352" t="s">
        <v>375</v>
      </c>
      <c r="C1352" s="4" t="s">
        <v>471</v>
      </c>
      <c r="D1352" s="4" t="s">
        <v>477</v>
      </c>
      <c r="E1352" s="4" t="str">
        <f>CSM_AGENCY3[[#This Row],[Agency]]&amp;"-"&amp;CSM_AGENCY3[[#This Row],[Agency Name]]</f>
        <v>160-Office of Insurance Commissioner</v>
      </c>
      <c r="F1352" t="s">
        <v>43</v>
      </c>
      <c r="G1352" s="5" t="s">
        <v>454</v>
      </c>
      <c r="H1352" s="70">
        <v>24500</v>
      </c>
      <c r="I1352" s="70">
        <v>25500</v>
      </c>
      <c r="J1352" s="70">
        <v>50000</v>
      </c>
      <c r="K1352" s="70">
        <v>2041.6666666666667</v>
      </c>
      <c r="L1352" s="70">
        <v>2125</v>
      </c>
    </row>
    <row r="1353" spans="1:12" hidden="1" x14ac:dyDescent="0.25">
      <c r="A1353" t="s">
        <v>254</v>
      </c>
      <c r="B1353" t="s">
        <v>376</v>
      </c>
      <c r="C1353" s="4" t="s">
        <v>471</v>
      </c>
      <c r="D1353" s="4" t="s">
        <v>477</v>
      </c>
      <c r="E1353" s="4" t="str">
        <f>CSM_AGENCY3[[#This Row],[Agency]]&amp;"-"&amp;CSM_AGENCY3[[#This Row],[Agency Name]]</f>
        <v>163-Consolidated Technology Services</v>
      </c>
      <c r="F1353" t="s">
        <v>43</v>
      </c>
      <c r="G1353" s="5" t="s">
        <v>454</v>
      </c>
      <c r="H1353" s="70">
        <v>26000</v>
      </c>
      <c r="I1353" s="70">
        <v>29000</v>
      </c>
      <c r="J1353" s="70">
        <v>55000</v>
      </c>
      <c r="K1353" s="70">
        <v>2166.6666666666665</v>
      </c>
      <c r="L1353" s="70">
        <v>2416.6666666666665</v>
      </c>
    </row>
    <row r="1354" spans="1:12" hidden="1" x14ac:dyDescent="0.25">
      <c r="A1354" t="s">
        <v>255</v>
      </c>
      <c r="B1354" t="s">
        <v>377</v>
      </c>
      <c r="C1354" s="4" t="s">
        <v>471</v>
      </c>
      <c r="D1354" s="4" t="s">
        <v>477</v>
      </c>
      <c r="E1354" s="4" t="str">
        <f>CSM_AGENCY3[[#This Row],[Agency]]&amp;"-"&amp;CSM_AGENCY3[[#This Row],[Agency Name]]</f>
        <v>165-State Board of Accountancy</v>
      </c>
      <c r="F1354" t="s">
        <v>43</v>
      </c>
      <c r="G1354" s="5" t="s">
        <v>454</v>
      </c>
      <c r="H1354" s="70">
        <v>1000</v>
      </c>
      <c r="I1354" s="70">
        <v>1000</v>
      </c>
      <c r="J1354" s="70">
        <v>2000</v>
      </c>
      <c r="K1354" s="70">
        <v>83.333333333333329</v>
      </c>
      <c r="L1354" s="70">
        <v>83.333333333333329</v>
      </c>
    </row>
    <row r="1355" spans="1:12" hidden="1" x14ac:dyDescent="0.25">
      <c r="A1355" t="s">
        <v>256</v>
      </c>
      <c r="B1355" t="s">
        <v>378</v>
      </c>
      <c r="C1355" s="4" t="s">
        <v>471</v>
      </c>
      <c r="D1355" s="4" t="s">
        <v>477</v>
      </c>
      <c r="E1355" s="4" t="str">
        <f>CSM_AGENCY3[[#This Row],[Agency]]&amp;"-"&amp;CSM_AGENCY3[[#This Row],[Agency Name]]</f>
        <v>166-Bd of Reg Prof Eng &amp; Land Surveyors</v>
      </c>
      <c r="F1355" t="s">
        <v>43</v>
      </c>
      <c r="G1355" s="5" t="s">
        <v>454</v>
      </c>
      <c r="H1355" s="70">
        <v>1500</v>
      </c>
      <c r="I1355" s="70">
        <v>500</v>
      </c>
      <c r="J1355" s="70">
        <v>2000</v>
      </c>
      <c r="K1355" s="70">
        <v>125</v>
      </c>
      <c r="L1355" s="70">
        <v>41.666666666666664</v>
      </c>
    </row>
    <row r="1356" spans="1:12" hidden="1" x14ac:dyDescent="0.25">
      <c r="A1356" t="s">
        <v>257</v>
      </c>
      <c r="B1356" t="s">
        <v>379</v>
      </c>
      <c r="C1356" s="4" t="s">
        <v>471</v>
      </c>
      <c r="D1356" s="4" t="s">
        <v>477</v>
      </c>
      <c r="E1356" s="4" t="str">
        <f>CSM_AGENCY3[[#This Row],[Agency]]&amp;"-"&amp;CSM_AGENCY3[[#This Row],[Agency Name]]</f>
        <v>167-Forensic Investigations Council</v>
      </c>
      <c r="F1356" t="s">
        <v>43</v>
      </c>
      <c r="G1356" s="5" t="s">
        <v>454</v>
      </c>
      <c r="H1356" s="70">
        <v>0</v>
      </c>
      <c r="I1356" s="70">
        <v>0</v>
      </c>
      <c r="J1356" s="70">
        <v>0</v>
      </c>
      <c r="K1356" s="70">
        <v>0</v>
      </c>
      <c r="L1356" s="70">
        <v>0</v>
      </c>
    </row>
    <row r="1357" spans="1:12" hidden="1" x14ac:dyDescent="0.25">
      <c r="A1357" t="s">
        <v>258</v>
      </c>
      <c r="B1357" t="s">
        <v>380</v>
      </c>
      <c r="C1357" s="4" t="s">
        <v>471</v>
      </c>
      <c r="D1357" s="4" t="s">
        <v>477</v>
      </c>
      <c r="E1357" s="4" t="str">
        <f>CSM_AGENCY3[[#This Row],[Agency]]&amp;"-"&amp;CSM_AGENCY3[[#This Row],[Agency Name]]</f>
        <v>179-Dept of Enterprise Services</v>
      </c>
      <c r="F1357" t="s">
        <v>43</v>
      </c>
      <c r="G1357" s="5" t="s">
        <v>454</v>
      </c>
      <c r="H1357" s="70">
        <v>76000</v>
      </c>
      <c r="I1357" s="70">
        <v>75000</v>
      </c>
      <c r="J1357" s="70">
        <v>151000</v>
      </c>
      <c r="K1357" s="70">
        <v>6333.333333333333</v>
      </c>
      <c r="L1357" s="70">
        <v>6250</v>
      </c>
    </row>
    <row r="1358" spans="1:12" hidden="1" x14ac:dyDescent="0.25">
      <c r="A1358" t="s">
        <v>259</v>
      </c>
      <c r="B1358" t="s">
        <v>381</v>
      </c>
      <c r="C1358" s="4" t="s">
        <v>471</v>
      </c>
      <c r="D1358" s="4" t="s">
        <v>477</v>
      </c>
      <c r="E1358" s="4" t="str">
        <f>CSM_AGENCY3[[#This Row],[Agency]]&amp;"-"&amp;CSM_AGENCY3[[#This Row],[Agency Name]]</f>
        <v>185-Washington Horse Racing Commission</v>
      </c>
      <c r="F1358" t="s">
        <v>43</v>
      </c>
      <c r="G1358" s="5" t="s">
        <v>454</v>
      </c>
      <c r="H1358" s="70">
        <v>1000</v>
      </c>
      <c r="I1358" s="70">
        <v>1000</v>
      </c>
      <c r="J1358" s="70">
        <v>2000</v>
      </c>
      <c r="K1358" s="70">
        <v>83.333333333333329</v>
      </c>
      <c r="L1358" s="70">
        <v>83.333333333333329</v>
      </c>
    </row>
    <row r="1359" spans="1:12" hidden="1" x14ac:dyDescent="0.25">
      <c r="A1359" t="s">
        <v>260</v>
      </c>
      <c r="B1359" t="s">
        <v>382</v>
      </c>
      <c r="C1359" s="4" t="s">
        <v>471</v>
      </c>
      <c r="D1359" s="4" t="s">
        <v>477</v>
      </c>
      <c r="E1359" s="4" t="str">
        <f>CSM_AGENCY3[[#This Row],[Agency]]&amp;"-"&amp;CSM_AGENCY3[[#This Row],[Agency Name]]</f>
        <v>190-Bd of Industrial Insurance Appeals</v>
      </c>
      <c r="F1359" t="s">
        <v>43</v>
      </c>
      <c r="G1359" s="5" t="s">
        <v>454</v>
      </c>
      <c r="H1359" s="70">
        <v>14500</v>
      </c>
      <c r="I1359" s="70">
        <v>14500</v>
      </c>
      <c r="J1359" s="70">
        <v>29000</v>
      </c>
      <c r="K1359" s="70">
        <v>1208.3333333333333</v>
      </c>
      <c r="L1359" s="70">
        <v>1208.3333333333333</v>
      </c>
    </row>
    <row r="1360" spans="1:12" hidden="1" x14ac:dyDescent="0.25">
      <c r="A1360" t="s">
        <v>261</v>
      </c>
      <c r="B1360" t="s">
        <v>383</v>
      </c>
      <c r="C1360" s="4" t="s">
        <v>471</v>
      </c>
      <c r="D1360" s="4" t="s">
        <v>477</v>
      </c>
      <c r="E1360" s="4" t="str">
        <f>CSM_AGENCY3[[#This Row],[Agency]]&amp;"-"&amp;CSM_AGENCY3[[#This Row],[Agency Name]]</f>
        <v>195-Liquor and Cannabis Board</v>
      </c>
      <c r="F1360" t="s">
        <v>43</v>
      </c>
      <c r="G1360" s="5" t="s">
        <v>454</v>
      </c>
      <c r="H1360" s="70">
        <v>34500</v>
      </c>
      <c r="I1360" s="70">
        <v>35500</v>
      </c>
      <c r="J1360" s="70">
        <v>70000</v>
      </c>
      <c r="K1360" s="70">
        <v>2875</v>
      </c>
      <c r="L1360" s="70">
        <v>2958.3333333333335</v>
      </c>
    </row>
    <row r="1361" spans="1:12" hidden="1" x14ac:dyDescent="0.25">
      <c r="A1361" t="s">
        <v>262</v>
      </c>
      <c r="B1361" t="s">
        <v>384</v>
      </c>
      <c r="C1361" s="4" t="s">
        <v>471</v>
      </c>
      <c r="D1361" s="4" t="s">
        <v>477</v>
      </c>
      <c r="E1361" s="4" t="str">
        <f>CSM_AGENCY3[[#This Row],[Agency]]&amp;"-"&amp;CSM_AGENCY3[[#This Row],[Agency Name]]</f>
        <v>205-Board of Pilotage Commissioners</v>
      </c>
      <c r="F1361" t="s">
        <v>43</v>
      </c>
      <c r="G1361" s="5" t="s">
        <v>454</v>
      </c>
      <c r="H1361" s="70">
        <v>500</v>
      </c>
      <c r="I1361" s="70">
        <v>500</v>
      </c>
      <c r="J1361" s="70">
        <v>1000</v>
      </c>
      <c r="K1361" s="70">
        <v>41.666666666666664</v>
      </c>
      <c r="L1361" s="70">
        <v>41.666666666666664</v>
      </c>
    </row>
    <row r="1362" spans="1:12" hidden="1" x14ac:dyDescent="0.25">
      <c r="A1362" t="s">
        <v>263</v>
      </c>
      <c r="B1362" t="s">
        <v>385</v>
      </c>
      <c r="C1362" s="4" t="s">
        <v>471</v>
      </c>
      <c r="D1362" s="4" t="s">
        <v>477</v>
      </c>
      <c r="E1362" s="4" t="str">
        <f>CSM_AGENCY3[[#This Row],[Agency]]&amp;"-"&amp;CSM_AGENCY3[[#This Row],[Agency Name]]</f>
        <v>215-Utilities and Transportation Comm</v>
      </c>
      <c r="F1362" t="s">
        <v>43</v>
      </c>
      <c r="G1362" s="5" t="s">
        <v>454</v>
      </c>
      <c r="H1362" s="70">
        <v>17000</v>
      </c>
      <c r="I1362" s="70">
        <v>16000</v>
      </c>
      <c r="J1362" s="70">
        <v>33000</v>
      </c>
      <c r="K1362" s="70">
        <v>1416.6666666666667</v>
      </c>
      <c r="L1362" s="70">
        <v>1333.3333333333333</v>
      </c>
    </row>
    <row r="1363" spans="1:12" hidden="1" x14ac:dyDescent="0.25">
      <c r="A1363" t="s">
        <v>264</v>
      </c>
      <c r="B1363" t="s">
        <v>386</v>
      </c>
      <c r="C1363" s="4" t="s">
        <v>471</v>
      </c>
      <c r="D1363" s="4" t="s">
        <v>477</v>
      </c>
      <c r="E1363" s="4" t="str">
        <f>CSM_AGENCY3[[#This Row],[Agency]]&amp;"-"&amp;CSM_AGENCY3[[#This Row],[Agency Name]]</f>
        <v>220-Board for Volunteer Firefighters</v>
      </c>
      <c r="F1363" t="s">
        <v>43</v>
      </c>
      <c r="G1363" s="5" t="s">
        <v>454</v>
      </c>
      <c r="H1363" s="70">
        <v>500</v>
      </c>
      <c r="I1363" s="70">
        <v>500</v>
      </c>
      <c r="J1363" s="70">
        <v>1000</v>
      </c>
      <c r="K1363" s="70">
        <v>41.666666666666664</v>
      </c>
      <c r="L1363" s="70">
        <v>41.666666666666664</v>
      </c>
    </row>
    <row r="1364" spans="1:12" hidden="1" x14ac:dyDescent="0.25">
      <c r="A1364" t="s">
        <v>265</v>
      </c>
      <c r="B1364" t="s">
        <v>387</v>
      </c>
      <c r="C1364" s="4" t="s">
        <v>471</v>
      </c>
      <c r="D1364" s="4" t="s">
        <v>477</v>
      </c>
      <c r="E1364" s="4" t="str">
        <f>CSM_AGENCY3[[#This Row],[Agency]]&amp;"-"&amp;CSM_AGENCY3[[#This Row],[Agency Name]]</f>
        <v>225-Washington State Patrol</v>
      </c>
      <c r="F1364" t="s">
        <v>43</v>
      </c>
      <c r="G1364" s="5" t="s">
        <v>454</v>
      </c>
      <c r="H1364" s="70">
        <v>231000</v>
      </c>
      <c r="I1364" s="70">
        <v>233000</v>
      </c>
      <c r="J1364" s="70">
        <v>464000</v>
      </c>
      <c r="K1364" s="70">
        <v>19250</v>
      </c>
      <c r="L1364" s="70">
        <v>19416.666666666668</v>
      </c>
    </row>
    <row r="1365" spans="1:12" hidden="1" x14ac:dyDescent="0.25">
      <c r="A1365" t="s">
        <v>266</v>
      </c>
      <c r="B1365" t="s">
        <v>388</v>
      </c>
      <c r="C1365" s="4" t="s">
        <v>471</v>
      </c>
      <c r="D1365" s="4" t="s">
        <v>477</v>
      </c>
      <c r="E1365" s="4" t="str">
        <f>CSM_AGENCY3[[#This Row],[Agency]]&amp;"-"&amp;CSM_AGENCY3[[#This Row],[Agency Name]]</f>
        <v>227-Criminal Justice Training Comm</v>
      </c>
      <c r="F1365" t="s">
        <v>43</v>
      </c>
      <c r="G1365" s="5" t="s">
        <v>454</v>
      </c>
      <c r="H1365" s="70">
        <v>8000</v>
      </c>
      <c r="I1365" s="70">
        <v>7000</v>
      </c>
      <c r="J1365" s="70">
        <v>15000</v>
      </c>
      <c r="K1365" s="70">
        <v>666.66666666666663</v>
      </c>
      <c r="L1365" s="70">
        <v>583.33333333333337</v>
      </c>
    </row>
    <row r="1366" spans="1:12" hidden="1" x14ac:dyDescent="0.25">
      <c r="A1366" t="s">
        <v>267</v>
      </c>
      <c r="B1366" t="s">
        <v>389</v>
      </c>
      <c r="C1366" s="4" t="s">
        <v>471</v>
      </c>
      <c r="D1366" s="4" t="s">
        <v>477</v>
      </c>
      <c r="E1366" s="4" t="str">
        <f>CSM_AGENCY3[[#This Row],[Agency]]&amp;"-"&amp;CSM_AGENCY3[[#This Row],[Agency Name]]</f>
        <v>228-WA Traffic Safety Commission</v>
      </c>
      <c r="F1366" t="s">
        <v>43</v>
      </c>
      <c r="G1366" s="5" t="s">
        <v>454</v>
      </c>
      <c r="H1366" s="70">
        <v>2000</v>
      </c>
      <c r="I1366" s="70">
        <v>2000</v>
      </c>
      <c r="J1366" s="70">
        <v>4000</v>
      </c>
      <c r="K1366" s="70">
        <v>166.66666666666666</v>
      </c>
      <c r="L1366" s="70">
        <v>166.66666666666666</v>
      </c>
    </row>
    <row r="1367" spans="1:12" hidden="1" x14ac:dyDescent="0.25">
      <c r="A1367" t="s">
        <v>268</v>
      </c>
      <c r="B1367" t="s">
        <v>390</v>
      </c>
      <c r="C1367" s="4" t="s">
        <v>471</v>
      </c>
      <c r="D1367" s="4" t="s">
        <v>477</v>
      </c>
      <c r="E1367" s="4" t="str">
        <f>CSM_AGENCY3[[#This Row],[Agency]]&amp;"-"&amp;CSM_AGENCY3[[#This Row],[Agency Name]]</f>
        <v>229-Office of Independent Investigations</v>
      </c>
      <c r="F1367" t="s">
        <v>43</v>
      </c>
      <c r="G1367" s="5" t="s">
        <v>454</v>
      </c>
      <c r="H1367" s="70">
        <v>0</v>
      </c>
      <c r="I1367" s="70">
        <v>0</v>
      </c>
      <c r="J1367" s="70">
        <v>0</v>
      </c>
      <c r="K1367" s="70">
        <v>0</v>
      </c>
      <c r="L1367" s="70">
        <v>0</v>
      </c>
    </row>
    <row r="1368" spans="1:12" hidden="1" x14ac:dyDescent="0.25">
      <c r="A1368" t="s">
        <v>269</v>
      </c>
      <c r="B1368" t="s">
        <v>391</v>
      </c>
      <c r="C1368" s="4" t="s">
        <v>471</v>
      </c>
      <c r="D1368" s="4" t="s">
        <v>477</v>
      </c>
      <c r="E1368" s="4" t="str">
        <f>CSM_AGENCY3[[#This Row],[Agency]]&amp;"-"&amp;CSM_AGENCY3[[#This Row],[Agency Name]]</f>
        <v>235-Department of Labor and Industries</v>
      </c>
      <c r="F1368" t="s">
        <v>43</v>
      </c>
      <c r="G1368" s="5" t="s">
        <v>454</v>
      </c>
      <c r="H1368" s="70">
        <v>318000</v>
      </c>
      <c r="I1368" s="70">
        <v>322000</v>
      </c>
      <c r="J1368" s="70">
        <v>640000</v>
      </c>
      <c r="K1368" s="70">
        <v>26500</v>
      </c>
      <c r="L1368" s="70">
        <v>26833.333333333332</v>
      </c>
    </row>
    <row r="1369" spans="1:12" hidden="1" x14ac:dyDescent="0.25">
      <c r="A1369" t="s">
        <v>270</v>
      </c>
      <c r="B1369" t="s">
        <v>392</v>
      </c>
      <c r="C1369" s="4" t="s">
        <v>471</v>
      </c>
      <c r="D1369" s="4" t="s">
        <v>477</v>
      </c>
      <c r="E1369" s="4" t="str">
        <f>CSM_AGENCY3[[#This Row],[Agency]]&amp;"-"&amp;CSM_AGENCY3[[#This Row],[Agency Name]]</f>
        <v>240-Department of Licensing</v>
      </c>
      <c r="F1369" t="s">
        <v>43</v>
      </c>
      <c r="G1369" s="5" t="s">
        <v>454</v>
      </c>
      <c r="H1369" s="70">
        <v>131000</v>
      </c>
      <c r="I1369" s="70">
        <v>132000</v>
      </c>
      <c r="J1369" s="70">
        <v>263000</v>
      </c>
      <c r="K1369" s="70">
        <v>10916.666666666666</v>
      </c>
      <c r="L1369" s="70">
        <v>11000</v>
      </c>
    </row>
    <row r="1370" spans="1:12" hidden="1" x14ac:dyDescent="0.25">
      <c r="A1370" t="s">
        <v>271</v>
      </c>
      <c r="B1370" t="s">
        <v>393</v>
      </c>
      <c r="C1370" s="4" t="s">
        <v>471</v>
      </c>
      <c r="D1370" s="4" t="s">
        <v>477</v>
      </c>
      <c r="E1370" s="4" t="str">
        <f>CSM_AGENCY3[[#This Row],[Agency]]&amp;"-"&amp;CSM_AGENCY3[[#This Row],[Agency Name]]</f>
        <v>245-Military Department</v>
      </c>
      <c r="F1370" t="s">
        <v>43</v>
      </c>
      <c r="G1370" s="5" t="s">
        <v>454</v>
      </c>
      <c r="H1370" s="70">
        <v>37000</v>
      </c>
      <c r="I1370" s="70">
        <v>37000</v>
      </c>
      <c r="J1370" s="70">
        <v>74000</v>
      </c>
      <c r="K1370" s="70">
        <v>3083.3333333333335</v>
      </c>
      <c r="L1370" s="70">
        <v>3083.3333333333335</v>
      </c>
    </row>
    <row r="1371" spans="1:12" hidden="1" x14ac:dyDescent="0.25">
      <c r="A1371" t="s">
        <v>272</v>
      </c>
      <c r="B1371" t="s">
        <v>394</v>
      </c>
      <c r="C1371" s="4" t="s">
        <v>471</v>
      </c>
      <c r="D1371" s="4" t="s">
        <v>477</v>
      </c>
      <c r="E1371" s="4" t="str">
        <f>CSM_AGENCY3[[#This Row],[Agency]]&amp;"-"&amp;CSM_AGENCY3[[#This Row],[Agency Name]]</f>
        <v>275-Public Employment Relations Comm</v>
      </c>
      <c r="F1371" t="s">
        <v>43</v>
      </c>
      <c r="G1371" s="5" t="s">
        <v>454</v>
      </c>
      <c r="H1371" s="70">
        <v>2500</v>
      </c>
      <c r="I1371" s="70">
        <v>3500</v>
      </c>
      <c r="J1371" s="70">
        <v>6000</v>
      </c>
      <c r="K1371" s="70">
        <v>208.33333333333334</v>
      </c>
      <c r="L1371" s="70">
        <v>291.66666666666669</v>
      </c>
    </row>
    <row r="1372" spans="1:12" hidden="1" x14ac:dyDescent="0.25">
      <c r="A1372" t="s">
        <v>273</v>
      </c>
      <c r="B1372" t="s">
        <v>395</v>
      </c>
      <c r="C1372" s="4" t="s">
        <v>471</v>
      </c>
      <c r="D1372" s="4" t="s">
        <v>477</v>
      </c>
      <c r="E1372" s="4" t="str">
        <f>CSM_AGENCY3[[#This Row],[Agency]]&amp;"-"&amp;CSM_AGENCY3[[#This Row],[Agency Name]]</f>
        <v>300-Dept of Social and Health Services</v>
      </c>
      <c r="F1372" t="s">
        <v>43</v>
      </c>
      <c r="G1372" s="5" t="s">
        <v>454</v>
      </c>
      <c r="H1372" s="70">
        <v>1625000</v>
      </c>
      <c r="I1372" s="70">
        <v>1641000</v>
      </c>
      <c r="J1372" s="70">
        <v>3266000</v>
      </c>
      <c r="K1372" s="70">
        <v>135416.66666666666</v>
      </c>
      <c r="L1372" s="70">
        <v>136750</v>
      </c>
    </row>
    <row r="1373" spans="1:12" hidden="1" x14ac:dyDescent="0.25">
      <c r="A1373" t="s">
        <v>274</v>
      </c>
      <c r="B1373" t="s">
        <v>396</v>
      </c>
      <c r="C1373" s="4" t="s">
        <v>471</v>
      </c>
      <c r="D1373" s="4" t="s">
        <v>477</v>
      </c>
      <c r="E1373" s="4" t="str">
        <f>CSM_AGENCY3[[#This Row],[Agency]]&amp;"-"&amp;CSM_AGENCY3[[#This Row],[Agency Name]]</f>
        <v>303-Department of Health</v>
      </c>
      <c r="F1373" t="s">
        <v>43</v>
      </c>
      <c r="G1373" s="5" t="s">
        <v>454</v>
      </c>
      <c r="H1373" s="70">
        <v>277000</v>
      </c>
      <c r="I1373" s="70">
        <v>286000</v>
      </c>
      <c r="J1373" s="70">
        <v>563000</v>
      </c>
      <c r="K1373" s="70">
        <v>23083.333333333332</v>
      </c>
      <c r="L1373" s="70">
        <v>23833.333333333332</v>
      </c>
    </row>
    <row r="1374" spans="1:12" hidden="1" x14ac:dyDescent="0.25">
      <c r="A1374" t="s">
        <v>275</v>
      </c>
      <c r="B1374" t="s">
        <v>397</v>
      </c>
      <c r="C1374" s="4" t="s">
        <v>471</v>
      </c>
      <c r="D1374" s="4" t="s">
        <v>477</v>
      </c>
      <c r="E1374" s="4" t="str">
        <f>CSM_AGENCY3[[#This Row],[Agency]]&amp;"-"&amp;CSM_AGENCY3[[#This Row],[Agency Name]]</f>
        <v>305-Department of Veterans' Affairs</v>
      </c>
      <c r="F1374" t="s">
        <v>43</v>
      </c>
      <c r="G1374" s="5" t="s">
        <v>454</v>
      </c>
      <c r="H1374" s="70">
        <v>83000</v>
      </c>
      <c r="I1374" s="70">
        <v>81000</v>
      </c>
      <c r="J1374" s="70">
        <v>164000</v>
      </c>
      <c r="K1374" s="70">
        <v>6916.666666666667</v>
      </c>
      <c r="L1374" s="70">
        <v>6750</v>
      </c>
    </row>
    <row r="1375" spans="1:12" hidden="1" x14ac:dyDescent="0.25">
      <c r="A1375" t="s">
        <v>276</v>
      </c>
      <c r="B1375" t="s">
        <v>398</v>
      </c>
      <c r="C1375" s="4" t="s">
        <v>471</v>
      </c>
      <c r="D1375" s="4" t="s">
        <v>477</v>
      </c>
      <c r="E1375" s="4" t="str">
        <f>CSM_AGENCY3[[#This Row],[Agency]]&amp;"-"&amp;CSM_AGENCY3[[#This Row],[Agency Name]]</f>
        <v>307-Dept of Children, Youth &amp; Families</v>
      </c>
      <c r="F1375" t="s">
        <v>43</v>
      </c>
      <c r="G1375" s="5" t="s">
        <v>454</v>
      </c>
      <c r="H1375" s="70">
        <v>460500</v>
      </c>
      <c r="I1375" s="70">
        <v>466500</v>
      </c>
      <c r="J1375" s="70">
        <v>927000</v>
      </c>
      <c r="K1375" s="70">
        <v>38375</v>
      </c>
      <c r="L1375" s="70">
        <v>38875</v>
      </c>
    </row>
    <row r="1376" spans="1:12" hidden="1" x14ac:dyDescent="0.25">
      <c r="A1376" t="s">
        <v>277</v>
      </c>
      <c r="B1376" t="s">
        <v>399</v>
      </c>
      <c r="C1376" s="4" t="s">
        <v>471</v>
      </c>
      <c r="D1376" s="4" t="s">
        <v>477</v>
      </c>
      <c r="E1376" s="4" t="str">
        <f>CSM_AGENCY3[[#This Row],[Agency]]&amp;"-"&amp;CSM_AGENCY3[[#This Row],[Agency Name]]</f>
        <v>310-Department of Corrections</v>
      </c>
      <c r="F1376" t="s">
        <v>43</v>
      </c>
      <c r="G1376" s="5" t="s">
        <v>454</v>
      </c>
      <c r="H1376" s="70">
        <v>886500</v>
      </c>
      <c r="I1376" s="70">
        <v>896500</v>
      </c>
      <c r="J1376" s="70">
        <v>1783000</v>
      </c>
      <c r="K1376" s="70">
        <v>73875</v>
      </c>
      <c r="L1376" s="70">
        <v>74708.333333333328</v>
      </c>
    </row>
    <row r="1377" spans="1:12" hidden="1" x14ac:dyDescent="0.25">
      <c r="A1377" t="s">
        <v>278</v>
      </c>
      <c r="B1377" t="s">
        <v>400</v>
      </c>
      <c r="C1377" s="4" t="s">
        <v>471</v>
      </c>
      <c r="D1377" s="4" t="s">
        <v>477</v>
      </c>
      <c r="E1377" s="4" t="str">
        <f>CSM_AGENCY3[[#This Row],[Agency]]&amp;"-"&amp;CSM_AGENCY3[[#This Row],[Agency Name]]</f>
        <v>315-Dept of Services for the Blind</v>
      </c>
      <c r="F1377" t="s">
        <v>43</v>
      </c>
      <c r="G1377" s="5" t="s">
        <v>454</v>
      </c>
      <c r="H1377" s="70">
        <v>8500</v>
      </c>
      <c r="I1377" s="70">
        <v>8500</v>
      </c>
      <c r="J1377" s="70">
        <v>17000</v>
      </c>
      <c r="K1377" s="70">
        <v>708.33333333333337</v>
      </c>
      <c r="L1377" s="70">
        <v>708.33333333333337</v>
      </c>
    </row>
    <row r="1378" spans="1:12" hidden="1" x14ac:dyDescent="0.25">
      <c r="A1378" t="s">
        <v>279</v>
      </c>
      <c r="B1378" t="s">
        <v>401</v>
      </c>
      <c r="C1378" s="4" t="s">
        <v>471</v>
      </c>
      <c r="D1378" s="4" t="s">
        <v>477</v>
      </c>
      <c r="E1378" s="4" t="str">
        <f>CSM_AGENCY3[[#This Row],[Agency]]&amp;"-"&amp;CSM_AGENCY3[[#This Row],[Agency Name]]</f>
        <v>340-Student Achievement Council</v>
      </c>
      <c r="F1378" t="s">
        <v>43</v>
      </c>
      <c r="G1378" s="5" t="s">
        <v>454</v>
      </c>
      <c r="H1378" s="70">
        <v>10000</v>
      </c>
      <c r="I1378" s="70">
        <v>11000</v>
      </c>
      <c r="J1378" s="70">
        <v>21000</v>
      </c>
      <c r="K1378" s="70">
        <v>833.33333333333337</v>
      </c>
      <c r="L1378" s="70">
        <v>916.66666666666663</v>
      </c>
    </row>
    <row r="1379" spans="1:12" hidden="1" x14ac:dyDescent="0.25">
      <c r="A1379" t="s">
        <v>280</v>
      </c>
      <c r="B1379" t="s">
        <v>402</v>
      </c>
      <c r="C1379" s="4" t="s">
        <v>471</v>
      </c>
      <c r="D1379" s="4" t="s">
        <v>477</v>
      </c>
      <c r="E1379" s="4" t="str">
        <f>CSM_AGENCY3[[#This Row],[Agency]]&amp;"-"&amp;CSM_AGENCY3[[#This Row],[Agency Name]]</f>
        <v>341-LEOFF 2 Retirement Board</v>
      </c>
      <c r="F1379" t="s">
        <v>43</v>
      </c>
      <c r="G1379" s="5" t="s">
        <v>454</v>
      </c>
      <c r="H1379" s="70">
        <v>500</v>
      </c>
      <c r="I1379" s="70">
        <v>500</v>
      </c>
      <c r="J1379" s="70">
        <v>1000</v>
      </c>
      <c r="K1379" s="70">
        <v>41.666666666666664</v>
      </c>
      <c r="L1379" s="70">
        <v>41.666666666666664</v>
      </c>
    </row>
    <row r="1380" spans="1:12" hidden="1" x14ac:dyDescent="0.25">
      <c r="A1380" t="s">
        <v>281</v>
      </c>
      <c r="B1380" t="s">
        <v>403</v>
      </c>
      <c r="C1380" s="4" t="s">
        <v>471</v>
      </c>
      <c r="D1380" s="4" t="s">
        <v>477</v>
      </c>
      <c r="E1380" s="4" t="str">
        <f>CSM_AGENCY3[[#This Row],[Agency]]&amp;"-"&amp;CSM_AGENCY3[[#This Row],[Agency Name]]</f>
        <v>350-Public Schools</v>
      </c>
      <c r="F1380" t="s">
        <v>43</v>
      </c>
      <c r="G1380" s="5" t="s">
        <v>454</v>
      </c>
      <c r="H1380" s="70">
        <v>46500</v>
      </c>
      <c r="I1380" s="70">
        <v>46500</v>
      </c>
      <c r="J1380" s="70">
        <v>93000</v>
      </c>
      <c r="K1380" s="70">
        <v>3875</v>
      </c>
      <c r="L1380" s="70">
        <v>3875</v>
      </c>
    </row>
    <row r="1381" spans="1:12" hidden="1" x14ac:dyDescent="0.25">
      <c r="A1381" t="s">
        <v>282</v>
      </c>
      <c r="B1381" t="s">
        <v>404</v>
      </c>
      <c r="C1381" s="4" t="s">
        <v>471</v>
      </c>
      <c r="D1381" s="4" t="s">
        <v>477</v>
      </c>
      <c r="E1381" s="4" t="str">
        <f>CSM_AGENCY3[[#This Row],[Agency]]&amp;"-"&amp;CSM_AGENCY3[[#This Row],[Agency Name]]</f>
        <v>351-State School for the Blind</v>
      </c>
      <c r="F1381" t="s">
        <v>43</v>
      </c>
      <c r="G1381" s="5" t="s">
        <v>454</v>
      </c>
      <c r="H1381" s="70">
        <v>11500</v>
      </c>
      <c r="I1381" s="70">
        <v>10500</v>
      </c>
      <c r="J1381" s="70">
        <v>22000</v>
      </c>
      <c r="K1381" s="70">
        <v>958.33333333333337</v>
      </c>
      <c r="L1381" s="70">
        <v>875</v>
      </c>
    </row>
    <row r="1382" spans="1:12" hidden="1" x14ac:dyDescent="0.25">
      <c r="A1382" t="s">
        <v>283</v>
      </c>
      <c r="B1382" t="s">
        <v>405</v>
      </c>
      <c r="C1382" s="4" t="s">
        <v>471</v>
      </c>
      <c r="D1382" s="4" t="s">
        <v>477</v>
      </c>
      <c r="E1382" s="4" t="str">
        <f>CSM_AGENCY3[[#This Row],[Agency]]&amp;"-"&amp;CSM_AGENCY3[[#This Row],[Agency Name]]</f>
        <v>353-Childhood Deafness &amp; Hearing Loss</v>
      </c>
      <c r="F1382" t="s">
        <v>43</v>
      </c>
      <c r="G1382" s="5" t="s">
        <v>454</v>
      </c>
      <c r="H1382" s="70">
        <v>13000</v>
      </c>
      <c r="I1382" s="70">
        <v>14000</v>
      </c>
      <c r="J1382" s="70">
        <v>27000</v>
      </c>
      <c r="K1382" s="70">
        <v>1083.3333333333333</v>
      </c>
      <c r="L1382" s="70">
        <v>1166.6666666666667</v>
      </c>
    </row>
    <row r="1383" spans="1:12" hidden="1" x14ac:dyDescent="0.25">
      <c r="A1383" t="s">
        <v>284</v>
      </c>
      <c r="B1383" t="s">
        <v>406</v>
      </c>
      <c r="C1383" s="4" t="s">
        <v>471</v>
      </c>
      <c r="D1383" s="4" t="s">
        <v>477</v>
      </c>
      <c r="E1383" s="4" t="str">
        <f>CSM_AGENCY3[[#This Row],[Agency]]&amp;"-"&amp;CSM_AGENCY3[[#This Row],[Agency Name]]</f>
        <v>354-Workforce Trng &amp; Educ Coord Board</v>
      </c>
      <c r="F1383" t="s">
        <v>43</v>
      </c>
      <c r="G1383" s="5" t="s">
        <v>454</v>
      </c>
      <c r="H1383" s="70">
        <v>2500</v>
      </c>
      <c r="I1383" s="70">
        <v>3500</v>
      </c>
      <c r="J1383" s="70">
        <v>6000</v>
      </c>
      <c r="K1383" s="70">
        <v>208.33333333333334</v>
      </c>
      <c r="L1383" s="70">
        <v>291.66666666666669</v>
      </c>
    </row>
    <row r="1384" spans="1:12" hidden="1" x14ac:dyDescent="0.25">
      <c r="A1384" t="s">
        <v>285</v>
      </c>
      <c r="B1384" t="s">
        <v>407</v>
      </c>
      <c r="C1384" s="4" t="s">
        <v>471</v>
      </c>
      <c r="D1384" s="4" t="s">
        <v>477</v>
      </c>
      <c r="E1384" s="4" t="str">
        <f>CSM_AGENCY3[[#This Row],[Agency]]&amp;"-"&amp;CSM_AGENCY3[[#This Row],[Agency Name]]</f>
        <v>355-Archaeology &amp; Historic Preservation</v>
      </c>
      <c r="F1384" t="s">
        <v>43</v>
      </c>
      <c r="G1384" s="5" t="s">
        <v>454</v>
      </c>
      <c r="H1384" s="70">
        <v>2500</v>
      </c>
      <c r="I1384" s="70">
        <v>1500</v>
      </c>
      <c r="J1384" s="70">
        <v>4000</v>
      </c>
      <c r="K1384" s="70">
        <v>208.33333333333334</v>
      </c>
      <c r="L1384" s="70">
        <v>125</v>
      </c>
    </row>
    <row r="1385" spans="1:12" hidden="1" x14ac:dyDescent="0.25">
      <c r="A1385" t="s">
        <v>286</v>
      </c>
      <c r="B1385" t="s">
        <v>439</v>
      </c>
      <c r="C1385" s="4" t="s">
        <v>471</v>
      </c>
      <c r="D1385" s="4" t="s">
        <v>477</v>
      </c>
      <c r="E1385" s="4" t="str">
        <f>CSM_AGENCY3[[#This Row],[Agency]]&amp;"-"&amp;CSM_AGENCY3[[#This Row],[Agency Name]]</f>
        <v>357-Department of Early Learning</v>
      </c>
      <c r="F1385" t="s">
        <v>43</v>
      </c>
      <c r="G1385" s="5" t="s">
        <v>454</v>
      </c>
      <c r="H1385" s="70">
        <v>0</v>
      </c>
      <c r="I1385" s="70">
        <v>0</v>
      </c>
      <c r="J1385" s="70">
        <v>0</v>
      </c>
      <c r="K1385" s="70">
        <v>0</v>
      </c>
      <c r="L1385" s="70">
        <v>0</v>
      </c>
    </row>
    <row r="1386" spans="1:12" hidden="1" x14ac:dyDescent="0.25">
      <c r="A1386" t="s">
        <v>287</v>
      </c>
      <c r="B1386" t="s">
        <v>408</v>
      </c>
      <c r="C1386" s="4" t="s">
        <v>471</v>
      </c>
      <c r="D1386" s="4" t="s">
        <v>477</v>
      </c>
      <c r="E1386" s="4" t="str">
        <f>CSM_AGENCY3[[#This Row],[Agency]]&amp;"-"&amp;CSM_AGENCY3[[#This Row],[Agency Name]]</f>
        <v>359-Washington Charter School Comm</v>
      </c>
      <c r="F1386" t="s">
        <v>43</v>
      </c>
      <c r="G1386" s="5" t="s">
        <v>454</v>
      </c>
      <c r="H1386" s="70">
        <v>0</v>
      </c>
      <c r="I1386" s="70">
        <v>0</v>
      </c>
      <c r="J1386" s="70">
        <v>0</v>
      </c>
      <c r="K1386" s="70">
        <v>0</v>
      </c>
      <c r="L1386" s="70">
        <v>0</v>
      </c>
    </row>
    <row r="1387" spans="1:12" hidden="1" x14ac:dyDescent="0.25">
      <c r="A1387" t="s">
        <v>288</v>
      </c>
      <c r="B1387" t="s">
        <v>409</v>
      </c>
      <c r="C1387" s="4" t="s">
        <v>471</v>
      </c>
      <c r="D1387" s="4" t="s">
        <v>477</v>
      </c>
      <c r="E1387" s="4" t="str">
        <f>CSM_AGENCY3[[#This Row],[Agency]]&amp;"-"&amp;CSM_AGENCY3[[#This Row],[Agency Name]]</f>
        <v>360-University of Washington</v>
      </c>
      <c r="F1387" t="s">
        <v>43</v>
      </c>
      <c r="G1387" s="5" t="s">
        <v>454</v>
      </c>
      <c r="H1387" s="70">
        <v>114000</v>
      </c>
      <c r="I1387" s="70">
        <v>116000</v>
      </c>
      <c r="J1387" s="70">
        <v>230000</v>
      </c>
      <c r="K1387" s="70">
        <v>9500</v>
      </c>
      <c r="L1387" s="70">
        <v>9666.6666666666661</v>
      </c>
    </row>
    <row r="1388" spans="1:12" hidden="1" x14ac:dyDescent="0.25">
      <c r="A1388" t="s">
        <v>289</v>
      </c>
      <c r="B1388" t="s">
        <v>410</v>
      </c>
      <c r="C1388" s="4" t="s">
        <v>471</v>
      </c>
      <c r="D1388" s="4" t="s">
        <v>477</v>
      </c>
      <c r="E1388" s="4" t="str">
        <f>CSM_AGENCY3[[#This Row],[Agency]]&amp;"-"&amp;CSM_AGENCY3[[#This Row],[Agency Name]]</f>
        <v>365-Washington State University</v>
      </c>
      <c r="F1388" t="s">
        <v>43</v>
      </c>
      <c r="G1388" s="5" t="s">
        <v>454</v>
      </c>
      <c r="H1388" s="70">
        <v>54000</v>
      </c>
      <c r="I1388" s="70">
        <v>54000</v>
      </c>
      <c r="J1388" s="70">
        <v>108000</v>
      </c>
      <c r="K1388" s="70">
        <v>4500</v>
      </c>
      <c r="L1388" s="70">
        <v>4500</v>
      </c>
    </row>
    <row r="1389" spans="1:12" hidden="1" x14ac:dyDescent="0.25">
      <c r="A1389" t="s">
        <v>290</v>
      </c>
      <c r="B1389" t="s">
        <v>411</v>
      </c>
      <c r="C1389" s="4" t="s">
        <v>471</v>
      </c>
      <c r="D1389" s="4" t="s">
        <v>477</v>
      </c>
      <c r="E1389" s="4" t="str">
        <f>CSM_AGENCY3[[#This Row],[Agency]]&amp;"-"&amp;CSM_AGENCY3[[#This Row],[Agency Name]]</f>
        <v>370-Eastern Washington University</v>
      </c>
      <c r="F1389" t="s">
        <v>43</v>
      </c>
      <c r="G1389" s="5" t="s">
        <v>454</v>
      </c>
      <c r="H1389" s="70">
        <v>13000</v>
      </c>
      <c r="I1389" s="70">
        <v>12000</v>
      </c>
      <c r="J1389" s="70">
        <v>25000</v>
      </c>
      <c r="K1389" s="70">
        <v>1083.3333333333333</v>
      </c>
      <c r="L1389" s="70">
        <v>1000</v>
      </c>
    </row>
    <row r="1390" spans="1:12" hidden="1" x14ac:dyDescent="0.25">
      <c r="A1390" t="s">
        <v>291</v>
      </c>
      <c r="B1390" t="s">
        <v>412</v>
      </c>
      <c r="C1390" s="4" t="s">
        <v>471</v>
      </c>
      <c r="D1390" s="4" t="s">
        <v>477</v>
      </c>
      <c r="E1390" s="4" t="str">
        <f>CSM_AGENCY3[[#This Row],[Agency]]&amp;"-"&amp;CSM_AGENCY3[[#This Row],[Agency Name]]</f>
        <v>375-Central Washington University</v>
      </c>
      <c r="F1390" t="s">
        <v>43</v>
      </c>
      <c r="G1390" s="5" t="s">
        <v>454</v>
      </c>
      <c r="H1390" s="70">
        <v>12000</v>
      </c>
      <c r="I1390" s="70">
        <v>12000</v>
      </c>
      <c r="J1390" s="70">
        <v>24000</v>
      </c>
      <c r="K1390" s="70">
        <v>1000</v>
      </c>
      <c r="L1390" s="70">
        <v>1000</v>
      </c>
    </row>
    <row r="1391" spans="1:12" hidden="1" x14ac:dyDescent="0.25">
      <c r="A1391" t="s">
        <v>292</v>
      </c>
      <c r="B1391" t="s">
        <v>413</v>
      </c>
      <c r="C1391" s="4" t="s">
        <v>471</v>
      </c>
      <c r="D1391" s="4" t="s">
        <v>477</v>
      </c>
      <c r="E1391" s="4" t="str">
        <f>CSM_AGENCY3[[#This Row],[Agency]]&amp;"-"&amp;CSM_AGENCY3[[#This Row],[Agency Name]]</f>
        <v>376-The Evergreen State College</v>
      </c>
      <c r="F1391" t="s">
        <v>43</v>
      </c>
      <c r="G1391" s="5" t="s">
        <v>454</v>
      </c>
      <c r="H1391" s="70">
        <v>10500</v>
      </c>
      <c r="I1391" s="70">
        <v>9500</v>
      </c>
      <c r="J1391" s="70">
        <v>20000</v>
      </c>
      <c r="K1391" s="70">
        <v>875</v>
      </c>
      <c r="L1391" s="70">
        <v>791.66666666666663</v>
      </c>
    </row>
    <row r="1392" spans="1:12" hidden="1" x14ac:dyDescent="0.25">
      <c r="A1392" t="s">
        <v>293</v>
      </c>
      <c r="B1392" t="s">
        <v>414</v>
      </c>
      <c r="C1392" s="4" t="s">
        <v>471</v>
      </c>
      <c r="D1392" s="4" t="s">
        <v>477</v>
      </c>
      <c r="E1392" s="4" t="str">
        <f>CSM_AGENCY3[[#This Row],[Agency]]&amp;"-"&amp;CSM_AGENCY3[[#This Row],[Agency Name]]</f>
        <v>380-Western Washington University</v>
      </c>
      <c r="F1392" t="s">
        <v>43</v>
      </c>
      <c r="G1392" s="5" t="s">
        <v>454</v>
      </c>
      <c r="H1392" s="70">
        <v>22500</v>
      </c>
      <c r="I1392" s="70">
        <v>23500</v>
      </c>
      <c r="J1392" s="70">
        <v>46000</v>
      </c>
      <c r="K1392" s="70">
        <v>1875</v>
      </c>
      <c r="L1392" s="70">
        <v>1958.3333333333333</v>
      </c>
    </row>
    <row r="1393" spans="1:12" hidden="1" x14ac:dyDescent="0.25">
      <c r="A1393" t="s">
        <v>294</v>
      </c>
      <c r="B1393" t="s">
        <v>415</v>
      </c>
      <c r="C1393" s="4" t="s">
        <v>471</v>
      </c>
      <c r="D1393" s="4" t="s">
        <v>477</v>
      </c>
      <c r="E1393" s="4" t="str">
        <f>CSM_AGENCY3[[#This Row],[Agency]]&amp;"-"&amp;CSM_AGENCY3[[#This Row],[Agency Name]]</f>
        <v>387-Washington State Arts Commission</v>
      </c>
      <c r="F1393" t="s">
        <v>43</v>
      </c>
      <c r="G1393" s="5" t="s">
        <v>454</v>
      </c>
      <c r="H1393" s="70">
        <v>3500</v>
      </c>
      <c r="I1393" s="70">
        <v>1500</v>
      </c>
      <c r="J1393" s="70">
        <v>5000</v>
      </c>
      <c r="K1393" s="70">
        <v>291.66666666666669</v>
      </c>
      <c r="L1393" s="70">
        <v>125</v>
      </c>
    </row>
    <row r="1394" spans="1:12" hidden="1" x14ac:dyDescent="0.25">
      <c r="A1394" t="s">
        <v>295</v>
      </c>
      <c r="B1394" t="s">
        <v>416</v>
      </c>
      <c r="C1394" s="4" t="s">
        <v>471</v>
      </c>
      <c r="D1394" s="4" t="s">
        <v>477</v>
      </c>
      <c r="E1394" s="4" t="str">
        <f>CSM_AGENCY3[[#This Row],[Agency]]&amp;"-"&amp;CSM_AGENCY3[[#This Row],[Agency Name]]</f>
        <v>390-Washington State Historical Society</v>
      </c>
      <c r="F1394" t="s">
        <v>43</v>
      </c>
      <c r="G1394" s="5" t="s">
        <v>454</v>
      </c>
      <c r="H1394" s="70">
        <v>3000</v>
      </c>
      <c r="I1394" s="70">
        <v>4000</v>
      </c>
      <c r="J1394" s="70">
        <v>7000</v>
      </c>
      <c r="K1394" s="70">
        <v>250</v>
      </c>
      <c r="L1394" s="70">
        <v>333.33333333333331</v>
      </c>
    </row>
    <row r="1395" spans="1:12" hidden="1" x14ac:dyDescent="0.25">
      <c r="A1395" t="s">
        <v>296</v>
      </c>
      <c r="B1395" t="s">
        <v>417</v>
      </c>
      <c r="C1395" s="4" t="s">
        <v>471</v>
      </c>
      <c r="D1395" s="4" t="s">
        <v>477</v>
      </c>
      <c r="E1395" s="4" t="str">
        <f>CSM_AGENCY3[[#This Row],[Agency]]&amp;"-"&amp;CSM_AGENCY3[[#This Row],[Agency Name]]</f>
        <v>395-East Wash State Historical Society</v>
      </c>
      <c r="F1395" t="s">
        <v>43</v>
      </c>
      <c r="G1395" s="5" t="s">
        <v>454</v>
      </c>
      <c r="H1395" s="70">
        <v>2500</v>
      </c>
      <c r="I1395" s="70">
        <v>3500</v>
      </c>
      <c r="J1395" s="70">
        <v>6000</v>
      </c>
      <c r="K1395" s="70">
        <v>208.33333333333334</v>
      </c>
      <c r="L1395" s="70">
        <v>291.66666666666669</v>
      </c>
    </row>
    <row r="1396" spans="1:12" hidden="1" x14ac:dyDescent="0.25">
      <c r="A1396" t="s">
        <v>297</v>
      </c>
      <c r="B1396" t="s">
        <v>418</v>
      </c>
      <c r="C1396" s="4" t="s">
        <v>471</v>
      </c>
      <c r="D1396" s="4" t="s">
        <v>477</v>
      </c>
      <c r="E1396" s="4" t="str">
        <f>CSM_AGENCY3[[#This Row],[Agency]]&amp;"-"&amp;CSM_AGENCY3[[#This Row],[Agency Name]]</f>
        <v>405-Department of Transportation</v>
      </c>
      <c r="F1396" t="s">
        <v>43</v>
      </c>
      <c r="G1396" s="5" t="s">
        <v>454</v>
      </c>
      <c r="H1396" s="70">
        <v>686500</v>
      </c>
      <c r="I1396" s="70">
        <v>695500</v>
      </c>
      <c r="J1396" s="70">
        <v>1382000</v>
      </c>
      <c r="K1396" s="70">
        <v>57208.333333333336</v>
      </c>
      <c r="L1396" s="70">
        <v>57958.333333333336</v>
      </c>
    </row>
    <row r="1397" spans="1:12" hidden="1" x14ac:dyDescent="0.25">
      <c r="A1397" t="s">
        <v>298</v>
      </c>
      <c r="B1397" t="s">
        <v>419</v>
      </c>
      <c r="C1397" s="4" t="s">
        <v>471</v>
      </c>
      <c r="D1397" s="4" t="s">
        <v>477</v>
      </c>
      <c r="E1397" s="4" t="str">
        <f>CSM_AGENCY3[[#This Row],[Agency]]&amp;"-"&amp;CSM_AGENCY3[[#This Row],[Agency Name]]</f>
        <v>406-County Road Administration Board</v>
      </c>
      <c r="F1397" t="s">
        <v>43</v>
      </c>
      <c r="G1397" s="5" t="s">
        <v>454</v>
      </c>
      <c r="H1397" s="70">
        <v>2500</v>
      </c>
      <c r="I1397" s="70">
        <v>1500</v>
      </c>
      <c r="J1397" s="70">
        <v>4000</v>
      </c>
      <c r="K1397" s="70">
        <v>208.33333333333334</v>
      </c>
      <c r="L1397" s="70">
        <v>125</v>
      </c>
    </row>
    <row r="1398" spans="1:12" hidden="1" x14ac:dyDescent="0.25">
      <c r="A1398" t="s">
        <v>299</v>
      </c>
      <c r="B1398" t="s">
        <v>420</v>
      </c>
      <c r="C1398" s="4" t="s">
        <v>471</v>
      </c>
      <c r="D1398" s="4" t="s">
        <v>477</v>
      </c>
      <c r="E1398" s="4" t="str">
        <f>CSM_AGENCY3[[#This Row],[Agency]]&amp;"-"&amp;CSM_AGENCY3[[#This Row],[Agency Name]]</f>
        <v>407-Transportation Improvement Board</v>
      </c>
      <c r="F1398" t="s">
        <v>43</v>
      </c>
      <c r="G1398" s="5" t="s">
        <v>454</v>
      </c>
      <c r="H1398" s="70">
        <v>1000</v>
      </c>
      <c r="I1398" s="70">
        <v>1000</v>
      </c>
      <c r="J1398" s="70">
        <v>2000</v>
      </c>
      <c r="K1398" s="70">
        <v>83.333333333333329</v>
      </c>
      <c r="L1398" s="70">
        <v>83.333333333333329</v>
      </c>
    </row>
    <row r="1399" spans="1:12" hidden="1" x14ac:dyDescent="0.25">
      <c r="A1399" t="s">
        <v>300</v>
      </c>
      <c r="B1399" t="s">
        <v>421</v>
      </c>
      <c r="C1399" s="4" t="s">
        <v>471</v>
      </c>
      <c r="D1399" s="4" t="s">
        <v>477</v>
      </c>
      <c r="E1399" s="4" t="str">
        <f>CSM_AGENCY3[[#This Row],[Agency]]&amp;"-"&amp;CSM_AGENCY3[[#This Row],[Agency Name]]</f>
        <v>410-Transportation Commission</v>
      </c>
      <c r="F1399" t="s">
        <v>43</v>
      </c>
      <c r="G1399" s="5" t="s">
        <v>454</v>
      </c>
      <c r="H1399" s="70">
        <v>500</v>
      </c>
      <c r="I1399" s="70">
        <v>500</v>
      </c>
      <c r="J1399" s="70">
        <v>1000</v>
      </c>
      <c r="K1399" s="70">
        <v>41.666666666666664</v>
      </c>
      <c r="L1399" s="70">
        <v>41.666666666666664</v>
      </c>
    </row>
    <row r="1400" spans="1:12" hidden="1" x14ac:dyDescent="0.25">
      <c r="A1400" t="s">
        <v>301</v>
      </c>
      <c r="B1400" t="s">
        <v>422</v>
      </c>
      <c r="C1400" s="4" t="s">
        <v>471</v>
      </c>
      <c r="D1400" s="4" t="s">
        <v>477</v>
      </c>
      <c r="E1400" s="4" t="str">
        <f>CSM_AGENCY3[[#This Row],[Agency]]&amp;"-"&amp;CSM_AGENCY3[[#This Row],[Agency Name]]</f>
        <v>411-Freight Mobility Strategic Invest</v>
      </c>
      <c r="F1400" t="s">
        <v>43</v>
      </c>
      <c r="G1400" s="5" t="s">
        <v>454</v>
      </c>
      <c r="H1400" s="70">
        <v>0</v>
      </c>
      <c r="I1400" s="70">
        <v>0</v>
      </c>
      <c r="J1400" s="70">
        <v>0</v>
      </c>
      <c r="K1400" s="70">
        <v>0</v>
      </c>
      <c r="L1400" s="70">
        <v>0</v>
      </c>
    </row>
    <row r="1401" spans="1:12" hidden="1" x14ac:dyDescent="0.25">
      <c r="A1401" t="s">
        <v>302</v>
      </c>
      <c r="B1401" t="s">
        <v>423</v>
      </c>
      <c r="C1401" s="4" t="s">
        <v>471</v>
      </c>
      <c r="D1401" s="4" t="s">
        <v>477</v>
      </c>
      <c r="E1401" s="4" t="str">
        <f>CSM_AGENCY3[[#This Row],[Agency]]&amp;"-"&amp;CSM_AGENCY3[[#This Row],[Agency Name]]</f>
        <v>460-Columbia River Gorge Commission</v>
      </c>
      <c r="F1401" t="s">
        <v>43</v>
      </c>
      <c r="G1401" s="5" t="s">
        <v>454</v>
      </c>
      <c r="H1401" s="70">
        <v>500</v>
      </c>
      <c r="I1401" s="70">
        <v>500</v>
      </c>
      <c r="J1401" s="70">
        <v>1000</v>
      </c>
      <c r="K1401" s="70">
        <v>41.666666666666664</v>
      </c>
      <c r="L1401" s="70">
        <v>41.666666666666664</v>
      </c>
    </row>
    <row r="1402" spans="1:12" hidden="1" x14ac:dyDescent="0.25">
      <c r="A1402" t="s">
        <v>303</v>
      </c>
      <c r="B1402" t="s">
        <v>424</v>
      </c>
      <c r="C1402" s="4" t="s">
        <v>471</v>
      </c>
      <c r="D1402" s="4" t="s">
        <v>477</v>
      </c>
      <c r="E1402" s="4" t="str">
        <f>CSM_AGENCY3[[#This Row],[Agency]]&amp;"-"&amp;CSM_AGENCY3[[#This Row],[Agency Name]]</f>
        <v>461-Department of Ecology</v>
      </c>
      <c r="F1402" t="s">
        <v>43</v>
      </c>
      <c r="G1402" s="5" t="s">
        <v>454</v>
      </c>
      <c r="H1402" s="70">
        <v>165500</v>
      </c>
      <c r="I1402" s="70">
        <v>166500</v>
      </c>
      <c r="J1402" s="70">
        <v>332000</v>
      </c>
      <c r="K1402" s="70">
        <v>13791.666666666666</v>
      </c>
      <c r="L1402" s="70">
        <v>13875</v>
      </c>
    </row>
    <row r="1403" spans="1:12" hidden="1" x14ac:dyDescent="0.25">
      <c r="A1403" t="s">
        <v>304</v>
      </c>
      <c r="B1403" t="s">
        <v>425</v>
      </c>
      <c r="C1403" s="4" t="s">
        <v>471</v>
      </c>
      <c r="D1403" s="4" t="s">
        <v>477</v>
      </c>
      <c r="E1403" s="4" t="str">
        <f>CSM_AGENCY3[[#This Row],[Agency]]&amp;"-"&amp;CSM_AGENCY3[[#This Row],[Agency Name]]</f>
        <v>462-WA Pollution Liab Insurance Program</v>
      </c>
      <c r="F1403" t="s">
        <v>43</v>
      </c>
      <c r="G1403" s="5" t="s">
        <v>454</v>
      </c>
      <c r="H1403" s="70">
        <v>2500</v>
      </c>
      <c r="I1403" s="70">
        <v>1500</v>
      </c>
      <c r="J1403" s="70">
        <v>4000</v>
      </c>
      <c r="K1403" s="70">
        <v>208.33333333333334</v>
      </c>
      <c r="L1403" s="70">
        <v>125</v>
      </c>
    </row>
    <row r="1404" spans="1:12" hidden="1" x14ac:dyDescent="0.25">
      <c r="A1404" t="s">
        <v>306</v>
      </c>
      <c r="B1404" t="s">
        <v>427</v>
      </c>
      <c r="C1404" s="4" t="s">
        <v>471</v>
      </c>
      <c r="D1404" s="4" t="s">
        <v>477</v>
      </c>
      <c r="E1404" s="4" t="str">
        <f>CSM_AGENCY3[[#This Row],[Agency]]&amp;"-"&amp;CSM_AGENCY3[[#This Row],[Agency Name]]</f>
        <v>465-State Parks and Recreation Comm</v>
      </c>
      <c r="F1404" t="s">
        <v>43</v>
      </c>
      <c r="G1404" s="5" t="s">
        <v>454</v>
      </c>
      <c r="H1404" s="70">
        <v>83000</v>
      </c>
      <c r="I1404" s="70">
        <v>84000</v>
      </c>
      <c r="J1404" s="70">
        <v>167000</v>
      </c>
      <c r="K1404" s="70">
        <v>6916.666666666667</v>
      </c>
      <c r="L1404" s="70">
        <v>7000</v>
      </c>
    </row>
    <row r="1405" spans="1:12" hidden="1" x14ac:dyDescent="0.25">
      <c r="A1405" t="s">
        <v>307</v>
      </c>
      <c r="B1405" t="s">
        <v>428</v>
      </c>
      <c r="C1405" s="4" t="s">
        <v>471</v>
      </c>
      <c r="D1405" s="4" t="s">
        <v>477</v>
      </c>
      <c r="E1405" s="4" t="str">
        <f>CSM_AGENCY3[[#This Row],[Agency]]&amp;"-"&amp;CSM_AGENCY3[[#This Row],[Agency Name]]</f>
        <v>467-Rec and Conservation Funding Board</v>
      </c>
      <c r="F1405" t="s">
        <v>43</v>
      </c>
      <c r="G1405" s="5" t="s">
        <v>454</v>
      </c>
      <c r="H1405" s="70">
        <v>7000</v>
      </c>
      <c r="I1405" s="70">
        <v>6000</v>
      </c>
      <c r="J1405" s="70">
        <v>13000</v>
      </c>
      <c r="K1405" s="70">
        <v>583.33333333333337</v>
      </c>
      <c r="L1405" s="70">
        <v>500</v>
      </c>
    </row>
    <row r="1406" spans="1:12" hidden="1" x14ac:dyDescent="0.25">
      <c r="A1406" t="s">
        <v>308</v>
      </c>
      <c r="B1406" t="s">
        <v>429</v>
      </c>
      <c r="C1406" s="4" t="s">
        <v>471</v>
      </c>
      <c r="D1406" s="4" t="s">
        <v>477</v>
      </c>
      <c r="E1406" s="4" t="str">
        <f>CSM_AGENCY3[[#This Row],[Agency]]&amp;"-"&amp;CSM_AGENCY3[[#This Row],[Agency Name]]</f>
        <v>468-Environ &amp; Land Use Hearings Office</v>
      </c>
      <c r="F1406" t="s">
        <v>43</v>
      </c>
      <c r="G1406" s="5" t="s">
        <v>454</v>
      </c>
      <c r="H1406" s="70">
        <v>2000</v>
      </c>
      <c r="I1406" s="70">
        <v>1000</v>
      </c>
      <c r="J1406" s="70">
        <v>3000</v>
      </c>
      <c r="K1406" s="70">
        <v>166.66666666666666</v>
      </c>
      <c r="L1406" s="70">
        <v>83.333333333333329</v>
      </c>
    </row>
    <row r="1407" spans="1:12" hidden="1" x14ac:dyDescent="0.25">
      <c r="A1407" t="s">
        <v>309</v>
      </c>
      <c r="B1407" t="s">
        <v>430</v>
      </c>
      <c r="C1407" s="4" t="s">
        <v>471</v>
      </c>
      <c r="D1407" s="4" t="s">
        <v>477</v>
      </c>
      <c r="E1407" s="4" t="str">
        <f>CSM_AGENCY3[[#This Row],[Agency]]&amp;"-"&amp;CSM_AGENCY3[[#This Row],[Agency Name]]</f>
        <v>471-State Conservation Commission</v>
      </c>
      <c r="F1407" t="s">
        <v>43</v>
      </c>
      <c r="G1407" s="5" t="s">
        <v>454</v>
      </c>
      <c r="H1407" s="70">
        <v>3000</v>
      </c>
      <c r="I1407" s="70">
        <v>2000</v>
      </c>
      <c r="J1407" s="70">
        <v>5000</v>
      </c>
      <c r="K1407" s="70">
        <v>250</v>
      </c>
      <c r="L1407" s="70">
        <v>166.66666666666666</v>
      </c>
    </row>
    <row r="1408" spans="1:12" hidden="1" x14ac:dyDescent="0.25">
      <c r="A1408" t="s">
        <v>310</v>
      </c>
      <c r="B1408" t="s">
        <v>431</v>
      </c>
      <c r="C1408" s="4" t="s">
        <v>471</v>
      </c>
      <c r="D1408" s="4" t="s">
        <v>477</v>
      </c>
      <c r="E1408" s="4" t="str">
        <f>CSM_AGENCY3[[#This Row],[Agency]]&amp;"-"&amp;CSM_AGENCY3[[#This Row],[Agency Name]]</f>
        <v>477-Dept of Fish and Wildlife</v>
      </c>
      <c r="F1408" t="s">
        <v>43</v>
      </c>
      <c r="G1408" s="5" t="s">
        <v>454</v>
      </c>
      <c r="H1408" s="70">
        <v>198500</v>
      </c>
      <c r="I1408" s="70">
        <v>201500</v>
      </c>
      <c r="J1408" s="70">
        <v>400000</v>
      </c>
      <c r="K1408" s="70">
        <v>16541.666666666668</v>
      </c>
      <c r="L1408" s="70">
        <v>16791.666666666668</v>
      </c>
    </row>
    <row r="1409" spans="1:12" hidden="1" x14ac:dyDescent="0.25">
      <c r="A1409" t="s">
        <v>311</v>
      </c>
      <c r="B1409" t="s">
        <v>432</v>
      </c>
      <c r="C1409" s="4" t="s">
        <v>471</v>
      </c>
      <c r="D1409" s="4" t="s">
        <v>477</v>
      </c>
      <c r="E1409" s="4" t="str">
        <f>CSM_AGENCY3[[#This Row],[Agency]]&amp;"-"&amp;CSM_AGENCY3[[#This Row],[Agency Name]]</f>
        <v>478-Puget Sound Partnership</v>
      </c>
      <c r="F1409" t="s">
        <v>43</v>
      </c>
      <c r="G1409" s="5" t="s">
        <v>454</v>
      </c>
      <c r="H1409" s="70">
        <v>5000</v>
      </c>
      <c r="I1409" s="70">
        <v>5000</v>
      </c>
      <c r="J1409" s="70">
        <v>10000</v>
      </c>
      <c r="K1409" s="70">
        <v>416.66666666666669</v>
      </c>
      <c r="L1409" s="70">
        <v>416.66666666666669</v>
      </c>
    </row>
    <row r="1410" spans="1:12" hidden="1" x14ac:dyDescent="0.25">
      <c r="A1410" t="s">
        <v>312</v>
      </c>
      <c r="B1410" t="s">
        <v>433</v>
      </c>
      <c r="C1410" s="4" t="s">
        <v>471</v>
      </c>
      <c r="D1410" s="4" t="s">
        <v>477</v>
      </c>
      <c r="E1410" s="4" t="str">
        <f>CSM_AGENCY3[[#This Row],[Agency]]&amp;"-"&amp;CSM_AGENCY3[[#This Row],[Agency Name]]</f>
        <v>490-Department of Natural Resources</v>
      </c>
      <c r="F1410" t="s">
        <v>43</v>
      </c>
      <c r="G1410" s="5" t="s">
        <v>454</v>
      </c>
      <c r="H1410" s="70">
        <v>194500</v>
      </c>
      <c r="I1410" s="70">
        <v>197500</v>
      </c>
      <c r="J1410" s="70">
        <v>392000</v>
      </c>
      <c r="K1410" s="70">
        <v>16208.333333333334</v>
      </c>
      <c r="L1410" s="70">
        <v>16458.333333333332</v>
      </c>
    </row>
    <row r="1411" spans="1:12" hidden="1" x14ac:dyDescent="0.25">
      <c r="A1411" t="s">
        <v>313</v>
      </c>
      <c r="B1411" t="s">
        <v>434</v>
      </c>
      <c r="C1411" s="4" t="s">
        <v>471</v>
      </c>
      <c r="D1411" s="4" t="s">
        <v>477</v>
      </c>
      <c r="E1411" s="4" t="str">
        <f>CSM_AGENCY3[[#This Row],[Agency]]&amp;"-"&amp;CSM_AGENCY3[[#This Row],[Agency Name]]</f>
        <v>495-Department of Agriculture</v>
      </c>
      <c r="F1411" t="s">
        <v>43</v>
      </c>
      <c r="G1411" s="5" t="s">
        <v>454</v>
      </c>
      <c r="H1411" s="70">
        <v>83000</v>
      </c>
      <c r="I1411" s="70">
        <v>81000</v>
      </c>
      <c r="J1411" s="70">
        <v>164000</v>
      </c>
      <c r="K1411" s="70">
        <v>6916.666666666667</v>
      </c>
      <c r="L1411" s="70">
        <v>6750</v>
      </c>
    </row>
    <row r="1412" spans="1:12" hidden="1" x14ac:dyDescent="0.25">
      <c r="A1412" t="s">
        <v>314</v>
      </c>
      <c r="B1412" t="s">
        <v>435</v>
      </c>
      <c r="C1412" s="4" t="s">
        <v>471</v>
      </c>
      <c r="D1412" s="4" t="s">
        <v>477</v>
      </c>
      <c r="E1412" s="4" t="str">
        <f>CSM_AGENCY3[[#This Row],[Agency]]&amp;"-"&amp;CSM_AGENCY3[[#This Row],[Agency Name]]</f>
        <v>540-Employment Security Department</v>
      </c>
      <c r="F1412" t="s">
        <v>43</v>
      </c>
      <c r="G1412" s="5" t="s">
        <v>454</v>
      </c>
      <c r="H1412" s="70">
        <v>281500</v>
      </c>
      <c r="I1412" s="70">
        <v>281500</v>
      </c>
      <c r="J1412" s="70">
        <v>563000</v>
      </c>
      <c r="K1412" s="70">
        <v>23458.333333333332</v>
      </c>
      <c r="L1412" s="70">
        <v>23458.333333333332</v>
      </c>
    </row>
    <row r="1413" spans="1:12" hidden="1" x14ac:dyDescent="0.25">
      <c r="A1413" t="s">
        <v>315</v>
      </c>
      <c r="B1413" t="s">
        <v>441</v>
      </c>
      <c r="C1413" s="4" t="s">
        <v>471</v>
      </c>
      <c r="D1413" s="4" t="s">
        <v>477</v>
      </c>
      <c r="E1413" s="4" t="str">
        <f>CSM_AGENCY3[[#This Row],[Agency]]&amp;"-"&amp;CSM_AGENCY3[[#This Row],[Agency Name]]</f>
        <v>541-ESD - PFM</v>
      </c>
      <c r="F1413" t="s">
        <v>43</v>
      </c>
      <c r="G1413" s="5" t="s">
        <v>454</v>
      </c>
      <c r="H1413" s="70">
        <v>0</v>
      </c>
      <c r="I1413" s="70">
        <v>0</v>
      </c>
      <c r="J1413" s="70">
        <v>0</v>
      </c>
      <c r="K1413" s="70">
        <v>0</v>
      </c>
      <c r="L1413" s="70">
        <v>0</v>
      </c>
    </row>
    <row r="1414" spans="1:12" hidden="1" x14ac:dyDescent="0.25">
      <c r="A1414" t="s">
        <v>316</v>
      </c>
      <c r="B1414" t="s">
        <v>443</v>
      </c>
      <c r="C1414" s="4" t="s">
        <v>471</v>
      </c>
      <c r="D1414" s="4" t="s">
        <v>477</v>
      </c>
      <c r="E1414" s="4" t="str">
        <f>CSM_AGENCY3[[#This Row],[Agency]]&amp;"-"&amp;CSM_AGENCY3[[#This Row],[Agency Name]]</f>
        <v>542-ESD LTC</v>
      </c>
      <c r="F1414" t="s">
        <v>43</v>
      </c>
      <c r="G1414" s="5" t="s">
        <v>454</v>
      </c>
      <c r="H1414" s="70">
        <v>0</v>
      </c>
      <c r="I1414" s="70">
        <v>0</v>
      </c>
      <c r="J1414" s="70">
        <v>0</v>
      </c>
      <c r="K1414" s="70">
        <v>0</v>
      </c>
      <c r="L1414" s="70">
        <v>0</v>
      </c>
    </row>
    <row r="1415" spans="1:12" hidden="1" x14ac:dyDescent="0.25">
      <c r="A1415" t="s">
        <v>317</v>
      </c>
      <c r="B1415" t="s">
        <v>445</v>
      </c>
      <c r="C1415" s="4" t="s">
        <v>471</v>
      </c>
      <c r="D1415" s="4" t="s">
        <v>477</v>
      </c>
      <c r="E1415" s="4" t="str">
        <f>CSM_AGENCY3[[#This Row],[Agency]]&amp;"-"&amp;CSM_AGENCY3[[#This Row],[Agency Name]]</f>
        <v>543-ESD - UI</v>
      </c>
      <c r="F1415" t="s">
        <v>43</v>
      </c>
      <c r="G1415" s="5" t="s">
        <v>454</v>
      </c>
      <c r="H1415" s="70">
        <v>0</v>
      </c>
      <c r="I1415" s="70">
        <v>0</v>
      </c>
      <c r="J1415" s="70">
        <v>0</v>
      </c>
      <c r="K1415" s="70">
        <v>0</v>
      </c>
      <c r="L1415" s="70">
        <v>0</v>
      </c>
    </row>
    <row r="1416" spans="1:12" hidden="1" x14ac:dyDescent="0.25">
      <c r="A1416" t="s">
        <v>318</v>
      </c>
      <c r="B1416" t="s">
        <v>447</v>
      </c>
      <c r="C1416" s="4" t="s">
        <v>471</v>
      </c>
      <c r="D1416" s="4" t="s">
        <v>477</v>
      </c>
      <c r="E1416" s="4" t="str">
        <f>CSM_AGENCY3[[#This Row],[Agency]]&amp;"-"&amp;CSM_AGENCY3[[#This Row],[Agency Name]]</f>
        <v>544-ESD - Other</v>
      </c>
      <c r="F1416" t="s">
        <v>43</v>
      </c>
      <c r="G1416" s="5" t="s">
        <v>454</v>
      </c>
      <c r="H1416" s="70">
        <v>0</v>
      </c>
      <c r="I1416" s="70">
        <v>0</v>
      </c>
      <c r="J1416" s="70">
        <v>0</v>
      </c>
      <c r="K1416" s="70">
        <v>0</v>
      </c>
      <c r="L1416" s="70">
        <v>0</v>
      </c>
    </row>
    <row r="1417" spans="1:12" hidden="1" x14ac:dyDescent="0.25">
      <c r="A1417" t="s">
        <v>319</v>
      </c>
      <c r="B1417" t="s">
        <v>437</v>
      </c>
      <c r="C1417" s="4" t="s">
        <v>471</v>
      </c>
      <c r="D1417" s="4" t="s">
        <v>477</v>
      </c>
      <c r="E1417" s="4" t="str">
        <f>CSM_AGENCY3[[#This Row],[Agency]]&amp;"-"&amp;CSM_AGENCY3[[#This Row],[Agency Name]]</f>
        <v>699-Community/Technical College System</v>
      </c>
      <c r="F1417" t="s">
        <v>43</v>
      </c>
      <c r="G1417" s="5" t="s">
        <v>454</v>
      </c>
      <c r="H1417" s="70">
        <v>144000</v>
      </c>
      <c r="I1417" s="70">
        <v>146000</v>
      </c>
      <c r="J1417" s="70">
        <v>290000</v>
      </c>
      <c r="K1417" s="70">
        <v>12000</v>
      </c>
      <c r="L1417" s="70">
        <v>12166.666666666666</v>
      </c>
    </row>
    <row r="1418" spans="1:12" hidden="1" x14ac:dyDescent="0.25">
      <c r="A1418" t="s">
        <v>207</v>
      </c>
      <c r="B1418" t="s">
        <v>328</v>
      </c>
      <c r="C1418" s="4" t="s">
        <v>470</v>
      </c>
      <c r="D1418" s="4"/>
      <c r="E1418" s="4" t="str">
        <f>CSM_AGENCY3[[#This Row],[Agency]]&amp;"-"&amp;CSM_AGENCY3[[#This Row],[Agency Name]]</f>
        <v>011-House of Representatives</v>
      </c>
      <c r="F1418" s="8" t="s">
        <v>43</v>
      </c>
      <c r="G1418" s="5" t="s">
        <v>454</v>
      </c>
      <c r="H1418" s="70">
        <v>-37500</v>
      </c>
      <c r="I1418" s="70">
        <v>-36500</v>
      </c>
      <c r="J1418" s="70">
        <f>CSM_AGENCY3[[#This Row],[FY1 ANNUAL]]+CSM_AGENCY3[[#This Row],[FY2 ANNUAL]]</f>
        <v>-74000</v>
      </c>
      <c r="K1418" s="70">
        <f>ROUND(CSM_AGENCY3[[#This Row],[FY1 ANNUAL]]/12,2)</f>
        <v>-3125</v>
      </c>
      <c r="L1418" s="70">
        <f>ROUND(CSM_AGENCY3[[#This Row],[FY2 ANNUAL]]/12,2)</f>
        <v>-3041.67</v>
      </c>
    </row>
    <row r="1419" spans="1:12" hidden="1" x14ac:dyDescent="0.25">
      <c r="A1419" t="s">
        <v>208</v>
      </c>
      <c r="B1419" t="s">
        <v>330</v>
      </c>
      <c r="C1419" s="4" t="s">
        <v>470</v>
      </c>
      <c r="D1419" s="4"/>
      <c r="E1419" s="4" t="str">
        <f>CSM_AGENCY3[[#This Row],[Agency]]&amp;"-"&amp;CSM_AGENCY3[[#This Row],[Agency Name]]</f>
        <v>012-Senate</v>
      </c>
      <c r="F1419" s="8" t="s">
        <v>43</v>
      </c>
      <c r="G1419" s="5" t="s">
        <v>454</v>
      </c>
      <c r="H1419" s="70">
        <f>SUMIFS('0. CSM'!C:C,'0. CSM'!L:L,CSM_AGENCY3[[#This Row],[Agency]],'0. CSM'!M:M,CSM_AGENCY3[[#This Row],[Billing CSM Title]])+SUMIFS('0. CSM'!E:E,'0. CSM'!L:L,CSM_AGENCY3[[#This Row],[Agency]],'0. CSM'!M:M,CSM_AGENCY3[[#This Row],[Billing CSM Title]])*1000</f>
        <v>-26000</v>
      </c>
      <c r="I1419" s="70">
        <f>SUMIFS('0. CSM'!D:D,'0. CSM'!L:L,CSM_AGENCY3[[#This Row],[Agency]],'0. CSM'!M:M,CSM_AGENCY3[[#This Row],[Billing CSM Title]])+SUMIFS('0. CSM'!F:F,'0. CSM'!L:L,CSM_AGENCY3[[#This Row],[Agency]],'0. CSM'!M:M,CSM_AGENCY3[[#This Row],[Billing CSM Title]])*1000</f>
        <v>-27000</v>
      </c>
      <c r="J1419" s="70">
        <f>CSM_AGENCY3[[#This Row],[FY1 ANNUAL]]+CSM_AGENCY3[[#This Row],[FY2 ANNUAL]]</f>
        <v>-53000</v>
      </c>
      <c r="K1419" s="70">
        <f>ROUND(CSM_AGENCY3[[#This Row],[FY1 ANNUAL]]/12,2)</f>
        <v>-2166.67</v>
      </c>
      <c r="L1419" s="70">
        <f>ROUND(CSM_AGENCY3[[#This Row],[FY2 ANNUAL]]/12,2)</f>
        <v>-2250</v>
      </c>
    </row>
    <row r="1420" spans="1:12" hidden="1" x14ac:dyDescent="0.25">
      <c r="A1420" t="s">
        <v>209</v>
      </c>
      <c r="B1420" t="s">
        <v>331</v>
      </c>
      <c r="C1420" s="4" t="s">
        <v>470</v>
      </c>
      <c r="D1420" s="4"/>
      <c r="E1420" s="4" t="str">
        <f>CSM_AGENCY3[[#This Row],[Agency]]&amp;"-"&amp;CSM_AGENCY3[[#This Row],[Agency Name]]</f>
        <v>013-Joint Transportation Committee</v>
      </c>
      <c r="F1420" s="8" t="s">
        <v>43</v>
      </c>
      <c r="G1420" s="5" t="s">
        <v>454</v>
      </c>
      <c r="H1420" s="70">
        <v>-500</v>
      </c>
      <c r="I1420" s="70">
        <v>-500</v>
      </c>
      <c r="J1420" s="70">
        <f>CSM_AGENCY3[[#This Row],[FY1 ANNUAL]]+CSM_AGENCY3[[#This Row],[FY2 ANNUAL]]</f>
        <v>-1000</v>
      </c>
      <c r="K1420" s="70">
        <f>ROUND(CSM_AGENCY3[[#This Row],[FY1 ANNUAL]]/12,2)</f>
        <v>-41.67</v>
      </c>
      <c r="L1420" s="70">
        <f>ROUND(CSM_AGENCY3[[#This Row],[FY2 ANNUAL]]/12,2)</f>
        <v>-41.67</v>
      </c>
    </row>
    <row r="1421" spans="1:12" hidden="1" x14ac:dyDescent="0.25">
      <c r="A1421" t="s">
        <v>210</v>
      </c>
      <c r="B1421" t="s">
        <v>332</v>
      </c>
      <c r="C1421" s="4" t="s">
        <v>470</v>
      </c>
      <c r="D1421" s="4"/>
      <c r="E1421" s="4" t="str">
        <f>CSM_AGENCY3[[#This Row],[Agency]]&amp;"-"&amp;CSM_AGENCY3[[#This Row],[Agency Name]]</f>
        <v>014-Jt Leg Audit &amp; Review Committee</v>
      </c>
      <c r="F1421" s="8" t="s">
        <v>43</v>
      </c>
      <c r="G1421" s="5" t="s">
        <v>454</v>
      </c>
      <c r="H1421" s="70">
        <f>SUMIFS('0. CSM'!C:C,'0. CSM'!L:L,CSM_AGENCY3[[#This Row],[Agency]],'0. CSM'!M:M,CSM_AGENCY3[[#This Row],[Billing CSM Title]])+SUMIFS('0. CSM'!E:E,'0. CSM'!L:L,CSM_AGENCY3[[#This Row],[Agency]],'0. CSM'!M:M,CSM_AGENCY3[[#This Row],[Billing CSM Title]])*1000</f>
        <v>-2000</v>
      </c>
      <c r="I1421" s="70">
        <f>SUMIFS('0. CSM'!D:D,'0. CSM'!L:L,CSM_AGENCY3[[#This Row],[Agency]],'0. CSM'!M:M,CSM_AGENCY3[[#This Row],[Billing CSM Title]])+SUMIFS('0. CSM'!F:F,'0. CSM'!L:L,CSM_AGENCY3[[#This Row],[Agency]],'0. CSM'!M:M,CSM_AGENCY3[[#This Row],[Billing CSM Title]])*1000</f>
        <v>-3000</v>
      </c>
      <c r="J1421" s="70">
        <f>CSM_AGENCY3[[#This Row],[FY1 ANNUAL]]+CSM_AGENCY3[[#This Row],[FY2 ANNUAL]]</f>
        <v>-5000</v>
      </c>
      <c r="K1421" s="70">
        <f>ROUND(CSM_AGENCY3[[#This Row],[FY1 ANNUAL]]/12,2)</f>
        <v>-166.67</v>
      </c>
      <c r="L1421" s="70">
        <f>ROUND(CSM_AGENCY3[[#This Row],[FY2 ANNUAL]]/12,2)</f>
        <v>-250</v>
      </c>
    </row>
    <row r="1422" spans="1:12" hidden="1" x14ac:dyDescent="0.25">
      <c r="A1422" t="s">
        <v>211</v>
      </c>
      <c r="B1422" t="s">
        <v>333</v>
      </c>
      <c r="C1422" s="4" t="s">
        <v>470</v>
      </c>
      <c r="D1422" s="4"/>
      <c r="E1422" s="4" t="str">
        <f>CSM_AGENCY3[[#This Row],[Agency]]&amp;"-"&amp;CSM_AGENCY3[[#This Row],[Agency Name]]</f>
        <v>020-LEAP Committee</v>
      </c>
      <c r="F1422" s="8" t="s">
        <v>43</v>
      </c>
      <c r="G1422" s="5" t="s">
        <v>454</v>
      </c>
      <c r="H1422" s="70">
        <f>SUMIFS('0. CSM'!C:C,'0. CSM'!L:L,CSM_AGENCY3[[#This Row],[Agency]],'0. CSM'!M:M,CSM_AGENCY3[[#This Row],[Billing CSM Title]])+SUMIFS('0. CSM'!E:E,'0. CSM'!L:L,CSM_AGENCY3[[#This Row],[Agency]],'0. CSM'!M:M,CSM_AGENCY3[[#This Row],[Billing CSM Title]])*1000</f>
        <v>-1000</v>
      </c>
      <c r="I1422" s="70">
        <f>SUMIFS('0. CSM'!D:D,'0. CSM'!L:L,CSM_AGENCY3[[#This Row],[Agency]],'0. CSM'!M:M,CSM_AGENCY3[[#This Row],[Billing CSM Title]])+SUMIFS('0. CSM'!F:F,'0. CSM'!L:L,CSM_AGENCY3[[#This Row],[Agency]],'0. CSM'!M:M,CSM_AGENCY3[[#This Row],[Billing CSM Title]])*1000</f>
        <v>-1000</v>
      </c>
      <c r="J1422" s="70">
        <f>CSM_AGENCY3[[#This Row],[FY1 ANNUAL]]+CSM_AGENCY3[[#This Row],[FY2 ANNUAL]]</f>
        <v>-2000</v>
      </c>
      <c r="K1422" s="70">
        <f>ROUND(CSM_AGENCY3[[#This Row],[FY1 ANNUAL]]/12,2)</f>
        <v>-83.33</v>
      </c>
      <c r="L1422" s="70">
        <f>ROUND(CSM_AGENCY3[[#This Row],[FY2 ANNUAL]]/12,2)</f>
        <v>-83.33</v>
      </c>
    </row>
    <row r="1423" spans="1:12" hidden="1" x14ac:dyDescent="0.25">
      <c r="A1423" t="s">
        <v>212</v>
      </c>
      <c r="B1423" t="s">
        <v>334</v>
      </c>
      <c r="C1423" s="4" t="s">
        <v>470</v>
      </c>
      <c r="D1423" s="4"/>
      <c r="E1423" s="4" t="str">
        <f>CSM_AGENCY3[[#This Row],[Agency]]&amp;"-"&amp;CSM_AGENCY3[[#This Row],[Agency Name]]</f>
        <v>035-Office of the State Actuary</v>
      </c>
      <c r="F1423" s="8" t="s">
        <v>43</v>
      </c>
      <c r="G1423" s="5" t="s">
        <v>454</v>
      </c>
      <c r="H1423" s="70">
        <v>-2500</v>
      </c>
      <c r="I1423" s="70">
        <v>-1500</v>
      </c>
      <c r="J1423" s="70">
        <f>CSM_AGENCY3[[#This Row],[FY1 ANNUAL]]+CSM_AGENCY3[[#This Row],[FY2 ANNUAL]]</f>
        <v>-4000</v>
      </c>
      <c r="K1423" s="70">
        <f>ROUND(CSM_AGENCY3[[#This Row],[FY1 ANNUAL]]/12,2)</f>
        <v>-208.33</v>
      </c>
      <c r="L1423" s="70">
        <f>ROUND(CSM_AGENCY3[[#This Row],[FY2 ANNUAL]]/12,2)</f>
        <v>-125</v>
      </c>
    </row>
    <row r="1424" spans="1:12" hidden="1" x14ac:dyDescent="0.25">
      <c r="A1424" t="s">
        <v>213</v>
      </c>
      <c r="B1424" t="s">
        <v>335</v>
      </c>
      <c r="C1424" s="4" t="s">
        <v>470</v>
      </c>
      <c r="D1424" s="4"/>
      <c r="E1424" s="4" t="str">
        <f>CSM_AGENCY3[[#This Row],[Agency]]&amp;"-"&amp;CSM_AGENCY3[[#This Row],[Agency Name]]</f>
        <v>036-St Leg Labor Rel</v>
      </c>
      <c r="F1424" s="8" t="s">
        <v>43</v>
      </c>
      <c r="G1424" s="5" t="s">
        <v>454</v>
      </c>
      <c r="H1424" s="70">
        <f>SUMIFS('0. CSM'!C:C,'0. CSM'!L:L,CSM_AGENCY3[[#This Row],[Agency]],'0. CSM'!M:M,CSM_AGENCY3[[#This Row],[Billing CSM Title]])+SUMIFS('0. CSM'!E:E,'0. CSM'!L:L,CSM_AGENCY3[[#This Row],[Agency]],'0. CSM'!M:M,CSM_AGENCY3[[#This Row],[Billing CSM Title]])*1000</f>
        <v>0</v>
      </c>
      <c r="I1424" s="70">
        <f>SUMIFS('0. CSM'!D:D,'0. CSM'!L:L,CSM_AGENCY3[[#This Row],[Agency]],'0. CSM'!M:M,CSM_AGENCY3[[#This Row],[Billing CSM Title]])+SUMIFS('0. CSM'!F:F,'0. CSM'!L:L,CSM_AGENCY3[[#This Row],[Agency]],'0. CSM'!M:M,CSM_AGENCY3[[#This Row],[Billing CSM Title]])*1000</f>
        <v>0</v>
      </c>
      <c r="J1424" s="70">
        <f>CSM_AGENCY3[[#This Row],[FY1 ANNUAL]]+CSM_AGENCY3[[#This Row],[FY2 ANNUAL]]</f>
        <v>0</v>
      </c>
      <c r="K1424" s="70">
        <f>ROUND(CSM_AGENCY3[[#This Row],[FY1 ANNUAL]]/12,2)</f>
        <v>0</v>
      </c>
      <c r="L1424" s="70">
        <f>ROUND(CSM_AGENCY3[[#This Row],[FY2 ANNUAL]]/12,2)</f>
        <v>0</v>
      </c>
    </row>
    <row r="1425" spans="1:12" hidden="1" x14ac:dyDescent="0.25">
      <c r="A1425" t="s">
        <v>214</v>
      </c>
      <c r="B1425" t="s">
        <v>336</v>
      </c>
      <c r="C1425" s="4" t="s">
        <v>470</v>
      </c>
      <c r="D1425" s="4"/>
      <c r="E1425" s="4" t="str">
        <f>CSM_AGENCY3[[#This Row],[Agency]]&amp;"-"&amp;CSM_AGENCY3[[#This Row],[Agency Name]]</f>
        <v>037-Office of Legislative Support Svcs</v>
      </c>
      <c r="F1425" s="8" t="s">
        <v>43</v>
      </c>
      <c r="G1425" s="5" t="s">
        <v>454</v>
      </c>
      <c r="H1425" s="70">
        <v>-3000</v>
      </c>
      <c r="I1425" s="70">
        <v>-4000</v>
      </c>
      <c r="J1425" s="70">
        <f>CSM_AGENCY3[[#This Row],[FY1 ANNUAL]]+CSM_AGENCY3[[#This Row],[FY2 ANNUAL]]</f>
        <v>-7000</v>
      </c>
      <c r="K1425" s="70">
        <f>ROUND(CSM_AGENCY3[[#This Row],[FY1 ANNUAL]]/12,2)</f>
        <v>-250</v>
      </c>
      <c r="L1425" s="70">
        <f>ROUND(CSM_AGENCY3[[#This Row],[FY2 ANNUAL]]/12,2)</f>
        <v>-333.33</v>
      </c>
    </row>
    <row r="1426" spans="1:12" hidden="1" x14ac:dyDescent="0.25">
      <c r="A1426" t="s">
        <v>215</v>
      </c>
      <c r="B1426" t="s">
        <v>337</v>
      </c>
      <c r="C1426" s="4" t="s">
        <v>470</v>
      </c>
      <c r="D1426" s="4"/>
      <c r="E1426" s="4" t="str">
        <f>CSM_AGENCY3[[#This Row],[Agency]]&amp;"-"&amp;CSM_AGENCY3[[#This Row],[Agency Name]]</f>
        <v>038-Joint Legislative Systems Comm</v>
      </c>
      <c r="F1426" s="8" t="s">
        <v>43</v>
      </c>
      <c r="G1426" s="5" t="s">
        <v>454</v>
      </c>
      <c r="H1426" s="70">
        <f>SUMIFS('0. CSM'!C:C,'0. CSM'!L:L,CSM_AGENCY3[[#This Row],[Agency]],'0. CSM'!M:M,CSM_AGENCY3[[#This Row],[Billing CSM Title]])+SUMIFS('0. CSM'!E:E,'0. CSM'!L:L,CSM_AGENCY3[[#This Row],[Agency]],'0. CSM'!M:M,CSM_AGENCY3[[#This Row],[Billing CSM Title]])*1000</f>
        <v>-7000</v>
      </c>
      <c r="I1426" s="70">
        <f>SUMIFS('0. CSM'!D:D,'0. CSM'!L:L,CSM_AGENCY3[[#This Row],[Agency]],'0. CSM'!M:M,CSM_AGENCY3[[#This Row],[Billing CSM Title]])+SUMIFS('0. CSM'!F:F,'0. CSM'!L:L,CSM_AGENCY3[[#This Row],[Agency]],'0. CSM'!M:M,CSM_AGENCY3[[#This Row],[Billing CSM Title]])*1000</f>
        <v>-6000</v>
      </c>
      <c r="J1426" s="70">
        <f>CSM_AGENCY3[[#This Row],[FY1 ANNUAL]]+CSM_AGENCY3[[#This Row],[FY2 ANNUAL]]</f>
        <v>-13000</v>
      </c>
      <c r="K1426" s="70">
        <f>ROUND(CSM_AGENCY3[[#This Row],[FY1 ANNUAL]]/12,2)</f>
        <v>-583.33000000000004</v>
      </c>
      <c r="L1426" s="70">
        <f>ROUND(CSM_AGENCY3[[#This Row],[FY2 ANNUAL]]/12,2)</f>
        <v>-500</v>
      </c>
    </row>
    <row r="1427" spans="1:12" hidden="1" x14ac:dyDescent="0.25">
      <c r="A1427" t="s">
        <v>216</v>
      </c>
      <c r="B1427" t="s">
        <v>338</v>
      </c>
      <c r="C1427" s="4" t="s">
        <v>470</v>
      </c>
      <c r="D1427" s="4"/>
      <c r="E1427" s="4" t="str">
        <f>CSM_AGENCY3[[#This Row],[Agency]]&amp;"-"&amp;CSM_AGENCY3[[#This Row],[Agency Name]]</f>
        <v>040-Statute Law Committee</v>
      </c>
      <c r="F1427" s="8" t="s">
        <v>43</v>
      </c>
      <c r="G1427" s="5" t="s">
        <v>454</v>
      </c>
      <c r="H1427" s="70">
        <v>-3500</v>
      </c>
      <c r="I1427" s="70">
        <v>-4500</v>
      </c>
      <c r="J1427" s="70">
        <f>CSM_AGENCY3[[#This Row],[FY1 ANNUAL]]+CSM_AGENCY3[[#This Row],[FY2 ANNUAL]]</f>
        <v>-8000</v>
      </c>
      <c r="K1427" s="70">
        <f>ROUND(CSM_AGENCY3[[#This Row],[FY1 ANNUAL]]/12,2)</f>
        <v>-291.67</v>
      </c>
      <c r="L1427" s="70">
        <f>ROUND(CSM_AGENCY3[[#This Row],[FY2 ANNUAL]]/12,2)</f>
        <v>-375</v>
      </c>
    </row>
    <row r="1428" spans="1:12" hidden="1" x14ac:dyDescent="0.25">
      <c r="A1428" t="s">
        <v>217</v>
      </c>
      <c r="B1428" t="s">
        <v>339</v>
      </c>
      <c r="C1428" s="4" t="s">
        <v>470</v>
      </c>
      <c r="D1428" s="4"/>
      <c r="E1428" s="4" t="str">
        <f>CSM_AGENCY3[[#This Row],[Agency]]&amp;"-"&amp;CSM_AGENCY3[[#This Row],[Agency Name]]</f>
        <v>045-Supreme Court</v>
      </c>
      <c r="F1428" s="8" t="s">
        <v>43</v>
      </c>
      <c r="G1428" s="5" t="s">
        <v>454</v>
      </c>
      <c r="H1428" s="70">
        <v>-7000</v>
      </c>
      <c r="I1428" s="70">
        <v>-6000</v>
      </c>
      <c r="J1428" s="70">
        <f>CSM_AGENCY3[[#This Row],[FY1 ANNUAL]]+CSM_AGENCY3[[#This Row],[FY2 ANNUAL]]</f>
        <v>-13000</v>
      </c>
      <c r="K1428" s="70">
        <f>ROUND(CSM_AGENCY3[[#This Row],[FY1 ANNUAL]]/12,2)</f>
        <v>-583.33000000000004</v>
      </c>
      <c r="L1428" s="70">
        <f>ROUND(CSM_AGENCY3[[#This Row],[FY2 ANNUAL]]/12,2)</f>
        <v>-500</v>
      </c>
    </row>
    <row r="1429" spans="1:12" hidden="1" x14ac:dyDescent="0.25">
      <c r="A1429" t="s">
        <v>218</v>
      </c>
      <c r="B1429" t="s">
        <v>340</v>
      </c>
      <c r="C1429" s="4" t="s">
        <v>470</v>
      </c>
      <c r="D1429" s="4"/>
      <c r="E1429" s="4" t="str">
        <f>CSM_AGENCY3[[#This Row],[Agency]]&amp;"-"&amp;CSM_AGENCY3[[#This Row],[Agency Name]]</f>
        <v>046-State Law Library</v>
      </c>
      <c r="F1429" s="8" t="s">
        <v>43</v>
      </c>
      <c r="G1429" s="5" t="s">
        <v>454</v>
      </c>
      <c r="H1429" s="70">
        <v>-500</v>
      </c>
      <c r="I1429" s="70">
        <v>-500</v>
      </c>
      <c r="J1429" s="70">
        <f>CSM_AGENCY3[[#This Row],[FY1 ANNUAL]]+CSM_AGENCY3[[#This Row],[FY2 ANNUAL]]</f>
        <v>-1000</v>
      </c>
      <c r="K1429" s="70">
        <f>ROUND(CSM_AGENCY3[[#This Row],[FY1 ANNUAL]]/12,2)</f>
        <v>-41.67</v>
      </c>
      <c r="L1429" s="70">
        <f>ROUND(CSM_AGENCY3[[#This Row],[FY2 ANNUAL]]/12,2)</f>
        <v>-41.67</v>
      </c>
    </row>
    <row r="1430" spans="1:12" hidden="1" x14ac:dyDescent="0.25">
      <c r="A1430" t="s">
        <v>219</v>
      </c>
      <c r="B1430" t="s">
        <v>341</v>
      </c>
      <c r="C1430" s="4" t="s">
        <v>470</v>
      </c>
      <c r="D1430" s="4"/>
      <c r="E1430" s="4" t="str">
        <f>CSM_AGENCY3[[#This Row],[Agency]]&amp;"-"&amp;CSM_AGENCY3[[#This Row],[Agency Name]]</f>
        <v>048-Court of Appeals</v>
      </c>
      <c r="F1430" s="8" t="s">
        <v>43</v>
      </c>
      <c r="G1430" s="5" t="s">
        <v>454</v>
      </c>
      <c r="H1430" s="70">
        <v>-12500</v>
      </c>
      <c r="I1430" s="70">
        <v>-14500</v>
      </c>
      <c r="J1430" s="70">
        <f>CSM_AGENCY3[[#This Row],[FY1 ANNUAL]]+CSM_AGENCY3[[#This Row],[FY2 ANNUAL]]</f>
        <v>-27000</v>
      </c>
      <c r="K1430" s="70">
        <f>ROUND(CSM_AGENCY3[[#This Row],[FY1 ANNUAL]]/12,2)</f>
        <v>-1041.67</v>
      </c>
      <c r="L1430" s="70">
        <f>ROUND(CSM_AGENCY3[[#This Row],[FY2 ANNUAL]]/12,2)</f>
        <v>-1208.33</v>
      </c>
    </row>
    <row r="1431" spans="1:12" hidden="1" x14ac:dyDescent="0.25">
      <c r="A1431" t="s">
        <v>220</v>
      </c>
      <c r="B1431" t="s">
        <v>342</v>
      </c>
      <c r="C1431" s="4" t="s">
        <v>470</v>
      </c>
      <c r="D1431" s="4"/>
      <c r="E1431" s="4" t="str">
        <f>CSM_AGENCY3[[#This Row],[Agency]]&amp;"-"&amp;CSM_AGENCY3[[#This Row],[Agency Name]]</f>
        <v>050-Commission on Judicial Conduct</v>
      </c>
      <c r="F1431" s="8" t="s">
        <v>43</v>
      </c>
      <c r="G1431" s="5" t="s">
        <v>454</v>
      </c>
      <c r="H1431" s="70">
        <v>-500</v>
      </c>
      <c r="I1431" s="70">
        <v>-500</v>
      </c>
      <c r="J1431" s="70">
        <f>CSM_AGENCY3[[#This Row],[FY1 ANNUAL]]+CSM_AGENCY3[[#This Row],[FY2 ANNUAL]]</f>
        <v>-1000</v>
      </c>
      <c r="K1431" s="70">
        <f>ROUND(CSM_AGENCY3[[#This Row],[FY1 ANNUAL]]/12,2)</f>
        <v>-41.67</v>
      </c>
      <c r="L1431" s="70">
        <f>ROUND(CSM_AGENCY3[[#This Row],[FY2 ANNUAL]]/12,2)</f>
        <v>-41.67</v>
      </c>
    </row>
    <row r="1432" spans="1:12" hidden="1" x14ac:dyDescent="0.25">
      <c r="A1432" t="s">
        <v>221</v>
      </c>
      <c r="B1432" t="s">
        <v>343</v>
      </c>
      <c r="C1432" s="4" t="s">
        <v>470</v>
      </c>
      <c r="D1432" s="4"/>
      <c r="E1432" s="4" t="str">
        <f>CSM_AGENCY3[[#This Row],[Agency]]&amp;"-"&amp;CSM_AGENCY3[[#This Row],[Agency Name]]</f>
        <v>055-Administrative Office of the Courts</v>
      </c>
      <c r="F1432" s="8" t="s">
        <v>43</v>
      </c>
      <c r="G1432" s="5" t="s">
        <v>454</v>
      </c>
      <c r="H1432" s="70">
        <v>-49500</v>
      </c>
      <c r="I1432" s="70">
        <v>-50500</v>
      </c>
      <c r="J1432" s="70">
        <f>CSM_AGENCY3[[#This Row],[FY1 ANNUAL]]+CSM_AGENCY3[[#This Row],[FY2 ANNUAL]]</f>
        <v>-100000</v>
      </c>
      <c r="K1432" s="70">
        <f>ROUND(CSM_AGENCY3[[#This Row],[FY1 ANNUAL]]/12,2)</f>
        <v>-4125</v>
      </c>
      <c r="L1432" s="70">
        <f>ROUND(CSM_AGENCY3[[#This Row],[FY2 ANNUAL]]/12,2)</f>
        <v>-4208.33</v>
      </c>
    </row>
    <row r="1433" spans="1:12" hidden="1" x14ac:dyDescent="0.25">
      <c r="A1433" t="s">
        <v>222</v>
      </c>
      <c r="B1433" t="s">
        <v>344</v>
      </c>
      <c r="C1433" s="4" t="s">
        <v>470</v>
      </c>
      <c r="D1433" s="4"/>
      <c r="E1433" s="4" t="str">
        <f>CSM_AGENCY3[[#This Row],[Agency]]&amp;"-"&amp;CSM_AGENCY3[[#This Row],[Agency Name]]</f>
        <v>056-Office of Public Defense</v>
      </c>
      <c r="F1433" s="8" t="s">
        <v>43</v>
      </c>
      <c r="G1433" s="5" t="s">
        <v>454</v>
      </c>
      <c r="H1433" s="70">
        <v>-2500</v>
      </c>
      <c r="I1433" s="70">
        <v>-3500</v>
      </c>
      <c r="J1433" s="70">
        <f>CSM_AGENCY3[[#This Row],[FY1 ANNUAL]]+CSM_AGENCY3[[#This Row],[FY2 ANNUAL]]</f>
        <v>-6000</v>
      </c>
      <c r="K1433" s="70">
        <f>ROUND(CSM_AGENCY3[[#This Row],[FY1 ANNUAL]]/12,2)</f>
        <v>-208.33</v>
      </c>
      <c r="L1433" s="70">
        <f>ROUND(CSM_AGENCY3[[#This Row],[FY2 ANNUAL]]/12,2)</f>
        <v>-291.67</v>
      </c>
    </row>
    <row r="1434" spans="1:12" hidden="1" x14ac:dyDescent="0.25">
      <c r="A1434" t="s">
        <v>223</v>
      </c>
      <c r="B1434" t="s">
        <v>345</v>
      </c>
      <c r="C1434" s="4" t="s">
        <v>470</v>
      </c>
      <c r="D1434" s="4"/>
      <c r="E1434" s="4" t="str">
        <f>CSM_AGENCY3[[#This Row],[Agency]]&amp;"-"&amp;CSM_AGENCY3[[#This Row],[Agency Name]]</f>
        <v>057-Office of Civil Legal Aid</v>
      </c>
      <c r="F1434" s="8" t="s">
        <v>43</v>
      </c>
      <c r="G1434" s="5" t="s">
        <v>454</v>
      </c>
      <c r="H1434" s="70">
        <v>-500</v>
      </c>
      <c r="I1434" s="70">
        <v>-500</v>
      </c>
      <c r="J1434" s="70">
        <f>CSM_AGENCY3[[#This Row],[FY1 ANNUAL]]+CSM_AGENCY3[[#This Row],[FY2 ANNUAL]]</f>
        <v>-1000</v>
      </c>
      <c r="K1434" s="70">
        <f>ROUND(CSM_AGENCY3[[#This Row],[FY1 ANNUAL]]/12,2)</f>
        <v>-41.67</v>
      </c>
      <c r="L1434" s="70">
        <f>ROUND(CSM_AGENCY3[[#This Row],[FY2 ANNUAL]]/12,2)</f>
        <v>-41.67</v>
      </c>
    </row>
    <row r="1435" spans="1:12" hidden="1" x14ac:dyDescent="0.25">
      <c r="A1435" t="s">
        <v>224</v>
      </c>
      <c r="B1435" t="s">
        <v>346</v>
      </c>
      <c r="C1435" s="4" t="s">
        <v>470</v>
      </c>
      <c r="D1435" s="4"/>
      <c r="E1435" s="4" t="str">
        <f>CSM_AGENCY3[[#This Row],[Agency]]&amp;"-"&amp;CSM_AGENCY3[[#This Row],[Agency Name]]</f>
        <v>075-Office of the Governor</v>
      </c>
      <c r="F1435" s="8" t="s">
        <v>43</v>
      </c>
      <c r="G1435" s="5" t="s">
        <v>454</v>
      </c>
      <c r="H1435" s="70">
        <v>-7500</v>
      </c>
      <c r="I1435" s="70">
        <v>-7500</v>
      </c>
      <c r="J1435" s="70">
        <f>CSM_AGENCY3[[#This Row],[FY1 ANNUAL]]+CSM_AGENCY3[[#This Row],[FY2 ANNUAL]]</f>
        <v>-15000</v>
      </c>
      <c r="K1435" s="70">
        <f>ROUND(CSM_AGENCY3[[#This Row],[FY1 ANNUAL]]/12,2)</f>
        <v>-625</v>
      </c>
      <c r="L1435" s="70">
        <f>ROUND(CSM_AGENCY3[[#This Row],[FY2 ANNUAL]]/12,2)</f>
        <v>-625</v>
      </c>
    </row>
    <row r="1436" spans="1:12" hidden="1" x14ac:dyDescent="0.25">
      <c r="A1436" t="s">
        <v>225</v>
      </c>
      <c r="B1436" t="s">
        <v>347</v>
      </c>
      <c r="C1436" s="4" t="s">
        <v>470</v>
      </c>
      <c r="D1436" s="4"/>
      <c r="E1436" s="4" t="str">
        <f>CSM_AGENCY3[[#This Row],[Agency]]&amp;"-"&amp;CSM_AGENCY3[[#This Row],[Agency Name]]</f>
        <v>080-Office of the Lieutenant Governor</v>
      </c>
      <c r="F1436" s="8" t="s">
        <v>43</v>
      </c>
      <c r="G1436" s="5" t="s">
        <v>454</v>
      </c>
      <c r="H1436" s="70">
        <v>-500</v>
      </c>
      <c r="I1436" s="70">
        <v>-500</v>
      </c>
      <c r="J1436" s="70">
        <f>CSM_AGENCY3[[#This Row],[FY1 ANNUAL]]+CSM_AGENCY3[[#This Row],[FY2 ANNUAL]]</f>
        <v>-1000</v>
      </c>
      <c r="K1436" s="70">
        <f>ROUND(CSM_AGENCY3[[#This Row],[FY1 ANNUAL]]/12,2)</f>
        <v>-41.67</v>
      </c>
      <c r="L1436" s="70">
        <f>ROUND(CSM_AGENCY3[[#This Row],[FY2 ANNUAL]]/12,2)</f>
        <v>-41.67</v>
      </c>
    </row>
    <row r="1437" spans="1:12" hidden="1" x14ac:dyDescent="0.25">
      <c r="A1437" t="s">
        <v>227</v>
      </c>
      <c r="B1437" t="s">
        <v>349</v>
      </c>
      <c r="C1437" s="4" t="s">
        <v>470</v>
      </c>
      <c r="D1437" s="4"/>
      <c r="E1437" s="4" t="str">
        <f>CSM_AGENCY3[[#This Row],[Agency]]&amp;"-"&amp;CSM_AGENCY3[[#This Row],[Agency Name]]</f>
        <v>083-WA St Leadership Bd</v>
      </c>
      <c r="F1437" s="8" t="s">
        <v>43</v>
      </c>
      <c r="G1437" s="5" t="s">
        <v>454</v>
      </c>
      <c r="H1437" s="70">
        <f>SUMIFS('0. CSM'!C:C,'0. CSM'!L:L,CSM_AGENCY3[[#This Row],[Agency]],'0. CSM'!M:M,CSM_AGENCY3[[#This Row],[Billing CSM Title]])+SUMIFS('0. CSM'!E:E,'0. CSM'!L:L,CSM_AGENCY3[[#This Row],[Agency]],'0. CSM'!M:M,CSM_AGENCY3[[#This Row],[Billing CSM Title]])*1000</f>
        <v>0</v>
      </c>
      <c r="I1437" s="70">
        <f>SUMIFS('0. CSM'!D:D,'0. CSM'!L:L,CSM_AGENCY3[[#This Row],[Agency]],'0. CSM'!M:M,CSM_AGENCY3[[#This Row],[Billing CSM Title]])+SUMIFS('0. CSM'!F:F,'0. CSM'!L:L,CSM_AGENCY3[[#This Row],[Agency]],'0. CSM'!M:M,CSM_AGENCY3[[#This Row],[Billing CSM Title]])*1000</f>
        <v>0</v>
      </c>
      <c r="J1437" s="70">
        <f>CSM_AGENCY3[[#This Row],[FY1 ANNUAL]]+CSM_AGENCY3[[#This Row],[FY2 ANNUAL]]</f>
        <v>0</v>
      </c>
      <c r="K1437" s="70">
        <f>ROUND(CSM_AGENCY3[[#This Row],[FY1 ANNUAL]]/12,2)</f>
        <v>0</v>
      </c>
      <c r="L1437" s="70">
        <f>ROUND(CSM_AGENCY3[[#This Row],[FY2 ANNUAL]]/12,2)</f>
        <v>0</v>
      </c>
    </row>
    <row r="1438" spans="1:12" hidden="1" x14ac:dyDescent="0.25">
      <c r="A1438" t="s">
        <v>226</v>
      </c>
      <c r="B1438" t="s">
        <v>348</v>
      </c>
      <c r="C1438" s="4" t="s">
        <v>470</v>
      </c>
      <c r="D1438" s="4"/>
      <c r="E1438" s="4" t="str">
        <f>CSM_AGENCY3[[#This Row],[Agency]]&amp;"-"&amp;CSM_AGENCY3[[#This Row],[Agency Name]]</f>
        <v>082-Public Disclosure Commission</v>
      </c>
      <c r="F1438" s="8" t="s">
        <v>43</v>
      </c>
      <c r="G1438" s="5" t="s">
        <v>454</v>
      </c>
      <c r="H1438" s="70">
        <v>-2500</v>
      </c>
      <c r="I1438" s="70">
        <v>-3500</v>
      </c>
      <c r="J1438" s="70">
        <f>CSM_AGENCY3[[#This Row],[FY1 ANNUAL]]+CSM_AGENCY3[[#This Row],[FY2 ANNUAL]]</f>
        <v>-6000</v>
      </c>
      <c r="K1438" s="70">
        <f>ROUND(CSM_AGENCY3[[#This Row],[FY1 ANNUAL]]/12,2)</f>
        <v>-208.33</v>
      </c>
      <c r="L1438" s="70">
        <f>ROUND(CSM_AGENCY3[[#This Row],[FY2 ANNUAL]]/12,2)</f>
        <v>-291.67</v>
      </c>
    </row>
    <row r="1439" spans="1:12" hidden="1" x14ac:dyDescent="0.25">
      <c r="A1439" t="s">
        <v>228</v>
      </c>
      <c r="B1439" t="s">
        <v>350</v>
      </c>
      <c r="C1439" s="4" t="s">
        <v>470</v>
      </c>
      <c r="D1439" s="4"/>
      <c r="E1439" s="4" t="str">
        <f>CSM_AGENCY3[[#This Row],[Agency]]&amp;"-"&amp;CSM_AGENCY3[[#This Row],[Agency Name]]</f>
        <v>085-Office of the Secretary of State</v>
      </c>
      <c r="F1439" s="8" t="s">
        <v>43</v>
      </c>
      <c r="G1439" s="5" t="s">
        <v>454</v>
      </c>
      <c r="H1439" s="70">
        <v>-28500</v>
      </c>
      <c r="I1439" s="70">
        <v>-28500</v>
      </c>
      <c r="J1439" s="70">
        <f>CSM_AGENCY3[[#This Row],[FY1 ANNUAL]]+CSM_AGENCY3[[#This Row],[FY2 ANNUAL]]</f>
        <v>-57000</v>
      </c>
      <c r="K1439" s="70">
        <f>ROUND(CSM_AGENCY3[[#This Row],[FY1 ANNUAL]]/12,2)</f>
        <v>-2375</v>
      </c>
      <c r="L1439" s="70">
        <f>ROUND(CSM_AGENCY3[[#This Row],[FY2 ANNUAL]]/12,2)</f>
        <v>-2375</v>
      </c>
    </row>
    <row r="1440" spans="1:12" hidden="1" x14ac:dyDescent="0.25">
      <c r="A1440" t="s">
        <v>229</v>
      </c>
      <c r="B1440" t="s">
        <v>351</v>
      </c>
      <c r="C1440" s="4" t="s">
        <v>470</v>
      </c>
      <c r="D1440" s="4"/>
      <c r="E1440" s="4" t="str">
        <f>CSM_AGENCY3[[#This Row],[Agency]]&amp;"-"&amp;CSM_AGENCY3[[#This Row],[Agency Name]]</f>
        <v>086-Governor's Office of Indian Affairs</v>
      </c>
      <c r="F1440" s="8" t="s">
        <v>43</v>
      </c>
      <c r="G1440" s="5" t="s">
        <v>454</v>
      </c>
      <c r="H1440" s="70">
        <f>SUMIFS('0. CSM'!C:C,'0. CSM'!L:L,CSM_AGENCY3[[#This Row],[Agency]],'0. CSM'!M:M,CSM_AGENCY3[[#This Row],[Billing CSM Title]])+SUMIFS('0. CSM'!E:E,'0. CSM'!L:L,CSM_AGENCY3[[#This Row],[Agency]],'0. CSM'!M:M,CSM_AGENCY3[[#This Row],[Billing CSM Title]])*1000</f>
        <v>0</v>
      </c>
      <c r="I1440" s="70">
        <f>SUMIFS('0. CSM'!D:D,'0. CSM'!L:L,CSM_AGENCY3[[#This Row],[Agency]],'0. CSM'!M:M,CSM_AGENCY3[[#This Row],[Billing CSM Title]])+SUMIFS('0. CSM'!F:F,'0. CSM'!L:L,CSM_AGENCY3[[#This Row],[Agency]],'0. CSM'!M:M,CSM_AGENCY3[[#This Row],[Billing CSM Title]])*1000</f>
        <v>0</v>
      </c>
      <c r="J1440" s="70">
        <f>CSM_AGENCY3[[#This Row],[FY1 ANNUAL]]+CSM_AGENCY3[[#This Row],[FY2 ANNUAL]]</f>
        <v>0</v>
      </c>
      <c r="K1440" s="70">
        <f>ROUND(CSM_AGENCY3[[#This Row],[FY1 ANNUAL]]/12,2)</f>
        <v>0</v>
      </c>
      <c r="L1440" s="70">
        <f>ROUND(CSM_AGENCY3[[#This Row],[FY2 ANNUAL]]/12,2)</f>
        <v>0</v>
      </c>
    </row>
    <row r="1441" spans="1:12" hidden="1" x14ac:dyDescent="0.25">
      <c r="A1441" t="s">
        <v>230</v>
      </c>
      <c r="B1441" t="s">
        <v>352</v>
      </c>
      <c r="C1441" s="4" t="s">
        <v>470</v>
      </c>
      <c r="D1441" s="4"/>
      <c r="E1441" s="4" t="str">
        <f>CSM_AGENCY3[[#This Row],[Agency]]&amp;"-"&amp;CSM_AGENCY3[[#This Row],[Agency Name]]</f>
        <v>087-Asian-Pacific-American Affrs</v>
      </c>
      <c r="F1441" s="8" t="s">
        <v>43</v>
      </c>
      <c r="G1441" s="5" t="s">
        <v>454</v>
      </c>
      <c r="H1441" s="70">
        <v>0</v>
      </c>
      <c r="I1441" s="70">
        <f>SUMIFS('0. CSM'!D:D,'0. CSM'!L:L,CSM_AGENCY3[[#This Row],[Agency]],'0. CSM'!M:M,CSM_AGENCY3[[#This Row],[Billing CSM Title]])+SUMIFS('0. CSM'!F:F,'0. CSM'!L:L,CSM_AGENCY3[[#This Row],[Agency]],'0. CSM'!M:M,CSM_AGENCY3[[#This Row],[Billing CSM Title]])*1000</f>
        <v>0</v>
      </c>
      <c r="J1441" s="70">
        <f>CSM_AGENCY3[[#This Row],[FY1 ANNUAL]]+CSM_AGENCY3[[#This Row],[FY2 ANNUAL]]</f>
        <v>0</v>
      </c>
      <c r="K1441" s="70">
        <f>ROUND(CSM_AGENCY3[[#This Row],[FY1 ANNUAL]]/12,2)</f>
        <v>0</v>
      </c>
      <c r="L1441" s="70">
        <f>ROUND(CSM_AGENCY3[[#This Row],[FY2 ANNUAL]]/12,2)</f>
        <v>0</v>
      </c>
    </row>
    <row r="1442" spans="1:12" hidden="1" x14ac:dyDescent="0.25">
      <c r="A1442" t="s">
        <v>231</v>
      </c>
      <c r="B1442" t="s">
        <v>353</v>
      </c>
      <c r="C1442" s="4" t="s">
        <v>470</v>
      </c>
      <c r="D1442" s="4"/>
      <c r="E1442" s="4" t="str">
        <f>CSM_AGENCY3[[#This Row],[Agency]]&amp;"-"&amp;CSM_AGENCY3[[#This Row],[Agency Name]]</f>
        <v>090-Office of the State Treasurer</v>
      </c>
      <c r="F1442" s="8" t="s">
        <v>43</v>
      </c>
      <c r="G1442" s="5" t="s">
        <v>454</v>
      </c>
      <c r="H1442" s="70">
        <v>-6000</v>
      </c>
      <c r="I1442" s="70">
        <f>SUMIFS('0. CSM'!D:D,'0. CSM'!L:L,CSM_AGENCY3[[#This Row],[Agency]],'0. CSM'!M:M,CSM_AGENCY3[[#This Row],[Billing CSM Title]])+SUMIFS('0. CSM'!F:F,'0. CSM'!L:L,CSM_AGENCY3[[#This Row],[Agency]],'0. CSM'!M:M,CSM_AGENCY3[[#This Row],[Billing CSM Title]])*1000</f>
        <v>-6000</v>
      </c>
      <c r="J1442" s="70">
        <f>CSM_AGENCY3[[#This Row],[FY1 ANNUAL]]+CSM_AGENCY3[[#This Row],[FY2 ANNUAL]]</f>
        <v>-12000</v>
      </c>
      <c r="K1442" s="70">
        <f>ROUND(CSM_AGENCY3[[#This Row],[FY1 ANNUAL]]/12,2)</f>
        <v>-500</v>
      </c>
      <c r="L1442" s="70">
        <f>ROUND(CSM_AGENCY3[[#This Row],[FY2 ANNUAL]]/12,2)</f>
        <v>-500</v>
      </c>
    </row>
    <row r="1443" spans="1:12" hidden="1" x14ac:dyDescent="0.25">
      <c r="A1443" t="s">
        <v>232</v>
      </c>
      <c r="B1443" t="s">
        <v>354</v>
      </c>
      <c r="C1443" s="4" t="s">
        <v>470</v>
      </c>
      <c r="D1443" s="4"/>
      <c r="E1443" s="4" t="str">
        <f>CSM_AGENCY3[[#This Row],[Agency]]&amp;"-"&amp;CSM_AGENCY3[[#This Row],[Agency Name]]</f>
        <v>091-Redistricting Commission</v>
      </c>
      <c r="F1443" s="8" t="s">
        <v>43</v>
      </c>
      <c r="G1443" s="5" t="s">
        <v>454</v>
      </c>
      <c r="H1443" s="70">
        <f>SUMIFS('0. CSM'!C:C,'0. CSM'!L:L,CSM_AGENCY3[[#This Row],[Agency]],'0. CSM'!M:M,CSM_AGENCY3[[#This Row],[Billing CSM Title]])+SUMIFS('0. CSM'!E:E,'0. CSM'!L:L,CSM_AGENCY3[[#This Row],[Agency]],'0. CSM'!M:M,CSM_AGENCY3[[#This Row],[Billing CSM Title]])*1000</f>
        <v>0</v>
      </c>
      <c r="I1443" s="70">
        <f>SUMIFS('0. CSM'!D:D,'0. CSM'!L:L,CSM_AGENCY3[[#This Row],[Agency]],'0. CSM'!M:M,CSM_AGENCY3[[#This Row],[Billing CSM Title]])+SUMIFS('0. CSM'!F:F,'0. CSM'!L:L,CSM_AGENCY3[[#This Row],[Agency]],'0. CSM'!M:M,CSM_AGENCY3[[#This Row],[Billing CSM Title]])*1000</f>
        <v>0</v>
      </c>
      <c r="J1443" s="70">
        <f>CSM_AGENCY3[[#This Row],[FY1 ANNUAL]]+CSM_AGENCY3[[#This Row],[FY2 ANNUAL]]</f>
        <v>0</v>
      </c>
      <c r="K1443" s="70">
        <f>ROUND(CSM_AGENCY3[[#This Row],[FY1 ANNUAL]]/12,2)</f>
        <v>0</v>
      </c>
      <c r="L1443" s="70">
        <f>ROUND(CSM_AGENCY3[[#This Row],[FY2 ANNUAL]]/12,2)</f>
        <v>0</v>
      </c>
    </row>
    <row r="1444" spans="1:12" hidden="1" x14ac:dyDescent="0.25">
      <c r="A1444" t="s">
        <v>233</v>
      </c>
      <c r="B1444" t="s">
        <v>355</v>
      </c>
      <c r="C1444" s="4" t="s">
        <v>470</v>
      </c>
      <c r="D1444" s="4"/>
      <c r="E1444" s="4" t="str">
        <f>CSM_AGENCY3[[#This Row],[Agency]]&amp;"-"&amp;CSM_AGENCY3[[#This Row],[Agency Name]]</f>
        <v>095-Office of the State Auditor</v>
      </c>
      <c r="F1444" s="8" t="s">
        <v>43</v>
      </c>
      <c r="G1444" s="5" t="s">
        <v>454</v>
      </c>
      <c r="H1444" s="70">
        <v>-42500</v>
      </c>
      <c r="I1444" s="70">
        <v>-42500</v>
      </c>
      <c r="J1444" s="70">
        <f>CSM_AGENCY3[[#This Row],[FY1 ANNUAL]]+CSM_AGENCY3[[#This Row],[FY2 ANNUAL]]</f>
        <v>-85000</v>
      </c>
      <c r="K1444" s="70">
        <f>ROUND(CSM_AGENCY3[[#This Row],[FY1 ANNUAL]]/12,2)</f>
        <v>-3541.67</v>
      </c>
      <c r="L1444" s="70">
        <f>ROUND(CSM_AGENCY3[[#This Row],[FY2 ANNUAL]]/12,2)</f>
        <v>-3541.67</v>
      </c>
    </row>
    <row r="1445" spans="1:12" hidden="1" x14ac:dyDescent="0.25">
      <c r="A1445" t="s">
        <v>234</v>
      </c>
      <c r="B1445" t="s">
        <v>356</v>
      </c>
      <c r="C1445" s="4" t="s">
        <v>470</v>
      </c>
      <c r="D1445" s="4"/>
      <c r="E1445" s="4" t="str">
        <f>CSM_AGENCY3[[#This Row],[Agency]]&amp;"-"&amp;CSM_AGENCY3[[#This Row],[Agency Name]]</f>
        <v>099-Comm Salaries for Elected Officials</v>
      </c>
      <c r="F1445" s="8" t="s">
        <v>43</v>
      </c>
      <c r="G1445" s="5" t="s">
        <v>454</v>
      </c>
      <c r="H1445" s="70">
        <f>SUMIFS('0. CSM'!C:C,'0. CSM'!L:L,CSM_AGENCY3[[#This Row],[Agency]],'0. CSM'!M:M,CSM_AGENCY3[[#This Row],[Billing CSM Title]])+SUMIFS('0. CSM'!E:E,'0. CSM'!L:L,CSM_AGENCY3[[#This Row],[Agency]],'0. CSM'!M:M,CSM_AGENCY3[[#This Row],[Billing CSM Title]])*1000</f>
        <v>0</v>
      </c>
      <c r="I1445" s="70">
        <f>SUMIFS('0. CSM'!D:D,'0. CSM'!L:L,CSM_AGENCY3[[#This Row],[Agency]],'0. CSM'!M:M,CSM_AGENCY3[[#This Row],[Billing CSM Title]])+SUMIFS('0. CSM'!F:F,'0. CSM'!L:L,CSM_AGENCY3[[#This Row],[Agency]],'0. CSM'!M:M,CSM_AGENCY3[[#This Row],[Billing CSM Title]])*1000</f>
        <v>0</v>
      </c>
      <c r="J1445" s="70">
        <f>CSM_AGENCY3[[#This Row],[FY1 ANNUAL]]+CSM_AGENCY3[[#This Row],[FY2 ANNUAL]]</f>
        <v>0</v>
      </c>
      <c r="K1445" s="70">
        <f>ROUND(CSM_AGENCY3[[#This Row],[FY1 ANNUAL]]/12,2)</f>
        <v>0</v>
      </c>
      <c r="L1445" s="70">
        <f>ROUND(CSM_AGENCY3[[#This Row],[FY2 ANNUAL]]/12,2)</f>
        <v>0</v>
      </c>
    </row>
    <row r="1446" spans="1:12" hidden="1" x14ac:dyDescent="0.25">
      <c r="A1446" t="s">
        <v>235</v>
      </c>
      <c r="B1446" t="s">
        <v>357</v>
      </c>
      <c r="C1446" s="4" t="s">
        <v>470</v>
      </c>
      <c r="D1446" s="4"/>
      <c r="E1446" s="4" t="str">
        <f>CSM_AGENCY3[[#This Row],[Agency]]&amp;"-"&amp;CSM_AGENCY3[[#This Row],[Agency Name]]</f>
        <v>100-Office of the Attorney General</v>
      </c>
      <c r="F1446" s="8" t="s">
        <v>43</v>
      </c>
      <c r="G1446" s="5" t="s">
        <v>454</v>
      </c>
      <c r="H1446" s="70">
        <v>-160500</v>
      </c>
      <c r="I1446" s="70">
        <v>-159500</v>
      </c>
      <c r="J1446" s="70">
        <f>CSM_AGENCY3[[#This Row],[FY1 ANNUAL]]+CSM_AGENCY3[[#This Row],[FY2 ANNUAL]]</f>
        <v>-320000</v>
      </c>
      <c r="K1446" s="70">
        <f>ROUND(CSM_AGENCY3[[#This Row],[FY1 ANNUAL]]/12,2)</f>
        <v>-13375</v>
      </c>
      <c r="L1446" s="70">
        <f>ROUND(CSM_AGENCY3[[#This Row],[FY2 ANNUAL]]/12,2)</f>
        <v>-13291.67</v>
      </c>
    </row>
    <row r="1447" spans="1:12" hidden="1" x14ac:dyDescent="0.25">
      <c r="A1447" t="s">
        <v>236</v>
      </c>
      <c r="B1447" t="s">
        <v>358</v>
      </c>
      <c r="C1447" s="4" t="s">
        <v>470</v>
      </c>
      <c r="D1447" s="4"/>
      <c r="E1447" s="4" t="str">
        <f>CSM_AGENCY3[[#This Row],[Agency]]&amp;"-"&amp;CSM_AGENCY3[[#This Row],[Agency Name]]</f>
        <v>101-Caseload Forecast Council</v>
      </c>
      <c r="F1447" s="8" t="s">
        <v>43</v>
      </c>
      <c r="G1447" s="5" t="s">
        <v>454</v>
      </c>
      <c r="H1447" s="70">
        <f>SUMIFS('0. CSM'!C:C,'0. CSM'!L:L,CSM_AGENCY3[[#This Row],[Agency]],'0. CSM'!M:M,CSM_AGENCY3[[#This Row],[Billing CSM Title]])+SUMIFS('0. CSM'!E:E,'0. CSM'!L:L,CSM_AGENCY3[[#This Row],[Agency]],'0. CSM'!M:M,CSM_AGENCY3[[#This Row],[Billing CSM Title]])*1000</f>
        <v>-1000</v>
      </c>
      <c r="I1447" s="70">
        <f>SUMIFS('0. CSM'!D:D,'0. CSM'!L:L,CSM_AGENCY3[[#This Row],[Agency]],'0. CSM'!M:M,CSM_AGENCY3[[#This Row],[Billing CSM Title]])+SUMIFS('0. CSM'!F:F,'0. CSM'!L:L,CSM_AGENCY3[[#This Row],[Agency]],'0. CSM'!M:M,CSM_AGENCY3[[#This Row],[Billing CSM Title]])*1000</f>
        <v>-1000</v>
      </c>
      <c r="J1447" s="70">
        <f>CSM_AGENCY3[[#This Row],[FY1 ANNUAL]]+CSM_AGENCY3[[#This Row],[FY2 ANNUAL]]</f>
        <v>-2000</v>
      </c>
      <c r="K1447" s="70">
        <f>ROUND(CSM_AGENCY3[[#This Row],[FY1 ANNUAL]]/12,2)</f>
        <v>-83.33</v>
      </c>
      <c r="L1447" s="70">
        <f>ROUND(CSM_AGENCY3[[#This Row],[FY2 ANNUAL]]/12,2)</f>
        <v>-83.33</v>
      </c>
    </row>
    <row r="1448" spans="1:12" hidden="1" x14ac:dyDescent="0.25">
      <c r="A1448" t="s">
        <v>237</v>
      </c>
      <c r="B1448" t="s">
        <v>359</v>
      </c>
      <c r="C1448" s="4" t="s">
        <v>470</v>
      </c>
      <c r="D1448" s="4"/>
      <c r="E1448" s="4" t="str">
        <f>CSM_AGENCY3[[#This Row],[Agency]]&amp;"-"&amp;CSM_AGENCY3[[#This Row],[Agency Name]]</f>
        <v>102-Dept of Financial Institutions</v>
      </c>
      <c r="F1448" s="8" t="s">
        <v>43</v>
      </c>
      <c r="G1448" s="5" t="s">
        <v>454</v>
      </c>
      <c r="H1448" s="70">
        <f>SUMIFS('0. CSM'!C:C,'0. CSM'!L:L,CSM_AGENCY3[[#This Row],[Agency]],'0. CSM'!M:M,CSM_AGENCY3[[#This Row],[Billing CSM Title]])+SUMIFS('0. CSM'!E:E,'0. CSM'!L:L,CSM_AGENCY3[[#This Row],[Agency]],'0. CSM'!M:M,CSM_AGENCY3[[#This Row],[Billing CSM Title]])*1000</f>
        <v>-21000</v>
      </c>
      <c r="I1448" s="70">
        <f>SUMIFS('0. CSM'!D:D,'0. CSM'!L:L,CSM_AGENCY3[[#This Row],[Agency]],'0. CSM'!M:M,CSM_AGENCY3[[#This Row],[Billing CSM Title]])+SUMIFS('0. CSM'!F:F,'0. CSM'!L:L,CSM_AGENCY3[[#This Row],[Agency]],'0. CSM'!M:M,CSM_AGENCY3[[#This Row],[Billing CSM Title]])*1000</f>
        <v>-21000</v>
      </c>
      <c r="J1448" s="70">
        <f>CSM_AGENCY3[[#This Row],[FY1 ANNUAL]]+CSM_AGENCY3[[#This Row],[FY2 ANNUAL]]</f>
        <v>-42000</v>
      </c>
      <c r="K1448" s="70">
        <f>ROUND(CSM_AGENCY3[[#This Row],[FY1 ANNUAL]]/12,2)</f>
        <v>-1750</v>
      </c>
      <c r="L1448" s="70">
        <f>ROUND(CSM_AGENCY3[[#This Row],[FY2 ANNUAL]]/12,2)</f>
        <v>-1750</v>
      </c>
    </row>
    <row r="1449" spans="1:12" hidden="1" x14ac:dyDescent="0.25">
      <c r="A1449" t="s">
        <v>238</v>
      </c>
      <c r="B1449" t="s">
        <v>360</v>
      </c>
      <c r="C1449" s="4" t="s">
        <v>470</v>
      </c>
      <c r="D1449" s="4"/>
      <c r="E1449" s="4" t="str">
        <f>CSM_AGENCY3[[#This Row],[Agency]]&amp;"-"&amp;CSM_AGENCY3[[#This Row],[Agency Name]]</f>
        <v>103-Department of Commerce</v>
      </c>
      <c r="F1449" s="8" t="s">
        <v>43</v>
      </c>
      <c r="G1449" s="5" t="s">
        <v>454</v>
      </c>
      <c r="H1449" s="70">
        <v>-43500</v>
      </c>
      <c r="I1449" s="70">
        <v>-44500</v>
      </c>
      <c r="J1449" s="70">
        <f>CSM_AGENCY3[[#This Row],[FY1 ANNUAL]]+CSM_AGENCY3[[#This Row],[FY2 ANNUAL]]</f>
        <v>-88000</v>
      </c>
      <c r="K1449" s="70">
        <f>ROUND(CSM_AGENCY3[[#This Row],[FY1 ANNUAL]]/12,2)</f>
        <v>-3625</v>
      </c>
      <c r="L1449" s="70">
        <f>ROUND(CSM_AGENCY3[[#This Row],[FY2 ANNUAL]]/12,2)</f>
        <v>-3708.33</v>
      </c>
    </row>
    <row r="1450" spans="1:12" hidden="1" x14ac:dyDescent="0.25">
      <c r="A1450" t="s">
        <v>239</v>
      </c>
      <c r="B1450" t="s">
        <v>361</v>
      </c>
      <c r="C1450" s="4" t="s">
        <v>470</v>
      </c>
      <c r="D1450" s="4"/>
      <c r="E1450" s="4" t="str">
        <f>CSM_AGENCY3[[#This Row],[Agency]]&amp;"-"&amp;CSM_AGENCY3[[#This Row],[Agency Name]]</f>
        <v>104-Economic &amp; Revenue Forecast Council</v>
      </c>
      <c r="F1450" s="8" t="s">
        <v>43</v>
      </c>
      <c r="G1450" s="5" t="s">
        <v>454</v>
      </c>
      <c r="H1450" s="70">
        <v>-500</v>
      </c>
      <c r="I1450" s="70">
        <v>-500</v>
      </c>
      <c r="J1450" s="70">
        <f>CSM_AGENCY3[[#This Row],[FY1 ANNUAL]]+CSM_AGENCY3[[#This Row],[FY2 ANNUAL]]</f>
        <v>-1000</v>
      </c>
      <c r="K1450" s="70">
        <f>ROUND(CSM_AGENCY3[[#This Row],[FY1 ANNUAL]]/12,2)</f>
        <v>-41.67</v>
      </c>
      <c r="L1450" s="70">
        <f>ROUND(CSM_AGENCY3[[#This Row],[FY2 ANNUAL]]/12,2)</f>
        <v>-41.67</v>
      </c>
    </row>
    <row r="1451" spans="1:12" hidden="1" x14ac:dyDescent="0.25">
      <c r="A1451" t="s">
        <v>240</v>
      </c>
      <c r="B1451" t="s">
        <v>362</v>
      </c>
      <c r="C1451" s="4" t="s">
        <v>470</v>
      </c>
      <c r="D1451" s="4"/>
      <c r="E1451" s="4" t="str">
        <f>CSM_AGENCY3[[#This Row],[Agency]]&amp;"-"&amp;CSM_AGENCY3[[#This Row],[Agency Name]]</f>
        <v>105-Office of Financial Management</v>
      </c>
      <c r="F1451" s="8" t="s">
        <v>43</v>
      </c>
      <c r="G1451" s="5" t="s">
        <v>454</v>
      </c>
      <c r="H1451" s="70">
        <v>-48500</v>
      </c>
      <c r="I1451" s="70">
        <v>-51500</v>
      </c>
      <c r="J1451" s="70">
        <f>CSM_AGENCY3[[#This Row],[FY1 ANNUAL]]+CSM_AGENCY3[[#This Row],[FY2 ANNUAL]]</f>
        <v>-100000</v>
      </c>
      <c r="K1451" s="70">
        <f>ROUND(CSM_AGENCY3[[#This Row],[FY1 ANNUAL]]/12,2)</f>
        <v>-4041.67</v>
      </c>
      <c r="L1451" s="70">
        <f>ROUND(CSM_AGENCY3[[#This Row],[FY2 ANNUAL]]/12,2)</f>
        <v>-4291.67</v>
      </c>
    </row>
    <row r="1452" spans="1:12" hidden="1" x14ac:dyDescent="0.25">
      <c r="A1452" t="s">
        <v>241</v>
      </c>
      <c r="B1452" t="s">
        <v>363</v>
      </c>
      <c r="C1452" s="4" t="s">
        <v>470</v>
      </c>
      <c r="D1452" s="4"/>
      <c r="E1452" s="4" t="str">
        <f>CSM_AGENCY3[[#This Row],[Agency]]&amp;"-"&amp;CSM_AGENCY3[[#This Row],[Agency Name]]</f>
        <v>107-WA State Health Care Authority</v>
      </c>
      <c r="F1452" s="8" t="s">
        <v>43</v>
      </c>
      <c r="G1452" s="5" t="s">
        <v>454</v>
      </c>
      <c r="H1452" s="70">
        <v>-151500</v>
      </c>
      <c r="I1452" s="70">
        <v>-150500</v>
      </c>
      <c r="J1452" s="70">
        <f>CSM_AGENCY3[[#This Row],[FY1 ANNUAL]]+CSM_AGENCY3[[#This Row],[FY2 ANNUAL]]</f>
        <v>-302000</v>
      </c>
      <c r="K1452" s="70">
        <f>ROUND(CSM_AGENCY3[[#This Row],[FY1 ANNUAL]]/12,2)</f>
        <v>-12625</v>
      </c>
      <c r="L1452" s="70">
        <f>ROUND(CSM_AGENCY3[[#This Row],[FY2 ANNUAL]]/12,2)</f>
        <v>-12541.67</v>
      </c>
    </row>
    <row r="1453" spans="1:12" hidden="1" x14ac:dyDescent="0.25">
      <c r="A1453" t="s">
        <v>242</v>
      </c>
      <c r="B1453" t="s">
        <v>364</v>
      </c>
      <c r="C1453" s="4" t="s">
        <v>470</v>
      </c>
      <c r="D1453" s="4"/>
      <c r="E1453" s="4" t="str">
        <f>CSM_AGENCY3[[#This Row],[Agency]]&amp;"-"&amp;CSM_AGENCY3[[#This Row],[Agency Name]]</f>
        <v>110-Office of Administrative Hearings</v>
      </c>
      <c r="F1453" s="8" t="s">
        <v>43</v>
      </c>
      <c r="G1453" s="5" t="s">
        <v>454</v>
      </c>
      <c r="H1453" s="70">
        <v>-27500</v>
      </c>
      <c r="I1453" s="70">
        <v>-26500</v>
      </c>
      <c r="J1453" s="70">
        <f>CSM_AGENCY3[[#This Row],[FY1 ANNUAL]]+CSM_AGENCY3[[#This Row],[FY2 ANNUAL]]</f>
        <v>-54000</v>
      </c>
      <c r="K1453" s="70">
        <f>ROUND(CSM_AGENCY3[[#This Row],[FY1 ANNUAL]]/12,2)</f>
        <v>-2291.67</v>
      </c>
      <c r="L1453" s="70">
        <f>ROUND(CSM_AGENCY3[[#This Row],[FY2 ANNUAL]]/12,2)</f>
        <v>-2208.33</v>
      </c>
    </row>
    <row r="1454" spans="1:12" hidden="1" x14ac:dyDescent="0.25">
      <c r="A1454" t="s">
        <v>243</v>
      </c>
      <c r="B1454" t="s">
        <v>365</v>
      </c>
      <c r="C1454" s="4" t="s">
        <v>470</v>
      </c>
      <c r="D1454" s="4"/>
      <c r="E1454" s="4" t="str">
        <f>CSM_AGENCY3[[#This Row],[Agency]]&amp;"-"&amp;CSM_AGENCY3[[#This Row],[Agency Name]]</f>
        <v>116-State Lottery Commission</v>
      </c>
      <c r="F1454" s="8" t="s">
        <v>43</v>
      </c>
      <c r="G1454" s="5" t="s">
        <v>454</v>
      </c>
      <c r="H1454" s="70">
        <f>SUMIFS('0. CSM'!C:C,'0. CSM'!L:L,CSM_AGENCY3[[#This Row],[Agency]],'0. CSM'!M:M,CSM_AGENCY3[[#This Row],[Billing CSM Title]])+SUMIFS('0. CSM'!E:E,'0. CSM'!L:L,CSM_AGENCY3[[#This Row],[Agency]],'0. CSM'!M:M,CSM_AGENCY3[[#This Row],[Billing CSM Title]])*1000</f>
        <v>-13000</v>
      </c>
      <c r="I1454" s="70">
        <f>SUMIFS('0. CSM'!D:D,'0. CSM'!L:L,CSM_AGENCY3[[#This Row],[Agency]],'0. CSM'!M:M,CSM_AGENCY3[[#This Row],[Billing CSM Title]])+SUMIFS('0. CSM'!F:F,'0. CSM'!L:L,CSM_AGENCY3[[#This Row],[Agency]],'0. CSM'!M:M,CSM_AGENCY3[[#This Row],[Billing CSM Title]])*1000</f>
        <v>-13000</v>
      </c>
      <c r="J1454" s="70">
        <f>CSM_AGENCY3[[#This Row],[FY1 ANNUAL]]+CSM_AGENCY3[[#This Row],[FY2 ANNUAL]]</f>
        <v>-26000</v>
      </c>
      <c r="K1454" s="70">
        <f>ROUND(CSM_AGENCY3[[#This Row],[FY1 ANNUAL]]/12,2)</f>
        <v>-1083.33</v>
      </c>
      <c r="L1454" s="70">
        <f>ROUND(CSM_AGENCY3[[#This Row],[FY2 ANNUAL]]/12,2)</f>
        <v>-1083.33</v>
      </c>
    </row>
    <row r="1455" spans="1:12" hidden="1" x14ac:dyDescent="0.25">
      <c r="A1455" t="s">
        <v>244</v>
      </c>
      <c r="B1455" t="s">
        <v>366</v>
      </c>
      <c r="C1455" s="4" t="s">
        <v>470</v>
      </c>
      <c r="D1455" s="4"/>
      <c r="E1455" s="4" t="str">
        <f>CSM_AGENCY3[[#This Row],[Agency]]&amp;"-"&amp;CSM_AGENCY3[[#This Row],[Agency Name]]</f>
        <v>117-Washington State Gambling Comm</v>
      </c>
      <c r="F1455" s="8" t="s">
        <v>43</v>
      </c>
      <c r="G1455" s="5" t="s">
        <v>454</v>
      </c>
      <c r="H1455" s="70">
        <f>SUMIFS('0. CSM'!C:C,'0. CSM'!L:L,CSM_AGENCY3[[#This Row],[Agency]],'0. CSM'!M:M,CSM_AGENCY3[[#This Row],[Billing CSM Title]])+SUMIFS('0. CSM'!E:E,'0. CSM'!L:L,CSM_AGENCY3[[#This Row],[Agency]],'0. CSM'!M:M,CSM_AGENCY3[[#This Row],[Billing CSM Title]])*1000</f>
        <v>-10000</v>
      </c>
      <c r="I1455" s="70">
        <f>SUMIFS('0. CSM'!D:D,'0. CSM'!L:L,CSM_AGENCY3[[#This Row],[Agency]],'0. CSM'!M:M,CSM_AGENCY3[[#This Row],[Billing CSM Title]])+SUMIFS('0. CSM'!F:F,'0. CSM'!L:L,CSM_AGENCY3[[#This Row],[Agency]],'0. CSM'!M:M,CSM_AGENCY3[[#This Row],[Billing CSM Title]])*1000</f>
        <v>-10000</v>
      </c>
      <c r="J1455" s="70">
        <f>CSM_AGENCY3[[#This Row],[FY1 ANNUAL]]+CSM_AGENCY3[[#This Row],[FY2 ANNUAL]]</f>
        <v>-20000</v>
      </c>
      <c r="K1455" s="70">
        <f>ROUND(CSM_AGENCY3[[#This Row],[FY1 ANNUAL]]/12,2)</f>
        <v>-833.33</v>
      </c>
      <c r="L1455" s="70">
        <f>ROUND(CSM_AGENCY3[[#This Row],[FY2 ANNUAL]]/12,2)</f>
        <v>-833.33</v>
      </c>
    </row>
    <row r="1456" spans="1:12" hidden="1" x14ac:dyDescent="0.25">
      <c r="A1456" t="s">
        <v>245</v>
      </c>
      <c r="B1456" t="s">
        <v>367</v>
      </c>
      <c r="C1456" s="4" t="s">
        <v>470</v>
      </c>
      <c r="D1456" s="4"/>
      <c r="E1456" s="4" t="str">
        <f>CSM_AGENCY3[[#This Row],[Agency]]&amp;"-"&amp;CSM_AGENCY3[[#This Row],[Agency Name]]</f>
        <v>118-WA State Comm on Hispanic Affairs</v>
      </c>
      <c r="F1456" s="8" t="s">
        <v>43</v>
      </c>
      <c r="G1456" s="5" t="s">
        <v>454</v>
      </c>
      <c r="H1456" s="70">
        <v>0</v>
      </c>
      <c r="I1456" s="70">
        <f>SUMIFS('0. CSM'!D:D,'0. CSM'!L:L,CSM_AGENCY3[[#This Row],[Agency]],'0. CSM'!M:M,CSM_AGENCY3[[#This Row],[Billing CSM Title]])+SUMIFS('0. CSM'!F:F,'0. CSM'!L:L,CSM_AGENCY3[[#This Row],[Agency]],'0. CSM'!M:M,CSM_AGENCY3[[#This Row],[Billing CSM Title]])*1000</f>
        <v>0</v>
      </c>
      <c r="J1456" s="70">
        <f>CSM_AGENCY3[[#This Row],[FY1 ANNUAL]]+CSM_AGENCY3[[#This Row],[FY2 ANNUAL]]</f>
        <v>0</v>
      </c>
      <c r="K1456" s="70">
        <f>ROUND(CSM_AGENCY3[[#This Row],[FY1 ANNUAL]]/12,2)</f>
        <v>0</v>
      </c>
      <c r="L1456" s="70">
        <f>ROUND(CSM_AGENCY3[[#This Row],[FY2 ANNUAL]]/12,2)</f>
        <v>0</v>
      </c>
    </row>
    <row r="1457" spans="1:12" hidden="1" x14ac:dyDescent="0.25">
      <c r="A1457" t="s">
        <v>246</v>
      </c>
      <c r="B1457" t="s">
        <v>368</v>
      </c>
      <c r="C1457" s="4" t="s">
        <v>470</v>
      </c>
      <c r="D1457" s="4"/>
      <c r="E1457" s="4" t="str">
        <f>CSM_AGENCY3[[#This Row],[Agency]]&amp;"-"&amp;CSM_AGENCY3[[#This Row],[Agency Name]]</f>
        <v>119-African-American Affairs Comm</v>
      </c>
      <c r="F1457" s="8" t="s">
        <v>43</v>
      </c>
      <c r="G1457" s="5" t="s">
        <v>454</v>
      </c>
      <c r="H1457" s="70">
        <v>0</v>
      </c>
      <c r="I1457" s="70">
        <f>SUMIFS('0. CSM'!D:D,'0. CSM'!L:L,CSM_AGENCY3[[#This Row],[Agency]],'0. CSM'!M:M,CSM_AGENCY3[[#This Row],[Billing CSM Title]])+SUMIFS('0. CSM'!F:F,'0. CSM'!L:L,CSM_AGENCY3[[#This Row],[Agency]],'0. CSM'!M:M,CSM_AGENCY3[[#This Row],[Billing CSM Title]])*1000</f>
        <v>0</v>
      </c>
      <c r="J1457" s="70">
        <f>CSM_AGENCY3[[#This Row],[FY1 ANNUAL]]+CSM_AGENCY3[[#This Row],[FY2 ANNUAL]]</f>
        <v>0</v>
      </c>
      <c r="K1457" s="70">
        <f>ROUND(CSM_AGENCY3[[#This Row],[FY1 ANNUAL]]/12,2)</f>
        <v>0</v>
      </c>
      <c r="L1457" s="70">
        <f>ROUND(CSM_AGENCY3[[#This Row],[FY2 ANNUAL]]/12,2)</f>
        <v>0</v>
      </c>
    </row>
    <row r="1458" spans="1:12" hidden="1" x14ac:dyDescent="0.25">
      <c r="A1458" t="s">
        <v>247</v>
      </c>
      <c r="B1458" t="s">
        <v>369</v>
      </c>
      <c r="C1458" s="4" t="s">
        <v>470</v>
      </c>
      <c r="D1458" s="4"/>
      <c r="E1458" s="4" t="str">
        <f>CSM_AGENCY3[[#This Row],[Agency]]&amp;"-"&amp;CSM_AGENCY3[[#This Row],[Agency Name]]</f>
        <v>120-Human Rights Commission</v>
      </c>
      <c r="F1458" s="8" t="s">
        <v>43</v>
      </c>
      <c r="G1458" s="5" t="s">
        <v>454</v>
      </c>
      <c r="H1458" s="70">
        <f>SUMIFS('0. CSM'!C:C,'0. CSM'!L:L,CSM_AGENCY3[[#This Row],[Agency]],'0. CSM'!M:M,CSM_AGENCY3[[#This Row],[Billing CSM Title]])+SUMIFS('0. CSM'!E:E,'0. CSM'!L:L,CSM_AGENCY3[[#This Row],[Agency]],'0. CSM'!M:M,CSM_AGENCY3[[#This Row],[Billing CSM Title]])*1000</f>
        <v>-3000</v>
      </c>
      <c r="I1458" s="70">
        <f>SUMIFS('0. CSM'!D:D,'0. CSM'!L:L,CSM_AGENCY3[[#This Row],[Agency]],'0. CSM'!M:M,CSM_AGENCY3[[#This Row],[Billing CSM Title]])+SUMIFS('0. CSM'!F:F,'0. CSM'!L:L,CSM_AGENCY3[[#This Row],[Agency]],'0. CSM'!M:M,CSM_AGENCY3[[#This Row],[Billing CSM Title]])*1000</f>
        <v>-3000</v>
      </c>
      <c r="J1458" s="70">
        <f>CSM_AGENCY3[[#This Row],[FY1 ANNUAL]]+CSM_AGENCY3[[#This Row],[FY2 ANNUAL]]</f>
        <v>-6000</v>
      </c>
      <c r="K1458" s="70">
        <f>ROUND(CSM_AGENCY3[[#This Row],[FY1 ANNUAL]]/12,2)</f>
        <v>-250</v>
      </c>
      <c r="L1458" s="70">
        <f>ROUND(CSM_AGENCY3[[#This Row],[FY2 ANNUAL]]/12,2)</f>
        <v>-250</v>
      </c>
    </row>
    <row r="1459" spans="1:12" hidden="1" x14ac:dyDescent="0.25">
      <c r="A1459" t="s">
        <v>248</v>
      </c>
      <c r="B1459" t="s">
        <v>370</v>
      </c>
      <c r="C1459" s="4" t="s">
        <v>470</v>
      </c>
      <c r="D1459" s="4"/>
      <c r="E1459" s="4" t="str">
        <f>CSM_AGENCY3[[#This Row],[Agency]]&amp;"-"&amp;CSM_AGENCY3[[#This Row],[Agency Name]]</f>
        <v>124-Department of Retirement Systems</v>
      </c>
      <c r="F1459" s="8" t="s">
        <v>43</v>
      </c>
      <c r="G1459" s="5" t="s">
        <v>454</v>
      </c>
      <c r="H1459" s="70">
        <f>SUMIFS('0. CSM'!C:C,'0. CSM'!L:L,CSM_AGENCY3[[#This Row],[Agency]],'0. CSM'!M:M,CSM_AGENCY3[[#This Row],[Billing CSM Title]])+SUMIFS('0. CSM'!E:E,'0. CSM'!L:L,CSM_AGENCY3[[#This Row],[Agency]],'0. CSM'!M:M,CSM_AGENCY3[[#This Row],[Billing CSM Title]])*1000</f>
        <v>-27000</v>
      </c>
      <c r="I1459" s="70">
        <f>SUMIFS('0. CSM'!D:D,'0. CSM'!L:L,CSM_AGENCY3[[#This Row],[Agency]],'0. CSM'!M:M,CSM_AGENCY3[[#This Row],[Billing CSM Title]])+SUMIFS('0. CSM'!F:F,'0. CSM'!L:L,CSM_AGENCY3[[#This Row],[Agency]],'0. CSM'!M:M,CSM_AGENCY3[[#This Row],[Billing CSM Title]])*1000</f>
        <v>-27000</v>
      </c>
      <c r="J1459" s="70">
        <f>CSM_AGENCY3[[#This Row],[FY1 ANNUAL]]+CSM_AGENCY3[[#This Row],[FY2 ANNUAL]]</f>
        <v>-54000</v>
      </c>
      <c r="K1459" s="70">
        <f>ROUND(CSM_AGENCY3[[#This Row],[FY1 ANNUAL]]/12,2)</f>
        <v>-2250</v>
      </c>
      <c r="L1459" s="70">
        <f>ROUND(CSM_AGENCY3[[#This Row],[FY2 ANNUAL]]/12,2)</f>
        <v>-2250</v>
      </c>
    </row>
    <row r="1460" spans="1:12" hidden="1" x14ac:dyDescent="0.25">
      <c r="A1460" t="s">
        <v>249</v>
      </c>
      <c r="B1460" t="s">
        <v>371</v>
      </c>
      <c r="C1460" s="4" t="s">
        <v>470</v>
      </c>
      <c r="D1460" s="4"/>
      <c r="E1460" s="4" t="str">
        <f>CSM_AGENCY3[[#This Row],[Agency]]&amp;"-"&amp;CSM_AGENCY3[[#This Row],[Agency Name]]</f>
        <v>126-State Investment Board</v>
      </c>
      <c r="F1460" s="8" t="s">
        <v>43</v>
      </c>
      <c r="G1460" s="5" t="s">
        <v>454</v>
      </c>
      <c r="H1460" s="70">
        <f>SUMIFS('0. CSM'!C:C,'0. CSM'!L:L,CSM_AGENCY3[[#This Row],[Agency]],'0. CSM'!M:M,CSM_AGENCY3[[#This Row],[Billing CSM Title]])+SUMIFS('0. CSM'!E:E,'0. CSM'!L:L,CSM_AGENCY3[[#This Row],[Agency]],'0. CSM'!M:M,CSM_AGENCY3[[#This Row],[Billing CSM Title]])*1000</f>
        <v>-11000</v>
      </c>
      <c r="I1460" s="70">
        <f>SUMIFS('0. CSM'!D:D,'0. CSM'!L:L,CSM_AGENCY3[[#This Row],[Agency]],'0. CSM'!M:M,CSM_AGENCY3[[#This Row],[Billing CSM Title]])+SUMIFS('0. CSM'!F:F,'0. CSM'!L:L,CSM_AGENCY3[[#This Row],[Agency]],'0. CSM'!M:M,CSM_AGENCY3[[#This Row],[Billing CSM Title]])*1000</f>
        <v>-11000</v>
      </c>
      <c r="J1460" s="70">
        <f>CSM_AGENCY3[[#This Row],[FY1 ANNUAL]]+CSM_AGENCY3[[#This Row],[FY2 ANNUAL]]</f>
        <v>-22000</v>
      </c>
      <c r="K1460" s="70">
        <f>ROUND(CSM_AGENCY3[[#This Row],[FY1 ANNUAL]]/12,2)</f>
        <v>-916.67</v>
      </c>
      <c r="L1460" s="70">
        <f>ROUND(CSM_AGENCY3[[#This Row],[FY2 ANNUAL]]/12,2)</f>
        <v>-916.67</v>
      </c>
    </row>
    <row r="1461" spans="1:12" hidden="1" x14ac:dyDescent="0.25">
      <c r="A1461" t="s">
        <v>250</v>
      </c>
      <c r="B1461" t="s">
        <v>372</v>
      </c>
      <c r="C1461" s="4" t="s">
        <v>470</v>
      </c>
      <c r="D1461" s="4"/>
      <c r="E1461" s="4" t="str">
        <f>CSM_AGENCY3[[#This Row],[Agency]]&amp;"-"&amp;CSM_AGENCY3[[#This Row],[Agency Name]]</f>
        <v>140-Department of Revenue</v>
      </c>
      <c r="F1461" s="8" t="s">
        <v>43</v>
      </c>
      <c r="G1461" s="5" t="s">
        <v>454</v>
      </c>
      <c r="H1461" s="70">
        <v>-124500</v>
      </c>
      <c r="I1461" s="70">
        <v>-128500</v>
      </c>
      <c r="J1461" s="70">
        <f>CSM_AGENCY3[[#This Row],[FY1 ANNUAL]]+CSM_AGENCY3[[#This Row],[FY2 ANNUAL]]</f>
        <v>-253000</v>
      </c>
      <c r="K1461" s="70">
        <f>ROUND(CSM_AGENCY3[[#This Row],[FY1 ANNUAL]]/12,2)</f>
        <v>-10375</v>
      </c>
      <c r="L1461" s="70">
        <f>ROUND(CSM_AGENCY3[[#This Row],[FY2 ANNUAL]]/12,2)</f>
        <v>-10708.33</v>
      </c>
    </row>
    <row r="1462" spans="1:12" hidden="1" x14ac:dyDescent="0.25">
      <c r="A1462" t="s">
        <v>251</v>
      </c>
      <c r="B1462" t="s">
        <v>373</v>
      </c>
      <c r="C1462" s="4" t="s">
        <v>470</v>
      </c>
      <c r="D1462" s="4"/>
      <c r="E1462" s="4" t="str">
        <f>CSM_AGENCY3[[#This Row],[Agency]]&amp;"-"&amp;CSM_AGENCY3[[#This Row],[Agency Name]]</f>
        <v>142-Board of Tax Appeals</v>
      </c>
      <c r="F1462" s="8" t="s">
        <v>43</v>
      </c>
      <c r="G1462" s="5" t="s">
        <v>454</v>
      </c>
      <c r="H1462" s="70">
        <v>-2500</v>
      </c>
      <c r="I1462" s="70">
        <v>-1500</v>
      </c>
      <c r="J1462" s="70">
        <f>CSM_AGENCY3[[#This Row],[FY1 ANNUAL]]+CSM_AGENCY3[[#This Row],[FY2 ANNUAL]]</f>
        <v>-4000</v>
      </c>
      <c r="K1462" s="70">
        <f>ROUND(CSM_AGENCY3[[#This Row],[FY1 ANNUAL]]/12,2)</f>
        <v>-208.33</v>
      </c>
      <c r="L1462" s="70">
        <f>ROUND(CSM_AGENCY3[[#This Row],[FY2 ANNUAL]]/12,2)</f>
        <v>-125</v>
      </c>
    </row>
    <row r="1463" spans="1:12" hidden="1" x14ac:dyDescent="0.25">
      <c r="A1463" t="s">
        <v>252</v>
      </c>
      <c r="B1463" t="s">
        <v>374</v>
      </c>
      <c r="C1463" s="4" t="s">
        <v>470</v>
      </c>
      <c r="D1463" s="4"/>
      <c r="E1463" s="4" t="str">
        <f>CSM_AGENCY3[[#This Row],[Agency]]&amp;"-"&amp;CSM_AGENCY3[[#This Row],[Agency Name]]</f>
        <v>147-Minority &amp; Women's Business Enterp</v>
      </c>
      <c r="F1463" s="8" t="s">
        <v>43</v>
      </c>
      <c r="G1463" s="5" t="s">
        <v>454</v>
      </c>
      <c r="H1463" s="70">
        <v>-3000</v>
      </c>
      <c r="I1463" s="70">
        <v>-4000</v>
      </c>
      <c r="J1463" s="70">
        <f>CSM_AGENCY3[[#This Row],[FY1 ANNUAL]]+CSM_AGENCY3[[#This Row],[FY2 ANNUAL]]</f>
        <v>-7000</v>
      </c>
      <c r="K1463" s="70">
        <f>ROUND(CSM_AGENCY3[[#This Row],[FY1 ANNUAL]]/12,2)</f>
        <v>-250</v>
      </c>
      <c r="L1463" s="70">
        <f>ROUND(CSM_AGENCY3[[#This Row],[FY2 ANNUAL]]/12,2)</f>
        <v>-333.33</v>
      </c>
    </row>
    <row r="1464" spans="1:12" hidden="1" x14ac:dyDescent="0.25">
      <c r="A1464" t="s">
        <v>253</v>
      </c>
      <c r="B1464" t="s">
        <v>375</v>
      </c>
      <c r="C1464" s="4" t="s">
        <v>470</v>
      </c>
      <c r="D1464" s="4"/>
      <c r="E1464" s="4" t="str">
        <f>CSM_AGENCY3[[#This Row],[Agency]]&amp;"-"&amp;CSM_AGENCY3[[#This Row],[Agency Name]]</f>
        <v>160-Office of Insurance Commissioner</v>
      </c>
      <c r="F1464" s="8" t="s">
        <v>43</v>
      </c>
      <c r="G1464" s="5" t="s">
        <v>454</v>
      </c>
      <c r="H1464" s="70">
        <v>-24500</v>
      </c>
      <c r="I1464" s="70">
        <v>-25500</v>
      </c>
      <c r="J1464" s="70">
        <f>CSM_AGENCY3[[#This Row],[FY1 ANNUAL]]+CSM_AGENCY3[[#This Row],[FY2 ANNUAL]]</f>
        <v>-50000</v>
      </c>
      <c r="K1464" s="70">
        <f>ROUND(CSM_AGENCY3[[#This Row],[FY1 ANNUAL]]/12,2)</f>
        <v>-2041.67</v>
      </c>
      <c r="L1464" s="70">
        <f>ROUND(CSM_AGENCY3[[#This Row],[FY2 ANNUAL]]/12,2)</f>
        <v>-2125</v>
      </c>
    </row>
    <row r="1465" spans="1:12" hidden="1" x14ac:dyDescent="0.25">
      <c r="A1465" t="s">
        <v>254</v>
      </c>
      <c r="B1465" t="s">
        <v>376</v>
      </c>
      <c r="C1465" s="4" t="s">
        <v>470</v>
      </c>
      <c r="D1465" s="4"/>
      <c r="E1465" s="4" t="str">
        <f>CSM_AGENCY3[[#This Row],[Agency]]&amp;"-"&amp;CSM_AGENCY3[[#This Row],[Agency Name]]</f>
        <v>163-Consolidated Technology Services</v>
      </c>
      <c r="F1465" s="8" t="s">
        <v>43</v>
      </c>
      <c r="G1465" s="5" t="s">
        <v>454</v>
      </c>
      <c r="H1465" s="70">
        <v>-26000</v>
      </c>
      <c r="I1465" s="70">
        <v>-29000</v>
      </c>
      <c r="J1465" s="70">
        <f>CSM_AGENCY3[[#This Row],[FY1 ANNUAL]]+CSM_AGENCY3[[#This Row],[FY2 ANNUAL]]</f>
        <v>-55000</v>
      </c>
      <c r="K1465" s="70">
        <f>ROUND(CSM_AGENCY3[[#This Row],[FY1 ANNUAL]]/12,2)</f>
        <v>-2166.67</v>
      </c>
      <c r="L1465" s="70">
        <f>ROUND(CSM_AGENCY3[[#This Row],[FY2 ANNUAL]]/12,2)</f>
        <v>-2416.67</v>
      </c>
    </row>
    <row r="1466" spans="1:12" hidden="1" x14ac:dyDescent="0.25">
      <c r="A1466" t="s">
        <v>255</v>
      </c>
      <c r="B1466" t="s">
        <v>377</v>
      </c>
      <c r="C1466" s="4" t="s">
        <v>470</v>
      </c>
      <c r="D1466" s="4"/>
      <c r="E1466" s="4" t="str">
        <f>CSM_AGENCY3[[#This Row],[Agency]]&amp;"-"&amp;CSM_AGENCY3[[#This Row],[Agency Name]]</f>
        <v>165-State Board of Accountancy</v>
      </c>
      <c r="F1466" s="8" t="s">
        <v>43</v>
      </c>
      <c r="G1466" s="5" t="s">
        <v>454</v>
      </c>
      <c r="H1466" s="70">
        <f>SUMIFS('0. CSM'!C:C,'0. CSM'!L:L,CSM_AGENCY3[[#This Row],[Agency]],'0. CSM'!M:M,CSM_AGENCY3[[#This Row],[Billing CSM Title]])+SUMIFS('0. CSM'!E:E,'0. CSM'!L:L,CSM_AGENCY3[[#This Row],[Agency]],'0. CSM'!M:M,CSM_AGENCY3[[#This Row],[Billing CSM Title]])*1000</f>
        <v>-1000</v>
      </c>
      <c r="I1466" s="70">
        <f>SUMIFS('0. CSM'!D:D,'0. CSM'!L:L,CSM_AGENCY3[[#This Row],[Agency]],'0. CSM'!M:M,CSM_AGENCY3[[#This Row],[Billing CSM Title]])+SUMIFS('0. CSM'!F:F,'0. CSM'!L:L,CSM_AGENCY3[[#This Row],[Agency]],'0. CSM'!M:M,CSM_AGENCY3[[#This Row],[Billing CSM Title]])*1000</f>
        <v>-1000</v>
      </c>
      <c r="J1466" s="70">
        <f>CSM_AGENCY3[[#This Row],[FY1 ANNUAL]]+CSM_AGENCY3[[#This Row],[FY2 ANNUAL]]</f>
        <v>-2000</v>
      </c>
      <c r="K1466" s="70">
        <f>ROUND(CSM_AGENCY3[[#This Row],[FY1 ANNUAL]]/12,2)</f>
        <v>-83.33</v>
      </c>
      <c r="L1466" s="70">
        <f>ROUND(CSM_AGENCY3[[#This Row],[FY2 ANNUAL]]/12,2)</f>
        <v>-83.33</v>
      </c>
    </row>
    <row r="1467" spans="1:12" hidden="1" x14ac:dyDescent="0.25">
      <c r="A1467" t="s">
        <v>256</v>
      </c>
      <c r="B1467" t="s">
        <v>378</v>
      </c>
      <c r="C1467" s="4" t="s">
        <v>470</v>
      </c>
      <c r="D1467" s="4"/>
      <c r="E1467" s="4" t="str">
        <f>CSM_AGENCY3[[#This Row],[Agency]]&amp;"-"&amp;CSM_AGENCY3[[#This Row],[Agency Name]]</f>
        <v>166-Bd of Reg Prof Eng &amp; Land Surveyors</v>
      </c>
      <c r="F1467" s="8" t="s">
        <v>43</v>
      </c>
      <c r="G1467" s="5" t="s">
        <v>454</v>
      </c>
      <c r="H1467" s="70">
        <v>-1500</v>
      </c>
      <c r="I1467" s="70">
        <v>-500</v>
      </c>
      <c r="J1467" s="70">
        <f>CSM_AGENCY3[[#This Row],[FY1 ANNUAL]]+CSM_AGENCY3[[#This Row],[FY2 ANNUAL]]</f>
        <v>-2000</v>
      </c>
      <c r="K1467" s="70">
        <f>ROUND(CSM_AGENCY3[[#This Row],[FY1 ANNUAL]]/12,2)</f>
        <v>-125</v>
      </c>
      <c r="L1467" s="70">
        <f>ROUND(CSM_AGENCY3[[#This Row],[FY2 ANNUAL]]/12,2)</f>
        <v>-41.67</v>
      </c>
    </row>
    <row r="1468" spans="1:12" hidden="1" x14ac:dyDescent="0.25">
      <c r="A1468" t="s">
        <v>257</v>
      </c>
      <c r="B1468" t="s">
        <v>379</v>
      </c>
      <c r="C1468" s="4" t="s">
        <v>470</v>
      </c>
      <c r="D1468" s="4"/>
      <c r="E1468" s="4" t="str">
        <f>CSM_AGENCY3[[#This Row],[Agency]]&amp;"-"&amp;CSM_AGENCY3[[#This Row],[Agency Name]]</f>
        <v>167-Forensic Investigations Council</v>
      </c>
      <c r="F1468" s="8" t="s">
        <v>43</v>
      </c>
      <c r="G1468" s="5" t="s">
        <v>454</v>
      </c>
      <c r="H1468" s="70">
        <f>SUMIFS('0. CSM'!C:C,'0. CSM'!L:L,CSM_AGENCY3[[#This Row],[Agency]],'0. CSM'!M:M,CSM_AGENCY3[[#This Row],[Billing CSM Title]])+SUMIFS('0. CSM'!E:E,'0. CSM'!L:L,CSM_AGENCY3[[#This Row],[Agency]],'0. CSM'!M:M,CSM_AGENCY3[[#This Row],[Billing CSM Title]])*1000</f>
        <v>0</v>
      </c>
      <c r="I1468" s="70">
        <f>SUMIFS('0. CSM'!D:D,'0. CSM'!L:L,CSM_AGENCY3[[#This Row],[Agency]],'0. CSM'!M:M,CSM_AGENCY3[[#This Row],[Billing CSM Title]])+SUMIFS('0. CSM'!F:F,'0. CSM'!L:L,CSM_AGENCY3[[#This Row],[Agency]],'0. CSM'!M:M,CSM_AGENCY3[[#This Row],[Billing CSM Title]])*1000</f>
        <v>0</v>
      </c>
      <c r="J1468" s="70">
        <f>CSM_AGENCY3[[#This Row],[FY1 ANNUAL]]+CSM_AGENCY3[[#This Row],[FY2 ANNUAL]]</f>
        <v>0</v>
      </c>
      <c r="K1468" s="70">
        <f>ROUND(CSM_AGENCY3[[#This Row],[FY1 ANNUAL]]/12,2)</f>
        <v>0</v>
      </c>
      <c r="L1468" s="70">
        <f>ROUND(CSM_AGENCY3[[#This Row],[FY2 ANNUAL]]/12,2)</f>
        <v>0</v>
      </c>
    </row>
    <row r="1469" spans="1:12" hidden="1" x14ac:dyDescent="0.25">
      <c r="A1469" t="s">
        <v>258</v>
      </c>
      <c r="B1469" t="s">
        <v>380</v>
      </c>
      <c r="C1469" s="4" t="s">
        <v>470</v>
      </c>
      <c r="D1469" s="4"/>
      <c r="E1469" s="4" t="str">
        <f>CSM_AGENCY3[[#This Row],[Agency]]&amp;"-"&amp;CSM_AGENCY3[[#This Row],[Agency Name]]</f>
        <v>179-Dept of Enterprise Services</v>
      </c>
      <c r="F1469" s="8" t="s">
        <v>43</v>
      </c>
      <c r="G1469" s="5" t="s">
        <v>454</v>
      </c>
      <c r="H1469" s="70">
        <v>-76000</v>
      </c>
      <c r="I1469" s="70">
        <v>-75000</v>
      </c>
      <c r="J1469" s="70">
        <f>CSM_AGENCY3[[#This Row],[FY1 ANNUAL]]+CSM_AGENCY3[[#This Row],[FY2 ANNUAL]]</f>
        <v>-151000</v>
      </c>
      <c r="K1469" s="70">
        <f>ROUND(CSM_AGENCY3[[#This Row],[FY1 ANNUAL]]/12,2)</f>
        <v>-6333.33</v>
      </c>
      <c r="L1469" s="70">
        <f>ROUND(CSM_AGENCY3[[#This Row],[FY2 ANNUAL]]/12,2)</f>
        <v>-6250</v>
      </c>
    </row>
    <row r="1470" spans="1:12" hidden="1" x14ac:dyDescent="0.25">
      <c r="A1470" t="s">
        <v>259</v>
      </c>
      <c r="B1470" t="s">
        <v>381</v>
      </c>
      <c r="C1470" s="4" t="s">
        <v>470</v>
      </c>
      <c r="D1470" s="4"/>
      <c r="E1470" s="4" t="str">
        <f>CSM_AGENCY3[[#This Row],[Agency]]&amp;"-"&amp;CSM_AGENCY3[[#This Row],[Agency Name]]</f>
        <v>185-Washington Horse Racing Commission</v>
      </c>
      <c r="F1470" s="8" t="s">
        <v>43</v>
      </c>
      <c r="G1470" s="5" t="s">
        <v>454</v>
      </c>
      <c r="H1470" s="70">
        <f>SUMIFS('0. CSM'!C:C,'0. CSM'!L:L,CSM_AGENCY3[[#This Row],[Agency]],'0. CSM'!M:M,CSM_AGENCY3[[#This Row],[Billing CSM Title]])+SUMIFS('0. CSM'!E:E,'0. CSM'!L:L,CSM_AGENCY3[[#This Row],[Agency]],'0. CSM'!M:M,CSM_AGENCY3[[#This Row],[Billing CSM Title]])*1000</f>
        <v>-1000</v>
      </c>
      <c r="I1470" s="70">
        <f>SUMIFS('0. CSM'!D:D,'0. CSM'!L:L,CSM_AGENCY3[[#This Row],[Agency]],'0. CSM'!M:M,CSM_AGENCY3[[#This Row],[Billing CSM Title]])+SUMIFS('0. CSM'!F:F,'0. CSM'!L:L,CSM_AGENCY3[[#This Row],[Agency]],'0. CSM'!M:M,CSM_AGENCY3[[#This Row],[Billing CSM Title]])*1000</f>
        <v>-1000</v>
      </c>
      <c r="J1470" s="70">
        <f>CSM_AGENCY3[[#This Row],[FY1 ANNUAL]]+CSM_AGENCY3[[#This Row],[FY2 ANNUAL]]</f>
        <v>-2000</v>
      </c>
      <c r="K1470" s="70">
        <f>ROUND(CSM_AGENCY3[[#This Row],[FY1 ANNUAL]]/12,2)</f>
        <v>-83.33</v>
      </c>
      <c r="L1470" s="70">
        <f>ROUND(CSM_AGENCY3[[#This Row],[FY2 ANNUAL]]/12,2)</f>
        <v>-83.33</v>
      </c>
    </row>
    <row r="1471" spans="1:12" hidden="1" x14ac:dyDescent="0.25">
      <c r="A1471" t="s">
        <v>260</v>
      </c>
      <c r="B1471" t="s">
        <v>382</v>
      </c>
      <c r="C1471" s="4" t="s">
        <v>470</v>
      </c>
      <c r="D1471" s="4"/>
      <c r="E1471" s="4" t="str">
        <f>CSM_AGENCY3[[#This Row],[Agency]]&amp;"-"&amp;CSM_AGENCY3[[#This Row],[Agency Name]]</f>
        <v>190-Bd of Industrial Insurance Appeals</v>
      </c>
      <c r="F1471" s="8" t="s">
        <v>43</v>
      </c>
      <c r="G1471" s="5" t="s">
        <v>454</v>
      </c>
      <c r="H1471" s="70">
        <v>-14500</v>
      </c>
      <c r="I1471" s="70">
        <v>-14500</v>
      </c>
      <c r="J1471" s="70">
        <f>CSM_AGENCY3[[#This Row],[FY1 ANNUAL]]+CSM_AGENCY3[[#This Row],[FY2 ANNUAL]]</f>
        <v>-29000</v>
      </c>
      <c r="K1471" s="70">
        <f>ROUND(CSM_AGENCY3[[#This Row],[FY1 ANNUAL]]/12,2)</f>
        <v>-1208.33</v>
      </c>
      <c r="L1471" s="70">
        <f>ROUND(CSM_AGENCY3[[#This Row],[FY2 ANNUAL]]/12,2)</f>
        <v>-1208.33</v>
      </c>
    </row>
    <row r="1472" spans="1:12" hidden="1" x14ac:dyDescent="0.25">
      <c r="A1472" t="s">
        <v>261</v>
      </c>
      <c r="B1472" t="s">
        <v>383</v>
      </c>
      <c r="C1472" s="4" t="s">
        <v>470</v>
      </c>
      <c r="D1472" s="4"/>
      <c r="E1472" s="4" t="str">
        <f>CSM_AGENCY3[[#This Row],[Agency]]&amp;"-"&amp;CSM_AGENCY3[[#This Row],[Agency Name]]</f>
        <v>195-Liquor and Cannabis Board</v>
      </c>
      <c r="F1472" s="8" t="s">
        <v>43</v>
      </c>
      <c r="G1472" s="5" t="s">
        <v>454</v>
      </c>
      <c r="H1472" s="70">
        <v>-34500</v>
      </c>
      <c r="I1472" s="70">
        <v>-35500</v>
      </c>
      <c r="J1472" s="70">
        <f>CSM_AGENCY3[[#This Row],[FY1 ANNUAL]]+CSM_AGENCY3[[#This Row],[FY2 ANNUAL]]</f>
        <v>-70000</v>
      </c>
      <c r="K1472" s="70">
        <f>ROUND(CSM_AGENCY3[[#This Row],[FY1 ANNUAL]]/12,2)</f>
        <v>-2875</v>
      </c>
      <c r="L1472" s="70">
        <f>ROUND(CSM_AGENCY3[[#This Row],[FY2 ANNUAL]]/12,2)</f>
        <v>-2958.33</v>
      </c>
    </row>
    <row r="1473" spans="1:12" hidden="1" x14ac:dyDescent="0.25">
      <c r="A1473" t="s">
        <v>262</v>
      </c>
      <c r="B1473" t="s">
        <v>384</v>
      </c>
      <c r="C1473" s="4" t="s">
        <v>470</v>
      </c>
      <c r="D1473" s="4"/>
      <c r="E1473" s="4" t="str">
        <f>CSM_AGENCY3[[#This Row],[Agency]]&amp;"-"&amp;CSM_AGENCY3[[#This Row],[Agency Name]]</f>
        <v>205-Board of Pilotage Commissioners</v>
      </c>
      <c r="F1473" s="8" t="s">
        <v>43</v>
      </c>
      <c r="G1473" s="5" t="s">
        <v>454</v>
      </c>
      <c r="H1473" s="70">
        <v>-500</v>
      </c>
      <c r="I1473" s="70">
        <v>-500</v>
      </c>
      <c r="J1473" s="70">
        <f>CSM_AGENCY3[[#This Row],[FY1 ANNUAL]]+CSM_AGENCY3[[#This Row],[FY2 ANNUAL]]</f>
        <v>-1000</v>
      </c>
      <c r="K1473" s="70">
        <f>ROUND(CSM_AGENCY3[[#This Row],[FY1 ANNUAL]]/12,2)</f>
        <v>-41.67</v>
      </c>
      <c r="L1473" s="70">
        <f>ROUND(CSM_AGENCY3[[#This Row],[FY2 ANNUAL]]/12,2)</f>
        <v>-41.67</v>
      </c>
    </row>
    <row r="1474" spans="1:12" hidden="1" x14ac:dyDescent="0.25">
      <c r="A1474" t="s">
        <v>263</v>
      </c>
      <c r="B1474" t="s">
        <v>385</v>
      </c>
      <c r="C1474" s="4" t="s">
        <v>470</v>
      </c>
      <c r="D1474" s="4"/>
      <c r="E1474" s="4" t="str">
        <f>CSM_AGENCY3[[#This Row],[Agency]]&amp;"-"&amp;CSM_AGENCY3[[#This Row],[Agency Name]]</f>
        <v>215-Utilities and Transportation Comm</v>
      </c>
      <c r="F1474" s="8" t="s">
        <v>43</v>
      </c>
      <c r="G1474" s="5" t="s">
        <v>454</v>
      </c>
      <c r="H1474" s="70">
        <v>-17000</v>
      </c>
      <c r="I1474" s="70">
        <f>SUMIFS('0. CSM'!D:D,'0. CSM'!L:L,CSM_AGENCY3[[#This Row],[Agency]],'0. CSM'!M:M,CSM_AGENCY3[[#This Row],[Billing CSM Title]])+SUMIFS('0. CSM'!F:F,'0. CSM'!L:L,CSM_AGENCY3[[#This Row],[Agency]],'0. CSM'!M:M,CSM_AGENCY3[[#This Row],[Billing CSM Title]])*1000</f>
        <v>-16000</v>
      </c>
      <c r="J1474" s="70">
        <f>CSM_AGENCY3[[#This Row],[FY1 ANNUAL]]+CSM_AGENCY3[[#This Row],[FY2 ANNUAL]]</f>
        <v>-33000</v>
      </c>
      <c r="K1474" s="70">
        <f>ROUND(CSM_AGENCY3[[#This Row],[FY1 ANNUAL]]/12,2)</f>
        <v>-1416.67</v>
      </c>
      <c r="L1474" s="70">
        <f>ROUND(CSM_AGENCY3[[#This Row],[FY2 ANNUAL]]/12,2)</f>
        <v>-1333.33</v>
      </c>
    </row>
    <row r="1475" spans="1:12" hidden="1" x14ac:dyDescent="0.25">
      <c r="A1475" t="s">
        <v>264</v>
      </c>
      <c r="B1475" t="s">
        <v>386</v>
      </c>
      <c r="C1475" s="4" t="s">
        <v>470</v>
      </c>
      <c r="D1475" s="4"/>
      <c r="E1475" s="4" t="str">
        <f>CSM_AGENCY3[[#This Row],[Agency]]&amp;"-"&amp;CSM_AGENCY3[[#This Row],[Agency Name]]</f>
        <v>220-Board for Volunteer Firefighters</v>
      </c>
      <c r="F1475" s="8" t="s">
        <v>43</v>
      </c>
      <c r="G1475" s="5" t="s">
        <v>454</v>
      </c>
      <c r="H1475" s="70">
        <v>-500</v>
      </c>
      <c r="I1475" s="70">
        <v>-500</v>
      </c>
      <c r="J1475" s="70">
        <f>CSM_AGENCY3[[#This Row],[FY1 ANNUAL]]+CSM_AGENCY3[[#This Row],[FY2 ANNUAL]]</f>
        <v>-1000</v>
      </c>
      <c r="K1475" s="70">
        <f>ROUND(CSM_AGENCY3[[#This Row],[FY1 ANNUAL]]/12,2)</f>
        <v>-41.67</v>
      </c>
      <c r="L1475" s="70">
        <f>ROUND(CSM_AGENCY3[[#This Row],[FY2 ANNUAL]]/12,2)</f>
        <v>-41.67</v>
      </c>
    </row>
    <row r="1476" spans="1:12" hidden="1" x14ac:dyDescent="0.25">
      <c r="A1476" t="s">
        <v>265</v>
      </c>
      <c r="B1476" t="s">
        <v>387</v>
      </c>
      <c r="C1476" s="4" t="s">
        <v>470</v>
      </c>
      <c r="D1476" s="4"/>
      <c r="E1476" s="4" t="str">
        <f>CSM_AGENCY3[[#This Row],[Agency]]&amp;"-"&amp;CSM_AGENCY3[[#This Row],[Agency Name]]</f>
        <v>225-Washington State Patrol</v>
      </c>
      <c r="F1476" s="8" t="s">
        <v>43</v>
      </c>
      <c r="G1476" s="5" t="s">
        <v>454</v>
      </c>
      <c r="H1476" s="70">
        <v>-231000</v>
      </c>
      <c r="I1476" s="70">
        <f>SUMIFS('0. CSM'!D:D,'0. CSM'!L:L,CSM_AGENCY3[[#This Row],[Agency]],'0. CSM'!M:M,CSM_AGENCY3[[#This Row],[Billing CSM Title]])+SUMIFS('0. CSM'!F:F,'0. CSM'!L:L,CSM_AGENCY3[[#This Row],[Agency]],'0. CSM'!M:M,CSM_AGENCY3[[#This Row],[Billing CSM Title]])*1000</f>
        <v>-233000</v>
      </c>
      <c r="J1476" s="70">
        <f>CSM_AGENCY3[[#This Row],[FY1 ANNUAL]]+CSM_AGENCY3[[#This Row],[FY2 ANNUAL]]</f>
        <v>-464000</v>
      </c>
      <c r="K1476" s="70">
        <f>ROUND(CSM_AGENCY3[[#This Row],[FY1 ANNUAL]]/12,2)</f>
        <v>-19250</v>
      </c>
      <c r="L1476" s="70">
        <f>ROUND(CSM_AGENCY3[[#This Row],[FY2 ANNUAL]]/12,2)</f>
        <v>-19416.669999999998</v>
      </c>
    </row>
    <row r="1477" spans="1:12" hidden="1" x14ac:dyDescent="0.25">
      <c r="A1477" t="s">
        <v>266</v>
      </c>
      <c r="B1477" t="s">
        <v>388</v>
      </c>
      <c r="C1477" s="4" t="s">
        <v>470</v>
      </c>
      <c r="D1477" s="4"/>
      <c r="E1477" s="4" t="str">
        <f>CSM_AGENCY3[[#This Row],[Agency]]&amp;"-"&amp;CSM_AGENCY3[[#This Row],[Agency Name]]</f>
        <v>227-Criminal Justice Training Comm</v>
      </c>
      <c r="F1477" s="8" t="s">
        <v>43</v>
      </c>
      <c r="G1477" s="5" t="s">
        <v>454</v>
      </c>
      <c r="H1477" s="70">
        <v>-8000</v>
      </c>
      <c r="I1477" s="70">
        <v>-7000</v>
      </c>
      <c r="J1477" s="70">
        <f>CSM_AGENCY3[[#This Row],[FY1 ANNUAL]]+CSM_AGENCY3[[#This Row],[FY2 ANNUAL]]</f>
        <v>-15000</v>
      </c>
      <c r="K1477" s="70">
        <f>ROUND(CSM_AGENCY3[[#This Row],[FY1 ANNUAL]]/12,2)</f>
        <v>-666.67</v>
      </c>
      <c r="L1477" s="70">
        <f>ROUND(CSM_AGENCY3[[#This Row],[FY2 ANNUAL]]/12,2)</f>
        <v>-583.33000000000004</v>
      </c>
    </row>
    <row r="1478" spans="1:12" hidden="1" x14ac:dyDescent="0.25">
      <c r="A1478" t="s">
        <v>267</v>
      </c>
      <c r="B1478" t="s">
        <v>389</v>
      </c>
      <c r="C1478" s="4" t="s">
        <v>470</v>
      </c>
      <c r="D1478" s="4"/>
      <c r="E1478" s="4" t="str">
        <f>CSM_AGENCY3[[#This Row],[Agency]]&amp;"-"&amp;CSM_AGENCY3[[#This Row],[Agency Name]]</f>
        <v>228-WA Traffic Safety Commission</v>
      </c>
      <c r="F1478" s="8" t="s">
        <v>43</v>
      </c>
      <c r="G1478" s="5" t="s">
        <v>454</v>
      </c>
      <c r="H1478" s="70">
        <f>SUMIFS('0. CSM'!C:C,'0. CSM'!L:L,CSM_AGENCY3[[#This Row],[Agency]],'0. CSM'!M:M,CSM_AGENCY3[[#This Row],[Billing CSM Title]])+SUMIFS('0. CSM'!E:E,'0. CSM'!L:L,CSM_AGENCY3[[#This Row],[Agency]],'0. CSM'!M:M,CSM_AGENCY3[[#This Row],[Billing CSM Title]])*1000</f>
        <v>-2000</v>
      </c>
      <c r="I1478" s="70">
        <f>SUMIFS('0. CSM'!D:D,'0. CSM'!L:L,CSM_AGENCY3[[#This Row],[Agency]],'0. CSM'!M:M,CSM_AGENCY3[[#This Row],[Billing CSM Title]])+SUMIFS('0. CSM'!F:F,'0. CSM'!L:L,CSM_AGENCY3[[#This Row],[Agency]],'0. CSM'!M:M,CSM_AGENCY3[[#This Row],[Billing CSM Title]])*1000</f>
        <v>-2000</v>
      </c>
      <c r="J1478" s="70">
        <f>CSM_AGENCY3[[#This Row],[FY1 ANNUAL]]+CSM_AGENCY3[[#This Row],[FY2 ANNUAL]]</f>
        <v>-4000</v>
      </c>
      <c r="K1478" s="70">
        <f>ROUND(CSM_AGENCY3[[#This Row],[FY1 ANNUAL]]/12,2)</f>
        <v>-166.67</v>
      </c>
      <c r="L1478" s="70">
        <f>ROUND(CSM_AGENCY3[[#This Row],[FY2 ANNUAL]]/12,2)</f>
        <v>-166.67</v>
      </c>
    </row>
    <row r="1479" spans="1:12" hidden="1" x14ac:dyDescent="0.25">
      <c r="A1479" t="s">
        <v>268</v>
      </c>
      <c r="B1479" t="s">
        <v>390</v>
      </c>
      <c r="C1479" s="4" t="s">
        <v>470</v>
      </c>
      <c r="D1479" s="4"/>
      <c r="E1479" s="4" t="str">
        <f>CSM_AGENCY3[[#This Row],[Agency]]&amp;"-"&amp;CSM_AGENCY3[[#This Row],[Agency Name]]</f>
        <v>229-Office of Independent Investigations</v>
      </c>
      <c r="F1479" s="8" t="s">
        <v>43</v>
      </c>
      <c r="G1479" s="5" t="s">
        <v>454</v>
      </c>
      <c r="H1479" s="70">
        <f>SUMIFS('0. CSM'!C:C,'0. CSM'!L:L,CSM_AGENCY3[[#This Row],[Agency]],'0. CSM'!M:M,CSM_AGENCY3[[#This Row],[Billing CSM Title]])+SUMIFS('0. CSM'!E:E,'0. CSM'!L:L,CSM_AGENCY3[[#This Row],[Agency]],'0. CSM'!M:M,CSM_AGENCY3[[#This Row],[Billing CSM Title]])*1000</f>
        <v>0</v>
      </c>
      <c r="I1479" s="70">
        <f>SUMIFS('0. CSM'!D:D,'0. CSM'!L:L,CSM_AGENCY3[[#This Row],[Agency]],'0. CSM'!M:M,CSM_AGENCY3[[#This Row],[Billing CSM Title]])+SUMIFS('0. CSM'!F:F,'0. CSM'!L:L,CSM_AGENCY3[[#This Row],[Agency]],'0. CSM'!M:M,CSM_AGENCY3[[#This Row],[Billing CSM Title]])*1000</f>
        <v>0</v>
      </c>
      <c r="J1479" s="70">
        <f>CSM_AGENCY3[[#This Row],[FY1 ANNUAL]]+CSM_AGENCY3[[#This Row],[FY2 ANNUAL]]</f>
        <v>0</v>
      </c>
      <c r="K1479" s="70">
        <f>ROUND(CSM_AGENCY3[[#This Row],[FY1 ANNUAL]]/12,2)</f>
        <v>0</v>
      </c>
      <c r="L1479" s="70">
        <f>ROUND(CSM_AGENCY3[[#This Row],[FY2 ANNUAL]]/12,2)</f>
        <v>0</v>
      </c>
    </row>
    <row r="1480" spans="1:12" hidden="1" x14ac:dyDescent="0.25">
      <c r="A1480" t="s">
        <v>269</v>
      </c>
      <c r="B1480" t="s">
        <v>391</v>
      </c>
      <c r="C1480" s="4" t="s">
        <v>470</v>
      </c>
      <c r="D1480" s="4"/>
      <c r="E1480" s="4" t="str">
        <f>CSM_AGENCY3[[#This Row],[Agency]]&amp;"-"&amp;CSM_AGENCY3[[#This Row],[Agency Name]]</f>
        <v>235-Department of Labor and Industries</v>
      </c>
      <c r="F1480" s="8" t="s">
        <v>43</v>
      </c>
      <c r="G1480" s="5" t="s">
        <v>454</v>
      </c>
      <c r="H1480" s="70">
        <v>-318000</v>
      </c>
      <c r="I1480" s="70">
        <v>-322000</v>
      </c>
      <c r="J1480" s="70">
        <f>CSM_AGENCY3[[#This Row],[FY1 ANNUAL]]+CSM_AGENCY3[[#This Row],[FY2 ANNUAL]]</f>
        <v>-640000</v>
      </c>
      <c r="K1480" s="70">
        <f>ROUND(CSM_AGENCY3[[#This Row],[FY1 ANNUAL]]/12,2)</f>
        <v>-26500</v>
      </c>
      <c r="L1480" s="70">
        <f>ROUND(CSM_AGENCY3[[#This Row],[FY2 ANNUAL]]/12,2)</f>
        <v>-26833.33</v>
      </c>
    </row>
    <row r="1481" spans="1:12" hidden="1" x14ac:dyDescent="0.25">
      <c r="A1481" t="s">
        <v>270</v>
      </c>
      <c r="B1481" t="s">
        <v>392</v>
      </c>
      <c r="C1481" s="4" t="s">
        <v>470</v>
      </c>
      <c r="D1481" s="4"/>
      <c r="E1481" s="4" t="str">
        <f>CSM_AGENCY3[[#This Row],[Agency]]&amp;"-"&amp;CSM_AGENCY3[[#This Row],[Agency Name]]</f>
        <v>240-Department of Licensing</v>
      </c>
      <c r="F1481" s="8" t="s">
        <v>43</v>
      </c>
      <c r="G1481" s="5" t="s">
        <v>454</v>
      </c>
      <c r="H1481" s="70">
        <v>-131000</v>
      </c>
      <c r="I1481" s="70">
        <v>-132000</v>
      </c>
      <c r="J1481" s="70">
        <f>CSM_AGENCY3[[#This Row],[FY1 ANNUAL]]+CSM_AGENCY3[[#This Row],[FY2 ANNUAL]]</f>
        <v>-263000</v>
      </c>
      <c r="K1481" s="70">
        <f>ROUND(CSM_AGENCY3[[#This Row],[FY1 ANNUAL]]/12,2)</f>
        <v>-10916.67</v>
      </c>
      <c r="L1481" s="70">
        <f>ROUND(CSM_AGENCY3[[#This Row],[FY2 ANNUAL]]/12,2)</f>
        <v>-11000</v>
      </c>
    </row>
    <row r="1482" spans="1:12" hidden="1" x14ac:dyDescent="0.25">
      <c r="A1482" t="s">
        <v>271</v>
      </c>
      <c r="B1482" t="s">
        <v>393</v>
      </c>
      <c r="C1482" s="4" t="s">
        <v>470</v>
      </c>
      <c r="D1482" s="4"/>
      <c r="E1482" s="4" t="str">
        <f>CSM_AGENCY3[[#This Row],[Agency]]&amp;"-"&amp;CSM_AGENCY3[[#This Row],[Agency Name]]</f>
        <v>245-Military Department</v>
      </c>
      <c r="F1482" s="8" t="s">
        <v>43</v>
      </c>
      <c r="G1482" s="5" t="s">
        <v>454</v>
      </c>
      <c r="H1482" s="70">
        <f>SUMIFS('0. CSM'!C:C,'0. CSM'!L:L,CSM_AGENCY3[[#This Row],[Agency]],'0. CSM'!M:M,CSM_AGENCY3[[#This Row],[Billing CSM Title]])+SUMIFS('0. CSM'!E:E,'0. CSM'!L:L,CSM_AGENCY3[[#This Row],[Agency]],'0. CSM'!M:M,CSM_AGENCY3[[#This Row],[Billing CSM Title]])*1000</f>
        <v>-37000</v>
      </c>
      <c r="I1482" s="70">
        <v>-37000</v>
      </c>
      <c r="J1482" s="70">
        <f>CSM_AGENCY3[[#This Row],[FY1 ANNUAL]]+CSM_AGENCY3[[#This Row],[FY2 ANNUAL]]</f>
        <v>-74000</v>
      </c>
      <c r="K1482" s="70">
        <f>ROUND(CSM_AGENCY3[[#This Row],[FY1 ANNUAL]]/12,2)</f>
        <v>-3083.33</v>
      </c>
      <c r="L1482" s="70">
        <f>ROUND(CSM_AGENCY3[[#This Row],[FY2 ANNUAL]]/12,2)</f>
        <v>-3083.33</v>
      </c>
    </row>
    <row r="1483" spans="1:12" hidden="1" x14ac:dyDescent="0.25">
      <c r="A1483" t="s">
        <v>272</v>
      </c>
      <c r="B1483" t="s">
        <v>394</v>
      </c>
      <c r="C1483" s="4" t="s">
        <v>470</v>
      </c>
      <c r="D1483" s="4"/>
      <c r="E1483" s="4" t="str">
        <f>CSM_AGENCY3[[#This Row],[Agency]]&amp;"-"&amp;CSM_AGENCY3[[#This Row],[Agency Name]]</f>
        <v>275-Public Employment Relations Comm</v>
      </c>
      <c r="F1483" s="8" t="s">
        <v>43</v>
      </c>
      <c r="G1483" s="5" t="s">
        <v>454</v>
      </c>
      <c r="H1483" s="70">
        <v>-2500</v>
      </c>
      <c r="I1483" s="70">
        <v>-3500</v>
      </c>
      <c r="J1483" s="70">
        <f>CSM_AGENCY3[[#This Row],[FY1 ANNUAL]]+CSM_AGENCY3[[#This Row],[FY2 ANNUAL]]</f>
        <v>-6000</v>
      </c>
      <c r="K1483" s="70">
        <f>ROUND(CSM_AGENCY3[[#This Row],[FY1 ANNUAL]]/12,2)</f>
        <v>-208.33</v>
      </c>
      <c r="L1483" s="70">
        <f>ROUND(CSM_AGENCY3[[#This Row],[FY2 ANNUAL]]/12,2)</f>
        <v>-291.67</v>
      </c>
    </row>
    <row r="1484" spans="1:12" hidden="1" x14ac:dyDescent="0.25">
      <c r="A1484" t="s">
        <v>273</v>
      </c>
      <c r="B1484" t="s">
        <v>395</v>
      </c>
      <c r="C1484" s="4" t="s">
        <v>470</v>
      </c>
      <c r="D1484" s="4"/>
      <c r="E1484" s="4" t="str">
        <f>CSM_AGENCY3[[#This Row],[Agency]]&amp;"-"&amp;CSM_AGENCY3[[#This Row],[Agency Name]]</f>
        <v>300-Dept of Social and Health Services</v>
      </c>
      <c r="F1484" s="8" t="s">
        <v>43</v>
      </c>
      <c r="G1484" s="5" t="s">
        <v>454</v>
      </c>
      <c r="H1484" s="70">
        <v>-1625000</v>
      </c>
      <c r="I1484" s="70">
        <f>SUMIFS('0. CSM'!D:D,'0. CSM'!L:L,CSM_AGENCY3[[#This Row],[Agency]],'0. CSM'!M:M,CSM_AGENCY3[[#This Row],[Billing CSM Title]])+SUMIFS('0. CSM'!F:F,'0. CSM'!L:L,CSM_AGENCY3[[#This Row],[Agency]],'0. CSM'!M:M,CSM_AGENCY3[[#This Row],[Billing CSM Title]])*1000</f>
        <v>-1641000</v>
      </c>
      <c r="J1484" s="70">
        <f>CSM_AGENCY3[[#This Row],[FY1 ANNUAL]]+CSM_AGENCY3[[#This Row],[FY2 ANNUAL]]</f>
        <v>-3266000</v>
      </c>
      <c r="K1484" s="70">
        <f>ROUND(CSM_AGENCY3[[#This Row],[FY1 ANNUAL]]/12,2)</f>
        <v>-135416.67000000001</v>
      </c>
      <c r="L1484" s="70">
        <f>ROUND(CSM_AGENCY3[[#This Row],[FY2 ANNUAL]]/12,2)</f>
        <v>-136750</v>
      </c>
    </row>
    <row r="1485" spans="1:12" hidden="1" x14ac:dyDescent="0.25">
      <c r="A1485" t="s">
        <v>274</v>
      </c>
      <c r="B1485" t="s">
        <v>396</v>
      </c>
      <c r="C1485" s="4" t="s">
        <v>470</v>
      </c>
      <c r="D1485" s="4"/>
      <c r="E1485" s="4" t="str">
        <f>CSM_AGENCY3[[#This Row],[Agency]]&amp;"-"&amp;CSM_AGENCY3[[#This Row],[Agency Name]]</f>
        <v>303-Department of Health</v>
      </c>
      <c r="F1485" s="8" t="s">
        <v>43</v>
      </c>
      <c r="G1485" s="5" t="s">
        <v>454</v>
      </c>
      <c r="H1485" s="70">
        <v>-277000</v>
      </c>
      <c r="I1485" s="70">
        <v>-286000</v>
      </c>
      <c r="J1485" s="70">
        <f>CSM_AGENCY3[[#This Row],[FY1 ANNUAL]]+CSM_AGENCY3[[#This Row],[FY2 ANNUAL]]</f>
        <v>-563000</v>
      </c>
      <c r="K1485" s="70">
        <f>ROUND(CSM_AGENCY3[[#This Row],[FY1 ANNUAL]]/12,2)</f>
        <v>-23083.33</v>
      </c>
      <c r="L1485" s="70">
        <f>ROUND(CSM_AGENCY3[[#This Row],[FY2 ANNUAL]]/12,2)</f>
        <v>-23833.33</v>
      </c>
    </row>
    <row r="1486" spans="1:12" hidden="1" x14ac:dyDescent="0.25">
      <c r="A1486" t="s">
        <v>275</v>
      </c>
      <c r="B1486" t="s">
        <v>397</v>
      </c>
      <c r="C1486" s="4" t="s">
        <v>470</v>
      </c>
      <c r="D1486" s="4"/>
      <c r="E1486" s="4" t="str">
        <f>CSM_AGENCY3[[#This Row],[Agency]]&amp;"-"&amp;CSM_AGENCY3[[#This Row],[Agency Name]]</f>
        <v>305-Department of Veterans' Affairs</v>
      </c>
      <c r="F1486" s="8" t="s">
        <v>43</v>
      </c>
      <c r="G1486" s="5" t="s">
        <v>454</v>
      </c>
      <c r="H1486" s="70">
        <v>-83000</v>
      </c>
      <c r="I1486" s="70">
        <v>-81000</v>
      </c>
      <c r="J1486" s="70">
        <f>CSM_AGENCY3[[#This Row],[FY1 ANNUAL]]+CSM_AGENCY3[[#This Row],[FY2 ANNUAL]]</f>
        <v>-164000</v>
      </c>
      <c r="K1486" s="70">
        <f>ROUND(CSM_AGENCY3[[#This Row],[FY1 ANNUAL]]/12,2)</f>
        <v>-6916.67</v>
      </c>
      <c r="L1486" s="70">
        <f>ROUND(CSM_AGENCY3[[#This Row],[FY2 ANNUAL]]/12,2)</f>
        <v>-6750</v>
      </c>
    </row>
    <row r="1487" spans="1:12" hidden="1" x14ac:dyDescent="0.25">
      <c r="A1487" t="s">
        <v>276</v>
      </c>
      <c r="B1487" t="s">
        <v>398</v>
      </c>
      <c r="C1487" s="4" t="s">
        <v>470</v>
      </c>
      <c r="D1487" s="4"/>
      <c r="E1487" s="4" t="str">
        <f>CSM_AGENCY3[[#This Row],[Agency]]&amp;"-"&amp;CSM_AGENCY3[[#This Row],[Agency Name]]</f>
        <v>307-Dept of Children, Youth &amp; Families</v>
      </c>
      <c r="F1487" s="8" t="s">
        <v>43</v>
      </c>
      <c r="G1487" s="5" t="s">
        <v>454</v>
      </c>
      <c r="H1487" s="70">
        <v>-460500</v>
      </c>
      <c r="I1487" s="70">
        <v>-466500</v>
      </c>
      <c r="J1487" s="70">
        <f>CSM_AGENCY3[[#This Row],[FY1 ANNUAL]]+CSM_AGENCY3[[#This Row],[FY2 ANNUAL]]</f>
        <v>-927000</v>
      </c>
      <c r="K1487" s="70">
        <f>ROUND(CSM_AGENCY3[[#This Row],[FY1 ANNUAL]]/12,2)</f>
        <v>-38375</v>
      </c>
      <c r="L1487" s="70">
        <f>ROUND(CSM_AGENCY3[[#This Row],[FY2 ANNUAL]]/12,2)</f>
        <v>-38875</v>
      </c>
    </row>
    <row r="1488" spans="1:12" hidden="1" x14ac:dyDescent="0.25">
      <c r="A1488" t="s">
        <v>277</v>
      </c>
      <c r="B1488" t="s">
        <v>399</v>
      </c>
      <c r="C1488" s="4" t="s">
        <v>470</v>
      </c>
      <c r="D1488" s="4"/>
      <c r="E1488" s="4" t="str">
        <f>CSM_AGENCY3[[#This Row],[Agency]]&amp;"-"&amp;CSM_AGENCY3[[#This Row],[Agency Name]]</f>
        <v>310-Department of Corrections</v>
      </c>
      <c r="F1488" s="8" t="s">
        <v>43</v>
      </c>
      <c r="G1488" s="5" t="s">
        <v>454</v>
      </c>
      <c r="H1488" s="70">
        <v>-886500</v>
      </c>
      <c r="I1488" s="70">
        <v>-896500</v>
      </c>
      <c r="J1488" s="70">
        <f>CSM_AGENCY3[[#This Row],[FY1 ANNUAL]]+CSM_AGENCY3[[#This Row],[FY2 ANNUAL]]</f>
        <v>-1783000</v>
      </c>
      <c r="K1488" s="70">
        <f>ROUND(CSM_AGENCY3[[#This Row],[FY1 ANNUAL]]/12,2)</f>
        <v>-73875</v>
      </c>
      <c r="L1488" s="70">
        <f>ROUND(CSM_AGENCY3[[#This Row],[FY2 ANNUAL]]/12,2)</f>
        <v>-74708.33</v>
      </c>
    </row>
    <row r="1489" spans="1:12" hidden="1" x14ac:dyDescent="0.25">
      <c r="A1489" t="s">
        <v>278</v>
      </c>
      <c r="B1489" t="s">
        <v>400</v>
      </c>
      <c r="C1489" s="4" t="s">
        <v>470</v>
      </c>
      <c r="D1489" s="4"/>
      <c r="E1489" s="4" t="str">
        <f>CSM_AGENCY3[[#This Row],[Agency]]&amp;"-"&amp;CSM_AGENCY3[[#This Row],[Agency Name]]</f>
        <v>315-Dept of Services for the Blind</v>
      </c>
      <c r="F1489" s="8" t="s">
        <v>43</v>
      </c>
      <c r="G1489" s="5" t="s">
        <v>454</v>
      </c>
      <c r="H1489" s="70">
        <v>-8500</v>
      </c>
      <c r="I1489" s="70">
        <v>-8500</v>
      </c>
      <c r="J1489" s="70">
        <f>CSM_AGENCY3[[#This Row],[FY1 ANNUAL]]+CSM_AGENCY3[[#This Row],[FY2 ANNUAL]]</f>
        <v>-17000</v>
      </c>
      <c r="K1489" s="70">
        <f>ROUND(CSM_AGENCY3[[#This Row],[FY1 ANNUAL]]/12,2)</f>
        <v>-708.33</v>
      </c>
      <c r="L1489" s="70">
        <f>ROUND(CSM_AGENCY3[[#This Row],[FY2 ANNUAL]]/12,2)</f>
        <v>-708.33</v>
      </c>
    </row>
    <row r="1490" spans="1:12" hidden="1" x14ac:dyDescent="0.25">
      <c r="A1490" t="s">
        <v>279</v>
      </c>
      <c r="B1490" t="s">
        <v>401</v>
      </c>
      <c r="C1490" s="4" t="s">
        <v>470</v>
      </c>
      <c r="D1490" s="4"/>
      <c r="E1490" s="4" t="str">
        <f>CSM_AGENCY3[[#This Row],[Agency]]&amp;"-"&amp;CSM_AGENCY3[[#This Row],[Agency Name]]</f>
        <v>340-Student Achievement Council</v>
      </c>
      <c r="F1490" s="8" t="s">
        <v>43</v>
      </c>
      <c r="G1490" s="5" t="s">
        <v>454</v>
      </c>
      <c r="H1490" s="70">
        <v>-10000</v>
      </c>
      <c r="I1490" s="70">
        <v>-11000</v>
      </c>
      <c r="J1490" s="70">
        <f>CSM_AGENCY3[[#This Row],[FY1 ANNUAL]]+CSM_AGENCY3[[#This Row],[FY2 ANNUAL]]</f>
        <v>-21000</v>
      </c>
      <c r="K1490" s="70">
        <f>ROUND(CSM_AGENCY3[[#This Row],[FY1 ANNUAL]]/12,2)</f>
        <v>-833.33</v>
      </c>
      <c r="L1490" s="70">
        <f>ROUND(CSM_AGENCY3[[#This Row],[FY2 ANNUAL]]/12,2)</f>
        <v>-916.67</v>
      </c>
    </row>
    <row r="1491" spans="1:12" hidden="1" x14ac:dyDescent="0.25">
      <c r="A1491" t="s">
        <v>280</v>
      </c>
      <c r="B1491" t="s">
        <v>402</v>
      </c>
      <c r="C1491" s="4" t="s">
        <v>470</v>
      </c>
      <c r="D1491" s="4"/>
      <c r="E1491" s="4" t="str">
        <f>CSM_AGENCY3[[#This Row],[Agency]]&amp;"-"&amp;CSM_AGENCY3[[#This Row],[Agency Name]]</f>
        <v>341-LEOFF 2 Retirement Board</v>
      </c>
      <c r="F1491" s="8" t="s">
        <v>43</v>
      </c>
      <c r="G1491" s="5" t="s">
        <v>454</v>
      </c>
      <c r="H1491" s="70">
        <v>-500</v>
      </c>
      <c r="I1491" s="70">
        <v>-500</v>
      </c>
      <c r="J1491" s="70">
        <f>CSM_AGENCY3[[#This Row],[FY1 ANNUAL]]+CSM_AGENCY3[[#This Row],[FY2 ANNUAL]]</f>
        <v>-1000</v>
      </c>
      <c r="K1491" s="70">
        <f>ROUND(CSM_AGENCY3[[#This Row],[FY1 ANNUAL]]/12,2)</f>
        <v>-41.67</v>
      </c>
      <c r="L1491" s="70">
        <f>ROUND(CSM_AGENCY3[[#This Row],[FY2 ANNUAL]]/12,2)</f>
        <v>-41.67</v>
      </c>
    </row>
    <row r="1492" spans="1:12" hidden="1" x14ac:dyDescent="0.25">
      <c r="A1492" t="s">
        <v>281</v>
      </c>
      <c r="B1492" t="s">
        <v>403</v>
      </c>
      <c r="C1492" s="4" t="s">
        <v>470</v>
      </c>
      <c r="D1492" s="4"/>
      <c r="E1492" s="4" t="str">
        <f>CSM_AGENCY3[[#This Row],[Agency]]&amp;"-"&amp;CSM_AGENCY3[[#This Row],[Agency Name]]</f>
        <v>350-Public Schools</v>
      </c>
      <c r="F1492" s="8" t="s">
        <v>43</v>
      </c>
      <c r="G1492" s="5" t="s">
        <v>454</v>
      </c>
      <c r="H1492" s="70">
        <v>-46500</v>
      </c>
      <c r="I1492" s="70">
        <v>-46500</v>
      </c>
      <c r="J1492" s="70">
        <f>CSM_AGENCY3[[#This Row],[FY1 ANNUAL]]+CSM_AGENCY3[[#This Row],[FY2 ANNUAL]]</f>
        <v>-93000</v>
      </c>
      <c r="K1492" s="70">
        <f>ROUND(CSM_AGENCY3[[#This Row],[FY1 ANNUAL]]/12,2)</f>
        <v>-3875</v>
      </c>
      <c r="L1492" s="70">
        <f>ROUND(CSM_AGENCY3[[#This Row],[FY2 ANNUAL]]/12,2)</f>
        <v>-3875</v>
      </c>
    </row>
    <row r="1493" spans="1:12" hidden="1" x14ac:dyDescent="0.25">
      <c r="A1493" t="s">
        <v>282</v>
      </c>
      <c r="B1493" t="s">
        <v>404</v>
      </c>
      <c r="C1493" s="4" t="s">
        <v>470</v>
      </c>
      <c r="D1493" s="4"/>
      <c r="E1493" s="4" t="str">
        <f>CSM_AGENCY3[[#This Row],[Agency]]&amp;"-"&amp;CSM_AGENCY3[[#This Row],[Agency Name]]</f>
        <v>351-State School for the Blind</v>
      </c>
      <c r="F1493" s="8" t="s">
        <v>43</v>
      </c>
      <c r="G1493" s="5" t="s">
        <v>454</v>
      </c>
      <c r="H1493" s="70">
        <v>-11500</v>
      </c>
      <c r="I1493" s="70">
        <v>-10500</v>
      </c>
      <c r="J1493" s="70">
        <f>CSM_AGENCY3[[#This Row],[FY1 ANNUAL]]+CSM_AGENCY3[[#This Row],[FY2 ANNUAL]]</f>
        <v>-22000</v>
      </c>
      <c r="K1493" s="70">
        <f>ROUND(CSM_AGENCY3[[#This Row],[FY1 ANNUAL]]/12,2)</f>
        <v>-958.33</v>
      </c>
      <c r="L1493" s="70">
        <f>ROUND(CSM_AGENCY3[[#This Row],[FY2 ANNUAL]]/12,2)</f>
        <v>-875</v>
      </c>
    </row>
    <row r="1494" spans="1:12" hidden="1" x14ac:dyDescent="0.25">
      <c r="A1494" t="s">
        <v>283</v>
      </c>
      <c r="B1494" t="s">
        <v>405</v>
      </c>
      <c r="C1494" s="4" t="s">
        <v>470</v>
      </c>
      <c r="D1494" s="4"/>
      <c r="E1494" s="4" t="str">
        <f>CSM_AGENCY3[[#This Row],[Agency]]&amp;"-"&amp;CSM_AGENCY3[[#This Row],[Agency Name]]</f>
        <v>353-Childhood Deafness &amp; Hearing Loss</v>
      </c>
      <c r="F1494" s="8" t="s">
        <v>43</v>
      </c>
      <c r="G1494" s="5" t="s">
        <v>454</v>
      </c>
      <c r="H1494" s="70">
        <v>-13000</v>
      </c>
      <c r="I1494" s="70">
        <f>SUMIFS('0. CSM'!D:D,'0. CSM'!L:L,CSM_AGENCY3[[#This Row],[Agency]],'0. CSM'!M:M,CSM_AGENCY3[[#This Row],[Billing CSM Title]])+SUMIFS('0. CSM'!F:F,'0. CSM'!L:L,CSM_AGENCY3[[#This Row],[Agency]],'0. CSM'!M:M,CSM_AGENCY3[[#This Row],[Billing CSM Title]])*1000</f>
        <v>-14000</v>
      </c>
      <c r="J1494" s="70">
        <f>CSM_AGENCY3[[#This Row],[FY1 ANNUAL]]+CSM_AGENCY3[[#This Row],[FY2 ANNUAL]]</f>
        <v>-27000</v>
      </c>
      <c r="K1494" s="70">
        <f>ROUND(CSM_AGENCY3[[#This Row],[FY1 ANNUAL]]/12,2)</f>
        <v>-1083.33</v>
      </c>
      <c r="L1494" s="70">
        <f>ROUND(CSM_AGENCY3[[#This Row],[FY2 ANNUAL]]/12,2)</f>
        <v>-1166.67</v>
      </c>
    </row>
    <row r="1495" spans="1:12" hidden="1" x14ac:dyDescent="0.25">
      <c r="A1495" t="s">
        <v>284</v>
      </c>
      <c r="B1495" t="s">
        <v>406</v>
      </c>
      <c r="C1495" s="4" t="s">
        <v>470</v>
      </c>
      <c r="D1495" s="4"/>
      <c r="E1495" s="4" t="str">
        <f>CSM_AGENCY3[[#This Row],[Agency]]&amp;"-"&amp;CSM_AGENCY3[[#This Row],[Agency Name]]</f>
        <v>354-Workforce Trng &amp; Educ Coord Board</v>
      </c>
      <c r="F1495" s="8" t="s">
        <v>43</v>
      </c>
      <c r="G1495" s="5" t="s">
        <v>454</v>
      </c>
      <c r="H1495" s="70">
        <v>-2500</v>
      </c>
      <c r="I1495" s="70">
        <v>-3500</v>
      </c>
      <c r="J1495" s="70">
        <f>CSM_AGENCY3[[#This Row],[FY1 ANNUAL]]+CSM_AGENCY3[[#This Row],[FY2 ANNUAL]]</f>
        <v>-6000</v>
      </c>
      <c r="K1495" s="70">
        <f>ROUND(CSM_AGENCY3[[#This Row],[FY1 ANNUAL]]/12,2)</f>
        <v>-208.33</v>
      </c>
      <c r="L1495" s="70">
        <f>ROUND(CSM_AGENCY3[[#This Row],[FY2 ANNUAL]]/12,2)</f>
        <v>-291.67</v>
      </c>
    </row>
    <row r="1496" spans="1:12" hidden="1" x14ac:dyDescent="0.25">
      <c r="A1496" t="s">
        <v>285</v>
      </c>
      <c r="B1496" t="s">
        <v>407</v>
      </c>
      <c r="C1496" s="4" t="s">
        <v>470</v>
      </c>
      <c r="D1496" s="4"/>
      <c r="E1496" s="4" t="str">
        <f>CSM_AGENCY3[[#This Row],[Agency]]&amp;"-"&amp;CSM_AGENCY3[[#This Row],[Agency Name]]</f>
        <v>355-Archaeology &amp; Historic Preservation</v>
      </c>
      <c r="F1496" s="8" t="s">
        <v>43</v>
      </c>
      <c r="G1496" s="5" t="s">
        <v>454</v>
      </c>
      <c r="H1496" s="70">
        <v>-2500</v>
      </c>
      <c r="I1496" s="70">
        <v>-1500</v>
      </c>
      <c r="J1496" s="70">
        <f>CSM_AGENCY3[[#This Row],[FY1 ANNUAL]]+CSM_AGENCY3[[#This Row],[FY2 ANNUAL]]</f>
        <v>-4000</v>
      </c>
      <c r="K1496" s="70">
        <f>ROUND(CSM_AGENCY3[[#This Row],[FY1 ANNUAL]]/12,2)</f>
        <v>-208.33</v>
      </c>
      <c r="L1496" s="70">
        <f>ROUND(CSM_AGENCY3[[#This Row],[FY2 ANNUAL]]/12,2)</f>
        <v>-125</v>
      </c>
    </row>
    <row r="1497" spans="1:12" hidden="1" x14ac:dyDescent="0.25">
      <c r="A1497" t="s">
        <v>287</v>
      </c>
      <c r="B1497" t="s">
        <v>408</v>
      </c>
      <c r="C1497" s="4" t="s">
        <v>470</v>
      </c>
      <c r="D1497" s="4"/>
      <c r="E1497" s="4" t="str">
        <f>CSM_AGENCY3[[#This Row],[Agency]]&amp;"-"&amp;CSM_AGENCY3[[#This Row],[Agency Name]]</f>
        <v>359-Washington Charter School Comm</v>
      </c>
      <c r="F1497" s="8" t="s">
        <v>43</v>
      </c>
      <c r="G1497" s="5" t="s">
        <v>454</v>
      </c>
      <c r="H1497" s="70">
        <f>SUMIFS('0. CSM'!C:C,'0. CSM'!L:L,CSM_AGENCY3[[#This Row],[Agency]],'0. CSM'!M:M,CSM_AGENCY3[[#This Row],[Billing CSM Title]])+SUMIFS('0. CSM'!E:E,'0. CSM'!L:L,CSM_AGENCY3[[#This Row],[Agency]],'0. CSM'!M:M,CSM_AGENCY3[[#This Row],[Billing CSM Title]])*1000</f>
        <v>0</v>
      </c>
      <c r="I1497" s="70">
        <f>SUMIFS('0. CSM'!D:D,'0. CSM'!L:L,CSM_AGENCY3[[#This Row],[Agency]],'0. CSM'!M:M,CSM_AGENCY3[[#This Row],[Billing CSM Title]])+SUMIFS('0. CSM'!F:F,'0. CSM'!L:L,CSM_AGENCY3[[#This Row],[Agency]],'0. CSM'!M:M,CSM_AGENCY3[[#This Row],[Billing CSM Title]])*1000</f>
        <v>0</v>
      </c>
      <c r="J1497" s="70">
        <f>CSM_AGENCY3[[#This Row],[FY1 ANNUAL]]+CSM_AGENCY3[[#This Row],[FY2 ANNUAL]]</f>
        <v>0</v>
      </c>
      <c r="K1497" s="70">
        <f>ROUND(CSM_AGENCY3[[#This Row],[FY1 ANNUAL]]/12,2)</f>
        <v>0</v>
      </c>
      <c r="L1497" s="70">
        <f>ROUND(CSM_AGENCY3[[#This Row],[FY2 ANNUAL]]/12,2)</f>
        <v>0</v>
      </c>
    </row>
    <row r="1498" spans="1:12" hidden="1" x14ac:dyDescent="0.25">
      <c r="A1498" t="s">
        <v>288</v>
      </c>
      <c r="B1498" t="s">
        <v>409</v>
      </c>
      <c r="C1498" s="4" t="s">
        <v>470</v>
      </c>
      <c r="D1498" s="4"/>
      <c r="E1498" s="4" t="str">
        <f>CSM_AGENCY3[[#This Row],[Agency]]&amp;"-"&amp;CSM_AGENCY3[[#This Row],[Agency Name]]</f>
        <v>360-University of Washington</v>
      </c>
      <c r="F1498" s="8" t="s">
        <v>43</v>
      </c>
      <c r="G1498" s="5" t="s">
        <v>454</v>
      </c>
      <c r="H1498" s="70">
        <v>-114000</v>
      </c>
      <c r="I1498" s="70">
        <f>SUMIFS('0. CSM'!D:D,'0. CSM'!L:L,CSM_AGENCY3[[#This Row],[Agency]],'0. CSM'!M:M,CSM_AGENCY3[[#This Row],[Billing CSM Title]])+SUMIFS('0. CSM'!F:F,'0. CSM'!L:L,CSM_AGENCY3[[#This Row],[Agency]],'0. CSM'!M:M,CSM_AGENCY3[[#This Row],[Billing CSM Title]])*1000</f>
        <v>-116000</v>
      </c>
      <c r="J1498" s="70">
        <f>CSM_AGENCY3[[#This Row],[FY1 ANNUAL]]+CSM_AGENCY3[[#This Row],[FY2 ANNUAL]]</f>
        <v>-230000</v>
      </c>
      <c r="K1498" s="70">
        <f>ROUND(CSM_AGENCY3[[#This Row],[FY1 ANNUAL]]/12,2)</f>
        <v>-9500</v>
      </c>
      <c r="L1498" s="70">
        <f>ROUND(CSM_AGENCY3[[#This Row],[FY2 ANNUAL]]/12,2)</f>
        <v>-9666.67</v>
      </c>
    </row>
    <row r="1499" spans="1:12" hidden="1" x14ac:dyDescent="0.25">
      <c r="A1499" t="s">
        <v>289</v>
      </c>
      <c r="B1499" t="s">
        <v>410</v>
      </c>
      <c r="C1499" s="4" t="s">
        <v>470</v>
      </c>
      <c r="D1499" s="4"/>
      <c r="E1499" s="4" t="str">
        <f>CSM_AGENCY3[[#This Row],[Agency]]&amp;"-"&amp;CSM_AGENCY3[[#This Row],[Agency Name]]</f>
        <v>365-Washington State University</v>
      </c>
      <c r="F1499" s="8" t="s">
        <v>43</v>
      </c>
      <c r="G1499" s="5" t="s">
        <v>454</v>
      </c>
      <c r="H1499" s="70">
        <v>-54000</v>
      </c>
      <c r="I1499" s="70">
        <f>SUMIFS('0. CSM'!D:D,'0. CSM'!L:L,CSM_AGENCY3[[#This Row],[Agency]],'0. CSM'!M:M,CSM_AGENCY3[[#This Row],[Billing CSM Title]])+SUMIFS('0. CSM'!F:F,'0. CSM'!L:L,CSM_AGENCY3[[#This Row],[Agency]],'0. CSM'!M:M,CSM_AGENCY3[[#This Row],[Billing CSM Title]])*1000</f>
        <v>-54000</v>
      </c>
      <c r="J1499" s="70">
        <f>CSM_AGENCY3[[#This Row],[FY1 ANNUAL]]+CSM_AGENCY3[[#This Row],[FY2 ANNUAL]]</f>
        <v>-108000</v>
      </c>
      <c r="K1499" s="70">
        <f>ROUND(CSM_AGENCY3[[#This Row],[FY1 ANNUAL]]/12,2)</f>
        <v>-4500</v>
      </c>
      <c r="L1499" s="70">
        <f>ROUND(CSM_AGENCY3[[#This Row],[FY2 ANNUAL]]/12,2)</f>
        <v>-4500</v>
      </c>
    </row>
    <row r="1500" spans="1:12" hidden="1" x14ac:dyDescent="0.25">
      <c r="A1500" t="s">
        <v>290</v>
      </c>
      <c r="B1500" t="s">
        <v>411</v>
      </c>
      <c r="C1500" s="4" t="s">
        <v>470</v>
      </c>
      <c r="D1500" s="4"/>
      <c r="E1500" s="4" t="str">
        <f>CSM_AGENCY3[[#This Row],[Agency]]&amp;"-"&amp;CSM_AGENCY3[[#This Row],[Agency Name]]</f>
        <v>370-Eastern Washington University</v>
      </c>
      <c r="F1500" s="8" t="s">
        <v>43</v>
      </c>
      <c r="G1500" s="5" t="s">
        <v>454</v>
      </c>
      <c r="H1500" s="70">
        <f>SUMIFS('0. CSM'!C:C,'0. CSM'!L:L,CSM_AGENCY3[[#This Row],[Agency]],'0. CSM'!M:M,CSM_AGENCY3[[#This Row],[Billing CSM Title]])+SUMIFS('0. CSM'!E:E,'0. CSM'!L:L,CSM_AGENCY3[[#This Row],[Agency]],'0. CSM'!M:M,CSM_AGENCY3[[#This Row],[Billing CSM Title]])*1000</f>
        <v>-13000</v>
      </c>
      <c r="I1500" s="70">
        <f>SUMIFS('0. CSM'!D:D,'0. CSM'!L:L,CSM_AGENCY3[[#This Row],[Agency]],'0. CSM'!M:M,CSM_AGENCY3[[#This Row],[Billing CSM Title]])+SUMIFS('0. CSM'!F:F,'0. CSM'!L:L,CSM_AGENCY3[[#This Row],[Agency]],'0. CSM'!M:M,CSM_AGENCY3[[#This Row],[Billing CSM Title]])*1000</f>
        <v>-12000</v>
      </c>
      <c r="J1500" s="70">
        <f>CSM_AGENCY3[[#This Row],[FY1 ANNUAL]]+CSM_AGENCY3[[#This Row],[FY2 ANNUAL]]</f>
        <v>-25000</v>
      </c>
      <c r="K1500" s="70">
        <f>ROUND(CSM_AGENCY3[[#This Row],[FY1 ANNUAL]]/12,2)</f>
        <v>-1083.33</v>
      </c>
      <c r="L1500" s="70">
        <f>ROUND(CSM_AGENCY3[[#This Row],[FY2 ANNUAL]]/12,2)</f>
        <v>-1000</v>
      </c>
    </row>
    <row r="1501" spans="1:12" hidden="1" x14ac:dyDescent="0.25">
      <c r="A1501" t="s">
        <v>291</v>
      </c>
      <c r="B1501" t="s">
        <v>412</v>
      </c>
      <c r="C1501" s="4" t="s">
        <v>470</v>
      </c>
      <c r="D1501" s="4"/>
      <c r="E1501" s="4" t="str">
        <f>CSM_AGENCY3[[#This Row],[Agency]]&amp;"-"&amp;CSM_AGENCY3[[#This Row],[Agency Name]]</f>
        <v>375-Central Washington University</v>
      </c>
      <c r="F1501" s="8" t="s">
        <v>43</v>
      </c>
      <c r="G1501" s="5" t="s">
        <v>454</v>
      </c>
      <c r="H1501" s="70">
        <f>SUMIFS('0. CSM'!C:C,'0. CSM'!L:L,CSM_AGENCY3[[#This Row],[Agency]],'0. CSM'!M:M,CSM_AGENCY3[[#This Row],[Billing CSM Title]])+SUMIFS('0. CSM'!E:E,'0. CSM'!L:L,CSM_AGENCY3[[#This Row],[Agency]],'0. CSM'!M:M,CSM_AGENCY3[[#This Row],[Billing CSM Title]])*1000</f>
        <v>-12000</v>
      </c>
      <c r="I1501" s="70">
        <f>SUMIFS('0. CSM'!D:D,'0. CSM'!L:L,CSM_AGENCY3[[#This Row],[Agency]],'0. CSM'!M:M,CSM_AGENCY3[[#This Row],[Billing CSM Title]])+SUMIFS('0. CSM'!F:F,'0. CSM'!L:L,CSM_AGENCY3[[#This Row],[Agency]],'0. CSM'!M:M,CSM_AGENCY3[[#This Row],[Billing CSM Title]])*1000</f>
        <v>-12000</v>
      </c>
      <c r="J1501" s="70">
        <f>CSM_AGENCY3[[#This Row],[FY1 ANNUAL]]+CSM_AGENCY3[[#This Row],[FY2 ANNUAL]]</f>
        <v>-24000</v>
      </c>
      <c r="K1501" s="70">
        <f>ROUND(CSM_AGENCY3[[#This Row],[FY1 ANNUAL]]/12,2)</f>
        <v>-1000</v>
      </c>
      <c r="L1501" s="70">
        <f>ROUND(CSM_AGENCY3[[#This Row],[FY2 ANNUAL]]/12,2)</f>
        <v>-1000</v>
      </c>
    </row>
    <row r="1502" spans="1:12" hidden="1" x14ac:dyDescent="0.25">
      <c r="A1502" t="s">
        <v>292</v>
      </c>
      <c r="B1502" t="s">
        <v>413</v>
      </c>
      <c r="C1502" s="4" t="s">
        <v>470</v>
      </c>
      <c r="D1502" s="4"/>
      <c r="E1502" s="4" t="str">
        <f>CSM_AGENCY3[[#This Row],[Agency]]&amp;"-"&amp;CSM_AGENCY3[[#This Row],[Agency Name]]</f>
        <v>376-The Evergreen State College</v>
      </c>
      <c r="F1502" s="8" t="s">
        <v>43</v>
      </c>
      <c r="G1502" s="5" t="s">
        <v>454</v>
      </c>
      <c r="H1502" s="70">
        <v>-10500</v>
      </c>
      <c r="I1502" s="70">
        <v>-9500</v>
      </c>
      <c r="J1502" s="70">
        <f>CSM_AGENCY3[[#This Row],[FY1 ANNUAL]]+CSM_AGENCY3[[#This Row],[FY2 ANNUAL]]</f>
        <v>-20000</v>
      </c>
      <c r="K1502" s="70">
        <f>ROUND(CSM_AGENCY3[[#This Row],[FY1 ANNUAL]]/12,2)</f>
        <v>-875</v>
      </c>
      <c r="L1502" s="70">
        <f>ROUND(CSM_AGENCY3[[#This Row],[FY2 ANNUAL]]/12,2)</f>
        <v>-791.67</v>
      </c>
    </row>
    <row r="1503" spans="1:12" hidden="1" x14ac:dyDescent="0.25">
      <c r="A1503" t="s">
        <v>293</v>
      </c>
      <c r="B1503" t="s">
        <v>414</v>
      </c>
      <c r="C1503" s="4" t="s">
        <v>470</v>
      </c>
      <c r="D1503" s="4"/>
      <c r="E1503" s="4" t="str">
        <f>CSM_AGENCY3[[#This Row],[Agency]]&amp;"-"&amp;CSM_AGENCY3[[#This Row],[Agency Name]]</f>
        <v>380-Western Washington University</v>
      </c>
      <c r="F1503" s="8" t="s">
        <v>43</v>
      </c>
      <c r="G1503" s="5" t="s">
        <v>454</v>
      </c>
      <c r="H1503" s="70">
        <v>-22500</v>
      </c>
      <c r="I1503" s="70">
        <v>-23500</v>
      </c>
      <c r="J1503" s="70">
        <f>CSM_AGENCY3[[#This Row],[FY1 ANNUAL]]+CSM_AGENCY3[[#This Row],[FY2 ANNUAL]]</f>
        <v>-46000</v>
      </c>
      <c r="K1503" s="70">
        <f>ROUND(CSM_AGENCY3[[#This Row],[FY1 ANNUAL]]/12,2)</f>
        <v>-1875</v>
      </c>
      <c r="L1503" s="70">
        <f>ROUND(CSM_AGENCY3[[#This Row],[FY2 ANNUAL]]/12,2)</f>
        <v>-1958.33</v>
      </c>
    </row>
    <row r="1504" spans="1:12" hidden="1" x14ac:dyDescent="0.25">
      <c r="A1504" t="s">
        <v>294</v>
      </c>
      <c r="B1504" t="s">
        <v>415</v>
      </c>
      <c r="C1504" s="4" t="s">
        <v>470</v>
      </c>
      <c r="D1504" s="4"/>
      <c r="E1504" s="4" t="str">
        <f>CSM_AGENCY3[[#This Row],[Agency]]&amp;"-"&amp;CSM_AGENCY3[[#This Row],[Agency Name]]</f>
        <v>387-Washington State Arts Commission</v>
      </c>
      <c r="F1504" s="8" t="s">
        <v>43</v>
      </c>
      <c r="G1504" s="5" t="s">
        <v>454</v>
      </c>
      <c r="H1504" s="70">
        <v>-3500</v>
      </c>
      <c r="I1504" s="70">
        <v>-1500</v>
      </c>
      <c r="J1504" s="70">
        <f>CSM_AGENCY3[[#This Row],[FY1 ANNUAL]]+CSM_AGENCY3[[#This Row],[FY2 ANNUAL]]</f>
        <v>-5000</v>
      </c>
      <c r="K1504" s="70">
        <f>ROUND(CSM_AGENCY3[[#This Row],[FY1 ANNUAL]]/12,2)</f>
        <v>-291.67</v>
      </c>
      <c r="L1504" s="70">
        <f>ROUND(CSM_AGENCY3[[#This Row],[FY2 ANNUAL]]/12,2)</f>
        <v>-125</v>
      </c>
    </row>
    <row r="1505" spans="1:12" hidden="1" x14ac:dyDescent="0.25">
      <c r="A1505" t="s">
        <v>295</v>
      </c>
      <c r="B1505" t="s">
        <v>416</v>
      </c>
      <c r="C1505" s="4" t="s">
        <v>470</v>
      </c>
      <c r="D1505" s="4"/>
      <c r="E1505" s="4" t="str">
        <f>CSM_AGENCY3[[#This Row],[Agency]]&amp;"-"&amp;CSM_AGENCY3[[#This Row],[Agency Name]]</f>
        <v>390-Washington State Historical Society</v>
      </c>
      <c r="F1505" s="8" t="s">
        <v>43</v>
      </c>
      <c r="G1505" s="5" t="s">
        <v>454</v>
      </c>
      <c r="H1505" s="70">
        <f>SUMIFS('0. CSM'!C:C,'0. CSM'!L:L,CSM_AGENCY3[[#This Row],[Agency]],'0. CSM'!M:M,CSM_AGENCY3[[#This Row],[Billing CSM Title]])+SUMIFS('0. CSM'!E:E,'0. CSM'!L:L,CSM_AGENCY3[[#This Row],[Agency]],'0. CSM'!M:M,CSM_AGENCY3[[#This Row],[Billing CSM Title]])*1000</f>
        <v>-3000</v>
      </c>
      <c r="I1505" s="70">
        <f>SUMIFS('0. CSM'!D:D,'0. CSM'!L:L,CSM_AGENCY3[[#This Row],[Agency]],'0. CSM'!M:M,CSM_AGENCY3[[#This Row],[Billing CSM Title]])+SUMIFS('0. CSM'!F:F,'0. CSM'!L:L,CSM_AGENCY3[[#This Row],[Agency]],'0. CSM'!M:M,CSM_AGENCY3[[#This Row],[Billing CSM Title]])*1000</f>
        <v>-4000</v>
      </c>
      <c r="J1505" s="70">
        <f>CSM_AGENCY3[[#This Row],[FY1 ANNUAL]]+CSM_AGENCY3[[#This Row],[FY2 ANNUAL]]</f>
        <v>-7000</v>
      </c>
      <c r="K1505" s="70">
        <f>ROUND(CSM_AGENCY3[[#This Row],[FY1 ANNUAL]]/12,2)</f>
        <v>-250</v>
      </c>
      <c r="L1505" s="70">
        <f>ROUND(CSM_AGENCY3[[#This Row],[FY2 ANNUAL]]/12,2)</f>
        <v>-333.33</v>
      </c>
    </row>
    <row r="1506" spans="1:12" hidden="1" x14ac:dyDescent="0.25">
      <c r="A1506" t="s">
        <v>296</v>
      </c>
      <c r="B1506" t="s">
        <v>417</v>
      </c>
      <c r="C1506" s="4" t="s">
        <v>470</v>
      </c>
      <c r="D1506" s="4"/>
      <c r="E1506" s="4" t="str">
        <f>CSM_AGENCY3[[#This Row],[Agency]]&amp;"-"&amp;CSM_AGENCY3[[#This Row],[Agency Name]]</f>
        <v>395-East Wash State Historical Society</v>
      </c>
      <c r="F1506" s="8" t="s">
        <v>43</v>
      </c>
      <c r="G1506" s="5" t="s">
        <v>454</v>
      </c>
      <c r="H1506" s="70">
        <v>-2500</v>
      </c>
      <c r="I1506" s="70">
        <v>-3500</v>
      </c>
      <c r="J1506" s="70">
        <f>CSM_AGENCY3[[#This Row],[FY1 ANNUAL]]+CSM_AGENCY3[[#This Row],[FY2 ANNUAL]]</f>
        <v>-6000</v>
      </c>
      <c r="K1506" s="70">
        <f>ROUND(CSM_AGENCY3[[#This Row],[FY1 ANNUAL]]/12,2)</f>
        <v>-208.33</v>
      </c>
      <c r="L1506" s="70">
        <f>ROUND(CSM_AGENCY3[[#This Row],[FY2 ANNUAL]]/12,2)</f>
        <v>-291.67</v>
      </c>
    </row>
    <row r="1507" spans="1:12" hidden="1" x14ac:dyDescent="0.25">
      <c r="A1507" t="s">
        <v>297</v>
      </c>
      <c r="B1507" t="s">
        <v>418</v>
      </c>
      <c r="C1507" s="4" t="s">
        <v>470</v>
      </c>
      <c r="D1507" s="4"/>
      <c r="E1507" s="4" t="str">
        <f>CSM_AGENCY3[[#This Row],[Agency]]&amp;"-"&amp;CSM_AGENCY3[[#This Row],[Agency Name]]</f>
        <v>405-Department of Transportation</v>
      </c>
      <c r="F1507" s="8" t="s">
        <v>43</v>
      </c>
      <c r="G1507" s="5" t="s">
        <v>454</v>
      </c>
      <c r="H1507" s="70">
        <v>-686500</v>
      </c>
      <c r="I1507" s="70">
        <v>-695500</v>
      </c>
      <c r="J1507" s="70">
        <f>CSM_AGENCY3[[#This Row],[FY1 ANNUAL]]+CSM_AGENCY3[[#This Row],[FY2 ANNUAL]]</f>
        <v>-1382000</v>
      </c>
      <c r="K1507" s="70">
        <f>ROUND(CSM_AGENCY3[[#This Row],[FY1 ANNUAL]]/12,2)</f>
        <v>-57208.33</v>
      </c>
      <c r="L1507" s="70">
        <f>ROUND(CSM_AGENCY3[[#This Row],[FY2 ANNUAL]]/12,2)</f>
        <v>-57958.33</v>
      </c>
    </row>
    <row r="1508" spans="1:12" hidden="1" x14ac:dyDescent="0.25">
      <c r="A1508" t="s">
        <v>298</v>
      </c>
      <c r="B1508" t="s">
        <v>419</v>
      </c>
      <c r="C1508" s="4" t="s">
        <v>470</v>
      </c>
      <c r="D1508" s="4"/>
      <c r="E1508" s="4" t="str">
        <f>CSM_AGENCY3[[#This Row],[Agency]]&amp;"-"&amp;CSM_AGENCY3[[#This Row],[Agency Name]]</f>
        <v>406-County Road Administration Board</v>
      </c>
      <c r="F1508" s="8" t="s">
        <v>43</v>
      </c>
      <c r="G1508" s="5" t="s">
        <v>454</v>
      </c>
      <c r="H1508" s="70">
        <v>-2500</v>
      </c>
      <c r="I1508" s="70">
        <v>-1500</v>
      </c>
      <c r="J1508" s="70">
        <f>CSM_AGENCY3[[#This Row],[FY1 ANNUAL]]+CSM_AGENCY3[[#This Row],[FY2 ANNUAL]]</f>
        <v>-4000</v>
      </c>
      <c r="K1508" s="70">
        <f>ROUND(CSM_AGENCY3[[#This Row],[FY1 ANNUAL]]/12,2)</f>
        <v>-208.33</v>
      </c>
      <c r="L1508" s="70">
        <f>ROUND(CSM_AGENCY3[[#This Row],[FY2 ANNUAL]]/12,2)</f>
        <v>-125</v>
      </c>
    </row>
    <row r="1509" spans="1:12" hidden="1" x14ac:dyDescent="0.25">
      <c r="A1509" t="s">
        <v>299</v>
      </c>
      <c r="B1509" t="s">
        <v>420</v>
      </c>
      <c r="C1509" s="4" t="s">
        <v>470</v>
      </c>
      <c r="D1509" s="4"/>
      <c r="E1509" s="4" t="str">
        <f>CSM_AGENCY3[[#This Row],[Agency]]&amp;"-"&amp;CSM_AGENCY3[[#This Row],[Agency Name]]</f>
        <v>407-Transportation Improvement Board</v>
      </c>
      <c r="F1509" s="8" t="s">
        <v>43</v>
      </c>
      <c r="G1509" s="5" t="s">
        <v>454</v>
      </c>
      <c r="H1509" s="70">
        <f>SUMIFS('0. CSM'!C:C,'0. CSM'!L:L,CSM_AGENCY3[[#This Row],[Agency]],'0. CSM'!M:M,CSM_AGENCY3[[#This Row],[Billing CSM Title]])+SUMIFS('0. CSM'!E:E,'0. CSM'!L:L,CSM_AGENCY3[[#This Row],[Agency]],'0. CSM'!M:M,CSM_AGENCY3[[#This Row],[Billing CSM Title]])*1000</f>
        <v>-1000</v>
      </c>
      <c r="I1509" s="70">
        <f>SUMIFS('0. CSM'!D:D,'0. CSM'!L:L,CSM_AGENCY3[[#This Row],[Agency]],'0. CSM'!M:M,CSM_AGENCY3[[#This Row],[Billing CSM Title]])+SUMIFS('0. CSM'!F:F,'0. CSM'!L:L,CSM_AGENCY3[[#This Row],[Agency]],'0. CSM'!M:M,CSM_AGENCY3[[#This Row],[Billing CSM Title]])*1000</f>
        <v>-1000</v>
      </c>
      <c r="J1509" s="70">
        <f>CSM_AGENCY3[[#This Row],[FY1 ANNUAL]]+CSM_AGENCY3[[#This Row],[FY2 ANNUAL]]</f>
        <v>-2000</v>
      </c>
      <c r="K1509" s="70">
        <f>ROUND(CSM_AGENCY3[[#This Row],[FY1 ANNUAL]]/12,2)</f>
        <v>-83.33</v>
      </c>
      <c r="L1509" s="70">
        <f>ROUND(CSM_AGENCY3[[#This Row],[FY2 ANNUAL]]/12,2)</f>
        <v>-83.33</v>
      </c>
    </row>
    <row r="1510" spans="1:12" hidden="1" x14ac:dyDescent="0.25">
      <c r="A1510" t="s">
        <v>300</v>
      </c>
      <c r="B1510" t="s">
        <v>421</v>
      </c>
      <c r="C1510" s="4" t="s">
        <v>470</v>
      </c>
      <c r="D1510" s="4"/>
      <c r="E1510" s="4" t="str">
        <f>CSM_AGENCY3[[#This Row],[Agency]]&amp;"-"&amp;CSM_AGENCY3[[#This Row],[Agency Name]]</f>
        <v>410-Transportation Commission</v>
      </c>
      <c r="F1510" s="8" t="s">
        <v>43</v>
      </c>
      <c r="G1510" s="5" t="s">
        <v>454</v>
      </c>
      <c r="H1510" s="70">
        <v>-500</v>
      </c>
      <c r="I1510" s="70">
        <v>-500</v>
      </c>
      <c r="J1510" s="70">
        <f>CSM_AGENCY3[[#This Row],[FY1 ANNUAL]]+CSM_AGENCY3[[#This Row],[FY2 ANNUAL]]</f>
        <v>-1000</v>
      </c>
      <c r="K1510" s="70">
        <f>ROUND(CSM_AGENCY3[[#This Row],[FY1 ANNUAL]]/12,2)</f>
        <v>-41.67</v>
      </c>
      <c r="L1510" s="70">
        <f>ROUND(CSM_AGENCY3[[#This Row],[FY2 ANNUAL]]/12,2)</f>
        <v>-41.67</v>
      </c>
    </row>
    <row r="1511" spans="1:12" hidden="1" x14ac:dyDescent="0.25">
      <c r="A1511" t="s">
        <v>301</v>
      </c>
      <c r="B1511" t="s">
        <v>422</v>
      </c>
      <c r="C1511" s="4" t="s">
        <v>470</v>
      </c>
      <c r="D1511" s="4"/>
      <c r="E1511" s="4" t="str">
        <f>CSM_AGENCY3[[#This Row],[Agency]]&amp;"-"&amp;CSM_AGENCY3[[#This Row],[Agency Name]]</f>
        <v>411-Freight Mobility Strategic Invest</v>
      </c>
      <c r="F1511" s="8" t="s">
        <v>43</v>
      </c>
      <c r="G1511" s="5" t="s">
        <v>454</v>
      </c>
      <c r="H1511" s="70">
        <v>0</v>
      </c>
      <c r="I1511" s="70">
        <f>SUMIFS('0. CSM'!D:D,'0. CSM'!L:L,CSM_AGENCY3[[#This Row],[Agency]],'0. CSM'!M:M,CSM_AGENCY3[[#This Row],[Billing CSM Title]])+SUMIFS('0. CSM'!F:F,'0. CSM'!L:L,CSM_AGENCY3[[#This Row],[Agency]],'0. CSM'!M:M,CSM_AGENCY3[[#This Row],[Billing CSM Title]])*1000</f>
        <v>0</v>
      </c>
      <c r="J1511" s="70">
        <f>CSM_AGENCY3[[#This Row],[FY1 ANNUAL]]+CSM_AGENCY3[[#This Row],[FY2 ANNUAL]]</f>
        <v>0</v>
      </c>
      <c r="K1511" s="70">
        <f>ROUND(CSM_AGENCY3[[#This Row],[FY1 ANNUAL]]/12,2)</f>
        <v>0</v>
      </c>
      <c r="L1511" s="70">
        <f>ROUND(CSM_AGENCY3[[#This Row],[FY2 ANNUAL]]/12,2)</f>
        <v>0</v>
      </c>
    </row>
    <row r="1512" spans="1:12" hidden="1" x14ac:dyDescent="0.25">
      <c r="A1512" t="s">
        <v>302</v>
      </c>
      <c r="B1512" t="s">
        <v>423</v>
      </c>
      <c r="C1512" s="4" t="s">
        <v>470</v>
      </c>
      <c r="D1512" s="4"/>
      <c r="E1512" s="4" t="str">
        <f>CSM_AGENCY3[[#This Row],[Agency]]&amp;"-"&amp;CSM_AGENCY3[[#This Row],[Agency Name]]</f>
        <v>460-Columbia River Gorge Commission</v>
      </c>
      <c r="F1512" s="8" t="s">
        <v>43</v>
      </c>
      <c r="G1512" s="5" t="s">
        <v>454</v>
      </c>
      <c r="H1512" s="70">
        <v>-500</v>
      </c>
      <c r="I1512" s="70">
        <v>-500</v>
      </c>
      <c r="J1512" s="70">
        <f>CSM_AGENCY3[[#This Row],[FY1 ANNUAL]]+CSM_AGENCY3[[#This Row],[FY2 ANNUAL]]</f>
        <v>-1000</v>
      </c>
      <c r="K1512" s="70">
        <f>ROUND(CSM_AGENCY3[[#This Row],[FY1 ANNUAL]]/12,2)</f>
        <v>-41.67</v>
      </c>
      <c r="L1512" s="70">
        <f>ROUND(CSM_AGENCY3[[#This Row],[FY2 ANNUAL]]/12,2)</f>
        <v>-41.67</v>
      </c>
    </row>
    <row r="1513" spans="1:12" hidden="1" x14ac:dyDescent="0.25">
      <c r="A1513" t="s">
        <v>303</v>
      </c>
      <c r="B1513" t="s">
        <v>424</v>
      </c>
      <c r="C1513" s="4" t="s">
        <v>470</v>
      </c>
      <c r="D1513" s="4"/>
      <c r="E1513" s="4" t="str">
        <f>CSM_AGENCY3[[#This Row],[Agency]]&amp;"-"&amp;CSM_AGENCY3[[#This Row],[Agency Name]]</f>
        <v>461-Department of Ecology</v>
      </c>
      <c r="F1513" s="8" t="s">
        <v>43</v>
      </c>
      <c r="G1513" s="5" t="s">
        <v>454</v>
      </c>
      <c r="H1513" s="70">
        <v>-165500</v>
      </c>
      <c r="I1513" s="70">
        <v>-166500</v>
      </c>
      <c r="J1513" s="70">
        <f>CSM_AGENCY3[[#This Row],[FY1 ANNUAL]]+CSM_AGENCY3[[#This Row],[FY2 ANNUAL]]</f>
        <v>-332000</v>
      </c>
      <c r="K1513" s="70">
        <f>ROUND(CSM_AGENCY3[[#This Row],[FY1 ANNUAL]]/12,2)</f>
        <v>-13791.67</v>
      </c>
      <c r="L1513" s="70">
        <f>ROUND(CSM_AGENCY3[[#This Row],[FY2 ANNUAL]]/12,2)</f>
        <v>-13875</v>
      </c>
    </row>
    <row r="1514" spans="1:12" hidden="1" x14ac:dyDescent="0.25">
      <c r="A1514" t="s">
        <v>304</v>
      </c>
      <c r="B1514" t="s">
        <v>425</v>
      </c>
      <c r="C1514" s="4" t="s">
        <v>470</v>
      </c>
      <c r="D1514" s="4"/>
      <c r="E1514" s="4" t="str">
        <f>CSM_AGENCY3[[#This Row],[Agency]]&amp;"-"&amp;CSM_AGENCY3[[#This Row],[Agency Name]]</f>
        <v>462-WA Pollution Liab Insurance Program</v>
      </c>
      <c r="F1514" s="8" t="s">
        <v>43</v>
      </c>
      <c r="G1514" s="5" t="s">
        <v>454</v>
      </c>
      <c r="H1514" s="70">
        <v>-2500</v>
      </c>
      <c r="I1514" s="70">
        <v>-1500</v>
      </c>
      <c r="J1514" s="70">
        <f>CSM_AGENCY3[[#This Row],[FY1 ANNUAL]]+CSM_AGENCY3[[#This Row],[FY2 ANNUAL]]</f>
        <v>-4000</v>
      </c>
      <c r="K1514" s="70">
        <f>ROUND(CSM_AGENCY3[[#This Row],[FY1 ANNUAL]]/12,2)</f>
        <v>-208.33</v>
      </c>
      <c r="L1514" s="70">
        <f>ROUND(CSM_AGENCY3[[#This Row],[FY2 ANNUAL]]/12,2)</f>
        <v>-125</v>
      </c>
    </row>
    <row r="1515" spans="1:12" hidden="1" x14ac:dyDescent="0.25">
      <c r="A1515" t="s">
        <v>305</v>
      </c>
      <c r="B1515" t="s">
        <v>426</v>
      </c>
      <c r="C1515" s="4" t="s">
        <v>470</v>
      </c>
      <c r="D1515" s="4"/>
      <c r="E1515" s="4" t="str">
        <f>CSM_AGENCY3[[#This Row],[Agency]]&amp;"-"&amp;CSM_AGENCY3[[#This Row],[Agency Name]]</f>
        <v>463-Energy Fac Site Eval</v>
      </c>
      <c r="F1515" s="8" t="s">
        <v>43</v>
      </c>
      <c r="G1515" s="5" t="s">
        <v>454</v>
      </c>
      <c r="H1515" s="70">
        <f>SUMIFS('0. CSM'!C:C,'0. CSM'!L:L,CSM_AGENCY3[[#This Row],[Agency]],'0. CSM'!M:M,CSM_AGENCY3[[#This Row],[Billing CSM Title]])+SUMIFS('0. CSM'!E:E,'0. CSM'!L:L,CSM_AGENCY3[[#This Row],[Agency]],'0. CSM'!M:M,CSM_AGENCY3[[#This Row],[Billing CSM Title]])*1000</f>
        <v>0</v>
      </c>
      <c r="I1515" s="70">
        <f>SUMIFS('0. CSM'!D:D,'0. CSM'!L:L,CSM_AGENCY3[[#This Row],[Agency]],'0. CSM'!M:M,CSM_AGENCY3[[#This Row],[Billing CSM Title]])+SUMIFS('0. CSM'!F:F,'0. CSM'!L:L,CSM_AGENCY3[[#This Row],[Agency]],'0. CSM'!M:M,CSM_AGENCY3[[#This Row],[Billing CSM Title]])*1000</f>
        <v>0</v>
      </c>
      <c r="J1515" s="70">
        <f>CSM_AGENCY3[[#This Row],[FY1 ANNUAL]]+CSM_AGENCY3[[#This Row],[FY2 ANNUAL]]</f>
        <v>0</v>
      </c>
      <c r="K1515" s="70">
        <f>ROUND(CSM_AGENCY3[[#This Row],[FY1 ANNUAL]]/12,2)</f>
        <v>0</v>
      </c>
      <c r="L1515" s="70">
        <f>ROUND(CSM_AGENCY3[[#This Row],[FY2 ANNUAL]]/12,2)</f>
        <v>0</v>
      </c>
    </row>
    <row r="1516" spans="1:12" hidden="1" x14ac:dyDescent="0.25">
      <c r="A1516" t="s">
        <v>306</v>
      </c>
      <c r="B1516" t="s">
        <v>427</v>
      </c>
      <c r="C1516" s="4" t="s">
        <v>470</v>
      </c>
      <c r="D1516" s="4"/>
      <c r="E1516" s="4" t="str">
        <f>CSM_AGENCY3[[#This Row],[Agency]]&amp;"-"&amp;CSM_AGENCY3[[#This Row],[Agency Name]]</f>
        <v>465-State Parks and Recreation Comm</v>
      </c>
      <c r="F1516" s="8" t="s">
        <v>43</v>
      </c>
      <c r="G1516" s="5" t="s">
        <v>454</v>
      </c>
      <c r="H1516" s="70">
        <f>SUMIFS('0. CSM'!C:C,'0. CSM'!L:L,CSM_AGENCY3[[#This Row],[Agency]],'0. CSM'!M:M,CSM_AGENCY3[[#This Row],[Billing CSM Title]])+SUMIFS('0. CSM'!E:E,'0. CSM'!L:L,CSM_AGENCY3[[#This Row],[Agency]],'0. CSM'!M:M,CSM_AGENCY3[[#This Row],[Billing CSM Title]])*1000</f>
        <v>-83000</v>
      </c>
      <c r="I1516" s="70">
        <v>-84000</v>
      </c>
      <c r="J1516" s="70">
        <f>CSM_AGENCY3[[#This Row],[FY1 ANNUAL]]+CSM_AGENCY3[[#This Row],[FY2 ANNUAL]]</f>
        <v>-167000</v>
      </c>
      <c r="K1516" s="70">
        <f>ROUND(CSM_AGENCY3[[#This Row],[FY1 ANNUAL]]/12,2)</f>
        <v>-6916.67</v>
      </c>
      <c r="L1516" s="70">
        <f>ROUND(CSM_AGENCY3[[#This Row],[FY2 ANNUAL]]/12,2)</f>
        <v>-7000</v>
      </c>
    </row>
    <row r="1517" spans="1:12" hidden="1" x14ac:dyDescent="0.25">
      <c r="A1517" t="s">
        <v>307</v>
      </c>
      <c r="B1517" t="s">
        <v>428</v>
      </c>
      <c r="C1517" s="4" t="s">
        <v>470</v>
      </c>
      <c r="D1517" s="4"/>
      <c r="E1517" s="4" t="str">
        <f>CSM_AGENCY3[[#This Row],[Agency]]&amp;"-"&amp;CSM_AGENCY3[[#This Row],[Agency Name]]</f>
        <v>467-Rec and Conservation Funding Board</v>
      </c>
      <c r="F1517" s="8" t="s">
        <v>43</v>
      </c>
      <c r="G1517" s="5" t="s">
        <v>454</v>
      </c>
      <c r="H1517" s="70">
        <f>SUMIFS('0. CSM'!C:C,'0. CSM'!L:L,CSM_AGENCY3[[#This Row],[Agency]],'0. CSM'!M:M,CSM_AGENCY3[[#This Row],[Billing CSM Title]])+SUMIFS('0. CSM'!E:E,'0. CSM'!L:L,CSM_AGENCY3[[#This Row],[Agency]],'0. CSM'!M:M,CSM_AGENCY3[[#This Row],[Billing CSM Title]])*1000</f>
        <v>-7000</v>
      </c>
      <c r="I1517" s="70">
        <v>-6000</v>
      </c>
      <c r="J1517" s="70">
        <f>CSM_AGENCY3[[#This Row],[FY1 ANNUAL]]+CSM_AGENCY3[[#This Row],[FY2 ANNUAL]]</f>
        <v>-13000</v>
      </c>
      <c r="K1517" s="70">
        <f>ROUND(CSM_AGENCY3[[#This Row],[FY1 ANNUAL]]/12,2)</f>
        <v>-583.33000000000004</v>
      </c>
      <c r="L1517" s="70">
        <f>ROUND(CSM_AGENCY3[[#This Row],[FY2 ANNUAL]]/12,2)</f>
        <v>-500</v>
      </c>
    </row>
    <row r="1518" spans="1:12" hidden="1" x14ac:dyDescent="0.25">
      <c r="A1518" t="s">
        <v>308</v>
      </c>
      <c r="B1518" t="s">
        <v>429</v>
      </c>
      <c r="C1518" s="4" t="s">
        <v>470</v>
      </c>
      <c r="D1518" s="4"/>
      <c r="E1518" s="4" t="str">
        <f>CSM_AGENCY3[[#This Row],[Agency]]&amp;"-"&amp;CSM_AGENCY3[[#This Row],[Agency Name]]</f>
        <v>468-Environ &amp; Land Use Hearings Office</v>
      </c>
      <c r="F1518" s="8" t="s">
        <v>43</v>
      </c>
      <c r="G1518" s="5" t="s">
        <v>454</v>
      </c>
      <c r="H1518" s="70">
        <v>-2000</v>
      </c>
      <c r="I1518" s="70">
        <v>-1000</v>
      </c>
      <c r="J1518" s="70">
        <f>CSM_AGENCY3[[#This Row],[FY1 ANNUAL]]+CSM_AGENCY3[[#This Row],[FY2 ANNUAL]]</f>
        <v>-3000</v>
      </c>
      <c r="K1518" s="70">
        <f>ROUND(CSM_AGENCY3[[#This Row],[FY1 ANNUAL]]/12,2)</f>
        <v>-166.67</v>
      </c>
      <c r="L1518" s="70">
        <f>ROUND(CSM_AGENCY3[[#This Row],[FY2 ANNUAL]]/12,2)</f>
        <v>-83.33</v>
      </c>
    </row>
    <row r="1519" spans="1:12" hidden="1" x14ac:dyDescent="0.25">
      <c r="A1519" t="s">
        <v>309</v>
      </c>
      <c r="B1519" t="s">
        <v>430</v>
      </c>
      <c r="C1519" s="4" t="s">
        <v>470</v>
      </c>
      <c r="D1519" s="4"/>
      <c r="E1519" s="4" t="str">
        <f>CSM_AGENCY3[[#This Row],[Agency]]&amp;"-"&amp;CSM_AGENCY3[[#This Row],[Agency Name]]</f>
        <v>471-State Conservation Commission</v>
      </c>
      <c r="F1519" s="8" t="s">
        <v>43</v>
      </c>
      <c r="G1519" s="5" t="s">
        <v>454</v>
      </c>
      <c r="H1519" s="70">
        <f>SUMIFS('0. CSM'!C:C,'0. CSM'!L:L,CSM_AGENCY3[[#This Row],[Agency]],'0. CSM'!M:M,CSM_AGENCY3[[#This Row],[Billing CSM Title]])+SUMIFS('0. CSM'!E:E,'0. CSM'!L:L,CSM_AGENCY3[[#This Row],[Agency]],'0. CSM'!M:M,CSM_AGENCY3[[#This Row],[Billing CSM Title]])*1000</f>
        <v>-3000</v>
      </c>
      <c r="I1519" s="70">
        <f>SUMIFS('0. CSM'!D:D,'0. CSM'!L:L,CSM_AGENCY3[[#This Row],[Agency]],'0. CSM'!M:M,CSM_AGENCY3[[#This Row],[Billing CSM Title]])+SUMIFS('0. CSM'!F:F,'0. CSM'!L:L,CSM_AGENCY3[[#This Row],[Agency]],'0. CSM'!M:M,CSM_AGENCY3[[#This Row],[Billing CSM Title]])*1000</f>
        <v>-2000</v>
      </c>
      <c r="J1519" s="70">
        <f>CSM_AGENCY3[[#This Row],[FY1 ANNUAL]]+CSM_AGENCY3[[#This Row],[FY2 ANNUAL]]</f>
        <v>-5000</v>
      </c>
      <c r="K1519" s="70">
        <f>ROUND(CSM_AGENCY3[[#This Row],[FY1 ANNUAL]]/12,2)</f>
        <v>-250</v>
      </c>
      <c r="L1519" s="70">
        <f>ROUND(CSM_AGENCY3[[#This Row],[FY2 ANNUAL]]/12,2)</f>
        <v>-166.67</v>
      </c>
    </row>
    <row r="1520" spans="1:12" hidden="1" x14ac:dyDescent="0.25">
      <c r="A1520" t="s">
        <v>310</v>
      </c>
      <c r="B1520" t="s">
        <v>431</v>
      </c>
      <c r="C1520" s="4" t="s">
        <v>470</v>
      </c>
      <c r="D1520" s="4"/>
      <c r="E1520" s="4" t="str">
        <f>CSM_AGENCY3[[#This Row],[Agency]]&amp;"-"&amp;CSM_AGENCY3[[#This Row],[Agency Name]]</f>
        <v>477-Dept of Fish and Wildlife</v>
      </c>
      <c r="F1520" s="8" t="s">
        <v>43</v>
      </c>
      <c r="G1520" s="5" t="s">
        <v>454</v>
      </c>
      <c r="H1520" s="70">
        <v>-198500</v>
      </c>
      <c r="I1520" s="70">
        <v>-201500</v>
      </c>
      <c r="J1520" s="70">
        <f>CSM_AGENCY3[[#This Row],[FY1 ANNUAL]]+CSM_AGENCY3[[#This Row],[FY2 ANNUAL]]</f>
        <v>-400000</v>
      </c>
      <c r="K1520" s="70">
        <f>ROUND(CSM_AGENCY3[[#This Row],[FY1 ANNUAL]]/12,2)</f>
        <v>-16541.669999999998</v>
      </c>
      <c r="L1520" s="70">
        <f>ROUND(CSM_AGENCY3[[#This Row],[FY2 ANNUAL]]/12,2)</f>
        <v>-16791.669999999998</v>
      </c>
    </row>
    <row r="1521" spans="1:12" hidden="1" x14ac:dyDescent="0.25">
      <c r="A1521" t="s">
        <v>311</v>
      </c>
      <c r="B1521" t="s">
        <v>432</v>
      </c>
      <c r="C1521" s="4" t="s">
        <v>470</v>
      </c>
      <c r="D1521" s="4"/>
      <c r="E1521" s="4" t="str">
        <f>CSM_AGENCY3[[#This Row],[Agency]]&amp;"-"&amp;CSM_AGENCY3[[#This Row],[Agency Name]]</f>
        <v>478-Puget Sound Partnership</v>
      </c>
      <c r="F1521" s="8" t="s">
        <v>43</v>
      </c>
      <c r="G1521" s="5" t="s">
        <v>454</v>
      </c>
      <c r="H1521" s="70">
        <v>-5000</v>
      </c>
      <c r="I1521" s="70">
        <v>-5000</v>
      </c>
      <c r="J1521" s="70">
        <f>CSM_AGENCY3[[#This Row],[FY1 ANNUAL]]+CSM_AGENCY3[[#This Row],[FY2 ANNUAL]]</f>
        <v>-10000</v>
      </c>
      <c r="K1521" s="70">
        <f>ROUND(CSM_AGENCY3[[#This Row],[FY1 ANNUAL]]/12,2)</f>
        <v>-416.67</v>
      </c>
      <c r="L1521" s="70">
        <f>ROUND(CSM_AGENCY3[[#This Row],[FY2 ANNUAL]]/12,2)</f>
        <v>-416.67</v>
      </c>
    </row>
    <row r="1522" spans="1:12" hidden="1" x14ac:dyDescent="0.25">
      <c r="A1522" t="s">
        <v>312</v>
      </c>
      <c r="B1522" t="s">
        <v>433</v>
      </c>
      <c r="C1522" s="4" t="s">
        <v>470</v>
      </c>
      <c r="D1522" s="4"/>
      <c r="E1522" s="4" t="str">
        <f>CSM_AGENCY3[[#This Row],[Agency]]&amp;"-"&amp;CSM_AGENCY3[[#This Row],[Agency Name]]</f>
        <v>490-Department of Natural Resources</v>
      </c>
      <c r="F1522" s="8" t="s">
        <v>43</v>
      </c>
      <c r="G1522" s="5" t="s">
        <v>454</v>
      </c>
      <c r="H1522" s="70">
        <v>-194500</v>
      </c>
      <c r="I1522" s="70">
        <v>-197500</v>
      </c>
      <c r="J1522" s="70">
        <f>CSM_AGENCY3[[#This Row],[FY1 ANNUAL]]+CSM_AGENCY3[[#This Row],[FY2 ANNUAL]]</f>
        <v>-392000</v>
      </c>
      <c r="K1522" s="70">
        <f>ROUND(CSM_AGENCY3[[#This Row],[FY1 ANNUAL]]/12,2)</f>
        <v>-16208.33</v>
      </c>
      <c r="L1522" s="70">
        <f>ROUND(CSM_AGENCY3[[#This Row],[FY2 ANNUAL]]/12,2)</f>
        <v>-16458.330000000002</v>
      </c>
    </row>
    <row r="1523" spans="1:12" hidden="1" x14ac:dyDescent="0.25">
      <c r="A1523" t="s">
        <v>313</v>
      </c>
      <c r="B1523" t="s">
        <v>434</v>
      </c>
      <c r="C1523" s="4" t="s">
        <v>470</v>
      </c>
      <c r="D1523" s="4"/>
      <c r="E1523" s="4" t="str">
        <f>CSM_AGENCY3[[#This Row],[Agency]]&amp;"-"&amp;CSM_AGENCY3[[#This Row],[Agency Name]]</f>
        <v>495-Department of Agriculture</v>
      </c>
      <c r="F1523" s="8" t="s">
        <v>43</v>
      </c>
      <c r="G1523" s="5" t="s">
        <v>454</v>
      </c>
      <c r="H1523" s="70">
        <v>-83000</v>
      </c>
      <c r="I1523" s="70">
        <v>-81000</v>
      </c>
      <c r="J1523" s="70">
        <f>CSM_AGENCY3[[#This Row],[FY1 ANNUAL]]+CSM_AGENCY3[[#This Row],[FY2 ANNUAL]]</f>
        <v>-164000</v>
      </c>
      <c r="K1523" s="70">
        <f>ROUND(CSM_AGENCY3[[#This Row],[FY1 ANNUAL]]/12,2)</f>
        <v>-6916.67</v>
      </c>
      <c r="L1523" s="70">
        <f>ROUND(CSM_AGENCY3[[#This Row],[FY2 ANNUAL]]/12,2)</f>
        <v>-6750</v>
      </c>
    </row>
    <row r="1524" spans="1:12" hidden="1" x14ac:dyDescent="0.25">
      <c r="A1524" t="s">
        <v>314</v>
      </c>
      <c r="B1524" t="s">
        <v>435</v>
      </c>
      <c r="C1524" s="4" t="s">
        <v>470</v>
      </c>
      <c r="D1524" s="4"/>
      <c r="E1524" s="4" t="str">
        <f>CSM_AGENCY3[[#This Row],[Agency]]&amp;"-"&amp;CSM_AGENCY3[[#This Row],[Agency Name]]</f>
        <v>540-Employment Security Department</v>
      </c>
      <c r="F1524" s="8" t="s">
        <v>43</v>
      </c>
      <c r="G1524" s="5" t="s">
        <v>454</v>
      </c>
      <c r="H1524" s="70">
        <v>-281500</v>
      </c>
      <c r="I1524" s="70">
        <v>-281500</v>
      </c>
      <c r="J1524" s="70">
        <f>CSM_AGENCY3[[#This Row],[FY1 ANNUAL]]+CSM_AGENCY3[[#This Row],[FY2 ANNUAL]]</f>
        <v>-563000</v>
      </c>
      <c r="K1524" s="70">
        <f>ROUND(CSM_AGENCY3[[#This Row],[FY1 ANNUAL]]/12,2)</f>
        <v>-23458.33</v>
      </c>
      <c r="L1524" s="70">
        <f>ROUND(CSM_AGENCY3[[#This Row],[FY2 ANNUAL]]/12,2)</f>
        <v>-23458.33</v>
      </c>
    </row>
    <row r="1525" spans="1:12" hidden="1" x14ac:dyDescent="0.25">
      <c r="A1525" t="s">
        <v>319</v>
      </c>
      <c r="B1525" t="s">
        <v>437</v>
      </c>
      <c r="C1525" s="4" t="s">
        <v>470</v>
      </c>
      <c r="D1525" s="4"/>
      <c r="E1525" s="4" t="str">
        <f>CSM_AGENCY3[[#This Row],[Agency]]&amp;"-"&amp;CSM_AGENCY3[[#This Row],[Agency Name]]</f>
        <v>699-Community/Technical College System</v>
      </c>
      <c r="F1525" s="8" t="s">
        <v>43</v>
      </c>
      <c r="G1525" s="5" t="s">
        <v>454</v>
      </c>
      <c r="H1525" s="70">
        <f>-144000</f>
        <v>-144000</v>
      </c>
      <c r="I1525" s="70">
        <v>-146000</v>
      </c>
      <c r="J1525" s="70">
        <f>CSM_AGENCY3[[#This Row],[FY1 ANNUAL]]+CSM_AGENCY3[[#This Row],[FY2 ANNUAL]]</f>
        <v>-290000</v>
      </c>
      <c r="K1525" s="70">
        <f>ROUND(CSM_AGENCY3[[#This Row],[FY1 ANNUAL]]/12,2)</f>
        <v>-12000</v>
      </c>
      <c r="L1525" s="70">
        <f>ROUND(CSM_AGENCY3[[#This Row],[FY2 ANNUAL]]/12,2)</f>
        <v>-12166.67</v>
      </c>
    </row>
    <row r="1526" spans="1:12" hidden="1" x14ac:dyDescent="0.25">
      <c r="A1526" t="s">
        <v>207</v>
      </c>
      <c r="B1526" t="s">
        <v>328</v>
      </c>
      <c r="C1526" s="4" t="s">
        <v>471</v>
      </c>
      <c r="D1526" s="4" t="s">
        <v>478</v>
      </c>
      <c r="E1526" s="4" t="str">
        <f>CSM_AGENCY3[[#This Row],[Agency]]&amp;"-"&amp;CSM_AGENCY3[[#This Row],[Agency Name]]</f>
        <v>011-House of Representatives</v>
      </c>
      <c r="F1526" t="s">
        <v>45</v>
      </c>
      <c r="G1526" s="5" t="s">
        <v>455</v>
      </c>
      <c r="H1526" s="70">
        <v>64500</v>
      </c>
      <c r="I1526" s="70">
        <v>65500</v>
      </c>
      <c r="J1526" s="70">
        <v>130000</v>
      </c>
      <c r="K1526" s="70">
        <v>5375</v>
      </c>
      <c r="L1526" s="70">
        <v>5458.333333333333</v>
      </c>
    </row>
    <row r="1527" spans="1:12" hidden="1" x14ac:dyDescent="0.25">
      <c r="A1527" t="s">
        <v>208</v>
      </c>
      <c r="B1527" t="s">
        <v>330</v>
      </c>
      <c r="C1527" s="4" t="s">
        <v>471</v>
      </c>
      <c r="D1527" s="4" t="s">
        <v>478</v>
      </c>
      <c r="E1527" s="4" t="str">
        <f>CSM_AGENCY3[[#This Row],[Agency]]&amp;"-"&amp;CSM_AGENCY3[[#This Row],[Agency Name]]</f>
        <v>012-Senate</v>
      </c>
      <c r="F1527" t="s">
        <v>45</v>
      </c>
      <c r="G1527" s="5" t="s">
        <v>455</v>
      </c>
      <c r="H1527" s="70">
        <v>55500</v>
      </c>
      <c r="I1527" s="70">
        <v>56500</v>
      </c>
      <c r="J1527" s="70">
        <v>112000</v>
      </c>
      <c r="K1527" s="70">
        <v>4625</v>
      </c>
      <c r="L1527" s="70">
        <v>4708.333333333333</v>
      </c>
    </row>
    <row r="1528" spans="1:12" hidden="1" x14ac:dyDescent="0.25">
      <c r="A1528" t="s">
        <v>209</v>
      </c>
      <c r="B1528" t="s">
        <v>331</v>
      </c>
      <c r="C1528" s="4" t="s">
        <v>471</v>
      </c>
      <c r="D1528" s="4" t="s">
        <v>478</v>
      </c>
      <c r="E1528" s="4" t="str">
        <f>CSM_AGENCY3[[#This Row],[Agency]]&amp;"-"&amp;CSM_AGENCY3[[#This Row],[Agency Name]]</f>
        <v>013-Joint Transportation Committee</v>
      </c>
      <c r="F1528" t="s">
        <v>45</v>
      </c>
      <c r="G1528" s="5" t="s">
        <v>455</v>
      </c>
      <c r="H1528" s="70">
        <v>500</v>
      </c>
      <c r="I1528" s="70">
        <v>500</v>
      </c>
      <c r="J1528" s="70">
        <v>1000</v>
      </c>
      <c r="K1528" s="70">
        <v>41.666666666666664</v>
      </c>
      <c r="L1528" s="70">
        <v>41.666666666666664</v>
      </c>
    </row>
    <row r="1529" spans="1:12" hidden="1" x14ac:dyDescent="0.25">
      <c r="A1529" t="s">
        <v>210</v>
      </c>
      <c r="B1529" t="s">
        <v>332</v>
      </c>
      <c r="C1529" s="4" t="s">
        <v>471</v>
      </c>
      <c r="D1529" s="4" t="s">
        <v>478</v>
      </c>
      <c r="E1529" s="4" t="str">
        <f>CSM_AGENCY3[[#This Row],[Agency]]&amp;"-"&amp;CSM_AGENCY3[[#This Row],[Agency Name]]</f>
        <v>014-Jt Leg Audit &amp; Review Committee</v>
      </c>
      <c r="F1529" t="s">
        <v>45</v>
      </c>
      <c r="G1529" s="5" t="s">
        <v>455</v>
      </c>
      <c r="H1529" s="70">
        <v>2000</v>
      </c>
      <c r="I1529" s="70">
        <v>2000</v>
      </c>
      <c r="J1529" s="70">
        <v>4000</v>
      </c>
      <c r="K1529" s="70">
        <v>166.66666666666666</v>
      </c>
      <c r="L1529" s="70">
        <v>166.66666666666666</v>
      </c>
    </row>
    <row r="1530" spans="1:12" hidden="1" x14ac:dyDescent="0.25">
      <c r="A1530" t="s">
        <v>211</v>
      </c>
      <c r="B1530" t="s">
        <v>333</v>
      </c>
      <c r="C1530" s="4" t="s">
        <v>471</v>
      </c>
      <c r="D1530" s="4" t="s">
        <v>478</v>
      </c>
      <c r="E1530" s="4" t="str">
        <f>CSM_AGENCY3[[#This Row],[Agency]]&amp;"-"&amp;CSM_AGENCY3[[#This Row],[Agency Name]]</f>
        <v>020-LEAP Committee</v>
      </c>
      <c r="F1530" t="s">
        <v>45</v>
      </c>
      <c r="G1530" s="5" t="s">
        <v>455</v>
      </c>
      <c r="H1530" s="70">
        <v>1000</v>
      </c>
      <c r="I1530" s="70">
        <v>1000</v>
      </c>
      <c r="J1530" s="70">
        <v>2000</v>
      </c>
      <c r="K1530" s="70">
        <v>83.333333333333329</v>
      </c>
      <c r="L1530" s="70">
        <v>83.333333333333329</v>
      </c>
    </row>
    <row r="1531" spans="1:12" hidden="1" x14ac:dyDescent="0.25">
      <c r="A1531" t="s">
        <v>212</v>
      </c>
      <c r="B1531" t="s">
        <v>334</v>
      </c>
      <c r="C1531" s="4" t="s">
        <v>471</v>
      </c>
      <c r="D1531" s="4" t="s">
        <v>478</v>
      </c>
      <c r="E1531" s="4" t="str">
        <f>CSM_AGENCY3[[#This Row],[Agency]]&amp;"-"&amp;CSM_AGENCY3[[#This Row],[Agency Name]]</f>
        <v>035-Office of the State Actuary</v>
      </c>
      <c r="F1531" t="s">
        <v>45</v>
      </c>
      <c r="G1531" s="5" t="s">
        <v>455</v>
      </c>
      <c r="H1531" s="70">
        <v>1500</v>
      </c>
      <c r="I1531" s="70">
        <v>1500</v>
      </c>
      <c r="J1531" s="70">
        <v>3000</v>
      </c>
      <c r="K1531" s="70">
        <v>125</v>
      </c>
      <c r="L1531" s="70">
        <v>125</v>
      </c>
    </row>
    <row r="1532" spans="1:12" hidden="1" x14ac:dyDescent="0.25">
      <c r="A1532" t="s">
        <v>214</v>
      </c>
      <c r="B1532" t="s">
        <v>336</v>
      </c>
      <c r="C1532" s="4" t="s">
        <v>471</v>
      </c>
      <c r="D1532" s="4" t="s">
        <v>478</v>
      </c>
      <c r="E1532" s="4" t="str">
        <f>CSM_AGENCY3[[#This Row],[Agency]]&amp;"-"&amp;CSM_AGENCY3[[#This Row],[Agency Name]]</f>
        <v>037-Office of Legislative Support Svcs</v>
      </c>
      <c r="F1532" t="s">
        <v>45</v>
      </c>
      <c r="G1532" s="5" t="s">
        <v>455</v>
      </c>
      <c r="H1532" s="70">
        <v>2000</v>
      </c>
      <c r="I1532" s="70">
        <v>3000</v>
      </c>
      <c r="J1532" s="70">
        <v>5000</v>
      </c>
      <c r="K1532" s="70">
        <v>166.66666666666666</v>
      </c>
      <c r="L1532" s="70">
        <v>250</v>
      </c>
    </row>
    <row r="1533" spans="1:12" hidden="1" x14ac:dyDescent="0.25">
      <c r="A1533" t="s">
        <v>215</v>
      </c>
      <c r="B1533" t="s">
        <v>337</v>
      </c>
      <c r="C1533" s="4" t="s">
        <v>471</v>
      </c>
      <c r="D1533" s="4" t="s">
        <v>478</v>
      </c>
      <c r="E1533" s="4" t="str">
        <f>CSM_AGENCY3[[#This Row],[Agency]]&amp;"-"&amp;CSM_AGENCY3[[#This Row],[Agency Name]]</f>
        <v>038-Joint Legislative Systems Comm</v>
      </c>
      <c r="F1533" t="s">
        <v>45</v>
      </c>
      <c r="G1533" s="5" t="s">
        <v>455</v>
      </c>
      <c r="H1533" s="70">
        <v>39000</v>
      </c>
      <c r="I1533" s="70">
        <v>37000</v>
      </c>
      <c r="J1533" s="70">
        <v>76000</v>
      </c>
      <c r="K1533" s="70">
        <v>3250</v>
      </c>
      <c r="L1533" s="70">
        <v>3083.3333333333335</v>
      </c>
    </row>
    <row r="1534" spans="1:12" hidden="1" x14ac:dyDescent="0.25">
      <c r="A1534" t="s">
        <v>216</v>
      </c>
      <c r="B1534" t="s">
        <v>338</v>
      </c>
      <c r="C1534" s="4" t="s">
        <v>471</v>
      </c>
      <c r="D1534" s="4" t="s">
        <v>478</v>
      </c>
      <c r="E1534" s="4" t="str">
        <f>CSM_AGENCY3[[#This Row],[Agency]]&amp;"-"&amp;CSM_AGENCY3[[#This Row],[Agency Name]]</f>
        <v>040-Statute Law Committee</v>
      </c>
      <c r="F1534" t="s">
        <v>45</v>
      </c>
      <c r="G1534" s="5" t="s">
        <v>455</v>
      </c>
      <c r="H1534" s="70">
        <v>3500</v>
      </c>
      <c r="I1534" s="70">
        <v>3500</v>
      </c>
      <c r="J1534" s="70">
        <v>7000</v>
      </c>
      <c r="K1534" s="70">
        <v>291.66666666666669</v>
      </c>
      <c r="L1534" s="70">
        <v>291.66666666666669</v>
      </c>
    </row>
    <row r="1535" spans="1:12" hidden="1" x14ac:dyDescent="0.25">
      <c r="A1535" t="s">
        <v>217</v>
      </c>
      <c r="B1535" t="s">
        <v>339</v>
      </c>
      <c r="C1535" s="4" t="s">
        <v>471</v>
      </c>
      <c r="D1535" s="4" t="s">
        <v>478</v>
      </c>
      <c r="E1535" s="4" t="str">
        <f>CSM_AGENCY3[[#This Row],[Agency]]&amp;"-"&amp;CSM_AGENCY3[[#This Row],[Agency Name]]</f>
        <v>045-Supreme Court</v>
      </c>
      <c r="F1535" t="s">
        <v>45</v>
      </c>
      <c r="G1535" s="5" t="s">
        <v>455</v>
      </c>
      <c r="H1535" s="70">
        <v>37500</v>
      </c>
      <c r="I1535" s="70">
        <v>38500</v>
      </c>
      <c r="J1535" s="70">
        <v>76000</v>
      </c>
      <c r="K1535" s="70">
        <v>3125</v>
      </c>
      <c r="L1535" s="70">
        <v>3208.3333333333335</v>
      </c>
    </row>
    <row r="1536" spans="1:12" hidden="1" x14ac:dyDescent="0.25">
      <c r="A1536" t="s">
        <v>218</v>
      </c>
      <c r="B1536" t="s">
        <v>340</v>
      </c>
      <c r="C1536" s="4" t="s">
        <v>471</v>
      </c>
      <c r="D1536" s="4" t="s">
        <v>478</v>
      </c>
      <c r="E1536" s="4" t="str">
        <f>CSM_AGENCY3[[#This Row],[Agency]]&amp;"-"&amp;CSM_AGENCY3[[#This Row],[Agency Name]]</f>
        <v>046-State Law Library</v>
      </c>
      <c r="F1536" t="s">
        <v>45</v>
      </c>
      <c r="G1536" s="5" t="s">
        <v>455</v>
      </c>
      <c r="H1536" s="70">
        <v>0</v>
      </c>
      <c r="I1536" s="70">
        <v>0</v>
      </c>
      <c r="J1536" s="70">
        <v>0</v>
      </c>
      <c r="K1536" s="70">
        <v>0</v>
      </c>
      <c r="L1536" s="70">
        <v>0</v>
      </c>
    </row>
    <row r="1537" spans="1:12" hidden="1" x14ac:dyDescent="0.25">
      <c r="A1537" t="s">
        <v>219</v>
      </c>
      <c r="B1537" t="s">
        <v>341</v>
      </c>
      <c r="C1537" s="4" t="s">
        <v>471</v>
      </c>
      <c r="D1537" s="4" t="s">
        <v>478</v>
      </c>
      <c r="E1537" s="4" t="str">
        <f>CSM_AGENCY3[[#This Row],[Agency]]&amp;"-"&amp;CSM_AGENCY3[[#This Row],[Agency Name]]</f>
        <v>048-Court of Appeals</v>
      </c>
      <c r="F1537" t="s">
        <v>45</v>
      </c>
      <c r="G1537" s="5" t="s">
        <v>455</v>
      </c>
      <c r="H1537" s="70">
        <v>43000</v>
      </c>
      <c r="I1537" s="70">
        <v>45000</v>
      </c>
      <c r="J1537" s="70">
        <v>88000</v>
      </c>
      <c r="K1537" s="70">
        <v>3583.3333333333335</v>
      </c>
      <c r="L1537" s="70">
        <v>3750</v>
      </c>
    </row>
    <row r="1538" spans="1:12" hidden="1" x14ac:dyDescent="0.25">
      <c r="A1538" t="s">
        <v>220</v>
      </c>
      <c r="B1538" t="s">
        <v>342</v>
      </c>
      <c r="C1538" s="4" t="s">
        <v>471</v>
      </c>
      <c r="D1538" s="4" t="s">
        <v>478</v>
      </c>
      <c r="E1538" s="4" t="str">
        <f>CSM_AGENCY3[[#This Row],[Agency]]&amp;"-"&amp;CSM_AGENCY3[[#This Row],[Agency Name]]</f>
        <v>050-Commission on Judicial Conduct</v>
      </c>
      <c r="F1538" t="s">
        <v>45</v>
      </c>
      <c r="G1538" s="5" t="s">
        <v>455</v>
      </c>
      <c r="H1538" s="70">
        <v>500</v>
      </c>
      <c r="I1538" s="70">
        <v>500</v>
      </c>
      <c r="J1538" s="70">
        <v>1000</v>
      </c>
      <c r="K1538" s="70">
        <v>41.666666666666664</v>
      </c>
      <c r="L1538" s="70">
        <v>41.666666666666664</v>
      </c>
    </row>
    <row r="1539" spans="1:12" hidden="1" x14ac:dyDescent="0.25">
      <c r="A1539" t="s">
        <v>221</v>
      </c>
      <c r="B1539" t="s">
        <v>343</v>
      </c>
      <c r="C1539" s="4" t="s">
        <v>471</v>
      </c>
      <c r="D1539" s="4" t="s">
        <v>478</v>
      </c>
      <c r="E1539" s="4" t="str">
        <f>CSM_AGENCY3[[#This Row],[Agency]]&amp;"-"&amp;CSM_AGENCY3[[#This Row],[Agency Name]]</f>
        <v>055-Administrative Office of the Courts</v>
      </c>
      <c r="F1539" t="s">
        <v>45</v>
      </c>
      <c r="G1539" s="5" t="s">
        <v>455</v>
      </c>
      <c r="H1539" s="70">
        <v>77000</v>
      </c>
      <c r="I1539" s="70">
        <v>77000</v>
      </c>
      <c r="J1539" s="70">
        <v>154000</v>
      </c>
      <c r="K1539" s="70">
        <v>6416.666666666667</v>
      </c>
      <c r="L1539" s="70">
        <v>6416.666666666667</v>
      </c>
    </row>
    <row r="1540" spans="1:12" hidden="1" x14ac:dyDescent="0.25">
      <c r="A1540" t="s">
        <v>222</v>
      </c>
      <c r="B1540" t="s">
        <v>344</v>
      </c>
      <c r="C1540" s="4" t="s">
        <v>471</v>
      </c>
      <c r="D1540" s="4" t="s">
        <v>478</v>
      </c>
      <c r="E1540" s="4" t="str">
        <f>CSM_AGENCY3[[#This Row],[Agency]]&amp;"-"&amp;CSM_AGENCY3[[#This Row],[Agency Name]]</f>
        <v>056-Office of Public Defense</v>
      </c>
      <c r="F1540" t="s">
        <v>45</v>
      </c>
      <c r="G1540" s="5" t="s">
        <v>455</v>
      </c>
      <c r="H1540" s="70">
        <v>2500</v>
      </c>
      <c r="I1540" s="70">
        <v>2500</v>
      </c>
      <c r="J1540" s="70">
        <v>5000</v>
      </c>
      <c r="K1540" s="70">
        <v>208.33333333333334</v>
      </c>
      <c r="L1540" s="70">
        <v>208.33333333333334</v>
      </c>
    </row>
    <row r="1541" spans="1:12" hidden="1" x14ac:dyDescent="0.25">
      <c r="A1541" t="s">
        <v>223</v>
      </c>
      <c r="B1541" t="s">
        <v>345</v>
      </c>
      <c r="C1541" s="4" t="s">
        <v>471</v>
      </c>
      <c r="D1541" s="4" t="s">
        <v>478</v>
      </c>
      <c r="E1541" s="4" t="str">
        <f>CSM_AGENCY3[[#This Row],[Agency]]&amp;"-"&amp;CSM_AGENCY3[[#This Row],[Agency Name]]</f>
        <v>057-Office of Civil Legal Aid</v>
      </c>
      <c r="F1541" t="s">
        <v>45</v>
      </c>
      <c r="G1541" s="5" t="s">
        <v>455</v>
      </c>
      <c r="H1541" s="70">
        <v>500</v>
      </c>
      <c r="I1541" s="70">
        <v>500</v>
      </c>
      <c r="J1541" s="70">
        <v>1000</v>
      </c>
      <c r="K1541" s="70">
        <v>41.666666666666664</v>
      </c>
      <c r="L1541" s="70">
        <v>41.666666666666664</v>
      </c>
    </row>
    <row r="1542" spans="1:12" hidden="1" x14ac:dyDescent="0.25">
      <c r="A1542" t="s">
        <v>224</v>
      </c>
      <c r="B1542" t="s">
        <v>346</v>
      </c>
      <c r="C1542" s="4" t="s">
        <v>471</v>
      </c>
      <c r="D1542" s="4" t="s">
        <v>478</v>
      </c>
      <c r="E1542" s="4" t="str">
        <f>CSM_AGENCY3[[#This Row],[Agency]]&amp;"-"&amp;CSM_AGENCY3[[#This Row],[Agency Name]]</f>
        <v>075-Office of the Governor</v>
      </c>
      <c r="F1542" t="s">
        <v>45</v>
      </c>
      <c r="G1542" s="5" t="s">
        <v>455</v>
      </c>
      <c r="H1542" s="70">
        <v>38500</v>
      </c>
      <c r="I1542" s="70">
        <v>39500</v>
      </c>
      <c r="J1542" s="70">
        <v>78000</v>
      </c>
      <c r="K1542" s="70">
        <v>3208.3333333333335</v>
      </c>
      <c r="L1542" s="70">
        <v>3291.6666666666665</v>
      </c>
    </row>
    <row r="1543" spans="1:12" hidden="1" x14ac:dyDescent="0.25">
      <c r="A1543" t="s">
        <v>225</v>
      </c>
      <c r="B1543" t="s">
        <v>347</v>
      </c>
      <c r="C1543" s="4" t="s">
        <v>471</v>
      </c>
      <c r="D1543" s="4" t="s">
        <v>478</v>
      </c>
      <c r="E1543" s="4" t="str">
        <f>CSM_AGENCY3[[#This Row],[Agency]]&amp;"-"&amp;CSM_AGENCY3[[#This Row],[Agency Name]]</f>
        <v>080-Office of the Lieutenant Governor</v>
      </c>
      <c r="F1543" t="s">
        <v>45</v>
      </c>
      <c r="G1543" s="5" t="s">
        <v>455</v>
      </c>
      <c r="H1543" s="70">
        <v>500</v>
      </c>
      <c r="I1543" s="70">
        <v>500</v>
      </c>
      <c r="J1543" s="70">
        <v>1000</v>
      </c>
      <c r="K1543" s="70">
        <v>41.666666666666664</v>
      </c>
      <c r="L1543" s="70">
        <v>41.666666666666664</v>
      </c>
    </row>
    <row r="1544" spans="1:12" hidden="1" x14ac:dyDescent="0.25">
      <c r="A1544" t="s">
        <v>226</v>
      </c>
      <c r="B1544" t="s">
        <v>348</v>
      </c>
      <c r="C1544" s="4" t="s">
        <v>471</v>
      </c>
      <c r="D1544" s="4" t="s">
        <v>478</v>
      </c>
      <c r="E1544" s="4" t="str">
        <f>CSM_AGENCY3[[#This Row],[Agency]]&amp;"-"&amp;CSM_AGENCY3[[#This Row],[Agency Name]]</f>
        <v>082-Public Disclosure Commission</v>
      </c>
      <c r="F1544" t="s">
        <v>45</v>
      </c>
      <c r="G1544" s="5" t="s">
        <v>455</v>
      </c>
      <c r="H1544" s="70">
        <v>3000</v>
      </c>
      <c r="I1544" s="70">
        <v>3000</v>
      </c>
      <c r="J1544" s="70">
        <v>6000</v>
      </c>
      <c r="K1544" s="70">
        <v>250</v>
      </c>
      <c r="L1544" s="70">
        <v>250</v>
      </c>
    </row>
    <row r="1545" spans="1:12" hidden="1" x14ac:dyDescent="0.25">
      <c r="A1545" t="s">
        <v>228</v>
      </c>
      <c r="B1545" t="s">
        <v>350</v>
      </c>
      <c r="C1545" s="4" t="s">
        <v>471</v>
      </c>
      <c r="D1545" s="4" t="s">
        <v>478</v>
      </c>
      <c r="E1545" s="4" t="str">
        <f>CSM_AGENCY3[[#This Row],[Agency]]&amp;"-"&amp;CSM_AGENCY3[[#This Row],[Agency Name]]</f>
        <v>085-Office of the Secretary of State</v>
      </c>
      <c r="F1545" t="s">
        <v>45</v>
      </c>
      <c r="G1545" s="5" t="s">
        <v>455</v>
      </c>
      <c r="H1545" s="70">
        <v>59000</v>
      </c>
      <c r="I1545" s="70">
        <v>57000</v>
      </c>
      <c r="J1545" s="70">
        <v>116000</v>
      </c>
      <c r="K1545" s="70">
        <v>4916.666666666667</v>
      </c>
      <c r="L1545" s="70">
        <v>4750</v>
      </c>
    </row>
    <row r="1546" spans="1:12" hidden="1" x14ac:dyDescent="0.25">
      <c r="A1546" t="s">
        <v>229</v>
      </c>
      <c r="B1546" t="s">
        <v>351</v>
      </c>
      <c r="C1546" s="4" t="s">
        <v>471</v>
      </c>
      <c r="D1546" s="4" t="s">
        <v>478</v>
      </c>
      <c r="E1546" s="4" t="str">
        <f>CSM_AGENCY3[[#This Row],[Agency]]&amp;"-"&amp;CSM_AGENCY3[[#This Row],[Agency Name]]</f>
        <v>086-Governor's Office of Indian Affairs</v>
      </c>
      <c r="F1546" t="s">
        <v>45</v>
      </c>
      <c r="G1546" s="5" t="s">
        <v>455</v>
      </c>
      <c r="H1546" s="70">
        <v>0</v>
      </c>
      <c r="I1546" s="70">
        <v>0</v>
      </c>
      <c r="J1546" s="70">
        <v>0</v>
      </c>
      <c r="K1546" s="70">
        <v>0</v>
      </c>
      <c r="L1546" s="70">
        <v>0</v>
      </c>
    </row>
    <row r="1547" spans="1:12" hidden="1" x14ac:dyDescent="0.25">
      <c r="A1547" t="s">
        <v>230</v>
      </c>
      <c r="B1547" t="s">
        <v>352</v>
      </c>
      <c r="C1547" s="4" t="s">
        <v>471</v>
      </c>
      <c r="D1547" s="4" t="s">
        <v>478</v>
      </c>
      <c r="E1547" s="4" t="str">
        <f>CSM_AGENCY3[[#This Row],[Agency]]&amp;"-"&amp;CSM_AGENCY3[[#This Row],[Agency Name]]</f>
        <v>087-Asian-Pacific-American Affrs</v>
      </c>
      <c r="F1547" t="s">
        <v>45</v>
      </c>
      <c r="G1547" s="5" t="s">
        <v>455</v>
      </c>
      <c r="H1547" s="70">
        <v>0</v>
      </c>
      <c r="I1547" s="70">
        <v>0</v>
      </c>
      <c r="J1547" s="70">
        <v>0</v>
      </c>
      <c r="K1547" s="70">
        <v>0</v>
      </c>
      <c r="L1547" s="70">
        <v>0</v>
      </c>
    </row>
    <row r="1548" spans="1:12" hidden="1" x14ac:dyDescent="0.25">
      <c r="A1548" t="s">
        <v>231</v>
      </c>
      <c r="B1548" t="s">
        <v>353</v>
      </c>
      <c r="C1548" s="4" t="s">
        <v>471</v>
      </c>
      <c r="D1548" s="4" t="s">
        <v>478</v>
      </c>
      <c r="E1548" s="4" t="str">
        <f>CSM_AGENCY3[[#This Row],[Agency]]&amp;"-"&amp;CSM_AGENCY3[[#This Row],[Agency Name]]</f>
        <v>090-Office of the State Treasurer</v>
      </c>
      <c r="F1548" t="s">
        <v>45</v>
      </c>
      <c r="G1548" s="5" t="s">
        <v>455</v>
      </c>
      <c r="H1548" s="70">
        <v>38500</v>
      </c>
      <c r="I1548" s="70">
        <v>37500</v>
      </c>
      <c r="J1548" s="70">
        <v>76000</v>
      </c>
      <c r="K1548" s="70">
        <v>3208.3333333333335</v>
      </c>
      <c r="L1548" s="70">
        <v>3125</v>
      </c>
    </row>
    <row r="1549" spans="1:12" hidden="1" x14ac:dyDescent="0.25">
      <c r="A1549" t="s">
        <v>232</v>
      </c>
      <c r="B1549" t="s">
        <v>354</v>
      </c>
      <c r="C1549" s="4" t="s">
        <v>471</v>
      </c>
      <c r="D1549" s="4" t="s">
        <v>478</v>
      </c>
      <c r="E1549" s="4" t="str">
        <f>CSM_AGENCY3[[#This Row],[Agency]]&amp;"-"&amp;CSM_AGENCY3[[#This Row],[Agency Name]]</f>
        <v>091-Redistricting Commission</v>
      </c>
      <c r="F1549" t="s">
        <v>45</v>
      </c>
      <c r="G1549" s="5" t="s">
        <v>455</v>
      </c>
      <c r="H1549" s="70">
        <v>0</v>
      </c>
      <c r="I1549" s="70">
        <v>0</v>
      </c>
      <c r="J1549" s="70">
        <v>0</v>
      </c>
      <c r="K1549" s="70">
        <v>0</v>
      </c>
      <c r="L1549" s="70">
        <v>0</v>
      </c>
    </row>
    <row r="1550" spans="1:12" hidden="1" x14ac:dyDescent="0.25">
      <c r="A1550" t="s">
        <v>233</v>
      </c>
      <c r="B1550" t="s">
        <v>355</v>
      </c>
      <c r="C1550" s="4" t="s">
        <v>471</v>
      </c>
      <c r="D1550" s="4" t="s">
        <v>478</v>
      </c>
      <c r="E1550" s="4" t="str">
        <f>CSM_AGENCY3[[#This Row],[Agency]]&amp;"-"&amp;CSM_AGENCY3[[#This Row],[Agency Name]]</f>
        <v>095-Office of the State Auditor</v>
      </c>
      <c r="F1550" t="s">
        <v>45</v>
      </c>
      <c r="G1550" s="5" t="s">
        <v>455</v>
      </c>
      <c r="H1550" s="70">
        <v>69000</v>
      </c>
      <c r="I1550" s="70">
        <v>71000</v>
      </c>
      <c r="J1550" s="70">
        <v>140000</v>
      </c>
      <c r="K1550" s="70">
        <v>5750</v>
      </c>
      <c r="L1550" s="70">
        <v>5916.666666666667</v>
      </c>
    </row>
    <row r="1551" spans="1:12" hidden="1" x14ac:dyDescent="0.25">
      <c r="A1551" t="s">
        <v>234</v>
      </c>
      <c r="B1551" t="s">
        <v>356</v>
      </c>
      <c r="C1551" s="4" t="s">
        <v>471</v>
      </c>
      <c r="D1551" s="4" t="s">
        <v>478</v>
      </c>
      <c r="E1551" s="4" t="str">
        <f>CSM_AGENCY3[[#This Row],[Agency]]&amp;"-"&amp;CSM_AGENCY3[[#This Row],[Agency Name]]</f>
        <v>099-Comm Salaries for Elected Officials</v>
      </c>
      <c r="F1551" t="s">
        <v>45</v>
      </c>
      <c r="G1551" s="5" t="s">
        <v>455</v>
      </c>
      <c r="H1551" s="70">
        <v>0</v>
      </c>
      <c r="I1551" s="70">
        <v>0</v>
      </c>
      <c r="J1551" s="70">
        <v>0</v>
      </c>
      <c r="K1551" s="70">
        <v>0</v>
      </c>
      <c r="L1551" s="70">
        <v>0</v>
      </c>
    </row>
    <row r="1552" spans="1:12" hidden="1" x14ac:dyDescent="0.25">
      <c r="A1552" t="s">
        <v>235</v>
      </c>
      <c r="B1552" t="s">
        <v>357</v>
      </c>
      <c r="C1552" s="4" t="s">
        <v>471</v>
      </c>
      <c r="D1552" s="4" t="s">
        <v>478</v>
      </c>
      <c r="E1552" s="4" t="str">
        <f>CSM_AGENCY3[[#This Row],[Agency]]&amp;"-"&amp;CSM_AGENCY3[[#This Row],[Agency Name]]</f>
        <v>100-Office of the Attorney General</v>
      </c>
      <c r="F1552" t="s">
        <v>45</v>
      </c>
      <c r="G1552" s="5" t="s">
        <v>455</v>
      </c>
      <c r="H1552" s="70">
        <v>173500</v>
      </c>
      <c r="I1552" s="70">
        <v>174500</v>
      </c>
      <c r="J1552" s="70">
        <v>348000</v>
      </c>
      <c r="K1552" s="70">
        <v>14458.333333333334</v>
      </c>
      <c r="L1552" s="70">
        <v>14541.666666666666</v>
      </c>
    </row>
    <row r="1553" spans="1:12" hidden="1" x14ac:dyDescent="0.25">
      <c r="A1553" t="s">
        <v>236</v>
      </c>
      <c r="B1553" t="s">
        <v>358</v>
      </c>
      <c r="C1553" s="4" t="s">
        <v>471</v>
      </c>
      <c r="D1553" s="4" t="s">
        <v>478</v>
      </c>
      <c r="E1553" s="4" t="str">
        <f>CSM_AGENCY3[[#This Row],[Agency]]&amp;"-"&amp;CSM_AGENCY3[[#This Row],[Agency Name]]</f>
        <v>101-Caseload Forecast Council</v>
      </c>
      <c r="F1553" t="s">
        <v>45</v>
      </c>
      <c r="G1553" s="5" t="s">
        <v>455</v>
      </c>
      <c r="H1553" s="70">
        <v>1000</v>
      </c>
      <c r="I1553" s="70">
        <v>1000</v>
      </c>
      <c r="J1553" s="70">
        <v>2000</v>
      </c>
      <c r="K1553" s="70">
        <v>83.333333333333329</v>
      </c>
      <c r="L1553" s="70">
        <v>83.333333333333329</v>
      </c>
    </row>
    <row r="1554" spans="1:12" hidden="1" x14ac:dyDescent="0.25">
      <c r="A1554" t="s">
        <v>237</v>
      </c>
      <c r="B1554" t="s">
        <v>359</v>
      </c>
      <c r="C1554" s="4" t="s">
        <v>471</v>
      </c>
      <c r="D1554" s="4" t="s">
        <v>478</v>
      </c>
      <c r="E1554" s="4" t="str">
        <f>CSM_AGENCY3[[#This Row],[Agency]]&amp;"-"&amp;CSM_AGENCY3[[#This Row],[Agency Name]]</f>
        <v>102-Dept of Financial Institutions</v>
      </c>
      <c r="F1554" t="s">
        <v>45</v>
      </c>
      <c r="G1554" s="5" t="s">
        <v>455</v>
      </c>
      <c r="H1554" s="70">
        <v>50000</v>
      </c>
      <c r="I1554" s="70">
        <v>51000</v>
      </c>
      <c r="J1554" s="70">
        <v>101000</v>
      </c>
      <c r="K1554" s="70">
        <v>4166.666666666667</v>
      </c>
      <c r="L1554" s="70">
        <v>4250</v>
      </c>
    </row>
    <row r="1555" spans="1:12" hidden="1" x14ac:dyDescent="0.25">
      <c r="A1555" t="s">
        <v>238</v>
      </c>
      <c r="B1555" t="s">
        <v>360</v>
      </c>
      <c r="C1555" s="4" t="s">
        <v>471</v>
      </c>
      <c r="D1555" s="4" t="s">
        <v>478</v>
      </c>
      <c r="E1555" s="4" t="str">
        <f>CSM_AGENCY3[[#This Row],[Agency]]&amp;"-"&amp;CSM_AGENCY3[[#This Row],[Agency Name]]</f>
        <v>103-Department of Commerce</v>
      </c>
      <c r="F1555" t="s">
        <v>45</v>
      </c>
      <c r="G1555" s="5" t="s">
        <v>455</v>
      </c>
      <c r="H1555" s="70">
        <v>73500</v>
      </c>
      <c r="I1555" s="70">
        <v>70500</v>
      </c>
      <c r="J1555" s="70">
        <v>144000</v>
      </c>
      <c r="K1555" s="70">
        <v>6125</v>
      </c>
      <c r="L1555" s="70">
        <v>5875</v>
      </c>
    </row>
    <row r="1556" spans="1:12" hidden="1" x14ac:dyDescent="0.25">
      <c r="A1556" t="s">
        <v>239</v>
      </c>
      <c r="B1556" t="s">
        <v>361</v>
      </c>
      <c r="C1556" s="4" t="s">
        <v>471</v>
      </c>
      <c r="D1556" s="4" t="s">
        <v>478</v>
      </c>
      <c r="E1556" s="4" t="str">
        <f>CSM_AGENCY3[[#This Row],[Agency]]&amp;"-"&amp;CSM_AGENCY3[[#This Row],[Agency Name]]</f>
        <v>104-Economic &amp; Revenue Forecast Council</v>
      </c>
      <c r="F1556" t="s">
        <v>45</v>
      </c>
      <c r="G1556" s="5" t="s">
        <v>455</v>
      </c>
      <c r="H1556" s="70">
        <v>500</v>
      </c>
      <c r="I1556" s="70">
        <v>500</v>
      </c>
      <c r="J1556" s="70">
        <v>1000</v>
      </c>
      <c r="K1556" s="70">
        <v>41.666666666666664</v>
      </c>
      <c r="L1556" s="70">
        <v>41.666666666666664</v>
      </c>
    </row>
    <row r="1557" spans="1:12" hidden="1" x14ac:dyDescent="0.25">
      <c r="A1557" t="s">
        <v>240</v>
      </c>
      <c r="B1557" t="s">
        <v>362</v>
      </c>
      <c r="C1557" s="4" t="s">
        <v>471</v>
      </c>
      <c r="D1557" s="4" t="s">
        <v>478</v>
      </c>
      <c r="E1557" s="4" t="str">
        <f>CSM_AGENCY3[[#This Row],[Agency]]&amp;"-"&amp;CSM_AGENCY3[[#This Row],[Agency Name]]</f>
        <v>105-Office of Financial Management</v>
      </c>
      <c r="F1557" t="s">
        <v>45</v>
      </c>
      <c r="G1557" s="5" t="s">
        <v>455</v>
      </c>
      <c r="H1557" s="70">
        <v>80000</v>
      </c>
      <c r="I1557" s="70">
        <v>76000</v>
      </c>
      <c r="J1557" s="70">
        <v>156000</v>
      </c>
      <c r="K1557" s="70">
        <v>6666.666666666667</v>
      </c>
      <c r="L1557" s="70">
        <v>6333.333333333333</v>
      </c>
    </row>
    <row r="1558" spans="1:12" hidden="1" x14ac:dyDescent="0.25">
      <c r="A1558" t="s">
        <v>241</v>
      </c>
      <c r="B1558" t="s">
        <v>363</v>
      </c>
      <c r="C1558" s="4" t="s">
        <v>471</v>
      </c>
      <c r="D1558" s="4" t="s">
        <v>478</v>
      </c>
      <c r="E1558" s="4" t="str">
        <f>CSM_AGENCY3[[#This Row],[Agency]]&amp;"-"&amp;CSM_AGENCY3[[#This Row],[Agency Name]]</f>
        <v>107-WA State Health Care Authority</v>
      </c>
      <c r="F1558" t="s">
        <v>45</v>
      </c>
      <c r="G1558" s="5" t="s">
        <v>455</v>
      </c>
      <c r="H1558" s="70">
        <v>165500</v>
      </c>
      <c r="I1558" s="70">
        <v>168500</v>
      </c>
      <c r="J1558" s="70">
        <v>334000</v>
      </c>
      <c r="K1558" s="70">
        <v>13791.666666666666</v>
      </c>
      <c r="L1558" s="70">
        <v>14041.666666666666</v>
      </c>
    </row>
    <row r="1559" spans="1:12" hidden="1" x14ac:dyDescent="0.25">
      <c r="A1559" t="s">
        <v>242</v>
      </c>
      <c r="B1559" t="s">
        <v>364</v>
      </c>
      <c r="C1559" s="4" t="s">
        <v>471</v>
      </c>
      <c r="D1559" s="4" t="s">
        <v>478</v>
      </c>
      <c r="E1559" s="4" t="str">
        <f>CSM_AGENCY3[[#This Row],[Agency]]&amp;"-"&amp;CSM_AGENCY3[[#This Row],[Agency Name]]</f>
        <v>110-Office of Administrative Hearings</v>
      </c>
      <c r="F1559" t="s">
        <v>45</v>
      </c>
      <c r="G1559" s="5" t="s">
        <v>455</v>
      </c>
      <c r="H1559" s="70">
        <v>56500</v>
      </c>
      <c r="I1559" s="70">
        <v>57500</v>
      </c>
      <c r="J1559" s="70">
        <v>114000</v>
      </c>
      <c r="K1559" s="70">
        <v>4708.333333333333</v>
      </c>
      <c r="L1559" s="70">
        <v>4791.666666666667</v>
      </c>
    </row>
    <row r="1560" spans="1:12" hidden="1" x14ac:dyDescent="0.25">
      <c r="A1560" t="s">
        <v>243</v>
      </c>
      <c r="B1560" t="s">
        <v>365</v>
      </c>
      <c r="C1560" s="4" t="s">
        <v>471</v>
      </c>
      <c r="D1560" s="4" t="s">
        <v>478</v>
      </c>
      <c r="E1560" s="4" t="str">
        <f>CSM_AGENCY3[[#This Row],[Agency]]&amp;"-"&amp;CSM_AGENCY3[[#This Row],[Agency Name]]</f>
        <v>116-State Lottery Commission</v>
      </c>
      <c r="F1560" t="s">
        <v>45</v>
      </c>
      <c r="G1560" s="5" t="s">
        <v>455</v>
      </c>
      <c r="H1560" s="70">
        <v>44000</v>
      </c>
      <c r="I1560" s="70">
        <v>44000</v>
      </c>
      <c r="J1560" s="70">
        <v>88000</v>
      </c>
      <c r="K1560" s="70">
        <v>3666.6666666666665</v>
      </c>
      <c r="L1560" s="70">
        <v>3666.6666666666665</v>
      </c>
    </row>
    <row r="1561" spans="1:12" hidden="1" x14ac:dyDescent="0.25">
      <c r="A1561" t="s">
        <v>244</v>
      </c>
      <c r="B1561" t="s">
        <v>366</v>
      </c>
      <c r="C1561" s="4" t="s">
        <v>471</v>
      </c>
      <c r="D1561" s="4" t="s">
        <v>478</v>
      </c>
      <c r="E1561" s="4" t="str">
        <f>CSM_AGENCY3[[#This Row],[Agency]]&amp;"-"&amp;CSM_AGENCY3[[#This Row],[Agency Name]]</f>
        <v>117-Washington State Gambling Comm</v>
      </c>
      <c r="F1561" t="s">
        <v>45</v>
      </c>
      <c r="G1561" s="5" t="s">
        <v>455</v>
      </c>
      <c r="H1561" s="70">
        <v>40500</v>
      </c>
      <c r="I1561" s="70">
        <v>41500</v>
      </c>
      <c r="J1561" s="70">
        <v>82000</v>
      </c>
      <c r="K1561" s="70">
        <v>3375</v>
      </c>
      <c r="L1561" s="70">
        <v>3458.3333333333335</v>
      </c>
    </row>
    <row r="1562" spans="1:12" hidden="1" x14ac:dyDescent="0.25">
      <c r="A1562" t="s">
        <v>245</v>
      </c>
      <c r="B1562" t="s">
        <v>367</v>
      </c>
      <c r="C1562" s="4" t="s">
        <v>471</v>
      </c>
      <c r="D1562" s="4" t="s">
        <v>478</v>
      </c>
      <c r="E1562" s="4" t="str">
        <f>CSM_AGENCY3[[#This Row],[Agency]]&amp;"-"&amp;CSM_AGENCY3[[#This Row],[Agency Name]]</f>
        <v>118-WA State Comm on Hispanic Affairs</v>
      </c>
      <c r="F1562" t="s">
        <v>45</v>
      </c>
      <c r="G1562" s="5" t="s">
        <v>455</v>
      </c>
      <c r="H1562" s="70">
        <v>500</v>
      </c>
      <c r="I1562" s="70">
        <v>500</v>
      </c>
      <c r="J1562" s="70">
        <v>1000</v>
      </c>
      <c r="K1562" s="70">
        <v>41.666666666666664</v>
      </c>
      <c r="L1562" s="70">
        <v>41.666666666666664</v>
      </c>
    </row>
    <row r="1563" spans="1:12" hidden="1" x14ac:dyDescent="0.25">
      <c r="A1563" t="s">
        <v>246</v>
      </c>
      <c r="B1563" t="s">
        <v>368</v>
      </c>
      <c r="C1563" s="4" t="s">
        <v>471</v>
      </c>
      <c r="D1563" s="4" t="s">
        <v>478</v>
      </c>
      <c r="E1563" s="4" t="str">
        <f>CSM_AGENCY3[[#This Row],[Agency]]&amp;"-"&amp;CSM_AGENCY3[[#This Row],[Agency Name]]</f>
        <v>119-African-American Affairs Comm</v>
      </c>
      <c r="F1563" t="s">
        <v>45</v>
      </c>
      <c r="G1563" s="5" t="s">
        <v>455</v>
      </c>
      <c r="H1563" s="70">
        <v>0</v>
      </c>
      <c r="I1563" s="70">
        <v>0</v>
      </c>
      <c r="J1563" s="70">
        <v>0</v>
      </c>
      <c r="K1563" s="70">
        <v>0</v>
      </c>
      <c r="L1563" s="70">
        <v>0</v>
      </c>
    </row>
    <row r="1564" spans="1:12" hidden="1" x14ac:dyDescent="0.25">
      <c r="A1564" t="s">
        <v>247</v>
      </c>
      <c r="B1564" t="s">
        <v>369</v>
      </c>
      <c r="C1564" s="4" t="s">
        <v>471</v>
      </c>
      <c r="D1564" s="4" t="s">
        <v>478</v>
      </c>
      <c r="E1564" s="4" t="str">
        <f>CSM_AGENCY3[[#This Row],[Agency]]&amp;"-"&amp;CSM_AGENCY3[[#This Row],[Agency Name]]</f>
        <v>120-Human Rights Commission</v>
      </c>
      <c r="F1564" t="s">
        <v>45</v>
      </c>
      <c r="G1564" s="5" t="s">
        <v>455</v>
      </c>
      <c r="H1564" s="70">
        <v>2000</v>
      </c>
      <c r="I1564" s="70">
        <v>2000</v>
      </c>
      <c r="J1564" s="70">
        <v>4000</v>
      </c>
      <c r="K1564" s="70">
        <v>166.66666666666666</v>
      </c>
      <c r="L1564" s="70">
        <v>166.66666666666666</v>
      </c>
    </row>
    <row r="1565" spans="1:12" hidden="1" x14ac:dyDescent="0.25">
      <c r="A1565" t="s">
        <v>248</v>
      </c>
      <c r="B1565" t="s">
        <v>370</v>
      </c>
      <c r="C1565" s="4" t="s">
        <v>471</v>
      </c>
      <c r="D1565" s="4" t="s">
        <v>478</v>
      </c>
      <c r="E1565" s="4" t="str">
        <f>CSM_AGENCY3[[#This Row],[Agency]]&amp;"-"&amp;CSM_AGENCY3[[#This Row],[Agency Name]]</f>
        <v>124-Department of Retirement Systems</v>
      </c>
      <c r="F1565" t="s">
        <v>45</v>
      </c>
      <c r="G1565" s="5" t="s">
        <v>455</v>
      </c>
      <c r="H1565" s="70">
        <v>55500</v>
      </c>
      <c r="I1565" s="70">
        <v>57500</v>
      </c>
      <c r="J1565" s="70">
        <v>113000</v>
      </c>
      <c r="K1565" s="70">
        <v>4625</v>
      </c>
      <c r="L1565" s="70">
        <v>4791.666666666667</v>
      </c>
    </row>
    <row r="1566" spans="1:12" hidden="1" x14ac:dyDescent="0.25">
      <c r="A1566" t="s">
        <v>249</v>
      </c>
      <c r="B1566" t="s">
        <v>371</v>
      </c>
      <c r="C1566" s="4" t="s">
        <v>471</v>
      </c>
      <c r="D1566" s="4" t="s">
        <v>478</v>
      </c>
      <c r="E1566" s="4" t="str">
        <f>CSM_AGENCY3[[#This Row],[Agency]]&amp;"-"&amp;CSM_AGENCY3[[#This Row],[Agency Name]]</f>
        <v>126-State Investment Board</v>
      </c>
      <c r="F1566" t="s">
        <v>45</v>
      </c>
      <c r="G1566" s="5" t="s">
        <v>455</v>
      </c>
      <c r="H1566" s="70">
        <v>40500</v>
      </c>
      <c r="I1566" s="70">
        <v>42500</v>
      </c>
      <c r="J1566" s="70">
        <v>83000</v>
      </c>
      <c r="K1566" s="70">
        <v>3375</v>
      </c>
      <c r="L1566" s="70">
        <v>3541.6666666666665</v>
      </c>
    </row>
    <row r="1567" spans="1:12" hidden="1" x14ac:dyDescent="0.25">
      <c r="A1567" t="s">
        <v>250</v>
      </c>
      <c r="B1567" t="s">
        <v>372</v>
      </c>
      <c r="C1567" s="4" t="s">
        <v>471</v>
      </c>
      <c r="D1567" s="4" t="s">
        <v>478</v>
      </c>
      <c r="E1567" s="4" t="str">
        <f>CSM_AGENCY3[[#This Row],[Agency]]&amp;"-"&amp;CSM_AGENCY3[[#This Row],[Agency Name]]</f>
        <v>140-Department of Revenue</v>
      </c>
      <c r="F1567" t="s">
        <v>45</v>
      </c>
      <c r="G1567" s="5" t="s">
        <v>455</v>
      </c>
      <c r="H1567" s="70">
        <v>143500</v>
      </c>
      <c r="I1567" s="70">
        <v>148500</v>
      </c>
      <c r="J1567" s="70">
        <v>292000</v>
      </c>
      <c r="K1567" s="70">
        <v>11958.333333333334</v>
      </c>
      <c r="L1567" s="70">
        <v>12375</v>
      </c>
    </row>
    <row r="1568" spans="1:12" hidden="1" x14ac:dyDescent="0.25">
      <c r="A1568" t="s">
        <v>251</v>
      </c>
      <c r="B1568" t="s">
        <v>373</v>
      </c>
      <c r="C1568" s="4" t="s">
        <v>471</v>
      </c>
      <c r="D1568" s="4" t="s">
        <v>478</v>
      </c>
      <c r="E1568" s="4" t="str">
        <f>CSM_AGENCY3[[#This Row],[Agency]]&amp;"-"&amp;CSM_AGENCY3[[#This Row],[Agency Name]]</f>
        <v>142-Board of Tax Appeals</v>
      </c>
      <c r="F1568" t="s">
        <v>45</v>
      </c>
      <c r="G1568" s="5" t="s">
        <v>455</v>
      </c>
      <c r="H1568" s="70">
        <v>1500</v>
      </c>
      <c r="I1568" s="70">
        <v>1500</v>
      </c>
      <c r="J1568" s="70">
        <v>3000</v>
      </c>
      <c r="K1568" s="70">
        <v>125</v>
      </c>
      <c r="L1568" s="70">
        <v>125</v>
      </c>
    </row>
    <row r="1569" spans="1:12" hidden="1" x14ac:dyDescent="0.25">
      <c r="A1569" t="s">
        <v>252</v>
      </c>
      <c r="B1569" t="s">
        <v>374</v>
      </c>
      <c r="C1569" s="4" t="s">
        <v>471</v>
      </c>
      <c r="D1569" s="4" t="s">
        <v>478</v>
      </c>
      <c r="E1569" s="4" t="str">
        <f>CSM_AGENCY3[[#This Row],[Agency]]&amp;"-"&amp;CSM_AGENCY3[[#This Row],[Agency Name]]</f>
        <v>147-Minority &amp; Women's Business Enterp</v>
      </c>
      <c r="F1569" t="s">
        <v>45</v>
      </c>
      <c r="G1569" s="5" t="s">
        <v>455</v>
      </c>
      <c r="H1569" s="70">
        <v>3000</v>
      </c>
      <c r="I1569" s="70">
        <v>3000</v>
      </c>
      <c r="J1569" s="70">
        <v>6000</v>
      </c>
      <c r="K1569" s="70">
        <v>250</v>
      </c>
      <c r="L1569" s="70">
        <v>250</v>
      </c>
    </row>
    <row r="1570" spans="1:12" hidden="1" x14ac:dyDescent="0.25">
      <c r="A1570" t="s">
        <v>253</v>
      </c>
      <c r="B1570" t="s">
        <v>375</v>
      </c>
      <c r="C1570" s="4" t="s">
        <v>471</v>
      </c>
      <c r="D1570" s="4" t="s">
        <v>478</v>
      </c>
      <c r="E1570" s="4" t="str">
        <f>CSM_AGENCY3[[#This Row],[Agency]]&amp;"-"&amp;CSM_AGENCY3[[#This Row],[Agency Name]]</f>
        <v>160-Office of Insurance Commissioner</v>
      </c>
      <c r="F1570" t="s">
        <v>45</v>
      </c>
      <c r="G1570" s="5" t="s">
        <v>455</v>
      </c>
      <c r="H1570" s="70">
        <v>52500</v>
      </c>
      <c r="I1570" s="70">
        <v>55500</v>
      </c>
      <c r="J1570" s="70">
        <v>108000</v>
      </c>
      <c r="K1570" s="70">
        <v>4375</v>
      </c>
      <c r="L1570" s="70">
        <v>4625</v>
      </c>
    </row>
    <row r="1571" spans="1:12" hidden="1" x14ac:dyDescent="0.25">
      <c r="A1571" t="s">
        <v>254</v>
      </c>
      <c r="B1571" t="s">
        <v>376</v>
      </c>
      <c r="C1571" s="4" t="s">
        <v>471</v>
      </c>
      <c r="D1571" s="4" t="s">
        <v>478</v>
      </c>
      <c r="E1571" s="4" t="str">
        <f>CSM_AGENCY3[[#This Row],[Agency]]&amp;"-"&amp;CSM_AGENCY3[[#This Row],[Agency Name]]</f>
        <v>163-Consolidated Technology Services</v>
      </c>
      <c r="F1571" t="s">
        <v>45</v>
      </c>
      <c r="G1571" s="5" t="s">
        <v>455</v>
      </c>
      <c r="H1571" s="70">
        <v>57000</v>
      </c>
      <c r="I1571" s="70">
        <v>58000</v>
      </c>
      <c r="J1571" s="70">
        <v>115000</v>
      </c>
      <c r="K1571" s="70">
        <v>4750</v>
      </c>
      <c r="L1571" s="70">
        <v>4833.333333333333</v>
      </c>
    </row>
    <row r="1572" spans="1:12" hidden="1" x14ac:dyDescent="0.25">
      <c r="A1572" t="s">
        <v>255</v>
      </c>
      <c r="B1572" t="s">
        <v>377</v>
      </c>
      <c r="C1572" s="4" t="s">
        <v>471</v>
      </c>
      <c r="D1572" s="4" t="s">
        <v>478</v>
      </c>
      <c r="E1572" s="4" t="str">
        <f>CSM_AGENCY3[[#This Row],[Agency]]&amp;"-"&amp;CSM_AGENCY3[[#This Row],[Agency Name]]</f>
        <v>165-State Board of Accountancy</v>
      </c>
      <c r="F1572" t="s">
        <v>45</v>
      </c>
      <c r="G1572" s="5" t="s">
        <v>455</v>
      </c>
      <c r="H1572" s="70">
        <v>1000</v>
      </c>
      <c r="I1572" s="70">
        <v>1000</v>
      </c>
      <c r="J1572" s="70">
        <v>2000</v>
      </c>
      <c r="K1572" s="70">
        <v>83.333333333333329</v>
      </c>
      <c r="L1572" s="70">
        <v>83.333333333333329</v>
      </c>
    </row>
    <row r="1573" spans="1:12" hidden="1" x14ac:dyDescent="0.25">
      <c r="A1573" t="s">
        <v>256</v>
      </c>
      <c r="B1573" t="s">
        <v>378</v>
      </c>
      <c r="C1573" s="4" t="s">
        <v>471</v>
      </c>
      <c r="D1573" s="4" t="s">
        <v>478</v>
      </c>
      <c r="E1573" s="4" t="str">
        <f>CSM_AGENCY3[[#This Row],[Agency]]&amp;"-"&amp;CSM_AGENCY3[[#This Row],[Agency Name]]</f>
        <v>166-Bd of Reg Prof Eng &amp; Land Surveyors</v>
      </c>
      <c r="F1573" t="s">
        <v>45</v>
      </c>
      <c r="G1573" s="5" t="s">
        <v>455</v>
      </c>
      <c r="H1573" s="70">
        <v>1500</v>
      </c>
      <c r="I1573" s="70">
        <v>500</v>
      </c>
      <c r="J1573" s="70">
        <v>2000</v>
      </c>
      <c r="K1573" s="70">
        <v>125</v>
      </c>
      <c r="L1573" s="70">
        <v>41.666666666666664</v>
      </c>
    </row>
    <row r="1574" spans="1:12" hidden="1" x14ac:dyDescent="0.25">
      <c r="A1574" t="s">
        <v>257</v>
      </c>
      <c r="B1574" t="s">
        <v>379</v>
      </c>
      <c r="C1574" s="4" t="s">
        <v>471</v>
      </c>
      <c r="D1574" s="4" t="s">
        <v>478</v>
      </c>
      <c r="E1574" s="4" t="str">
        <f>CSM_AGENCY3[[#This Row],[Agency]]&amp;"-"&amp;CSM_AGENCY3[[#This Row],[Agency Name]]</f>
        <v>167-Forensic Investigations Council</v>
      </c>
      <c r="F1574" t="s">
        <v>45</v>
      </c>
      <c r="G1574" s="5" t="s">
        <v>455</v>
      </c>
      <c r="H1574" s="70">
        <v>0</v>
      </c>
      <c r="I1574" s="70">
        <v>0</v>
      </c>
      <c r="J1574" s="70">
        <v>0</v>
      </c>
      <c r="K1574" s="70">
        <v>0</v>
      </c>
      <c r="L1574" s="70">
        <v>0</v>
      </c>
    </row>
    <row r="1575" spans="1:12" hidden="1" x14ac:dyDescent="0.25">
      <c r="A1575" t="s">
        <v>258</v>
      </c>
      <c r="B1575" t="s">
        <v>380</v>
      </c>
      <c r="C1575" s="4" t="s">
        <v>471</v>
      </c>
      <c r="D1575" s="4" t="s">
        <v>478</v>
      </c>
      <c r="E1575" s="4" t="str">
        <f>CSM_AGENCY3[[#This Row],[Agency]]&amp;"-"&amp;CSM_AGENCY3[[#This Row],[Agency Name]]</f>
        <v>179-Dept of Enterprise Services</v>
      </c>
      <c r="F1575" t="s">
        <v>45</v>
      </c>
      <c r="G1575" s="5" t="s">
        <v>455</v>
      </c>
      <c r="H1575" s="70">
        <v>99500</v>
      </c>
      <c r="I1575" s="70">
        <v>101500</v>
      </c>
      <c r="J1575" s="70">
        <v>201000</v>
      </c>
      <c r="K1575" s="70">
        <v>8291.6666666666661</v>
      </c>
      <c r="L1575" s="70">
        <v>8458.3333333333339</v>
      </c>
    </row>
    <row r="1576" spans="1:12" hidden="1" x14ac:dyDescent="0.25">
      <c r="A1576" t="s">
        <v>259</v>
      </c>
      <c r="B1576" t="s">
        <v>381</v>
      </c>
      <c r="C1576" s="4" t="s">
        <v>471</v>
      </c>
      <c r="D1576" s="4" t="s">
        <v>478</v>
      </c>
      <c r="E1576" s="4" t="str">
        <f>CSM_AGENCY3[[#This Row],[Agency]]&amp;"-"&amp;CSM_AGENCY3[[#This Row],[Agency Name]]</f>
        <v>185-Washington Horse Racing Commission</v>
      </c>
      <c r="F1576" t="s">
        <v>45</v>
      </c>
      <c r="G1576" s="5" t="s">
        <v>455</v>
      </c>
      <c r="H1576" s="70">
        <v>1000</v>
      </c>
      <c r="I1576" s="70">
        <v>1000</v>
      </c>
      <c r="J1576" s="70">
        <v>2000</v>
      </c>
      <c r="K1576" s="70">
        <v>83.333333333333329</v>
      </c>
      <c r="L1576" s="70">
        <v>83.333333333333329</v>
      </c>
    </row>
    <row r="1577" spans="1:12" hidden="1" x14ac:dyDescent="0.25">
      <c r="A1577" t="s">
        <v>260</v>
      </c>
      <c r="B1577" t="s">
        <v>382</v>
      </c>
      <c r="C1577" s="4" t="s">
        <v>471</v>
      </c>
      <c r="D1577" s="4" t="s">
        <v>478</v>
      </c>
      <c r="E1577" s="4" t="str">
        <f>CSM_AGENCY3[[#This Row],[Agency]]&amp;"-"&amp;CSM_AGENCY3[[#This Row],[Agency Name]]</f>
        <v>190-Bd of Industrial Insurance Appeals</v>
      </c>
      <c r="F1577" t="s">
        <v>45</v>
      </c>
      <c r="G1577" s="5" t="s">
        <v>455</v>
      </c>
      <c r="H1577" s="70">
        <v>43500</v>
      </c>
      <c r="I1577" s="70">
        <v>47500</v>
      </c>
      <c r="J1577" s="70">
        <v>91000</v>
      </c>
      <c r="K1577" s="70">
        <v>3625</v>
      </c>
      <c r="L1577" s="70">
        <v>3958.3333333333335</v>
      </c>
    </row>
    <row r="1578" spans="1:12" hidden="1" x14ac:dyDescent="0.25">
      <c r="A1578" t="s">
        <v>261</v>
      </c>
      <c r="B1578" t="s">
        <v>383</v>
      </c>
      <c r="C1578" s="4" t="s">
        <v>471</v>
      </c>
      <c r="D1578" s="4" t="s">
        <v>478</v>
      </c>
      <c r="E1578" s="4" t="str">
        <f>CSM_AGENCY3[[#This Row],[Agency]]&amp;"-"&amp;CSM_AGENCY3[[#This Row],[Agency Name]]</f>
        <v>195-Liquor and Cannabis Board</v>
      </c>
      <c r="F1578" t="s">
        <v>45</v>
      </c>
      <c r="G1578" s="5" t="s">
        <v>455</v>
      </c>
      <c r="H1578" s="70">
        <v>64500</v>
      </c>
      <c r="I1578" s="70">
        <v>63500</v>
      </c>
      <c r="J1578" s="70">
        <v>128000</v>
      </c>
      <c r="K1578" s="70">
        <v>5375</v>
      </c>
      <c r="L1578" s="70">
        <v>5291.666666666667</v>
      </c>
    </row>
    <row r="1579" spans="1:12" hidden="1" x14ac:dyDescent="0.25">
      <c r="A1579" t="s">
        <v>262</v>
      </c>
      <c r="B1579" t="s">
        <v>384</v>
      </c>
      <c r="C1579" s="4" t="s">
        <v>471</v>
      </c>
      <c r="D1579" s="4" t="s">
        <v>478</v>
      </c>
      <c r="E1579" s="4" t="str">
        <f>CSM_AGENCY3[[#This Row],[Agency]]&amp;"-"&amp;CSM_AGENCY3[[#This Row],[Agency Name]]</f>
        <v>205-Board of Pilotage Commissioners</v>
      </c>
      <c r="F1579" t="s">
        <v>45</v>
      </c>
      <c r="G1579" s="5" t="s">
        <v>455</v>
      </c>
      <c r="H1579" s="70">
        <v>500</v>
      </c>
      <c r="I1579" s="70">
        <v>500</v>
      </c>
      <c r="J1579" s="70">
        <v>1000</v>
      </c>
      <c r="K1579" s="70">
        <v>41.666666666666664</v>
      </c>
      <c r="L1579" s="70">
        <v>41.666666666666664</v>
      </c>
    </row>
    <row r="1580" spans="1:12" hidden="1" x14ac:dyDescent="0.25">
      <c r="A1580" t="s">
        <v>263</v>
      </c>
      <c r="B1580" t="s">
        <v>385</v>
      </c>
      <c r="C1580" s="4" t="s">
        <v>471</v>
      </c>
      <c r="D1580" s="4" t="s">
        <v>478</v>
      </c>
      <c r="E1580" s="4" t="str">
        <f>CSM_AGENCY3[[#This Row],[Agency]]&amp;"-"&amp;CSM_AGENCY3[[#This Row],[Agency Name]]</f>
        <v>215-Utilities and Transportation Comm</v>
      </c>
      <c r="F1580" t="s">
        <v>45</v>
      </c>
      <c r="G1580" s="5" t="s">
        <v>455</v>
      </c>
      <c r="H1580" s="70">
        <v>46000</v>
      </c>
      <c r="I1580" s="70">
        <v>47000</v>
      </c>
      <c r="J1580" s="70">
        <v>93000</v>
      </c>
      <c r="K1580" s="70">
        <v>3833.3333333333335</v>
      </c>
      <c r="L1580" s="70">
        <v>3916.6666666666665</v>
      </c>
    </row>
    <row r="1581" spans="1:12" hidden="1" x14ac:dyDescent="0.25">
      <c r="A1581" t="s">
        <v>264</v>
      </c>
      <c r="B1581" t="s">
        <v>386</v>
      </c>
      <c r="C1581" s="4" t="s">
        <v>471</v>
      </c>
      <c r="D1581" s="4" t="s">
        <v>478</v>
      </c>
      <c r="E1581" s="4" t="str">
        <f>CSM_AGENCY3[[#This Row],[Agency]]&amp;"-"&amp;CSM_AGENCY3[[#This Row],[Agency Name]]</f>
        <v>220-Board for Volunteer Firefighters</v>
      </c>
      <c r="F1581" t="s">
        <v>45</v>
      </c>
      <c r="G1581" s="5" t="s">
        <v>455</v>
      </c>
      <c r="H1581" s="70">
        <v>500</v>
      </c>
      <c r="I1581" s="70">
        <v>500</v>
      </c>
      <c r="J1581" s="70">
        <v>1000</v>
      </c>
      <c r="K1581" s="70">
        <v>41.666666666666664</v>
      </c>
      <c r="L1581" s="70">
        <v>41.666666666666664</v>
      </c>
    </row>
    <row r="1582" spans="1:12" hidden="1" x14ac:dyDescent="0.25">
      <c r="A1582" t="s">
        <v>265</v>
      </c>
      <c r="B1582" t="s">
        <v>387</v>
      </c>
      <c r="C1582" s="4" t="s">
        <v>471</v>
      </c>
      <c r="D1582" s="4" t="s">
        <v>478</v>
      </c>
      <c r="E1582" s="4" t="str">
        <f>CSM_AGENCY3[[#This Row],[Agency]]&amp;"-"&amp;CSM_AGENCY3[[#This Row],[Agency Name]]</f>
        <v>225-Washington State Patrol</v>
      </c>
      <c r="F1582" t="s">
        <v>45</v>
      </c>
      <c r="G1582" s="5" t="s">
        <v>455</v>
      </c>
      <c r="H1582" s="70">
        <v>238000</v>
      </c>
      <c r="I1582" s="70">
        <v>242000</v>
      </c>
      <c r="J1582" s="70">
        <v>480000</v>
      </c>
      <c r="K1582" s="70">
        <v>19833.333333333332</v>
      </c>
      <c r="L1582" s="70">
        <v>20166.666666666668</v>
      </c>
    </row>
    <row r="1583" spans="1:12" hidden="1" x14ac:dyDescent="0.25">
      <c r="A1583" t="s">
        <v>266</v>
      </c>
      <c r="B1583" t="s">
        <v>388</v>
      </c>
      <c r="C1583" s="4" t="s">
        <v>471</v>
      </c>
      <c r="D1583" s="4" t="s">
        <v>478</v>
      </c>
      <c r="E1583" s="4" t="str">
        <f>CSM_AGENCY3[[#This Row],[Agency]]&amp;"-"&amp;CSM_AGENCY3[[#This Row],[Agency Name]]</f>
        <v>227-Criminal Justice Training Comm</v>
      </c>
      <c r="F1583" t="s">
        <v>45</v>
      </c>
      <c r="G1583" s="5" t="s">
        <v>455</v>
      </c>
      <c r="H1583" s="70">
        <v>39000</v>
      </c>
      <c r="I1583" s="70">
        <v>39000</v>
      </c>
      <c r="J1583" s="70">
        <v>78000</v>
      </c>
      <c r="K1583" s="70">
        <v>3250</v>
      </c>
      <c r="L1583" s="70">
        <v>3250</v>
      </c>
    </row>
    <row r="1584" spans="1:12" hidden="1" x14ac:dyDescent="0.25">
      <c r="A1584" t="s">
        <v>267</v>
      </c>
      <c r="B1584" t="s">
        <v>389</v>
      </c>
      <c r="C1584" s="4" t="s">
        <v>471</v>
      </c>
      <c r="D1584" s="4" t="s">
        <v>478</v>
      </c>
      <c r="E1584" s="4" t="str">
        <f>CSM_AGENCY3[[#This Row],[Agency]]&amp;"-"&amp;CSM_AGENCY3[[#This Row],[Agency Name]]</f>
        <v>228-WA Traffic Safety Commission</v>
      </c>
      <c r="F1584" t="s">
        <v>45</v>
      </c>
      <c r="G1584" s="5" t="s">
        <v>455</v>
      </c>
      <c r="H1584" s="70">
        <v>2000</v>
      </c>
      <c r="I1584" s="70">
        <v>2000</v>
      </c>
      <c r="J1584" s="70">
        <v>4000</v>
      </c>
      <c r="K1584" s="70">
        <v>166.66666666666666</v>
      </c>
      <c r="L1584" s="70">
        <v>166.66666666666666</v>
      </c>
    </row>
    <row r="1585" spans="1:14" hidden="1" x14ac:dyDescent="0.25">
      <c r="A1585" t="s">
        <v>268</v>
      </c>
      <c r="B1585" t="s">
        <v>390</v>
      </c>
      <c r="C1585" s="4" t="s">
        <v>471</v>
      </c>
      <c r="D1585" s="4" t="s">
        <v>478</v>
      </c>
      <c r="E1585" s="4" t="str">
        <f>CSM_AGENCY3[[#This Row],[Agency]]&amp;"-"&amp;CSM_AGENCY3[[#This Row],[Agency Name]]</f>
        <v>229-Office of Independent Investigations</v>
      </c>
      <c r="F1585" t="s">
        <v>45</v>
      </c>
      <c r="G1585" s="5" t="s">
        <v>455</v>
      </c>
      <c r="H1585" s="70">
        <v>0</v>
      </c>
      <c r="I1585" s="70">
        <v>0</v>
      </c>
      <c r="J1585" s="70">
        <v>0</v>
      </c>
      <c r="K1585" s="70">
        <v>0</v>
      </c>
      <c r="L1585" s="70">
        <v>0</v>
      </c>
    </row>
    <row r="1586" spans="1:14" hidden="1" x14ac:dyDescent="0.25">
      <c r="A1586" t="s">
        <v>269</v>
      </c>
      <c r="B1586" t="s">
        <v>391</v>
      </c>
      <c r="C1586" s="4" t="s">
        <v>471</v>
      </c>
      <c r="D1586" s="4" t="s">
        <v>478</v>
      </c>
      <c r="E1586" s="4" t="str">
        <f>CSM_AGENCY3[[#This Row],[Agency]]&amp;"-"&amp;CSM_AGENCY3[[#This Row],[Agency Name]]</f>
        <v>235-Department of Labor and Industries</v>
      </c>
      <c r="F1586" t="s">
        <v>45</v>
      </c>
      <c r="G1586" s="5" t="s">
        <v>455</v>
      </c>
      <c r="H1586" s="70">
        <v>316500</v>
      </c>
      <c r="I1586" s="70">
        <v>322500</v>
      </c>
      <c r="J1586" s="70">
        <v>639000</v>
      </c>
      <c r="K1586" s="70">
        <v>26375</v>
      </c>
      <c r="L1586" s="70">
        <v>26875</v>
      </c>
    </row>
    <row r="1587" spans="1:14" hidden="1" x14ac:dyDescent="0.25">
      <c r="A1587" t="s">
        <v>270</v>
      </c>
      <c r="B1587" t="s">
        <v>392</v>
      </c>
      <c r="C1587" s="4" t="s">
        <v>471</v>
      </c>
      <c r="D1587" s="4" t="s">
        <v>478</v>
      </c>
      <c r="E1587" s="4" t="str">
        <f>CSM_AGENCY3[[#This Row],[Agency]]&amp;"-"&amp;CSM_AGENCY3[[#This Row],[Agency Name]]</f>
        <v>240-Department of Licensing</v>
      </c>
      <c r="F1587" t="s">
        <v>45</v>
      </c>
      <c r="G1587" s="5" t="s">
        <v>455</v>
      </c>
      <c r="H1587" s="70">
        <v>149500</v>
      </c>
      <c r="I1587" s="70">
        <v>149500</v>
      </c>
      <c r="J1587" s="70">
        <v>299000</v>
      </c>
      <c r="K1587" s="70">
        <v>12458.333333333334</v>
      </c>
      <c r="L1587" s="70">
        <v>12458.333333333334</v>
      </c>
    </row>
    <row r="1588" spans="1:14" hidden="1" x14ac:dyDescent="0.25">
      <c r="A1588" t="s">
        <v>271</v>
      </c>
      <c r="B1588" t="s">
        <v>393</v>
      </c>
      <c r="C1588" s="4" t="s">
        <v>471</v>
      </c>
      <c r="D1588" s="4" t="s">
        <v>478</v>
      </c>
      <c r="E1588" s="4" t="str">
        <f>CSM_AGENCY3[[#This Row],[Agency]]&amp;"-"&amp;CSM_AGENCY3[[#This Row],[Agency Name]]</f>
        <v>245-Military Department</v>
      </c>
      <c r="F1588" t="s">
        <v>45</v>
      </c>
      <c r="G1588" s="5" t="s">
        <v>455</v>
      </c>
      <c r="H1588" s="70">
        <v>65000</v>
      </c>
      <c r="I1588" s="70">
        <v>66000</v>
      </c>
      <c r="J1588" s="70">
        <v>131000</v>
      </c>
      <c r="K1588" s="70">
        <v>5416.666666666667</v>
      </c>
      <c r="L1588" s="70">
        <v>5500</v>
      </c>
    </row>
    <row r="1589" spans="1:14" hidden="1" x14ac:dyDescent="0.25">
      <c r="A1589" t="s">
        <v>272</v>
      </c>
      <c r="B1589" t="s">
        <v>394</v>
      </c>
      <c r="C1589" s="4" t="s">
        <v>471</v>
      </c>
      <c r="D1589" s="4" t="s">
        <v>478</v>
      </c>
      <c r="E1589" s="4" t="str">
        <f>CSM_AGENCY3[[#This Row],[Agency]]&amp;"-"&amp;CSM_AGENCY3[[#This Row],[Agency Name]]</f>
        <v>275-Public Employment Relations Comm</v>
      </c>
      <c r="F1589" t="s">
        <v>45</v>
      </c>
      <c r="G1589" s="5" t="s">
        <v>455</v>
      </c>
      <c r="H1589" s="70">
        <v>2500</v>
      </c>
      <c r="I1589" s="70">
        <v>2500</v>
      </c>
      <c r="J1589" s="70">
        <v>5000</v>
      </c>
      <c r="K1589" s="70">
        <v>208.33333333333334</v>
      </c>
      <c r="L1589" s="70">
        <v>208.33333333333334</v>
      </c>
    </row>
    <row r="1590" spans="1:14" hidden="1" x14ac:dyDescent="0.25">
      <c r="A1590" t="s">
        <v>273</v>
      </c>
      <c r="B1590" t="s">
        <v>395</v>
      </c>
      <c r="C1590" s="4" t="s">
        <v>471</v>
      </c>
      <c r="D1590" s="4" t="s">
        <v>478</v>
      </c>
      <c r="E1590" s="4" t="str">
        <f>CSM_AGENCY3[[#This Row],[Agency]]&amp;"-"&amp;CSM_AGENCY3[[#This Row],[Agency Name]]</f>
        <v>300-Dept of Social and Health Services</v>
      </c>
      <c r="F1590" t="s">
        <v>45</v>
      </c>
      <c r="G1590" s="5" t="s">
        <v>455</v>
      </c>
      <c r="H1590" s="70">
        <v>1487000</v>
      </c>
      <c r="I1590" s="70">
        <v>1506000</v>
      </c>
      <c r="J1590" s="70">
        <v>2993000</v>
      </c>
      <c r="K1590" s="70">
        <v>123916.66666666667</v>
      </c>
      <c r="L1590" s="70">
        <v>125500</v>
      </c>
      <c r="N1590" t="s">
        <v>479</v>
      </c>
    </row>
    <row r="1591" spans="1:14" hidden="1" x14ac:dyDescent="0.25">
      <c r="A1591" t="s">
        <v>274</v>
      </c>
      <c r="B1591" t="s">
        <v>396</v>
      </c>
      <c r="C1591" s="4" t="s">
        <v>471</v>
      </c>
      <c r="D1591" s="4" t="s">
        <v>478</v>
      </c>
      <c r="E1591" s="4" t="str">
        <f>CSM_AGENCY3[[#This Row],[Agency]]&amp;"-"&amp;CSM_AGENCY3[[#This Row],[Agency Name]]</f>
        <v>303-Department of Health</v>
      </c>
      <c r="F1591" t="s">
        <v>45</v>
      </c>
      <c r="G1591" s="5" t="s">
        <v>455</v>
      </c>
      <c r="H1591" s="70">
        <v>281000</v>
      </c>
      <c r="I1591" s="70">
        <v>288000</v>
      </c>
      <c r="J1591" s="70">
        <v>569000</v>
      </c>
      <c r="K1591" s="70">
        <v>23416.666666666668</v>
      </c>
      <c r="L1591" s="70">
        <v>24000</v>
      </c>
    </row>
    <row r="1592" spans="1:14" hidden="1" x14ac:dyDescent="0.25">
      <c r="A1592" t="s">
        <v>275</v>
      </c>
      <c r="B1592" t="s">
        <v>397</v>
      </c>
      <c r="C1592" s="4" t="s">
        <v>471</v>
      </c>
      <c r="D1592" s="4" t="s">
        <v>478</v>
      </c>
      <c r="E1592" s="4" t="str">
        <f>CSM_AGENCY3[[#This Row],[Agency]]&amp;"-"&amp;CSM_AGENCY3[[#This Row],[Agency Name]]</f>
        <v>305-Department of Veterans' Affairs</v>
      </c>
      <c r="F1592" t="s">
        <v>45</v>
      </c>
      <c r="G1592" s="5" t="s">
        <v>455</v>
      </c>
      <c r="H1592" s="70">
        <v>104000</v>
      </c>
      <c r="I1592" s="70">
        <v>106000</v>
      </c>
      <c r="J1592" s="70">
        <v>210000</v>
      </c>
      <c r="K1592" s="70">
        <v>8666.6666666666661</v>
      </c>
      <c r="L1592" s="70">
        <v>8833.3333333333339</v>
      </c>
    </row>
    <row r="1593" spans="1:14" hidden="1" x14ac:dyDescent="0.25">
      <c r="A1593" t="s">
        <v>276</v>
      </c>
      <c r="B1593" t="s">
        <v>398</v>
      </c>
      <c r="C1593" s="4" t="s">
        <v>471</v>
      </c>
      <c r="D1593" s="4" t="s">
        <v>478</v>
      </c>
      <c r="E1593" s="4" t="str">
        <f>CSM_AGENCY3[[#This Row],[Agency]]&amp;"-"&amp;CSM_AGENCY3[[#This Row],[Agency Name]]</f>
        <v>307-Dept of Children, Youth &amp; Families</v>
      </c>
      <c r="F1593" t="s">
        <v>45</v>
      </c>
      <c r="G1593" s="5" t="s">
        <v>455</v>
      </c>
      <c r="H1593" s="70">
        <v>445000</v>
      </c>
      <c r="I1593" s="70">
        <v>449000</v>
      </c>
      <c r="J1593" s="70">
        <v>894000</v>
      </c>
      <c r="K1593" s="70">
        <v>37083.333333333336</v>
      </c>
      <c r="L1593" s="70">
        <v>37416.666666666664</v>
      </c>
    </row>
    <row r="1594" spans="1:14" hidden="1" x14ac:dyDescent="0.25">
      <c r="A1594" t="s">
        <v>277</v>
      </c>
      <c r="B1594" t="s">
        <v>399</v>
      </c>
      <c r="C1594" s="4" t="s">
        <v>471</v>
      </c>
      <c r="D1594" s="4" t="s">
        <v>478</v>
      </c>
      <c r="E1594" s="4" t="str">
        <f>CSM_AGENCY3[[#This Row],[Agency]]&amp;"-"&amp;CSM_AGENCY3[[#This Row],[Agency Name]]</f>
        <v>310-Department of Corrections</v>
      </c>
      <c r="F1594" t="s">
        <v>45</v>
      </c>
      <c r="G1594" s="5" t="s">
        <v>455</v>
      </c>
      <c r="H1594" s="70">
        <v>826500</v>
      </c>
      <c r="I1594" s="70">
        <v>834500</v>
      </c>
      <c r="J1594" s="70">
        <f>CSM_AGENCY3[[#This Row],[FY2 ANNUAL]]+CSM_AGENCY3[[#This Row],[FY1 ANNUAL]]</f>
        <v>1661000</v>
      </c>
      <c r="K1594" s="70">
        <v>68875</v>
      </c>
      <c r="L1594" s="70">
        <f>ROUND(CSM_AGENCY3[[#This Row],[FY2 ANNUAL]]/12,2)</f>
        <v>69541.67</v>
      </c>
    </row>
    <row r="1595" spans="1:14" hidden="1" x14ac:dyDescent="0.25">
      <c r="A1595" t="s">
        <v>278</v>
      </c>
      <c r="B1595" t="s">
        <v>400</v>
      </c>
      <c r="C1595" s="4" t="s">
        <v>471</v>
      </c>
      <c r="D1595" s="4" t="s">
        <v>478</v>
      </c>
      <c r="E1595" s="4" t="str">
        <f>CSM_AGENCY3[[#This Row],[Agency]]&amp;"-"&amp;CSM_AGENCY3[[#This Row],[Agency Name]]</f>
        <v>315-Dept of Services for the Blind</v>
      </c>
      <c r="F1595" t="s">
        <v>45</v>
      </c>
      <c r="G1595" s="5" t="s">
        <v>455</v>
      </c>
      <c r="H1595" s="70">
        <v>40000</v>
      </c>
      <c r="I1595" s="70">
        <v>40000</v>
      </c>
      <c r="J1595" s="70">
        <v>80000</v>
      </c>
      <c r="K1595" s="70">
        <v>3333.3333333333335</v>
      </c>
      <c r="L1595" s="70">
        <v>3333.3333333333335</v>
      </c>
    </row>
    <row r="1596" spans="1:14" hidden="1" x14ac:dyDescent="0.25">
      <c r="A1596" t="s">
        <v>279</v>
      </c>
      <c r="B1596" t="s">
        <v>401</v>
      </c>
      <c r="C1596" s="4" t="s">
        <v>471</v>
      </c>
      <c r="D1596" s="4" t="s">
        <v>478</v>
      </c>
      <c r="E1596" s="4" t="str">
        <f>CSM_AGENCY3[[#This Row],[Agency]]&amp;"-"&amp;CSM_AGENCY3[[#This Row],[Agency Name]]</f>
        <v>340-Student Achievement Council</v>
      </c>
      <c r="F1596" t="s">
        <v>45</v>
      </c>
      <c r="G1596" s="5" t="s">
        <v>455</v>
      </c>
      <c r="H1596" s="70">
        <v>40000</v>
      </c>
      <c r="I1596" s="70">
        <v>42000</v>
      </c>
      <c r="J1596" s="70">
        <v>82000</v>
      </c>
      <c r="K1596" s="70">
        <v>3333.3333333333335</v>
      </c>
      <c r="L1596" s="70">
        <v>3500</v>
      </c>
    </row>
    <row r="1597" spans="1:14" hidden="1" x14ac:dyDescent="0.25">
      <c r="A1597" t="s">
        <v>280</v>
      </c>
      <c r="B1597" t="s">
        <v>402</v>
      </c>
      <c r="C1597" s="4" t="s">
        <v>471</v>
      </c>
      <c r="D1597" s="4" t="s">
        <v>478</v>
      </c>
      <c r="E1597" s="4" t="str">
        <f>CSM_AGENCY3[[#This Row],[Agency]]&amp;"-"&amp;CSM_AGENCY3[[#This Row],[Agency Name]]</f>
        <v>341-LEOFF 2 Retirement Board</v>
      </c>
      <c r="F1597" t="s">
        <v>45</v>
      </c>
      <c r="G1597" s="5" t="s">
        <v>455</v>
      </c>
      <c r="H1597" s="70">
        <v>500</v>
      </c>
      <c r="I1597" s="70">
        <v>500</v>
      </c>
      <c r="J1597" s="70">
        <v>1000</v>
      </c>
      <c r="K1597" s="70">
        <v>41.666666666666664</v>
      </c>
      <c r="L1597" s="70">
        <v>41.666666666666664</v>
      </c>
    </row>
    <row r="1598" spans="1:14" hidden="1" x14ac:dyDescent="0.25">
      <c r="A1598" t="s">
        <v>281</v>
      </c>
      <c r="B1598" t="s">
        <v>403</v>
      </c>
      <c r="C1598" s="4" t="s">
        <v>471</v>
      </c>
      <c r="D1598" s="4" t="s">
        <v>478</v>
      </c>
      <c r="E1598" s="4" t="str">
        <f>CSM_AGENCY3[[#This Row],[Agency]]&amp;"-"&amp;CSM_AGENCY3[[#This Row],[Agency Name]]</f>
        <v>350-Public Schools</v>
      </c>
      <c r="F1598" t="s">
        <v>45</v>
      </c>
      <c r="G1598" s="5" t="s">
        <v>455</v>
      </c>
      <c r="H1598" s="70">
        <v>73000</v>
      </c>
      <c r="I1598" s="70">
        <v>75000</v>
      </c>
      <c r="J1598" s="70">
        <f>CSM_AGENCY3[[#This Row],[FY2 ANNUAL]]+CSM_AGENCY3[[#This Row],[FY1 ANNUAL]]</f>
        <v>148000</v>
      </c>
      <c r="K1598" s="70">
        <v>6083.333333333333</v>
      </c>
      <c r="L1598" s="70">
        <f>ROUND(CSM_AGENCY3[[#This Row],[FY2 ANNUAL]]/12,2)</f>
        <v>6250</v>
      </c>
    </row>
    <row r="1599" spans="1:14" hidden="1" x14ac:dyDescent="0.25">
      <c r="A1599" t="s">
        <v>282</v>
      </c>
      <c r="B1599" t="s">
        <v>404</v>
      </c>
      <c r="C1599" s="4" t="s">
        <v>471</v>
      </c>
      <c r="D1599" s="4" t="s">
        <v>478</v>
      </c>
      <c r="E1599" s="4" t="str">
        <f>CSM_AGENCY3[[#This Row],[Agency]]&amp;"-"&amp;CSM_AGENCY3[[#This Row],[Agency Name]]</f>
        <v>351-State School for the Blind</v>
      </c>
      <c r="F1599" t="s">
        <v>45</v>
      </c>
      <c r="G1599" s="5" t="s">
        <v>455</v>
      </c>
      <c r="H1599" s="70">
        <v>42500</v>
      </c>
      <c r="I1599" s="70">
        <v>42500</v>
      </c>
      <c r="J1599" s="70">
        <v>85000</v>
      </c>
      <c r="K1599" s="70">
        <v>3541.6666666666665</v>
      </c>
      <c r="L1599" s="70">
        <v>3541.6666666666665</v>
      </c>
    </row>
    <row r="1600" spans="1:14" hidden="1" x14ac:dyDescent="0.25">
      <c r="A1600" t="s">
        <v>283</v>
      </c>
      <c r="B1600" t="s">
        <v>405</v>
      </c>
      <c r="C1600" s="4" t="s">
        <v>471</v>
      </c>
      <c r="D1600" s="4" t="s">
        <v>478</v>
      </c>
      <c r="E1600" s="4" t="str">
        <f>CSM_AGENCY3[[#This Row],[Agency]]&amp;"-"&amp;CSM_AGENCY3[[#This Row],[Agency Name]]</f>
        <v>353-Childhood Deafness &amp; Hearing Loss</v>
      </c>
      <c r="F1600" t="s">
        <v>45</v>
      </c>
      <c r="G1600" s="5" t="s">
        <v>455</v>
      </c>
      <c r="H1600" s="70">
        <v>44000</v>
      </c>
      <c r="I1600" s="70">
        <v>45000</v>
      </c>
      <c r="J1600" s="70">
        <v>89000</v>
      </c>
      <c r="K1600" s="70">
        <v>3666.6666666666665</v>
      </c>
      <c r="L1600" s="70">
        <v>3750</v>
      </c>
    </row>
    <row r="1601" spans="1:12" hidden="1" x14ac:dyDescent="0.25">
      <c r="A1601" t="s">
        <v>284</v>
      </c>
      <c r="B1601" t="s">
        <v>406</v>
      </c>
      <c r="C1601" s="4" t="s">
        <v>471</v>
      </c>
      <c r="D1601" s="4" t="s">
        <v>478</v>
      </c>
      <c r="E1601" s="4" t="str">
        <f>CSM_AGENCY3[[#This Row],[Agency]]&amp;"-"&amp;CSM_AGENCY3[[#This Row],[Agency Name]]</f>
        <v>354-Workforce Trng &amp; Educ Coord Board</v>
      </c>
      <c r="F1601" t="s">
        <v>45</v>
      </c>
      <c r="G1601" s="5" t="s">
        <v>455</v>
      </c>
      <c r="H1601" s="70">
        <v>2500</v>
      </c>
      <c r="I1601" s="70">
        <v>2500</v>
      </c>
      <c r="J1601" s="70">
        <v>5000</v>
      </c>
      <c r="K1601" s="70">
        <v>208.33333333333334</v>
      </c>
      <c r="L1601" s="70">
        <v>208.33333333333334</v>
      </c>
    </row>
    <row r="1602" spans="1:12" hidden="1" x14ac:dyDescent="0.25">
      <c r="A1602" t="s">
        <v>285</v>
      </c>
      <c r="B1602" t="s">
        <v>407</v>
      </c>
      <c r="C1602" s="4" t="s">
        <v>471</v>
      </c>
      <c r="D1602" s="4" t="s">
        <v>478</v>
      </c>
      <c r="E1602" s="4" t="str">
        <f>CSM_AGENCY3[[#This Row],[Agency]]&amp;"-"&amp;CSM_AGENCY3[[#This Row],[Agency Name]]</f>
        <v>355-Archaeology &amp; Historic Preservation</v>
      </c>
      <c r="F1602" t="s">
        <v>45</v>
      </c>
      <c r="G1602" s="5" t="s">
        <v>455</v>
      </c>
      <c r="H1602" s="70">
        <v>2000</v>
      </c>
      <c r="I1602" s="70">
        <v>2000</v>
      </c>
      <c r="J1602" s="70">
        <v>4000</v>
      </c>
      <c r="K1602" s="70">
        <v>166.66666666666666</v>
      </c>
      <c r="L1602" s="70">
        <v>166.66666666666666</v>
      </c>
    </row>
    <row r="1603" spans="1:12" hidden="1" x14ac:dyDescent="0.25">
      <c r="A1603" t="s">
        <v>286</v>
      </c>
      <c r="B1603" t="s">
        <v>439</v>
      </c>
      <c r="C1603" s="4" t="s">
        <v>471</v>
      </c>
      <c r="D1603" s="4" t="s">
        <v>478</v>
      </c>
      <c r="E1603" s="4" t="str">
        <f>CSM_AGENCY3[[#This Row],[Agency]]&amp;"-"&amp;CSM_AGENCY3[[#This Row],[Agency Name]]</f>
        <v>357-Department of Early Learning</v>
      </c>
      <c r="F1603" t="s">
        <v>45</v>
      </c>
      <c r="G1603" s="5" t="s">
        <v>455</v>
      </c>
      <c r="H1603" s="70">
        <v>0</v>
      </c>
      <c r="I1603" s="70">
        <v>0</v>
      </c>
      <c r="J1603" s="70">
        <v>0</v>
      </c>
      <c r="K1603" s="70">
        <v>0</v>
      </c>
      <c r="L1603" s="70">
        <v>0</v>
      </c>
    </row>
    <row r="1604" spans="1:12" hidden="1" x14ac:dyDescent="0.25">
      <c r="A1604" t="s">
        <v>287</v>
      </c>
      <c r="B1604" t="s">
        <v>408</v>
      </c>
      <c r="C1604" s="4" t="s">
        <v>471</v>
      </c>
      <c r="D1604" s="4" t="s">
        <v>478</v>
      </c>
      <c r="E1604" s="4" t="str">
        <f>CSM_AGENCY3[[#This Row],[Agency]]&amp;"-"&amp;CSM_AGENCY3[[#This Row],[Agency Name]]</f>
        <v>359-Washington Charter School Comm</v>
      </c>
      <c r="F1604" t="s">
        <v>45</v>
      </c>
      <c r="G1604" s="5" t="s">
        <v>455</v>
      </c>
      <c r="H1604" s="70">
        <v>0</v>
      </c>
      <c r="I1604" s="70">
        <v>0</v>
      </c>
      <c r="J1604" s="70">
        <v>0</v>
      </c>
      <c r="K1604" s="70">
        <v>0</v>
      </c>
      <c r="L1604" s="70">
        <v>0</v>
      </c>
    </row>
    <row r="1605" spans="1:12" hidden="1" x14ac:dyDescent="0.25">
      <c r="A1605" t="s">
        <v>288</v>
      </c>
      <c r="B1605" t="s">
        <v>409</v>
      </c>
      <c r="C1605" s="4" t="s">
        <v>471</v>
      </c>
      <c r="D1605" s="4" t="s">
        <v>478</v>
      </c>
      <c r="E1605" s="4" t="str">
        <f>CSM_AGENCY3[[#This Row],[Agency]]&amp;"-"&amp;CSM_AGENCY3[[#This Row],[Agency Name]]</f>
        <v>360-University of Washington</v>
      </c>
      <c r="F1605" t="s">
        <v>45</v>
      </c>
      <c r="G1605" s="5" t="s">
        <v>455</v>
      </c>
      <c r="H1605" s="70">
        <v>136000</v>
      </c>
      <c r="I1605" s="70">
        <v>137000</v>
      </c>
      <c r="J1605" s="70">
        <v>273000</v>
      </c>
      <c r="K1605" s="70">
        <v>11333.333333333334</v>
      </c>
      <c r="L1605" s="70">
        <v>11416.666666666666</v>
      </c>
    </row>
    <row r="1606" spans="1:12" hidden="1" x14ac:dyDescent="0.25">
      <c r="A1606" t="s">
        <v>289</v>
      </c>
      <c r="B1606" t="s">
        <v>410</v>
      </c>
      <c r="C1606" s="4" t="s">
        <v>471</v>
      </c>
      <c r="D1606" s="4" t="s">
        <v>478</v>
      </c>
      <c r="E1606" s="4" t="str">
        <f>CSM_AGENCY3[[#This Row],[Agency]]&amp;"-"&amp;CSM_AGENCY3[[#This Row],[Agency Name]]</f>
        <v>365-Washington State University</v>
      </c>
      <c r="F1606" t="s">
        <v>45</v>
      </c>
      <c r="G1606" s="5" t="s">
        <v>455</v>
      </c>
      <c r="H1606" s="70">
        <v>78500</v>
      </c>
      <c r="I1606" s="70">
        <v>81500</v>
      </c>
      <c r="J1606" s="70">
        <v>160000</v>
      </c>
      <c r="K1606" s="70">
        <v>6541.666666666667</v>
      </c>
      <c r="L1606" s="70">
        <v>6791.666666666667</v>
      </c>
    </row>
    <row r="1607" spans="1:12" hidden="1" x14ac:dyDescent="0.25">
      <c r="A1607" t="s">
        <v>290</v>
      </c>
      <c r="B1607" t="s">
        <v>411</v>
      </c>
      <c r="C1607" s="4" t="s">
        <v>471</v>
      </c>
      <c r="D1607" s="4" t="s">
        <v>478</v>
      </c>
      <c r="E1607" s="4" t="str">
        <f>CSM_AGENCY3[[#This Row],[Agency]]&amp;"-"&amp;CSM_AGENCY3[[#This Row],[Agency Name]]</f>
        <v>370-Eastern Washington University</v>
      </c>
      <c r="F1607" t="s">
        <v>45</v>
      </c>
      <c r="G1607" s="5" t="s">
        <v>455</v>
      </c>
      <c r="H1607" s="70">
        <v>43000</v>
      </c>
      <c r="I1607" s="70">
        <v>44000</v>
      </c>
      <c r="J1607" s="70">
        <v>87000</v>
      </c>
      <c r="K1607" s="70">
        <v>3583.3333333333335</v>
      </c>
      <c r="L1607" s="70">
        <v>3666.6666666666665</v>
      </c>
    </row>
    <row r="1608" spans="1:12" hidden="1" x14ac:dyDescent="0.25">
      <c r="A1608" t="s">
        <v>291</v>
      </c>
      <c r="B1608" t="s">
        <v>412</v>
      </c>
      <c r="C1608" s="4" t="s">
        <v>471</v>
      </c>
      <c r="D1608" s="4" t="s">
        <v>478</v>
      </c>
      <c r="E1608" s="4" t="str">
        <f>CSM_AGENCY3[[#This Row],[Agency]]&amp;"-"&amp;CSM_AGENCY3[[#This Row],[Agency Name]]</f>
        <v>375-Central Washington University</v>
      </c>
      <c r="F1608" t="s">
        <v>45</v>
      </c>
      <c r="G1608" s="5" t="s">
        <v>455</v>
      </c>
      <c r="H1608" s="70">
        <v>42500</v>
      </c>
      <c r="I1608" s="70">
        <v>43500</v>
      </c>
      <c r="J1608" s="70">
        <v>86000</v>
      </c>
      <c r="K1608" s="70">
        <v>3541.6666666666665</v>
      </c>
      <c r="L1608" s="70">
        <v>3625</v>
      </c>
    </row>
    <row r="1609" spans="1:12" hidden="1" x14ac:dyDescent="0.25">
      <c r="A1609" t="s">
        <v>292</v>
      </c>
      <c r="B1609" t="s">
        <v>413</v>
      </c>
      <c r="C1609" s="4" t="s">
        <v>471</v>
      </c>
      <c r="D1609" s="4" t="s">
        <v>478</v>
      </c>
      <c r="E1609" s="4" t="str">
        <f>CSM_AGENCY3[[#This Row],[Agency]]&amp;"-"&amp;CSM_AGENCY3[[#This Row],[Agency Name]]</f>
        <v>376-The Evergreen State College</v>
      </c>
      <c r="F1609" t="s">
        <v>45</v>
      </c>
      <c r="G1609" s="5" t="s">
        <v>455</v>
      </c>
      <c r="H1609" s="70">
        <v>41000</v>
      </c>
      <c r="I1609" s="70">
        <v>41000</v>
      </c>
      <c r="J1609" s="70">
        <v>82000</v>
      </c>
      <c r="K1609" s="70">
        <v>3416.6666666666665</v>
      </c>
      <c r="L1609" s="70">
        <v>3416.6666666666665</v>
      </c>
    </row>
    <row r="1610" spans="1:12" hidden="1" x14ac:dyDescent="0.25">
      <c r="A1610" t="s">
        <v>293</v>
      </c>
      <c r="B1610" t="s">
        <v>414</v>
      </c>
      <c r="C1610" s="4" t="s">
        <v>471</v>
      </c>
      <c r="D1610" s="4" t="s">
        <v>478</v>
      </c>
      <c r="E1610" s="4" t="str">
        <f>CSM_AGENCY3[[#This Row],[Agency]]&amp;"-"&amp;CSM_AGENCY3[[#This Row],[Agency Name]]</f>
        <v>380-Western Washington University</v>
      </c>
      <c r="F1610" t="s">
        <v>45</v>
      </c>
      <c r="G1610" s="5" t="s">
        <v>455</v>
      </c>
      <c r="H1610" s="70">
        <v>52000</v>
      </c>
      <c r="I1610" s="70">
        <v>53000</v>
      </c>
      <c r="J1610" s="70">
        <v>105000</v>
      </c>
      <c r="K1610" s="70">
        <v>4333.333333333333</v>
      </c>
      <c r="L1610" s="70">
        <v>4416.666666666667</v>
      </c>
    </row>
    <row r="1611" spans="1:12" hidden="1" x14ac:dyDescent="0.25">
      <c r="A1611" t="s">
        <v>294</v>
      </c>
      <c r="B1611" t="s">
        <v>415</v>
      </c>
      <c r="C1611" s="4" t="s">
        <v>471</v>
      </c>
      <c r="D1611" s="4" t="s">
        <v>478</v>
      </c>
      <c r="E1611" s="4" t="str">
        <f>CSM_AGENCY3[[#This Row],[Agency]]&amp;"-"&amp;CSM_AGENCY3[[#This Row],[Agency Name]]</f>
        <v>387-Washington State Arts Commission</v>
      </c>
      <c r="F1611" t="s">
        <v>45</v>
      </c>
      <c r="G1611" s="5" t="s">
        <v>455</v>
      </c>
      <c r="H1611" s="70">
        <v>1500</v>
      </c>
      <c r="I1611" s="70">
        <v>1500</v>
      </c>
      <c r="J1611" s="70">
        <v>3000</v>
      </c>
      <c r="K1611" s="70">
        <v>125</v>
      </c>
      <c r="L1611" s="70">
        <v>125</v>
      </c>
    </row>
    <row r="1612" spans="1:12" hidden="1" x14ac:dyDescent="0.25">
      <c r="A1612" t="s">
        <v>295</v>
      </c>
      <c r="B1612" t="s">
        <v>416</v>
      </c>
      <c r="C1612" s="4" t="s">
        <v>471</v>
      </c>
      <c r="D1612" s="4" t="s">
        <v>478</v>
      </c>
      <c r="E1612" s="4" t="str">
        <f>CSM_AGENCY3[[#This Row],[Agency]]&amp;"-"&amp;CSM_AGENCY3[[#This Row],[Agency Name]]</f>
        <v>390-Washington State Historical Society</v>
      </c>
      <c r="F1612" t="s">
        <v>45</v>
      </c>
      <c r="G1612" s="5" t="s">
        <v>455</v>
      </c>
      <c r="H1612" s="70">
        <v>3000</v>
      </c>
      <c r="I1612" s="70">
        <v>3000</v>
      </c>
      <c r="J1612" s="70">
        <v>6000</v>
      </c>
      <c r="K1612" s="70">
        <v>250</v>
      </c>
      <c r="L1612" s="70">
        <v>250</v>
      </c>
    </row>
    <row r="1613" spans="1:12" hidden="1" x14ac:dyDescent="0.25">
      <c r="A1613" t="s">
        <v>296</v>
      </c>
      <c r="B1613" t="s">
        <v>417</v>
      </c>
      <c r="C1613" s="4" t="s">
        <v>471</v>
      </c>
      <c r="D1613" s="4" t="s">
        <v>478</v>
      </c>
      <c r="E1613" s="4" t="str">
        <f>CSM_AGENCY3[[#This Row],[Agency]]&amp;"-"&amp;CSM_AGENCY3[[#This Row],[Agency Name]]</f>
        <v>395-East Wash State Historical Society</v>
      </c>
      <c r="F1613" t="s">
        <v>45</v>
      </c>
      <c r="G1613" s="5" t="s">
        <v>455</v>
      </c>
      <c r="H1613" s="70">
        <v>2500</v>
      </c>
      <c r="I1613" s="70">
        <v>2500</v>
      </c>
      <c r="J1613" s="70">
        <v>5000</v>
      </c>
      <c r="K1613" s="70">
        <v>208.33333333333334</v>
      </c>
      <c r="L1613" s="70">
        <v>208.33333333333334</v>
      </c>
    </row>
    <row r="1614" spans="1:12" hidden="1" x14ac:dyDescent="0.25">
      <c r="A1614" t="s">
        <v>297</v>
      </c>
      <c r="B1614" t="s">
        <v>418</v>
      </c>
      <c r="C1614" s="4" t="s">
        <v>471</v>
      </c>
      <c r="D1614" s="4" t="s">
        <v>478</v>
      </c>
      <c r="E1614" s="4" t="str">
        <f>CSM_AGENCY3[[#This Row],[Agency]]&amp;"-"&amp;CSM_AGENCY3[[#This Row],[Agency Name]]</f>
        <v>405-Department of Transportation</v>
      </c>
      <c r="F1614" t="s">
        <v>45</v>
      </c>
      <c r="G1614" s="5" t="s">
        <v>455</v>
      </c>
      <c r="H1614" s="70">
        <v>648000</v>
      </c>
      <c r="I1614" s="70">
        <v>656000</v>
      </c>
      <c r="J1614" s="70">
        <v>1304000</v>
      </c>
      <c r="K1614" s="70">
        <v>54000</v>
      </c>
      <c r="L1614" s="70">
        <v>54666.666666666664</v>
      </c>
    </row>
    <row r="1615" spans="1:12" hidden="1" x14ac:dyDescent="0.25">
      <c r="A1615" t="s">
        <v>298</v>
      </c>
      <c r="B1615" t="s">
        <v>419</v>
      </c>
      <c r="C1615" s="4" t="s">
        <v>471</v>
      </c>
      <c r="D1615" s="4" t="s">
        <v>478</v>
      </c>
      <c r="E1615" s="4" t="str">
        <f>CSM_AGENCY3[[#This Row],[Agency]]&amp;"-"&amp;CSM_AGENCY3[[#This Row],[Agency Name]]</f>
        <v>406-County Road Administration Board</v>
      </c>
      <c r="F1615" t="s">
        <v>45</v>
      </c>
      <c r="G1615" s="5" t="s">
        <v>455</v>
      </c>
      <c r="H1615" s="70">
        <v>1500</v>
      </c>
      <c r="I1615" s="70">
        <v>1500</v>
      </c>
      <c r="J1615" s="70">
        <v>3000</v>
      </c>
      <c r="K1615" s="70">
        <v>125</v>
      </c>
      <c r="L1615" s="70">
        <v>125</v>
      </c>
    </row>
    <row r="1616" spans="1:12" hidden="1" x14ac:dyDescent="0.25">
      <c r="A1616" t="s">
        <v>299</v>
      </c>
      <c r="B1616" t="s">
        <v>420</v>
      </c>
      <c r="C1616" s="4" t="s">
        <v>471</v>
      </c>
      <c r="D1616" s="4" t="s">
        <v>478</v>
      </c>
      <c r="E1616" s="4" t="str">
        <f>CSM_AGENCY3[[#This Row],[Agency]]&amp;"-"&amp;CSM_AGENCY3[[#This Row],[Agency Name]]</f>
        <v>407-Transportation Improvement Board</v>
      </c>
      <c r="F1616" t="s">
        <v>45</v>
      </c>
      <c r="G1616" s="5" t="s">
        <v>455</v>
      </c>
      <c r="H1616" s="70">
        <v>1000</v>
      </c>
      <c r="I1616" s="70">
        <v>1000</v>
      </c>
      <c r="J1616" s="70">
        <v>2000</v>
      </c>
      <c r="K1616" s="70">
        <v>83.333333333333329</v>
      </c>
      <c r="L1616" s="70">
        <v>83.333333333333329</v>
      </c>
    </row>
    <row r="1617" spans="1:12" hidden="1" x14ac:dyDescent="0.25">
      <c r="A1617" t="s">
        <v>300</v>
      </c>
      <c r="B1617" t="s">
        <v>421</v>
      </c>
      <c r="C1617" s="4" t="s">
        <v>471</v>
      </c>
      <c r="D1617" s="4" t="s">
        <v>478</v>
      </c>
      <c r="E1617" s="4" t="str">
        <f>CSM_AGENCY3[[#This Row],[Agency]]&amp;"-"&amp;CSM_AGENCY3[[#This Row],[Agency Name]]</f>
        <v>410-Transportation Commission</v>
      </c>
      <c r="F1617" t="s">
        <v>45</v>
      </c>
      <c r="G1617" s="5" t="s">
        <v>455</v>
      </c>
      <c r="H1617" s="70">
        <v>500</v>
      </c>
      <c r="I1617" s="70">
        <v>500</v>
      </c>
      <c r="J1617" s="70">
        <v>1000</v>
      </c>
      <c r="K1617" s="70">
        <v>41.666666666666664</v>
      </c>
      <c r="L1617" s="70">
        <v>41.666666666666664</v>
      </c>
    </row>
    <row r="1618" spans="1:12" hidden="1" x14ac:dyDescent="0.25">
      <c r="A1618" t="s">
        <v>301</v>
      </c>
      <c r="B1618" t="s">
        <v>422</v>
      </c>
      <c r="C1618" s="4" t="s">
        <v>471</v>
      </c>
      <c r="D1618" s="4" t="s">
        <v>478</v>
      </c>
      <c r="E1618" s="4" t="str">
        <f>CSM_AGENCY3[[#This Row],[Agency]]&amp;"-"&amp;CSM_AGENCY3[[#This Row],[Agency Name]]</f>
        <v>411-Freight Mobility Strategic Invest</v>
      </c>
      <c r="F1618" t="s">
        <v>45</v>
      </c>
      <c r="G1618" s="5" t="s">
        <v>455</v>
      </c>
      <c r="H1618" s="70">
        <v>0</v>
      </c>
      <c r="I1618" s="70">
        <v>0</v>
      </c>
      <c r="J1618" s="70">
        <v>0</v>
      </c>
      <c r="K1618" s="70">
        <v>0</v>
      </c>
      <c r="L1618" s="70">
        <v>0</v>
      </c>
    </row>
    <row r="1619" spans="1:12" hidden="1" x14ac:dyDescent="0.25">
      <c r="A1619" t="s">
        <v>302</v>
      </c>
      <c r="B1619" t="s">
        <v>423</v>
      </c>
      <c r="C1619" s="4" t="s">
        <v>471</v>
      </c>
      <c r="D1619" s="4" t="s">
        <v>478</v>
      </c>
      <c r="E1619" s="4" t="str">
        <f>CSM_AGENCY3[[#This Row],[Agency]]&amp;"-"&amp;CSM_AGENCY3[[#This Row],[Agency Name]]</f>
        <v>460-Columbia River Gorge Commission</v>
      </c>
      <c r="F1619" t="s">
        <v>45</v>
      </c>
      <c r="G1619" s="5" t="s">
        <v>455</v>
      </c>
      <c r="H1619" s="70">
        <v>500</v>
      </c>
      <c r="I1619" s="70">
        <v>500</v>
      </c>
      <c r="J1619" s="70">
        <v>1000</v>
      </c>
      <c r="K1619" s="70">
        <v>41.666666666666664</v>
      </c>
      <c r="L1619" s="70">
        <v>41.666666666666664</v>
      </c>
    </row>
    <row r="1620" spans="1:12" hidden="1" x14ac:dyDescent="0.25">
      <c r="A1620" t="s">
        <v>303</v>
      </c>
      <c r="B1620" t="s">
        <v>424</v>
      </c>
      <c r="C1620" s="4" t="s">
        <v>471</v>
      </c>
      <c r="D1620" s="4" t="s">
        <v>478</v>
      </c>
      <c r="E1620" s="4" t="str">
        <f>CSM_AGENCY3[[#This Row],[Agency]]&amp;"-"&amp;CSM_AGENCY3[[#This Row],[Agency Name]]</f>
        <v>461-Department of Ecology</v>
      </c>
      <c r="F1620" t="s">
        <v>45</v>
      </c>
      <c r="G1620" s="5" t="s">
        <v>455</v>
      </c>
      <c r="H1620" s="70">
        <v>182000</v>
      </c>
      <c r="I1620" s="70">
        <v>181000</v>
      </c>
      <c r="J1620" s="70">
        <v>363000</v>
      </c>
      <c r="K1620" s="70">
        <v>15166.666666666666</v>
      </c>
      <c r="L1620" s="70">
        <v>15083.333333333334</v>
      </c>
    </row>
    <row r="1621" spans="1:12" hidden="1" x14ac:dyDescent="0.25">
      <c r="A1621" t="s">
        <v>304</v>
      </c>
      <c r="B1621" t="s">
        <v>425</v>
      </c>
      <c r="C1621" s="4" t="s">
        <v>471</v>
      </c>
      <c r="D1621" s="4" t="s">
        <v>478</v>
      </c>
      <c r="E1621" s="4" t="str">
        <f>CSM_AGENCY3[[#This Row],[Agency]]&amp;"-"&amp;CSM_AGENCY3[[#This Row],[Agency Name]]</f>
        <v>462-WA Pollution Liab Insurance Program</v>
      </c>
      <c r="F1621" t="s">
        <v>45</v>
      </c>
      <c r="G1621" s="5" t="s">
        <v>455</v>
      </c>
      <c r="H1621" s="70">
        <v>1500</v>
      </c>
      <c r="I1621" s="70">
        <v>1500</v>
      </c>
      <c r="J1621" s="70">
        <v>3000</v>
      </c>
      <c r="K1621" s="70">
        <v>125</v>
      </c>
      <c r="L1621" s="70">
        <v>125</v>
      </c>
    </row>
    <row r="1622" spans="1:12" hidden="1" x14ac:dyDescent="0.25">
      <c r="A1622" t="s">
        <v>306</v>
      </c>
      <c r="B1622" t="s">
        <v>427</v>
      </c>
      <c r="C1622" s="4" t="s">
        <v>471</v>
      </c>
      <c r="D1622" s="4" t="s">
        <v>478</v>
      </c>
      <c r="E1622" s="4" t="str">
        <f>CSM_AGENCY3[[#This Row],[Agency]]&amp;"-"&amp;CSM_AGENCY3[[#This Row],[Agency Name]]</f>
        <v>465-State Parks and Recreation Comm</v>
      </c>
      <c r="F1622" t="s">
        <v>45</v>
      </c>
      <c r="G1622" s="5" t="s">
        <v>455</v>
      </c>
      <c r="H1622" s="70">
        <v>105000</v>
      </c>
      <c r="I1622" s="70">
        <v>109000</v>
      </c>
      <c r="J1622" s="70">
        <v>214000</v>
      </c>
      <c r="K1622" s="70">
        <v>8750</v>
      </c>
      <c r="L1622" s="70">
        <v>9083.3333333333339</v>
      </c>
    </row>
    <row r="1623" spans="1:12" hidden="1" x14ac:dyDescent="0.25">
      <c r="A1623" t="s">
        <v>307</v>
      </c>
      <c r="B1623" t="s">
        <v>428</v>
      </c>
      <c r="C1623" s="4" t="s">
        <v>471</v>
      </c>
      <c r="D1623" s="4" t="s">
        <v>478</v>
      </c>
      <c r="E1623" s="4" t="str">
        <f>CSM_AGENCY3[[#This Row],[Agency]]&amp;"-"&amp;CSM_AGENCY3[[#This Row],[Agency Name]]</f>
        <v>467-Rec and Conservation Funding Board</v>
      </c>
      <c r="F1623" t="s">
        <v>45</v>
      </c>
      <c r="G1623" s="5" t="s">
        <v>455</v>
      </c>
      <c r="H1623" s="70">
        <v>38500</v>
      </c>
      <c r="I1623" s="70">
        <v>38500</v>
      </c>
      <c r="J1623" s="70">
        <v>77000</v>
      </c>
      <c r="K1623" s="70">
        <v>3208.3333333333335</v>
      </c>
      <c r="L1623" s="70">
        <v>3208.3333333333335</v>
      </c>
    </row>
    <row r="1624" spans="1:12" hidden="1" x14ac:dyDescent="0.25">
      <c r="A1624" t="s">
        <v>308</v>
      </c>
      <c r="B1624" t="s">
        <v>429</v>
      </c>
      <c r="C1624" s="4" t="s">
        <v>471</v>
      </c>
      <c r="D1624" s="4" t="s">
        <v>478</v>
      </c>
      <c r="E1624" s="4" t="str">
        <f>CSM_AGENCY3[[#This Row],[Agency]]&amp;"-"&amp;CSM_AGENCY3[[#This Row],[Agency Name]]</f>
        <v>468-Environ &amp; Land Use Hearings Office</v>
      </c>
      <c r="F1624" t="s">
        <v>45</v>
      </c>
      <c r="G1624" s="5" t="s">
        <v>455</v>
      </c>
      <c r="H1624" s="70">
        <v>1500</v>
      </c>
      <c r="I1624" s="70">
        <v>1500</v>
      </c>
      <c r="J1624" s="70">
        <v>3000</v>
      </c>
      <c r="K1624" s="70">
        <v>125</v>
      </c>
      <c r="L1624" s="70">
        <v>125</v>
      </c>
    </row>
    <row r="1625" spans="1:12" hidden="1" x14ac:dyDescent="0.25">
      <c r="A1625" t="s">
        <v>309</v>
      </c>
      <c r="B1625" t="s">
        <v>430</v>
      </c>
      <c r="C1625" s="4" t="s">
        <v>471</v>
      </c>
      <c r="D1625" s="4" t="s">
        <v>478</v>
      </c>
      <c r="E1625" s="4" t="str">
        <f>CSM_AGENCY3[[#This Row],[Agency]]&amp;"-"&amp;CSM_AGENCY3[[#This Row],[Agency Name]]</f>
        <v>471-State Conservation Commission</v>
      </c>
      <c r="F1625" t="s">
        <v>45</v>
      </c>
      <c r="G1625" s="5" t="s">
        <v>455</v>
      </c>
      <c r="H1625" s="70">
        <v>2000</v>
      </c>
      <c r="I1625" s="70">
        <v>2000</v>
      </c>
      <c r="J1625" s="70">
        <v>4000</v>
      </c>
      <c r="K1625" s="70">
        <v>166.66666666666666</v>
      </c>
      <c r="L1625" s="70">
        <v>166.66666666666666</v>
      </c>
    </row>
    <row r="1626" spans="1:12" hidden="1" x14ac:dyDescent="0.25">
      <c r="A1626" t="s">
        <v>310</v>
      </c>
      <c r="B1626" t="s">
        <v>431</v>
      </c>
      <c r="C1626" s="4" t="s">
        <v>471</v>
      </c>
      <c r="D1626" s="4" t="s">
        <v>478</v>
      </c>
      <c r="E1626" s="4" t="str">
        <f>CSM_AGENCY3[[#This Row],[Agency]]&amp;"-"&amp;CSM_AGENCY3[[#This Row],[Agency Name]]</f>
        <v>477-Dept of Fish and Wildlife</v>
      </c>
      <c r="F1626" t="s">
        <v>45</v>
      </c>
      <c r="G1626" s="5" t="s">
        <v>455</v>
      </c>
      <c r="H1626" s="70">
        <v>210500</v>
      </c>
      <c r="I1626" s="70">
        <v>212500</v>
      </c>
      <c r="J1626" s="70">
        <f>CSM_AGENCY3[[#This Row],[FY2 ANNUAL]]+CSM_AGENCY3[[#This Row],[FY1 ANNUAL]]</f>
        <v>423000</v>
      </c>
      <c r="K1626" s="70">
        <v>17541.666666666668</v>
      </c>
      <c r="L1626" s="70">
        <f>ROUND(CSM_AGENCY3[[#This Row],[FY2 ANNUAL]]/12,2)</f>
        <v>17708.330000000002</v>
      </c>
    </row>
    <row r="1627" spans="1:12" hidden="1" x14ac:dyDescent="0.25">
      <c r="A1627" t="s">
        <v>311</v>
      </c>
      <c r="B1627" t="s">
        <v>432</v>
      </c>
      <c r="C1627" s="4" t="s">
        <v>471</v>
      </c>
      <c r="D1627" s="4" t="s">
        <v>478</v>
      </c>
      <c r="E1627" s="4" t="str">
        <f>CSM_AGENCY3[[#This Row],[Agency]]&amp;"-"&amp;CSM_AGENCY3[[#This Row],[Agency Name]]</f>
        <v>478-Puget Sound Partnership</v>
      </c>
      <c r="F1627" t="s">
        <v>45</v>
      </c>
      <c r="G1627" s="5" t="s">
        <v>455</v>
      </c>
      <c r="H1627" s="70">
        <v>4000</v>
      </c>
      <c r="I1627" s="70">
        <v>4000</v>
      </c>
      <c r="J1627" s="70">
        <v>8000</v>
      </c>
      <c r="K1627" s="70">
        <v>333.33333333333331</v>
      </c>
      <c r="L1627" s="70">
        <v>333.33333333333331</v>
      </c>
    </row>
    <row r="1628" spans="1:12" hidden="1" x14ac:dyDescent="0.25">
      <c r="A1628" t="s">
        <v>312</v>
      </c>
      <c r="B1628" t="s">
        <v>433</v>
      </c>
      <c r="C1628" s="4" t="s">
        <v>471</v>
      </c>
      <c r="D1628" s="4" t="s">
        <v>478</v>
      </c>
      <c r="E1628" s="4" t="str">
        <f>CSM_AGENCY3[[#This Row],[Agency]]&amp;"-"&amp;CSM_AGENCY3[[#This Row],[Agency Name]]</f>
        <v>490-Department of Natural Resources</v>
      </c>
      <c r="F1628" t="s">
        <v>45</v>
      </c>
      <c r="G1628" s="5" t="s">
        <v>455</v>
      </c>
      <c r="H1628" s="70">
        <v>205000</v>
      </c>
      <c r="I1628" s="70">
        <v>214000</v>
      </c>
      <c r="J1628" s="70">
        <f>CSM_AGENCY3[[#This Row],[FY2 ANNUAL]]+CSM_AGENCY3[[#This Row],[FY1 ANNUAL]]</f>
        <v>419000</v>
      </c>
      <c r="K1628" s="70">
        <v>17083.333333333332</v>
      </c>
      <c r="L1628" s="70">
        <f>ROUND(CSM_AGENCY3[[#This Row],[FY2 ANNUAL]]/12,2)</f>
        <v>17833.330000000002</v>
      </c>
    </row>
    <row r="1629" spans="1:12" hidden="1" x14ac:dyDescent="0.25">
      <c r="A1629" t="s">
        <v>313</v>
      </c>
      <c r="B1629" t="s">
        <v>434</v>
      </c>
      <c r="C1629" s="4" t="s">
        <v>471</v>
      </c>
      <c r="D1629" s="4" t="s">
        <v>478</v>
      </c>
      <c r="E1629" s="4" t="str">
        <f>CSM_AGENCY3[[#This Row],[Agency]]&amp;"-"&amp;CSM_AGENCY3[[#This Row],[Agency Name]]</f>
        <v>495-Department of Agriculture</v>
      </c>
      <c r="F1629" t="s">
        <v>45</v>
      </c>
      <c r="G1629" s="5" t="s">
        <v>455</v>
      </c>
      <c r="H1629" s="70">
        <v>101000</v>
      </c>
      <c r="I1629" s="70">
        <v>109000</v>
      </c>
      <c r="J1629" s="70">
        <f>CSM_AGENCY3[[#This Row],[FY2 ANNUAL]]+CSM_AGENCY3[[#This Row],[FY1 ANNUAL]]</f>
        <v>210000</v>
      </c>
      <c r="K1629" s="70">
        <v>8416.6666666666661</v>
      </c>
      <c r="L1629" s="70">
        <f>ROUND(CSM_AGENCY3[[#This Row],[FY2 ANNUAL]]/12,2)</f>
        <v>9083.33</v>
      </c>
    </row>
    <row r="1630" spans="1:12" hidden="1" x14ac:dyDescent="0.25">
      <c r="A1630" t="s">
        <v>314</v>
      </c>
      <c r="B1630" t="s">
        <v>435</v>
      </c>
      <c r="C1630" s="4" t="s">
        <v>471</v>
      </c>
      <c r="D1630" s="4" t="s">
        <v>478</v>
      </c>
      <c r="E1630" s="4" t="str">
        <f>CSM_AGENCY3[[#This Row],[Agency]]&amp;"-"&amp;CSM_AGENCY3[[#This Row],[Agency Name]]</f>
        <v>540-Employment Security Department</v>
      </c>
      <c r="F1630" t="s">
        <v>45</v>
      </c>
      <c r="G1630" s="5" t="s">
        <v>455</v>
      </c>
      <c r="H1630" s="70">
        <v>283000</v>
      </c>
      <c r="I1630" s="70">
        <v>283000</v>
      </c>
      <c r="J1630" s="70">
        <f>CSM_AGENCY3[[#This Row],[FY2 ANNUAL]]+CSM_AGENCY3[[#This Row],[FY1 ANNUAL]]</f>
        <v>566000</v>
      </c>
      <c r="K1630" s="70">
        <f>ROUND(CSM_AGENCY3[[#This Row],[FY1 ANNUAL]]/12,2)</f>
        <v>23583.33</v>
      </c>
      <c r="L1630" s="70">
        <f>ROUND(CSM_AGENCY3[[#This Row],[FY2 ANNUAL]]/12,2)</f>
        <v>23583.33</v>
      </c>
    </row>
    <row r="1631" spans="1:12" hidden="1" x14ac:dyDescent="0.25">
      <c r="A1631" t="s">
        <v>315</v>
      </c>
      <c r="B1631" t="s">
        <v>441</v>
      </c>
      <c r="C1631" s="4" t="s">
        <v>471</v>
      </c>
      <c r="D1631" s="4" t="s">
        <v>478</v>
      </c>
      <c r="E1631" s="4" t="str">
        <f>CSM_AGENCY3[[#This Row],[Agency]]&amp;"-"&amp;CSM_AGENCY3[[#This Row],[Agency Name]]</f>
        <v>541-ESD - PFM</v>
      </c>
      <c r="F1631" t="s">
        <v>45</v>
      </c>
      <c r="G1631" s="5" t="s">
        <v>455</v>
      </c>
      <c r="H1631" s="70">
        <v>0</v>
      </c>
      <c r="I1631" s="70">
        <v>0</v>
      </c>
      <c r="J1631" s="70">
        <v>0</v>
      </c>
      <c r="K1631" s="70">
        <v>0</v>
      </c>
      <c r="L1631" s="70">
        <v>0</v>
      </c>
    </row>
    <row r="1632" spans="1:12" hidden="1" x14ac:dyDescent="0.25">
      <c r="A1632" t="s">
        <v>316</v>
      </c>
      <c r="B1632" t="s">
        <v>443</v>
      </c>
      <c r="C1632" s="4" t="s">
        <v>471</v>
      </c>
      <c r="D1632" s="4" t="s">
        <v>478</v>
      </c>
      <c r="E1632" s="4" t="str">
        <f>CSM_AGENCY3[[#This Row],[Agency]]&amp;"-"&amp;CSM_AGENCY3[[#This Row],[Agency Name]]</f>
        <v>542-ESD LTC</v>
      </c>
      <c r="F1632" t="s">
        <v>45</v>
      </c>
      <c r="G1632" s="5" t="s">
        <v>455</v>
      </c>
      <c r="H1632" s="70">
        <v>0</v>
      </c>
      <c r="I1632" s="70">
        <v>0</v>
      </c>
      <c r="J1632" s="70">
        <v>0</v>
      </c>
      <c r="K1632" s="70">
        <v>0</v>
      </c>
      <c r="L1632" s="70">
        <v>0</v>
      </c>
    </row>
    <row r="1633" spans="1:12" hidden="1" x14ac:dyDescent="0.25">
      <c r="A1633" t="s">
        <v>317</v>
      </c>
      <c r="B1633" t="s">
        <v>445</v>
      </c>
      <c r="C1633" s="4" t="s">
        <v>471</v>
      </c>
      <c r="D1633" s="4" t="s">
        <v>478</v>
      </c>
      <c r="E1633" s="4" t="str">
        <f>CSM_AGENCY3[[#This Row],[Agency]]&amp;"-"&amp;CSM_AGENCY3[[#This Row],[Agency Name]]</f>
        <v>543-ESD - UI</v>
      </c>
      <c r="F1633" t="s">
        <v>45</v>
      </c>
      <c r="G1633" s="5" t="s">
        <v>455</v>
      </c>
      <c r="H1633" s="70">
        <v>0</v>
      </c>
      <c r="I1633" s="70">
        <v>0</v>
      </c>
      <c r="J1633" s="70">
        <v>0</v>
      </c>
      <c r="K1633" s="70">
        <v>0</v>
      </c>
      <c r="L1633" s="70">
        <v>0</v>
      </c>
    </row>
    <row r="1634" spans="1:12" hidden="1" x14ac:dyDescent="0.25">
      <c r="A1634" t="s">
        <v>318</v>
      </c>
      <c r="B1634" t="s">
        <v>447</v>
      </c>
      <c r="C1634" s="4" t="s">
        <v>471</v>
      </c>
      <c r="D1634" s="4" t="s">
        <v>478</v>
      </c>
      <c r="E1634" s="4" t="str">
        <f>CSM_AGENCY3[[#This Row],[Agency]]&amp;"-"&amp;CSM_AGENCY3[[#This Row],[Agency Name]]</f>
        <v>544-ESD - Other</v>
      </c>
      <c r="F1634" t="s">
        <v>45</v>
      </c>
      <c r="G1634" s="5" t="s">
        <v>455</v>
      </c>
      <c r="H1634" s="70">
        <v>0</v>
      </c>
      <c r="I1634" s="70">
        <v>0</v>
      </c>
      <c r="J1634" s="70">
        <v>0</v>
      </c>
      <c r="K1634" s="70">
        <v>0</v>
      </c>
      <c r="L1634" s="70">
        <v>0</v>
      </c>
    </row>
    <row r="1635" spans="1:12" hidden="1" x14ac:dyDescent="0.25">
      <c r="A1635" t="s">
        <v>319</v>
      </c>
      <c r="B1635" t="s">
        <v>437</v>
      </c>
      <c r="C1635" s="4" t="s">
        <v>471</v>
      </c>
      <c r="D1635" s="4" t="s">
        <v>478</v>
      </c>
      <c r="E1635" s="4" t="s">
        <v>195</v>
      </c>
      <c r="F1635" t="s">
        <v>45</v>
      </c>
      <c r="G1635" s="5" t="s">
        <v>455</v>
      </c>
      <c r="H1635" s="70">
        <v>160500</v>
      </c>
      <c r="I1635" s="70">
        <v>161500</v>
      </c>
      <c r="J1635" s="70">
        <f>CSM_AGENCY3[[#This Row],[FY2 ANNUAL]]+CSM_AGENCY3[[#This Row],[FY1 ANNUAL]]</f>
        <v>322000</v>
      </c>
      <c r="K1635" s="70">
        <v>13375</v>
      </c>
      <c r="L1635" s="70">
        <f>ROUND(CSM_AGENCY3[[#This Row],[FY2 ANNUAL]]/12,2)</f>
        <v>13458.33</v>
      </c>
    </row>
    <row r="1636" spans="1:12" hidden="1" x14ac:dyDescent="0.25">
      <c r="A1636" t="s">
        <v>207</v>
      </c>
      <c r="B1636" t="s">
        <v>328</v>
      </c>
      <c r="C1636" s="4" t="s">
        <v>470</v>
      </c>
      <c r="D1636" s="4"/>
      <c r="E1636" s="4" t="str">
        <f>CSM_AGENCY3[[#This Row],[Agency]]&amp;"-"&amp;CSM_AGENCY3[[#This Row],[Agency Name]]</f>
        <v>011-House of Representatives</v>
      </c>
      <c r="F1636" s="8" t="s">
        <v>45</v>
      </c>
      <c r="G1636" s="5" t="s">
        <v>455</v>
      </c>
      <c r="H1636" s="70">
        <f>SUMIFS('0. CSM'!C:C,'0. CSM'!L:L,CSM_AGENCY3[[#This Row],[Agency]],'0. CSM'!M:M,CSM_AGENCY3[[#This Row],[Billing CSM Title]])+SUMIFS('0. CSM'!E:E,'0. CSM'!L:L,CSM_AGENCY3[[#This Row],[Agency]],'0. CSM'!M:M,CSM_AGENCY3[[#This Row],[Billing CSM Title]])*1000</f>
        <v>0</v>
      </c>
      <c r="I1636" s="70">
        <f>SUMIFS('0. CSM'!D:D,'0. CSM'!L:L,CSM_AGENCY3[[#This Row],[Agency]],'0. CSM'!M:M,CSM_AGENCY3[[#This Row],[Billing CSM Title]])+SUMIFS('0. CSM'!F:F,'0. CSM'!L:L,CSM_AGENCY3[[#This Row],[Agency]],'0. CSM'!M:M,CSM_AGENCY3[[#This Row],[Billing CSM Title]])*1000</f>
        <v>0</v>
      </c>
      <c r="J1636" s="70">
        <f>CSM_AGENCY3[[#This Row],[FY1 ANNUAL]]+CSM_AGENCY3[[#This Row],[FY2 ANNUAL]]</f>
        <v>0</v>
      </c>
      <c r="K1636" s="70">
        <f>ROUND(CSM_AGENCY3[[#This Row],[FY1 ANNUAL]]/12,2)</f>
        <v>0</v>
      </c>
      <c r="L1636" s="70">
        <f>ROUND(CSM_AGENCY3[[#This Row],[FY2 ANNUAL]]/12,2)</f>
        <v>0</v>
      </c>
    </row>
    <row r="1637" spans="1:12" hidden="1" x14ac:dyDescent="0.25">
      <c r="A1637" t="s">
        <v>208</v>
      </c>
      <c r="B1637" t="s">
        <v>330</v>
      </c>
      <c r="C1637" s="4" t="s">
        <v>470</v>
      </c>
      <c r="D1637" s="4"/>
      <c r="E1637" s="4" t="str">
        <f>CSM_AGENCY3[[#This Row],[Agency]]&amp;"-"&amp;CSM_AGENCY3[[#This Row],[Agency Name]]</f>
        <v>012-Senate</v>
      </c>
      <c r="F1637" s="8" t="s">
        <v>45</v>
      </c>
      <c r="G1637" s="5" t="s">
        <v>455</v>
      </c>
      <c r="H1637" s="70">
        <f>SUMIFS('0. CSM'!C:C,'0. CSM'!L:L,CSM_AGENCY3[[#This Row],[Agency]],'0. CSM'!M:M,CSM_AGENCY3[[#This Row],[Billing CSM Title]])+SUMIFS('0. CSM'!E:E,'0. CSM'!L:L,CSM_AGENCY3[[#This Row],[Agency]],'0. CSM'!M:M,CSM_AGENCY3[[#This Row],[Billing CSM Title]])*1000</f>
        <v>0</v>
      </c>
      <c r="I1637" s="70">
        <f>SUMIFS('0. CSM'!D:D,'0. CSM'!L:L,CSM_AGENCY3[[#This Row],[Agency]],'0. CSM'!M:M,CSM_AGENCY3[[#This Row],[Billing CSM Title]])+SUMIFS('0. CSM'!F:F,'0. CSM'!L:L,CSM_AGENCY3[[#This Row],[Agency]],'0. CSM'!M:M,CSM_AGENCY3[[#This Row],[Billing CSM Title]])*1000</f>
        <v>0</v>
      </c>
      <c r="J1637" s="70">
        <f>CSM_AGENCY3[[#This Row],[FY1 ANNUAL]]+CSM_AGENCY3[[#This Row],[FY2 ANNUAL]]</f>
        <v>0</v>
      </c>
      <c r="K1637" s="70">
        <f>ROUND(CSM_AGENCY3[[#This Row],[FY1 ANNUAL]]/12,2)</f>
        <v>0</v>
      </c>
      <c r="L1637" s="70">
        <f>ROUND(CSM_AGENCY3[[#This Row],[FY2 ANNUAL]]/12,2)</f>
        <v>0</v>
      </c>
    </row>
    <row r="1638" spans="1:12" hidden="1" x14ac:dyDescent="0.25">
      <c r="A1638" t="s">
        <v>209</v>
      </c>
      <c r="B1638" t="s">
        <v>331</v>
      </c>
      <c r="C1638" s="4" t="s">
        <v>470</v>
      </c>
      <c r="D1638" s="4"/>
      <c r="E1638" s="4" t="str">
        <f>CSM_AGENCY3[[#This Row],[Agency]]&amp;"-"&amp;CSM_AGENCY3[[#This Row],[Agency Name]]</f>
        <v>013-Joint Transportation Committee</v>
      </c>
      <c r="F1638" s="8" t="s">
        <v>45</v>
      </c>
      <c r="G1638" s="5" t="s">
        <v>455</v>
      </c>
      <c r="H1638" s="70">
        <f>SUMIFS('0. CSM'!C:C,'0. CSM'!L:L,CSM_AGENCY3[[#This Row],[Agency]],'0. CSM'!M:M,CSM_AGENCY3[[#This Row],[Billing CSM Title]])+SUMIFS('0. CSM'!E:E,'0. CSM'!L:L,CSM_AGENCY3[[#This Row],[Agency]],'0. CSM'!M:M,CSM_AGENCY3[[#This Row],[Billing CSM Title]])*1000</f>
        <v>0</v>
      </c>
      <c r="I1638" s="70">
        <f>SUMIFS('0. CSM'!D:D,'0. CSM'!L:L,CSM_AGENCY3[[#This Row],[Agency]],'0. CSM'!M:M,CSM_AGENCY3[[#This Row],[Billing CSM Title]])+SUMIFS('0. CSM'!F:F,'0. CSM'!L:L,CSM_AGENCY3[[#This Row],[Agency]],'0. CSM'!M:M,CSM_AGENCY3[[#This Row],[Billing CSM Title]])*1000</f>
        <v>0</v>
      </c>
      <c r="J1638" s="70">
        <f>CSM_AGENCY3[[#This Row],[FY1 ANNUAL]]+CSM_AGENCY3[[#This Row],[FY2 ANNUAL]]</f>
        <v>0</v>
      </c>
      <c r="K1638" s="70">
        <f>ROUND(CSM_AGENCY3[[#This Row],[FY1 ANNUAL]]/12,2)</f>
        <v>0</v>
      </c>
      <c r="L1638" s="70">
        <f>ROUND(CSM_AGENCY3[[#This Row],[FY2 ANNUAL]]/12,2)</f>
        <v>0</v>
      </c>
    </row>
    <row r="1639" spans="1:12" hidden="1" x14ac:dyDescent="0.25">
      <c r="A1639" t="s">
        <v>210</v>
      </c>
      <c r="B1639" t="s">
        <v>332</v>
      </c>
      <c r="C1639" s="4" t="s">
        <v>470</v>
      </c>
      <c r="D1639" s="4"/>
      <c r="E1639" s="4" t="str">
        <f>CSM_AGENCY3[[#This Row],[Agency]]&amp;"-"&amp;CSM_AGENCY3[[#This Row],[Agency Name]]</f>
        <v>014-Jt Leg Audit &amp; Review Committee</v>
      </c>
      <c r="F1639" s="8" t="s">
        <v>45</v>
      </c>
      <c r="G1639" s="5" t="s">
        <v>455</v>
      </c>
      <c r="H1639" s="70">
        <f>SUMIFS('0. CSM'!C:C,'0. CSM'!L:L,CSM_AGENCY3[[#This Row],[Agency]],'0. CSM'!M:M,CSM_AGENCY3[[#This Row],[Billing CSM Title]])+SUMIFS('0. CSM'!E:E,'0. CSM'!L:L,CSM_AGENCY3[[#This Row],[Agency]],'0. CSM'!M:M,CSM_AGENCY3[[#This Row],[Billing CSM Title]])*1000</f>
        <v>0</v>
      </c>
      <c r="I1639" s="70">
        <f>SUMIFS('0. CSM'!D:D,'0. CSM'!L:L,CSM_AGENCY3[[#This Row],[Agency]],'0. CSM'!M:M,CSM_AGENCY3[[#This Row],[Billing CSM Title]])+SUMIFS('0. CSM'!F:F,'0. CSM'!L:L,CSM_AGENCY3[[#This Row],[Agency]],'0. CSM'!M:M,CSM_AGENCY3[[#This Row],[Billing CSM Title]])*1000</f>
        <v>0</v>
      </c>
      <c r="J1639" s="70">
        <f>CSM_AGENCY3[[#This Row],[FY1 ANNUAL]]+CSM_AGENCY3[[#This Row],[FY2 ANNUAL]]</f>
        <v>0</v>
      </c>
      <c r="K1639" s="70">
        <f>ROUND(CSM_AGENCY3[[#This Row],[FY1 ANNUAL]]/12,2)</f>
        <v>0</v>
      </c>
      <c r="L1639" s="70">
        <f>ROUND(CSM_AGENCY3[[#This Row],[FY2 ANNUAL]]/12,2)</f>
        <v>0</v>
      </c>
    </row>
    <row r="1640" spans="1:12" hidden="1" x14ac:dyDescent="0.25">
      <c r="A1640" t="s">
        <v>211</v>
      </c>
      <c r="B1640" t="s">
        <v>333</v>
      </c>
      <c r="C1640" s="4" t="s">
        <v>470</v>
      </c>
      <c r="D1640" s="4"/>
      <c r="E1640" s="4" t="str">
        <f>CSM_AGENCY3[[#This Row],[Agency]]&amp;"-"&amp;CSM_AGENCY3[[#This Row],[Agency Name]]</f>
        <v>020-LEAP Committee</v>
      </c>
      <c r="F1640" s="8" t="s">
        <v>45</v>
      </c>
      <c r="G1640" s="5" t="s">
        <v>455</v>
      </c>
      <c r="H1640" s="70">
        <f>SUMIFS('0. CSM'!C:C,'0. CSM'!L:L,CSM_AGENCY3[[#This Row],[Agency]],'0. CSM'!M:M,CSM_AGENCY3[[#This Row],[Billing CSM Title]])+SUMIFS('0. CSM'!E:E,'0. CSM'!L:L,CSM_AGENCY3[[#This Row],[Agency]],'0. CSM'!M:M,CSM_AGENCY3[[#This Row],[Billing CSM Title]])*1000</f>
        <v>0</v>
      </c>
      <c r="I1640" s="70">
        <f>SUMIFS('0. CSM'!D:D,'0. CSM'!L:L,CSM_AGENCY3[[#This Row],[Agency]],'0. CSM'!M:M,CSM_AGENCY3[[#This Row],[Billing CSM Title]])+SUMIFS('0. CSM'!F:F,'0. CSM'!L:L,CSM_AGENCY3[[#This Row],[Agency]],'0. CSM'!M:M,CSM_AGENCY3[[#This Row],[Billing CSM Title]])*1000</f>
        <v>0</v>
      </c>
      <c r="J1640" s="70">
        <f>CSM_AGENCY3[[#This Row],[FY1 ANNUAL]]+CSM_AGENCY3[[#This Row],[FY2 ANNUAL]]</f>
        <v>0</v>
      </c>
      <c r="K1640" s="70">
        <f>ROUND(CSM_AGENCY3[[#This Row],[FY1 ANNUAL]]/12,2)</f>
        <v>0</v>
      </c>
      <c r="L1640" s="70">
        <f>ROUND(CSM_AGENCY3[[#This Row],[FY2 ANNUAL]]/12,2)</f>
        <v>0</v>
      </c>
    </row>
    <row r="1641" spans="1:12" hidden="1" x14ac:dyDescent="0.25">
      <c r="A1641" t="s">
        <v>212</v>
      </c>
      <c r="B1641" t="s">
        <v>334</v>
      </c>
      <c r="C1641" s="4" t="s">
        <v>470</v>
      </c>
      <c r="D1641" s="4"/>
      <c r="E1641" s="4" t="str">
        <f>CSM_AGENCY3[[#This Row],[Agency]]&amp;"-"&amp;CSM_AGENCY3[[#This Row],[Agency Name]]</f>
        <v>035-Office of the State Actuary</v>
      </c>
      <c r="F1641" s="8" t="s">
        <v>45</v>
      </c>
      <c r="G1641" s="5" t="s">
        <v>455</v>
      </c>
      <c r="H1641" s="70">
        <f>SUMIFS('0. CSM'!C:C,'0. CSM'!L:L,CSM_AGENCY3[[#This Row],[Agency]],'0. CSM'!M:M,CSM_AGENCY3[[#This Row],[Billing CSM Title]])+SUMIFS('0. CSM'!E:E,'0. CSM'!L:L,CSM_AGENCY3[[#This Row],[Agency]],'0. CSM'!M:M,CSM_AGENCY3[[#This Row],[Billing CSM Title]])*1000</f>
        <v>0</v>
      </c>
      <c r="I1641" s="70">
        <f>SUMIFS('0. CSM'!D:D,'0. CSM'!L:L,CSM_AGENCY3[[#This Row],[Agency]],'0. CSM'!M:M,CSM_AGENCY3[[#This Row],[Billing CSM Title]])+SUMIFS('0. CSM'!F:F,'0. CSM'!L:L,CSM_AGENCY3[[#This Row],[Agency]],'0. CSM'!M:M,CSM_AGENCY3[[#This Row],[Billing CSM Title]])*1000</f>
        <v>0</v>
      </c>
      <c r="J1641" s="70">
        <f>CSM_AGENCY3[[#This Row],[FY1 ANNUAL]]+CSM_AGENCY3[[#This Row],[FY2 ANNUAL]]</f>
        <v>0</v>
      </c>
      <c r="K1641" s="70">
        <f>ROUND(CSM_AGENCY3[[#This Row],[FY1 ANNUAL]]/12,2)</f>
        <v>0</v>
      </c>
      <c r="L1641" s="70">
        <f>ROUND(CSM_AGENCY3[[#This Row],[FY2 ANNUAL]]/12,2)</f>
        <v>0</v>
      </c>
    </row>
    <row r="1642" spans="1:12" hidden="1" x14ac:dyDescent="0.25">
      <c r="A1642" t="s">
        <v>213</v>
      </c>
      <c r="B1642" t="s">
        <v>335</v>
      </c>
      <c r="C1642" s="4" t="s">
        <v>470</v>
      </c>
      <c r="D1642" s="4"/>
      <c r="E1642" s="4" t="str">
        <f>CSM_AGENCY3[[#This Row],[Agency]]&amp;"-"&amp;CSM_AGENCY3[[#This Row],[Agency Name]]</f>
        <v>036-St Leg Labor Rel</v>
      </c>
      <c r="F1642" s="8" t="s">
        <v>45</v>
      </c>
      <c r="G1642" s="5" t="s">
        <v>455</v>
      </c>
      <c r="H1642" s="70">
        <f>SUMIFS('0. CSM'!C:C,'0. CSM'!L:L,CSM_AGENCY3[[#This Row],[Agency]],'0. CSM'!M:M,CSM_AGENCY3[[#This Row],[Billing CSM Title]])+SUMIFS('0. CSM'!E:E,'0. CSM'!L:L,CSM_AGENCY3[[#This Row],[Agency]],'0. CSM'!M:M,CSM_AGENCY3[[#This Row],[Billing CSM Title]])*1000</f>
        <v>0</v>
      </c>
      <c r="I1642" s="70">
        <f>SUMIFS('0. CSM'!D:D,'0. CSM'!L:L,CSM_AGENCY3[[#This Row],[Agency]],'0. CSM'!M:M,CSM_AGENCY3[[#This Row],[Billing CSM Title]])+SUMIFS('0. CSM'!F:F,'0. CSM'!L:L,CSM_AGENCY3[[#This Row],[Agency]],'0. CSM'!M:M,CSM_AGENCY3[[#This Row],[Billing CSM Title]])*1000</f>
        <v>0</v>
      </c>
      <c r="J1642" s="70">
        <f>CSM_AGENCY3[[#This Row],[FY1 ANNUAL]]+CSM_AGENCY3[[#This Row],[FY2 ANNUAL]]</f>
        <v>0</v>
      </c>
      <c r="K1642" s="70">
        <f>ROUND(CSM_AGENCY3[[#This Row],[FY1 ANNUAL]]/12,2)</f>
        <v>0</v>
      </c>
      <c r="L1642" s="70">
        <f>ROUND(CSM_AGENCY3[[#This Row],[FY2 ANNUAL]]/12,2)</f>
        <v>0</v>
      </c>
    </row>
    <row r="1643" spans="1:12" hidden="1" x14ac:dyDescent="0.25">
      <c r="A1643" t="s">
        <v>214</v>
      </c>
      <c r="B1643" t="s">
        <v>336</v>
      </c>
      <c r="C1643" s="4" t="s">
        <v>470</v>
      </c>
      <c r="D1643" s="4"/>
      <c r="E1643" s="4" t="str">
        <f>CSM_AGENCY3[[#This Row],[Agency]]&amp;"-"&amp;CSM_AGENCY3[[#This Row],[Agency Name]]</f>
        <v>037-Office of Legislative Support Svcs</v>
      </c>
      <c r="F1643" s="8" t="s">
        <v>45</v>
      </c>
      <c r="G1643" s="5" t="s">
        <v>455</v>
      </c>
      <c r="H1643" s="70">
        <f>SUMIFS('0. CSM'!C:C,'0. CSM'!L:L,CSM_AGENCY3[[#This Row],[Agency]],'0. CSM'!M:M,CSM_AGENCY3[[#This Row],[Billing CSM Title]])+SUMIFS('0. CSM'!E:E,'0. CSM'!L:L,CSM_AGENCY3[[#This Row],[Agency]],'0. CSM'!M:M,CSM_AGENCY3[[#This Row],[Billing CSM Title]])*1000</f>
        <v>0</v>
      </c>
      <c r="I1643" s="70">
        <f>SUMIFS('0. CSM'!D:D,'0. CSM'!L:L,CSM_AGENCY3[[#This Row],[Agency]],'0. CSM'!M:M,CSM_AGENCY3[[#This Row],[Billing CSM Title]])+SUMIFS('0. CSM'!F:F,'0. CSM'!L:L,CSM_AGENCY3[[#This Row],[Agency]],'0. CSM'!M:M,CSM_AGENCY3[[#This Row],[Billing CSM Title]])*1000</f>
        <v>0</v>
      </c>
      <c r="J1643" s="70">
        <f>CSM_AGENCY3[[#This Row],[FY1 ANNUAL]]+CSM_AGENCY3[[#This Row],[FY2 ANNUAL]]</f>
        <v>0</v>
      </c>
      <c r="K1643" s="70">
        <f>ROUND(CSM_AGENCY3[[#This Row],[FY1 ANNUAL]]/12,2)</f>
        <v>0</v>
      </c>
      <c r="L1643" s="70">
        <f>ROUND(CSM_AGENCY3[[#This Row],[FY2 ANNUAL]]/12,2)</f>
        <v>0</v>
      </c>
    </row>
    <row r="1644" spans="1:12" hidden="1" x14ac:dyDescent="0.25">
      <c r="A1644" t="s">
        <v>215</v>
      </c>
      <c r="B1644" t="s">
        <v>337</v>
      </c>
      <c r="C1644" s="4" t="s">
        <v>470</v>
      </c>
      <c r="D1644" s="4"/>
      <c r="E1644" s="4" t="str">
        <f>CSM_AGENCY3[[#This Row],[Agency]]&amp;"-"&amp;CSM_AGENCY3[[#This Row],[Agency Name]]</f>
        <v>038-Joint Legislative Systems Comm</v>
      </c>
      <c r="F1644" s="8" t="s">
        <v>45</v>
      </c>
      <c r="G1644" s="5" t="s">
        <v>455</v>
      </c>
      <c r="H1644" s="70">
        <f>SUMIFS('0. CSM'!C:C,'0. CSM'!L:L,CSM_AGENCY3[[#This Row],[Agency]],'0. CSM'!M:M,CSM_AGENCY3[[#This Row],[Billing CSM Title]])+SUMIFS('0. CSM'!E:E,'0. CSM'!L:L,CSM_AGENCY3[[#This Row],[Agency]],'0. CSM'!M:M,CSM_AGENCY3[[#This Row],[Billing CSM Title]])*1000</f>
        <v>0</v>
      </c>
      <c r="I1644" s="70">
        <f>SUMIFS('0. CSM'!D:D,'0. CSM'!L:L,CSM_AGENCY3[[#This Row],[Agency]],'0. CSM'!M:M,CSM_AGENCY3[[#This Row],[Billing CSM Title]])+SUMIFS('0. CSM'!F:F,'0. CSM'!L:L,CSM_AGENCY3[[#This Row],[Agency]],'0. CSM'!M:M,CSM_AGENCY3[[#This Row],[Billing CSM Title]])*1000</f>
        <v>0</v>
      </c>
      <c r="J1644" s="70">
        <f>CSM_AGENCY3[[#This Row],[FY1 ANNUAL]]+CSM_AGENCY3[[#This Row],[FY2 ANNUAL]]</f>
        <v>0</v>
      </c>
      <c r="K1644" s="70">
        <f>ROUND(CSM_AGENCY3[[#This Row],[FY1 ANNUAL]]/12,2)</f>
        <v>0</v>
      </c>
      <c r="L1644" s="70">
        <f>ROUND(CSM_AGENCY3[[#This Row],[FY2 ANNUAL]]/12,2)</f>
        <v>0</v>
      </c>
    </row>
    <row r="1645" spans="1:12" hidden="1" x14ac:dyDescent="0.25">
      <c r="A1645" t="s">
        <v>216</v>
      </c>
      <c r="B1645" t="s">
        <v>338</v>
      </c>
      <c r="C1645" s="4" t="s">
        <v>470</v>
      </c>
      <c r="D1645" s="4"/>
      <c r="E1645" s="4" t="str">
        <f>CSM_AGENCY3[[#This Row],[Agency]]&amp;"-"&amp;CSM_AGENCY3[[#This Row],[Agency Name]]</f>
        <v>040-Statute Law Committee</v>
      </c>
      <c r="F1645" s="8" t="s">
        <v>45</v>
      </c>
      <c r="G1645" s="5" t="s">
        <v>455</v>
      </c>
      <c r="H1645" s="70">
        <f>SUMIFS('0. CSM'!C:C,'0. CSM'!L:L,CSM_AGENCY3[[#This Row],[Agency]],'0. CSM'!M:M,CSM_AGENCY3[[#This Row],[Billing CSM Title]])+SUMIFS('0. CSM'!E:E,'0. CSM'!L:L,CSM_AGENCY3[[#This Row],[Agency]],'0. CSM'!M:M,CSM_AGENCY3[[#This Row],[Billing CSM Title]])*1000</f>
        <v>0</v>
      </c>
      <c r="I1645" s="70">
        <f>SUMIFS('0. CSM'!D:D,'0. CSM'!L:L,CSM_AGENCY3[[#This Row],[Agency]],'0. CSM'!M:M,CSM_AGENCY3[[#This Row],[Billing CSM Title]])+SUMIFS('0. CSM'!F:F,'0. CSM'!L:L,CSM_AGENCY3[[#This Row],[Agency]],'0. CSM'!M:M,CSM_AGENCY3[[#This Row],[Billing CSM Title]])*1000</f>
        <v>0</v>
      </c>
      <c r="J1645" s="70">
        <f>CSM_AGENCY3[[#This Row],[FY1 ANNUAL]]+CSM_AGENCY3[[#This Row],[FY2 ANNUAL]]</f>
        <v>0</v>
      </c>
      <c r="K1645" s="70">
        <f>ROUND(CSM_AGENCY3[[#This Row],[FY1 ANNUAL]]/12,2)</f>
        <v>0</v>
      </c>
      <c r="L1645" s="70">
        <f>ROUND(CSM_AGENCY3[[#This Row],[FY2 ANNUAL]]/12,2)</f>
        <v>0</v>
      </c>
    </row>
    <row r="1646" spans="1:12" hidden="1" x14ac:dyDescent="0.25">
      <c r="A1646" t="s">
        <v>217</v>
      </c>
      <c r="B1646" t="s">
        <v>339</v>
      </c>
      <c r="C1646" s="4" t="s">
        <v>470</v>
      </c>
      <c r="D1646" s="4"/>
      <c r="E1646" s="4" t="str">
        <f>CSM_AGENCY3[[#This Row],[Agency]]&amp;"-"&amp;CSM_AGENCY3[[#This Row],[Agency Name]]</f>
        <v>045-Supreme Court</v>
      </c>
      <c r="F1646" s="8" t="s">
        <v>45</v>
      </c>
      <c r="G1646" s="5" t="s">
        <v>455</v>
      </c>
      <c r="H1646" s="70">
        <f>SUMIFS('0. CSM'!C:C,'0. CSM'!L:L,CSM_AGENCY3[[#This Row],[Agency]],'0. CSM'!M:M,CSM_AGENCY3[[#This Row],[Billing CSM Title]])+SUMIFS('0. CSM'!E:E,'0. CSM'!L:L,CSM_AGENCY3[[#This Row],[Agency]],'0. CSM'!M:M,CSM_AGENCY3[[#This Row],[Billing CSM Title]])*1000</f>
        <v>0</v>
      </c>
      <c r="I1646" s="70">
        <f>SUMIFS('0. CSM'!D:D,'0. CSM'!L:L,CSM_AGENCY3[[#This Row],[Agency]],'0. CSM'!M:M,CSM_AGENCY3[[#This Row],[Billing CSM Title]])+SUMIFS('0. CSM'!F:F,'0. CSM'!L:L,CSM_AGENCY3[[#This Row],[Agency]],'0. CSM'!M:M,CSM_AGENCY3[[#This Row],[Billing CSM Title]])*1000</f>
        <v>0</v>
      </c>
      <c r="J1646" s="70">
        <f>CSM_AGENCY3[[#This Row],[FY1 ANNUAL]]+CSM_AGENCY3[[#This Row],[FY2 ANNUAL]]</f>
        <v>0</v>
      </c>
      <c r="K1646" s="70">
        <f>ROUND(CSM_AGENCY3[[#This Row],[FY1 ANNUAL]]/12,2)</f>
        <v>0</v>
      </c>
      <c r="L1646" s="70">
        <f>ROUND(CSM_AGENCY3[[#This Row],[FY2 ANNUAL]]/12,2)</f>
        <v>0</v>
      </c>
    </row>
    <row r="1647" spans="1:12" hidden="1" x14ac:dyDescent="0.25">
      <c r="A1647" t="s">
        <v>218</v>
      </c>
      <c r="B1647" t="s">
        <v>340</v>
      </c>
      <c r="C1647" s="4" t="s">
        <v>470</v>
      </c>
      <c r="D1647" s="4"/>
      <c r="E1647" s="4" t="str">
        <f>CSM_AGENCY3[[#This Row],[Agency]]&amp;"-"&amp;CSM_AGENCY3[[#This Row],[Agency Name]]</f>
        <v>046-State Law Library</v>
      </c>
      <c r="F1647" s="8" t="s">
        <v>45</v>
      </c>
      <c r="G1647" s="5" t="s">
        <v>455</v>
      </c>
      <c r="H1647" s="70">
        <f>SUMIFS('0. CSM'!C:C,'0. CSM'!L:L,CSM_AGENCY3[[#This Row],[Agency]],'0. CSM'!M:M,CSM_AGENCY3[[#This Row],[Billing CSM Title]])+SUMIFS('0. CSM'!E:E,'0. CSM'!L:L,CSM_AGENCY3[[#This Row],[Agency]],'0. CSM'!M:M,CSM_AGENCY3[[#This Row],[Billing CSM Title]])*1000</f>
        <v>0</v>
      </c>
      <c r="I1647" s="70">
        <f>SUMIFS('0. CSM'!D:D,'0. CSM'!L:L,CSM_AGENCY3[[#This Row],[Agency]],'0. CSM'!M:M,CSM_AGENCY3[[#This Row],[Billing CSM Title]])+SUMIFS('0. CSM'!F:F,'0. CSM'!L:L,CSM_AGENCY3[[#This Row],[Agency]],'0. CSM'!M:M,CSM_AGENCY3[[#This Row],[Billing CSM Title]])*1000</f>
        <v>0</v>
      </c>
      <c r="J1647" s="70">
        <f>CSM_AGENCY3[[#This Row],[FY1 ANNUAL]]+CSM_AGENCY3[[#This Row],[FY2 ANNUAL]]</f>
        <v>0</v>
      </c>
      <c r="K1647" s="70">
        <f>ROUND(CSM_AGENCY3[[#This Row],[FY1 ANNUAL]]/12,2)</f>
        <v>0</v>
      </c>
      <c r="L1647" s="70">
        <f>ROUND(CSM_AGENCY3[[#This Row],[FY2 ANNUAL]]/12,2)</f>
        <v>0</v>
      </c>
    </row>
    <row r="1648" spans="1:12" hidden="1" x14ac:dyDescent="0.25">
      <c r="A1648" t="s">
        <v>219</v>
      </c>
      <c r="B1648" t="s">
        <v>341</v>
      </c>
      <c r="C1648" s="4" t="s">
        <v>470</v>
      </c>
      <c r="D1648" s="4"/>
      <c r="E1648" s="4" t="str">
        <f>CSM_AGENCY3[[#This Row],[Agency]]&amp;"-"&amp;CSM_AGENCY3[[#This Row],[Agency Name]]</f>
        <v>048-Court of Appeals</v>
      </c>
      <c r="F1648" s="8" t="s">
        <v>45</v>
      </c>
      <c r="G1648" s="5" t="s">
        <v>455</v>
      </c>
      <c r="H1648" s="70">
        <f>SUMIFS('0. CSM'!C:C,'0. CSM'!L:L,CSM_AGENCY3[[#This Row],[Agency]],'0. CSM'!M:M,CSM_AGENCY3[[#This Row],[Billing CSM Title]])+SUMIFS('0. CSM'!E:E,'0. CSM'!L:L,CSM_AGENCY3[[#This Row],[Agency]],'0. CSM'!M:M,CSM_AGENCY3[[#This Row],[Billing CSM Title]])*1000</f>
        <v>0</v>
      </c>
      <c r="I1648" s="70">
        <f>SUMIFS('0. CSM'!D:D,'0. CSM'!L:L,CSM_AGENCY3[[#This Row],[Agency]],'0. CSM'!M:M,CSM_AGENCY3[[#This Row],[Billing CSM Title]])+SUMIFS('0. CSM'!F:F,'0. CSM'!L:L,CSM_AGENCY3[[#This Row],[Agency]],'0. CSM'!M:M,CSM_AGENCY3[[#This Row],[Billing CSM Title]])*1000</f>
        <v>0</v>
      </c>
      <c r="J1648" s="70">
        <f>CSM_AGENCY3[[#This Row],[FY1 ANNUAL]]+CSM_AGENCY3[[#This Row],[FY2 ANNUAL]]</f>
        <v>0</v>
      </c>
      <c r="K1648" s="70">
        <f>ROUND(CSM_AGENCY3[[#This Row],[FY1 ANNUAL]]/12,2)</f>
        <v>0</v>
      </c>
      <c r="L1648" s="70">
        <f>ROUND(CSM_AGENCY3[[#This Row],[FY2 ANNUAL]]/12,2)</f>
        <v>0</v>
      </c>
    </row>
    <row r="1649" spans="1:12" hidden="1" x14ac:dyDescent="0.25">
      <c r="A1649" t="s">
        <v>220</v>
      </c>
      <c r="B1649" t="s">
        <v>342</v>
      </c>
      <c r="C1649" s="4" t="s">
        <v>470</v>
      </c>
      <c r="D1649" s="4"/>
      <c r="E1649" s="4" t="str">
        <f>CSM_AGENCY3[[#This Row],[Agency]]&amp;"-"&amp;CSM_AGENCY3[[#This Row],[Agency Name]]</f>
        <v>050-Commission on Judicial Conduct</v>
      </c>
      <c r="F1649" s="8" t="s">
        <v>45</v>
      </c>
      <c r="G1649" s="5" t="s">
        <v>455</v>
      </c>
      <c r="H1649" s="70">
        <f>SUMIFS('0. CSM'!C:C,'0. CSM'!L:L,CSM_AGENCY3[[#This Row],[Agency]],'0. CSM'!M:M,CSM_AGENCY3[[#This Row],[Billing CSM Title]])+SUMIFS('0. CSM'!E:E,'0. CSM'!L:L,CSM_AGENCY3[[#This Row],[Agency]],'0. CSM'!M:M,CSM_AGENCY3[[#This Row],[Billing CSM Title]])*1000</f>
        <v>0</v>
      </c>
      <c r="I1649" s="70">
        <f>SUMIFS('0. CSM'!D:D,'0. CSM'!L:L,CSM_AGENCY3[[#This Row],[Agency]],'0. CSM'!M:M,CSM_AGENCY3[[#This Row],[Billing CSM Title]])+SUMIFS('0. CSM'!F:F,'0. CSM'!L:L,CSM_AGENCY3[[#This Row],[Agency]],'0. CSM'!M:M,CSM_AGENCY3[[#This Row],[Billing CSM Title]])*1000</f>
        <v>0</v>
      </c>
      <c r="J1649" s="70">
        <f>CSM_AGENCY3[[#This Row],[FY1 ANNUAL]]+CSM_AGENCY3[[#This Row],[FY2 ANNUAL]]</f>
        <v>0</v>
      </c>
      <c r="K1649" s="70">
        <f>ROUND(CSM_AGENCY3[[#This Row],[FY1 ANNUAL]]/12,2)</f>
        <v>0</v>
      </c>
      <c r="L1649" s="70">
        <f>ROUND(CSM_AGENCY3[[#This Row],[FY2 ANNUAL]]/12,2)</f>
        <v>0</v>
      </c>
    </row>
    <row r="1650" spans="1:12" hidden="1" x14ac:dyDescent="0.25">
      <c r="A1650" t="s">
        <v>221</v>
      </c>
      <c r="B1650" t="s">
        <v>343</v>
      </c>
      <c r="C1650" s="4" t="s">
        <v>470</v>
      </c>
      <c r="D1650" s="4"/>
      <c r="E1650" s="4" t="str">
        <f>CSM_AGENCY3[[#This Row],[Agency]]&amp;"-"&amp;CSM_AGENCY3[[#This Row],[Agency Name]]</f>
        <v>055-Administrative Office of the Courts</v>
      </c>
      <c r="F1650" s="8" t="s">
        <v>45</v>
      </c>
      <c r="G1650" s="5" t="s">
        <v>455</v>
      </c>
      <c r="H1650" s="70">
        <f>SUMIFS('0. CSM'!C:C,'0. CSM'!L:L,CSM_AGENCY3[[#This Row],[Agency]],'0. CSM'!M:M,CSM_AGENCY3[[#This Row],[Billing CSM Title]])+SUMIFS('0. CSM'!E:E,'0. CSM'!L:L,CSM_AGENCY3[[#This Row],[Agency]],'0. CSM'!M:M,CSM_AGENCY3[[#This Row],[Billing CSM Title]])*1000</f>
        <v>0</v>
      </c>
      <c r="I1650" s="70">
        <f>SUMIFS('0. CSM'!D:D,'0. CSM'!L:L,CSM_AGENCY3[[#This Row],[Agency]],'0. CSM'!M:M,CSM_AGENCY3[[#This Row],[Billing CSM Title]])+SUMIFS('0. CSM'!F:F,'0. CSM'!L:L,CSM_AGENCY3[[#This Row],[Agency]],'0. CSM'!M:M,CSM_AGENCY3[[#This Row],[Billing CSM Title]])*1000</f>
        <v>0</v>
      </c>
      <c r="J1650" s="70">
        <f>CSM_AGENCY3[[#This Row],[FY1 ANNUAL]]+CSM_AGENCY3[[#This Row],[FY2 ANNUAL]]</f>
        <v>0</v>
      </c>
      <c r="K1650" s="70">
        <f>ROUND(CSM_AGENCY3[[#This Row],[FY1 ANNUAL]]/12,2)</f>
        <v>0</v>
      </c>
      <c r="L1650" s="70">
        <f>ROUND(CSM_AGENCY3[[#This Row],[FY2 ANNUAL]]/12,2)</f>
        <v>0</v>
      </c>
    </row>
    <row r="1651" spans="1:12" hidden="1" x14ac:dyDescent="0.25">
      <c r="A1651" t="s">
        <v>222</v>
      </c>
      <c r="B1651" t="s">
        <v>344</v>
      </c>
      <c r="C1651" s="4" t="s">
        <v>470</v>
      </c>
      <c r="D1651" s="4"/>
      <c r="E1651" s="4" t="str">
        <f>CSM_AGENCY3[[#This Row],[Agency]]&amp;"-"&amp;CSM_AGENCY3[[#This Row],[Agency Name]]</f>
        <v>056-Office of Public Defense</v>
      </c>
      <c r="F1651" s="8" t="s">
        <v>45</v>
      </c>
      <c r="G1651" s="5" t="s">
        <v>455</v>
      </c>
      <c r="H1651" s="70">
        <f>SUMIFS('0. CSM'!C:C,'0. CSM'!L:L,CSM_AGENCY3[[#This Row],[Agency]],'0. CSM'!M:M,CSM_AGENCY3[[#This Row],[Billing CSM Title]])+SUMIFS('0. CSM'!E:E,'0. CSM'!L:L,CSM_AGENCY3[[#This Row],[Agency]],'0. CSM'!M:M,CSM_AGENCY3[[#This Row],[Billing CSM Title]])*1000</f>
        <v>0</v>
      </c>
      <c r="I1651" s="70">
        <f>SUMIFS('0. CSM'!D:D,'0. CSM'!L:L,CSM_AGENCY3[[#This Row],[Agency]],'0. CSM'!M:M,CSM_AGENCY3[[#This Row],[Billing CSM Title]])+SUMIFS('0. CSM'!F:F,'0. CSM'!L:L,CSM_AGENCY3[[#This Row],[Agency]],'0. CSM'!M:M,CSM_AGENCY3[[#This Row],[Billing CSM Title]])*1000</f>
        <v>0</v>
      </c>
      <c r="J1651" s="70">
        <f>CSM_AGENCY3[[#This Row],[FY1 ANNUAL]]+CSM_AGENCY3[[#This Row],[FY2 ANNUAL]]</f>
        <v>0</v>
      </c>
      <c r="K1651" s="70">
        <f>ROUND(CSM_AGENCY3[[#This Row],[FY1 ANNUAL]]/12,2)</f>
        <v>0</v>
      </c>
      <c r="L1651" s="70">
        <f>ROUND(CSM_AGENCY3[[#This Row],[FY2 ANNUAL]]/12,2)</f>
        <v>0</v>
      </c>
    </row>
    <row r="1652" spans="1:12" hidden="1" x14ac:dyDescent="0.25">
      <c r="A1652" t="s">
        <v>223</v>
      </c>
      <c r="B1652" t="s">
        <v>345</v>
      </c>
      <c r="C1652" s="4" t="s">
        <v>470</v>
      </c>
      <c r="D1652" s="4"/>
      <c r="E1652" s="4" t="str">
        <f>CSM_AGENCY3[[#This Row],[Agency]]&amp;"-"&amp;CSM_AGENCY3[[#This Row],[Agency Name]]</f>
        <v>057-Office of Civil Legal Aid</v>
      </c>
      <c r="F1652" s="8" t="s">
        <v>45</v>
      </c>
      <c r="G1652" s="5" t="s">
        <v>455</v>
      </c>
      <c r="H1652" s="70">
        <f>SUMIFS('0. CSM'!C:C,'0. CSM'!L:L,CSM_AGENCY3[[#This Row],[Agency]],'0. CSM'!M:M,CSM_AGENCY3[[#This Row],[Billing CSM Title]])+SUMIFS('0. CSM'!E:E,'0. CSM'!L:L,CSM_AGENCY3[[#This Row],[Agency]],'0. CSM'!M:M,CSM_AGENCY3[[#This Row],[Billing CSM Title]])*1000</f>
        <v>0</v>
      </c>
      <c r="I1652" s="70">
        <f>SUMIFS('0. CSM'!D:D,'0. CSM'!L:L,CSM_AGENCY3[[#This Row],[Agency]],'0. CSM'!M:M,CSM_AGENCY3[[#This Row],[Billing CSM Title]])+SUMIFS('0. CSM'!F:F,'0. CSM'!L:L,CSM_AGENCY3[[#This Row],[Agency]],'0. CSM'!M:M,CSM_AGENCY3[[#This Row],[Billing CSM Title]])*1000</f>
        <v>0</v>
      </c>
      <c r="J1652" s="70">
        <f>CSM_AGENCY3[[#This Row],[FY1 ANNUAL]]+CSM_AGENCY3[[#This Row],[FY2 ANNUAL]]</f>
        <v>0</v>
      </c>
      <c r="K1652" s="70">
        <f>ROUND(CSM_AGENCY3[[#This Row],[FY1 ANNUAL]]/12,2)</f>
        <v>0</v>
      </c>
      <c r="L1652" s="70">
        <f>ROUND(CSM_AGENCY3[[#This Row],[FY2 ANNUAL]]/12,2)</f>
        <v>0</v>
      </c>
    </row>
    <row r="1653" spans="1:12" hidden="1" x14ac:dyDescent="0.25">
      <c r="A1653" t="s">
        <v>224</v>
      </c>
      <c r="B1653" t="s">
        <v>346</v>
      </c>
      <c r="C1653" s="4" t="s">
        <v>470</v>
      </c>
      <c r="D1653" s="4"/>
      <c r="E1653" s="4" t="str">
        <f>CSM_AGENCY3[[#This Row],[Agency]]&amp;"-"&amp;CSM_AGENCY3[[#This Row],[Agency Name]]</f>
        <v>075-Office of the Governor</v>
      </c>
      <c r="F1653" s="8" t="s">
        <v>45</v>
      </c>
      <c r="G1653" s="5" t="s">
        <v>455</v>
      </c>
      <c r="H1653" s="70">
        <f>SUMIFS('0. CSM'!C:C,'0. CSM'!L:L,CSM_AGENCY3[[#This Row],[Agency]],'0. CSM'!M:M,CSM_AGENCY3[[#This Row],[Billing CSM Title]])+SUMIFS('0. CSM'!E:E,'0. CSM'!L:L,CSM_AGENCY3[[#This Row],[Agency]],'0. CSM'!M:M,CSM_AGENCY3[[#This Row],[Billing CSM Title]])*1000</f>
        <v>0</v>
      </c>
      <c r="I1653" s="70">
        <f>SUMIFS('0. CSM'!D:D,'0. CSM'!L:L,CSM_AGENCY3[[#This Row],[Agency]],'0. CSM'!M:M,CSM_AGENCY3[[#This Row],[Billing CSM Title]])+SUMIFS('0. CSM'!F:F,'0. CSM'!L:L,CSM_AGENCY3[[#This Row],[Agency]],'0. CSM'!M:M,CSM_AGENCY3[[#This Row],[Billing CSM Title]])*1000</f>
        <v>0</v>
      </c>
      <c r="J1653" s="70">
        <f>CSM_AGENCY3[[#This Row],[FY1 ANNUAL]]+CSM_AGENCY3[[#This Row],[FY2 ANNUAL]]</f>
        <v>0</v>
      </c>
      <c r="K1653" s="70">
        <f>ROUND(CSM_AGENCY3[[#This Row],[FY1 ANNUAL]]/12,2)</f>
        <v>0</v>
      </c>
      <c r="L1653" s="70">
        <f>ROUND(CSM_AGENCY3[[#This Row],[FY2 ANNUAL]]/12,2)</f>
        <v>0</v>
      </c>
    </row>
    <row r="1654" spans="1:12" hidden="1" x14ac:dyDescent="0.25">
      <c r="A1654" t="s">
        <v>225</v>
      </c>
      <c r="B1654" t="s">
        <v>347</v>
      </c>
      <c r="C1654" s="4" t="s">
        <v>470</v>
      </c>
      <c r="D1654" s="4"/>
      <c r="E1654" s="4" t="str">
        <f>CSM_AGENCY3[[#This Row],[Agency]]&amp;"-"&amp;CSM_AGENCY3[[#This Row],[Agency Name]]</f>
        <v>080-Office of the Lieutenant Governor</v>
      </c>
      <c r="F1654" s="8" t="s">
        <v>45</v>
      </c>
      <c r="G1654" s="5" t="s">
        <v>455</v>
      </c>
      <c r="H1654" s="70">
        <f>SUMIFS('0. CSM'!C:C,'0. CSM'!L:L,CSM_AGENCY3[[#This Row],[Agency]],'0. CSM'!M:M,CSM_AGENCY3[[#This Row],[Billing CSM Title]])+SUMIFS('0. CSM'!E:E,'0. CSM'!L:L,CSM_AGENCY3[[#This Row],[Agency]],'0. CSM'!M:M,CSM_AGENCY3[[#This Row],[Billing CSM Title]])*1000</f>
        <v>0</v>
      </c>
      <c r="I1654" s="70">
        <f>SUMIFS('0. CSM'!D:D,'0. CSM'!L:L,CSM_AGENCY3[[#This Row],[Agency]],'0. CSM'!M:M,CSM_AGENCY3[[#This Row],[Billing CSM Title]])+SUMIFS('0. CSM'!F:F,'0. CSM'!L:L,CSM_AGENCY3[[#This Row],[Agency]],'0. CSM'!M:M,CSM_AGENCY3[[#This Row],[Billing CSM Title]])*1000</f>
        <v>0</v>
      </c>
      <c r="J1654" s="70">
        <f>CSM_AGENCY3[[#This Row],[FY1 ANNUAL]]+CSM_AGENCY3[[#This Row],[FY2 ANNUAL]]</f>
        <v>0</v>
      </c>
      <c r="K1654" s="70">
        <f>ROUND(CSM_AGENCY3[[#This Row],[FY1 ANNUAL]]/12,2)</f>
        <v>0</v>
      </c>
      <c r="L1654" s="70">
        <f>ROUND(CSM_AGENCY3[[#This Row],[FY2 ANNUAL]]/12,2)</f>
        <v>0</v>
      </c>
    </row>
    <row r="1655" spans="1:12" hidden="1" x14ac:dyDescent="0.25">
      <c r="A1655" t="s">
        <v>227</v>
      </c>
      <c r="B1655" t="s">
        <v>349</v>
      </c>
      <c r="C1655" s="4" t="s">
        <v>470</v>
      </c>
      <c r="D1655" s="4"/>
      <c r="E1655" s="4" t="str">
        <f>CSM_AGENCY3[[#This Row],[Agency]]&amp;"-"&amp;CSM_AGENCY3[[#This Row],[Agency Name]]</f>
        <v>083-WA St Leadership Bd</v>
      </c>
      <c r="F1655" s="8" t="s">
        <v>45</v>
      </c>
      <c r="G1655" s="5" t="s">
        <v>455</v>
      </c>
      <c r="H1655" s="70">
        <f>SUMIFS('0. CSM'!C:C,'0. CSM'!L:L,CSM_AGENCY3[[#This Row],[Agency]],'0. CSM'!M:M,CSM_AGENCY3[[#This Row],[Billing CSM Title]])+SUMIFS('0. CSM'!E:E,'0. CSM'!L:L,CSM_AGENCY3[[#This Row],[Agency]],'0. CSM'!M:M,CSM_AGENCY3[[#This Row],[Billing CSM Title]])*1000</f>
        <v>0</v>
      </c>
      <c r="I1655" s="70">
        <f>SUMIFS('0. CSM'!D:D,'0. CSM'!L:L,CSM_AGENCY3[[#This Row],[Agency]],'0. CSM'!M:M,CSM_AGENCY3[[#This Row],[Billing CSM Title]])+SUMIFS('0. CSM'!F:F,'0. CSM'!L:L,CSM_AGENCY3[[#This Row],[Agency]],'0. CSM'!M:M,CSM_AGENCY3[[#This Row],[Billing CSM Title]])*1000</f>
        <v>0</v>
      </c>
      <c r="J1655" s="70">
        <f>CSM_AGENCY3[[#This Row],[FY1 ANNUAL]]+CSM_AGENCY3[[#This Row],[FY2 ANNUAL]]</f>
        <v>0</v>
      </c>
      <c r="K1655" s="70">
        <f>ROUND(CSM_AGENCY3[[#This Row],[FY1 ANNUAL]]/12,2)</f>
        <v>0</v>
      </c>
      <c r="L1655" s="70">
        <f>ROUND(CSM_AGENCY3[[#This Row],[FY2 ANNUAL]]/12,2)</f>
        <v>0</v>
      </c>
    </row>
    <row r="1656" spans="1:12" hidden="1" x14ac:dyDescent="0.25">
      <c r="A1656" t="s">
        <v>226</v>
      </c>
      <c r="B1656" t="s">
        <v>348</v>
      </c>
      <c r="C1656" s="4" t="s">
        <v>470</v>
      </c>
      <c r="D1656" s="4"/>
      <c r="E1656" s="4" t="str">
        <f>CSM_AGENCY3[[#This Row],[Agency]]&amp;"-"&amp;CSM_AGENCY3[[#This Row],[Agency Name]]</f>
        <v>082-Public Disclosure Commission</v>
      </c>
      <c r="F1656" s="8" t="s">
        <v>45</v>
      </c>
      <c r="G1656" s="5" t="s">
        <v>455</v>
      </c>
      <c r="H1656" s="70">
        <f>SUMIFS('0. CSM'!C:C,'0. CSM'!L:L,CSM_AGENCY3[[#This Row],[Agency]],'0. CSM'!M:M,CSM_AGENCY3[[#This Row],[Billing CSM Title]])+SUMIFS('0. CSM'!E:E,'0. CSM'!L:L,CSM_AGENCY3[[#This Row],[Agency]],'0. CSM'!M:M,CSM_AGENCY3[[#This Row],[Billing CSM Title]])*1000</f>
        <v>0</v>
      </c>
      <c r="I1656" s="70">
        <f>SUMIFS('0. CSM'!D:D,'0. CSM'!L:L,CSM_AGENCY3[[#This Row],[Agency]],'0. CSM'!M:M,CSM_AGENCY3[[#This Row],[Billing CSM Title]])+SUMIFS('0. CSM'!F:F,'0. CSM'!L:L,CSM_AGENCY3[[#This Row],[Agency]],'0. CSM'!M:M,CSM_AGENCY3[[#This Row],[Billing CSM Title]])*1000</f>
        <v>0</v>
      </c>
      <c r="J1656" s="70">
        <f>CSM_AGENCY3[[#This Row],[FY1 ANNUAL]]+CSM_AGENCY3[[#This Row],[FY2 ANNUAL]]</f>
        <v>0</v>
      </c>
      <c r="K1656" s="70">
        <f>ROUND(CSM_AGENCY3[[#This Row],[FY1 ANNUAL]]/12,2)</f>
        <v>0</v>
      </c>
      <c r="L1656" s="70">
        <f>ROUND(CSM_AGENCY3[[#This Row],[FY2 ANNUAL]]/12,2)</f>
        <v>0</v>
      </c>
    </row>
    <row r="1657" spans="1:12" hidden="1" x14ac:dyDescent="0.25">
      <c r="A1657" t="s">
        <v>228</v>
      </c>
      <c r="B1657" t="s">
        <v>350</v>
      </c>
      <c r="C1657" s="4" t="s">
        <v>470</v>
      </c>
      <c r="D1657" s="4"/>
      <c r="E1657" s="4" t="str">
        <f>CSM_AGENCY3[[#This Row],[Agency]]&amp;"-"&amp;CSM_AGENCY3[[#This Row],[Agency Name]]</f>
        <v>085-Office of the Secretary of State</v>
      </c>
      <c r="F1657" s="8" t="s">
        <v>45</v>
      </c>
      <c r="G1657" s="5" t="s">
        <v>455</v>
      </c>
      <c r="H1657" s="70">
        <f>SUMIFS('0. CSM'!C:C,'0. CSM'!L:L,CSM_AGENCY3[[#This Row],[Agency]],'0. CSM'!M:M,CSM_AGENCY3[[#This Row],[Billing CSM Title]])+SUMIFS('0. CSM'!E:E,'0. CSM'!L:L,CSM_AGENCY3[[#This Row],[Agency]],'0. CSM'!M:M,CSM_AGENCY3[[#This Row],[Billing CSM Title]])*1000</f>
        <v>0</v>
      </c>
      <c r="I1657" s="70">
        <f>SUMIFS('0. CSM'!D:D,'0. CSM'!L:L,CSM_AGENCY3[[#This Row],[Agency]],'0. CSM'!M:M,CSM_AGENCY3[[#This Row],[Billing CSM Title]])+SUMIFS('0. CSM'!F:F,'0. CSM'!L:L,CSM_AGENCY3[[#This Row],[Agency]],'0. CSM'!M:M,CSM_AGENCY3[[#This Row],[Billing CSM Title]])*1000</f>
        <v>0</v>
      </c>
      <c r="J1657" s="70">
        <f>CSM_AGENCY3[[#This Row],[FY1 ANNUAL]]+CSM_AGENCY3[[#This Row],[FY2 ANNUAL]]</f>
        <v>0</v>
      </c>
      <c r="K1657" s="70">
        <f>ROUND(CSM_AGENCY3[[#This Row],[FY1 ANNUAL]]/12,2)</f>
        <v>0</v>
      </c>
      <c r="L1657" s="70">
        <f>ROUND(CSM_AGENCY3[[#This Row],[FY2 ANNUAL]]/12,2)</f>
        <v>0</v>
      </c>
    </row>
    <row r="1658" spans="1:12" hidden="1" x14ac:dyDescent="0.25">
      <c r="A1658" t="s">
        <v>229</v>
      </c>
      <c r="B1658" t="s">
        <v>351</v>
      </c>
      <c r="C1658" s="4" t="s">
        <v>470</v>
      </c>
      <c r="D1658" s="4"/>
      <c r="E1658" s="4" t="str">
        <f>CSM_AGENCY3[[#This Row],[Agency]]&amp;"-"&amp;CSM_AGENCY3[[#This Row],[Agency Name]]</f>
        <v>086-Governor's Office of Indian Affairs</v>
      </c>
      <c r="F1658" s="8" t="s">
        <v>45</v>
      </c>
      <c r="G1658" s="5" t="s">
        <v>455</v>
      </c>
      <c r="H1658" s="70">
        <f>SUMIFS('0. CSM'!C:C,'0. CSM'!L:L,CSM_AGENCY3[[#This Row],[Agency]],'0. CSM'!M:M,CSM_AGENCY3[[#This Row],[Billing CSM Title]])+SUMIFS('0. CSM'!E:E,'0. CSM'!L:L,CSM_AGENCY3[[#This Row],[Agency]],'0. CSM'!M:M,CSM_AGENCY3[[#This Row],[Billing CSM Title]])*1000</f>
        <v>0</v>
      </c>
      <c r="I1658" s="70">
        <f>SUMIFS('0. CSM'!D:D,'0. CSM'!L:L,CSM_AGENCY3[[#This Row],[Agency]],'0. CSM'!M:M,CSM_AGENCY3[[#This Row],[Billing CSM Title]])+SUMIFS('0. CSM'!F:F,'0. CSM'!L:L,CSM_AGENCY3[[#This Row],[Agency]],'0. CSM'!M:M,CSM_AGENCY3[[#This Row],[Billing CSM Title]])*1000</f>
        <v>0</v>
      </c>
      <c r="J1658" s="70">
        <f>CSM_AGENCY3[[#This Row],[FY1 ANNUAL]]+CSM_AGENCY3[[#This Row],[FY2 ANNUAL]]</f>
        <v>0</v>
      </c>
      <c r="K1658" s="70">
        <f>ROUND(CSM_AGENCY3[[#This Row],[FY1 ANNUAL]]/12,2)</f>
        <v>0</v>
      </c>
      <c r="L1658" s="70">
        <f>ROUND(CSM_AGENCY3[[#This Row],[FY2 ANNUAL]]/12,2)</f>
        <v>0</v>
      </c>
    </row>
    <row r="1659" spans="1:12" hidden="1" x14ac:dyDescent="0.25">
      <c r="A1659" t="s">
        <v>230</v>
      </c>
      <c r="B1659" t="s">
        <v>352</v>
      </c>
      <c r="C1659" s="4" t="s">
        <v>470</v>
      </c>
      <c r="D1659" s="4"/>
      <c r="E1659" s="4" t="str">
        <f>CSM_AGENCY3[[#This Row],[Agency]]&amp;"-"&amp;CSM_AGENCY3[[#This Row],[Agency Name]]</f>
        <v>087-Asian-Pacific-American Affrs</v>
      </c>
      <c r="F1659" s="8" t="s">
        <v>45</v>
      </c>
      <c r="G1659" s="5" t="s">
        <v>455</v>
      </c>
      <c r="H1659" s="70">
        <f>SUMIFS('0. CSM'!C:C,'0. CSM'!L:L,CSM_AGENCY3[[#This Row],[Agency]],'0. CSM'!M:M,CSM_AGENCY3[[#This Row],[Billing CSM Title]])+SUMIFS('0. CSM'!E:E,'0. CSM'!L:L,CSM_AGENCY3[[#This Row],[Agency]],'0. CSM'!M:M,CSM_AGENCY3[[#This Row],[Billing CSM Title]])*1000</f>
        <v>0</v>
      </c>
      <c r="I1659" s="70">
        <f>SUMIFS('0. CSM'!D:D,'0. CSM'!L:L,CSM_AGENCY3[[#This Row],[Agency]],'0. CSM'!M:M,CSM_AGENCY3[[#This Row],[Billing CSM Title]])+SUMIFS('0. CSM'!F:F,'0. CSM'!L:L,CSM_AGENCY3[[#This Row],[Agency]],'0. CSM'!M:M,CSM_AGENCY3[[#This Row],[Billing CSM Title]])*1000</f>
        <v>0</v>
      </c>
      <c r="J1659" s="70">
        <f>CSM_AGENCY3[[#This Row],[FY1 ANNUAL]]+CSM_AGENCY3[[#This Row],[FY2 ANNUAL]]</f>
        <v>0</v>
      </c>
      <c r="K1659" s="70">
        <f>ROUND(CSM_AGENCY3[[#This Row],[FY1 ANNUAL]]/12,2)</f>
        <v>0</v>
      </c>
      <c r="L1659" s="70">
        <f>ROUND(CSM_AGENCY3[[#This Row],[FY2 ANNUAL]]/12,2)</f>
        <v>0</v>
      </c>
    </row>
    <row r="1660" spans="1:12" hidden="1" x14ac:dyDescent="0.25">
      <c r="A1660" t="s">
        <v>231</v>
      </c>
      <c r="B1660" t="s">
        <v>353</v>
      </c>
      <c r="C1660" s="4" t="s">
        <v>470</v>
      </c>
      <c r="D1660" s="4"/>
      <c r="E1660" s="4" t="str">
        <f>CSM_AGENCY3[[#This Row],[Agency]]&amp;"-"&amp;CSM_AGENCY3[[#This Row],[Agency Name]]</f>
        <v>090-Office of the State Treasurer</v>
      </c>
      <c r="F1660" s="8" t="s">
        <v>45</v>
      </c>
      <c r="G1660" s="5" t="s">
        <v>455</v>
      </c>
      <c r="H1660" s="70">
        <f>SUMIFS('0. CSM'!C:C,'0. CSM'!L:L,CSM_AGENCY3[[#This Row],[Agency]],'0. CSM'!M:M,CSM_AGENCY3[[#This Row],[Billing CSM Title]])+SUMIFS('0. CSM'!E:E,'0. CSM'!L:L,CSM_AGENCY3[[#This Row],[Agency]],'0. CSM'!M:M,CSM_AGENCY3[[#This Row],[Billing CSM Title]])*1000</f>
        <v>0</v>
      </c>
      <c r="I1660" s="70">
        <f>SUMIFS('0. CSM'!D:D,'0. CSM'!L:L,CSM_AGENCY3[[#This Row],[Agency]],'0. CSM'!M:M,CSM_AGENCY3[[#This Row],[Billing CSM Title]])+SUMIFS('0. CSM'!F:F,'0. CSM'!L:L,CSM_AGENCY3[[#This Row],[Agency]],'0. CSM'!M:M,CSM_AGENCY3[[#This Row],[Billing CSM Title]])*1000</f>
        <v>0</v>
      </c>
      <c r="J1660" s="70">
        <f>CSM_AGENCY3[[#This Row],[FY1 ANNUAL]]+CSM_AGENCY3[[#This Row],[FY2 ANNUAL]]</f>
        <v>0</v>
      </c>
      <c r="K1660" s="70">
        <f>ROUND(CSM_AGENCY3[[#This Row],[FY1 ANNUAL]]/12,2)</f>
        <v>0</v>
      </c>
      <c r="L1660" s="70">
        <f>ROUND(CSM_AGENCY3[[#This Row],[FY2 ANNUAL]]/12,2)</f>
        <v>0</v>
      </c>
    </row>
    <row r="1661" spans="1:12" hidden="1" x14ac:dyDescent="0.25">
      <c r="A1661" t="s">
        <v>232</v>
      </c>
      <c r="B1661" t="s">
        <v>354</v>
      </c>
      <c r="C1661" s="4" t="s">
        <v>470</v>
      </c>
      <c r="D1661" s="4"/>
      <c r="E1661" s="4" t="str">
        <f>CSM_AGENCY3[[#This Row],[Agency]]&amp;"-"&amp;CSM_AGENCY3[[#This Row],[Agency Name]]</f>
        <v>091-Redistricting Commission</v>
      </c>
      <c r="F1661" s="8" t="s">
        <v>45</v>
      </c>
      <c r="G1661" s="5" t="s">
        <v>455</v>
      </c>
      <c r="H1661" s="70">
        <f>SUMIFS('0. CSM'!C:C,'0. CSM'!L:L,CSM_AGENCY3[[#This Row],[Agency]],'0. CSM'!M:M,CSM_AGENCY3[[#This Row],[Billing CSM Title]])+SUMIFS('0. CSM'!E:E,'0. CSM'!L:L,CSM_AGENCY3[[#This Row],[Agency]],'0. CSM'!M:M,CSM_AGENCY3[[#This Row],[Billing CSM Title]])*1000</f>
        <v>0</v>
      </c>
      <c r="I1661" s="70">
        <f>SUMIFS('0. CSM'!D:D,'0. CSM'!L:L,CSM_AGENCY3[[#This Row],[Agency]],'0. CSM'!M:M,CSM_AGENCY3[[#This Row],[Billing CSM Title]])+SUMIFS('0. CSM'!F:F,'0. CSM'!L:L,CSM_AGENCY3[[#This Row],[Agency]],'0. CSM'!M:M,CSM_AGENCY3[[#This Row],[Billing CSM Title]])*1000</f>
        <v>0</v>
      </c>
      <c r="J1661" s="70">
        <f>CSM_AGENCY3[[#This Row],[FY1 ANNUAL]]+CSM_AGENCY3[[#This Row],[FY2 ANNUAL]]</f>
        <v>0</v>
      </c>
      <c r="K1661" s="70">
        <f>ROUND(CSM_AGENCY3[[#This Row],[FY1 ANNUAL]]/12,2)</f>
        <v>0</v>
      </c>
      <c r="L1661" s="70">
        <f>ROUND(CSM_AGENCY3[[#This Row],[FY2 ANNUAL]]/12,2)</f>
        <v>0</v>
      </c>
    </row>
    <row r="1662" spans="1:12" hidden="1" x14ac:dyDescent="0.25">
      <c r="A1662" t="s">
        <v>233</v>
      </c>
      <c r="B1662" t="s">
        <v>355</v>
      </c>
      <c r="C1662" s="4" t="s">
        <v>470</v>
      </c>
      <c r="D1662" s="4"/>
      <c r="E1662" s="4" t="str">
        <f>CSM_AGENCY3[[#This Row],[Agency]]&amp;"-"&amp;CSM_AGENCY3[[#This Row],[Agency Name]]</f>
        <v>095-Office of the State Auditor</v>
      </c>
      <c r="F1662" s="8" t="s">
        <v>45</v>
      </c>
      <c r="G1662" s="5" t="s">
        <v>455</v>
      </c>
      <c r="H1662" s="70">
        <f>SUMIFS('0. CSM'!C:C,'0. CSM'!L:L,CSM_AGENCY3[[#This Row],[Agency]],'0. CSM'!M:M,CSM_AGENCY3[[#This Row],[Billing CSM Title]])+SUMIFS('0. CSM'!E:E,'0. CSM'!L:L,CSM_AGENCY3[[#This Row],[Agency]],'0. CSM'!M:M,CSM_AGENCY3[[#This Row],[Billing CSM Title]])*1000</f>
        <v>0</v>
      </c>
      <c r="I1662" s="70">
        <f>SUMIFS('0. CSM'!D:D,'0. CSM'!L:L,CSM_AGENCY3[[#This Row],[Agency]],'0. CSM'!M:M,CSM_AGENCY3[[#This Row],[Billing CSM Title]])+SUMIFS('0. CSM'!F:F,'0. CSM'!L:L,CSM_AGENCY3[[#This Row],[Agency]],'0. CSM'!M:M,CSM_AGENCY3[[#This Row],[Billing CSM Title]])*1000</f>
        <v>0</v>
      </c>
      <c r="J1662" s="70">
        <f>CSM_AGENCY3[[#This Row],[FY1 ANNUAL]]+CSM_AGENCY3[[#This Row],[FY2 ANNUAL]]</f>
        <v>0</v>
      </c>
      <c r="K1662" s="70">
        <f>ROUND(CSM_AGENCY3[[#This Row],[FY1 ANNUAL]]/12,2)</f>
        <v>0</v>
      </c>
      <c r="L1662" s="70">
        <f>ROUND(CSM_AGENCY3[[#This Row],[FY2 ANNUAL]]/12,2)</f>
        <v>0</v>
      </c>
    </row>
    <row r="1663" spans="1:12" hidden="1" x14ac:dyDescent="0.25">
      <c r="A1663" t="s">
        <v>234</v>
      </c>
      <c r="B1663" t="s">
        <v>356</v>
      </c>
      <c r="C1663" s="4" t="s">
        <v>470</v>
      </c>
      <c r="D1663" s="4"/>
      <c r="E1663" s="4" t="str">
        <f>CSM_AGENCY3[[#This Row],[Agency]]&amp;"-"&amp;CSM_AGENCY3[[#This Row],[Agency Name]]</f>
        <v>099-Comm Salaries for Elected Officials</v>
      </c>
      <c r="F1663" s="8" t="s">
        <v>45</v>
      </c>
      <c r="G1663" s="5" t="s">
        <v>455</v>
      </c>
      <c r="H1663" s="70">
        <f>SUMIFS('0. CSM'!C:C,'0. CSM'!L:L,CSM_AGENCY3[[#This Row],[Agency]],'0. CSM'!M:M,CSM_AGENCY3[[#This Row],[Billing CSM Title]])+SUMIFS('0. CSM'!E:E,'0. CSM'!L:L,CSM_AGENCY3[[#This Row],[Agency]],'0. CSM'!M:M,CSM_AGENCY3[[#This Row],[Billing CSM Title]])*1000</f>
        <v>0</v>
      </c>
      <c r="I1663" s="70">
        <f>SUMIFS('0. CSM'!D:D,'0. CSM'!L:L,CSM_AGENCY3[[#This Row],[Agency]],'0. CSM'!M:M,CSM_AGENCY3[[#This Row],[Billing CSM Title]])+SUMIFS('0. CSM'!F:F,'0. CSM'!L:L,CSM_AGENCY3[[#This Row],[Agency]],'0. CSM'!M:M,CSM_AGENCY3[[#This Row],[Billing CSM Title]])*1000</f>
        <v>0</v>
      </c>
      <c r="J1663" s="70">
        <f>CSM_AGENCY3[[#This Row],[FY1 ANNUAL]]+CSM_AGENCY3[[#This Row],[FY2 ANNUAL]]</f>
        <v>0</v>
      </c>
      <c r="K1663" s="70">
        <f>ROUND(CSM_AGENCY3[[#This Row],[FY1 ANNUAL]]/12,2)</f>
        <v>0</v>
      </c>
      <c r="L1663" s="70">
        <f>ROUND(CSM_AGENCY3[[#This Row],[FY2 ANNUAL]]/12,2)</f>
        <v>0</v>
      </c>
    </row>
    <row r="1664" spans="1:12" hidden="1" x14ac:dyDescent="0.25">
      <c r="A1664" t="s">
        <v>235</v>
      </c>
      <c r="B1664" t="s">
        <v>357</v>
      </c>
      <c r="C1664" s="4" t="s">
        <v>470</v>
      </c>
      <c r="D1664" s="4"/>
      <c r="E1664" s="4" t="str">
        <f>CSM_AGENCY3[[#This Row],[Agency]]&amp;"-"&amp;CSM_AGENCY3[[#This Row],[Agency Name]]</f>
        <v>100-Office of the Attorney General</v>
      </c>
      <c r="F1664" s="8" t="s">
        <v>45</v>
      </c>
      <c r="G1664" s="5" t="s">
        <v>455</v>
      </c>
      <c r="H1664" s="70">
        <f>SUMIFS('0. CSM'!C:C,'0. CSM'!L:L,CSM_AGENCY3[[#This Row],[Agency]],'0. CSM'!M:M,CSM_AGENCY3[[#This Row],[Billing CSM Title]])+SUMIFS('0. CSM'!E:E,'0. CSM'!L:L,CSM_AGENCY3[[#This Row],[Agency]],'0. CSM'!M:M,CSM_AGENCY3[[#This Row],[Billing CSM Title]])*1000</f>
        <v>0</v>
      </c>
      <c r="I1664" s="70">
        <f>SUMIFS('0. CSM'!D:D,'0. CSM'!L:L,CSM_AGENCY3[[#This Row],[Agency]],'0. CSM'!M:M,CSM_AGENCY3[[#This Row],[Billing CSM Title]])+SUMIFS('0. CSM'!F:F,'0. CSM'!L:L,CSM_AGENCY3[[#This Row],[Agency]],'0. CSM'!M:M,CSM_AGENCY3[[#This Row],[Billing CSM Title]])*1000</f>
        <v>2000</v>
      </c>
      <c r="J1664" s="70">
        <f>CSM_AGENCY3[[#This Row],[FY1 ANNUAL]]+CSM_AGENCY3[[#This Row],[FY2 ANNUAL]]</f>
        <v>2000</v>
      </c>
      <c r="K1664" s="70">
        <f>ROUND(CSM_AGENCY3[[#This Row],[FY1 ANNUAL]]/12,2)</f>
        <v>0</v>
      </c>
      <c r="L1664" s="70">
        <f>ROUND(CSM_AGENCY3[[#This Row],[FY2 ANNUAL]]/12,2)</f>
        <v>166.67</v>
      </c>
    </row>
    <row r="1665" spans="1:12" hidden="1" x14ac:dyDescent="0.25">
      <c r="A1665" t="s">
        <v>236</v>
      </c>
      <c r="B1665" t="s">
        <v>358</v>
      </c>
      <c r="C1665" s="4" t="s">
        <v>470</v>
      </c>
      <c r="D1665" s="4"/>
      <c r="E1665" s="4" t="str">
        <f>CSM_AGENCY3[[#This Row],[Agency]]&amp;"-"&amp;CSM_AGENCY3[[#This Row],[Agency Name]]</f>
        <v>101-Caseload Forecast Council</v>
      </c>
      <c r="F1665" s="8" t="s">
        <v>45</v>
      </c>
      <c r="G1665" s="5" t="s">
        <v>455</v>
      </c>
      <c r="H1665" s="70">
        <f>SUMIFS('0. CSM'!C:C,'0. CSM'!L:L,CSM_AGENCY3[[#This Row],[Agency]],'0. CSM'!M:M,CSM_AGENCY3[[#This Row],[Billing CSM Title]])+SUMIFS('0. CSM'!E:E,'0. CSM'!L:L,CSM_AGENCY3[[#This Row],[Agency]],'0. CSM'!M:M,CSM_AGENCY3[[#This Row],[Billing CSM Title]])*1000</f>
        <v>0</v>
      </c>
      <c r="I1665" s="70">
        <f>SUMIFS('0. CSM'!D:D,'0. CSM'!L:L,CSM_AGENCY3[[#This Row],[Agency]],'0. CSM'!M:M,CSM_AGENCY3[[#This Row],[Billing CSM Title]])+SUMIFS('0. CSM'!F:F,'0. CSM'!L:L,CSM_AGENCY3[[#This Row],[Agency]],'0. CSM'!M:M,CSM_AGENCY3[[#This Row],[Billing CSM Title]])*1000</f>
        <v>0</v>
      </c>
      <c r="J1665" s="70">
        <f>CSM_AGENCY3[[#This Row],[FY1 ANNUAL]]+CSM_AGENCY3[[#This Row],[FY2 ANNUAL]]</f>
        <v>0</v>
      </c>
      <c r="K1665" s="70">
        <f>ROUND(CSM_AGENCY3[[#This Row],[FY1 ANNUAL]]/12,2)</f>
        <v>0</v>
      </c>
      <c r="L1665" s="70">
        <f>ROUND(CSM_AGENCY3[[#This Row],[FY2 ANNUAL]]/12,2)</f>
        <v>0</v>
      </c>
    </row>
    <row r="1666" spans="1:12" hidden="1" x14ac:dyDescent="0.25">
      <c r="A1666" t="s">
        <v>237</v>
      </c>
      <c r="B1666" t="s">
        <v>359</v>
      </c>
      <c r="C1666" s="4" t="s">
        <v>470</v>
      </c>
      <c r="D1666" s="4"/>
      <c r="E1666" s="4" t="str">
        <f>CSM_AGENCY3[[#This Row],[Agency]]&amp;"-"&amp;CSM_AGENCY3[[#This Row],[Agency Name]]</f>
        <v>102-Dept of Financial Institutions</v>
      </c>
      <c r="F1666" s="8" t="s">
        <v>45</v>
      </c>
      <c r="G1666" s="5" t="s">
        <v>455</v>
      </c>
      <c r="H1666" s="70">
        <f>SUMIFS('0. CSM'!C:C,'0. CSM'!L:L,CSM_AGENCY3[[#This Row],[Agency]],'0. CSM'!M:M,CSM_AGENCY3[[#This Row],[Billing CSM Title]])+SUMIFS('0. CSM'!E:E,'0. CSM'!L:L,CSM_AGENCY3[[#This Row],[Agency]],'0. CSM'!M:M,CSM_AGENCY3[[#This Row],[Billing CSM Title]])*1000</f>
        <v>0</v>
      </c>
      <c r="I1666" s="70">
        <f>SUMIFS('0. CSM'!D:D,'0. CSM'!L:L,CSM_AGENCY3[[#This Row],[Agency]],'0. CSM'!M:M,CSM_AGENCY3[[#This Row],[Billing CSM Title]])+SUMIFS('0. CSM'!F:F,'0. CSM'!L:L,CSM_AGENCY3[[#This Row],[Agency]],'0. CSM'!M:M,CSM_AGENCY3[[#This Row],[Billing CSM Title]])*1000</f>
        <v>0</v>
      </c>
      <c r="J1666" s="70">
        <f>CSM_AGENCY3[[#This Row],[FY1 ANNUAL]]+CSM_AGENCY3[[#This Row],[FY2 ANNUAL]]</f>
        <v>0</v>
      </c>
      <c r="K1666" s="70">
        <f>ROUND(CSM_AGENCY3[[#This Row],[FY1 ANNUAL]]/12,2)</f>
        <v>0</v>
      </c>
      <c r="L1666" s="70">
        <f>ROUND(CSM_AGENCY3[[#This Row],[FY2 ANNUAL]]/12,2)</f>
        <v>0</v>
      </c>
    </row>
    <row r="1667" spans="1:12" hidden="1" x14ac:dyDescent="0.25">
      <c r="A1667" t="s">
        <v>238</v>
      </c>
      <c r="B1667" t="s">
        <v>360</v>
      </c>
      <c r="C1667" s="4" t="s">
        <v>470</v>
      </c>
      <c r="D1667" s="4"/>
      <c r="E1667" s="4" t="str">
        <f>CSM_AGENCY3[[#This Row],[Agency]]&amp;"-"&amp;CSM_AGENCY3[[#This Row],[Agency Name]]</f>
        <v>103-Department of Commerce</v>
      </c>
      <c r="F1667" s="8" t="s">
        <v>45</v>
      </c>
      <c r="G1667" s="5" t="s">
        <v>455</v>
      </c>
      <c r="H1667" s="70">
        <f>SUMIFS('0. CSM'!C:C,'0. CSM'!L:L,CSM_AGENCY3[[#This Row],[Agency]],'0. CSM'!M:M,CSM_AGENCY3[[#This Row],[Billing CSM Title]])+SUMIFS('0. CSM'!E:E,'0. CSM'!L:L,CSM_AGENCY3[[#This Row],[Agency]],'0. CSM'!M:M,CSM_AGENCY3[[#This Row],[Billing CSM Title]])*1000</f>
        <v>0</v>
      </c>
      <c r="I1667" s="70">
        <f>SUMIFS('0. CSM'!D:D,'0. CSM'!L:L,CSM_AGENCY3[[#This Row],[Agency]],'0. CSM'!M:M,CSM_AGENCY3[[#This Row],[Billing CSM Title]])+SUMIFS('0. CSM'!F:F,'0. CSM'!L:L,CSM_AGENCY3[[#This Row],[Agency]],'0. CSM'!M:M,CSM_AGENCY3[[#This Row],[Billing CSM Title]])*1000</f>
        <v>0</v>
      </c>
      <c r="J1667" s="70">
        <f>CSM_AGENCY3[[#This Row],[FY1 ANNUAL]]+CSM_AGENCY3[[#This Row],[FY2 ANNUAL]]</f>
        <v>0</v>
      </c>
      <c r="K1667" s="70">
        <f>ROUND(CSM_AGENCY3[[#This Row],[FY1 ANNUAL]]/12,2)</f>
        <v>0</v>
      </c>
      <c r="L1667" s="70">
        <f>ROUND(CSM_AGENCY3[[#This Row],[FY2 ANNUAL]]/12,2)</f>
        <v>0</v>
      </c>
    </row>
    <row r="1668" spans="1:12" hidden="1" x14ac:dyDescent="0.25">
      <c r="A1668" t="s">
        <v>239</v>
      </c>
      <c r="B1668" t="s">
        <v>361</v>
      </c>
      <c r="C1668" s="4" t="s">
        <v>470</v>
      </c>
      <c r="D1668" s="4"/>
      <c r="E1668" s="4" t="str">
        <f>CSM_AGENCY3[[#This Row],[Agency]]&amp;"-"&amp;CSM_AGENCY3[[#This Row],[Agency Name]]</f>
        <v>104-Economic &amp; Revenue Forecast Council</v>
      </c>
      <c r="F1668" s="8" t="s">
        <v>45</v>
      </c>
      <c r="G1668" s="5" t="s">
        <v>455</v>
      </c>
      <c r="H1668" s="70">
        <f>SUMIFS('0. CSM'!C:C,'0. CSM'!L:L,CSM_AGENCY3[[#This Row],[Agency]],'0. CSM'!M:M,CSM_AGENCY3[[#This Row],[Billing CSM Title]])+SUMIFS('0. CSM'!E:E,'0. CSM'!L:L,CSM_AGENCY3[[#This Row],[Agency]],'0. CSM'!M:M,CSM_AGENCY3[[#This Row],[Billing CSM Title]])*1000</f>
        <v>0</v>
      </c>
      <c r="I1668" s="70">
        <f>SUMIFS('0. CSM'!D:D,'0. CSM'!L:L,CSM_AGENCY3[[#This Row],[Agency]],'0. CSM'!M:M,CSM_AGENCY3[[#This Row],[Billing CSM Title]])+SUMIFS('0. CSM'!F:F,'0. CSM'!L:L,CSM_AGENCY3[[#This Row],[Agency]],'0. CSM'!M:M,CSM_AGENCY3[[#This Row],[Billing CSM Title]])*1000</f>
        <v>0</v>
      </c>
      <c r="J1668" s="70">
        <f>CSM_AGENCY3[[#This Row],[FY1 ANNUAL]]+CSM_AGENCY3[[#This Row],[FY2 ANNUAL]]</f>
        <v>0</v>
      </c>
      <c r="K1668" s="70">
        <f>ROUND(CSM_AGENCY3[[#This Row],[FY1 ANNUAL]]/12,2)</f>
        <v>0</v>
      </c>
      <c r="L1668" s="70">
        <f>ROUND(CSM_AGENCY3[[#This Row],[FY2 ANNUAL]]/12,2)</f>
        <v>0</v>
      </c>
    </row>
    <row r="1669" spans="1:12" hidden="1" x14ac:dyDescent="0.25">
      <c r="A1669" t="s">
        <v>240</v>
      </c>
      <c r="B1669" t="s">
        <v>362</v>
      </c>
      <c r="C1669" s="4" t="s">
        <v>470</v>
      </c>
      <c r="D1669" s="4"/>
      <c r="E1669" s="4" t="str">
        <f>CSM_AGENCY3[[#This Row],[Agency]]&amp;"-"&amp;CSM_AGENCY3[[#This Row],[Agency Name]]</f>
        <v>105-Office of Financial Management</v>
      </c>
      <c r="F1669" s="8" t="s">
        <v>45</v>
      </c>
      <c r="G1669" s="5" t="s">
        <v>455</v>
      </c>
      <c r="H1669" s="70">
        <f>SUMIFS('0. CSM'!C:C,'0. CSM'!L:L,CSM_AGENCY3[[#This Row],[Agency]],'0. CSM'!M:M,CSM_AGENCY3[[#This Row],[Billing CSM Title]])+SUMIFS('0. CSM'!E:E,'0. CSM'!L:L,CSM_AGENCY3[[#This Row],[Agency]],'0. CSM'!M:M,CSM_AGENCY3[[#This Row],[Billing CSM Title]])*1000</f>
        <v>0</v>
      </c>
      <c r="I1669" s="70">
        <f>SUMIFS('0. CSM'!D:D,'0. CSM'!L:L,CSM_AGENCY3[[#This Row],[Agency]],'0. CSM'!M:M,CSM_AGENCY3[[#This Row],[Billing CSM Title]])+SUMIFS('0. CSM'!F:F,'0. CSM'!L:L,CSM_AGENCY3[[#This Row],[Agency]],'0. CSM'!M:M,CSM_AGENCY3[[#This Row],[Billing CSM Title]])*1000</f>
        <v>0</v>
      </c>
      <c r="J1669" s="70">
        <f>CSM_AGENCY3[[#This Row],[FY1 ANNUAL]]+CSM_AGENCY3[[#This Row],[FY2 ANNUAL]]</f>
        <v>0</v>
      </c>
      <c r="K1669" s="70">
        <f>ROUND(CSM_AGENCY3[[#This Row],[FY1 ANNUAL]]/12,2)</f>
        <v>0</v>
      </c>
      <c r="L1669" s="70">
        <f>ROUND(CSM_AGENCY3[[#This Row],[FY2 ANNUAL]]/12,2)</f>
        <v>0</v>
      </c>
    </row>
    <row r="1670" spans="1:12" hidden="1" x14ac:dyDescent="0.25">
      <c r="A1670" t="s">
        <v>241</v>
      </c>
      <c r="B1670" t="s">
        <v>363</v>
      </c>
      <c r="C1670" s="4" t="s">
        <v>470</v>
      </c>
      <c r="D1670" s="4"/>
      <c r="E1670" s="4" t="str">
        <f>CSM_AGENCY3[[#This Row],[Agency]]&amp;"-"&amp;CSM_AGENCY3[[#This Row],[Agency Name]]</f>
        <v>107-WA State Health Care Authority</v>
      </c>
      <c r="F1670" s="8" t="s">
        <v>45</v>
      </c>
      <c r="G1670" s="5" t="s">
        <v>455</v>
      </c>
      <c r="H1670" s="70">
        <f>SUMIFS('0. CSM'!C:C,'0. CSM'!L:L,CSM_AGENCY3[[#This Row],[Agency]],'0. CSM'!M:M,CSM_AGENCY3[[#This Row],[Billing CSM Title]])+SUMIFS('0. CSM'!E:E,'0. CSM'!L:L,CSM_AGENCY3[[#This Row],[Agency]],'0. CSM'!M:M,CSM_AGENCY3[[#This Row],[Billing CSM Title]])*1000</f>
        <v>0</v>
      </c>
      <c r="I1670" s="70">
        <f>SUMIFS('0. CSM'!D:D,'0. CSM'!L:L,CSM_AGENCY3[[#This Row],[Agency]],'0. CSM'!M:M,CSM_AGENCY3[[#This Row],[Billing CSM Title]])+SUMIFS('0. CSM'!F:F,'0. CSM'!L:L,CSM_AGENCY3[[#This Row],[Agency]],'0. CSM'!M:M,CSM_AGENCY3[[#This Row],[Billing CSM Title]])*1000</f>
        <v>0</v>
      </c>
      <c r="J1670" s="70">
        <f>CSM_AGENCY3[[#This Row],[FY1 ANNUAL]]+CSM_AGENCY3[[#This Row],[FY2 ANNUAL]]</f>
        <v>0</v>
      </c>
      <c r="K1670" s="70">
        <f>ROUND(CSM_AGENCY3[[#This Row],[FY1 ANNUAL]]/12,2)</f>
        <v>0</v>
      </c>
      <c r="L1670" s="70">
        <f>ROUND(CSM_AGENCY3[[#This Row],[FY2 ANNUAL]]/12,2)</f>
        <v>0</v>
      </c>
    </row>
    <row r="1671" spans="1:12" hidden="1" x14ac:dyDescent="0.25">
      <c r="A1671" t="s">
        <v>242</v>
      </c>
      <c r="B1671" t="s">
        <v>364</v>
      </c>
      <c r="C1671" s="4" t="s">
        <v>470</v>
      </c>
      <c r="D1671" s="4"/>
      <c r="E1671" s="4" t="str">
        <f>CSM_AGENCY3[[#This Row],[Agency]]&amp;"-"&amp;CSM_AGENCY3[[#This Row],[Agency Name]]</f>
        <v>110-Office of Administrative Hearings</v>
      </c>
      <c r="F1671" s="8" t="s">
        <v>45</v>
      </c>
      <c r="G1671" s="5" t="s">
        <v>455</v>
      </c>
      <c r="H1671" s="70">
        <f>SUMIFS('0. CSM'!C:C,'0. CSM'!L:L,CSM_AGENCY3[[#This Row],[Agency]],'0. CSM'!M:M,CSM_AGENCY3[[#This Row],[Billing CSM Title]])+SUMIFS('0. CSM'!E:E,'0. CSM'!L:L,CSM_AGENCY3[[#This Row],[Agency]],'0. CSM'!M:M,CSM_AGENCY3[[#This Row],[Billing CSM Title]])*1000</f>
        <v>0</v>
      </c>
      <c r="I1671" s="70">
        <f>SUMIFS('0. CSM'!D:D,'0. CSM'!L:L,CSM_AGENCY3[[#This Row],[Agency]],'0. CSM'!M:M,CSM_AGENCY3[[#This Row],[Billing CSM Title]])+SUMIFS('0. CSM'!F:F,'0. CSM'!L:L,CSM_AGENCY3[[#This Row],[Agency]],'0. CSM'!M:M,CSM_AGENCY3[[#This Row],[Billing CSM Title]])*1000</f>
        <v>0</v>
      </c>
      <c r="J1671" s="70">
        <f>CSM_AGENCY3[[#This Row],[FY1 ANNUAL]]+CSM_AGENCY3[[#This Row],[FY2 ANNUAL]]</f>
        <v>0</v>
      </c>
      <c r="K1671" s="70">
        <f>ROUND(CSM_AGENCY3[[#This Row],[FY1 ANNUAL]]/12,2)</f>
        <v>0</v>
      </c>
      <c r="L1671" s="70">
        <f>ROUND(CSM_AGENCY3[[#This Row],[FY2 ANNUAL]]/12,2)</f>
        <v>0</v>
      </c>
    </row>
    <row r="1672" spans="1:12" hidden="1" x14ac:dyDescent="0.25">
      <c r="A1672" t="s">
        <v>243</v>
      </c>
      <c r="B1672" t="s">
        <v>365</v>
      </c>
      <c r="C1672" s="4" t="s">
        <v>470</v>
      </c>
      <c r="D1672" s="4"/>
      <c r="E1672" s="4" t="str">
        <f>CSM_AGENCY3[[#This Row],[Agency]]&amp;"-"&amp;CSM_AGENCY3[[#This Row],[Agency Name]]</f>
        <v>116-State Lottery Commission</v>
      </c>
      <c r="F1672" s="8" t="s">
        <v>45</v>
      </c>
      <c r="G1672" s="5" t="s">
        <v>455</v>
      </c>
      <c r="H1672" s="70">
        <f>SUMIFS('0. CSM'!C:C,'0. CSM'!L:L,CSM_AGENCY3[[#This Row],[Agency]],'0. CSM'!M:M,CSM_AGENCY3[[#This Row],[Billing CSM Title]])+SUMIFS('0. CSM'!E:E,'0. CSM'!L:L,CSM_AGENCY3[[#This Row],[Agency]],'0. CSM'!M:M,CSM_AGENCY3[[#This Row],[Billing CSM Title]])*1000</f>
        <v>0</v>
      </c>
      <c r="I1672" s="70">
        <f>SUMIFS('0. CSM'!D:D,'0. CSM'!L:L,CSM_AGENCY3[[#This Row],[Agency]],'0. CSM'!M:M,CSM_AGENCY3[[#This Row],[Billing CSM Title]])+SUMIFS('0. CSM'!F:F,'0. CSM'!L:L,CSM_AGENCY3[[#This Row],[Agency]],'0. CSM'!M:M,CSM_AGENCY3[[#This Row],[Billing CSM Title]])*1000</f>
        <v>0</v>
      </c>
      <c r="J1672" s="70">
        <f>CSM_AGENCY3[[#This Row],[FY1 ANNUAL]]+CSM_AGENCY3[[#This Row],[FY2 ANNUAL]]</f>
        <v>0</v>
      </c>
      <c r="K1672" s="70">
        <f>ROUND(CSM_AGENCY3[[#This Row],[FY1 ANNUAL]]/12,2)</f>
        <v>0</v>
      </c>
      <c r="L1672" s="70">
        <f>ROUND(CSM_AGENCY3[[#This Row],[FY2 ANNUAL]]/12,2)</f>
        <v>0</v>
      </c>
    </row>
    <row r="1673" spans="1:12" hidden="1" x14ac:dyDescent="0.25">
      <c r="A1673" t="s">
        <v>244</v>
      </c>
      <c r="B1673" t="s">
        <v>366</v>
      </c>
      <c r="C1673" s="4" t="s">
        <v>470</v>
      </c>
      <c r="D1673" s="4"/>
      <c r="E1673" s="4" t="str">
        <f>CSM_AGENCY3[[#This Row],[Agency]]&amp;"-"&amp;CSM_AGENCY3[[#This Row],[Agency Name]]</f>
        <v>117-Washington State Gambling Comm</v>
      </c>
      <c r="F1673" s="8" t="s">
        <v>45</v>
      </c>
      <c r="G1673" s="5" t="s">
        <v>455</v>
      </c>
      <c r="H1673" s="70">
        <f>SUMIFS('0. CSM'!C:C,'0. CSM'!L:L,CSM_AGENCY3[[#This Row],[Agency]],'0. CSM'!M:M,CSM_AGENCY3[[#This Row],[Billing CSM Title]])+SUMIFS('0. CSM'!E:E,'0. CSM'!L:L,CSM_AGENCY3[[#This Row],[Agency]],'0. CSM'!M:M,CSM_AGENCY3[[#This Row],[Billing CSM Title]])*1000</f>
        <v>0</v>
      </c>
      <c r="I1673" s="70">
        <f>SUMIFS('0. CSM'!D:D,'0. CSM'!L:L,CSM_AGENCY3[[#This Row],[Agency]],'0. CSM'!M:M,CSM_AGENCY3[[#This Row],[Billing CSM Title]])+SUMIFS('0. CSM'!F:F,'0. CSM'!L:L,CSM_AGENCY3[[#This Row],[Agency]],'0. CSM'!M:M,CSM_AGENCY3[[#This Row],[Billing CSM Title]])*1000</f>
        <v>0</v>
      </c>
      <c r="J1673" s="70">
        <f>CSM_AGENCY3[[#This Row],[FY1 ANNUAL]]+CSM_AGENCY3[[#This Row],[FY2 ANNUAL]]</f>
        <v>0</v>
      </c>
      <c r="K1673" s="70">
        <f>ROUND(CSM_AGENCY3[[#This Row],[FY1 ANNUAL]]/12,2)</f>
        <v>0</v>
      </c>
      <c r="L1673" s="70">
        <f>ROUND(CSM_AGENCY3[[#This Row],[FY2 ANNUAL]]/12,2)</f>
        <v>0</v>
      </c>
    </row>
    <row r="1674" spans="1:12" hidden="1" x14ac:dyDescent="0.25">
      <c r="A1674" t="s">
        <v>245</v>
      </c>
      <c r="B1674" t="s">
        <v>367</v>
      </c>
      <c r="C1674" s="4" t="s">
        <v>470</v>
      </c>
      <c r="D1674" s="4"/>
      <c r="E1674" s="4" t="str">
        <f>CSM_AGENCY3[[#This Row],[Agency]]&amp;"-"&amp;CSM_AGENCY3[[#This Row],[Agency Name]]</f>
        <v>118-WA State Comm on Hispanic Affairs</v>
      </c>
      <c r="F1674" s="8" t="s">
        <v>45</v>
      </c>
      <c r="G1674" s="5" t="s">
        <v>455</v>
      </c>
      <c r="H1674" s="70">
        <f>SUMIFS('0. CSM'!C:C,'0. CSM'!L:L,CSM_AGENCY3[[#This Row],[Agency]],'0. CSM'!M:M,CSM_AGENCY3[[#This Row],[Billing CSM Title]])+SUMIFS('0. CSM'!E:E,'0. CSM'!L:L,CSM_AGENCY3[[#This Row],[Agency]],'0. CSM'!M:M,CSM_AGENCY3[[#This Row],[Billing CSM Title]])*1000</f>
        <v>0</v>
      </c>
      <c r="I1674" s="70">
        <f>SUMIFS('0. CSM'!D:D,'0. CSM'!L:L,CSM_AGENCY3[[#This Row],[Agency]],'0. CSM'!M:M,CSM_AGENCY3[[#This Row],[Billing CSM Title]])+SUMIFS('0. CSM'!F:F,'0. CSM'!L:L,CSM_AGENCY3[[#This Row],[Agency]],'0. CSM'!M:M,CSM_AGENCY3[[#This Row],[Billing CSM Title]])*1000</f>
        <v>0</v>
      </c>
      <c r="J1674" s="70">
        <f>CSM_AGENCY3[[#This Row],[FY1 ANNUAL]]+CSM_AGENCY3[[#This Row],[FY2 ANNUAL]]</f>
        <v>0</v>
      </c>
      <c r="K1674" s="70">
        <f>ROUND(CSM_AGENCY3[[#This Row],[FY1 ANNUAL]]/12,2)</f>
        <v>0</v>
      </c>
      <c r="L1674" s="70">
        <f>ROUND(CSM_AGENCY3[[#This Row],[FY2 ANNUAL]]/12,2)</f>
        <v>0</v>
      </c>
    </row>
    <row r="1675" spans="1:12" hidden="1" x14ac:dyDescent="0.25">
      <c r="A1675" t="s">
        <v>246</v>
      </c>
      <c r="B1675" t="s">
        <v>368</v>
      </c>
      <c r="C1675" s="4" t="s">
        <v>470</v>
      </c>
      <c r="D1675" s="4"/>
      <c r="E1675" s="4" t="str">
        <f>CSM_AGENCY3[[#This Row],[Agency]]&amp;"-"&amp;CSM_AGENCY3[[#This Row],[Agency Name]]</f>
        <v>119-African-American Affairs Comm</v>
      </c>
      <c r="F1675" s="8" t="s">
        <v>45</v>
      </c>
      <c r="G1675" s="5" t="s">
        <v>455</v>
      </c>
      <c r="H1675" s="70">
        <f>SUMIFS('0. CSM'!C:C,'0. CSM'!L:L,CSM_AGENCY3[[#This Row],[Agency]],'0. CSM'!M:M,CSM_AGENCY3[[#This Row],[Billing CSM Title]])+SUMIFS('0. CSM'!E:E,'0. CSM'!L:L,CSM_AGENCY3[[#This Row],[Agency]],'0. CSM'!M:M,CSM_AGENCY3[[#This Row],[Billing CSM Title]])*1000</f>
        <v>0</v>
      </c>
      <c r="I1675" s="70">
        <f>SUMIFS('0. CSM'!D:D,'0. CSM'!L:L,CSM_AGENCY3[[#This Row],[Agency]],'0. CSM'!M:M,CSM_AGENCY3[[#This Row],[Billing CSM Title]])+SUMIFS('0. CSM'!F:F,'0. CSM'!L:L,CSM_AGENCY3[[#This Row],[Agency]],'0. CSM'!M:M,CSM_AGENCY3[[#This Row],[Billing CSM Title]])*1000</f>
        <v>0</v>
      </c>
      <c r="J1675" s="70">
        <f>CSM_AGENCY3[[#This Row],[FY1 ANNUAL]]+CSM_AGENCY3[[#This Row],[FY2 ANNUAL]]</f>
        <v>0</v>
      </c>
      <c r="K1675" s="70">
        <f>ROUND(CSM_AGENCY3[[#This Row],[FY1 ANNUAL]]/12,2)</f>
        <v>0</v>
      </c>
      <c r="L1675" s="70">
        <f>ROUND(CSM_AGENCY3[[#This Row],[FY2 ANNUAL]]/12,2)</f>
        <v>0</v>
      </c>
    </row>
    <row r="1676" spans="1:12" hidden="1" x14ac:dyDescent="0.25">
      <c r="A1676" t="s">
        <v>247</v>
      </c>
      <c r="B1676" t="s">
        <v>369</v>
      </c>
      <c r="C1676" s="4" t="s">
        <v>470</v>
      </c>
      <c r="D1676" s="4"/>
      <c r="E1676" s="4" t="str">
        <f>CSM_AGENCY3[[#This Row],[Agency]]&amp;"-"&amp;CSM_AGENCY3[[#This Row],[Agency Name]]</f>
        <v>120-Human Rights Commission</v>
      </c>
      <c r="F1676" s="8" t="s">
        <v>45</v>
      </c>
      <c r="G1676" s="5" t="s">
        <v>455</v>
      </c>
      <c r="H1676" s="70">
        <f>SUMIFS('0. CSM'!C:C,'0. CSM'!L:L,CSM_AGENCY3[[#This Row],[Agency]],'0. CSM'!M:M,CSM_AGENCY3[[#This Row],[Billing CSM Title]])+SUMIFS('0. CSM'!E:E,'0. CSM'!L:L,CSM_AGENCY3[[#This Row],[Agency]],'0. CSM'!M:M,CSM_AGENCY3[[#This Row],[Billing CSM Title]])*1000</f>
        <v>0</v>
      </c>
      <c r="I1676" s="70">
        <f>SUMIFS('0. CSM'!D:D,'0. CSM'!L:L,CSM_AGENCY3[[#This Row],[Agency]],'0. CSM'!M:M,CSM_AGENCY3[[#This Row],[Billing CSM Title]])+SUMIFS('0. CSM'!F:F,'0. CSM'!L:L,CSM_AGENCY3[[#This Row],[Agency]],'0. CSM'!M:M,CSM_AGENCY3[[#This Row],[Billing CSM Title]])*1000</f>
        <v>0</v>
      </c>
      <c r="J1676" s="70">
        <f>CSM_AGENCY3[[#This Row],[FY1 ANNUAL]]+CSM_AGENCY3[[#This Row],[FY2 ANNUAL]]</f>
        <v>0</v>
      </c>
      <c r="K1676" s="70">
        <f>ROUND(CSM_AGENCY3[[#This Row],[FY1 ANNUAL]]/12,2)</f>
        <v>0</v>
      </c>
      <c r="L1676" s="70">
        <f>ROUND(CSM_AGENCY3[[#This Row],[FY2 ANNUAL]]/12,2)</f>
        <v>0</v>
      </c>
    </row>
    <row r="1677" spans="1:12" hidden="1" x14ac:dyDescent="0.25">
      <c r="A1677" t="s">
        <v>248</v>
      </c>
      <c r="B1677" t="s">
        <v>370</v>
      </c>
      <c r="C1677" s="4" t="s">
        <v>470</v>
      </c>
      <c r="D1677" s="4"/>
      <c r="E1677" s="4" t="str">
        <f>CSM_AGENCY3[[#This Row],[Agency]]&amp;"-"&amp;CSM_AGENCY3[[#This Row],[Agency Name]]</f>
        <v>124-Department of Retirement Systems</v>
      </c>
      <c r="F1677" s="8" t="s">
        <v>45</v>
      </c>
      <c r="G1677" s="5" t="s">
        <v>455</v>
      </c>
      <c r="H1677" s="70">
        <f>SUMIFS('0. CSM'!C:C,'0. CSM'!L:L,CSM_AGENCY3[[#This Row],[Agency]],'0. CSM'!M:M,CSM_AGENCY3[[#This Row],[Billing CSM Title]])+SUMIFS('0. CSM'!E:E,'0. CSM'!L:L,CSM_AGENCY3[[#This Row],[Agency]],'0. CSM'!M:M,CSM_AGENCY3[[#This Row],[Billing CSM Title]])*1000</f>
        <v>0</v>
      </c>
      <c r="I1677" s="70">
        <f>SUMIFS('0. CSM'!D:D,'0. CSM'!L:L,CSM_AGENCY3[[#This Row],[Agency]],'0. CSM'!M:M,CSM_AGENCY3[[#This Row],[Billing CSM Title]])+SUMIFS('0. CSM'!F:F,'0. CSM'!L:L,CSM_AGENCY3[[#This Row],[Agency]],'0. CSM'!M:M,CSM_AGENCY3[[#This Row],[Billing CSM Title]])*1000</f>
        <v>0</v>
      </c>
      <c r="J1677" s="70">
        <f>CSM_AGENCY3[[#This Row],[FY1 ANNUAL]]+CSM_AGENCY3[[#This Row],[FY2 ANNUAL]]</f>
        <v>0</v>
      </c>
      <c r="K1677" s="70">
        <f>ROUND(CSM_AGENCY3[[#This Row],[FY1 ANNUAL]]/12,2)</f>
        <v>0</v>
      </c>
      <c r="L1677" s="70">
        <f>ROUND(CSM_AGENCY3[[#This Row],[FY2 ANNUAL]]/12,2)</f>
        <v>0</v>
      </c>
    </row>
    <row r="1678" spans="1:12" hidden="1" x14ac:dyDescent="0.25">
      <c r="A1678" t="s">
        <v>249</v>
      </c>
      <c r="B1678" t="s">
        <v>371</v>
      </c>
      <c r="C1678" s="4" t="s">
        <v>470</v>
      </c>
      <c r="D1678" s="4"/>
      <c r="E1678" s="4" t="str">
        <f>CSM_AGENCY3[[#This Row],[Agency]]&amp;"-"&amp;CSM_AGENCY3[[#This Row],[Agency Name]]</f>
        <v>126-State Investment Board</v>
      </c>
      <c r="F1678" s="8" t="s">
        <v>45</v>
      </c>
      <c r="G1678" s="5" t="s">
        <v>455</v>
      </c>
      <c r="H1678" s="70">
        <f>SUMIFS('0. CSM'!C:C,'0. CSM'!L:L,CSM_AGENCY3[[#This Row],[Agency]],'0. CSM'!M:M,CSM_AGENCY3[[#This Row],[Billing CSM Title]])+SUMIFS('0. CSM'!E:E,'0. CSM'!L:L,CSM_AGENCY3[[#This Row],[Agency]],'0. CSM'!M:M,CSM_AGENCY3[[#This Row],[Billing CSM Title]])*1000</f>
        <v>0</v>
      </c>
      <c r="I1678" s="70">
        <f>SUMIFS('0. CSM'!D:D,'0. CSM'!L:L,CSM_AGENCY3[[#This Row],[Agency]],'0. CSM'!M:M,CSM_AGENCY3[[#This Row],[Billing CSM Title]])+SUMIFS('0. CSM'!F:F,'0. CSM'!L:L,CSM_AGENCY3[[#This Row],[Agency]],'0. CSM'!M:M,CSM_AGENCY3[[#This Row],[Billing CSM Title]])*1000</f>
        <v>0</v>
      </c>
      <c r="J1678" s="70">
        <f>CSM_AGENCY3[[#This Row],[FY1 ANNUAL]]+CSM_AGENCY3[[#This Row],[FY2 ANNUAL]]</f>
        <v>0</v>
      </c>
      <c r="K1678" s="70">
        <f>ROUND(CSM_AGENCY3[[#This Row],[FY1 ANNUAL]]/12,2)</f>
        <v>0</v>
      </c>
      <c r="L1678" s="70">
        <f>ROUND(CSM_AGENCY3[[#This Row],[FY2 ANNUAL]]/12,2)</f>
        <v>0</v>
      </c>
    </row>
    <row r="1679" spans="1:12" hidden="1" x14ac:dyDescent="0.25">
      <c r="A1679" t="s">
        <v>250</v>
      </c>
      <c r="B1679" t="s">
        <v>372</v>
      </c>
      <c r="C1679" s="4" t="s">
        <v>470</v>
      </c>
      <c r="D1679" s="4"/>
      <c r="E1679" s="4" t="str">
        <f>CSM_AGENCY3[[#This Row],[Agency]]&amp;"-"&amp;CSM_AGENCY3[[#This Row],[Agency Name]]</f>
        <v>140-Department of Revenue</v>
      </c>
      <c r="F1679" s="8" t="s">
        <v>45</v>
      </c>
      <c r="G1679" s="5" t="s">
        <v>455</v>
      </c>
      <c r="H1679" s="70">
        <f>SUMIFS('0. CSM'!C:C,'0. CSM'!L:L,CSM_AGENCY3[[#This Row],[Agency]],'0. CSM'!M:M,CSM_AGENCY3[[#This Row],[Billing CSM Title]])+SUMIFS('0. CSM'!E:E,'0. CSM'!L:L,CSM_AGENCY3[[#This Row],[Agency]],'0. CSM'!M:M,CSM_AGENCY3[[#This Row],[Billing CSM Title]])*1000</f>
        <v>0</v>
      </c>
      <c r="I1679" s="70">
        <f>SUMIFS('0. CSM'!D:D,'0. CSM'!L:L,CSM_AGENCY3[[#This Row],[Agency]],'0. CSM'!M:M,CSM_AGENCY3[[#This Row],[Billing CSM Title]])+SUMIFS('0. CSM'!F:F,'0. CSM'!L:L,CSM_AGENCY3[[#This Row],[Agency]],'0. CSM'!M:M,CSM_AGENCY3[[#This Row],[Billing CSM Title]])*1000</f>
        <v>2000</v>
      </c>
      <c r="J1679" s="70">
        <f>CSM_AGENCY3[[#This Row],[FY1 ANNUAL]]+CSM_AGENCY3[[#This Row],[FY2 ANNUAL]]</f>
        <v>2000</v>
      </c>
      <c r="K1679" s="70">
        <f>ROUND(CSM_AGENCY3[[#This Row],[FY1 ANNUAL]]/12,2)</f>
        <v>0</v>
      </c>
      <c r="L1679" s="70">
        <f>ROUND(CSM_AGENCY3[[#This Row],[FY2 ANNUAL]]/12,2)</f>
        <v>166.67</v>
      </c>
    </row>
    <row r="1680" spans="1:12" hidden="1" x14ac:dyDescent="0.25">
      <c r="A1680" t="s">
        <v>251</v>
      </c>
      <c r="B1680" t="s">
        <v>373</v>
      </c>
      <c r="C1680" s="4" t="s">
        <v>470</v>
      </c>
      <c r="D1680" s="4"/>
      <c r="E1680" s="4" t="str">
        <f>CSM_AGENCY3[[#This Row],[Agency]]&amp;"-"&amp;CSM_AGENCY3[[#This Row],[Agency Name]]</f>
        <v>142-Board of Tax Appeals</v>
      </c>
      <c r="F1680" s="8" t="s">
        <v>45</v>
      </c>
      <c r="G1680" s="5" t="s">
        <v>455</v>
      </c>
      <c r="H1680" s="70">
        <f>SUMIFS('0. CSM'!C:C,'0. CSM'!L:L,CSM_AGENCY3[[#This Row],[Agency]],'0. CSM'!M:M,CSM_AGENCY3[[#This Row],[Billing CSM Title]])+SUMIFS('0. CSM'!E:E,'0. CSM'!L:L,CSM_AGENCY3[[#This Row],[Agency]],'0. CSM'!M:M,CSM_AGENCY3[[#This Row],[Billing CSM Title]])*1000</f>
        <v>0</v>
      </c>
      <c r="I1680" s="70">
        <f>SUMIFS('0. CSM'!D:D,'0. CSM'!L:L,CSM_AGENCY3[[#This Row],[Agency]],'0. CSM'!M:M,CSM_AGENCY3[[#This Row],[Billing CSM Title]])+SUMIFS('0. CSM'!F:F,'0. CSM'!L:L,CSM_AGENCY3[[#This Row],[Agency]],'0. CSM'!M:M,CSM_AGENCY3[[#This Row],[Billing CSM Title]])*1000</f>
        <v>0</v>
      </c>
      <c r="J1680" s="70">
        <f>CSM_AGENCY3[[#This Row],[FY1 ANNUAL]]+CSM_AGENCY3[[#This Row],[FY2 ANNUAL]]</f>
        <v>0</v>
      </c>
      <c r="K1680" s="70">
        <f>ROUND(CSM_AGENCY3[[#This Row],[FY1 ANNUAL]]/12,2)</f>
        <v>0</v>
      </c>
      <c r="L1680" s="70">
        <f>ROUND(CSM_AGENCY3[[#This Row],[FY2 ANNUAL]]/12,2)</f>
        <v>0</v>
      </c>
    </row>
    <row r="1681" spans="1:12" hidden="1" x14ac:dyDescent="0.25">
      <c r="A1681" t="s">
        <v>252</v>
      </c>
      <c r="B1681" t="s">
        <v>374</v>
      </c>
      <c r="C1681" s="4" t="s">
        <v>470</v>
      </c>
      <c r="D1681" s="4"/>
      <c r="E1681" s="4" t="str">
        <f>CSM_AGENCY3[[#This Row],[Agency]]&amp;"-"&amp;CSM_AGENCY3[[#This Row],[Agency Name]]</f>
        <v>147-Minority &amp; Women's Business Enterp</v>
      </c>
      <c r="F1681" s="8" t="s">
        <v>45</v>
      </c>
      <c r="G1681" s="5" t="s">
        <v>455</v>
      </c>
      <c r="H1681" s="70">
        <f>SUMIFS('0. CSM'!C:C,'0. CSM'!L:L,CSM_AGENCY3[[#This Row],[Agency]],'0. CSM'!M:M,CSM_AGENCY3[[#This Row],[Billing CSM Title]])+SUMIFS('0. CSM'!E:E,'0. CSM'!L:L,CSM_AGENCY3[[#This Row],[Agency]],'0. CSM'!M:M,CSM_AGENCY3[[#This Row],[Billing CSM Title]])*1000</f>
        <v>0</v>
      </c>
      <c r="I1681" s="70">
        <f>SUMIFS('0. CSM'!D:D,'0. CSM'!L:L,CSM_AGENCY3[[#This Row],[Agency]],'0. CSM'!M:M,CSM_AGENCY3[[#This Row],[Billing CSM Title]])+SUMIFS('0. CSM'!F:F,'0. CSM'!L:L,CSM_AGENCY3[[#This Row],[Agency]],'0. CSM'!M:M,CSM_AGENCY3[[#This Row],[Billing CSM Title]])*1000</f>
        <v>0</v>
      </c>
      <c r="J1681" s="70">
        <f>CSM_AGENCY3[[#This Row],[FY1 ANNUAL]]+CSM_AGENCY3[[#This Row],[FY2 ANNUAL]]</f>
        <v>0</v>
      </c>
      <c r="K1681" s="70">
        <f>ROUND(CSM_AGENCY3[[#This Row],[FY1 ANNUAL]]/12,2)</f>
        <v>0</v>
      </c>
      <c r="L1681" s="70">
        <f>ROUND(CSM_AGENCY3[[#This Row],[FY2 ANNUAL]]/12,2)</f>
        <v>0</v>
      </c>
    </row>
    <row r="1682" spans="1:12" hidden="1" x14ac:dyDescent="0.25">
      <c r="A1682" t="s">
        <v>253</v>
      </c>
      <c r="B1682" t="s">
        <v>375</v>
      </c>
      <c r="C1682" s="4" t="s">
        <v>470</v>
      </c>
      <c r="D1682" s="4"/>
      <c r="E1682" s="4" t="str">
        <f>CSM_AGENCY3[[#This Row],[Agency]]&amp;"-"&amp;CSM_AGENCY3[[#This Row],[Agency Name]]</f>
        <v>160-Office of Insurance Commissioner</v>
      </c>
      <c r="F1682" s="8" t="s">
        <v>45</v>
      </c>
      <c r="G1682" s="5" t="s">
        <v>455</v>
      </c>
      <c r="H1682" s="70">
        <f>SUMIFS('0. CSM'!C:C,'0. CSM'!L:L,CSM_AGENCY3[[#This Row],[Agency]],'0. CSM'!M:M,CSM_AGENCY3[[#This Row],[Billing CSM Title]])+SUMIFS('0. CSM'!E:E,'0. CSM'!L:L,CSM_AGENCY3[[#This Row],[Agency]],'0. CSM'!M:M,CSM_AGENCY3[[#This Row],[Billing CSM Title]])*1000</f>
        <v>0</v>
      </c>
      <c r="I1682" s="70">
        <f>SUMIFS('0. CSM'!D:D,'0. CSM'!L:L,CSM_AGENCY3[[#This Row],[Agency]],'0. CSM'!M:M,CSM_AGENCY3[[#This Row],[Billing CSM Title]])+SUMIFS('0. CSM'!F:F,'0. CSM'!L:L,CSM_AGENCY3[[#This Row],[Agency]],'0. CSM'!M:M,CSM_AGENCY3[[#This Row],[Billing CSM Title]])*1000</f>
        <v>0</v>
      </c>
      <c r="J1682" s="70">
        <f>CSM_AGENCY3[[#This Row],[FY1 ANNUAL]]+CSM_AGENCY3[[#This Row],[FY2 ANNUAL]]</f>
        <v>0</v>
      </c>
      <c r="K1682" s="70">
        <f>ROUND(CSM_AGENCY3[[#This Row],[FY1 ANNUAL]]/12,2)</f>
        <v>0</v>
      </c>
      <c r="L1682" s="70">
        <f>ROUND(CSM_AGENCY3[[#This Row],[FY2 ANNUAL]]/12,2)</f>
        <v>0</v>
      </c>
    </row>
    <row r="1683" spans="1:12" hidden="1" x14ac:dyDescent="0.25">
      <c r="A1683" t="s">
        <v>254</v>
      </c>
      <c r="B1683" t="s">
        <v>376</v>
      </c>
      <c r="C1683" s="4" t="s">
        <v>470</v>
      </c>
      <c r="D1683" s="4"/>
      <c r="E1683" s="4" t="str">
        <f>CSM_AGENCY3[[#This Row],[Agency]]&amp;"-"&amp;CSM_AGENCY3[[#This Row],[Agency Name]]</f>
        <v>163-Consolidated Technology Services</v>
      </c>
      <c r="F1683" s="8" t="s">
        <v>45</v>
      </c>
      <c r="G1683" s="5" t="s">
        <v>455</v>
      </c>
      <c r="H1683" s="70">
        <f>SUMIFS('0. CSM'!C:C,'0. CSM'!L:L,CSM_AGENCY3[[#This Row],[Agency]],'0. CSM'!M:M,CSM_AGENCY3[[#This Row],[Billing CSM Title]])+SUMIFS('0. CSM'!E:E,'0. CSM'!L:L,CSM_AGENCY3[[#This Row],[Agency]],'0. CSM'!M:M,CSM_AGENCY3[[#This Row],[Billing CSM Title]])*1000</f>
        <v>0</v>
      </c>
      <c r="I1683" s="70">
        <f>SUMIFS('0. CSM'!D:D,'0. CSM'!L:L,CSM_AGENCY3[[#This Row],[Agency]],'0. CSM'!M:M,CSM_AGENCY3[[#This Row],[Billing CSM Title]])+SUMIFS('0. CSM'!F:F,'0. CSM'!L:L,CSM_AGENCY3[[#This Row],[Agency]],'0. CSM'!M:M,CSM_AGENCY3[[#This Row],[Billing CSM Title]])*1000</f>
        <v>0</v>
      </c>
      <c r="J1683" s="70">
        <f>CSM_AGENCY3[[#This Row],[FY1 ANNUAL]]+CSM_AGENCY3[[#This Row],[FY2 ANNUAL]]</f>
        <v>0</v>
      </c>
      <c r="K1683" s="70">
        <f>ROUND(CSM_AGENCY3[[#This Row],[FY1 ANNUAL]]/12,2)</f>
        <v>0</v>
      </c>
      <c r="L1683" s="70">
        <f>ROUND(CSM_AGENCY3[[#This Row],[FY2 ANNUAL]]/12,2)</f>
        <v>0</v>
      </c>
    </row>
    <row r="1684" spans="1:12" hidden="1" x14ac:dyDescent="0.25">
      <c r="A1684" t="s">
        <v>255</v>
      </c>
      <c r="B1684" t="s">
        <v>377</v>
      </c>
      <c r="C1684" s="4" t="s">
        <v>470</v>
      </c>
      <c r="D1684" s="4"/>
      <c r="E1684" s="4" t="str">
        <f>CSM_AGENCY3[[#This Row],[Agency]]&amp;"-"&amp;CSM_AGENCY3[[#This Row],[Agency Name]]</f>
        <v>165-State Board of Accountancy</v>
      </c>
      <c r="F1684" s="8" t="s">
        <v>45</v>
      </c>
      <c r="G1684" s="5" t="s">
        <v>455</v>
      </c>
      <c r="H1684" s="70">
        <f>SUMIFS('0. CSM'!C:C,'0. CSM'!L:L,CSM_AGENCY3[[#This Row],[Agency]],'0. CSM'!M:M,CSM_AGENCY3[[#This Row],[Billing CSM Title]])+SUMIFS('0. CSM'!E:E,'0. CSM'!L:L,CSM_AGENCY3[[#This Row],[Agency]],'0. CSM'!M:M,CSM_AGENCY3[[#This Row],[Billing CSM Title]])*1000</f>
        <v>0</v>
      </c>
      <c r="I1684" s="70">
        <f>SUMIFS('0. CSM'!D:D,'0. CSM'!L:L,CSM_AGENCY3[[#This Row],[Agency]],'0. CSM'!M:M,CSM_AGENCY3[[#This Row],[Billing CSM Title]])+SUMIFS('0. CSM'!F:F,'0. CSM'!L:L,CSM_AGENCY3[[#This Row],[Agency]],'0. CSM'!M:M,CSM_AGENCY3[[#This Row],[Billing CSM Title]])*1000</f>
        <v>0</v>
      </c>
      <c r="J1684" s="70">
        <f>CSM_AGENCY3[[#This Row],[FY1 ANNUAL]]+CSM_AGENCY3[[#This Row],[FY2 ANNUAL]]</f>
        <v>0</v>
      </c>
      <c r="K1684" s="70">
        <f>ROUND(CSM_AGENCY3[[#This Row],[FY1 ANNUAL]]/12,2)</f>
        <v>0</v>
      </c>
      <c r="L1684" s="70">
        <f>ROUND(CSM_AGENCY3[[#This Row],[FY2 ANNUAL]]/12,2)</f>
        <v>0</v>
      </c>
    </row>
    <row r="1685" spans="1:12" hidden="1" x14ac:dyDescent="0.25">
      <c r="A1685" t="s">
        <v>256</v>
      </c>
      <c r="B1685" t="s">
        <v>378</v>
      </c>
      <c r="C1685" s="4" t="s">
        <v>470</v>
      </c>
      <c r="D1685" s="4"/>
      <c r="E1685" s="4" t="str">
        <f>CSM_AGENCY3[[#This Row],[Agency]]&amp;"-"&amp;CSM_AGENCY3[[#This Row],[Agency Name]]</f>
        <v>166-Bd of Reg Prof Eng &amp; Land Surveyors</v>
      </c>
      <c r="F1685" s="8" t="s">
        <v>45</v>
      </c>
      <c r="G1685" s="5" t="s">
        <v>455</v>
      </c>
      <c r="H1685" s="70">
        <f>SUMIFS('0. CSM'!C:C,'0. CSM'!L:L,CSM_AGENCY3[[#This Row],[Agency]],'0. CSM'!M:M,CSM_AGENCY3[[#This Row],[Billing CSM Title]])+SUMIFS('0. CSM'!E:E,'0. CSM'!L:L,CSM_AGENCY3[[#This Row],[Agency]],'0. CSM'!M:M,CSM_AGENCY3[[#This Row],[Billing CSM Title]])*1000</f>
        <v>0</v>
      </c>
      <c r="I1685" s="70">
        <f>SUMIFS('0. CSM'!D:D,'0. CSM'!L:L,CSM_AGENCY3[[#This Row],[Agency]],'0. CSM'!M:M,CSM_AGENCY3[[#This Row],[Billing CSM Title]])+SUMIFS('0. CSM'!F:F,'0. CSM'!L:L,CSM_AGENCY3[[#This Row],[Agency]],'0. CSM'!M:M,CSM_AGENCY3[[#This Row],[Billing CSM Title]])*1000</f>
        <v>0</v>
      </c>
      <c r="J1685" s="70">
        <f>CSM_AGENCY3[[#This Row],[FY1 ANNUAL]]+CSM_AGENCY3[[#This Row],[FY2 ANNUAL]]</f>
        <v>0</v>
      </c>
      <c r="K1685" s="70">
        <f>ROUND(CSM_AGENCY3[[#This Row],[FY1 ANNUAL]]/12,2)</f>
        <v>0</v>
      </c>
      <c r="L1685" s="70">
        <f>ROUND(CSM_AGENCY3[[#This Row],[FY2 ANNUAL]]/12,2)</f>
        <v>0</v>
      </c>
    </row>
    <row r="1686" spans="1:12" hidden="1" x14ac:dyDescent="0.25">
      <c r="A1686" t="s">
        <v>257</v>
      </c>
      <c r="B1686" t="s">
        <v>379</v>
      </c>
      <c r="C1686" s="4" t="s">
        <v>470</v>
      </c>
      <c r="D1686" s="4"/>
      <c r="E1686" s="4" t="str">
        <f>CSM_AGENCY3[[#This Row],[Agency]]&amp;"-"&amp;CSM_AGENCY3[[#This Row],[Agency Name]]</f>
        <v>167-Forensic Investigations Council</v>
      </c>
      <c r="F1686" s="8" t="s">
        <v>45</v>
      </c>
      <c r="G1686" s="5" t="s">
        <v>455</v>
      </c>
      <c r="H1686" s="70">
        <f>SUMIFS('0. CSM'!C:C,'0. CSM'!L:L,CSM_AGENCY3[[#This Row],[Agency]],'0. CSM'!M:M,CSM_AGENCY3[[#This Row],[Billing CSM Title]])+SUMIFS('0. CSM'!E:E,'0. CSM'!L:L,CSM_AGENCY3[[#This Row],[Agency]],'0. CSM'!M:M,CSM_AGENCY3[[#This Row],[Billing CSM Title]])*1000</f>
        <v>0</v>
      </c>
      <c r="I1686" s="70">
        <f>SUMIFS('0. CSM'!D:D,'0. CSM'!L:L,CSM_AGENCY3[[#This Row],[Agency]],'0. CSM'!M:M,CSM_AGENCY3[[#This Row],[Billing CSM Title]])+SUMIFS('0. CSM'!F:F,'0. CSM'!L:L,CSM_AGENCY3[[#This Row],[Agency]],'0. CSM'!M:M,CSM_AGENCY3[[#This Row],[Billing CSM Title]])*1000</f>
        <v>0</v>
      </c>
      <c r="J1686" s="70">
        <f>CSM_AGENCY3[[#This Row],[FY1 ANNUAL]]+CSM_AGENCY3[[#This Row],[FY2 ANNUAL]]</f>
        <v>0</v>
      </c>
      <c r="K1686" s="70">
        <f>ROUND(CSM_AGENCY3[[#This Row],[FY1 ANNUAL]]/12,2)</f>
        <v>0</v>
      </c>
      <c r="L1686" s="70">
        <f>ROUND(CSM_AGENCY3[[#This Row],[FY2 ANNUAL]]/12,2)</f>
        <v>0</v>
      </c>
    </row>
    <row r="1687" spans="1:12" hidden="1" x14ac:dyDescent="0.25">
      <c r="A1687" t="s">
        <v>258</v>
      </c>
      <c r="B1687" t="s">
        <v>380</v>
      </c>
      <c r="C1687" s="4" t="s">
        <v>470</v>
      </c>
      <c r="D1687" s="4"/>
      <c r="E1687" s="4" t="str">
        <f>CSM_AGENCY3[[#This Row],[Agency]]&amp;"-"&amp;CSM_AGENCY3[[#This Row],[Agency Name]]</f>
        <v>179-Dept of Enterprise Services</v>
      </c>
      <c r="F1687" s="8" t="s">
        <v>45</v>
      </c>
      <c r="G1687" s="5" t="s">
        <v>455</v>
      </c>
      <c r="H1687" s="70">
        <f>SUMIFS('0. CSM'!C:C,'0. CSM'!L:L,CSM_AGENCY3[[#This Row],[Agency]],'0. CSM'!M:M,CSM_AGENCY3[[#This Row],[Billing CSM Title]])+SUMIFS('0. CSM'!E:E,'0. CSM'!L:L,CSM_AGENCY3[[#This Row],[Agency]],'0. CSM'!M:M,CSM_AGENCY3[[#This Row],[Billing CSM Title]])*1000</f>
        <v>0</v>
      </c>
      <c r="I1687" s="70">
        <f>SUMIFS('0. CSM'!D:D,'0. CSM'!L:L,CSM_AGENCY3[[#This Row],[Agency]],'0. CSM'!M:M,CSM_AGENCY3[[#This Row],[Billing CSM Title]])+SUMIFS('0. CSM'!F:F,'0. CSM'!L:L,CSM_AGENCY3[[#This Row],[Agency]],'0. CSM'!M:M,CSM_AGENCY3[[#This Row],[Billing CSM Title]])*1000</f>
        <v>0</v>
      </c>
      <c r="J1687" s="70">
        <f>CSM_AGENCY3[[#This Row],[FY1 ANNUAL]]+CSM_AGENCY3[[#This Row],[FY2 ANNUAL]]</f>
        <v>0</v>
      </c>
      <c r="K1687" s="70">
        <f>ROUND(CSM_AGENCY3[[#This Row],[FY1 ANNUAL]]/12,2)</f>
        <v>0</v>
      </c>
      <c r="L1687" s="70">
        <f>ROUND(CSM_AGENCY3[[#This Row],[FY2 ANNUAL]]/12,2)</f>
        <v>0</v>
      </c>
    </row>
    <row r="1688" spans="1:12" hidden="1" x14ac:dyDescent="0.25">
      <c r="A1688" t="s">
        <v>259</v>
      </c>
      <c r="B1688" t="s">
        <v>381</v>
      </c>
      <c r="C1688" s="4" t="s">
        <v>470</v>
      </c>
      <c r="D1688" s="4"/>
      <c r="E1688" s="4" t="str">
        <f>CSM_AGENCY3[[#This Row],[Agency]]&amp;"-"&amp;CSM_AGENCY3[[#This Row],[Agency Name]]</f>
        <v>185-Washington Horse Racing Commission</v>
      </c>
      <c r="F1688" s="8" t="s">
        <v>45</v>
      </c>
      <c r="G1688" s="5" t="s">
        <v>455</v>
      </c>
      <c r="H1688" s="70">
        <f>SUMIFS('0. CSM'!C:C,'0. CSM'!L:L,CSM_AGENCY3[[#This Row],[Agency]],'0. CSM'!M:M,CSM_AGENCY3[[#This Row],[Billing CSM Title]])+SUMIFS('0. CSM'!E:E,'0. CSM'!L:L,CSM_AGENCY3[[#This Row],[Agency]],'0. CSM'!M:M,CSM_AGENCY3[[#This Row],[Billing CSM Title]])*1000</f>
        <v>0</v>
      </c>
      <c r="I1688" s="70">
        <f>SUMIFS('0. CSM'!D:D,'0. CSM'!L:L,CSM_AGENCY3[[#This Row],[Agency]],'0. CSM'!M:M,CSM_AGENCY3[[#This Row],[Billing CSM Title]])+SUMIFS('0. CSM'!F:F,'0. CSM'!L:L,CSM_AGENCY3[[#This Row],[Agency]],'0. CSM'!M:M,CSM_AGENCY3[[#This Row],[Billing CSM Title]])*1000</f>
        <v>0</v>
      </c>
      <c r="J1688" s="70">
        <f>CSM_AGENCY3[[#This Row],[FY1 ANNUAL]]+CSM_AGENCY3[[#This Row],[FY2 ANNUAL]]</f>
        <v>0</v>
      </c>
      <c r="K1688" s="70">
        <f>ROUND(CSM_AGENCY3[[#This Row],[FY1 ANNUAL]]/12,2)</f>
        <v>0</v>
      </c>
      <c r="L1688" s="70">
        <f>ROUND(CSM_AGENCY3[[#This Row],[FY2 ANNUAL]]/12,2)</f>
        <v>0</v>
      </c>
    </row>
    <row r="1689" spans="1:12" hidden="1" x14ac:dyDescent="0.25">
      <c r="A1689" t="s">
        <v>260</v>
      </c>
      <c r="B1689" t="s">
        <v>382</v>
      </c>
      <c r="C1689" s="4" t="s">
        <v>470</v>
      </c>
      <c r="D1689" s="4"/>
      <c r="E1689" s="4" t="str">
        <f>CSM_AGENCY3[[#This Row],[Agency]]&amp;"-"&amp;CSM_AGENCY3[[#This Row],[Agency Name]]</f>
        <v>190-Bd of Industrial Insurance Appeals</v>
      </c>
      <c r="F1689" s="8" t="s">
        <v>45</v>
      </c>
      <c r="G1689" s="5" t="s">
        <v>455</v>
      </c>
      <c r="H1689" s="70">
        <f>SUMIFS('0. CSM'!C:C,'0. CSM'!L:L,CSM_AGENCY3[[#This Row],[Agency]],'0. CSM'!M:M,CSM_AGENCY3[[#This Row],[Billing CSM Title]])+SUMIFS('0. CSM'!E:E,'0. CSM'!L:L,CSM_AGENCY3[[#This Row],[Agency]],'0. CSM'!M:M,CSM_AGENCY3[[#This Row],[Billing CSM Title]])*1000</f>
        <v>0</v>
      </c>
      <c r="I1689" s="70">
        <f>SUMIFS('0. CSM'!D:D,'0. CSM'!L:L,CSM_AGENCY3[[#This Row],[Agency]],'0. CSM'!M:M,CSM_AGENCY3[[#This Row],[Billing CSM Title]])+SUMIFS('0. CSM'!F:F,'0. CSM'!L:L,CSM_AGENCY3[[#This Row],[Agency]],'0. CSM'!M:M,CSM_AGENCY3[[#This Row],[Billing CSM Title]])*1000</f>
        <v>0</v>
      </c>
      <c r="J1689" s="70">
        <f>CSM_AGENCY3[[#This Row],[FY1 ANNUAL]]+CSM_AGENCY3[[#This Row],[FY2 ANNUAL]]</f>
        <v>0</v>
      </c>
      <c r="K1689" s="70">
        <f>ROUND(CSM_AGENCY3[[#This Row],[FY1 ANNUAL]]/12,2)</f>
        <v>0</v>
      </c>
      <c r="L1689" s="70">
        <f>ROUND(CSM_AGENCY3[[#This Row],[FY2 ANNUAL]]/12,2)</f>
        <v>0</v>
      </c>
    </row>
    <row r="1690" spans="1:12" hidden="1" x14ac:dyDescent="0.25">
      <c r="A1690" t="s">
        <v>261</v>
      </c>
      <c r="B1690" t="s">
        <v>383</v>
      </c>
      <c r="C1690" s="4" t="s">
        <v>470</v>
      </c>
      <c r="D1690" s="4"/>
      <c r="E1690" s="4" t="str">
        <f>CSM_AGENCY3[[#This Row],[Agency]]&amp;"-"&amp;CSM_AGENCY3[[#This Row],[Agency Name]]</f>
        <v>195-Liquor and Cannabis Board</v>
      </c>
      <c r="F1690" s="8" t="s">
        <v>45</v>
      </c>
      <c r="G1690" s="5" t="s">
        <v>455</v>
      </c>
      <c r="H1690" s="70">
        <f>SUMIFS('0. CSM'!C:C,'0. CSM'!L:L,CSM_AGENCY3[[#This Row],[Agency]],'0. CSM'!M:M,CSM_AGENCY3[[#This Row],[Billing CSM Title]])+SUMIFS('0. CSM'!E:E,'0. CSM'!L:L,CSM_AGENCY3[[#This Row],[Agency]],'0. CSM'!M:M,CSM_AGENCY3[[#This Row],[Billing CSM Title]])*1000</f>
        <v>0</v>
      </c>
      <c r="I1690" s="70">
        <f>SUMIFS('0. CSM'!D:D,'0. CSM'!L:L,CSM_AGENCY3[[#This Row],[Agency]],'0. CSM'!M:M,CSM_AGENCY3[[#This Row],[Billing CSM Title]])+SUMIFS('0. CSM'!F:F,'0. CSM'!L:L,CSM_AGENCY3[[#This Row],[Agency]],'0. CSM'!M:M,CSM_AGENCY3[[#This Row],[Billing CSM Title]])*1000</f>
        <v>0</v>
      </c>
      <c r="J1690" s="70">
        <f>CSM_AGENCY3[[#This Row],[FY1 ANNUAL]]+CSM_AGENCY3[[#This Row],[FY2 ANNUAL]]</f>
        <v>0</v>
      </c>
      <c r="K1690" s="70">
        <f>ROUND(CSM_AGENCY3[[#This Row],[FY1 ANNUAL]]/12,2)</f>
        <v>0</v>
      </c>
      <c r="L1690" s="70">
        <f>ROUND(CSM_AGENCY3[[#This Row],[FY2 ANNUAL]]/12,2)</f>
        <v>0</v>
      </c>
    </row>
    <row r="1691" spans="1:12" hidden="1" x14ac:dyDescent="0.25">
      <c r="A1691" t="s">
        <v>262</v>
      </c>
      <c r="B1691" t="s">
        <v>384</v>
      </c>
      <c r="C1691" s="4" t="s">
        <v>470</v>
      </c>
      <c r="D1691" s="4"/>
      <c r="E1691" s="4" t="str">
        <f>CSM_AGENCY3[[#This Row],[Agency]]&amp;"-"&amp;CSM_AGENCY3[[#This Row],[Agency Name]]</f>
        <v>205-Board of Pilotage Commissioners</v>
      </c>
      <c r="F1691" s="8" t="s">
        <v>45</v>
      </c>
      <c r="G1691" s="5" t="s">
        <v>455</v>
      </c>
      <c r="H1691" s="70">
        <f>SUMIFS('0. CSM'!C:C,'0. CSM'!L:L,CSM_AGENCY3[[#This Row],[Agency]],'0. CSM'!M:M,CSM_AGENCY3[[#This Row],[Billing CSM Title]])+SUMIFS('0. CSM'!E:E,'0. CSM'!L:L,CSM_AGENCY3[[#This Row],[Agency]],'0. CSM'!M:M,CSM_AGENCY3[[#This Row],[Billing CSM Title]])*1000</f>
        <v>0</v>
      </c>
      <c r="I1691" s="70">
        <f>SUMIFS('0. CSM'!D:D,'0. CSM'!L:L,CSM_AGENCY3[[#This Row],[Agency]],'0. CSM'!M:M,CSM_AGENCY3[[#This Row],[Billing CSM Title]])+SUMIFS('0. CSM'!F:F,'0. CSM'!L:L,CSM_AGENCY3[[#This Row],[Agency]],'0. CSM'!M:M,CSM_AGENCY3[[#This Row],[Billing CSM Title]])*1000</f>
        <v>0</v>
      </c>
      <c r="J1691" s="70">
        <f>CSM_AGENCY3[[#This Row],[FY1 ANNUAL]]+CSM_AGENCY3[[#This Row],[FY2 ANNUAL]]</f>
        <v>0</v>
      </c>
      <c r="K1691" s="70">
        <f>ROUND(CSM_AGENCY3[[#This Row],[FY1 ANNUAL]]/12,2)</f>
        <v>0</v>
      </c>
      <c r="L1691" s="70">
        <f>ROUND(CSM_AGENCY3[[#This Row],[FY2 ANNUAL]]/12,2)</f>
        <v>0</v>
      </c>
    </row>
    <row r="1692" spans="1:12" hidden="1" x14ac:dyDescent="0.25">
      <c r="A1692" t="s">
        <v>263</v>
      </c>
      <c r="B1692" t="s">
        <v>385</v>
      </c>
      <c r="C1692" s="4" t="s">
        <v>470</v>
      </c>
      <c r="D1692" s="4"/>
      <c r="E1692" s="4" t="str">
        <f>CSM_AGENCY3[[#This Row],[Agency]]&amp;"-"&amp;CSM_AGENCY3[[#This Row],[Agency Name]]</f>
        <v>215-Utilities and Transportation Comm</v>
      </c>
      <c r="F1692" s="8" t="s">
        <v>45</v>
      </c>
      <c r="G1692" s="5" t="s">
        <v>455</v>
      </c>
      <c r="H1692" s="70">
        <f>SUMIFS('0. CSM'!C:C,'0. CSM'!L:L,CSM_AGENCY3[[#This Row],[Agency]],'0. CSM'!M:M,CSM_AGENCY3[[#This Row],[Billing CSM Title]])+SUMIFS('0. CSM'!E:E,'0. CSM'!L:L,CSM_AGENCY3[[#This Row],[Agency]],'0. CSM'!M:M,CSM_AGENCY3[[#This Row],[Billing CSM Title]])*1000</f>
        <v>0</v>
      </c>
      <c r="I1692" s="70">
        <f>SUMIFS('0. CSM'!D:D,'0. CSM'!L:L,CSM_AGENCY3[[#This Row],[Agency]],'0. CSM'!M:M,CSM_AGENCY3[[#This Row],[Billing CSM Title]])+SUMIFS('0. CSM'!F:F,'0. CSM'!L:L,CSM_AGENCY3[[#This Row],[Agency]],'0. CSM'!M:M,CSM_AGENCY3[[#This Row],[Billing CSM Title]])*1000</f>
        <v>0</v>
      </c>
      <c r="J1692" s="70">
        <f>CSM_AGENCY3[[#This Row],[FY1 ANNUAL]]+CSM_AGENCY3[[#This Row],[FY2 ANNUAL]]</f>
        <v>0</v>
      </c>
      <c r="K1692" s="70">
        <f>ROUND(CSM_AGENCY3[[#This Row],[FY1 ANNUAL]]/12,2)</f>
        <v>0</v>
      </c>
      <c r="L1692" s="70">
        <f>ROUND(CSM_AGENCY3[[#This Row],[FY2 ANNUAL]]/12,2)</f>
        <v>0</v>
      </c>
    </row>
    <row r="1693" spans="1:12" hidden="1" x14ac:dyDescent="0.25">
      <c r="A1693" t="s">
        <v>264</v>
      </c>
      <c r="B1693" t="s">
        <v>386</v>
      </c>
      <c r="C1693" s="4" t="s">
        <v>470</v>
      </c>
      <c r="D1693" s="4"/>
      <c r="E1693" s="4" t="str">
        <f>CSM_AGENCY3[[#This Row],[Agency]]&amp;"-"&amp;CSM_AGENCY3[[#This Row],[Agency Name]]</f>
        <v>220-Board for Volunteer Firefighters</v>
      </c>
      <c r="F1693" s="8" t="s">
        <v>45</v>
      </c>
      <c r="G1693" s="5" t="s">
        <v>455</v>
      </c>
      <c r="H1693" s="70">
        <f>SUMIFS('0. CSM'!C:C,'0. CSM'!L:L,CSM_AGENCY3[[#This Row],[Agency]],'0. CSM'!M:M,CSM_AGENCY3[[#This Row],[Billing CSM Title]])+SUMIFS('0. CSM'!E:E,'0. CSM'!L:L,CSM_AGENCY3[[#This Row],[Agency]],'0. CSM'!M:M,CSM_AGENCY3[[#This Row],[Billing CSM Title]])*1000</f>
        <v>0</v>
      </c>
      <c r="I1693" s="70">
        <f>SUMIFS('0. CSM'!D:D,'0. CSM'!L:L,CSM_AGENCY3[[#This Row],[Agency]],'0. CSM'!M:M,CSM_AGENCY3[[#This Row],[Billing CSM Title]])+SUMIFS('0. CSM'!F:F,'0. CSM'!L:L,CSM_AGENCY3[[#This Row],[Agency]],'0. CSM'!M:M,CSM_AGENCY3[[#This Row],[Billing CSM Title]])*1000</f>
        <v>0</v>
      </c>
      <c r="J1693" s="70">
        <f>CSM_AGENCY3[[#This Row],[FY1 ANNUAL]]+CSM_AGENCY3[[#This Row],[FY2 ANNUAL]]</f>
        <v>0</v>
      </c>
      <c r="K1693" s="70">
        <f>ROUND(CSM_AGENCY3[[#This Row],[FY1 ANNUAL]]/12,2)</f>
        <v>0</v>
      </c>
      <c r="L1693" s="70">
        <f>ROUND(CSM_AGENCY3[[#This Row],[FY2 ANNUAL]]/12,2)</f>
        <v>0</v>
      </c>
    </row>
    <row r="1694" spans="1:12" hidden="1" x14ac:dyDescent="0.25">
      <c r="A1694" t="s">
        <v>265</v>
      </c>
      <c r="B1694" t="s">
        <v>387</v>
      </c>
      <c r="C1694" s="4" t="s">
        <v>470</v>
      </c>
      <c r="D1694" s="4"/>
      <c r="E1694" s="4" t="str">
        <f>CSM_AGENCY3[[#This Row],[Agency]]&amp;"-"&amp;CSM_AGENCY3[[#This Row],[Agency Name]]</f>
        <v>225-Washington State Patrol</v>
      </c>
      <c r="F1694" s="8" t="s">
        <v>45</v>
      </c>
      <c r="G1694" s="5" t="s">
        <v>455</v>
      </c>
      <c r="H1694" s="70">
        <f>SUMIFS('0. CSM'!C:C,'0. CSM'!L:L,CSM_AGENCY3[[#This Row],[Agency]],'0. CSM'!M:M,CSM_AGENCY3[[#This Row],[Billing CSM Title]])+SUMIFS('0. CSM'!E:E,'0. CSM'!L:L,CSM_AGENCY3[[#This Row],[Agency]],'0. CSM'!M:M,CSM_AGENCY3[[#This Row],[Billing CSM Title]])*1000</f>
        <v>0</v>
      </c>
      <c r="I1694" s="70">
        <f>SUMIFS('0. CSM'!D:D,'0. CSM'!L:L,CSM_AGENCY3[[#This Row],[Agency]],'0. CSM'!M:M,CSM_AGENCY3[[#This Row],[Billing CSM Title]])+SUMIFS('0. CSM'!F:F,'0. CSM'!L:L,CSM_AGENCY3[[#This Row],[Agency]],'0. CSM'!M:M,CSM_AGENCY3[[#This Row],[Billing CSM Title]])*1000</f>
        <v>2000</v>
      </c>
      <c r="J1694" s="70">
        <f>CSM_AGENCY3[[#This Row],[FY1 ANNUAL]]+CSM_AGENCY3[[#This Row],[FY2 ANNUAL]]</f>
        <v>2000</v>
      </c>
      <c r="K1694" s="70">
        <f>ROUND(CSM_AGENCY3[[#This Row],[FY1 ANNUAL]]/12,2)</f>
        <v>0</v>
      </c>
      <c r="L1694" s="70">
        <f>ROUND(CSM_AGENCY3[[#This Row],[FY2 ANNUAL]]/12,2)</f>
        <v>166.67</v>
      </c>
    </row>
    <row r="1695" spans="1:12" hidden="1" x14ac:dyDescent="0.25">
      <c r="A1695" t="s">
        <v>266</v>
      </c>
      <c r="B1695" t="s">
        <v>388</v>
      </c>
      <c r="C1695" s="4" t="s">
        <v>470</v>
      </c>
      <c r="D1695" s="4"/>
      <c r="E1695" s="4" t="str">
        <f>CSM_AGENCY3[[#This Row],[Agency]]&amp;"-"&amp;CSM_AGENCY3[[#This Row],[Agency Name]]</f>
        <v>227-Criminal Justice Training Comm</v>
      </c>
      <c r="F1695" s="8" t="s">
        <v>45</v>
      </c>
      <c r="G1695" s="5" t="s">
        <v>455</v>
      </c>
      <c r="H1695" s="70">
        <f>SUMIFS('0. CSM'!C:C,'0. CSM'!L:L,CSM_AGENCY3[[#This Row],[Agency]],'0. CSM'!M:M,CSM_AGENCY3[[#This Row],[Billing CSM Title]])+SUMIFS('0. CSM'!E:E,'0. CSM'!L:L,CSM_AGENCY3[[#This Row],[Agency]],'0. CSM'!M:M,CSM_AGENCY3[[#This Row],[Billing CSM Title]])*1000</f>
        <v>0</v>
      </c>
      <c r="I1695" s="70">
        <f>SUMIFS('0. CSM'!D:D,'0. CSM'!L:L,CSM_AGENCY3[[#This Row],[Agency]],'0. CSM'!M:M,CSM_AGENCY3[[#This Row],[Billing CSM Title]])+SUMIFS('0. CSM'!F:F,'0. CSM'!L:L,CSM_AGENCY3[[#This Row],[Agency]],'0. CSM'!M:M,CSM_AGENCY3[[#This Row],[Billing CSM Title]])*1000</f>
        <v>0</v>
      </c>
      <c r="J1695" s="70">
        <f>CSM_AGENCY3[[#This Row],[FY1 ANNUAL]]+CSM_AGENCY3[[#This Row],[FY2 ANNUAL]]</f>
        <v>0</v>
      </c>
      <c r="K1695" s="70">
        <f>ROUND(CSM_AGENCY3[[#This Row],[FY1 ANNUAL]]/12,2)</f>
        <v>0</v>
      </c>
      <c r="L1695" s="70">
        <f>ROUND(CSM_AGENCY3[[#This Row],[FY2 ANNUAL]]/12,2)</f>
        <v>0</v>
      </c>
    </row>
    <row r="1696" spans="1:12" hidden="1" x14ac:dyDescent="0.25">
      <c r="A1696" t="s">
        <v>267</v>
      </c>
      <c r="B1696" t="s">
        <v>389</v>
      </c>
      <c r="C1696" s="4" t="s">
        <v>470</v>
      </c>
      <c r="D1696" s="4"/>
      <c r="E1696" s="4" t="str">
        <f>CSM_AGENCY3[[#This Row],[Agency]]&amp;"-"&amp;CSM_AGENCY3[[#This Row],[Agency Name]]</f>
        <v>228-WA Traffic Safety Commission</v>
      </c>
      <c r="F1696" s="8" t="s">
        <v>45</v>
      </c>
      <c r="G1696" s="5" t="s">
        <v>455</v>
      </c>
      <c r="H1696" s="70">
        <f>SUMIFS('0. CSM'!C:C,'0. CSM'!L:L,CSM_AGENCY3[[#This Row],[Agency]],'0. CSM'!M:M,CSM_AGENCY3[[#This Row],[Billing CSM Title]])+SUMIFS('0. CSM'!E:E,'0. CSM'!L:L,CSM_AGENCY3[[#This Row],[Agency]],'0. CSM'!M:M,CSM_AGENCY3[[#This Row],[Billing CSM Title]])*1000</f>
        <v>0</v>
      </c>
      <c r="I1696" s="70">
        <f>SUMIFS('0. CSM'!D:D,'0. CSM'!L:L,CSM_AGENCY3[[#This Row],[Agency]],'0. CSM'!M:M,CSM_AGENCY3[[#This Row],[Billing CSM Title]])+SUMIFS('0. CSM'!F:F,'0. CSM'!L:L,CSM_AGENCY3[[#This Row],[Agency]],'0. CSM'!M:M,CSM_AGENCY3[[#This Row],[Billing CSM Title]])*1000</f>
        <v>0</v>
      </c>
      <c r="J1696" s="70">
        <f>CSM_AGENCY3[[#This Row],[FY1 ANNUAL]]+CSM_AGENCY3[[#This Row],[FY2 ANNUAL]]</f>
        <v>0</v>
      </c>
      <c r="K1696" s="70">
        <f>ROUND(CSM_AGENCY3[[#This Row],[FY1 ANNUAL]]/12,2)</f>
        <v>0</v>
      </c>
      <c r="L1696" s="70">
        <f>ROUND(CSM_AGENCY3[[#This Row],[FY2 ANNUAL]]/12,2)</f>
        <v>0</v>
      </c>
    </row>
    <row r="1697" spans="1:12" hidden="1" x14ac:dyDescent="0.25">
      <c r="A1697" t="s">
        <v>268</v>
      </c>
      <c r="B1697" t="s">
        <v>390</v>
      </c>
      <c r="C1697" s="4" t="s">
        <v>470</v>
      </c>
      <c r="D1697" s="4"/>
      <c r="E1697" s="4" t="str">
        <f>CSM_AGENCY3[[#This Row],[Agency]]&amp;"-"&amp;CSM_AGENCY3[[#This Row],[Agency Name]]</f>
        <v>229-Office of Independent Investigations</v>
      </c>
      <c r="F1697" s="8" t="s">
        <v>45</v>
      </c>
      <c r="G1697" s="5" t="s">
        <v>455</v>
      </c>
      <c r="H1697" s="70">
        <f>SUMIFS('0. CSM'!C:C,'0. CSM'!L:L,CSM_AGENCY3[[#This Row],[Agency]],'0. CSM'!M:M,CSM_AGENCY3[[#This Row],[Billing CSM Title]])+SUMIFS('0. CSM'!E:E,'0. CSM'!L:L,CSM_AGENCY3[[#This Row],[Agency]],'0. CSM'!M:M,CSM_AGENCY3[[#This Row],[Billing CSM Title]])*1000</f>
        <v>0</v>
      </c>
      <c r="I1697" s="70">
        <f>SUMIFS('0. CSM'!D:D,'0. CSM'!L:L,CSM_AGENCY3[[#This Row],[Agency]],'0. CSM'!M:M,CSM_AGENCY3[[#This Row],[Billing CSM Title]])+SUMIFS('0. CSM'!F:F,'0. CSM'!L:L,CSM_AGENCY3[[#This Row],[Agency]],'0. CSM'!M:M,CSM_AGENCY3[[#This Row],[Billing CSM Title]])*1000</f>
        <v>0</v>
      </c>
      <c r="J1697" s="70">
        <f>CSM_AGENCY3[[#This Row],[FY1 ANNUAL]]+CSM_AGENCY3[[#This Row],[FY2 ANNUAL]]</f>
        <v>0</v>
      </c>
      <c r="K1697" s="70">
        <f>ROUND(CSM_AGENCY3[[#This Row],[FY1 ANNUAL]]/12,2)</f>
        <v>0</v>
      </c>
      <c r="L1697" s="70">
        <f>ROUND(CSM_AGENCY3[[#This Row],[FY2 ANNUAL]]/12,2)</f>
        <v>0</v>
      </c>
    </row>
    <row r="1698" spans="1:12" hidden="1" x14ac:dyDescent="0.25">
      <c r="A1698" t="s">
        <v>269</v>
      </c>
      <c r="B1698" t="s">
        <v>391</v>
      </c>
      <c r="C1698" s="4" t="s">
        <v>470</v>
      </c>
      <c r="D1698" s="4"/>
      <c r="E1698" s="4" t="str">
        <f>CSM_AGENCY3[[#This Row],[Agency]]&amp;"-"&amp;CSM_AGENCY3[[#This Row],[Agency Name]]</f>
        <v>235-Department of Labor and Industries</v>
      </c>
      <c r="F1698" s="8" t="s">
        <v>45</v>
      </c>
      <c r="G1698" s="5" t="s">
        <v>455</v>
      </c>
      <c r="H1698" s="70">
        <f>SUMIFS('0. CSM'!C:C,'0. CSM'!L:L,CSM_AGENCY3[[#This Row],[Agency]],'0. CSM'!M:M,CSM_AGENCY3[[#This Row],[Billing CSM Title]])+SUMIFS('0. CSM'!E:E,'0. CSM'!L:L,CSM_AGENCY3[[#This Row],[Agency]],'0. CSM'!M:M,CSM_AGENCY3[[#This Row],[Billing CSM Title]])*1000</f>
        <v>2000</v>
      </c>
      <c r="I1698" s="70">
        <f>SUMIFS('0. CSM'!D:D,'0. CSM'!L:L,CSM_AGENCY3[[#This Row],[Agency]],'0. CSM'!M:M,CSM_AGENCY3[[#This Row],[Billing CSM Title]])+SUMIFS('0. CSM'!F:F,'0. CSM'!L:L,CSM_AGENCY3[[#This Row],[Agency]],'0. CSM'!M:M,CSM_AGENCY3[[#This Row],[Billing CSM Title]])*1000</f>
        <v>0</v>
      </c>
      <c r="J1698" s="70">
        <f>CSM_AGENCY3[[#This Row],[FY1 ANNUAL]]+CSM_AGENCY3[[#This Row],[FY2 ANNUAL]]</f>
        <v>2000</v>
      </c>
      <c r="K1698" s="70">
        <f>ROUND(CSM_AGENCY3[[#This Row],[FY1 ANNUAL]]/12,2)</f>
        <v>166.67</v>
      </c>
      <c r="L1698" s="70">
        <f>ROUND(CSM_AGENCY3[[#This Row],[FY2 ANNUAL]]/12,2)</f>
        <v>0</v>
      </c>
    </row>
    <row r="1699" spans="1:12" hidden="1" x14ac:dyDescent="0.25">
      <c r="A1699" t="s">
        <v>270</v>
      </c>
      <c r="B1699" t="s">
        <v>392</v>
      </c>
      <c r="C1699" s="4" t="s">
        <v>470</v>
      </c>
      <c r="D1699" s="4"/>
      <c r="E1699" s="4" t="str">
        <f>CSM_AGENCY3[[#This Row],[Agency]]&amp;"-"&amp;CSM_AGENCY3[[#This Row],[Agency Name]]</f>
        <v>240-Department of Licensing</v>
      </c>
      <c r="F1699" s="8" t="s">
        <v>45</v>
      </c>
      <c r="G1699" s="5" t="s">
        <v>455</v>
      </c>
      <c r="H1699" s="70">
        <f>SUMIFS('0. CSM'!C:C,'0. CSM'!L:L,CSM_AGENCY3[[#This Row],[Agency]],'0. CSM'!M:M,CSM_AGENCY3[[#This Row],[Billing CSM Title]])+SUMIFS('0. CSM'!E:E,'0. CSM'!L:L,CSM_AGENCY3[[#This Row],[Agency]],'0. CSM'!M:M,CSM_AGENCY3[[#This Row],[Billing CSM Title]])*1000</f>
        <v>0</v>
      </c>
      <c r="I1699" s="70">
        <f>SUMIFS('0. CSM'!D:D,'0. CSM'!L:L,CSM_AGENCY3[[#This Row],[Agency]],'0. CSM'!M:M,CSM_AGENCY3[[#This Row],[Billing CSM Title]])+SUMIFS('0. CSM'!F:F,'0. CSM'!L:L,CSM_AGENCY3[[#This Row],[Agency]],'0. CSM'!M:M,CSM_AGENCY3[[#This Row],[Billing CSM Title]])*1000</f>
        <v>0</v>
      </c>
      <c r="J1699" s="70">
        <f>CSM_AGENCY3[[#This Row],[FY1 ANNUAL]]+CSM_AGENCY3[[#This Row],[FY2 ANNUAL]]</f>
        <v>0</v>
      </c>
      <c r="K1699" s="70">
        <f>ROUND(CSM_AGENCY3[[#This Row],[FY1 ANNUAL]]/12,2)</f>
        <v>0</v>
      </c>
      <c r="L1699" s="70">
        <f>ROUND(CSM_AGENCY3[[#This Row],[FY2 ANNUAL]]/12,2)</f>
        <v>0</v>
      </c>
    </row>
    <row r="1700" spans="1:12" hidden="1" x14ac:dyDescent="0.25">
      <c r="A1700" t="s">
        <v>271</v>
      </c>
      <c r="B1700" t="s">
        <v>393</v>
      </c>
      <c r="C1700" s="4" t="s">
        <v>470</v>
      </c>
      <c r="D1700" s="4"/>
      <c r="E1700" s="4" t="str">
        <f>CSM_AGENCY3[[#This Row],[Agency]]&amp;"-"&amp;CSM_AGENCY3[[#This Row],[Agency Name]]</f>
        <v>245-Military Department</v>
      </c>
      <c r="F1700" s="8" t="s">
        <v>45</v>
      </c>
      <c r="G1700" s="5" t="s">
        <v>455</v>
      </c>
      <c r="H1700" s="70">
        <f>SUMIFS('0. CSM'!C:C,'0. CSM'!L:L,CSM_AGENCY3[[#This Row],[Agency]],'0. CSM'!M:M,CSM_AGENCY3[[#This Row],[Billing CSM Title]])+SUMIFS('0. CSM'!E:E,'0. CSM'!L:L,CSM_AGENCY3[[#This Row],[Agency]],'0. CSM'!M:M,CSM_AGENCY3[[#This Row],[Billing CSM Title]])*1000</f>
        <v>0</v>
      </c>
      <c r="I1700" s="70">
        <f>SUMIFS('0. CSM'!D:D,'0. CSM'!L:L,CSM_AGENCY3[[#This Row],[Agency]],'0. CSM'!M:M,CSM_AGENCY3[[#This Row],[Billing CSM Title]])+SUMIFS('0. CSM'!F:F,'0. CSM'!L:L,CSM_AGENCY3[[#This Row],[Agency]],'0. CSM'!M:M,CSM_AGENCY3[[#This Row],[Billing CSM Title]])*1000</f>
        <v>0</v>
      </c>
      <c r="J1700" s="70">
        <f>CSM_AGENCY3[[#This Row],[FY1 ANNUAL]]+CSM_AGENCY3[[#This Row],[FY2 ANNUAL]]</f>
        <v>0</v>
      </c>
      <c r="K1700" s="70">
        <f>ROUND(CSM_AGENCY3[[#This Row],[FY1 ANNUAL]]/12,2)</f>
        <v>0</v>
      </c>
      <c r="L1700" s="70">
        <f>ROUND(CSM_AGENCY3[[#This Row],[FY2 ANNUAL]]/12,2)</f>
        <v>0</v>
      </c>
    </row>
    <row r="1701" spans="1:12" hidden="1" x14ac:dyDescent="0.25">
      <c r="A1701" t="s">
        <v>272</v>
      </c>
      <c r="B1701" t="s">
        <v>394</v>
      </c>
      <c r="C1701" s="4" t="s">
        <v>470</v>
      </c>
      <c r="D1701" s="4"/>
      <c r="E1701" s="4" t="str">
        <f>CSM_AGENCY3[[#This Row],[Agency]]&amp;"-"&amp;CSM_AGENCY3[[#This Row],[Agency Name]]</f>
        <v>275-Public Employment Relations Comm</v>
      </c>
      <c r="F1701" s="8" t="s">
        <v>45</v>
      </c>
      <c r="G1701" s="5" t="s">
        <v>455</v>
      </c>
      <c r="H1701" s="70">
        <f>SUMIFS('0. CSM'!C:C,'0. CSM'!L:L,CSM_AGENCY3[[#This Row],[Agency]],'0. CSM'!M:M,CSM_AGENCY3[[#This Row],[Billing CSM Title]])+SUMIFS('0. CSM'!E:E,'0. CSM'!L:L,CSM_AGENCY3[[#This Row],[Agency]],'0. CSM'!M:M,CSM_AGENCY3[[#This Row],[Billing CSM Title]])*1000</f>
        <v>0</v>
      </c>
      <c r="I1701" s="70">
        <f>SUMIFS('0. CSM'!D:D,'0. CSM'!L:L,CSM_AGENCY3[[#This Row],[Agency]],'0. CSM'!M:M,CSM_AGENCY3[[#This Row],[Billing CSM Title]])+SUMIFS('0. CSM'!F:F,'0. CSM'!L:L,CSM_AGENCY3[[#This Row],[Agency]],'0. CSM'!M:M,CSM_AGENCY3[[#This Row],[Billing CSM Title]])*1000</f>
        <v>0</v>
      </c>
      <c r="J1701" s="70">
        <f>CSM_AGENCY3[[#This Row],[FY1 ANNUAL]]+CSM_AGENCY3[[#This Row],[FY2 ANNUAL]]</f>
        <v>0</v>
      </c>
      <c r="K1701" s="70">
        <f>ROUND(CSM_AGENCY3[[#This Row],[FY1 ANNUAL]]/12,2)</f>
        <v>0</v>
      </c>
      <c r="L1701" s="70">
        <f>ROUND(CSM_AGENCY3[[#This Row],[FY2 ANNUAL]]/12,2)</f>
        <v>0</v>
      </c>
    </row>
    <row r="1702" spans="1:12" hidden="1" x14ac:dyDescent="0.25">
      <c r="A1702" t="s">
        <v>273</v>
      </c>
      <c r="B1702" t="s">
        <v>395</v>
      </c>
      <c r="C1702" s="4" t="s">
        <v>470</v>
      </c>
      <c r="D1702" s="4"/>
      <c r="E1702" s="4" t="str">
        <f>CSM_AGENCY3[[#This Row],[Agency]]&amp;"-"&amp;CSM_AGENCY3[[#This Row],[Agency Name]]</f>
        <v>300-Dept of Social and Health Services</v>
      </c>
      <c r="F1702" s="8" t="s">
        <v>45</v>
      </c>
      <c r="G1702" s="5" t="s">
        <v>455</v>
      </c>
      <c r="H1702" s="70">
        <v>1000</v>
      </c>
      <c r="I1702" s="70">
        <v>12000</v>
      </c>
      <c r="J1702" s="70">
        <f>CSM_AGENCY3[[#This Row],[FY1 ANNUAL]]+CSM_AGENCY3[[#This Row],[FY2 ANNUAL]]</f>
        <v>13000</v>
      </c>
      <c r="K1702" s="70">
        <f>ROUND(CSM_AGENCY3[[#This Row],[FY1 ANNUAL]]/12,2)</f>
        <v>83.33</v>
      </c>
      <c r="L1702" s="70">
        <f>ROUND(CSM_AGENCY3[[#This Row],[FY2 ANNUAL]]/12,2)</f>
        <v>1000</v>
      </c>
    </row>
    <row r="1703" spans="1:12" hidden="1" x14ac:dyDescent="0.25">
      <c r="A1703" t="s">
        <v>274</v>
      </c>
      <c r="B1703" t="s">
        <v>396</v>
      </c>
      <c r="C1703" s="4" t="s">
        <v>470</v>
      </c>
      <c r="D1703" s="4"/>
      <c r="E1703" s="4" t="str">
        <f>CSM_AGENCY3[[#This Row],[Agency]]&amp;"-"&amp;CSM_AGENCY3[[#This Row],[Agency Name]]</f>
        <v>303-Department of Health</v>
      </c>
      <c r="F1703" s="8" t="s">
        <v>45</v>
      </c>
      <c r="G1703" s="5" t="s">
        <v>455</v>
      </c>
      <c r="H1703" s="70">
        <f>SUMIFS('0. CSM'!C:C,'0. CSM'!L:L,CSM_AGENCY3[[#This Row],[Agency]],'0. CSM'!M:M,CSM_AGENCY3[[#This Row],[Billing CSM Title]])+SUMIFS('0. CSM'!E:E,'0. CSM'!L:L,CSM_AGENCY3[[#This Row],[Agency]],'0. CSM'!M:M,CSM_AGENCY3[[#This Row],[Billing CSM Title]])*1000</f>
        <v>1000</v>
      </c>
      <c r="I1703" s="70">
        <f>SUMIFS('0. CSM'!D:D,'0. CSM'!L:L,CSM_AGENCY3[[#This Row],[Agency]],'0. CSM'!M:M,CSM_AGENCY3[[#This Row],[Billing CSM Title]])+SUMIFS('0. CSM'!F:F,'0. CSM'!L:L,CSM_AGENCY3[[#This Row],[Agency]],'0. CSM'!M:M,CSM_AGENCY3[[#This Row],[Billing CSM Title]])*1000</f>
        <v>0</v>
      </c>
      <c r="J1703" s="70">
        <f>CSM_AGENCY3[[#This Row],[FY1 ANNUAL]]+CSM_AGENCY3[[#This Row],[FY2 ANNUAL]]</f>
        <v>1000</v>
      </c>
      <c r="K1703" s="70">
        <f>ROUND(CSM_AGENCY3[[#This Row],[FY1 ANNUAL]]/12,2)</f>
        <v>83.33</v>
      </c>
      <c r="L1703" s="70">
        <f>ROUND(CSM_AGENCY3[[#This Row],[FY2 ANNUAL]]/12,2)</f>
        <v>0</v>
      </c>
    </row>
    <row r="1704" spans="1:12" hidden="1" x14ac:dyDescent="0.25">
      <c r="A1704" t="s">
        <v>275</v>
      </c>
      <c r="B1704" t="s">
        <v>397</v>
      </c>
      <c r="C1704" s="4" t="s">
        <v>470</v>
      </c>
      <c r="D1704" s="4"/>
      <c r="E1704" s="4" t="str">
        <f>CSM_AGENCY3[[#This Row],[Agency]]&amp;"-"&amp;CSM_AGENCY3[[#This Row],[Agency Name]]</f>
        <v>305-Department of Veterans' Affairs</v>
      </c>
      <c r="F1704" s="8" t="s">
        <v>45</v>
      </c>
      <c r="G1704" s="5" t="s">
        <v>455</v>
      </c>
      <c r="H1704" s="70">
        <f>SUMIFS('0. CSM'!C:C,'0. CSM'!L:L,CSM_AGENCY3[[#This Row],[Agency]],'0. CSM'!M:M,CSM_AGENCY3[[#This Row],[Billing CSM Title]])+SUMIFS('0. CSM'!E:E,'0. CSM'!L:L,CSM_AGENCY3[[#This Row],[Agency]],'0. CSM'!M:M,CSM_AGENCY3[[#This Row],[Billing CSM Title]])*1000</f>
        <v>0</v>
      </c>
      <c r="I1704" s="70">
        <f>SUMIFS('0. CSM'!D:D,'0. CSM'!L:L,CSM_AGENCY3[[#This Row],[Agency]],'0. CSM'!M:M,CSM_AGENCY3[[#This Row],[Billing CSM Title]])+SUMIFS('0. CSM'!F:F,'0. CSM'!L:L,CSM_AGENCY3[[#This Row],[Agency]],'0. CSM'!M:M,CSM_AGENCY3[[#This Row],[Billing CSM Title]])*1000</f>
        <v>0</v>
      </c>
      <c r="J1704" s="70">
        <f>CSM_AGENCY3[[#This Row],[FY1 ANNUAL]]+CSM_AGENCY3[[#This Row],[FY2 ANNUAL]]</f>
        <v>0</v>
      </c>
      <c r="K1704" s="70">
        <f>ROUND(CSM_AGENCY3[[#This Row],[FY1 ANNUAL]]/12,2)</f>
        <v>0</v>
      </c>
      <c r="L1704" s="70">
        <f>ROUND(CSM_AGENCY3[[#This Row],[FY2 ANNUAL]]/12,2)</f>
        <v>0</v>
      </c>
    </row>
    <row r="1705" spans="1:12" hidden="1" x14ac:dyDescent="0.25">
      <c r="A1705" t="s">
        <v>276</v>
      </c>
      <c r="B1705" t="s">
        <v>398</v>
      </c>
      <c r="C1705" s="4" t="s">
        <v>470</v>
      </c>
      <c r="D1705" s="4"/>
      <c r="E1705" s="4" t="str">
        <f>CSM_AGENCY3[[#This Row],[Agency]]&amp;"-"&amp;CSM_AGENCY3[[#This Row],[Agency Name]]</f>
        <v>307-Dept of Children, Youth &amp; Families</v>
      </c>
      <c r="F1705" s="8" t="s">
        <v>45</v>
      </c>
      <c r="G1705" s="5" t="s">
        <v>455</v>
      </c>
      <c r="H1705" s="70">
        <f>SUMIFS('0. CSM'!C:C,'0. CSM'!L:L,CSM_AGENCY3[[#This Row],[Agency]],'0. CSM'!M:M,CSM_AGENCY3[[#This Row],[Billing CSM Title]])+SUMIFS('0. CSM'!E:E,'0. CSM'!L:L,CSM_AGENCY3[[#This Row],[Agency]],'0. CSM'!M:M,CSM_AGENCY3[[#This Row],[Billing CSM Title]])*1000</f>
        <v>0</v>
      </c>
      <c r="I1705" s="70">
        <v>5000</v>
      </c>
      <c r="J1705" s="70">
        <f>CSM_AGENCY3[[#This Row],[FY1 ANNUAL]]+CSM_AGENCY3[[#This Row],[FY2 ANNUAL]]</f>
        <v>5000</v>
      </c>
      <c r="K1705" s="70">
        <f>ROUND(CSM_AGENCY3[[#This Row],[FY1 ANNUAL]]/12,2)</f>
        <v>0</v>
      </c>
      <c r="L1705" s="70">
        <f>ROUND(CSM_AGENCY3[[#This Row],[FY2 ANNUAL]]/12,2)</f>
        <v>416.67</v>
      </c>
    </row>
    <row r="1706" spans="1:12" hidden="1" x14ac:dyDescent="0.25">
      <c r="A1706" t="s">
        <v>277</v>
      </c>
      <c r="B1706" t="s">
        <v>399</v>
      </c>
      <c r="C1706" s="4" t="s">
        <v>470</v>
      </c>
      <c r="D1706" s="4"/>
      <c r="E1706" s="4" t="str">
        <f>CSM_AGENCY3[[#This Row],[Agency]]&amp;"-"&amp;CSM_AGENCY3[[#This Row],[Agency Name]]</f>
        <v>310-Department of Corrections</v>
      </c>
      <c r="F1706" s="8" t="s">
        <v>45</v>
      </c>
      <c r="G1706" s="5" t="s">
        <v>455</v>
      </c>
      <c r="H1706" s="70">
        <v>2000</v>
      </c>
      <c r="I1706" s="70">
        <v>6000</v>
      </c>
      <c r="J1706" s="70">
        <f>CSM_AGENCY3[[#This Row],[FY1 ANNUAL]]+CSM_AGENCY3[[#This Row],[FY2 ANNUAL]]</f>
        <v>8000</v>
      </c>
      <c r="K1706" s="70">
        <f>ROUND(CSM_AGENCY3[[#This Row],[FY1 ANNUAL]]/12,2)</f>
        <v>166.67</v>
      </c>
      <c r="L1706" s="70">
        <f>ROUND(CSM_AGENCY3[[#This Row],[FY2 ANNUAL]]/12,2)</f>
        <v>500</v>
      </c>
    </row>
    <row r="1707" spans="1:12" hidden="1" x14ac:dyDescent="0.25">
      <c r="A1707" t="s">
        <v>278</v>
      </c>
      <c r="B1707" t="s">
        <v>400</v>
      </c>
      <c r="C1707" s="4" t="s">
        <v>470</v>
      </c>
      <c r="D1707" s="4"/>
      <c r="E1707" s="4" t="str">
        <f>CSM_AGENCY3[[#This Row],[Agency]]&amp;"-"&amp;CSM_AGENCY3[[#This Row],[Agency Name]]</f>
        <v>315-Dept of Services for the Blind</v>
      </c>
      <c r="F1707" s="8" t="s">
        <v>45</v>
      </c>
      <c r="G1707" s="5" t="s">
        <v>455</v>
      </c>
      <c r="H1707" s="70">
        <f>SUMIFS('0. CSM'!C:C,'0. CSM'!L:L,CSM_AGENCY3[[#This Row],[Agency]],'0. CSM'!M:M,CSM_AGENCY3[[#This Row],[Billing CSM Title]])+SUMIFS('0. CSM'!E:E,'0. CSM'!L:L,CSM_AGENCY3[[#This Row],[Agency]],'0. CSM'!M:M,CSM_AGENCY3[[#This Row],[Billing CSM Title]])*1000</f>
        <v>0</v>
      </c>
      <c r="I1707" s="70">
        <f>SUMIFS('0. CSM'!D:D,'0. CSM'!L:L,CSM_AGENCY3[[#This Row],[Agency]],'0. CSM'!M:M,CSM_AGENCY3[[#This Row],[Billing CSM Title]])+SUMIFS('0. CSM'!F:F,'0. CSM'!L:L,CSM_AGENCY3[[#This Row],[Agency]],'0. CSM'!M:M,CSM_AGENCY3[[#This Row],[Billing CSM Title]])*1000</f>
        <v>0</v>
      </c>
      <c r="J1707" s="70">
        <f>CSM_AGENCY3[[#This Row],[FY1 ANNUAL]]+CSM_AGENCY3[[#This Row],[FY2 ANNUAL]]</f>
        <v>0</v>
      </c>
      <c r="K1707" s="70">
        <f>ROUND(CSM_AGENCY3[[#This Row],[FY1 ANNUAL]]/12,2)</f>
        <v>0</v>
      </c>
      <c r="L1707" s="70">
        <f>ROUND(CSM_AGENCY3[[#This Row],[FY2 ANNUAL]]/12,2)</f>
        <v>0</v>
      </c>
    </row>
    <row r="1708" spans="1:12" hidden="1" x14ac:dyDescent="0.25">
      <c r="A1708" t="s">
        <v>279</v>
      </c>
      <c r="B1708" t="s">
        <v>401</v>
      </c>
      <c r="C1708" s="4" t="s">
        <v>470</v>
      </c>
      <c r="D1708" s="4"/>
      <c r="E1708" s="4" t="str">
        <f>CSM_AGENCY3[[#This Row],[Agency]]&amp;"-"&amp;CSM_AGENCY3[[#This Row],[Agency Name]]</f>
        <v>340-Student Achievement Council</v>
      </c>
      <c r="F1708" s="8" t="s">
        <v>45</v>
      </c>
      <c r="G1708" s="5" t="s">
        <v>455</v>
      </c>
      <c r="H1708" s="70">
        <f>SUMIFS('0. CSM'!C:C,'0. CSM'!L:L,CSM_AGENCY3[[#This Row],[Agency]],'0. CSM'!M:M,CSM_AGENCY3[[#This Row],[Billing CSM Title]])+SUMIFS('0. CSM'!E:E,'0. CSM'!L:L,CSM_AGENCY3[[#This Row],[Agency]],'0. CSM'!M:M,CSM_AGENCY3[[#This Row],[Billing CSM Title]])*1000</f>
        <v>0</v>
      </c>
      <c r="I1708" s="70">
        <f>SUMIFS('0. CSM'!D:D,'0. CSM'!L:L,CSM_AGENCY3[[#This Row],[Agency]],'0. CSM'!M:M,CSM_AGENCY3[[#This Row],[Billing CSM Title]])+SUMIFS('0. CSM'!F:F,'0. CSM'!L:L,CSM_AGENCY3[[#This Row],[Agency]],'0. CSM'!M:M,CSM_AGENCY3[[#This Row],[Billing CSM Title]])*1000</f>
        <v>0</v>
      </c>
      <c r="J1708" s="70">
        <f>CSM_AGENCY3[[#This Row],[FY1 ANNUAL]]+CSM_AGENCY3[[#This Row],[FY2 ANNUAL]]</f>
        <v>0</v>
      </c>
      <c r="K1708" s="70">
        <f>ROUND(CSM_AGENCY3[[#This Row],[FY1 ANNUAL]]/12,2)</f>
        <v>0</v>
      </c>
      <c r="L1708" s="70">
        <f>ROUND(CSM_AGENCY3[[#This Row],[FY2 ANNUAL]]/12,2)</f>
        <v>0</v>
      </c>
    </row>
    <row r="1709" spans="1:12" hidden="1" x14ac:dyDescent="0.25">
      <c r="A1709" t="s">
        <v>280</v>
      </c>
      <c r="B1709" t="s">
        <v>402</v>
      </c>
      <c r="C1709" s="4" t="s">
        <v>470</v>
      </c>
      <c r="D1709" s="4"/>
      <c r="E1709" s="4" t="str">
        <f>CSM_AGENCY3[[#This Row],[Agency]]&amp;"-"&amp;CSM_AGENCY3[[#This Row],[Agency Name]]</f>
        <v>341-LEOFF 2 Retirement Board</v>
      </c>
      <c r="F1709" s="8" t="s">
        <v>45</v>
      </c>
      <c r="G1709" s="5" t="s">
        <v>455</v>
      </c>
      <c r="H1709" s="70">
        <f>SUMIFS('0. CSM'!C:C,'0. CSM'!L:L,CSM_AGENCY3[[#This Row],[Agency]],'0. CSM'!M:M,CSM_AGENCY3[[#This Row],[Billing CSM Title]])+SUMIFS('0. CSM'!E:E,'0. CSM'!L:L,CSM_AGENCY3[[#This Row],[Agency]],'0. CSM'!M:M,CSM_AGENCY3[[#This Row],[Billing CSM Title]])*1000</f>
        <v>0</v>
      </c>
      <c r="I1709" s="70">
        <f>SUMIFS('0. CSM'!D:D,'0. CSM'!L:L,CSM_AGENCY3[[#This Row],[Agency]],'0. CSM'!M:M,CSM_AGENCY3[[#This Row],[Billing CSM Title]])+SUMIFS('0. CSM'!F:F,'0. CSM'!L:L,CSM_AGENCY3[[#This Row],[Agency]],'0. CSM'!M:M,CSM_AGENCY3[[#This Row],[Billing CSM Title]])*1000</f>
        <v>0</v>
      </c>
      <c r="J1709" s="70">
        <f>CSM_AGENCY3[[#This Row],[FY1 ANNUAL]]+CSM_AGENCY3[[#This Row],[FY2 ANNUAL]]</f>
        <v>0</v>
      </c>
      <c r="K1709" s="70">
        <f>ROUND(CSM_AGENCY3[[#This Row],[FY1 ANNUAL]]/12,2)</f>
        <v>0</v>
      </c>
      <c r="L1709" s="70">
        <f>ROUND(CSM_AGENCY3[[#This Row],[FY2 ANNUAL]]/12,2)</f>
        <v>0</v>
      </c>
    </row>
    <row r="1710" spans="1:12" hidden="1" x14ac:dyDescent="0.25">
      <c r="A1710" t="s">
        <v>281</v>
      </c>
      <c r="B1710" t="s">
        <v>403</v>
      </c>
      <c r="C1710" s="4" t="s">
        <v>470</v>
      </c>
      <c r="D1710" s="4"/>
      <c r="E1710" s="4" t="str">
        <f>CSM_AGENCY3[[#This Row],[Agency]]&amp;"-"&amp;CSM_AGENCY3[[#This Row],[Agency Name]]</f>
        <v>350-Public Schools</v>
      </c>
      <c r="F1710" s="8" t="s">
        <v>45</v>
      </c>
      <c r="G1710" s="5" t="s">
        <v>455</v>
      </c>
      <c r="H1710" s="70">
        <f>SUMIFS('0. CSM'!C:C,'0. CSM'!L:L,CSM_AGENCY3[[#This Row],[Agency]],'0. CSM'!M:M,CSM_AGENCY3[[#This Row],[Billing CSM Title]])+SUMIFS('0. CSM'!E:E,'0. CSM'!L:L,CSM_AGENCY3[[#This Row],[Agency]],'0. CSM'!M:M,CSM_AGENCY3[[#This Row],[Billing CSM Title]])*1000</f>
        <v>0</v>
      </c>
      <c r="I1710" s="70">
        <f>SUMIFS('0. CSM'!D:D,'0. CSM'!L:L,CSM_AGENCY3[[#This Row],[Agency]],'0. CSM'!M:M,CSM_AGENCY3[[#This Row],[Billing CSM Title]])+SUMIFS('0. CSM'!F:F,'0. CSM'!L:L,CSM_AGENCY3[[#This Row],[Agency]],'0. CSM'!M:M,CSM_AGENCY3[[#This Row],[Billing CSM Title]])*1000</f>
        <v>0</v>
      </c>
      <c r="J1710" s="70">
        <f>CSM_AGENCY3[[#This Row],[FY1 ANNUAL]]+CSM_AGENCY3[[#This Row],[FY2 ANNUAL]]</f>
        <v>0</v>
      </c>
      <c r="K1710" s="70">
        <f>ROUND(CSM_AGENCY3[[#This Row],[FY1 ANNUAL]]/12,2)</f>
        <v>0</v>
      </c>
      <c r="L1710" s="70">
        <f>ROUND(CSM_AGENCY3[[#This Row],[FY2 ANNUAL]]/12,2)</f>
        <v>0</v>
      </c>
    </row>
    <row r="1711" spans="1:12" hidden="1" x14ac:dyDescent="0.25">
      <c r="A1711" t="s">
        <v>282</v>
      </c>
      <c r="B1711" t="s">
        <v>404</v>
      </c>
      <c r="C1711" s="4" t="s">
        <v>470</v>
      </c>
      <c r="D1711" s="4"/>
      <c r="E1711" s="4" t="str">
        <f>CSM_AGENCY3[[#This Row],[Agency]]&amp;"-"&amp;CSM_AGENCY3[[#This Row],[Agency Name]]</f>
        <v>351-State School for the Blind</v>
      </c>
      <c r="F1711" s="8" t="s">
        <v>45</v>
      </c>
      <c r="G1711" s="5" t="s">
        <v>455</v>
      </c>
      <c r="H1711" s="70">
        <f>SUMIFS('0. CSM'!C:C,'0. CSM'!L:L,CSM_AGENCY3[[#This Row],[Agency]],'0. CSM'!M:M,CSM_AGENCY3[[#This Row],[Billing CSM Title]])+SUMIFS('0. CSM'!E:E,'0. CSM'!L:L,CSM_AGENCY3[[#This Row],[Agency]],'0. CSM'!M:M,CSM_AGENCY3[[#This Row],[Billing CSM Title]])*1000</f>
        <v>0</v>
      </c>
      <c r="I1711" s="70">
        <f>SUMIFS('0. CSM'!D:D,'0. CSM'!L:L,CSM_AGENCY3[[#This Row],[Agency]],'0. CSM'!M:M,CSM_AGENCY3[[#This Row],[Billing CSM Title]])+SUMIFS('0. CSM'!F:F,'0. CSM'!L:L,CSM_AGENCY3[[#This Row],[Agency]],'0. CSM'!M:M,CSM_AGENCY3[[#This Row],[Billing CSM Title]])*1000</f>
        <v>0</v>
      </c>
      <c r="J1711" s="70">
        <f>CSM_AGENCY3[[#This Row],[FY1 ANNUAL]]+CSM_AGENCY3[[#This Row],[FY2 ANNUAL]]</f>
        <v>0</v>
      </c>
      <c r="K1711" s="70">
        <f>ROUND(CSM_AGENCY3[[#This Row],[FY1 ANNUAL]]/12,2)</f>
        <v>0</v>
      </c>
      <c r="L1711" s="70">
        <f>ROUND(CSM_AGENCY3[[#This Row],[FY2 ANNUAL]]/12,2)</f>
        <v>0</v>
      </c>
    </row>
    <row r="1712" spans="1:12" hidden="1" x14ac:dyDescent="0.25">
      <c r="A1712" t="s">
        <v>283</v>
      </c>
      <c r="B1712" t="s">
        <v>405</v>
      </c>
      <c r="C1712" s="4" t="s">
        <v>470</v>
      </c>
      <c r="D1712" s="4"/>
      <c r="E1712" s="4" t="str">
        <f>CSM_AGENCY3[[#This Row],[Agency]]&amp;"-"&amp;CSM_AGENCY3[[#This Row],[Agency Name]]</f>
        <v>353-Childhood Deafness &amp; Hearing Loss</v>
      </c>
      <c r="F1712" s="8" t="s">
        <v>45</v>
      </c>
      <c r="G1712" s="5" t="s">
        <v>455</v>
      </c>
      <c r="H1712" s="70">
        <f>SUMIFS('0. CSM'!C:C,'0. CSM'!L:L,CSM_AGENCY3[[#This Row],[Agency]],'0. CSM'!M:M,CSM_AGENCY3[[#This Row],[Billing CSM Title]])+SUMIFS('0. CSM'!E:E,'0. CSM'!L:L,CSM_AGENCY3[[#This Row],[Agency]],'0. CSM'!M:M,CSM_AGENCY3[[#This Row],[Billing CSM Title]])*1000</f>
        <v>0</v>
      </c>
      <c r="I1712" s="70">
        <f>SUMIFS('0. CSM'!D:D,'0. CSM'!L:L,CSM_AGENCY3[[#This Row],[Agency]],'0. CSM'!M:M,CSM_AGENCY3[[#This Row],[Billing CSM Title]])+SUMIFS('0. CSM'!F:F,'0. CSM'!L:L,CSM_AGENCY3[[#This Row],[Agency]],'0. CSM'!M:M,CSM_AGENCY3[[#This Row],[Billing CSM Title]])*1000</f>
        <v>0</v>
      </c>
      <c r="J1712" s="70">
        <f>CSM_AGENCY3[[#This Row],[FY1 ANNUAL]]+CSM_AGENCY3[[#This Row],[FY2 ANNUAL]]</f>
        <v>0</v>
      </c>
      <c r="K1712" s="70">
        <f>ROUND(CSM_AGENCY3[[#This Row],[FY1 ANNUAL]]/12,2)</f>
        <v>0</v>
      </c>
      <c r="L1712" s="70">
        <f>ROUND(CSM_AGENCY3[[#This Row],[FY2 ANNUAL]]/12,2)</f>
        <v>0</v>
      </c>
    </row>
    <row r="1713" spans="1:12" hidden="1" x14ac:dyDescent="0.25">
      <c r="A1713" t="s">
        <v>284</v>
      </c>
      <c r="B1713" t="s">
        <v>406</v>
      </c>
      <c r="C1713" s="4" t="s">
        <v>470</v>
      </c>
      <c r="D1713" s="4"/>
      <c r="E1713" s="4" t="str">
        <f>CSM_AGENCY3[[#This Row],[Agency]]&amp;"-"&amp;CSM_AGENCY3[[#This Row],[Agency Name]]</f>
        <v>354-Workforce Trng &amp; Educ Coord Board</v>
      </c>
      <c r="F1713" s="8" t="s">
        <v>45</v>
      </c>
      <c r="G1713" s="5" t="s">
        <v>455</v>
      </c>
      <c r="H1713" s="70">
        <f>SUMIFS('0. CSM'!C:C,'0. CSM'!L:L,CSM_AGENCY3[[#This Row],[Agency]],'0. CSM'!M:M,CSM_AGENCY3[[#This Row],[Billing CSM Title]])+SUMIFS('0. CSM'!E:E,'0. CSM'!L:L,CSM_AGENCY3[[#This Row],[Agency]],'0. CSM'!M:M,CSM_AGENCY3[[#This Row],[Billing CSM Title]])*1000</f>
        <v>0</v>
      </c>
      <c r="I1713" s="70">
        <f>SUMIFS('0. CSM'!D:D,'0. CSM'!L:L,CSM_AGENCY3[[#This Row],[Agency]],'0. CSM'!M:M,CSM_AGENCY3[[#This Row],[Billing CSM Title]])+SUMIFS('0. CSM'!F:F,'0. CSM'!L:L,CSM_AGENCY3[[#This Row],[Agency]],'0. CSM'!M:M,CSM_AGENCY3[[#This Row],[Billing CSM Title]])*1000</f>
        <v>0</v>
      </c>
      <c r="J1713" s="70">
        <f>CSM_AGENCY3[[#This Row],[FY1 ANNUAL]]+CSM_AGENCY3[[#This Row],[FY2 ANNUAL]]</f>
        <v>0</v>
      </c>
      <c r="K1713" s="70">
        <f>ROUND(CSM_AGENCY3[[#This Row],[FY1 ANNUAL]]/12,2)</f>
        <v>0</v>
      </c>
      <c r="L1713" s="70">
        <f>ROUND(CSM_AGENCY3[[#This Row],[FY2 ANNUAL]]/12,2)</f>
        <v>0</v>
      </c>
    </row>
    <row r="1714" spans="1:12" hidden="1" x14ac:dyDescent="0.25">
      <c r="A1714" t="s">
        <v>285</v>
      </c>
      <c r="B1714" t="s">
        <v>407</v>
      </c>
      <c r="C1714" s="4" t="s">
        <v>470</v>
      </c>
      <c r="D1714" s="4"/>
      <c r="E1714" s="4" t="str">
        <f>CSM_AGENCY3[[#This Row],[Agency]]&amp;"-"&amp;CSM_AGENCY3[[#This Row],[Agency Name]]</f>
        <v>355-Archaeology &amp; Historic Preservation</v>
      </c>
      <c r="F1714" s="8" t="s">
        <v>45</v>
      </c>
      <c r="G1714" s="5" t="s">
        <v>455</v>
      </c>
      <c r="H1714" s="70">
        <f>SUMIFS('0. CSM'!C:C,'0. CSM'!L:L,CSM_AGENCY3[[#This Row],[Agency]],'0. CSM'!M:M,CSM_AGENCY3[[#This Row],[Billing CSM Title]])+SUMIFS('0. CSM'!E:E,'0. CSM'!L:L,CSM_AGENCY3[[#This Row],[Agency]],'0. CSM'!M:M,CSM_AGENCY3[[#This Row],[Billing CSM Title]])*1000</f>
        <v>0</v>
      </c>
      <c r="I1714" s="70">
        <f>SUMIFS('0. CSM'!D:D,'0. CSM'!L:L,CSM_AGENCY3[[#This Row],[Agency]],'0. CSM'!M:M,CSM_AGENCY3[[#This Row],[Billing CSM Title]])+SUMIFS('0. CSM'!F:F,'0. CSM'!L:L,CSM_AGENCY3[[#This Row],[Agency]],'0. CSM'!M:M,CSM_AGENCY3[[#This Row],[Billing CSM Title]])*1000</f>
        <v>0</v>
      </c>
      <c r="J1714" s="70">
        <f>CSM_AGENCY3[[#This Row],[FY1 ANNUAL]]+CSM_AGENCY3[[#This Row],[FY2 ANNUAL]]</f>
        <v>0</v>
      </c>
      <c r="K1714" s="70">
        <f>ROUND(CSM_AGENCY3[[#This Row],[FY1 ANNUAL]]/12,2)</f>
        <v>0</v>
      </c>
      <c r="L1714" s="70">
        <f>ROUND(CSM_AGENCY3[[#This Row],[FY2 ANNUAL]]/12,2)</f>
        <v>0</v>
      </c>
    </row>
    <row r="1715" spans="1:12" hidden="1" x14ac:dyDescent="0.25">
      <c r="A1715" t="s">
        <v>287</v>
      </c>
      <c r="B1715" t="s">
        <v>408</v>
      </c>
      <c r="C1715" s="4" t="s">
        <v>470</v>
      </c>
      <c r="D1715" s="4"/>
      <c r="E1715" s="4" t="str">
        <f>CSM_AGENCY3[[#This Row],[Agency]]&amp;"-"&amp;CSM_AGENCY3[[#This Row],[Agency Name]]</f>
        <v>359-Washington Charter School Comm</v>
      </c>
      <c r="F1715" s="8" t="s">
        <v>45</v>
      </c>
      <c r="G1715" s="5" t="s">
        <v>455</v>
      </c>
      <c r="H1715" s="70">
        <f>SUMIFS('0. CSM'!C:C,'0. CSM'!L:L,CSM_AGENCY3[[#This Row],[Agency]],'0. CSM'!M:M,CSM_AGENCY3[[#This Row],[Billing CSM Title]])+SUMIFS('0. CSM'!E:E,'0. CSM'!L:L,CSM_AGENCY3[[#This Row],[Agency]],'0. CSM'!M:M,CSM_AGENCY3[[#This Row],[Billing CSM Title]])*1000</f>
        <v>0</v>
      </c>
      <c r="I1715" s="70">
        <f>SUMIFS('0. CSM'!D:D,'0. CSM'!L:L,CSM_AGENCY3[[#This Row],[Agency]],'0. CSM'!M:M,CSM_AGENCY3[[#This Row],[Billing CSM Title]])+SUMIFS('0. CSM'!F:F,'0. CSM'!L:L,CSM_AGENCY3[[#This Row],[Agency]],'0. CSM'!M:M,CSM_AGENCY3[[#This Row],[Billing CSM Title]])*1000</f>
        <v>0</v>
      </c>
      <c r="J1715" s="70">
        <f>CSM_AGENCY3[[#This Row],[FY1 ANNUAL]]+CSM_AGENCY3[[#This Row],[FY2 ANNUAL]]</f>
        <v>0</v>
      </c>
      <c r="K1715" s="70">
        <f>ROUND(CSM_AGENCY3[[#This Row],[FY1 ANNUAL]]/12,2)</f>
        <v>0</v>
      </c>
      <c r="L1715" s="70">
        <f>ROUND(CSM_AGENCY3[[#This Row],[FY2 ANNUAL]]/12,2)</f>
        <v>0</v>
      </c>
    </row>
    <row r="1716" spans="1:12" hidden="1" x14ac:dyDescent="0.25">
      <c r="A1716" t="s">
        <v>288</v>
      </c>
      <c r="B1716" t="s">
        <v>409</v>
      </c>
      <c r="C1716" s="4" t="s">
        <v>470</v>
      </c>
      <c r="D1716" s="4"/>
      <c r="E1716" s="4" t="str">
        <f>CSM_AGENCY3[[#This Row],[Agency]]&amp;"-"&amp;CSM_AGENCY3[[#This Row],[Agency Name]]</f>
        <v>360-University of Washington</v>
      </c>
      <c r="F1716" s="8" t="s">
        <v>45</v>
      </c>
      <c r="G1716" s="5" t="s">
        <v>455</v>
      </c>
      <c r="H1716" s="70">
        <f>SUMIFS('0. CSM'!C:C,'0. CSM'!L:L,CSM_AGENCY3[[#This Row],[Agency]],'0. CSM'!M:M,CSM_AGENCY3[[#This Row],[Billing CSM Title]])+SUMIFS('0. CSM'!E:E,'0. CSM'!L:L,CSM_AGENCY3[[#This Row],[Agency]],'0. CSM'!M:M,CSM_AGENCY3[[#This Row],[Billing CSM Title]])*1000</f>
        <v>-1000</v>
      </c>
      <c r="I1716" s="70">
        <f>SUMIFS('0. CSM'!D:D,'0. CSM'!L:L,CSM_AGENCY3[[#This Row],[Agency]],'0. CSM'!M:M,CSM_AGENCY3[[#This Row],[Billing CSM Title]])+SUMIFS('0. CSM'!F:F,'0. CSM'!L:L,CSM_AGENCY3[[#This Row],[Agency]],'0. CSM'!M:M,CSM_AGENCY3[[#This Row],[Billing CSM Title]])*1000</f>
        <v>2000</v>
      </c>
      <c r="J1716" s="70">
        <f>CSM_AGENCY3[[#This Row],[FY1 ANNUAL]]+CSM_AGENCY3[[#This Row],[FY2 ANNUAL]]</f>
        <v>1000</v>
      </c>
      <c r="K1716" s="70">
        <f>ROUND(CSM_AGENCY3[[#This Row],[FY1 ANNUAL]]/12,2)</f>
        <v>-83.33</v>
      </c>
      <c r="L1716" s="70">
        <f>ROUND(CSM_AGENCY3[[#This Row],[FY2 ANNUAL]]/12,2)</f>
        <v>166.67</v>
      </c>
    </row>
    <row r="1717" spans="1:12" hidden="1" x14ac:dyDescent="0.25">
      <c r="A1717" t="s">
        <v>289</v>
      </c>
      <c r="B1717" t="s">
        <v>410</v>
      </c>
      <c r="C1717" s="4" t="s">
        <v>470</v>
      </c>
      <c r="D1717" s="4"/>
      <c r="E1717" s="4" t="str">
        <f>CSM_AGENCY3[[#This Row],[Agency]]&amp;"-"&amp;CSM_AGENCY3[[#This Row],[Agency Name]]</f>
        <v>365-Washington State University</v>
      </c>
      <c r="F1717" s="8" t="s">
        <v>45</v>
      </c>
      <c r="G1717" s="5" t="s">
        <v>455</v>
      </c>
      <c r="H1717" s="70">
        <f>SUMIFS('0. CSM'!C:C,'0. CSM'!L:L,CSM_AGENCY3[[#This Row],[Agency]],'0. CSM'!M:M,CSM_AGENCY3[[#This Row],[Billing CSM Title]])+SUMIFS('0. CSM'!E:E,'0. CSM'!L:L,CSM_AGENCY3[[#This Row],[Agency]],'0. CSM'!M:M,CSM_AGENCY3[[#This Row],[Billing CSM Title]])*1000</f>
        <v>0</v>
      </c>
      <c r="I1717" s="70">
        <f>SUMIFS('0. CSM'!D:D,'0. CSM'!L:L,CSM_AGENCY3[[#This Row],[Agency]],'0. CSM'!M:M,CSM_AGENCY3[[#This Row],[Billing CSM Title]])+SUMIFS('0. CSM'!F:F,'0. CSM'!L:L,CSM_AGENCY3[[#This Row],[Agency]],'0. CSM'!M:M,CSM_AGENCY3[[#This Row],[Billing CSM Title]])*1000</f>
        <v>0</v>
      </c>
      <c r="J1717" s="70">
        <f>CSM_AGENCY3[[#This Row],[FY1 ANNUAL]]+CSM_AGENCY3[[#This Row],[FY2 ANNUAL]]</f>
        <v>0</v>
      </c>
      <c r="K1717" s="70">
        <f>ROUND(CSM_AGENCY3[[#This Row],[FY1 ANNUAL]]/12,2)</f>
        <v>0</v>
      </c>
      <c r="L1717" s="70">
        <f>ROUND(CSM_AGENCY3[[#This Row],[FY2 ANNUAL]]/12,2)</f>
        <v>0</v>
      </c>
    </row>
    <row r="1718" spans="1:12" hidden="1" x14ac:dyDescent="0.25">
      <c r="A1718" t="s">
        <v>290</v>
      </c>
      <c r="B1718" t="s">
        <v>411</v>
      </c>
      <c r="C1718" s="4" t="s">
        <v>470</v>
      </c>
      <c r="D1718" s="4"/>
      <c r="E1718" s="4" t="str">
        <f>CSM_AGENCY3[[#This Row],[Agency]]&amp;"-"&amp;CSM_AGENCY3[[#This Row],[Agency Name]]</f>
        <v>370-Eastern Washington University</v>
      </c>
      <c r="F1718" s="8" t="s">
        <v>45</v>
      </c>
      <c r="G1718" s="5" t="s">
        <v>455</v>
      </c>
      <c r="H1718" s="70">
        <f>SUMIFS('0. CSM'!C:C,'0. CSM'!L:L,CSM_AGENCY3[[#This Row],[Agency]],'0. CSM'!M:M,CSM_AGENCY3[[#This Row],[Billing CSM Title]])+SUMIFS('0. CSM'!E:E,'0. CSM'!L:L,CSM_AGENCY3[[#This Row],[Agency]],'0. CSM'!M:M,CSM_AGENCY3[[#This Row],[Billing CSM Title]])*1000</f>
        <v>0</v>
      </c>
      <c r="I1718" s="70">
        <f>SUMIFS('0. CSM'!D:D,'0. CSM'!L:L,CSM_AGENCY3[[#This Row],[Agency]],'0. CSM'!M:M,CSM_AGENCY3[[#This Row],[Billing CSM Title]])+SUMIFS('0. CSM'!F:F,'0. CSM'!L:L,CSM_AGENCY3[[#This Row],[Agency]],'0. CSM'!M:M,CSM_AGENCY3[[#This Row],[Billing CSM Title]])*1000</f>
        <v>0</v>
      </c>
      <c r="J1718" s="70">
        <f>CSM_AGENCY3[[#This Row],[FY1 ANNUAL]]+CSM_AGENCY3[[#This Row],[FY2 ANNUAL]]</f>
        <v>0</v>
      </c>
      <c r="K1718" s="70">
        <f>ROUND(CSM_AGENCY3[[#This Row],[FY1 ANNUAL]]/12,2)</f>
        <v>0</v>
      </c>
      <c r="L1718" s="70">
        <f>ROUND(CSM_AGENCY3[[#This Row],[FY2 ANNUAL]]/12,2)</f>
        <v>0</v>
      </c>
    </row>
    <row r="1719" spans="1:12" hidden="1" x14ac:dyDescent="0.25">
      <c r="A1719" t="s">
        <v>291</v>
      </c>
      <c r="B1719" t="s">
        <v>412</v>
      </c>
      <c r="C1719" s="4" t="s">
        <v>470</v>
      </c>
      <c r="D1719" s="4"/>
      <c r="E1719" s="4" t="str">
        <f>CSM_AGENCY3[[#This Row],[Agency]]&amp;"-"&amp;CSM_AGENCY3[[#This Row],[Agency Name]]</f>
        <v>375-Central Washington University</v>
      </c>
      <c r="F1719" s="8" t="s">
        <v>45</v>
      </c>
      <c r="G1719" s="5" t="s">
        <v>455</v>
      </c>
      <c r="H1719" s="70">
        <f>SUMIFS('0. CSM'!C:C,'0. CSM'!L:L,CSM_AGENCY3[[#This Row],[Agency]],'0. CSM'!M:M,CSM_AGENCY3[[#This Row],[Billing CSM Title]])+SUMIFS('0. CSM'!E:E,'0. CSM'!L:L,CSM_AGENCY3[[#This Row],[Agency]],'0. CSM'!M:M,CSM_AGENCY3[[#This Row],[Billing CSM Title]])*1000</f>
        <v>0</v>
      </c>
      <c r="I1719" s="70">
        <f>SUMIFS('0. CSM'!D:D,'0. CSM'!L:L,CSM_AGENCY3[[#This Row],[Agency]],'0. CSM'!M:M,CSM_AGENCY3[[#This Row],[Billing CSM Title]])+SUMIFS('0. CSM'!F:F,'0. CSM'!L:L,CSM_AGENCY3[[#This Row],[Agency]],'0. CSM'!M:M,CSM_AGENCY3[[#This Row],[Billing CSM Title]])*1000</f>
        <v>0</v>
      </c>
      <c r="J1719" s="70">
        <f>CSM_AGENCY3[[#This Row],[FY1 ANNUAL]]+CSM_AGENCY3[[#This Row],[FY2 ANNUAL]]</f>
        <v>0</v>
      </c>
      <c r="K1719" s="70">
        <f>ROUND(CSM_AGENCY3[[#This Row],[FY1 ANNUAL]]/12,2)</f>
        <v>0</v>
      </c>
      <c r="L1719" s="70">
        <f>ROUND(CSM_AGENCY3[[#This Row],[FY2 ANNUAL]]/12,2)</f>
        <v>0</v>
      </c>
    </row>
    <row r="1720" spans="1:12" hidden="1" x14ac:dyDescent="0.25">
      <c r="A1720" t="s">
        <v>292</v>
      </c>
      <c r="B1720" t="s">
        <v>413</v>
      </c>
      <c r="C1720" s="4" t="s">
        <v>470</v>
      </c>
      <c r="D1720" s="4"/>
      <c r="E1720" s="4" t="str">
        <f>CSM_AGENCY3[[#This Row],[Agency]]&amp;"-"&amp;CSM_AGENCY3[[#This Row],[Agency Name]]</f>
        <v>376-The Evergreen State College</v>
      </c>
      <c r="F1720" s="8" t="s">
        <v>45</v>
      </c>
      <c r="G1720" s="5" t="s">
        <v>455</v>
      </c>
      <c r="H1720" s="70">
        <f>SUMIFS('0. CSM'!C:C,'0. CSM'!L:L,CSM_AGENCY3[[#This Row],[Agency]],'0. CSM'!M:M,CSM_AGENCY3[[#This Row],[Billing CSM Title]])+SUMIFS('0. CSM'!E:E,'0. CSM'!L:L,CSM_AGENCY3[[#This Row],[Agency]],'0. CSM'!M:M,CSM_AGENCY3[[#This Row],[Billing CSM Title]])*1000</f>
        <v>0</v>
      </c>
      <c r="I1720" s="70">
        <f>SUMIFS('0. CSM'!D:D,'0. CSM'!L:L,CSM_AGENCY3[[#This Row],[Agency]],'0. CSM'!M:M,CSM_AGENCY3[[#This Row],[Billing CSM Title]])+SUMIFS('0. CSM'!F:F,'0. CSM'!L:L,CSM_AGENCY3[[#This Row],[Agency]],'0. CSM'!M:M,CSM_AGENCY3[[#This Row],[Billing CSM Title]])*1000</f>
        <v>0</v>
      </c>
      <c r="J1720" s="70">
        <f>CSM_AGENCY3[[#This Row],[FY1 ANNUAL]]+CSM_AGENCY3[[#This Row],[FY2 ANNUAL]]</f>
        <v>0</v>
      </c>
      <c r="K1720" s="70">
        <f>ROUND(CSM_AGENCY3[[#This Row],[FY1 ANNUAL]]/12,2)</f>
        <v>0</v>
      </c>
      <c r="L1720" s="70">
        <f>ROUND(CSM_AGENCY3[[#This Row],[FY2 ANNUAL]]/12,2)</f>
        <v>0</v>
      </c>
    </row>
    <row r="1721" spans="1:12" hidden="1" x14ac:dyDescent="0.25">
      <c r="A1721" t="s">
        <v>293</v>
      </c>
      <c r="B1721" t="s">
        <v>414</v>
      </c>
      <c r="C1721" s="4" t="s">
        <v>470</v>
      </c>
      <c r="D1721" s="4"/>
      <c r="E1721" s="4" t="str">
        <f>CSM_AGENCY3[[#This Row],[Agency]]&amp;"-"&amp;CSM_AGENCY3[[#This Row],[Agency Name]]</f>
        <v>380-Western Washington University</v>
      </c>
      <c r="F1721" s="8" t="s">
        <v>45</v>
      </c>
      <c r="G1721" s="5" t="s">
        <v>455</v>
      </c>
      <c r="H1721" s="70">
        <f>SUMIFS('0. CSM'!C:C,'0. CSM'!L:L,CSM_AGENCY3[[#This Row],[Agency]],'0. CSM'!M:M,CSM_AGENCY3[[#This Row],[Billing CSM Title]])+SUMIFS('0. CSM'!E:E,'0. CSM'!L:L,CSM_AGENCY3[[#This Row],[Agency]],'0. CSM'!M:M,CSM_AGENCY3[[#This Row],[Billing CSM Title]])*1000</f>
        <v>0</v>
      </c>
      <c r="I1721" s="70">
        <f>SUMIFS('0. CSM'!D:D,'0. CSM'!L:L,CSM_AGENCY3[[#This Row],[Agency]],'0. CSM'!M:M,CSM_AGENCY3[[#This Row],[Billing CSM Title]])+SUMIFS('0. CSM'!F:F,'0. CSM'!L:L,CSM_AGENCY3[[#This Row],[Agency]],'0. CSM'!M:M,CSM_AGENCY3[[#This Row],[Billing CSM Title]])*1000</f>
        <v>0</v>
      </c>
      <c r="J1721" s="70">
        <f>CSM_AGENCY3[[#This Row],[FY1 ANNUAL]]+CSM_AGENCY3[[#This Row],[FY2 ANNUAL]]</f>
        <v>0</v>
      </c>
      <c r="K1721" s="70">
        <f>ROUND(CSM_AGENCY3[[#This Row],[FY1 ANNUAL]]/12,2)</f>
        <v>0</v>
      </c>
      <c r="L1721" s="70">
        <f>ROUND(CSM_AGENCY3[[#This Row],[FY2 ANNUAL]]/12,2)</f>
        <v>0</v>
      </c>
    </row>
    <row r="1722" spans="1:12" hidden="1" x14ac:dyDescent="0.25">
      <c r="A1722" t="s">
        <v>294</v>
      </c>
      <c r="B1722" t="s">
        <v>415</v>
      </c>
      <c r="C1722" s="4" t="s">
        <v>470</v>
      </c>
      <c r="D1722" s="4"/>
      <c r="E1722" s="4" t="str">
        <f>CSM_AGENCY3[[#This Row],[Agency]]&amp;"-"&amp;CSM_AGENCY3[[#This Row],[Agency Name]]</f>
        <v>387-Washington State Arts Commission</v>
      </c>
      <c r="F1722" s="8" t="s">
        <v>45</v>
      </c>
      <c r="G1722" s="5" t="s">
        <v>455</v>
      </c>
      <c r="H1722" s="70">
        <f>SUMIFS('0. CSM'!C:C,'0. CSM'!L:L,CSM_AGENCY3[[#This Row],[Agency]],'0. CSM'!M:M,CSM_AGENCY3[[#This Row],[Billing CSM Title]])+SUMIFS('0. CSM'!E:E,'0. CSM'!L:L,CSM_AGENCY3[[#This Row],[Agency]],'0. CSM'!M:M,CSM_AGENCY3[[#This Row],[Billing CSM Title]])*1000</f>
        <v>0</v>
      </c>
      <c r="I1722" s="70">
        <f>SUMIFS('0. CSM'!D:D,'0. CSM'!L:L,CSM_AGENCY3[[#This Row],[Agency]],'0. CSM'!M:M,CSM_AGENCY3[[#This Row],[Billing CSM Title]])+SUMIFS('0. CSM'!F:F,'0. CSM'!L:L,CSM_AGENCY3[[#This Row],[Agency]],'0. CSM'!M:M,CSM_AGENCY3[[#This Row],[Billing CSM Title]])*1000</f>
        <v>0</v>
      </c>
      <c r="J1722" s="70">
        <f>CSM_AGENCY3[[#This Row],[FY1 ANNUAL]]+CSM_AGENCY3[[#This Row],[FY2 ANNUAL]]</f>
        <v>0</v>
      </c>
      <c r="K1722" s="70">
        <f>ROUND(CSM_AGENCY3[[#This Row],[FY1 ANNUAL]]/12,2)</f>
        <v>0</v>
      </c>
      <c r="L1722" s="70">
        <f>ROUND(CSM_AGENCY3[[#This Row],[FY2 ANNUAL]]/12,2)</f>
        <v>0</v>
      </c>
    </row>
    <row r="1723" spans="1:12" hidden="1" x14ac:dyDescent="0.25">
      <c r="A1723" t="s">
        <v>295</v>
      </c>
      <c r="B1723" t="s">
        <v>416</v>
      </c>
      <c r="C1723" s="4" t="s">
        <v>470</v>
      </c>
      <c r="D1723" s="4"/>
      <c r="E1723" s="4" t="str">
        <f>CSM_AGENCY3[[#This Row],[Agency]]&amp;"-"&amp;CSM_AGENCY3[[#This Row],[Agency Name]]</f>
        <v>390-Washington State Historical Society</v>
      </c>
      <c r="F1723" s="8" t="s">
        <v>45</v>
      </c>
      <c r="G1723" s="5" t="s">
        <v>455</v>
      </c>
      <c r="H1723" s="70">
        <f>SUMIFS('0. CSM'!C:C,'0. CSM'!L:L,CSM_AGENCY3[[#This Row],[Agency]],'0. CSM'!M:M,CSM_AGENCY3[[#This Row],[Billing CSM Title]])+SUMIFS('0. CSM'!E:E,'0. CSM'!L:L,CSM_AGENCY3[[#This Row],[Agency]],'0. CSM'!M:M,CSM_AGENCY3[[#This Row],[Billing CSM Title]])*1000</f>
        <v>0</v>
      </c>
      <c r="I1723" s="70">
        <f>SUMIFS('0. CSM'!D:D,'0. CSM'!L:L,CSM_AGENCY3[[#This Row],[Agency]],'0. CSM'!M:M,CSM_AGENCY3[[#This Row],[Billing CSM Title]])+SUMIFS('0. CSM'!F:F,'0. CSM'!L:L,CSM_AGENCY3[[#This Row],[Agency]],'0. CSM'!M:M,CSM_AGENCY3[[#This Row],[Billing CSM Title]])*1000</f>
        <v>0</v>
      </c>
      <c r="J1723" s="70">
        <f>CSM_AGENCY3[[#This Row],[FY1 ANNUAL]]+CSM_AGENCY3[[#This Row],[FY2 ANNUAL]]</f>
        <v>0</v>
      </c>
      <c r="K1723" s="70">
        <f>ROUND(CSM_AGENCY3[[#This Row],[FY1 ANNUAL]]/12,2)</f>
        <v>0</v>
      </c>
      <c r="L1723" s="70">
        <f>ROUND(CSM_AGENCY3[[#This Row],[FY2 ANNUAL]]/12,2)</f>
        <v>0</v>
      </c>
    </row>
    <row r="1724" spans="1:12" hidden="1" x14ac:dyDescent="0.25">
      <c r="A1724" t="s">
        <v>296</v>
      </c>
      <c r="B1724" t="s">
        <v>417</v>
      </c>
      <c r="C1724" s="4" t="s">
        <v>470</v>
      </c>
      <c r="D1724" s="4"/>
      <c r="E1724" s="4" t="str">
        <f>CSM_AGENCY3[[#This Row],[Agency]]&amp;"-"&amp;CSM_AGENCY3[[#This Row],[Agency Name]]</f>
        <v>395-East Wash State Historical Society</v>
      </c>
      <c r="F1724" s="8" t="s">
        <v>45</v>
      </c>
      <c r="G1724" s="5" t="s">
        <v>455</v>
      </c>
      <c r="H1724" s="70">
        <f>SUMIFS('0. CSM'!C:C,'0. CSM'!L:L,CSM_AGENCY3[[#This Row],[Agency]],'0. CSM'!M:M,CSM_AGENCY3[[#This Row],[Billing CSM Title]])+SUMIFS('0. CSM'!E:E,'0. CSM'!L:L,CSM_AGENCY3[[#This Row],[Agency]],'0. CSM'!M:M,CSM_AGENCY3[[#This Row],[Billing CSM Title]])*1000</f>
        <v>0</v>
      </c>
      <c r="I1724" s="70">
        <f>SUMIFS('0. CSM'!D:D,'0. CSM'!L:L,CSM_AGENCY3[[#This Row],[Agency]],'0. CSM'!M:M,CSM_AGENCY3[[#This Row],[Billing CSM Title]])+SUMIFS('0. CSM'!F:F,'0. CSM'!L:L,CSM_AGENCY3[[#This Row],[Agency]],'0. CSM'!M:M,CSM_AGENCY3[[#This Row],[Billing CSM Title]])*1000</f>
        <v>0</v>
      </c>
      <c r="J1724" s="70">
        <f>CSM_AGENCY3[[#This Row],[FY1 ANNUAL]]+CSM_AGENCY3[[#This Row],[FY2 ANNUAL]]</f>
        <v>0</v>
      </c>
      <c r="K1724" s="70">
        <f>ROUND(CSM_AGENCY3[[#This Row],[FY1 ANNUAL]]/12,2)</f>
        <v>0</v>
      </c>
      <c r="L1724" s="70">
        <f>ROUND(CSM_AGENCY3[[#This Row],[FY2 ANNUAL]]/12,2)</f>
        <v>0</v>
      </c>
    </row>
    <row r="1725" spans="1:12" hidden="1" x14ac:dyDescent="0.25">
      <c r="A1725" t="s">
        <v>297</v>
      </c>
      <c r="B1725" t="s">
        <v>418</v>
      </c>
      <c r="C1725" s="4" t="s">
        <v>470</v>
      </c>
      <c r="D1725" s="4"/>
      <c r="E1725" s="4" t="str">
        <f>CSM_AGENCY3[[#This Row],[Agency]]&amp;"-"&amp;CSM_AGENCY3[[#This Row],[Agency Name]]</f>
        <v>405-Department of Transportation</v>
      </c>
      <c r="F1725" s="8" t="s">
        <v>45</v>
      </c>
      <c r="G1725" s="5" t="s">
        <v>455</v>
      </c>
      <c r="H1725" s="70">
        <f>SUMIFS('0. CSM'!C:C,'0. CSM'!L:L,CSM_AGENCY3[[#This Row],[Agency]],'0. CSM'!M:M,CSM_AGENCY3[[#This Row],[Billing CSM Title]])+SUMIFS('0. CSM'!E:E,'0. CSM'!L:L,CSM_AGENCY3[[#This Row],[Agency]],'0. CSM'!M:M,CSM_AGENCY3[[#This Row],[Billing CSM Title]])*1000</f>
        <v>0</v>
      </c>
      <c r="I1725" s="70">
        <v>6000</v>
      </c>
      <c r="J1725" s="70">
        <f>CSM_AGENCY3[[#This Row],[FY1 ANNUAL]]+CSM_AGENCY3[[#This Row],[FY2 ANNUAL]]</f>
        <v>6000</v>
      </c>
      <c r="K1725" s="70">
        <f>ROUND(CSM_AGENCY3[[#This Row],[FY1 ANNUAL]]/12,2)</f>
        <v>0</v>
      </c>
      <c r="L1725" s="70">
        <f>ROUND(CSM_AGENCY3[[#This Row],[FY2 ANNUAL]]/12,2)</f>
        <v>500</v>
      </c>
    </row>
    <row r="1726" spans="1:12" hidden="1" x14ac:dyDescent="0.25">
      <c r="A1726" t="s">
        <v>298</v>
      </c>
      <c r="B1726" t="s">
        <v>419</v>
      </c>
      <c r="C1726" s="4" t="s">
        <v>470</v>
      </c>
      <c r="D1726" s="4"/>
      <c r="E1726" s="4" t="str">
        <f>CSM_AGENCY3[[#This Row],[Agency]]&amp;"-"&amp;CSM_AGENCY3[[#This Row],[Agency Name]]</f>
        <v>406-County Road Administration Board</v>
      </c>
      <c r="F1726" s="8" t="s">
        <v>45</v>
      </c>
      <c r="G1726" s="5" t="s">
        <v>455</v>
      </c>
      <c r="H1726" s="70">
        <f>SUMIFS('0. CSM'!C:C,'0. CSM'!L:L,CSM_AGENCY3[[#This Row],[Agency]],'0. CSM'!M:M,CSM_AGENCY3[[#This Row],[Billing CSM Title]])+SUMIFS('0. CSM'!E:E,'0. CSM'!L:L,CSM_AGENCY3[[#This Row],[Agency]],'0. CSM'!M:M,CSM_AGENCY3[[#This Row],[Billing CSM Title]])*1000</f>
        <v>0</v>
      </c>
      <c r="I1726" s="70">
        <f>SUMIFS('0. CSM'!D:D,'0. CSM'!L:L,CSM_AGENCY3[[#This Row],[Agency]],'0. CSM'!M:M,CSM_AGENCY3[[#This Row],[Billing CSM Title]])+SUMIFS('0. CSM'!F:F,'0. CSM'!L:L,CSM_AGENCY3[[#This Row],[Agency]],'0. CSM'!M:M,CSM_AGENCY3[[#This Row],[Billing CSM Title]])*1000</f>
        <v>0</v>
      </c>
      <c r="J1726" s="70">
        <f>CSM_AGENCY3[[#This Row],[FY1 ANNUAL]]+CSM_AGENCY3[[#This Row],[FY2 ANNUAL]]</f>
        <v>0</v>
      </c>
      <c r="K1726" s="70">
        <f>ROUND(CSM_AGENCY3[[#This Row],[FY1 ANNUAL]]/12,2)</f>
        <v>0</v>
      </c>
      <c r="L1726" s="70">
        <f>ROUND(CSM_AGENCY3[[#This Row],[FY2 ANNUAL]]/12,2)</f>
        <v>0</v>
      </c>
    </row>
    <row r="1727" spans="1:12" hidden="1" x14ac:dyDescent="0.25">
      <c r="A1727" t="s">
        <v>299</v>
      </c>
      <c r="B1727" t="s">
        <v>420</v>
      </c>
      <c r="C1727" s="4" t="s">
        <v>470</v>
      </c>
      <c r="D1727" s="4"/>
      <c r="E1727" s="4" t="str">
        <f>CSM_AGENCY3[[#This Row],[Agency]]&amp;"-"&amp;CSM_AGENCY3[[#This Row],[Agency Name]]</f>
        <v>407-Transportation Improvement Board</v>
      </c>
      <c r="F1727" s="8" t="s">
        <v>45</v>
      </c>
      <c r="G1727" s="5" t="s">
        <v>455</v>
      </c>
      <c r="H1727" s="70">
        <f>SUMIFS('0. CSM'!C:C,'0. CSM'!L:L,CSM_AGENCY3[[#This Row],[Agency]],'0. CSM'!M:M,CSM_AGENCY3[[#This Row],[Billing CSM Title]])+SUMIFS('0. CSM'!E:E,'0. CSM'!L:L,CSM_AGENCY3[[#This Row],[Agency]],'0. CSM'!M:M,CSM_AGENCY3[[#This Row],[Billing CSM Title]])*1000</f>
        <v>0</v>
      </c>
      <c r="I1727" s="70">
        <f>SUMIFS('0. CSM'!D:D,'0. CSM'!L:L,CSM_AGENCY3[[#This Row],[Agency]],'0. CSM'!M:M,CSM_AGENCY3[[#This Row],[Billing CSM Title]])+SUMIFS('0. CSM'!F:F,'0. CSM'!L:L,CSM_AGENCY3[[#This Row],[Agency]],'0. CSM'!M:M,CSM_AGENCY3[[#This Row],[Billing CSM Title]])*1000</f>
        <v>0</v>
      </c>
      <c r="J1727" s="70">
        <f>CSM_AGENCY3[[#This Row],[FY1 ANNUAL]]+CSM_AGENCY3[[#This Row],[FY2 ANNUAL]]</f>
        <v>0</v>
      </c>
      <c r="K1727" s="70">
        <f>ROUND(CSM_AGENCY3[[#This Row],[FY1 ANNUAL]]/12,2)</f>
        <v>0</v>
      </c>
      <c r="L1727" s="70">
        <f>ROUND(CSM_AGENCY3[[#This Row],[FY2 ANNUAL]]/12,2)</f>
        <v>0</v>
      </c>
    </row>
    <row r="1728" spans="1:12" hidden="1" x14ac:dyDescent="0.25">
      <c r="A1728" t="s">
        <v>300</v>
      </c>
      <c r="B1728" t="s">
        <v>421</v>
      </c>
      <c r="C1728" s="4" t="s">
        <v>470</v>
      </c>
      <c r="D1728" s="4"/>
      <c r="E1728" s="4" t="str">
        <f>CSM_AGENCY3[[#This Row],[Agency]]&amp;"-"&amp;CSM_AGENCY3[[#This Row],[Agency Name]]</f>
        <v>410-Transportation Commission</v>
      </c>
      <c r="F1728" s="8" t="s">
        <v>45</v>
      </c>
      <c r="G1728" s="5" t="s">
        <v>455</v>
      </c>
      <c r="H1728" s="70">
        <f>SUMIFS('0. CSM'!C:C,'0. CSM'!L:L,CSM_AGENCY3[[#This Row],[Agency]],'0. CSM'!M:M,CSM_AGENCY3[[#This Row],[Billing CSM Title]])+SUMIFS('0. CSM'!E:E,'0. CSM'!L:L,CSM_AGENCY3[[#This Row],[Agency]],'0. CSM'!M:M,CSM_AGENCY3[[#This Row],[Billing CSM Title]])*1000</f>
        <v>0</v>
      </c>
      <c r="I1728" s="70">
        <f>SUMIFS('0. CSM'!D:D,'0. CSM'!L:L,CSM_AGENCY3[[#This Row],[Agency]],'0. CSM'!M:M,CSM_AGENCY3[[#This Row],[Billing CSM Title]])+SUMIFS('0. CSM'!F:F,'0. CSM'!L:L,CSM_AGENCY3[[#This Row],[Agency]],'0. CSM'!M:M,CSM_AGENCY3[[#This Row],[Billing CSM Title]])*1000</f>
        <v>0</v>
      </c>
      <c r="J1728" s="70">
        <f>CSM_AGENCY3[[#This Row],[FY1 ANNUAL]]+CSM_AGENCY3[[#This Row],[FY2 ANNUAL]]</f>
        <v>0</v>
      </c>
      <c r="K1728" s="70">
        <f>ROUND(CSM_AGENCY3[[#This Row],[FY1 ANNUAL]]/12,2)</f>
        <v>0</v>
      </c>
      <c r="L1728" s="70">
        <f>ROUND(CSM_AGENCY3[[#This Row],[FY2 ANNUAL]]/12,2)</f>
        <v>0</v>
      </c>
    </row>
    <row r="1729" spans="1:12" hidden="1" x14ac:dyDescent="0.25">
      <c r="A1729" t="s">
        <v>301</v>
      </c>
      <c r="B1729" t="s">
        <v>422</v>
      </c>
      <c r="C1729" s="4" t="s">
        <v>470</v>
      </c>
      <c r="D1729" s="4"/>
      <c r="E1729" s="4" t="str">
        <f>CSM_AGENCY3[[#This Row],[Agency]]&amp;"-"&amp;CSM_AGENCY3[[#This Row],[Agency Name]]</f>
        <v>411-Freight Mobility Strategic Invest</v>
      </c>
      <c r="F1729" s="8" t="s">
        <v>45</v>
      </c>
      <c r="G1729" s="5" t="s">
        <v>455</v>
      </c>
      <c r="H1729" s="70">
        <f>SUMIFS('0. CSM'!C:C,'0. CSM'!L:L,CSM_AGENCY3[[#This Row],[Agency]],'0. CSM'!M:M,CSM_AGENCY3[[#This Row],[Billing CSM Title]])+SUMIFS('0. CSM'!E:E,'0. CSM'!L:L,CSM_AGENCY3[[#This Row],[Agency]],'0. CSM'!M:M,CSM_AGENCY3[[#This Row],[Billing CSM Title]])*1000</f>
        <v>0</v>
      </c>
      <c r="I1729" s="70">
        <f>SUMIFS('0. CSM'!D:D,'0. CSM'!L:L,CSM_AGENCY3[[#This Row],[Agency]],'0. CSM'!M:M,CSM_AGENCY3[[#This Row],[Billing CSM Title]])+SUMIFS('0. CSM'!F:F,'0. CSM'!L:L,CSM_AGENCY3[[#This Row],[Agency]],'0. CSM'!M:M,CSM_AGENCY3[[#This Row],[Billing CSM Title]])*1000</f>
        <v>0</v>
      </c>
      <c r="J1729" s="70">
        <f>CSM_AGENCY3[[#This Row],[FY1 ANNUAL]]+CSM_AGENCY3[[#This Row],[FY2 ANNUAL]]</f>
        <v>0</v>
      </c>
      <c r="K1729" s="70">
        <f>ROUND(CSM_AGENCY3[[#This Row],[FY1 ANNUAL]]/12,2)</f>
        <v>0</v>
      </c>
      <c r="L1729" s="70">
        <f>ROUND(CSM_AGENCY3[[#This Row],[FY2 ANNUAL]]/12,2)</f>
        <v>0</v>
      </c>
    </row>
    <row r="1730" spans="1:12" hidden="1" x14ac:dyDescent="0.25">
      <c r="A1730" t="s">
        <v>302</v>
      </c>
      <c r="B1730" t="s">
        <v>423</v>
      </c>
      <c r="C1730" s="4" t="s">
        <v>470</v>
      </c>
      <c r="D1730" s="4"/>
      <c r="E1730" s="4" t="str">
        <f>CSM_AGENCY3[[#This Row],[Agency]]&amp;"-"&amp;CSM_AGENCY3[[#This Row],[Agency Name]]</f>
        <v>460-Columbia River Gorge Commission</v>
      </c>
      <c r="F1730" s="8" t="s">
        <v>45</v>
      </c>
      <c r="G1730" s="5" t="s">
        <v>455</v>
      </c>
      <c r="H1730" s="70">
        <v>500</v>
      </c>
      <c r="I1730" s="70">
        <v>500</v>
      </c>
      <c r="J1730" s="70">
        <f>CSM_AGENCY3[[#This Row],[FY1 ANNUAL]]+CSM_AGENCY3[[#This Row],[FY2 ANNUAL]]</f>
        <v>1000</v>
      </c>
      <c r="K1730" s="70">
        <f>ROUND(CSM_AGENCY3[[#This Row],[FY1 ANNUAL]]/12,2)</f>
        <v>41.67</v>
      </c>
      <c r="L1730" s="70">
        <f>ROUND(CSM_AGENCY3[[#This Row],[FY2 ANNUAL]]/12,2)</f>
        <v>41.67</v>
      </c>
    </row>
    <row r="1731" spans="1:12" hidden="1" x14ac:dyDescent="0.25">
      <c r="A1731" t="s">
        <v>303</v>
      </c>
      <c r="B1731" t="s">
        <v>424</v>
      </c>
      <c r="C1731" s="4" t="s">
        <v>470</v>
      </c>
      <c r="D1731" s="4"/>
      <c r="E1731" s="4" t="str">
        <f>CSM_AGENCY3[[#This Row],[Agency]]&amp;"-"&amp;CSM_AGENCY3[[#This Row],[Agency Name]]</f>
        <v>461-Department of Ecology</v>
      </c>
      <c r="F1731" s="8" t="s">
        <v>45</v>
      </c>
      <c r="G1731" s="5" t="s">
        <v>455</v>
      </c>
      <c r="H1731" s="70">
        <f>SUMIFS('0. CSM'!C:C,'0. CSM'!L:L,CSM_AGENCY3[[#This Row],[Agency]],'0. CSM'!M:M,CSM_AGENCY3[[#This Row],[Billing CSM Title]])+SUMIFS('0. CSM'!E:E,'0. CSM'!L:L,CSM_AGENCY3[[#This Row],[Agency]],'0. CSM'!M:M,CSM_AGENCY3[[#This Row],[Billing CSM Title]])*1000</f>
        <v>-1000</v>
      </c>
      <c r="I1731" s="70">
        <f>SUMIFS('0. CSM'!D:D,'0. CSM'!L:L,CSM_AGENCY3[[#This Row],[Agency]],'0. CSM'!M:M,CSM_AGENCY3[[#This Row],[Billing CSM Title]])+SUMIFS('0. CSM'!F:F,'0. CSM'!L:L,CSM_AGENCY3[[#This Row],[Agency]],'0. CSM'!M:M,CSM_AGENCY3[[#This Row],[Billing CSM Title]])*1000</f>
        <v>2000</v>
      </c>
      <c r="J1731" s="70">
        <f>CSM_AGENCY3[[#This Row],[FY1 ANNUAL]]+CSM_AGENCY3[[#This Row],[FY2 ANNUAL]]</f>
        <v>1000</v>
      </c>
      <c r="K1731" s="70">
        <f>ROUND(CSM_AGENCY3[[#This Row],[FY1 ANNUAL]]/12,2)</f>
        <v>-83.33</v>
      </c>
      <c r="L1731" s="70">
        <f>ROUND(CSM_AGENCY3[[#This Row],[FY2 ANNUAL]]/12,2)</f>
        <v>166.67</v>
      </c>
    </row>
    <row r="1732" spans="1:12" hidden="1" x14ac:dyDescent="0.25">
      <c r="A1732" t="s">
        <v>304</v>
      </c>
      <c r="B1732" t="s">
        <v>425</v>
      </c>
      <c r="C1732" s="4" t="s">
        <v>470</v>
      </c>
      <c r="D1732" s="4"/>
      <c r="E1732" s="4" t="str">
        <f>CSM_AGENCY3[[#This Row],[Agency]]&amp;"-"&amp;CSM_AGENCY3[[#This Row],[Agency Name]]</f>
        <v>462-WA Pollution Liab Insurance Program</v>
      </c>
      <c r="F1732" s="8" t="s">
        <v>45</v>
      </c>
      <c r="G1732" s="5" t="s">
        <v>455</v>
      </c>
      <c r="H1732" s="70">
        <f>SUMIFS('0. CSM'!C:C,'0. CSM'!L:L,CSM_AGENCY3[[#This Row],[Agency]],'0. CSM'!M:M,CSM_AGENCY3[[#This Row],[Billing CSM Title]])+SUMIFS('0. CSM'!E:E,'0. CSM'!L:L,CSM_AGENCY3[[#This Row],[Agency]],'0. CSM'!M:M,CSM_AGENCY3[[#This Row],[Billing CSM Title]])*1000</f>
        <v>0</v>
      </c>
      <c r="I1732" s="70">
        <f>SUMIFS('0. CSM'!D:D,'0. CSM'!L:L,CSM_AGENCY3[[#This Row],[Agency]],'0. CSM'!M:M,CSM_AGENCY3[[#This Row],[Billing CSM Title]])+SUMIFS('0. CSM'!F:F,'0. CSM'!L:L,CSM_AGENCY3[[#This Row],[Agency]],'0. CSM'!M:M,CSM_AGENCY3[[#This Row],[Billing CSM Title]])*1000</f>
        <v>0</v>
      </c>
      <c r="J1732" s="70">
        <f>CSM_AGENCY3[[#This Row],[FY1 ANNUAL]]+CSM_AGENCY3[[#This Row],[FY2 ANNUAL]]</f>
        <v>0</v>
      </c>
      <c r="K1732" s="70">
        <f>ROUND(CSM_AGENCY3[[#This Row],[FY1 ANNUAL]]/12,2)</f>
        <v>0</v>
      </c>
      <c r="L1732" s="70">
        <f>ROUND(CSM_AGENCY3[[#This Row],[FY2 ANNUAL]]/12,2)</f>
        <v>0</v>
      </c>
    </row>
    <row r="1733" spans="1:12" hidden="1" x14ac:dyDescent="0.25">
      <c r="A1733" t="s">
        <v>305</v>
      </c>
      <c r="B1733" t="s">
        <v>426</v>
      </c>
      <c r="C1733" s="4" t="s">
        <v>470</v>
      </c>
      <c r="D1733" s="4"/>
      <c r="E1733" s="4" t="str">
        <f>CSM_AGENCY3[[#This Row],[Agency]]&amp;"-"&amp;CSM_AGENCY3[[#This Row],[Agency Name]]</f>
        <v>463-Energy Fac Site Eval</v>
      </c>
      <c r="F1733" s="8" t="s">
        <v>45</v>
      </c>
      <c r="G1733" s="5" t="s">
        <v>455</v>
      </c>
      <c r="H1733" s="70">
        <f>SUMIFS('0. CSM'!C:C,'0. CSM'!L:L,CSM_AGENCY3[[#This Row],[Agency]],'0. CSM'!M:M,CSM_AGENCY3[[#This Row],[Billing CSM Title]])+SUMIFS('0. CSM'!E:E,'0. CSM'!L:L,CSM_AGENCY3[[#This Row],[Agency]],'0. CSM'!M:M,CSM_AGENCY3[[#This Row],[Billing CSM Title]])*1000</f>
        <v>0</v>
      </c>
      <c r="I1733" s="70">
        <f>SUMIFS('0. CSM'!D:D,'0. CSM'!L:L,CSM_AGENCY3[[#This Row],[Agency]],'0. CSM'!M:M,CSM_AGENCY3[[#This Row],[Billing CSM Title]])+SUMIFS('0. CSM'!F:F,'0. CSM'!L:L,CSM_AGENCY3[[#This Row],[Agency]],'0. CSM'!M:M,CSM_AGENCY3[[#This Row],[Billing CSM Title]])*1000</f>
        <v>0</v>
      </c>
      <c r="J1733" s="70">
        <f>CSM_AGENCY3[[#This Row],[FY1 ANNUAL]]+CSM_AGENCY3[[#This Row],[FY2 ANNUAL]]</f>
        <v>0</v>
      </c>
      <c r="K1733" s="70">
        <f>ROUND(CSM_AGENCY3[[#This Row],[FY1 ANNUAL]]/12,2)</f>
        <v>0</v>
      </c>
      <c r="L1733" s="70">
        <f>ROUND(CSM_AGENCY3[[#This Row],[FY2 ANNUAL]]/12,2)</f>
        <v>0</v>
      </c>
    </row>
    <row r="1734" spans="1:12" hidden="1" x14ac:dyDescent="0.25">
      <c r="A1734" t="s">
        <v>306</v>
      </c>
      <c r="B1734" t="s">
        <v>427</v>
      </c>
      <c r="C1734" s="4" t="s">
        <v>470</v>
      </c>
      <c r="D1734" s="4"/>
      <c r="E1734" s="4" t="str">
        <f>CSM_AGENCY3[[#This Row],[Agency]]&amp;"-"&amp;CSM_AGENCY3[[#This Row],[Agency Name]]</f>
        <v>465-State Parks and Recreation Comm</v>
      </c>
      <c r="F1734" s="8" t="s">
        <v>45</v>
      </c>
      <c r="G1734" s="5" t="s">
        <v>455</v>
      </c>
      <c r="H1734" s="70">
        <f>SUMIFS('0. CSM'!C:C,'0. CSM'!L:L,CSM_AGENCY3[[#This Row],[Agency]],'0. CSM'!M:M,CSM_AGENCY3[[#This Row],[Billing CSM Title]])+SUMIFS('0. CSM'!E:E,'0. CSM'!L:L,CSM_AGENCY3[[#This Row],[Agency]],'0. CSM'!M:M,CSM_AGENCY3[[#This Row],[Billing CSM Title]])*1000</f>
        <v>0</v>
      </c>
      <c r="I1734" s="70">
        <f>SUMIFS('0. CSM'!D:D,'0. CSM'!L:L,CSM_AGENCY3[[#This Row],[Agency]],'0. CSM'!M:M,CSM_AGENCY3[[#This Row],[Billing CSM Title]])+SUMIFS('0. CSM'!F:F,'0. CSM'!L:L,CSM_AGENCY3[[#This Row],[Agency]],'0. CSM'!M:M,CSM_AGENCY3[[#This Row],[Billing CSM Title]])*1000</f>
        <v>0</v>
      </c>
      <c r="J1734" s="70">
        <f>CSM_AGENCY3[[#This Row],[FY1 ANNUAL]]+CSM_AGENCY3[[#This Row],[FY2 ANNUAL]]</f>
        <v>0</v>
      </c>
      <c r="K1734" s="70">
        <f>ROUND(CSM_AGENCY3[[#This Row],[FY1 ANNUAL]]/12,2)</f>
        <v>0</v>
      </c>
      <c r="L1734" s="70">
        <f>ROUND(CSM_AGENCY3[[#This Row],[FY2 ANNUAL]]/12,2)</f>
        <v>0</v>
      </c>
    </row>
    <row r="1735" spans="1:12" hidden="1" x14ac:dyDescent="0.25">
      <c r="A1735" t="s">
        <v>307</v>
      </c>
      <c r="B1735" t="s">
        <v>428</v>
      </c>
      <c r="C1735" s="4" t="s">
        <v>470</v>
      </c>
      <c r="D1735" s="4"/>
      <c r="E1735" s="4" t="str">
        <f>CSM_AGENCY3[[#This Row],[Agency]]&amp;"-"&amp;CSM_AGENCY3[[#This Row],[Agency Name]]</f>
        <v>467-Rec and Conservation Funding Board</v>
      </c>
      <c r="F1735" s="8" t="s">
        <v>45</v>
      </c>
      <c r="G1735" s="5" t="s">
        <v>455</v>
      </c>
      <c r="H1735" s="70">
        <f>SUMIFS('0. CSM'!C:C,'0. CSM'!L:L,CSM_AGENCY3[[#This Row],[Agency]],'0. CSM'!M:M,CSM_AGENCY3[[#This Row],[Billing CSM Title]])+SUMIFS('0. CSM'!E:E,'0. CSM'!L:L,CSM_AGENCY3[[#This Row],[Agency]],'0. CSM'!M:M,CSM_AGENCY3[[#This Row],[Billing CSM Title]])*1000</f>
        <v>0</v>
      </c>
      <c r="I1735" s="70">
        <f>SUMIFS('0. CSM'!D:D,'0. CSM'!L:L,CSM_AGENCY3[[#This Row],[Agency]],'0. CSM'!M:M,CSM_AGENCY3[[#This Row],[Billing CSM Title]])+SUMIFS('0. CSM'!F:F,'0. CSM'!L:L,CSM_AGENCY3[[#This Row],[Agency]],'0. CSM'!M:M,CSM_AGENCY3[[#This Row],[Billing CSM Title]])*1000</f>
        <v>0</v>
      </c>
      <c r="J1735" s="70">
        <f>CSM_AGENCY3[[#This Row],[FY1 ANNUAL]]+CSM_AGENCY3[[#This Row],[FY2 ANNUAL]]</f>
        <v>0</v>
      </c>
      <c r="K1735" s="70">
        <f>ROUND(CSM_AGENCY3[[#This Row],[FY1 ANNUAL]]/12,2)</f>
        <v>0</v>
      </c>
      <c r="L1735" s="70">
        <f>ROUND(CSM_AGENCY3[[#This Row],[FY2 ANNUAL]]/12,2)</f>
        <v>0</v>
      </c>
    </row>
    <row r="1736" spans="1:12" hidden="1" x14ac:dyDescent="0.25">
      <c r="A1736" t="s">
        <v>308</v>
      </c>
      <c r="B1736" t="s">
        <v>429</v>
      </c>
      <c r="C1736" s="4" t="s">
        <v>470</v>
      </c>
      <c r="D1736" s="4"/>
      <c r="E1736" s="4" t="str">
        <f>CSM_AGENCY3[[#This Row],[Agency]]&amp;"-"&amp;CSM_AGENCY3[[#This Row],[Agency Name]]</f>
        <v>468-Environ &amp; Land Use Hearings Office</v>
      </c>
      <c r="F1736" s="8" t="s">
        <v>45</v>
      </c>
      <c r="G1736" s="5" t="s">
        <v>455</v>
      </c>
      <c r="H1736" s="70">
        <f>SUMIFS('0. CSM'!C:C,'0. CSM'!L:L,CSM_AGENCY3[[#This Row],[Agency]],'0. CSM'!M:M,CSM_AGENCY3[[#This Row],[Billing CSM Title]])+SUMIFS('0. CSM'!E:E,'0. CSM'!L:L,CSM_AGENCY3[[#This Row],[Agency]],'0. CSM'!M:M,CSM_AGENCY3[[#This Row],[Billing CSM Title]])*1000</f>
        <v>0</v>
      </c>
      <c r="I1736" s="70">
        <f>SUMIFS('0. CSM'!D:D,'0. CSM'!L:L,CSM_AGENCY3[[#This Row],[Agency]],'0. CSM'!M:M,CSM_AGENCY3[[#This Row],[Billing CSM Title]])+SUMIFS('0. CSM'!F:F,'0. CSM'!L:L,CSM_AGENCY3[[#This Row],[Agency]],'0. CSM'!M:M,CSM_AGENCY3[[#This Row],[Billing CSM Title]])*1000</f>
        <v>0</v>
      </c>
      <c r="J1736" s="70">
        <f>CSM_AGENCY3[[#This Row],[FY1 ANNUAL]]+CSM_AGENCY3[[#This Row],[FY2 ANNUAL]]</f>
        <v>0</v>
      </c>
      <c r="K1736" s="70">
        <f>ROUND(CSM_AGENCY3[[#This Row],[FY1 ANNUAL]]/12,2)</f>
        <v>0</v>
      </c>
      <c r="L1736" s="70">
        <f>ROUND(CSM_AGENCY3[[#This Row],[FY2 ANNUAL]]/12,2)</f>
        <v>0</v>
      </c>
    </row>
    <row r="1737" spans="1:12" hidden="1" x14ac:dyDescent="0.25">
      <c r="A1737" t="s">
        <v>309</v>
      </c>
      <c r="B1737" t="s">
        <v>430</v>
      </c>
      <c r="C1737" s="4" t="s">
        <v>470</v>
      </c>
      <c r="D1737" s="4"/>
      <c r="E1737" s="4" t="str">
        <f>CSM_AGENCY3[[#This Row],[Agency]]&amp;"-"&amp;CSM_AGENCY3[[#This Row],[Agency Name]]</f>
        <v>471-State Conservation Commission</v>
      </c>
      <c r="F1737" s="8" t="s">
        <v>45</v>
      </c>
      <c r="G1737" s="5" t="s">
        <v>455</v>
      </c>
      <c r="H1737" s="70">
        <f>SUMIFS('0. CSM'!C:C,'0. CSM'!L:L,CSM_AGENCY3[[#This Row],[Agency]],'0. CSM'!M:M,CSM_AGENCY3[[#This Row],[Billing CSM Title]])+SUMIFS('0. CSM'!E:E,'0. CSM'!L:L,CSM_AGENCY3[[#This Row],[Agency]],'0. CSM'!M:M,CSM_AGENCY3[[#This Row],[Billing CSM Title]])*1000</f>
        <v>0</v>
      </c>
      <c r="I1737" s="70">
        <f>SUMIFS('0. CSM'!D:D,'0. CSM'!L:L,CSM_AGENCY3[[#This Row],[Agency]],'0. CSM'!M:M,CSM_AGENCY3[[#This Row],[Billing CSM Title]])+SUMIFS('0. CSM'!F:F,'0. CSM'!L:L,CSM_AGENCY3[[#This Row],[Agency]],'0. CSM'!M:M,CSM_AGENCY3[[#This Row],[Billing CSM Title]])*1000</f>
        <v>0</v>
      </c>
      <c r="J1737" s="70">
        <f>CSM_AGENCY3[[#This Row],[FY1 ANNUAL]]+CSM_AGENCY3[[#This Row],[FY2 ANNUAL]]</f>
        <v>0</v>
      </c>
      <c r="K1737" s="70">
        <f>ROUND(CSM_AGENCY3[[#This Row],[FY1 ANNUAL]]/12,2)</f>
        <v>0</v>
      </c>
      <c r="L1737" s="70">
        <f>ROUND(CSM_AGENCY3[[#This Row],[FY2 ANNUAL]]/12,2)</f>
        <v>0</v>
      </c>
    </row>
    <row r="1738" spans="1:12" hidden="1" x14ac:dyDescent="0.25">
      <c r="A1738" t="s">
        <v>310</v>
      </c>
      <c r="B1738" t="s">
        <v>431</v>
      </c>
      <c r="C1738" s="4" t="s">
        <v>470</v>
      </c>
      <c r="D1738" s="4"/>
      <c r="E1738" s="4" t="str">
        <f>CSM_AGENCY3[[#This Row],[Agency]]&amp;"-"&amp;CSM_AGENCY3[[#This Row],[Agency Name]]</f>
        <v>477-Dept of Fish and Wildlife</v>
      </c>
      <c r="F1738" s="8" t="s">
        <v>45</v>
      </c>
      <c r="G1738" s="5" t="s">
        <v>455</v>
      </c>
      <c r="H1738" s="70">
        <f>(SUMIFS('0. CSM'!C:C,'0. CSM'!L:L,CSM_AGENCY3[[#This Row],[Agency]],'0. CSM'!M:M,CSM_AGENCY3[[#This Row],[Billing CSM Title]])+SUMIFS('0. CSM'!E:E,'0. CSM'!L:L,CSM_AGENCY3[[#This Row],[Agency]],'0. CSM'!M:M,CSM_AGENCY3[[#This Row],[Billing CSM Title]])*1000)*1000</f>
        <v>1000</v>
      </c>
      <c r="I1738" s="70">
        <f>SUMIFS('0. CSM'!D:D,'0. CSM'!L:L,CSM_AGENCY3[[#This Row],[Agency]],'0. CSM'!M:M,CSM_AGENCY3[[#This Row],[Billing CSM Title]])+SUMIFS('0. CSM'!F:F,'0. CSM'!L:L,CSM_AGENCY3[[#This Row],[Agency]],'0. CSM'!M:M,CSM_AGENCY3[[#This Row],[Billing CSM Title]])*1000</f>
        <v>2000</v>
      </c>
      <c r="J1738" s="70">
        <f>CSM_AGENCY3[[#This Row],[FY1 ANNUAL]]+CSM_AGENCY3[[#This Row],[FY2 ANNUAL]]</f>
        <v>3000</v>
      </c>
      <c r="K1738" s="70">
        <f>ROUND(CSM_AGENCY3[[#This Row],[FY1 ANNUAL]]/12,2)</f>
        <v>83.33</v>
      </c>
      <c r="L1738" s="70">
        <f>ROUND(CSM_AGENCY3[[#This Row],[FY2 ANNUAL]]/12,2)</f>
        <v>166.67</v>
      </c>
    </row>
    <row r="1739" spans="1:12" hidden="1" x14ac:dyDescent="0.25">
      <c r="A1739" t="s">
        <v>311</v>
      </c>
      <c r="B1739" t="s">
        <v>432</v>
      </c>
      <c r="C1739" s="4" t="s">
        <v>470</v>
      </c>
      <c r="D1739" s="4"/>
      <c r="E1739" s="4" t="str">
        <f>CSM_AGENCY3[[#This Row],[Agency]]&amp;"-"&amp;CSM_AGENCY3[[#This Row],[Agency Name]]</f>
        <v>478-Puget Sound Partnership</v>
      </c>
      <c r="F1739" s="8" t="s">
        <v>45</v>
      </c>
      <c r="G1739" s="5" t="s">
        <v>455</v>
      </c>
      <c r="H1739" s="70">
        <f>SUMIFS('0. CSM'!C:C,'0. CSM'!L:L,CSM_AGENCY3[[#This Row],[Agency]],'0. CSM'!M:M,CSM_AGENCY3[[#This Row],[Billing CSM Title]])+SUMIFS('0. CSM'!E:E,'0. CSM'!L:L,CSM_AGENCY3[[#This Row],[Agency]],'0. CSM'!M:M,CSM_AGENCY3[[#This Row],[Billing CSM Title]])*1000</f>
        <v>0</v>
      </c>
      <c r="I1739" s="70">
        <f>SUMIFS('0. CSM'!D:D,'0. CSM'!L:L,CSM_AGENCY3[[#This Row],[Agency]],'0. CSM'!M:M,CSM_AGENCY3[[#This Row],[Billing CSM Title]])+SUMIFS('0. CSM'!F:F,'0. CSM'!L:L,CSM_AGENCY3[[#This Row],[Agency]],'0. CSM'!M:M,CSM_AGENCY3[[#This Row],[Billing CSM Title]])*1000</f>
        <v>0</v>
      </c>
      <c r="J1739" s="70">
        <f>CSM_AGENCY3[[#This Row],[FY1 ANNUAL]]+CSM_AGENCY3[[#This Row],[FY2 ANNUAL]]</f>
        <v>0</v>
      </c>
      <c r="K1739" s="70">
        <f>ROUND(CSM_AGENCY3[[#This Row],[FY1 ANNUAL]]/12,2)</f>
        <v>0</v>
      </c>
      <c r="L1739" s="70">
        <f>ROUND(CSM_AGENCY3[[#This Row],[FY2 ANNUAL]]/12,2)</f>
        <v>0</v>
      </c>
    </row>
    <row r="1740" spans="1:12" hidden="1" x14ac:dyDescent="0.25">
      <c r="A1740" t="s">
        <v>312</v>
      </c>
      <c r="B1740" t="s">
        <v>433</v>
      </c>
      <c r="C1740" s="4" t="s">
        <v>470</v>
      </c>
      <c r="D1740" s="4"/>
      <c r="E1740" s="4" t="str">
        <f>CSM_AGENCY3[[#This Row],[Agency]]&amp;"-"&amp;CSM_AGENCY3[[#This Row],[Agency Name]]</f>
        <v>490-Department of Natural Resources</v>
      </c>
      <c r="F1740" s="8" t="s">
        <v>45</v>
      </c>
      <c r="G1740" s="5" t="s">
        <v>455</v>
      </c>
      <c r="H1740" s="70">
        <f>SUMIFS('0. CSM'!C:C,'0. CSM'!L:L,CSM_AGENCY3[[#This Row],[Agency]],'0. CSM'!M:M,CSM_AGENCY3[[#This Row],[Billing CSM Title]])+SUMIFS('0. CSM'!E:E,'0. CSM'!L:L,CSM_AGENCY3[[#This Row],[Agency]],'0. CSM'!M:M,CSM_AGENCY3[[#This Row],[Billing CSM Title]])*1000</f>
        <v>0</v>
      </c>
      <c r="I1740" s="70">
        <f>SUMIFS('0. CSM'!D:D,'0. CSM'!L:L,CSM_AGENCY3[[#This Row],[Agency]],'0. CSM'!M:M,CSM_AGENCY3[[#This Row],[Billing CSM Title]])+SUMIFS('0. CSM'!F:F,'0. CSM'!L:L,CSM_AGENCY3[[#This Row],[Agency]],'0. CSM'!M:M,CSM_AGENCY3[[#This Row],[Billing CSM Title]])*1000</f>
        <v>0</v>
      </c>
      <c r="J1740" s="70">
        <f>CSM_AGENCY3[[#This Row],[FY1 ANNUAL]]+CSM_AGENCY3[[#This Row],[FY2 ANNUAL]]</f>
        <v>0</v>
      </c>
      <c r="K1740" s="70">
        <f>ROUND(CSM_AGENCY3[[#This Row],[FY1 ANNUAL]]/12,2)</f>
        <v>0</v>
      </c>
      <c r="L1740" s="70">
        <f>ROUND(CSM_AGENCY3[[#This Row],[FY2 ANNUAL]]/12,2)</f>
        <v>0</v>
      </c>
    </row>
    <row r="1741" spans="1:12" hidden="1" x14ac:dyDescent="0.25">
      <c r="A1741" t="s">
        <v>313</v>
      </c>
      <c r="B1741" t="s">
        <v>434</v>
      </c>
      <c r="C1741" s="4" t="s">
        <v>470</v>
      </c>
      <c r="D1741" s="4"/>
      <c r="E1741" s="4" t="str">
        <f>CSM_AGENCY3[[#This Row],[Agency]]&amp;"-"&amp;CSM_AGENCY3[[#This Row],[Agency Name]]</f>
        <v>495-Department of Agriculture</v>
      </c>
      <c r="F1741" s="8" t="s">
        <v>45</v>
      </c>
      <c r="G1741" s="5" t="s">
        <v>455</v>
      </c>
      <c r="H1741" s="70">
        <f>SUMIFS('0. CSM'!C:C,'0. CSM'!L:L,CSM_AGENCY3[[#This Row],[Agency]],'0. CSM'!M:M,CSM_AGENCY3[[#This Row],[Billing CSM Title]])+SUMIFS('0. CSM'!E:E,'0. CSM'!L:L,CSM_AGENCY3[[#This Row],[Agency]],'0. CSM'!M:M,CSM_AGENCY3[[#This Row],[Billing CSM Title]])*1000</f>
        <v>0</v>
      </c>
      <c r="I1741" s="70">
        <f>SUMIFS('0. CSM'!D:D,'0. CSM'!L:L,CSM_AGENCY3[[#This Row],[Agency]],'0. CSM'!M:M,CSM_AGENCY3[[#This Row],[Billing CSM Title]])+SUMIFS('0. CSM'!F:F,'0. CSM'!L:L,CSM_AGENCY3[[#This Row],[Agency]],'0. CSM'!M:M,CSM_AGENCY3[[#This Row],[Billing CSM Title]])*1000</f>
        <v>0</v>
      </c>
      <c r="J1741" s="70">
        <f>CSM_AGENCY3[[#This Row],[FY1 ANNUAL]]+CSM_AGENCY3[[#This Row],[FY2 ANNUAL]]</f>
        <v>0</v>
      </c>
      <c r="K1741" s="70">
        <f>ROUND(CSM_AGENCY3[[#This Row],[FY1 ANNUAL]]/12,2)</f>
        <v>0</v>
      </c>
      <c r="L1741" s="70">
        <f>ROUND(CSM_AGENCY3[[#This Row],[FY2 ANNUAL]]/12,2)</f>
        <v>0</v>
      </c>
    </row>
    <row r="1742" spans="1:12" hidden="1" x14ac:dyDescent="0.25">
      <c r="A1742" t="s">
        <v>314</v>
      </c>
      <c r="B1742" t="s">
        <v>435</v>
      </c>
      <c r="C1742" s="4" t="s">
        <v>470</v>
      </c>
      <c r="D1742" s="4"/>
      <c r="E1742" s="4" t="str">
        <f>CSM_AGENCY3[[#This Row],[Agency]]&amp;"-"&amp;CSM_AGENCY3[[#This Row],[Agency Name]]</f>
        <v>540-Employment Security Department</v>
      </c>
      <c r="F1742" s="8" t="s">
        <v>45</v>
      </c>
      <c r="G1742" s="5" t="s">
        <v>455</v>
      </c>
      <c r="H1742" s="70">
        <f>SUMIFS('0. CSM'!C:C,'0. CSM'!L:L,CSM_AGENCY3[[#This Row],[Agency]],'0. CSM'!M:M,CSM_AGENCY3[[#This Row],[Billing CSM Title]])+SUMIFS('0. CSM'!E:E,'0. CSM'!L:L,CSM_AGENCY3[[#This Row],[Agency]],'0. CSM'!M:M,CSM_AGENCY3[[#This Row],[Billing CSM Title]])*1000</f>
        <v>0</v>
      </c>
      <c r="I1742" s="70">
        <f>SUMIFS('0. CSM'!D:D,'0. CSM'!L:L,CSM_AGENCY3[[#This Row],[Agency]],'0. CSM'!M:M,CSM_AGENCY3[[#This Row],[Billing CSM Title]])+SUMIFS('0. CSM'!F:F,'0. CSM'!L:L,CSM_AGENCY3[[#This Row],[Agency]],'0. CSM'!M:M,CSM_AGENCY3[[#This Row],[Billing CSM Title]])*1000</f>
        <v>2000</v>
      </c>
      <c r="J1742" s="70">
        <f>CSM_AGENCY3[[#This Row],[FY1 ANNUAL]]+CSM_AGENCY3[[#This Row],[FY2 ANNUAL]]</f>
        <v>2000</v>
      </c>
      <c r="K1742" s="70">
        <f>ROUND(CSM_AGENCY3[[#This Row],[FY1 ANNUAL]]/12,2)</f>
        <v>0</v>
      </c>
      <c r="L1742" s="70">
        <f>ROUND(CSM_AGENCY3[[#This Row],[FY2 ANNUAL]]/12,2)</f>
        <v>166.67</v>
      </c>
    </row>
    <row r="1743" spans="1:12" hidden="1" x14ac:dyDescent="0.25">
      <c r="A1743" t="s">
        <v>319</v>
      </c>
      <c r="B1743" t="s">
        <v>437</v>
      </c>
      <c r="C1743" s="4" t="s">
        <v>470</v>
      </c>
      <c r="D1743" s="4"/>
      <c r="E1743" s="4" t="str">
        <f>CSM_AGENCY3[[#This Row],[Agency]]&amp;"-"&amp;CSM_AGENCY3[[#This Row],[Agency Name]]</f>
        <v>699-Community/Technical College System</v>
      </c>
      <c r="F1743" s="8" t="s">
        <v>45</v>
      </c>
      <c r="G1743" s="5" t="s">
        <v>455</v>
      </c>
      <c r="H1743" s="70">
        <f>SUMIFS('0. CSM'!C:C,'0. CSM'!L:L,CSM_AGENCY3[[#This Row],[Agency]],'0. CSM'!M:M,CSM_AGENCY3[[#This Row],[Billing CSM Title]])+SUMIFS('0. CSM'!E:E,'0. CSM'!L:L,CSM_AGENCY3[[#This Row],[Agency]],'0. CSM'!M:M,CSM_AGENCY3[[#This Row],[Billing CSM Title]])*1000</f>
        <v>0</v>
      </c>
      <c r="I1743" s="70">
        <f>SUMIFS('0. CSM'!D:D,'0. CSM'!L:L,CSM_AGENCY3[[#This Row],[Agency]],'0. CSM'!M:M,CSM_AGENCY3[[#This Row],[Billing CSM Title]])+SUMIFS('0. CSM'!F:F,'0. CSM'!L:L,CSM_AGENCY3[[#This Row],[Agency]],'0. CSM'!M:M,CSM_AGENCY3[[#This Row],[Billing CSM Title]])*1000</f>
        <v>1000</v>
      </c>
      <c r="J1743" s="70">
        <f>CSM_AGENCY3[[#This Row],[FY1 ANNUAL]]+CSM_AGENCY3[[#This Row],[FY2 ANNUAL]]</f>
        <v>1000</v>
      </c>
      <c r="K1743" s="70">
        <f>ROUND(CSM_AGENCY3[[#This Row],[FY1 ANNUAL]]/12,2)</f>
        <v>0</v>
      </c>
      <c r="L1743" s="70">
        <f>ROUND(CSM_AGENCY3[[#This Row],[FY2 ANNUAL]]/12,2)</f>
        <v>83.33</v>
      </c>
    </row>
    <row r="1744" spans="1:12" hidden="1" x14ac:dyDescent="0.25">
      <c r="A1744" t="s">
        <v>207</v>
      </c>
      <c r="B1744" t="s">
        <v>328</v>
      </c>
      <c r="C1744" s="4" t="s">
        <v>471</v>
      </c>
      <c r="D1744" s="4" t="s">
        <v>480</v>
      </c>
      <c r="E1744" s="4" t="str">
        <f>CSM_AGENCY3[[#This Row],[Agency]]&amp;"-"&amp;CSM_AGENCY3[[#This Row],[Agency Name]]</f>
        <v>011-House of Representatives</v>
      </c>
      <c r="F1744" t="s">
        <v>55</v>
      </c>
      <c r="G1744" s="5" t="s">
        <v>456</v>
      </c>
      <c r="H1744" s="70">
        <v>62000</v>
      </c>
      <c r="I1744" s="70">
        <v>66000</v>
      </c>
      <c r="J1744" s="70">
        <v>128000</v>
      </c>
      <c r="K1744" s="70">
        <v>5166.666666666667</v>
      </c>
      <c r="L1744" s="70">
        <v>5500</v>
      </c>
    </row>
    <row r="1745" spans="1:12" hidden="1" x14ac:dyDescent="0.25">
      <c r="A1745" t="s">
        <v>208</v>
      </c>
      <c r="B1745" t="s">
        <v>330</v>
      </c>
      <c r="C1745" s="4" t="s">
        <v>471</v>
      </c>
      <c r="D1745" s="4" t="s">
        <v>480</v>
      </c>
      <c r="E1745" s="4" t="str">
        <f>CSM_AGENCY3[[#This Row],[Agency]]&amp;"-"&amp;CSM_AGENCY3[[#This Row],[Agency Name]]</f>
        <v>012-Senate</v>
      </c>
      <c r="F1745" t="s">
        <v>55</v>
      </c>
      <c r="G1745" s="5" t="s">
        <v>456</v>
      </c>
      <c r="H1745" s="70">
        <v>56500</v>
      </c>
      <c r="I1745" s="70">
        <v>56500</v>
      </c>
      <c r="J1745" s="70">
        <v>113000</v>
      </c>
      <c r="K1745" s="70">
        <v>4708.333333333333</v>
      </c>
      <c r="L1745" s="70">
        <v>4708.333333333333</v>
      </c>
    </row>
    <row r="1746" spans="1:12" hidden="1" x14ac:dyDescent="0.25">
      <c r="A1746" t="s">
        <v>209</v>
      </c>
      <c r="B1746" t="s">
        <v>331</v>
      </c>
      <c r="C1746" s="4" t="s">
        <v>471</v>
      </c>
      <c r="D1746" s="4" t="s">
        <v>480</v>
      </c>
      <c r="E1746" s="4" t="str">
        <f>CSM_AGENCY3[[#This Row],[Agency]]&amp;"-"&amp;CSM_AGENCY3[[#This Row],[Agency Name]]</f>
        <v>013-Joint Transportation Committee</v>
      </c>
      <c r="F1746" t="s">
        <v>55</v>
      </c>
      <c r="G1746" s="5" t="s">
        <v>456</v>
      </c>
      <c r="H1746" s="70">
        <v>0</v>
      </c>
      <c r="I1746" s="70">
        <v>0</v>
      </c>
      <c r="J1746" s="70">
        <v>0</v>
      </c>
      <c r="K1746" s="70">
        <v>0</v>
      </c>
      <c r="L1746" s="70">
        <v>0</v>
      </c>
    </row>
    <row r="1747" spans="1:12" hidden="1" x14ac:dyDescent="0.25">
      <c r="A1747" t="s">
        <v>210</v>
      </c>
      <c r="B1747" t="s">
        <v>332</v>
      </c>
      <c r="C1747" s="4" t="s">
        <v>471</v>
      </c>
      <c r="D1747" s="4" t="s">
        <v>480</v>
      </c>
      <c r="E1747" s="4" t="str">
        <f>CSM_AGENCY3[[#This Row],[Agency]]&amp;"-"&amp;CSM_AGENCY3[[#This Row],[Agency Name]]</f>
        <v>014-Jt Leg Audit &amp; Review Committee</v>
      </c>
      <c r="F1747" t="s">
        <v>55</v>
      </c>
      <c r="G1747" s="5" t="s">
        <v>456</v>
      </c>
      <c r="H1747" s="70">
        <v>2000</v>
      </c>
      <c r="I1747" s="70">
        <v>2000</v>
      </c>
      <c r="J1747" s="70">
        <v>4000</v>
      </c>
      <c r="K1747" s="70">
        <v>166.66666666666666</v>
      </c>
      <c r="L1747" s="70">
        <v>166.66666666666666</v>
      </c>
    </row>
    <row r="1748" spans="1:12" hidden="1" x14ac:dyDescent="0.25">
      <c r="A1748" t="s">
        <v>211</v>
      </c>
      <c r="B1748" t="s">
        <v>333</v>
      </c>
      <c r="C1748" s="4" t="s">
        <v>471</v>
      </c>
      <c r="D1748" s="4" t="s">
        <v>480</v>
      </c>
      <c r="E1748" s="4" t="str">
        <f>CSM_AGENCY3[[#This Row],[Agency]]&amp;"-"&amp;CSM_AGENCY3[[#This Row],[Agency Name]]</f>
        <v>020-LEAP Committee</v>
      </c>
      <c r="F1748" t="s">
        <v>55</v>
      </c>
      <c r="G1748" s="5" t="s">
        <v>456</v>
      </c>
      <c r="H1748" s="70">
        <v>1500</v>
      </c>
      <c r="I1748" s="70">
        <v>500</v>
      </c>
      <c r="J1748" s="70">
        <v>2000</v>
      </c>
      <c r="K1748" s="70">
        <v>125</v>
      </c>
      <c r="L1748" s="70">
        <v>41.666666666666664</v>
      </c>
    </row>
    <row r="1749" spans="1:12" hidden="1" x14ac:dyDescent="0.25">
      <c r="A1749" t="s">
        <v>212</v>
      </c>
      <c r="B1749" t="s">
        <v>334</v>
      </c>
      <c r="C1749" s="4" t="s">
        <v>471</v>
      </c>
      <c r="D1749" s="4" t="s">
        <v>480</v>
      </c>
      <c r="E1749" s="4" t="str">
        <f>CSM_AGENCY3[[#This Row],[Agency]]&amp;"-"&amp;CSM_AGENCY3[[#This Row],[Agency Name]]</f>
        <v>035-Office of the State Actuary</v>
      </c>
      <c r="F1749" t="s">
        <v>55</v>
      </c>
      <c r="G1749" s="5" t="s">
        <v>456</v>
      </c>
      <c r="H1749" s="70">
        <v>500</v>
      </c>
      <c r="I1749" s="70">
        <v>1500</v>
      </c>
      <c r="J1749" s="70">
        <v>2000</v>
      </c>
      <c r="K1749" s="70">
        <v>41.666666666666664</v>
      </c>
      <c r="L1749" s="70">
        <v>125</v>
      </c>
    </row>
    <row r="1750" spans="1:12" hidden="1" x14ac:dyDescent="0.25">
      <c r="A1750" t="s">
        <v>214</v>
      </c>
      <c r="B1750" t="s">
        <v>336</v>
      </c>
      <c r="C1750" s="4" t="s">
        <v>471</v>
      </c>
      <c r="D1750" s="4" t="s">
        <v>480</v>
      </c>
      <c r="E1750" s="4" t="str">
        <f>CSM_AGENCY3[[#This Row],[Agency]]&amp;"-"&amp;CSM_AGENCY3[[#This Row],[Agency Name]]</f>
        <v>037-Office of Legislative Support Svcs</v>
      </c>
      <c r="F1750" t="s">
        <v>55</v>
      </c>
      <c r="G1750" s="5" t="s">
        <v>456</v>
      </c>
      <c r="H1750" s="70">
        <v>0</v>
      </c>
      <c r="I1750" s="70">
        <v>0</v>
      </c>
      <c r="J1750" s="70">
        <v>0</v>
      </c>
      <c r="K1750" s="70">
        <v>0</v>
      </c>
      <c r="L1750" s="70">
        <v>0</v>
      </c>
    </row>
    <row r="1751" spans="1:12" hidden="1" x14ac:dyDescent="0.25">
      <c r="A1751" t="s">
        <v>215</v>
      </c>
      <c r="B1751" t="s">
        <v>337</v>
      </c>
      <c r="C1751" s="4" t="s">
        <v>471</v>
      </c>
      <c r="D1751" s="4" t="s">
        <v>480</v>
      </c>
      <c r="E1751" s="4" t="str">
        <f>CSM_AGENCY3[[#This Row],[Agency]]&amp;"-"&amp;CSM_AGENCY3[[#This Row],[Agency Name]]</f>
        <v>038-Joint Legislative Systems Comm</v>
      </c>
      <c r="F1751" t="s">
        <v>55</v>
      </c>
      <c r="G1751" s="5" t="s">
        <v>456</v>
      </c>
      <c r="H1751" s="70">
        <v>40500</v>
      </c>
      <c r="I1751" s="70">
        <v>41500</v>
      </c>
      <c r="J1751" s="70">
        <v>82000</v>
      </c>
      <c r="K1751" s="70">
        <v>3375</v>
      </c>
      <c r="L1751" s="70">
        <v>3458.3333333333335</v>
      </c>
    </row>
    <row r="1752" spans="1:12" hidden="1" x14ac:dyDescent="0.25">
      <c r="A1752" t="s">
        <v>216</v>
      </c>
      <c r="B1752" t="s">
        <v>338</v>
      </c>
      <c r="C1752" s="4" t="s">
        <v>471</v>
      </c>
      <c r="D1752" s="4" t="s">
        <v>480</v>
      </c>
      <c r="E1752" s="4" t="str">
        <f>CSM_AGENCY3[[#This Row],[Agency]]&amp;"-"&amp;CSM_AGENCY3[[#This Row],[Agency Name]]</f>
        <v>040-Statute Law Committee</v>
      </c>
      <c r="F1752" t="s">
        <v>55</v>
      </c>
      <c r="G1752" s="5" t="s">
        <v>456</v>
      </c>
      <c r="H1752" s="70">
        <v>3500</v>
      </c>
      <c r="I1752" s="70">
        <v>3500</v>
      </c>
      <c r="J1752" s="70">
        <v>7000</v>
      </c>
      <c r="K1752" s="70">
        <v>291.66666666666669</v>
      </c>
      <c r="L1752" s="70">
        <v>291.66666666666669</v>
      </c>
    </row>
    <row r="1753" spans="1:12" hidden="1" x14ac:dyDescent="0.25">
      <c r="A1753" t="s">
        <v>217</v>
      </c>
      <c r="B1753" t="s">
        <v>339</v>
      </c>
      <c r="C1753" s="4" t="s">
        <v>471</v>
      </c>
      <c r="D1753" s="4" t="s">
        <v>480</v>
      </c>
      <c r="E1753" s="4" t="str">
        <f>CSM_AGENCY3[[#This Row],[Agency]]&amp;"-"&amp;CSM_AGENCY3[[#This Row],[Agency Name]]</f>
        <v>045-Supreme Court</v>
      </c>
      <c r="F1753" t="s">
        <v>55</v>
      </c>
      <c r="G1753" s="5" t="s">
        <v>456</v>
      </c>
      <c r="H1753" s="70">
        <v>40500</v>
      </c>
      <c r="I1753" s="70">
        <v>41500</v>
      </c>
      <c r="J1753" s="70">
        <v>82000</v>
      </c>
      <c r="K1753" s="70">
        <v>3375</v>
      </c>
      <c r="L1753" s="70">
        <v>3458.3333333333335</v>
      </c>
    </row>
    <row r="1754" spans="1:12" hidden="1" x14ac:dyDescent="0.25">
      <c r="A1754" t="s">
        <v>218</v>
      </c>
      <c r="B1754" t="s">
        <v>340</v>
      </c>
      <c r="C1754" s="4" t="s">
        <v>471</v>
      </c>
      <c r="D1754" s="4" t="s">
        <v>480</v>
      </c>
      <c r="E1754" s="4" t="str">
        <f>CSM_AGENCY3[[#This Row],[Agency]]&amp;"-"&amp;CSM_AGENCY3[[#This Row],[Agency Name]]</f>
        <v>046-State Law Library</v>
      </c>
      <c r="F1754" t="s">
        <v>55</v>
      </c>
      <c r="G1754" s="5" t="s">
        <v>456</v>
      </c>
      <c r="H1754" s="70">
        <v>0</v>
      </c>
      <c r="I1754" s="70">
        <v>0</v>
      </c>
      <c r="J1754" s="70">
        <v>0</v>
      </c>
      <c r="K1754" s="70">
        <v>0</v>
      </c>
      <c r="L1754" s="70">
        <v>0</v>
      </c>
    </row>
    <row r="1755" spans="1:12" hidden="1" x14ac:dyDescent="0.25">
      <c r="A1755" t="s">
        <v>219</v>
      </c>
      <c r="B1755" t="s">
        <v>341</v>
      </c>
      <c r="C1755" s="4" t="s">
        <v>471</v>
      </c>
      <c r="D1755" s="4" t="s">
        <v>480</v>
      </c>
      <c r="E1755" s="4" t="str">
        <f>CSM_AGENCY3[[#This Row],[Agency]]&amp;"-"&amp;CSM_AGENCY3[[#This Row],[Agency Name]]</f>
        <v>048-Court of Appeals</v>
      </c>
      <c r="F1755" t="s">
        <v>55</v>
      </c>
      <c r="G1755" s="5" t="s">
        <v>456</v>
      </c>
      <c r="H1755" s="70">
        <v>45500</v>
      </c>
      <c r="I1755" s="70">
        <v>47500</v>
      </c>
      <c r="J1755" s="70">
        <v>93000</v>
      </c>
      <c r="K1755" s="70">
        <v>3791.6666666666665</v>
      </c>
      <c r="L1755" s="70">
        <v>3958.3333333333335</v>
      </c>
    </row>
    <row r="1756" spans="1:12" hidden="1" x14ac:dyDescent="0.25">
      <c r="A1756" t="s">
        <v>220</v>
      </c>
      <c r="B1756" t="s">
        <v>342</v>
      </c>
      <c r="C1756" s="4" t="s">
        <v>471</v>
      </c>
      <c r="D1756" s="4" t="s">
        <v>480</v>
      </c>
      <c r="E1756" s="4" t="str">
        <f>CSM_AGENCY3[[#This Row],[Agency]]&amp;"-"&amp;CSM_AGENCY3[[#This Row],[Agency Name]]</f>
        <v>050-Commission on Judicial Conduct</v>
      </c>
      <c r="F1756" t="s">
        <v>55</v>
      </c>
      <c r="G1756" s="5" t="s">
        <v>456</v>
      </c>
      <c r="H1756" s="70">
        <v>1500</v>
      </c>
      <c r="I1756" s="70">
        <v>500</v>
      </c>
      <c r="J1756" s="70">
        <v>2000</v>
      </c>
      <c r="K1756" s="70">
        <v>125</v>
      </c>
      <c r="L1756" s="70">
        <v>41.666666666666664</v>
      </c>
    </row>
    <row r="1757" spans="1:12" hidden="1" x14ac:dyDescent="0.25">
      <c r="A1757" t="s">
        <v>221</v>
      </c>
      <c r="B1757" t="s">
        <v>343</v>
      </c>
      <c r="C1757" s="4" t="s">
        <v>471</v>
      </c>
      <c r="D1757" s="4" t="s">
        <v>480</v>
      </c>
      <c r="E1757" s="4" t="str">
        <f>CSM_AGENCY3[[#This Row],[Agency]]&amp;"-"&amp;CSM_AGENCY3[[#This Row],[Agency Name]]</f>
        <v>055-Administrative Office of the Courts</v>
      </c>
      <c r="F1757" t="s">
        <v>55</v>
      </c>
      <c r="G1757" s="5" t="s">
        <v>456</v>
      </c>
      <c r="H1757" s="70">
        <v>72500</v>
      </c>
      <c r="I1757" s="70">
        <v>75500</v>
      </c>
      <c r="J1757" s="70">
        <v>148000</v>
      </c>
      <c r="K1757" s="70">
        <v>6041.666666666667</v>
      </c>
      <c r="L1757" s="70">
        <v>6291.666666666667</v>
      </c>
    </row>
    <row r="1758" spans="1:12" hidden="1" x14ac:dyDescent="0.25">
      <c r="A1758" t="s">
        <v>222</v>
      </c>
      <c r="B1758" t="s">
        <v>344</v>
      </c>
      <c r="C1758" s="4" t="s">
        <v>471</v>
      </c>
      <c r="D1758" s="4" t="s">
        <v>480</v>
      </c>
      <c r="E1758" s="4" t="str">
        <f>CSM_AGENCY3[[#This Row],[Agency]]&amp;"-"&amp;CSM_AGENCY3[[#This Row],[Agency Name]]</f>
        <v>056-Office of Public Defense</v>
      </c>
      <c r="F1758" t="s">
        <v>55</v>
      </c>
      <c r="G1758" s="5" t="s">
        <v>456</v>
      </c>
      <c r="H1758" s="70">
        <v>2500</v>
      </c>
      <c r="I1758" s="70">
        <v>1500</v>
      </c>
      <c r="J1758" s="70">
        <v>4000</v>
      </c>
      <c r="K1758" s="70">
        <v>208.33333333333334</v>
      </c>
      <c r="L1758" s="70">
        <v>125</v>
      </c>
    </row>
    <row r="1759" spans="1:12" hidden="1" x14ac:dyDescent="0.25">
      <c r="A1759" t="s">
        <v>223</v>
      </c>
      <c r="B1759" t="s">
        <v>345</v>
      </c>
      <c r="C1759" s="4" t="s">
        <v>471</v>
      </c>
      <c r="D1759" s="4" t="s">
        <v>480</v>
      </c>
      <c r="E1759" s="4" t="str">
        <f>CSM_AGENCY3[[#This Row],[Agency]]&amp;"-"&amp;CSM_AGENCY3[[#This Row],[Agency Name]]</f>
        <v>057-Office of Civil Legal Aid</v>
      </c>
      <c r="F1759" t="s">
        <v>55</v>
      </c>
      <c r="G1759" s="5" t="s">
        <v>456</v>
      </c>
      <c r="H1759" s="70">
        <v>1000</v>
      </c>
      <c r="I1759" s="70">
        <v>0</v>
      </c>
      <c r="J1759" s="70">
        <v>1000</v>
      </c>
      <c r="K1759" s="70">
        <v>83.333333333333329</v>
      </c>
      <c r="L1759" s="70">
        <v>0</v>
      </c>
    </row>
    <row r="1760" spans="1:12" hidden="1" x14ac:dyDescent="0.25">
      <c r="A1760" t="s">
        <v>224</v>
      </c>
      <c r="B1760" t="s">
        <v>346</v>
      </c>
      <c r="C1760" s="4" t="s">
        <v>471</v>
      </c>
      <c r="D1760" s="4" t="s">
        <v>480</v>
      </c>
      <c r="E1760" s="4" t="str">
        <f>CSM_AGENCY3[[#This Row],[Agency]]&amp;"-"&amp;CSM_AGENCY3[[#This Row],[Agency Name]]</f>
        <v>075-Office of the Governor</v>
      </c>
      <c r="F1760" t="s">
        <v>55</v>
      </c>
      <c r="G1760" s="5" t="s">
        <v>456</v>
      </c>
      <c r="H1760" s="70">
        <v>40500</v>
      </c>
      <c r="I1760" s="70">
        <v>42500</v>
      </c>
      <c r="J1760" s="70">
        <v>83000</v>
      </c>
      <c r="K1760" s="70">
        <v>3375</v>
      </c>
      <c r="L1760" s="70">
        <v>3541.6666666666665</v>
      </c>
    </row>
    <row r="1761" spans="1:12" hidden="1" x14ac:dyDescent="0.25">
      <c r="A1761" t="s">
        <v>225</v>
      </c>
      <c r="B1761" t="s">
        <v>347</v>
      </c>
      <c r="C1761" s="4" t="s">
        <v>471</v>
      </c>
      <c r="D1761" s="4" t="s">
        <v>480</v>
      </c>
      <c r="E1761" s="4" t="str">
        <f>CSM_AGENCY3[[#This Row],[Agency]]&amp;"-"&amp;CSM_AGENCY3[[#This Row],[Agency Name]]</f>
        <v>080-Office of the Lieutenant Governor</v>
      </c>
      <c r="F1761" t="s">
        <v>55</v>
      </c>
      <c r="G1761" s="5" t="s">
        <v>456</v>
      </c>
      <c r="H1761" s="70">
        <v>1500</v>
      </c>
      <c r="I1761" s="70">
        <v>500</v>
      </c>
      <c r="J1761" s="70">
        <v>2000</v>
      </c>
      <c r="K1761" s="70">
        <v>125</v>
      </c>
      <c r="L1761" s="70">
        <v>41.666666666666664</v>
      </c>
    </row>
    <row r="1762" spans="1:12" hidden="1" x14ac:dyDescent="0.25">
      <c r="A1762" t="s">
        <v>226</v>
      </c>
      <c r="B1762" t="s">
        <v>348</v>
      </c>
      <c r="C1762" s="4" t="s">
        <v>471</v>
      </c>
      <c r="D1762" s="4" t="s">
        <v>480</v>
      </c>
      <c r="E1762" s="4" t="str">
        <f>CSM_AGENCY3[[#This Row],[Agency]]&amp;"-"&amp;CSM_AGENCY3[[#This Row],[Agency Name]]</f>
        <v>082-Public Disclosure Commission</v>
      </c>
      <c r="F1762" t="s">
        <v>55</v>
      </c>
      <c r="G1762" s="5" t="s">
        <v>456</v>
      </c>
      <c r="H1762" s="70">
        <v>7000</v>
      </c>
      <c r="I1762" s="70">
        <v>8000</v>
      </c>
      <c r="J1762" s="70">
        <v>15000</v>
      </c>
      <c r="K1762" s="70">
        <v>583.33333333333337</v>
      </c>
      <c r="L1762" s="70">
        <v>666.66666666666663</v>
      </c>
    </row>
    <row r="1763" spans="1:12" hidden="1" x14ac:dyDescent="0.25">
      <c r="A1763" t="s">
        <v>228</v>
      </c>
      <c r="B1763" t="s">
        <v>350</v>
      </c>
      <c r="C1763" s="4" t="s">
        <v>471</v>
      </c>
      <c r="D1763" s="4" t="s">
        <v>480</v>
      </c>
      <c r="E1763" s="4" t="str">
        <f>CSM_AGENCY3[[#This Row],[Agency]]&amp;"-"&amp;CSM_AGENCY3[[#This Row],[Agency Name]]</f>
        <v>085-Office of the Secretary of State</v>
      </c>
      <c r="F1763" t="s">
        <v>55</v>
      </c>
      <c r="G1763" s="5" t="s">
        <v>456</v>
      </c>
      <c r="H1763" s="70">
        <v>78500</v>
      </c>
      <c r="I1763" s="70">
        <v>79500</v>
      </c>
      <c r="J1763" s="70">
        <v>158000</v>
      </c>
      <c r="K1763" s="70">
        <v>6541.666666666667</v>
      </c>
      <c r="L1763" s="70">
        <v>6625</v>
      </c>
    </row>
    <row r="1764" spans="1:12" hidden="1" x14ac:dyDescent="0.25">
      <c r="A1764" t="s">
        <v>229</v>
      </c>
      <c r="B1764" t="s">
        <v>351</v>
      </c>
      <c r="C1764" s="4" t="s">
        <v>471</v>
      </c>
      <c r="D1764" s="4" t="s">
        <v>480</v>
      </c>
      <c r="E1764" s="4" t="str">
        <f>CSM_AGENCY3[[#This Row],[Agency]]&amp;"-"&amp;CSM_AGENCY3[[#This Row],[Agency Name]]</f>
        <v>086-Governor's Office of Indian Affairs</v>
      </c>
      <c r="F1764" t="s">
        <v>55</v>
      </c>
      <c r="G1764" s="5" t="s">
        <v>456</v>
      </c>
      <c r="H1764" s="70">
        <v>0</v>
      </c>
      <c r="I1764" s="70">
        <v>0</v>
      </c>
      <c r="J1764" s="70">
        <v>0</v>
      </c>
      <c r="K1764" s="70">
        <v>0</v>
      </c>
      <c r="L1764" s="70">
        <v>0</v>
      </c>
    </row>
    <row r="1765" spans="1:12" hidden="1" x14ac:dyDescent="0.25">
      <c r="A1765" t="s">
        <v>230</v>
      </c>
      <c r="B1765" t="s">
        <v>352</v>
      </c>
      <c r="C1765" s="4" t="s">
        <v>471</v>
      </c>
      <c r="D1765" s="4" t="s">
        <v>480</v>
      </c>
      <c r="E1765" s="4" t="str">
        <f>CSM_AGENCY3[[#This Row],[Agency]]&amp;"-"&amp;CSM_AGENCY3[[#This Row],[Agency Name]]</f>
        <v>087-Asian-Pacific-American Affrs</v>
      </c>
      <c r="F1765" t="s">
        <v>55</v>
      </c>
      <c r="G1765" s="5" t="s">
        <v>456</v>
      </c>
      <c r="H1765" s="70">
        <v>0</v>
      </c>
      <c r="I1765" s="70">
        <v>0</v>
      </c>
      <c r="J1765" s="70">
        <v>0</v>
      </c>
      <c r="K1765" s="70">
        <v>0</v>
      </c>
      <c r="L1765" s="70">
        <v>0</v>
      </c>
    </row>
    <row r="1766" spans="1:12" hidden="1" x14ac:dyDescent="0.25">
      <c r="A1766" t="s">
        <v>231</v>
      </c>
      <c r="B1766" t="s">
        <v>353</v>
      </c>
      <c r="C1766" s="4" t="s">
        <v>471</v>
      </c>
      <c r="D1766" s="4" t="s">
        <v>480</v>
      </c>
      <c r="E1766" s="4" t="str">
        <f>CSM_AGENCY3[[#This Row],[Agency]]&amp;"-"&amp;CSM_AGENCY3[[#This Row],[Agency Name]]</f>
        <v>090-Office of the State Treasurer</v>
      </c>
      <c r="F1766" t="s">
        <v>55</v>
      </c>
      <c r="G1766" s="5" t="s">
        <v>456</v>
      </c>
      <c r="H1766" s="70">
        <v>51500</v>
      </c>
      <c r="I1766" s="70">
        <v>52500</v>
      </c>
      <c r="J1766" s="70">
        <v>104000</v>
      </c>
      <c r="K1766" s="70">
        <v>4291.666666666667</v>
      </c>
      <c r="L1766" s="70">
        <v>4375</v>
      </c>
    </row>
    <row r="1767" spans="1:12" hidden="1" x14ac:dyDescent="0.25">
      <c r="A1767" t="s">
        <v>232</v>
      </c>
      <c r="B1767" t="s">
        <v>354</v>
      </c>
      <c r="C1767" s="4" t="s">
        <v>471</v>
      </c>
      <c r="D1767" s="4" t="s">
        <v>480</v>
      </c>
      <c r="E1767" s="4" t="str">
        <f>CSM_AGENCY3[[#This Row],[Agency]]&amp;"-"&amp;CSM_AGENCY3[[#This Row],[Agency Name]]</f>
        <v>091-Redistricting Commission</v>
      </c>
      <c r="F1767" t="s">
        <v>55</v>
      </c>
      <c r="G1767" s="5" t="s">
        <v>456</v>
      </c>
      <c r="H1767" s="70">
        <v>0</v>
      </c>
      <c r="I1767" s="70">
        <v>0</v>
      </c>
      <c r="J1767" s="70">
        <v>0</v>
      </c>
      <c r="K1767" s="70">
        <v>0</v>
      </c>
      <c r="L1767" s="70">
        <v>0</v>
      </c>
    </row>
    <row r="1768" spans="1:12" hidden="1" x14ac:dyDescent="0.25">
      <c r="A1768" t="s">
        <v>233</v>
      </c>
      <c r="B1768" t="s">
        <v>355</v>
      </c>
      <c r="C1768" s="4" t="s">
        <v>471</v>
      </c>
      <c r="D1768" s="4" t="s">
        <v>480</v>
      </c>
      <c r="E1768" s="4" t="str">
        <f>CSM_AGENCY3[[#This Row],[Agency]]&amp;"-"&amp;CSM_AGENCY3[[#This Row],[Agency Name]]</f>
        <v>095-Office of the State Auditor</v>
      </c>
      <c r="F1768" t="s">
        <v>55</v>
      </c>
      <c r="G1768" s="5" t="s">
        <v>456</v>
      </c>
      <c r="H1768" s="70">
        <v>71500</v>
      </c>
      <c r="I1768" s="70">
        <v>75500</v>
      </c>
      <c r="J1768" s="70">
        <v>147000</v>
      </c>
      <c r="K1768" s="70">
        <v>5958.333333333333</v>
      </c>
      <c r="L1768" s="70">
        <v>6291.666666666667</v>
      </c>
    </row>
    <row r="1769" spans="1:12" hidden="1" x14ac:dyDescent="0.25">
      <c r="A1769" t="s">
        <v>234</v>
      </c>
      <c r="B1769" t="s">
        <v>356</v>
      </c>
      <c r="C1769" s="4" t="s">
        <v>471</v>
      </c>
      <c r="D1769" s="4" t="s">
        <v>480</v>
      </c>
      <c r="E1769" s="4" t="str">
        <f>CSM_AGENCY3[[#This Row],[Agency]]&amp;"-"&amp;CSM_AGENCY3[[#This Row],[Agency Name]]</f>
        <v>099-Comm Salaries for Elected Officials</v>
      </c>
      <c r="F1769" t="s">
        <v>55</v>
      </c>
      <c r="G1769" s="5" t="s">
        <v>456</v>
      </c>
      <c r="H1769" s="70">
        <v>0</v>
      </c>
      <c r="I1769" s="70">
        <v>0</v>
      </c>
      <c r="J1769" s="70">
        <v>0</v>
      </c>
      <c r="K1769" s="70">
        <v>0</v>
      </c>
      <c r="L1769" s="70">
        <v>0</v>
      </c>
    </row>
    <row r="1770" spans="1:12" hidden="1" x14ac:dyDescent="0.25">
      <c r="A1770" t="s">
        <v>235</v>
      </c>
      <c r="B1770" t="s">
        <v>357</v>
      </c>
      <c r="C1770" s="4" t="s">
        <v>471</v>
      </c>
      <c r="D1770" s="4" t="s">
        <v>480</v>
      </c>
      <c r="E1770" s="4" t="str">
        <f>CSM_AGENCY3[[#This Row],[Agency]]&amp;"-"&amp;CSM_AGENCY3[[#This Row],[Agency Name]]</f>
        <v>100-Office of the Attorney General</v>
      </c>
      <c r="F1770" t="s">
        <v>55</v>
      </c>
      <c r="G1770" s="5" t="s">
        <v>456</v>
      </c>
      <c r="H1770" s="70">
        <v>176000</v>
      </c>
      <c r="I1770" s="70">
        <v>181000</v>
      </c>
      <c r="J1770" s="70">
        <v>357000</v>
      </c>
      <c r="K1770" s="70">
        <v>14666.666666666666</v>
      </c>
      <c r="L1770" s="70">
        <v>15083.333333333334</v>
      </c>
    </row>
    <row r="1771" spans="1:12" hidden="1" x14ac:dyDescent="0.25">
      <c r="A1771" t="s">
        <v>236</v>
      </c>
      <c r="B1771" t="s">
        <v>358</v>
      </c>
      <c r="C1771" s="4" t="s">
        <v>471</v>
      </c>
      <c r="D1771" s="4" t="s">
        <v>480</v>
      </c>
      <c r="E1771" s="4" t="str">
        <f>CSM_AGENCY3[[#This Row],[Agency]]&amp;"-"&amp;CSM_AGENCY3[[#This Row],[Agency Name]]</f>
        <v>101-Caseload Forecast Council</v>
      </c>
      <c r="F1771" t="s">
        <v>55</v>
      </c>
      <c r="G1771" s="5" t="s">
        <v>456</v>
      </c>
      <c r="H1771" s="70">
        <v>1500</v>
      </c>
      <c r="I1771" s="70">
        <v>500</v>
      </c>
      <c r="J1771" s="70">
        <v>2000</v>
      </c>
      <c r="K1771" s="70">
        <v>125</v>
      </c>
      <c r="L1771" s="70">
        <v>41.666666666666664</v>
      </c>
    </row>
    <row r="1772" spans="1:12" hidden="1" x14ac:dyDescent="0.25">
      <c r="A1772" t="s">
        <v>237</v>
      </c>
      <c r="B1772" t="s">
        <v>359</v>
      </c>
      <c r="C1772" s="4" t="s">
        <v>471</v>
      </c>
      <c r="D1772" s="4" t="s">
        <v>480</v>
      </c>
      <c r="E1772" s="4" t="str">
        <f>CSM_AGENCY3[[#This Row],[Agency]]&amp;"-"&amp;CSM_AGENCY3[[#This Row],[Agency Name]]</f>
        <v>102-Dept of Financial Institutions</v>
      </c>
      <c r="F1772" t="s">
        <v>55</v>
      </c>
      <c r="G1772" s="5" t="s">
        <v>456</v>
      </c>
      <c r="H1772" s="70">
        <v>78000</v>
      </c>
      <c r="I1772" s="70">
        <v>81000</v>
      </c>
      <c r="J1772" s="70">
        <v>159000</v>
      </c>
      <c r="K1772" s="70">
        <v>6500</v>
      </c>
      <c r="L1772" s="70">
        <v>6750</v>
      </c>
    </row>
    <row r="1773" spans="1:12" hidden="1" x14ac:dyDescent="0.25">
      <c r="A1773" t="s">
        <v>238</v>
      </c>
      <c r="B1773" t="s">
        <v>360</v>
      </c>
      <c r="C1773" s="4" t="s">
        <v>471</v>
      </c>
      <c r="D1773" s="4" t="s">
        <v>480</v>
      </c>
      <c r="E1773" s="4" t="str">
        <f>CSM_AGENCY3[[#This Row],[Agency]]&amp;"-"&amp;CSM_AGENCY3[[#This Row],[Agency Name]]</f>
        <v>103-Department of Commerce</v>
      </c>
      <c r="F1773" t="s">
        <v>55</v>
      </c>
      <c r="G1773" s="5" t="s">
        <v>456</v>
      </c>
      <c r="H1773" s="70">
        <v>249000</v>
      </c>
      <c r="I1773" s="70">
        <v>254000</v>
      </c>
      <c r="J1773" s="70">
        <v>503000</v>
      </c>
      <c r="K1773" s="70">
        <v>20750</v>
      </c>
      <c r="L1773" s="70">
        <v>21166.666666666668</v>
      </c>
    </row>
    <row r="1774" spans="1:12" hidden="1" x14ac:dyDescent="0.25">
      <c r="A1774" t="s">
        <v>239</v>
      </c>
      <c r="B1774" t="s">
        <v>361</v>
      </c>
      <c r="C1774" s="4" t="s">
        <v>471</v>
      </c>
      <c r="D1774" s="4" t="s">
        <v>480</v>
      </c>
      <c r="E1774" s="4" t="str">
        <f>CSM_AGENCY3[[#This Row],[Agency]]&amp;"-"&amp;CSM_AGENCY3[[#This Row],[Agency Name]]</f>
        <v>104-Economic &amp; Revenue Forecast Council</v>
      </c>
      <c r="F1774" t="s">
        <v>55</v>
      </c>
      <c r="G1774" s="5" t="s">
        <v>456</v>
      </c>
      <c r="H1774" s="70">
        <v>0</v>
      </c>
      <c r="I1774" s="70">
        <v>0</v>
      </c>
      <c r="J1774" s="70">
        <v>0</v>
      </c>
      <c r="K1774" s="70">
        <v>0</v>
      </c>
      <c r="L1774" s="70">
        <v>0</v>
      </c>
    </row>
    <row r="1775" spans="1:12" hidden="1" x14ac:dyDescent="0.25">
      <c r="A1775" t="s">
        <v>240</v>
      </c>
      <c r="B1775" t="s">
        <v>362</v>
      </c>
      <c r="C1775" s="4" t="s">
        <v>471</v>
      </c>
      <c r="D1775" s="4" t="s">
        <v>480</v>
      </c>
      <c r="E1775" s="4" t="str">
        <f>CSM_AGENCY3[[#This Row],[Agency]]&amp;"-"&amp;CSM_AGENCY3[[#This Row],[Agency Name]]</f>
        <v>105-Office of Financial Management</v>
      </c>
      <c r="F1775" t="s">
        <v>55</v>
      </c>
      <c r="G1775" s="5" t="s">
        <v>456</v>
      </c>
      <c r="H1775" s="70">
        <v>598000</v>
      </c>
      <c r="I1775" s="70">
        <v>624000</v>
      </c>
      <c r="J1775" s="70">
        <v>1222000</v>
      </c>
      <c r="K1775" s="70">
        <v>49833.333333333336</v>
      </c>
      <c r="L1775" s="70">
        <v>52000</v>
      </c>
    </row>
    <row r="1776" spans="1:12" hidden="1" x14ac:dyDescent="0.25">
      <c r="A1776" t="s">
        <v>241</v>
      </c>
      <c r="B1776" t="s">
        <v>363</v>
      </c>
      <c r="C1776" s="4" t="s">
        <v>471</v>
      </c>
      <c r="D1776" s="4" t="s">
        <v>480</v>
      </c>
      <c r="E1776" s="4" t="str">
        <f>CSM_AGENCY3[[#This Row],[Agency]]&amp;"-"&amp;CSM_AGENCY3[[#This Row],[Agency Name]]</f>
        <v>107-WA State Health Care Authority</v>
      </c>
      <c r="F1776" t="s">
        <v>55</v>
      </c>
      <c r="G1776" s="5" t="s">
        <v>456</v>
      </c>
      <c r="H1776" s="70">
        <v>248500</v>
      </c>
      <c r="I1776" s="70">
        <v>260500</v>
      </c>
      <c r="J1776" s="70">
        <v>509000</v>
      </c>
      <c r="K1776" s="70">
        <v>20708.333333333332</v>
      </c>
      <c r="L1776" s="70">
        <v>21708.333333333332</v>
      </c>
    </row>
    <row r="1777" spans="1:12" hidden="1" x14ac:dyDescent="0.25">
      <c r="A1777" t="s">
        <v>242</v>
      </c>
      <c r="B1777" t="s">
        <v>364</v>
      </c>
      <c r="C1777" s="4" t="s">
        <v>471</v>
      </c>
      <c r="D1777" s="4" t="s">
        <v>480</v>
      </c>
      <c r="E1777" s="4" t="str">
        <f>CSM_AGENCY3[[#This Row],[Agency]]&amp;"-"&amp;CSM_AGENCY3[[#This Row],[Agency Name]]</f>
        <v>110-Office of Administrative Hearings</v>
      </c>
      <c r="F1777" t="s">
        <v>55</v>
      </c>
      <c r="G1777" s="5" t="s">
        <v>456</v>
      </c>
      <c r="H1777" s="70">
        <v>72000</v>
      </c>
      <c r="I1777" s="70">
        <v>74000</v>
      </c>
      <c r="J1777" s="70">
        <v>146000</v>
      </c>
      <c r="K1777" s="70">
        <v>6000</v>
      </c>
      <c r="L1777" s="70">
        <v>6166.666666666667</v>
      </c>
    </row>
    <row r="1778" spans="1:12" hidden="1" x14ac:dyDescent="0.25">
      <c r="A1778" t="s">
        <v>243</v>
      </c>
      <c r="B1778" t="s">
        <v>365</v>
      </c>
      <c r="C1778" s="4" t="s">
        <v>471</v>
      </c>
      <c r="D1778" s="4" t="s">
        <v>480</v>
      </c>
      <c r="E1778" s="4" t="str">
        <f>CSM_AGENCY3[[#This Row],[Agency]]&amp;"-"&amp;CSM_AGENCY3[[#This Row],[Agency Name]]</f>
        <v>116-State Lottery Commission</v>
      </c>
      <c r="F1778" t="s">
        <v>55</v>
      </c>
      <c r="G1778" s="5" t="s">
        <v>456</v>
      </c>
      <c r="H1778" s="70">
        <v>45000</v>
      </c>
      <c r="I1778" s="70">
        <v>47000</v>
      </c>
      <c r="J1778" s="70">
        <v>92000</v>
      </c>
      <c r="K1778" s="70">
        <v>3750</v>
      </c>
      <c r="L1778" s="70">
        <v>3916.6666666666665</v>
      </c>
    </row>
    <row r="1779" spans="1:12" hidden="1" x14ac:dyDescent="0.25">
      <c r="A1779" t="s">
        <v>244</v>
      </c>
      <c r="B1779" t="s">
        <v>366</v>
      </c>
      <c r="C1779" s="4" t="s">
        <v>471</v>
      </c>
      <c r="D1779" s="4" t="s">
        <v>480</v>
      </c>
      <c r="E1779" s="4" t="str">
        <f>CSM_AGENCY3[[#This Row],[Agency]]&amp;"-"&amp;CSM_AGENCY3[[#This Row],[Agency Name]]</f>
        <v>117-Washington State Gambling Comm</v>
      </c>
      <c r="F1779" t="s">
        <v>55</v>
      </c>
      <c r="G1779" s="5" t="s">
        <v>456</v>
      </c>
      <c r="H1779" s="70">
        <v>58500</v>
      </c>
      <c r="I1779" s="70">
        <v>61500</v>
      </c>
      <c r="J1779" s="70">
        <v>120000</v>
      </c>
      <c r="K1779" s="70">
        <v>4875</v>
      </c>
      <c r="L1779" s="70">
        <v>5125</v>
      </c>
    </row>
    <row r="1780" spans="1:12" hidden="1" x14ac:dyDescent="0.25">
      <c r="A1780" t="s">
        <v>245</v>
      </c>
      <c r="B1780" t="s">
        <v>367</v>
      </c>
      <c r="C1780" s="4" t="s">
        <v>471</v>
      </c>
      <c r="D1780" s="4" t="s">
        <v>480</v>
      </c>
      <c r="E1780" s="4" t="str">
        <f>CSM_AGENCY3[[#This Row],[Agency]]&amp;"-"&amp;CSM_AGENCY3[[#This Row],[Agency Name]]</f>
        <v>118-WA State Comm on Hispanic Affairs</v>
      </c>
      <c r="F1780" t="s">
        <v>55</v>
      </c>
      <c r="G1780" s="5" t="s">
        <v>456</v>
      </c>
      <c r="H1780" s="70">
        <v>0</v>
      </c>
      <c r="I1780" s="70">
        <v>0</v>
      </c>
      <c r="J1780" s="70">
        <v>0</v>
      </c>
      <c r="K1780" s="70">
        <v>0</v>
      </c>
      <c r="L1780" s="70">
        <v>0</v>
      </c>
    </row>
    <row r="1781" spans="1:12" hidden="1" x14ac:dyDescent="0.25">
      <c r="A1781" t="s">
        <v>246</v>
      </c>
      <c r="B1781" t="s">
        <v>368</v>
      </c>
      <c r="C1781" s="4" t="s">
        <v>471</v>
      </c>
      <c r="D1781" s="4" t="s">
        <v>480</v>
      </c>
      <c r="E1781" s="4" t="str">
        <f>CSM_AGENCY3[[#This Row],[Agency]]&amp;"-"&amp;CSM_AGENCY3[[#This Row],[Agency Name]]</f>
        <v>119-African-American Affairs Comm</v>
      </c>
      <c r="F1781" t="s">
        <v>55</v>
      </c>
      <c r="G1781" s="5" t="s">
        <v>456</v>
      </c>
      <c r="H1781" s="70">
        <v>0</v>
      </c>
      <c r="I1781" s="70">
        <v>0</v>
      </c>
      <c r="J1781" s="70">
        <v>0</v>
      </c>
      <c r="K1781" s="70">
        <v>0</v>
      </c>
      <c r="L1781" s="70">
        <v>0</v>
      </c>
    </row>
    <row r="1782" spans="1:12" hidden="1" x14ac:dyDescent="0.25">
      <c r="A1782" t="s">
        <v>247</v>
      </c>
      <c r="B1782" t="s">
        <v>369</v>
      </c>
      <c r="C1782" s="4" t="s">
        <v>471</v>
      </c>
      <c r="D1782" s="4" t="s">
        <v>480</v>
      </c>
      <c r="E1782" s="4" t="str">
        <f>CSM_AGENCY3[[#This Row],[Agency]]&amp;"-"&amp;CSM_AGENCY3[[#This Row],[Agency Name]]</f>
        <v>120-Human Rights Commission</v>
      </c>
      <c r="F1782" t="s">
        <v>55</v>
      </c>
      <c r="G1782" s="5" t="s">
        <v>456</v>
      </c>
      <c r="H1782" s="70">
        <v>2000</v>
      </c>
      <c r="I1782" s="70">
        <v>2000</v>
      </c>
      <c r="J1782" s="70">
        <v>4000</v>
      </c>
      <c r="K1782" s="70">
        <v>166.66666666666666</v>
      </c>
      <c r="L1782" s="70">
        <v>166.66666666666666</v>
      </c>
    </row>
    <row r="1783" spans="1:12" hidden="1" x14ac:dyDescent="0.25">
      <c r="A1783" t="s">
        <v>248</v>
      </c>
      <c r="B1783" t="s">
        <v>370</v>
      </c>
      <c r="C1783" s="4" t="s">
        <v>471</v>
      </c>
      <c r="D1783" s="4" t="s">
        <v>480</v>
      </c>
      <c r="E1783" s="4" t="str">
        <f>CSM_AGENCY3[[#This Row],[Agency]]&amp;"-"&amp;CSM_AGENCY3[[#This Row],[Agency Name]]</f>
        <v>124-Department of Retirement Systems</v>
      </c>
      <c r="F1783" t="s">
        <v>55</v>
      </c>
      <c r="G1783" s="5" t="s">
        <v>456</v>
      </c>
      <c r="H1783" s="70">
        <v>141000</v>
      </c>
      <c r="I1783" s="70">
        <v>148000</v>
      </c>
      <c r="J1783" s="70">
        <v>289000</v>
      </c>
      <c r="K1783" s="70">
        <v>11750</v>
      </c>
      <c r="L1783" s="70">
        <v>12333.333333333334</v>
      </c>
    </row>
    <row r="1784" spans="1:12" hidden="1" x14ac:dyDescent="0.25">
      <c r="A1784" t="s">
        <v>249</v>
      </c>
      <c r="B1784" t="s">
        <v>371</v>
      </c>
      <c r="C1784" s="4" t="s">
        <v>471</v>
      </c>
      <c r="D1784" s="4" t="s">
        <v>480</v>
      </c>
      <c r="E1784" s="4" t="str">
        <f>CSM_AGENCY3[[#This Row],[Agency]]&amp;"-"&amp;CSM_AGENCY3[[#This Row],[Agency Name]]</f>
        <v>126-State Investment Board</v>
      </c>
      <c r="F1784" t="s">
        <v>55</v>
      </c>
      <c r="G1784" s="5" t="s">
        <v>456</v>
      </c>
      <c r="H1784" s="70">
        <v>42500</v>
      </c>
      <c r="I1784" s="70">
        <v>45500</v>
      </c>
      <c r="J1784" s="70">
        <v>88000</v>
      </c>
      <c r="K1784" s="70">
        <v>3541.6666666666665</v>
      </c>
      <c r="L1784" s="70">
        <v>3791.6666666666665</v>
      </c>
    </row>
    <row r="1785" spans="1:12" hidden="1" x14ac:dyDescent="0.25">
      <c r="A1785" t="s">
        <v>250</v>
      </c>
      <c r="B1785" t="s">
        <v>372</v>
      </c>
      <c r="C1785" s="4" t="s">
        <v>471</v>
      </c>
      <c r="D1785" s="4" t="s">
        <v>480</v>
      </c>
      <c r="E1785" s="4" t="str">
        <f>CSM_AGENCY3[[#This Row],[Agency]]&amp;"-"&amp;CSM_AGENCY3[[#This Row],[Agency Name]]</f>
        <v>140-Department of Revenue</v>
      </c>
      <c r="F1785" t="s">
        <v>55</v>
      </c>
      <c r="G1785" s="5" t="s">
        <v>456</v>
      </c>
      <c r="H1785" s="70">
        <v>329000</v>
      </c>
      <c r="I1785" s="70">
        <v>341000</v>
      </c>
      <c r="J1785" s="70">
        <v>670000</v>
      </c>
      <c r="K1785" s="70">
        <v>27416.666666666668</v>
      </c>
      <c r="L1785" s="70">
        <v>28416.666666666668</v>
      </c>
    </row>
    <row r="1786" spans="1:12" hidden="1" x14ac:dyDescent="0.25">
      <c r="A1786" t="s">
        <v>251</v>
      </c>
      <c r="B1786" t="s">
        <v>373</v>
      </c>
      <c r="C1786" s="4" t="s">
        <v>471</v>
      </c>
      <c r="D1786" s="4" t="s">
        <v>480</v>
      </c>
      <c r="E1786" s="4" t="str">
        <f>CSM_AGENCY3[[#This Row],[Agency]]&amp;"-"&amp;CSM_AGENCY3[[#This Row],[Agency Name]]</f>
        <v>142-Board of Tax Appeals</v>
      </c>
      <c r="F1786" t="s">
        <v>55</v>
      </c>
      <c r="G1786" s="5" t="s">
        <v>456</v>
      </c>
      <c r="H1786" s="70">
        <v>500</v>
      </c>
      <c r="I1786" s="70">
        <v>1500</v>
      </c>
      <c r="J1786" s="70">
        <v>2000</v>
      </c>
      <c r="K1786" s="70">
        <v>41.666666666666664</v>
      </c>
      <c r="L1786" s="70">
        <v>125</v>
      </c>
    </row>
    <row r="1787" spans="1:12" hidden="1" x14ac:dyDescent="0.25">
      <c r="A1787" t="s">
        <v>252</v>
      </c>
      <c r="B1787" t="s">
        <v>374</v>
      </c>
      <c r="C1787" s="4" t="s">
        <v>471</v>
      </c>
      <c r="D1787" s="4" t="s">
        <v>480</v>
      </c>
      <c r="E1787" s="4" t="str">
        <f>CSM_AGENCY3[[#This Row],[Agency]]&amp;"-"&amp;CSM_AGENCY3[[#This Row],[Agency Name]]</f>
        <v>147-Minority &amp; Women's Business Enterp</v>
      </c>
      <c r="F1787" t="s">
        <v>55</v>
      </c>
      <c r="G1787" s="5" t="s">
        <v>456</v>
      </c>
      <c r="H1787" s="70">
        <v>4000</v>
      </c>
      <c r="I1787" s="70">
        <v>2000</v>
      </c>
      <c r="J1787" s="70">
        <v>6000</v>
      </c>
      <c r="K1787" s="70">
        <v>333.33333333333331</v>
      </c>
      <c r="L1787" s="70">
        <v>166.66666666666666</v>
      </c>
    </row>
    <row r="1788" spans="1:12" hidden="1" x14ac:dyDescent="0.25">
      <c r="A1788" t="s">
        <v>253</v>
      </c>
      <c r="B1788" t="s">
        <v>375</v>
      </c>
      <c r="C1788" s="4" t="s">
        <v>471</v>
      </c>
      <c r="D1788" s="4" t="s">
        <v>480</v>
      </c>
      <c r="E1788" s="4" t="str">
        <f>CSM_AGENCY3[[#This Row],[Agency]]&amp;"-"&amp;CSM_AGENCY3[[#This Row],[Agency Name]]</f>
        <v>160-Office of Insurance Commissioner</v>
      </c>
      <c r="F1788" t="s">
        <v>55</v>
      </c>
      <c r="G1788" s="5" t="s">
        <v>456</v>
      </c>
      <c r="H1788" s="70">
        <v>103000</v>
      </c>
      <c r="I1788" s="70">
        <v>107000</v>
      </c>
      <c r="J1788" s="70">
        <v>210000</v>
      </c>
      <c r="K1788" s="70">
        <v>8583.3333333333339</v>
      </c>
      <c r="L1788" s="70">
        <v>8916.6666666666661</v>
      </c>
    </row>
    <row r="1789" spans="1:12" hidden="1" x14ac:dyDescent="0.25">
      <c r="A1789" t="s">
        <v>254</v>
      </c>
      <c r="B1789" t="s">
        <v>376</v>
      </c>
      <c r="C1789" s="4" t="s">
        <v>471</v>
      </c>
      <c r="D1789" s="4" t="s">
        <v>480</v>
      </c>
      <c r="E1789" s="4" t="str">
        <f>CSM_AGENCY3[[#This Row],[Agency]]&amp;"-"&amp;CSM_AGENCY3[[#This Row],[Agency Name]]</f>
        <v>163-Consolidated Technology Services</v>
      </c>
      <c r="F1789" t="s">
        <v>55</v>
      </c>
      <c r="G1789" s="5" t="s">
        <v>456</v>
      </c>
      <c r="H1789" s="70">
        <v>221500</v>
      </c>
      <c r="I1789" s="70">
        <v>232500</v>
      </c>
      <c r="J1789" s="70">
        <v>454000</v>
      </c>
      <c r="K1789" s="70">
        <v>18458.333333333332</v>
      </c>
      <c r="L1789" s="70">
        <v>19375</v>
      </c>
    </row>
    <row r="1790" spans="1:12" hidden="1" x14ac:dyDescent="0.25">
      <c r="A1790" t="s">
        <v>255</v>
      </c>
      <c r="B1790" t="s">
        <v>377</v>
      </c>
      <c r="C1790" s="4" t="s">
        <v>471</v>
      </c>
      <c r="D1790" s="4" t="s">
        <v>480</v>
      </c>
      <c r="E1790" s="4" t="str">
        <f>CSM_AGENCY3[[#This Row],[Agency]]&amp;"-"&amp;CSM_AGENCY3[[#This Row],[Agency Name]]</f>
        <v>165-State Board of Accountancy</v>
      </c>
      <c r="F1790" t="s">
        <v>55</v>
      </c>
      <c r="G1790" s="5" t="s">
        <v>456</v>
      </c>
      <c r="H1790" s="70">
        <v>12500</v>
      </c>
      <c r="I1790" s="70">
        <v>11500</v>
      </c>
      <c r="J1790" s="70">
        <v>24000</v>
      </c>
      <c r="K1790" s="70">
        <v>1041.6666666666667</v>
      </c>
      <c r="L1790" s="70">
        <v>958.33333333333337</v>
      </c>
    </row>
    <row r="1791" spans="1:12" hidden="1" x14ac:dyDescent="0.25">
      <c r="A1791" t="s">
        <v>256</v>
      </c>
      <c r="B1791" t="s">
        <v>378</v>
      </c>
      <c r="C1791" s="4" t="s">
        <v>471</v>
      </c>
      <c r="D1791" s="4" t="s">
        <v>480</v>
      </c>
      <c r="E1791" s="4" t="str">
        <f>CSM_AGENCY3[[#This Row],[Agency]]&amp;"-"&amp;CSM_AGENCY3[[#This Row],[Agency Name]]</f>
        <v>166-Bd of Reg Prof Eng &amp; Land Surveyors</v>
      </c>
      <c r="F1791" t="s">
        <v>55</v>
      </c>
      <c r="G1791" s="5" t="s">
        <v>456</v>
      </c>
      <c r="H1791" s="70">
        <v>0</v>
      </c>
      <c r="I1791" s="70">
        <v>0</v>
      </c>
      <c r="J1791" s="70">
        <v>0</v>
      </c>
      <c r="K1791" s="70">
        <v>0</v>
      </c>
      <c r="L1791" s="70">
        <v>0</v>
      </c>
    </row>
    <row r="1792" spans="1:12" hidden="1" x14ac:dyDescent="0.25">
      <c r="A1792" t="s">
        <v>257</v>
      </c>
      <c r="B1792" t="s">
        <v>379</v>
      </c>
      <c r="C1792" s="4" t="s">
        <v>471</v>
      </c>
      <c r="D1792" s="4" t="s">
        <v>480</v>
      </c>
      <c r="E1792" s="4" t="str">
        <f>CSM_AGENCY3[[#This Row],[Agency]]&amp;"-"&amp;CSM_AGENCY3[[#This Row],[Agency Name]]</f>
        <v>167-Forensic Investigations Council</v>
      </c>
      <c r="F1792" t="s">
        <v>55</v>
      </c>
      <c r="G1792" s="5" t="s">
        <v>456</v>
      </c>
      <c r="H1792" s="70">
        <v>0</v>
      </c>
      <c r="I1792" s="70">
        <v>0</v>
      </c>
      <c r="J1792" s="70">
        <v>0</v>
      </c>
      <c r="K1792" s="70">
        <v>0</v>
      </c>
      <c r="L1792" s="70">
        <v>0</v>
      </c>
    </row>
    <row r="1793" spans="1:12" hidden="1" x14ac:dyDescent="0.25">
      <c r="A1793" t="s">
        <v>258</v>
      </c>
      <c r="B1793" t="s">
        <v>380</v>
      </c>
      <c r="C1793" s="4" t="s">
        <v>471</v>
      </c>
      <c r="D1793" s="4" t="s">
        <v>480</v>
      </c>
      <c r="E1793" s="4" t="str">
        <f>CSM_AGENCY3[[#This Row],[Agency]]&amp;"-"&amp;CSM_AGENCY3[[#This Row],[Agency Name]]</f>
        <v>179-Dept of Enterprise Services</v>
      </c>
      <c r="F1793" t="s">
        <v>55</v>
      </c>
      <c r="G1793" s="5" t="s">
        <v>456</v>
      </c>
      <c r="H1793" s="70">
        <v>486500</v>
      </c>
      <c r="I1793" s="70">
        <v>503500</v>
      </c>
      <c r="J1793" s="70">
        <v>990000</v>
      </c>
      <c r="K1793" s="70">
        <v>40541.666666666664</v>
      </c>
      <c r="L1793" s="70">
        <v>41958.333333333336</v>
      </c>
    </row>
    <row r="1794" spans="1:12" hidden="1" x14ac:dyDescent="0.25">
      <c r="A1794" t="s">
        <v>259</v>
      </c>
      <c r="B1794" t="s">
        <v>381</v>
      </c>
      <c r="C1794" s="4" t="s">
        <v>471</v>
      </c>
      <c r="D1794" s="4" t="s">
        <v>480</v>
      </c>
      <c r="E1794" s="4" t="str">
        <f>CSM_AGENCY3[[#This Row],[Agency]]&amp;"-"&amp;CSM_AGENCY3[[#This Row],[Agency Name]]</f>
        <v>185-Washington Horse Racing Commission</v>
      </c>
      <c r="F1794" t="s">
        <v>55</v>
      </c>
      <c r="G1794" s="5" t="s">
        <v>456</v>
      </c>
      <c r="H1794" s="70">
        <v>1500</v>
      </c>
      <c r="I1794" s="70">
        <v>500</v>
      </c>
      <c r="J1794" s="70">
        <v>2000</v>
      </c>
      <c r="K1794" s="70">
        <v>125</v>
      </c>
      <c r="L1794" s="70">
        <v>41.666666666666664</v>
      </c>
    </row>
    <row r="1795" spans="1:12" hidden="1" x14ac:dyDescent="0.25">
      <c r="A1795" t="s">
        <v>260</v>
      </c>
      <c r="B1795" t="s">
        <v>382</v>
      </c>
      <c r="C1795" s="4" t="s">
        <v>471</v>
      </c>
      <c r="D1795" s="4" t="s">
        <v>480</v>
      </c>
      <c r="E1795" s="4" t="str">
        <f>CSM_AGENCY3[[#This Row],[Agency]]&amp;"-"&amp;CSM_AGENCY3[[#This Row],[Agency Name]]</f>
        <v>190-Bd of Industrial Insurance Appeals</v>
      </c>
      <c r="F1795" t="s">
        <v>55</v>
      </c>
      <c r="G1795" s="5" t="s">
        <v>456</v>
      </c>
      <c r="H1795" s="70">
        <v>62000</v>
      </c>
      <c r="I1795" s="70">
        <v>66000</v>
      </c>
      <c r="J1795" s="70">
        <v>128000</v>
      </c>
      <c r="K1795" s="70">
        <v>5166.666666666667</v>
      </c>
      <c r="L1795" s="70">
        <v>5500</v>
      </c>
    </row>
    <row r="1796" spans="1:12" hidden="1" x14ac:dyDescent="0.25">
      <c r="A1796" t="s">
        <v>261</v>
      </c>
      <c r="B1796" t="s">
        <v>383</v>
      </c>
      <c r="C1796" s="4" t="s">
        <v>471</v>
      </c>
      <c r="D1796" s="4" t="s">
        <v>480</v>
      </c>
      <c r="E1796" s="4" t="str">
        <f>CSM_AGENCY3[[#This Row],[Agency]]&amp;"-"&amp;CSM_AGENCY3[[#This Row],[Agency Name]]</f>
        <v>195-Liquor and Cannabis Board</v>
      </c>
      <c r="F1796" t="s">
        <v>55</v>
      </c>
      <c r="G1796" s="5" t="s">
        <v>456</v>
      </c>
      <c r="H1796" s="70">
        <v>65000</v>
      </c>
      <c r="I1796" s="70">
        <v>70000</v>
      </c>
      <c r="J1796" s="70">
        <v>135000</v>
      </c>
      <c r="K1796" s="70">
        <v>5416.666666666667</v>
      </c>
      <c r="L1796" s="70">
        <v>5833.333333333333</v>
      </c>
    </row>
    <row r="1797" spans="1:12" hidden="1" x14ac:dyDescent="0.25">
      <c r="A1797" t="s">
        <v>262</v>
      </c>
      <c r="B1797" t="s">
        <v>384</v>
      </c>
      <c r="C1797" s="4" t="s">
        <v>471</v>
      </c>
      <c r="D1797" s="4" t="s">
        <v>480</v>
      </c>
      <c r="E1797" s="4" t="str">
        <f>CSM_AGENCY3[[#This Row],[Agency]]&amp;"-"&amp;CSM_AGENCY3[[#This Row],[Agency Name]]</f>
        <v>205-Board of Pilotage Commissioners</v>
      </c>
      <c r="F1797" t="s">
        <v>55</v>
      </c>
      <c r="G1797" s="5" t="s">
        <v>456</v>
      </c>
      <c r="H1797" s="70">
        <v>0</v>
      </c>
      <c r="I1797" s="70">
        <v>0</v>
      </c>
      <c r="J1797" s="70">
        <v>0</v>
      </c>
      <c r="K1797" s="70">
        <v>0</v>
      </c>
      <c r="L1797" s="70">
        <v>0</v>
      </c>
    </row>
    <row r="1798" spans="1:12" hidden="1" x14ac:dyDescent="0.25">
      <c r="A1798" t="s">
        <v>263</v>
      </c>
      <c r="B1798" t="s">
        <v>385</v>
      </c>
      <c r="C1798" s="4" t="s">
        <v>471</v>
      </c>
      <c r="D1798" s="4" t="s">
        <v>480</v>
      </c>
      <c r="E1798" s="4" t="str">
        <f>CSM_AGENCY3[[#This Row],[Agency]]&amp;"-"&amp;CSM_AGENCY3[[#This Row],[Agency Name]]</f>
        <v>215-Utilities and Transportation Comm</v>
      </c>
      <c r="F1798" t="s">
        <v>55</v>
      </c>
      <c r="G1798" s="5" t="s">
        <v>456</v>
      </c>
      <c r="H1798" s="70">
        <v>67500</v>
      </c>
      <c r="I1798" s="70">
        <v>72500</v>
      </c>
      <c r="J1798" s="70">
        <v>140000</v>
      </c>
      <c r="K1798" s="70">
        <v>5625</v>
      </c>
      <c r="L1798" s="70">
        <v>6041.666666666667</v>
      </c>
    </row>
    <row r="1799" spans="1:12" hidden="1" x14ac:dyDescent="0.25">
      <c r="A1799" t="s">
        <v>264</v>
      </c>
      <c r="B1799" t="s">
        <v>386</v>
      </c>
      <c r="C1799" s="4" t="s">
        <v>471</v>
      </c>
      <c r="D1799" s="4" t="s">
        <v>480</v>
      </c>
      <c r="E1799" s="4" t="str">
        <f>CSM_AGENCY3[[#This Row],[Agency]]&amp;"-"&amp;CSM_AGENCY3[[#This Row],[Agency Name]]</f>
        <v>220-Board for Volunteer Firefighters</v>
      </c>
      <c r="F1799" t="s">
        <v>55</v>
      </c>
      <c r="G1799" s="5" t="s">
        <v>456</v>
      </c>
      <c r="H1799" s="70">
        <v>0</v>
      </c>
      <c r="I1799" s="70">
        <v>0</v>
      </c>
      <c r="J1799" s="70">
        <v>0</v>
      </c>
      <c r="K1799" s="70">
        <v>0</v>
      </c>
      <c r="L1799" s="70">
        <v>0</v>
      </c>
    </row>
    <row r="1800" spans="1:12" hidden="1" x14ac:dyDescent="0.25">
      <c r="A1800" t="s">
        <v>265</v>
      </c>
      <c r="B1800" t="s">
        <v>387</v>
      </c>
      <c r="C1800" s="4" t="s">
        <v>471</v>
      </c>
      <c r="D1800" s="4" t="s">
        <v>480</v>
      </c>
      <c r="E1800" s="4" t="str">
        <f>CSM_AGENCY3[[#This Row],[Agency]]&amp;"-"&amp;CSM_AGENCY3[[#This Row],[Agency Name]]</f>
        <v>225-Washington State Patrol</v>
      </c>
      <c r="F1800" t="s">
        <v>55</v>
      </c>
      <c r="G1800" s="5" t="s">
        <v>456</v>
      </c>
      <c r="H1800" s="70">
        <v>324500</v>
      </c>
      <c r="I1800" s="70">
        <v>339500</v>
      </c>
      <c r="J1800" s="70">
        <v>664000</v>
      </c>
      <c r="K1800" s="70">
        <v>27041.666666666668</v>
      </c>
      <c r="L1800" s="70">
        <v>28291.666666666668</v>
      </c>
    </row>
    <row r="1801" spans="1:12" hidden="1" x14ac:dyDescent="0.25">
      <c r="A1801" t="s">
        <v>266</v>
      </c>
      <c r="B1801" t="s">
        <v>388</v>
      </c>
      <c r="C1801" s="4" t="s">
        <v>471</v>
      </c>
      <c r="D1801" s="4" t="s">
        <v>480</v>
      </c>
      <c r="E1801" s="4" t="str">
        <f>CSM_AGENCY3[[#This Row],[Agency]]&amp;"-"&amp;CSM_AGENCY3[[#This Row],[Agency Name]]</f>
        <v>227-Criminal Justice Training Comm</v>
      </c>
      <c r="F1801" t="s">
        <v>55</v>
      </c>
      <c r="G1801" s="5" t="s">
        <v>456</v>
      </c>
      <c r="H1801" s="70">
        <v>57500</v>
      </c>
      <c r="I1801" s="70">
        <v>59500</v>
      </c>
      <c r="J1801" s="70">
        <v>117000</v>
      </c>
      <c r="K1801" s="70">
        <v>4791.666666666667</v>
      </c>
      <c r="L1801" s="70">
        <v>4958.333333333333</v>
      </c>
    </row>
    <row r="1802" spans="1:12" hidden="1" x14ac:dyDescent="0.25">
      <c r="A1802" t="s">
        <v>267</v>
      </c>
      <c r="B1802" t="s">
        <v>389</v>
      </c>
      <c r="C1802" s="4" t="s">
        <v>471</v>
      </c>
      <c r="D1802" s="4" t="s">
        <v>480</v>
      </c>
      <c r="E1802" s="4" t="str">
        <f>CSM_AGENCY3[[#This Row],[Agency]]&amp;"-"&amp;CSM_AGENCY3[[#This Row],[Agency Name]]</f>
        <v>228-WA Traffic Safety Commission</v>
      </c>
      <c r="F1802" t="s">
        <v>55</v>
      </c>
      <c r="G1802" s="5" t="s">
        <v>456</v>
      </c>
      <c r="H1802" s="70">
        <v>1000</v>
      </c>
      <c r="I1802" s="70">
        <v>3000</v>
      </c>
      <c r="J1802" s="70">
        <v>4000</v>
      </c>
      <c r="K1802" s="70">
        <v>83.333333333333329</v>
      </c>
      <c r="L1802" s="70">
        <v>250</v>
      </c>
    </row>
    <row r="1803" spans="1:12" hidden="1" x14ac:dyDescent="0.25">
      <c r="A1803" t="s">
        <v>268</v>
      </c>
      <c r="B1803" t="s">
        <v>390</v>
      </c>
      <c r="C1803" s="4" t="s">
        <v>471</v>
      </c>
      <c r="D1803" s="4" t="s">
        <v>480</v>
      </c>
      <c r="E1803" s="4" t="str">
        <f>CSM_AGENCY3[[#This Row],[Agency]]&amp;"-"&amp;CSM_AGENCY3[[#This Row],[Agency Name]]</f>
        <v>229-Office of Independent Investigations</v>
      </c>
      <c r="F1803" t="s">
        <v>55</v>
      </c>
      <c r="G1803" s="5" t="s">
        <v>456</v>
      </c>
      <c r="H1803" s="70">
        <v>0</v>
      </c>
      <c r="I1803" s="70">
        <v>0</v>
      </c>
      <c r="J1803" s="70">
        <v>0</v>
      </c>
      <c r="K1803" s="70">
        <v>0</v>
      </c>
      <c r="L1803" s="70">
        <v>0</v>
      </c>
    </row>
    <row r="1804" spans="1:12" hidden="1" x14ac:dyDescent="0.25">
      <c r="A1804" t="s">
        <v>269</v>
      </c>
      <c r="B1804" t="s">
        <v>391</v>
      </c>
      <c r="C1804" s="4" t="s">
        <v>471</v>
      </c>
      <c r="D1804" s="4" t="s">
        <v>480</v>
      </c>
      <c r="E1804" s="4" t="str">
        <f>CSM_AGENCY3[[#This Row],[Agency]]&amp;"-"&amp;CSM_AGENCY3[[#This Row],[Agency Name]]</f>
        <v>235-Department of Labor and Industries</v>
      </c>
      <c r="F1804" t="s">
        <v>55</v>
      </c>
      <c r="G1804" s="5" t="s">
        <v>456</v>
      </c>
      <c r="H1804" s="70">
        <v>1043000</v>
      </c>
      <c r="I1804" s="70">
        <v>1087000</v>
      </c>
      <c r="J1804" s="70">
        <v>2130000</v>
      </c>
      <c r="K1804" s="70">
        <v>86916.666666666672</v>
      </c>
      <c r="L1804" s="70">
        <v>90583.333333333328</v>
      </c>
    </row>
    <row r="1805" spans="1:12" hidden="1" x14ac:dyDescent="0.25">
      <c r="A1805" t="s">
        <v>270</v>
      </c>
      <c r="B1805" t="s">
        <v>392</v>
      </c>
      <c r="C1805" s="4" t="s">
        <v>471</v>
      </c>
      <c r="D1805" s="4" t="s">
        <v>480</v>
      </c>
      <c r="E1805" s="4" t="str">
        <f>CSM_AGENCY3[[#This Row],[Agency]]&amp;"-"&amp;CSM_AGENCY3[[#This Row],[Agency Name]]</f>
        <v>240-Department of Licensing</v>
      </c>
      <c r="F1805" t="s">
        <v>55</v>
      </c>
      <c r="G1805" s="5" t="s">
        <v>456</v>
      </c>
      <c r="H1805" s="70">
        <v>270500</v>
      </c>
      <c r="I1805" s="70">
        <v>279500</v>
      </c>
      <c r="J1805" s="70">
        <v>550000</v>
      </c>
      <c r="K1805" s="70">
        <v>22541.666666666668</v>
      </c>
      <c r="L1805" s="70">
        <v>23291.666666666668</v>
      </c>
    </row>
    <row r="1806" spans="1:12" hidden="1" x14ac:dyDescent="0.25">
      <c r="A1806" t="s">
        <v>271</v>
      </c>
      <c r="B1806" t="s">
        <v>393</v>
      </c>
      <c r="C1806" s="4" t="s">
        <v>471</v>
      </c>
      <c r="D1806" s="4" t="s">
        <v>480</v>
      </c>
      <c r="E1806" s="4" t="str">
        <f>CSM_AGENCY3[[#This Row],[Agency]]&amp;"-"&amp;CSM_AGENCY3[[#This Row],[Agency Name]]</f>
        <v>245-Military Department</v>
      </c>
      <c r="F1806" t="s">
        <v>55</v>
      </c>
      <c r="G1806" s="5" t="s">
        <v>456</v>
      </c>
      <c r="H1806" s="70">
        <v>68500</v>
      </c>
      <c r="I1806" s="70">
        <v>71500</v>
      </c>
      <c r="J1806" s="70">
        <v>140000</v>
      </c>
      <c r="K1806" s="70">
        <v>5708.333333333333</v>
      </c>
      <c r="L1806" s="70">
        <v>5958.333333333333</v>
      </c>
    </row>
    <row r="1807" spans="1:12" hidden="1" x14ac:dyDescent="0.25">
      <c r="A1807" t="s">
        <v>272</v>
      </c>
      <c r="B1807" t="s">
        <v>394</v>
      </c>
      <c r="C1807" s="4" t="s">
        <v>471</v>
      </c>
      <c r="D1807" s="4" t="s">
        <v>480</v>
      </c>
      <c r="E1807" s="4" t="str">
        <f>CSM_AGENCY3[[#This Row],[Agency]]&amp;"-"&amp;CSM_AGENCY3[[#This Row],[Agency Name]]</f>
        <v>275-Public Employment Relations Comm</v>
      </c>
      <c r="F1807" t="s">
        <v>55</v>
      </c>
      <c r="G1807" s="5" t="s">
        <v>456</v>
      </c>
      <c r="H1807" s="70">
        <v>14000</v>
      </c>
      <c r="I1807" s="70">
        <v>13000</v>
      </c>
      <c r="J1807" s="70">
        <v>27000</v>
      </c>
      <c r="K1807" s="70">
        <v>1166.6666666666667</v>
      </c>
      <c r="L1807" s="70">
        <v>1083.3333333333333</v>
      </c>
    </row>
    <row r="1808" spans="1:12" hidden="1" x14ac:dyDescent="0.25">
      <c r="A1808" t="s">
        <v>273</v>
      </c>
      <c r="B1808" t="s">
        <v>395</v>
      </c>
      <c r="C1808" s="4" t="s">
        <v>471</v>
      </c>
      <c r="D1808" s="4" t="s">
        <v>480</v>
      </c>
      <c r="E1808" s="4" t="str">
        <f>CSM_AGENCY3[[#This Row],[Agency]]&amp;"-"&amp;CSM_AGENCY3[[#This Row],[Agency Name]]</f>
        <v>300-Dept of Social and Health Services</v>
      </c>
      <c r="F1808" t="s">
        <v>55</v>
      </c>
      <c r="G1808" s="5" t="s">
        <v>456</v>
      </c>
      <c r="H1808" s="70">
        <v>1621500</v>
      </c>
      <c r="I1808" s="70">
        <v>1691500</v>
      </c>
      <c r="J1808" s="70">
        <v>3313000</v>
      </c>
      <c r="K1808" s="70">
        <v>135125</v>
      </c>
      <c r="L1808" s="70">
        <v>140958.33333333334</v>
      </c>
    </row>
    <row r="1809" spans="1:12" hidden="1" x14ac:dyDescent="0.25">
      <c r="A1809" t="s">
        <v>274</v>
      </c>
      <c r="B1809" t="s">
        <v>396</v>
      </c>
      <c r="C1809" s="4" t="s">
        <v>471</v>
      </c>
      <c r="D1809" s="4" t="s">
        <v>480</v>
      </c>
      <c r="E1809" s="4" t="str">
        <f>CSM_AGENCY3[[#This Row],[Agency]]&amp;"-"&amp;CSM_AGENCY3[[#This Row],[Agency Name]]</f>
        <v>303-Department of Health</v>
      </c>
      <c r="F1809" t="s">
        <v>55</v>
      </c>
      <c r="G1809" s="5" t="s">
        <v>456</v>
      </c>
      <c r="H1809" s="70">
        <v>797000</v>
      </c>
      <c r="I1809" s="70">
        <v>832000</v>
      </c>
      <c r="J1809" s="70">
        <v>1629000</v>
      </c>
      <c r="K1809" s="70">
        <v>66416.666666666672</v>
      </c>
      <c r="L1809" s="70">
        <v>69333.333333333328</v>
      </c>
    </row>
    <row r="1810" spans="1:12" hidden="1" x14ac:dyDescent="0.25">
      <c r="A1810" t="s">
        <v>275</v>
      </c>
      <c r="B1810" t="s">
        <v>397</v>
      </c>
      <c r="C1810" s="4" t="s">
        <v>471</v>
      </c>
      <c r="D1810" s="4" t="s">
        <v>480</v>
      </c>
      <c r="E1810" s="4" t="str">
        <f>CSM_AGENCY3[[#This Row],[Agency]]&amp;"-"&amp;CSM_AGENCY3[[#This Row],[Agency Name]]</f>
        <v>305-Department of Veterans' Affairs</v>
      </c>
      <c r="F1810" t="s">
        <v>55</v>
      </c>
      <c r="G1810" s="5" t="s">
        <v>456</v>
      </c>
      <c r="H1810" s="70">
        <v>95500</v>
      </c>
      <c r="I1810" s="70">
        <v>99500</v>
      </c>
      <c r="J1810" s="70">
        <v>195000</v>
      </c>
      <c r="K1810" s="70">
        <v>7958.333333333333</v>
      </c>
      <c r="L1810" s="70">
        <v>8291.6666666666661</v>
      </c>
    </row>
    <row r="1811" spans="1:12" hidden="1" x14ac:dyDescent="0.25">
      <c r="A1811" t="s">
        <v>276</v>
      </c>
      <c r="B1811" t="s">
        <v>398</v>
      </c>
      <c r="C1811" s="4" t="s">
        <v>471</v>
      </c>
      <c r="D1811" s="4" t="s">
        <v>480</v>
      </c>
      <c r="E1811" s="4" t="str">
        <f>CSM_AGENCY3[[#This Row],[Agency]]&amp;"-"&amp;CSM_AGENCY3[[#This Row],[Agency Name]]</f>
        <v>307-Dept of Children, Youth &amp; Families</v>
      </c>
      <c r="F1811" t="s">
        <v>55</v>
      </c>
      <c r="G1811" s="5" t="s">
        <v>456</v>
      </c>
      <c r="H1811" s="70">
        <v>512000</v>
      </c>
      <c r="I1811" s="70">
        <v>534000</v>
      </c>
      <c r="J1811" s="70">
        <v>1046000</v>
      </c>
      <c r="K1811" s="70">
        <v>42666.666666666664</v>
      </c>
      <c r="L1811" s="70">
        <v>44500</v>
      </c>
    </row>
    <row r="1812" spans="1:12" hidden="1" x14ac:dyDescent="0.25">
      <c r="A1812" t="s">
        <v>277</v>
      </c>
      <c r="B1812" t="s">
        <v>399</v>
      </c>
      <c r="C1812" s="4" t="s">
        <v>471</v>
      </c>
      <c r="D1812" s="4" t="s">
        <v>480</v>
      </c>
      <c r="E1812" s="4" t="str">
        <f>CSM_AGENCY3[[#This Row],[Agency]]&amp;"-"&amp;CSM_AGENCY3[[#This Row],[Agency Name]]</f>
        <v>310-Department of Corrections</v>
      </c>
      <c r="F1812" t="s">
        <v>55</v>
      </c>
      <c r="G1812" s="5" t="s">
        <v>456</v>
      </c>
      <c r="H1812" s="70">
        <v>727500</v>
      </c>
      <c r="I1812" s="70">
        <v>759500</v>
      </c>
      <c r="J1812" s="70">
        <v>1487000</v>
      </c>
      <c r="K1812" s="70">
        <v>60625</v>
      </c>
      <c r="L1812" s="70">
        <v>63291.666666666664</v>
      </c>
    </row>
    <row r="1813" spans="1:12" hidden="1" x14ac:dyDescent="0.25">
      <c r="A1813" t="s">
        <v>278</v>
      </c>
      <c r="B1813" t="s">
        <v>400</v>
      </c>
      <c r="C1813" s="4" t="s">
        <v>471</v>
      </c>
      <c r="D1813" s="4" t="s">
        <v>480</v>
      </c>
      <c r="E1813" s="4" t="str">
        <f>CSM_AGENCY3[[#This Row],[Agency]]&amp;"-"&amp;CSM_AGENCY3[[#This Row],[Agency Name]]</f>
        <v>315-Dept of Services for the Blind</v>
      </c>
      <c r="F1813" t="s">
        <v>55</v>
      </c>
      <c r="G1813" s="5" t="s">
        <v>456</v>
      </c>
      <c r="H1813" s="70">
        <v>42000</v>
      </c>
      <c r="I1813" s="70">
        <v>43000</v>
      </c>
      <c r="J1813" s="70">
        <v>85000</v>
      </c>
      <c r="K1813" s="70">
        <v>3500</v>
      </c>
      <c r="L1813" s="70">
        <v>3583.3333333333335</v>
      </c>
    </row>
    <row r="1814" spans="1:12" hidden="1" x14ac:dyDescent="0.25">
      <c r="A1814" t="s">
        <v>279</v>
      </c>
      <c r="B1814" t="s">
        <v>401</v>
      </c>
      <c r="C1814" s="4" t="s">
        <v>471</v>
      </c>
      <c r="D1814" s="4" t="s">
        <v>480</v>
      </c>
      <c r="E1814" s="4" t="str">
        <f>CSM_AGENCY3[[#This Row],[Agency]]&amp;"-"&amp;CSM_AGENCY3[[#This Row],[Agency Name]]</f>
        <v>340-Student Achievement Council</v>
      </c>
      <c r="F1814" t="s">
        <v>55</v>
      </c>
      <c r="G1814" s="5" t="s">
        <v>456</v>
      </c>
      <c r="H1814" s="70">
        <v>44500</v>
      </c>
      <c r="I1814" s="70">
        <v>44500</v>
      </c>
      <c r="J1814" s="70">
        <v>89000</v>
      </c>
      <c r="K1814" s="70">
        <v>3708.3333333333335</v>
      </c>
      <c r="L1814" s="70">
        <v>3708.3333333333335</v>
      </c>
    </row>
    <row r="1815" spans="1:12" hidden="1" x14ac:dyDescent="0.25">
      <c r="A1815" t="s">
        <v>280</v>
      </c>
      <c r="B1815" t="s">
        <v>402</v>
      </c>
      <c r="C1815" s="4" t="s">
        <v>471</v>
      </c>
      <c r="D1815" s="4" t="s">
        <v>480</v>
      </c>
      <c r="E1815" s="4" t="str">
        <f>CSM_AGENCY3[[#This Row],[Agency]]&amp;"-"&amp;CSM_AGENCY3[[#This Row],[Agency Name]]</f>
        <v>341-LEOFF 2 Retirement Board</v>
      </c>
      <c r="F1815" t="s">
        <v>55</v>
      </c>
      <c r="G1815" s="5" t="s">
        <v>456</v>
      </c>
      <c r="H1815" s="70">
        <v>1500</v>
      </c>
      <c r="I1815" s="70">
        <v>500</v>
      </c>
      <c r="J1815" s="70">
        <v>2000</v>
      </c>
      <c r="K1815" s="70">
        <v>125</v>
      </c>
      <c r="L1815" s="70">
        <v>41.666666666666664</v>
      </c>
    </row>
    <row r="1816" spans="1:12" hidden="1" x14ac:dyDescent="0.25">
      <c r="A1816" t="s">
        <v>281</v>
      </c>
      <c r="B1816" t="s">
        <v>403</v>
      </c>
      <c r="C1816" s="4" t="s">
        <v>471</v>
      </c>
      <c r="D1816" s="4" t="s">
        <v>480</v>
      </c>
      <c r="E1816" s="4" t="str">
        <f>CSM_AGENCY3[[#This Row],[Agency]]&amp;"-"&amp;CSM_AGENCY3[[#This Row],[Agency Name]]</f>
        <v>350-Public Schools</v>
      </c>
      <c r="F1816" t="s">
        <v>55</v>
      </c>
      <c r="G1816" s="5" t="s">
        <v>456</v>
      </c>
      <c r="H1816" s="70">
        <v>70500</v>
      </c>
      <c r="I1816" s="70">
        <v>72500</v>
      </c>
      <c r="J1816" s="70">
        <v>143000</v>
      </c>
      <c r="K1816" s="70">
        <v>5875</v>
      </c>
      <c r="L1816" s="70">
        <v>6041.666666666667</v>
      </c>
    </row>
    <row r="1817" spans="1:12" hidden="1" x14ac:dyDescent="0.25">
      <c r="A1817" t="s">
        <v>282</v>
      </c>
      <c r="B1817" t="s">
        <v>404</v>
      </c>
      <c r="C1817" s="4" t="s">
        <v>471</v>
      </c>
      <c r="D1817" s="4" t="s">
        <v>480</v>
      </c>
      <c r="E1817" s="4" t="str">
        <f>CSM_AGENCY3[[#This Row],[Agency]]&amp;"-"&amp;CSM_AGENCY3[[#This Row],[Agency Name]]</f>
        <v>351-State School for the Blind</v>
      </c>
      <c r="F1817" t="s">
        <v>55</v>
      </c>
      <c r="G1817" s="5" t="s">
        <v>456</v>
      </c>
      <c r="H1817" s="70">
        <v>44500</v>
      </c>
      <c r="I1817" s="70">
        <v>45500</v>
      </c>
      <c r="J1817" s="70">
        <v>90000</v>
      </c>
      <c r="K1817" s="70">
        <v>3708.3333333333335</v>
      </c>
      <c r="L1817" s="70">
        <v>3791.6666666666665</v>
      </c>
    </row>
    <row r="1818" spans="1:12" hidden="1" x14ac:dyDescent="0.25">
      <c r="A1818" t="s">
        <v>283</v>
      </c>
      <c r="B1818" t="s">
        <v>405</v>
      </c>
      <c r="C1818" s="4" t="s">
        <v>471</v>
      </c>
      <c r="D1818" s="4" t="s">
        <v>480</v>
      </c>
      <c r="E1818" s="4" t="str">
        <f>CSM_AGENCY3[[#This Row],[Agency]]&amp;"-"&amp;CSM_AGENCY3[[#This Row],[Agency Name]]</f>
        <v>353-Childhood Deafness &amp; Hearing Loss</v>
      </c>
      <c r="F1818" t="s">
        <v>55</v>
      </c>
      <c r="G1818" s="5" t="s">
        <v>456</v>
      </c>
      <c r="H1818" s="70">
        <v>45500</v>
      </c>
      <c r="I1818" s="70">
        <v>47500</v>
      </c>
      <c r="J1818" s="70">
        <v>93000</v>
      </c>
      <c r="K1818" s="70">
        <v>3791.6666666666665</v>
      </c>
      <c r="L1818" s="70">
        <v>3958.3333333333335</v>
      </c>
    </row>
    <row r="1819" spans="1:12" hidden="1" x14ac:dyDescent="0.25">
      <c r="A1819" t="s">
        <v>284</v>
      </c>
      <c r="B1819" t="s">
        <v>406</v>
      </c>
      <c r="C1819" s="4" t="s">
        <v>471</v>
      </c>
      <c r="D1819" s="4" t="s">
        <v>480</v>
      </c>
      <c r="E1819" s="4" t="str">
        <f>CSM_AGENCY3[[#This Row],[Agency]]&amp;"-"&amp;CSM_AGENCY3[[#This Row],[Agency Name]]</f>
        <v>354-Workforce Trng &amp; Educ Coord Board</v>
      </c>
      <c r="F1819" t="s">
        <v>55</v>
      </c>
      <c r="G1819" s="5" t="s">
        <v>456</v>
      </c>
      <c r="H1819" s="70">
        <v>8000</v>
      </c>
      <c r="I1819" s="70">
        <v>7000</v>
      </c>
      <c r="J1819" s="70">
        <v>15000</v>
      </c>
      <c r="K1819" s="70">
        <v>666.66666666666663</v>
      </c>
      <c r="L1819" s="70">
        <v>583.33333333333337</v>
      </c>
    </row>
    <row r="1820" spans="1:12" hidden="1" x14ac:dyDescent="0.25">
      <c r="A1820" t="s">
        <v>285</v>
      </c>
      <c r="B1820" t="s">
        <v>407</v>
      </c>
      <c r="C1820" s="4" t="s">
        <v>471</v>
      </c>
      <c r="D1820" s="4" t="s">
        <v>480</v>
      </c>
      <c r="E1820" s="4" t="str">
        <f>CSM_AGENCY3[[#This Row],[Agency]]&amp;"-"&amp;CSM_AGENCY3[[#This Row],[Agency Name]]</f>
        <v>355-Archaeology &amp; Historic Preservation</v>
      </c>
      <c r="F1820" t="s">
        <v>55</v>
      </c>
      <c r="G1820" s="5" t="s">
        <v>456</v>
      </c>
      <c r="H1820" s="70">
        <v>18000</v>
      </c>
      <c r="I1820" s="70">
        <v>18000</v>
      </c>
      <c r="J1820" s="70">
        <v>36000</v>
      </c>
      <c r="K1820" s="70">
        <v>1500</v>
      </c>
      <c r="L1820" s="70">
        <v>1500</v>
      </c>
    </row>
    <row r="1821" spans="1:12" hidden="1" x14ac:dyDescent="0.25">
      <c r="A1821" t="s">
        <v>286</v>
      </c>
      <c r="B1821" t="s">
        <v>439</v>
      </c>
      <c r="C1821" s="4" t="s">
        <v>471</v>
      </c>
      <c r="D1821" s="4" t="s">
        <v>480</v>
      </c>
      <c r="E1821" s="4" t="str">
        <f>CSM_AGENCY3[[#This Row],[Agency]]&amp;"-"&amp;CSM_AGENCY3[[#This Row],[Agency Name]]</f>
        <v>357-Department of Early Learning</v>
      </c>
      <c r="F1821" t="s">
        <v>55</v>
      </c>
      <c r="G1821" s="5" t="s">
        <v>456</v>
      </c>
      <c r="H1821" s="70">
        <v>0</v>
      </c>
      <c r="I1821" s="70">
        <v>0</v>
      </c>
      <c r="J1821" s="70">
        <v>0</v>
      </c>
      <c r="K1821" s="70">
        <v>0</v>
      </c>
      <c r="L1821" s="70">
        <v>0</v>
      </c>
    </row>
    <row r="1822" spans="1:12" hidden="1" x14ac:dyDescent="0.25">
      <c r="A1822" t="s">
        <v>287</v>
      </c>
      <c r="B1822" t="s">
        <v>408</v>
      </c>
      <c r="C1822" s="4" t="s">
        <v>471</v>
      </c>
      <c r="D1822" s="4" t="s">
        <v>480</v>
      </c>
      <c r="E1822" s="4" t="str">
        <f>CSM_AGENCY3[[#This Row],[Agency]]&amp;"-"&amp;CSM_AGENCY3[[#This Row],[Agency Name]]</f>
        <v>359-Washington Charter School Comm</v>
      </c>
      <c r="F1822" t="s">
        <v>55</v>
      </c>
      <c r="G1822" s="5" t="s">
        <v>456</v>
      </c>
      <c r="H1822" s="70">
        <v>0</v>
      </c>
      <c r="I1822" s="70">
        <v>0</v>
      </c>
      <c r="J1822" s="70">
        <v>0</v>
      </c>
      <c r="K1822" s="70">
        <v>0</v>
      </c>
      <c r="L1822" s="70">
        <v>0</v>
      </c>
    </row>
    <row r="1823" spans="1:12" hidden="1" x14ac:dyDescent="0.25">
      <c r="A1823" t="s">
        <v>288</v>
      </c>
      <c r="B1823" t="s">
        <v>409</v>
      </c>
      <c r="C1823" s="4" t="s">
        <v>471</v>
      </c>
      <c r="D1823" s="4" t="s">
        <v>480</v>
      </c>
      <c r="E1823" s="4" t="str">
        <f>CSM_AGENCY3[[#This Row],[Agency]]&amp;"-"&amp;CSM_AGENCY3[[#This Row],[Agency Name]]</f>
        <v>360-University of Washington</v>
      </c>
      <c r="F1823" t="s">
        <v>55</v>
      </c>
      <c r="G1823" s="5" t="s">
        <v>456</v>
      </c>
      <c r="H1823" s="70">
        <v>0</v>
      </c>
      <c r="I1823" s="70">
        <v>0</v>
      </c>
      <c r="J1823" s="70">
        <v>0</v>
      </c>
      <c r="K1823" s="70">
        <v>0</v>
      </c>
      <c r="L1823" s="70">
        <v>0</v>
      </c>
    </row>
    <row r="1824" spans="1:12" hidden="1" x14ac:dyDescent="0.25">
      <c r="A1824" t="s">
        <v>289</v>
      </c>
      <c r="B1824" t="s">
        <v>410</v>
      </c>
      <c r="C1824" s="4" t="s">
        <v>471</v>
      </c>
      <c r="D1824" s="4" t="s">
        <v>480</v>
      </c>
      <c r="E1824" s="4" t="str">
        <f>CSM_AGENCY3[[#This Row],[Agency]]&amp;"-"&amp;CSM_AGENCY3[[#This Row],[Agency Name]]</f>
        <v>365-Washington State University</v>
      </c>
      <c r="F1824" t="s">
        <v>55</v>
      </c>
      <c r="G1824" s="5" t="s">
        <v>456</v>
      </c>
      <c r="H1824" s="70">
        <v>0</v>
      </c>
      <c r="I1824" s="70">
        <v>0</v>
      </c>
      <c r="J1824" s="70">
        <v>0</v>
      </c>
      <c r="K1824" s="70">
        <v>0</v>
      </c>
      <c r="L1824" s="70">
        <v>0</v>
      </c>
    </row>
    <row r="1825" spans="1:12" hidden="1" x14ac:dyDescent="0.25">
      <c r="A1825" t="s">
        <v>290</v>
      </c>
      <c r="B1825" t="s">
        <v>411</v>
      </c>
      <c r="C1825" s="4" t="s">
        <v>471</v>
      </c>
      <c r="D1825" s="4" t="s">
        <v>480</v>
      </c>
      <c r="E1825" s="4" t="str">
        <f>CSM_AGENCY3[[#This Row],[Agency]]&amp;"-"&amp;CSM_AGENCY3[[#This Row],[Agency Name]]</f>
        <v>370-Eastern Washington University</v>
      </c>
      <c r="F1825" t="s">
        <v>55</v>
      </c>
      <c r="G1825" s="5" t="s">
        <v>456</v>
      </c>
      <c r="H1825" s="70">
        <v>0</v>
      </c>
      <c r="I1825" s="70">
        <v>0</v>
      </c>
      <c r="J1825" s="70">
        <v>0</v>
      </c>
      <c r="K1825" s="70">
        <v>0</v>
      </c>
      <c r="L1825" s="70">
        <v>0</v>
      </c>
    </row>
    <row r="1826" spans="1:12" hidden="1" x14ac:dyDescent="0.25">
      <c r="A1826" t="s">
        <v>291</v>
      </c>
      <c r="B1826" t="s">
        <v>412</v>
      </c>
      <c r="C1826" s="4" t="s">
        <v>471</v>
      </c>
      <c r="D1826" s="4" t="s">
        <v>480</v>
      </c>
      <c r="E1826" s="4" t="str">
        <f>CSM_AGENCY3[[#This Row],[Agency]]&amp;"-"&amp;CSM_AGENCY3[[#This Row],[Agency Name]]</f>
        <v>375-Central Washington University</v>
      </c>
      <c r="F1826" t="s">
        <v>55</v>
      </c>
      <c r="G1826" s="5" t="s">
        <v>456</v>
      </c>
      <c r="H1826" s="70">
        <v>0</v>
      </c>
      <c r="I1826" s="70">
        <v>0</v>
      </c>
      <c r="J1826" s="70">
        <v>0</v>
      </c>
      <c r="K1826" s="70">
        <v>0</v>
      </c>
      <c r="L1826" s="70">
        <v>0</v>
      </c>
    </row>
    <row r="1827" spans="1:12" hidden="1" x14ac:dyDescent="0.25">
      <c r="A1827" t="s">
        <v>292</v>
      </c>
      <c r="B1827" t="s">
        <v>413</v>
      </c>
      <c r="C1827" s="4" t="s">
        <v>471</v>
      </c>
      <c r="D1827" s="4" t="s">
        <v>480</v>
      </c>
      <c r="E1827" s="4" t="str">
        <f>CSM_AGENCY3[[#This Row],[Agency]]&amp;"-"&amp;CSM_AGENCY3[[#This Row],[Agency Name]]</f>
        <v>376-The Evergreen State College</v>
      </c>
      <c r="F1827" t="s">
        <v>55</v>
      </c>
      <c r="G1827" s="5" t="s">
        <v>456</v>
      </c>
      <c r="H1827" s="70">
        <v>0</v>
      </c>
      <c r="I1827" s="70">
        <v>0</v>
      </c>
      <c r="J1827" s="70">
        <v>0</v>
      </c>
      <c r="K1827" s="70">
        <v>0</v>
      </c>
      <c r="L1827" s="70">
        <v>0</v>
      </c>
    </row>
    <row r="1828" spans="1:12" hidden="1" x14ac:dyDescent="0.25">
      <c r="A1828" t="s">
        <v>293</v>
      </c>
      <c r="B1828" t="s">
        <v>414</v>
      </c>
      <c r="C1828" s="4" t="s">
        <v>471</v>
      </c>
      <c r="D1828" s="4" t="s">
        <v>480</v>
      </c>
      <c r="E1828" s="4" t="str">
        <f>CSM_AGENCY3[[#This Row],[Agency]]&amp;"-"&amp;CSM_AGENCY3[[#This Row],[Agency Name]]</f>
        <v>380-Western Washington University</v>
      </c>
      <c r="F1828" t="s">
        <v>55</v>
      </c>
      <c r="G1828" s="5" t="s">
        <v>456</v>
      </c>
      <c r="H1828" s="70">
        <v>0</v>
      </c>
      <c r="I1828" s="70">
        <v>0</v>
      </c>
      <c r="J1828" s="70">
        <v>0</v>
      </c>
      <c r="K1828" s="70">
        <v>0</v>
      </c>
      <c r="L1828" s="70">
        <v>0</v>
      </c>
    </row>
    <row r="1829" spans="1:12" hidden="1" x14ac:dyDescent="0.25">
      <c r="A1829" t="s">
        <v>294</v>
      </c>
      <c r="B1829" t="s">
        <v>415</v>
      </c>
      <c r="C1829" s="4" t="s">
        <v>471</v>
      </c>
      <c r="D1829" s="4" t="s">
        <v>480</v>
      </c>
      <c r="E1829" s="4" t="str">
        <f>CSM_AGENCY3[[#This Row],[Agency]]&amp;"-"&amp;CSM_AGENCY3[[#This Row],[Agency Name]]</f>
        <v>387-Washington State Arts Commission</v>
      </c>
      <c r="F1829" t="s">
        <v>55</v>
      </c>
      <c r="G1829" s="5" t="s">
        <v>456</v>
      </c>
      <c r="H1829" s="70">
        <v>49000</v>
      </c>
      <c r="I1829" s="70">
        <v>53000</v>
      </c>
      <c r="J1829" s="70">
        <v>102000</v>
      </c>
      <c r="K1829" s="70">
        <v>4083.3333333333335</v>
      </c>
      <c r="L1829" s="70">
        <v>4416.666666666667</v>
      </c>
    </row>
    <row r="1830" spans="1:12" hidden="1" x14ac:dyDescent="0.25">
      <c r="A1830" t="s">
        <v>295</v>
      </c>
      <c r="B1830" t="s">
        <v>416</v>
      </c>
      <c r="C1830" s="4" t="s">
        <v>471</v>
      </c>
      <c r="D1830" s="4" t="s">
        <v>480</v>
      </c>
      <c r="E1830" s="4" t="str">
        <f>CSM_AGENCY3[[#This Row],[Agency]]&amp;"-"&amp;CSM_AGENCY3[[#This Row],[Agency Name]]</f>
        <v>390-Washington State Historical Society</v>
      </c>
      <c r="F1830" t="s">
        <v>55</v>
      </c>
      <c r="G1830" s="5" t="s">
        <v>456</v>
      </c>
      <c r="H1830" s="70">
        <v>3500</v>
      </c>
      <c r="I1830" s="70">
        <v>2500</v>
      </c>
      <c r="J1830" s="70">
        <v>6000</v>
      </c>
      <c r="K1830" s="70">
        <v>291.66666666666669</v>
      </c>
      <c r="L1830" s="70">
        <v>208.33333333333334</v>
      </c>
    </row>
    <row r="1831" spans="1:12" hidden="1" x14ac:dyDescent="0.25">
      <c r="A1831" t="s">
        <v>296</v>
      </c>
      <c r="B1831" t="s">
        <v>417</v>
      </c>
      <c r="C1831" s="4" t="s">
        <v>471</v>
      </c>
      <c r="D1831" s="4" t="s">
        <v>480</v>
      </c>
      <c r="E1831" s="4" t="str">
        <f>CSM_AGENCY3[[#This Row],[Agency]]&amp;"-"&amp;CSM_AGENCY3[[#This Row],[Agency Name]]</f>
        <v>395-East Wash State Historical Society</v>
      </c>
      <c r="F1831" t="s">
        <v>55</v>
      </c>
      <c r="G1831" s="5" t="s">
        <v>456</v>
      </c>
      <c r="H1831" s="70">
        <v>2000</v>
      </c>
      <c r="I1831" s="70">
        <v>2000</v>
      </c>
      <c r="J1831" s="70">
        <v>4000</v>
      </c>
      <c r="K1831" s="70">
        <v>166.66666666666666</v>
      </c>
      <c r="L1831" s="70">
        <v>166.66666666666666</v>
      </c>
    </row>
    <row r="1832" spans="1:12" hidden="1" x14ac:dyDescent="0.25">
      <c r="A1832" t="s">
        <v>297</v>
      </c>
      <c r="B1832" t="s">
        <v>418</v>
      </c>
      <c r="C1832" s="4" t="s">
        <v>471</v>
      </c>
      <c r="D1832" s="4" t="s">
        <v>480</v>
      </c>
      <c r="E1832" s="4" t="str">
        <f>CSM_AGENCY3[[#This Row],[Agency]]&amp;"-"&amp;CSM_AGENCY3[[#This Row],[Agency Name]]</f>
        <v>405-Department of Transportation</v>
      </c>
      <c r="F1832" t="s">
        <v>55</v>
      </c>
      <c r="G1832" s="5" t="s">
        <v>456</v>
      </c>
      <c r="H1832" s="70">
        <v>600500</v>
      </c>
      <c r="I1832" s="70">
        <v>627500</v>
      </c>
      <c r="J1832" s="70">
        <v>1228000</v>
      </c>
      <c r="K1832" s="70">
        <v>50041.666666666664</v>
      </c>
      <c r="L1832" s="70">
        <v>52291.666666666664</v>
      </c>
    </row>
    <row r="1833" spans="1:12" hidden="1" x14ac:dyDescent="0.25">
      <c r="A1833" t="s">
        <v>298</v>
      </c>
      <c r="B1833" t="s">
        <v>419</v>
      </c>
      <c r="C1833" s="4" t="s">
        <v>471</v>
      </c>
      <c r="D1833" s="4" t="s">
        <v>480</v>
      </c>
      <c r="E1833" s="4" t="str">
        <f>CSM_AGENCY3[[#This Row],[Agency]]&amp;"-"&amp;CSM_AGENCY3[[#This Row],[Agency Name]]</f>
        <v>406-County Road Administration Board</v>
      </c>
      <c r="F1833" t="s">
        <v>55</v>
      </c>
      <c r="G1833" s="5" t="s">
        <v>456</v>
      </c>
      <c r="H1833" s="70">
        <v>500</v>
      </c>
      <c r="I1833" s="70">
        <v>1500</v>
      </c>
      <c r="J1833" s="70">
        <v>2000</v>
      </c>
      <c r="K1833" s="70">
        <v>41.666666666666664</v>
      </c>
      <c r="L1833" s="70">
        <v>125</v>
      </c>
    </row>
    <row r="1834" spans="1:12" hidden="1" x14ac:dyDescent="0.25">
      <c r="A1834" t="s">
        <v>299</v>
      </c>
      <c r="B1834" t="s">
        <v>420</v>
      </c>
      <c r="C1834" s="4" t="s">
        <v>471</v>
      </c>
      <c r="D1834" s="4" t="s">
        <v>480</v>
      </c>
      <c r="E1834" s="4" t="str">
        <f>CSM_AGENCY3[[#This Row],[Agency]]&amp;"-"&amp;CSM_AGENCY3[[#This Row],[Agency Name]]</f>
        <v>407-Transportation Improvement Board</v>
      </c>
      <c r="F1834" t="s">
        <v>55</v>
      </c>
      <c r="G1834" s="5" t="s">
        <v>456</v>
      </c>
      <c r="H1834" s="70">
        <v>1500</v>
      </c>
      <c r="I1834" s="70">
        <v>500</v>
      </c>
      <c r="J1834" s="70">
        <v>2000</v>
      </c>
      <c r="K1834" s="70">
        <v>125</v>
      </c>
      <c r="L1834" s="70">
        <v>41.666666666666664</v>
      </c>
    </row>
    <row r="1835" spans="1:12" hidden="1" x14ac:dyDescent="0.25">
      <c r="A1835" t="s">
        <v>300</v>
      </c>
      <c r="B1835" t="s">
        <v>421</v>
      </c>
      <c r="C1835" s="4" t="s">
        <v>471</v>
      </c>
      <c r="D1835" s="4" t="s">
        <v>480</v>
      </c>
      <c r="E1835" s="4" t="str">
        <f>CSM_AGENCY3[[#This Row],[Agency]]&amp;"-"&amp;CSM_AGENCY3[[#This Row],[Agency Name]]</f>
        <v>410-Transportation Commission</v>
      </c>
      <c r="F1835" t="s">
        <v>55</v>
      </c>
      <c r="G1835" s="5" t="s">
        <v>456</v>
      </c>
      <c r="H1835" s="70">
        <v>1000</v>
      </c>
      <c r="I1835" s="70">
        <v>0</v>
      </c>
      <c r="J1835" s="70">
        <v>1000</v>
      </c>
      <c r="K1835" s="70">
        <v>83.333333333333329</v>
      </c>
      <c r="L1835" s="70">
        <v>0</v>
      </c>
    </row>
    <row r="1836" spans="1:12" hidden="1" x14ac:dyDescent="0.25">
      <c r="A1836" t="s">
        <v>301</v>
      </c>
      <c r="B1836" t="s">
        <v>422</v>
      </c>
      <c r="C1836" s="4" t="s">
        <v>471</v>
      </c>
      <c r="D1836" s="4" t="s">
        <v>480</v>
      </c>
      <c r="E1836" s="4" t="str">
        <f>CSM_AGENCY3[[#This Row],[Agency]]&amp;"-"&amp;CSM_AGENCY3[[#This Row],[Agency Name]]</f>
        <v>411-Freight Mobility Strategic Invest</v>
      </c>
      <c r="F1836" t="s">
        <v>55</v>
      </c>
      <c r="G1836" s="5" t="s">
        <v>456</v>
      </c>
      <c r="H1836" s="70">
        <v>0</v>
      </c>
      <c r="I1836" s="70">
        <v>0</v>
      </c>
      <c r="J1836" s="70">
        <v>0</v>
      </c>
      <c r="K1836" s="70">
        <v>0</v>
      </c>
      <c r="L1836" s="70">
        <v>0</v>
      </c>
    </row>
    <row r="1837" spans="1:12" hidden="1" x14ac:dyDescent="0.25">
      <c r="A1837" t="s">
        <v>302</v>
      </c>
      <c r="B1837" t="s">
        <v>423</v>
      </c>
      <c r="C1837" s="4" t="s">
        <v>471</v>
      </c>
      <c r="D1837" s="4" t="s">
        <v>480</v>
      </c>
      <c r="E1837" s="4" t="str">
        <f>CSM_AGENCY3[[#This Row],[Agency]]&amp;"-"&amp;CSM_AGENCY3[[#This Row],[Agency Name]]</f>
        <v>460-Columbia River Gorge Commission</v>
      </c>
      <c r="F1837" t="s">
        <v>55</v>
      </c>
      <c r="G1837" s="5" t="s">
        <v>456</v>
      </c>
      <c r="H1837" s="70">
        <v>500</v>
      </c>
      <c r="I1837" s="70">
        <v>500</v>
      </c>
      <c r="J1837" s="70">
        <v>1000</v>
      </c>
      <c r="K1837" s="70">
        <v>41.666666666666664</v>
      </c>
      <c r="L1837" s="70">
        <v>41.666666666666664</v>
      </c>
    </row>
    <row r="1838" spans="1:12" hidden="1" x14ac:dyDescent="0.25">
      <c r="A1838" t="s">
        <v>303</v>
      </c>
      <c r="B1838" t="s">
        <v>424</v>
      </c>
      <c r="C1838" s="4" t="s">
        <v>471</v>
      </c>
      <c r="D1838" s="4" t="s">
        <v>480</v>
      </c>
      <c r="E1838" s="4" t="str">
        <f>CSM_AGENCY3[[#This Row],[Agency]]&amp;"-"&amp;CSM_AGENCY3[[#This Row],[Agency Name]]</f>
        <v>461-Department of Ecology</v>
      </c>
      <c r="F1838" t="s">
        <v>55</v>
      </c>
      <c r="G1838" s="5" t="s">
        <v>456</v>
      </c>
      <c r="H1838" s="70">
        <v>676000</v>
      </c>
      <c r="I1838" s="70">
        <v>705000</v>
      </c>
      <c r="J1838" s="70">
        <v>1381000</v>
      </c>
      <c r="K1838" s="70">
        <v>56333.333333333336</v>
      </c>
      <c r="L1838" s="70">
        <v>58750</v>
      </c>
    </row>
    <row r="1839" spans="1:12" hidden="1" x14ac:dyDescent="0.25">
      <c r="A1839" t="s">
        <v>304</v>
      </c>
      <c r="B1839" t="s">
        <v>425</v>
      </c>
      <c r="C1839" s="4" t="s">
        <v>471</v>
      </c>
      <c r="D1839" s="4" t="s">
        <v>480</v>
      </c>
      <c r="E1839" s="4" t="str">
        <f>CSM_AGENCY3[[#This Row],[Agency]]&amp;"-"&amp;CSM_AGENCY3[[#This Row],[Agency Name]]</f>
        <v>462-WA Pollution Liab Insurance Program</v>
      </c>
      <c r="F1839" t="s">
        <v>55</v>
      </c>
      <c r="G1839" s="5" t="s">
        <v>456</v>
      </c>
      <c r="H1839" s="70">
        <v>500</v>
      </c>
      <c r="I1839" s="70">
        <v>1500</v>
      </c>
      <c r="J1839" s="70">
        <v>2000</v>
      </c>
      <c r="K1839" s="70">
        <v>41.666666666666664</v>
      </c>
      <c r="L1839" s="70">
        <v>125</v>
      </c>
    </row>
    <row r="1840" spans="1:12" hidden="1" x14ac:dyDescent="0.25">
      <c r="A1840" t="s">
        <v>306</v>
      </c>
      <c r="B1840" t="s">
        <v>427</v>
      </c>
      <c r="C1840" s="4" t="s">
        <v>471</v>
      </c>
      <c r="D1840" s="4" t="s">
        <v>480</v>
      </c>
      <c r="E1840" s="4" t="str">
        <f>CSM_AGENCY3[[#This Row],[Agency]]&amp;"-"&amp;CSM_AGENCY3[[#This Row],[Agency Name]]</f>
        <v>465-State Parks and Recreation Comm</v>
      </c>
      <c r="F1840" t="s">
        <v>55</v>
      </c>
      <c r="G1840" s="5" t="s">
        <v>456</v>
      </c>
      <c r="H1840" s="70">
        <v>108000</v>
      </c>
      <c r="I1840" s="70">
        <v>111000</v>
      </c>
      <c r="J1840" s="70">
        <v>219000</v>
      </c>
      <c r="K1840" s="70">
        <v>9000</v>
      </c>
      <c r="L1840" s="70">
        <v>9250</v>
      </c>
    </row>
    <row r="1841" spans="1:12" hidden="1" x14ac:dyDescent="0.25">
      <c r="A1841" t="s">
        <v>307</v>
      </c>
      <c r="B1841" t="s">
        <v>428</v>
      </c>
      <c r="C1841" s="4" t="s">
        <v>471</v>
      </c>
      <c r="D1841" s="4" t="s">
        <v>480</v>
      </c>
      <c r="E1841" s="4" t="str">
        <f>CSM_AGENCY3[[#This Row],[Agency]]&amp;"-"&amp;CSM_AGENCY3[[#This Row],[Agency Name]]</f>
        <v>467-Rec and Conservation Funding Board</v>
      </c>
      <c r="F1841" t="s">
        <v>55</v>
      </c>
      <c r="G1841" s="5" t="s">
        <v>456</v>
      </c>
      <c r="H1841" s="70">
        <v>40500</v>
      </c>
      <c r="I1841" s="70">
        <v>42500</v>
      </c>
      <c r="J1841" s="70">
        <v>83000</v>
      </c>
      <c r="K1841" s="70">
        <v>3375</v>
      </c>
      <c r="L1841" s="70">
        <v>3541.6666666666665</v>
      </c>
    </row>
    <row r="1842" spans="1:12" hidden="1" x14ac:dyDescent="0.25">
      <c r="A1842" t="s">
        <v>308</v>
      </c>
      <c r="B1842" t="s">
        <v>429</v>
      </c>
      <c r="C1842" s="4" t="s">
        <v>471</v>
      </c>
      <c r="D1842" s="4" t="s">
        <v>480</v>
      </c>
      <c r="E1842" s="4" t="str">
        <f>CSM_AGENCY3[[#This Row],[Agency]]&amp;"-"&amp;CSM_AGENCY3[[#This Row],[Agency Name]]</f>
        <v>468-Environ &amp; Land Use Hearings Office</v>
      </c>
      <c r="F1842" t="s">
        <v>55</v>
      </c>
      <c r="G1842" s="5" t="s">
        <v>456</v>
      </c>
      <c r="H1842" s="70">
        <v>500</v>
      </c>
      <c r="I1842" s="70">
        <v>1500</v>
      </c>
      <c r="J1842" s="70">
        <v>2000</v>
      </c>
      <c r="K1842" s="70">
        <v>41.666666666666664</v>
      </c>
      <c r="L1842" s="70">
        <v>125</v>
      </c>
    </row>
    <row r="1843" spans="1:12" hidden="1" x14ac:dyDescent="0.25">
      <c r="A1843" t="s">
        <v>309</v>
      </c>
      <c r="B1843" t="s">
        <v>430</v>
      </c>
      <c r="C1843" s="4" t="s">
        <v>471</v>
      </c>
      <c r="D1843" s="4" t="s">
        <v>480</v>
      </c>
      <c r="E1843" s="4" t="str">
        <f>CSM_AGENCY3[[#This Row],[Agency]]&amp;"-"&amp;CSM_AGENCY3[[#This Row],[Agency Name]]</f>
        <v>471-State Conservation Commission</v>
      </c>
      <c r="F1843" t="s">
        <v>55</v>
      </c>
      <c r="G1843" s="5" t="s">
        <v>456</v>
      </c>
      <c r="H1843" s="70">
        <v>2000</v>
      </c>
      <c r="I1843" s="70">
        <v>2000</v>
      </c>
      <c r="J1843" s="70">
        <v>4000</v>
      </c>
      <c r="K1843" s="70">
        <v>166.66666666666666</v>
      </c>
      <c r="L1843" s="70">
        <v>166.66666666666666</v>
      </c>
    </row>
    <row r="1844" spans="1:12" hidden="1" x14ac:dyDescent="0.25">
      <c r="A1844" t="s">
        <v>310</v>
      </c>
      <c r="B1844" t="s">
        <v>431</v>
      </c>
      <c r="C1844" s="4" t="s">
        <v>471</v>
      </c>
      <c r="D1844" s="4" t="s">
        <v>480</v>
      </c>
      <c r="E1844" s="4" t="str">
        <f>CSM_AGENCY3[[#This Row],[Agency]]&amp;"-"&amp;CSM_AGENCY3[[#This Row],[Agency Name]]</f>
        <v>477-Dept of Fish and Wildlife</v>
      </c>
      <c r="F1844" t="s">
        <v>55</v>
      </c>
      <c r="G1844" s="5" t="s">
        <v>456</v>
      </c>
      <c r="H1844" s="70">
        <v>286500</v>
      </c>
      <c r="I1844" s="70">
        <v>297500</v>
      </c>
      <c r="J1844" s="70">
        <v>584000</v>
      </c>
      <c r="K1844" s="70">
        <v>23875</v>
      </c>
      <c r="L1844" s="70">
        <v>24791.666666666668</v>
      </c>
    </row>
    <row r="1845" spans="1:12" hidden="1" x14ac:dyDescent="0.25">
      <c r="A1845" t="s">
        <v>311</v>
      </c>
      <c r="B1845" t="s">
        <v>432</v>
      </c>
      <c r="C1845" s="4" t="s">
        <v>471</v>
      </c>
      <c r="D1845" s="4" t="s">
        <v>480</v>
      </c>
      <c r="E1845" s="4" t="str">
        <f>CSM_AGENCY3[[#This Row],[Agency]]&amp;"-"&amp;CSM_AGENCY3[[#This Row],[Agency Name]]</f>
        <v>478-Puget Sound Partnership</v>
      </c>
      <c r="F1845" t="s">
        <v>55</v>
      </c>
      <c r="G1845" s="5" t="s">
        <v>456</v>
      </c>
      <c r="H1845" s="70">
        <v>3000</v>
      </c>
      <c r="I1845" s="70">
        <v>4000</v>
      </c>
      <c r="J1845" s="70">
        <v>7000</v>
      </c>
      <c r="K1845" s="70">
        <v>250</v>
      </c>
      <c r="L1845" s="70">
        <v>333.33333333333331</v>
      </c>
    </row>
    <row r="1846" spans="1:12" hidden="1" x14ac:dyDescent="0.25">
      <c r="A1846" t="s">
        <v>312</v>
      </c>
      <c r="B1846" t="s">
        <v>433</v>
      </c>
      <c r="C1846" s="4" t="s">
        <v>471</v>
      </c>
      <c r="D1846" s="4" t="s">
        <v>480</v>
      </c>
      <c r="E1846" s="4" t="str">
        <f>CSM_AGENCY3[[#This Row],[Agency]]&amp;"-"&amp;CSM_AGENCY3[[#This Row],[Agency Name]]</f>
        <v>490-Department of Natural Resources</v>
      </c>
      <c r="F1846" t="s">
        <v>55</v>
      </c>
      <c r="G1846" s="5" t="s">
        <v>456</v>
      </c>
      <c r="H1846" s="70">
        <v>371500</v>
      </c>
      <c r="I1846" s="70">
        <v>384500</v>
      </c>
      <c r="J1846" s="70">
        <v>756000</v>
      </c>
      <c r="K1846" s="70">
        <v>30958.333333333332</v>
      </c>
      <c r="L1846" s="70">
        <v>32041.666666666668</v>
      </c>
    </row>
    <row r="1847" spans="1:12" hidden="1" x14ac:dyDescent="0.25">
      <c r="A1847" t="s">
        <v>313</v>
      </c>
      <c r="B1847" t="s">
        <v>434</v>
      </c>
      <c r="C1847" s="4" t="s">
        <v>471</v>
      </c>
      <c r="D1847" s="4" t="s">
        <v>480</v>
      </c>
      <c r="E1847" s="4" t="str">
        <f>CSM_AGENCY3[[#This Row],[Agency]]&amp;"-"&amp;CSM_AGENCY3[[#This Row],[Agency Name]]</f>
        <v>495-Department of Agriculture</v>
      </c>
      <c r="F1847" t="s">
        <v>55</v>
      </c>
      <c r="G1847" s="5" t="s">
        <v>456</v>
      </c>
      <c r="H1847" s="70">
        <v>138000</v>
      </c>
      <c r="I1847" s="70">
        <v>145000</v>
      </c>
      <c r="J1847" s="70">
        <v>283000</v>
      </c>
      <c r="K1847" s="70">
        <v>11500</v>
      </c>
      <c r="L1847" s="70">
        <v>12083.333333333334</v>
      </c>
    </row>
    <row r="1848" spans="1:12" hidden="1" x14ac:dyDescent="0.25">
      <c r="A1848" t="s">
        <v>314</v>
      </c>
      <c r="B1848" t="s">
        <v>435</v>
      </c>
      <c r="C1848" s="4" t="s">
        <v>471</v>
      </c>
      <c r="D1848" s="4" t="s">
        <v>480</v>
      </c>
      <c r="E1848" s="4" t="str">
        <f>CSM_AGENCY3[[#This Row],[Agency]]&amp;"-"&amp;CSM_AGENCY3[[#This Row],[Agency Name]]</f>
        <v>540-Employment Security Department</v>
      </c>
      <c r="F1848" t="s">
        <v>55</v>
      </c>
      <c r="G1848" s="5" t="s">
        <v>456</v>
      </c>
      <c r="H1848" s="70">
        <v>413000</v>
      </c>
      <c r="I1848" s="70">
        <v>432000</v>
      </c>
      <c r="J1848" s="70">
        <v>845000</v>
      </c>
      <c r="K1848" s="70">
        <v>34416.666666666664</v>
      </c>
      <c r="L1848" s="70">
        <v>36000</v>
      </c>
    </row>
    <row r="1849" spans="1:12" hidden="1" x14ac:dyDescent="0.25">
      <c r="A1849" t="s">
        <v>315</v>
      </c>
      <c r="B1849" t="s">
        <v>441</v>
      </c>
      <c r="C1849" s="4" t="s">
        <v>471</v>
      </c>
      <c r="D1849" s="4" t="s">
        <v>480</v>
      </c>
      <c r="E1849" s="4" t="str">
        <f>CSM_AGENCY3[[#This Row],[Agency]]&amp;"-"&amp;CSM_AGENCY3[[#This Row],[Agency Name]]</f>
        <v>541-ESD - PFM</v>
      </c>
      <c r="F1849" t="s">
        <v>55</v>
      </c>
      <c r="G1849" s="5" t="s">
        <v>456</v>
      </c>
      <c r="H1849" s="70">
        <v>0</v>
      </c>
      <c r="I1849" s="70">
        <v>0</v>
      </c>
      <c r="J1849" s="70">
        <v>0</v>
      </c>
      <c r="K1849" s="70">
        <v>0</v>
      </c>
      <c r="L1849" s="70">
        <v>0</v>
      </c>
    </row>
    <row r="1850" spans="1:12" hidden="1" x14ac:dyDescent="0.25">
      <c r="A1850" t="s">
        <v>316</v>
      </c>
      <c r="B1850" t="s">
        <v>443</v>
      </c>
      <c r="C1850" s="4" t="s">
        <v>471</v>
      </c>
      <c r="D1850" s="4" t="s">
        <v>480</v>
      </c>
      <c r="E1850" s="4" t="str">
        <f>CSM_AGENCY3[[#This Row],[Agency]]&amp;"-"&amp;CSM_AGENCY3[[#This Row],[Agency Name]]</f>
        <v>542-ESD LTC</v>
      </c>
      <c r="F1850" t="s">
        <v>55</v>
      </c>
      <c r="G1850" s="5" t="s">
        <v>456</v>
      </c>
      <c r="H1850" s="70">
        <v>0</v>
      </c>
      <c r="I1850" s="70">
        <v>0</v>
      </c>
      <c r="J1850" s="70">
        <v>0</v>
      </c>
      <c r="K1850" s="70">
        <v>0</v>
      </c>
      <c r="L1850" s="70">
        <v>0</v>
      </c>
    </row>
    <row r="1851" spans="1:12" hidden="1" x14ac:dyDescent="0.25">
      <c r="A1851" t="s">
        <v>317</v>
      </c>
      <c r="B1851" t="s">
        <v>445</v>
      </c>
      <c r="C1851" s="4" t="s">
        <v>471</v>
      </c>
      <c r="D1851" s="4" t="s">
        <v>480</v>
      </c>
      <c r="E1851" s="4" t="str">
        <f>CSM_AGENCY3[[#This Row],[Agency]]&amp;"-"&amp;CSM_AGENCY3[[#This Row],[Agency Name]]</f>
        <v>543-ESD - UI</v>
      </c>
      <c r="F1851" t="s">
        <v>55</v>
      </c>
      <c r="G1851" s="5" t="s">
        <v>456</v>
      </c>
      <c r="H1851" s="70">
        <v>0</v>
      </c>
      <c r="I1851" s="70">
        <v>0</v>
      </c>
      <c r="J1851" s="70">
        <v>0</v>
      </c>
      <c r="K1851" s="70">
        <v>0</v>
      </c>
      <c r="L1851" s="70">
        <v>0</v>
      </c>
    </row>
    <row r="1852" spans="1:12" hidden="1" x14ac:dyDescent="0.25">
      <c r="A1852" t="s">
        <v>318</v>
      </c>
      <c r="B1852" t="s">
        <v>447</v>
      </c>
      <c r="C1852" s="4" t="s">
        <v>471</v>
      </c>
      <c r="D1852" s="4" t="s">
        <v>480</v>
      </c>
      <c r="E1852" s="4" t="str">
        <f>CSM_AGENCY3[[#This Row],[Agency]]&amp;"-"&amp;CSM_AGENCY3[[#This Row],[Agency Name]]</f>
        <v>544-ESD - Other</v>
      </c>
      <c r="F1852" t="s">
        <v>55</v>
      </c>
      <c r="G1852" s="5" t="s">
        <v>456</v>
      </c>
      <c r="H1852" s="70">
        <v>0</v>
      </c>
      <c r="I1852" s="70">
        <v>0</v>
      </c>
      <c r="J1852" s="70">
        <v>0</v>
      </c>
      <c r="K1852" s="70">
        <v>0</v>
      </c>
      <c r="L1852" s="70">
        <v>0</v>
      </c>
    </row>
    <row r="1853" spans="1:12" hidden="1" x14ac:dyDescent="0.25">
      <c r="A1853" t="s">
        <v>319</v>
      </c>
      <c r="B1853" t="s">
        <v>437</v>
      </c>
      <c r="C1853" s="4" t="s">
        <v>471</v>
      </c>
      <c r="D1853" s="4" t="s">
        <v>480</v>
      </c>
      <c r="E1853" s="4" t="str">
        <f>CSM_AGENCY3[[#This Row],[Agency]]&amp;"-"&amp;CSM_AGENCY3[[#This Row],[Agency Name]]</f>
        <v>699-Community/Technical College System</v>
      </c>
      <c r="F1853" t="s">
        <v>55</v>
      </c>
      <c r="G1853" s="5" t="s">
        <v>456</v>
      </c>
      <c r="H1853" s="70">
        <v>0</v>
      </c>
      <c r="I1853" s="70">
        <v>0</v>
      </c>
      <c r="J1853" s="70">
        <v>0</v>
      </c>
      <c r="K1853" s="70">
        <v>0</v>
      </c>
      <c r="L1853" s="70">
        <v>0</v>
      </c>
    </row>
    <row r="1854" spans="1:12" hidden="1" x14ac:dyDescent="0.25">
      <c r="A1854" t="s">
        <v>207</v>
      </c>
      <c r="B1854" t="s">
        <v>328</v>
      </c>
      <c r="C1854" s="4" t="s">
        <v>470</v>
      </c>
      <c r="D1854" s="4"/>
      <c r="E1854" s="4" t="str">
        <f>CSM_AGENCY3[[#This Row],[Agency]]&amp;"-"&amp;CSM_AGENCY3[[#This Row],[Agency Name]]</f>
        <v>011-House of Representatives</v>
      </c>
      <c r="F1854" s="8" t="s">
        <v>55</v>
      </c>
      <c r="G1854" s="5" t="s">
        <v>456</v>
      </c>
      <c r="H1854" s="70">
        <f>SUMIFS('0. CSM'!C:C,'0. CSM'!L:L,CSM_AGENCY3[[#This Row],[Agency]],'0. CSM'!M:M,CSM_AGENCY3[[#This Row],[Billing CSM Title]])+SUMIFS('0. CSM'!E:E,'0. CSM'!L:L,CSM_AGENCY3[[#This Row],[Agency]],'0. CSM'!M:M,CSM_AGENCY3[[#This Row],[Billing CSM Title]])*1000</f>
        <v>0</v>
      </c>
      <c r="I1854" s="70">
        <f>SUMIFS('0. CSM'!D:D,'0. CSM'!L:L,CSM_AGENCY3[[#This Row],[Agency]],'0. CSM'!M:M,CSM_AGENCY3[[#This Row],[Billing CSM Title]])+SUMIFS('0. CSM'!F:F,'0. CSM'!L:L,CSM_AGENCY3[[#This Row],[Agency]],'0. CSM'!M:M,CSM_AGENCY3[[#This Row],[Billing CSM Title]])*1000</f>
        <v>0</v>
      </c>
      <c r="J1854" s="70">
        <f>CSM_AGENCY3[[#This Row],[FY1 ANNUAL]]+CSM_AGENCY3[[#This Row],[FY2 ANNUAL]]</f>
        <v>0</v>
      </c>
      <c r="K1854" s="70">
        <f>ROUND(CSM_AGENCY3[[#This Row],[FY1 ANNUAL]]/12,2)</f>
        <v>0</v>
      </c>
      <c r="L1854" s="70">
        <f>ROUND(CSM_AGENCY3[[#This Row],[FY2 ANNUAL]]/12,2)</f>
        <v>0</v>
      </c>
    </row>
    <row r="1855" spans="1:12" hidden="1" x14ac:dyDescent="0.25">
      <c r="A1855" t="s">
        <v>208</v>
      </c>
      <c r="B1855" t="s">
        <v>330</v>
      </c>
      <c r="C1855" s="4" t="s">
        <v>470</v>
      </c>
      <c r="D1855" s="4"/>
      <c r="E1855" s="4" t="str">
        <f>CSM_AGENCY3[[#This Row],[Agency]]&amp;"-"&amp;CSM_AGENCY3[[#This Row],[Agency Name]]</f>
        <v>012-Senate</v>
      </c>
      <c r="F1855" s="8" t="s">
        <v>55</v>
      </c>
      <c r="G1855" s="5" t="s">
        <v>456</v>
      </c>
      <c r="H1855" s="70">
        <f>SUMIFS('0. CSM'!C:C,'0. CSM'!L:L,CSM_AGENCY3[[#This Row],[Agency]],'0. CSM'!M:M,CSM_AGENCY3[[#This Row],[Billing CSM Title]])+SUMIFS('0. CSM'!E:E,'0. CSM'!L:L,CSM_AGENCY3[[#This Row],[Agency]],'0. CSM'!M:M,CSM_AGENCY3[[#This Row],[Billing CSM Title]])*1000</f>
        <v>0</v>
      </c>
      <c r="I1855" s="70">
        <f>SUMIFS('0. CSM'!D:D,'0. CSM'!L:L,CSM_AGENCY3[[#This Row],[Agency]],'0. CSM'!M:M,CSM_AGENCY3[[#This Row],[Billing CSM Title]])+SUMIFS('0. CSM'!F:F,'0. CSM'!L:L,CSM_AGENCY3[[#This Row],[Agency]],'0. CSM'!M:M,CSM_AGENCY3[[#This Row],[Billing CSM Title]])*1000</f>
        <v>0</v>
      </c>
      <c r="J1855" s="70">
        <f>CSM_AGENCY3[[#This Row],[FY1 ANNUAL]]+CSM_AGENCY3[[#This Row],[FY2 ANNUAL]]</f>
        <v>0</v>
      </c>
      <c r="K1855" s="70">
        <f>ROUND(CSM_AGENCY3[[#This Row],[FY1 ANNUAL]]/12,2)</f>
        <v>0</v>
      </c>
      <c r="L1855" s="70">
        <f>ROUND(CSM_AGENCY3[[#This Row],[FY2 ANNUAL]]/12,2)</f>
        <v>0</v>
      </c>
    </row>
    <row r="1856" spans="1:12" hidden="1" x14ac:dyDescent="0.25">
      <c r="A1856" t="s">
        <v>209</v>
      </c>
      <c r="B1856" t="s">
        <v>331</v>
      </c>
      <c r="C1856" s="4" t="s">
        <v>470</v>
      </c>
      <c r="D1856" s="4"/>
      <c r="E1856" s="4" t="str">
        <f>CSM_AGENCY3[[#This Row],[Agency]]&amp;"-"&amp;CSM_AGENCY3[[#This Row],[Agency Name]]</f>
        <v>013-Joint Transportation Committee</v>
      </c>
      <c r="F1856" s="8" t="s">
        <v>55</v>
      </c>
      <c r="G1856" s="5" t="s">
        <v>456</v>
      </c>
      <c r="H1856" s="70">
        <f>SUMIFS('0. CSM'!C:C,'0. CSM'!L:L,CSM_AGENCY3[[#This Row],[Agency]],'0. CSM'!M:M,CSM_AGENCY3[[#This Row],[Billing CSM Title]])+SUMIFS('0. CSM'!E:E,'0. CSM'!L:L,CSM_AGENCY3[[#This Row],[Agency]],'0. CSM'!M:M,CSM_AGENCY3[[#This Row],[Billing CSM Title]])*1000</f>
        <v>0</v>
      </c>
      <c r="I1856" s="70">
        <f>SUMIFS('0. CSM'!D:D,'0. CSM'!L:L,CSM_AGENCY3[[#This Row],[Agency]],'0. CSM'!M:M,CSM_AGENCY3[[#This Row],[Billing CSM Title]])+SUMIFS('0. CSM'!F:F,'0. CSM'!L:L,CSM_AGENCY3[[#This Row],[Agency]],'0. CSM'!M:M,CSM_AGENCY3[[#This Row],[Billing CSM Title]])*1000</f>
        <v>0</v>
      </c>
      <c r="J1856" s="70">
        <f>CSM_AGENCY3[[#This Row],[FY1 ANNUAL]]+CSM_AGENCY3[[#This Row],[FY2 ANNUAL]]</f>
        <v>0</v>
      </c>
      <c r="K1856" s="70">
        <f>ROUND(CSM_AGENCY3[[#This Row],[FY1 ANNUAL]]/12,2)</f>
        <v>0</v>
      </c>
      <c r="L1856" s="70">
        <f>ROUND(CSM_AGENCY3[[#This Row],[FY2 ANNUAL]]/12,2)</f>
        <v>0</v>
      </c>
    </row>
    <row r="1857" spans="1:12" hidden="1" x14ac:dyDescent="0.25">
      <c r="A1857" t="s">
        <v>210</v>
      </c>
      <c r="B1857" t="s">
        <v>332</v>
      </c>
      <c r="C1857" s="4" t="s">
        <v>470</v>
      </c>
      <c r="D1857" s="4"/>
      <c r="E1857" s="4" t="str">
        <f>CSM_AGENCY3[[#This Row],[Agency]]&amp;"-"&amp;CSM_AGENCY3[[#This Row],[Agency Name]]</f>
        <v>014-Jt Leg Audit &amp; Review Committee</v>
      </c>
      <c r="F1857" s="8" t="s">
        <v>55</v>
      </c>
      <c r="G1857" s="5" t="s">
        <v>456</v>
      </c>
      <c r="H1857" s="70">
        <f>SUMIFS('0. CSM'!C:C,'0. CSM'!L:L,CSM_AGENCY3[[#This Row],[Agency]],'0. CSM'!M:M,CSM_AGENCY3[[#This Row],[Billing CSM Title]])+SUMIFS('0. CSM'!E:E,'0. CSM'!L:L,CSM_AGENCY3[[#This Row],[Agency]],'0. CSM'!M:M,CSM_AGENCY3[[#This Row],[Billing CSM Title]])*1000</f>
        <v>0</v>
      </c>
      <c r="I1857" s="70">
        <f>SUMIFS('0. CSM'!D:D,'0. CSM'!L:L,CSM_AGENCY3[[#This Row],[Agency]],'0. CSM'!M:M,CSM_AGENCY3[[#This Row],[Billing CSM Title]])+SUMIFS('0. CSM'!F:F,'0. CSM'!L:L,CSM_AGENCY3[[#This Row],[Agency]],'0. CSM'!M:M,CSM_AGENCY3[[#This Row],[Billing CSM Title]])*1000</f>
        <v>0</v>
      </c>
      <c r="J1857" s="70">
        <f>CSM_AGENCY3[[#This Row],[FY1 ANNUAL]]+CSM_AGENCY3[[#This Row],[FY2 ANNUAL]]</f>
        <v>0</v>
      </c>
      <c r="K1857" s="70">
        <f>ROUND(CSM_AGENCY3[[#This Row],[FY1 ANNUAL]]/12,2)</f>
        <v>0</v>
      </c>
      <c r="L1857" s="70">
        <f>ROUND(CSM_AGENCY3[[#This Row],[FY2 ANNUAL]]/12,2)</f>
        <v>0</v>
      </c>
    </row>
    <row r="1858" spans="1:12" hidden="1" x14ac:dyDescent="0.25">
      <c r="A1858" t="s">
        <v>211</v>
      </c>
      <c r="B1858" t="s">
        <v>333</v>
      </c>
      <c r="C1858" s="4" t="s">
        <v>470</v>
      </c>
      <c r="D1858" s="4"/>
      <c r="E1858" s="4" t="str">
        <f>CSM_AGENCY3[[#This Row],[Agency]]&amp;"-"&amp;CSM_AGENCY3[[#This Row],[Agency Name]]</f>
        <v>020-LEAP Committee</v>
      </c>
      <c r="F1858" s="8" t="s">
        <v>55</v>
      </c>
      <c r="G1858" s="5" t="s">
        <v>456</v>
      </c>
      <c r="H1858" s="70">
        <f>SUMIFS('0. CSM'!C:C,'0. CSM'!L:L,CSM_AGENCY3[[#This Row],[Agency]],'0. CSM'!M:M,CSM_AGENCY3[[#This Row],[Billing CSM Title]])+SUMIFS('0. CSM'!E:E,'0. CSM'!L:L,CSM_AGENCY3[[#This Row],[Agency]],'0. CSM'!M:M,CSM_AGENCY3[[#This Row],[Billing CSM Title]])*1000</f>
        <v>0</v>
      </c>
      <c r="I1858" s="70">
        <f>SUMIFS('0. CSM'!D:D,'0. CSM'!L:L,CSM_AGENCY3[[#This Row],[Agency]],'0. CSM'!M:M,CSM_AGENCY3[[#This Row],[Billing CSM Title]])+SUMIFS('0. CSM'!F:F,'0. CSM'!L:L,CSM_AGENCY3[[#This Row],[Agency]],'0. CSM'!M:M,CSM_AGENCY3[[#This Row],[Billing CSM Title]])*1000</f>
        <v>0</v>
      </c>
      <c r="J1858" s="70">
        <f>CSM_AGENCY3[[#This Row],[FY1 ANNUAL]]+CSM_AGENCY3[[#This Row],[FY2 ANNUAL]]</f>
        <v>0</v>
      </c>
      <c r="K1858" s="70">
        <f>ROUND(CSM_AGENCY3[[#This Row],[FY1 ANNUAL]]/12,2)</f>
        <v>0</v>
      </c>
      <c r="L1858" s="70">
        <f>ROUND(CSM_AGENCY3[[#This Row],[FY2 ANNUAL]]/12,2)</f>
        <v>0</v>
      </c>
    </row>
    <row r="1859" spans="1:12" hidden="1" x14ac:dyDescent="0.25">
      <c r="A1859" t="s">
        <v>212</v>
      </c>
      <c r="B1859" t="s">
        <v>334</v>
      </c>
      <c r="C1859" s="4" t="s">
        <v>470</v>
      </c>
      <c r="D1859" s="4"/>
      <c r="E1859" s="4" t="str">
        <f>CSM_AGENCY3[[#This Row],[Agency]]&amp;"-"&amp;CSM_AGENCY3[[#This Row],[Agency Name]]</f>
        <v>035-Office of the State Actuary</v>
      </c>
      <c r="F1859" s="8" t="s">
        <v>55</v>
      </c>
      <c r="G1859" s="5" t="s">
        <v>456</v>
      </c>
      <c r="H1859" s="70">
        <f>SUMIFS('0. CSM'!C:C,'0. CSM'!L:L,CSM_AGENCY3[[#This Row],[Agency]],'0. CSM'!M:M,CSM_AGENCY3[[#This Row],[Billing CSM Title]])+SUMIFS('0. CSM'!E:E,'0. CSM'!L:L,CSM_AGENCY3[[#This Row],[Agency]],'0. CSM'!M:M,CSM_AGENCY3[[#This Row],[Billing CSM Title]])*1000</f>
        <v>0</v>
      </c>
      <c r="I1859" s="70">
        <f>SUMIFS('0. CSM'!D:D,'0. CSM'!L:L,CSM_AGENCY3[[#This Row],[Agency]],'0. CSM'!M:M,CSM_AGENCY3[[#This Row],[Billing CSM Title]])+SUMIFS('0. CSM'!F:F,'0. CSM'!L:L,CSM_AGENCY3[[#This Row],[Agency]],'0. CSM'!M:M,CSM_AGENCY3[[#This Row],[Billing CSM Title]])*1000</f>
        <v>0</v>
      </c>
      <c r="J1859" s="70">
        <f>CSM_AGENCY3[[#This Row],[FY1 ANNUAL]]+CSM_AGENCY3[[#This Row],[FY2 ANNUAL]]</f>
        <v>0</v>
      </c>
      <c r="K1859" s="70">
        <f>ROUND(CSM_AGENCY3[[#This Row],[FY1 ANNUAL]]/12,2)</f>
        <v>0</v>
      </c>
      <c r="L1859" s="70">
        <f>ROUND(CSM_AGENCY3[[#This Row],[FY2 ANNUAL]]/12,2)</f>
        <v>0</v>
      </c>
    </row>
    <row r="1860" spans="1:12" hidden="1" x14ac:dyDescent="0.25">
      <c r="A1860" t="s">
        <v>213</v>
      </c>
      <c r="B1860" t="s">
        <v>335</v>
      </c>
      <c r="C1860" s="4" t="s">
        <v>470</v>
      </c>
      <c r="D1860" s="4"/>
      <c r="E1860" s="4" t="str">
        <f>CSM_AGENCY3[[#This Row],[Agency]]&amp;"-"&amp;CSM_AGENCY3[[#This Row],[Agency Name]]</f>
        <v>036-St Leg Labor Rel</v>
      </c>
      <c r="F1860" s="8" t="s">
        <v>55</v>
      </c>
      <c r="G1860" s="5" t="s">
        <v>456</v>
      </c>
      <c r="H1860" s="70">
        <f>SUMIFS('0. CSM'!C:C,'0. CSM'!L:L,CSM_AGENCY3[[#This Row],[Agency]],'0. CSM'!M:M,CSM_AGENCY3[[#This Row],[Billing CSM Title]])+SUMIFS('0. CSM'!E:E,'0. CSM'!L:L,CSM_AGENCY3[[#This Row],[Agency]],'0. CSM'!M:M,CSM_AGENCY3[[#This Row],[Billing CSM Title]])*1000</f>
        <v>0</v>
      </c>
      <c r="I1860" s="70">
        <f>SUMIFS('0. CSM'!D:D,'0. CSM'!L:L,CSM_AGENCY3[[#This Row],[Agency]],'0. CSM'!M:M,CSM_AGENCY3[[#This Row],[Billing CSM Title]])+SUMIFS('0. CSM'!F:F,'0. CSM'!L:L,CSM_AGENCY3[[#This Row],[Agency]],'0. CSM'!M:M,CSM_AGENCY3[[#This Row],[Billing CSM Title]])*1000</f>
        <v>0</v>
      </c>
      <c r="J1860" s="70">
        <f>CSM_AGENCY3[[#This Row],[FY1 ANNUAL]]+CSM_AGENCY3[[#This Row],[FY2 ANNUAL]]</f>
        <v>0</v>
      </c>
      <c r="K1860" s="70">
        <f>ROUND(CSM_AGENCY3[[#This Row],[FY1 ANNUAL]]/12,2)</f>
        <v>0</v>
      </c>
      <c r="L1860" s="70">
        <f>ROUND(CSM_AGENCY3[[#This Row],[FY2 ANNUAL]]/12,2)</f>
        <v>0</v>
      </c>
    </row>
    <row r="1861" spans="1:12" hidden="1" x14ac:dyDescent="0.25">
      <c r="A1861" t="s">
        <v>214</v>
      </c>
      <c r="B1861" t="s">
        <v>336</v>
      </c>
      <c r="C1861" s="4" t="s">
        <v>470</v>
      </c>
      <c r="D1861" s="4"/>
      <c r="E1861" s="4" t="str">
        <f>CSM_AGENCY3[[#This Row],[Agency]]&amp;"-"&amp;CSM_AGENCY3[[#This Row],[Agency Name]]</f>
        <v>037-Office of Legislative Support Svcs</v>
      </c>
      <c r="F1861" s="8" t="s">
        <v>55</v>
      </c>
      <c r="G1861" s="5" t="s">
        <v>456</v>
      </c>
      <c r="H1861" s="70">
        <f>SUMIFS('0. CSM'!C:C,'0. CSM'!L:L,CSM_AGENCY3[[#This Row],[Agency]],'0. CSM'!M:M,CSM_AGENCY3[[#This Row],[Billing CSM Title]])+SUMIFS('0. CSM'!E:E,'0. CSM'!L:L,CSM_AGENCY3[[#This Row],[Agency]],'0. CSM'!M:M,CSM_AGENCY3[[#This Row],[Billing CSM Title]])*1000</f>
        <v>0</v>
      </c>
      <c r="I1861" s="70">
        <f>SUMIFS('0. CSM'!D:D,'0. CSM'!L:L,CSM_AGENCY3[[#This Row],[Agency]],'0. CSM'!M:M,CSM_AGENCY3[[#This Row],[Billing CSM Title]])+SUMIFS('0. CSM'!F:F,'0. CSM'!L:L,CSM_AGENCY3[[#This Row],[Agency]],'0. CSM'!M:M,CSM_AGENCY3[[#This Row],[Billing CSM Title]])*1000</f>
        <v>0</v>
      </c>
      <c r="J1861" s="70">
        <f>CSM_AGENCY3[[#This Row],[FY1 ANNUAL]]+CSM_AGENCY3[[#This Row],[FY2 ANNUAL]]</f>
        <v>0</v>
      </c>
      <c r="K1861" s="70">
        <f>ROUND(CSM_AGENCY3[[#This Row],[FY1 ANNUAL]]/12,2)</f>
        <v>0</v>
      </c>
      <c r="L1861" s="70">
        <f>ROUND(CSM_AGENCY3[[#This Row],[FY2 ANNUAL]]/12,2)</f>
        <v>0</v>
      </c>
    </row>
    <row r="1862" spans="1:12" hidden="1" x14ac:dyDescent="0.25">
      <c r="A1862" t="s">
        <v>215</v>
      </c>
      <c r="B1862" t="s">
        <v>337</v>
      </c>
      <c r="C1862" s="4" t="s">
        <v>470</v>
      </c>
      <c r="D1862" s="4"/>
      <c r="E1862" s="4" t="str">
        <f>CSM_AGENCY3[[#This Row],[Agency]]&amp;"-"&amp;CSM_AGENCY3[[#This Row],[Agency Name]]</f>
        <v>038-Joint Legislative Systems Comm</v>
      </c>
      <c r="F1862" s="8" t="s">
        <v>55</v>
      </c>
      <c r="G1862" s="5" t="s">
        <v>456</v>
      </c>
      <c r="H1862" s="70">
        <f>SUMIFS('0. CSM'!C:C,'0. CSM'!L:L,CSM_AGENCY3[[#This Row],[Agency]],'0. CSM'!M:M,CSM_AGENCY3[[#This Row],[Billing CSM Title]])+SUMIFS('0. CSM'!E:E,'0. CSM'!L:L,CSM_AGENCY3[[#This Row],[Agency]],'0. CSM'!M:M,CSM_AGENCY3[[#This Row],[Billing CSM Title]])*1000</f>
        <v>0</v>
      </c>
      <c r="I1862" s="70">
        <f>SUMIFS('0. CSM'!D:D,'0. CSM'!L:L,CSM_AGENCY3[[#This Row],[Agency]],'0. CSM'!M:M,CSM_AGENCY3[[#This Row],[Billing CSM Title]])+SUMIFS('0. CSM'!F:F,'0. CSM'!L:L,CSM_AGENCY3[[#This Row],[Agency]],'0. CSM'!M:M,CSM_AGENCY3[[#This Row],[Billing CSM Title]])*1000</f>
        <v>0</v>
      </c>
      <c r="J1862" s="70">
        <f>CSM_AGENCY3[[#This Row],[FY1 ANNUAL]]+CSM_AGENCY3[[#This Row],[FY2 ANNUAL]]</f>
        <v>0</v>
      </c>
      <c r="K1862" s="70">
        <f>ROUND(CSM_AGENCY3[[#This Row],[FY1 ANNUAL]]/12,2)</f>
        <v>0</v>
      </c>
      <c r="L1862" s="70">
        <f>ROUND(CSM_AGENCY3[[#This Row],[FY2 ANNUAL]]/12,2)</f>
        <v>0</v>
      </c>
    </row>
    <row r="1863" spans="1:12" hidden="1" x14ac:dyDescent="0.25">
      <c r="A1863" t="s">
        <v>216</v>
      </c>
      <c r="B1863" t="s">
        <v>338</v>
      </c>
      <c r="C1863" s="4" t="s">
        <v>470</v>
      </c>
      <c r="D1863" s="4"/>
      <c r="E1863" s="4" t="str">
        <f>CSM_AGENCY3[[#This Row],[Agency]]&amp;"-"&amp;CSM_AGENCY3[[#This Row],[Agency Name]]</f>
        <v>040-Statute Law Committee</v>
      </c>
      <c r="F1863" s="8" t="s">
        <v>55</v>
      </c>
      <c r="G1863" s="5" t="s">
        <v>456</v>
      </c>
      <c r="H1863" s="70">
        <f>SUMIFS('0. CSM'!C:C,'0. CSM'!L:L,CSM_AGENCY3[[#This Row],[Agency]],'0. CSM'!M:M,CSM_AGENCY3[[#This Row],[Billing CSM Title]])+SUMIFS('0. CSM'!E:E,'0. CSM'!L:L,CSM_AGENCY3[[#This Row],[Agency]],'0. CSM'!M:M,CSM_AGENCY3[[#This Row],[Billing CSM Title]])*1000</f>
        <v>0</v>
      </c>
      <c r="I1863" s="70">
        <f>SUMIFS('0. CSM'!D:D,'0. CSM'!L:L,CSM_AGENCY3[[#This Row],[Agency]],'0. CSM'!M:M,CSM_AGENCY3[[#This Row],[Billing CSM Title]])+SUMIFS('0. CSM'!F:F,'0. CSM'!L:L,CSM_AGENCY3[[#This Row],[Agency]],'0. CSM'!M:M,CSM_AGENCY3[[#This Row],[Billing CSM Title]])*1000</f>
        <v>0</v>
      </c>
      <c r="J1863" s="70">
        <f>CSM_AGENCY3[[#This Row],[FY1 ANNUAL]]+CSM_AGENCY3[[#This Row],[FY2 ANNUAL]]</f>
        <v>0</v>
      </c>
      <c r="K1863" s="70">
        <f>ROUND(CSM_AGENCY3[[#This Row],[FY1 ANNUAL]]/12,2)</f>
        <v>0</v>
      </c>
      <c r="L1863" s="70">
        <f>ROUND(CSM_AGENCY3[[#This Row],[FY2 ANNUAL]]/12,2)</f>
        <v>0</v>
      </c>
    </row>
    <row r="1864" spans="1:12" hidden="1" x14ac:dyDescent="0.25">
      <c r="A1864" t="s">
        <v>217</v>
      </c>
      <c r="B1864" t="s">
        <v>339</v>
      </c>
      <c r="C1864" s="4" t="s">
        <v>470</v>
      </c>
      <c r="D1864" s="4"/>
      <c r="E1864" s="4" t="str">
        <f>CSM_AGENCY3[[#This Row],[Agency]]&amp;"-"&amp;CSM_AGENCY3[[#This Row],[Agency Name]]</f>
        <v>045-Supreme Court</v>
      </c>
      <c r="F1864" s="8" t="s">
        <v>55</v>
      </c>
      <c r="G1864" s="5" t="s">
        <v>456</v>
      </c>
      <c r="H1864" s="70">
        <f>SUMIFS('0. CSM'!C:C,'0. CSM'!L:L,CSM_AGENCY3[[#This Row],[Agency]],'0. CSM'!M:M,CSM_AGENCY3[[#This Row],[Billing CSM Title]])+SUMIFS('0. CSM'!E:E,'0. CSM'!L:L,CSM_AGENCY3[[#This Row],[Agency]],'0. CSM'!M:M,CSM_AGENCY3[[#This Row],[Billing CSM Title]])*1000</f>
        <v>0</v>
      </c>
      <c r="I1864" s="70">
        <f>SUMIFS('0. CSM'!D:D,'0. CSM'!L:L,CSM_AGENCY3[[#This Row],[Agency]],'0. CSM'!M:M,CSM_AGENCY3[[#This Row],[Billing CSM Title]])+SUMIFS('0. CSM'!F:F,'0. CSM'!L:L,CSM_AGENCY3[[#This Row],[Agency]],'0. CSM'!M:M,CSM_AGENCY3[[#This Row],[Billing CSM Title]])*1000</f>
        <v>0</v>
      </c>
      <c r="J1864" s="70">
        <f>CSM_AGENCY3[[#This Row],[FY1 ANNUAL]]+CSM_AGENCY3[[#This Row],[FY2 ANNUAL]]</f>
        <v>0</v>
      </c>
      <c r="K1864" s="70">
        <f>ROUND(CSM_AGENCY3[[#This Row],[FY1 ANNUAL]]/12,2)</f>
        <v>0</v>
      </c>
      <c r="L1864" s="70">
        <f>ROUND(CSM_AGENCY3[[#This Row],[FY2 ANNUAL]]/12,2)</f>
        <v>0</v>
      </c>
    </row>
    <row r="1865" spans="1:12" hidden="1" x14ac:dyDescent="0.25">
      <c r="A1865" t="s">
        <v>218</v>
      </c>
      <c r="B1865" t="s">
        <v>340</v>
      </c>
      <c r="C1865" s="4" t="s">
        <v>470</v>
      </c>
      <c r="D1865" s="4"/>
      <c r="E1865" s="4" t="str">
        <f>CSM_AGENCY3[[#This Row],[Agency]]&amp;"-"&amp;CSM_AGENCY3[[#This Row],[Agency Name]]</f>
        <v>046-State Law Library</v>
      </c>
      <c r="F1865" s="8" t="s">
        <v>55</v>
      </c>
      <c r="G1865" s="5" t="s">
        <v>456</v>
      </c>
      <c r="H1865" s="70">
        <f>SUMIFS('0. CSM'!C:C,'0. CSM'!L:L,CSM_AGENCY3[[#This Row],[Agency]],'0. CSM'!M:M,CSM_AGENCY3[[#This Row],[Billing CSM Title]])+SUMIFS('0. CSM'!E:E,'0. CSM'!L:L,CSM_AGENCY3[[#This Row],[Agency]],'0. CSM'!M:M,CSM_AGENCY3[[#This Row],[Billing CSM Title]])*1000</f>
        <v>0</v>
      </c>
      <c r="I1865" s="70">
        <f>SUMIFS('0. CSM'!D:D,'0. CSM'!L:L,CSM_AGENCY3[[#This Row],[Agency]],'0. CSM'!M:M,CSM_AGENCY3[[#This Row],[Billing CSM Title]])+SUMIFS('0. CSM'!F:F,'0. CSM'!L:L,CSM_AGENCY3[[#This Row],[Agency]],'0. CSM'!M:M,CSM_AGENCY3[[#This Row],[Billing CSM Title]])*1000</f>
        <v>0</v>
      </c>
      <c r="J1865" s="70">
        <f>CSM_AGENCY3[[#This Row],[FY1 ANNUAL]]+CSM_AGENCY3[[#This Row],[FY2 ANNUAL]]</f>
        <v>0</v>
      </c>
      <c r="K1865" s="70">
        <f>ROUND(CSM_AGENCY3[[#This Row],[FY1 ANNUAL]]/12,2)</f>
        <v>0</v>
      </c>
      <c r="L1865" s="70">
        <f>ROUND(CSM_AGENCY3[[#This Row],[FY2 ANNUAL]]/12,2)</f>
        <v>0</v>
      </c>
    </row>
    <row r="1866" spans="1:12" hidden="1" x14ac:dyDescent="0.25">
      <c r="A1866" t="s">
        <v>219</v>
      </c>
      <c r="B1866" t="s">
        <v>341</v>
      </c>
      <c r="C1866" s="4" t="s">
        <v>470</v>
      </c>
      <c r="D1866" s="4"/>
      <c r="E1866" s="4" t="str">
        <f>CSM_AGENCY3[[#This Row],[Agency]]&amp;"-"&amp;CSM_AGENCY3[[#This Row],[Agency Name]]</f>
        <v>048-Court of Appeals</v>
      </c>
      <c r="F1866" s="8" t="s">
        <v>55</v>
      </c>
      <c r="G1866" s="5" t="s">
        <v>456</v>
      </c>
      <c r="H1866" s="70">
        <f>SUMIFS('0. CSM'!C:C,'0. CSM'!L:L,CSM_AGENCY3[[#This Row],[Agency]],'0. CSM'!M:M,CSM_AGENCY3[[#This Row],[Billing CSM Title]])+SUMIFS('0. CSM'!E:E,'0. CSM'!L:L,CSM_AGENCY3[[#This Row],[Agency]],'0. CSM'!M:M,CSM_AGENCY3[[#This Row],[Billing CSM Title]])*1000</f>
        <v>0</v>
      </c>
      <c r="I1866" s="70">
        <f>SUMIFS('0. CSM'!D:D,'0. CSM'!L:L,CSM_AGENCY3[[#This Row],[Agency]],'0. CSM'!M:M,CSM_AGENCY3[[#This Row],[Billing CSM Title]])+SUMIFS('0. CSM'!F:F,'0. CSM'!L:L,CSM_AGENCY3[[#This Row],[Agency]],'0. CSM'!M:M,CSM_AGENCY3[[#This Row],[Billing CSM Title]])*1000</f>
        <v>0</v>
      </c>
      <c r="J1866" s="70">
        <f>CSM_AGENCY3[[#This Row],[FY1 ANNUAL]]+CSM_AGENCY3[[#This Row],[FY2 ANNUAL]]</f>
        <v>0</v>
      </c>
      <c r="K1866" s="70">
        <f>ROUND(CSM_AGENCY3[[#This Row],[FY1 ANNUAL]]/12,2)</f>
        <v>0</v>
      </c>
      <c r="L1866" s="70">
        <f>ROUND(CSM_AGENCY3[[#This Row],[FY2 ANNUAL]]/12,2)</f>
        <v>0</v>
      </c>
    </row>
    <row r="1867" spans="1:12" hidden="1" x14ac:dyDescent="0.25">
      <c r="A1867" t="s">
        <v>220</v>
      </c>
      <c r="B1867" t="s">
        <v>342</v>
      </c>
      <c r="C1867" s="4" t="s">
        <v>470</v>
      </c>
      <c r="D1867" s="4"/>
      <c r="E1867" s="4" t="str">
        <f>CSM_AGENCY3[[#This Row],[Agency]]&amp;"-"&amp;CSM_AGENCY3[[#This Row],[Agency Name]]</f>
        <v>050-Commission on Judicial Conduct</v>
      </c>
      <c r="F1867" s="8" t="s">
        <v>55</v>
      </c>
      <c r="G1867" s="5" t="s">
        <v>456</v>
      </c>
      <c r="H1867" s="70">
        <f>SUMIFS('0. CSM'!C:C,'0. CSM'!L:L,CSM_AGENCY3[[#This Row],[Agency]],'0. CSM'!M:M,CSM_AGENCY3[[#This Row],[Billing CSM Title]])+SUMIFS('0. CSM'!E:E,'0. CSM'!L:L,CSM_AGENCY3[[#This Row],[Agency]],'0. CSM'!M:M,CSM_AGENCY3[[#This Row],[Billing CSM Title]])*1000</f>
        <v>0</v>
      </c>
      <c r="I1867" s="70">
        <f>SUMIFS('0. CSM'!D:D,'0. CSM'!L:L,CSM_AGENCY3[[#This Row],[Agency]],'0. CSM'!M:M,CSM_AGENCY3[[#This Row],[Billing CSM Title]])+SUMIFS('0. CSM'!F:F,'0. CSM'!L:L,CSM_AGENCY3[[#This Row],[Agency]],'0. CSM'!M:M,CSM_AGENCY3[[#This Row],[Billing CSM Title]])*1000</f>
        <v>0</v>
      </c>
      <c r="J1867" s="70">
        <f>CSM_AGENCY3[[#This Row],[FY1 ANNUAL]]+CSM_AGENCY3[[#This Row],[FY2 ANNUAL]]</f>
        <v>0</v>
      </c>
      <c r="K1867" s="70">
        <f>ROUND(CSM_AGENCY3[[#This Row],[FY1 ANNUAL]]/12,2)</f>
        <v>0</v>
      </c>
      <c r="L1867" s="70">
        <f>ROUND(CSM_AGENCY3[[#This Row],[FY2 ANNUAL]]/12,2)</f>
        <v>0</v>
      </c>
    </row>
    <row r="1868" spans="1:12" hidden="1" x14ac:dyDescent="0.25">
      <c r="A1868" t="s">
        <v>221</v>
      </c>
      <c r="B1868" t="s">
        <v>343</v>
      </c>
      <c r="C1868" s="4" t="s">
        <v>470</v>
      </c>
      <c r="D1868" s="4"/>
      <c r="E1868" s="4" t="str">
        <f>CSM_AGENCY3[[#This Row],[Agency]]&amp;"-"&amp;CSM_AGENCY3[[#This Row],[Agency Name]]</f>
        <v>055-Administrative Office of the Courts</v>
      </c>
      <c r="F1868" s="8" t="s">
        <v>55</v>
      </c>
      <c r="G1868" s="5" t="s">
        <v>456</v>
      </c>
      <c r="H1868" s="70">
        <f>SUMIFS('0. CSM'!C:C,'0. CSM'!L:L,CSM_AGENCY3[[#This Row],[Agency]],'0. CSM'!M:M,CSM_AGENCY3[[#This Row],[Billing CSM Title]])+SUMIFS('0. CSM'!E:E,'0. CSM'!L:L,CSM_AGENCY3[[#This Row],[Agency]],'0. CSM'!M:M,CSM_AGENCY3[[#This Row],[Billing CSM Title]])*1000</f>
        <v>0</v>
      </c>
      <c r="I1868" s="70">
        <f>SUMIFS('0. CSM'!D:D,'0. CSM'!L:L,CSM_AGENCY3[[#This Row],[Agency]],'0. CSM'!M:M,CSM_AGENCY3[[#This Row],[Billing CSM Title]])+SUMIFS('0. CSM'!F:F,'0. CSM'!L:L,CSM_AGENCY3[[#This Row],[Agency]],'0. CSM'!M:M,CSM_AGENCY3[[#This Row],[Billing CSM Title]])*1000</f>
        <v>0</v>
      </c>
      <c r="J1868" s="70">
        <f>CSM_AGENCY3[[#This Row],[FY1 ANNUAL]]+CSM_AGENCY3[[#This Row],[FY2 ANNUAL]]</f>
        <v>0</v>
      </c>
      <c r="K1868" s="70">
        <f>ROUND(CSM_AGENCY3[[#This Row],[FY1 ANNUAL]]/12,2)</f>
        <v>0</v>
      </c>
      <c r="L1868" s="70">
        <f>ROUND(CSM_AGENCY3[[#This Row],[FY2 ANNUAL]]/12,2)</f>
        <v>0</v>
      </c>
    </row>
    <row r="1869" spans="1:12" hidden="1" x14ac:dyDescent="0.25">
      <c r="A1869" t="s">
        <v>222</v>
      </c>
      <c r="B1869" t="s">
        <v>344</v>
      </c>
      <c r="C1869" s="4" t="s">
        <v>470</v>
      </c>
      <c r="D1869" s="4"/>
      <c r="E1869" s="4" t="str">
        <f>CSM_AGENCY3[[#This Row],[Agency]]&amp;"-"&amp;CSM_AGENCY3[[#This Row],[Agency Name]]</f>
        <v>056-Office of Public Defense</v>
      </c>
      <c r="F1869" s="8" t="s">
        <v>55</v>
      </c>
      <c r="G1869" s="5" t="s">
        <v>456</v>
      </c>
      <c r="H1869" s="70">
        <f>SUMIFS('0. CSM'!C:C,'0. CSM'!L:L,CSM_AGENCY3[[#This Row],[Agency]],'0. CSM'!M:M,CSM_AGENCY3[[#This Row],[Billing CSM Title]])+SUMIFS('0. CSM'!E:E,'0. CSM'!L:L,CSM_AGENCY3[[#This Row],[Agency]],'0. CSM'!M:M,CSM_AGENCY3[[#This Row],[Billing CSM Title]])*1000</f>
        <v>0</v>
      </c>
      <c r="I1869" s="70">
        <f>SUMIFS('0. CSM'!D:D,'0. CSM'!L:L,CSM_AGENCY3[[#This Row],[Agency]],'0. CSM'!M:M,CSM_AGENCY3[[#This Row],[Billing CSM Title]])+SUMIFS('0. CSM'!F:F,'0. CSM'!L:L,CSM_AGENCY3[[#This Row],[Agency]],'0. CSM'!M:M,CSM_AGENCY3[[#This Row],[Billing CSM Title]])*1000</f>
        <v>0</v>
      </c>
      <c r="J1869" s="70">
        <f>CSM_AGENCY3[[#This Row],[FY1 ANNUAL]]+CSM_AGENCY3[[#This Row],[FY2 ANNUAL]]</f>
        <v>0</v>
      </c>
      <c r="K1869" s="70">
        <f>ROUND(CSM_AGENCY3[[#This Row],[FY1 ANNUAL]]/12,2)</f>
        <v>0</v>
      </c>
      <c r="L1869" s="70">
        <f>ROUND(CSM_AGENCY3[[#This Row],[FY2 ANNUAL]]/12,2)</f>
        <v>0</v>
      </c>
    </row>
    <row r="1870" spans="1:12" hidden="1" x14ac:dyDescent="0.25">
      <c r="A1870" t="s">
        <v>223</v>
      </c>
      <c r="B1870" t="s">
        <v>345</v>
      </c>
      <c r="C1870" s="4" t="s">
        <v>470</v>
      </c>
      <c r="D1870" s="4"/>
      <c r="E1870" s="4" t="str">
        <f>CSM_AGENCY3[[#This Row],[Agency]]&amp;"-"&amp;CSM_AGENCY3[[#This Row],[Agency Name]]</f>
        <v>057-Office of Civil Legal Aid</v>
      </c>
      <c r="F1870" s="8" t="s">
        <v>55</v>
      </c>
      <c r="G1870" s="5" t="s">
        <v>456</v>
      </c>
      <c r="H1870" s="70">
        <f>SUMIFS('0. CSM'!C:C,'0. CSM'!L:L,CSM_AGENCY3[[#This Row],[Agency]],'0. CSM'!M:M,CSM_AGENCY3[[#This Row],[Billing CSM Title]])+SUMIFS('0. CSM'!E:E,'0. CSM'!L:L,CSM_AGENCY3[[#This Row],[Agency]],'0. CSM'!M:M,CSM_AGENCY3[[#This Row],[Billing CSM Title]])*1000</f>
        <v>0</v>
      </c>
      <c r="I1870" s="70">
        <f>SUMIFS('0. CSM'!D:D,'0. CSM'!L:L,CSM_AGENCY3[[#This Row],[Agency]],'0. CSM'!M:M,CSM_AGENCY3[[#This Row],[Billing CSM Title]])+SUMIFS('0. CSM'!F:F,'0. CSM'!L:L,CSM_AGENCY3[[#This Row],[Agency]],'0. CSM'!M:M,CSM_AGENCY3[[#This Row],[Billing CSM Title]])*1000</f>
        <v>0</v>
      </c>
      <c r="J1870" s="70">
        <f>CSM_AGENCY3[[#This Row],[FY1 ANNUAL]]+CSM_AGENCY3[[#This Row],[FY2 ANNUAL]]</f>
        <v>0</v>
      </c>
      <c r="K1870" s="70">
        <f>ROUND(CSM_AGENCY3[[#This Row],[FY1 ANNUAL]]/12,2)</f>
        <v>0</v>
      </c>
      <c r="L1870" s="70">
        <f>ROUND(CSM_AGENCY3[[#This Row],[FY2 ANNUAL]]/12,2)</f>
        <v>0</v>
      </c>
    </row>
    <row r="1871" spans="1:12" hidden="1" x14ac:dyDescent="0.25">
      <c r="A1871" t="s">
        <v>224</v>
      </c>
      <c r="B1871" t="s">
        <v>346</v>
      </c>
      <c r="C1871" s="4" t="s">
        <v>470</v>
      </c>
      <c r="D1871" s="4"/>
      <c r="E1871" s="4" t="str">
        <f>CSM_AGENCY3[[#This Row],[Agency]]&amp;"-"&amp;CSM_AGENCY3[[#This Row],[Agency Name]]</f>
        <v>075-Office of the Governor</v>
      </c>
      <c r="F1871" s="8" t="s">
        <v>55</v>
      </c>
      <c r="G1871" s="5" t="s">
        <v>456</v>
      </c>
      <c r="H1871" s="70">
        <f>SUMIFS('0. CSM'!C:C,'0. CSM'!L:L,CSM_AGENCY3[[#This Row],[Agency]],'0. CSM'!M:M,CSM_AGENCY3[[#This Row],[Billing CSM Title]])+SUMIFS('0. CSM'!E:E,'0. CSM'!L:L,CSM_AGENCY3[[#This Row],[Agency]],'0. CSM'!M:M,CSM_AGENCY3[[#This Row],[Billing CSM Title]])*1000</f>
        <v>0</v>
      </c>
      <c r="I1871" s="70">
        <f>SUMIFS('0. CSM'!D:D,'0. CSM'!L:L,CSM_AGENCY3[[#This Row],[Agency]],'0. CSM'!M:M,CSM_AGENCY3[[#This Row],[Billing CSM Title]])+SUMIFS('0. CSM'!F:F,'0. CSM'!L:L,CSM_AGENCY3[[#This Row],[Agency]],'0. CSM'!M:M,CSM_AGENCY3[[#This Row],[Billing CSM Title]])*1000</f>
        <v>0</v>
      </c>
      <c r="J1871" s="70">
        <f>CSM_AGENCY3[[#This Row],[FY1 ANNUAL]]+CSM_AGENCY3[[#This Row],[FY2 ANNUAL]]</f>
        <v>0</v>
      </c>
      <c r="K1871" s="70">
        <f>ROUND(CSM_AGENCY3[[#This Row],[FY1 ANNUAL]]/12,2)</f>
        <v>0</v>
      </c>
      <c r="L1871" s="70">
        <f>ROUND(CSM_AGENCY3[[#This Row],[FY2 ANNUAL]]/12,2)</f>
        <v>0</v>
      </c>
    </row>
    <row r="1872" spans="1:12" hidden="1" x14ac:dyDescent="0.25">
      <c r="A1872" t="s">
        <v>225</v>
      </c>
      <c r="B1872" t="s">
        <v>347</v>
      </c>
      <c r="C1872" s="4" t="s">
        <v>470</v>
      </c>
      <c r="D1872" s="4"/>
      <c r="E1872" s="4" t="str">
        <f>CSM_AGENCY3[[#This Row],[Agency]]&amp;"-"&amp;CSM_AGENCY3[[#This Row],[Agency Name]]</f>
        <v>080-Office of the Lieutenant Governor</v>
      </c>
      <c r="F1872" s="8" t="s">
        <v>55</v>
      </c>
      <c r="G1872" s="5" t="s">
        <v>456</v>
      </c>
      <c r="H1872" s="70">
        <f>SUMIFS('0. CSM'!C:C,'0. CSM'!L:L,CSM_AGENCY3[[#This Row],[Agency]],'0. CSM'!M:M,CSM_AGENCY3[[#This Row],[Billing CSM Title]])+SUMIFS('0. CSM'!E:E,'0. CSM'!L:L,CSM_AGENCY3[[#This Row],[Agency]],'0. CSM'!M:M,CSM_AGENCY3[[#This Row],[Billing CSM Title]])*1000</f>
        <v>0</v>
      </c>
      <c r="I1872" s="70">
        <f>SUMIFS('0. CSM'!D:D,'0. CSM'!L:L,CSM_AGENCY3[[#This Row],[Agency]],'0. CSM'!M:M,CSM_AGENCY3[[#This Row],[Billing CSM Title]])+SUMIFS('0. CSM'!F:F,'0. CSM'!L:L,CSM_AGENCY3[[#This Row],[Agency]],'0. CSM'!M:M,CSM_AGENCY3[[#This Row],[Billing CSM Title]])*1000</f>
        <v>0</v>
      </c>
      <c r="J1872" s="70">
        <f>CSM_AGENCY3[[#This Row],[FY1 ANNUAL]]+CSM_AGENCY3[[#This Row],[FY2 ANNUAL]]</f>
        <v>0</v>
      </c>
      <c r="K1872" s="70">
        <f>ROUND(CSM_AGENCY3[[#This Row],[FY1 ANNUAL]]/12,2)</f>
        <v>0</v>
      </c>
      <c r="L1872" s="70">
        <f>ROUND(CSM_AGENCY3[[#This Row],[FY2 ANNUAL]]/12,2)</f>
        <v>0</v>
      </c>
    </row>
    <row r="1873" spans="1:12" hidden="1" x14ac:dyDescent="0.25">
      <c r="A1873" t="s">
        <v>227</v>
      </c>
      <c r="B1873" t="s">
        <v>349</v>
      </c>
      <c r="C1873" s="4" t="s">
        <v>470</v>
      </c>
      <c r="D1873" s="4"/>
      <c r="E1873" s="4" t="str">
        <f>CSM_AGENCY3[[#This Row],[Agency]]&amp;"-"&amp;CSM_AGENCY3[[#This Row],[Agency Name]]</f>
        <v>083-WA St Leadership Bd</v>
      </c>
      <c r="F1873" s="8" t="s">
        <v>55</v>
      </c>
      <c r="G1873" s="5" t="s">
        <v>456</v>
      </c>
      <c r="H1873" s="70">
        <f>SUMIFS('0. CSM'!C:C,'0. CSM'!L:L,CSM_AGENCY3[[#This Row],[Agency]],'0. CSM'!M:M,CSM_AGENCY3[[#This Row],[Billing CSM Title]])+SUMIFS('0. CSM'!E:E,'0. CSM'!L:L,CSM_AGENCY3[[#This Row],[Agency]],'0. CSM'!M:M,CSM_AGENCY3[[#This Row],[Billing CSM Title]])*1000</f>
        <v>0</v>
      </c>
      <c r="I1873" s="70">
        <f>SUMIFS('0. CSM'!D:D,'0. CSM'!L:L,CSM_AGENCY3[[#This Row],[Agency]],'0. CSM'!M:M,CSM_AGENCY3[[#This Row],[Billing CSM Title]])+SUMIFS('0. CSM'!F:F,'0. CSM'!L:L,CSM_AGENCY3[[#This Row],[Agency]],'0. CSM'!M:M,CSM_AGENCY3[[#This Row],[Billing CSM Title]])*1000</f>
        <v>0</v>
      </c>
      <c r="J1873" s="70">
        <f>CSM_AGENCY3[[#This Row],[FY1 ANNUAL]]+CSM_AGENCY3[[#This Row],[FY2 ANNUAL]]</f>
        <v>0</v>
      </c>
      <c r="K1873" s="70">
        <f>ROUND(CSM_AGENCY3[[#This Row],[FY1 ANNUAL]]/12,2)</f>
        <v>0</v>
      </c>
      <c r="L1873" s="70">
        <f>ROUND(CSM_AGENCY3[[#This Row],[FY2 ANNUAL]]/12,2)</f>
        <v>0</v>
      </c>
    </row>
    <row r="1874" spans="1:12" hidden="1" x14ac:dyDescent="0.25">
      <c r="A1874" t="s">
        <v>226</v>
      </c>
      <c r="B1874" t="s">
        <v>348</v>
      </c>
      <c r="C1874" s="4" t="s">
        <v>470</v>
      </c>
      <c r="D1874" s="4"/>
      <c r="E1874" s="4" t="str">
        <f>CSM_AGENCY3[[#This Row],[Agency]]&amp;"-"&amp;CSM_AGENCY3[[#This Row],[Agency Name]]</f>
        <v>082-Public Disclosure Commission</v>
      </c>
      <c r="F1874" s="8" t="s">
        <v>55</v>
      </c>
      <c r="G1874" s="5" t="s">
        <v>456</v>
      </c>
      <c r="H1874" s="70">
        <f>SUMIFS('0. CSM'!C:C,'0. CSM'!L:L,CSM_AGENCY3[[#This Row],[Agency]],'0. CSM'!M:M,CSM_AGENCY3[[#This Row],[Billing CSM Title]])+SUMIFS('0. CSM'!E:E,'0. CSM'!L:L,CSM_AGENCY3[[#This Row],[Agency]],'0. CSM'!M:M,CSM_AGENCY3[[#This Row],[Billing CSM Title]])*1000</f>
        <v>0</v>
      </c>
      <c r="I1874" s="70">
        <f>SUMIFS('0. CSM'!D:D,'0. CSM'!L:L,CSM_AGENCY3[[#This Row],[Agency]],'0. CSM'!M:M,CSM_AGENCY3[[#This Row],[Billing CSM Title]])+SUMIFS('0. CSM'!F:F,'0. CSM'!L:L,CSM_AGENCY3[[#This Row],[Agency]],'0. CSM'!M:M,CSM_AGENCY3[[#This Row],[Billing CSM Title]])*1000</f>
        <v>0</v>
      </c>
      <c r="J1874" s="70">
        <f>CSM_AGENCY3[[#This Row],[FY1 ANNUAL]]+CSM_AGENCY3[[#This Row],[FY2 ANNUAL]]</f>
        <v>0</v>
      </c>
      <c r="K1874" s="70">
        <f>ROUND(CSM_AGENCY3[[#This Row],[FY1 ANNUAL]]/12,2)</f>
        <v>0</v>
      </c>
      <c r="L1874" s="70">
        <f>ROUND(CSM_AGENCY3[[#This Row],[FY2 ANNUAL]]/12,2)</f>
        <v>0</v>
      </c>
    </row>
    <row r="1875" spans="1:12" hidden="1" x14ac:dyDescent="0.25">
      <c r="A1875" t="s">
        <v>228</v>
      </c>
      <c r="B1875" t="s">
        <v>350</v>
      </c>
      <c r="C1875" s="4" t="s">
        <v>470</v>
      </c>
      <c r="D1875" s="4"/>
      <c r="E1875" s="4" t="str">
        <f>CSM_AGENCY3[[#This Row],[Agency]]&amp;"-"&amp;CSM_AGENCY3[[#This Row],[Agency Name]]</f>
        <v>085-Office of the Secretary of State</v>
      </c>
      <c r="F1875" s="8" t="s">
        <v>55</v>
      </c>
      <c r="G1875" s="5" t="s">
        <v>456</v>
      </c>
      <c r="H1875" s="70">
        <f>SUMIFS('0. CSM'!C:C,'0. CSM'!L:L,CSM_AGENCY3[[#This Row],[Agency]],'0. CSM'!M:M,CSM_AGENCY3[[#This Row],[Billing CSM Title]])+SUMIFS('0. CSM'!E:E,'0. CSM'!L:L,CSM_AGENCY3[[#This Row],[Agency]],'0. CSM'!M:M,CSM_AGENCY3[[#This Row],[Billing CSM Title]])*1000</f>
        <v>0</v>
      </c>
      <c r="I1875" s="70">
        <f>SUMIFS('0. CSM'!D:D,'0. CSM'!L:L,CSM_AGENCY3[[#This Row],[Agency]],'0. CSM'!M:M,CSM_AGENCY3[[#This Row],[Billing CSM Title]])+SUMIFS('0. CSM'!F:F,'0. CSM'!L:L,CSM_AGENCY3[[#This Row],[Agency]],'0. CSM'!M:M,CSM_AGENCY3[[#This Row],[Billing CSM Title]])*1000</f>
        <v>0</v>
      </c>
      <c r="J1875" s="70">
        <f>CSM_AGENCY3[[#This Row],[FY1 ANNUAL]]+CSM_AGENCY3[[#This Row],[FY2 ANNUAL]]</f>
        <v>0</v>
      </c>
      <c r="K1875" s="70">
        <f>ROUND(CSM_AGENCY3[[#This Row],[FY1 ANNUAL]]/12,2)</f>
        <v>0</v>
      </c>
      <c r="L1875" s="70">
        <f>ROUND(CSM_AGENCY3[[#This Row],[FY2 ANNUAL]]/12,2)</f>
        <v>0</v>
      </c>
    </row>
    <row r="1876" spans="1:12" hidden="1" x14ac:dyDescent="0.25">
      <c r="A1876" t="s">
        <v>229</v>
      </c>
      <c r="B1876" t="s">
        <v>351</v>
      </c>
      <c r="C1876" s="4" t="s">
        <v>470</v>
      </c>
      <c r="D1876" s="4"/>
      <c r="E1876" s="4" t="str">
        <f>CSM_AGENCY3[[#This Row],[Agency]]&amp;"-"&amp;CSM_AGENCY3[[#This Row],[Agency Name]]</f>
        <v>086-Governor's Office of Indian Affairs</v>
      </c>
      <c r="F1876" s="8" t="s">
        <v>55</v>
      </c>
      <c r="G1876" s="5" t="s">
        <v>456</v>
      </c>
      <c r="H1876" s="70">
        <f>SUMIFS('0. CSM'!C:C,'0. CSM'!L:L,CSM_AGENCY3[[#This Row],[Agency]],'0. CSM'!M:M,CSM_AGENCY3[[#This Row],[Billing CSM Title]])+SUMIFS('0. CSM'!E:E,'0. CSM'!L:L,CSM_AGENCY3[[#This Row],[Agency]],'0. CSM'!M:M,CSM_AGENCY3[[#This Row],[Billing CSM Title]])*1000</f>
        <v>0</v>
      </c>
      <c r="I1876" s="70">
        <f>SUMIFS('0. CSM'!D:D,'0. CSM'!L:L,CSM_AGENCY3[[#This Row],[Agency]],'0. CSM'!M:M,CSM_AGENCY3[[#This Row],[Billing CSM Title]])+SUMIFS('0. CSM'!F:F,'0. CSM'!L:L,CSM_AGENCY3[[#This Row],[Agency]],'0. CSM'!M:M,CSM_AGENCY3[[#This Row],[Billing CSM Title]])*1000</f>
        <v>0</v>
      </c>
      <c r="J1876" s="70">
        <f>CSM_AGENCY3[[#This Row],[FY1 ANNUAL]]+CSM_AGENCY3[[#This Row],[FY2 ANNUAL]]</f>
        <v>0</v>
      </c>
      <c r="K1876" s="70">
        <f>ROUND(CSM_AGENCY3[[#This Row],[FY1 ANNUAL]]/12,2)</f>
        <v>0</v>
      </c>
      <c r="L1876" s="70">
        <f>ROUND(CSM_AGENCY3[[#This Row],[FY2 ANNUAL]]/12,2)</f>
        <v>0</v>
      </c>
    </row>
    <row r="1877" spans="1:12" hidden="1" x14ac:dyDescent="0.25">
      <c r="A1877" t="s">
        <v>230</v>
      </c>
      <c r="B1877" t="s">
        <v>352</v>
      </c>
      <c r="C1877" s="4" t="s">
        <v>470</v>
      </c>
      <c r="D1877" s="4"/>
      <c r="E1877" s="4" t="str">
        <f>CSM_AGENCY3[[#This Row],[Agency]]&amp;"-"&amp;CSM_AGENCY3[[#This Row],[Agency Name]]</f>
        <v>087-Asian-Pacific-American Affrs</v>
      </c>
      <c r="F1877" s="8" t="s">
        <v>55</v>
      </c>
      <c r="G1877" s="5" t="s">
        <v>456</v>
      </c>
      <c r="H1877" s="70">
        <f>SUMIFS('0. CSM'!C:C,'0. CSM'!L:L,CSM_AGENCY3[[#This Row],[Agency]],'0. CSM'!M:M,CSM_AGENCY3[[#This Row],[Billing CSM Title]])+SUMIFS('0. CSM'!E:E,'0. CSM'!L:L,CSM_AGENCY3[[#This Row],[Agency]],'0. CSM'!M:M,CSM_AGENCY3[[#This Row],[Billing CSM Title]])*1000</f>
        <v>0</v>
      </c>
      <c r="I1877" s="70">
        <f>SUMIFS('0. CSM'!D:D,'0. CSM'!L:L,CSM_AGENCY3[[#This Row],[Agency]],'0. CSM'!M:M,CSM_AGENCY3[[#This Row],[Billing CSM Title]])+SUMIFS('0. CSM'!F:F,'0. CSM'!L:L,CSM_AGENCY3[[#This Row],[Agency]],'0. CSM'!M:M,CSM_AGENCY3[[#This Row],[Billing CSM Title]])*1000</f>
        <v>0</v>
      </c>
      <c r="J1877" s="70">
        <f>CSM_AGENCY3[[#This Row],[FY1 ANNUAL]]+CSM_AGENCY3[[#This Row],[FY2 ANNUAL]]</f>
        <v>0</v>
      </c>
      <c r="K1877" s="70">
        <f>ROUND(CSM_AGENCY3[[#This Row],[FY1 ANNUAL]]/12,2)</f>
        <v>0</v>
      </c>
      <c r="L1877" s="70">
        <f>ROUND(CSM_AGENCY3[[#This Row],[FY2 ANNUAL]]/12,2)</f>
        <v>0</v>
      </c>
    </row>
    <row r="1878" spans="1:12" hidden="1" x14ac:dyDescent="0.25">
      <c r="A1878" t="s">
        <v>231</v>
      </c>
      <c r="B1878" t="s">
        <v>353</v>
      </c>
      <c r="C1878" s="4" t="s">
        <v>470</v>
      </c>
      <c r="D1878" s="4"/>
      <c r="E1878" s="4" t="str">
        <f>CSM_AGENCY3[[#This Row],[Agency]]&amp;"-"&amp;CSM_AGENCY3[[#This Row],[Agency Name]]</f>
        <v>090-Office of the State Treasurer</v>
      </c>
      <c r="F1878" s="8" t="s">
        <v>55</v>
      </c>
      <c r="G1878" s="5" t="s">
        <v>456</v>
      </c>
      <c r="H1878" s="70">
        <f>SUMIFS('0. CSM'!C:C,'0. CSM'!L:L,CSM_AGENCY3[[#This Row],[Agency]],'0. CSM'!M:M,CSM_AGENCY3[[#This Row],[Billing CSM Title]])+SUMIFS('0. CSM'!E:E,'0. CSM'!L:L,CSM_AGENCY3[[#This Row],[Agency]],'0. CSM'!M:M,CSM_AGENCY3[[#This Row],[Billing CSM Title]])*1000</f>
        <v>0</v>
      </c>
      <c r="I1878" s="70">
        <f>SUMIFS('0. CSM'!D:D,'0. CSM'!L:L,CSM_AGENCY3[[#This Row],[Agency]],'0. CSM'!M:M,CSM_AGENCY3[[#This Row],[Billing CSM Title]])+SUMIFS('0. CSM'!F:F,'0. CSM'!L:L,CSM_AGENCY3[[#This Row],[Agency]],'0. CSM'!M:M,CSM_AGENCY3[[#This Row],[Billing CSM Title]])*1000</f>
        <v>0</v>
      </c>
      <c r="J1878" s="70">
        <f>CSM_AGENCY3[[#This Row],[FY1 ANNUAL]]+CSM_AGENCY3[[#This Row],[FY2 ANNUAL]]</f>
        <v>0</v>
      </c>
      <c r="K1878" s="70">
        <f>ROUND(CSM_AGENCY3[[#This Row],[FY1 ANNUAL]]/12,2)</f>
        <v>0</v>
      </c>
      <c r="L1878" s="70">
        <f>ROUND(CSM_AGENCY3[[#This Row],[FY2 ANNUAL]]/12,2)</f>
        <v>0</v>
      </c>
    </row>
    <row r="1879" spans="1:12" hidden="1" x14ac:dyDescent="0.25">
      <c r="A1879" t="s">
        <v>232</v>
      </c>
      <c r="B1879" t="s">
        <v>354</v>
      </c>
      <c r="C1879" s="4" t="s">
        <v>470</v>
      </c>
      <c r="D1879" s="4"/>
      <c r="E1879" s="4" t="str">
        <f>CSM_AGENCY3[[#This Row],[Agency]]&amp;"-"&amp;CSM_AGENCY3[[#This Row],[Agency Name]]</f>
        <v>091-Redistricting Commission</v>
      </c>
      <c r="F1879" s="8" t="s">
        <v>55</v>
      </c>
      <c r="G1879" s="5" t="s">
        <v>456</v>
      </c>
      <c r="H1879" s="70">
        <f>SUMIFS('0. CSM'!C:C,'0. CSM'!L:L,CSM_AGENCY3[[#This Row],[Agency]],'0. CSM'!M:M,CSM_AGENCY3[[#This Row],[Billing CSM Title]])+SUMIFS('0. CSM'!E:E,'0. CSM'!L:L,CSM_AGENCY3[[#This Row],[Agency]],'0. CSM'!M:M,CSM_AGENCY3[[#This Row],[Billing CSM Title]])*1000</f>
        <v>0</v>
      </c>
      <c r="I1879" s="70">
        <f>SUMIFS('0. CSM'!D:D,'0. CSM'!L:L,CSM_AGENCY3[[#This Row],[Agency]],'0. CSM'!M:M,CSM_AGENCY3[[#This Row],[Billing CSM Title]])+SUMIFS('0. CSM'!F:F,'0. CSM'!L:L,CSM_AGENCY3[[#This Row],[Agency]],'0. CSM'!M:M,CSM_AGENCY3[[#This Row],[Billing CSM Title]])*1000</f>
        <v>0</v>
      </c>
      <c r="J1879" s="70">
        <f>CSM_AGENCY3[[#This Row],[FY1 ANNUAL]]+CSM_AGENCY3[[#This Row],[FY2 ANNUAL]]</f>
        <v>0</v>
      </c>
      <c r="K1879" s="70">
        <f>ROUND(CSM_AGENCY3[[#This Row],[FY1 ANNUAL]]/12,2)</f>
        <v>0</v>
      </c>
      <c r="L1879" s="70">
        <f>ROUND(CSM_AGENCY3[[#This Row],[FY2 ANNUAL]]/12,2)</f>
        <v>0</v>
      </c>
    </row>
    <row r="1880" spans="1:12" hidden="1" x14ac:dyDescent="0.25">
      <c r="A1880" t="s">
        <v>233</v>
      </c>
      <c r="B1880" t="s">
        <v>355</v>
      </c>
      <c r="C1880" s="4" t="s">
        <v>470</v>
      </c>
      <c r="D1880" s="4"/>
      <c r="E1880" s="4" t="str">
        <f>CSM_AGENCY3[[#This Row],[Agency]]&amp;"-"&amp;CSM_AGENCY3[[#This Row],[Agency Name]]</f>
        <v>095-Office of the State Auditor</v>
      </c>
      <c r="F1880" s="8" t="s">
        <v>55</v>
      </c>
      <c r="G1880" s="5" t="s">
        <v>456</v>
      </c>
      <c r="H1880" s="70">
        <f>SUMIFS('0. CSM'!C:C,'0. CSM'!L:L,CSM_AGENCY3[[#This Row],[Agency]],'0. CSM'!M:M,CSM_AGENCY3[[#This Row],[Billing CSM Title]])+SUMIFS('0. CSM'!E:E,'0. CSM'!L:L,CSM_AGENCY3[[#This Row],[Agency]],'0. CSM'!M:M,CSM_AGENCY3[[#This Row],[Billing CSM Title]])*1000</f>
        <v>0</v>
      </c>
      <c r="I1880" s="70">
        <f>SUMIFS('0. CSM'!D:D,'0. CSM'!L:L,CSM_AGENCY3[[#This Row],[Agency]],'0. CSM'!M:M,CSM_AGENCY3[[#This Row],[Billing CSM Title]])+SUMIFS('0. CSM'!F:F,'0. CSM'!L:L,CSM_AGENCY3[[#This Row],[Agency]],'0. CSM'!M:M,CSM_AGENCY3[[#This Row],[Billing CSM Title]])*1000</f>
        <v>0</v>
      </c>
      <c r="J1880" s="70">
        <f>CSM_AGENCY3[[#This Row],[FY1 ANNUAL]]+CSM_AGENCY3[[#This Row],[FY2 ANNUAL]]</f>
        <v>0</v>
      </c>
      <c r="K1880" s="70">
        <f>ROUND(CSM_AGENCY3[[#This Row],[FY1 ANNUAL]]/12,2)</f>
        <v>0</v>
      </c>
      <c r="L1880" s="70">
        <f>ROUND(CSM_AGENCY3[[#This Row],[FY2 ANNUAL]]/12,2)</f>
        <v>0</v>
      </c>
    </row>
    <row r="1881" spans="1:12" hidden="1" x14ac:dyDescent="0.25">
      <c r="A1881" t="s">
        <v>234</v>
      </c>
      <c r="B1881" t="s">
        <v>356</v>
      </c>
      <c r="C1881" s="4" t="s">
        <v>470</v>
      </c>
      <c r="D1881" s="4"/>
      <c r="E1881" s="4" t="str">
        <f>CSM_AGENCY3[[#This Row],[Agency]]&amp;"-"&amp;CSM_AGENCY3[[#This Row],[Agency Name]]</f>
        <v>099-Comm Salaries for Elected Officials</v>
      </c>
      <c r="F1881" s="8" t="s">
        <v>55</v>
      </c>
      <c r="G1881" s="5" t="s">
        <v>456</v>
      </c>
      <c r="H1881" s="70">
        <f>SUMIFS('0. CSM'!C:C,'0. CSM'!L:L,CSM_AGENCY3[[#This Row],[Agency]],'0. CSM'!M:M,CSM_AGENCY3[[#This Row],[Billing CSM Title]])+SUMIFS('0. CSM'!E:E,'0. CSM'!L:L,CSM_AGENCY3[[#This Row],[Agency]],'0. CSM'!M:M,CSM_AGENCY3[[#This Row],[Billing CSM Title]])*1000</f>
        <v>0</v>
      </c>
      <c r="I1881" s="70">
        <f>SUMIFS('0. CSM'!D:D,'0. CSM'!L:L,CSM_AGENCY3[[#This Row],[Agency]],'0. CSM'!M:M,CSM_AGENCY3[[#This Row],[Billing CSM Title]])+SUMIFS('0. CSM'!F:F,'0. CSM'!L:L,CSM_AGENCY3[[#This Row],[Agency]],'0. CSM'!M:M,CSM_AGENCY3[[#This Row],[Billing CSM Title]])*1000</f>
        <v>0</v>
      </c>
      <c r="J1881" s="70">
        <f>CSM_AGENCY3[[#This Row],[FY1 ANNUAL]]+CSM_AGENCY3[[#This Row],[FY2 ANNUAL]]</f>
        <v>0</v>
      </c>
      <c r="K1881" s="70">
        <f>ROUND(CSM_AGENCY3[[#This Row],[FY1 ANNUAL]]/12,2)</f>
        <v>0</v>
      </c>
      <c r="L1881" s="70">
        <f>ROUND(CSM_AGENCY3[[#This Row],[FY2 ANNUAL]]/12,2)</f>
        <v>0</v>
      </c>
    </row>
    <row r="1882" spans="1:12" hidden="1" x14ac:dyDescent="0.25">
      <c r="A1882" t="s">
        <v>235</v>
      </c>
      <c r="B1882" t="s">
        <v>357</v>
      </c>
      <c r="C1882" s="4" t="s">
        <v>470</v>
      </c>
      <c r="D1882" s="4"/>
      <c r="E1882" s="4" t="str">
        <f>CSM_AGENCY3[[#This Row],[Agency]]&amp;"-"&amp;CSM_AGENCY3[[#This Row],[Agency Name]]</f>
        <v>100-Office of the Attorney General</v>
      </c>
      <c r="F1882" s="8" t="s">
        <v>55</v>
      </c>
      <c r="G1882" s="5" t="s">
        <v>456</v>
      </c>
      <c r="H1882" s="70">
        <f>SUMIFS('0. CSM'!C:C,'0. CSM'!L:L,CSM_AGENCY3[[#This Row],[Agency]],'0. CSM'!M:M,CSM_AGENCY3[[#This Row],[Billing CSM Title]])+SUMIFS('0. CSM'!E:E,'0. CSM'!L:L,CSM_AGENCY3[[#This Row],[Agency]],'0. CSM'!M:M,CSM_AGENCY3[[#This Row],[Billing CSM Title]])*1000</f>
        <v>0</v>
      </c>
      <c r="I1882" s="70">
        <f>SUMIFS('0. CSM'!D:D,'0. CSM'!L:L,CSM_AGENCY3[[#This Row],[Agency]],'0. CSM'!M:M,CSM_AGENCY3[[#This Row],[Billing CSM Title]])+SUMIFS('0. CSM'!F:F,'0. CSM'!L:L,CSM_AGENCY3[[#This Row],[Agency]],'0. CSM'!M:M,CSM_AGENCY3[[#This Row],[Billing CSM Title]])*1000</f>
        <v>0</v>
      </c>
      <c r="J1882" s="70">
        <f>CSM_AGENCY3[[#This Row],[FY1 ANNUAL]]+CSM_AGENCY3[[#This Row],[FY2 ANNUAL]]</f>
        <v>0</v>
      </c>
      <c r="K1882" s="70">
        <f>ROUND(CSM_AGENCY3[[#This Row],[FY1 ANNUAL]]/12,2)</f>
        <v>0</v>
      </c>
      <c r="L1882" s="70">
        <f>ROUND(CSM_AGENCY3[[#This Row],[FY2 ANNUAL]]/12,2)</f>
        <v>0</v>
      </c>
    </row>
    <row r="1883" spans="1:12" hidden="1" x14ac:dyDescent="0.25">
      <c r="A1883" t="s">
        <v>236</v>
      </c>
      <c r="B1883" t="s">
        <v>358</v>
      </c>
      <c r="C1883" s="4" t="s">
        <v>470</v>
      </c>
      <c r="D1883" s="4"/>
      <c r="E1883" s="4" t="str">
        <f>CSM_AGENCY3[[#This Row],[Agency]]&amp;"-"&amp;CSM_AGENCY3[[#This Row],[Agency Name]]</f>
        <v>101-Caseload Forecast Council</v>
      </c>
      <c r="F1883" s="8" t="s">
        <v>55</v>
      </c>
      <c r="G1883" s="5" t="s">
        <v>456</v>
      </c>
      <c r="H1883" s="70">
        <f>SUMIFS('0. CSM'!C:C,'0. CSM'!L:L,CSM_AGENCY3[[#This Row],[Agency]],'0. CSM'!M:M,CSM_AGENCY3[[#This Row],[Billing CSM Title]])+SUMIFS('0. CSM'!E:E,'0. CSM'!L:L,CSM_AGENCY3[[#This Row],[Agency]],'0. CSM'!M:M,CSM_AGENCY3[[#This Row],[Billing CSM Title]])*1000</f>
        <v>0</v>
      </c>
      <c r="I1883" s="70">
        <f>SUMIFS('0. CSM'!D:D,'0. CSM'!L:L,CSM_AGENCY3[[#This Row],[Agency]],'0. CSM'!M:M,CSM_AGENCY3[[#This Row],[Billing CSM Title]])+SUMIFS('0. CSM'!F:F,'0. CSM'!L:L,CSM_AGENCY3[[#This Row],[Agency]],'0. CSM'!M:M,CSM_AGENCY3[[#This Row],[Billing CSM Title]])*1000</f>
        <v>0</v>
      </c>
      <c r="J1883" s="70">
        <f>CSM_AGENCY3[[#This Row],[FY1 ANNUAL]]+CSM_AGENCY3[[#This Row],[FY2 ANNUAL]]</f>
        <v>0</v>
      </c>
      <c r="K1883" s="70">
        <f>ROUND(CSM_AGENCY3[[#This Row],[FY1 ANNUAL]]/12,2)</f>
        <v>0</v>
      </c>
      <c r="L1883" s="70">
        <f>ROUND(CSM_AGENCY3[[#This Row],[FY2 ANNUAL]]/12,2)</f>
        <v>0</v>
      </c>
    </row>
    <row r="1884" spans="1:12" hidden="1" x14ac:dyDescent="0.25">
      <c r="A1884" t="s">
        <v>237</v>
      </c>
      <c r="B1884" t="s">
        <v>359</v>
      </c>
      <c r="C1884" s="4" t="s">
        <v>470</v>
      </c>
      <c r="D1884" s="4"/>
      <c r="E1884" s="4" t="str">
        <f>CSM_AGENCY3[[#This Row],[Agency]]&amp;"-"&amp;CSM_AGENCY3[[#This Row],[Agency Name]]</f>
        <v>102-Dept of Financial Institutions</v>
      </c>
      <c r="F1884" s="8" t="s">
        <v>55</v>
      </c>
      <c r="G1884" s="5" t="s">
        <v>456</v>
      </c>
      <c r="H1884" s="70">
        <f>SUMIFS('0. CSM'!C:C,'0. CSM'!L:L,CSM_AGENCY3[[#This Row],[Agency]],'0. CSM'!M:M,CSM_AGENCY3[[#This Row],[Billing CSM Title]])+SUMIFS('0. CSM'!E:E,'0. CSM'!L:L,CSM_AGENCY3[[#This Row],[Agency]],'0. CSM'!M:M,CSM_AGENCY3[[#This Row],[Billing CSM Title]])*1000</f>
        <v>0</v>
      </c>
      <c r="I1884" s="70">
        <f>SUMIFS('0. CSM'!D:D,'0. CSM'!L:L,CSM_AGENCY3[[#This Row],[Agency]],'0. CSM'!M:M,CSM_AGENCY3[[#This Row],[Billing CSM Title]])+SUMIFS('0. CSM'!F:F,'0. CSM'!L:L,CSM_AGENCY3[[#This Row],[Agency]],'0. CSM'!M:M,CSM_AGENCY3[[#This Row],[Billing CSM Title]])*1000</f>
        <v>0</v>
      </c>
      <c r="J1884" s="70">
        <f>CSM_AGENCY3[[#This Row],[FY1 ANNUAL]]+CSM_AGENCY3[[#This Row],[FY2 ANNUAL]]</f>
        <v>0</v>
      </c>
      <c r="K1884" s="70">
        <f>ROUND(CSM_AGENCY3[[#This Row],[FY1 ANNUAL]]/12,2)</f>
        <v>0</v>
      </c>
      <c r="L1884" s="70">
        <f>ROUND(CSM_AGENCY3[[#This Row],[FY2 ANNUAL]]/12,2)</f>
        <v>0</v>
      </c>
    </row>
    <row r="1885" spans="1:12" hidden="1" x14ac:dyDescent="0.25">
      <c r="A1885" t="s">
        <v>238</v>
      </c>
      <c r="B1885" t="s">
        <v>360</v>
      </c>
      <c r="C1885" s="4" t="s">
        <v>470</v>
      </c>
      <c r="D1885" s="4"/>
      <c r="E1885" s="4" t="str">
        <f>CSM_AGENCY3[[#This Row],[Agency]]&amp;"-"&amp;CSM_AGENCY3[[#This Row],[Agency Name]]</f>
        <v>103-Department of Commerce</v>
      </c>
      <c r="F1885" s="8" t="s">
        <v>55</v>
      </c>
      <c r="G1885" s="5" t="s">
        <v>456</v>
      </c>
      <c r="H1885" s="70">
        <f>SUMIFS('0. CSM'!C:C,'0. CSM'!L:L,CSM_AGENCY3[[#This Row],[Agency]],'0. CSM'!M:M,CSM_AGENCY3[[#This Row],[Billing CSM Title]])+SUMIFS('0. CSM'!E:E,'0. CSM'!L:L,CSM_AGENCY3[[#This Row],[Agency]],'0. CSM'!M:M,CSM_AGENCY3[[#This Row],[Billing CSM Title]])*1000</f>
        <v>0</v>
      </c>
      <c r="I1885" s="70">
        <f>SUMIFS('0. CSM'!D:D,'0. CSM'!L:L,CSM_AGENCY3[[#This Row],[Agency]],'0. CSM'!M:M,CSM_AGENCY3[[#This Row],[Billing CSM Title]])+SUMIFS('0. CSM'!F:F,'0. CSM'!L:L,CSM_AGENCY3[[#This Row],[Agency]],'0. CSM'!M:M,CSM_AGENCY3[[#This Row],[Billing CSM Title]])*1000</f>
        <v>0</v>
      </c>
      <c r="J1885" s="70">
        <f>CSM_AGENCY3[[#This Row],[FY1 ANNUAL]]+CSM_AGENCY3[[#This Row],[FY2 ANNUAL]]</f>
        <v>0</v>
      </c>
      <c r="K1885" s="70">
        <f>ROUND(CSM_AGENCY3[[#This Row],[FY1 ANNUAL]]/12,2)</f>
        <v>0</v>
      </c>
      <c r="L1885" s="70">
        <f>ROUND(CSM_AGENCY3[[#This Row],[FY2 ANNUAL]]/12,2)</f>
        <v>0</v>
      </c>
    </row>
    <row r="1886" spans="1:12" hidden="1" x14ac:dyDescent="0.25">
      <c r="A1886" t="s">
        <v>239</v>
      </c>
      <c r="B1886" t="s">
        <v>361</v>
      </c>
      <c r="C1886" s="4" t="s">
        <v>470</v>
      </c>
      <c r="D1886" s="4"/>
      <c r="E1886" s="4" t="str">
        <f>CSM_AGENCY3[[#This Row],[Agency]]&amp;"-"&amp;CSM_AGENCY3[[#This Row],[Agency Name]]</f>
        <v>104-Economic &amp; Revenue Forecast Council</v>
      </c>
      <c r="F1886" s="8" t="s">
        <v>55</v>
      </c>
      <c r="G1886" s="5" t="s">
        <v>456</v>
      </c>
      <c r="H1886" s="70">
        <f>SUMIFS('0. CSM'!C:C,'0. CSM'!L:L,CSM_AGENCY3[[#This Row],[Agency]],'0. CSM'!M:M,CSM_AGENCY3[[#This Row],[Billing CSM Title]])+SUMIFS('0. CSM'!E:E,'0. CSM'!L:L,CSM_AGENCY3[[#This Row],[Agency]],'0. CSM'!M:M,CSM_AGENCY3[[#This Row],[Billing CSM Title]])*1000</f>
        <v>0</v>
      </c>
      <c r="I1886" s="70">
        <f>SUMIFS('0. CSM'!D:D,'0. CSM'!L:L,CSM_AGENCY3[[#This Row],[Agency]],'0. CSM'!M:M,CSM_AGENCY3[[#This Row],[Billing CSM Title]])+SUMIFS('0. CSM'!F:F,'0. CSM'!L:L,CSM_AGENCY3[[#This Row],[Agency]],'0. CSM'!M:M,CSM_AGENCY3[[#This Row],[Billing CSM Title]])*1000</f>
        <v>0</v>
      </c>
      <c r="J1886" s="70">
        <f>CSM_AGENCY3[[#This Row],[FY1 ANNUAL]]+CSM_AGENCY3[[#This Row],[FY2 ANNUAL]]</f>
        <v>0</v>
      </c>
      <c r="K1886" s="70">
        <f>ROUND(CSM_AGENCY3[[#This Row],[FY1 ANNUAL]]/12,2)</f>
        <v>0</v>
      </c>
      <c r="L1886" s="70">
        <f>ROUND(CSM_AGENCY3[[#This Row],[FY2 ANNUAL]]/12,2)</f>
        <v>0</v>
      </c>
    </row>
    <row r="1887" spans="1:12" hidden="1" x14ac:dyDescent="0.25">
      <c r="A1887" t="s">
        <v>240</v>
      </c>
      <c r="B1887" t="s">
        <v>362</v>
      </c>
      <c r="C1887" s="4" t="s">
        <v>470</v>
      </c>
      <c r="D1887" s="4"/>
      <c r="E1887" s="4" t="str">
        <f>CSM_AGENCY3[[#This Row],[Agency]]&amp;"-"&amp;CSM_AGENCY3[[#This Row],[Agency Name]]</f>
        <v>105-Office of Financial Management</v>
      </c>
      <c r="F1887" s="8" t="s">
        <v>55</v>
      </c>
      <c r="G1887" s="5" t="s">
        <v>456</v>
      </c>
      <c r="H1887" s="70">
        <f>SUMIFS('0. CSM'!C:C,'0. CSM'!L:L,CSM_AGENCY3[[#This Row],[Agency]],'0. CSM'!M:M,CSM_AGENCY3[[#This Row],[Billing CSM Title]])+SUMIFS('0. CSM'!E:E,'0. CSM'!L:L,CSM_AGENCY3[[#This Row],[Agency]],'0. CSM'!M:M,CSM_AGENCY3[[#This Row],[Billing CSM Title]])*1000</f>
        <v>0</v>
      </c>
      <c r="I1887" s="70">
        <f>SUMIFS('0. CSM'!D:D,'0. CSM'!L:L,CSM_AGENCY3[[#This Row],[Agency]],'0. CSM'!M:M,CSM_AGENCY3[[#This Row],[Billing CSM Title]])+SUMIFS('0. CSM'!F:F,'0. CSM'!L:L,CSM_AGENCY3[[#This Row],[Agency]],'0. CSM'!M:M,CSM_AGENCY3[[#This Row],[Billing CSM Title]])*1000</f>
        <v>0</v>
      </c>
      <c r="J1887" s="70">
        <f>CSM_AGENCY3[[#This Row],[FY1 ANNUAL]]+CSM_AGENCY3[[#This Row],[FY2 ANNUAL]]</f>
        <v>0</v>
      </c>
      <c r="K1887" s="70">
        <f>ROUND(CSM_AGENCY3[[#This Row],[FY1 ANNUAL]]/12,2)</f>
        <v>0</v>
      </c>
      <c r="L1887" s="70">
        <f>ROUND(CSM_AGENCY3[[#This Row],[FY2 ANNUAL]]/12,2)</f>
        <v>0</v>
      </c>
    </row>
    <row r="1888" spans="1:12" hidden="1" x14ac:dyDescent="0.25">
      <c r="A1888" t="s">
        <v>241</v>
      </c>
      <c r="B1888" t="s">
        <v>363</v>
      </c>
      <c r="C1888" s="4" t="s">
        <v>470</v>
      </c>
      <c r="D1888" s="4"/>
      <c r="E1888" s="4" t="str">
        <f>CSM_AGENCY3[[#This Row],[Agency]]&amp;"-"&amp;CSM_AGENCY3[[#This Row],[Agency Name]]</f>
        <v>107-WA State Health Care Authority</v>
      </c>
      <c r="F1888" s="8" t="s">
        <v>55</v>
      </c>
      <c r="G1888" s="5" t="s">
        <v>456</v>
      </c>
      <c r="H1888" s="70">
        <f>SUMIFS('0. CSM'!C:C,'0. CSM'!L:L,CSM_AGENCY3[[#This Row],[Agency]],'0. CSM'!M:M,CSM_AGENCY3[[#This Row],[Billing CSM Title]])+SUMIFS('0. CSM'!E:E,'0. CSM'!L:L,CSM_AGENCY3[[#This Row],[Agency]],'0. CSM'!M:M,CSM_AGENCY3[[#This Row],[Billing CSM Title]])*1000</f>
        <v>0</v>
      </c>
      <c r="I1888" s="70">
        <f>SUMIFS('0. CSM'!D:D,'0. CSM'!L:L,CSM_AGENCY3[[#This Row],[Agency]],'0. CSM'!M:M,CSM_AGENCY3[[#This Row],[Billing CSM Title]])+SUMIFS('0. CSM'!F:F,'0. CSM'!L:L,CSM_AGENCY3[[#This Row],[Agency]],'0. CSM'!M:M,CSM_AGENCY3[[#This Row],[Billing CSM Title]])*1000</f>
        <v>0</v>
      </c>
      <c r="J1888" s="70">
        <f>CSM_AGENCY3[[#This Row],[FY1 ANNUAL]]+CSM_AGENCY3[[#This Row],[FY2 ANNUAL]]</f>
        <v>0</v>
      </c>
      <c r="K1888" s="70">
        <f>ROUND(CSM_AGENCY3[[#This Row],[FY1 ANNUAL]]/12,2)</f>
        <v>0</v>
      </c>
      <c r="L1888" s="70">
        <f>ROUND(CSM_AGENCY3[[#This Row],[FY2 ANNUAL]]/12,2)</f>
        <v>0</v>
      </c>
    </row>
    <row r="1889" spans="1:12" hidden="1" x14ac:dyDescent="0.25">
      <c r="A1889" t="s">
        <v>242</v>
      </c>
      <c r="B1889" t="s">
        <v>364</v>
      </c>
      <c r="C1889" s="4" t="s">
        <v>470</v>
      </c>
      <c r="D1889" s="4"/>
      <c r="E1889" s="4" t="str">
        <f>CSM_AGENCY3[[#This Row],[Agency]]&amp;"-"&amp;CSM_AGENCY3[[#This Row],[Agency Name]]</f>
        <v>110-Office of Administrative Hearings</v>
      </c>
      <c r="F1889" s="8" t="s">
        <v>55</v>
      </c>
      <c r="G1889" s="5" t="s">
        <v>456</v>
      </c>
      <c r="H1889" s="70">
        <f>SUMIFS('0. CSM'!C:C,'0. CSM'!L:L,CSM_AGENCY3[[#This Row],[Agency]],'0. CSM'!M:M,CSM_AGENCY3[[#This Row],[Billing CSM Title]])+SUMIFS('0. CSM'!E:E,'0. CSM'!L:L,CSM_AGENCY3[[#This Row],[Agency]],'0. CSM'!M:M,CSM_AGENCY3[[#This Row],[Billing CSM Title]])*1000</f>
        <v>0</v>
      </c>
      <c r="I1889" s="70">
        <f>SUMIFS('0. CSM'!D:D,'0. CSM'!L:L,CSM_AGENCY3[[#This Row],[Agency]],'0. CSM'!M:M,CSM_AGENCY3[[#This Row],[Billing CSM Title]])+SUMIFS('0. CSM'!F:F,'0. CSM'!L:L,CSM_AGENCY3[[#This Row],[Agency]],'0. CSM'!M:M,CSM_AGENCY3[[#This Row],[Billing CSM Title]])*1000</f>
        <v>0</v>
      </c>
      <c r="J1889" s="70">
        <f>CSM_AGENCY3[[#This Row],[FY1 ANNUAL]]+CSM_AGENCY3[[#This Row],[FY2 ANNUAL]]</f>
        <v>0</v>
      </c>
      <c r="K1889" s="70">
        <f>ROUND(CSM_AGENCY3[[#This Row],[FY1 ANNUAL]]/12,2)</f>
        <v>0</v>
      </c>
      <c r="L1889" s="70">
        <f>ROUND(CSM_AGENCY3[[#This Row],[FY2 ANNUAL]]/12,2)</f>
        <v>0</v>
      </c>
    </row>
    <row r="1890" spans="1:12" hidden="1" x14ac:dyDescent="0.25">
      <c r="A1890" t="s">
        <v>243</v>
      </c>
      <c r="B1890" t="s">
        <v>365</v>
      </c>
      <c r="C1890" s="4" t="s">
        <v>470</v>
      </c>
      <c r="D1890" s="4"/>
      <c r="E1890" s="4" t="str">
        <f>CSM_AGENCY3[[#This Row],[Agency]]&amp;"-"&amp;CSM_AGENCY3[[#This Row],[Agency Name]]</f>
        <v>116-State Lottery Commission</v>
      </c>
      <c r="F1890" s="8" t="s">
        <v>55</v>
      </c>
      <c r="G1890" s="5" t="s">
        <v>456</v>
      </c>
      <c r="H1890" s="70">
        <f>SUMIFS('0. CSM'!C:C,'0. CSM'!L:L,CSM_AGENCY3[[#This Row],[Agency]],'0. CSM'!M:M,CSM_AGENCY3[[#This Row],[Billing CSM Title]])+SUMIFS('0. CSM'!E:E,'0. CSM'!L:L,CSM_AGENCY3[[#This Row],[Agency]],'0. CSM'!M:M,CSM_AGENCY3[[#This Row],[Billing CSM Title]])*1000</f>
        <v>0</v>
      </c>
      <c r="I1890" s="70">
        <f>SUMIFS('0. CSM'!D:D,'0. CSM'!L:L,CSM_AGENCY3[[#This Row],[Agency]],'0. CSM'!M:M,CSM_AGENCY3[[#This Row],[Billing CSM Title]])+SUMIFS('0. CSM'!F:F,'0. CSM'!L:L,CSM_AGENCY3[[#This Row],[Agency]],'0. CSM'!M:M,CSM_AGENCY3[[#This Row],[Billing CSM Title]])*1000</f>
        <v>0</v>
      </c>
      <c r="J1890" s="70">
        <f>CSM_AGENCY3[[#This Row],[FY1 ANNUAL]]+CSM_AGENCY3[[#This Row],[FY2 ANNUAL]]</f>
        <v>0</v>
      </c>
      <c r="K1890" s="70">
        <f>ROUND(CSM_AGENCY3[[#This Row],[FY1 ANNUAL]]/12,2)</f>
        <v>0</v>
      </c>
      <c r="L1890" s="70">
        <f>ROUND(CSM_AGENCY3[[#This Row],[FY2 ANNUAL]]/12,2)</f>
        <v>0</v>
      </c>
    </row>
    <row r="1891" spans="1:12" hidden="1" x14ac:dyDescent="0.25">
      <c r="A1891" t="s">
        <v>244</v>
      </c>
      <c r="B1891" t="s">
        <v>366</v>
      </c>
      <c r="C1891" s="4" t="s">
        <v>470</v>
      </c>
      <c r="D1891" s="4"/>
      <c r="E1891" s="4" t="str">
        <f>CSM_AGENCY3[[#This Row],[Agency]]&amp;"-"&amp;CSM_AGENCY3[[#This Row],[Agency Name]]</f>
        <v>117-Washington State Gambling Comm</v>
      </c>
      <c r="F1891" s="8" t="s">
        <v>55</v>
      </c>
      <c r="G1891" s="5" t="s">
        <v>456</v>
      </c>
      <c r="H1891" s="70">
        <f>SUMIFS('0. CSM'!C:C,'0. CSM'!L:L,CSM_AGENCY3[[#This Row],[Agency]],'0. CSM'!M:M,CSM_AGENCY3[[#This Row],[Billing CSM Title]])+SUMIFS('0. CSM'!E:E,'0. CSM'!L:L,CSM_AGENCY3[[#This Row],[Agency]],'0. CSM'!M:M,CSM_AGENCY3[[#This Row],[Billing CSM Title]])*1000</f>
        <v>0</v>
      </c>
      <c r="I1891" s="70">
        <f>SUMIFS('0. CSM'!D:D,'0. CSM'!L:L,CSM_AGENCY3[[#This Row],[Agency]],'0. CSM'!M:M,CSM_AGENCY3[[#This Row],[Billing CSM Title]])+SUMIFS('0. CSM'!F:F,'0. CSM'!L:L,CSM_AGENCY3[[#This Row],[Agency]],'0. CSM'!M:M,CSM_AGENCY3[[#This Row],[Billing CSM Title]])*1000</f>
        <v>0</v>
      </c>
      <c r="J1891" s="70">
        <f>CSM_AGENCY3[[#This Row],[FY1 ANNUAL]]+CSM_AGENCY3[[#This Row],[FY2 ANNUAL]]</f>
        <v>0</v>
      </c>
      <c r="K1891" s="70">
        <f>ROUND(CSM_AGENCY3[[#This Row],[FY1 ANNUAL]]/12,2)</f>
        <v>0</v>
      </c>
      <c r="L1891" s="70">
        <f>ROUND(CSM_AGENCY3[[#This Row],[FY2 ANNUAL]]/12,2)</f>
        <v>0</v>
      </c>
    </row>
    <row r="1892" spans="1:12" hidden="1" x14ac:dyDescent="0.25">
      <c r="A1892" t="s">
        <v>245</v>
      </c>
      <c r="B1892" t="s">
        <v>367</v>
      </c>
      <c r="C1892" s="4" t="s">
        <v>470</v>
      </c>
      <c r="D1892" s="4"/>
      <c r="E1892" s="4" t="str">
        <f>CSM_AGENCY3[[#This Row],[Agency]]&amp;"-"&amp;CSM_AGENCY3[[#This Row],[Agency Name]]</f>
        <v>118-WA State Comm on Hispanic Affairs</v>
      </c>
      <c r="F1892" s="8" t="s">
        <v>55</v>
      </c>
      <c r="G1892" s="5" t="s">
        <v>456</v>
      </c>
      <c r="H1892" s="70">
        <f>SUMIFS('0. CSM'!C:C,'0. CSM'!L:L,CSM_AGENCY3[[#This Row],[Agency]],'0. CSM'!M:M,CSM_AGENCY3[[#This Row],[Billing CSM Title]])+SUMIFS('0. CSM'!E:E,'0. CSM'!L:L,CSM_AGENCY3[[#This Row],[Agency]],'0. CSM'!M:M,CSM_AGENCY3[[#This Row],[Billing CSM Title]])*1000</f>
        <v>0</v>
      </c>
      <c r="I1892" s="70">
        <f>SUMIFS('0. CSM'!D:D,'0. CSM'!L:L,CSM_AGENCY3[[#This Row],[Agency]],'0. CSM'!M:M,CSM_AGENCY3[[#This Row],[Billing CSM Title]])+SUMIFS('0. CSM'!F:F,'0. CSM'!L:L,CSM_AGENCY3[[#This Row],[Agency]],'0. CSM'!M:M,CSM_AGENCY3[[#This Row],[Billing CSM Title]])*1000</f>
        <v>0</v>
      </c>
      <c r="J1892" s="70">
        <f>CSM_AGENCY3[[#This Row],[FY1 ANNUAL]]+CSM_AGENCY3[[#This Row],[FY2 ANNUAL]]</f>
        <v>0</v>
      </c>
      <c r="K1892" s="70">
        <f>ROUND(CSM_AGENCY3[[#This Row],[FY1 ANNUAL]]/12,2)</f>
        <v>0</v>
      </c>
      <c r="L1892" s="70">
        <f>ROUND(CSM_AGENCY3[[#This Row],[FY2 ANNUAL]]/12,2)</f>
        <v>0</v>
      </c>
    </row>
    <row r="1893" spans="1:12" hidden="1" x14ac:dyDescent="0.25">
      <c r="A1893" t="s">
        <v>246</v>
      </c>
      <c r="B1893" t="s">
        <v>368</v>
      </c>
      <c r="C1893" s="4" t="s">
        <v>470</v>
      </c>
      <c r="D1893" s="4"/>
      <c r="E1893" s="4" t="str">
        <f>CSM_AGENCY3[[#This Row],[Agency]]&amp;"-"&amp;CSM_AGENCY3[[#This Row],[Agency Name]]</f>
        <v>119-African-American Affairs Comm</v>
      </c>
      <c r="F1893" s="8" t="s">
        <v>55</v>
      </c>
      <c r="G1893" s="5" t="s">
        <v>456</v>
      </c>
      <c r="H1893" s="70">
        <f>SUMIFS('0. CSM'!C:C,'0. CSM'!L:L,CSM_AGENCY3[[#This Row],[Agency]],'0. CSM'!M:M,CSM_AGENCY3[[#This Row],[Billing CSM Title]])+SUMIFS('0. CSM'!E:E,'0. CSM'!L:L,CSM_AGENCY3[[#This Row],[Agency]],'0. CSM'!M:M,CSM_AGENCY3[[#This Row],[Billing CSM Title]])*1000</f>
        <v>0</v>
      </c>
      <c r="I1893" s="70">
        <f>SUMIFS('0. CSM'!D:D,'0. CSM'!L:L,CSM_AGENCY3[[#This Row],[Agency]],'0. CSM'!M:M,CSM_AGENCY3[[#This Row],[Billing CSM Title]])+SUMIFS('0. CSM'!F:F,'0. CSM'!L:L,CSM_AGENCY3[[#This Row],[Agency]],'0. CSM'!M:M,CSM_AGENCY3[[#This Row],[Billing CSM Title]])*1000</f>
        <v>0</v>
      </c>
      <c r="J1893" s="70">
        <f>CSM_AGENCY3[[#This Row],[FY1 ANNUAL]]+CSM_AGENCY3[[#This Row],[FY2 ANNUAL]]</f>
        <v>0</v>
      </c>
      <c r="K1893" s="70">
        <f>ROUND(CSM_AGENCY3[[#This Row],[FY1 ANNUAL]]/12,2)</f>
        <v>0</v>
      </c>
      <c r="L1893" s="70">
        <f>ROUND(CSM_AGENCY3[[#This Row],[FY2 ANNUAL]]/12,2)</f>
        <v>0</v>
      </c>
    </row>
    <row r="1894" spans="1:12" hidden="1" x14ac:dyDescent="0.25">
      <c r="A1894" t="s">
        <v>247</v>
      </c>
      <c r="B1894" t="s">
        <v>369</v>
      </c>
      <c r="C1894" s="4" t="s">
        <v>470</v>
      </c>
      <c r="D1894" s="4"/>
      <c r="E1894" s="4" t="str">
        <f>CSM_AGENCY3[[#This Row],[Agency]]&amp;"-"&amp;CSM_AGENCY3[[#This Row],[Agency Name]]</f>
        <v>120-Human Rights Commission</v>
      </c>
      <c r="F1894" s="8" t="s">
        <v>55</v>
      </c>
      <c r="G1894" s="5" t="s">
        <v>456</v>
      </c>
      <c r="H1894" s="70">
        <f>SUMIFS('0. CSM'!C:C,'0. CSM'!L:L,CSM_AGENCY3[[#This Row],[Agency]],'0. CSM'!M:M,CSM_AGENCY3[[#This Row],[Billing CSM Title]])+SUMIFS('0. CSM'!E:E,'0. CSM'!L:L,CSM_AGENCY3[[#This Row],[Agency]],'0. CSM'!M:M,CSM_AGENCY3[[#This Row],[Billing CSM Title]])*1000</f>
        <v>0</v>
      </c>
      <c r="I1894" s="70">
        <f>SUMIFS('0. CSM'!D:D,'0. CSM'!L:L,CSM_AGENCY3[[#This Row],[Agency]],'0. CSM'!M:M,CSM_AGENCY3[[#This Row],[Billing CSM Title]])+SUMIFS('0. CSM'!F:F,'0. CSM'!L:L,CSM_AGENCY3[[#This Row],[Agency]],'0. CSM'!M:M,CSM_AGENCY3[[#This Row],[Billing CSM Title]])*1000</f>
        <v>0</v>
      </c>
      <c r="J1894" s="70">
        <f>CSM_AGENCY3[[#This Row],[FY1 ANNUAL]]+CSM_AGENCY3[[#This Row],[FY2 ANNUAL]]</f>
        <v>0</v>
      </c>
      <c r="K1894" s="70">
        <f>ROUND(CSM_AGENCY3[[#This Row],[FY1 ANNUAL]]/12,2)</f>
        <v>0</v>
      </c>
      <c r="L1894" s="70">
        <f>ROUND(CSM_AGENCY3[[#This Row],[FY2 ANNUAL]]/12,2)</f>
        <v>0</v>
      </c>
    </row>
    <row r="1895" spans="1:12" hidden="1" x14ac:dyDescent="0.25">
      <c r="A1895" t="s">
        <v>248</v>
      </c>
      <c r="B1895" t="s">
        <v>370</v>
      </c>
      <c r="C1895" s="4" t="s">
        <v>470</v>
      </c>
      <c r="D1895" s="4"/>
      <c r="E1895" s="4" t="str">
        <f>CSM_AGENCY3[[#This Row],[Agency]]&amp;"-"&amp;CSM_AGENCY3[[#This Row],[Agency Name]]</f>
        <v>124-Department of Retirement Systems</v>
      </c>
      <c r="F1895" s="8" t="s">
        <v>55</v>
      </c>
      <c r="G1895" s="5" t="s">
        <v>456</v>
      </c>
      <c r="H1895" s="70">
        <f>SUMIFS('0. CSM'!C:C,'0. CSM'!L:L,CSM_AGENCY3[[#This Row],[Agency]],'0. CSM'!M:M,CSM_AGENCY3[[#This Row],[Billing CSM Title]])+SUMIFS('0. CSM'!E:E,'0. CSM'!L:L,CSM_AGENCY3[[#This Row],[Agency]],'0. CSM'!M:M,CSM_AGENCY3[[#This Row],[Billing CSM Title]])*1000</f>
        <v>0</v>
      </c>
      <c r="I1895" s="70">
        <f>SUMIFS('0. CSM'!D:D,'0. CSM'!L:L,CSM_AGENCY3[[#This Row],[Agency]],'0. CSM'!M:M,CSM_AGENCY3[[#This Row],[Billing CSM Title]])+SUMIFS('0. CSM'!F:F,'0. CSM'!L:L,CSM_AGENCY3[[#This Row],[Agency]],'0. CSM'!M:M,CSM_AGENCY3[[#This Row],[Billing CSM Title]])*1000</f>
        <v>0</v>
      </c>
      <c r="J1895" s="70">
        <f>CSM_AGENCY3[[#This Row],[FY1 ANNUAL]]+CSM_AGENCY3[[#This Row],[FY2 ANNUAL]]</f>
        <v>0</v>
      </c>
      <c r="K1895" s="70">
        <f>ROUND(CSM_AGENCY3[[#This Row],[FY1 ANNUAL]]/12,2)</f>
        <v>0</v>
      </c>
      <c r="L1895" s="70">
        <f>ROUND(CSM_AGENCY3[[#This Row],[FY2 ANNUAL]]/12,2)</f>
        <v>0</v>
      </c>
    </row>
    <row r="1896" spans="1:12" hidden="1" x14ac:dyDescent="0.25">
      <c r="A1896" t="s">
        <v>249</v>
      </c>
      <c r="B1896" t="s">
        <v>371</v>
      </c>
      <c r="C1896" s="4" t="s">
        <v>470</v>
      </c>
      <c r="D1896" s="4"/>
      <c r="E1896" s="4" t="str">
        <f>CSM_AGENCY3[[#This Row],[Agency]]&amp;"-"&amp;CSM_AGENCY3[[#This Row],[Agency Name]]</f>
        <v>126-State Investment Board</v>
      </c>
      <c r="F1896" s="8" t="s">
        <v>55</v>
      </c>
      <c r="G1896" s="5" t="s">
        <v>456</v>
      </c>
      <c r="H1896" s="70">
        <f>SUMIFS('0. CSM'!C:C,'0. CSM'!L:L,CSM_AGENCY3[[#This Row],[Agency]],'0. CSM'!M:M,CSM_AGENCY3[[#This Row],[Billing CSM Title]])+SUMIFS('0. CSM'!E:E,'0. CSM'!L:L,CSM_AGENCY3[[#This Row],[Agency]],'0. CSM'!M:M,CSM_AGENCY3[[#This Row],[Billing CSM Title]])*1000</f>
        <v>0</v>
      </c>
      <c r="I1896" s="70">
        <f>SUMIFS('0. CSM'!D:D,'0. CSM'!L:L,CSM_AGENCY3[[#This Row],[Agency]],'0. CSM'!M:M,CSM_AGENCY3[[#This Row],[Billing CSM Title]])+SUMIFS('0. CSM'!F:F,'0. CSM'!L:L,CSM_AGENCY3[[#This Row],[Agency]],'0. CSM'!M:M,CSM_AGENCY3[[#This Row],[Billing CSM Title]])*1000</f>
        <v>0</v>
      </c>
      <c r="J1896" s="70">
        <f>CSM_AGENCY3[[#This Row],[FY1 ANNUAL]]+CSM_AGENCY3[[#This Row],[FY2 ANNUAL]]</f>
        <v>0</v>
      </c>
      <c r="K1896" s="70">
        <f>ROUND(CSM_AGENCY3[[#This Row],[FY1 ANNUAL]]/12,2)</f>
        <v>0</v>
      </c>
      <c r="L1896" s="70">
        <f>ROUND(CSM_AGENCY3[[#This Row],[FY2 ANNUAL]]/12,2)</f>
        <v>0</v>
      </c>
    </row>
    <row r="1897" spans="1:12" hidden="1" x14ac:dyDescent="0.25">
      <c r="A1897" t="s">
        <v>250</v>
      </c>
      <c r="B1897" t="s">
        <v>372</v>
      </c>
      <c r="C1897" s="4" t="s">
        <v>470</v>
      </c>
      <c r="D1897" s="4"/>
      <c r="E1897" s="4" t="str">
        <f>CSM_AGENCY3[[#This Row],[Agency]]&amp;"-"&amp;CSM_AGENCY3[[#This Row],[Agency Name]]</f>
        <v>140-Department of Revenue</v>
      </c>
      <c r="F1897" s="8" t="s">
        <v>55</v>
      </c>
      <c r="G1897" s="5" t="s">
        <v>456</v>
      </c>
      <c r="H1897" s="70">
        <f>SUMIFS('0. CSM'!C:C,'0. CSM'!L:L,CSM_AGENCY3[[#This Row],[Agency]],'0. CSM'!M:M,CSM_AGENCY3[[#This Row],[Billing CSM Title]])+SUMIFS('0. CSM'!E:E,'0. CSM'!L:L,CSM_AGENCY3[[#This Row],[Agency]],'0. CSM'!M:M,CSM_AGENCY3[[#This Row],[Billing CSM Title]])*1000</f>
        <v>0</v>
      </c>
      <c r="I1897" s="70">
        <f>SUMIFS('0. CSM'!D:D,'0. CSM'!L:L,CSM_AGENCY3[[#This Row],[Agency]],'0. CSM'!M:M,CSM_AGENCY3[[#This Row],[Billing CSM Title]])+SUMIFS('0. CSM'!F:F,'0. CSM'!L:L,CSM_AGENCY3[[#This Row],[Agency]],'0. CSM'!M:M,CSM_AGENCY3[[#This Row],[Billing CSM Title]])*1000</f>
        <v>0</v>
      </c>
      <c r="J1897" s="70">
        <f>CSM_AGENCY3[[#This Row],[FY1 ANNUAL]]+CSM_AGENCY3[[#This Row],[FY2 ANNUAL]]</f>
        <v>0</v>
      </c>
      <c r="K1897" s="70">
        <f>ROUND(CSM_AGENCY3[[#This Row],[FY1 ANNUAL]]/12,2)</f>
        <v>0</v>
      </c>
      <c r="L1897" s="70">
        <f>ROUND(CSM_AGENCY3[[#This Row],[FY2 ANNUAL]]/12,2)</f>
        <v>0</v>
      </c>
    </row>
    <row r="1898" spans="1:12" hidden="1" x14ac:dyDescent="0.25">
      <c r="A1898" t="s">
        <v>251</v>
      </c>
      <c r="B1898" t="s">
        <v>373</v>
      </c>
      <c r="C1898" s="4" t="s">
        <v>470</v>
      </c>
      <c r="D1898" s="4"/>
      <c r="E1898" s="4" t="str">
        <f>CSM_AGENCY3[[#This Row],[Agency]]&amp;"-"&amp;CSM_AGENCY3[[#This Row],[Agency Name]]</f>
        <v>142-Board of Tax Appeals</v>
      </c>
      <c r="F1898" s="8" t="s">
        <v>55</v>
      </c>
      <c r="G1898" s="5" t="s">
        <v>456</v>
      </c>
      <c r="H1898" s="70">
        <f>SUMIFS('0. CSM'!C:C,'0. CSM'!L:L,CSM_AGENCY3[[#This Row],[Agency]],'0. CSM'!M:M,CSM_AGENCY3[[#This Row],[Billing CSM Title]])+SUMIFS('0. CSM'!E:E,'0. CSM'!L:L,CSM_AGENCY3[[#This Row],[Agency]],'0. CSM'!M:M,CSM_AGENCY3[[#This Row],[Billing CSM Title]])*1000</f>
        <v>0</v>
      </c>
      <c r="I1898" s="70">
        <f>SUMIFS('0. CSM'!D:D,'0. CSM'!L:L,CSM_AGENCY3[[#This Row],[Agency]],'0. CSM'!M:M,CSM_AGENCY3[[#This Row],[Billing CSM Title]])+SUMIFS('0. CSM'!F:F,'0. CSM'!L:L,CSM_AGENCY3[[#This Row],[Agency]],'0. CSM'!M:M,CSM_AGENCY3[[#This Row],[Billing CSM Title]])*1000</f>
        <v>0</v>
      </c>
      <c r="J1898" s="70">
        <f>CSM_AGENCY3[[#This Row],[FY1 ANNUAL]]+CSM_AGENCY3[[#This Row],[FY2 ANNUAL]]</f>
        <v>0</v>
      </c>
      <c r="K1898" s="70">
        <f>ROUND(CSM_AGENCY3[[#This Row],[FY1 ANNUAL]]/12,2)</f>
        <v>0</v>
      </c>
      <c r="L1898" s="70">
        <f>ROUND(CSM_AGENCY3[[#This Row],[FY2 ANNUAL]]/12,2)</f>
        <v>0</v>
      </c>
    </row>
    <row r="1899" spans="1:12" hidden="1" x14ac:dyDescent="0.25">
      <c r="A1899" t="s">
        <v>252</v>
      </c>
      <c r="B1899" t="s">
        <v>374</v>
      </c>
      <c r="C1899" s="4" t="s">
        <v>470</v>
      </c>
      <c r="D1899" s="4"/>
      <c r="E1899" s="4" t="str">
        <f>CSM_AGENCY3[[#This Row],[Agency]]&amp;"-"&amp;CSM_AGENCY3[[#This Row],[Agency Name]]</f>
        <v>147-Minority &amp; Women's Business Enterp</v>
      </c>
      <c r="F1899" s="8" t="s">
        <v>55</v>
      </c>
      <c r="G1899" s="5" t="s">
        <v>456</v>
      </c>
      <c r="H1899" s="70">
        <f>SUMIFS('0. CSM'!C:C,'0. CSM'!L:L,CSM_AGENCY3[[#This Row],[Agency]],'0. CSM'!M:M,CSM_AGENCY3[[#This Row],[Billing CSM Title]])+SUMIFS('0. CSM'!E:E,'0. CSM'!L:L,CSM_AGENCY3[[#This Row],[Agency]],'0. CSM'!M:M,CSM_AGENCY3[[#This Row],[Billing CSM Title]])*1000</f>
        <v>0</v>
      </c>
      <c r="I1899" s="70">
        <f>SUMIFS('0. CSM'!D:D,'0. CSM'!L:L,CSM_AGENCY3[[#This Row],[Agency]],'0. CSM'!M:M,CSM_AGENCY3[[#This Row],[Billing CSM Title]])+SUMIFS('0. CSM'!F:F,'0. CSM'!L:L,CSM_AGENCY3[[#This Row],[Agency]],'0. CSM'!M:M,CSM_AGENCY3[[#This Row],[Billing CSM Title]])*1000</f>
        <v>0</v>
      </c>
      <c r="J1899" s="70">
        <f>CSM_AGENCY3[[#This Row],[FY1 ANNUAL]]+CSM_AGENCY3[[#This Row],[FY2 ANNUAL]]</f>
        <v>0</v>
      </c>
      <c r="K1899" s="70">
        <f>ROUND(CSM_AGENCY3[[#This Row],[FY1 ANNUAL]]/12,2)</f>
        <v>0</v>
      </c>
      <c r="L1899" s="70">
        <f>ROUND(CSM_AGENCY3[[#This Row],[FY2 ANNUAL]]/12,2)</f>
        <v>0</v>
      </c>
    </row>
    <row r="1900" spans="1:12" hidden="1" x14ac:dyDescent="0.25">
      <c r="A1900" t="s">
        <v>253</v>
      </c>
      <c r="B1900" t="s">
        <v>375</v>
      </c>
      <c r="C1900" s="4" t="s">
        <v>470</v>
      </c>
      <c r="D1900" s="4"/>
      <c r="E1900" s="4" t="str">
        <f>CSM_AGENCY3[[#This Row],[Agency]]&amp;"-"&amp;CSM_AGENCY3[[#This Row],[Agency Name]]</f>
        <v>160-Office of Insurance Commissioner</v>
      </c>
      <c r="F1900" s="8" t="s">
        <v>55</v>
      </c>
      <c r="G1900" s="5" t="s">
        <v>456</v>
      </c>
      <c r="H1900" s="70">
        <f>SUMIFS('0. CSM'!C:C,'0. CSM'!L:L,CSM_AGENCY3[[#This Row],[Agency]],'0. CSM'!M:M,CSM_AGENCY3[[#This Row],[Billing CSM Title]])+SUMIFS('0. CSM'!E:E,'0. CSM'!L:L,CSM_AGENCY3[[#This Row],[Agency]],'0. CSM'!M:M,CSM_AGENCY3[[#This Row],[Billing CSM Title]])*1000</f>
        <v>0</v>
      </c>
      <c r="I1900" s="70">
        <f>SUMIFS('0. CSM'!D:D,'0. CSM'!L:L,CSM_AGENCY3[[#This Row],[Agency]],'0. CSM'!M:M,CSM_AGENCY3[[#This Row],[Billing CSM Title]])+SUMIFS('0. CSM'!F:F,'0. CSM'!L:L,CSM_AGENCY3[[#This Row],[Agency]],'0. CSM'!M:M,CSM_AGENCY3[[#This Row],[Billing CSM Title]])*1000</f>
        <v>0</v>
      </c>
      <c r="J1900" s="70">
        <f>CSM_AGENCY3[[#This Row],[FY1 ANNUAL]]+CSM_AGENCY3[[#This Row],[FY2 ANNUAL]]</f>
        <v>0</v>
      </c>
      <c r="K1900" s="70">
        <f>ROUND(CSM_AGENCY3[[#This Row],[FY1 ANNUAL]]/12,2)</f>
        <v>0</v>
      </c>
      <c r="L1900" s="70">
        <f>ROUND(CSM_AGENCY3[[#This Row],[FY2 ANNUAL]]/12,2)</f>
        <v>0</v>
      </c>
    </row>
    <row r="1901" spans="1:12" hidden="1" x14ac:dyDescent="0.25">
      <c r="A1901" t="s">
        <v>254</v>
      </c>
      <c r="B1901" t="s">
        <v>376</v>
      </c>
      <c r="C1901" s="4" t="s">
        <v>470</v>
      </c>
      <c r="D1901" s="4"/>
      <c r="E1901" s="4" t="str">
        <f>CSM_AGENCY3[[#This Row],[Agency]]&amp;"-"&amp;CSM_AGENCY3[[#This Row],[Agency Name]]</f>
        <v>163-Consolidated Technology Services</v>
      </c>
      <c r="F1901" s="8" t="s">
        <v>55</v>
      </c>
      <c r="G1901" s="5" t="s">
        <v>456</v>
      </c>
      <c r="H1901" s="70">
        <f>SUMIFS('0. CSM'!C:C,'0. CSM'!L:L,CSM_AGENCY3[[#This Row],[Agency]],'0. CSM'!M:M,CSM_AGENCY3[[#This Row],[Billing CSM Title]])+SUMIFS('0. CSM'!E:E,'0. CSM'!L:L,CSM_AGENCY3[[#This Row],[Agency]],'0. CSM'!M:M,CSM_AGENCY3[[#This Row],[Billing CSM Title]])*1000</f>
        <v>0</v>
      </c>
      <c r="I1901" s="70">
        <f>SUMIFS('0. CSM'!D:D,'0. CSM'!L:L,CSM_AGENCY3[[#This Row],[Agency]],'0. CSM'!M:M,CSM_AGENCY3[[#This Row],[Billing CSM Title]])+SUMIFS('0. CSM'!F:F,'0. CSM'!L:L,CSM_AGENCY3[[#This Row],[Agency]],'0. CSM'!M:M,CSM_AGENCY3[[#This Row],[Billing CSM Title]])*1000</f>
        <v>0</v>
      </c>
      <c r="J1901" s="70">
        <f>CSM_AGENCY3[[#This Row],[FY1 ANNUAL]]+CSM_AGENCY3[[#This Row],[FY2 ANNUAL]]</f>
        <v>0</v>
      </c>
      <c r="K1901" s="70">
        <f>ROUND(CSM_AGENCY3[[#This Row],[FY1 ANNUAL]]/12,2)</f>
        <v>0</v>
      </c>
      <c r="L1901" s="70">
        <f>ROUND(CSM_AGENCY3[[#This Row],[FY2 ANNUAL]]/12,2)</f>
        <v>0</v>
      </c>
    </row>
    <row r="1902" spans="1:12" hidden="1" x14ac:dyDescent="0.25">
      <c r="A1902" t="s">
        <v>255</v>
      </c>
      <c r="B1902" t="s">
        <v>377</v>
      </c>
      <c r="C1902" s="4" t="s">
        <v>470</v>
      </c>
      <c r="D1902" s="4"/>
      <c r="E1902" s="4" t="str">
        <f>CSM_AGENCY3[[#This Row],[Agency]]&amp;"-"&amp;CSM_AGENCY3[[#This Row],[Agency Name]]</f>
        <v>165-State Board of Accountancy</v>
      </c>
      <c r="F1902" s="8" t="s">
        <v>55</v>
      </c>
      <c r="G1902" s="5" t="s">
        <v>456</v>
      </c>
      <c r="H1902" s="70">
        <f>SUMIFS('0. CSM'!C:C,'0. CSM'!L:L,CSM_AGENCY3[[#This Row],[Agency]],'0. CSM'!M:M,CSM_AGENCY3[[#This Row],[Billing CSM Title]])+SUMIFS('0. CSM'!E:E,'0. CSM'!L:L,CSM_AGENCY3[[#This Row],[Agency]],'0. CSM'!M:M,CSM_AGENCY3[[#This Row],[Billing CSM Title]])*1000</f>
        <v>0</v>
      </c>
      <c r="I1902" s="70">
        <f>SUMIFS('0. CSM'!D:D,'0. CSM'!L:L,CSM_AGENCY3[[#This Row],[Agency]],'0. CSM'!M:M,CSM_AGENCY3[[#This Row],[Billing CSM Title]])+SUMIFS('0. CSM'!F:F,'0. CSM'!L:L,CSM_AGENCY3[[#This Row],[Agency]],'0. CSM'!M:M,CSM_AGENCY3[[#This Row],[Billing CSM Title]])*1000</f>
        <v>0</v>
      </c>
      <c r="J1902" s="70">
        <f>CSM_AGENCY3[[#This Row],[FY1 ANNUAL]]+CSM_AGENCY3[[#This Row],[FY2 ANNUAL]]</f>
        <v>0</v>
      </c>
      <c r="K1902" s="70">
        <f>ROUND(CSM_AGENCY3[[#This Row],[FY1 ANNUAL]]/12,2)</f>
        <v>0</v>
      </c>
      <c r="L1902" s="70">
        <f>ROUND(CSM_AGENCY3[[#This Row],[FY2 ANNUAL]]/12,2)</f>
        <v>0</v>
      </c>
    </row>
    <row r="1903" spans="1:12" hidden="1" x14ac:dyDescent="0.25">
      <c r="A1903" t="s">
        <v>256</v>
      </c>
      <c r="B1903" t="s">
        <v>378</v>
      </c>
      <c r="C1903" s="4" t="s">
        <v>470</v>
      </c>
      <c r="D1903" s="4"/>
      <c r="E1903" s="4" t="str">
        <f>CSM_AGENCY3[[#This Row],[Agency]]&amp;"-"&amp;CSM_AGENCY3[[#This Row],[Agency Name]]</f>
        <v>166-Bd of Reg Prof Eng &amp; Land Surveyors</v>
      </c>
      <c r="F1903" s="8" t="s">
        <v>55</v>
      </c>
      <c r="G1903" s="5" t="s">
        <v>456</v>
      </c>
      <c r="H1903" s="70">
        <f>SUMIFS('0. CSM'!C:C,'0. CSM'!L:L,CSM_AGENCY3[[#This Row],[Agency]],'0. CSM'!M:M,CSM_AGENCY3[[#This Row],[Billing CSM Title]])+SUMIFS('0. CSM'!E:E,'0. CSM'!L:L,CSM_AGENCY3[[#This Row],[Agency]],'0. CSM'!M:M,CSM_AGENCY3[[#This Row],[Billing CSM Title]])*1000</f>
        <v>0</v>
      </c>
      <c r="I1903" s="70">
        <f>SUMIFS('0. CSM'!D:D,'0. CSM'!L:L,CSM_AGENCY3[[#This Row],[Agency]],'0. CSM'!M:M,CSM_AGENCY3[[#This Row],[Billing CSM Title]])+SUMIFS('0. CSM'!F:F,'0. CSM'!L:L,CSM_AGENCY3[[#This Row],[Agency]],'0. CSM'!M:M,CSM_AGENCY3[[#This Row],[Billing CSM Title]])*1000</f>
        <v>0</v>
      </c>
      <c r="J1903" s="70">
        <f>CSM_AGENCY3[[#This Row],[FY1 ANNUAL]]+CSM_AGENCY3[[#This Row],[FY2 ANNUAL]]</f>
        <v>0</v>
      </c>
      <c r="K1903" s="70">
        <f>ROUND(CSM_AGENCY3[[#This Row],[FY1 ANNUAL]]/12,2)</f>
        <v>0</v>
      </c>
      <c r="L1903" s="70">
        <f>ROUND(CSM_AGENCY3[[#This Row],[FY2 ANNUAL]]/12,2)</f>
        <v>0</v>
      </c>
    </row>
    <row r="1904" spans="1:12" hidden="1" x14ac:dyDescent="0.25">
      <c r="A1904" t="s">
        <v>257</v>
      </c>
      <c r="B1904" t="s">
        <v>379</v>
      </c>
      <c r="C1904" s="4" t="s">
        <v>470</v>
      </c>
      <c r="D1904" s="4"/>
      <c r="E1904" s="4" t="str">
        <f>CSM_AGENCY3[[#This Row],[Agency]]&amp;"-"&amp;CSM_AGENCY3[[#This Row],[Agency Name]]</f>
        <v>167-Forensic Investigations Council</v>
      </c>
      <c r="F1904" s="8" t="s">
        <v>55</v>
      </c>
      <c r="G1904" s="5" t="s">
        <v>456</v>
      </c>
      <c r="H1904" s="70">
        <f>SUMIFS('0. CSM'!C:C,'0. CSM'!L:L,CSM_AGENCY3[[#This Row],[Agency]],'0. CSM'!M:M,CSM_AGENCY3[[#This Row],[Billing CSM Title]])+SUMIFS('0. CSM'!E:E,'0. CSM'!L:L,CSM_AGENCY3[[#This Row],[Agency]],'0. CSM'!M:M,CSM_AGENCY3[[#This Row],[Billing CSM Title]])*1000</f>
        <v>0</v>
      </c>
      <c r="I1904" s="70">
        <f>SUMIFS('0. CSM'!D:D,'0. CSM'!L:L,CSM_AGENCY3[[#This Row],[Agency]],'0. CSM'!M:M,CSM_AGENCY3[[#This Row],[Billing CSM Title]])+SUMIFS('0. CSM'!F:F,'0. CSM'!L:L,CSM_AGENCY3[[#This Row],[Agency]],'0. CSM'!M:M,CSM_AGENCY3[[#This Row],[Billing CSM Title]])*1000</f>
        <v>0</v>
      </c>
      <c r="J1904" s="70">
        <f>CSM_AGENCY3[[#This Row],[FY1 ANNUAL]]+CSM_AGENCY3[[#This Row],[FY2 ANNUAL]]</f>
        <v>0</v>
      </c>
      <c r="K1904" s="70">
        <f>ROUND(CSM_AGENCY3[[#This Row],[FY1 ANNUAL]]/12,2)</f>
        <v>0</v>
      </c>
      <c r="L1904" s="70">
        <f>ROUND(CSM_AGENCY3[[#This Row],[FY2 ANNUAL]]/12,2)</f>
        <v>0</v>
      </c>
    </row>
    <row r="1905" spans="1:12" hidden="1" x14ac:dyDescent="0.25">
      <c r="A1905" t="s">
        <v>258</v>
      </c>
      <c r="B1905" t="s">
        <v>380</v>
      </c>
      <c r="C1905" s="4" t="s">
        <v>470</v>
      </c>
      <c r="D1905" s="4"/>
      <c r="E1905" s="4" t="str">
        <f>CSM_AGENCY3[[#This Row],[Agency]]&amp;"-"&amp;CSM_AGENCY3[[#This Row],[Agency Name]]</f>
        <v>179-Dept of Enterprise Services</v>
      </c>
      <c r="F1905" s="8" t="s">
        <v>55</v>
      </c>
      <c r="G1905" s="5" t="s">
        <v>456</v>
      </c>
      <c r="H1905" s="70">
        <f>SUMIFS('0. CSM'!C:C,'0. CSM'!L:L,CSM_AGENCY3[[#This Row],[Agency]],'0. CSM'!M:M,CSM_AGENCY3[[#This Row],[Billing CSM Title]])+SUMIFS('0. CSM'!E:E,'0. CSM'!L:L,CSM_AGENCY3[[#This Row],[Agency]],'0. CSM'!M:M,CSM_AGENCY3[[#This Row],[Billing CSM Title]])*1000</f>
        <v>0</v>
      </c>
      <c r="I1905" s="70">
        <f>SUMIFS('0. CSM'!D:D,'0. CSM'!L:L,CSM_AGENCY3[[#This Row],[Agency]],'0. CSM'!M:M,CSM_AGENCY3[[#This Row],[Billing CSM Title]])+SUMIFS('0. CSM'!F:F,'0. CSM'!L:L,CSM_AGENCY3[[#This Row],[Agency]],'0. CSM'!M:M,CSM_AGENCY3[[#This Row],[Billing CSM Title]])*1000</f>
        <v>0</v>
      </c>
      <c r="J1905" s="70">
        <f>CSM_AGENCY3[[#This Row],[FY1 ANNUAL]]+CSM_AGENCY3[[#This Row],[FY2 ANNUAL]]</f>
        <v>0</v>
      </c>
      <c r="K1905" s="70">
        <f>ROUND(CSM_AGENCY3[[#This Row],[FY1 ANNUAL]]/12,2)</f>
        <v>0</v>
      </c>
      <c r="L1905" s="70">
        <f>ROUND(CSM_AGENCY3[[#This Row],[FY2 ANNUAL]]/12,2)</f>
        <v>0</v>
      </c>
    </row>
    <row r="1906" spans="1:12" hidden="1" x14ac:dyDescent="0.25">
      <c r="A1906" t="s">
        <v>259</v>
      </c>
      <c r="B1906" t="s">
        <v>381</v>
      </c>
      <c r="C1906" s="4" t="s">
        <v>470</v>
      </c>
      <c r="D1906" s="4"/>
      <c r="E1906" s="4" t="str">
        <f>CSM_AGENCY3[[#This Row],[Agency]]&amp;"-"&amp;CSM_AGENCY3[[#This Row],[Agency Name]]</f>
        <v>185-Washington Horse Racing Commission</v>
      </c>
      <c r="F1906" s="8" t="s">
        <v>55</v>
      </c>
      <c r="G1906" s="5" t="s">
        <v>456</v>
      </c>
      <c r="H1906" s="70">
        <f>SUMIFS('0. CSM'!C:C,'0. CSM'!L:L,CSM_AGENCY3[[#This Row],[Agency]],'0. CSM'!M:M,CSM_AGENCY3[[#This Row],[Billing CSM Title]])+SUMIFS('0. CSM'!E:E,'0. CSM'!L:L,CSM_AGENCY3[[#This Row],[Agency]],'0. CSM'!M:M,CSM_AGENCY3[[#This Row],[Billing CSM Title]])*1000</f>
        <v>0</v>
      </c>
      <c r="I1906" s="70">
        <f>SUMIFS('0. CSM'!D:D,'0. CSM'!L:L,CSM_AGENCY3[[#This Row],[Agency]],'0. CSM'!M:M,CSM_AGENCY3[[#This Row],[Billing CSM Title]])+SUMIFS('0. CSM'!F:F,'0. CSM'!L:L,CSM_AGENCY3[[#This Row],[Agency]],'0. CSM'!M:M,CSM_AGENCY3[[#This Row],[Billing CSM Title]])*1000</f>
        <v>0</v>
      </c>
      <c r="J1906" s="70">
        <f>CSM_AGENCY3[[#This Row],[FY1 ANNUAL]]+CSM_AGENCY3[[#This Row],[FY2 ANNUAL]]</f>
        <v>0</v>
      </c>
      <c r="K1906" s="70">
        <f>ROUND(CSM_AGENCY3[[#This Row],[FY1 ANNUAL]]/12,2)</f>
        <v>0</v>
      </c>
      <c r="L1906" s="70">
        <f>ROUND(CSM_AGENCY3[[#This Row],[FY2 ANNUAL]]/12,2)</f>
        <v>0</v>
      </c>
    </row>
    <row r="1907" spans="1:12" hidden="1" x14ac:dyDescent="0.25">
      <c r="A1907" t="s">
        <v>260</v>
      </c>
      <c r="B1907" t="s">
        <v>382</v>
      </c>
      <c r="C1907" s="4" t="s">
        <v>470</v>
      </c>
      <c r="D1907" s="4"/>
      <c r="E1907" s="4" t="str">
        <f>CSM_AGENCY3[[#This Row],[Agency]]&amp;"-"&amp;CSM_AGENCY3[[#This Row],[Agency Name]]</f>
        <v>190-Bd of Industrial Insurance Appeals</v>
      </c>
      <c r="F1907" s="8" t="s">
        <v>55</v>
      </c>
      <c r="G1907" s="5" t="s">
        <v>456</v>
      </c>
      <c r="H1907" s="70">
        <f>SUMIFS('0. CSM'!C:C,'0. CSM'!L:L,CSM_AGENCY3[[#This Row],[Agency]],'0. CSM'!M:M,CSM_AGENCY3[[#This Row],[Billing CSM Title]])+SUMIFS('0. CSM'!E:E,'0. CSM'!L:L,CSM_AGENCY3[[#This Row],[Agency]],'0. CSM'!M:M,CSM_AGENCY3[[#This Row],[Billing CSM Title]])*1000</f>
        <v>0</v>
      </c>
      <c r="I1907" s="70">
        <f>SUMIFS('0. CSM'!D:D,'0. CSM'!L:L,CSM_AGENCY3[[#This Row],[Agency]],'0. CSM'!M:M,CSM_AGENCY3[[#This Row],[Billing CSM Title]])+SUMIFS('0. CSM'!F:F,'0. CSM'!L:L,CSM_AGENCY3[[#This Row],[Agency]],'0. CSM'!M:M,CSM_AGENCY3[[#This Row],[Billing CSM Title]])*1000</f>
        <v>0</v>
      </c>
      <c r="J1907" s="70">
        <f>CSM_AGENCY3[[#This Row],[FY1 ANNUAL]]+CSM_AGENCY3[[#This Row],[FY2 ANNUAL]]</f>
        <v>0</v>
      </c>
      <c r="K1907" s="70">
        <f>ROUND(CSM_AGENCY3[[#This Row],[FY1 ANNUAL]]/12,2)</f>
        <v>0</v>
      </c>
      <c r="L1907" s="70">
        <f>ROUND(CSM_AGENCY3[[#This Row],[FY2 ANNUAL]]/12,2)</f>
        <v>0</v>
      </c>
    </row>
    <row r="1908" spans="1:12" hidden="1" x14ac:dyDescent="0.25">
      <c r="A1908" t="s">
        <v>261</v>
      </c>
      <c r="B1908" t="s">
        <v>383</v>
      </c>
      <c r="C1908" s="4" t="s">
        <v>470</v>
      </c>
      <c r="D1908" s="4"/>
      <c r="E1908" s="4" t="str">
        <f>CSM_AGENCY3[[#This Row],[Agency]]&amp;"-"&amp;CSM_AGENCY3[[#This Row],[Agency Name]]</f>
        <v>195-Liquor and Cannabis Board</v>
      </c>
      <c r="F1908" s="8" t="s">
        <v>55</v>
      </c>
      <c r="G1908" s="5" t="s">
        <v>456</v>
      </c>
      <c r="H1908" s="70">
        <f>SUMIFS('0. CSM'!C:C,'0. CSM'!L:L,CSM_AGENCY3[[#This Row],[Agency]],'0. CSM'!M:M,CSM_AGENCY3[[#This Row],[Billing CSM Title]])+SUMIFS('0. CSM'!E:E,'0. CSM'!L:L,CSM_AGENCY3[[#This Row],[Agency]],'0. CSM'!M:M,CSM_AGENCY3[[#This Row],[Billing CSM Title]])*1000</f>
        <v>0</v>
      </c>
      <c r="I1908" s="70">
        <f>SUMIFS('0. CSM'!D:D,'0. CSM'!L:L,CSM_AGENCY3[[#This Row],[Agency]],'0. CSM'!M:M,CSM_AGENCY3[[#This Row],[Billing CSM Title]])+SUMIFS('0. CSM'!F:F,'0. CSM'!L:L,CSM_AGENCY3[[#This Row],[Agency]],'0. CSM'!M:M,CSM_AGENCY3[[#This Row],[Billing CSM Title]])*1000</f>
        <v>0</v>
      </c>
      <c r="J1908" s="70">
        <f>CSM_AGENCY3[[#This Row],[FY1 ANNUAL]]+CSM_AGENCY3[[#This Row],[FY2 ANNUAL]]</f>
        <v>0</v>
      </c>
      <c r="K1908" s="70">
        <f>ROUND(CSM_AGENCY3[[#This Row],[FY1 ANNUAL]]/12,2)</f>
        <v>0</v>
      </c>
      <c r="L1908" s="70">
        <f>ROUND(CSM_AGENCY3[[#This Row],[FY2 ANNUAL]]/12,2)</f>
        <v>0</v>
      </c>
    </row>
    <row r="1909" spans="1:12" hidden="1" x14ac:dyDescent="0.25">
      <c r="A1909" t="s">
        <v>262</v>
      </c>
      <c r="B1909" t="s">
        <v>384</v>
      </c>
      <c r="C1909" s="4" t="s">
        <v>470</v>
      </c>
      <c r="D1909" s="4"/>
      <c r="E1909" s="4" t="str">
        <f>CSM_AGENCY3[[#This Row],[Agency]]&amp;"-"&amp;CSM_AGENCY3[[#This Row],[Agency Name]]</f>
        <v>205-Board of Pilotage Commissioners</v>
      </c>
      <c r="F1909" s="8" t="s">
        <v>55</v>
      </c>
      <c r="G1909" s="5" t="s">
        <v>456</v>
      </c>
      <c r="H1909" s="70">
        <f>SUMIFS('0. CSM'!C:C,'0. CSM'!L:L,CSM_AGENCY3[[#This Row],[Agency]],'0. CSM'!M:M,CSM_AGENCY3[[#This Row],[Billing CSM Title]])+SUMIFS('0. CSM'!E:E,'0. CSM'!L:L,CSM_AGENCY3[[#This Row],[Agency]],'0. CSM'!M:M,CSM_AGENCY3[[#This Row],[Billing CSM Title]])*1000</f>
        <v>0</v>
      </c>
      <c r="I1909" s="70">
        <f>SUMIFS('0. CSM'!D:D,'0. CSM'!L:L,CSM_AGENCY3[[#This Row],[Agency]],'0. CSM'!M:M,CSM_AGENCY3[[#This Row],[Billing CSM Title]])+SUMIFS('0. CSM'!F:F,'0. CSM'!L:L,CSM_AGENCY3[[#This Row],[Agency]],'0. CSM'!M:M,CSM_AGENCY3[[#This Row],[Billing CSM Title]])*1000</f>
        <v>0</v>
      </c>
      <c r="J1909" s="70">
        <f>CSM_AGENCY3[[#This Row],[FY1 ANNUAL]]+CSM_AGENCY3[[#This Row],[FY2 ANNUAL]]</f>
        <v>0</v>
      </c>
      <c r="K1909" s="70">
        <f>ROUND(CSM_AGENCY3[[#This Row],[FY1 ANNUAL]]/12,2)</f>
        <v>0</v>
      </c>
      <c r="L1909" s="70">
        <f>ROUND(CSM_AGENCY3[[#This Row],[FY2 ANNUAL]]/12,2)</f>
        <v>0</v>
      </c>
    </row>
    <row r="1910" spans="1:12" hidden="1" x14ac:dyDescent="0.25">
      <c r="A1910" t="s">
        <v>263</v>
      </c>
      <c r="B1910" t="s">
        <v>385</v>
      </c>
      <c r="C1910" s="4" t="s">
        <v>470</v>
      </c>
      <c r="D1910" s="4"/>
      <c r="E1910" s="4" t="str">
        <f>CSM_AGENCY3[[#This Row],[Agency]]&amp;"-"&amp;CSM_AGENCY3[[#This Row],[Agency Name]]</f>
        <v>215-Utilities and Transportation Comm</v>
      </c>
      <c r="F1910" s="8" t="s">
        <v>55</v>
      </c>
      <c r="G1910" s="5" t="s">
        <v>456</v>
      </c>
      <c r="H1910" s="70">
        <f>SUMIFS('0. CSM'!C:C,'0. CSM'!L:L,CSM_AGENCY3[[#This Row],[Agency]],'0. CSM'!M:M,CSM_AGENCY3[[#This Row],[Billing CSM Title]])+SUMIFS('0. CSM'!E:E,'0. CSM'!L:L,CSM_AGENCY3[[#This Row],[Agency]],'0. CSM'!M:M,CSM_AGENCY3[[#This Row],[Billing CSM Title]])*1000</f>
        <v>0</v>
      </c>
      <c r="I1910" s="70">
        <f>SUMIFS('0. CSM'!D:D,'0. CSM'!L:L,CSM_AGENCY3[[#This Row],[Agency]],'0. CSM'!M:M,CSM_AGENCY3[[#This Row],[Billing CSM Title]])+SUMIFS('0. CSM'!F:F,'0. CSM'!L:L,CSM_AGENCY3[[#This Row],[Agency]],'0. CSM'!M:M,CSM_AGENCY3[[#This Row],[Billing CSM Title]])*1000</f>
        <v>0</v>
      </c>
      <c r="J1910" s="70">
        <f>CSM_AGENCY3[[#This Row],[FY1 ANNUAL]]+CSM_AGENCY3[[#This Row],[FY2 ANNUAL]]</f>
        <v>0</v>
      </c>
      <c r="K1910" s="70">
        <f>ROUND(CSM_AGENCY3[[#This Row],[FY1 ANNUAL]]/12,2)</f>
        <v>0</v>
      </c>
      <c r="L1910" s="70">
        <f>ROUND(CSM_AGENCY3[[#This Row],[FY2 ANNUAL]]/12,2)</f>
        <v>0</v>
      </c>
    </row>
    <row r="1911" spans="1:12" hidden="1" x14ac:dyDescent="0.25">
      <c r="A1911" t="s">
        <v>264</v>
      </c>
      <c r="B1911" t="s">
        <v>386</v>
      </c>
      <c r="C1911" s="4" t="s">
        <v>470</v>
      </c>
      <c r="D1911" s="4"/>
      <c r="E1911" s="4" t="str">
        <f>CSM_AGENCY3[[#This Row],[Agency]]&amp;"-"&amp;CSM_AGENCY3[[#This Row],[Agency Name]]</f>
        <v>220-Board for Volunteer Firefighters</v>
      </c>
      <c r="F1911" s="8" t="s">
        <v>55</v>
      </c>
      <c r="G1911" s="5" t="s">
        <v>456</v>
      </c>
      <c r="H1911" s="70">
        <f>SUMIFS('0. CSM'!C:C,'0. CSM'!L:L,CSM_AGENCY3[[#This Row],[Agency]],'0. CSM'!M:M,CSM_AGENCY3[[#This Row],[Billing CSM Title]])+SUMIFS('0. CSM'!E:E,'0. CSM'!L:L,CSM_AGENCY3[[#This Row],[Agency]],'0. CSM'!M:M,CSM_AGENCY3[[#This Row],[Billing CSM Title]])*1000</f>
        <v>0</v>
      </c>
      <c r="I1911" s="70">
        <f>SUMIFS('0. CSM'!D:D,'0. CSM'!L:L,CSM_AGENCY3[[#This Row],[Agency]],'0. CSM'!M:M,CSM_AGENCY3[[#This Row],[Billing CSM Title]])+SUMIFS('0. CSM'!F:F,'0. CSM'!L:L,CSM_AGENCY3[[#This Row],[Agency]],'0. CSM'!M:M,CSM_AGENCY3[[#This Row],[Billing CSM Title]])*1000</f>
        <v>0</v>
      </c>
      <c r="J1911" s="70">
        <f>CSM_AGENCY3[[#This Row],[FY1 ANNUAL]]+CSM_AGENCY3[[#This Row],[FY2 ANNUAL]]</f>
        <v>0</v>
      </c>
      <c r="K1911" s="70">
        <f>ROUND(CSM_AGENCY3[[#This Row],[FY1 ANNUAL]]/12,2)</f>
        <v>0</v>
      </c>
      <c r="L1911" s="70">
        <f>ROUND(CSM_AGENCY3[[#This Row],[FY2 ANNUAL]]/12,2)</f>
        <v>0</v>
      </c>
    </row>
    <row r="1912" spans="1:12" hidden="1" x14ac:dyDescent="0.25">
      <c r="A1912" t="s">
        <v>265</v>
      </c>
      <c r="B1912" t="s">
        <v>387</v>
      </c>
      <c r="C1912" s="4" t="s">
        <v>470</v>
      </c>
      <c r="D1912" s="4"/>
      <c r="E1912" s="4" t="str">
        <f>CSM_AGENCY3[[#This Row],[Agency]]&amp;"-"&amp;CSM_AGENCY3[[#This Row],[Agency Name]]</f>
        <v>225-Washington State Patrol</v>
      </c>
      <c r="F1912" s="8" t="s">
        <v>55</v>
      </c>
      <c r="G1912" s="5" t="s">
        <v>456</v>
      </c>
      <c r="H1912" s="70">
        <f>SUMIFS('0. CSM'!C:C,'0. CSM'!L:L,CSM_AGENCY3[[#This Row],[Agency]],'0. CSM'!M:M,CSM_AGENCY3[[#This Row],[Billing CSM Title]])+SUMIFS('0. CSM'!E:E,'0. CSM'!L:L,CSM_AGENCY3[[#This Row],[Agency]],'0. CSM'!M:M,CSM_AGENCY3[[#This Row],[Billing CSM Title]])*1000</f>
        <v>0</v>
      </c>
      <c r="I1912" s="70">
        <f>SUMIFS('0. CSM'!D:D,'0. CSM'!L:L,CSM_AGENCY3[[#This Row],[Agency]],'0. CSM'!M:M,CSM_AGENCY3[[#This Row],[Billing CSM Title]])+SUMIFS('0. CSM'!F:F,'0. CSM'!L:L,CSM_AGENCY3[[#This Row],[Agency]],'0. CSM'!M:M,CSM_AGENCY3[[#This Row],[Billing CSM Title]])*1000</f>
        <v>0</v>
      </c>
      <c r="J1912" s="70">
        <f>CSM_AGENCY3[[#This Row],[FY1 ANNUAL]]+CSM_AGENCY3[[#This Row],[FY2 ANNUAL]]</f>
        <v>0</v>
      </c>
      <c r="K1912" s="70">
        <f>ROUND(CSM_AGENCY3[[#This Row],[FY1 ANNUAL]]/12,2)</f>
        <v>0</v>
      </c>
      <c r="L1912" s="70">
        <f>ROUND(CSM_AGENCY3[[#This Row],[FY2 ANNUAL]]/12,2)</f>
        <v>0</v>
      </c>
    </row>
    <row r="1913" spans="1:12" hidden="1" x14ac:dyDescent="0.25">
      <c r="A1913" t="s">
        <v>266</v>
      </c>
      <c r="B1913" t="s">
        <v>388</v>
      </c>
      <c r="C1913" s="4" t="s">
        <v>470</v>
      </c>
      <c r="D1913" s="4"/>
      <c r="E1913" s="4" t="str">
        <f>CSM_AGENCY3[[#This Row],[Agency]]&amp;"-"&amp;CSM_AGENCY3[[#This Row],[Agency Name]]</f>
        <v>227-Criminal Justice Training Comm</v>
      </c>
      <c r="F1913" s="8" t="s">
        <v>55</v>
      </c>
      <c r="G1913" s="5" t="s">
        <v>456</v>
      </c>
      <c r="H1913" s="70">
        <f>SUMIFS('0. CSM'!C:C,'0. CSM'!L:L,CSM_AGENCY3[[#This Row],[Agency]],'0. CSM'!M:M,CSM_AGENCY3[[#This Row],[Billing CSM Title]])+SUMIFS('0. CSM'!E:E,'0. CSM'!L:L,CSM_AGENCY3[[#This Row],[Agency]],'0. CSM'!M:M,CSM_AGENCY3[[#This Row],[Billing CSM Title]])*1000</f>
        <v>0</v>
      </c>
      <c r="I1913" s="70">
        <f>SUMIFS('0. CSM'!D:D,'0. CSM'!L:L,CSM_AGENCY3[[#This Row],[Agency]],'0. CSM'!M:M,CSM_AGENCY3[[#This Row],[Billing CSM Title]])+SUMIFS('0. CSM'!F:F,'0. CSM'!L:L,CSM_AGENCY3[[#This Row],[Agency]],'0. CSM'!M:M,CSM_AGENCY3[[#This Row],[Billing CSM Title]])*1000</f>
        <v>0</v>
      </c>
      <c r="J1913" s="70">
        <f>CSM_AGENCY3[[#This Row],[FY1 ANNUAL]]+CSM_AGENCY3[[#This Row],[FY2 ANNUAL]]</f>
        <v>0</v>
      </c>
      <c r="K1913" s="70">
        <f>ROUND(CSM_AGENCY3[[#This Row],[FY1 ANNUAL]]/12,2)</f>
        <v>0</v>
      </c>
      <c r="L1913" s="70">
        <f>ROUND(CSM_AGENCY3[[#This Row],[FY2 ANNUAL]]/12,2)</f>
        <v>0</v>
      </c>
    </row>
    <row r="1914" spans="1:12" hidden="1" x14ac:dyDescent="0.25">
      <c r="A1914" t="s">
        <v>267</v>
      </c>
      <c r="B1914" t="s">
        <v>389</v>
      </c>
      <c r="C1914" s="4" t="s">
        <v>470</v>
      </c>
      <c r="D1914" s="4"/>
      <c r="E1914" s="4" t="str">
        <f>CSM_AGENCY3[[#This Row],[Agency]]&amp;"-"&amp;CSM_AGENCY3[[#This Row],[Agency Name]]</f>
        <v>228-WA Traffic Safety Commission</v>
      </c>
      <c r="F1914" s="8" t="s">
        <v>55</v>
      </c>
      <c r="G1914" s="5" t="s">
        <v>456</v>
      </c>
      <c r="H1914" s="70">
        <f>SUMIFS('0. CSM'!C:C,'0. CSM'!L:L,CSM_AGENCY3[[#This Row],[Agency]],'0. CSM'!M:M,CSM_AGENCY3[[#This Row],[Billing CSM Title]])+SUMIFS('0. CSM'!E:E,'0. CSM'!L:L,CSM_AGENCY3[[#This Row],[Agency]],'0. CSM'!M:M,CSM_AGENCY3[[#This Row],[Billing CSM Title]])*1000</f>
        <v>0</v>
      </c>
      <c r="I1914" s="70">
        <f>SUMIFS('0. CSM'!D:D,'0. CSM'!L:L,CSM_AGENCY3[[#This Row],[Agency]],'0. CSM'!M:M,CSM_AGENCY3[[#This Row],[Billing CSM Title]])+SUMIFS('0. CSM'!F:F,'0. CSM'!L:L,CSM_AGENCY3[[#This Row],[Agency]],'0. CSM'!M:M,CSM_AGENCY3[[#This Row],[Billing CSM Title]])*1000</f>
        <v>0</v>
      </c>
      <c r="J1914" s="70">
        <f>CSM_AGENCY3[[#This Row],[FY1 ANNUAL]]+CSM_AGENCY3[[#This Row],[FY2 ANNUAL]]</f>
        <v>0</v>
      </c>
      <c r="K1914" s="70">
        <f>ROUND(CSM_AGENCY3[[#This Row],[FY1 ANNUAL]]/12,2)</f>
        <v>0</v>
      </c>
      <c r="L1914" s="70">
        <f>ROUND(CSM_AGENCY3[[#This Row],[FY2 ANNUAL]]/12,2)</f>
        <v>0</v>
      </c>
    </row>
    <row r="1915" spans="1:12" hidden="1" x14ac:dyDescent="0.25">
      <c r="A1915" t="s">
        <v>268</v>
      </c>
      <c r="B1915" t="s">
        <v>390</v>
      </c>
      <c r="C1915" s="4" t="s">
        <v>470</v>
      </c>
      <c r="D1915" s="4"/>
      <c r="E1915" s="4" t="str">
        <f>CSM_AGENCY3[[#This Row],[Agency]]&amp;"-"&amp;CSM_AGENCY3[[#This Row],[Agency Name]]</f>
        <v>229-Office of Independent Investigations</v>
      </c>
      <c r="F1915" s="8" t="s">
        <v>55</v>
      </c>
      <c r="G1915" s="5" t="s">
        <v>456</v>
      </c>
      <c r="H1915" s="70">
        <f>SUMIFS('0. CSM'!C:C,'0. CSM'!L:L,CSM_AGENCY3[[#This Row],[Agency]],'0. CSM'!M:M,CSM_AGENCY3[[#This Row],[Billing CSM Title]])+SUMIFS('0. CSM'!E:E,'0. CSM'!L:L,CSM_AGENCY3[[#This Row],[Agency]],'0. CSM'!M:M,CSM_AGENCY3[[#This Row],[Billing CSM Title]])*1000</f>
        <v>0</v>
      </c>
      <c r="I1915" s="70">
        <f>SUMIFS('0. CSM'!D:D,'0. CSM'!L:L,CSM_AGENCY3[[#This Row],[Agency]],'0. CSM'!M:M,CSM_AGENCY3[[#This Row],[Billing CSM Title]])+SUMIFS('0. CSM'!F:F,'0. CSM'!L:L,CSM_AGENCY3[[#This Row],[Agency]],'0. CSM'!M:M,CSM_AGENCY3[[#This Row],[Billing CSM Title]])*1000</f>
        <v>0</v>
      </c>
      <c r="J1915" s="70">
        <f>CSM_AGENCY3[[#This Row],[FY1 ANNUAL]]+CSM_AGENCY3[[#This Row],[FY2 ANNUAL]]</f>
        <v>0</v>
      </c>
      <c r="K1915" s="70">
        <f>ROUND(CSM_AGENCY3[[#This Row],[FY1 ANNUAL]]/12,2)</f>
        <v>0</v>
      </c>
      <c r="L1915" s="70">
        <f>ROUND(CSM_AGENCY3[[#This Row],[FY2 ANNUAL]]/12,2)</f>
        <v>0</v>
      </c>
    </row>
    <row r="1916" spans="1:12" hidden="1" x14ac:dyDescent="0.25">
      <c r="A1916" t="s">
        <v>269</v>
      </c>
      <c r="B1916" t="s">
        <v>391</v>
      </c>
      <c r="C1916" s="4" t="s">
        <v>470</v>
      </c>
      <c r="D1916" s="4"/>
      <c r="E1916" s="4" t="str">
        <f>CSM_AGENCY3[[#This Row],[Agency]]&amp;"-"&amp;CSM_AGENCY3[[#This Row],[Agency Name]]</f>
        <v>235-Department of Labor and Industries</v>
      </c>
      <c r="F1916" s="8" t="s">
        <v>55</v>
      </c>
      <c r="G1916" s="5" t="s">
        <v>456</v>
      </c>
      <c r="H1916" s="70">
        <f>SUMIFS('0. CSM'!C:C,'0. CSM'!L:L,CSM_AGENCY3[[#This Row],[Agency]],'0. CSM'!M:M,CSM_AGENCY3[[#This Row],[Billing CSM Title]])+SUMIFS('0. CSM'!E:E,'0. CSM'!L:L,CSM_AGENCY3[[#This Row],[Agency]],'0. CSM'!M:M,CSM_AGENCY3[[#This Row],[Billing CSM Title]])*1000</f>
        <v>0</v>
      </c>
      <c r="I1916" s="70">
        <f>SUMIFS('0. CSM'!D:D,'0. CSM'!L:L,CSM_AGENCY3[[#This Row],[Agency]],'0. CSM'!M:M,CSM_AGENCY3[[#This Row],[Billing CSM Title]])+SUMIFS('0. CSM'!F:F,'0. CSM'!L:L,CSM_AGENCY3[[#This Row],[Agency]],'0. CSM'!M:M,CSM_AGENCY3[[#This Row],[Billing CSM Title]])*1000</f>
        <v>0</v>
      </c>
      <c r="J1916" s="70">
        <f>CSM_AGENCY3[[#This Row],[FY1 ANNUAL]]+CSM_AGENCY3[[#This Row],[FY2 ANNUAL]]</f>
        <v>0</v>
      </c>
      <c r="K1916" s="70">
        <f>ROUND(CSM_AGENCY3[[#This Row],[FY1 ANNUAL]]/12,2)</f>
        <v>0</v>
      </c>
      <c r="L1916" s="70">
        <f>ROUND(CSM_AGENCY3[[#This Row],[FY2 ANNUAL]]/12,2)</f>
        <v>0</v>
      </c>
    </row>
    <row r="1917" spans="1:12" hidden="1" x14ac:dyDescent="0.25">
      <c r="A1917" t="s">
        <v>270</v>
      </c>
      <c r="B1917" t="s">
        <v>392</v>
      </c>
      <c r="C1917" s="4" t="s">
        <v>470</v>
      </c>
      <c r="D1917" s="4"/>
      <c r="E1917" s="4" t="str">
        <f>CSM_AGENCY3[[#This Row],[Agency]]&amp;"-"&amp;CSM_AGENCY3[[#This Row],[Agency Name]]</f>
        <v>240-Department of Licensing</v>
      </c>
      <c r="F1917" s="8" t="s">
        <v>55</v>
      </c>
      <c r="G1917" s="5" t="s">
        <v>456</v>
      </c>
      <c r="H1917" s="70">
        <f>SUMIFS('0. CSM'!C:C,'0. CSM'!L:L,CSM_AGENCY3[[#This Row],[Agency]],'0. CSM'!M:M,CSM_AGENCY3[[#This Row],[Billing CSM Title]])+SUMIFS('0. CSM'!E:E,'0. CSM'!L:L,CSM_AGENCY3[[#This Row],[Agency]],'0. CSM'!M:M,CSM_AGENCY3[[#This Row],[Billing CSM Title]])*1000</f>
        <v>0</v>
      </c>
      <c r="I1917" s="70">
        <f>SUMIFS('0. CSM'!D:D,'0. CSM'!L:L,CSM_AGENCY3[[#This Row],[Agency]],'0. CSM'!M:M,CSM_AGENCY3[[#This Row],[Billing CSM Title]])+SUMIFS('0. CSM'!F:F,'0. CSM'!L:L,CSM_AGENCY3[[#This Row],[Agency]],'0. CSM'!M:M,CSM_AGENCY3[[#This Row],[Billing CSM Title]])*1000</f>
        <v>0</v>
      </c>
      <c r="J1917" s="70">
        <f>CSM_AGENCY3[[#This Row],[FY1 ANNUAL]]+CSM_AGENCY3[[#This Row],[FY2 ANNUAL]]</f>
        <v>0</v>
      </c>
      <c r="K1917" s="70">
        <f>ROUND(CSM_AGENCY3[[#This Row],[FY1 ANNUAL]]/12,2)</f>
        <v>0</v>
      </c>
      <c r="L1917" s="70">
        <f>ROUND(CSM_AGENCY3[[#This Row],[FY2 ANNUAL]]/12,2)</f>
        <v>0</v>
      </c>
    </row>
    <row r="1918" spans="1:12" hidden="1" x14ac:dyDescent="0.25">
      <c r="A1918" t="s">
        <v>271</v>
      </c>
      <c r="B1918" t="s">
        <v>393</v>
      </c>
      <c r="C1918" s="4" t="s">
        <v>470</v>
      </c>
      <c r="D1918" s="4"/>
      <c r="E1918" s="4" t="str">
        <f>CSM_AGENCY3[[#This Row],[Agency]]&amp;"-"&amp;CSM_AGENCY3[[#This Row],[Agency Name]]</f>
        <v>245-Military Department</v>
      </c>
      <c r="F1918" s="8" t="s">
        <v>55</v>
      </c>
      <c r="G1918" s="5" t="s">
        <v>456</v>
      </c>
      <c r="H1918" s="70">
        <f>SUMIFS('0. CSM'!C:C,'0. CSM'!L:L,CSM_AGENCY3[[#This Row],[Agency]],'0. CSM'!M:M,CSM_AGENCY3[[#This Row],[Billing CSM Title]])+SUMIFS('0. CSM'!E:E,'0. CSM'!L:L,CSM_AGENCY3[[#This Row],[Agency]],'0. CSM'!M:M,CSM_AGENCY3[[#This Row],[Billing CSM Title]])*1000</f>
        <v>0</v>
      </c>
      <c r="I1918" s="70">
        <f>SUMIFS('0. CSM'!D:D,'0. CSM'!L:L,CSM_AGENCY3[[#This Row],[Agency]],'0. CSM'!M:M,CSM_AGENCY3[[#This Row],[Billing CSM Title]])+SUMIFS('0. CSM'!F:F,'0. CSM'!L:L,CSM_AGENCY3[[#This Row],[Agency]],'0. CSM'!M:M,CSM_AGENCY3[[#This Row],[Billing CSM Title]])*1000</f>
        <v>0</v>
      </c>
      <c r="J1918" s="70">
        <f>CSM_AGENCY3[[#This Row],[FY1 ANNUAL]]+CSM_AGENCY3[[#This Row],[FY2 ANNUAL]]</f>
        <v>0</v>
      </c>
      <c r="K1918" s="70">
        <f>ROUND(CSM_AGENCY3[[#This Row],[FY1 ANNUAL]]/12,2)</f>
        <v>0</v>
      </c>
      <c r="L1918" s="70">
        <f>ROUND(CSM_AGENCY3[[#This Row],[FY2 ANNUAL]]/12,2)</f>
        <v>0</v>
      </c>
    </row>
    <row r="1919" spans="1:12" hidden="1" x14ac:dyDescent="0.25">
      <c r="A1919" t="s">
        <v>272</v>
      </c>
      <c r="B1919" t="s">
        <v>394</v>
      </c>
      <c r="C1919" s="4" t="s">
        <v>470</v>
      </c>
      <c r="D1919" s="4"/>
      <c r="E1919" s="4" t="str">
        <f>CSM_AGENCY3[[#This Row],[Agency]]&amp;"-"&amp;CSM_AGENCY3[[#This Row],[Agency Name]]</f>
        <v>275-Public Employment Relations Comm</v>
      </c>
      <c r="F1919" s="8" t="s">
        <v>55</v>
      </c>
      <c r="G1919" s="5" t="s">
        <v>456</v>
      </c>
      <c r="H1919" s="70">
        <f>SUMIFS('0. CSM'!C:C,'0. CSM'!L:L,CSM_AGENCY3[[#This Row],[Agency]],'0. CSM'!M:M,CSM_AGENCY3[[#This Row],[Billing CSM Title]])+SUMIFS('0. CSM'!E:E,'0. CSM'!L:L,CSM_AGENCY3[[#This Row],[Agency]],'0. CSM'!M:M,CSM_AGENCY3[[#This Row],[Billing CSM Title]])*1000</f>
        <v>0</v>
      </c>
      <c r="I1919" s="70">
        <f>SUMIFS('0. CSM'!D:D,'0. CSM'!L:L,CSM_AGENCY3[[#This Row],[Agency]],'0. CSM'!M:M,CSM_AGENCY3[[#This Row],[Billing CSM Title]])+SUMIFS('0. CSM'!F:F,'0. CSM'!L:L,CSM_AGENCY3[[#This Row],[Agency]],'0. CSM'!M:M,CSM_AGENCY3[[#This Row],[Billing CSM Title]])*1000</f>
        <v>0</v>
      </c>
      <c r="J1919" s="70">
        <f>CSM_AGENCY3[[#This Row],[FY1 ANNUAL]]+CSM_AGENCY3[[#This Row],[FY2 ANNUAL]]</f>
        <v>0</v>
      </c>
      <c r="K1919" s="70">
        <f>ROUND(CSM_AGENCY3[[#This Row],[FY1 ANNUAL]]/12,2)</f>
        <v>0</v>
      </c>
      <c r="L1919" s="70">
        <f>ROUND(CSM_AGENCY3[[#This Row],[FY2 ANNUAL]]/12,2)</f>
        <v>0</v>
      </c>
    </row>
    <row r="1920" spans="1:12" hidden="1" x14ac:dyDescent="0.25">
      <c r="A1920" t="s">
        <v>273</v>
      </c>
      <c r="B1920" t="s">
        <v>395</v>
      </c>
      <c r="C1920" s="4" t="s">
        <v>470</v>
      </c>
      <c r="D1920" s="4"/>
      <c r="E1920" s="4" t="str">
        <f>CSM_AGENCY3[[#This Row],[Agency]]&amp;"-"&amp;CSM_AGENCY3[[#This Row],[Agency Name]]</f>
        <v>300-Dept of Social and Health Services</v>
      </c>
      <c r="F1920" s="8" t="s">
        <v>55</v>
      </c>
      <c r="G1920" s="5" t="s">
        <v>456</v>
      </c>
      <c r="H1920" s="70">
        <f>SUMIFS('0. CSM'!C:C,'0. CSM'!L:L,CSM_AGENCY3[[#This Row],[Agency]],'0. CSM'!M:M,CSM_AGENCY3[[#This Row],[Billing CSM Title]])+SUMIFS('0. CSM'!E:E,'0. CSM'!L:L,CSM_AGENCY3[[#This Row],[Agency]],'0. CSM'!M:M,CSM_AGENCY3[[#This Row],[Billing CSM Title]])*1000</f>
        <v>1000</v>
      </c>
      <c r="I1920" s="70">
        <v>4000</v>
      </c>
      <c r="J1920" s="70">
        <f>CSM_AGENCY3[[#This Row],[FY1 ANNUAL]]+CSM_AGENCY3[[#This Row],[FY2 ANNUAL]]</f>
        <v>5000</v>
      </c>
      <c r="K1920" s="70">
        <f>ROUND(CSM_AGENCY3[[#This Row],[FY1 ANNUAL]]/12,2)</f>
        <v>83.33</v>
      </c>
      <c r="L1920" s="70">
        <f>ROUND(CSM_AGENCY3[[#This Row],[FY2 ANNUAL]]/12,2)</f>
        <v>333.33</v>
      </c>
    </row>
    <row r="1921" spans="1:12" hidden="1" x14ac:dyDescent="0.25">
      <c r="A1921" t="s">
        <v>274</v>
      </c>
      <c r="B1921" t="s">
        <v>396</v>
      </c>
      <c r="C1921" s="4" t="s">
        <v>470</v>
      </c>
      <c r="D1921" s="4"/>
      <c r="E1921" s="4" t="str">
        <f>CSM_AGENCY3[[#This Row],[Agency]]&amp;"-"&amp;CSM_AGENCY3[[#This Row],[Agency Name]]</f>
        <v>303-Department of Health</v>
      </c>
      <c r="F1921" s="8" t="s">
        <v>55</v>
      </c>
      <c r="G1921" s="5" t="s">
        <v>456</v>
      </c>
      <c r="H1921" s="70">
        <f>SUMIFS('0. CSM'!C:C,'0. CSM'!L:L,CSM_AGENCY3[[#This Row],[Agency]],'0. CSM'!M:M,CSM_AGENCY3[[#This Row],[Billing CSM Title]])+SUMIFS('0. CSM'!E:E,'0. CSM'!L:L,CSM_AGENCY3[[#This Row],[Agency]],'0. CSM'!M:M,CSM_AGENCY3[[#This Row],[Billing CSM Title]])*1000</f>
        <v>0</v>
      </c>
      <c r="I1921" s="70">
        <f>SUMIFS('0. CSM'!D:D,'0. CSM'!L:L,CSM_AGENCY3[[#This Row],[Agency]],'0. CSM'!M:M,CSM_AGENCY3[[#This Row],[Billing CSM Title]])+SUMIFS('0. CSM'!F:F,'0. CSM'!L:L,CSM_AGENCY3[[#This Row],[Agency]],'0. CSM'!M:M,CSM_AGENCY3[[#This Row],[Billing CSM Title]])*1000</f>
        <v>0</v>
      </c>
      <c r="J1921" s="70">
        <f>CSM_AGENCY3[[#This Row],[FY1 ANNUAL]]+CSM_AGENCY3[[#This Row],[FY2 ANNUAL]]</f>
        <v>0</v>
      </c>
      <c r="K1921" s="70">
        <f>ROUND(CSM_AGENCY3[[#This Row],[FY1 ANNUAL]]/12,2)</f>
        <v>0</v>
      </c>
      <c r="L1921" s="70">
        <f>ROUND(CSM_AGENCY3[[#This Row],[FY2 ANNUAL]]/12,2)</f>
        <v>0</v>
      </c>
    </row>
    <row r="1922" spans="1:12" hidden="1" x14ac:dyDescent="0.25">
      <c r="A1922" t="s">
        <v>275</v>
      </c>
      <c r="B1922" t="s">
        <v>397</v>
      </c>
      <c r="C1922" s="4" t="s">
        <v>470</v>
      </c>
      <c r="D1922" s="4"/>
      <c r="E1922" s="4" t="str">
        <f>CSM_AGENCY3[[#This Row],[Agency]]&amp;"-"&amp;CSM_AGENCY3[[#This Row],[Agency Name]]</f>
        <v>305-Department of Veterans' Affairs</v>
      </c>
      <c r="F1922" s="8" t="s">
        <v>55</v>
      </c>
      <c r="G1922" s="5" t="s">
        <v>456</v>
      </c>
      <c r="H1922" s="70">
        <f>SUMIFS('0. CSM'!C:C,'0. CSM'!L:L,CSM_AGENCY3[[#This Row],[Agency]],'0. CSM'!M:M,CSM_AGENCY3[[#This Row],[Billing CSM Title]])+SUMIFS('0. CSM'!E:E,'0. CSM'!L:L,CSM_AGENCY3[[#This Row],[Agency]],'0. CSM'!M:M,CSM_AGENCY3[[#This Row],[Billing CSM Title]])*1000</f>
        <v>0</v>
      </c>
      <c r="I1922" s="70">
        <f>SUMIFS('0. CSM'!D:D,'0. CSM'!L:L,CSM_AGENCY3[[#This Row],[Agency]],'0. CSM'!M:M,CSM_AGENCY3[[#This Row],[Billing CSM Title]])+SUMIFS('0. CSM'!F:F,'0. CSM'!L:L,CSM_AGENCY3[[#This Row],[Agency]],'0. CSM'!M:M,CSM_AGENCY3[[#This Row],[Billing CSM Title]])*1000</f>
        <v>0</v>
      </c>
      <c r="J1922" s="70">
        <f>CSM_AGENCY3[[#This Row],[FY1 ANNUAL]]+CSM_AGENCY3[[#This Row],[FY2 ANNUAL]]</f>
        <v>0</v>
      </c>
      <c r="K1922" s="70">
        <f>ROUND(CSM_AGENCY3[[#This Row],[FY1 ANNUAL]]/12,2)</f>
        <v>0</v>
      </c>
      <c r="L1922" s="70">
        <f>ROUND(CSM_AGENCY3[[#This Row],[FY2 ANNUAL]]/12,2)</f>
        <v>0</v>
      </c>
    </row>
    <row r="1923" spans="1:12" hidden="1" x14ac:dyDescent="0.25">
      <c r="A1923" t="s">
        <v>276</v>
      </c>
      <c r="B1923" t="s">
        <v>398</v>
      </c>
      <c r="C1923" s="4" t="s">
        <v>470</v>
      </c>
      <c r="D1923" s="4"/>
      <c r="E1923" s="4" t="str">
        <f>CSM_AGENCY3[[#This Row],[Agency]]&amp;"-"&amp;CSM_AGENCY3[[#This Row],[Agency Name]]</f>
        <v>307-Dept of Children, Youth &amp; Families</v>
      </c>
      <c r="F1923" s="8" t="s">
        <v>55</v>
      </c>
      <c r="G1923" s="5" t="s">
        <v>456</v>
      </c>
      <c r="H1923" s="70">
        <f>SUMIFS('0. CSM'!C:C,'0. CSM'!L:L,CSM_AGENCY3[[#This Row],[Agency]],'0. CSM'!M:M,CSM_AGENCY3[[#This Row],[Billing CSM Title]])+SUMIFS('0. CSM'!E:E,'0. CSM'!L:L,CSM_AGENCY3[[#This Row],[Agency]],'0. CSM'!M:M,CSM_AGENCY3[[#This Row],[Billing CSM Title]])*1000</f>
        <v>0</v>
      </c>
      <c r="I1923" s="70">
        <f>SUMIFS('0. CSM'!D:D,'0. CSM'!L:L,CSM_AGENCY3[[#This Row],[Agency]],'0. CSM'!M:M,CSM_AGENCY3[[#This Row],[Billing CSM Title]])+SUMIFS('0. CSM'!F:F,'0. CSM'!L:L,CSM_AGENCY3[[#This Row],[Agency]],'0. CSM'!M:M,CSM_AGENCY3[[#This Row],[Billing CSM Title]])*1000</f>
        <v>0</v>
      </c>
      <c r="J1923" s="70">
        <f>CSM_AGENCY3[[#This Row],[FY1 ANNUAL]]+CSM_AGENCY3[[#This Row],[FY2 ANNUAL]]</f>
        <v>0</v>
      </c>
      <c r="K1923" s="70">
        <f>ROUND(CSM_AGENCY3[[#This Row],[FY1 ANNUAL]]/12,2)</f>
        <v>0</v>
      </c>
      <c r="L1923" s="70">
        <f>ROUND(CSM_AGENCY3[[#This Row],[FY2 ANNUAL]]/12,2)</f>
        <v>0</v>
      </c>
    </row>
    <row r="1924" spans="1:12" hidden="1" x14ac:dyDescent="0.25">
      <c r="A1924" t="s">
        <v>277</v>
      </c>
      <c r="B1924" t="s">
        <v>399</v>
      </c>
      <c r="C1924" s="4" t="s">
        <v>470</v>
      </c>
      <c r="D1924" s="4"/>
      <c r="E1924" s="4" t="str">
        <f>CSM_AGENCY3[[#This Row],[Agency]]&amp;"-"&amp;CSM_AGENCY3[[#This Row],[Agency Name]]</f>
        <v>310-Department of Corrections</v>
      </c>
      <c r="F1924" s="8" t="s">
        <v>55</v>
      </c>
      <c r="G1924" s="5" t="s">
        <v>456</v>
      </c>
      <c r="H1924" s="70">
        <f>SUMIFS('0. CSM'!C:C,'0. CSM'!L:L,CSM_AGENCY3[[#This Row],[Agency]],'0. CSM'!M:M,CSM_AGENCY3[[#This Row],[Billing CSM Title]])+SUMIFS('0. CSM'!E:E,'0. CSM'!L:L,CSM_AGENCY3[[#This Row],[Agency]],'0. CSM'!M:M,CSM_AGENCY3[[#This Row],[Billing CSM Title]])*1000</f>
        <v>0</v>
      </c>
      <c r="I1924" s="70">
        <f>SUMIFS('0. CSM'!D:D,'0. CSM'!L:L,CSM_AGENCY3[[#This Row],[Agency]],'0. CSM'!M:M,CSM_AGENCY3[[#This Row],[Billing CSM Title]])+SUMIFS('0. CSM'!F:F,'0. CSM'!L:L,CSM_AGENCY3[[#This Row],[Agency]],'0. CSM'!M:M,CSM_AGENCY3[[#This Row],[Billing CSM Title]])*1000</f>
        <v>2000</v>
      </c>
      <c r="J1924" s="70">
        <f>CSM_AGENCY3[[#This Row],[FY1 ANNUAL]]+CSM_AGENCY3[[#This Row],[FY2 ANNUAL]]</f>
        <v>2000</v>
      </c>
      <c r="K1924" s="70">
        <f>ROUND(CSM_AGENCY3[[#This Row],[FY1 ANNUAL]]/12,2)</f>
        <v>0</v>
      </c>
      <c r="L1924" s="70">
        <f>ROUND(CSM_AGENCY3[[#This Row],[FY2 ANNUAL]]/12,2)</f>
        <v>166.67</v>
      </c>
    </row>
    <row r="1925" spans="1:12" hidden="1" x14ac:dyDescent="0.25">
      <c r="A1925" t="s">
        <v>278</v>
      </c>
      <c r="B1925" t="s">
        <v>400</v>
      </c>
      <c r="C1925" s="4" t="s">
        <v>470</v>
      </c>
      <c r="D1925" s="4"/>
      <c r="E1925" s="4" t="str">
        <f>CSM_AGENCY3[[#This Row],[Agency]]&amp;"-"&amp;CSM_AGENCY3[[#This Row],[Agency Name]]</f>
        <v>315-Dept of Services for the Blind</v>
      </c>
      <c r="F1925" s="8" t="s">
        <v>55</v>
      </c>
      <c r="G1925" s="5" t="s">
        <v>456</v>
      </c>
      <c r="H1925" s="70">
        <f>SUMIFS('0. CSM'!C:C,'0. CSM'!L:L,CSM_AGENCY3[[#This Row],[Agency]],'0. CSM'!M:M,CSM_AGENCY3[[#This Row],[Billing CSM Title]])+SUMIFS('0. CSM'!E:E,'0. CSM'!L:L,CSM_AGENCY3[[#This Row],[Agency]],'0. CSM'!M:M,CSM_AGENCY3[[#This Row],[Billing CSM Title]])*1000</f>
        <v>0</v>
      </c>
      <c r="I1925" s="70">
        <f>SUMIFS('0. CSM'!D:D,'0. CSM'!L:L,CSM_AGENCY3[[#This Row],[Agency]],'0. CSM'!M:M,CSM_AGENCY3[[#This Row],[Billing CSM Title]])+SUMIFS('0. CSM'!F:F,'0. CSM'!L:L,CSM_AGENCY3[[#This Row],[Agency]],'0. CSM'!M:M,CSM_AGENCY3[[#This Row],[Billing CSM Title]])*1000</f>
        <v>0</v>
      </c>
      <c r="J1925" s="70">
        <f>CSM_AGENCY3[[#This Row],[FY1 ANNUAL]]+CSM_AGENCY3[[#This Row],[FY2 ANNUAL]]</f>
        <v>0</v>
      </c>
      <c r="K1925" s="70">
        <f>ROUND(CSM_AGENCY3[[#This Row],[FY1 ANNUAL]]/12,2)</f>
        <v>0</v>
      </c>
      <c r="L1925" s="70">
        <f>ROUND(CSM_AGENCY3[[#This Row],[FY2 ANNUAL]]/12,2)</f>
        <v>0</v>
      </c>
    </row>
    <row r="1926" spans="1:12" hidden="1" x14ac:dyDescent="0.25">
      <c r="A1926" t="s">
        <v>279</v>
      </c>
      <c r="B1926" t="s">
        <v>401</v>
      </c>
      <c r="C1926" s="4" t="s">
        <v>470</v>
      </c>
      <c r="D1926" s="4"/>
      <c r="E1926" s="4" t="str">
        <f>CSM_AGENCY3[[#This Row],[Agency]]&amp;"-"&amp;CSM_AGENCY3[[#This Row],[Agency Name]]</f>
        <v>340-Student Achievement Council</v>
      </c>
      <c r="F1926" s="8" t="s">
        <v>55</v>
      </c>
      <c r="G1926" s="5" t="s">
        <v>456</v>
      </c>
      <c r="H1926" s="70">
        <f>SUMIFS('0. CSM'!C:C,'0. CSM'!L:L,CSM_AGENCY3[[#This Row],[Agency]],'0. CSM'!M:M,CSM_AGENCY3[[#This Row],[Billing CSM Title]])+SUMIFS('0. CSM'!E:E,'0. CSM'!L:L,CSM_AGENCY3[[#This Row],[Agency]],'0. CSM'!M:M,CSM_AGENCY3[[#This Row],[Billing CSM Title]])*1000</f>
        <v>0</v>
      </c>
      <c r="I1926" s="70">
        <f>SUMIFS('0. CSM'!D:D,'0. CSM'!L:L,CSM_AGENCY3[[#This Row],[Agency]],'0. CSM'!M:M,CSM_AGENCY3[[#This Row],[Billing CSM Title]])+SUMIFS('0. CSM'!F:F,'0. CSM'!L:L,CSM_AGENCY3[[#This Row],[Agency]],'0. CSM'!M:M,CSM_AGENCY3[[#This Row],[Billing CSM Title]])*1000</f>
        <v>0</v>
      </c>
      <c r="J1926" s="70">
        <f>CSM_AGENCY3[[#This Row],[FY1 ANNUAL]]+CSM_AGENCY3[[#This Row],[FY2 ANNUAL]]</f>
        <v>0</v>
      </c>
      <c r="K1926" s="70">
        <f>ROUND(CSM_AGENCY3[[#This Row],[FY1 ANNUAL]]/12,2)</f>
        <v>0</v>
      </c>
      <c r="L1926" s="70">
        <f>ROUND(CSM_AGENCY3[[#This Row],[FY2 ANNUAL]]/12,2)</f>
        <v>0</v>
      </c>
    </row>
    <row r="1927" spans="1:12" hidden="1" x14ac:dyDescent="0.25">
      <c r="A1927" t="s">
        <v>280</v>
      </c>
      <c r="B1927" t="s">
        <v>402</v>
      </c>
      <c r="C1927" s="4" t="s">
        <v>470</v>
      </c>
      <c r="D1927" s="4"/>
      <c r="E1927" s="4" t="str">
        <f>CSM_AGENCY3[[#This Row],[Agency]]&amp;"-"&amp;CSM_AGENCY3[[#This Row],[Agency Name]]</f>
        <v>341-LEOFF 2 Retirement Board</v>
      </c>
      <c r="F1927" s="8" t="s">
        <v>55</v>
      </c>
      <c r="G1927" s="5" t="s">
        <v>456</v>
      </c>
      <c r="H1927" s="70">
        <f>SUMIFS('0. CSM'!C:C,'0. CSM'!L:L,CSM_AGENCY3[[#This Row],[Agency]],'0. CSM'!M:M,CSM_AGENCY3[[#This Row],[Billing CSM Title]])+SUMIFS('0. CSM'!E:E,'0. CSM'!L:L,CSM_AGENCY3[[#This Row],[Agency]],'0. CSM'!M:M,CSM_AGENCY3[[#This Row],[Billing CSM Title]])*1000</f>
        <v>0</v>
      </c>
      <c r="I1927" s="70">
        <f>SUMIFS('0. CSM'!D:D,'0. CSM'!L:L,CSM_AGENCY3[[#This Row],[Agency]],'0. CSM'!M:M,CSM_AGENCY3[[#This Row],[Billing CSM Title]])+SUMIFS('0. CSM'!F:F,'0. CSM'!L:L,CSM_AGENCY3[[#This Row],[Agency]],'0. CSM'!M:M,CSM_AGENCY3[[#This Row],[Billing CSM Title]])*1000</f>
        <v>0</v>
      </c>
      <c r="J1927" s="70">
        <f>CSM_AGENCY3[[#This Row],[FY1 ANNUAL]]+CSM_AGENCY3[[#This Row],[FY2 ANNUAL]]</f>
        <v>0</v>
      </c>
      <c r="K1927" s="70">
        <f>ROUND(CSM_AGENCY3[[#This Row],[FY1 ANNUAL]]/12,2)</f>
        <v>0</v>
      </c>
      <c r="L1927" s="70">
        <f>ROUND(CSM_AGENCY3[[#This Row],[FY2 ANNUAL]]/12,2)</f>
        <v>0</v>
      </c>
    </row>
    <row r="1928" spans="1:12" hidden="1" x14ac:dyDescent="0.25">
      <c r="A1928" t="s">
        <v>281</v>
      </c>
      <c r="B1928" t="s">
        <v>403</v>
      </c>
      <c r="C1928" s="4" t="s">
        <v>470</v>
      </c>
      <c r="D1928" s="4"/>
      <c r="E1928" s="4" t="str">
        <f>CSM_AGENCY3[[#This Row],[Agency]]&amp;"-"&amp;CSM_AGENCY3[[#This Row],[Agency Name]]</f>
        <v>350-Public Schools</v>
      </c>
      <c r="F1928" s="8" t="s">
        <v>55</v>
      </c>
      <c r="G1928" s="5" t="s">
        <v>456</v>
      </c>
      <c r="H1928" s="70">
        <f>SUMIFS('0. CSM'!C:C,'0. CSM'!L:L,CSM_AGENCY3[[#This Row],[Agency]],'0. CSM'!M:M,CSM_AGENCY3[[#This Row],[Billing CSM Title]])+SUMIFS('0. CSM'!E:E,'0. CSM'!L:L,CSM_AGENCY3[[#This Row],[Agency]],'0. CSM'!M:M,CSM_AGENCY3[[#This Row],[Billing CSM Title]])*1000</f>
        <v>0</v>
      </c>
      <c r="I1928" s="70">
        <f>SUMIFS('0. CSM'!D:D,'0. CSM'!L:L,CSM_AGENCY3[[#This Row],[Agency]],'0. CSM'!M:M,CSM_AGENCY3[[#This Row],[Billing CSM Title]])+SUMIFS('0. CSM'!F:F,'0. CSM'!L:L,CSM_AGENCY3[[#This Row],[Agency]],'0. CSM'!M:M,CSM_AGENCY3[[#This Row],[Billing CSM Title]])*1000</f>
        <v>0</v>
      </c>
      <c r="J1928" s="70">
        <f>CSM_AGENCY3[[#This Row],[FY1 ANNUAL]]+CSM_AGENCY3[[#This Row],[FY2 ANNUAL]]</f>
        <v>0</v>
      </c>
      <c r="K1928" s="70">
        <f>ROUND(CSM_AGENCY3[[#This Row],[FY1 ANNUAL]]/12,2)</f>
        <v>0</v>
      </c>
      <c r="L1928" s="70">
        <f>ROUND(CSM_AGENCY3[[#This Row],[FY2 ANNUAL]]/12,2)</f>
        <v>0</v>
      </c>
    </row>
    <row r="1929" spans="1:12" hidden="1" x14ac:dyDescent="0.25">
      <c r="A1929" t="s">
        <v>282</v>
      </c>
      <c r="B1929" t="s">
        <v>404</v>
      </c>
      <c r="C1929" s="4" t="s">
        <v>470</v>
      </c>
      <c r="D1929" s="4"/>
      <c r="E1929" s="4" t="str">
        <f>CSM_AGENCY3[[#This Row],[Agency]]&amp;"-"&amp;CSM_AGENCY3[[#This Row],[Agency Name]]</f>
        <v>351-State School for the Blind</v>
      </c>
      <c r="F1929" s="8" t="s">
        <v>55</v>
      </c>
      <c r="G1929" s="5" t="s">
        <v>456</v>
      </c>
      <c r="H1929" s="70">
        <f>SUMIFS('0. CSM'!C:C,'0. CSM'!L:L,CSM_AGENCY3[[#This Row],[Agency]],'0. CSM'!M:M,CSM_AGENCY3[[#This Row],[Billing CSM Title]])+SUMIFS('0. CSM'!E:E,'0. CSM'!L:L,CSM_AGENCY3[[#This Row],[Agency]],'0. CSM'!M:M,CSM_AGENCY3[[#This Row],[Billing CSM Title]])*1000</f>
        <v>0</v>
      </c>
      <c r="I1929" s="70">
        <f>SUMIFS('0. CSM'!D:D,'0. CSM'!L:L,CSM_AGENCY3[[#This Row],[Agency]],'0. CSM'!M:M,CSM_AGENCY3[[#This Row],[Billing CSM Title]])+SUMIFS('0. CSM'!F:F,'0. CSM'!L:L,CSM_AGENCY3[[#This Row],[Agency]],'0. CSM'!M:M,CSM_AGENCY3[[#This Row],[Billing CSM Title]])*1000</f>
        <v>0</v>
      </c>
      <c r="J1929" s="70">
        <f>CSM_AGENCY3[[#This Row],[FY1 ANNUAL]]+CSM_AGENCY3[[#This Row],[FY2 ANNUAL]]</f>
        <v>0</v>
      </c>
      <c r="K1929" s="70">
        <f>ROUND(CSM_AGENCY3[[#This Row],[FY1 ANNUAL]]/12,2)</f>
        <v>0</v>
      </c>
      <c r="L1929" s="70">
        <f>ROUND(CSM_AGENCY3[[#This Row],[FY2 ANNUAL]]/12,2)</f>
        <v>0</v>
      </c>
    </row>
    <row r="1930" spans="1:12" hidden="1" x14ac:dyDescent="0.25">
      <c r="A1930" t="s">
        <v>283</v>
      </c>
      <c r="B1930" t="s">
        <v>405</v>
      </c>
      <c r="C1930" s="4" t="s">
        <v>470</v>
      </c>
      <c r="D1930" s="4"/>
      <c r="E1930" s="4" t="str">
        <f>CSM_AGENCY3[[#This Row],[Agency]]&amp;"-"&amp;CSM_AGENCY3[[#This Row],[Agency Name]]</f>
        <v>353-Childhood Deafness &amp; Hearing Loss</v>
      </c>
      <c r="F1930" s="8" t="s">
        <v>55</v>
      </c>
      <c r="G1930" s="5" t="s">
        <v>456</v>
      </c>
      <c r="H1930" s="70">
        <f>SUMIFS('0. CSM'!C:C,'0. CSM'!L:L,CSM_AGENCY3[[#This Row],[Agency]],'0. CSM'!M:M,CSM_AGENCY3[[#This Row],[Billing CSM Title]])+SUMIFS('0. CSM'!E:E,'0. CSM'!L:L,CSM_AGENCY3[[#This Row],[Agency]],'0. CSM'!M:M,CSM_AGENCY3[[#This Row],[Billing CSM Title]])*1000</f>
        <v>0</v>
      </c>
      <c r="I1930" s="70">
        <f>SUMIFS('0. CSM'!D:D,'0. CSM'!L:L,CSM_AGENCY3[[#This Row],[Agency]],'0. CSM'!M:M,CSM_AGENCY3[[#This Row],[Billing CSM Title]])+SUMIFS('0. CSM'!F:F,'0. CSM'!L:L,CSM_AGENCY3[[#This Row],[Agency]],'0. CSM'!M:M,CSM_AGENCY3[[#This Row],[Billing CSM Title]])*1000</f>
        <v>0</v>
      </c>
      <c r="J1930" s="70">
        <f>CSM_AGENCY3[[#This Row],[FY1 ANNUAL]]+CSM_AGENCY3[[#This Row],[FY2 ANNUAL]]</f>
        <v>0</v>
      </c>
      <c r="K1930" s="70">
        <f>ROUND(CSM_AGENCY3[[#This Row],[FY1 ANNUAL]]/12,2)</f>
        <v>0</v>
      </c>
      <c r="L1930" s="70">
        <f>ROUND(CSM_AGENCY3[[#This Row],[FY2 ANNUAL]]/12,2)</f>
        <v>0</v>
      </c>
    </row>
    <row r="1931" spans="1:12" hidden="1" x14ac:dyDescent="0.25">
      <c r="A1931" t="s">
        <v>284</v>
      </c>
      <c r="B1931" t="s">
        <v>406</v>
      </c>
      <c r="C1931" s="4" t="s">
        <v>470</v>
      </c>
      <c r="D1931" s="4"/>
      <c r="E1931" s="4" t="str">
        <f>CSM_AGENCY3[[#This Row],[Agency]]&amp;"-"&amp;CSM_AGENCY3[[#This Row],[Agency Name]]</f>
        <v>354-Workforce Trng &amp; Educ Coord Board</v>
      </c>
      <c r="F1931" s="8" t="s">
        <v>55</v>
      </c>
      <c r="G1931" s="5" t="s">
        <v>456</v>
      </c>
      <c r="H1931" s="70">
        <f>SUMIFS('0. CSM'!C:C,'0. CSM'!L:L,CSM_AGENCY3[[#This Row],[Agency]],'0. CSM'!M:M,CSM_AGENCY3[[#This Row],[Billing CSM Title]])+SUMIFS('0. CSM'!E:E,'0. CSM'!L:L,CSM_AGENCY3[[#This Row],[Agency]],'0. CSM'!M:M,CSM_AGENCY3[[#This Row],[Billing CSM Title]])*1000</f>
        <v>0</v>
      </c>
      <c r="I1931" s="70">
        <f>SUMIFS('0. CSM'!D:D,'0. CSM'!L:L,CSM_AGENCY3[[#This Row],[Agency]],'0. CSM'!M:M,CSM_AGENCY3[[#This Row],[Billing CSM Title]])+SUMIFS('0. CSM'!F:F,'0. CSM'!L:L,CSM_AGENCY3[[#This Row],[Agency]],'0. CSM'!M:M,CSM_AGENCY3[[#This Row],[Billing CSM Title]])*1000</f>
        <v>0</v>
      </c>
      <c r="J1931" s="70">
        <f>CSM_AGENCY3[[#This Row],[FY1 ANNUAL]]+CSM_AGENCY3[[#This Row],[FY2 ANNUAL]]</f>
        <v>0</v>
      </c>
      <c r="K1931" s="70">
        <f>ROUND(CSM_AGENCY3[[#This Row],[FY1 ANNUAL]]/12,2)</f>
        <v>0</v>
      </c>
      <c r="L1931" s="70">
        <f>ROUND(CSM_AGENCY3[[#This Row],[FY2 ANNUAL]]/12,2)</f>
        <v>0</v>
      </c>
    </row>
    <row r="1932" spans="1:12" hidden="1" x14ac:dyDescent="0.25">
      <c r="A1932" t="s">
        <v>285</v>
      </c>
      <c r="B1932" t="s">
        <v>407</v>
      </c>
      <c r="C1932" s="4" t="s">
        <v>470</v>
      </c>
      <c r="D1932" s="4"/>
      <c r="E1932" s="4" t="str">
        <f>CSM_AGENCY3[[#This Row],[Agency]]&amp;"-"&amp;CSM_AGENCY3[[#This Row],[Agency Name]]</f>
        <v>355-Archaeology &amp; Historic Preservation</v>
      </c>
      <c r="F1932" s="8" t="s">
        <v>55</v>
      </c>
      <c r="G1932" s="5" t="s">
        <v>456</v>
      </c>
      <c r="H1932" s="70">
        <f>SUMIFS('0. CSM'!C:C,'0. CSM'!L:L,CSM_AGENCY3[[#This Row],[Agency]],'0. CSM'!M:M,CSM_AGENCY3[[#This Row],[Billing CSM Title]])+SUMIFS('0. CSM'!E:E,'0. CSM'!L:L,CSM_AGENCY3[[#This Row],[Agency]],'0. CSM'!M:M,CSM_AGENCY3[[#This Row],[Billing CSM Title]])*1000</f>
        <v>0</v>
      </c>
      <c r="I1932" s="70">
        <f>SUMIFS('0. CSM'!D:D,'0. CSM'!L:L,CSM_AGENCY3[[#This Row],[Agency]],'0. CSM'!M:M,CSM_AGENCY3[[#This Row],[Billing CSM Title]])+SUMIFS('0. CSM'!F:F,'0. CSM'!L:L,CSM_AGENCY3[[#This Row],[Agency]],'0. CSM'!M:M,CSM_AGENCY3[[#This Row],[Billing CSM Title]])*1000</f>
        <v>0</v>
      </c>
      <c r="J1932" s="70">
        <f>CSM_AGENCY3[[#This Row],[FY1 ANNUAL]]+CSM_AGENCY3[[#This Row],[FY2 ANNUAL]]</f>
        <v>0</v>
      </c>
      <c r="K1932" s="70">
        <f>ROUND(CSM_AGENCY3[[#This Row],[FY1 ANNUAL]]/12,2)</f>
        <v>0</v>
      </c>
      <c r="L1932" s="70">
        <f>ROUND(CSM_AGENCY3[[#This Row],[FY2 ANNUAL]]/12,2)</f>
        <v>0</v>
      </c>
    </row>
    <row r="1933" spans="1:12" hidden="1" x14ac:dyDescent="0.25">
      <c r="A1933" t="s">
        <v>287</v>
      </c>
      <c r="B1933" t="s">
        <v>408</v>
      </c>
      <c r="C1933" s="4" t="s">
        <v>470</v>
      </c>
      <c r="D1933" s="4"/>
      <c r="E1933" s="4" t="str">
        <f>CSM_AGENCY3[[#This Row],[Agency]]&amp;"-"&amp;CSM_AGENCY3[[#This Row],[Agency Name]]</f>
        <v>359-Washington Charter School Comm</v>
      </c>
      <c r="F1933" s="8" t="s">
        <v>55</v>
      </c>
      <c r="G1933" s="5" t="s">
        <v>456</v>
      </c>
      <c r="H1933" s="70">
        <f>SUMIFS('0. CSM'!C:C,'0. CSM'!L:L,CSM_AGENCY3[[#This Row],[Agency]],'0. CSM'!M:M,CSM_AGENCY3[[#This Row],[Billing CSM Title]])+SUMIFS('0. CSM'!E:E,'0. CSM'!L:L,CSM_AGENCY3[[#This Row],[Agency]],'0. CSM'!M:M,CSM_AGENCY3[[#This Row],[Billing CSM Title]])*1000</f>
        <v>0</v>
      </c>
      <c r="I1933" s="70">
        <f>SUMIFS('0. CSM'!D:D,'0. CSM'!L:L,CSM_AGENCY3[[#This Row],[Agency]],'0. CSM'!M:M,CSM_AGENCY3[[#This Row],[Billing CSM Title]])+SUMIFS('0. CSM'!F:F,'0. CSM'!L:L,CSM_AGENCY3[[#This Row],[Agency]],'0. CSM'!M:M,CSM_AGENCY3[[#This Row],[Billing CSM Title]])*1000</f>
        <v>0</v>
      </c>
      <c r="J1933" s="70">
        <f>CSM_AGENCY3[[#This Row],[FY1 ANNUAL]]+CSM_AGENCY3[[#This Row],[FY2 ANNUAL]]</f>
        <v>0</v>
      </c>
      <c r="K1933" s="70">
        <f>ROUND(CSM_AGENCY3[[#This Row],[FY1 ANNUAL]]/12,2)</f>
        <v>0</v>
      </c>
      <c r="L1933" s="70">
        <f>ROUND(CSM_AGENCY3[[#This Row],[FY2 ANNUAL]]/12,2)</f>
        <v>0</v>
      </c>
    </row>
    <row r="1934" spans="1:12" hidden="1" x14ac:dyDescent="0.25">
      <c r="A1934" t="s">
        <v>288</v>
      </c>
      <c r="B1934" t="s">
        <v>409</v>
      </c>
      <c r="C1934" s="4" t="s">
        <v>470</v>
      </c>
      <c r="D1934" s="4"/>
      <c r="E1934" s="4" t="str">
        <f>CSM_AGENCY3[[#This Row],[Agency]]&amp;"-"&amp;CSM_AGENCY3[[#This Row],[Agency Name]]</f>
        <v>360-University of Washington</v>
      </c>
      <c r="F1934" s="8" t="s">
        <v>55</v>
      </c>
      <c r="G1934" s="5" t="s">
        <v>456</v>
      </c>
      <c r="H1934" s="70">
        <f>SUMIFS('0. CSM'!C:C,'0. CSM'!L:L,CSM_AGENCY3[[#This Row],[Agency]],'0. CSM'!M:M,CSM_AGENCY3[[#This Row],[Billing CSM Title]])+SUMIFS('0. CSM'!E:E,'0. CSM'!L:L,CSM_AGENCY3[[#This Row],[Agency]],'0. CSM'!M:M,CSM_AGENCY3[[#This Row],[Billing CSM Title]])*1000</f>
        <v>0</v>
      </c>
      <c r="I1934" s="70">
        <f>SUMIFS('0. CSM'!D:D,'0. CSM'!L:L,CSM_AGENCY3[[#This Row],[Agency]],'0. CSM'!M:M,CSM_AGENCY3[[#This Row],[Billing CSM Title]])+SUMIFS('0. CSM'!F:F,'0. CSM'!L:L,CSM_AGENCY3[[#This Row],[Agency]],'0. CSM'!M:M,CSM_AGENCY3[[#This Row],[Billing CSM Title]])*1000</f>
        <v>0</v>
      </c>
      <c r="J1934" s="70">
        <f>CSM_AGENCY3[[#This Row],[FY1 ANNUAL]]+CSM_AGENCY3[[#This Row],[FY2 ANNUAL]]</f>
        <v>0</v>
      </c>
      <c r="K1934" s="70">
        <f>ROUND(CSM_AGENCY3[[#This Row],[FY1 ANNUAL]]/12,2)</f>
        <v>0</v>
      </c>
      <c r="L1934" s="70">
        <f>ROUND(CSM_AGENCY3[[#This Row],[FY2 ANNUAL]]/12,2)</f>
        <v>0</v>
      </c>
    </row>
    <row r="1935" spans="1:12" hidden="1" x14ac:dyDescent="0.25">
      <c r="A1935" t="s">
        <v>289</v>
      </c>
      <c r="B1935" t="s">
        <v>410</v>
      </c>
      <c r="C1935" s="4" t="s">
        <v>470</v>
      </c>
      <c r="D1935" s="4"/>
      <c r="E1935" s="4" t="str">
        <f>CSM_AGENCY3[[#This Row],[Agency]]&amp;"-"&amp;CSM_AGENCY3[[#This Row],[Agency Name]]</f>
        <v>365-Washington State University</v>
      </c>
      <c r="F1935" s="8" t="s">
        <v>55</v>
      </c>
      <c r="G1935" s="5" t="s">
        <v>456</v>
      </c>
      <c r="H1935" s="70">
        <f>SUMIFS('0. CSM'!C:C,'0. CSM'!L:L,CSM_AGENCY3[[#This Row],[Agency]],'0. CSM'!M:M,CSM_AGENCY3[[#This Row],[Billing CSM Title]])+SUMIFS('0. CSM'!E:E,'0. CSM'!L:L,CSM_AGENCY3[[#This Row],[Agency]],'0. CSM'!M:M,CSM_AGENCY3[[#This Row],[Billing CSM Title]])*1000</f>
        <v>0</v>
      </c>
      <c r="I1935" s="70">
        <f>SUMIFS('0. CSM'!D:D,'0. CSM'!L:L,CSM_AGENCY3[[#This Row],[Agency]],'0. CSM'!M:M,CSM_AGENCY3[[#This Row],[Billing CSM Title]])+SUMIFS('0. CSM'!F:F,'0. CSM'!L:L,CSM_AGENCY3[[#This Row],[Agency]],'0. CSM'!M:M,CSM_AGENCY3[[#This Row],[Billing CSM Title]])*1000</f>
        <v>0</v>
      </c>
      <c r="J1935" s="70">
        <f>CSM_AGENCY3[[#This Row],[FY1 ANNUAL]]+CSM_AGENCY3[[#This Row],[FY2 ANNUAL]]</f>
        <v>0</v>
      </c>
      <c r="K1935" s="70">
        <f>ROUND(CSM_AGENCY3[[#This Row],[FY1 ANNUAL]]/12,2)</f>
        <v>0</v>
      </c>
      <c r="L1935" s="70">
        <f>ROUND(CSM_AGENCY3[[#This Row],[FY2 ANNUAL]]/12,2)</f>
        <v>0</v>
      </c>
    </row>
    <row r="1936" spans="1:12" hidden="1" x14ac:dyDescent="0.25">
      <c r="A1936" t="s">
        <v>290</v>
      </c>
      <c r="B1936" t="s">
        <v>411</v>
      </c>
      <c r="C1936" s="4" t="s">
        <v>470</v>
      </c>
      <c r="D1936" s="4"/>
      <c r="E1936" s="4" t="str">
        <f>CSM_AGENCY3[[#This Row],[Agency]]&amp;"-"&amp;CSM_AGENCY3[[#This Row],[Agency Name]]</f>
        <v>370-Eastern Washington University</v>
      </c>
      <c r="F1936" s="8" t="s">
        <v>55</v>
      </c>
      <c r="G1936" s="5" t="s">
        <v>456</v>
      </c>
      <c r="H1936" s="70">
        <f>SUMIFS('0. CSM'!C:C,'0. CSM'!L:L,CSM_AGENCY3[[#This Row],[Agency]],'0. CSM'!M:M,CSM_AGENCY3[[#This Row],[Billing CSM Title]])+SUMIFS('0. CSM'!E:E,'0. CSM'!L:L,CSM_AGENCY3[[#This Row],[Agency]],'0. CSM'!M:M,CSM_AGENCY3[[#This Row],[Billing CSM Title]])*1000</f>
        <v>0</v>
      </c>
      <c r="I1936" s="70">
        <f>SUMIFS('0. CSM'!D:D,'0. CSM'!L:L,CSM_AGENCY3[[#This Row],[Agency]],'0. CSM'!M:M,CSM_AGENCY3[[#This Row],[Billing CSM Title]])+SUMIFS('0. CSM'!F:F,'0. CSM'!L:L,CSM_AGENCY3[[#This Row],[Agency]],'0. CSM'!M:M,CSM_AGENCY3[[#This Row],[Billing CSM Title]])*1000</f>
        <v>0</v>
      </c>
      <c r="J1936" s="70">
        <f>CSM_AGENCY3[[#This Row],[FY1 ANNUAL]]+CSM_AGENCY3[[#This Row],[FY2 ANNUAL]]</f>
        <v>0</v>
      </c>
      <c r="K1936" s="70">
        <f>ROUND(CSM_AGENCY3[[#This Row],[FY1 ANNUAL]]/12,2)</f>
        <v>0</v>
      </c>
      <c r="L1936" s="70">
        <f>ROUND(CSM_AGENCY3[[#This Row],[FY2 ANNUAL]]/12,2)</f>
        <v>0</v>
      </c>
    </row>
    <row r="1937" spans="1:12" hidden="1" x14ac:dyDescent="0.25">
      <c r="A1937" t="s">
        <v>291</v>
      </c>
      <c r="B1937" t="s">
        <v>412</v>
      </c>
      <c r="C1937" s="4" t="s">
        <v>470</v>
      </c>
      <c r="D1937" s="4"/>
      <c r="E1937" s="4" t="str">
        <f>CSM_AGENCY3[[#This Row],[Agency]]&amp;"-"&amp;CSM_AGENCY3[[#This Row],[Agency Name]]</f>
        <v>375-Central Washington University</v>
      </c>
      <c r="F1937" s="8" t="s">
        <v>55</v>
      </c>
      <c r="G1937" s="5" t="s">
        <v>456</v>
      </c>
      <c r="H1937" s="70">
        <f>SUMIFS('0. CSM'!C:C,'0. CSM'!L:L,CSM_AGENCY3[[#This Row],[Agency]],'0. CSM'!M:M,CSM_AGENCY3[[#This Row],[Billing CSM Title]])+SUMIFS('0. CSM'!E:E,'0. CSM'!L:L,CSM_AGENCY3[[#This Row],[Agency]],'0. CSM'!M:M,CSM_AGENCY3[[#This Row],[Billing CSM Title]])*1000</f>
        <v>0</v>
      </c>
      <c r="I1937" s="70">
        <f>SUMIFS('0. CSM'!D:D,'0. CSM'!L:L,CSM_AGENCY3[[#This Row],[Agency]],'0. CSM'!M:M,CSM_AGENCY3[[#This Row],[Billing CSM Title]])+SUMIFS('0. CSM'!F:F,'0. CSM'!L:L,CSM_AGENCY3[[#This Row],[Agency]],'0. CSM'!M:M,CSM_AGENCY3[[#This Row],[Billing CSM Title]])*1000</f>
        <v>0</v>
      </c>
      <c r="J1937" s="70">
        <f>CSM_AGENCY3[[#This Row],[FY1 ANNUAL]]+CSM_AGENCY3[[#This Row],[FY2 ANNUAL]]</f>
        <v>0</v>
      </c>
      <c r="K1937" s="70">
        <f>ROUND(CSM_AGENCY3[[#This Row],[FY1 ANNUAL]]/12,2)</f>
        <v>0</v>
      </c>
      <c r="L1937" s="70">
        <f>ROUND(CSM_AGENCY3[[#This Row],[FY2 ANNUAL]]/12,2)</f>
        <v>0</v>
      </c>
    </row>
    <row r="1938" spans="1:12" hidden="1" x14ac:dyDescent="0.25">
      <c r="A1938" t="s">
        <v>292</v>
      </c>
      <c r="B1938" t="s">
        <v>413</v>
      </c>
      <c r="C1938" s="4" t="s">
        <v>470</v>
      </c>
      <c r="D1938" s="4"/>
      <c r="E1938" s="4" t="str">
        <f>CSM_AGENCY3[[#This Row],[Agency]]&amp;"-"&amp;CSM_AGENCY3[[#This Row],[Agency Name]]</f>
        <v>376-The Evergreen State College</v>
      </c>
      <c r="F1938" s="8" t="s">
        <v>55</v>
      </c>
      <c r="G1938" s="5" t="s">
        <v>456</v>
      </c>
      <c r="H1938" s="70">
        <f>SUMIFS('0. CSM'!C:C,'0. CSM'!L:L,CSM_AGENCY3[[#This Row],[Agency]],'0. CSM'!M:M,CSM_AGENCY3[[#This Row],[Billing CSM Title]])+SUMIFS('0. CSM'!E:E,'0. CSM'!L:L,CSM_AGENCY3[[#This Row],[Agency]],'0. CSM'!M:M,CSM_AGENCY3[[#This Row],[Billing CSM Title]])*1000</f>
        <v>0</v>
      </c>
      <c r="I1938" s="70">
        <f>SUMIFS('0. CSM'!D:D,'0. CSM'!L:L,CSM_AGENCY3[[#This Row],[Agency]],'0. CSM'!M:M,CSM_AGENCY3[[#This Row],[Billing CSM Title]])+SUMIFS('0. CSM'!F:F,'0. CSM'!L:L,CSM_AGENCY3[[#This Row],[Agency]],'0. CSM'!M:M,CSM_AGENCY3[[#This Row],[Billing CSM Title]])*1000</f>
        <v>0</v>
      </c>
      <c r="J1938" s="70">
        <f>CSM_AGENCY3[[#This Row],[FY1 ANNUAL]]+CSM_AGENCY3[[#This Row],[FY2 ANNUAL]]</f>
        <v>0</v>
      </c>
      <c r="K1938" s="70">
        <f>ROUND(CSM_AGENCY3[[#This Row],[FY1 ANNUAL]]/12,2)</f>
        <v>0</v>
      </c>
      <c r="L1938" s="70">
        <f>ROUND(CSM_AGENCY3[[#This Row],[FY2 ANNUAL]]/12,2)</f>
        <v>0</v>
      </c>
    </row>
    <row r="1939" spans="1:12" hidden="1" x14ac:dyDescent="0.25">
      <c r="A1939" t="s">
        <v>293</v>
      </c>
      <c r="B1939" t="s">
        <v>414</v>
      </c>
      <c r="C1939" s="4" t="s">
        <v>470</v>
      </c>
      <c r="D1939" s="4"/>
      <c r="E1939" s="4" t="str">
        <f>CSM_AGENCY3[[#This Row],[Agency]]&amp;"-"&amp;CSM_AGENCY3[[#This Row],[Agency Name]]</f>
        <v>380-Western Washington University</v>
      </c>
      <c r="F1939" s="8" t="s">
        <v>55</v>
      </c>
      <c r="G1939" s="5" t="s">
        <v>456</v>
      </c>
      <c r="H1939" s="70">
        <f>SUMIFS('0. CSM'!C:C,'0. CSM'!L:L,CSM_AGENCY3[[#This Row],[Agency]],'0. CSM'!M:M,CSM_AGENCY3[[#This Row],[Billing CSM Title]])+SUMIFS('0. CSM'!E:E,'0. CSM'!L:L,CSM_AGENCY3[[#This Row],[Agency]],'0. CSM'!M:M,CSM_AGENCY3[[#This Row],[Billing CSM Title]])*1000</f>
        <v>0</v>
      </c>
      <c r="I1939" s="70">
        <f>SUMIFS('0. CSM'!D:D,'0. CSM'!L:L,CSM_AGENCY3[[#This Row],[Agency]],'0. CSM'!M:M,CSM_AGENCY3[[#This Row],[Billing CSM Title]])+SUMIFS('0. CSM'!F:F,'0. CSM'!L:L,CSM_AGENCY3[[#This Row],[Agency]],'0. CSM'!M:M,CSM_AGENCY3[[#This Row],[Billing CSM Title]])*1000</f>
        <v>0</v>
      </c>
      <c r="J1939" s="70">
        <f>CSM_AGENCY3[[#This Row],[FY1 ANNUAL]]+CSM_AGENCY3[[#This Row],[FY2 ANNUAL]]</f>
        <v>0</v>
      </c>
      <c r="K1939" s="70">
        <f>ROUND(CSM_AGENCY3[[#This Row],[FY1 ANNUAL]]/12,2)</f>
        <v>0</v>
      </c>
      <c r="L1939" s="70">
        <f>ROUND(CSM_AGENCY3[[#This Row],[FY2 ANNUAL]]/12,2)</f>
        <v>0</v>
      </c>
    </row>
    <row r="1940" spans="1:12" hidden="1" x14ac:dyDescent="0.25">
      <c r="A1940" t="s">
        <v>294</v>
      </c>
      <c r="B1940" t="s">
        <v>415</v>
      </c>
      <c r="C1940" s="4" t="s">
        <v>470</v>
      </c>
      <c r="D1940" s="4"/>
      <c r="E1940" s="4" t="str">
        <f>CSM_AGENCY3[[#This Row],[Agency]]&amp;"-"&amp;CSM_AGENCY3[[#This Row],[Agency Name]]</f>
        <v>387-Washington State Arts Commission</v>
      </c>
      <c r="F1940" s="8" t="s">
        <v>55</v>
      </c>
      <c r="G1940" s="5" t="s">
        <v>456</v>
      </c>
      <c r="H1940" s="70">
        <f>SUMIFS('0. CSM'!C:C,'0. CSM'!L:L,CSM_AGENCY3[[#This Row],[Agency]],'0. CSM'!M:M,CSM_AGENCY3[[#This Row],[Billing CSM Title]])+SUMIFS('0. CSM'!E:E,'0. CSM'!L:L,CSM_AGENCY3[[#This Row],[Agency]],'0. CSM'!M:M,CSM_AGENCY3[[#This Row],[Billing CSM Title]])*1000</f>
        <v>0</v>
      </c>
      <c r="I1940" s="70">
        <f>SUMIFS('0. CSM'!D:D,'0. CSM'!L:L,CSM_AGENCY3[[#This Row],[Agency]],'0. CSM'!M:M,CSM_AGENCY3[[#This Row],[Billing CSM Title]])+SUMIFS('0. CSM'!F:F,'0. CSM'!L:L,CSM_AGENCY3[[#This Row],[Agency]],'0. CSM'!M:M,CSM_AGENCY3[[#This Row],[Billing CSM Title]])*1000</f>
        <v>0</v>
      </c>
      <c r="J1940" s="70">
        <f>CSM_AGENCY3[[#This Row],[FY1 ANNUAL]]+CSM_AGENCY3[[#This Row],[FY2 ANNUAL]]</f>
        <v>0</v>
      </c>
      <c r="K1940" s="70">
        <f>ROUND(CSM_AGENCY3[[#This Row],[FY1 ANNUAL]]/12,2)</f>
        <v>0</v>
      </c>
      <c r="L1940" s="70">
        <f>ROUND(CSM_AGENCY3[[#This Row],[FY2 ANNUAL]]/12,2)</f>
        <v>0</v>
      </c>
    </row>
    <row r="1941" spans="1:12" hidden="1" x14ac:dyDescent="0.25">
      <c r="A1941" t="s">
        <v>295</v>
      </c>
      <c r="B1941" t="s">
        <v>416</v>
      </c>
      <c r="C1941" s="4" t="s">
        <v>470</v>
      </c>
      <c r="D1941" s="4"/>
      <c r="E1941" s="4" t="str">
        <f>CSM_AGENCY3[[#This Row],[Agency]]&amp;"-"&amp;CSM_AGENCY3[[#This Row],[Agency Name]]</f>
        <v>390-Washington State Historical Society</v>
      </c>
      <c r="F1941" s="8" t="s">
        <v>55</v>
      </c>
      <c r="G1941" s="5" t="s">
        <v>456</v>
      </c>
      <c r="H1941" s="70">
        <f>SUMIFS('0. CSM'!C:C,'0. CSM'!L:L,CSM_AGENCY3[[#This Row],[Agency]],'0. CSM'!M:M,CSM_AGENCY3[[#This Row],[Billing CSM Title]])+SUMIFS('0. CSM'!E:E,'0. CSM'!L:L,CSM_AGENCY3[[#This Row],[Agency]],'0. CSM'!M:M,CSM_AGENCY3[[#This Row],[Billing CSM Title]])*1000</f>
        <v>0</v>
      </c>
      <c r="I1941" s="70">
        <f>SUMIFS('0. CSM'!D:D,'0. CSM'!L:L,CSM_AGENCY3[[#This Row],[Agency]],'0. CSM'!M:M,CSM_AGENCY3[[#This Row],[Billing CSM Title]])+SUMIFS('0. CSM'!F:F,'0. CSM'!L:L,CSM_AGENCY3[[#This Row],[Agency]],'0. CSM'!M:M,CSM_AGENCY3[[#This Row],[Billing CSM Title]])*1000</f>
        <v>0</v>
      </c>
      <c r="J1941" s="70">
        <f>CSM_AGENCY3[[#This Row],[FY1 ANNUAL]]+CSM_AGENCY3[[#This Row],[FY2 ANNUAL]]</f>
        <v>0</v>
      </c>
      <c r="K1941" s="70">
        <f>ROUND(CSM_AGENCY3[[#This Row],[FY1 ANNUAL]]/12,2)</f>
        <v>0</v>
      </c>
      <c r="L1941" s="70">
        <f>ROUND(CSM_AGENCY3[[#This Row],[FY2 ANNUAL]]/12,2)</f>
        <v>0</v>
      </c>
    </row>
    <row r="1942" spans="1:12" hidden="1" x14ac:dyDescent="0.25">
      <c r="A1942" t="s">
        <v>296</v>
      </c>
      <c r="B1942" t="s">
        <v>417</v>
      </c>
      <c r="C1942" s="4" t="s">
        <v>470</v>
      </c>
      <c r="D1942" s="4"/>
      <c r="E1942" s="4" t="str">
        <f>CSM_AGENCY3[[#This Row],[Agency]]&amp;"-"&amp;CSM_AGENCY3[[#This Row],[Agency Name]]</f>
        <v>395-East Wash State Historical Society</v>
      </c>
      <c r="F1942" s="8" t="s">
        <v>55</v>
      </c>
      <c r="G1942" s="5" t="s">
        <v>456</v>
      </c>
      <c r="H1942" s="70">
        <f>SUMIFS('0. CSM'!C:C,'0. CSM'!L:L,CSM_AGENCY3[[#This Row],[Agency]],'0. CSM'!M:M,CSM_AGENCY3[[#This Row],[Billing CSM Title]])+SUMIFS('0. CSM'!E:E,'0. CSM'!L:L,CSM_AGENCY3[[#This Row],[Agency]],'0. CSM'!M:M,CSM_AGENCY3[[#This Row],[Billing CSM Title]])*1000</f>
        <v>0</v>
      </c>
      <c r="I1942" s="70">
        <f>SUMIFS('0. CSM'!D:D,'0. CSM'!L:L,CSM_AGENCY3[[#This Row],[Agency]],'0. CSM'!M:M,CSM_AGENCY3[[#This Row],[Billing CSM Title]])+SUMIFS('0. CSM'!F:F,'0. CSM'!L:L,CSM_AGENCY3[[#This Row],[Agency]],'0. CSM'!M:M,CSM_AGENCY3[[#This Row],[Billing CSM Title]])*1000</f>
        <v>0</v>
      </c>
      <c r="J1942" s="70">
        <f>CSM_AGENCY3[[#This Row],[FY1 ANNUAL]]+CSM_AGENCY3[[#This Row],[FY2 ANNUAL]]</f>
        <v>0</v>
      </c>
      <c r="K1942" s="70">
        <f>ROUND(CSM_AGENCY3[[#This Row],[FY1 ANNUAL]]/12,2)</f>
        <v>0</v>
      </c>
      <c r="L1942" s="70">
        <f>ROUND(CSM_AGENCY3[[#This Row],[FY2 ANNUAL]]/12,2)</f>
        <v>0</v>
      </c>
    </row>
    <row r="1943" spans="1:12" hidden="1" x14ac:dyDescent="0.25">
      <c r="A1943" t="s">
        <v>297</v>
      </c>
      <c r="B1943" t="s">
        <v>418</v>
      </c>
      <c r="C1943" s="4" t="s">
        <v>470</v>
      </c>
      <c r="D1943" s="4"/>
      <c r="E1943" s="4" t="str">
        <f>CSM_AGENCY3[[#This Row],[Agency]]&amp;"-"&amp;CSM_AGENCY3[[#This Row],[Agency Name]]</f>
        <v>405-Department of Transportation</v>
      </c>
      <c r="F1943" s="8" t="s">
        <v>55</v>
      </c>
      <c r="G1943" s="5" t="s">
        <v>456</v>
      </c>
      <c r="H1943" s="70">
        <f>SUMIFS('0. CSM'!C:C,'0. CSM'!L:L,CSM_AGENCY3[[#This Row],[Agency]],'0. CSM'!M:M,CSM_AGENCY3[[#This Row],[Billing CSM Title]])+SUMIFS('0. CSM'!E:E,'0. CSM'!L:L,CSM_AGENCY3[[#This Row],[Agency]],'0. CSM'!M:M,CSM_AGENCY3[[#This Row],[Billing CSM Title]])*1000</f>
        <v>1000</v>
      </c>
      <c r="I1943" s="70">
        <f>SUMIFS('0. CSM'!D:D,'0. CSM'!L:L,CSM_AGENCY3[[#This Row],[Agency]],'0. CSM'!M:M,CSM_AGENCY3[[#This Row],[Billing CSM Title]])+SUMIFS('0. CSM'!F:F,'0. CSM'!L:L,CSM_AGENCY3[[#This Row],[Agency]],'0. CSM'!M:M,CSM_AGENCY3[[#This Row],[Billing CSM Title]])*1000</f>
        <v>0</v>
      </c>
      <c r="J1943" s="70">
        <f>CSM_AGENCY3[[#This Row],[FY1 ANNUAL]]+CSM_AGENCY3[[#This Row],[FY2 ANNUAL]]</f>
        <v>1000</v>
      </c>
      <c r="K1943" s="70">
        <f>ROUND(CSM_AGENCY3[[#This Row],[FY1 ANNUAL]]/12,2)</f>
        <v>83.33</v>
      </c>
      <c r="L1943" s="70">
        <f>ROUND(CSM_AGENCY3[[#This Row],[FY2 ANNUAL]]/12,2)</f>
        <v>0</v>
      </c>
    </row>
    <row r="1944" spans="1:12" hidden="1" x14ac:dyDescent="0.25">
      <c r="A1944" t="s">
        <v>298</v>
      </c>
      <c r="B1944" t="s">
        <v>419</v>
      </c>
      <c r="C1944" s="4" t="s">
        <v>470</v>
      </c>
      <c r="D1944" s="4"/>
      <c r="E1944" s="4" t="str">
        <f>CSM_AGENCY3[[#This Row],[Agency]]&amp;"-"&amp;CSM_AGENCY3[[#This Row],[Agency Name]]</f>
        <v>406-County Road Administration Board</v>
      </c>
      <c r="F1944" s="8" t="s">
        <v>55</v>
      </c>
      <c r="G1944" s="5" t="s">
        <v>456</v>
      </c>
      <c r="H1944" s="70">
        <f>SUMIFS('0. CSM'!C:C,'0. CSM'!L:L,CSM_AGENCY3[[#This Row],[Agency]],'0. CSM'!M:M,CSM_AGENCY3[[#This Row],[Billing CSM Title]])+SUMIFS('0. CSM'!E:E,'0. CSM'!L:L,CSM_AGENCY3[[#This Row],[Agency]],'0. CSM'!M:M,CSM_AGENCY3[[#This Row],[Billing CSM Title]])*1000</f>
        <v>0</v>
      </c>
      <c r="I1944" s="70">
        <f>SUMIFS('0. CSM'!D:D,'0. CSM'!L:L,CSM_AGENCY3[[#This Row],[Agency]],'0. CSM'!M:M,CSM_AGENCY3[[#This Row],[Billing CSM Title]])+SUMIFS('0. CSM'!F:F,'0. CSM'!L:L,CSM_AGENCY3[[#This Row],[Agency]],'0. CSM'!M:M,CSM_AGENCY3[[#This Row],[Billing CSM Title]])*1000</f>
        <v>0</v>
      </c>
      <c r="J1944" s="70">
        <f>CSM_AGENCY3[[#This Row],[FY1 ANNUAL]]+CSM_AGENCY3[[#This Row],[FY2 ANNUAL]]</f>
        <v>0</v>
      </c>
      <c r="K1944" s="70">
        <f>ROUND(CSM_AGENCY3[[#This Row],[FY1 ANNUAL]]/12,2)</f>
        <v>0</v>
      </c>
      <c r="L1944" s="70">
        <f>ROUND(CSM_AGENCY3[[#This Row],[FY2 ANNUAL]]/12,2)</f>
        <v>0</v>
      </c>
    </row>
    <row r="1945" spans="1:12" hidden="1" x14ac:dyDescent="0.25">
      <c r="A1945" t="s">
        <v>299</v>
      </c>
      <c r="B1945" t="s">
        <v>420</v>
      </c>
      <c r="C1945" s="4" t="s">
        <v>470</v>
      </c>
      <c r="D1945" s="4"/>
      <c r="E1945" s="4" t="str">
        <f>CSM_AGENCY3[[#This Row],[Agency]]&amp;"-"&amp;CSM_AGENCY3[[#This Row],[Agency Name]]</f>
        <v>407-Transportation Improvement Board</v>
      </c>
      <c r="F1945" s="8" t="s">
        <v>55</v>
      </c>
      <c r="G1945" s="5" t="s">
        <v>456</v>
      </c>
      <c r="H1945" s="70">
        <f>SUMIFS('0. CSM'!C:C,'0. CSM'!L:L,CSM_AGENCY3[[#This Row],[Agency]],'0. CSM'!M:M,CSM_AGENCY3[[#This Row],[Billing CSM Title]])+SUMIFS('0. CSM'!E:E,'0. CSM'!L:L,CSM_AGENCY3[[#This Row],[Agency]],'0. CSM'!M:M,CSM_AGENCY3[[#This Row],[Billing CSM Title]])*1000</f>
        <v>0</v>
      </c>
      <c r="I1945" s="70">
        <f>SUMIFS('0. CSM'!D:D,'0. CSM'!L:L,CSM_AGENCY3[[#This Row],[Agency]],'0. CSM'!M:M,CSM_AGENCY3[[#This Row],[Billing CSM Title]])+SUMIFS('0. CSM'!F:F,'0. CSM'!L:L,CSM_AGENCY3[[#This Row],[Agency]],'0. CSM'!M:M,CSM_AGENCY3[[#This Row],[Billing CSM Title]])*1000</f>
        <v>0</v>
      </c>
      <c r="J1945" s="70">
        <f>CSM_AGENCY3[[#This Row],[FY1 ANNUAL]]+CSM_AGENCY3[[#This Row],[FY2 ANNUAL]]</f>
        <v>0</v>
      </c>
      <c r="K1945" s="70">
        <f>ROUND(CSM_AGENCY3[[#This Row],[FY1 ANNUAL]]/12,2)</f>
        <v>0</v>
      </c>
      <c r="L1945" s="70">
        <f>ROUND(CSM_AGENCY3[[#This Row],[FY2 ANNUAL]]/12,2)</f>
        <v>0</v>
      </c>
    </row>
    <row r="1946" spans="1:12" hidden="1" x14ac:dyDescent="0.25">
      <c r="A1946" t="s">
        <v>300</v>
      </c>
      <c r="B1946" t="s">
        <v>421</v>
      </c>
      <c r="C1946" s="4" t="s">
        <v>470</v>
      </c>
      <c r="D1946" s="4"/>
      <c r="E1946" s="4" t="str">
        <f>CSM_AGENCY3[[#This Row],[Agency]]&amp;"-"&amp;CSM_AGENCY3[[#This Row],[Agency Name]]</f>
        <v>410-Transportation Commission</v>
      </c>
      <c r="F1946" s="8" t="s">
        <v>55</v>
      </c>
      <c r="G1946" s="5" t="s">
        <v>456</v>
      </c>
      <c r="H1946" s="70">
        <f>SUMIFS('0. CSM'!C:C,'0. CSM'!L:L,CSM_AGENCY3[[#This Row],[Agency]],'0. CSM'!M:M,CSM_AGENCY3[[#This Row],[Billing CSM Title]])+SUMIFS('0. CSM'!E:E,'0. CSM'!L:L,CSM_AGENCY3[[#This Row],[Agency]],'0. CSM'!M:M,CSM_AGENCY3[[#This Row],[Billing CSM Title]])*1000</f>
        <v>0</v>
      </c>
      <c r="I1946" s="70">
        <f>SUMIFS('0. CSM'!D:D,'0. CSM'!L:L,CSM_AGENCY3[[#This Row],[Agency]],'0. CSM'!M:M,CSM_AGENCY3[[#This Row],[Billing CSM Title]])+SUMIFS('0. CSM'!F:F,'0. CSM'!L:L,CSM_AGENCY3[[#This Row],[Agency]],'0. CSM'!M:M,CSM_AGENCY3[[#This Row],[Billing CSM Title]])*1000</f>
        <v>0</v>
      </c>
      <c r="J1946" s="70">
        <f>CSM_AGENCY3[[#This Row],[FY1 ANNUAL]]+CSM_AGENCY3[[#This Row],[FY2 ANNUAL]]</f>
        <v>0</v>
      </c>
      <c r="K1946" s="70">
        <f>ROUND(CSM_AGENCY3[[#This Row],[FY1 ANNUAL]]/12,2)</f>
        <v>0</v>
      </c>
      <c r="L1946" s="70">
        <f>ROUND(CSM_AGENCY3[[#This Row],[FY2 ANNUAL]]/12,2)</f>
        <v>0</v>
      </c>
    </row>
    <row r="1947" spans="1:12" hidden="1" x14ac:dyDescent="0.25">
      <c r="A1947" t="s">
        <v>301</v>
      </c>
      <c r="B1947" t="s">
        <v>422</v>
      </c>
      <c r="C1947" s="4" t="s">
        <v>470</v>
      </c>
      <c r="D1947" s="4"/>
      <c r="E1947" s="4" t="str">
        <f>CSM_AGENCY3[[#This Row],[Agency]]&amp;"-"&amp;CSM_AGENCY3[[#This Row],[Agency Name]]</f>
        <v>411-Freight Mobility Strategic Invest</v>
      </c>
      <c r="F1947" s="8" t="s">
        <v>55</v>
      </c>
      <c r="G1947" s="5" t="s">
        <v>456</v>
      </c>
      <c r="H1947" s="70">
        <f>SUMIFS('0. CSM'!C:C,'0. CSM'!L:L,CSM_AGENCY3[[#This Row],[Agency]],'0. CSM'!M:M,CSM_AGENCY3[[#This Row],[Billing CSM Title]])+SUMIFS('0. CSM'!E:E,'0. CSM'!L:L,CSM_AGENCY3[[#This Row],[Agency]],'0. CSM'!M:M,CSM_AGENCY3[[#This Row],[Billing CSM Title]])*1000</f>
        <v>0</v>
      </c>
      <c r="I1947" s="70">
        <f>SUMIFS('0. CSM'!D:D,'0. CSM'!L:L,CSM_AGENCY3[[#This Row],[Agency]],'0. CSM'!M:M,CSM_AGENCY3[[#This Row],[Billing CSM Title]])+SUMIFS('0. CSM'!F:F,'0. CSM'!L:L,CSM_AGENCY3[[#This Row],[Agency]],'0. CSM'!M:M,CSM_AGENCY3[[#This Row],[Billing CSM Title]])*1000</f>
        <v>0</v>
      </c>
      <c r="J1947" s="70">
        <f>CSM_AGENCY3[[#This Row],[FY1 ANNUAL]]+CSM_AGENCY3[[#This Row],[FY2 ANNUAL]]</f>
        <v>0</v>
      </c>
      <c r="K1947" s="70">
        <f>ROUND(CSM_AGENCY3[[#This Row],[FY1 ANNUAL]]/12,2)</f>
        <v>0</v>
      </c>
      <c r="L1947" s="70">
        <f>ROUND(CSM_AGENCY3[[#This Row],[FY2 ANNUAL]]/12,2)</f>
        <v>0</v>
      </c>
    </row>
    <row r="1948" spans="1:12" hidden="1" x14ac:dyDescent="0.25">
      <c r="A1948" t="s">
        <v>302</v>
      </c>
      <c r="B1948" t="s">
        <v>423</v>
      </c>
      <c r="C1948" s="4" t="s">
        <v>470</v>
      </c>
      <c r="D1948" s="4"/>
      <c r="E1948" s="4" t="str">
        <f>CSM_AGENCY3[[#This Row],[Agency]]&amp;"-"&amp;CSM_AGENCY3[[#This Row],[Agency Name]]</f>
        <v>460-Columbia River Gorge Commission</v>
      </c>
      <c r="F1948" s="8" t="s">
        <v>55</v>
      </c>
      <c r="G1948" s="5" t="s">
        <v>456</v>
      </c>
      <c r="H1948" s="70">
        <f>SUMIFS('0. CSM'!C:C,'0. CSM'!L:L,CSM_AGENCY3[[#This Row],[Agency]],'0. CSM'!M:M,CSM_AGENCY3[[#This Row],[Billing CSM Title]])+SUMIFS('0. CSM'!E:E,'0. CSM'!L:L,CSM_AGENCY3[[#This Row],[Agency]],'0. CSM'!M:M,CSM_AGENCY3[[#This Row],[Billing CSM Title]])*1000</f>
        <v>0</v>
      </c>
      <c r="I1948" s="70">
        <f>SUMIFS('0. CSM'!D:D,'0. CSM'!L:L,CSM_AGENCY3[[#This Row],[Agency]],'0. CSM'!M:M,CSM_AGENCY3[[#This Row],[Billing CSM Title]])+SUMIFS('0. CSM'!F:F,'0. CSM'!L:L,CSM_AGENCY3[[#This Row],[Agency]],'0. CSM'!M:M,CSM_AGENCY3[[#This Row],[Billing CSM Title]])*1000</f>
        <v>0</v>
      </c>
      <c r="J1948" s="70">
        <f>CSM_AGENCY3[[#This Row],[FY1 ANNUAL]]+CSM_AGENCY3[[#This Row],[FY2 ANNUAL]]</f>
        <v>0</v>
      </c>
      <c r="K1948" s="70">
        <f>ROUND(CSM_AGENCY3[[#This Row],[FY1 ANNUAL]]/12,2)</f>
        <v>0</v>
      </c>
      <c r="L1948" s="70">
        <f>ROUND(CSM_AGENCY3[[#This Row],[FY2 ANNUAL]]/12,2)</f>
        <v>0</v>
      </c>
    </row>
    <row r="1949" spans="1:12" hidden="1" x14ac:dyDescent="0.25">
      <c r="A1949" t="s">
        <v>303</v>
      </c>
      <c r="B1949" t="s">
        <v>424</v>
      </c>
      <c r="C1949" s="4" t="s">
        <v>470</v>
      </c>
      <c r="D1949" s="4"/>
      <c r="E1949" s="4" t="str">
        <f>CSM_AGENCY3[[#This Row],[Agency]]&amp;"-"&amp;CSM_AGENCY3[[#This Row],[Agency Name]]</f>
        <v>461-Department of Ecology</v>
      </c>
      <c r="F1949" s="8" t="s">
        <v>55</v>
      </c>
      <c r="G1949" s="5" t="s">
        <v>456</v>
      </c>
      <c r="H1949" s="70">
        <f>SUMIFS('0. CSM'!C:C,'0. CSM'!L:L,CSM_AGENCY3[[#This Row],[Agency]],'0. CSM'!M:M,CSM_AGENCY3[[#This Row],[Billing CSM Title]])+SUMIFS('0. CSM'!E:E,'0. CSM'!L:L,CSM_AGENCY3[[#This Row],[Agency]],'0. CSM'!M:M,CSM_AGENCY3[[#This Row],[Billing CSM Title]])*1000</f>
        <v>-1000</v>
      </c>
      <c r="I1949" s="70">
        <f>SUMIFS('0. CSM'!D:D,'0. CSM'!L:L,CSM_AGENCY3[[#This Row],[Agency]],'0. CSM'!M:M,CSM_AGENCY3[[#This Row],[Billing CSM Title]])+SUMIFS('0. CSM'!F:F,'0. CSM'!L:L,CSM_AGENCY3[[#This Row],[Agency]],'0. CSM'!M:M,CSM_AGENCY3[[#This Row],[Billing CSM Title]])*1000</f>
        <v>2000</v>
      </c>
      <c r="J1949" s="70">
        <f>CSM_AGENCY3[[#This Row],[FY1 ANNUAL]]+CSM_AGENCY3[[#This Row],[FY2 ANNUAL]]</f>
        <v>1000</v>
      </c>
      <c r="K1949" s="70">
        <f>ROUND(CSM_AGENCY3[[#This Row],[FY1 ANNUAL]]/12,2)</f>
        <v>-83.33</v>
      </c>
      <c r="L1949" s="70">
        <f>ROUND(CSM_AGENCY3[[#This Row],[FY2 ANNUAL]]/12,2)</f>
        <v>166.67</v>
      </c>
    </row>
    <row r="1950" spans="1:12" hidden="1" x14ac:dyDescent="0.25">
      <c r="A1950" t="s">
        <v>304</v>
      </c>
      <c r="B1950" t="s">
        <v>425</v>
      </c>
      <c r="C1950" s="4" t="s">
        <v>470</v>
      </c>
      <c r="D1950" s="4"/>
      <c r="E1950" s="4" t="str">
        <f>CSM_AGENCY3[[#This Row],[Agency]]&amp;"-"&amp;CSM_AGENCY3[[#This Row],[Agency Name]]</f>
        <v>462-WA Pollution Liab Insurance Program</v>
      </c>
      <c r="F1950" s="8" t="s">
        <v>55</v>
      </c>
      <c r="G1950" s="5" t="s">
        <v>456</v>
      </c>
      <c r="H1950" s="70">
        <f>SUMIFS('0. CSM'!C:C,'0. CSM'!L:L,CSM_AGENCY3[[#This Row],[Agency]],'0. CSM'!M:M,CSM_AGENCY3[[#This Row],[Billing CSM Title]])+SUMIFS('0. CSM'!E:E,'0. CSM'!L:L,CSM_AGENCY3[[#This Row],[Agency]],'0. CSM'!M:M,CSM_AGENCY3[[#This Row],[Billing CSM Title]])*1000</f>
        <v>0</v>
      </c>
      <c r="I1950" s="70">
        <f>SUMIFS('0. CSM'!D:D,'0. CSM'!L:L,CSM_AGENCY3[[#This Row],[Agency]],'0. CSM'!M:M,CSM_AGENCY3[[#This Row],[Billing CSM Title]])+SUMIFS('0. CSM'!F:F,'0. CSM'!L:L,CSM_AGENCY3[[#This Row],[Agency]],'0. CSM'!M:M,CSM_AGENCY3[[#This Row],[Billing CSM Title]])*1000</f>
        <v>0</v>
      </c>
      <c r="J1950" s="70">
        <f>CSM_AGENCY3[[#This Row],[FY1 ANNUAL]]+CSM_AGENCY3[[#This Row],[FY2 ANNUAL]]</f>
        <v>0</v>
      </c>
      <c r="K1950" s="70">
        <f>ROUND(CSM_AGENCY3[[#This Row],[FY1 ANNUAL]]/12,2)</f>
        <v>0</v>
      </c>
      <c r="L1950" s="70">
        <f>ROUND(CSM_AGENCY3[[#This Row],[FY2 ANNUAL]]/12,2)</f>
        <v>0</v>
      </c>
    </row>
    <row r="1951" spans="1:12" hidden="1" x14ac:dyDescent="0.25">
      <c r="A1951" t="s">
        <v>305</v>
      </c>
      <c r="B1951" t="s">
        <v>426</v>
      </c>
      <c r="C1951" s="4" t="s">
        <v>470</v>
      </c>
      <c r="D1951" s="4"/>
      <c r="E1951" s="4" t="str">
        <f>CSM_AGENCY3[[#This Row],[Agency]]&amp;"-"&amp;CSM_AGENCY3[[#This Row],[Agency Name]]</f>
        <v>463-Energy Fac Site Eval</v>
      </c>
      <c r="F1951" s="8" t="s">
        <v>55</v>
      </c>
      <c r="G1951" s="5" t="s">
        <v>456</v>
      </c>
      <c r="H1951" s="70">
        <f>SUMIFS('0. CSM'!C:C,'0. CSM'!L:L,CSM_AGENCY3[[#This Row],[Agency]],'0. CSM'!M:M,CSM_AGENCY3[[#This Row],[Billing CSM Title]])+SUMIFS('0. CSM'!E:E,'0. CSM'!L:L,CSM_AGENCY3[[#This Row],[Agency]],'0. CSM'!M:M,CSM_AGENCY3[[#This Row],[Billing CSM Title]])*1000</f>
        <v>0</v>
      </c>
      <c r="I1951" s="70">
        <f>SUMIFS('0. CSM'!D:D,'0. CSM'!L:L,CSM_AGENCY3[[#This Row],[Agency]],'0. CSM'!M:M,CSM_AGENCY3[[#This Row],[Billing CSM Title]])+SUMIFS('0. CSM'!F:F,'0. CSM'!L:L,CSM_AGENCY3[[#This Row],[Agency]],'0. CSM'!M:M,CSM_AGENCY3[[#This Row],[Billing CSM Title]])*1000</f>
        <v>0</v>
      </c>
      <c r="J1951" s="70">
        <f>CSM_AGENCY3[[#This Row],[FY1 ANNUAL]]+CSM_AGENCY3[[#This Row],[FY2 ANNUAL]]</f>
        <v>0</v>
      </c>
      <c r="K1951" s="70">
        <f>ROUND(CSM_AGENCY3[[#This Row],[FY1 ANNUAL]]/12,2)</f>
        <v>0</v>
      </c>
      <c r="L1951" s="70">
        <f>ROUND(CSM_AGENCY3[[#This Row],[FY2 ANNUAL]]/12,2)</f>
        <v>0</v>
      </c>
    </row>
    <row r="1952" spans="1:12" hidden="1" x14ac:dyDescent="0.25">
      <c r="A1952" t="s">
        <v>306</v>
      </c>
      <c r="B1952" t="s">
        <v>427</v>
      </c>
      <c r="C1952" s="4" t="s">
        <v>470</v>
      </c>
      <c r="D1952" s="4"/>
      <c r="E1952" s="4" t="str">
        <f>CSM_AGENCY3[[#This Row],[Agency]]&amp;"-"&amp;CSM_AGENCY3[[#This Row],[Agency Name]]</f>
        <v>465-State Parks and Recreation Comm</v>
      </c>
      <c r="F1952" s="8" t="s">
        <v>55</v>
      </c>
      <c r="G1952" s="5" t="s">
        <v>456</v>
      </c>
      <c r="H1952" s="70">
        <f>SUMIFS('0. CSM'!C:C,'0. CSM'!L:L,CSM_AGENCY3[[#This Row],[Agency]],'0. CSM'!M:M,CSM_AGENCY3[[#This Row],[Billing CSM Title]])+SUMIFS('0. CSM'!E:E,'0. CSM'!L:L,CSM_AGENCY3[[#This Row],[Agency]],'0. CSM'!M:M,CSM_AGENCY3[[#This Row],[Billing CSM Title]])*1000</f>
        <v>0</v>
      </c>
      <c r="I1952" s="70">
        <f>SUMIFS('0. CSM'!D:D,'0. CSM'!L:L,CSM_AGENCY3[[#This Row],[Agency]],'0. CSM'!M:M,CSM_AGENCY3[[#This Row],[Billing CSM Title]])+SUMIFS('0. CSM'!F:F,'0. CSM'!L:L,CSM_AGENCY3[[#This Row],[Agency]],'0. CSM'!M:M,CSM_AGENCY3[[#This Row],[Billing CSM Title]])*1000</f>
        <v>0</v>
      </c>
      <c r="J1952" s="70">
        <f>CSM_AGENCY3[[#This Row],[FY1 ANNUAL]]+CSM_AGENCY3[[#This Row],[FY2 ANNUAL]]</f>
        <v>0</v>
      </c>
      <c r="K1952" s="70">
        <f>ROUND(CSM_AGENCY3[[#This Row],[FY1 ANNUAL]]/12,2)</f>
        <v>0</v>
      </c>
      <c r="L1952" s="70">
        <f>ROUND(CSM_AGENCY3[[#This Row],[FY2 ANNUAL]]/12,2)</f>
        <v>0</v>
      </c>
    </row>
    <row r="1953" spans="1:12" hidden="1" x14ac:dyDescent="0.25">
      <c r="A1953" t="s">
        <v>307</v>
      </c>
      <c r="B1953" t="s">
        <v>428</v>
      </c>
      <c r="C1953" s="4" t="s">
        <v>470</v>
      </c>
      <c r="D1953" s="4"/>
      <c r="E1953" s="4" t="str">
        <f>CSM_AGENCY3[[#This Row],[Agency]]&amp;"-"&amp;CSM_AGENCY3[[#This Row],[Agency Name]]</f>
        <v>467-Rec and Conservation Funding Board</v>
      </c>
      <c r="F1953" s="8" t="s">
        <v>55</v>
      </c>
      <c r="G1953" s="5" t="s">
        <v>456</v>
      </c>
      <c r="H1953" s="70">
        <f>SUMIFS('0. CSM'!C:C,'0. CSM'!L:L,CSM_AGENCY3[[#This Row],[Agency]],'0. CSM'!M:M,CSM_AGENCY3[[#This Row],[Billing CSM Title]])+SUMIFS('0. CSM'!E:E,'0. CSM'!L:L,CSM_AGENCY3[[#This Row],[Agency]],'0. CSM'!M:M,CSM_AGENCY3[[#This Row],[Billing CSM Title]])*1000</f>
        <v>0</v>
      </c>
      <c r="I1953" s="70">
        <f>SUMIFS('0. CSM'!D:D,'0. CSM'!L:L,CSM_AGENCY3[[#This Row],[Agency]],'0. CSM'!M:M,CSM_AGENCY3[[#This Row],[Billing CSM Title]])+SUMIFS('0. CSM'!F:F,'0. CSM'!L:L,CSM_AGENCY3[[#This Row],[Agency]],'0. CSM'!M:M,CSM_AGENCY3[[#This Row],[Billing CSM Title]])*1000</f>
        <v>0</v>
      </c>
      <c r="J1953" s="70">
        <f>CSM_AGENCY3[[#This Row],[FY1 ANNUAL]]+CSM_AGENCY3[[#This Row],[FY2 ANNUAL]]</f>
        <v>0</v>
      </c>
      <c r="K1953" s="70">
        <f>ROUND(CSM_AGENCY3[[#This Row],[FY1 ANNUAL]]/12,2)</f>
        <v>0</v>
      </c>
      <c r="L1953" s="70">
        <f>ROUND(CSM_AGENCY3[[#This Row],[FY2 ANNUAL]]/12,2)</f>
        <v>0</v>
      </c>
    </row>
    <row r="1954" spans="1:12" hidden="1" x14ac:dyDescent="0.25">
      <c r="A1954" t="s">
        <v>308</v>
      </c>
      <c r="B1954" t="s">
        <v>429</v>
      </c>
      <c r="C1954" s="4" t="s">
        <v>470</v>
      </c>
      <c r="D1954" s="4"/>
      <c r="E1954" s="4" t="str">
        <f>CSM_AGENCY3[[#This Row],[Agency]]&amp;"-"&amp;CSM_AGENCY3[[#This Row],[Agency Name]]</f>
        <v>468-Environ &amp; Land Use Hearings Office</v>
      </c>
      <c r="F1954" s="8" t="s">
        <v>55</v>
      </c>
      <c r="G1954" s="5" t="s">
        <v>456</v>
      </c>
      <c r="H1954" s="70">
        <f>SUMIFS('0. CSM'!C:C,'0. CSM'!L:L,CSM_AGENCY3[[#This Row],[Agency]],'0. CSM'!M:M,CSM_AGENCY3[[#This Row],[Billing CSM Title]])+SUMIFS('0. CSM'!E:E,'0. CSM'!L:L,CSM_AGENCY3[[#This Row],[Agency]],'0. CSM'!M:M,CSM_AGENCY3[[#This Row],[Billing CSM Title]])*1000</f>
        <v>0</v>
      </c>
      <c r="I1954" s="70">
        <f>SUMIFS('0. CSM'!D:D,'0. CSM'!L:L,CSM_AGENCY3[[#This Row],[Agency]],'0. CSM'!M:M,CSM_AGENCY3[[#This Row],[Billing CSM Title]])+SUMIFS('0. CSM'!F:F,'0. CSM'!L:L,CSM_AGENCY3[[#This Row],[Agency]],'0. CSM'!M:M,CSM_AGENCY3[[#This Row],[Billing CSM Title]])*1000</f>
        <v>0</v>
      </c>
      <c r="J1954" s="70">
        <f>CSM_AGENCY3[[#This Row],[FY1 ANNUAL]]+CSM_AGENCY3[[#This Row],[FY2 ANNUAL]]</f>
        <v>0</v>
      </c>
      <c r="K1954" s="70">
        <f>ROUND(CSM_AGENCY3[[#This Row],[FY1 ANNUAL]]/12,2)</f>
        <v>0</v>
      </c>
      <c r="L1954" s="70">
        <f>ROUND(CSM_AGENCY3[[#This Row],[FY2 ANNUAL]]/12,2)</f>
        <v>0</v>
      </c>
    </row>
    <row r="1955" spans="1:12" hidden="1" x14ac:dyDescent="0.25">
      <c r="A1955" t="s">
        <v>309</v>
      </c>
      <c r="B1955" t="s">
        <v>430</v>
      </c>
      <c r="C1955" s="4" t="s">
        <v>470</v>
      </c>
      <c r="D1955" s="4"/>
      <c r="E1955" s="4" t="str">
        <f>CSM_AGENCY3[[#This Row],[Agency]]&amp;"-"&amp;CSM_AGENCY3[[#This Row],[Agency Name]]</f>
        <v>471-State Conservation Commission</v>
      </c>
      <c r="F1955" s="8" t="s">
        <v>55</v>
      </c>
      <c r="G1955" s="5" t="s">
        <v>456</v>
      </c>
      <c r="H1955" s="70">
        <f>SUMIFS('0. CSM'!C:C,'0. CSM'!L:L,CSM_AGENCY3[[#This Row],[Agency]],'0. CSM'!M:M,CSM_AGENCY3[[#This Row],[Billing CSM Title]])+SUMIFS('0. CSM'!E:E,'0. CSM'!L:L,CSM_AGENCY3[[#This Row],[Agency]],'0. CSM'!M:M,CSM_AGENCY3[[#This Row],[Billing CSM Title]])*1000</f>
        <v>0</v>
      </c>
      <c r="I1955" s="70">
        <f>SUMIFS('0. CSM'!D:D,'0. CSM'!L:L,CSM_AGENCY3[[#This Row],[Agency]],'0. CSM'!M:M,CSM_AGENCY3[[#This Row],[Billing CSM Title]])+SUMIFS('0. CSM'!F:F,'0. CSM'!L:L,CSM_AGENCY3[[#This Row],[Agency]],'0. CSM'!M:M,CSM_AGENCY3[[#This Row],[Billing CSM Title]])*1000</f>
        <v>0</v>
      </c>
      <c r="J1955" s="70">
        <f>CSM_AGENCY3[[#This Row],[FY1 ANNUAL]]+CSM_AGENCY3[[#This Row],[FY2 ANNUAL]]</f>
        <v>0</v>
      </c>
      <c r="K1955" s="70">
        <f>ROUND(CSM_AGENCY3[[#This Row],[FY1 ANNUAL]]/12,2)</f>
        <v>0</v>
      </c>
      <c r="L1955" s="70">
        <f>ROUND(CSM_AGENCY3[[#This Row],[FY2 ANNUAL]]/12,2)</f>
        <v>0</v>
      </c>
    </row>
    <row r="1956" spans="1:12" hidden="1" x14ac:dyDescent="0.25">
      <c r="A1956" t="s">
        <v>310</v>
      </c>
      <c r="B1956" t="s">
        <v>431</v>
      </c>
      <c r="C1956" s="4" t="s">
        <v>470</v>
      </c>
      <c r="D1956" s="4"/>
      <c r="E1956" s="4" t="str">
        <f>CSM_AGENCY3[[#This Row],[Agency]]&amp;"-"&amp;CSM_AGENCY3[[#This Row],[Agency Name]]</f>
        <v>477-Dept of Fish and Wildlife</v>
      </c>
      <c r="F1956" s="8" t="s">
        <v>55</v>
      </c>
      <c r="G1956" s="5" t="s">
        <v>456</v>
      </c>
      <c r="H1956" s="70">
        <f>SUMIFS('0. CSM'!C:C,'0. CSM'!L:L,CSM_AGENCY3[[#This Row],[Agency]],'0. CSM'!M:M,CSM_AGENCY3[[#This Row],[Billing CSM Title]])+SUMIFS('0. CSM'!E:E,'0. CSM'!L:L,CSM_AGENCY3[[#This Row],[Agency]],'0. CSM'!M:M,CSM_AGENCY3[[#This Row],[Billing CSM Title]])*1000</f>
        <v>0</v>
      </c>
      <c r="I1956" s="70">
        <f>SUMIFS('0. CSM'!D:D,'0. CSM'!L:L,CSM_AGENCY3[[#This Row],[Agency]],'0. CSM'!M:M,CSM_AGENCY3[[#This Row],[Billing CSM Title]])+SUMIFS('0. CSM'!F:F,'0. CSM'!L:L,CSM_AGENCY3[[#This Row],[Agency]],'0. CSM'!M:M,CSM_AGENCY3[[#This Row],[Billing CSM Title]])*1000</f>
        <v>0</v>
      </c>
      <c r="J1956" s="70">
        <f>CSM_AGENCY3[[#This Row],[FY1 ANNUAL]]+CSM_AGENCY3[[#This Row],[FY2 ANNUAL]]</f>
        <v>0</v>
      </c>
      <c r="K1956" s="70">
        <f>ROUND(CSM_AGENCY3[[#This Row],[FY1 ANNUAL]]/12,2)</f>
        <v>0</v>
      </c>
      <c r="L1956" s="70">
        <f>ROUND(CSM_AGENCY3[[#This Row],[FY2 ANNUAL]]/12,2)</f>
        <v>0</v>
      </c>
    </row>
    <row r="1957" spans="1:12" hidden="1" x14ac:dyDescent="0.25">
      <c r="A1957" t="s">
        <v>311</v>
      </c>
      <c r="B1957" t="s">
        <v>432</v>
      </c>
      <c r="C1957" s="4" t="s">
        <v>470</v>
      </c>
      <c r="D1957" s="4"/>
      <c r="E1957" s="4" t="str">
        <f>CSM_AGENCY3[[#This Row],[Agency]]&amp;"-"&amp;CSM_AGENCY3[[#This Row],[Agency Name]]</f>
        <v>478-Puget Sound Partnership</v>
      </c>
      <c r="F1957" s="8" t="s">
        <v>55</v>
      </c>
      <c r="G1957" s="5" t="s">
        <v>456</v>
      </c>
      <c r="H1957" s="70">
        <f>SUMIFS('0. CSM'!C:C,'0. CSM'!L:L,CSM_AGENCY3[[#This Row],[Agency]],'0. CSM'!M:M,CSM_AGENCY3[[#This Row],[Billing CSM Title]])+SUMIFS('0. CSM'!E:E,'0. CSM'!L:L,CSM_AGENCY3[[#This Row],[Agency]],'0. CSM'!M:M,CSM_AGENCY3[[#This Row],[Billing CSM Title]])*1000</f>
        <v>0</v>
      </c>
      <c r="I1957" s="70">
        <f>SUMIFS('0. CSM'!D:D,'0. CSM'!L:L,CSM_AGENCY3[[#This Row],[Agency]],'0. CSM'!M:M,CSM_AGENCY3[[#This Row],[Billing CSM Title]])+SUMIFS('0. CSM'!F:F,'0. CSM'!L:L,CSM_AGENCY3[[#This Row],[Agency]],'0. CSM'!M:M,CSM_AGENCY3[[#This Row],[Billing CSM Title]])*1000</f>
        <v>0</v>
      </c>
      <c r="J1957" s="70">
        <f>CSM_AGENCY3[[#This Row],[FY1 ANNUAL]]+CSM_AGENCY3[[#This Row],[FY2 ANNUAL]]</f>
        <v>0</v>
      </c>
      <c r="K1957" s="70">
        <f>ROUND(CSM_AGENCY3[[#This Row],[FY1 ANNUAL]]/12,2)</f>
        <v>0</v>
      </c>
      <c r="L1957" s="70">
        <f>ROUND(CSM_AGENCY3[[#This Row],[FY2 ANNUAL]]/12,2)</f>
        <v>0</v>
      </c>
    </row>
    <row r="1958" spans="1:12" hidden="1" x14ac:dyDescent="0.25">
      <c r="A1958" t="s">
        <v>312</v>
      </c>
      <c r="B1958" t="s">
        <v>433</v>
      </c>
      <c r="C1958" s="4" t="s">
        <v>470</v>
      </c>
      <c r="D1958" s="4"/>
      <c r="E1958" s="4" t="str">
        <f>CSM_AGENCY3[[#This Row],[Agency]]&amp;"-"&amp;CSM_AGENCY3[[#This Row],[Agency Name]]</f>
        <v>490-Department of Natural Resources</v>
      </c>
      <c r="F1958" s="8" t="s">
        <v>55</v>
      </c>
      <c r="G1958" s="5" t="s">
        <v>456</v>
      </c>
      <c r="H1958" s="70">
        <f>SUMIFS('0. CSM'!C:C,'0. CSM'!L:L,CSM_AGENCY3[[#This Row],[Agency]],'0. CSM'!M:M,CSM_AGENCY3[[#This Row],[Billing CSM Title]])+SUMIFS('0. CSM'!E:E,'0. CSM'!L:L,CSM_AGENCY3[[#This Row],[Agency]],'0. CSM'!M:M,CSM_AGENCY3[[#This Row],[Billing CSM Title]])*1000</f>
        <v>0</v>
      </c>
      <c r="I1958" s="70">
        <f>SUMIFS('0. CSM'!D:D,'0. CSM'!L:L,CSM_AGENCY3[[#This Row],[Agency]],'0. CSM'!M:M,CSM_AGENCY3[[#This Row],[Billing CSM Title]])+SUMIFS('0. CSM'!F:F,'0. CSM'!L:L,CSM_AGENCY3[[#This Row],[Agency]],'0. CSM'!M:M,CSM_AGENCY3[[#This Row],[Billing CSM Title]])*1000</f>
        <v>0</v>
      </c>
      <c r="J1958" s="70">
        <f>CSM_AGENCY3[[#This Row],[FY1 ANNUAL]]+CSM_AGENCY3[[#This Row],[FY2 ANNUAL]]</f>
        <v>0</v>
      </c>
      <c r="K1958" s="70">
        <f>ROUND(CSM_AGENCY3[[#This Row],[FY1 ANNUAL]]/12,2)</f>
        <v>0</v>
      </c>
      <c r="L1958" s="70">
        <f>ROUND(CSM_AGENCY3[[#This Row],[FY2 ANNUAL]]/12,2)</f>
        <v>0</v>
      </c>
    </row>
    <row r="1959" spans="1:12" hidden="1" x14ac:dyDescent="0.25">
      <c r="A1959" t="s">
        <v>313</v>
      </c>
      <c r="B1959" t="s">
        <v>434</v>
      </c>
      <c r="C1959" s="4" t="s">
        <v>470</v>
      </c>
      <c r="D1959" s="4"/>
      <c r="E1959" s="4" t="str">
        <f>CSM_AGENCY3[[#This Row],[Agency]]&amp;"-"&amp;CSM_AGENCY3[[#This Row],[Agency Name]]</f>
        <v>495-Department of Agriculture</v>
      </c>
      <c r="F1959" s="8" t="s">
        <v>55</v>
      </c>
      <c r="G1959" s="5" t="s">
        <v>456</v>
      </c>
      <c r="H1959" s="70">
        <f>SUMIFS('0. CSM'!C:C,'0. CSM'!L:L,CSM_AGENCY3[[#This Row],[Agency]],'0. CSM'!M:M,CSM_AGENCY3[[#This Row],[Billing CSM Title]])+SUMIFS('0. CSM'!E:E,'0. CSM'!L:L,CSM_AGENCY3[[#This Row],[Agency]],'0. CSM'!M:M,CSM_AGENCY3[[#This Row],[Billing CSM Title]])*1000</f>
        <v>0</v>
      </c>
      <c r="I1959" s="70">
        <f>SUMIFS('0. CSM'!D:D,'0. CSM'!L:L,CSM_AGENCY3[[#This Row],[Agency]],'0. CSM'!M:M,CSM_AGENCY3[[#This Row],[Billing CSM Title]])+SUMIFS('0. CSM'!F:F,'0. CSM'!L:L,CSM_AGENCY3[[#This Row],[Agency]],'0. CSM'!M:M,CSM_AGENCY3[[#This Row],[Billing CSM Title]])*1000</f>
        <v>0</v>
      </c>
      <c r="J1959" s="70">
        <f>CSM_AGENCY3[[#This Row],[FY1 ANNUAL]]+CSM_AGENCY3[[#This Row],[FY2 ANNUAL]]</f>
        <v>0</v>
      </c>
      <c r="K1959" s="70">
        <f>ROUND(CSM_AGENCY3[[#This Row],[FY1 ANNUAL]]/12,2)</f>
        <v>0</v>
      </c>
      <c r="L1959" s="70">
        <f>ROUND(CSM_AGENCY3[[#This Row],[FY2 ANNUAL]]/12,2)</f>
        <v>0</v>
      </c>
    </row>
    <row r="1960" spans="1:12" hidden="1" x14ac:dyDescent="0.25">
      <c r="A1960" t="s">
        <v>314</v>
      </c>
      <c r="B1960" t="s">
        <v>435</v>
      </c>
      <c r="C1960" s="4" t="s">
        <v>470</v>
      </c>
      <c r="D1960" s="4"/>
      <c r="E1960" s="4" t="str">
        <f>CSM_AGENCY3[[#This Row],[Agency]]&amp;"-"&amp;CSM_AGENCY3[[#This Row],[Agency Name]]</f>
        <v>540-Employment Security Department</v>
      </c>
      <c r="F1960" s="8" t="s">
        <v>55</v>
      </c>
      <c r="G1960" s="5" t="s">
        <v>456</v>
      </c>
      <c r="H1960" s="70">
        <f>SUMIFS('0. CSM'!C:C,'0. CSM'!L:L,CSM_AGENCY3[[#This Row],[Agency]],'0. CSM'!M:M,CSM_AGENCY3[[#This Row],[Billing CSM Title]])+SUMIFS('0. CSM'!E:E,'0. CSM'!L:L,CSM_AGENCY3[[#This Row],[Agency]],'0. CSM'!M:M,CSM_AGENCY3[[#This Row],[Billing CSM Title]])*1000</f>
        <v>0</v>
      </c>
      <c r="I1960" s="70">
        <f>SUMIFS('0. CSM'!D:D,'0. CSM'!L:L,CSM_AGENCY3[[#This Row],[Agency]],'0. CSM'!M:M,CSM_AGENCY3[[#This Row],[Billing CSM Title]])+SUMIFS('0. CSM'!F:F,'0. CSM'!L:L,CSM_AGENCY3[[#This Row],[Agency]],'0. CSM'!M:M,CSM_AGENCY3[[#This Row],[Billing CSM Title]])*1000</f>
        <v>0</v>
      </c>
      <c r="J1960" s="70">
        <f>CSM_AGENCY3[[#This Row],[FY1 ANNUAL]]+CSM_AGENCY3[[#This Row],[FY2 ANNUAL]]</f>
        <v>0</v>
      </c>
      <c r="K1960" s="70">
        <f>ROUND(CSM_AGENCY3[[#This Row],[FY1 ANNUAL]]/12,2)</f>
        <v>0</v>
      </c>
      <c r="L1960" s="70">
        <f>ROUND(CSM_AGENCY3[[#This Row],[FY2 ANNUAL]]/12,2)</f>
        <v>0</v>
      </c>
    </row>
    <row r="1961" spans="1:12" hidden="1" x14ac:dyDescent="0.25">
      <c r="A1961" t="s">
        <v>319</v>
      </c>
      <c r="B1961" t="s">
        <v>437</v>
      </c>
      <c r="C1961" s="4" t="s">
        <v>470</v>
      </c>
      <c r="D1961" s="4"/>
      <c r="E1961" s="4" t="str">
        <f>CSM_AGENCY3[[#This Row],[Agency]]&amp;"-"&amp;CSM_AGENCY3[[#This Row],[Agency Name]]</f>
        <v>699-Community/Technical College System</v>
      </c>
      <c r="F1961" s="8" t="s">
        <v>55</v>
      </c>
      <c r="G1961" s="5" t="s">
        <v>456</v>
      </c>
      <c r="H1961" s="70">
        <f>SUMIFS('0. CSM'!C:C,'0. CSM'!L:L,CSM_AGENCY3[[#This Row],[Agency]],'0. CSM'!M:M,CSM_AGENCY3[[#This Row],[Billing CSM Title]])+SUMIFS('0. CSM'!E:E,'0. CSM'!L:L,CSM_AGENCY3[[#This Row],[Agency]],'0. CSM'!M:M,CSM_AGENCY3[[#This Row],[Billing CSM Title]])*1000</f>
        <v>0</v>
      </c>
      <c r="I1961" s="70">
        <f>SUMIFS('0. CSM'!D:D,'0. CSM'!L:L,CSM_AGENCY3[[#This Row],[Agency]],'0. CSM'!M:M,CSM_AGENCY3[[#This Row],[Billing CSM Title]])+SUMIFS('0. CSM'!F:F,'0. CSM'!L:L,CSM_AGENCY3[[#This Row],[Agency]],'0. CSM'!M:M,CSM_AGENCY3[[#This Row],[Billing CSM Title]])*1000</f>
        <v>0</v>
      </c>
      <c r="J1961" s="70">
        <f>CSM_AGENCY3[[#This Row],[FY1 ANNUAL]]+CSM_AGENCY3[[#This Row],[FY2 ANNUAL]]</f>
        <v>0</v>
      </c>
      <c r="K1961" s="70">
        <f>ROUND(CSM_AGENCY3[[#This Row],[FY1 ANNUAL]]/12,2)</f>
        <v>0</v>
      </c>
      <c r="L1961" s="70">
        <f>ROUND(CSM_AGENCY3[[#This Row],[FY2 ANNUAL]]/12,2)</f>
        <v>0</v>
      </c>
    </row>
    <row r="1962" spans="1:12" hidden="1" x14ac:dyDescent="0.25">
      <c r="A1962" t="s">
        <v>207</v>
      </c>
      <c r="B1962" t="s">
        <v>328</v>
      </c>
      <c r="C1962" s="4" t="s">
        <v>471</v>
      </c>
      <c r="D1962" s="4" t="s">
        <v>481</v>
      </c>
      <c r="E1962" s="4" t="str">
        <f>CSM_AGENCY3[[#This Row],[Agency]]&amp;"-"&amp;CSM_AGENCY3[[#This Row],[Agency Name]]</f>
        <v>011-House of Representatives</v>
      </c>
      <c r="F1962" t="s">
        <v>35</v>
      </c>
      <c r="G1962" s="5" t="s">
        <v>457</v>
      </c>
      <c r="H1962" s="70">
        <v>28000</v>
      </c>
      <c r="I1962" s="70">
        <v>28000</v>
      </c>
      <c r="J1962" s="70">
        <v>56000</v>
      </c>
      <c r="K1962" s="70">
        <v>2333.3333333333335</v>
      </c>
      <c r="L1962" s="70">
        <v>2333.3333333333335</v>
      </c>
    </row>
    <row r="1963" spans="1:12" hidden="1" x14ac:dyDescent="0.25">
      <c r="A1963" t="s">
        <v>208</v>
      </c>
      <c r="B1963" t="s">
        <v>330</v>
      </c>
      <c r="C1963" s="4" t="s">
        <v>471</v>
      </c>
      <c r="D1963" s="4" t="s">
        <v>481</v>
      </c>
      <c r="E1963" s="4" t="str">
        <f>CSM_AGENCY3[[#This Row],[Agency]]&amp;"-"&amp;CSM_AGENCY3[[#This Row],[Agency Name]]</f>
        <v>012-Senate</v>
      </c>
      <c r="F1963" t="s">
        <v>35</v>
      </c>
      <c r="G1963" s="5" t="s">
        <v>457</v>
      </c>
      <c r="H1963" s="70">
        <v>21000</v>
      </c>
      <c r="I1963" s="70">
        <v>20000</v>
      </c>
      <c r="J1963" s="70">
        <v>41000</v>
      </c>
      <c r="K1963" s="70">
        <v>1750</v>
      </c>
      <c r="L1963" s="70">
        <v>1666.6666666666667</v>
      </c>
    </row>
    <row r="1964" spans="1:12" hidden="1" x14ac:dyDescent="0.25">
      <c r="A1964" t="s">
        <v>209</v>
      </c>
      <c r="B1964" t="s">
        <v>331</v>
      </c>
      <c r="C1964" s="4" t="s">
        <v>471</v>
      </c>
      <c r="D1964" s="4" t="s">
        <v>481</v>
      </c>
      <c r="E1964" s="4" t="str">
        <f>CSM_AGENCY3[[#This Row],[Agency]]&amp;"-"&amp;CSM_AGENCY3[[#This Row],[Agency Name]]</f>
        <v>013-Joint Transportation Committee</v>
      </c>
      <c r="F1964" t="s">
        <v>35</v>
      </c>
      <c r="G1964" s="5" t="s">
        <v>457</v>
      </c>
      <c r="H1964" s="70">
        <v>1000</v>
      </c>
      <c r="I1964" s="70">
        <v>0</v>
      </c>
      <c r="J1964" s="70">
        <v>1000</v>
      </c>
      <c r="K1964" s="70">
        <v>83.333333333333329</v>
      </c>
      <c r="L1964" s="70">
        <v>0</v>
      </c>
    </row>
    <row r="1965" spans="1:12" hidden="1" x14ac:dyDescent="0.25">
      <c r="A1965" t="s">
        <v>210</v>
      </c>
      <c r="B1965" t="s">
        <v>332</v>
      </c>
      <c r="C1965" s="4" t="s">
        <v>471</v>
      </c>
      <c r="D1965" s="4" t="s">
        <v>481</v>
      </c>
      <c r="E1965" s="4" t="str">
        <f>CSM_AGENCY3[[#This Row],[Agency]]&amp;"-"&amp;CSM_AGENCY3[[#This Row],[Agency Name]]</f>
        <v>014-Jt Leg Audit &amp; Review Committee</v>
      </c>
      <c r="F1965" t="s">
        <v>35</v>
      </c>
      <c r="G1965" s="5" t="s">
        <v>457</v>
      </c>
      <c r="H1965" s="70">
        <v>2000</v>
      </c>
      <c r="I1965" s="70">
        <v>2000</v>
      </c>
      <c r="J1965" s="70">
        <v>4000</v>
      </c>
      <c r="K1965" s="70">
        <v>166.66666666666666</v>
      </c>
      <c r="L1965" s="70">
        <v>166.66666666666666</v>
      </c>
    </row>
    <row r="1966" spans="1:12" hidden="1" x14ac:dyDescent="0.25">
      <c r="A1966" t="s">
        <v>211</v>
      </c>
      <c r="B1966" t="s">
        <v>333</v>
      </c>
      <c r="C1966" s="4" t="s">
        <v>471</v>
      </c>
      <c r="D1966" s="4" t="s">
        <v>481</v>
      </c>
      <c r="E1966" s="4" t="str">
        <f>CSM_AGENCY3[[#This Row],[Agency]]&amp;"-"&amp;CSM_AGENCY3[[#This Row],[Agency Name]]</f>
        <v>020-LEAP Committee</v>
      </c>
      <c r="F1966" t="s">
        <v>35</v>
      </c>
      <c r="G1966" s="5" t="s">
        <v>457</v>
      </c>
      <c r="H1966" s="70">
        <v>1000</v>
      </c>
      <c r="I1966" s="70">
        <v>1000</v>
      </c>
      <c r="J1966" s="70">
        <v>2000</v>
      </c>
      <c r="K1966" s="70">
        <v>83.333333333333329</v>
      </c>
      <c r="L1966" s="70">
        <v>83.333333333333329</v>
      </c>
    </row>
    <row r="1967" spans="1:12" hidden="1" x14ac:dyDescent="0.25">
      <c r="A1967" t="s">
        <v>212</v>
      </c>
      <c r="B1967" t="s">
        <v>334</v>
      </c>
      <c r="C1967" s="4" t="s">
        <v>471</v>
      </c>
      <c r="D1967" s="4" t="s">
        <v>481</v>
      </c>
      <c r="E1967" s="4" t="str">
        <f>CSM_AGENCY3[[#This Row],[Agency]]&amp;"-"&amp;CSM_AGENCY3[[#This Row],[Agency Name]]</f>
        <v>035-Office of the State Actuary</v>
      </c>
      <c r="F1967" t="s">
        <v>35</v>
      </c>
      <c r="G1967" s="5" t="s">
        <v>457</v>
      </c>
      <c r="H1967" s="70">
        <v>2000</v>
      </c>
      <c r="I1967" s="70">
        <v>1000</v>
      </c>
      <c r="J1967" s="70">
        <v>3000</v>
      </c>
      <c r="K1967" s="70">
        <v>166.66666666666666</v>
      </c>
      <c r="L1967" s="70">
        <v>83.333333333333329</v>
      </c>
    </row>
    <row r="1968" spans="1:12" hidden="1" x14ac:dyDescent="0.25">
      <c r="A1968" t="s">
        <v>214</v>
      </c>
      <c r="B1968" t="s">
        <v>336</v>
      </c>
      <c r="C1968" s="4" t="s">
        <v>471</v>
      </c>
      <c r="D1968" s="4" t="s">
        <v>481</v>
      </c>
      <c r="E1968" s="4" t="str">
        <f>CSM_AGENCY3[[#This Row],[Agency]]&amp;"-"&amp;CSM_AGENCY3[[#This Row],[Agency Name]]</f>
        <v>037-Office of Legislative Support Svcs</v>
      </c>
      <c r="F1968" t="s">
        <v>35</v>
      </c>
      <c r="G1968" s="5" t="s">
        <v>457</v>
      </c>
      <c r="H1968" s="70">
        <v>2000</v>
      </c>
      <c r="I1968" s="70">
        <v>3000</v>
      </c>
      <c r="J1968" s="70">
        <v>5000</v>
      </c>
      <c r="K1968" s="70">
        <v>166.66666666666666</v>
      </c>
      <c r="L1968" s="70">
        <v>250</v>
      </c>
    </row>
    <row r="1969" spans="1:12" hidden="1" x14ac:dyDescent="0.25">
      <c r="A1969" t="s">
        <v>215</v>
      </c>
      <c r="B1969" t="s">
        <v>337</v>
      </c>
      <c r="C1969" s="4" t="s">
        <v>471</v>
      </c>
      <c r="D1969" s="4" t="s">
        <v>481</v>
      </c>
      <c r="E1969" s="4" t="str">
        <f>CSM_AGENCY3[[#This Row],[Agency]]&amp;"-"&amp;CSM_AGENCY3[[#This Row],[Agency Name]]</f>
        <v>038-Joint Legislative Systems Comm</v>
      </c>
      <c r="F1969" t="s">
        <v>35</v>
      </c>
      <c r="G1969" s="5" t="s">
        <v>457</v>
      </c>
      <c r="H1969" s="70">
        <v>5000</v>
      </c>
      <c r="I1969" s="70">
        <v>5000</v>
      </c>
      <c r="J1969" s="70">
        <v>10000</v>
      </c>
      <c r="K1969" s="70">
        <v>416.66666666666669</v>
      </c>
      <c r="L1969" s="70">
        <v>416.66666666666669</v>
      </c>
    </row>
    <row r="1970" spans="1:12" hidden="1" x14ac:dyDescent="0.25">
      <c r="A1970" t="s">
        <v>216</v>
      </c>
      <c r="B1970" t="s">
        <v>338</v>
      </c>
      <c r="C1970" s="4" t="s">
        <v>471</v>
      </c>
      <c r="D1970" s="4" t="s">
        <v>481</v>
      </c>
      <c r="E1970" s="4" t="str">
        <f>CSM_AGENCY3[[#This Row],[Agency]]&amp;"-"&amp;CSM_AGENCY3[[#This Row],[Agency Name]]</f>
        <v>040-Statute Law Committee</v>
      </c>
      <c r="F1970" t="s">
        <v>35</v>
      </c>
      <c r="G1970" s="5" t="s">
        <v>457</v>
      </c>
      <c r="H1970" s="70">
        <v>3000</v>
      </c>
      <c r="I1970" s="70">
        <v>3000</v>
      </c>
      <c r="J1970" s="70">
        <v>6000</v>
      </c>
      <c r="K1970" s="70">
        <v>250</v>
      </c>
      <c r="L1970" s="70">
        <v>250</v>
      </c>
    </row>
    <row r="1971" spans="1:12" hidden="1" x14ac:dyDescent="0.25">
      <c r="A1971" t="s">
        <v>217</v>
      </c>
      <c r="B1971" t="s">
        <v>339</v>
      </c>
      <c r="C1971" s="4" t="s">
        <v>471</v>
      </c>
      <c r="D1971" s="4" t="s">
        <v>481</v>
      </c>
      <c r="E1971" s="4" t="str">
        <f>CSM_AGENCY3[[#This Row],[Agency]]&amp;"-"&amp;CSM_AGENCY3[[#This Row],[Agency Name]]</f>
        <v>045-Supreme Court</v>
      </c>
      <c r="F1971" t="s">
        <v>35</v>
      </c>
      <c r="G1971" s="5" t="s">
        <v>457</v>
      </c>
      <c r="H1971" s="70">
        <v>5000</v>
      </c>
      <c r="I1971" s="70">
        <v>5000</v>
      </c>
      <c r="J1971" s="70">
        <v>10000</v>
      </c>
      <c r="K1971" s="70">
        <v>416.66666666666669</v>
      </c>
      <c r="L1971" s="70">
        <v>416.66666666666669</v>
      </c>
    </row>
    <row r="1972" spans="1:12" hidden="1" x14ac:dyDescent="0.25">
      <c r="A1972" t="s">
        <v>218</v>
      </c>
      <c r="B1972" t="s">
        <v>340</v>
      </c>
      <c r="C1972" s="4" t="s">
        <v>471</v>
      </c>
      <c r="D1972" s="4" t="s">
        <v>481</v>
      </c>
      <c r="E1972" s="4" t="str">
        <f>CSM_AGENCY3[[#This Row],[Agency]]&amp;"-"&amp;CSM_AGENCY3[[#This Row],[Agency Name]]</f>
        <v>046-State Law Library</v>
      </c>
      <c r="F1972" t="s">
        <v>35</v>
      </c>
      <c r="G1972" s="5" t="s">
        <v>457</v>
      </c>
      <c r="H1972" s="70">
        <v>0</v>
      </c>
      <c r="I1972" s="70">
        <v>0</v>
      </c>
      <c r="J1972" s="70">
        <v>0</v>
      </c>
      <c r="K1972" s="70">
        <v>0</v>
      </c>
      <c r="L1972" s="70">
        <v>0</v>
      </c>
    </row>
    <row r="1973" spans="1:12" hidden="1" x14ac:dyDescent="0.25">
      <c r="A1973" t="s">
        <v>219</v>
      </c>
      <c r="B1973" t="s">
        <v>341</v>
      </c>
      <c r="C1973" s="4" t="s">
        <v>471</v>
      </c>
      <c r="D1973" s="4" t="s">
        <v>481</v>
      </c>
      <c r="E1973" s="4" t="str">
        <f>CSM_AGENCY3[[#This Row],[Agency]]&amp;"-"&amp;CSM_AGENCY3[[#This Row],[Agency Name]]</f>
        <v>048-Court of Appeals</v>
      </c>
      <c r="F1973" t="s">
        <v>35</v>
      </c>
      <c r="G1973" s="5" t="s">
        <v>457</v>
      </c>
      <c r="H1973" s="70">
        <v>11000</v>
      </c>
      <c r="I1973" s="70">
        <v>10000</v>
      </c>
      <c r="J1973" s="70">
        <v>21000</v>
      </c>
      <c r="K1973" s="70">
        <v>916.66666666666663</v>
      </c>
      <c r="L1973" s="70">
        <v>833.33333333333337</v>
      </c>
    </row>
    <row r="1974" spans="1:12" hidden="1" x14ac:dyDescent="0.25">
      <c r="A1974" t="s">
        <v>220</v>
      </c>
      <c r="B1974" t="s">
        <v>342</v>
      </c>
      <c r="C1974" s="4" t="s">
        <v>471</v>
      </c>
      <c r="D1974" s="4" t="s">
        <v>481</v>
      </c>
      <c r="E1974" s="4" t="str">
        <f>CSM_AGENCY3[[#This Row],[Agency]]&amp;"-"&amp;CSM_AGENCY3[[#This Row],[Agency Name]]</f>
        <v>050-Commission on Judicial Conduct</v>
      </c>
      <c r="F1974" t="s">
        <v>35</v>
      </c>
      <c r="G1974" s="5" t="s">
        <v>457</v>
      </c>
      <c r="H1974" s="70">
        <v>0</v>
      </c>
      <c r="I1974" s="70">
        <v>1000</v>
      </c>
      <c r="J1974" s="70">
        <v>1000</v>
      </c>
      <c r="K1974" s="70">
        <v>0</v>
      </c>
      <c r="L1974" s="70">
        <v>83.333333333333329</v>
      </c>
    </row>
    <row r="1975" spans="1:12" hidden="1" x14ac:dyDescent="0.25">
      <c r="A1975" t="s">
        <v>221</v>
      </c>
      <c r="B1975" t="s">
        <v>343</v>
      </c>
      <c r="C1975" s="4" t="s">
        <v>471</v>
      </c>
      <c r="D1975" s="4" t="s">
        <v>481</v>
      </c>
      <c r="E1975" s="4" t="str">
        <f>CSM_AGENCY3[[#This Row],[Agency]]&amp;"-"&amp;CSM_AGENCY3[[#This Row],[Agency Name]]</f>
        <v>055-Administrative Office of the Courts</v>
      </c>
      <c r="F1975" t="s">
        <v>35</v>
      </c>
      <c r="G1975" s="5" t="s">
        <v>457</v>
      </c>
      <c r="H1975" s="70">
        <v>38000</v>
      </c>
      <c r="I1975" s="70">
        <v>38000</v>
      </c>
      <c r="J1975" s="70">
        <v>76000</v>
      </c>
      <c r="K1975" s="70">
        <v>3166.6666666666665</v>
      </c>
      <c r="L1975" s="70">
        <v>3166.6666666666665</v>
      </c>
    </row>
    <row r="1976" spans="1:12" hidden="1" x14ac:dyDescent="0.25">
      <c r="A1976" t="s">
        <v>222</v>
      </c>
      <c r="B1976" t="s">
        <v>344</v>
      </c>
      <c r="C1976" s="4" t="s">
        <v>471</v>
      </c>
      <c r="D1976" s="4" t="s">
        <v>481</v>
      </c>
      <c r="E1976" s="4" t="str">
        <f>CSM_AGENCY3[[#This Row],[Agency]]&amp;"-"&amp;CSM_AGENCY3[[#This Row],[Agency Name]]</f>
        <v>056-Office of Public Defense</v>
      </c>
      <c r="F1976" t="s">
        <v>35</v>
      </c>
      <c r="G1976" s="5" t="s">
        <v>457</v>
      </c>
      <c r="H1976" s="70">
        <v>2000</v>
      </c>
      <c r="I1976" s="70">
        <v>2000</v>
      </c>
      <c r="J1976" s="70">
        <v>4000</v>
      </c>
      <c r="K1976" s="70">
        <f>CSM_AGENCY3[[#This Row],[FY1 ANNUAL]]/12</f>
        <v>166.66666666666666</v>
      </c>
      <c r="L1976" s="70">
        <f>CSM_AGENCY3[[#This Row],[FY2 ANNUAL]]/12</f>
        <v>166.66666666666666</v>
      </c>
    </row>
    <row r="1977" spans="1:12" hidden="1" x14ac:dyDescent="0.25">
      <c r="A1977" t="s">
        <v>223</v>
      </c>
      <c r="B1977" t="s">
        <v>345</v>
      </c>
      <c r="C1977" s="4" t="s">
        <v>471</v>
      </c>
      <c r="D1977" s="4" t="s">
        <v>481</v>
      </c>
      <c r="E1977" s="4" t="str">
        <f>CSM_AGENCY3[[#This Row],[Agency]]&amp;"-"&amp;CSM_AGENCY3[[#This Row],[Agency Name]]</f>
        <v>057-Office of Civil Legal Aid</v>
      </c>
      <c r="F1977" t="s">
        <v>35</v>
      </c>
      <c r="G1977" s="5" t="s">
        <v>457</v>
      </c>
      <c r="H1977" s="70">
        <v>0</v>
      </c>
      <c r="I1977" s="70">
        <v>1000</v>
      </c>
      <c r="J1977" s="70">
        <v>1000</v>
      </c>
      <c r="K1977" s="70">
        <v>0</v>
      </c>
      <c r="L1977" s="70">
        <v>83.333333333333329</v>
      </c>
    </row>
    <row r="1978" spans="1:12" hidden="1" x14ac:dyDescent="0.25">
      <c r="A1978" t="s">
        <v>224</v>
      </c>
      <c r="B1978" t="s">
        <v>346</v>
      </c>
      <c r="C1978" s="4" t="s">
        <v>471</v>
      </c>
      <c r="D1978" s="4" t="s">
        <v>481</v>
      </c>
      <c r="E1978" s="4" t="str">
        <f>CSM_AGENCY3[[#This Row],[Agency]]&amp;"-"&amp;CSM_AGENCY3[[#This Row],[Agency Name]]</f>
        <v>075-Office of the Governor</v>
      </c>
      <c r="F1978" t="s">
        <v>35</v>
      </c>
      <c r="G1978" s="5" t="s">
        <v>457</v>
      </c>
      <c r="H1978" s="70">
        <v>5000</v>
      </c>
      <c r="I1978" s="70">
        <v>6000</v>
      </c>
      <c r="J1978" s="70">
        <v>11000</v>
      </c>
      <c r="K1978" s="70">
        <v>416.66666666666669</v>
      </c>
      <c r="L1978" s="70">
        <v>500</v>
      </c>
    </row>
    <row r="1979" spans="1:12" hidden="1" x14ac:dyDescent="0.25">
      <c r="A1979" t="s">
        <v>225</v>
      </c>
      <c r="B1979" t="s">
        <v>347</v>
      </c>
      <c r="C1979" s="4" t="s">
        <v>471</v>
      </c>
      <c r="D1979" s="4" t="s">
        <v>481</v>
      </c>
      <c r="E1979" s="4" t="str">
        <f>CSM_AGENCY3[[#This Row],[Agency]]&amp;"-"&amp;CSM_AGENCY3[[#This Row],[Agency Name]]</f>
        <v>080-Office of the Lieutenant Governor</v>
      </c>
      <c r="F1979" t="s">
        <v>35</v>
      </c>
      <c r="G1979" s="5" t="s">
        <v>457</v>
      </c>
      <c r="H1979" s="70">
        <v>0</v>
      </c>
      <c r="I1979" s="70">
        <v>1000</v>
      </c>
      <c r="J1979" s="70">
        <v>1000</v>
      </c>
      <c r="K1979" s="70">
        <v>0</v>
      </c>
      <c r="L1979" s="70">
        <v>83.333333333333329</v>
      </c>
    </row>
    <row r="1980" spans="1:12" hidden="1" x14ac:dyDescent="0.25">
      <c r="A1980" t="s">
        <v>226</v>
      </c>
      <c r="B1980" t="s">
        <v>348</v>
      </c>
      <c r="C1980" s="4" t="s">
        <v>471</v>
      </c>
      <c r="D1980" s="4" t="s">
        <v>481</v>
      </c>
      <c r="E1980" s="4" t="str">
        <f>CSM_AGENCY3[[#This Row],[Agency]]&amp;"-"&amp;CSM_AGENCY3[[#This Row],[Agency Name]]</f>
        <v>082-Public Disclosure Commission</v>
      </c>
      <c r="F1980" t="s">
        <v>35</v>
      </c>
      <c r="G1980" s="5" t="s">
        <v>457</v>
      </c>
      <c r="H1980" s="70">
        <v>3000</v>
      </c>
      <c r="I1980" s="70">
        <v>2000</v>
      </c>
      <c r="J1980" s="70">
        <v>5000</v>
      </c>
      <c r="K1980" s="70">
        <v>250</v>
      </c>
      <c r="L1980" s="70">
        <v>166.66666666666666</v>
      </c>
    </row>
    <row r="1981" spans="1:12" hidden="1" x14ac:dyDescent="0.25">
      <c r="A1981" t="s">
        <v>228</v>
      </c>
      <c r="B1981" t="s">
        <v>350</v>
      </c>
      <c r="C1981" s="4" t="s">
        <v>471</v>
      </c>
      <c r="D1981" s="4" t="s">
        <v>481</v>
      </c>
      <c r="E1981" s="4" t="str">
        <f>CSM_AGENCY3[[#This Row],[Agency]]&amp;"-"&amp;CSM_AGENCY3[[#This Row],[Agency Name]]</f>
        <v>085-Office of the Secretary of State</v>
      </c>
      <c r="F1981" t="s">
        <v>35</v>
      </c>
      <c r="G1981" s="5" t="s">
        <v>457</v>
      </c>
      <c r="H1981" s="70">
        <v>21000</v>
      </c>
      <c r="I1981" s="70">
        <v>21000</v>
      </c>
      <c r="J1981" s="70">
        <v>42000</v>
      </c>
      <c r="K1981" s="70">
        <v>1750</v>
      </c>
      <c r="L1981" s="70">
        <v>1750</v>
      </c>
    </row>
    <row r="1982" spans="1:12" hidden="1" x14ac:dyDescent="0.25">
      <c r="A1982" t="s">
        <v>229</v>
      </c>
      <c r="B1982" t="s">
        <v>351</v>
      </c>
      <c r="C1982" s="4" t="s">
        <v>471</v>
      </c>
      <c r="D1982" s="4" t="s">
        <v>481</v>
      </c>
      <c r="E1982" s="4" t="str">
        <f>CSM_AGENCY3[[#This Row],[Agency]]&amp;"-"&amp;CSM_AGENCY3[[#This Row],[Agency Name]]</f>
        <v>086-Governor's Office of Indian Affairs</v>
      </c>
      <c r="F1982" t="s">
        <v>35</v>
      </c>
      <c r="G1982" s="5" t="s">
        <v>457</v>
      </c>
      <c r="H1982" s="70">
        <v>0</v>
      </c>
      <c r="I1982" s="70">
        <v>0</v>
      </c>
      <c r="J1982" s="70">
        <v>0</v>
      </c>
      <c r="K1982" s="70">
        <v>0</v>
      </c>
      <c r="L1982" s="70">
        <v>0</v>
      </c>
    </row>
    <row r="1983" spans="1:12" hidden="1" x14ac:dyDescent="0.25">
      <c r="A1983" t="s">
        <v>230</v>
      </c>
      <c r="B1983" t="s">
        <v>352</v>
      </c>
      <c r="C1983" s="4" t="s">
        <v>471</v>
      </c>
      <c r="D1983" s="4" t="s">
        <v>481</v>
      </c>
      <c r="E1983" s="4" t="str">
        <f>CSM_AGENCY3[[#This Row],[Agency]]&amp;"-"&amp;CSM_AGENCY3[[#This Row],[Agency Name]]</f>
        <v>087-Asian-Pacific-American Affrs</v>
      </c>
      <c r="F1983" t="s">
        <v>35</v>
      </c>
      <c r="G1983" s="5" t="s">
        <v>457</v>
      </c>
      <c r="H1983" s="70">
        <v>0</v>
      </c>
      <c r="I1983" s="70">
        <v>0</v>
      </c>
      <c r="J1983" s="70">
        <v>0</v>
      </c>
      <c r="K1983" s="70">
        <v>0</v>
      </c>
      <c r="L1983" s="70">
        <v>0</v>
      </c>
    </row>
    <row r="1984" spans="1:12" hidden="1" x14ac:dyDescent="0.25">
      <c r="A1984" t="s">
        <v>231</v>
      </c>
      <c r="B1984" t="s">
        <v>353</v>
      </c>
      <c r="C1984" s="4" t="s">
        <v>471</v>
      </c>
      <c r="D1984" s="4" t="s">
        <v>481</v>
      </c>
      <c r="E1984" s="4" t="str">
        <f>CSM_AGENCY3[[#This Row],[Agency]]&amp;"-"&amp;CSM_AGENCY3[[#This Row],[Agency Name]]</f>
        <v>090-Office of the State Treasurer</v>
      </c>
      <c r="F1984" t="s">
        <v>35</v>
      </c>
      <c r="G1984" s="5" t="s">
        <v>457</v>
      </c>
      <c r="H1984" s="70">
        <v>5000</v>
      </c>
      <c r="I1984" s="70">
        <v>5000</v>
      </c>
      <c r="J1984" s="70">
        <v>10000</v>
      </c>
      <c r="K1984" s="70">
        <v>416.66666666666669</v>
      </c>
      <c r="L1984" s="70">
        <v>416.66666666666669</v>
      </c>
    </row>
    <row r="1985" spans="1:12" hidden="1" x14ac:dyDescent="0.25">
      <c r="A1985" t="s">
        <v>232</v>
      </c>
      <c r="B1985" t="s">
        <v>354</v>
      </c>
      <c r="C1985" s="4" t="s">
        <v>471</v>
      </c>
      <c r="D1985" s="4" t="s">
        <v>481</v>
      </c>
      <c r="E1985" s="4" t="str">
        <f>CSM_AGENCY3[[#This Row],[Agency]]&amp;"-"&amp;CSM_AGENCY3[[#This Row],[Agency Name]]</f>
        <v>091-Redistricting Commission</v>
      </c>
      <c r="F1985" t="s">
        <v>35</v>
      </c>
      <c r="G1985" s="5" t="s">
        <v>457</v>
      </c>
      <c r="H1985" s="70">
        <v>0</v>
      </c>
      <c r="I1985" s="70">
        <v>0</v>
      </c>
      <c r="J1985" s="70">
        <v>0</v>
      </c>
      <c r="K1985" s="70">
        <v>0</v>
      </c>
      <c r="L1985" s="70">
        <v>0</v>
      </c>
    </row>
    <row r="1986" spans="1:12" hidden="1" x14ac:dyDescent="0.25">
      <c r="A1986" t="s">
        <v>233</v>
      </c>
      <c r="B1986" t="s">
        <v>355</v>
      </c>
      <c r="C1986" s="4" t="s">
        <v>471</v>
      </c>
      <c r="D1986" s="4" t="s">
        <v>481</v>
      </c>
      <c r="E1986" s="4" t="str">
        <f>CSM_AGENCY3[[#This Row],[Agency]]&amp;"-"&amp;CSM_AGENCY3[[#This Row],[Agency Name]]</f>
        <v>095-Office of the State Auditor</v>
      </c>
      <c r="F1986" t="s">
        <v>35</v>
      </c>
      <c r="G1986" s="5" t="s">
        <v>457</v>
      </c>
      <c r="H1986" s="70">
        <v>32000</v>
      </c>
      <c r="I1986" s="70">
        <v>32000</v>
      </c>
      <c r="J1986" s="70">
        <v>64000</v>
      </c>
      <c r="K1986" s="70">
        <v>2666.6666666666665</v>
      </c>
      <c r="L1986" s="70">
        <v>2666.6666666666665</v>
      </c>
    </row>
    <row r="1987" spans="1:12" hidden="1" x14ac:dyDescent="0.25">
      <c r="A1987" t="s">
        <v>234</v>
      </c>
      <c r="B1987" t="s">
        <v>356</v>
      </c>
      <c r="C1987" s="4" t="s">
        <v>471</v>
      </c>
      <c r="D1987" s="4" t="s">
        <v>481</v>
      </c>
      <c r="E1987" s="4" t="str">
        <f>CSM_AGENCY3[[#This Row],[Agency]]&amp;"-"&amp;CSM_AGENCY3[[#This Row],[Agency Name]]</f>
        <v>099-Comm Salaries for Elected Officials</v>
      </c>
      <c r="F1987" t="s">
        <v>35</v>
      </c>
      <c r="G1987" s="5" t="s">
        <v>457</v>
      </c>
      <c r="H1987" s="70">
        <v>0</v>
      </c>
      <c r="I1987" s="70">
        <v>0</v>
      </c>
      <c r="J1987" s="70">
        <v>0</v>
      </c>
      <c r="K1987" s="70">
        <v>0</v>
      </c>
      <c r="L1987" s="70">
        <v>0</v>
      </c>
    </row>
    <row r="1988" spans="1:12" hidden="1" x14ac:dyDescent="0.25">
      <c r="A1988" t="s">
        <v>235</v>
      </c>
      <c r="B1988" t="s">
        <v>357</v>
      </c>
      <c r="C1988" s="4" t="s">
        <v>471</v>
      </c>
      <c r="D1988" s="4" t="s">
        <v>481</v>
      </c>
      <c r="E1988" s="4" t="str">
        <f>CSM_AGENCY3[[#This Row],[Agency]]&amp;"-"&amp;CSM_AGENCY3[[#This Row],[Agency Name]]</f>
        <v>100-Office of the Attorney General</v>
      </c>
      <c r="F1988" t="s">
        <v>35</v>
      </c>
      <c r="G1988" s="5" t="s">
        <v>457</v>
      </c>
      <c r="H1988" s="70">
        <v>121000</v>
      </c>
      <c r="I1988" s="70">
        <v>120000</v>
      </c>
      <c r="J1988" s="70">
        <v>241000</v>
      </c>
      <c r="K1988" s="70">
        <v>10083.333333333334</v>
      </c>
      <c r="L1988" s="70">
        <v>10000</v>
      </c>
    </row>
    <row r="1989" spans="1:12" hidden="1" x14ac:dyDescent="0.25">
      <c r="A1989" t="s">
        <v>236</v>
      </c>
      <c r="B1989" t="s">
        <v>358</v>
      </c>
      <c r="C1989" s="4" t="s">
        <v>471</v>
      </c>
      <c r="D1989" s="4" t="s">
        <v>481</v>
      </c>
      <c r="E1989" s="4" t="str">
        <f>CSM_AGENCY3[[#This Row],[Agency]]&amp;"-"&amp;CSM_AGENCY3[[#This Row],[Agency Name]]</f>
        <v>101-Caseload Forecast Council</v>
      </c>
      <c r="F1989" t="s">
        <v>35</v>
      </c>
      <c r="G1989" s="5" t="s">
        <v>457</v>
      </c>
      <c r="H1989" s="70">
        <v>1000</v>
      </c>
      <c r="I1989" s="70">
        <v>1000</v>
      </c>
      <c r="J1989" s="70">
        <v>2000</v>
      </c>
      <c r="K1989" s="70">
        <v>83.333333333333329</v>
      </c>
      <c r="L1989" s="70">
        <v>83.333333333333329</v>
      </c>
    </row>
    <row r="1990" spans="1:12" hidden="1" x14ac:dyDescent="0.25">
      <c r="A1990" t="s">
        <v>237</v>
      </c>
      <c r="B1990" t="s">
        <v>359</v>
      </c>
      <c r="C1990" s="4" t="s">
        <v>471</v>
      </c>
      <c r="D1990" s="4" t="s">
        <v>481</v>
      </c>
      <c r="E1990" s="4" t="str">
        <f>CSM_AGENCY3[[#This Row],[Agency]]&amp;"-"&amp;CSM_AGENCY3[[#This Row],[Agency Name]]</f>
        <v>102-Dept of Financial Institutions</v>
      </c>
      <c r="F1990" t="s">
        <v>35</v>
      </c>
      <c r="G1990" s="5" t="s">
        <v>457</v>
      </c>
      <c r="H1990" s="70">
        <v>16000</v>
      </c>
      <c r="I1990" s="70">
        <v>16000</v>
      </c>
      <c r="J1990" s="70">
        <v>32000</v>
      </c>
      <c r="K1990" s="70">
        <v>1333.3333333333333</v>
      </c>
      <c r="L1990" s="70">
        <v>1333.3333333333333</v>
      </c>
    </row>
    <row r="1991" spans="1:12" hidden="1" x14ac:dyDescent="0.25">
      <c r="A1991" t="s">
        <v>238</v>
      </c>
      <c r="B1991" t="s">
        <v>360</v>
      </c>
      <c r="C1991" s="4" t="s">
        <v>471</v>
      </c>
      <c r="D1991" s="4" t="s">
        <v>481</v>
      </c>
      <c r="E1991" s="4" t="str">
        <f>CSM_AGENCY3[[#This Row],[Agency]]&amp;"-"&amp;CSM_AGENCY3[[#This Row],[Agency Name]]</f>
        <v>103-Department of Commerce</v>
      </c>
      <c r="F1991" t="s">
        <v>35</v>
      </c>
      <c r="G1991" s="5" t="s">
        <v>457</v>
      </c>
      <c r="H1991" s="70">
        <v>32500</v>
      </c>
      <c r="I1991" s="70">
        <v>36500</v>
      </c>
      <c r="J1991" s="70">
        <v>69000</v>
      </c>
      <c r="K1991" s="70">
        <v>2708.3333333333335</v>
      </c>
      <c r="L1991" s="70">
        <v>3041.6666666666665</v>
      </c>
    </row>
    <row r="1992" spans="1:12" hidden="1" x14ac:dyDescent="0.25">
      <c r="A1992" t="s">
        <v>239</v>
      </c>
      <c r="B1992" t="s">
        <v>361</v>
      </c>
      <c r="C1992" s="4" t="s">
        <v>471</v>
      </c>
      <c r="D1992" s="4" t="s">
        <v>481</v>
      </c>
      <c r="E1992" s="4" t="str">
        <f>CSM_AGENCY3[[#This Row],[Agency]]&amp;"-"&amp;CSM_AGENCY3[[#This Row],[Agency Name]]</f>
        <v>104-Economic &amp; Revenue Forecast Council</v>
      </c>
      <c r="F1992" t="s">
        <v>35</v>
      </c>
      <c r="G1992" s="5" t="s">
        <v>457</v>
      </c>
      <c r="H1992" s="70">
        <v>1000</v>
      </c>
      <c r="I1992" s="70">
        <v>0</v>
      </c>
      <c r="J1992" s="70">
        <v>1000</v>
      </c>
      <c r="K1992" s="70">
        <v>83.333333333333329</v>
      </c>
      <c r="L1992" s="70">
        <v>0</v>
      </c>
    </row>
    <row r="1993" spans="1:12" hidden="1" x14ac:dyDescent="0.25">
      <c r="A1993" t="s">
        <v>240</v>
      </c>
      <c r="B1993" t="s">
        <v>362</v>
      </c>
      <c r="C1993" s="4" t="s">
        <v>471</v>
      </c>
      <c r="D1993" s="4" t="s">
        <v>481</v>
      </c>
      <c r="E1993" s="4" t="str">
        <f>CSM_AGENCY3[[#This Row],[Agency]]&amp;"-"&amp;CSM_AGENCY3[[#This Row],[Agency Name]]</f>
        <v>105-Office of Financial Management</v>
      </c>
      <c r="F1993" t="s">
        <v>35</v>
      </c>
      <c r="G1993" s="5" t="s">
        <v>457</v>
      </c>
      <c r="H1993" s="70">
        <v>38000</v>
      </c>
      <c r="I1993" s="70">
        <v>38000</v>
      </c>
      <c r="J1993" s="70">
        <v>76000</v>
      </c>
      <c r="K1993" s="70">
        <v>3166.6666666666665</v>
      </c>
      <c r="L1993" s="70">
        <v>3166.6666666666665</v>
      </c>
    </row>
    <row r="1994" spans="1:12" hidden="1" x14ac:dyDescent="0.25">
      <c r="A1994" t="s">
        <v>241</v>
      </c>
      <c r="B1994" t="s">
        <v>363</v>
      </c>
      <c r="C1994" s="4" t="s">
        <v>471</v>
      </c>
      <c r="D1994" s="4" t="s">
        <v>481</v>
      </c>
      <c r="E1994" s="4" t="str">
        <f>CSM_AGENCY3[[#This Row],[Agency]]&amp;"-"&amp;CSM_AGENCY3[[#This Row],[Agency Name]]</f>
        <v>107-WA State Health Care Authority</v>
      </c>
      <c r="F1994" t="s">
        <v>35</v>
      </c>
      <c r="G1994" s="5" t="s">
        <v>457</v>
      </c>
      <c r="H1994" s="70">
        <v>116000</v>
      </c>
      <c r="I1994" s="70">
        <v>113000</v>
      </c>
      <c r="J1994" s="70">
        <v>229000</v>
      </c>
      <c r="K1994" s="70">
        <v>9666.6666666666661</v>
      </c>
      <c r="L1994" s="70">
        <v>9416.6666666666661</v>
      </c>
    </row>
    <row r="1995" spans="1:12" hidden="1" x14ac:dyDescent="0.25">
      <c r="A1995" t="s">
        <v>242</v>
      </c>
      <c r="B1995" t="s">
        <v>364</v>
      </c>
      <c r="C1995" s="4" t="s">
        <v>471</v>
      </c>
      <c r="D1995" s="4" t="s">
        <v>481</v>
      </c>
      <c r="E1995" s="4" t="str">
        <f>CSM_AGENCY3[[#This Row],[Agency]]&amp;"-"&amp;CSM_AGENCY3[[#This Row],[Agency Name]]</f>
        <v>110-Office of Administrative Hearings</v>
      </c>
      <c r="F1995" t="s">
        <v>35</v>
      </c>
      <c r="G1995" s="5" t="s">
        <v>457</v>
      </c>
      <c r="H1995" s="70">
        <v>20000</v>
      </c>
      <c r="I1995" s="70">
        <v>21000</v>
      </c>
      <c r="J1995" s="70">
        <v>41000</v>
      </c>
      <c r="K1995" s="70">
        <v>1666.6666666666667</v>
      </c>
      <c r="L1995" s="70">
        <v>1750</v>
      </c>
    </row>
    <row r="1996" spans="1:12" hidden="1" x14ac:dyDescent="0.25">
      <c r="A1996" t="s">
        <v>243</v>
      </c>
      <c r="B1996" t="s">
        <v>365</v>
      </c>
      <c r="C1996" s="4" t="s">
        <v>471</v>
      </c>
      <c r="D1996" s="4" t="s">
        <v>481</v>
      </c>
      <c r="E1996" s="4" t="str">
        <f>CSM_AGENCY3[[#This Row],[Agency]]&amp;"-"&amp;CSM_AGENCY3[[#This Row],[Agency Name]]</f>
        <v>116-State Lottery Commission</v>
      </c>
      <c r="F1996" t="s">
        <v>35</v>
      </c>
      <c r="G1996" s="5" t="s">
        <v>457</v>
      </c>
      <c r="H1996" s="70">
        <v>10000</v>
      </c>
      <c r="I1996" s="70">
        <v>10000</v>
      </c>
      <c r="J1996" s="70">
        <v>20000</v>
      </c>
      <c r="K1996" s="70">
        <v>833.33333333333337</v>
      </c>
      <c r="L1996" s="70">
        <v>833.33333333333337</v>
      </c>
    </row>
    <row r="1997" spans="1:12" hidden="1" x14ac:dyDescent="0.25">
      <c r="A1997" t="s">
        <v>244</v>
      </c>
      <c r="B1997" t="s">
        <v>366</v>
      </c>
      <c r="C1997" s="4" t="s">
        <v>471</v>
      </c>
      <c r="D1997" s="4" t="s">
        <v>481</v>
      </c>
      <c r="E1997" s="4" t="str">
        <f>CSM_AGENCY3[[#This Row],[Agency]]&amp;"-"&amp;CSM_AGENCY3[[#This Row],[Agency Name]]</f>
        <v>117-Washington State Gambling Comm</v>
      </c>
      <c r="F1997" t="s">
        <v>35</v>
      </c>
      <c r="G1997" s="5" t="s">
        <v>457</v>
      </c>
      <c r="H1997" s="70">
        <v>7000</v>
      </c>
      <c r="I1997" s="70">
        <v>8000</v>
      </c>
      <c r="J1997" s="70">
        <v>15000</v>
      </c>
      <c r="K1997" s="70">
        <v>583.33333333333337</v>
      </c>
      <c r="L1997" s="70">
        <v>666.66666666666663</v>
      </c>
    </row>
    <row r="1998" spans="1:12" hidden="1" x14ac:dyDescent="0.25">
      <c r="A1998" t="s">
        <v>245</v>
      </c>
      <c r="B1998" t="s">
        <v>367</v>
      </c>
      <c r="C1998" s="4" t="s">
        <v>471</v>
      </c>
      <c r="D1998" s="4" t="s">
        <v>481</v>
      </c>
      <c r="E1998" s="4" t="str">
        <f>CSM_AGENCY3[[#This Row],[Agency]]&amp;"-"&amp;CSM_AGENCY3[[#This Row],[Agency Name]]</f>
        <v>118-WA State Comm on Hispanic Affairs</v>
      </c>
      <c r="F1998" t="s">
        <v>35</v>
      </c>
      <c r="G1998" s="5" t="s">
        <v>457</v>
      </c>
      <c r="H1998" s="70">
        <v>0</v>
      </c>
      <c r="I1998" s="70">
        <v>0</v>
      </c>
      <c r="J1998" s="70">
        <v>0</v>
      </c>
      <c r="K1998" s="70">
        <v>0</v>
      </c>
      <c r="L1998" s="70">
        <v>0</v>
      </c>
    </row>
    <row r="1999" spans="1:12" hidden="1" x14ac:dyDescent="0.25">
      <c r="A1999" t="s">
        <v>246</v>
      </c>
      <c r="B1999" t="s">
        <v>368</v>
      </c>
      <c r="C1999" s="4" t="s">
        <v>471</v>
      </c>
      <c r="D1999" s="4" t="s">
        <v>481</v>
      </c>
      <c r="E1999" s="4" t="str">
        <f>CSM_AGENCY3[[#This Row],[Agency]]&amp;"-"&amp;CSM_AGENCY3[[#This Row],[Agency Name]]</f>
        <v>119-African-American Affairs Comm</v>
      </c>
      <c r="F1999" t="s">
        <v>35</v>
      </c>
      <c r="G1999" s="5" t="s">
        <v>457</v>
      </c>
      <c r="H1999" s="70">
        <v>0</v>
      </c>
      <c r="I1999" s="70">
        <v>0</v>
      </c>
      <c r="J1999" s="70">
        <v>0</v>
      </c>
      <c r="K1999" s="70">
        <v>0</v>
      </c>
      <c r="L1999" s="70">
        <v>0</v>
      </c>
    </row>
    <row r="2000" spans="1:12" hidden="1" x14ac:dyDescent="0.25">
      <c r="A2000" t="s">
        <v>247</v>
      </c>
      <c r="B2000" t="s">
        <v>369</v>
      </c>
      <c r="C2000" s="4" t="s">
        <v>471</v>
      </c>
      <c r="D2000" s="4" t="s">
        <v>481</v>
      </c>
      <c r="E2000" s="4" t="str">
        <f>CSM_AGENCY3[[#This Row],[Agency]]&amp;"-"&amp;CSM_AGENCY3[[#This Row],[Agency Name]]</f>
        <v>120-Human Rights Commission</v>
      </c>
      <c r="F2000" t="s">
        <v>35</v>
      </c>
      <c r="G2000" s="5" t="s">
        <v>457</v>
      </c>
      <c r="H2000" s="70">
        <v>2000</v>
      </c>
      <c r="I2000" s="70">
        <v>2000</v>
      </c>
      <c r="J2000" s="70">
        <v>4000</v>
      </c>
      <c r="K2000" s="70">
        <v>166.66666666666666</v>
      </c>
      <c r="L2000" s="70">
        <v>166.66666666666666</v>
      </c>
    </row>
    <row r="2001" spans="1:12" hidden="1" x14ac:dyDescent="0.25">
      <c r="A2001" t="s">
        <v>248</v>
      </c>
      <c r="B2001" t="s">
        <v>370</v>
      </c>
      <c r="C2001" s="4" t="s">
        <v>471</v>
      </c>
      <c r="D2001" s="4" t="s">
        <v>481</v>
      </c>
      <c r="E2001" s="4" t="str">
        <f>CSM_AGENCY3[[#This Row],[Agency]]&amp;"-"&amp;CSM_AGENCY3[[#This Row],[Agency Name]]</f>
        <v>124-Department of Retirement Systems</v>
      </c>
      <c r="F2001" t="s">
        <v>35</v>
      </c>
      <c r="G2001" s="5" t="s">
        <v>457</v>
      </c>
      <c r="H2001" s="70">
        <v>19000</v>
      </c>
      <c r="I2001" s="70">
        <v>23000</v>
      </c>
      <c r="J2001" s="70">
        <v>42000</v>
      </c>
      <c r="K2001" s="70">
        <v>1583.3333333333333</v>
      </c>
      <c r="L2001" s="70">
        <v>1916.6666666666667</v>
      </c>
    </row>
    <row r="2002" spans="1:12" hidden="1" x14ac:dyDescent="0.25">
      <c r="A2002" t="s">
        <v>249</v>
      </c>
      <c r="B2002" t="s">
        <v>371</v>
      </c>
      <c r="C2002" s="4" t="s">
        <v>471</v>
      </c>
      <c r="D2002" s="4" t="s">
        <v>481</v>
      </c>
      <c r="E2002" s="4" t="str">
        <f>CSM_AGENCY3[[#This Row],[Agency]]&amp;"-"&amp;CSM_AGENCY3[[#This Row],[Agency Name]]</f>
        <v>126-State Investment Board</v>
      </c>
      <c r="F2002" t="s">
        <v>35</v>
      </c>
      <c r="G2002" s="5" t="s">
        <v>457</v>
      </c>
      <c r="H2002" s="70">
        <v>8500</v>
      </c>
      <c r="I2002" s="70">
        <v>8500</v>
      </c>
      <c r="J2002" s="70">
        <v>17000</v>
      </c>
      <c r="K2002" s="70">
        <v>708.33333333333337</v>
      </c>
      <c r="L2002" s="70">
        <v>708.33333333333337</v>
      </c>
    </row>
    <row r="2003" spans="1:12" hidden="1" x14ac:dyDescent="0.25">
      <c r="A2003" t="s">
        <v>250</v>
      </c>
      <c r="B2003" t="s">
        <v>372</v>
      </c>
      <c r="C2003" s="4" t="s">
        <v>471</v>
      </c>
      <c r="D2003" s="4" t="s">
        <v>481</v>
      </c>
      <c r="E2003" s="4" t="str">
        <f>CSM_AGENCY3[[#This Row],[Agency]]&amp;"-"&amp;CSM_AGENCY3[[#This Row],[Agency Name]]</f>
        <v>140-Department of Revenue</v>
      </c>
      <c r="F2003" t="s">
        <v>35</v>
      </c>
      <c r="G2003" s="5" t="s">
        <v>457</v>
      </c>
      <c r="H2003" s="70">
        <v>94500</v>
      </c>
      <c r="I2003" s="70">
        <v>97500</v>
      </c>
      <c r="J2003" s="70">
        <v>192000</v>
      </c>
      <c r="K2003" s="70">
        <v>7875</v>
      </c>
      <c r="L2003" s="70">
        <v>8125</v>
      </c>
    </row>
    <row r="2004" spans="1:12" hidden="1" x14ac:dyDescent="0.25">
      <c r="A2004" t="s">
        <v>251</v>
      </c>
      <c r="B2004" t="s">
        <v>373</v>
      </c>
      <c r="C2004" s="4" t="s">
        <v>471</v>
      </c>
      <c r="D2004" s="4" t="s">
        <v>481</v>
      </c>
      <c r="E2004" s="4" t="str">
        <f>CSM_AGENCY3[[#This Row],[Agency]]&amp;"-"&amp;CSM_AGENCY3[[#This Row],[Agency Name]]</f>
        <v>142-Board of Tax Appeals</v>
      </c>
      <c r="F2004" t="s">
        <v>35</v>
      </c>
      <c r="G2004" s="5" t="s">
        <v>457</v>
      </c>
      <c r="H2004" s="70">
        <v>1000</v>
      </c>
      <c r="I2004" s="70">
        <v>1000</v>
      </c>
      <c r="J2004" s="70">
        <v>2000</v>
      </c>
      <c r="K2004" s="70">
        <v>83.333333333333329</v>
      </c>
      <c r="L2004" s="70">
        <v>83.333333333333329</v>
      </c>
    </row>
    <row r="2005" spans="1:12" hidden="1" x14ac:dyDescent="0.25">
      <c r="A2005" t="s">
        <v>252</v>
      </c>
      <c r="B2005" t="s">
        <v>374</v>
      </c>
      <c r="C2005" s="4" t="s">
        <v>471</v>
      </c>
      <c r="D2005" s="4" t="s">
        <v>481</v>
      </c>
      <c r="E2005" s="4" t="str">
        <f>CSM_AGENCY3[[#This Row],[Agency]]&amp;"-"&amp;CSM_AGENCY3[[#This Row],[Agency Name]]</f>
        <v>147-Minority &amp; Women's Business Enterp</v>
      </c>
      <c r="F2005" t="s">
        <v>35</v>
      </c>
      <c r="G2005" s="5" t="s">
        <v>457</v>
      </c>
      <c r="H2005" s="70">
        <v>2000</v>
      </c>
      <c r="I2005" s="70">
        <v>3000</v>
      </c>
      <c r="J2005" s="70">
        <v>5000</v>
      </c>
      <c r="K2005" s="70">
        <v>166.66666666666666</v>
      </c>
      <c r="L2005" s="70">
        <v>250</v>
      </c>
    </row>
    <row r="2006" spans="1:12" hidden="1" x14ac:dyDescent="0.25">
      <c r="A2006" t="s">
        <v>253</v>
      </c>
      <c r="B2006" t="s">
        <v>375</v>
      </c>
      <c r="C2006" s="4" t="s">
        <v>471</v>
      </c>
      <c r="D2006" s="4" t="s">
        <v>481</v>
      </c>
      <c r="E2006" s="4" t="str">
        <f>CSM_AGENCY3[[#This Row],[Agency]]&amp;"-"&amp;CSM_AGENCY3[[#This Row],[Agency Name]]</f>
        <v>160-Office of Insurance Commissioner</v>
      </c>
      <c r="F2006" t="s">
        <v>35</v>
      </c>
      <c r="G2006" s="5" t="s">
        <v>457</v>
      </c>
      <c r="H2006" s="70">
        <v>19000</v>
      </c>
      <c r="I2006" s="70">
        <v>19000</v>
      </c>
      <c r="J2006" s="70">
        <v>38000</v>
      </c>
      <c r="K2006" s="70">
        <v>1583.3333333333333</v>
      </c>
      <c r="L2006" s="70">
        <v>1583.3333333333333</v>
      </c>
    </row>
    <row r="2007" spans="1:12" hidden="1" x14ac:dyDescent="0.25">
      <c r="A2007" t="s">
        <v>254</v>
      </c>
      <c r="B2007" t="s">
        <v>376</v>
      </c>
      <c r="C2007" s="4" t="s">
        <v>471</v>
      </c>
      <c r="D2007" s="4" t="s">
        <v>481</v>
      </c>
      <c r="E2007" s="4" t="str">
        <f>CSM_AGENCY3[[#This Row],[Agency]]&amp;"-"&amp;CSM_AGENCY3[[#This Row],[Agency Name]]</f>
        <v>163-Consolidated Technology Services</v>
      </c>
      <c r="F2007" t="s">
        <v>35</v>
      </c>
      <c r="G2007" s="5" t="s">
        <v>457</v>
      </c>
      <c r="H2007" s="70">
        <v>22000</v>
      </c>
      <c r="I2007" s="70">
        <v>23000</v>
      </c>
      <c r="J2007" s="70">
        <v>45000</v>
      </c>
      <c r="K2007" s="70">
        <v>1833.3333333333333</v>
      </c>
      <c r="L2007" s="70">
        <v>1916.6666666666667</v>
      </c>
    </row>
    <row r="2008" spans="1:12" hidden="1" x14ac:dyDescent="0.25">
      <c r="A2008" t="s">
        <v>255</v>
      </c>
      <c r="B2008" t="s">
        <v>377</v>
      </c>
      <c r="C2008" s="4" t="s">
        <v>471</v>
      </c>
      <c r="D2008" s="4" t="s">
        <v>481</v>
      </c>
      <c r="E2008" s="4" t="str">
        <f>CSM_AGENCY3[[#This Row],[Agency]]&amp;"-"&amp;CSM_AGENCY3[[#This Row],[Agency Name]]</f>
        <v>165-State Board of Accountancy</v>
      </c>
      <c r="F2008" t="s">
        <v>35</v>
      </c>
      <c r="G2008" s="5" t="s">
        <v>457</v>
      </c>
      <c r="H2008" s="70">
        <v>1500</v>
      </c>
      <c r="I2008" s="70">
        <v>500</v>
      </c>
      <c r="J2008" s="70">
        <v>2000</v>
      </c>
      <c r="K2008" s="70">
        <v>125</v>
      </c>
      <c r="L2008" s="70">
        <v>41.666666666666664</v>
      </c>
    </row>
    <row r="2009" spans="1:12" hidden="1" x14ac:dyDescent="0.25">
      <c r="A2009" t="s">
        <v>256</v>
      </c>
      <c r="B2009" t="s">
        <v>378</v>
      </c>
      <c r="C2009" s="4" t="s">
        <v>471</v>
      </c>
      <c r="D2009" s="4" t="s">
        <v>481</v>
      </c>
      <c r="E2009" s="4" t="str">
        <f>CSM_AGENCY3[[#This Row],[Agency]]&amp;"-"&amp;CSM_AGENCY3[[#This Row],[Agency Name]]</f>
        <v>166-Bd of Reg Prof Eng &amp; Land Surveyors</v>
      </c>
      <c r="F2009" t="s">
        <v>35</v>
      </c>
      <c r="G2009" s="5" t="s">
        <v>457</v>
      </c>
      <c r="H2009" s="70">
        <v>0</v>
      </c>
      <c r="I2009" s="70">
        <v>1000</v>
      </c>
      <c r="J2009" s="70">
        <v>1000</v>
      </c>
      <c r="K2009" s="70">
        <v>0</v>
      </c>
      <c r="L2009" s="70">
        <v>83.333333333333329</v>
      </c>
    </row>
    <row r="2010" spans="1:12" hidden="1" x14ac:dyDescent="0.25">
      <c r="A2010" t="s">
        <v>257</v>
      </c>
      <c r="B2010" t="s">
        <v>379</v>
      </c>
      <c r="C2010" s="4" t="s">
        <v>471</v>
      </c>
      <c r="D2010" s="4" t="s">
        <v>481</v>
      </c>
      <c r="E2010" s="4" t="str">
        <f>CSM_AGENCY3[[#This Row],[Agency]]&amp;"-"&amp;CSM_AGENCY3[[#This Row],[Agency Name]]</f>
        <v>167-Forensic Investigations Council</v>
      </c>
      <c r="F2010" t="s">
        <v>35</v>
      </c>
      <c r="G2010" s="5" t="s">
        <v>457</v>
      </c>
      <c r="H2010" s="70">
        <v>0</v>
      </c>
      <c r="I2010" s="70">
        <v>0</v>
      </c>
      <c r="J2010" s="70">
        <v>0</v>
      </c>
      <c r="K2010" s="70">
        <v>0</v>
      </c>
      <c r="L2010" s="70">
        <v>0</v>
      </c>
    </row>
    <row r="2011" spans="1:12" hidden="1" x14ac:dyDescent="0.25">
      <c r="A2011" t="s">
        <v>258</v>
      </c>
      <c r="B2011" t="s">
        <v>380</v>
      </c>
      <c r="C2011" s="4" t="s">
        <v>471</v>
      </c>
      <c r="D2011" s="4" t="s">
        <v>481</v>
      </c>
      <c r="E2011" s="4" t="str">
        <f>CSM_AGENCY3[[#This Row],[Agency]]&amp;"-"&amp;CSM_AGENCY3[[#This Row],[Agency Name]]</f>
        <v>179-Dept of Enterprise Services</v>
      </c>
      <c r="F2011" t="s">
        <v>35</v>
      </c>
      <c r="G2011" s="5" t="s">
        <v>457</v>
      </c>
      <c r="H2011" s="70">
        <v>58000</v>
      </c>
      <c r="I2011" s="70">
        <v>58000</v>
      </c>
      <c r="J2011" s="70">
        <v>116000</v>
      </c>
      <c r="K2011" s="70">
        <v>4833.333333333333</v>
      </c>
      <c r="L2011" s="70">
        <v>4833.333333333333</v>
      </c>
    </row>
    <row r="2012" spans="1:12" hidden="1" x14ac:dyDescent="0.25">
      <c r="A2012" t="s">
        <v>259</v>
      </c>
      <c r="B2012" t="s">
        <v>381</v>
      </c>
      <c r="C2012" s="4" t="s">
        <v>471</v>
      </c>
      <c r="D2012" s="4" t="s">
        <v>481</v>
      </c>
      <c r="E2012" s="4" t="str">
        <f>CSM_AGENCY3[[#This Row],[Agency]]&amp;"-"&amp;CSM_AGENCY3[[#This Row],[Agency Name]]</f>
        <v>185-Washington Horse Racing Commission</v>
      </c>
      <c r="F2012" t="s">
        <v>35</v>
      </c>
      <c r="G2012" s="5" t="s">
        <v>457</v>
      </c>
      <c r="H2012" s="70">
        <v>1000</v>
      </c>
      <c r="I2012" s="70">
        <v>1000</v>
      </c>
      <c r="J2012" s="70">
        <v>2000</v>
      </c>
      <c r="K2012" s="70">
        <v>83.333333333333329</v>
      </c>
      <c r="L2012" s="70">
        <v>83.333333333333329</v>
      </c>
    </row>
    <row r="2013" spans="1:12" hidden="1" x14ac:dyDescent="0.25">
      <c r="A2013" t="s">
        <v>260</v>
      </c>
      <c r="B2013" t="s">
        <v>382</v>
      </c>
      <c r="C2013" s="4" t="s">
        <v>471</v>
      </c>
      <c r="D2013" s="4" t="s">
        <v>481</v>
      </c>
      <c r="E2013" s="4" t="str">
        <f>CSM_AGENCY3[[#This Row],[Agency]]&amp;"-"&amp;CSM_AGENCY3[[#This Row],[Agency Name]]</f>
        <v>190-Bd of Industrial Insurance Appeals</v>
      </c>
      <c r="F2013" t="s">
        <v>35</v>
      </c>
      <c r="G2013" s="5" t="s">
        <v>457</v>
      </c>
      <c r="H2013" s="70">
        <v>10000</v>
      </c>
      <c r="I2013" s="70">
        <v>12000</v>
      </c>
      <c r="J2013" s="70">
        <v>22000</v>
      </c>
      <c r="K2013" s="70">
        <v>833.33333333333337</v>
      </c>
      <c r="L2013" s="70">
        <v>1000</v>
      </c>
    </row>
    <row r="2014" spans="1:12" hidden="1" x14ac:dyDescent="0.25">
      <c r="A2014" t="s">
        <v>261</v>
      </c>
      <c r="B2014" t="s">
        <v>383</v>
      </c>
      <c r="C2014" s="4" t="s">
        <v>471</v>
      </c>
      <c r="D2014" s="4" t="s">
        <v>481</v>
      </c>
      <c r="E2014" s="4" t="str">
        <f>CSM_AGENCY3[[#This Row],[Agency]]&amp;"-"&amp;CSM_AGENCY3[[#This Row],[Agency Name]]</f>
        <v>195-Liquor and Cannabis Board</v>
      </c>
      <c r="F2014" t="s">
        <v>35</v>
      </c>
      <c r="G2014" s="5" t="s">
        <v>457</v>
      </c>
      <c r="H2014" s="70">
        <v>26000</v>
      </c>
      <c r="I2014" s="70">
        <v>27000</v>
      </c>
      <c r="J2014" s="70">
        <v>53000</v>
      </c>
      <c r="K2014" s="70">
        <v>2166.6666666666665</v>
      </c>
      <c r="L2014" s="70">
        <v>2250</v>
      </c>
    </row>
    <row r="2015" spans="1:12" hidden="1" x14ac:dyDescent="0.25">
      <c r="A2015" t="s">
        <v>262</v>
      </c>
      <c r="B2015" t="s">
        <v>384</v>
      </c>
      <c r="C2015" s="4" t="s">
        <v>471</v>
      </c>
      <c r="D2015" s="4" t="s">
        <v>481</v>
      </c>
      <c r="E2015" s="4" t="str">
        <f>CSM_AGENCY3[[#This Row],[Agency]]&amp;"-"&amp;CSM_AGENCY3[[#This Row],[Agency Name]]</f>
        <v>205-Board of Pilotage Commissioners</v>
      </c>
      <c r="F2015" t="s">
        <v>35</v>
      </c>
      <c r="G2015" s="5" t="s">
        <v>457</v>
      </c>
      <c r="H2015" s="70">
        <v>1000</v>
      </c>
      <c r="I2015" s="70">
        <v>0</v>
      </c>
      <c r="J2015" s="70">
        <v>1000</v>
      </c>
      <c r="K2015" s="70">
        <v>83.333333333333329</v>
      </c>
      <c r="L2015" s="70">
        <v>0</v>
      </c>
    </row>
    <row r="2016" spans="1:12" hidden="1" x14ac:dyDescent="0.25">
      <c r="A2016" t="s">
        <v>263</v>
      </c>
      <c r="B2016" t="s">
        <v>385</v>
      </c>
      <c r="C2016" s="4" t="s">
        <v>471</v>
      </c>
      <c r="D2016" s="4" t="s">
        <v>481</v>
      </c>
      <c r="E2016" s="4" t="str">
        <f>CSM_AGENCY3[[#This Row],[Agency]]&amp;"-"&amp;CSM_AGENCY3[[#This Row],[Agency Name]]</f>
        <v>215-Utilities and Transportation Comm</v>
      </c>
      <c r="F2016" t="s">
        <v>35</v>
      </c>
      <c r="G2016" s="5" t="s">
        <v>457</v>
      </c>
      <c r="H2016" s="70">
        <v>11500</v>
      </c>
      <c r="I2016" s="70">
        <v>12500</v>
      </c>
      <c r="J2016" s="70">
        <v>24000</v>
      </c>
      <c r="K2016" s="70">
        <v>958.33333333333337</v>
      </c>
      <c r="L2016" s="70">
        <v>1041.6666666666667</v>
      </c>
    </row>
    <row r="2017" spans="1:12" hidden="1" x14ac:dyDescent="0.25">
      <c r="A2017" t="s">
        <v>264</v>
      </c>
      <c r="B2017" t="s">
        <v>386</v>
      </c>
      <c r="C2017" s="4" t="s">
        <v>471</v>
      </c>
      <c r="D2017" s="4" t="s">
        <v>481</v>
      </c>
      <c r="E2017" s="4" t="str">
        <f>CSM_AGENCY3[[#This Row],[Agency]]&amp;"-"&amp;CSM_AGENCY3[[#This Row],[Agency Name]]</f>
        <v>220-Board for Volunteer Firefighters</v>
      </c>
      <c r="F2017" t="s">
        <v>35</v>
      </c>
      <c r="G2017" s="5" t="s">
        <v>457</v>
      </c>
      <c r="H2017" s="70">
        <v>1000</v>
      </c>
      <c r="I2017" s="70">
        <v>0</v>
      </c>
      <c r="J2017" s="70">
        <v>1000</v>
      </c>
      <c r="K2017" s="70">
        <v>83.333333333333329</v>
      </c>
      <c r="L2017" s="70">
        <v>0</v>
      </c>
    </row>
    <row r="2018" spans="1:12" hidden="1" x14ac:dyDescent="0.25">
      <c r="A2018" t="s">
        <v>265</v>
      </c>
      <c r="B2018" t="s">
        <v>387</v>
      </c>
      <c r="C2018" s="4" t="s">
        <v>471</v>
      </c>
      <c r="D2018" s="4" t="s">
        <v>481</v>
      </c>
      <c r="E2018" s="4" t="str">
        <f>CSM_AGENCY3[[#This Row],[Agency]]&amp;"-"&amp;CSM_AGENCY3[[#This Row],[Agency Name]]</f>
        <v>225-Washington State Patrol</v>
      </c>
      <c r="F2018" t="s">
        <v>35</v>
      </c>
      <c r="G2018" s="5" t="s">
        <v>457</v>
      </c>
      <c r="H2018" s="70">
        <v>176000</v>
      </c>
      <c r="I2018" s="70">
        <v>176000</v>
      </c>
      <c r="J2018" s="70">
        <v>352000</v>
      </c>
      <c r="K2018" s="70">
        <v>14666.666666666666</v>
      </c>
      <c r="L2018" s="70">
        <v>14666.666666666666</v>
      </c>
    </row>
    <row r="2019" spans="1:12" hidden="1" x14ac:dyDescent="0.25">
      <c r="A2019" t="s">
        <v>266</v>
      </c>
      <c r="B2019" t="s">
        <v>388</v>
      </c>
      <c r="C2019" s="4" t="s">
        <v>471</v>
      </c>
      <c r="D2019" s="4" t="s">
        <v>481</v>
      </c>
      <c r="E2019" s="4" t="str">
        <f>CSM_AGENCY3[[#This Row],[Agency]]&amp;"-"&amp;CSM_AGENCY3[[#This Row],[Agency Name]]</f>
        <v>227-Criminal Justice Training Comm</v>
      </c>
      <c r="F2019" t="s">
        <v>35</v>
      </c>
      <c r="G2019" s="5" t="s">
        <v>457</v>
      </c>
      <c r="H2019" s="70">
        <v>6000</v>
      </c>
      <c r="I2019" s="70">
        <v>6000</v>
      </c>
      <c r="J2019" s="70">
        <v>12000</v>
      </c>
      <c r="K2019" s="70">
        <v>500</v>
      </c>
      <c r="L2019" s="70">
        <v>500</v>
      </c>
    </row>
    <row r="2020" spans="1:12" hidden="1" x14ac:dyDescent="0.25">
      <c r="A2020" t="s">
        <v>267</v>
      </c>
      <c r="B2020" t="s">
        <v>389</v>
      </c>
      <c r="C2020" s="4" t="s">
        <v>471</v>
      </c>
      <c r="D2020" s="4" t="s">
        <v>481</v>
      </c>
      <c r="E2020" s="4" t="str">
        <f>CSM_AGENCY3[[#This Row],[Agency]]&amp;"-"&amp;CSM_AGENCY3[[#This Row],[Agency Name]]</f>
        <v>228-WA Traffic Safety Commission</v>
      </c>
      <c r="F2020" t="s">
        <v>35</v>
      </c>
      <c r="G2020" s="5" t="s">
        <v>457</v>
      </c>
      <c r="H2020" s="70">
        <v>2000</v>
      </c>
      <c r="I2020" s="70">
        <v>2000</v>
      </c>
      <c r="J2020" s="70">
        <v>4000</v>
      </c>
      <c r="K2020" s="70">
        <v>166.66666666666666</v>
      </c>
      <c r="L2020" s="70">
        <v>166.66666666666666</v>
      </c>
    </row>
    <row r="2021" spans="1:12" hidden="1" x14ac:dyDescent="0.25">
      <c r="A2021" t="s">
        <v>268</v>
      </c>
      <c r="B2021" t="s">
        <v>390</v>
      </c>
      <c r="C2021" s="4" t="s">
        <v>471</v>
      </c>
      <c r="D2021" s="4" t="s">
        <v>481</v>
      </c>
      <c r="E2021" s="4" t="str">
        <f>CSM_AGENCY3[[#This Row],[Agency]]&amp;"-"&amp;CSM_AGENCY3[[#This Row],[Agency Name]]</f>
        <v>229-Office of Independent Investigations</v>
      </c>
      <c r="F2021" t="s">
        <v>35</v>
      </c>
      <c r="G2021" s="5" t="s">
        <v>457</v>
      </c>
      <c r="H2021" s="70">
        <v>0</v>
      </c>
      <c r="I2021" s="70">
        <v>0</v>
      </c>
      <c r="J2021" s="70">
        <v>0</v>
      </c>
      <c r="K2021" s="70">
        <v>0</v>
      </c>
      <c r="L2021" s="70">
        <v>0</v>
      </c>
    </row>
    <row r="2022" spans="1:12" hidden="1" x14ac:dyDescent="0.25">
      <c r="A2022" t="s">
        <v>269</v>
      </c>
      <c r="B2022" t="s">
        <v>391</v>
      </c>
      <c r="C2022" s="4" t="s">
        <v>471</v>
      </c>
      <c r="D2022" s="4" t="s">
        <v>481</v>
      </c>
      <c r="E2022" s="4" t="str">
        <f>CSM_AGENCY3[[#This Row],[Agency]]&amp;"-"&amp;CSM_AGENCY3[[#This Row],[Agency Name]]</f>
        <v>235-Department of Labor and Industries</v>
      </c>
      <c r="F2022" t="s">
        <v>35</v>
      </c>
      <c r="G2022" s="5" t="s">
        <v>457</v>
      </c>
      <c r="H2022" s="70">
        <v>245000</v>
      </c>
      <c r="I2022" s="70">
        <v>243000</v>
      </c>
      <c r="J2022" s="70">
        <v>488000</v>
      </c>
      <c r="K2022" s="70">
        <v>20416.666666666668</v>
      </c>
      <c r="L2022" s="70">
        <v>20250</v>
      </c>
    </row>
    <row r="2023" spans="1:12" hidden="1" x14ac:dyDescent="0.25">
      <c r="A2023" t="s">
        <v>270</v>
      </c>
      <c r="B2023" t="s">
        <v>392</v>
      </c>
      <c r="C2023" s="4" t="s">
        <v>471</v>
      </c>
      <c r="D2023" s="4" t="s">
        <v>481</v>
      </c>
      <c r="E2023" s="4" t="str">
        <f>CSM_AGENCY3[[#This Row],[Agency]]&amp;"-"&amp;CSM_AGENCY3[[#This Row],[Agency Name]]</f>
        <v>240-Department of Licensing</v>
      </c>
      <c r="F2023" t="s">
        <v>35</v>
      </c>
      <c r="G2023" s="5" t="s">
        <v>457</v>
      </c>
      <c r="H2023" s="70">
        <v>97000</v>
      </c>
      <c r="I2023" s="70">
        <v>102000</v>
      </c>
      <c r="J2023" s="70">
        <v>199000</v>
      </c>
      <c r="K2023" s="70">
        <v>8083.333333333333</v>
      </c>
      <c r="L2023" s="70">
        <v>8500</v>
      </c>
    </row>
    <row r="2024" spans="1:12" hidden="1" x14ac:dyDescent="0.25">
      <c r="A2024" t="s">
        <v>271</v>
      </c>
      <c r="B2024" t="s">
        <v>393</v>
      </c>
      <c r="C2024" s="4" t="s">
        <v>471</v>
      </c>
      <c r="D2024" s="4" t="s">
        <v>481</v>
      </c>
      <c r="E2024" s="4" t="str">
        <f>CSM_AGENCY3[[#This Row],[Agency]]&amp;"-"&amp;CSM_AGENCY3[[#This Row],[Agency Name]]</f>
        <v>245-Military Department</v>
      </c>
      <c r="F2024" t="s">
        <v>35</v>
      </c>
      <c r="G2024" s="5" t="s">
        <v>457</v>
      </c>
      <c r="H2024" s="70">
        <v>28000</v>
      </c>
      <c r="I2024" s="70">
        <v>29000</v>
      </c>
      <c r="J2024" s="70">
        <v>57000</v>
      </c>
      <c r="K2024" s="70">
        <v>2333.3333333333335</v>
      </c>
      <c r="L2024" s="70">
        <v>2416.6666666666665</v>
      </c>
    </row>
    <row r="2025" spans="1:12" hidden="1" x14ac:dyDescent="0.25">
      <c r="A2025" t="s">
        <v>272</v>
      </c>
      <c r="B2025" t="s">
        <v>394</v>
      </c>
      <c r="C2025" s="4" t="s">
        <v>471</v>
      </c>
      <c r="D2025" s="4" t="s">
        <v>481</v>
      </c>
      <c r="E2025" s="4" t="str">
        <f>CSM_AGENCY3[[#This Row],[Agency]]&amp;"-"&amp;CSM_AGENCY3[[#This Row],[Agency Name]]</f>
        <v>275-Public Employment Relations Comm</v>
      </c>
      <c r="F2025" t="s">
        <v>35</v>
      </c>
      <c r="G2025" s="5" t="s">
        <v>457</v>
      </c>
      <c r="H2025" s="70">
        <v>2000</v>
      </c>
      <c r="I2025" s="70">
        <v>2000</v>
      </c>
      <c r="J2025" s="70">
        <v>4000</v>
      </c>
      <c r="K2025" s="70">
        <v>166.66666666666666</v>
      </c>
      <c r="L2025" s="70">
        <v>166.66666666666666</v>
      </c>
    </row>
    <row r="2026" spans="1:12" hidden="1" x14ac:dyDescent="0.25">
      <c r="A2026" t="s">
        <v>273</v>
      </c>
      <c r="B2026" t="s">
        <v>395</v>
      </c>
      <c r="C2026" s="4" t="s">
        <v>471</v>
      </c>
      <c r="D2026" s="4" t="s">
        <v>481</v>
      </c>
      <c r="E2026" s="4" t="str">
        <f>CSM_AGENCY3[[#This Row],[Agency]]&amp;"-"&amp;CSM_AGENCY3[[#This Row],[Agency Name]]</f>
        <v>300-Dept of Social and Health Services</v>
      </c>
      <c r="F2026" t="s">
        <v>35</v>
      </c>
      <c r="G2026" s="5" t="s">
        <v>457</v>
      </c>
      <c r="H2026" s="70">
        <v>1242000</v>
      </c>
      <c r="I2026" s="70">
        <v>1245000</v>
      </c>
      <c r="J2026" s="70">
        <v>2487000</v>
      </c>
      <c r="K2026" s="70">
        <v>103500</v>
      </c>
      <c r="L2026" s="70">
        <v>103750</v>
      </c>
    </row>
    <row r="2027" spans="1:12" hidden="1" x14ac:dyDescent="0.25">
      <c r="A2027" t="s">
        <v>274</v>
      </c>
      <c r="B2027" t="s">
        <v>396</v>
      </c>
      <c r="C2027" s="4" t="s">
        <v>471</v>
      </c>
      <c r="D2027" s="4" t="s">
        <v>481</v>
      </c>
      <c r="E2027" s="4" t="str">
        <f>CSM_AGENCY3[[#This Row],[Agency]]&amp;"-"&amp;CSM_AGENCY3[[#This Row],[Agency Name]]</f>
        <v>303-Department of Health</v>
      </c>
      <c r="F2027" t="s">
        <v>35</v>
      </c>
      <c r="G2027" s="5" t="s">
        <v>457</v>
      </c>
      <c r="H2027" s="70">
        <v>214000</v>
      </c>
      <c r="I2027" s="70">
        <v>213000</v>
      </c>
      <c r="J2027" s="70">
        <v>427000</v>
      </c>
      <c r="K2027" s="70">
        <v>17833.333333333332</v>
      </c>
      <c r="L2027" s="70">
        <v>17750</v>
      </c>
    </row>
    <row r="2028" spans="1:12" hidden="1" x14ac:dyDescent="0.25">
      <c r="A2028" t="s">
        <v>275</v>
      </c>
      <c r="B2028" t="s">
        <v>397</v>
      </c>
      <c r="C2028" s="4" t="s">
        <v>471</v>
      </c>
      <c r="D2028" s="4" t="s">
        <v>481</v>
      </c>
      <c r="E2028" s="4" t="str">
        <f>CSM_AGENCY3[[#This Row],[Agency]]&amp;"-"&amp;CSM_AGENCY3[[#This Row],[Agency Name]]</f>
        <v>305-Department of Veterans' Affairs</v>
      </c>
      <c r="F2028" t="s">
        <v>35</v>
      </c>
      <c r="G2028" s="5" t="s">
        <v>457</v>
      </c>
      <c r="H2028" s="70">
        <v>61000</v>
      </c>
      <c r="I2028" s="70">
        <v>63000</v>
      </c>
      <c r="J2028" s="70">
        <v>124000</v>
      </c>
      <c r="K2028" s="70">
        <v>5083.333333333333</v>
      </c>
      <c r="L2028" s="70">
        <v>5250</v>
      </c>
    </row>
    <row r="2029" spans="1:12" hidden="1" x14ac:dyDescent="0.25">
      <c r="A2029" t="s">
        <v>276</v>
      </c>
      <c r="B2029" t="s">
        <v>398</v>
      </c>
      <c r="C2029" s="4" t="s">
        <v>471</v>
      </c>
      <c r="D2029" s="4" t="s">
        <v>481</v>
      </c>
      <c r="E2029" s="4" t="str">
        <f>CSM_AGENCY3[[#This Row],[Agency]]&amp;"-"&amp;CSM_AGENCY3[[#This Row],[Agency Name]]</f>
        <v>307-Dept of Children, Youth &amp; Families</v>
      </c>
      <c r="F2029" t="s">
        <v>35</v>
      </c>
      <c r="G2029" s="5" t="s">
        <v>457</v>
      </c>
      <c r="H2029" s="70">
        <v>352500</v>
      </c>
      <c r="I2029" s="70">
        <v>351500</v>
      </c>
      <c r="J2029" s="70">
        <v>704000</v>
      </c>
      <c r="K2029" s="70">
        <v>29375</v>
      </c>
      <c r="L2029" s="70">
        <v>29291.666666666668</v>
      </c>
    </row>
    <row r="2030" spans="1:12" hidden="1" x14ac:dyDescent="0.25">
      <c r="A2030" t="s">
        <v>277</v>
      </c>
      <c r="B2030" t="s">
        <v>399</v>
      </c>
      <c r="C2030" s="4" t="s">
        <v>471</v>
      </c>
      <c r="D2030" s="4" t="s">
        <v>481</v>
      </c>
      <c r="E2030" s="4" t="str">
        <f>CSM_AGENCY3[[#This Row],[Agency]]&amp;"-"&amp;CSM_AGENCY3[[#This Row],[Agency Name]]</f>
        <v>310-Department of Corrections</v>
      </c>
      <c r="F2030" t="s">
        <v>35</v>
      </c>
      <c r="G2030" s="5" t="s">
        <v>457</v>
      </c>
      <c r="H2030" s="70">
        <v>679000</v>
      </c>
      <c r="I2030" s="70">
        <v>679000</v>
      </c>
      <c r="J2030" s="70">
        <v>1358000</v>
      </c>
      <c r="K2030" s="70">
        <v>56583.333333333336</v>
      </c>
      <c r="L2030" s="70">
        <v>56583.333333333336</v>
      </c>
    </row>
    <row r="2031" spans="1:12" hidden="1" x14ac:dyDescent="0.25">
      <c r="A2031" t="s">
        <v>278</v>
      </c>
      <c r="B2031" t="s">
        <v>400</v>
      </c>
      <c r="C2031" s="4" t="s">
        <v>471</v>
      </c>
      <c r="D2031" s="4" t="s">
        <v>481</v>
      </c>
      <c r="E2031" s="4" t="str">
        <f>CSM_AGENCY3[[#This Row],[Agency]]&amp;"-"&amp;CSM_AGENCY3[[#This Row],[Agency Name]]</f>
        <v>315-Dept of Services for the Blind</v>
      </c>
      <c r="F2031" t="s">
        <v>35</v>
      </c>
      <c r="G2031" s="5" t="s">
        <v>457</v>
      </c>
      <c r="H2031" s="70">
        <v>6500</v>
      </c>
      <c r="I2031" s="70">
        <v>6500</v>
      </c>
      <c r="J2031" s="70">
        <v>13000</v>
      </c>
      <c r="K2031" s="70">
        <v>541.66666666666663</v>
      </c>
      <c r="L2031" s="70">
        <v>541.66666666666663</v>
      </c>
    </row>
    <row r="2032" spans="1:12" hidden="1" x14ac:dyDescent="0.25">
      <c r="A2032" t="s">
        <v>279</v>
      </c>
      <c r="B2032" t="s">
        <v>401</v>
      </c>
      <c r="C2032" s="4" t="s">
        <v>471</v>
      </c>
      <c r="D2032" s="4" t="s">
        <v>481</v>
      </c>
      <c r="E2032" s="4" t="str">
        <f>CSM_AGENCY3[[#This Row],[Agency]]&amp;"-"&amp;CSM_AGENCY3[[#This Row],[Agency Name]]</f>
        <v>340-Student Achievement Council</v>
      </c>
      <c r="F2032" t="s">
        <v>35</v>
      </c>
      <c r="G2032" s="5" t="s">
        <v>457</v>
      </c>
      <c r="H2032" s="70">
        <v>10000</v>
      </c>
      <c r="I2032" s="70">
        <v>7000</v>
      </c>
      <c r="J2032" s="70">
        <v>17000</v>
      </c>
      <c r="K2032" s="70">
        <v>833.33333333333337</v>
      </c>
      <c r="L2032" s="70">
        <v>583.33333333333337</v>
      </c>
    </row>
    <row r="2033" spans="1:12" hidden="1" x14ac:dyDescent="0.25">
      <c r="A2033" t="s">
        <v>280</v>
      </c>
      <c r="B2033" t="s">
        <v>402</v>
      </c>
      <c r="C2033" s="4" t="s">
        <v>471</v>
      </c>
      <c r="D2033" s="4" t="s">
        <v>481</v>
      </c>
      <c r="E2033" s="4" t="str">
        <f>CSM_AGENCY3[[#This Row],[Agency]]&amp;"-"&amp;CSM_AGENCY3[[#This Row],[Agency Name]]</f>
        <v>341-LEOFF 2 Retirement Board</v>
      </c>
      <c r="F2033" t="s">
        <v>35</v>
      </c>
      <c r="G2033" s="5" t="s">
        <v>457</v>
      </c>
      <c r="H2033" s="70">
        <v>0</v>
      </c>
      <c r="I2033" s="70">
        <v>1000</v>
      </c>
      <c r="J2033" s="70">
        <v>1000</v>
      </c>
      <c r="K2033" s="70">
        <v>0</v>
      </c>
      <c r="L2033" s="70">
        <v>83.333333333333329</v>
      </c>
    </row>
    <row r="2034" spans="1:12" hidden="1" x14ac:dyDescent="0.25">
      <c r="A2034" t="s">
        <v>281</v>
      </c>
      <c r="B2034" t="s">
        <v>403</v>
      </c>
      <c r="C2034" s="4" t="s">
        <v>471</v>
      </c>
      <c r="D2034" s="4" t="s">
        <v>481</v>
      </c>
      <c r="E2034" s="4" t="str">
        <f>CSM_AGENCY3[[#This Row],[Agency]]&amp;"-"&amp;CSM_AGENCY3[[#This Row],[Agency Name]]</f>
        <v>350-Public Schools</v>
      </c>
      <c r="F2034" t="s">
        <v>35</v>
      </c>
      <c r="G2034" s="5" t="s">
        <v>457</v>
      </c>
      <c r="H2034" s="70">
        <v>36000</v>
      </c>
      <c r="I2034" s="70">
        <v>35000</v>
      </c>
      <c r="J2034" s="70">
        <v>71000</v>
      </c>
      <c r="K2034" s="70">
        <v>3000</v>
      </c>
      <c r="L2034" s="70">
        <v>2916.6666666666665</v>
      </c>
    </row>
    <row r="2035" spans="1:12" hidden="1" x14ac:dyDescent="0.25">
      <c r="A2035" t="s">
        <v>282</v>
      </c>
      <c r="B2035" t="s">
        <v>404</v>
      </c>
      <c r="C2035" s="4" t="s">
        <v>471</v>
      </c>
      <c r="D2035" s="4" t="s">
        <v>481</v>
      </c>
      <c r="E2035" s="4" t="str">
        <f>CSM_AGENCY3[[#This Row],[Agency]]&amp;"-"&amp;CSM_AGENCY3[[#This Row],[Agency Name]]</f>
        <v>351-State School for the Blind</v>
      </c>
      <c r="F2035" t="s">
        <v>35</v>
      </c>
      <c r="G2035" s="5" t="s">
        <v>457</v>
      </c>
      <c r="H2035" s="70">
        <v>8000</v>
      </c>
      <c r="I2035" s="70">
        <v>9000</v>
      </c>
      <c r="J2035" s="70">
        <v>17000</v>
      </c>
      <c r="K2035" s="70">
        <v>666.66666666666663</v>
      </c>
      <c r="L2035" s="70">
        <v>750</v>
      </c>
    </row>
    <row r="2036" spans="1:12" hidden="1" x14ac:dyDescent="0.25">
      <c r="A2036" t="s">
        <v>283</v>
      </c>
      <c r="B2036" t="s">
        <v>405</v>
      </c>
      <c r="C2036" s="4" t="s">
        <v>471</v>
      </c>
      <c r="D2036" s="4" t="s">
        <v>481</v>
      </c>
      <c r="E2036" s="4" t="str">
        <f>CSM_AGENCY3[[#This Row],[Agency]]&amp;"-"&amp;CSM_AGENCY3[[#This Row],[Agency Name]]</f>
        <v>353-Childhood Deafness &amp; Hearing Loss</v>
      </c>
      <c r="F2036" t="s">
        <v>35</v>
      </c>
      <c r="G2036" s="5" t="s">
        <v>457</v>
      </c>
      <c r="H2036" s="70">
        <v>10000</v>
      </c>
      <c r="I2036" s="70">
        <v>11000</v>
      </c>
      <c r="J2036" s="70">
        <v>21000</v>
      </c>
      <c r="K2036" s="70">
        <v>833.33333333333337</v>
      </c>
      <c r="L2036" s="70">
        <v>916.66666666666663</v>
      </c>
    </row>
    <row r="2037" spans="1:12" hidden="1" x14ac:dyDescent="0.25">
      <c r="A2037" t="s">
        <v>284</v>
      </c>
      <c r="B2037" t="s">
        <v>406</v>
      </c>
      <c r="C2037" s="4" t="s">
        <v>471</v>
      </c>
      <c r="D2037" s="4" t="s">
        <v>481</v>
      </c>
      <c r="E2037" s="4" t="str">
        <f>CSM_AGENCY3[[#This Row],[Agency]]&amp;"-"&amp;CSM_AGENCY3[[#This Row],[Agency Name]]</f>
        <v>354-Workforce Trng &amp; Educ Coord Board</v>
      </c>
      <c r="F2037" t="s">
        <v>35</v>
      </c>
      <c r="G2037" s="5" t="s">
        <v>457</v>
      </c>
      <c r="H2037" s="70">
        <v>1000</v>
      </c>
      <c r="I2037" s="70">
        <v>2000</v>
      </c>
      <c r="J2037" s="70">
        <v>3000</v>
      </c>
      <c r="K2037" s="70">
        <v>83.333333333333329</v>
      </c>
      <c r="L2037" s="70">
        <v>166.66666666666666</v>
      </c>
    </row>
    <row r="2038" spans="1:12" hidden="1" x14ac:dyDescent="0.25">
      <c r="A2038" t="s">
        <v>285</v>
      </c>
      <c r="B2038" t="s">
        <v>407</v>
      </c>
      <c r="C2038" s="4" t="s">
        <v>471</v>
      </c>
      <c r="D2038" s="4" t="s">
        <v>481</v>
      </c>
      <c r="E2038" s="4" t="str">
        <f>CSM_AGENCY3[[#This Row],[Agency]]&amp;"-"&amp;CSM_AGENCY3[[#This Row],[Agency Name]]</f>
        <v>355-Archaeology &amp; Historic Preservation</v>
      </c>
      <c r="F2038" t="s">
        <v>35</v>
      </c>
      <c r="G2038" s="5" t="s">
        <v>457</v>
      </c>
      <c r="H2038" s="70">
        <v>2000</v>
      </c>
      <c r="I2038" s="70">
        <v>1000</v>
      </c>
      <c r="J2038" s="70">
        <v>3000</v>
      </c>
      <c r="K2038" s="70">
        <v>166.66666666666666</v>
      </c>
      <c r="L2038" s="70">
        <v>83.333333333333329</v>
      </c>
    </row>
    <row r="2039" spans="1:12" hidden="1" x14ac:dyDescent="0.25">
      <c r="A2039" t="s">
        <v>286</v>
      </c>
      <c r="B2039" t="s">
        <v>439</v>
      </c>
      <c r="C2039" s="4" t="s">
        <v>471</v>
      </c>
      <c r="D2039" s="4" t="s">
        <v>481</v>
      </c>
      <c r="E2039" s="4" t="str">
        <f>CSM_AGENCY3[[#This Row],[Agency]]&amp;"-"&amp;CSM_AGENCY3[[#This Row],[Agency Name]]</f>
        <v>357-Department of Early Learning</v>
      </c>
      <c r="F2039" t="s">
        <v>35</v>
      </c>
      <c r="G2039" s="5" t="s">
        <v>457</v>
      </c>
      <c r="H2039" s="70">
        <v>0</v>
      </c>
      <c r="I2039" s="70">
        <v>0</v>
      </c>
      <c r="J2039" s="70">
        <v>0</v>
      </c>
      <c r="K2039" s="70">
        <v>0</v>
      </c>
      <c r="L2039" s="70">
        <v>0</v>
      </c>
    </row>
    <row r="2040" spans="1:12" hidden="1" x14ac:dyDescent="0.25">
      <c r="A2040" t="s">
        <v>287</v>
      </c>
      <c r="B2040" t="s">
        <v>408</v>
      </c>
      <c r="C2040" s="4" t="s">
        <v>471</v>
      </c>
      <c r="D2040" s="4" t="s">
        <v>481</v>
      </c>
      <c r="E2040" s="4" t="str">
        <f>CSM_AGENCY3[[#This Row],[Agency]]&amp;"-"&amp;CSM_AGENCY3[[#This Row],[Agency Name]]</f>
        <v>359-Washington Charter School Comm</v>
      </c>
      <c r="F2040" t="s">
        <v>35</v>
      </c>
      <c r="G2040" s="5" t="s">
        <v>457</v>
      </c>
      <c r="H2040" s="70">
        <v>0</v>
      </c>
      <c r="I2040" s="70">
        <v>0</v>
      </c>
      <c r="J2040" s="70">
        <v>0</v>
      </c>
      <c r="K2040" s="70">
        <v>0</v>
      </c>
      <c r="L2040" s="70">
        <v>0</v>
      </c>
    </row>
    <row r="2041" spans="1:12" hidden="1" x14ac:dyDescent="0.25">
      <c r="A2041" t="s">
        <v>288</v>
      </c>
      <c r="B2041" t="s">
        <v>409</v>
      </c>
      <c r="C2041" s="4" t="s">
        <v>471</v>
      </c>
      <c r="D2041" s="4" t="s">
        <v>481</v>
      </c>
      <c r="E2041" s="4" t="str">
        <f>CSM_AGENCY3[[#This Row],[Agency]]&amp;"-"&amp;CSM_AGENCY3[[#This Row],[Agency Name]]</f>
        <v>360-University of Washington</v>
      </c>
      <c r="F2041" t="s">
        <v>35</v>
      </c>
      <c r="G2041" s="5" t="s">
        <v>457</v>
      </c>
      <c r="H2041" s="70">
        <v>88000</v>
      </c>
      <c r="I2041" s="70">
        <v>88000</v>
      </c>
      <c r="J2041" s="70">
        <v>176000</v>
      </c>
      <c r="K2041" s="70">
        <v>7333.333333333333</v>
      </c>
      <c r="L2041" s="70">
        <v>7333.333333333333</v>
      </c>
    </row>
    <row r="2042" spans="1:12" hidden="1" x14ac:dyDescent="0.25">
      <c r="A2042" t="s">
        <v>289</v>
      </c>
      <c r="B2042" t="s">
        <v>410</v>
      </c>
      <c r="C2042" s="4" t="s">
        <v>471</v>
      </c>
      <c r="D2042" s="4" t="s">
        <v>481</v>
      </c>
      <c r="E2042" s="4" t="str">
        <f>CSM_AGENCY3[[#This Row],[Agency]]&amp;"-"&amp;CSM_AGENCY3[[#This Row],[Agency Name]]</f>
        <v>365-Washington State University</v>
      </c>
      <c r="F2042" t="s">
        <v>35</v>
      </c>
      <c r="G2042" s="5" t="s">
        <v>457</v>
      </c>
      <c r="H2042" s="70">
        <v>41000</v>
      </c>
      <c r="I2042" s="70">
        <v>41000</v>
      </c>
      <c r="J2042" s="70">
        <v>82000</v>
      </c>
      <c r="K2042" s="70">
        <v>3416.6666666666665</v>
      </c>
      <c r="L2042" s="70">
        <v>3416.6666666666665</v>
      </c>
    </row>
    <row r="2043" spans="1:12" hidden="1" x14ac:dyDescent="0.25">
      <c r="A2043" t="s">
        <v>290</v>
      </c>
      <c r="B2043" t="s">
        <v>411</v>
      </c>
      <c r="C2043" s="4" t="s">
        <v>471</v>
      </c>
      <c r="D2043" s="4" t="s">
        <v>481</v>
      </c>
      <c r="E2043" s="4" t="str">
        <f>CSM_AGENCY3[[#This Row],[Agency]]&amp;"-"&amp;CSM_AGENCY3[[#This Row],[Agency Name]]</f>
        <v>370-Eastern Washington University</v>
      </c>
      <c r="F2043" t="s">
        <v>35</v>
      </c>
      <c r="G2043" s="5" t="s">
        <v>457</v>
      </c>
      <c r="H2043" s="70">
        <v>10000</v>
      </c>
      <c r="I2043" s="70">
        <v>9000</v>
      </c>
      <c r="J2043" s="70">
        <v>19000</v>
      </c>
      <c r="K2043" s="70">
        <v>833.33333333333337</v>
      </c>
      <c r="L2043" s="70">
        <v>750</v>
      </c>
    </row>
    <row r="2044" spans="1:12" hidden="1" x14ac:dyDescent="0.25">
      <c r="A2044" t="s">
        <v>291</v>
      </c>
      <c r="B2044" t="s">
        <v>412</v>
      </c>
      <c r="C2044" s="4" t="s">
        <v>471</v>
      </c>
      <c r="D2044" s="4" t="s">
        <v>481</v>
      </c>
      <c r="E2044" s="4" t="str">
        <f>CSM_AGENCY3[[#This Row],[Agency]]&amp;"-"&amp;CSM_AGENCY3[[#This Row],[Agency Name]]</f>
        <v>375-Central Washington University</v>
      </c>
      <c r="F2044" t="s">
        <v>35</v>
      </c>
      <c r="G2044" s="5" t="s">
        <v>457</v>
      </c>
      <c r="H2044" s="70">
        <v>10000</v>
      </c>
      <c r="I2044" s="70">
        <v>9000</v>
      </c>
      <c r="J2044" s="70">
        <v>19000</v>
      </c>
      <c r="K2044" s="70">
        <v>833.33333333333337</v>
      </c>
      <c r="L2044" s="70">
        <v>750</v>
      </c>
    </row>
    <row r="2045" spans="1:12" hidden="1" x14ac:dyDescent="0.25">
      <c r="A2045" t="s">
        <v>292</v>
      </c>
      <c r="B2045" t="s">
        <v>413</v>
      </c>
      <c r="C2045" s="4" t="s">
        <v>471</v>
      </c>
      <c r="D2045" s="4" t="s">
        <v>481</v>
      </c>
      <c r="E2045" s="4" t="str">
        <f>CSM_AGENCY3[[#This Row],[Agency]]&amp;"-"&amp;CSM_AGENCY3[[#This Row],[Agency Name]]</f>
        <v>376-The Evergreen State College</v>
      </c>
      <c r="F2045" t="s">
        <v>35</v>
      </c>
      <c r="G2045" s="5" t="s">
        <v>457</v>
      </c>
      <c r="H2045" s="70">
        <v>8000</v>
      </c>
      <c r="I2045" s="70">
        <v>7000</v>
      </c>
      <c r="J2045" s="70">
        <v>15000</v>
      </c>
      <c r="K2045" s="70">
        <v>666.66666666666663</v>
      </c>
      <c r="L2045" s="70">
        <v>583.33333333333337</v>
      </c>
    </row>
    <row r="2046" spans="1:12" hidden="1" x14ac:dyDescent="0.25">
      <c r="A2046" t="s">
        <v>293</v>
      </c>
      <c r="B2046" t="s">
        <v>414</v>
      </c>
      <c r="C2046" s="4" t="s">
        <v>471</v>
      </c>
      <c r="D2046" s="4" t="s">
        <v>481</v>
      </c>
      <c r="E2046" s="4" t="str">
        <f>CSM_AGENCY3[[#This Row],[Agency]]&amp;"-"&amp;CSM_AGENCY3[[#This Row],[Agency Name]]</f>
        <v>380-Western Washington University</v>
      </c>
      <c r="F2046" t="s">
        <v>35</v>
      </c>
      <c r="G2046" s="5" t="s">
        <v>457</v>
      </c>
      <c r="H2046" s="70">
        <v>17000</v>
      </c>
      <c r="I2046" s="70">
        <v>18000</v>
      </c>
      <c r="J2046" s="70">
        <v>35000</v>
      </c>
      <c r="K2046" s="70">
        <v>1416.6666666666667</v>
      </c>
      <c r="L2046" s="70">
        <v>1500</v>
      </c>
    </row>
    <row r="2047" spans="1:12" hidden="1" x14ac:dyDescent="0.25">
      <c r="A2047" t="s">
        <v>294</v>
      </c>
      <c r="B2047" t="s">
        <v>415</v>
      </c>
      <c r="C2047" s="4" t="s">
        <v>471</v>
      </c>
      <c r="D2047" s="4" t="s">
        <v>481</v>
      </c>
      <c r="E2047" s="4" t="str">
        <f>CSM_AGENCY3[[#This Row],[Agency]]&amp;"-"&amp;CSM_AGENCY3[[#This Row],[Agency Name]]</f>
        <v>387-Washington State Arts Commission</v>
      </c>
      <c r="F2047" t="s">
        <v>35</v>
      </c>
      <c r="G2047" s="5" t="s">
        <v>457</v>
      </c>
      <c r="H2047" s="70">
        <v>2500</v>
      </c>
      <c r="I2047" s="70">
        <v>1500</v>
      </c>
      <c r="J2047" s="70">
        <v>4000</v>
      </c>
      <c r="K2047" s="70">
        <v>208.33333333333334</v>
      </c>
      <c r="L2047" s="70">
        <v>125</v>
      </c>
    </row>
    <row r="2048" spans="1:12" hidden="1" x14ac:dyDescent="0.25">
      <c r="A2048" t="s">
        <v>295</v>
      </c>
      <c r="B2048" t="s">
        <v>416</v>
      </c>
      <c r="C2048" s="4" t="s">
        <v>471</v>
      </c>
      <c r="D2048" s="4" t="s">
        <v>481</v>
      </c>
      <c r="E2048" s="4" t="str">
        <f>CSM_AGENCY3[[#This Row],[Agency]]&amp;"-"&amp;CSM_AGENCY3[[#This Row],[Agency Name]]</f>
        <v>390-Washington State Historical Society</v>
      </c>
      <c r="F2048" t="s">
        <v>35</v>
      </c>
      <c r="G2048" s="5" t="s">
        <v>457</v>
      </c>
      <c r="H2048" s="70">
        <v>3000</v>
      </c>
      <c r="I2048" s="70">
        <v>3000</v>
      </c>
      <c r="J2048" s="70">
        <v>6000</v>
      </c>
      <c r="K2048" s="70">
        <v>250</v>
      </c>
      <c r="L2048" s="70">
        <v>250</v>
      </c>
    </row>
    <row r="2049" spans="1:12" hidden="1" x14ac:dyDescent="0.25">
      <c r="A2049" t="s">
        <v>296</v>
      </c>
      <c r="B2049" t="s">
        <v>417</v>
      </c>
      <c r="C2049" s="4" t="s">
        <v>471</v>
      </c>
      <c r="D2049" s="4" t="s">
        <v>481</v>
      </c>
      <c r="E2049" s="4" t="str">
        <f>CSM_AGENCY3[[#This Row],[Agency]]&amp;"-"&amp;CSM_AGENCY3[[#This Row],[Agency Name]]</f>
        <v>395-East Wash State Historical Society</v>
      </c>
      <c r="F2049" t="s">
        <v>35</v>
      </c>
      <c r="G2049" s="5" t="s">
        <v>457</v>
      </c>
      <c r="H2049" s="70">
        <v>3000</v>
      </c>
      <c r="I2049" s="70">
        <v>2000</v>
      </c>
      <c r="J2049" s="70">
        <v>5000</v>
      </c>
      <c r="K2049" s="70">
        <v>250</v>
      </c>
      <c r="L2049" s="70">
        <v>166.66666666666666</v>
      </c>
    </row>
    <row r="2050" spans="1:12" hidden="1" x14ac:dyDescent="0.25">
      <c r="A2050" t="s">
        <v>297</v>
      </c>
      <c r="B2050" t="s">
        <v>418</v>
      </c>
      <c r="C2050" s="4" t="s">
        <v>471</v>
      </c>
      <c r="D2050" s="4" t="s">
        <v>481</v>
      </c>
      <c r="E2050" s="4" t="str">
        <f>CSM_AGENCY3[[#This Row],[Agency]]&amp;"-"&amp;CSM_AGENCY3[[#This Row],[Agency Name]]</f>
        <v>405-Department of Transportation</v>
      </c>
      <c r="F2050" t="s">
        <v>35</v>
      </c>
      <c r="G2050" s="5" t="s">
        <v>457</v>
      </c>
      <c r="H2050" s="70">
        <v>526000</v>
      </c>
      <c r="I2050" s="70">
        <v>527000</v>
      </c>
      <c r="J2050" s="70">
        <v>1053000</v>
      </c>
      <c r="K2050" s="70">
        <v>43833.333333333336</v>
      </c>
      <c r="L2050" s="70">
        <v>43916.666666666664</v>
      </c>
    </row>
    <row r="2051" spans="1:12" hidden="1" x14ac:dyDescent="0.25">
      <c r="A2051" t="s">
        <v>298</v>
      </c>
      <c r="B2051" t="s">
        <v>419</v>
      </c>
      <c r="C2051" s="4" t="s">
        <v>471</v>
      </c>
      <c r="D2051" s="4" t="s">
        <v>481</v>
      </c>
      <c r="E2051" s="4" t="str">
        <f>CSM_AGENCY3[[#This Row],[Agency]]&amp;"-"&amp;CSM_AGENCY3[[#This Row],[Agency Name]]</f>
        <v>406-County Road Administration Board</v>
      </c>
      <c r="F2051" t="s">
        <v>35</v>
      </c>
      <c r="G2051" s="5" t="s">
        <v>457</v>
      </c>
      <c r="H2051" s="70">
        <v>500</v>
      </c>
      <c r="I2051" s="70">
        <v>1500</v>
      </c>
      <c r="J2051" s="70">
        <v>2000</v>
      </c>
      <c r="K2051" s="70">
        <v>41.666666666666664</v>
      </c>
      <c r="L2051" s="70">
        <v>125</v>
      </c>
    </row>
    <row r="2052" spans="1:12" hidden="1" x14ac:dyDescent="0.25">
      <c r="A2052" t="s">
        <v>299</v>
      </c>
      <c r="B2052" t="s">
        <v>420</v>
      </c>
      <c r="C2052" s="4" t="s">
        <v>471</v>
      </c>
      <c r="D2052" s="4" t="s">
        <v>481</v>
      </c>
      <c r="E2052" s="4" t="str">
        <f>CSM_AGENCY3[[#This Row],[Agency]]&amp;"-"&amp;CSM_AGENCY3[[#This Row],[Agency Name]]</f>
        <v>407-Transportation Improvement Board</v>
      </c>
      <c r="F2052" t="s">
        <v>35</v>
      </c>
      <c r="G2052" s="5" t="s">
        <v>457</v>
      </c>
      <c r="H2052" s="70">
        <v>1000</v>
      </c>
      <c r="I2052" s="70">
        <v>1000</v>
      </c>
      <c r="J2052" s="70">
        <v>2000</v>
      </c>
      <c r="K2052" s="70">
        <v>83.333333333333329</v>
      </c>
      <c r="L2052" s="70">
        <v>83.333333333333329</v>
      </c>
    </row>
    <row r="2053" spans="1:12" hidden="1" x14ac:dyDescent="0.25">
      <c r="A2053" t="s">
        <v>300</v>
      </c>
      <c r="B2053" t="s">
        <v>421</v>
      </c>
      <c r="C2053" s="4" t="s">
        <v>471</v>
      </c>
      <c r="D2053" s="4" t="s">
        <v>481</v>
      </c>
      <c r="E2053" s="4" t="str">
        <f>CSM_AGENCY3[[#This Row],[Agency]]&amp;"-"&amp;CSM_AGENCY3[[#This Row],[Agency Name]]</f>
        <v>410-Transportation Commission</v>
      </c>
      <c r="F2053" t="s">
        <v>35</v>
      </c>
      <c r="G2053" s="5" t="s">
        <v>457</v>
      </c>
      <c r="H2053" s="70">
        <v>0</v>
      </c>
      <c r="I2053" s="70">
        <v>1000</v>
      </c>
      <c r="J2053" s="70">
        <v>1000</v>
      </c>
      <c r="K2053" s="70">
        <v>0</v>
      </c>
      <c r="L2053" s="70">
        <v>83.333333333333329</v>
      </c>
    </row>
    <row r="2054" spans="1:12" hidden="1" x14ac:dyDescent="0.25">
      <c r="A2054" t="s">
        <v>301</v>
      </c>
      <c r="B2054" t="s">
        <v>422</v>
      </c>
      <c r="C2054" s="4" t="s">
        <v>471</v>
      </c>
      <c r="D2054" s="4" t="s">
        <v>481</v>
      </c>
      <c r="E2054" s="4" t="str">
        <f>CSM_AGENCY3[[#This Row],[Agency]]&amp;"-"&amp;CSM_AGENCY3[[#This Row],[Agency Name]]</f>
        <v>411-Freight Mobility Strategic Invest</v>
      </c>
      <c r="F2054" t="s">
        <v>35</v>
      </c>
      <c r="G2054" s="5" t="s">
        <v>457</v>
      </c>
      <c r="H2054" s="70">
        <v>1000</v>
      </c>
      <c r="I2054" s="70">
        <v>0</v>
      </c>
      <c r="J2054" s="70">
        <v>1000</v>
      </c>
      <c r="K2054" s="70">
        <v>83.333333333333329</v>
      </c>
      <c r="L2054" s="70">
        <v>0</v>
      </c>
    </row>
    <row r="2055" spans="1:12" hidden="1" x14ac:dyDescent="0.25">
      <c r="A2055" t="s">
        <v>302</v>
      </c>
      <c r="B2055" t="s">
        <v>423</v>
      </c>
      <c r="C2055" s="4" t="s">
        <v>471</v>
      </c>
      <c r="D2055" s="4" t="s">
        <v>481</v>
      </c>
      <c r="E2055" s="4" t="str">
        <f>CSM_AGENCY3[[#This Row],[Agency]]&amp;"-"&amp;CSM_AGENCY3[[#This Row],[Agency Name]]</f>
        <v>460-Columbia River Gorge Commission</v>
      </c>
      <c r="F2055" t="s">
        <v>35</v>
      </c>
      <c r="G2055" s="5" t="s">
        <v>457</v>
      </c>
      <c r="H2055" s="70">
        <v>0</v>
      </c>
      <c r="I2055" s="70">
        <v>1000</v>
      </c>
      <c r="J2055" s="70">
        <f>CSM_AGENCY3[[#This Row],[FY1 ANNUAL]]+CSM_AGENCY3[[#This Row],[FY2 ANNUAL]]</f>
        <v>1000</v>
      </c>
      <c r="K2055" s="70">
        <f>CSM_AGENCY3[[#This Row],[FY1 ANNUAL]]/12</f>
        <v>0</v>
      </c>
      <c r="L2055" s="70">
        <f>CSM_AGENCY3[[#This Row],[FY2 ANNUAL]]/12</f>
        <v>83.333333333333329</v>
      </c>
    </row>
    <row r="2056" spans="1:12" hidden="1" x14ac:dyDescent="0.25">
      <c r="A2056" t="s">
        <v>303</v>
      </c>
      <c r="B2056" t="s">
        <v>424</v>
      </c>
      <c r="C2056" s="4" t="s">
        <v>471</v>
      </c>
      <c r="D2056" s="4" t="s">
        <v>481</v>
      </c>
      <c r="E2056" s="4" t="str">
        <f>CSM_AGENCY3[[#This Row],[Agency]]&amp;"-"&amp;CSM_AGENCY3[[#This Row],[Agency Name]]</f>
        <v>461-Department of Ecology</v>
      </c>
      <c r="F2056" t="s">
        <v>35</v>
      </c>
      <c r="G2056" s="5" t="s">
        <v>457</v>
      </c>
      <c r="H2056" s="70">
        <v>125500</v>
      </c>
      <c r="I2056" s="70">
        <v>129500</v>
      </c>
      <c r="J2056" s="70">
        <v>255000</v>
      </c>
      <c r="K2056" s="70">
        <v>10458.333333333334</v>
      </c>
      <c r="L2056" s="70">
        <v>10791.666666666666</v>
      </c>
    </row>
    <row r="2057" spans="1:12" hidden="1" x14ac:dyDescent="0.25">
      <c r="A2057" t="s">
        <v>304</v>
      </c>
      <c r="B2057" t="s">
        <v>425</v>
      </c>
      <c r="C2057" s="4" t="s">
        <v>471</v>
      </c>
      <c r="D2057" s="4" t="s">
        <v>481</v>
      </c>
      <c r="E2057" s="4" t="str">
        <f>CSM_AGENCY3[[#This Row],[Agency]]&amp;"-"&amp;CSM_AGENCY3[[#This Row],[Agency Name]]</f>
        <v>462-WA Pollution Liab Insurance Program</v>
      </c>
      <c r="F2057" t="s">
        <v>35</v>
      </c>
      <c r="G2057" s="5" t="s">
        <v>457</v>
      </c>
      <c r="H2057" s="70">
        <v>1000</v>
      </c>
      <c r="I2057" s="70">
        <v>2000</v>
      </c>
      <c r="J2057" s="70">
        <v>3000</v>
      </c>
      <c r="K2057" s="70">
        <v>83.333333333333329</v>
      </c>
      <c r="L2057" s="70">
        <v>166.66666666666666</v>
      </c>
    </row>
    <row r="2058" spans="1:12" hidden="1" x14ac:dyDescent="0.25">
      <c r="A2058" t="s">
        <v>306</v>
      </c>
      <c r="B2058" t="s">
        <v>427</v>
      </c>
      <c r="C2058" s="4" t="s">
        <v>471</v>
      </c>
      <c r="D2058" s="4" t="s">
        <v>481</v>
      </c>
      <c r="E2058" s="4" t="str">
        <f>CSM_AGENCY3[[#This Row],[Agency]]&amp;"-"&amp;CSM_AGENCY3[[#This Row],[Agency Name]]</f>
        <v>465-State Parks and Recreation Comm</v>
      </c>
      <c r="F2058" t="s">
        <v>35</v>
      </c>
      <c r="G2058" s="5" t="s">
        <v>457</v>
      </c>
      <c r="H2058" s="70">
        <v>63500</v>
      </c>
      <c r="I2058" s="70">
        <v>62500</v>
      </c>
      <c r="J2058" s="70">
        <v>126000</v>
      </c>
      <c r="K2058" s="70">
        <v>5291.666666666667</v>
      </c>
      <c r="L2058" s="70">
        <v>5208.333333333333</v>
      </c>
    </row>
    <row r="2059" spans="1:12" hidden="1" x14ac:dyDescent="0.25">
      <c r="A2059" t="s">
        <v>307</v>
      </c>
      <c r="B2059" t="s">
        <v>428</v>
      </c>
      <c r="C2059" s="4" t="s">
        <v>471</v>
      </c>
      <c r="D2059" s="4" t="s">
        <v>481</v>
      </c>
      <c r="E2059" s="4" t="str">
        <f>CSM_AGENCY3[[#This Row],[Agency]]&amp;"-"&amp;CSM_AGENCY3[[#This Row],[Agency Name]]</f>
        <v>467-Rec and Conservation Funding Board</v>
      </c>
      <c r="F2059" t="s">
        <v>35</v>
      </c>
      <c r="G2059" s="5" t="s">
        <v>457</v>
      </c>
      <c r="H2059" s="70">
        <v>5000</v>
      </c>
      <c r="I2059" s="70">
        <v>5000</v>
      </c>
      <c r="J2059" s="70">
        <v>10000</v>
      </c>
      <c r="K2059" s="70">
        <v>416.66666666666669</v>
      </c>
      <c r="L2059" s="70">
        <v>416.66666666666669</v>
      </c>
    </row>
    <row r="2060" spans="1:12" hidden="1" x14ac:dyDescent="0.25">
      <c r="A2060" t="s">
        <v>308</v>
      </c>
      <c r="B2060" t="s">
        <v>429</v>
      </c>
      <c r="C2060" s="4" t="s">
        <v>471</v>
      </c>
      <c r="D2060" s="4" t="s">
        <v>481</v>
      </c>
      <c r="E2060" s="4" t="str">
        <f>CSM_AGENCY3[[#This Row],[Agency]]&amp;"-"&amp;CSM_AGENCY3[[#This Row],[Agency Name]]</f>
        <v>468-Environ &amp; Land Use Hearings Office</v>
      </c>
      <c r="F2060" t="s">
        <v>35</v>
      </c>
      <c r="G2060" s="5" t="s">
        <v>457</v>
      </c>
      <c r="H2060" s="70">
        <v>1000</v>
      </c>
      <c r="I2060" s="70">
        <v>1000</v>
      </c>
      <c r="J2060" s="70">
        <v>2000</v>
      </c>
      <c r="K2060" s="70">
        <v>83.333333333333329</v>
      </c>
      <c r="L2060" s="70">
        <v>83.333333333333329</v>
      </c>
    </row>
    <row r="2061" spans="1:12" hidden="1" x14ac:dyDescent="0.25">
      <c r="A2061" t="s">
        <v>309</v>
      </c>
      <c r="B2061" t="s">
        <v>430</v>
      </c>
      <c r="C2061" s="4" t="s">
        <v>471</v>
      </c>
      <c r="D2061" s="4" t="s">
        <v>481</v>
      </c>
      <c r="E2061" s="4" t="str">
        <f>CSM_AGENCY3[[#This Row],[Agency]]&amp;"-"&amp;CSM_AGENCY3[[#This Row],[Agency Name]]</f>
        <v>471-State Conservation Commission</v>
      </c>
      <c r="F2061" t="s">
        <v>35</v>
      </c>
      <c r="G2061" s="5" t="s">
        <v>457</v>
      </c>
      <c r="H2061" s="70">
        <v>2000</v>
      </c>
      <c r="I2061" s="70">
        <v>2000</v>
      </c>
      <c r="J2061" s="70">
        <v>4000</v>
      </c>
      <c r="K2061" s="70">
        <v>166.66666666666666</v>
      </c>
      <c r="L2061" s="70">
        <v>166.66666666666666</v>
      </c>
    </row>
    <row r="2062" spans="1:12" hidden="1" x14ac:dyDescent="0.25">
      <c r="A2062" t="s">
        <v>310</v>
      </c>
      <c r="B2062" t="s">
        <v>431</v>
      </c>
      <c r="C2062" s="4" t="s">
        <v>471</v>
      </c>
      <c r="D2062" s="4" t="s">
        <v>481</v>
      </c>
      <c r="E2062" s="4" t="str">
        <f>CSM_AGENCY3[[#This Row],[Agency]]&amp;"-"&amp;CSM_AGENCY3[[#This Row],[Agency Name]]</f>
        <v>477-Dept of Fish and Wildlife</v>
      </c>
      <c r="F2062" t="s">
        <v>35</v>
      </c>
      <c r="G2062" s="5" t="s">
        <v>457</v>
      </c>
      <c r="H2062" s="70">
        <v>152000</v>
      </c>
      <c r="I2062" s="70">
        <v>152000</v>
      </c>
      <c r="J2062" s="70">
        <v>304000</v>
      </c>
      <c r="K2062" s="70">
        <v>12666.666666666666</v>
      </c>
      <c r="L2062" s="70">
        <v>12666.666666666666</v>
      </c>
    </row>
    <row r="2063" spans="1:12" hidden="1" x14ac:dyDescent="0.25">
      <c r="A2063" t="s">
        <v>311</v>
      </c>
      <c r="B2063" t="s">
        <v>432</v>
      </c>
      <c r="C2063" s="4" t="s">
        <v>471</v>
      </c>
      <c r="D2063" s="4" t="s">
        <v>481</v>
      </c>
      <c r="E2063" s="4" t="str">
        <f>CSM_AGENCY3[[#This Row],[Agency]]&amp;"-"&amp;CSM_AGENCY3[[#This Row],[Agency Name]]</f>
        <v>478-Puget Sound Partnership</v>
      </c>
      <c r="F2063" t="s">
        <v>35</v>
      </c>
      <c r="G2063" s="5" t="s">
        <v>457</v>
      </c>
      <c r="H2063" s="70">
        <v>3000</v>
      </c>
      <c r="I2063" s="70">
        <v>4000</v>
      </c>
      <c r="J2063" s="70">
        <v>7000</v>
      </c>
      <c r="K2063" s="70">
        <v>250</v>
      </c>
      <c r="L2063" s="70">
        <v>333.33333333333331</v>
      </c>
    </row>
    <row r="2064" spans="1:12" hidden="1" x14ac:dyDescent="0.25">
      <c r="A2064" t="s">
        <v>312</v>
      </c>
      <c r="B2064" t="s">
        <v>433</v>
      </c>
      <c r="C2064" s="4" t="s">
        <v>471</v>
      </c>
      <c r="D2064" s="4" t="s">
        <v>481</v>
      </c>
      <c r="E2064" s="4" t="str">
        <f>CSM_AGENCY3[[#This Row],[Agency]]&amp;"-"&amp;CSM_AGENCY3[[#This Row],[Agency Name]]</f>
        <v>490-Department of Natural Resources</v>
      </c>
      <c r="F2064" t="s">
        <v>35</v>
      </c>
      <c r="G2064" s="5" t="s">
        <v>457</v>
      </c>
      <c r="H2064" s="70">
        <v>148000</v>
      </c>
      <c r="I2064" s="70">
        <v>152000</v>
      </c>
      <c r="J2064" s="70">
        <v>300000</v>
      </c>
      <c r="K2064" s="70">
        <v>12333.333333333334</v>
      </c>
      <c r="L2064" s="70">
        <v>12666.666666666666</v>
      </c>
    </row>
    <row r="2065" spans="1:12" hidden="1" x14ac:dyDescent="0.25">
      <c r="A2065" t="s">
        <v>313</v>
      </c>
      <c r="B2065" t="s">
        <v>434</v>
      </c>
      <c r="C2065" s="4" t="s">
        <v>471</v>
      </c>
      <c r="D2065" s="4" t="s">
        <v>481</v>
      </c>
      <c r="E2065" s="4" t="str">
        <f>CSM_AGENCY3[[#This Row],[Agency]]&amp;"-"&amp;CSM_AGENCY3[[#This Row],[Agency Name]]</f>
        <v>495-Department of Agriculture</v>
      </c>
      <c r="F2065" t="s">
        <v>35</v>
      </c>
      <c r="G2065" s="5" t="s">
        <v>457</v>
      </c>
      <c r="H2065" s="70">
        <v>60500</v>
      </c>
      <c r="I2065" s="70">
        <v>63500</v>
      </c>
      <c r="J2065" s="70">
        <v>124000</v>
      </c>
      <c r="K2065" s="70">
        <v>5041.666666666667</v>
      </c>
      <c r="L2065" s="70">
        <v>5291.666666666667</v>
      </c>
    </row>
    <row r="2066" spans="1:12" hidden="1" x14ac:dyDescent="0.25">
      <c r="A2066" t="s">
        <v>314</v>
      </c>
      <c r="B2066" t="s">
        <v>435</v>
      </c>
      <c r="C2066" s="4" t="s">
        <v>471</v>
      </c>
      <c r="D2066" s="4" t="s">
        <v>481</v>
      </c>
      <c r="E2066" s="4" t="str">
        <f>CSM_AGENCY3[[#This Row],[Agency]]&amp;"-"&amp;CSM_AGENCY3[[#This Row],[Agency Name]]</f>
        <v>540-Employment Security Department</v>
      </c>
      <c r="F2066" t="s">
        <v>35</v>
      </c>
      <c r="G2066" s="5" t="s">
        <v>457</v>
      </c>
      <c r="H2066" s="70">
        <v>215000</v>
      </c>
      <c r="I2066" s="70">
        <v>213000</v>
      </c>
      <c r="J2066" s="70">
        <v>428000</v>
      </c>
      <c r="K2066" s="70">
        <v>17916.666666666668</v>
      </c>
      <c r="L2066" s="70">
        <v>17750</v>
      </c>
    </row>
    <row r="2067" spans="1:12" hidden="1" x14ac:dyDescent="0.25">
      <c r="A2067" t="s">
        <v>315</v>
      </c>
      <c r="B2067" t="s">
        <v>441</v>
      </c>
      <c r="C2067" s="4" t="s">
        <v>471</v>
      </c>
      <c r="D2067" s="4" t="s">
        <v>481</v>
      </c>
      <c r="E2067" s="4" t="str">
        <f>CSM_AGENCY3[[#This Row],[Agency]]&amp;"-"&amp;CSM_AGENCY3[[#This Row],[Agency Name]]</f>
        <v>541-ESD - PFM</v>
      </c>
      <c r="F2067" t="s">
        <v>35</v>
      </c>
      <c r="G2067" s="5" t="s">
        <v>457</v>
      </c>
      <c r="H2067" s="70">
        <v>0</v>
      </c>
      <c r="I2067" s="70">
        <v>0</v>
      </c>
      <c r="J2067" s="70">
        <v>0</v>
      </c>
      <c r="K2067" s="70">
        <v>0</v>
      </c>
      <c r="L2067" s="70">
        <v>0</v>
      </c>
    </row>
    <row r="2068" spans="1:12" hidden="1" x14ac:dyDescent="0.25">
      <c r="A2068" t="s">
        <v>316</v>
      </c>
      <c r="B2068" t="s">
        <v>443</v>
      </c>
      <c r="C2068" s="4" t="s">
        <v>471</v>
      </c>
      <c r="D2068" s="4" t="s">
        <v>481</v>
      </c>
      <c r="E2068" s="4" t="str">
        <f>CSM_AGENCY3[[#This Row],[Agency]]&amp;"-"&amp;CSM_AGENCY3[[#This Row],[Agency Name]]</f>
        <v>542-ESD LTC</v>
      </c>
      <c r="F2068" t="s">
        <v>35</v>
      </c>
      <c r="G2068" s="5" t="s">
        <v>457</v>
      </c>
      <c r="H2068" s="70">
        <v>0</v>
      </c>
      <c r="I2068" s="70">
        <v>0</v>
      </c>
      <c r="J2068" s="70">
        <v>0</v>
      </c>
      <c r="K2068" s="70">
        <v>0</v>
      </c>
      <c r="L2068" s="70">
        <v>0</v>
      </c>
    </row>
    <row r="2069" spans="1:12" hidden="1" x14ac:dyDescent="0.25">
      <c r="A2069" t="s">
        <v>317</v>
      </c>
      <c r="B2069" t="s">
        <v>445</v>
      </c>
      <c r="C2069" s="4" t="s">
        <v>471</v>
      </c>
      <c r="D2069" s="4" t="s">
        <v>481</v>
      </c>
      <c r="E2069" s="4" t="str">
        <f>CSM_AGENCY3[[#This Row],[Agency]]&amp;"-"&amp;CSM_AGENCY3[[#This Row],[Agency Name]]</f>
        <v>543-ESD - UI</v>
      </c>
      <c r="F2069" t="s">
        <v>35</v>
      </c>
      <c r="G2069" s="5" t="s">
        <v>457</v>
      </c>
      <c r="H2069" s="70">
        <v>0</v>
      </c>
      <c r="I2069" s="70">
        <v>0</v>
      </c>
      <c r="J2069" s="70">
        <v>0</v>
      </c>
      <c r="K2069" s="70">
        <v>0</v>
      </c>
      <c r="L2069" s="70">
        <v>0</v>
      </c>
    </row>
    <row r="2070" spans="1:12" hidden="1" x14ac:dyDescent="0.25">
      <c r="A2070" t="s">
        <v>318</v>
      </c>
      <c r="B2070" t="s">
        <v>447</v>
      </c>
      <c r="C2070" s="4" t="s">
        <v>471</v>
      </c>
      <c r="D2070" s="4" t="s">
        <v>481</v>
      </c>
      <c r="E2070" s="4" t="str">
        <f>CSM_AGENCY3[[#This Row],[Agency]]&amp;"-"&amp;CSM_AGENCY3[[#This Row],[Agency Name]]</f>
        <v>544-ESD - Other</v>
      </c>
      <c r="F2070" t="s">
        <v>35</v>
      </c>
      <c r="G2070" s="5" t="s">
        <v>457</v>
      </c>
      <c r="H2070" s="70">
        <v>0</v>
      </c>
      <c r="I2070" s="70">
        <v>0</v>
      </c>
      <c r="J2070" s="70">
        <v>0</v>
      </c>
      <c r="K2070" s="70">
        <v>0</v>
      </c>
      <c r="L2070" s="70">
        <v>0</v>
      </c>
    </row>
    <row r="2071" spans="1:12" hidden="1" x14ac:dyDescent="0.25">
      <c r="A2071" t="s">
        <v>319</v>
      </c>
      <c r="B2071" t="s">
        <v>437</v>
      </c>
      <c r="C2071" s="4" t="s">
        <v>471</v>
      </c>
      <c r="D2071" s="4" t="s">
        <v>481</v>
      </c>
      <c r="E2071" s="4" t="str">
        <f>CSM_AGENCY3[[#This Row],[Agency]]&amp;"-"&amp;CSM_AGENCY3[[#This Row],[Agency Name]]</f>
        <v>699-Community/Technical College System</v>
      </c>
      <c r="F2071" t="s">
        <v>35</v>
      </c>
      <c r="G2071" s="5" t="s">
        <v>457</v>
      </c>
      <c r="H2071" s="70">
        <v>110000</v>
      </c>
      <c r="I2071" s="70">
        <v>109000</v>
      </c>
      <c r="J2071" s="70">
        <v>219000</v>
      </c>
      <c r="K2071" s="70">
        <v>9166.6666666666661</v>
      </c>
      <c r="L2071" s="70">
        <v>9083.3333333333339</v>
      </c>
    </row>
    <row r="2072" spans="1:12" hidden="1" x14ac:dyDescent="0.25">
      <c r="A2072" t="s">
        <v>207</v>
      </c>
      <c r="B2072" t="s">
        <v>328</v>
      </c>
      <c r="C2072" s="4" t="s">
        <v>470</v>
      </c>
      <c r="D2072" s="4"/>
      <c r="E2072" s="4" t="str">
        <f>CSM_AGENCY3[[#This Row],[Agency]]&amp;"-"&amp;CSM_AGENCY3[[#This Row],[Agency Name]]</f>
        <v>011-House of Representatives</v>
      </c>
      <c r="F2072" s="8" t="s">
        <v>35</v>
      </c>
      <c r="G2072" s="5" t="s">
        <v>457</v>
      </c>
      <c r="H2072" s="70">
        <f>SUMIFS('0. CSM'!C:C,'0. CSM'!L:L,CSM_AGENCY3[[#This Row],[Agency]],'0. CSM'!M:M,CSM_AGENCY3[[#This Row],[Billing CSM Title]])+SUMIFS('0. CSM'!E:E,'0. CSM'!L:L,CSM_AGENCY3[[#This Row],[Agency]],'0. CSM'!M:M,CSM_AGENCY3[[#This Row],[Billing CSM Title]])*1000</f>
        <v>0</v>
      </c>
      <c r="I2072" s="70">
        <f>SUMIFS('0. CSM'!D:D,'0. CSM'!L:L,CSM_AGENCY3[[#This Row],[Agency]],'0. CSM'!M:M,CSM_AGENCY3[[#This Row],[Billing CSM Title]])+SUMIFS('0. CSM'!F:F,'0. CSM'!L:L,CSM_AGENCY3[[#This Row],[Agency]],'0. CSM'!M:M,CSM_AGENCY3[[#This Row],[Billing CSM Title]])*1000</f>
        <v>0</v>
      </c>
      <c r="J2072" s="70">
        <f>CSM_AGENCY3[[#This Row],[FY1 ANNUAL]]+CSM_AGENCY3[[#This Row],[FY2 ANNUAL]]</f>
        <v>0</v>
      </c>
      <c r="K2072" s="70">
        <f>ROUND(CSM_AGENCY3[[#This Row],[FY1 ANNUAL]]/12,2)</f>
        <v>0</v>
      </c>
      <c r="L2072" s="70">
        <f>ROUND(CSM_AGENCY3[[#This Row],[FY2 ANNUAL]]/12,2)</f>
        <v>0</v>
      </c>
    </row>
    <row r="2073" spans="1:12" hidden="1" x14ac:dyDescent="0.25">
      <c r="A2073" t="s">
        <v>208</v>
      </c>
      <c r="B2073" t="s">
        <v>330</v>
      </c>
      <c r="C2073" s="4" t="s">
        <v>470</v>
      </c>
      <c r="D2073" s="4"/>
      <c r="E2073" s="4" t="str">
        <f>CSM_AGENCY3[[#This Row],[Agency]]&amp;"-"&amp;CSM_AGENCY3[[#This Row],[Agency Name]]</f>
        <v>012-Senate</v>
      </c>
      <c r="F2073" s="8" t="s">
        <v>35</v>
      </c>
      <c r="G2073" s="5" t="s">
        <v>457</v>
      </c>
      <c r="H2073" s="70">
        <f>SUMIFS('0. CSM'!C:C,'0. CSM'!L:L,CSM_AGENCY3[[#This Row],[Agency]],'0. CSM'!M:M,CSM_AGENCY3[[#This Row],[Billing CSM Title]])+SUMIFS('0. CSM'!E:E,'0. CSM'!L:L,CSM_AGENCY3[[#This Row],[Agency]],'0. CSM'!M:M,CSM_AGENCY3[[#This Row],[Billing CSM Title]])*1000</f>
        <v>0</v>
      </c>
      <c r="I2073" s="70">
        <f>SUMIFS('0. CSM'!D:D,'0. CSM'!L:L,CSM_AGENCY3[[#This Row],[Agency]],'0. CSM'!M:M,CSM_AGENCY3[[#This Row],[Billing CSM Title]])+SUMIFS('0. CSM'!F:F,'0. CSM'!L:L,CSM_AGENCY3[[#This Row],[Agency]],'0. CSM'!M:M,CSM_AGENCY3[[#This Row],[Billing CSM Title]])*1000</f>
        <v>0</v>
      </c>
      <c r="J2073" s="70">
        <f>CSM_AGENCY3[[#This Row],[FY1 ANNUAL]]+CSM_AGENCY3[[#This Row],[FY2 ANNUAL]]</f>
        <v>0</v>
      </c>
      <c r="K2073" s="70">
        <f>ROUND(CSM_AGENCY3[[#This Row],[FY1 ANNUAL]]/12,2)</f>
        <v>0</v>
      </c>
      <c r="L2073" s="70">
        <f>ROUND(CSM_AGENCY3[[#This Row],[FY2 ANNUAL]]/12,2)</f>
        <v>0</v>
      </c>
    </row>
    <row r="2074" spans="1:12" hidden="1" x14ac:dyDescent="0.25">
      <c r="A2074" t="s">
        <v>209</v>
      </c>
      <c r="B2074" t="s">
        <v>331</v>
      </c>
      <c r="C2074" s="4" t="s">
        <v>470</v>
      </c>
      <c r="D2074" s="4"/>
      <c r="E2074" s="4" t="str">
        <f>CSM_AGENCY3[[#This Row],[Agency]]&amp;"-"&amp;CSM_AGENCY3[[#This Row],[Agency Name]]</f>
        <v>013-Joint Transportation Committee</v>
      </c>
      <c r="F2074" s="8" t="s">
        <v>35</v>
      </c>
      <c r="G2074" s="5" t="s">
        <v>457</v>
      </c>
      <c r="H2074" s="70">
        <f>SUMIFS('0. CSM'!C:C,'0. CSM'!L:L,CSM_AGENCY3[[#This Row],[Agency]],'0. CSM'!M:M,CSM_AGENCY3[[#This Row],[Billing CSM Title]])+SUMIFS('0. CSM'!E:E,'0. CSM'!L:L,CSM_AGENCY3[[#This Row],[Agency]],'0. CSM'!M:M,CSM_AGENCY3[[#This Row],[Billing CSM Title]])*1000</f>
        <v>0</v>
      </c>
      <c r="I2074" s="70">
        <f>SUMIFS('0. CSM'!D:D,'0. CSM'!L:L,CSM_AGENCY3[[#This Row],[Agency]],'0. CSM'!M:M,CSM_AGENCY3[[#This Row],[Billing CSM Title]])+SUMIFS('0. CSM'!F:F,'0. CSM'!L:L,CSM_AGENCY3[[#This Row],[Agency]],'0. CSM'!M:M,CSM_AGENCY3[[#This Row],[Billing CSM Title]])*1000</f>
        <v>0</v>
      </c>
      <c r="J2074" s="70">
        <f>CSM_AGENCY3[[#This Row],[FY1 ANNUAL]]+CSM_AGENCY3[[#This Row],[FY2 ANNUAL]]</f>
        <v>0</v>
      </c>
      <c r="K2074" s="70">
        <f>ROUND(CSM_AGENCY3[[#This Row],[FY1 ANNUAL]]/12,2)</f>
        <v>0</v>
      </c>
      <c r="L2074" s="70">
        <f>ROUND(CSM_AGENCY3[[#This Row],[FY2 ANNUAL]]/12,2)</f>
        <v>0</v>
      </c>
    </row>
    <row r="2075" spans="1:12" hidden="1" x14ac:dyDescent="0.25">
      <c r="A2075" t="s">
        <v>210</v>
      </c>
      <c r="B2075" t="s">
        <v>332</v>
      </c>
      <c r="C2075" s="4" t="s">
        <v>470</v>
      </c>
      <c r="D2075" s="4"/>
      <c r="E2075" s="4" t="str">
        <f>CSM_AGENCY3[[#This Row],[Agency]]&amp;"-"&amp;CSM_AGENCY3[[#This Row],[Agency Name]]</f>
        <v>014-Jt Leg Audit &amp; Review Committee</v>
      </c>
      <c r="F2075" s="8" t="s">
        <v>35</v>
      </c>
      <c r="G2075" s="5" t="s">
        <v>457</v>
      </c>
      <c r="H2075" s="70">
        <f>SUMIFS('0. CSM'!C:C,'0. CSM'!L:L,CSM_AGENCY3[[#This Row],[Agency]],'0. CSM'!M:M,CSM_AGENCY3[[#This Row],[Billing CSM Title]])+SUMIFS('0. CSM'!E:E,'0. CSM'!L:L,CSM_AGENCY3[[#This Row],[Agency]],'0. CSM'!M:M,CSM_AGENCY3[[#This Row],[Billing CSM Title]])*1000</f>
        <v>0</v>
      </c>
      <c r="I2075" s="70">
        <f>SUMIFS('0. CSM'!D:D,'0. CSM'!L:L,CSM_AGENCY3[[#This Row],[Agency]],'0. CSM'!M:M,CSM_AGENCY3[[#This Row],[Billing CSM Title]])+SUMIFS('0. CSM'!F:F,'0. CSM'!L:L,CSM_AGENCY3[[#This Row],[Agency]],'0. CSM'!M:M,CSM_AGENCY3[[#This Row],[Billing CSM Title]])*1000</f>
        <v>0</v>
      </c>
      <c r="J2075" s="70">
        <f>CSM_AGENCY3[[#This Row],[FY1 ANNUAL]]+CSM_AGENCY3[[#This Row],[FY2 ANNUAL]]</f>
        <v>0</v>
      </c>
      <c r="K2075" s="70">
        <f>ROUND(CSM_AGENCY3[[#This Row],[FY1 ANNUAL]]/12,2)</f>
        <v>0</v>
      </c>
      <c r="L2075" s="70">
        <f>ROUND(CSM_AGENCY3[[#This Row],[FY2 ANNUAL]]/12,2)</f>
        <v>0</v>
      </c>
    </row>
    <row r="2076" spans="1:12" hidden="1" x14ac:dyDescent="0.25">
      <c r="A2076" t="s">
        <v>211</v>
      </c>
      <c r="B2076" t="s">
        <v>333</v>
      </c>
      <c r="C2076" s="4" t="s">
        <v>470</v>
      </c>
      <c r="D2076" s="4"/>
      <c r="E2076" s="4" t="str">
        <f>CSM_AGENCY3[[#This Row],[Agency]]&amp;"-"&amp;CSM_AGENCY3[[#This Row],[Agency Name]]</f>
        <v>020-LEAP Committee</v>
      </c>
      <c r="F2076" s="8" t="s">
        <v>35</v>
      </c>
      <c r="G2076" s="5" t="s">
        <v>457</v>
      </c>
      <c r="H2076" s="70">
        <f>SUMIFS('0. CSM'!C:C,'0. CSM'!L:L,CSM_AGENCY3[[#This Row],[Agency]],'0. CSM'!M:M,CSM_AGENCY3[[#This Row],[Billing CSM Title]])+SUMIFS('0. CSM'!E:E,'0. CSM'!L:L,CSM_AGENCY3[[#This Row],[Agency]],'0. CSM'!M:M,CSM_AGENCY3[[#This Row],[Billing CSM Title]])*1000</f>
        <v>0</v>
      </c>
      <c r="I2076" s="70">
        <f>SUMIFS('0. CSM'!D:D,'0. CSM'!L:L,CSM_AGENCY3[[#This Row],[Agency]],'0. CSM'!M:M,CSM_AGENCY3[[#This Row],[Billing CSM Title]])+SUMIFS('0. CSM'!F:F,'0. CSM'!L:L,CSM_AGENCY3[[#This Row],[Agency]],'0. CSM'!M:M,CSM_AGENCY3[[#This Row],[Billing CSM Title]])*1000</f>
        <v>0</v>
      </c>
      <c r="J2076" s="70">
        <f>CSM_AGENCY3[[#This Row],[FY1 ANNUAL]]+CSM_AGENCY3[[#This Row],[FY2 ANNUAL]]</f>
        <v>0</v>
      </c>
      <c r="K2076" s="70">
        <f>ROUND(CSM_AGENCY3[[#This Row],[FY1 ANNUAL]]/12,2)</f>
        <v>0</v>
      </c>
      <c r="L2076" s="70">
        <f>ROUND(CSM_AGENCY3[[#This Row],[FY2 ANNUAL]]/12,2)</f>
        <v>0</v>
      </c>
    </row>
    <row r="2077" spans="1:12" hidden="1" x14ac:dyDescent="0.25">
      <c r="A2077" t="s">
        <v>212</v>
      </c>
      <c r="B2077" t="s">
        <v>334</v>
      </c>
      <c r="C2077" s="4" t="s">
        <v>470</v>
      </c>
      <c r="D2077" s="4"/>
      <c r="E2077" s="4" t="str">
        <f>CSM_AGENCY3[[#This Row],[Agency]]&amp;"-"&amp;CSM_AGENCY3[[#This Row],[Agency Name]]</f>
        <v>035-Office of the State Actuary</v>
      </c>
      <c r="F2077" s="8" t="s">
        <v>35</v>
      </c>
      <c r="G2077" s="5" t="s">
        <v>457</v>
      </c>
      <c r="H2077" s="70">
        <f>SUMIFS('0. CSM'!C:C,'0. CSM'!L:L,CSM_AGENCY3[[#This Row],[Agency]],'0. CSM'!M:M,CSM_AGENCY3[[#This Row],[Billing CSM Title]])+SUMIFS('0. CSM'!E:E,'0. CSM'!L:L,CSM_AGENCY3[[#This Row],[Agency]],'0. CSM'!M:M,CSM_AGENCY3[[#This Row],[Billing CSM Title]])*1000</f>
        <v>0</v>
      </c>
      <c r="I2077" s="70">
        <f>SUMIFS('0. CSM'!D:D,'0. CSM'!L:L,CSM_AGENCY3[[#This Row],[Agency]],'0. CSM'!M:M,CSM_AGENCY3[[#This Row],[Billing CSM Title]])+SUMIFS('0. CSM'!F:F,'0. CSM'!L:L,CSM_AGENCY3[[#This Row],[Agency]],'0. CSM'!M:M,CSM_AGENCY3[[#This Row],[Billing CSM Title]])*1000</f>
        <v>0</v>
      </c>
      <c r="J2077" s="70">
        <f>CSM_AGENCY3[[#This Row],[FY1 ANNUAL]]+CSM_AGENCY3[[#This Row],[FY2 ANNUAL]]</f>
        <v>0</v>
      </c>
      <c r="K2077" s="70">
        <f>ROUND(CSM_AGENCY3[[#This Row],[FY1 ANNUAL]]/12,2)</f>
        <v>0</v>
      </c>
      <c r="L2077" s="70">
        <f>ROUND(CSM_AGENCY3[[#This Row],[FY2 ANNUAL]]/12,2)</f>
        <v>0</v>
      </c>
    </row>
    <row r="2078" spans="1:12" hidden="1" x14ac:dyDescent="0.25">
      <c r="A2078" t="s">
        <v>213</v>
      </c>
      <c r="B2078" t="s">
        <v>335</v>
      </c>
      <c r="C2078" s="4" t="s">
        <v>470</v>
      </c>
      <c r="D2078" s="4"/>
      <c r="E2078" s="4" t="str">
        <f>CSM_AGENCY3[[#This Row],[Agency]]&amp;"-"&amp;CSM_AGENCY3[[#This Row],[Agency Name]]</f>
        <v>036-St Leg Labor Rel</v>
      </c>
      <c r="F2078" s="8" t="s">
        <v>35</v>
      </c>
      <c r="G2078" s="5" t="s">
        <v>457</v>
      </c>
      <c r="H2078" s="70">
        <f>SUMIFS('0. CSM'!C:C,'0. CSM'!L:L,CSM_AGENCY3[[#This Row],[Agency]],'0. CSM'!M:M,CSM_AGENCY3[[#This Row],[Billing CSM Title]])+SUMIFS('0. CSM'!E:E,'0. CSM'!L:L,CSM_AGENCY3[[#This Row],[Agency]],'0. CSM'!M:M,CSM_AGENCY3[[#This Row],[Billing CSM Title]])*1000</f>
        <v>0</v>
      </c>
      <c r="I2078" s="70">
        <f>SUMIFS('0. CSM'!D:D,'0. CSM'!L:L,CSM_AGENCY3[[#This Row],[Agency]],'0. CSM'!M:M,CSM_AGENCY3[[#This Row],[Billing CSM Title]])+SUMIFS('0. CSM'!F:F,'0. CSM'!L:L,CSM_AGENCY3[[#This Row],[Agency]],'0. CSM'!M:M,CSM_AGENCY3[[#This Row],[Billing CSM Title]])*1000</f>
        <v>0</v>
      </c>
      <c r="J2078" s="70">
        <f>CSM_AGENCY3[[#This Row],[FY1 ANNUAL]]+CSM_AGENCY3[[#This Row],[FY2 ANNUAL]]</f>
        <v>0</v>
      </c>
      <c r="K2078" s="70">
        <f>ROUND(CSM_AGENCY3[[#This Row],[FY1 ANNUAL]]/12,2)</f>
        <v>0</v>
      </c>
      <c r="L2078" s="70">
        <f>ROUND(CSM_AGENCY3[[#This Row],[FY2 ANNUAL]]/12,2)</f>
        <v>0</v>
      </c>
    </row>
    <row r="2079" spans="1:12" hidden="1" x14ac:dyDescent="0.25">
      <c r="A2079" t="s">
        <v>214</v>
      </c>
      <c r="B2079" t="s">
        <v>336</v>
      </c>
      <c r="C2079" s="4" t="s">
        <v>470</v>
      </c>
      <c r="D2079" s="4"/>
      <c r="E2079" s="4" t="str">
        <f>CSM_AGENCY3[[#This Row],[Agency]]&amp;"-"&amp;CSM_AGENCY3[[#This Row],[Agency Name]]</f>
        <v>037-Office of Legislative Support Svcs</v>
      </c>
      <c r="F2079" s="8" t="s">
        <v>35</v>
      </c>
      <c r="G2079" s="5" t="s">
        <v>457</v>
      </c>
      <c r="H2079" s="70">
        <f>SUMIFS('0. CSM'!C:C,'0. CSM'!L:L,CSM_AGENCY3[[#This Row],[Agency]],'0. CSM'!M:M,CSM_AGENCY3[[#This Row],[Billing CSM Title]])+SUMIFS('0. CSM'!E:E,'0. CSM'!L:L,CSM_AGENCY3[[#This Row],[Agency]],'0. CSM'!M:M,CSM_AGENCY3[[#This Row],[Billing CSM Title]])*1000</f>
        <v>0</v>
      </c>
      <c r="I2079" s="70">
        <f>SUMIFS('0. CSM'!D:D,'0. CSM'!L:L,CSM_AGENCY3[[#This Row],[Agency]],'0. CSM'!M:M,CSM_AGENCY3[[#This Row],[Billing CSM Title]])+SUMIFS('0. CSM'!F:F,'0. CSM'!L:L,CSM_AGENCY3[[#This Row],[Agency]],'0. CSM'!M:M,CSM_AGENCY3[[#This Row],[Billing CSM Title]])*1000</f>
        <v>0</v>
      </c>
      <c r="J2079" s="70">
        <f>CSM_AGENCY3[[#This Row],[FY1 ANNUAL]]+CSM_AGENCY3[[#This Row],[FY2 ANNUAL]]</f>
        <v>0</v>
      </c>
      <c r="K2079" s="70">
        <f>ROUND(CSM_AGENCY3[[#This Row],[FY1 ANNUAL]]/12,2)</f>
        <v>0</v>
      </c>
      <c r="L2079" s="70">
        <f>ROUND(CSM_AGENCY3[[#This Row],[FY2 ANNUAL]]/12,2)</f>
        <v>0</v>
      </c>
    </row>
    <row r="2080" spans="1:12" hidden="1" x14ac:dyDescent="0.25">
      <c r="A2080" t="s">
        <v>215</v>
      </c>
      <c r="B2080" t="s">
        <v>337</v>
      </c>
      <c r="C2080" s="4" t="s">
        <v>470</v>
      </c>
      <c r="D2080" s="4"/>
      <c r="E2080" s="4" t="str">
        <f>CSM_AGENCY3[[#This Row],[Agency]]&amp;"-"&amp;CSM_AGENCY3[[#This Row],[Agency Name]]</f>
        <v>038-Joint Legislative Systems Comm</v>
      </c>
      <c r="F2080" s="8" t="s">
        <v>35</v>
      </c>
      <c r="G2080" s="5" t="s">
        <v>457</v>
      </c>
      <c r="H2080" s="70">
        <f>SUMIFS('0. CSM'!C:C,'0. CSM'!L:L,CSM_AGENCY3[[#This Row],[Agency]],'0. CSM'!M:M,CSM_AGENCY3[[#This Row],[Billing CSM Title]])+SUMIFS('0. CSM'!E:E,'0. CSM'!L:L,CSM_AGENCY3[[#This Row],[Agency]],'0. CSM'!M:M,CSM_AGENCY3[[#This Row],[Billing CSM Title]])*1000</f>
        <v>0</v>
      </c>
      <c r="I2080" s="70">
        <f>SUMIFS('0. CSM'!D:D,'0. CSM'!L:L,CSM_AGENCY3[[#This Row],[Agency]],'0. CSM'!M:M,CSM_AGENCY3[[#This Row],[Billing CSM Title]])+SUMIFS('0. CSM'!F:F,'0. CSM'!L:L,CSM_AGENCY3[[#This Row],[Agency]],'0. CSM'!M:M,CSM_AGENCY3[[#This Row],[Billing CSM Title]])*1000</f>
        <v>0</v>
      </c>
      <c r="J2080" s="70">
        <f>CSM_AGENCY3[[#This Row],[FY1 ANNUAL]]+CSM_AGENCY3[[#This Row],[FY2 ANNUAL]]</f>
        <v>0</v>
      </c>
      <c r="K2080" s="70">
        <f>ROUND(CSM_AGENCY3[[#This Row],[FY1 ANNUAL]]/12,2)</f>
        <v>0</v>
      </c>
      <c r="L2080" s="70">
        <f>ROUND(CSM_AGENCY3[[#This Row],[FY2 ANNUAL]]/12,2)</f>
        <v>0</v>
      </c>
    </row>
    <row r="2081" spans="1:12" hidden="1" x14ac:dyDescent="0.25">
      <c r="A2081" t="s">
        <v>216</v>
      </c>
      <c r="B2081" t="s">
        <v>338</v>
      </c>
      <c r="C2081" s="4" t="s">
        <v>470</v>
      </c>
      <c r="D2081" s="4"/>
      <c r="E2081" s="4" t="str">
        <f>CSM_AGENCY3[[#This Row],[Agency]]&amp;"-"&amp;CSM_AGENCY3[[#This Row],[Agency Name]]</f>
        <v>040-Statute Law Committee</v>
      </c>
      <c r="F2081" s="8" t="s">
        <v>35</v>
      </c>
      <c r="G2081" s="5" t="s">
        <v>457</v>
      </c>
      <c r="H2081" s="70">
        <f>SUMIFS('0. CSM'!C:C,'0. CSM'!L:L,CSM_AGENCY3[[#This Row],[Agency]],'0. CSM'!M:M,CSM_AGENCY3[[#This Row],[Billing CSM Title]])+SUMIFS('0. CSM'!E:E,'0. CSM'!L:L,CSM_AGENCY3[[#This Row],[Agency]],'0. CSM'!M:M,CSM_AGENCY3[[#This Row],[Billing CSM Title]])*1000</f>
        <v>0</v>
      </c>
      <c r="I2081" s="70">
        <f>SUMIFS('0. CSM'!D:D,'0. CSM'!L:L,CSM_AGENCY3[[#This Row],[Agency]],'0. CSM'!M:M,CSM_AGENCY3[[#This Row],[Billing CSM Title]])+SUMIFS('0. CSM'!F:F,'0. CSM'!L:L,CSM_AGENCY3[[#This Row],[Agency]],'0. CSM'!M:M,CSM_AGENCY3[[#This Row],[Billing CSM Title]])*1000</f>
        <v>0</v>
      </c>
      <c r="J2081" s="70">
        <f>CSM_AGENCY3[[#This Row],[FY1 ANNUAL]]+CSM_AGENCY3[[#This Row],[FY2 ANNUAL]]</f>
        <v>0</v>
      </c>
      <c r="K2081" s="70">
        <f>ROUND(CSM_AGENCY3[[#This Row],[FY1 ANNUAL]]/12,2)</f>
        <v>0</v>
      </c>
      <c r="L2081" s="70">
        <f>ROUND(CSM_AGENCY3[[#This Row],[FY2 ANNUAL]]/12,2)</f>
        <v>0</v>
      </c>
    </row>
    <row r="2082" spans="1:12" hidden="1" x14ac:dyDescent="0.25">
      <c r="A2082" t="s">
        <v>217</v>
      </c>
      <c r="B2082" t="s">
        <v>339</v>
      </c>
      <c r="C2082" s="4" t="s">
        <v>470</v>
      </c>
      <c r="D2082" s="4"/>
      <c r="E2082" s="4" t="str">
        <f>CSM_AGENCY3[[#This Row],[Agency]]&amp;"-"&amp;CSM_AGENCY3[[#This Row],[Agency Name]]</f>
        <v>045-Supreme Court</v>
      </c>
      <c r="F2082" s="8" t="s">
        <v>35</v>
      </c>
      <c r="G2082" s="5" t="s">
        <v>457</v>
      </c>
      <c r="H2082" s="70">
        <f>SUMIFS('0. CSM'!C:C,'0. CSM'!L:L,CSM_AGENCY3[[#This Row],[Agency]],'0. CSM'!M:M,CSM_AGENCY3[[#This Row],[Billing CSM Title]])+SUMIFS('0. CSM'!E:E,'0. CSM'!L:L,CSM_AGENCY3[[#This Row],[Agency]],'0. CSM'!M:M,CSM_AGENCY3[[#This Row],[Billing CSM Title]])*1000</f>
        <v>0</v>
      </c>
      <c r="I2082" s="70">
        <f>SUMIFS('0. CSM'!D:D,'0. CSM'!L:L,CSM_AGENCY3[[#This Row],[Agency]],'0. CSM'!M:M,CSM_AGENCY3[[#This Row],[Billing CSM Title]])+SUMIFS('0. CSM'!F:F,'0. CSM'!L:L,CSM_AGENCY3[[#This Row],[Agency]],'0. CSM'!M:M,CSM_AGENCY3[[#This Row],[Billing CSM Title]])*1000</f>
        <v>0</v>
      </c>
      <c r="J2082" s="70">
        <f>CSM_AGENCY3[[#This Row],[FY1 ANNUAL]]+CSM_AGENCY3[[#This Row],[FY2 ANNUAL]]</f>
        <v>0</v>
      </c>
      <c r="K2082" s="70">
        <f>ROUND(CSM_AGENCY3[[#This Row],[FY1 ANNUAL]]/12,2)</f>
        <v>0</v>
      </c>
      <c r="L2082" s="70">
        <f>ROUND(CSM_AGENCY3[[#This Row],[FY2 ANNUAL]]/12,2)</f>
        <v>0</v>
      </c>
    </row>
    <row r="2083" spans="1:12" hidden="1" x14ac:dyDescent="0.25">
      <c r="A2083" t="s">
        <v>218</v>
      </c>
      <c r="B2083" t="s">
        <v>340</v>
      </c>
      <c r="C2083" s="4" t="s">
        <v>470</v>
      </c>
      <c r="D2083" s="4"/>
      <c r="E2083" s="4" t="str">
        <f>CSM_AGENCY3[[#This Row],[Agency]]&amp;"-"&amp;CSM_AGENCY3[[#This Row],[Agency Name]]</f>
        <v>046-State Law Library</v>
      </c>
      <c r="F2083" s="8" t="s">
        <v>35</v>
      </c>
      <c r="G2083" s="5" t="s">
        <v>457</v>
      </c>
      <c r="H2083" s="70">
        <f>SUMIFS('0. CSM'!C:C,'0. CSM'!L:L,CSM_AGENCY3[[#This Row],[Agency]],'0. CSM'!M:M,CSM_AGENCY3[[#This Row],[Billing CSM Title]])+SUMIFS('0. CSM'!E:E,'0. CSM'!L:L,CSM_AGENCY3[[#This Row],[Agency]],'0. CSM'!M:M,CSM_AGENCY3[[#This Row],[Billing CSM Title]])*1000</f>
        <v>0</v>
      </c>
      <c r="I2083" s="70">
        <f>SUMIFS('0. CSM'!D:D,'0. CSM'!L:L,CSM_AGENCY3[[#This Row],[Agency]],'0. CSM'!M:M,CSM_AGENCY3[[#This Row],[Billing CSM Title]])+SUMIFS('0. CSM'!F:F,'0. CSM'!L:L,CSM_AGENCY3[[#This Row],[Agency]],'0. CSM'!M:M,CSM_AGENCY3[[#This Row],[Billing CSM Title]])*1000</f>
        <v>0</v>
      </c>
      <c r="J2083" s="70">
        <f>CSM_AGENCY3[[#This Row],[FY1 ANNUAL]]+CSM_AGENCY3[[#This Row],[FY2 ANNUAL]]</f>
        <v>0</v>
      </c>
      <c r="K2083" s="70">
        <f>ROUND(CSM_AGENCY3[[#This Row],[FY1 ANNUAL]]/12,2)</f>
        <v>0</v>
      </c>
      <c r="L2083" s="70">
        <f>ROUND(CSM_AGENCY3[[#This Row],[FY2 ANNUAL]]/12,2)</f>
        <v>0</v>
      </c>
    </row>
    <row r="2084" spans="1:12" hidden="1" x14ac:dyDescent="0.25">
      <c r="A2084" t="s">
        <v>219</v>
      </c>
      <c r="B2084" t="s">
        <v>341</v>
      </c>
      <c r="C2084" s="4" t="s">
        <v>470</v>
      </c>
      <c r="D2084" s="4"/>
      <c r="E2084" s="4" t="str">
        <f>CSM_AGENCY3[[#This Row],[Agency]]&amp;"-"&amp;CSM_AGENCY3[[#This Row],[Agency Name]]</f>
        <v>048-Court of Appeals</v>
      </c>
      <c r="F2084" s="8" t="s">
        <v>35</v>
      </c>
      <c r="G2084" s="5" t="s">
        <v>457</v>
      </c>
      <c r="H2084" s="70">
        <f>SUMIFS('0. CSM'!C:C,'0. CSM'!L:L,CSM_AGENCY3[[#This Row],[Agency]],'0. CSM'!M:M,CSM_AGENCY3[[#This Row],[Billing CSM Title]])+SUMIFS('0. CSM'!E:E,'0. CSM'!L:L,CSM_AGENCY3[[#This Row],[Agency]],'0. CSM'!M:M,CSM_AGENCY3[[#This Row],[Billing CSM Title]])*1000</f>
        <v>0</v>
      </c>
      <c r="I2084" s="70">
        <f>SUMIFS('0. CSM'!D:D,'0. CSM'!L:L,CSM_AGENCY3[[#This Row],[Agency]],'0. CSM'!M:M,CSM_AGENCY3[[#This Row],[Billing CSM Title]])+SUMIFS('0. CSM'!F:F,'0. CSM'!L:L,CSM_AGENCY3[[#This Row],[Agency]],'0. CSM'!M:M,CSM_AGENCY3[[#This Row],[Billing CSM Title]])*1000</f>
        <v>0</v>
      </c>
      <c r="J2084" s="70">
        <f>CSM_AGENCY3[[#This Row],[FY1 ANNUAL]]+CSM_AGENCY3[[#This Row],[FY2 ANNUAL]]</f>
        <v>0</v>
      </c>
      <c r="K2084" s="70">
        <f>ROUND(CSM_AGENCY3[[#This Row],[FY1 ANNUAL]]/12,2)</f>
        <v>0</v>
      </c>
      <c r="L2084" s="70">
        <f>ROUND(CSM_AGENCY3[[#This Row],[FY2 ANNUAL]]/12,2)</f>
        <v>0</v>
      </c>
    </row>
    <row r="2085" spans="1:12" hidden="1" x14ac:dyDescent="0.25">
      <c r="A2085" t="s">
        <v>220</v>
      </c>
      <c r="B2085" t="s">
        <v>342</v>
      </c>
      <c r="C2085" s="4" t="s">
        <v>470</v>
      </c>
      <c r="D2085" s="4"/>
      <c r="E2085" s="4" t="str">
        <f>CSM_AGENCY3[[#This Row],[Agency]]&amp;"-"&amp;CSM_AGENCY3[[#This Row],[Agency Name]]</f>
        <v>050-Commission on Judicial Conduct</v>
      </c>
      <c r="F2085" s="8" t="s">
        <v>35</v>
      </c>
      <c r="G2085" s="5" t="s">
        <v>457</v>
      </c>
      <c r="H2085" s="70">
        <f>SUMIFS('0. CSM'!C:C,'0. CSM'!L:L,CSM_AGENCY3[[#This Row],[Agency]],'0. CSM'!M:M,CSM_AGENCY3[[#This Row],[Billing CSM Title]])+SUMIFS('0. CSM'!E:E,'0. CSM'!L:L,CSM_AGENCY3[[#This Row],[Agency]],'0. CSM'!M:M,CSM_AGENCY3[[#This Row],[Billing CSM Title]])*1000</f>
        <v>0</v>
      </c>
      <c r="I2085" s="70">
        <f>SUMIFS('0. CSM'!D:D,'0. CSM'!L:L,CSM_AGENCY3[[#This Row],[Agency]],'0. CSM'!M:M,CSM_AGENCY3[[#This Row],[Billing CSM Title]])+SUMIFS('0. CSM'!F:F,'0. CSM'!L:L,CSM_AGENCY3[[#This Row],[Agency]],'0. CSM'!M:M,CSM_AGENCY3[[#This Row],[Billing CSM Title]])*1000</f>
        <v>0</v>
      </c>
      <c r="J2085" s="70">
        <f>CSM_AGENCY3[[#This Row],[FY1 ANNUAL]]+CSM_AGENCY3[[#This Row],[FY2 ANNUAL]]</f>
        <v>0</v>
      </c>
      <c r="K2085" s="70">
        <f>ROUND(CSM_AGENCY3[[#This Row],[FY1 ANNUAL]]/12,2)</f>
        <v>0</v>
      </c>
      <c r="L2085" s="70">
        <f>ROUND(CSM_AGENCY3[[#This Row],[FY2 ANNUAL]]/12,2)</f>
        <v>0</v>
      </c>
    </row>
    <row r="2086" spans="1:12" hidden="1" x14ac:dyDescent="0.25">
      <c r="A2086" t="s">
        <v>221</v>
      </c>
      <c r="B2086" t="s">
        <v>343</v>
      </c>
      <c r="C2086" s="4" t="s">
        <v>470</v>
      </c>
      <c r="D2086" s="4"/>
      <c r="E2086" s="4" t="str">
        <f>CSM_AGENCY3[[#This Row],[Agency]]&amp;"-"&amp;CSM_AGENCY3[[#This Row],[Agency Name]]</f>
        <v>055-Administrative Office of the Courts</v>
      </c>
      <c r="F2086" s="8" t="s">
        <v>35</v>
      </c>
      <c r="G2086" s="5" t="s">
        <v>457</v>
      </c>
      <c r="H2086" s="70">
        <f>SUMIFS('0. CSM'!C:C,'0. CSM'!L:L,CSM_AGENCY3[[#This Row],[Agency]],'0. CSM'!M:M,CSM_AGENCY3[[#This Row],[Billing CSM Title]])+SUMIFS('0. CSM'!E:E,'0. CSM'!L:L,CSM_AGENCY3[[#This Row],[Agency]],'0. CSM'!M:M,CSM_AGENCY3[[#This Row],[Billing CSM Title]])*1000</f>
        <v>0</v>
      </c>
      <c r="I2086" s="70">
        <f>SUMIFS('0. CSM'!D:D,'0. CSM'!L:L,CSM_AGENCY3[[#This Row],[Agency]],'0. CSM'!M:M,CSM_AGENCY3[[#This Row],[Billing CSM Title]])+SUMIFS('0. CSM'!F:F,'0. CSM'!L:L,CSM_AGENCY3[[#This Row],[Agency]],'0. CSM'!M:M,CSM_AGENCY3[[#This Row],[Billing CSM Title]])*1000</f>
        <v>0</v>
      </c>
      <c r="J2086" s="70">
        <f>CSM_AGENCY3[[#This Row],[FY1 ANNUAL]]+CSM_AGENCY3[[#This Row],[FY2 ANNUAL]]</f>
        <v>0</v>
      </c>
      <c r="K2086" s="70">
        <f>ROUND(CSM_AGENCY3[[#This Row],[FY1 ANNUAL]]/12,2)</f>
        <v>0</v>
      </c>
      <c r="L2086" s="70">
        <f>ROUND(CSM_AGENCY3[[#This Row],[FY2 ANNUAL]]/12,2)</f>
        <v>0</v>
      </c>
    </row>
    <row r="2087" spans="1:12" hidden="1" x14ac:dyDescent="0.25">
      <c r="A2087" t="s">
        <v>222</v>
      </c>
      <c r="B2087" t="s">
        <v>344</v>
      </c>
      <c r="C2087" s="4" t="s">
        <v>470</v>
      </c>
      <c r="D2087" s="4"/>
      <c r="E2087" s="4" t="str">
        <f>CSM_AGENCY3[[#This Row],[Agency]]&amp;"-"&amp;CSM_AGENCY3[[#This Row],[Agency Name]]</f>
        <v>056-Office of Public Defense</v>
      </c>
      <c r="F2087" s="8" t="s">
        <v>35</v>
      </c>
      <c r="G2087" s="5" t="s">
        <v>457</v>
      </c>
      <c r="H2087" s="70">
        <f>SUMIFS('0. CSM'!C:C,'0. CSM'!L:L,CSM_AGENCY3[[#This Row],[Agency]],'0. CSM'!M:M,CSM_AGENCY3[[#This Row],[Billing CSM Title]])+SUMIFS('0. CSM'!E:E,'0. CSM'!L:L,CSM_AGENCY3[[#This Row],[Agency]],'0. CSM'!M:M,CSM_AGENCY3[[#This Row],[Billing CSM Title]])*1000</f>
        <v>0</v>
      </c>
      <c r="I2087" s="70">
        <f>SUMIFS('0. CSM'!D:D,'0. CSM'!L:L,CSM_AGENCY3[[#This Row],[Agency]],'0. CSM'!M:M,CSM_AGENCY3[[#This Row],[Billing CSM Title]])+SUMIFS('0. CSM'!F:F,'0. CSM'!L:L,CSM_AGENCY3[[#This Row],[Agency]],'0. CSM'!M:M,CSM_AGENCY3[[#This Row],[Billing CSM Title]])*1000</f>
        <v>0</v>
      </c>
      <c r="J2087" s="70">
        <f>CSM_AGENCY3[[#This Row],[FY1 ANNUAL]]+CSM_AGENCY3[[#This Row],[FY2 ANNUAL]]</f>
        <v>0</v>
      </c>
      <c r="K2087" s="70">
        <f>ROUND(CSM_AGENCY3[[#This Row],[FY1 ANNUAL]]/12,2)</f>
        <v>0</v>
      </c>
      <c r="L2087" s="70">
        <f>ROUND(CSM_AGENCY3[[#This Row],[FY2 ANNUAL]]/12,2)</f>
        <v>0</v>
      </c>
    </row>
    <row r="2088" spans="1:12" hidden="1" x14ac:dyDescent="0.25">
      <c r="A2088" t="s">
        <v>223</v>
      </c>
      <c r="B2088" t="s">
        <v>345</v>
      </c>
      <c r="C2088" s="4" t="s">
        <v>470</v>
      </c>
      <c r="D2088" s="4"/>
      <c r="E2088" s="4" t="str">
        <f>CSM_AGENCY3[[#This Row],[Agency]]&amp;"-"&amp;CSM_AGENCY3[[#This Row],[Agency Name]]</f>
        <v>057-Office of Civil Legal Aid</v>
      </c>
      <c r="F2088" s="8" t="s">
        <v>35</v>
      </c>
      <c r="G2088" s="5" t="s">
        <v>457</v>
      </c>
      <c r="H2088" s="70">
        <f>SUMIFS('0. CSM'!C:C,'0. CSM'!L:L,CSM_AGENCY3[[#This Row],[Agency]],'0. CSM'!M:M,CSM_AGENCY3[[#This Row],[Billing CSM Title]])+SUMIFS('0. CSM'!E:E,'0. CSM'!L:L,CSM_AGENCY3[[#This Row],[Agency]],'0. CSM'!M:M,CSM_AGENCY3[[#This Row],[Billing CSM Title]])*1000</f>
        <v>0</v>
      </c>
      <c r="I2088" s="70">
        <f>SUMIFS('0. CSM'!D:D,'0. CSM'!L:L,CSM_AGENCY3[[#This Row],[Agency]],'0. CSM'!M:M,CSM_AGENCY3[[#This Row],[Billing CSM Title]])+SUMIFS('0. CSM'!F:F,'0. CSM'!L:L,CSM_AGENCY3[[#This Row],[Agency]],'0. CSM'!M:M,CSM_AGENCY3[[#This Row],[Billing CSM Title]])*1000</f>
        <v>0</v>
      </c>
      <c r="J2088" s="70">
        <f>CSM_AGENCY3[[#This Row],[FY1 ANNUAL]]+CSM_AGENCY3[[#This Row],[FY2 ANNUAL]]</f>
        <v>0</v>
      </c>
      <c r="K2088" s="70">
        <f>ROUND(CSM_AGENCY3[[#This Row],[FY1 ANNUAL]]/12,2)</f>
        <v>0</v>
      </c>
      <c r="L2088" s="70">
        <f>ROUND(CSM_AGENCY3[[#This Row],[FY2 ANNUAL]]/12,2)</f>
        <v>0</v>
      </c>
    </row>
    <row r="2089" spans="1:12" hidden="1" x14ac:dyDescent="0.25">
      <c r="A2089" t="s">
        <v>224</v>
      </c>
      <c r="B2089" t="s">
        <v>346</v>
      </c>
      <c r="C2089" s="4" t="s">
        <v>470</v>
      </c>
      <c r="D2089" s="4"/>
      <c r="E2089" s="4" t="str">
        <f>CSM_AGENCY3[[#This Row],[Agency]]&amp;"-"&amp;CSM_AGENCY3[[#This Row],[Agency Name]]</f>
        <v>075-Office of the Governor</v>
      </c>
      <c r="F2089" s="8" t="s">
        <v>35</v>
      </c>
      <c r="G2089" s="5" t="s">
        <v>457</v>
      </c>
      <c r="H2089" s="70">
        <f>SUMIFS('0. CSM'!C:C,'0. CSM'!L:L,CSM_AGENCY3[[#This Row],[Agency]],'0. CSM'!M:M,CSM_AGENCY3[[#This Row],[Billing CSM Title]])+SUMIFS('0. CSM'!E:E,'0. CSM'!L:L,CSM_AGENCY3[[#This Row],[Agency]],'0. CSM'!M:M,CSM_AGENCY3[[#This Row],[Billing CSM Title]])*1000</f>
        <v>0</v>
      </c>
      <c r="I2089" s="70">
        <f>SUMIFS('0. CSM'!D:D,'0. CSM'!L:L,CSM_AGENCY3[[#This Row],[Agency]],'0. CSM'!M:M,CSM_AGENCY3[[#This Row],[Billing CSM Title]])+SUMIFS('0. CSM'!F:F,'0. CSM'!L:L,CSM_AGENCY3[[#This Row],[Agency]],'0. CSM'!M:M,CSM_AGENCY3[[#This Row],[Billing CSM Title]])*1000</f>
        <v>0</v>
      </c>
      <c r="J2089" s="70">
        <f>CSM_AGENCY3[[#This Row],[FY1 ANNUAL]]+CSM_AGENCY3[[#This Row],[FY2 ANNUAL]]</f>
        <v>0</v>
      </c>
      <c r="K2089" s="70">
        <f>ROUND(CSM_AGENCY3[[#This Row],[FY1 ANNUAL]]/12,2)</f>
        <v>0</v>
      </c>
      <c r="L2089" s="70">
        <f>ROUND(CSM_AGENCY3[[#This Row],[FY2 ANNUAL]]/12,2)</f>
        <v>0</v>
      </c>
    </row>
    <row r="2090" spans="1:12" hidden="1" x14ac:dyDescent="0.25">
      <c r="A2090" t="s">
        <v>225</v>
      </c>
      <c r="B2090" t="s">
        <v>347</v>
      </c>
      <c r="C2090" s="4" t="s">
        <v>470</v>
      </c>
      <c r="D2090" s="4"/>
      <c r="E2090" s="4" t="str">
        <f>CSM_AGENCY3[[#This Row],[Agency]]&amp;"-"&amp;CSM_AGENCY3[[#This Row],[Agency Name]]</f>
        <v>080-Office of the Lieutenant Governor</v>
      </c>
      <c r="F2090" s="8" t="s">
        <v>35</v>
      </c>
      <c r="G2090" s="5" t="s">
        <v>457</v>
      </c>
      <c r="H2090" s="70">
        <f>SUMIFS('0. CSM'!C:C,'0. CSM'!L:L,CSM_AGENCY3[[#This Row],[Agency]],'0. CSM'!M:M,CSM_AGENCY3[[#This Row],[Billing CSM Title]])+SUMIFS('0. CSM'!E:E,'0. CSM'!L:L,CSM_AGENCY3[[#This Row],[Agency]],'0. CSM'!M:M,CSM_AGENCY3[[#This Row],[Billing CSM Title]])*1000</f>
        <v>0</v>
      </c>
      <c r="I2090" s="70">
        <f>SUMIFS('0. CSM'!D:D,'0. CSM'!L:L,CSM_AGENCY3[[#This Row],[Agency]],'0. CSM'!M:M,CSM_AGENCY3[[#This Row],[Billing CSM Title]])+SUMIFS('0. CSM'!F:F,'0. CSM'!L:L,CSM_AGENCY3[[#This Row],[Agency]],'0. CSM'!M:M,CSM_AGENCY3[[#This Row],[Billing CSM Title]])*1000</f>
        <v>0</v>
      </c>
      <c r="J2090" s="70">
        <f>CSM_AGENCY3[[#This Row],[FY1 ANNUAL]]+CSM_AGENCY3[[#This Row],[FY2 ANNUAL]]</f>
        <v>0</v>
      </c>
      <c r="K2090" s="70">
        <f>ROUND(CSM_AGENCY3[[#This Row],[FY1 ANNUAL]]/12,2)</f>
        <v>0</v>
      </c>
      <c r="L2090" s="70">
        <f>ROUND(CSM_AGENCY3[[#This Row],[FY2 ANNUAL]]/12,2)</f>
        <v>0</v>
      </c>
    </row>
    <row r="2091" spans="1:12" hidden="1" x14ac:dyDescent="0.25">
      <c r="A2091" t="s">
        <v>227</v>
      </c>
      <c r="B2091" t="s">
        <v>349</v>
      </c>
      <c r="C2091" s="4" t="s">
        <v>470</v>
      </c>
      <c r="D2091" s="4"/>
      <c r="E2091" s="4" t="str">
        <f>CSM_AGENCY3[[#This Row],[Agency]]&amp;"-"&amp;CSM_AGENCY3[[#This Row],[Agency Name]]</f>
        <v>083-WA St Leadership Bd</v>
      </c>
      <c r="F2091" s="8" t="s">
        <v>35</v>
      </c>
      <c r="G2091" s="5" t="s">
        <v>457</v>
      </c>
      <c r="H2091" s="70">
        <f>SUMIFS('0. CSM'!C:C,'0. CSM'!L:L,CSM_AGENCY3[[#This Row],[Agency]],'0. CSM'!M:M,CSM_AGENCY3[[#This Row],[Billing CSM Title]])+SUMIFS('0. CSM'!E:E,'0. CSM'!L:L,CSM_AGENCY3[[#This Row],[Agency]],'0. CSM'!M:M,CSM_AGENCY3[[#This Row],[Billing CSM Title]])*1000</f>
        <v>0</v>
      </c>
      <c r="I2091" s="70">
        <f>SUMIFS('0. CSM'!D:D,'0. CSM'!L:L,CSM_AGENCY3[[#This Row],[Agency]],'0. CSM'!M:M,CSM_AGENCY3[[#This Row],[Billing CSM Title]])+SUMIFS('0. CSM'!F:F,'0. CSM'!L:L,CSM_AGENCY3[[#This Row],[Agency]],'0. CSM'!M:M,CSM_AGENCY3[[#This Row],[Billing CSM Title]])*1000</f>
        <v>0</v>
      </c>
      <c r="J2091" s="70">
        <f>CSM_AGENCY3[[#This Row],[FY1 ANNUAL]]+CSM_AGENCY3[[#This Row],[FY2 ANNUAL]]</f>
        <v>0</v>
      </c>
      <c r="K2091" s="70">
        <f>ROUND(CSM_AGENCY3[[#This Row],[FY1 ANNUAL]]/12,2)</f>
        <v>0</v>
      </c>
      <c r="L2091" s="70">
        <f>ROUND(CSM_AGENCY3[[#This Row],[FY2 ANNUAL]]/12,2)</f>
        <v>0</v>
      </c>
    </row>
    <row r="2092" spans="1:12" hidden="1" x14ac:dyDescent="0.25">
      <c r="A2092" t="s">
        <v>226</v>
      </c>
      <c r="B2092" t="s">
        <v>348</v>
      </c>
      <c r="C2092" s="4" t="s">
        <v>470</v>
      </c>
      <c r="D2092" s="4"/>
      <c r="E2092" s="4" t="str">
        <f>CSM_AGENCY3[[#This Row],[Agency]]&amp;"-"&amp;CSM_AGENCY3[[#This Row],[Agency Name]]</f>
        <v>082-Public Disclosure Commission</v>
      </c>
      <c r="F2092" s="8" t="s">
        <v>35</v>
      </c>
      <c r="G2092" s="5" t="s">
        <v>457</v>
      </c>
      <c r="H2092" s="70">
        <f>SUMIFS('0. CSM'!C:C,'0. CSM'!L:L,CSM_AGENCY3[[#This Row],[Agency]],'0. CSM'!M:M,CSM_AGENCY3[[#This Row],[Billing CSM Title]])+SUMIFS('0. CSM'!E:E,'0. CSM'!L:L,CSM_AGENCY3[[#This Row],[Agency]],'0. CSM'!M:M,CSM_AGENCY3[[#This Row],[Billing CSM Title]])*1000</f>
        <v>0</v>
      </c>
      <c r="I2092" s="70">
        <f>SUMIFS('0. CSM'!D:D,'0. CSM'!L:L,CSM_AGENCY3[[#This Row],[Agency]],'0. CSM'!M:M,CSM_AGENCY3[[#This Row],[Billing CSM Title]])+SUMIFS('0. CSM'!F:F,'0. CSM'!L:L,CSM_AGENCY3[[#This Row],[Agency]],'0. CSM'!M:M,CSM_AGENCY3[[#This Row],[Billing CSM Title]])*1000</f>
        <v>0</v>
      </c>
      <c r="J2092" s="70">
        <f>CSM_AGENCY3[[#This Row],[FY1 ANNUAL]]+CSM_AGENCY3[[#This Row],[FY2 ANNUAL]]</f>
        <v>0</v>
      </c>
      <c r="K2092" s="70">
        <f>ROUND(CSM_AGENCY3[[#This Row],[FY1 ANNUAL]]/12,2)</f>
        <v>0</v>
      </c>
      <c r="L2092" s="70">
        <f>ROUND(CSM_AGENCY3[[#This Row],[FY2 ANNUAL]]/12,2)</f>
        <v>0</v>
      </c>
    </row>
    <row r="2093" spans="1:12" hidden="1" x14ac:dyDescent="0.25">
      <c r="A2093" t="s">
        <v>228</v>
      </c>
      <c r="B2093" t="s">
        <v>350</v>
      </c>
      <c r="C2093" s="4" t="s">
        <v>470</v>
      </c>
      <c r="D2093" s="4"/>
      <c r="E2093" s="4" t="str">
        <f>CSM_AGENCY3[[#This Row],[Agency]]&amp;"-"&amp;CSM_AGENCY3[[#This Row],[Agency Name]]</f>
        <v>085-Office of the Secretary of State</v>
      </c>
      <c r="F2093" s="8" t="s">
        <v>35</v>
      </c>
      <c r="G2093" s="5" t="s">
        <v>457</v>
      </c>
      <c r="H2093" s="70">
        <f>SUMIFS('0. CSM'!C:C,'0. CSM'!L:L,CSM_AGENCY3[[#This Row],[Agency]],'0. CSM'!M:M,CSM_AGENCY3[[#This Row],[Billing CSM Title]])+SUMIFS('0. CSM'!E:E,'0. CSM'!L:L,CSM_AGENCY3[[#This Row],[Agency]],'0. CSM'!M:M,CSM_AGENCY3[[#This Row],[Billing CSM Title]])*1000</f>
        <v>0</v>
      </c>
      <c r="I2093" s="70">
        <f>SUMIFS('0. CSM'!D:D,'0. CSM'!L:L,CSM_AGENCY3[[#This Row],[Agency]],'0. CSM'!M:M,CSM_AGENCY3[[#This Row],[Billing CSM Title]])+SUMIFS('0. CSM'!F:F,'0. CSM'!L:L,CSM_AGENCY3[[#This Row],[Agency]],'0. CSM'!M:M,CSM_AGENCY3[[#This Row],[Billing CSM Title]])*1000</f>
        <v>0</v>
      </c>
      <c r="J2093" s="70">
        <f>CSM_AGENCY3[[#This Row],[FY1 ANNUAL]]+CSM_AGENCY3[[#This Row],[FY2 ANNUAL]]</f>
        <v>0</v>
      </c>
      <c r="K2093" s="70">
        <f>ROUND(CSM_AGENCY3[[#This Row],[FY1 ANNUAL]]/12,2)</f>
        <v>0</v>
      </c>
      <c r="L2093" s="70">
        <f>ROUND(CSM_AGENCY3[[#This Row],[FY2 ANNUAL]]/12,2)</f>
        <v>0</v>
      </c>
    </row>
    <row r="2094" spans="1:12" hidden="1" x14ac:dyDescent="0.25">
      <c r="A2094" t="s">
        <v>229</v>
      </c>
      <c r="B2094" t="s">
        <v>351</v>
      </c>
      <c r="C2094" s="4" t="s">
        <v>470</v>
      </c>
      <c r="D2094" s="4"/>
      <c r="E2094" s="4" t="str">
        <f>CSM_AGENCY3[[#This Row],[Agency]]&amp;"-"&amp;CSM_AGENCY3[[#This Row],[Agency Name]]</f>
        <v>086-Governor's Office of Indian Affairs</v>
      </c>
      <c r="F2094" s="8" t="s">
        <v>35</v>
      </c>
      <c r="G2094" s="5" t="s">
        <v>457</v>
      </c>
      <c r="H2094" s="70">
        <f>SUMIFS('0. CSM'!C:C,'0. CSM'!L:L,CSM_AGENCY3[[#This Row],[Agency]],'0. CSM'!M:M,CSM_AGENCY3[[#This Row],[Billing CSM Title]])+SUMIFS('0. CSM'!E:E,'0. CSM'!L:L,CSM_AGENCY3[[#This Row],[Agency]],'0. CSM'!M:M,CSM_AGENCY3[[#This Row],[Billing CSM Title]])*1000</f>
        <v>0</v>
      </c>
      <c r="I2094" s="70">
        <f>SUMIFS('0. CSM'!D:D,'0. CSM'!L:L,CSM_AGENCY3[[#This Row],[Agency]],'0. CSM'!M:M,CSM_AGENCY3[[#This Row],[Billing CSM Title]])+SUMIFS('0. CSM'!F:F,'0. CSM'!L:L,CSM_AGENCY3[[#This Row],[Agency]],'0. CSM'!M:M,CSM_AGENCY3[[#This Row],[Billing CSM Title]])*1000</f>
        <v>0</v>
      </c>
      <c r="J2094" s="70">
        <f>CSM_AGENCY3[[#This Row],[FY1 ANNUAL]]+CSM_AGENCY3[[#This Row],[FY2 ANNUAL]]</f>
        <v>0</v>
      </c>
      <c r="K2094" s="70">
        <f>ROUND(CSM_AGENCY3[[#This Row],[FY1 ANNUAL]]/12,2)</f>
        <v>0</v>
      </c>
      <c r="L2094" s="70">
        <f>ROUND(CSM_AGENCY3[[#This Row],[FY2 ANNUAL]]/12,2)</f>
        <v>0</v>
      </c>
    </row>
    <row r="2095" spans="1:12" hidden="1" x14ac:dyDescent="0.25">
      <c r="A2095" t="s">
        <v>230</v>
      </c>
      <c r="B2095" t="s">
        <v>352</v>
      </c>
      <c r="C2095" s="4" t="s">
        <v>470</v>
      </c>
      <c r="D2095" s="4"/>
      <c r="E2095" s="4" t="str">
        <f>CSM_AGENCY3[[#This Row],[Agency]]&amp;"-"&amp;CSM_AGENCY3[[#This Row],[Agency Name]]</f>
        <v>087-Asian-Pacific-American Affrs</v>
      </c>
      <c r="F2095" s="8" t="s">
        <v>35</v>
      </c>
      <c r="G2095" s="5" t="s">
        <v>457</v>
      </c>
      <c r="H2095" s="70">
        <f>SUMIFS('0. CSM'!C:C,'0. CSM'!L:L,CSM_AGENCY3[[#This Row],[Agency]],'0. CSM'!M:M,CSM_AGENCY3[[#This Row],[Billing CSM Title]])+SUMIFS('0. CSM'!E:E,'0. CSM'!L:L,CSM_AGENCY3[[#This Row],[Agency]],'0. CSM'!M:M,CSM_AGENCY3[[#This Row],[Billing CSM Title]])*1000</f>
        <v>0</v>
      </c>
      <c r="I2095" s="70">
        <f>SUMIFS('0. CSM'!D:D,'0. CSM'!L:L,CSM_AGENCY3[[#This Row],[Agency]],'0. CSM'!M:M,CSM_AGENCY3[[#This Row],[Billing CSM Title]])+SUMIFS('0. CSM'!F:F,'0. CSM'!L:L,CSM_AGENCY3[[#This Row],[Agency]],'0. CSM'!M:M,CSM_AGENCY3[[#This Row],[Billing CSM Title]])*1000</f>
        <v>0</v>
      </c>
      <c r="J2095" s="70">
        <f>CSM_AGENCY3[[#This Row],[FY1 ANNUAL]]+CSM_AGENCY3[[#This Row],[FY2 ANNUAL]]</f>
        <v>0</v>
      </c>
      <c r="K2095" s="70">
        <f>ROUND(CSM_AGENCY3[[#This Row],[FY1 ANNUAL]]/12,2)</f>
        <v>0</v>
      </c>
      <c r="L2095" s="70">
        <f>ROUND(CSM_AGENCY3[[#This Row],[FY2 ANNUAL]]/12,2)</f>
        <v>0</v>
      </c>
    </row>
    <row r="2096" spans="1:12" hidden="1" x14ac:dyDescent="0.25">
      <c r="A2096" t="s">
        <v>231</v>
      </c>
      <c r="B2096" t="s">
        <v>353</v>
      </c>
      <c r="C2096" s="4" t="s">
        <v>470</v>
      </c>
      <c r="D2096" s="4"/>
      <c r="E2096" s="4" t="str">
        <f>CSM_AGENCY3[[#This Row],[Agency]]&amp;"-"&amp;CSM_AGENCY3[[#This Row],[Agency Name]]</f>
        <v>090-Office of the State Treasurer</v>
      </c>
      <c r="F2096" s="8" t="s">
        <v>35</v>
      </c>
      <c r="G2096" s="5" t="s">
        <v>457</v>
      </c>
      <c r="H2096" s="70">
        <f>SUMIFS('0. CSM'!C:C,'0. CSM'!L:L,CSM_AGENCY3[[#This Row],[Agency]],'0. CSM'!M:M,CSM_AGENCY3[[#This Row],[Billing CSM Title]])+SUMIFS('0. CSM'!E:E,'0. CSM'!L:L,CSM_AGENCY3[[#This Row],[Agency]],'0. CSM'!M:M,CSM_AGENCY3[[#This Row],[Billing CSM Title]])*1000</f>
        <v>0</v>
      </c>
      <c r="I2096" s="70">
        <f>SUMIFS('0. CSM'!D:D,'0. CSM'!L:L,CSM_AGENCY3[[#This Row],[Agency]],'0. CSM'!M:M,CSM_AGENCY3[[#This Row],[Billing CSM Title]])+SUMIFS('0. CSM'!F:F,'0. CSM'!L:L,CSM_AGENCY3[[#This Row],[Agency]],'0. CSM'!M:M,CSM_AGENCY3[[#This Row],[Billing CSM Title]])*1000</f>
        <v>0</v>
      </c>
      <c r="J2096" s="70">
        <f>CSM_AGENCY3[[#This Row],[FY1 ANNUAL]]+CSM_AGENCY3[[#This Row],[FY2 ANNUAL]]</f>
        <v>0</v>
      </c>
      <c r="K2096" s="70">
        <f>ROUND(CSM_AGENCY3[[#This Row],[FY1 ANNUAL]]/12,2)</f>
        <v>0</v>
      </c>
      <c r="L2096" s="70">
        <f>ROUND(CSM_AGENCY3[[#This Row],[FY2 ANNUAL]]/12,2)</f>
        <v>0</v>
      </c>
    </row>
    <row r="2097" spans="1:12" hidden="1" x14ac:dyDescent="0.25">
      <c r="A2097" t="s">
        <v>232</v>
      </c>
      <c r="B2097" t="s">
        <v>354</v>
      </c>
      <c r="C2097" s="4" t="s">
        <v>470</v>
      </c>
      <c r="D2097" s="4"/>
      <c r="E2097" s="4" t="str">
        <f>CSM_AGENCY3[[#This Row],[Agency]]&amp;"-"&amp;CSM_AGENCY3[[#This Row],[Agency Name]]</f>
        <v>091-Redistricting Commission</v>
      </c>
      <c r="F2097" s="8" t="s">
        <v>35</v>
      </c>
      <c r="G2097" s="5" t="s">
        <v>457</v>
      </c>
      <c r="H2097" s="70">
        <f>SUMIFS('0. CSM'!C:C,'0. CSM'!L:L,CSM_AGENCY3[[#This Row],[Agency]],'0. CSM'!M:M,CSM_AGENCY3[[#This Row],[Billing CSM Title]])+SUMIFS('0. CSM'!E:E,'0. CSM'!L:L,CSM_AGENCY3[[#This Row],[Agency]],'0. CSM'!M:M,CSM_AGENCY3[[#This Row],[Billing CSM Title]])*1000</f>
        <v>0</v>
      </c>
      <c r="I2097" s="70">
        <f>SUMIFS('0. CSM'!D:D,'0. CSM'!L:L,CSM_AGENCY3[[#This Row],[Agency]],'0. CSM'!M:M,CSM_AGENCY3[[#This Row],[Billing CSM Title]])+SUMIFS('0. CSM'!F:F,'0. CSM'!L:L,CSM_AGENCY3[[#This Row],[Agency]],'0. CSM'!M:M,CSM_AGENCY3[[#This Row],[Billing CSM Title]])*1000</f>
        <v>0</v>
      </c>
      <c r="J2097" s="70">
        <f>CSM_AGENCY3[[#This Row],[FY1 ANNUAL]]+CSM_AGENCY3[[#This Row],[FY2 ANNUAL]]</f>
        <v>0</v>
      </c>
      <c r="K2097" s="70">
        <f>ROUND(CSM_AGENCY3[[#This Row],[FY1 ANNUAL]]/12,2)</f>
        <v>0</v>
      </c>
      <c r="L2097" s="70">
        <f>ROUND(CSM_AGENCY3[[#This Row],[FY2 ANNUAL]]/12,2)</f>
        <v>0</v>
      </c>
    </row>
    <row r="2098" spans="1:12" hidden="1" x14ac:dyDescent="0.25">
      <c r="A2098" t="s">
        <v>233</v>
      </c>
      <c r="B2098" t="s">
        <v>355</v>
      </c>
      <c r="C2098" s="4" t="s">
        <v>470</v>
      </c>
      <c r="D2098" s="4"/>
      <c r="E2098" s="4" t="str">
        <f>CSM_AGENCY3[[#This Row],[Agency]]&amp;"-"&amp;CSM_AGENCY3[[#This Row],[Agency Name]]</f>
        <v>095-Office of the State Auditor</v>
      </c>
      <c r="F2098" s="8" t="s">
        <v>35</v>
      </c>
      <c r="G2098" s="5" t="s">
        <v>457</v>
      </c>
      <c r="H2098" s="70">
        <f>SUMIFS('0. CSM'!C:C,'0. CSM'!L:L,CSM_AGENCY3[[#This Row],[Agency]],'0. CSM'!M:M,CSM_AGENCY3[[#This Row],[Billing CSM Title]])+SUMIFS('0. CSM'!E:E,'0. CSM'!L:L,CSM_AGENCY3[[#This Row],[Agency]],'0. CSM'!M:M,CSM_AGENCY3[[#This Row],[Billing CSM Title]])*1000</f>
        <v>0</v>
      </c>
      <c r="I2098" s="70">
        <f>SUMIFS('0. CSM'!D:D,'0. CSM'!L:L,CSM_AGENCY3[[#This Row],[Agency]],'0. CSM'!M:M,CSM_AGENCY3[[#This Row],[Billing CSM Title]])+SUMIFS('0. CSM'!F:F,'0. CSM'!L:L,CSM_AGENCY3[[#This Row],[Agency]],'0. CSM'!M:M,CSM_AGENCY3[[#This Row],[Billing CSM Title]])*1000</f>
        <v>0</v>
      </c>
      <c r="J2098" s="70">
        <f>CSM_AGENCY3[[#This Row],[FY1 ANNUAL]]+CSM_AGENCY3[[#This Row],[FY2 ANNUAL]]</f>
        <v>0</v>
      </c>
      <c r="K2098" s="70">
        <f>ROUND(CSM_AGENCY3[[#This Row],[FY1 ANNUAL]]/12,2)</f>
        <v>0</v>
      </c>
      <c r="L2098" s="70">
        <f>ROUND(CSM_AGENCY3[[#This Row],[FY2 ANNUAL]]/12,2)</f>
        <v>0</v>
      </c>
    </row>
    <row r="2099" spans="1:12" hidden="1" x14ac:dyDescent="0.25">
      <c r="A2099" t="s">
        <v>234</v>
      </c>
      <c r="B2099" t="s">
        <v>356</v>
      </c>
      <c r="C2099" s="4" t="s">
        <v>470</v>
      </c>
      <c r="D2099" s="4"/>
      <c r="E2099" s="4" t="str">
        <f>CSM_AGENCY3[[#This Row],[Agency]]&amp;"-"&amp;CSM_AGENCY3[[#This Row],[Agency Name]]</f>
        <v>099-Comm Salaries for Elected Officials</v>
      </c>
      <c r="F2099" s="8" t="s">
        <v>35</v>
      </c>
      <c r="G2099" s="5" t="s">
        <v>457</v>
      </c>
      <c r="H2099" s="70">
        <f>SUMIFS('0. CSM'!C:C,'0. CSM'!L:L,CSM_AGENCY3[[#This Row],[Agency]],'0. CSM'!M:M,CSM_AGENCY3[[#This Row],[Billing CSM Title]])+SUMIFS('0. CSM'!E:E,'0. CSM'!L:L,CSM_AGENCY3[[#This Row],[Agency]],'0. CSM'!M:M,CSM_AGENCY3[[#This Row],[Billing CSM Title]])*1000</f>
        <v>0</v>
      </c>
      <c r="I2099" s="70">
        <f>SUMIFS('0. CSM'!D:D,'0. CSM'!L:L,CSM_AGENCY3[[#This Row],[Agency]],'0. CSM'!M:M,CSM_AGENCY3[[#This Row],[Billing CSM Title]])+SUMIFS('0. CSM'!F:F,'0. CSM'!L:L,CSM_AGENCY3[[#This Row],[Agency]],'0. CSM'!M:M,CSM_AGENCY3[[#This Row],[Billing CSM Title]])*1000</f>
        <v>0</v>
      </c>
      <c r="J2099" s="70">
        <f>CSM_AGENCY3[[#This Row],[FY1 ANNUAL]]+CSM_AGENCY3[[#This Row],[FY2 ANNUAL]]</f>
        <v>0</v>
      </c>
      <c r="K2099" s="70">
        <f>ROUND(CSM_AGENCY3[[#This Row],[FY1 ANNUAL]]/12,2)</f>
        <v>0</v>
      </c>
      <c r="L2099" s="70">
        <f>ROUND(CSM_AGENCY3[[#This Row],[FY2 ANNUAL]]/12,2)</f>
        <v>0</v>
      </c>
    </row>
    <row r="2100" spans="1:12" hidden="1" x14ac:dyDescent="0.25">
      <c r="A2100" t="s">
        <v>235</v>
      </c>
      <c r="B2100" t="s">
        <v>357</v>
      </c>
      <c r="C2100" s="4" t="s">
        <v>470</v>
      </c>
      <c r="D2100" s="4"/>
      <c r="E2100" s="4" t="str">
        <f>CSM_AGENCY3[[#This Row],[Agency]]&amp;"-"&amp;CSM_AGENCY3[[#This Row],[Agency Name]]</f>
        <v>100-Office of the Attorney General</v>
      </c>
      <c r="F2100" s="8" t="s">
        <v>35</v>
      </c>
      <c r="G2100" s="5" t="s">
        <v>457</v>
      </c>
      <c r="H2100" s="70">
        <f>SUMIFS('0. CSM'!C:C,'0. CSM'!L:L,CSM_AGENCY3[[#This Row],[Agency]],'0. CSM'!M:M,CSM_AGENCY3[[#This Row],[Billing CSM Title]])+SUMIFS('0. CSM'!E:E,'0. CSM'!L:L,CSM_AGENCY3[[#This Row],[Agency]],'0. CSM'!M:M,CSM_AGENCY3[[#This Row],[Billing CSM Title]])*1000</f>
        <v>0</v>
      </c>
      <c r="I2100" s="70">
        <f>SUMIFS('0. CSM'!D:D,'0. CSM'!L:L,CSM_AGENCY3[[#This Row],[Agency]],'0. CSM'!M:M,CSM_AGENCY3[[#This Row],[Billing CSM Title]])+SUMIFS('0. CSM'!F:F,'0. CSM'!L:L,CSM_AGENCY3[[#This Row],[Agency]],'0. CSM'!M:M,CSM_AGENCY3[[#This Row],[Billing CSM Title]])*1000</f>
        <v>0</v>
      </c>
      <c r="J2100" s="70">
        <f>CSM_AGENCY3[[#This Row],[FY1 ANNUAL]]+CSM_AGENCY3[[#This Row],[FY2 ANNUAL]]</f>
        <v>0</v>
      </c>
      <c r="K2100" s="70">
        <f>ROUND(CSM_AGENCY3[[#This Row],[FY1 ANNUAL]]/12,2)</f>
        <v>0</v>
      </c>
      <c r="L2100" s="70">
        <f>ROUND(CSM_AGENCY3[[#This Row],[FY2 ANNUAL]]/12,2)</f>
        <v>0</v>
      </c>
    </row>
    <row r="2101" spans="1:12" hidden="1" x14ac:dyDescent="0.25">
      <c r="A2101" t="s">
        <v>236</v>
      </c>
      <c r="B2101" t="s">
        <v>358</v>
      </c>
      <c r="C2101" s="4" t="s">
        <v>470</v>
      </c>
      <c r="D2101" s="4"/>
      <c r="E2101" s="4" t="str">
        <f>CSM_AGENCY3[[#This Row],[Agency]]&amp;"-"&amp;CSM_AGENCY3[[#This Row],[Agency Name]]</f>
        <v>101-Caseload Forecast Council</v>
      </c>
      <c r="F2101" s="8" t="s">
        <v>35</v>
      </c>
      <c r="G2101" s="5" t="s">
        <v>457</v>
      </c>
      <c r="H2101" s="70">
        <f>SUMIFS('0. CSM'!C:C,'0. CSM'!L:L,CSM_AGENCY3[[#This Row],[Agency]],'0. CSM'!M:M,CSM_AGENCY3[[#This Row],[Billing CSM Title]])+SUMIFS('0. CSM'!E:E,'0. CSM'!L:L,CSM_AGENCY3[[#This Row],[Agency]],'0. CSM'!M:M,CSM_AGENCY3[[#This Row],[Billing CSM Title]])*1000</f>
        <v>0</v>
      </c>
      <c r="I2101" s="70">
        <f>SUMIFS('0. CSM'!D:D,'0. CSM'!L:L,CSM_AGENCY3[[#This Row],[Agency]],'0. CSM'!M:M,CSM_AGENCY3[[#This Row],[Billing CSM Title]])+SUMIFS('0. CSM'!F:F,'0. CSM'!L:L,CSM_AGENCY3[[#This Row],[Agency]],'0. CSM'!M:M,CSM_AGENCY3[[#This Row],[Billing CSM Title]])*1000</f>
        <v>0</v>
      </c>
      <c r="J2101" s="70">
        <f>CSM_AGENCY3[[#This Row],[FY1 ANNUAL]]+CSM_AGENCY3[[#This Row],[FY2 ANNUAL]]</f>
        <v>0</v>
      </c>
      <c r="K2101" s="70">
        <f>ROUND(CSM_AGENCY3[[#This Row],[FY1 ANNUAL]]/12,2)</f>
        <v>0</v>
      </c>
      <c r="L2101" s="70">
        <f>ROUND(CSM_AGENCY3[[#This Row],[FY2 ANNUAL]]/12,2)</f>
        <v>0</v>
      </c>
    </row>
    <row r="2102" spans="1:12" hidden="1" x14ac:dyDescent="0.25">
      <c r="A2102" t="s">
        <v>237</v>
      </c>
      <c r="B2102" t="s">
        <v>359</v>
      </c>
      <c r="C2102" s="4" t="s">
        <v>470</v>
      </c>
      <c r="D2102" s="4"/>
      <c r="E2102" s="4" t="str">
        <f>CSM_AGENCY3[[#This Row],[Agency]]&amp;"-"&amp;CSM_AGENCY3[[#This Row],[Agency Name]]</f>
        <v>102-Dept of Financial Institutions</v>
      </c>
      <c r="F2102" s="8" t="s">
        <v>35</v>
      </c>
      <c r="G2102" s="5" t="s">
        <v>457</v>
      </c>
      <c r="H2102" s="70">
        <f>SUMIFS('0. CSM'!C:C,'0. CSM'!L:L,CSM_AGENCY3[[#This Row],[Agency]],'0. CSM'!M:M,CSM_AGENCY3[[#This Row],[Billing CSM Title]])+SUMIFS('0. CSM'!E:E,'0. CSM'!L:L,CSM_AGENCY3[[#This Row],[Agency]],'0. CSM'!M:M,CSM_AGENCY3[[#This Row],[Billing CSM Title]])*1000</f>
        <v>0</v>
      </c>
      <c r="I2102" s="70">
        <f>SUMIFS('0. CSM'!D:D,'0. CSM'!L:L,CSM_AGENCY3[[#This Row],[Agency]],'0. CSM'!M:M,CSM_AGENCY3[[#This Row],[Billing CSM Title]])+SUMIFS('0. CSM'!F:F,'0. CSM'!L:L,CSM_AGENCY3[[#This Row],[Agency]],'0. CSM'!M:M,CSM_AGENCY3[[#This Row],[Billing CSM Title]])*1000</f>
        <v>0</v>
      </c>
      <c r="J2102" s="70">
        <f>CSM_AGENCY3[[#This Row],[FY1 ANNUAL]]+CSM_AGENCY3[[#This Row],[FY2 ANNUAL]]</f>
        <v>0</v>
      </c>
      <c r="K2102" s="70">
        <f>ROUND(CSM_AGENCY3[[#This Row],[FY1 ANNUAL]]/12,2)</f>
        <v>0</v>
      </c>
      <c r="L2102" s="70">
        <f>ROUND(CSM_AGENCY3[[#This Row],[FY2 ANNUAL]]/12,2)</f>
        <v>0</v>
      </c>
    </row>
    <row r="2103" spans="1:12" hidden="1" x14ac:dyDescent="0.25">
      <c r="A2103" t="s">
        <v>238</v>
      </c>
      <c r="B2103" t="s">
        <v>360</v>
      </c>
      <c r="C2103" s="4" t="s">
        <v>470</v>
      </c>
      <c r="D2103" s="4"/>
      <c r="E2103" s="4" t="str">
        <f>CSM_AGENCY3[[#This Row],[Agency]]&amp;"-"&amp;CSM_AGENCY3[[#This Row],[Agency Name]]</f>
        <v>103-Department of Commerce</v>
      </c>
      <c r="F2103" s="8" t="s">
        <v>35</v>
      </c>
      <c r="G2103" s="5" t="s">
        <v>457</v>
      </c>
      <c r="H2103" s="70">
        <f>SUMIFS('0. CSM'!C:C,'0. CSM'!L:L,CSM_AGENCY3[[#This Row],[Agency]],'0. CSM'!M:M,CSM_AGENCY3[[#This Row],[Billing CSM Title]])+SUMIFS('0. CSM'!E:E,'0. CSM'!L:L,CSM_AGENCY3[[#This Row],[Agency]],'0. CSM'!M:M,CSM_AGENCY3[[#This Row],[Billing CSM Title]])*1000</f>
        <v>0</v>
      </c>
      <c r="I2103" s="70">
        <f>SUMIFS('0. CSM'!D:D,'0. CSM'!L:L,CSM_AGENCY3[[#This Row],[Agency]],'0. CSM'!M:M,CSM_AGENCY3[[#This Row],[Billing CSM Title]])+SUMIFS('0. CSM'!F:F,'0. CSM'!L:L,CSM_AGENCY3[[#This Row],[Agency]],'0. CSM'!M:M,CSM_AGENCY3[[#This Row],[Billing CSM Title]])*1000</f>
        <v>0</v>
      </c>
      <c r="J2103" s="70">
        <f>CSM_AGENCY3[[#This Row],[FY1 ANNUAL]]+CSM_AGENCY3[[#This Row],[FY2 ANNUAL]]</f>
        <v>0</v>
      </c>
      <c r="K2103" s="70">
        <f>ROUND(CSM_AGENCY3[[#This Row],[FY1 ANNUAL]]/12,2)</f>
        <v>0</v>
      </c>
      <c r="L2103" s="70">
        <f>ROUND(CSM_AGENCY3[[#This Row],[FY2 ANNUAL]]/12,2)</f>
        <v>0</v>
      </c>
    </row>
    <row r="2104" spans="1:12" hidden="1" x14ac:dyDescent="0.25">
      <c r="A2104" t="s">
        <v>239</v>
      </c>
      <c r="B2104" t="s">
        <v>361</v>
      </c>
      <c r="C2104" s="4" t="s">
        <v>470</v>
      </c>
      <c r="D2104" s="4"/>
      <c r="E2104" s="4" t="str">
        <f>CSM_AGENCY3[[#This Row],[Agency]]&amp;"-"&amp;CSM_AGENCY3[[#This Row],[Agency Name]]</f>
        <v>104-Economic &amp; Revenue Forecast Council</v>
      </c>
      <c r="F2104" s="8" t="s">
        <v>35</v>
      </c>
      <c r="G2104" s="5" t="s">
        <v>457</v>
      </c>
      <c r="H2104" s="70">
        <f>SUMIFS('0. CSM'!C:C,'0. CSM'!L:L,CSM_AGENCY3[[#This Row],[Agency]],'0. CSM'!M:M,CSM_AGENCY3[[#This Row],[Billing CSM Title]])+SUMIFS('0. CSM'!E:E,'0. CSM'!L:L,CSM_AGENCY3[[#This Row],[Agency]],'0. CSM'!M:M,CSM_AGENCY3[[#This Row],[Billing CSM Title]])*1000</f>
        <v>0</v>
      </c>
      <c r="I2104" s="70">
        <f>SUMIFS('0. CSM'!D:D,'0. CSM'!L:L,CSM_AGENCY3[[#This Row],[Agency]],'0. CSM'!M:M,CSM_AGENCY3[[#This Row],[Billing CSM Title]])+SUMIFS('0. CSM'!F:F,'0. CSM'!L:L,CSM_AGENCY3[[#This Row],[Agency]],'0. CSM'!M:M,CSM_AGENCY3[[#This Row],[Billing CSM Title]])*1000</f>
        <v>0</v>
      </c>
      <c r="J2104" s="70">
        <f>CSM_AGENCY3[[#This Row],[FY1 ANNUAL]]+CSM_AGENCY3[[#This Row],[FY2 ANNUAL]]</f>
        <v>0</v>
      </c>
      <c r="K2104" s="70">
        <f>ROUND(CSM_AGENCY3[[#This Row],[FY1 ANNUAL]]/12,2)</f>
        <v>0</v>
      </c>
      <c r="L2104" s="70">
        <f>ROUND(CSM_AGENCY3[[#This Row],[FY2 ANNUAL]]/12,2)</f>
        <v>0</v>
      </c>
    </row>
    <row r="2105" spans="1:12" hidden="1" x14ac:dyDescent="0.25">
      <c r="A2105" t="s">
        <v>240</v>
      </c>
      <c r="B2105" t="s">
        <v>362</v>
      </c>
      <c r="C2105" s="4" t="s">
        <v>470</v>
      </c>
      <c r="D2105" s="4"/>
      <c r="E2105" s="4" t="str">
        <f>CSM_AGENCY3[[#This Row],[Agency]]&amp;"-"&amp;CSM_AGENCY3[[#This Row],[Agency Name]]</f>
        <v>105-Office of Financial Management</v>
      </c>
      <c r="F2105" s="8" t="s">
        <v>35</v>
      </c>
      <c r="G2105" s="5" t="s">
        <v>457</v>
      </c>
      <c r="H2105" s="70">
        <f>SUMIFS('0. CSM'!C:C,'0. CSM'!L:L,CSM_AGENCY3[[#This Row],[Agency]],'0. CSM'!M:M,CSM_AGENCY3[[#This Row],[Billing CSM Title]])+SUMIFS('0. CSM'!E:E,'0. CSM'!L:L,CSM_AGENCY3[[#This Row],[Agency]],'0. CSM'!M:M,CSM_AGENCY3[[#This Row],[Billing CSM Title]])*1000</f>
        <v>0</v>
      </c>
      <c r="I2105" s="70">
        <f>SUMIFS('0. CSM'!D:D,'0. CSM'!L:L,CSM_AGENCY3[[#This Row],[Agency]],'0. CSM'!M:M,CSM_AGENCY3[[#This Row],[Billing CSM Title]])+SUMIFS('0. CSM'!F:F,'0. CSM'!L:L,CSM_AGENCY3[[#This Row],[Agency]],'0. CSM'!M:M,CSM_AGENCY3[[#This Row],[Billing CSM Title]])*1000</f>
        <v>0</v>
      </c>
      <c r="J2105" s="70">
        <f>CSM_AGENCY3[[#This Row],[FY1 ANNUAL]]+CSM_AGENCY3[[#This Row],[FY2 ANNUAL]]</f>
        <v>0</v>
      </c>
      <c r="K2105" s="70">
        <f>ROUND(CSM_AGENCY3[[#This Row],[FY1 ANNUAL]]/12,2)</f>
        <v>0</v>
      </c>
      <c r="L2105" s="70">
        <f>ROUND(CSM_AGENCY3[[#This Row],[FY2 ANNUAL]]/12,2)</f>
        <v>0</v>
      </c>
    </row>
    <row r="2106" spans="1:12" hidden="1" x14ac:dyDescent="0.25">
      <c r="A2106" t="s">
        <v>241</v>
      </c>
      <c r="B2106" t="s">
        <v>363</v>
      </c>
      <c r="C2106" s="4" t="s">
        <v>470</v>
      </c>
      <c r="D2106" s="4"/>
      <c r="E2106" s="4" t="str">
        <f>CSM_AGENCY3[[#This Row],[Agency]]&amp;"-"&amp;CSM_AGENCY3[[#This Row],[Agency Name]]</f>
        <v>107-WA State Health Care Authority</v>
      </c>
      <c r="F2106" s="8" t="s">
        <v>35</v>
      </c>
      <c r="G2106" s="5" t="s">
        <v>457</v>
      </c>
      <c r="H2106" s="70">
        <f>SUMIFS('0. CSM'!C:C,'0. CSM'!L:L,CSM_AGENCY3[[#This Row],[Agency]],'0. CSM'!M:M,CSM_AGENCY3[[#This Row],[Billing CSM Title]])+SUMIFS('0. CSM'!E:E,'0. CSM'!L:L,CSM_AGENCY3[[#This Row],[Agency]],'0. CSM'!M:M,CSM_AGENCY3[[#This Row],[Billing CSM Title]])*1000</f>
        <v>0</v>
      </c>
      <c r="I2106" s="70">
        <f>SUMIFS('0. CSM'!D:D,'0. CSM'!L:L,CSM_AGENCY3[[#This Row],[Agency]],'0. CSM'!M:M,CSM_AGENCY3[[#This Row],[Billing CSM Title]])+SUMIFS('0. CSM'!F:F,'0. CSM'!L:L,CSM_AGENCY3[[#This Row],[Agency]],'0. CSM'!M:M,CSM_AGENCY3[[#This Row],[Billing CSM Title]])*1000</f>
        <v>0</v>
      </c>
      <c r="J2106" s="70">
        <f>CSM_AGENCY3[[#This Row],[FY1 ANNUAL]]+CSM_AGENCY3[[#This Row],[FY2 ANNUAL]]</f>
        <v>0</v>
      </c>
      <c r="K2106" s="70">
        <f>ROUND(CSM_AGENCY3[[#This Row],[FY1 ANNUAL]]/12,2)</f>
        <v>0</v>
      </c>
      <c r="L2106" s="70">
        <f>ROUND(CSM_AGENCY3[[#This Row],[FY2 ANNUAL]]/12,2)</f>
        <v>0</v>
      </c>
    </row>
    <row r="2107" spans="1:12" hidden="1" x14ac:dyDescent="0.25">
      <c r="A2107" t="s">
        <v>242</v>
      </c>
      <c r="B2107" t="s">
        <v>364</v>
      </c>
      <c r="C2107" s="4" t="s">
        <v>470</v>
      </c>
      <c r="D2107" s="4"/>
      <c r="E2107" s="4" t="str">
        <f>CSM_AGENCY3[[#This Row],[Agency]]&amp;"-"&amp;CSM_AGENCY3[[#This Row],[Agency Name]]</f>
        <v>110-Office of Administrative Hearings</v>
      </c>
      <c r="F2107" s="8" t="s">
        <v>35</v>
      </c>
      <c r="G2107" s="5" t="s">
        <v>457</v>
      </c>
      <c r="H2107" s="70">
        <f>SUMIFS('0. CSM'!C:C,'0. CSM'!L:L,CSM_AGENCY3[[#This Row],[Agency]],'0. CSM'!M:M,CSM_AGENCY3[[#This Row],[Billing CSM Title]])+SUMIFS('0. CSM'!E:E,'0. CSM'!L:L,CSM_AGENCY3[[#This Row],[Agency]],'0. CSM'!M:M,CSM_AGENCY3[[#This Row],[Billing CSM Title]])*1000</f>
        <v>0</v>
      </c>
      <c r="I2107" s="70">
        <f>SUMIFS('0. CSM'!D:D,'0. CSM'!L:L,CSM_AGENCY3[[#This Row],[Agency]],'0. CSM'!M:M,CSM_AGENCY3[[#This Row],[Billing CSM Title]])+SUMIFS('0. CSM'!F:F,'0. CSM'!L:L,CSM_AGENCY3[[#This Row],[Agency]],'0. CSM'!M:M,CSM_AGENCY3[[#This Row],[Billing CSM Title]])*1000</f>
        <v>0</v>
      </c>
      <c r="J2107" s="70">
        <f>CSM_AGENCY3[[#This Row],[FY1 ANNUAL]]+CSM_AGENCY3[[#This Row],[FY2 ANNUAL]]</f>
        <v>0</v>
      </c>
      <c r="K2107" s="70">
        <f>ROUND(CSM_AGENCY3[[#This Row],[FY1 ANNUAL]]/12,2)</f>
        <v>0</v>
      </c>
      <c r="L2107" s="70">
        <f>ROUND(CSM_AGENCY3[[#This Row],[FY2 ANNUAL]]/12,2)</f>
        <v>0</v>
      </c>
    </row>
    <row r="2108" spans="1:12" hidden="1" x14ac:dyDescent="0.25">
      <c r="A2108" t="s">
        <v>243</v>
      </c>
      <c r="B2108" t="s">
        <v>365</v>
      </c>
      <c r="C2108" s="4" t="s">
        <v>470</v>
      </c>
      <c r="D2108" s="4"/>
      <c r="E2108" s="4" t="str">
        <f>CSM_AGENCY3[[#This Row],[Agency]]&amp;"-"&amp;CSM_AGENCY3[[#This Row],[Agency Name]]</f>
        <v>116-State Lottery Commission</v>
      </c>
      <c r="F2108" s="8" t="s">
        <v>35</v>
      </c>
      <c r="G2108" s="5" t="s">
        <v>457</v>
      </c>
      <c r="H2108" s="70">
        <f>SUMIFS('0. CSM'!C:C,'0. CSM'!L:L,CSM_AGENCY3[[#This Row],[Agency]],'0. CSM'!M:M,CSM_AGENCY3[[#This Row],[Billing CSM Title]])+SUMIFS('0. CSM'!E:E,'0. CSM'!L:L,CSM_AGENCY3[[#This Row],[Agency]],'0. CSM'!M:M,CSM_AGENCY3[[#This Row],[Billing CSM Title]])*1000</f>
        <v>0</v>
      </c>
      <c r="I2108" s="70">
        <f>SUMIFS('0. CSM'!D:D,'0. CSM'!L:L,CSM_AGENCY3[[#This Row],[Agency]],'0. CSM'!M:M,CSM_AGENCY3[[#This Row],[Billing CSM Title]])+SUMIFS('0. CSM'!F:F,'0. CSM'!L:L,CSM_AGENCY3[[#This Row],[Agency]],'0. CSM'!M:M,CSM_AGENCY3[[#This Row],[Billing CSM Title]])*1000</f>
        <v>0</v>
      </c>
      <c r="J2108" s="70">
        <f>CSM_AGENCY3[[#This Row],[FY1 ANNUAL]]+CSM_AGENCY3[[#This Row],[FY2 ANNUAL]]</f>
        <v>0</v>
      </c>
      <c r="K2108" s="70">
        <f>ROUND(CSM_AGENCY3[[#This Row],[FY1 ANNUAL]]/12,2)</f>
        <v>0</v>
      </c>
      <c r="L2108" s="70">
        <f>ROUND(CSM_AGENCY3[[#This Row],[FY2 ANNUAL]]/12,2)</f>
        <v>0</v>
      </c>
    </row>
    <row r="2109" spans="1:12" hidden="1" x14ac:dyDescent="0.25">
      <c r="A2109" t="s">
        <v>244</v>
      </c>
      <c r="B2109" t="s">
        <v>366</v>
      </c>
      <c r="C2109" s="4" t="s">
        <v>470</v>
      </c>
      <c r="D2109" s="4"/>
      <c r="E2109" s="4" t="str">
        <f>CSM_AGENCY3[[#This Row],[Agency]]&amp;"-"&amp;CSM_AGENCY3[[#This Row],[Agency Name]]</f>
        <v>117-Washington State Gambling Comm</v>
      </c>
      <c r="F2109" s="8" t="s">
        <v>35</v>
      </c>
      <c r="G2109" s="5" t="s">
        <v>457</v>
      </c>
      <c r="H2109" s="70">
        <f>SUMIFS('0. CSM'!C:C,'0. CSM'!L:L,CSM_AGENCY3[[#This Row],[Agency]],'0. CSM'!M:M,CSM_AGENCY3[[#This Row],[Billing CSM Title]])+SUMIFS('0. CSM'!E:E,'0. CSM'!L:L,CSM_AGENCY3[[#This Row],[Agency]],'0. CSM'!M:M,CSM_AGENCY3[[#This Row],[Billing CSM Title]])*1000</f>
        <v>0</v>
      </c>
      <c r="I2109" s="70">
        <f>SUMIFS('0. CSM'!D:D,'0. CSM'!L:L,CSM_AGENCY3[[#This Row],[Agency]],'0. CSM'!M:M,CSM_AGENCY3[[#This Row],[Billing CSM Title]])+SUMIFS('0. CSM'!F:F,'0. CSM'!L:L,CSM_AGENCY3[[#This Row],[Agency]],'0. CSM'!M:M,CSM_AGENCY3[[#This Row],[Billing CSM Title]])*1000</f>
        <v>0</v>
      </c>
      <c r="J2109" s="70">
        <f>CSM_AGENCY3[[#This Row],[FY1 ANNUAL]]+CSM_AGENCY3[[#This Row],[FY2 ANNUAL]]</f>
        <v>0</v>
      </c>
      <c r="K2109" s="70">
        <f>ROUND(CSM_AGENCY3[[#This Row],[FY1 ANNUAL]]/12,2)</f>
        <v>0</v>
      </c>
      <c r="L2109" s="70">
        <f>ROUND(CSM_AGENCY3[[#This Row],[FY2 ANNUAL]]/12,2)</f>
        <v>0</v>
      </c>
    </row>
    <row r="2110" spans="1:12" hidden="1" x14ac:dyDescent="0.25">
      <c r="A2110" t="s">
        <v>245</v>
      </c>
      <c r="B2110" t="s">
        <v>367</v>
      </c>
      <c r="C2110" s="4" t="s">
        <v>470</v>
      </c>
      <c r="D2110" s="4"/>
      <c r="E2110" s="4" t="str">
        <f>CSM_AGENCY3[[#This Row],[Agency]]&amp;"-"&amp;CSM_AGENCY3[[#This Row],[Agency Name]]</f>
        <v>118-WA State Comm on Hispanic Affairs</v>
      </c>
      <c r="F2110" s="8" t="s">
        <v>35</v>
      </c>
      <c r="G2110" s="5" t="s">
        <v>457</v>
      </c>
      <c r="H2110" s="70">
        <f>SUMIFS('0. CSM'!C:C,'0. CSM'!L:L,CSM_AGENCY3[[#This Row],[Agency]],'0. CSM'!M:M,CSM_AGENCY3[[#This Row],[Billing CSM Title]])+SUMIFS('0. CSM'!E:E,'0. CSM'!L:L,CSM_AGENCY3[[#This Row],[Agency]],'0. CSM'!M:M,CSM_AGENCY3[[#This Row],[Billing CSM Title]])*1000</f>
        <v>0</v>
      </c>
      <c r="I2110" s="70">
        <f>SUMIFS('0. CSM'!D:D,'0. CSM'!L:L,CSM_AGENCY3[[#This Row],[Agency]],'0. CSM'!M:M,CSM_AGENCY3[[#This Row],[Billing CSM Title]])+SUMIFS('0. CSM'!F:F,'0. CSM'!L:L,CSM_AGENCY3[[#This Row],[Agency]],'0. CSM'!M:M,CSM_AGENCY3[[#This Row],[Billing CSM Title]])*1000</f>
        <v>0</v>
      </c>
      <c r="J2110" s="70">
        <f>CSM_AGENCY3[[#This Row],[FY1 ANNUAL]]+CSM_AGENCY3[[#This Row],[FY2 ANNUAL]]</f>
        <v>0</v>
      </c>
      <c r="K2110" s="70">
        <f>ROUND(CSM_AGENCY3[[#This Row],[FY1 ANNUAL]]/12,2)</f>
        <v>0</v>
      </c>
      <c r="L2110" s="70">
        <f>ROUND(CSM_AGENCY3[[#This Row],[FY2 ANNUAL]]/12,2)</f>
        <v>0</v>
      </c>
    </row>
    <row r="2111" spans="1:12" hidden="1" x14ac:dyDescent="0.25">
      <c r="A2111" t="s">
        <v>246</v>
      </c>
      <c r="B2111" t="s">
        <v>368</v>
      </c>
      <c r="C2111" s="4" t="s">
        <v>470</v>
      </c>
      <c r="D2111" s="4"/>
      <c r="E2111" s="4" t="str">
        <f>CSM_AGENCY3[[#This Row],[Agency]]&amp;"-"&amp;CSM_AGENCY3[[#This Row],[Agency Name]]</f>
        <v>119-African-American Affairs Comm</v>
      </c>
      <c r="F2111" s="8" t="s">
        <v>35</v>
      </c>
      <c r="G2111" s="5" t="s">
        <v>457</v>
      </c>
      <c r="H2111" s="70">
        <f>SUMIFS('0. CSM'!C:C,'0. CSM'!L:L,CSM_AGENCY3[[#This Row],[Agency]],'0. CSM'!M:M,CSM_AGENCY3[[#This Row],[Billing CSM Title]])+SUMIFS('0. CSM'!E:E,'0. CSM'!L:L,CSM_AGENCY3[[#This Row],[Agency]],'0. CSM'!M:M,CSM_AGENCY3[[#This Row],[Billing CSM Title]])*1000</f>
        <v>0</v>
      </c>
      <c r="I2111" s="70">
        <f>SUMIFS('0. CSM'!D:D,'0. CSM'!L:L,CSM_AGENCY3[[#This Row],[Agency]],'0. CSM'!M:M,CSM_AGENCY3[[#This Row],[Billing CSM Title]])+SUMIFS('0. CSM'!F:F,'0. CSM'!L:L,CSM_AGENCY3[[#This Row],[Agency]],'0. CSM'!M:M,CSM_AGENCY3[[#This Row],[Billing CSM Title]])*1000</f>
        <v>0</v>
      </c>
      <c r="J2111" s="70">
        <f>CSM_AGENCY3[[#This Row],[FY1 ANNUAL]]+CSM_AGENCY3[[#This Row],[FY2 ANNUAL]]</f>
        <v>0</v>
      </c>
      <c r="K2111" s="70">
        <f>ROUND(CSM_AGENCY3[[#This Row],[FY1 ANNUAL]]/12,2)</f>
        <v>0</v>
      </c>
      <c r="L2111" s="70">
        <f>ROUND(CSM_AGENCY3[[#This Row],[FY2 ANNUAL]]/12,2)</f>
        <v>0</v>
      </c>
    </row>
    <row r="2112" spans="1:12" hidden="1" x14ac:dyDescent="0.25">
      <c r="A2112" t="s">
        <v>247</v>
      </c>
      <c r="B2112" t="s">
        <v>369</v>
      </c>
      <c r="C2112" s="4" t="s">
        <v>470</v>
      </c>
      <c r="D2112" s="4"/>
      <c r="E2112" s="4" t="str">
        <f>CSM_AGENCY3[[#This Row],[Agency]]&amp;"-"&amp;CSM_AGENCY3[[#This Row],[Agency Name]]</f>
        <v>120-Human Rights Commission</v>
      </c>
      <c r="F2112" s="8" t="s">
        <v>35</v>
      </c>
      <c r="G2112" s="5" t="s">
        <v>457</v>
      </c>
      <c r="H2112" s="70">
        <f>SUMIFS('0. CSM'!C:C,'0. CSM'!L:L,CSM_AGENCY3[[#This Row],[Agency]],'0. CSM'!M:M,CSM_AGENCY3[[#This Row],[Billing CSM Title]])+SUMIFS('0. CSM'!E:E,'0. CSM'!L:L,CSM_AGENCY3[[#This Row],[Agency]],'0. CSM'!M:M,CSM_AGENCY3[[#This Row],[Billing CSM Title]])*1000</f>
        <v>0</v>
      </c>
      <c r="I2112" s="70">
        <f>SUMIFS('0. CSM'!D:D,'0. CSM'!L:L,CSM_AGENCY3[[#This Row],[Agency]],'0. CSM'!M:M,CSM_AGENCY3[[#This Row],[Billing CSM Title]])+SUMIFS('0. CSM'!F:F,'0. CSM'!L:L,CSM_AGENCY3[[#This Row],[Agency]],'0. CSM'!M:M,CSM_AGENCY3[[#This Row],[Billing CSM Title]])*1000</f>
        <v>0</v>
      </c>
      <c r="J2112" s="70">
        <f>CSM_AGENCY3[[#This Row],[FY1 ANNUAL]]+CSM_AGENCY3[[#This Row],[FY2 ANNUAL]]</f>
        <v>0</v>
      </c>
      <c r="K2112" s="70">
        <f>ROUND(CSM_AGENCY3[[#This Row],[FY1 ANNUAL]]/12,2)</f>
        <v>0</v>
      </c>
      <c r="L2112" s="70">
        <f>ROUND(CSM_AGENCY3[[#This Row],[FY2 ANNUAL]]/12,2)</f>
        <v>0</v>
      </c>
    </row>
    <row r="2113" spans="1:12" hidden="1" x14ac:dyDescent="0.25">
      <c r="A2113" t="s">
        <v>248</v>
      </c>
      <c r="B2113" t="s">
        <v>370</v>
      </c>
      <c r="C2113" s="4" t="s">
        <v>470</v>
      </c>
      <c r="D2113" s="4"/>
      <c r="E2113" s="4" t="str">
        <f>CSM_AGENCY3[[#This Row],[Agency]]&amp;"-"&amp;CSM_AGENCY3[[#This Row],[Agency Name]]</f>
        <v>124-Department of Retirement Systems</v>
      </c>
      <c r="F2113" s="8" t="s">
        <v>35</v>
      </c>
      <c r="G2113" s="5" t="s">
        <v>457</v>
      </c>
      <c r="H2113" s="70">
        <f>SUMIFS('0. CSM'!C:C,'0. CSM'!L:L,CSM_AGENCY3[[#This Row],[Agency]],'0. CSM'!M:M,CSM_AGENCY3[[#This Row],[Billing CSM Title]])+SUMIFS('0. CSM'!E:E,'0. CSM'!L:L,CSM_AGENCY3[[#This Row],[Agency]],'0. CSM'!M:M,CSM_AGENCY3[[#This Row],[Billing CSM Title]])*1000</f>
        <v>0</v>
      </c>
      <c r="I2113" s="70">
        <f>SUMIFS('0. CSM'!D:D,'0. CSM'!L:L,CSM_AGENCY3[[#This Row],[Agency]],'0. CSM'!M:M,CSM_AGENCY3[[#This Row],[Billing CSM Title]])+SUMIFS('0. CSM'!F:F,'0. CSM'!L:L,CSM_AGENCY3[[#This Row],[Agency]],'0. CSM'!M:M,CSM_AGENCY3[[#This Row],[Billing CSM Title]])*1000</f>
        <v>0</v>
      </c>
      <c r="J2113" s="70">
        <f>CSM_AGENCY3[[#This Row],[FY1 ANNUAL]]+CSM_AGENCY3[[#This Row],[FY2 ANNUAL]]</f>
        <v>0</v>
      </c>
      <c r="K2113" s="70">
        <f>ROUND(CSM_AGENCY3[[#This Row],[FY1 ANNUAL]]/12,2)</f>
        <v>0</v>
      </c>
      <c r="L2113" s="70">
        <f>ROUND(CSM_AGENCY3[[#This Row],[FY2 ANNUAL]]/12,2)</f>
        <v>0</v>
      </c>
    </row>
    <row r="2114" spans="1:12" hidden="1" x14ac:dyDescent="0.25">
      <c r="A2114" t="s">
        <v>249</v>
      </c>
      <c r="B2114" t="s">
        <v>371</v>
      </c>
      <c r="C2114" s="4" t="s">
        <v>470</v>
      </c>
      <c r="D2114" s="4"/>
      <c r="E2114" s="4" t="str">
        <f>CSM_AGENCY3[[#This Row],[Agency]]&amp;"-"&amp;CSM_AGENCY3[[#This Row],[Agency Name]]</f>
        <v>126-State Investment Board</v>
      </c>
      <c r="F2114" s="8" t="s">
        <v>35</v>
      </c>
      <c r="G2114" s="5" t="s">
        <v>457</v>
      </c>
      <c r="H2114" s="70">
        <f>SUMIFS('0. CSM'!C:C,'0. CSM'!L:L,CSM_AGENCY3[[#This Row],[Agency]],'0. CSM'!M:M,CSM_AGENCY3[[#This Row],[Billing CSM Title]])+SUMIFS('0. CSM'!E:E,'0. CSM'!L:L,CSM_AGENCY3[[#This Row],[Agency]],'0. CSM'!M:M,CSM_AGENCY3[[#This Row],[Billing CSM Title]])*1000</f>
        <v>0</v>
      </c>
      <c r="I2114" s="70">
        <f>SUMIFS('0. CSM'!D:D,'0. CSM'!L:L,CSM_AGENCY3[[#This Row],[Agency]],'0. CSM'!M:M,CSM_AGENCY3[[#This Row],[Billing CSM Title]])+SUMIFS('0. CSM'!F:F,'0. CSM'!L:L,CSM_AGENCY3[[#This Row],[Agency]],'0. CSM'!M:M,CSM_AGENCY3[[#This Row],[Billing CSM Title]])*1000</f>
        <v>0</v>
      </c>
      <c r="J2114" s="70">
        <f>CSM_AGENCY3[[#This Row],[FY1 ANNUAL]]+CSM_AGENCY3[[#This Row],[FY2 ANNUAL]]</f>
        <v>0</v>
      </c>
      <c r="K2114" s="70">
        <f>ROUND(CSM_AGENCY3[[#This Row],[FY1 ANNUAL]]/12,2)</f>
        <v>0</v>
      </c>
      <c r="L2114" s="70">
        <f>ROUND(CSM_AGENCY3[[#This Row],[FY2 ANNUAL]]/12,2)</f>
        <v>0</v>
      </c>
    </row>
    <row r="2115" spans="1:12" hidden="1" x14ac:dyDescent="0.25">
      <c r="A2115" t="s">
        <v>250</v>
      </c>
      <c r="B2115" t="s">
        <v>372</v>
      </c>
      <c r="C2115" s="4" t="s">
        <v>470</v>
      </c>
      <c r="D2115" s="4"/>
      <c r="E2115" s="4" t="str">
        <f>CSM_AGENCY3[[#This Row],[Agency]]&amp;"-"&amp;CSM_AGENCY3[[#This Row],[Agency Name]]</f>
        <v>140-Department of Revenue</v>
      </c>
      <c r="F2115" s="8" t="s">
        <v>35</v>
      </c>
      <c r="G2115" s="5" t="s">
        <v>457</v>
      </c>
      <c r="H2115" s="70">
        <f>SUMIFS('0. CSM'!C:C,'0. CSM'!L:L,CSM_AGENCY3[[#This Row],[Agency]],'0. CSM'!M:M,CSM_AGENCY3[[#This Row],[Billing CSM Title]])+SUMIFS('0. CSM'!E:E,'0. CSM'!L:L,CSM_AGENCY3[[#This Row],[Agency]],'0. CSM'!M:M,CSM_AGENCY3[[#This Row],[Billing CSM Title]])*1000</f>
        <v>0</v>
      </c>
      <c r="I2115" s="70">
        <f>SUMIFS('0. CSM'!D:D,'0. CSM'!L:L,CSM_AGENCY3[[#This Row],[Agency]],'0. CSM'!M:M,CSM_AGENCY3[[#This Row],[Billing CSM Title]])+SUMIFS('0. CSM'!F:F,'0. CSM'!L:L,CSM_AGENCY3[[#This Row],[Agency]],'0. CSM'!M:M,CSM_AGENCY3[[#This Row],[Billing CSM Title]])*1000</f>
        <v>0</v>
      </c>
      <c r="J2115" s="70">
        <f>CSM_AGENCY3[[#This Row],[FY1 ANNUAL]]+CSM_AGENCY3[[#This Row],[FY2 ANNUAL]]</f>
        <v>0</v>
      </c>
      <c r="K2115" s="70">
        <f>ROUND(CSM_AGENCY3[[#This Row],[FY1 ANNUAL]]/12,2)</f>
        <v>0</v>
      </c>
      <c r="L2115" s="70">
        <f>ROUND(CSM_AGENCY3[[#This Row],[FY2 ANNUAL]]/12,2)</f>
        <v>0</v>
      </c>
    </row>
    <row r="2116" spans="1:12" hidden="1" x14ac:dyDescent="0.25">
      <c r="A2116" t="s">
        <v>251</v>
      </c>
      <c r="B2116" t="s">
        <v>373</v>
      </c>
      <c r="C2116" s="4" t="s">
        <v>470</v>
      </c>
      <c r="D2116" s="4"/>
      <c r="E2116" s="4" t="str">
        <f>CSM_AGENCY3[[#This Row],[Agency]]&amp;"-"&amp;CSM_AGENCY3[[#This Row],[Agency Name]]</f>
        <v>142-Board of Tax Appeals</v>
      </c>
      <c r="F2116" s="8" t="s">
        <v>35</v>
      </c>
      <c r="G2116" s="5" t="s">
        <v>457</v>
      </c>
      <c r="H2116" s="70">
        <f>SUMIFS('0. CSM'!C:C,'0. CSM'!L:L,CSM_AGENCY3[[#This Row],[Agency]],'0. CSM'!M:M,CSM_AGENCY3[[#This Row],[Billing CSM Title]])+SUMIFS('0. CSM'!E:E,'0. CSM'!L:L,CSM_AGENCY3[[#This Row],[Agency]],'0. CSM'!M:M,CSM_AGENCY3[[#This Row],[Billing CSM Title]])*1000</f>
        <v>0</v>
      </c>
      <c r="I2116" s="70">
        <f>SUMIFS('0. CSM'!D:D,'0. CSM'!L:L,CSM_AGENCY3[[#This Row],[Agency]],'0. CSM'!M:M,CSM_AGENCY3[[#This Row],[Billing CSM Title]])+SUMIFS('0. CSM'!F:F,'0. CSM'!L:L,CSM_AGENCY3[[#This Row],[Agency]],'0. CSM'!M:M,CSM_AGENCY3[[#This Row],[Billing CSM Title]])*1000</f>
        <v>0</v>
      </c>
      <c r="J2116" s="70">
        <f>CSM_AGENCY3[[#This Row],[FY1 ANNUAL]]+CSM_AGENCY3[[#This Row],[FY2 ANNUAL]]</f>
        <v>0</v>
      </c>
      <c r="K2116" s="70">
        <f>ROUND(CSM_AGENCY3[[#This Row],[FY1 ANNUAL]]/12,2)</f>
        <v>0</v>
      </c>
      <c r="L2116" s="70">
        <f>ROUND(CSM_AGENCY3[[#This Row],[FY2 ANNUAL]]/12,2)</f>
        <v>0</v>
      </c>
    </row>
    <row r="2117" spans="1:12" hidden="1" x14ac:dyDescent="0.25">
      <c r="A2117" t="s">
        <v>252</v>
      </c>
      <c r="B2117" t="s">
        <v>374</v>
      </c>
      <c r="C2117" s="4" t="s">
        <v>470</v>
      </c>
      <c r="D2117" s="4"/>
      <c r="E2117" s="4" t="str">
        <f>CSM_AGENCY3[[#This Row],[Agency]]&amp;"-"&amp;CSM_AGENCY3[[#This Row],[Agency Name]]</f>
        <v>147-Minority &amp; Women's Business Enterp</v>
      </c>
      <c r="F2117" s="8" t="s">
        <v>35</v>
      </c>
      <c r="G2117" s="5" t="s">
        <v>457</v>
      </c>
      <c r="H2117" s="70">
        <f>SUMIFS('0. CSM'!C:C,'0. CSM'!L:L,CSM_AGENCY3[[#This Row],[Agency]],'0. CSM'!M:M,CSM_AGENCY3[[#This Row],[Billing CSM Title]])+SUMIFS('0. CSM'!E:E,'0. CSM'!L:L,CSM_AGENCY3[[#This Row],[Agency]],'0. CSM'!M:M,CSM_AGENCY3[[#This Row],[Billing CSM Title]])*1000</f>
        <v>0</v>
      </c>
      <c r="I2117" s="70">
        <f>SUMIFS('0. CSM'!D:D,'0. CSM'!L:L,CSM_AGENCY3[[#This Row],[Agency]],'0. CSM'!M:M,CSM_AGENCY3[[#This Row],[Billing CSM Title]])+SUMIFS('0. CSM'!F:F,'0. CSM'!L:L,CSM_AGENCY3[[#This Row],[Agency]],'0. CSM'!M:M,CSM_AGENCY3[[#This Row],[Billing CSM Title]])*1000</f>
        <v>0</v>
      </c>
      <c r="J2117" s="70">
        <f>CSM_AGENCY3[[#This Row],[FY1 ANNUAL]]+CSM_AGENCY3[[#This Row],[FY2 ANNUAL]]</f>
        <v>0</v>
      </c>
      <c r="K2117" s="70">
        <f>ROUND(CSM_AGENCY3[[#This Row],[FY1 ANNUAL]]/12,2)</f>
        <v>0</v>
      </c>
      <c r="L2117" s="70">
        <f>ROUND(CSM_AGENCY3[[#This Row],[FY2 ANNUAL]]/12,2)</f>
        <v>0</v>
      </c>
    </row>
    <row r="2118" spans="1:12" hidden="1" x14ac:dyDescent="0.25">
      <c r="A2118" t="s">
        <v>253</v>
      </c>
      <c r="B2118" t="s">
        <v>375</v>
      </c>
      <c r="C2118" s="4" t="s">
        <v>470</v>
      </c>
      <c r="D2118" s="4"/>
      <c r="E2118" s="4" t="str">
        <f>CSM_AGENCY3[[#This Row],[Agency]]&amp;"-"&amp;CSM_AGENCY3[[#This Row],[Agency Name]]</f>
        <v>160-Office of Insurance Commissioner</v>
      </c>
      <c r="F2118" s="8" t="s">
        <v>35</v>
      </c>
      <c r="G2118" s="5" t="s">
        <v>457</v>
      </c>
      <c r="H2118" s="70">
        <f>SUMIFS('0. CSM'!C:C,'0. CSM'!L:L,CSM_AGENCY3[[#This Row],[Agency]],'0. CSM'!M:M,CSM_AGENCY3[[#This Row],[Billing CSM Title]])+SUMIFS('0. CSM'!E:E,'0. CSM'!L:L,CSM_AGENCY3[[#This Row],[Agency]],'0. CSM'!M:M,CSM_AGENCY3[[#This Row],[Billing CSM Title]])*1000</f>
        <v>0</v>
      </c>
      <c r="I2118" s="70">
        <f>SUMIFS('0. CSM'!D:D,'0. CSM'!L:L,CSM_AGENCY3[[#This Row],[Agency]],'0. CSM'!M:M,CSM_AGENCY3[[#This Row],[Billing CSM Title]])+SUMIFS('0. CSM'!F:F,'0. CSM'!L:L,CSM_AGENCY3[[#This Row],[Agency]],'0. CSM'!M:M,CSM_AGENCY3[[#This Row],[Billing CSM Title]])*1000</f>
        <v>0</v>
      </c>
      <c r="J2118" s="70">
        <f>CSM_AGENCY3[[#This Row],[FY1 ANNUAL]]+CSM_AGENCY3[[#This Row],[FY2 ANNUAL]]</f>
        <v>0</v>
      </c>
      <c r="K2118" s="70">
        <f>ROUND(CSM_AGENCY3[[#This Row],[FY1 ANNUAL]]/12,2)</f>
        <v>0</v>
      </c>
      <c r="L2118" s="70">
        <f>ROUND(CSM_AGENCY3[[#This Row],[FY2 ANNUAL]]/12,2)</f>
        <v>0</v>
      </c>
    </row>
    <row r="2119" spans="1:12" hidden="1" x14ac:dyDescent="0.25">
      <c r="A2119" t="s">
        <v>254</v>
      </c>
      <c r="B2119" t="s">
        <v>376</v>
      </c>
      <c r="C2119" s="4" t="s">
        <v>470</v>
      </c>
      <c r="D2119" s="4"/>
      <c r="E2119" s="4" t="str">
        <f>CSM_AGENCY3[[#This Row],[Agency]]&amp;"-"&amp;CSM_AGENCY3[[#This Row],[Agency Name]]</f>
        <v>163-Consolidated Technology Services</v>
      </c>
      <c r="F2119" s="8" t="s">
        <v>35</v>
      </c>
      <c r="G2119" s="5" t="s">
        <v>457</v>
      </c>
      <c r="H2119" s="70">
        <f>SUMIFS('0. CSM'!C:C,'0. CSM'!L:L,CSM_AGENCY3[[#This Row],[Agency]],'0. CSM'!M:M,CSM_AGENCY3[[#This Row],[Billing CSM Title]])+SUMIFS('0. CSM'!E:E,'0. CSM'!L:L,CSM_AGENCY3[[#This Row],[Agency]],'0. CSM'!M:M,CSM_AGENCY3[[#This Row],[Billing CSM Title]])*1000</f>
        <v>0</v>
      </c>
      <c r="I2119" s="70">
        <f>SUMIFS('0. CSM'!D:D,'0. CSM'!L:L,CSM_AGENCY3[[#This Row],[Agency]],'0. CSM'!M:M,CSM_AGENCY3[[#This Row],[Billing CSM Title]])+SUMIFS('0. CSM'!F:F,'0. CSM'!L:L,CSM_AGENCY3[[#This Row],[Agency]],'0. CSM'!M:M,CSM_AGENCY3[[#This Row],[Billing CSM Title]])*1000</f>
        <v>0</v>
      </c>
      <c r="J2119" s="70">
        <f>CSM_AGENCY3[[#This Row],[FY1 ANNUAL]]+CSM_AGENCY3[[#This Row],[FY2 ANNUAL]]</f>
        <v>0</v>
      </c>
      <c r="K2119" s="70">
        <f>ROUND(CSM_AGENCY3[[#This Row],[FY1 ANNUAL]]/12,2)</f>
        <v>0</v>
      </c>
      <c r="L2119" s="70">
        <f>ROUND(CSM_AGENCY3[[#This Row],[FY2 ANNUAL]]/12,2)</f>
        <v>0</v>
      </c>
    </row>
    <row r="2120" spans="1:12" hidden="1" x14ac:dyDescent="0.25">
      <c r="A2120" t="s">
        <v>255</v>
      </c>
      <c r="B2120" t="s">
        <v>377</v>
      </c>
      <c r="C2120" s="4" t="s">
        <v>470</v>
      </c>
      <c r="D2120" s="4"/>
      <c r="E2120" s="4" t="str">
        <f>CSM_AGENCY3[[#This Row],[Agency]]&amp;"-"&amp;CSM_AGENCY3[[#This Row],[Agency Name]]</f>
        <v>165-State Board of Accountancy</v>
      </c>
      <c r="F2120" s="8" t="s">
        <v>35</v>
      </c>
      <c r="G2120" s="5" t="s">
        <v>457</v>
      </c>
      <c r="H2120" s="70">
        <f>SUMIFS('0. CSM'!C:C,'0. CSM'!L:L,CSM_AGENCY3[[#This Row],[Agency]],'0. CSM'!M:M,CSM_AGENCY3[[#This Row],[Billing CSM Title]])+SUMIFS('0. CSM'!E:E,'0. CSM'!L:L,CSM_AGENCY3[[#This Row],[Agency]],'0. CSM'!M:M,CSM_AGENCY3[[#This Row],[Billing CSM Title]])*1000</f>
        <v>0</v>
      </c>
      <c r="I2120" s="70">
        <f>SUMIFS('0. CSM'!D:D,'0. CSM'!L:L,CSM_AGENCY3[[#This Row],[Agency]],'0. CSM'!M:M,CSM_AGENCY3[[#This Row],[Billing CSM Title]])+SUMIFS('0. CSM'!F:F,'0. CSM'!L:L,CSM_AGENCY3[[#This Row],[Agency]],'0. CSM'!M:M,CSM_AGENCY3[[#This Row],[Billing CSM Title]])*1000</f>
        <v>0</v>
      </c>
      <c r="J2120" s="70">
        <f>CSM_AGENCY3[[#This Row],[FY1 ANNUAL]]+CSM_AGENCY3[[#This Row],[FY2 ANNUAL]]</f>
        <v>0</v>
      </c>
      <c r="K2120" s="70">
        <f>ROUND(CSM_AGENCY3[[#This Row],[FY1 ANNUAL]]/12,2)</f>
        <v>0</v>
      </c>
      <c r="L2120" s="70">
        <f>ROUND(CSM_AGENCY3[[#This Row],[FY2 ANNUAL]]/12,2)</f>
        <v>0</v>
      </c>
    </row>
    <row r="2121" spans="1:12" hidden="1" x14ac:dyDescent="0.25">
      <c r="A2121" t="s">
        <v>256</v>
      </c>
      <c r="B2121" t="s">
        <v>378</v>
      </c>
      <c r="C2121" s="4" t="s">
        <v>470</v>
      </c>
      <c r="D2121" s="4"/>
      <c r="E2121" s="4" t="str">
        <f>CSM_AGENCY3[[#This Row],[Agency]]&amp;"-"&amp;CSM_AGENCY3[[#This Row],[Agency Name]]</f>
        <v>166-Bd of Reg Prof Eng &amp; Land Surveyors</v>
      </c>
      <c r="F2121" s="8" t="s">
        <v>35</v>
      </c>
      <c r="G2121" s="5" t="s">
        <v>457</v>
      </c>
      <c r="H2121" s="70">
        <f>SUMIFS('0. CSM'!C:C,'0. CSM'!L:L,CSM_AGENCY3[[#This Row],[Agency]],'0. CSM'!M:M,CSM_AGENCY3[[#This Row],[Billing CSM Title]])+SUMIFS('0. CSM'!E:E,'0. CSM'!L:L,CSM_AGENCY3[[#This Row],[Agency]],'0. CSM'!M:M,CSM_AGENCY3[[#This Row],[Billing CSM Title]])*1000</f>
        <v>0</v>
      </c>
      <c r="I2121" s="70">
        <f>SUMIFS('0. CSM'!D:D,'0. CSM'!L:L,CSM_AGENCY3[[#This Row],[Agency]],'0. CSM'!M:M,CSM_AGENCY3[[#This Row],[Billing CSM Title]])+SUMIFS('0. CSM'!F:F,'0. CSM'!L:L,CSM_AGENCY3[[#This Row],[Agency]],'0. CSM'!M:M,CSM_AGENCY3[[#This Row],[Billing CSM Title]])*1000</f>
        <v>0</v>
      </c>
      <c r="J2121" s="70">
        <f>CSM_AGENCY3[[#This Row],[FY1 ANNUAL]]+CSM_AGENCY3[[#This Row],[FY2 ANNUAL]]</f>
        <v>0</v>
      </c>
      <c r="K2121" s="70">
        <f>ROUND(CSM_AGENCY3[[#This Row],[FY1 ANNUAL]]/12,2)</f>
        <v>0</v>
      </c>
      <c r="L2121" s="70">
        <f>ROUND(CSM_AGENCY3[[#This Row],[FY2 ANNUAL]]/12,2)</f>
        <v>0</v>
      </c>
    </row>
    <row r="2122" spans="1:12" hidden="1" x14ac:dyDescent="0.25">
      <c r="A2122" t="s">
        <v>257</v>
      </c>
      <c r="B2122" t="s">
        <v>379</v>
      </c>
      <c r="C2122" s="4" t="s">
        <v>470</v>
      </c>
      <c r="D2122" s="4"/>
      <c r="E2122" s="4" t="str">
        <f>CSM_AGENCY3[[#This Row],[Agency]]&amp;"-"&amp;CSM_AGENCY3[[#This Row],[Agency Name]]</f>
        <v>167-Forensic Investigations Council</v>
      </c>
      <c r="F2122" s="8" t="s">
        <v>35</v>
      </c>
      <c r="G2122" s="5" t="s">
        <v>457</v>
      </c>
      <c r="H2122" s="70">
        <f>SUMIFS('0. CSM'!C:C,'0. CSM'!L:L,CSM_AGENCY3[[#This Row],[Agency]],'0. CSM'!M:M,CSM_AGENCY3[[#This Row],[Billing CSM Title]])+SUMIFS('0. CSM'!E:E,'0. CSM'!L:L,CSM_AGENCY3[[#This Row],[Agency]],'0. CSM'!M:M,CSM_AGENCY3[[#This Row],[Billing CSM Title]])*1000</f>
        <v>0</v>
      </c>
      <c r="I2122" s="70">
        <f>SUMIFS('0. CSM'!D:D,'0. CSM'!L:L,CSM_AGENCY3[[#This Row],[Agency]],'0. CSM'!M:M,CSM_AGENCY3[[#This Row],[Billing CSM Title]])+SUMIFS('0. CSM'!F:F,'0. CSM'!L:L,CSM_AGENCY3[[#This Row],[Agency]],'0. CSM'!M:M,CSM_AGENCY3[[#This Row],[Billing CSM Title]])*1000</f>
        <v>0</v>
      </c>
      <c r="J2122" s="70">
        <f>CSM_AGENCY3[[#This Row],[FY1 ANNUAL]]+CSM_AGENCY3[[#This Row],[FY2 ANNUAL]]</f>
        <v>0</v>
      </c>
      <c r="K2122" s="70">
        <f>ROUND(CSM_AGENCY3[[#This Row],[FY1 ANNUAL]]/12,2)</f>
        <v>0</v>
      </c>
      <c r="L2122" s="70">
        <f>ROUND(CSM_AGENCY3[[#This Row],[FY2 ANNUAL]]/12,2)</f>
        <v>0</v>
      </c>
    </row>
    <row r="2123" spans="1:12" hidden="1" x14ac:dyDescent="0.25">
      <c r="A2123" t="s">
        <v>258</v>
      </c>
      <c r="B2123" t="s">
        <v>380</v>
      </c>
      <c r="C2123" s="4" t="s">
        <v>470</v>
      </c>
      <c r="D2123" s="4"/>
      <c r="E2123" s="4" t="str">
        <f>CSM_AGENCY3[[#This Row],[Agency]]&amp;"-"&amp;CSM_AGENCY3[[#This Row],[Agency Name]]</f>
        <v>179-Dept of Enterprise Services</v>
      </c>
      <c r="F2123" s="8" t="s">
        <v>35</v>
      </c>
      <c r="G2123" s="5" t="s">
        <v>457</v>
      </c>
      <c r="H2123" s="70">
        <f>SUMIFS('0. CSM'!C:C,'0. CSM'!L:L,CSM_AGENCY3[[#This Row],[Agency]],'0. CSM'!M:M,CSM_AGENCY3[[#This Row],[Billing CSM Title]])+SUMIFS('0. CSM'!E:E,'0. CSM'!L:L,CSM_AGENCY3[[#This Row],[Agency]],'0. CSM'!M:M,CSM_AGENCY3[[#This Row],[Billing CSM Title]])*1000</f>
        <v>0</v>
      </c>
      <c r="I2123" s="70">
        <f>SUMIFS('0. CSM'!D:D,'0. CSM'!L:L,CSM_AGENCY3[[#This Row],[Agency]],'0. CSM'!M:M,CSM_AGENCY3[[#This Row],[Billing CSM Title]])+SUMIFS('0. CSM'!F:F,'0. CSM'!L:L,CSM_AGENCY3[[#This Row],[Agency]],'0. CSM'!M:M,CSM_AGENCY3[[#This Row],[Billing CSM Title]])*1000</f>
        <v>0</v>
      </c>
      <c r="J2123" s="70">
        <f>CSM_AGENCY3[[#This Row],[FY1 ANNUAL]]+CSM_AGENCY3[[#This Row],[FY2 ANNUAL]]</f>
        <v>0</v>
      </c>
      <c r="K2123" s="70">
        <f>ROUND(CSM_AGENCY3[[#This Row],[FY1 ANNUAL]]/12,2)</f>
        <v>0</v>
      </c>
      <c r="L2123" s="70">
        <f>ROUND(CSM_AGENCY3[[#This Row],[FY2 ANNUAL]]/12,2)</f>
        <v>0</v>
      </c>
    </row>
    <row r="2124" spans="1:12" hidden="1" x14ac:dyDescent="0.25">
      <c r="A2124" t="s">
        <v>259</v>
      </c>
      <c r="B2124" t="s">
        <v>381</v>
      </c>
      <c r="C2124" s="4" t="s">
        <v>470</v>
      </c>
      <c r="D2124" s="4"/>
      <c r="E2124" s="4" t="str">
        <f>CSM_AGENCY3[[#This Row],[Agency]]&amp;"-"&amp;CSM_AGENCY3[[#This Row],[Agency Name]]</f>
        <v>185-Washington Horse Racing Commission</v>
      </c>
      <c r="F2124" s="8" t="s">
        <v>35</v>
      </c>
      <c r="G2124" s="5" t="s">
        <v>457</v>
      </c>
      <c r="H2124" s="70">
        <f>SUMIFS('0. CSM'!C:C,'0. CSM'!L:L,CSM_AGENCY3[[#This Row],[Agency]],'0. CSM'!M:M,CSM_AGENCY3[[#This Row],[Billing CSM Title]])+SUMIFS('0. CSM'!E:E,'0. CSM'!L:L,CSM_AGENCY3[[#This Row],[Agency]],'0. CSM'!M:M,CSM_AGENCY3[[#This Row],[Billing CSM Title]])*1000</f>
        <v>0</v>
      </c>
      <c r="I2124" s="70">
        <f>SUMIFS('0. CSM'!D:D,'0. CSM'!L:L,CSM_AGENCY3[[#This Row],[Agency]],'0. CSM'!M:M,CSM_AGENCY3[[#This Row],[Billing CSM Title]])+SUMIFS('0. CSM'!F:F,'0. CSM'!L:L,CSM_AGENCY3[[#This Row],[Agency]],'0. CSM'!M:M,CSM_AGENCY3[[#This Row],[Billing CSM Title]])*1000</f>
        <v>0</v>
      </c>
      <c r="J2124" s="70">
        <f>CSM_AGENCY3[[#This Row],[FY1 ANNUAL]]+CSM_AGENCY3[[#This Row],[FY2 ANNUAL]]</f>
        <v>0</v>
      </c>
      <c r="K2124" s="70">
        <f>ROUND(CSM_AGENCY3[[#This Row],[FY1 ANNUAL]]/12,2)</f>
        <v>0</v>
      </c>
      <c r="L2124" s="70">
        <f>ROUND(CSM_AGENCY3[[#This Row],[FY2 ANNUAL]]/12,2)</f>
        <v>0</v>
      </c>
    </row>
    <row r="2125" spans="1:12" hidden="1" x14ac:dyDescent="0.25">
      <c r="A2125" t="s">
        <v>260</v>
      </c>
      <c r="B2125" t="s">
        <v>382</v>
      </c>
      <c r="C2125" s="4" t="s">
        <v>470</v>
      </c>
      <c r="D2125" s="4"/>
      <c r="E2125" s="4" t="str">
        <f>CSM_AGENCY3[[#This Row],[Agency]]&amp;"-"&amp;CSM_AGENCY3[[#This Row],[Agency Name]]</f>
        <v>190-Bd of Industrial Insurance Appeals</v>
      </c>
      <c r="F2125" s="8" t="s">
        <v>35</v>
      </c>
      <c r="G2125" s="5" t="s">
        <v>457</v>
      </c>
      <c r="H2125" s="70">
        <f>SUMIFS('0. CSM'!C:C,'0. CSM'!L:L,CSM_AGENCY3[[#This Row],[Agency]],'0. CSM'!M:M,CSM_AGENCY3[[#This Row],[Billing CSM Title]])+SUMIFS('0. CSM'!E:E,'0. CSM'!L:L,CSM_AGENCY3[[#This Row],[Agency]],'0. CSM'!M:M,CSM_AGENCY3[[#This Row],[Billing CSM Title]])*1000</f>
        <v>0</v>
      </c>
      <c r="I2125" s="70">
        <f>SUMIFS('0. CSM'!D:D,'0. CSM'!L:L,CSM_AGENCY3[[#This Row],[Agency]],'0. CSM'!M:M,CSM_AGENCY3[[#This Row],[Billing CSM Title]])+SUMIFS('0. CSM'!F:F,'0. CSM'!L:L,CSM_AGENCY3[[#This Row],[Agency]],'0. CSM'!M:M,CSM_AGENCY3[[#This Row],[Billing CSM Title]])*1000</f>
        <v>0</v>
      </c>
      <c r="J2125" s="70">
        <f>CSM_AGENCY3[[#This Row],[FY1 ANNUAL]]+CSM_AGENCY3[[#This Row],[FY2 ANNUAL]]</f>
        <v>0</v>
      </c>
      <c r="K2125" s="70">
        <f>ROUND(CSM_AGENCY3[[#This Row],[FY1 ANNUAL]]/12,2)</f>
        <v>0</v>
      </c>
      <c r="L2125" s="70">
        <f>ROUND(CSM_AGENCY3[[#This Row],[FY2 ANNUAL]]/12,2)</f>
        <v>0</v>
      </c>
    </row>
    <row r="2126" spans="1:12" hidden="1" x14ac:dyDescent="0.25">
      <c r="A2126" t="s">
        <v>261</v>
      </c>
      <c r="B2126" t="s">
        <v>383</v>
      </c>
      <c r="C2126" s="4" t="s">
        <v>470</v>
      </c>
      <c r="D2126" s="4"/>
      <c r="E2126" s="4" t="str">
        <f>CSM_AGENCY3[[#This Row],[Agency]]&amp;"-"&amp;CSM_AGENCY3[[#This Row],[Agency Name]]</f>
        <v>195-Liquor and Cannabis Board</v>
      </c>
      <c r="F2126" s="8" t="s">
        <v>35</v>
      </c>
      <c r="G2126" s="5" t="s">
        <v>457</v>
      </c>
      <c r="H2126" s="70">
        <f>SUMIFS('0. CSM'!C:C,'0. CSM'!L:L,CSM_AGENCY3[[#This Row],[Agency]],'0. CSM'!M:M,CSM_AGENCY3[[#This Row],[Billing CSM Title]])+SUMIFS('0. CSM'!E:E,'0. CSM'!L:L,CSM_AGENCY3[[#This Row],[Agency]],'0. CSM'!M:M,CSM_AGENCY3[[#This Row],[Billing CSM Title]])*1000</f>
        <v>0</v>
      </c>
      <c r="I2126" s="70">
        <f>SUMIFS('0. CSM'!D:D,'0. CSM'!L:L,CSM_AGENCY3[[#This Row],[Agency]],'0. CSM'!M:M,CSM_AGENCY3[[#This Row],[Billing CSM Title]])+SUMIFS('0. CSM'!F:F,'0. CSM'!L:L,CSM_AGENCY3[[#This Row],[Agency]],'0. CSM'!M:M,CSM_AGENCY3[[#This Row],[Billing CSM Title]])*1000</f>
        <v>0</v>
      </c>
      <c r="J2126" s="70">
        <f>CSM_AGENCY3[[#This Row],[FY1 ANNUAL]]+CSM_AGENCY3[[#This Row],[FY2 ANNUAL]]</f>
        <v>0</v>
      </c>
      <c r="K2126" s="70">
        <f>ROUND(CSM_AGENCY3[[#This Row],[FY1 ANNUAL]]/12,2)</f>
        <v>0</v>
      </c>
      <c r="L2126" s="70">
        <f>ROUND(CSM_AGENCY3[[#This Row],[FY2 ANNUAL]]/12,2)</f>
        <v>0</v>
      </c>
    </row>
    <row r="2127" spans="1:12" hidden="1" x14ac:dyDescent="0.25">
      <c r="A2127" t="s">
        <v>262</v>
      </c>
      <c r="B2127" t="s">
        <v>384</v>
      </c>
      <c r="C2127" s="4" t="s">
        <v>470</v>
      </c>
      <c r="D2127" s="4"/>
      <c r="E2127" s="4" t="str">
        <f>CSM_AGENCY3[[#This Row],[Agency]]&amp;"-"&amp;CSM_AGENCY3[[#This Row],[Agency Name]]</f>
        <v>205-Board of Pilotage Commissioners</v>
      </c>
      <c r="F2127" s="8" t="s">
        <v>35</v>
      </c>
      <c r="G2127" s="5" t="s">
        <v>457</v>
      </c>
      <c r="H2127" s="70">
        <f>SUMIFS('0. CSM'!C:C,'0. CSM'!L:L,CSM_AGENCY3[[#This Row],[Agency]],'0. CSM'!M:M,CSM_AGENCY3[[#This Row],[Billing CSM Title]])+SUMIFS('0. CSM'!E:E,'0. CSM'!L:L,CSM_AGENCY3[[#This Row],[Agency]],'0. CSM'!M:M,CSM_AGENCY3[[#This Row],[Billing CSM Title]])*1000</f>
        <v>0</v>
      </c>
      <c r="I2127" s="70">
        <f>SUMIFS('0. CSM'!D:D,'0. CSM'!L:L,CSM_AGENCY3[[#This Row],[Agency]],'0. CSM'!M:M,CSM_AGENCY3[[#This Row],[Billing CSM Title]])+SUMIFS('0. CSM'!F:F,'0. CSM'!L:L,CSM_AGENCY3[[#This Row],[Agency]],'0. CSM'!M:M,CSM_AGENCY3[[#This Row],[Billing CSM Title]])*1000</f>
        <v>0</v>
      </c>
      <c r="J2127" s="70">
        <f>CSM_AGENCY3[[#This Row],[FY1 ANNUAL]]+CSM_AGENCY3[[#This Row],[FY2 ANNUAL]]</f>
        <v>0</v>
      </c>
      <c r="K2127" s="70">
        <f>ROUND(CSM_AGENCY3[[#This Row],[FY1 ANNUAL]]/12,2)</f>
        <v>0</v>
      </c>
      <c r="L2127" s="70">
        <f>ROUND(CSM_AGENCY3[[#This Row],[FY2 ANNUAL]]/12,2)</f>
        <v>0</v>
      </c>
    </row>
    <row r="2128" spans="1:12" hidden="1" x14ac:dyDescent="0.25">
      <c r="A2128" t="s">
        <v>263</v>
      </c>
      <c r="B2128" t="s">
        <v>385</v>
      </c>
      <c r="C2128" s="4" t="s">
        <v>470</v>
      </c>
      <c r="D2128" s="4"/>
      <c r="E2128" s="4" t="str">
        <f>CSM_AGENCY3[[#This Row],[Agency]]&amp;"-"&amp;CSM_AGENCY3[[#This Row],[Agency Name]]</f>
        <v>215-Utilities and Transportation Comm</v>
      </c>
      <c r="F2128" s="8" t="s">
        <v>35</v>
      </c>
      <c r="G2128" s="5" t="s">
        <v>457</v>
      </c>
      <c r="H2128" s="70">
        <f>SUMIFS('0. CSM'!C:C,'0. CSM'!L:L,CSM_AGENCY3[[#This Row],[Agency]],'0. CSM'!M:M,CSM_AGENCY3[[#This Row],[Billing CSM Title]])+SUMIFS('0. CSM'!E:E,'0. CSM'!L:L,CSM_AGENCY3[[#This Row],[Agency]],'0. CSM'!M:M,CSM_AGENCY3[[#This Row],[Billing CSM Title]])*1000</f>
        <v>0</v>
      </c>
      <c r="I2128" s="70">
        <f>SUMIFS('0. CSM'!D:D,'0. CSM'!L:L,CSM_AGENCY3[[#This Row],[Agency]],'0. CSM'!M:M,CSM_AGENCY3[[#This Row],[Billing CSM Title]])+SUMIFS('0. CSM'!F:F,'0. CSM'!L:L,CSM_AGENCY3[[#This Row],[Agency]],'0. CSM'!M:M,CSM_AGENCY3[[#This Row],[Billing CSM Title]])*1000</f>
        <v>0</v>
      </c>
      <c r="J2128" s="70">
        <f>CSM_AGENCY3[[#This Row],[FY1 ANNUAL]]+CSM_AGENCY3[[#This Row],[FY2 ANNUAL]]</f>
        <v>0</v>
      </c>
      <c r="K2128" s="70">
        <f>ROUND(CSM_AGENCY3[[#This Row],[FY1 ANNUAL]]/12,2)</f>
        <v>0</v>
      </c>
      <c r="L2128" s="70">
        <f>ROUND(CSM_AGENCY3[[#This Row],[FY2 ANNUAL]]/12,2)</f>
        <v>0</v>
      </c>
    </row>
    <row r="2129" spans="1:12" hidden="1" x14ac:dyDescent="0.25">
      <c r="A2129" t="s">
        <v>264</v>
      </c>
      <c r="B2129" t="s">
        <v>386</v>
      </c>
      <c r="C2129" s="4" t="s">
        <v>470</v>
      </c>
      <c r="D2129" s="4"/>
      <c r="E2129" s="4" t="str">
        <f>CSM_AGENCY3[[#This Row],[Agency]]&amp;"-"&amp;CSM_AGENCY3[[#This Row],[Agency Name]]</f>
        <v>220-Board for Volunteer Firefighters</v>
      </c>
      <c r="F2129" s="8" t="s">
        <v>35</v>
      </c>
      <c r="G2129" s="5" t="s">
        <v>457</v>
      </c>
      <c r="H2129" s="70">
        <f>SUMIFS('0. CSM'!C:C,'0. CSM'!L:L,CSM_AGENCY3[[#This Row],[Agency]],'0. CSM'!M:M,CSM_AGENCY3[[#This Row],[Billing CSM Title]])+SUMIFS('0. CSM'!E:E,'0. CSM'!L:L,CSM_AGENCY3[[#This Row],[Agency]],'0. CSM'!M:M,CSM_AGENCY3[[#This Row],[Billing CSM Title]])*1000</f>
        <v>0</v>
      </c>
      <c r="I2129" s="70">
        <f>SUMIFS('0. CSM'!D:D,'0. CSM'!L:L,CSM_AGENCY3[[#This Row],[Agency]],'0. CSM'!M:M,CSM_AGENCY3[[#This Row],[Billing CSM Title]])+SUMIFS('0. CSM'!F:F,'0. CSM'!L:L,CSM_AGENCY3[[#This Row],[Agency]],'0. CSM'!M:M,CSM_AGENCY3[[#This Row],[Billing CSM Title]])*1000</f>
        <v>0</v>
      </c>
      <c r="J2129" s="70">
        <f>CSM_AGENCY3[[#This Row],[FY1 ANNUAL]]+CSM_AGENCY3[[#This Row],[FY2 ANNUAL]]</f>
        <v>0</v>
      </c>
      <c r="K2129" s="70">
        <f>ROUND(CSM_AGENCY3[[#This Row],[FY1 ANNUAL]]/12,2)</f>
        <v>0</v>
      </c>
      <c r="L2129" s="70">
        <f>ROUND(CSM_AGENCY3[[#This Row],[FY2 ANNUAL]]/12,2)</f>
        <v>0</v>
      </c>
    </row>
    <row r="2130" spans="1:12" hidden="1" x14ac:dyDescent="0.25">
      <c r="A2130" t="s">
        <v>265</v>
      </c>
      <c r="B2130" t="s">
        <v>387</v>
      </c>
      <c r="C2130" s="4" t="s">
        <v>470</v>
      </c>
      <c r="D2130" s="4"/>
      <c r="E2130" s="4" t="str">
        <f>CSM_AGENCY3[[#This Row],[Agency]]&amp;"-"&amp;CSM_AGENCY3[[#This Row],[Agency Name]]</f>
        <v>225-Washington State Patrol</v>
      </c>
      <c r="F2130" s="8" t="s">
        <v>35</v>
      </c>
      <c r="G2130" s="5" t="s">
        <v>457</v>
      </c>
      <c r="H2130" s="70">
        <f>SUMIFS('0. CSM'!C:C,'0. CSM'!L:L,CSM_AGENCY3[[#This Row],[Agency]],'0. CSM'!M:M,CSM_AGENCY3[[#This Row],[Billing CSM Title]])+SUMIFS('0. CSM'!E:E,'0. CSM'!L:L,CSM_AGENCY3[[#This Row],[Agency]],'0. CSM'!M:M,CSM_AGENCY3[[#This Row],[Billing CSM Title]])*1000</f>
        <v>0</v>
      </c>
      <c r="I2130" s="70">
        <f>SUMIFS('0. CSM'!D:D,'0. CSM'!L:L,CSM_AGENCY3[[#This Row],[Agency]],'0. CSM'!M:M,CSM_AGENCY3[[#This Row],[Billing CSM Title]])+SUMIFS('0. CSM'!F:F,'0. CSM'!L:L,CSM_AGENCY3[[#This Row],[Agency]],'0. CSM'!M:M,CSM_AGENCY3[[#This Row],[Billing CSM Title]])*1000</f>
        <v>0</v>
      </c>
      <c r="J2130" s="70">
        <f>CSM_AGENCY3[[#This Row],[FY1 ANNUAL]]+CSM_AGENCY3[[#This Row],[FY2 ANNUAL]]</f>
        <v>0</v>
      </c>
      <c r="K2130" s="70">
        <f>ROUND(CSM_AGENCY3[[#This Row],[FY1 ANNUAL]]/12,2)</f>
        <v>0</v>
      </c>
      <c r="L2130" s="70">
        <f>ROUND(CSM_AGENCY3[[#This Row],[FY2 ANNUAL]]/12,2)</f>
        <v>0</v>
      </c>
    </row>
    <row r="2131" spans="1:12" hidden="1" x14ac:dyDescent="0.25">
      <c r="A2131" t="s">
        <v>266</v>
      </c>
      <c r="B2131" t="s">
        <v>388</v>
      </c>
      <c r="C2131" s="4" t="s">
        <v>470</v>
      </c>
      <c r="D2131" s="4"/>
      <c r="E2131" s="4" t="str">
        <f>CSM_AGENCY3[[#This Row],[Agency]]&amp;"-"&amp;CSM_AGENCY3[[#This Row],[Agency Name]]</f>
        <v>227-Criminal Justice Training Comm</v>
      </c>
      <c r="F2131" s="8" t="s">
        <v>35</v>
      </c>
      <c r="G2131" s="5" t="s">
        <v>457</v>
      </c>
      <c r="H2131" s="70">
        <f>SUMIFS('0. CSM'!C:C,'0. CSM'!L:L,CSM_AGENCY3[[#This Row],[Agency]],'0. CSM'!M:M,CSM_AGENCY3[[#This Row],[Billing CSM Title]])+SUMIFS('0. CSM'!E:E,'0. CSM'!L:L,CSM_AGENCY3[[#This Row],[Agency]],'0. CSM'!M:M,CSM_AGENCY3[[#This Row],[Billing CSM Title]])*1000</f>
        <v>0</v>
      </c>
      <c r="I2131" s="70">
        <f>SUMIFS('0. CSM'!D:D,'0. CSM'!L:L,CSM_AGENCY3[[#This Row],[Agency]],'0. CSM'!M:M,CSM_AGENCY3[[#This Row],[Billing CSM Title]])+SUMIFS('0. CSM'!F:F,'0. CSM'!L:L,CSM_AGENCY3[[#This Row],[Agency]],'0. CSM'!M:M,CSM_AGENCY3[[#This Row],[Billing CSM Title]])*1000</f>
        <v>0</v>
      </c>
      <c r="J2131" s="70">
        <f>CSM_AGENCY3[[#This Row],[FY1 ANNUAL]]+CSM_AGENCY3[[#This Row],[FY2 ANNUAL]]</f>
        <v>0</v>
      </c>
      <c r="K2131" s="70">
        <f>ROUND(CSM_AGENCY3[[#This Row],[FY1 ANNUAL]]/12,2)</f>
        <v>0</v>
      </c>
      <c r="L2131" s="70">
        <f>ROUND(CSM_AGENCY3[[#This Row],[FY2 ANNUAL]]/12,2)</f>
        <v>0</v>
      </c>
    </row>
    <row r="2132" spans="1:12" hidden="1" x14ac:dyDescent="0.25">
      <c r="A2132" t="s">
        <v>267</v>
      </c>
      <c r="B2132" t="s">
        <v>389</v>
      </c>
      <c r="C2132" s="4" t="s">
        <v>470</v>
      </c>
      <c r="D2132" s="4"/>
      <c r="E2132" s="4" t="str">
        <f>CSM_AGENCY3[[#This Row],[Agency]]&amp;"-"&amp;CSM_AGENCY3[[#This Row],[Agency Name]]</f>
        <v>228-WA Traffic Safety Commission</v>
      </c>
      <c r="F2132" s="8" t="s">
        <v>35</v>
      </c>
      <c r="G2132" s="5" t="s">
        <v>457</v>
      </c>
      <c r="H2132" s="70">
        <f>SUMIFS('0. CSM'!C:C,'0. CSM'!L:L,CSM_AGENCY3[[#This Row],[Agency]],'0. CSM'!M:M,CSM_AGENCY3[[#This Row],[Billing CSM Title]])+SUMIFS('0. CSM'!E:E,'0. CSM'!L:L,CSM_AGENCY3[[#This Row],[Agency]],'0. CSM'!M:M,CSM_AGENCY3[[#This Row],[Billing CSM Title]])*1000</f>
        <v>0</v>
      </c>
      <c r="I2132" s="70">
        <f>SUMIFS('0. CSM'!D:D,'0. CSM'!L:L,CSM_AGENCY3[[#This Row],[Agency]],'0. CSM'!M:M,CSM_AGENCY3[[#This Row],[Billing CSM Title]])+SUMIFS('0. CSM'!F:F,'0. CSM'!L:L,CSM_AGENCY3[[#This Row],[Agency]],'0. CSM'!M:M,CSM_AGENCY3[[#This Row],[Billing CSM Title]])*1000</f>
        <v>0</v>
      </c>
      <c r="J2132" s="70">
        <f>CSM_AGENCY3[[#This Row],[FY1 ANNUAL]]+CSM_AGENCY3[[#This Row],[FY2 ANNUAL]]</f>
        <v>0</v>
      </c>
      <c r="K2132" s="70">
        <f>ROUND(CSM_AGENCY3[[#This Row],[FY1 ANNUAL]]/12,2)</f>
        <v>0</v>
      </c>
      <c r="L2132" s="70">
        <f>ROUND(CSM_AGENCY3[[#This Row],[FY2 ANNUAL]]/12,2)</f>
        <v>0</v>
      </c>
    </row>
    <row r="2133" spans="1:12" hidden="1" x14ac:dyDescent="0.25">
      <c r="A2133" t="s">
        <v>268</v>
      </c>
      <c r="B2133" t="s">
        <v>390</v>
      </c>
      <c r="C2133" s="4" t="s">
        <v>470</v>
      </c>
      <c r="D2133" s="4"/>
      <c r="E2133" s="4" t="str">
        <f>CSM_AGENCY3[[#This Row],[Agency]]&amp;"-"&amp;CSM_AGENCY3[[#This Row],[Agency Name]]</f>
        <v>229-Office of Independent Investigations</v>
      </c>
      <c r="F2133" s="8" t="s">
        <v>35</v>
      </c>
      <c r="G2133" s="5" t="s">
        <v>457</v>
      </c>
      <c r="H2133" s="70">
        <f>SUMIFS('0. CSM'!C:C,'0. CSM'!L:L,CSM_AGENCY3[[#This Row],[Agency]],'0. CSM'!M:M,CSM_AGENCY3[[#This Row],[Billing CSM Title]])+SUMIFS('0. CSM'!E:E,'0. CSM'!L:L,CSM_AGENCY3[[#This Row],[Agency]],'0. CSM'!M:M,CSM_AGENCY3[[#This Row],[Billing CSM Title]])*1000</f>
        <v>0</v>
      </c>
      <c r="I2133" s="70">
        <f>SUMIFS('0. CSM'!D:D,'0. CSM'!L:L,CSM_AGENCY3[[#This Row],[Agency]],'0. CSM'!M:M,CSM_AGENCY3[[#This Row],[Billing CSM Title]])+SUMIFS('0. CSM'!F:F,'0. CSM'!L:L,CSM_AGENCY3[[#This Row],[Agency]],'0. CSM'!M:M,CSM_AGENCY3[[#This Row],[Billing CSM Title]])*1000</f>
        <v>0</v>
      </c>
      <c r="J2133" s="70">
        <f>CSM_AGENCY3[[#This Row],[FY1 ANNUAL]]+CSM_AGENCY3[[#This Row],[FY2 ANNUAL]]</f>
        <v>0</v>
      </c>
      <c r="K2133" s="70">
        <f>ROUND(CSM_AGENCY3[[#This Row],[FY1 ANNUAL]]/12,2)</f>
        <v>0</v>
      </c>
      <c r="L2133" s="70">
        <f>ROUND(CSM_AGENCY3[[#This Row],[FY2 ANNUAL]]/12,2)</f>
        <v>0</v>
      </c>
    </row>
    <row r="2134" spans="1:12" hidden="1" x14ac:dyDescent="0.25">
      <c r="A2134" t="s">
        <v>269</v>
      </c>
      <c r="B2134" t="s">
        <v>391</v>
      </c>
      <c r="C2134" s="4" t="s">
        <v>470</v>
      </c>
      <c r="D2134" s="4"/>
      <c r="E2134" s="4" t="str">
        <f>CSM_AGENCY3[[#This Row],[Agency]]&amp;"-"&amp;CSM_AGENCY3[[#This Row],[Agency Name]]</f>
        <v>235-Department of Labor and Industries</v>
      </c>
      <c r="F2134" s="8" t="s">
        <v>35</v>
      </c>
      <c r="G2134" s="5" t="s">
        <v>457</v>
      </c>
      <c r="H2134" s="70">
        <f>SUMIFS('0. CSM'!C:C,'0. CSM'!L:L,CSM_AGENCY3[[#This Row],[Agency]],'0. CSM'!M:M,CSM_AGENCY3[[#This Row],[Billing CSM Title]])+SUMIFS('0. CSM'!E:E,'0. CSM'!L:L,CSM_AGENCY3[[#This Row],[Agency]],'0. CSM'!M:M,CSM_AGENCY3[[#This Row],[Billing CSM Title]])*1000</f>
        <v>0</v>
      </c>
      <c r="I2134" s="70">
        <f>SUMIFS('0. CSM'!D:D,'0. CSM'!L:L,CSM_AGENCY3[[#This Row],[Agency]],'0. CSM'!M:M,CSM_AGENCY3[[#This Row],[Billing CSM Title]])+SUMIFS('0. CSM'!F:F,'0. CSM'!L:L,CSM_AGENCY3[[#This Row],[Agency]],'0. CSM'!M:M,CSM_AGENCY3[[#This Row],[Billing CSM Title]])*1000</f>
        <v>0</v>
      </c>
      <c r="J2134" s="70">
        <f>CSM_AGENCY3[[#This Row],[FY1 ANNUAL]]+CSM_AGENCY3[[#This Row],[FY2 ANNUAL]]</f>
        <v>0</v>
      </c>
      <c r="K2134" s="70">
        <f>ROUND(CSM_AGENCY3[[#This Row],[FY1 ANNUAL]]/12,2)</f>
        <v>0</v>
      </c>
      <c r="L2134" s="70">
        <f>ROUND(CSM_AGENCY3[[#This Row],[FY2 ANNUAL]]/12,2)</f>
        <v>0</v>
      </c>
    </row>
    <row r="2135" spans="1:12" hidden="1" x14ac:dyDescent="0.25">
      <c r="A2135" t="s">
        <v>270</v>
      </c>
      <c r="B2135" t="s">
        <v>392</v>
      </c>
      <c r="C2135" s="4" t="s">
        <v>470</v>
      </c>
      <c r="D2135" s="4"/>
      <c r="E2135" s="4" t="str">
        <f>CSM_AGENCY3[[#This Row],[Agency]]&amp;"-"&amp;CSM_AGENCY3[[#This Row],[Agency Name]]</f>
        <v>240-Department of Licensing</v>
      </c>
      <c r="F2135" s="8" t="s">
        <v>35</v>
      </c>
      <c r="G2135" s="5" t="s">
        <v>457</v>
      </c>
      <c r="H2135" s="70">
        <f>SUMIFS('0. CSM'!C:C,'0. CSM'!L:L,CSM_AGENCY3[[#This Row],[Agency]],'0. CSM'!M:M,CSM_AGENCY3[[#This Row],[Billing CSM Title]])+SUMIFS('0. CSM'!E:E,'0. CSM'!L:L,CSM_AGENCY3[[#This Row],[Agency]],'0. CSM'!M:M,CSM_AGENCY3[[#This Row],[Billing CSM Title]])*1000</f>
        <v>0</v>
      </c>
      <c r="I2135" s="70">
        <f>SUMIFS('0. CSM'!D:D,'0. CSM'!L:L,CSM_AGENCY3[[#This Row],[Agency]],'0. CSM'!M:M,CSM_AGENCY3[[#This Row],[Billing CSM Title]])+SUMIFS('0. CSM'!F:F,'0. CSM'!L:L,CSM_AGENCY3[[#This Row],[Agency]],'0. CSM'!M:M,CSM_AGENCY3[[#This Row],[Billing CSM Title]])*1000</f>
        <v>0</v>
      </c>
      <c r="J2135" s="70">
        <f>CSM_AGENCY3[[#This Row],[FY1 ANNUAL]]+CSM_AGENCY3[[#This Row],[FY2 ANNUAL]]</f>
        <v>0</v>
      </c>
      <c r="K2135" s="70">
        <f>ROUND(CSM_AGENCY3[[#This Row],[FY1 ANNUAL]]/12,2)</f>
        <v>0</v>
      </c>
      <c r="L2135" s="70">
        <f>ROUND(CSM_AGENCY3[[#This Row],[FY2 ANNUAL]]/12,2)</f>
        <v>0</v>
      </c>
    </row>
    <row r="2136" spans="1:12" hidden="1" x14ac:dyDescent="0.25">
      <c r="A2136" t="s">
        <v>271</v>
      </c>
      <c r="B2136" t="s">
        <v>393</v>
      </c>
      <c r="C2136" s="4" t="s">
        <v>470</v>
      </c>
      <c r="D2136" s="4"/>
      <c r="E2136" s="4" t="str">
        <f>CSM_AGENCY3[[#This Row],[Agency]]&amp;"-"&amp;CSM_AGENCY3[[#This Row],[Agency Name]]</f>
        <v>245-Military Department</v>
      </c>
      <c r="F2136" s="8" t="s">
        <v>35</v>
      </c>
      <c r="G2136" s="5" t="s">
        <v>457</v>
      </c>
      <c r="H2136" s="70">
        <f>SUMIFS('0. CSM'!C:C,'0. CSM'!L:L,CSM_AGENCY3[[#This Row],[Agency]],'0. CSM'!M:M,CSM_AGENCY3[[#This Row],[Billing CSM Title]])+SUMIFS('0. CSM'!E:E,'0. CSM'!L:L,CSM_AGENCY3[[#This Row],[Agency]],'0. CSM'!M:M,CSM_AGENCY3[[#This Row],[Billing CSM Title]])*1000</f>
        <v>0</v>
      </c>
      <c r="I2136" s="70">
        <f>SUMIFS('0. CSM'!D:D,'0. CSM'!L:L,CSM_AGENCY3[[#This Row],[Agency]],'0. CSM'!M:M,CSM_AGENCY3[[#This Row],[Billing CSM Title]])+SUMIFS('0. CSM'!F:F,'0. CSM'!L:L,CSM_AGENCY3[[#This Row],[Agency]],'0. CSM'!M:M,CSM_AGENCY3[[#This Row],[Billing CSM Title]])*1000</f>
        <v>0</v>
      </c>
      <c r="J2136" s="70">
        <f>CSM_AGENCY3[[#This Row],[FY1 ANNUAL]]+CSM_AGENCY3[[#This Row],[FY2 ANNUAL]]</f>
        <v>0</v>
      </c>
      <c r="K2136" s="70">
        <f>ROUND(CSM_AGENCY3[[#This Row],[FY1 ANNUAL]]/12,2)</f>
        <v>0</v>
      </c>
      <c r="L2136" s="70">
        <f>ROUND(CSM_AGENCY3[[#This Row],[FY2 ANNUAL]]/12,2)</f>
        <v>0</v>
      </c>
    </row>
    <row r="2137" spans="1:12" hidden="1" x14ac:dyDescent="0.25">
      <c r="A2137" t="s">
        <v>272</v>
      </c>
      <c r="B2137" t="s">
        <v>394</v>
      </c>
      <c r="C2137" s="4" t="s">
        <v>470</v>
      </c>
      <c r="D2137" s="4"/>
      <c r="E2137" s="4" t="str">
        <f>CSM_AGENCY3[[#This Row],[Agency]]&amp;"-"&amp;CSM_AGENCY3[[#This Row],[Agency Name]]</f>
        <v>275-Public Employment Relations Comm</v>
      </c>
      <c r="F2137" s="8" t="s">
        <v>35</v>
      </c>
      <c r="G2137" s="5" t="s">
        <v>457</v>
      </c>
      <c r="H2137" s="70">
        <f>SUMIFS('0. CSM'!C:C,'0. CSM'!L:L,CSM_AGENCY3[[#This Row],[Agency]],'0. CSM'!M:M,CSM_AGENCY3[[#This Row],[Billing CSM Title]])+SUMIFS('0. CSM'!E:E,'0. CSM'!L:L,CSM_AGENCY3[[#This Row],[Agency]],'0. CSM'!M:M,CSM_AGENCY3[[#This Row],[Billing CSM Title]])*1000</f>
        <v>0</v>
      </c>
      <c r="I2137" s="70">
        <f>SUMIFS('0. CSM'!D:D,'0. CSM'!L:L,CSM_AGENCY3[[#This Row],[Agency]],'0. CSM'!M:M,CSM_AGENCY3[[#This Row],[Billing CSM Title]])+SUMIFS('0. CSM'!F:F,'0. CSM'!L:L,CSM_AGENCY3[[#This Row],[Agency]],'0. CSM'!M:M,CSM_AGENCY3[[#This Row],[Billing CSM Title]])*1000</f>
        <v>0</v>
      </c>
      <c r="J2137" s="70">
        <f>CSM_AGENCY3[[#This Row],[FY1 ANNUAL]]+CSM_AGENCY3[[#This Row],[FY2 ANNUAL]]</f>
        <v>0</v>
      </c>
      <c r="K2137" s="70">
        <f>ROUND(CSM_AGENCY3[[#This Row],[FY1 ANNUAL]]/12,2)</f>
        <v>0</v>
      </c>
      <c r="L2137" s="70">
        <f>ROUND(CSM_AGENCY3[[#This Row],[FY2 ANNUAL]]/12,2)</f>
        <v>0</v>
      </c>
    </row>
    <row r="2138" spans="1:12" hidden="1" x14ac:dyDescent="0.25">
      <c r="A2138" t="s">
        <v>273</v>
      </c>
      <c r="B2138" t="s">
        <v>395</v>
      </c>
      <c r="C2138" s="4" t="s">
        <v>470</v>
      </c>
      <c r="D2138" s="4"/>
      <c r="E2138" s="4" t="str">
        <f>CSM_AGENCY3[[#This Row],[Agency]]&amp;"-"&amp;CSM_AGENCY3[[#This Row],[Agency Name]]</f>
        <v>300-Dept of Social and Health Services</v>
      </c>
      <c r="F2138" s="8" t="s">
        <v>35</v>
      </c>
      <c r="G2138" s="5" t="s">
        <v>457</v>
      </c>
      <c r="H2138" s="70">
        <f>SUMIFS('0. CSM'!C:C,'0. CSM'!L:L,CSM_AGENCY3[[#This Row],[Agency]],'0. CSM'!M:M,CSM_AGENCY3[[#This Row],[Billing CSM Title]])+SUMIFS('0. CSM'!E:E,'0. CSM'!L:L,CSM_AGENCY3[[#This Row],[Agency]],'0. CSM'!M:M,CSM_AGENCY3[[#This Row],[Billing CSM Title]])*1000</f>
        <v>0</v>
      </c>
      <c r="I2138" s="70">
        <f>SUMIFS('0. CSM'!D:D,'0. CSM'!L:L,CSM_AGENCY3[[#This Row],[Agency]],'0. CSM'!M:M,CSM_AGENCY3[[#This Row],[Billing CSM Title]])+SUMIFS('0. CSM'!F:F,'0. CSM'!L:L,CSM_AGENCY3[[#This Row],[Agency]],'0. CSM'!M:M,CSM_AGENCY3[[#This Row],[Billing CSM Title]])*1000</f>
        <v>0</v>
      </c>
      <c r="J2138" s="70">
        <f>CSM_AGENCY3[[#This Row],[FY1 ANNUAL]]+CSM_AGENCY3[[#This Row],[FY2 ANNUAL]]</f>
        <v>0</v>
      </c>
      <c r="K2138" s="70">
        <f>ROUND(CSM_AGENCY3[[#This Row],[FY1 ANNUAL]]/12,2)</f>
        <v>0</v>
      </c>
      <c r="L2138" s="70">
        <f>ROUND(CSM_AGENCY3[[#This Row],[FY2 ANNUAL]]/12,2)</f>
        <v>0</v>
      </c>
    </row>
    <row r="2139" spans="1:12" hidden="1" x14ac:dyDescent="0.25">
      <c r="A2139" t="s">
        <v>274</v>
      </c>
      <c r="B2139" t="s">
        <v>396</v>
      </c>
      <c r="C2139" s="4" t="s">
        <v>470</v>
      </c>
      <c r="D2139" s="4"/>
      <c r="E2139" s="4" t="str">
        <f>CSM_AGENCY3[[#This Row],[Agency]]&amp;"-"&amp;CSM_AGENCY3[[#This Row],[Agency Name]]</f>
        <v>303-Department of Health</v>
      </c>
      <c r="F2139" s="8" t="s">
        <v>35</v>
      </c>
      <c r="G2139" s="5" t="s">
        <v>457</v>
      </c>
      <c r="H2139" s="70">
        <f>SUMIFS('0. CSM'!C:C,'0. CSM'!L:L,CSM_AGENCY3[[#This Row],[Agency]],'0. CSM'!M:M,CSM_AGENCY3[[#This Row],[Billing CSM Title]])+SUMIFS('0. CSM'!E:E,'0. CSM'!L:L,CSM_AGENCY3[[#This Row],[Agency]],'0. CSM'!M:M,CSM_AGENCY3[[#This Row],[Billing CSM Title]])*1000</f>
        <v>0</v>
      </c>
      <c r="I2139" s="70">
        <f>SUMIFS('0. CSM'!D:D,'0. CSM'!L:L,CSM_AGENCY3[[#This Row],[Agency]],'0. CSM'!M:M,CSM_AGENCY3[[#This Row],[Billing CSM Title]])+SUMIFS('0. CSM'!F:F,'0. CSM'!L:L,CSM_AGENCY3[[#This Row],[Agency]],'0. CSM'!M:M,CSM_AGENCY3[[#This Row],[Billing CSM Title]])*1000</f>
        <v>0</v>
      </c>
      <c r="J2139" s="70">
        <f>CSM_AGENCY3[[#This Row],[FY1 ANNUAL]]+CSM_AGENCY3[[#This Row],[FY2 ANNUAL]]</f>
        <v>0</v>
      </c>
      <c r="K2139" s="70">
        <f>ROUND(CSM_AGENCY3[[#This Row],[FY1 ANNUAL]]/12,2)</f>
        <v>0</v>
      </c>
      <c r="L2139" s="70">
        <f>ROUND(CSM_AGENCY3[[#This Row],[FY2 ANNUAL]]/12,2)</f>
        <v>0</v>
      </c>
    </row>
    <row r="2140" spans="1:12" hidden="1" x14ac:dyDescent="0.25">
      <c r="A2140" t="s">
        <v>275</v>
      </c>
      <c r="B2140" t="s">
        <v>397</v>
      </c>
      <c r="C2140" s="4" t="s">
        <v>470</v>
      </c>
      <c r="D2140" s="4"/>
      <c r="E2140" s="4" t="str">
        <f>CSM_AGENCY3[[#This Row],[Agency]]&amp;"-"&amp;CSM_AGENCY3[[#This Row],[Agency Name]]</f>
        <v>305-Department of Veterans' Affairs</v>
      </c>
      <c r="F2140" s="8" t="s">
        <v>35</v>
      </c>
      <c r="G2140" s="5" t="s">
        <v>457</v>
      </c>
      <c r="H2140" s="70">
        <f>SUMIFS('0. CSM'!C:C,'0. CSM'!L:L,CSM_AGENCY3[[#This Row],[Agency]],'0. CSM'!M:M,CSM_AGENCY3[[#This Row],[Billing CSM Title]])+SUMIFS('0. CSM'!E:E,'0. CSM'!L:L,CSM_AGENCY3[[#This Row],[Agency]],'0. CSM'!M:M,CSM_AGENCY3[[#This Row],[Billing CSM Title]])*1000</f>
        <v>0</v>
      </c>
      <c r="I2140" s="70">
        <f>SUMIFS('0. CSM'!D:D,'0. CSM'!L:L,CSM_AGENCY3[[#This Row],[Agency]],'0. CSM'!M:M,CSM_AGENCY3[[#This Row],[Billing CSM Title]])+SUMIFS('0. CSM'!F:F,'0. CSM'!L:L,CSM_AGENCY3[[#This Row],[Agency]],'0. CSM'!M:M,CSM_AGENCY3[[#This Row],[Billing CSM Title]])*1000</f>
        <v>0</v>
      </c>
      <c r="J2140" s="70">
        <f>CSM_AGENCY3[[#This Row],[FY1 ANNUAL]]+CSM_AGENCY3[[#This Row],[FY2 ANNUAL]]</f>
        <v>0</v>
      </c>
      <c r="K2140" s="70">
        <f>ROUND(CSM_AGENCY3[[#This Row],[FY1 ANNUAL]]/12,2)</f>
        <v>0</v>
      </c>
      <c r="L2140" s="70">
        <f>ROUND(CSM_AGENCY3[[#This Row],[FY2 ANNUAL]]/12,2)</f>
        <v>0</v>
      </c>
    </row>
    <row r="2141" spans="1:12" hidden="1" x14ac:dyDescent="0.25">
      <c r="A2141" t="s">
        <v>276</v>
      </c>
      <c r="B2141" t="s">
        <v>398</v>
      </c>
      <c r="C2141" s="4" t="s">
        <v>470</v>
      </c>
      <c r="D2141" s="4"/>
      <c r="E2141" s="4" t="str">
        <f>CSM_AGENCY3[[#This Row],[Agency]]&amp;"-"&amp;CSM_AGENCY3[[#This Row],[Agency Name]]</f>
        <v>307-Dept of Children, Youth &amp; Families</v>
      </c>
      <c r="F2141" s="8" t="s">
        <v>35</v>
      </c>
      <c r="G2141" s="5" t="s">
        <v>457</v>
      </c>
      <c r="H2141" s="70">
        <f>SUMIFS('0. CSM'!C:C,'0. CSM'!L:L,CSM_AGENCY3[[#This Row],[Agency]],'0. CSM'!M:M,CSM_AGENCY3[[#This Row],[Billing CSM Title]])+SUMIFS('0. CSM'!E:E,'0. CSM'!L:L,CSM_AGENCY3[[#This Row],[Agency]],'0. CSM'!M:M,CSM_AGENCY3[[#This Row],[Billing CSM Title]])*1000</f>
        <v>0</v>
      </c>
      <c r="I2141" s="70">
        <f>SUMIFS('0. CSM'!D:D,'0. CSM'!L:L,CSM_AGENCY3[[#This Row],[Agency]],'0. CSM'!M:M,CSM_AGENCY3[[#This Row],[Billing CSM Title]])+SUMIFS('0. CSM'!F:F,'0. CSM'!L:L,CSM_AGENCY3[[#This Row],[Agency]],'0. CSM'!M:M,CSM_AGENCY3[[#This Row],[Billing CSM Title]])*1000</f>
        <v>0</v>
      </c>
      <c r="J2141" s="70">
        <f>CSM_AGENCY3[[#This Row],[FY1 ANNUAL]]+CSM_AGENCY3[[#This Row],[FY2 ANNUAL]]</f>
        <v>0</v>
      </c>
      <c r="K2141" s="70">
        <f>ROUND(CSM_AGENCY3[[#This Row],[FY1 ANNUAL]]/12,2)</f>
        <v>0</v>
      </c>
      <c r="L2141" s="70">
        <f>ROUND(CSM_AGENCY3[[#This Row],[FY2 ANNUAL]]/12,2)</f>
        <v>0</v>
      </c>
    </row>
    <row r="2142" spans="1:12" hidden="1" x14ac:dyDescent="0.25">
      <c r="A2142" t="s">
        <v>277</v>
      </c>
      <c r="B2142" t="s">
        <v>399</v>
      </c>
      <c r="C2142" s="4" t="s">
        <v>470</v>
      </c>
      <c r="D2142" s="4"/>
      <c r="E2142" s="4" t="str">
        <f>CSM_AGENCY3[[#This Row],[Agency]]&amp;"-"&amp;CSM_AGENCY3[[#This Row],[Agency Name]]</f>
        <v>310-Department of Corrections</v>
      </c>
      <c r="F2142" s="8" t="s">
        <v>35</v>
      </c>
      <c r="G2142" s="5" t="s">
        <v>457</v>
      </c>
      <c r="H2142" s="70">
        <f>SUMIFS('0. CSM'!C:C,'0. CSM'!L:L,CSM_AGENCY3[[#This Row],[Agency]],'0. CSM'!M:M,CSM_AGENCY3[[#This Row],[Billing CSM Title]])+SUMIFS('0. CSM'!E:E,'0. CSM'!L:L,CSM_AGENCY3[[#This Row],[Agency]],'0. CSM'!M:M,CSM_AGENCY3[[#This Row],[Billing CSM Title]])*1000</f>
        <v>0</v>
      </c>
      <c r="I2142" s="70">
        <f>SUMIFS('0. CSM'!D:D,'0. CSM'!L:L,CSM_AGENCY3[[#This Row],[Agency]],'0. CSM'!M:M,CSM_AGENCY3[[#This Row],[Billing CSM Title]])+SUMIFS('0. CSM'!F:F,'0. CSM'!L:L,CSM_AGENCY3[[#This Row],[Agency]],'0. CSM'!M:M,CSM_AGENCY3[[#This Row],[Billing CSM Title]])*1000</f>
        <v>0</v>
      </c>
      <c r="J2142" s="70">
        <f>CSM_AGENCY3[[#This Row],[FY1 ANNUAL]]+CSM_AGENCY3[[#This Row],[FY2 ANNUAL]]</f>
        <v>0</v>
      </c>
      <c r="K2142" s="70">
        <f>ROUND(CSM_AGENCY3[[#This Row],[FY1 ANNUAL]]/12,2)</f>
        <v>0</v>
      </c>
      <c r="L2142" s="70">
        <f>ROUND(CSM_AGENCY3[[#This Row],[FY2 ANNUAL]]/12,2)</f>
        <v>0</v>
      </c>
    </row>
    <row r="2143" spans="1:12" hidden="1" x14ac:dyDescent="0.25">
      <c r="A2143" t="s">
        <v>278</v>
      </c>
      <c r="B2143" t="s">
        <v>400</v>
      </c>
      <c r="C2143" s="4" t="s">
        <v>470</v>
      </c>
      <c r="D2143" s="4"/>
      <c r="E2143" s="4" t="str">
        <f>CSM_AGENCY3[[#This Row],[Agency]]&amp;"-"&amp;CSM_AGENCY3[[#This Row],[Agency Name]]</f>
        <v>315-Dept of Services for the Blind</v>
      </c>
      <c r="F2143" s="8" t="s">
        <v>35</v>
      </c>
      <c r="G2143" s="5" t="s">
        <v>457</v>
      </c>
      <c r="H2143" s="70">
        <f>SUMIFS('0. CSM'!C:C,'0. CSM'!L:L,CSM_AGENCY3[[#This Row],[Agency]],'0. CSM'!M:M,CSM_AGENCY3[[#This Row],[Billing CSM Title]])+SUMIFS('0. CSM'!E:E,'0. CSM'!L:L,CSM_AGENCY3[[#This Row],[Agency]],'0. CSM'!M:M,CSM_AGENCY3[[#This Row],[Billing CSM Title]])*1000</f>
        <v>0</v>
      </c>
      <c r="I2143" s="70">
        <f>SUMIFS('0. CSM'!D:D,'0. CSM'!L:L,CSM_AGENCY3[[#This Row],[Agency]],'0. CSM'!M:M,CSM_AGENCY3[[#This Row],[Billing CSM Title]])+SUMIFS('0. CSM'!F:F,'0. CSM'!L:L,CSM_AGENCY3[[#This Row],[Agency]],'0. CSM'!M:M,CSM_AGENCY3[[#This Row],[Billing CSM Title]])*1000</f>
        <v>0</v>
      </c>
      <c r="J2143" s="70">
        <f>CSM_AGENCY3[[#This Row],[FY1 ANNUAL]]+CSM_AGENCY3[[#This Row],[FY2 ANNUAL]]</f>
        <v>0</v>
      </c>
      <c r="K2143" s="70">
        <f>ROUND(CSM_AGENCY3[[#This Row],[FY1 ANNUAL]]/12,2)</f>
        <v>0</v>
      </c>
      <c r="L2143" s="70">
        <f>ROUND(CSM_AGENCY3[[#This Row],[FY2 ANNUAL]]/12,2)</f>
        <v>0</v>
      </c>
    </row>
    <row r="2144" spans="1:12" hidden="1" x14ac:dyDescent="0.25">
      <c r="A2144" t="s">
        <v>279</v>
      </c>
      <c r="B2144" t="s">
        <v>401</v>
      </c>
      <c r="C2144" s="4" t="s">
        <v>470</v>
      </c>
      <c r="D2144" s="4"/>
      <c r="E2144" s="4" t="str">
        <f>CSM_AGENCY3[[#This Row],[Agency]]&amp;"-"&amp;CSM_AGENCY3[[#This Row],[Agency Name]]</f>
        <v>340-Student Achievement Council</v>
      </c>
      <c r="F2144" s="8" t="s">
        <v>35</v>
      </c>
      <c r="G2144" s="5" t="s">
        <v>457</v>
      </c>
      <c r="H2144" s="70">
        <f>SUMIFS('0. CSM'!C:C,'0. CSM'!L:L,CSM_AGENCY3[[#This Row],[Agency]],'0. CSM'!M:M,CSM_AGENCY3[[#This Row],[Billing CSM Title]])+SUMIFS('0. CSM'!E:E,'0. CSM'!L:L,CSM_AGENCY3[[#This Row],[Agency]],'0. CSM'!M:M,CSM_AGENCY3[[#This Row],[Billing CSM Title]])*1000</f>
        <v>0</v>
      </c>
      <c r="I2144" s="70">
        <f>SUMIFS('0. CSM'!D:D,'0. CSM'!L:L,CSM_AGENCY3[[#This Row],[Agency]],'0. CSM'!M:M,CSM_AGENCY3[[#This Row],[Billing CSM Title]])+SUMIFS('0. CSM'!F:F,'0. CSM'!L:L,CSM_AGENCY3[[#This Row],[Agency]],'0. CSM'!M:M,CSM_AGENCY3[[#This Row],[Billing CSM Title]])*1000</f>
        <v>0</v>
      </c>
      <c r="J2144" s="70">
        <f>CSM_AGENCY3[[#This Row],[FY1 ANNUAL]]+CSM_AGENCY3[[#This Row],[FY2 ANNUAL]]</f>
        <v>0</v>
      </c>
      <c r="K2144" s="70">
        <f>ROUND(CSM_AGENCY3[[#This Row],[FY1 ANNUAL]]/12,2)</f>
        <v>0</v>
      </c>
      <c r="L2144" s="70">
        <f>ROUND(CSM_AGENCY3[[#This Row],[FY2 ANNUAL]]/12,2)</f>
        <v>0</v>
      </c>
    </row>
    <row r="2145" spans="1:12" hidden="1" x14ac:dyDescent="0.25">
      <c r="A2145" t="s">
        <v>280</v>
      </c>
      <c r="B2145" t="s">
        <v>402</v>
      </c>
      <c r="C2145" s="4" t="s">
        <v>470</v>
      </c>
      <c r="D2145" s="4"/>
      <c r="E2145" s="4" t="str">
        <f>CSM_AGENCY3[[#This Row],[Agency]]&amp;"-"&amp;CSM_AGENCY3[[#This Row],[Agency Name]]</f>
        <v>341-LEOFF 2 Retirement Board</v>
      </c>
      <c r="F2145" s="8" t="s">
        <v>35</v>
      </c>
      <c r="G2145" s="5" t="s">
        <v>457</v>
      </c>
      <c r="H2145" s="70">
        <f>SUMIFS('0. CSM'!C:C,'0. CSM'!L:L,CSM_AGENCY3[[#This Row],[Agency]],'0. CSM'!M:M,CSM_AGENCY3[[#This Row],[Billing CSM Title]])+SUMIFS('0. CSM'!E:E,'0. CSM'!L:L,CSM_AGENCY3[[#This Row],[Agency]],'0. CSM'!M:M,CSM_AGENCY3[[#This Row],[Billing CSM Title]])*1000</f>
        <v>0</v>
      </c>
      <c r="I2145" s="70">
        <f>SUMIFS('0. CSM'!D:D,'0. CSM'!L:L,CSM_AGENCY3[[#This Row],[Agency]],'0. CSM'!M:M,CSM_AGENCY3[[#This Row],[Billing CSM Title]])+SUMIFS('0. CSM'!F:F,'0. CSM'!L:L,CSM_AGENCY3[[#This Row],[Agency]],'0. CSM'!M:M,CSM_AGENCY3[[#This Row],[Billing CSM Title]])*1000</f>
        <v>0</v>
      </c>
      <c r="J2145" s="70">
        <f>CSM_AGENCY3[[#This Row],[FY1 ANNUAL]]+CSM_AGENCY3[[#This Row],[FY2 ANNUAL]]</f>
        <v>0</v>
      </c>
      <c r="K2145" s="70">
        <f>ROUND(CSM_AGENCY3[[#This Row],[FY1 ANNUAL]]/12,2)</f>
        <v>0</v>
      </c>
      <c r="L2145" s="70">
        <f>ROUND(CSM_AGENCY3[[#This Row],[FY2 ANNUAL]]/12,2)</f>
        <v>0</v>
      </c>
    </row>
    <row r="2146" spans="1:12" hidden="1" x14ac:dyDescent="0.25">
      <c r="A2146" t="s">
        <v>281</v>
      </c>
      <c r="B2146" t="s">
        <v>403</v>
      </c>
      <c r="C2146" s="4" t="s">
        <v>470</v>
      </c>
      <c r="D2146" s="4"/>
      <c r="E2146" s="4" t="str">
        <f>CSM_AGENCY3[[#This Row],[Agency]]&amp;"-"&amp;CSM_AGENCY3[[#This Row],[Agency Name]]</f>
        <v>350-Public Schools</v>
      </c>
      <c r="F2146" s="8" t="s">
        <v>35</v>
      </c>
      <c r="G2146" s="5" t="s">
        <v>457</v>
      </c>
      <c r="H2146" s="70">
        <f>SUMIFS('0. CSM'!C:C,'0. CSM'!L:L,CSM_AGENCY3[[#This Row],[Agency]],'0. CSM'!M:M,CSM_AGENCY3[[#This Row],[Billing CSM Title]])+SUMIFS('0. CSM'!E:E,'0. CSM'!L:L,CSM_AGENCY3[[#This Row],[Agency]],'0. CSM'!M:M,CSM_AGENCY3[[#This Row],[Billing CSM Title]])*1000</f>
        <v>0</v>
      </c>
      <c r="I2146" s="70">
        <f>SUMIFS('0. CSM'!D:D,'0. CSM'!L:L,CSM_AGENCY3[[#This Row],[Agency]],'0. CSM'!M:M,CSM_AGENCY3[[#This Row],[Billing CSM Title]])+SUMIFS('0. CSM'!F:F,'0. CSM'!L:L,CSM_AGENCY3[[#This Row],[Agency]],'0. CSM'!M:M,CSM_AGENCY3[[#This Row],[Billing CSM Title]])*1000</f>
        <v>0</v>
      </c>
      <c r="J2146" s="70">
        <f>CSM_AGENCY3[[#This Row],[FY1 ANNUAL]]+CSM_AGENCY3[[#This Row],[FY2 ANNUAL]]</f>
        <v>0</v>
      </c>
      <c r="K2146" s="70">
        <f>ROUND(CSM_AGENCY3[[#This Row],[FY1 ANNUAL]]/12,2)</f>
        <v>0</v>
      </c>
      <c r="L2146" s="70">
        <f>ROUND(CSM_AGENCY3[[#This Row],[FY2 ANNUAL]]/12,2)</f>
        <v>0</v>
      </c>
    </row>
    <row r="2147" spans="1:12" hidden="1" x14ac:dyDescent="0.25">
      <c r="A2147" t="s">
        <v>282</v>
      </c>
      <c r="B2147" t="s">
        <v>404</v>
      </c>
      <c r="C2147" s="4" t="s">
        <v>470</v>
      </c>
      <c r="D2147" s="4"/>
      <c r="E2147" s="4" t="str">
        <f>CSM_AGENCY3[[#This Row],[Agency]]&amp;"-"&amp;CSM_AGENCY3[[#This Row],[Agency Name]]</f>
        <v>351-State School for the Blind</v>
      </c>
      <c r="F2147" s="8" t="s">
        <v>35</v>
      </c>
      <c r="G2147" s="5" t="s">
        <v>457</v>
      </c>
      <c r="H2147" s="70">
        <f>SUMIFS('0. CSM'!C:C,'0. CSM'!L:L,CSM_AGENCY3[[#This Row],[Agency]],'0. CSM'!M:M,CSM_AGENCY3[[#This Row],[Billing CSM Title]])+SUMIFS('0. CSM'!E:E,'0. CSM'!L:L,CSM_AGENCY3[[#This Row],[Agency]],'0. CSM'!M:M,CSM_AGENCY3[[#This Row],[Billing CSM Title]])*1000</f>
        <v>0</v>
      </c>
      <c r="I2147" s="70">
        <f>SUMIFS('0. CSM'!D:D,'0. CSM'!L:L,CSM_AGENCY3[[#This Row],[Agency]],'0. CSM'!M:M,CSM_AGENCY3[[#This Row],[Billing CSM Title]])+SUMIFS('0. CSM'!F:F,'0. CSM'!L:L,CSM_AGENCY3[[#This Row],[Agency]],'0. CSM'!M:M,CSM_AGENCY3[[#This Row],[Billing CSM Title]])*1000</f>
        <v>0</v>
      </c>
      <c r="J2147" s="70">
        <f>CSM_AGENCY3[[#This Row],[FY1 ANNUAL]]+CSM_AGENCY3[[#This Row],[FY2 ANNUAL]]</f>
        <v>0</v>
      </c>
      <c r="K2147" s="70">
        <f>ROUND(CSM_AGENCY3[[#This Row],[FY1 ANNUAL]]/12,2)</f>
        <v>0</v>
      </c>
      <c r="L2147" s="70">
        <f>ROUND(CSM_AGENCY3[[#This Row],[FY2 ANNUAL]]/12,2)</f>
        <v>0</v>
      </c>
    </row>
    <row r="2148" spans="1:12" hidden="1" x14ac:dyDescent="0.25">
      <c r="A2148" t="s">
        <v>283</v>
      </c>
      <c r="B2148" t="s">
        <v>405</v>
      </c>
      <c r="C2148" s="4" t="s">
        <v>470</v>
      </c>
      <c r="D2148" s="4"/>
      <c r="E2148" s="4" t="str">
        <f>CSM_AGENCY3[[#This Row],[Agency]]&amp;"-"&amp;CSM_AGENCY3[[#This Row],[Agency Name]]</f>
        <v>353-Childhood Deafness &amp; Hearing Loss</v>
      </c>
      <c r="F2148" s="8" t="s">
        <v>35</v>
      </c>
      <c r="G2148" s="5" t="s">
        <v>457</v>
      </c>
      <c r="H2148" s="70">
        <f>SUMIFS('0. CSM'!C:C,'0. CSM'!L:L,CSM_AGENCY3[[#This Row],[Agency]],'0. CSM'!M:M,CSM_AGENCY3[[#This Row],[Billing CSM Title]])+SUMIFS('0. CSM'!E:E,'0. CSM'!L:L,CSM_AGENCY3[[#This Row],[Agency]],'0. CSM'!M:M,CSM_AGENCY3[[#This Row],[Billing CSM Title]])*1000</f>
        <v>0</v>
      </c>
      <c r="I2148" s="70">
        <f>SUMIFS('0. CSM'!D:D,'0. CSM'!L:L,CSM_AGENCY3[[#This Row],[Agency]],'0. CSM'!M:M,CSM_AGENCY3[[#This Row],[Billing CSM Title]])+SUMIFS('0. CSM'!F:F,'0. CSM'!L:L,CSM_AGENCY3[[#This Row],[Agency]],'0. CSM'!M:M,CSM_AGENCY3[[#This Row],[Billing CSM Title]])*1000</f>
        <v>0</v>
      </c>
      <c r="J2148" s="70">
        <f>CSM_AGENCY3[[#This Row],[FY1 ANNUAL]]+CSM_AGENCY3[[#This Row],[FY2 ANNUAL]]</f>
        <v>0</v>
      </c>
      <c r="K2148" s="70">
        <f>ROUND(CSM_AGENCY3[[#This Row],[FY1 ANNUAL]]/12,2)</f>
        <v>0</v>
      </c>
      <c r="L2148" s="70">
        <f>ROUND(CSM_AGENCY3[[#This Row],[FY2 ANNUAL]]/12,2)</f>
        <v>0</v>
      </c>
    </row>
    <row r="2149" spans="1:12" hidden="1" x14ac:dyDescent="0.25">
      <c r="A2149" t="s">
        <v>284</v>
      </c>
      <c r="B2149" t="s">
        <v>406</v>
      </c>
      <c r="C2149" s="4" t="s">
        <v>470</v>
      </c>
      <c r="D2149" s="4"/>
      <c r="E2149" s="4" t="str">
        <f>CSM_AGENCY3[[#This Row],[Agency]]&amp;"-"&amp;CSM_AGENCY3[[#This Row],[Agency Name]]</f>
        <v>354-Workforce Trng &amp; Educ Coord Board</v>
      </c>
      <c r="F2149" s="8" t="s">
        <v>35</v>
      </c>
      <c r="G2149" s="5" t="s">
        <v>457</v>
      </c>
      <c r="H2149" s="70">
        <f>SUMIFS('0. CSM'!C:C,'0. CSM'!L:L,CSM_AGENCY3[[#This Row],[Agency]],'0. CSM'!M:M,CSM_AGENCY3[[#This Row],[Billing CSM Title]])+SUMIFS('0. CSM'!E:E,'0. CSM'!L:L,CSM_AGENCY3[[#This Row],[Agency]],'0. CSM'!M:M,CSM_AGENCY3[[#This Row],[Billing CSM Title]])*1000</f>
        <v>0</v>
      </c>
      <c r="I2149" s="70">
        <f>SUMIFS('0. CSM'!D:D,'0. CSM'!L:L,CSM_AGENCY3[[#This Row],[Agency]],'0. CSM'!M:M,CSM_AGENCY3[[#This Row],[Billing CSM Title]])+SUMIFS('0. CSM'!F:F,'0. CSM'!L:L,CSM_AGENCY3[[#This Row],[Agency]],'0. CSM'!M:M,CSM_AGENCY3[[#This Row],[Billing CSM Title]])*1000</f>
        <v>0</v>
      </c>
      <c r="J2149" s="70">
        <f>CSM_AGENCY3[[#This Row],[FY1 ANNUAL]]+CSM_AGENCY3[[#This Row],[FY2 ANNUAL]]</f>
        <v>0</v>
      </c>
      <c r="K2149" s="70">
        <f>ROUND(CSM_AGENCY3[[#This Row],[FY1 ANNUAL]]/12,2)</f>
        <v>0</v>
      </c>
      <c r="L2149" s="70">
        <f>ROUND(CSM_AGENCY3[[#This Row],[FY2 ANNUAL]]/12,2)</f>
        <v>0</v>
      </c>
    </row>
    <row r="2150" spans="1:12" hidden="1" x14ac:dyDescent="0.25">
      <c r="A2150" t="s">
        <v>285</v>
      </c>
      <c r="B2150" t="s">
        <v>407</v>
      </c>
      <c r="C2150" s="4" t="s">
        <v>470</v>
      </c>
      <c r="D2150" s="4"/>
      <c r="E2150" s="4" t="str">
        <f>CSM_AGENCY3[[#This Row],[Agency]]&amp;"-"&amp;CSM_AGENCY3[[#This Row],[Agency Name]]</f>
        <v>355-Archaeology &amp; Historic Preservation</v>
      </c>
      <c r="F2150" s="8" t="s">
        <v>35</v>
      </c>
      <c r="G2150" s="5" t="s">
        <v>457</v>
      </c>
      <c r="H2150" s="70">
        <f>SUMIFS('0. CSM'!C:C,'0. CSM'!L:L,CSM_AGENCY3[[#This Row],[Agency]],'0. CSM'!M:M,CSM_AGENCY3[[#This Row],[Billing CSM Title]])+SUMIFS('0. CSM'!E:E,'0. CSM'!L:L,CSM_AGENCY3[[#This Row],[Agency]],'0. CSM'!M:M,CSM_AGENCY3[[#This Row],[Billing CSM Title]])*1000</f>
        <v>0</v>
      </c>
      <c r="I2150" s="70">
        <f>SUMIFS('0. CSM'!D:D,'0. CSM'!L:L,CSM_AGENCY3[[#This Row],[Agency]],'0. CSM'!M:M,CSM_AGENCY3[[#This Row],[Billing CSM Title]])+SUMIFS('0. CSM'!F:F,'0. CSM'!L:L,CSM_AGENCY3[[#This Row],[Agency]],'0. CSM'!M:M,CSM_AGENCY3[[#This Row],[Billing CSM Title]])*1000</f>
        <v>0</v>
      </c>
      <c r="J2150" s="70">
        <f>CSM_AGENCY3[[#This Row],[FY1 ANNUAL]]+CSM_AGENCY3[[#This Row],[FY2 ANNUAL]]</f>
        <v>0</v>
      </c>
      <c r="K2150" s="70">
        <f>ROUND(CSM_AGENCY3[[#This Row],[FY1 ANNUAL]]/12,2)</f>
        <v>0</v>
      </c>
      <c r="L2150" s="70">
        <f>ROUND(CSM_AGENCY3[[#This Row],[FY2 ANNUAL]]/12,2)</f>
        <v>0</v>
      </c>
    </row>
    <row r="2151" spans="1:12" hidden="1" x14ac:dyDescent="0.25">
      <c r="A2151" t="s">
        <v>287</v>
      </c>
      <c r="B2151" t="s">
        <v>408</v>
      </c>
      <c r="C2151" s="4" t="s">
        <v>470</v>
      </c>
      <c r="D2151" s="4"/>
      <c r="E2151" s="4" t="str">
        <f>CSM_AGENCY3[[#This Row],[Agency]]&amp;"-"&amp;CSM_AGENCY3[[#This Row],[Agency Name]]</f>
        <v>359-Washington Charter School Comm</v>
      </c>
      <c r="F2151" s="8" t="s">
        <v>35</v>
      </c>
      <c r="G2151" s="5" t="s">
        <v>457</v>
      </c>
      <c r="H2151" s="70">
        <f>SUMIFS('0. CSM'!C:C,'0. CSM'!L:L,CSM_AGENCY3[[#This Row],[Agency]],'0. CSM'!M:M,CSM_AGENCY3[[#This Row],[Billing CSM Title]])+SUMIFS('0. CSM'!E:E,'0. CSM'!L:L,CSM_AGENCY3[[#This Row],[Agency]],'0. CSM'!M:M,CSM_AGENCY3[[#This Row],[Billing CSM Title]])*1000</f>
        <v>0</v>
      </c>
      <c r="I2151" s="70">
        <f>SUMIFS('0. CSM'!D:D,'0. CSM'!L:L,CSM_AGENCY3[[#This Row],[Agency]],'0. CSM'!M:M,CSM_AGENCY3[[#This Row],[Billing CSM Title]])+SUMIFS('0. CSM'!F:F,'0. CSM'!L:L,CSM_AGENCY3[[#This Row],[Agency]],'0. CSM'!M:M,CSM_AGENCY3[[#This Row],[Billing CSM Title]])*1000</f>
        <v>0</v>
      </c>
      <c r="J2151" s="70">
        <f>CSM_AGENCY3[[#This Row],[FY1 ANNUAL]]+CSM_AGENCY3[[#This Row],[FY2 ANNUAL]]</f>
        <v>0</v>
      </c>
      <c r="K2151" s="70">
        <f>ROUND(CSM_AGENCY3[[#This Row],[FY1 ANNUAL]]/12,2)</f>
        <v>0</v>
      </c>
      <c r="L2151" s="70">
        <f>ROUND(CSM_AGENCY3[[#This Row],[FY2 ANNUAL]]/12,2)</f>
        <v>0</v>
      </c>
    </row>
    <row r="2152" spans="1:12" hidden="1" x14ac:dyDescent="0.25">
      <c r="A2152" t="s">
        <v>288</v>
      </c>
      <c r="B2152" t="s">
        <v>409</v>
      </c>
      <c r="C2152" s="4" t="s">
        <v>470</v>
      </c>
      <c r="D2152" s="4"/>
      <c r="E2152" s="4" t="str">
        <f>CSM_AGENCY3[[#This Row],[Agency]]&amp;"-"&amp;CSM_AGENCY3[[#This Row],[Agency Name]]</f>
        <v>360-University of Washington</v>
      </c>
      <c r="F2152" s="8" t="s">
        <v>35</v>
      </c>
      <c r="G2152" s="5" t="s">
        <v>457</v>
      </c>
      <c r="H2152" s="70">
        <f>SUMIFS('0. CSM'!C:C,'0. CSM'!L:L,CSM_AGENCY3[[#This Row],[Agency]],'0. CSM'!M:M,CSM_AGENCY3[[#This Row],[Billing CSM Title]])+SUMIFS('0. CSM'!E:E,'0. CSM'!L:L,CSM_AGENCY3[[#This Row],[Agency]],'0. CSM'!M:M,CSM_AGENCY3[[#This Row],[Billing CSM Title]])*1000</f>
        <v>0</v>
      </c>
      <c r="I2152" s="70">
        <f>SUMIFS('0. CSM'!D:D,'0. CSM'!L:L,CSM_AGENCY3[[#This Row],[Agency]],'0. CSM'!M:M,CSM_AGENCY3[[#This Row],[Billing CSM Title]])+SUMIFS('0. CSM'!F:F,'0. CSM'!L:L,CSM_AGENCY3[[#This Row],[Agency]],'0. CSM'!M:M,CSM_AGENCY3[[#This Row],[Billing CSM Title]])*1000</f>
        <v>0</v>
      </c>
      <c r="J2152" s="70">
        <f>CSM_AGENCY3[[#This Row],[FY1 ANNUAL]]+CSM_AGENCY3[[#This Row],[FY2 ANNUAL]]</f>
        <v>0</v>
      </c>
      <c r="K2152" s="70">
        <f>ROUND(CSM_AGENCY3[[#This Row],[FY1 ANNUAL]]/12,2)</f>
        <v>0</v>
      </c>
      <c r="L2152" s="70">
        <f>ROUND(CSM_AGENCY3[[#This Row],[FY2 ANNUAL]]/12,2)</f>
        <v>0</v>
      </c>
    </row>
    <row r="2153" spans="1:12" hidden="1" x14ac:dyDescent="0.25">
      <c r="A2153" t="s">
        <v>289</v>
      </c>
      <c r="B2153" t="s">
        <v>410</v>
      </c>
      <c r="C2153" s="4" t="s">
        <v>470</v>
      </c>
      <c r="D2153" s="4"/>
      <c r="E2153" s="4" t="str">
        <f>CSM_AGENCY3[[#This Row],[Agency]]&amp;"-"&amp;CSM_AGENCY3[[#This Row],[Agency Name]]</f>
        <v>365-Washington State University</v>
      </c>
      <c r="F2153" s="8" t="s">
        <v>35</v>
      </c>
      <c r="G2153" s="5" t="s">
        <v>457</v>
      </c>
      <c r="H2153" s="70">
        <f>SUMIFS('0. CSM'!C:C,'0. CSM'!L:L,CSM_AGENCY3[[#This Row],[Agency]],'0. CSM'!M:M,CSM_AGENCY3[[#This Row],[Billing CSM Title]])+SUMIFS('0. CSM'!E:E,'0. CSM'!L:L,CSM_AGENCY3[[#This Row],[Agency]],'0. CSM'!M:M,CSM_AGENCY3[[#This Row],[Billing CSM Title]])*1000</f>
        <v>0</v>
      </c>
      <c r="I2153" s="70">
        <f>SUMIFS('0. CSM'!D:D,'0. CSM'!L:L,CSM_AGENCY3[[#This Row],[Agency]],'0. CSM'!M:M,CSM_AGENCY3[[#This Row],[Billing CSM Title]])+SUMIFS('0. CSM'!F:F,'0. CSM'!L:L,CSM_AGENCY3[[#This Row],[Agency]],'0. CSM'!M:M,CSM_AGENCY3[[#This Row],[Billing CSM Title]])*1000</f>
        <v>0</v>
      </c>
      <c r="J2153" s="70">
        <f>CSM_AGENCY3[[#This Row],[FY1 ANNUAL]]+CSM_AGENCY3[[#This Row],[FY2 ANNUAL]]</f>
        <v>0</v>
      </c>
      <c r="K2153" s="70">
        <f>ROUND(CSM_AGENCY3[[#This Row],[FY1 ANNUAL]]/12,2)</f>
        <v>0</v>
      </c>
      <c r="L2153" s="70">
        <f>ROUND(CSM_AGENCY3[[#This Row],[FY2 ANNUAL]]/12,2)</f>
        <v>0</v>
      </c>
    </row>
    <row r="2154" spans="1:12" hidden="1" x14ac:dyDescent="0.25">
      <c r="A2154" t="s">
        <v>290</v>
      </c>
      <c r="B2154" t="s">
        <v>411</v>
      </c>
      <c r="C2154" s="4" t="s">
        <v>470</v>
      </c>
      <c r="D2154" s="4"/>
      <c r="E2154" s="4" t="str">
        <f>CSM_AGENCY3[[#This Row],[Agency]]&amp;"-"&amp;CSM_AGENCY3[[#This Row],[Agency Name]]</f>
        <v>370-Eastern Washington University</v>
      </c>
      <c r="F2154" s="8" t="s">
        <v>35</v>
      </c>
      <c r="G2154" s="5" t="s">
        <v>457</v>
      </c>
      <c r="H2154" s="70">
        <f>SUMIFS('0. CSM'!C:C,'0. CSM'!L:L,CSM_AGENCY3[[#This Row],[Agency]],'0. CSM'!M:M,CSM_AGENCY3[[#This Row],[Billing CSM Title]])+SUMIFS('0. CSM'!E:E,'0. CSM'!L:L,CSM_AGENCY3[[#This Row],[Agency]],'0. CSM'!M:M,CSM_AGENCY3[[#This Row],[Billing CSM Title]])*1000</f>
        <v>0</v>
      </c>
      <c r="I2154" s="70">
        <f>SUMIFS('0. CSM'!D:D,'0. CSM'!L:L,CSM_AGENCY3[[#This Row],[Agency]],'0. CSM'!M:M,CSM_AGENCY3[[#This Row],[Billing CSM Title]])+SUMIFS('0. CSM'!F:F,'0. CSM'!L:L,CSM_AGENCY3[[#This Row],[Agency]],'0. CSM'!M:M,CSM_AGENCY3[[#This Row],[Billing CSM Title]])*1000</f>
        <v>0</v>
      </c>
      <c r="J2154" s="70">
        <f>CSM_AGENCY3[[#This Row],[FY1 ANNUAL]]+CSM_AGENCY3[[#This Row],[FY2 ANNUAL]]</f>
        <v>0</v>
      </c>
      <c r="K2154" s="70">
        <f>ROUND(CSM_AGENCY3[[#This Row],[FY1 ANNUAL]]/12,2)</f>
        <v>0</v>
      </c>
      <c r="L2154" s="70">
        <f>ROUND(CSM_AGENCY3[[#This Row],[FY2 ANNUAL]]/12,2)</f>
        <v>0</v>
      </c>
    </row>
    <row r="2155" spans="1:12" hidden="1" x14ac:dyDescent="0.25">
      <c r="A2155" t="s">
        <v>291</v>
      </c>
      <c r="B2155" t="s">
        <v>412</v>
      </c>
      <c r="C2155" s="4" t="s">
        <v>470</v>
      </c>
      <c r="D2155" s="4"/>
      <c r="E2155" s="4" t="str">
        <f>CSM_AGENCY3[[#This Row],[Agency]]&amp;"-"&amp;CSM_AGENCY3[[#This Row],[Agency Name]]</f>
        <v>375-Central Washington University</v>
      </c>
      <c r="F2155" s="8" t="s">
        <v>35</v>
      </c>
      <c r="G2155" s="5" t="s">
        <v>457</v>
      </c>
      <c r="H2155" s="70">
        <f>SUMIFS('0. CSM'!C:C,'0. CSM'!L:L,CSM_AGENCY3[[#This Row],[Agency]],'0. CSM'!M:M,CSM_AGENCY3[[#This Row],[Billing CSM Title]])+SUMIFS('0. CSM'!E:E,'0. CSM'!L:L,CSM_AGENCY3[[#This Row],[Agency]],'0. CSM'!M:M,CSM_AGENCY3[[#This Row],[Billing CSM Title]])*1000</f>
        <v>0</v>
      </c>
      <c r="I2155" s="70">
        <f>SUMIFS('0. CSM'!D:D,'0. CSM'!L:L,CSM_AGENCY3[[#This Row],[Agency]],'0. CSM'!M:M,CSM_AGENCY3[[#This Row],[Billing CSM Title]])+SUMIFS('0. CSM'!F:F,'0. CSM'!L:L,CSM_AGENCY3[[#This Row],[Agency]],'0. CSM'!M:M,CSM_AGENCY3[[#This Row],[Billing CSM Title]])*1000</f>
        <v>0</v>
      </c>
      <c r="J2155" s="70">
        <f>CSM_AGENCY3[[#This Row],[FY1 ANNUAL]]+CSM_AGENCY3[[#This Row],[FY2 ANNUAL]]</f>
        <v>0</v>
      </c>
      <c r="K2155" s="70">
        <f>ROUND(CSM_AGENCY3[[#This Row],[FY1 ANNUAL]]/12,2)</f>
        <v>0</v>
      </c>
      <c r="L2155" s="70">
        <f>ROUND(CSM_AGENCY3[[#This Row],[FY2 ANNUAL]]/12,2)</f>
        <v>0</v>
      </c>
    </row>
    <row r="2156" spans="1:12" hidden="1" x14ac:dyDescent="0.25">
      <c r="A2156" t="s">
        <v>292</v>
      </c>
      <c r="B2156" t="s">
        <v>413</v>
      </c>
      <c r="C2156" s="4" t="s">
        <v>470</v>
      </c>
      <c r="D2156" s="4"/>
      <c r="E2156" s="4" t="str">
        <f>CSM_AGENCY3[[#This Row],[Agency]]&amp;"-"&amp;CSM_AGENCY3[[#This Row],[Agency Name]]</f>
        <v>376-The Evergreen State College</v>
      </c>
      <c r="F2156" s="8" t="s">
        <v>35</v>
      </c>
      <c r="G2156" s="5" t="s">
        <v>457</v>
      </c>
      <c r="H2156" s="70">
        <f>SUMIFS('0. CSM'!C:C,'0. CSM'!L:L,CSM_AGENCY3[[#This Row],[Agency]],'0. CSM'!M:M,CSM_AGENCY3[[#This Row],[Billing CSM Title]])+SUMIFS('0. CSM'!E:E,'0. CSM'!L:L,CSM_AGENCY3[[#This Row],[Agency]],'0. CSM'!M:M,CSM_AGENCY3[[#This Row],[Billing CSM Title]])*1000</f>
        <v>0</v>
      </c>
      <c r="I2156" s="70">
        <f>SUMIFS('0. CSM'!D:D,'0. CSM'!L:L,CSM_AGENCY3[[#This Row],[Agency]],'0. CSM'!M:M,CSM_AGENCY3[[#This Row],[Billing CSM Title]])+SUMIFS('0. CSM'!F:F,'0. CSM'!L:L,CSM_AGENCY3[[#This Row],[Agency]],'0. CSM'!M:M,CSM_AGENCY3[[#This Row],[Billing CSM Title]])*1000</f>
        <v>0</v>
      </c>
      <c r="J2156" s="70">
        <f>CSM_AGENCY3[[#This Row],[FY1 ANNUAL]]+CSM_AGENCY3[[#This Row],[FY2 ANNUAL]]</f>
        <v>0</v>
      </c>
      <c r="K2156" s="70">
        <f>ROUND(CSM_AGENCY3[[#This Row],[FY1 ANNUAL]]/12,2)</f>
        <v>0</v>
      </c>
      <c r="L2156" s="70">
        <f>ROUND(CSM_AGENCY3[[#This Row],[FY2 ANNUAL]]/12,2)</f>
        <v>0</v>
      </c>
    </row>
    <row r="2157" spans="1:12" hidden="1" x14ac:dyDescent="0.25">
      <c r="A2157" t="s">
        <v>293</v>
      </c>
      <c r="B2157" t="s">
        <v>414</v>
      </c>
      <c r="C2157" s="4" t="s">
        <v>470</v>
      </c>
      <c r="D2157" s="4"/>
      <c r="E2157" s="4" t="str">
        <f>CSM_AGENCY3[[#This Row],[Agency]]&amp;"-"&amp;CSM_AGENCY3[[#This Row],[Agency Name]]</f>
        <v>380-Western Washington University</v>
      </c>
      <c r="F2157" s="8" t="s">
        <v>35</v>
      </c>
      <c r="G2157" s="5" t="s">
        <v>457</v>
      </c>
      <c r="H2157" s="70">
        <f>SUMIFS('0. CSM'!C:C,'0. CSM'!L:L,CSM_AGENCY3[[#This Row],[Agency]],'0. CSM'!M:M,CSM_AGENCY3[[#This Row],[Billing CSM Title]])+SUMIFS('0. CSM'!E:E,'0. CSM'!L:L,CSM_AGENCY3[[#This Row],[Agency]],'0. CSM'!M:M,CSM_AGENCY3[[#This Row],[Billing CSM Title]])*1000</f>
        <v>0</v>
      </c>
      <c r="I2157" s="70">
        <f>SUMIFS('0. CSM'!D:D,'0. CSM'!L:L,CSM_AGENCY3[[#This Row],[Agency]],'0. CSM'!M:M,CSM_AGENCY3[[#This Row],[Billing CSM Title]])+SUMIFS('0. CSM'!F:F,'0. CSM'!L:L,CSM_AGENCY3[[#This Row],[Agency]],'0. CSM'!M:M,CSM_AGENCY3[[#This Row],[Billing CSM Title]])*1000</f>
        <v>0</v>
      </c>
      <c r="J2157" s="70">
        <f>CSM_AGENCY3[[#This Row],[FY1 ANNUAL]]+CSM_AGENCY3[[#This Row],[FY2 ANNUAL]]</f>
        <v>0</v>
      </c>
      <c r="K2157" s="70">
        <f>ROUND(CSM_AGENCY3[[#This Row],[FY1 ANNUAL]]/12,2)</f>
        <v>0</v>
      </c>
      <c r="L2157" s="70">
        <f>ROUND(CSM_AGENCY3[[#This Row],[FY2 ANNUAL]]/12,2)</f>
        <v>0</v>
      </c>
    </row>
    <row r="2158" spans="1:12" hidden="1" x14ac:dyDescent="0.25">
      <c r="A2158" t="s">
        <v>294</v>
      </c>
      <c r="B2158" t="s">
        <v>415</v>
      </c>
      <c r="C2158" s="4" t="s">
        <v>470</v>
      </c>
      <c r="D2158" s="4"/>
      <c r="E2158" s="4" t="str">
        <f>CSM_AGENCY3[[#This Row],[Agency]]&amp;"-"&amp;CSM_AGENCY3[[#This Row],[Agency Name]]</f>
        <v>387-Washington State Arts Commission</v>
      </c>
      <c r="F2158" s="8" t="s">
        <v>35</v>
      </c>
      <c r="G2158" s="5" t="s">
        <v>457</v>
      </c>
      <c r="H2158" s="70">
        <f>SUMIFS('0. CSM'!C:C,'0. CSM'!L:L,CSM_AGENCY3[[#This Row],[Agency]],'0. CSM'!M:M,CSM_AGENCY3[[#This Row],[Billing CSM Title]])+SUMIFS('0. CSM'!E:E,'0. CSM'!L:L,CSM_AGENCY3[[#This Row],[Agency]],'0. CSM'!M:M,CSM_AGENCY3[[#This Row],[Billing CSM Title]])*1000</f>
        <v>0</v>
      </c>
      <c r="I2158" s="70">
        <f>SUMIFS('0. CSM'!D:D,'0. CSM'!L:L,CSM_AGENCY3[[#This Row],[Agency]],'0. CSM'!M:M,CSM_AGENCY3[[#This Row],[Billing CSM Title]])+SUMIFS('0. CSM'!F:F,'0. CSM'!L:L,CSM_AGENCY3[[#This Row],[Agency]],'0. CSM'!M:M,CSM_AGENCY3[[#This Row],[Billing CSM Title]])*1000</f>
        <v>0</v>
      </c>
      <c r="J2158" s="70">
        <f>CSM_AGENCY3[[#This Row],[FY1 ANNUAL]]+CSM_AGENCY3[[#This Row],[FY2 ANNUAL]]</f>
        <v>0</v>
      </c>
      <c r="K2158" s="70">
        <f>ROUND(CSM_AGENCY3[[#This Row],[FY1 ANNUAL]]/12,2)</f>
        <v>0</v>
      </c>
      <c r="L2158" s="70">
        <f>ROUND(CSM_AGENCY3[[#This Row],[FY2 ANNUAL]]/12,2)</f>
        <v>0</v>
      </c>
    </row>
    <row r="2159" spans="1:12" hidden="1" x14ac:dyDescent="0.25">
      <c r="A2159" t="s">
        <v>295</v>
      </c>
      <c r="B2159" t="s">
        <v>416</v>
      </c>
      <c r="C2159" s="4" t="s">
        <v>470</v>
      </c>
      <c r="D2159" s="4"/>
      <c r="E2159" s="4" t="str">
        <f>CSM_AGENCY3[[#This Row],[Agency]]&amp;"-"&amp;CSM_AGENCY3[[#This Row],[Agency Name]]</f>
        <v>390-Washington State Historical Society</v>
      </c>
      <c r="F2159" s="8" t="s">
        <v>35</v>
      </c>
      <c r="G2159" s="5" t="s">
        <v>457</v>
      </c>
      <c r="H2159" s="70">
        <f>SUMIFS('0. CSM'!C:C,'0. CSM'!L:L,CSM_AGENCY3[[#This Row],[Agency]],'0. CSM'!M:M,CSM_AGENCY3[[#This Row],[Billing CSM Title]])+SUMIFS('0. CSM'!E:E,'0. CSM'!L:L,CSM_AGENCY3[[#This Row],[Agency]],'0. CSM'!M:M,CSM_AGENCY3[[#This Row],[Billing CSM Title]])*1000</f>
        <v>0</v>
      </c>
      <c r="I2159" s="70">
        <f>SUMIFS('0. CSM'!D:D,'0. CSM'!L:L,CSM_AGENCY3[[#This Row],[Agency]],'0. CSM'!M:M,CSM_AGENCY3[[#This Row],[Billing CSM Title]])+SUMIFS('0. CSM'!F:F,'0. CSM'!L:L,CSM_AGENCY3[[#This Row],[Agency]],'0. CSM'!M:M,CSM_AGENCY3[[#This Row],[Billing CSM Title]])*1000</f>
        <v>0</v>
      </c>
      <c r="J2159" s="70">
        <f>CSM_AGENCY3[[#This Row],[FY1 ANNUAL]]+CSM_AGENCY3[[#This Row],[FY2 ANNUAL]]</f>
        <v>0</v>
      </c>
      <c r="K2159" s="70">
        <f>ROUND(CSM_AGENCY3[[#This Row],[FY1 ANNUAL]]/12,2)</f>
        <v>0</v>
      </c>
      <c r="L2159" s="70">
        <f>ROUND(CSM_AGENCY3[[#This Row],[FY2 ANNUAL]]/12,2)</f>
        <v>0</v>
      </c>
    </row>
    <row r="2160" spans="1:12" hidden="1" x14ac:dyDescent="0.25">
      <c r="A2160" t="s">
        <v>296</v>
      </c>
      <c r="B2160" t="s">
        <v>417</v>
      </c>
      <c r="C2160" s="4" t="s">
        <v>470</v>
      </c>
      <c r="D2160" s="4"/>
      <c r="E2160" s="4" t="str">
        <f>CSM_AGENCY3[[#This Row],[Agency]]&amp;"-"&amp;CSM_AGENCY3[[#This Row],[Agency Name]]</f>
        <v>395-East Wash State Historical Society</v>
      </c>
      <c r="F2160" s="8" t="s">
        <v>35</v>
      </c>
      <c r="G2160" s="5" t="s">
        <v>457</v>
      </c>
      <c r="H2160" s="70">
        <f>SUMIFS('0. CSM'!C:C,'0. CSM'!L:L,CSM_AGENCY3[[#This Row],[Agency]],'0. CSM'!M:M,CSM_AGENCY3[[#This Row],[Billing CSM Title]])+SUMIFS('0. CSM'!E:E,'0. CSM'!L:L,CSM_AGENCY3[[#This Row],[Agency]],'0. CSM'!M:M,CSM_AGENCY3[[#This Row],[Billing CSM Title]])*1000</f>
        <v>0</v>
      </c>
      <c r="I2160" s="70">
        <f>SUMIFS('0. CSM'!D:D,'0. CSM'!L:L,CSM_AGENCY3[[#This Row],[Agency]],'0. CSM'!M:M,CSM_AGENCY3[[#This Row],[Billing CSM Title]])+SUMIFS('0. CSM'!F:F,'0. CSM'!L:L,CSM_AGENCY3[[#This Row],[Agency]],'0. CSM'!M:M,CSM_AGENCY3[[#This Row],[Billing CSM Title]])*1000</f>
        <v>0</v>
      </c>
      <c r="J2160" s="70">
        <f>CSM_AGENCY3[[#This Row],[FY1 ANNUAL]]+CSM_AGENCY3[[#This Row],[FY2 ANNUAL]]</f>
        <v>0</v>
      </c>
      <c r="K2160" s="70">
        <f>ROUND(CSM_AGENCY3[[#This Row],[FY1 ANNUAL]]/12,2)</f>
        <v>0</v>
      </c>
      <c r="L2160" s="70">
        <f>ROUND(CSM_AGENCY3[[#This Row],[FY2 ANNUAL]]/12,2)</f>
        <v>0</v>
      </c>
    </row>
    <row r="2161" spans="1:12" hidden="1" x14ac:dyDescent="0.25">
      <c r="A2161" t="s">
        <v>297</v>
      </c>
      <c r="B2161" t="s">
        <v>418</v>
      </c>
      <c r="C2161" s="4" t="s">
        <v>470</v>
      </c>
      <c r="D2161" s="4"/>
      <c r="E2161" s="4" t="str">
        <f>CSM_AGENCY3[[#This Row],[Agency]]&amp;"-"&amp;CSM_AGENCY3[[#This Row],[Agency Name]]</f>
        <v>405-Department of Transportation</v>
      </c>
      <c r="F2161" s="8" t="s">
        <v>35</v>
      </c>
      <c r="G2161" s="5" t="s">
        <v>457</v>
      </c>
      <c r="H2161" s="70">
        <f>SUMIFS('0. CSM'!C:C,'0. CSM'!L:L,CSM_AGENCY3[[#This Row],[Agency]],'0. CSM'!M:M,CSM_AGENCY3[[#This Row],[Billing CSM Title]])+SUMIFS('0. CSM'!E:E,'0. CSM'!L:L,CSM_AGENCY3[[#This Row],[Agency]],'0. CSM'!M:M,CSM_AGENCY3[[#This Row],[Billing CSM Title]])*1000</f>
        <v>0</v>
      </c>
      <c r="I2161" s="70">
        <f>SUMIFS('0. CSM'!D:D,'0. CSM'!L:L,CSM_AGENCY3[[#This Row],[Agency]],'0. CSM'!M:M,CSM_AGENCY3[[#This Row],[Billing CSM Title]])+SUMIFS('0. CSM'!F:F,'0. CSM'!L:L,CSM_AGENCY3[[#This Row],[Agency]],'0. CSM'!M:M,CSM_AGENCY3[[#This Row],[Billing CSM Title]])*1000</f>
        <v>0</v>
      </c>
      <c r="J2161" s="70">
        <f>CSM_AGENCY3[[#This Row],[FY1 ANNUAL]]+CSM_AGENCY3[[#This Row],[FY2 ANNUAL]]</f>
        <v>0</v>
      </c>
      <c r="K2161" s="70">
        <f>ROUND(CSM_AGENCY3[[#This Row],[FY1 ANNUAL]]/12,2)</f>
        <v>0</v>
      </c>
      <c r="L2161" s="70">
        <f>ROUND(CSM_AGENCY3[[#This Row],[FY2 ANNUAL]]/12,2)</f>
        <v>0</v>
      </c>
    </row>
    <row r="2162" spans="1:12" hidden="1" x14ac:dyDescent="0.25">
      <c r="A2162" t="s">
        <v>298</v>
      </c>
      <c r="B2162" t="s">
        <v>419</v>
      </c>
      <c r="C2162" s="4" t="s">
        <v>470</v>
      </c>
      <c r="D2162" s="4"/>
      <c r="E2162" s="4" t="str">
        <f>CSM_AGENCY3[[#This Row],[Agency]]&amp;"-"&amp;CSM_AGENCY3[[#This Row],[Agency Name]]</f>
        <v>406-County Road Administration Board</v>
      </c>
      <c r="F2162" s="8" t="s">
        <v>35</v>
      </c>
      <c r="G2162" s="5" t="s">
        <v>457</v>
      </c>
      <c r="H2162" s="70">
        <f>SUMIFS('0. CSM'!C:C,'0. CSM'!L:L,CSM_AGENCY3[[#This Row],[Agency]],'0. CSM'!M:M,CSM_AGENCY3[[#This Row],[Billing CSM Title]])+SUMIFS('0. CSM'!E:E,'0. CSM'!L:L,CSM_AGENCY3[[#This Row],[Agency]],'0. CSM'!M:M,CSM_AGENCY3[[#This Row],[Billing CSM Title]])*1000</f>
        <v>0</v>
      </c>
      <c r="I2162" s="70">
        <f>SUMIFS('0. CSM'!D:D,'0. CSM'!L:L,CSM_AGENCY3[[#This Row],[Agency]],'0. CSM'!M:M,CSM_AGENCY3[[#This Row],[Billing CSM Title]])+SUMIFS('0. CSM'!F:F,'0. CSM'!L:L,CSM_AGENCY3[[#This Row],[Agency]],'0. CSM'!M:M,CSM_AGENCY3[[#This Row],[Billing CSM Title]])*1000</f>
        <v>0</v>
      </c>
      <c r="J2162" s="70">
        <f>CSM_AGENCY3[[#This Row],[FY1 ANNUAL]]+CSM_AGENCY3[[#This Row],[FY2 ANNUAL]]</f>
        <v>0</v>
      </c>
      <c r="K2162" s="70">
        <f>ROUND(CSM_AGENCY3[[#This Row],[FY1 ANNUAL]]/12,2)</f>
        <v>0</v>
      </c>
      <c r="L2162" s="70">
        <f>ROUND(CSM_AGENCY3[[#This Row],[FY2 ANNUAL]]/12,2)</f>
        <v>0</v>
      </c>
    </row>
    <row r="2163" spans="1:12" hidden="1" x14ac:dyDescent="0.25">
      <c r="A2163" t="s">
        <v>299</v>
      </c>
      <c r="B2163" t="s">
        <v>420</v>
      </c>
      <c r="C2163" s="4" t="s">
        <v>470</v>
      </c>
      <c r="D2163" s="4"/>
      <c r="E2163" s="4" t="str">
        <f>CSM_AGENCY3[[#This Row],[Agency]]&amp;"-"&amp;CSM_AGENCY3[[#This Row],[Agency Name]]</f>
        <v>407-Transportation Improvement Board</v>
      </c>
      <c r="F2163" s="8" t="s">
        <v>35</v>
      </c>
      <c r="G2163" s="5" t="s">
        <v>457</v>
      </c>
      <c r="H2163" s="70">
        <f>SUMIFS('0. CSM'!C:C,'0. CSM'!L:L,CSM_AGENCY3[[#This Row],[Agency]],'0. CSM'!M:M,CSM_AGENCY3[[#This Row],[Billing CSM Title]])+SUMIFS('0. CSM'!E:E,'0. CSM'!L:L,CSM_AGENCY3[[#This Row],[Agency]],'0. CSM'!M:M,CSM_AGENCY3[[#This Row],[Billing CSM Title]])*1000</f>
        <v>0</v>
      </c>
      <c r="I2163" s="70">
        <f>SUMIFS('0. CSM'!D:D,'0. CSM'!L:L,CSM_AGENCY3[[#This Row],[Agency]],'0. CSM'!M:M,CSM_AGENCY3[[#This Row],[Billing CSM Title]])+SUMIFS('0. CSM'!F:F,'0. CSM'!L:L,CSM_AGENCY3[[#This Row],[Agency]],'0. CSM'!M:M,CSM_AGENCY3[[#This Row],[Billing CSM Title]])*1000</f>
        <v>0</v>
      </c>
      <c r="J2163" s="70">
        <f>CSM_AGENCY3[[#This Row],[FY1 ANNUAL]]+CSM_AGENCY3[[#This Row],[FY2 ANNUAL]]</f>
        <v>0</v>
      </c>
      <c r="K2163" s="70">
        <f>ROUND(CSM_AGENCY3[[#This Row],[FY1 ANNUAL]]/12,2)</f>
        <v>0</v>
      </c>
      <c r="L2163" s="70">
        <f>ROUND(CSM_AGENCY3[[#This Row],[FY2 ANNUAL]]/12,2)</f>
        <v>0</v>
      </c>
    </row>
    <row r="2164" spans="1:12" hidden="1" x14ac:dyDescent="0.25">
      <c r="A2164" t="s">
        <v>300</v>
      </c>
      <c r="B2164" t="s">
        <v>421</v>
      </c>
      <c r="C2164" s="4" t="s">
        <v>470</v>
      </c>
      <c r="D2164" s="4"/>
      <c r="E2164" s="4" t="str">
        <f>CSM_AGENCY3[[#This Row],[Agency]]&amp;"-"&amp;CSM_AGENCY3[[#This Row],[Agency Name]]</f>
        <v>410-Transportation Commission</v>
      </c>
      <c r="F2164" s="8" t="s">
        <v>35</v>
      </c>
      <c r="G2164" s="5" t="s">
        <v>457</v>
      </c>
      <c r="H2164" s="70">
        <f>SUMIFS('0. CSM'!C:C,'0. CSM'!L:L,CSM_AGENCY3[[#This Row],[Agency]],'0. CSM'!M:M,CSM_AGENCY3[[#This Row],[Billing CSM Title]])+SUMIFS('0. CSM'!E:E,'0. CSM'!L:L,CSM_AGENCY3[[#This Row],[Agency]],'0. CSM'!M:M,CSM_AGENCY3[[#This Row],[Billing CSM Title]])*1000</f>
        <v>0</v>
      </c>
      <c r="I2164" s="70">
        <f>SUMIFS('0. CSM'!D:D,'0. CSM'!L:L,CSM_AGENCY3[[#This Row],[Agency]],'0. CSM'!M:M,CSM_AGENCY3[[#This Row],[Billing CSM Title]])+SUMIFS('0. CSM'!F:F,'0. CSM'!L:L,CSM_AGENCY3[[#This Row],[Agency]],'0. CSM'!M:M,CSM_AGENCY3[[#This Row],[Billing CSM Title]])*1000</f>
        <v>0</v>
      </c>
      <c r="J2164" s="70">
        <f>CSM_AGENCY3[[#This Row],[FY1 ANNUAL]]+CSM_AGENCY3[[#This Row],[FY2 ANNUAL]]</f>
        <v>0</v>
      </c>
      <c r="K2164" s="70">
        <f>ROUND(CSM_AGENCY3[[#This Row],[FY1 ANNUAL]]/12,2)</f>
        <v>0</v>
      </c>
      <c r="L2164" s="70">
        <f>ROUND(CSM_AGENCY3[[#This Row],[FY2 ANNUAL]]/12,2)</f>
        <v>0</v>
      </c>
    </row>
    <row r="2165" spans="1:12" hidden="1" x14ac:dyDescent="0.25">
      <c r="A2165" t="s">
        <v>301</v>
      </c>
      <c r="B2165" t="s">
        <v>422</v>
      </c>
      <c r="C2165" s="4" t="s">
        <v>470</v>
      </c>
      <c r="D2165" s="4"/>
      <c r="E2165" s="4" t="str">
        <f>CSM_AGENCY3[[#This Row],[Agency]]&amp;"-"&amp;CSM_AGENCY3[[#This Row],[Agency Name]]</f>
        <v>411-Freight Mobility Strategic Invest</v>
      </c>
      <c r="F2165" s="8" t="s">
        <v>35</v>
      </c>
      <c r="G2165" s="5" t="s">
        <v>457</v>
      </c>
      <c r="H2165" s="70">
        <f>SUMIFS('0. CSM'!C:C,'0. CSM'!L:L,CSM_AGENCY3[[#This Row],[Agency]],'0. CSM'!M:M,CSM_AGENCY3[[#This Row],[Billing CSM Title]])+SUMIFS('0. CSM'!E:E,'0. CSM'!L:L,CSM_AGENCY3[[#This Row],[Agency]],'0. CSM'!M:M,CSM_AGENCY3[[#This Row],[Billing CSM Title]])*1000</f>
        <v>0</v>
      </c>
      <c r="I2165" s="70">
        <f>SUMIFS('0. CSM'!D:D,'0. CSM'!L:L,CSM_AGENCY3[[#This Row],[Agency]],'0. CSM'!M:M,CSM_AGENCY3[[#This Row],[Billing CSM Title]])+SUMIFS('0. CSM'!F:F,'0. CSM'!L:L,CSM_AGENCY3[[#This Row],[Agency]],'0. CSM'!M:M,CSM_AGENCY3[[#This Row],[Billing CSM Title]])*1000</f>
        <v>0</v>
      </c>
      <c r="J2165" s="70">
        <f>CSM_AGENCY3[[#This Row],[FY1 ANNUAL]]+CSM_AGENCY3[[#This Row],[FY2 ANNUAL]]</f>
        <v>0</v>
      </c>
      <c r="K2165" s="70">
        <f>ROUND(CSM_AGENCY3[[#This Row],[FY1 ANNUAL]]/12,2)</f>
        <v>0</v>
      </c>
      <c r="L2165" s="70">
        <f>ROUND(CSM_AGENCY3[[#This Row],[FY2 ANNUAL]]/12,2)</f>
        <v>0</v>
      </c>
    </row>
    <row r="2166" spans="1:12" hidden="1" x14ac:dyDescent="0.25">
      <c r="A2166" t="s">
        <v>302</v>
      </c>
      <c r="B2166" t="s">
        <v>423</v>
      </c>
      <c r="C2166" s="4" t="s">
        <v>470</v>
      </c>
      <c r="D2166" s="4"/>
      <c r="E2166" s="4" t="str">
        <f>CSM_AGENCY3[[#This Row],[Agency]]&amp;"-"&amp;CSM_AGENCY3[[#This Row],[Agency Name]]</f>
        <v>460-Columbia River Gorge Commission</v>
      </c>
      <c r="F2166" s="8" t="s">
        <v>35</v>
      </c>
      <c r="G2166" s="5" t="s">
        <v>457</v>
      </c>
      <c r="H2166" s="70">
        <f>SUMIFS('0. CSM'!C:C,'0. CSM'!L:L,CSM_AGENCY3[[#This Row],[Agency]],'0. CSM'!M:M,CSM_AGENCY3[[#This Row],[Billing CSM Title]])+SUMIFS('0. CSM'!E:E,'0. CSM'!L:L,CSM_AGENCY3[[#This Row],[Agency]],'0. CSM'!M:M,CSM_AGENCY3[[#This Row],[Billing CSM Title]])*1000</f>
        <v>0</v>
      </c>
      <c r="I2166" s="70">
        <f>SUMIFS('0. CSM'!D:D,'0. CSM'!L:L,CSM_AGENCY3[[#This Row],[Agency]],'0. CSM'!M:M,CSM_AGENCY3[[#This Row],[Billing CSM Title]])+SUMIFS('0. CSM'!F:F,'0. CSM'!L:L,CSM_AGENCY3[[#This Row],[Agency]],'0. CSM'!M:M,CSM_AGENCY3[[#This Row],[Billing CSM Title]])*1000</f>
        <v>0</v>
      </c>
      <c r="J2166" s="70">
        <f>CSM_AGENCY3[[#This Row],[FY1 ANNUAL]]+CSM_AGENCY3[[#This Row],[FY2 ANNUAL]]</f>
        <v>0</v>
      </c>
      <c r="K2166" s="70">
        <f>ROUND(CSM_AGENCY3[[#This Row],[FY1 ANNUAL]]/12,2)</f>
        <v>0</v>
      </c>
      <c r="L2166" s="70">
        <f>ROUND(CSM_AGENCY3[[#This Row],[FY2 ANNUAL]]/12,2)</f>
        <v>0</v>
      </c>
    </row>
    <row r="2167" spans="1:12" hidden="1" x14ac:dyDescent="0.25">
      <c r="A2167" t="s">
        <v>303</v>
      </c>
      <c r="B2167" t="s">
        <v>424</v>
      </c>
      <c r="C2167" s="4" t="s">
        <v>470</v>
      </c>
      <c r="D2167" s="4"/>
      <c r="E2167" s="4" t="str">
        <f>CSM_AGENCY3[[#This Row],[Agency]]&amp;"-"&amp;CSM_AGENCY3[[#This Row],[Agency Name]]</f>
        <v>461-Department of Ecology</v>
      </c>
      <c r="F2167" s="8" t="s">
        <v>35</v>
      </c>
      <c r="G2167" s="5" t="s">
        <v>457</v>
      </c>
      <c r="H2167" s="70">
        <f>SUMIFS('0. CSM'!C:C,'0. CSM'!L:L,CSM_AGENCY3[[#This Row],[Agency]],'0. CSM'!M:M,CSM_AGENCY3[[#This Row],[Billing CSM Title]])+SUMIFS('0. CSM'!E:E,'0. CSM'!L:L,CSM_AGENCY3[[#This Row],[Agency]],'0. CSM'!M:M,CSM_AGENCY3[[#This Row],[Billing CSM Title]])*1000</f>
        <v>0</v>
      </c>
      <c r="I2167" s="70">
        <f>SUMIFS('0. CSM'!D:D,'0. CSM'!L:L,CSM_AGENCY3[[#This Row],[Agency]],'0. CSM'!M:M,CSM_AGENCY3[[#This Row],[Billing CSM Title]])+SUMIFS('0. CSM'!F:F,'0. CSM'!L:L,CSM_AGENCY3[[#This Row],[Agency]],'0. CSM'!M:M,CSM_AGENCY3[[#This Row],[Billing CSM Title]])*1000</f>
        <v>0</v>
      </c>
      <c r="J2167" s="70">
        <f>CSM_AGENCY3[[#This Row],[FY1 ANNUAL]]+CSM_AGENCY3[[#This Row],[FY2 ANNUAL]]</f>
        <v>0</v>
      </c>
      <c r="K2167" s="70">
        <f>ROUND(CSM_AGENCY3[[#This Row],[FY1 ANNUAL]]/12,2)</f>
        <v>0</v>
      </c>
      <c r="L2167" s="70">
        <f>ROUND(CSM_AGENCY3[[#This Row],[FY2 ANNUAL]]/12,2)</f>
        <v>0</v>
      </c>
    </row>
    <row r="2168" spans="1:12" hidden="1" x14ac:dyDescent="0.25">
      <c r="A2168" t="s">
        <v>304</v>
      </c>
      <c r="B2168" t="s">
        <v>425</v>
      </c>
      <c r="C2168" s="4" t="s">
        <v>470</v>
      </c>
      <c r="D2168" s="4"/>
      <c r="E2168" s="4" t="str">
        <f>CSM_AGENCY3[[#This Row],[Agency]]&amp;"-"&amp;CSM_AGENCY3[[#This Row],[Agency Name]]</f>
        <v>462-WA Pollution Liab Insurance Program</v>
      </c>
      <c r="F2168" s="8" t="s">
        <v>35</v>
      </c>
      <c r="G2168" s="5" t="s">
        <v>457</v>
      </c>
      <c r="H2168" s="70">
        <f>SUMIFS('0. CSM'!C:C,'0. CSM'!L:L,CSM_AGENCY3[[#This Row],[Agency]],'0. CSM'!M:M,CSM_AGENCY3[[#This Row],[Billing CSM Title]])+SUMIFS('0. CSM'!E:E,'0. CSM'!L:L,CSM_AGENCY3[[#This Row],[Agency]],'0. CSM'!M:M,CSM_AGENCY3[[#This Row],[Billing CSM Title]])*1000</f>
        <v>0</v>
      </c>
      <c r="I2168" s="70">
        <f>SUMIFS('0. CSM'!D:D,'0. CSM'!L:L,CSM_AGENCY3[[#This Row],[Agency]],'0. CSM'!M:M,CSM_AGENCY3[[#This Row],[Billing CSM Title]])+SUMIFS('0. CSM'!F:F,'0. CSM'!L:L,CSM_AGENCY3[[#This Row],[Agency]],'0. CSM'!M:M,CSM_AGENCY3[[#This Row],[Billing CSM Title]])*1000</f>
        <v>0</v>
      </c>
      <c r="J2168" s="70">
        <f>CSM_AGENCY3[[#This Row],[FY1 ANNUAL]]+CSM_AGENCY3[[#This Row],[FY2 ANNUAL]]</f>
        <v>0</v>
      </c>
      <c r="K2168" s="70">
        <f>ROUND(CSM_AGENCY3[[#This Row],[FY1 ANNUAL]]/12,2)</f>
        <v>0</v>
      </c>
      <c r="L2168" s="70">
        <f>ROUND(CSM_AGENCY3[[#This Row],[FY2 ANNUAL]]/12,2)</f>
        <v>0</v>
      </c>
    </row>
    <row r="2169" spans="1:12" hidden="1" x14ac:dyDescent="0.25">
      <c r="A2169" t="s">
        <v>305</v>
      </c>
      <c r="B2169" t="s">
        <v>426</v>
      </c>
      <c r="C2169" s="4" t="s">
        <v>470</v>
      </c>
      <c r="D2169" s="4"/>
      <c r="E2169" s="4" t="str">
        <f>CSM_AGENCY3[[#This Row],[Agency]]&amp;"-"&amp;CSM_AGENCY3[[#This Row],[Agency Name]]</f>
        <v>463-Energy Fac Site Eval</v>
      </c>
      <c r="F2169" s="8" t="s">
        <v>35</v>
      </c>
      <c r="G2169" s="5" t="s">
        <v>457</v>
      </c>
      <c r="H2169" s="70">
        <f>SUMIFS('0. CSM'!C:C,'0. CSM'!L:L,CSM_AGENCY3[[#This Row],[Agency]],'0. CSM'!M:M,CSM_AGENCY3[[#This Row],[Billing CSM Title]])+SUMIFS('0. CSM'!E:E,'0. CSM'!L:L,CSM_AGENCY3[[#This Row],[Agency]],'0. CSM'!M:M,CSM_AGENCY3[[#This Row],[Billing CSM Title]])*1000</f>
        <v>0</v>
      </c>
      <c r="I2169" s="70">
        <f>SUMIFS('0. CSM'!D:D,'0. CSM'!L:L,CSM_AGENCY3[[#This Row],[Agency]],'0. CSM'!M:M,CSM_AGENCY3[[#This Row],[Billing CSM Title]])+SUMIFS('0. CSM'!F:F,'0. CSM'!L:L,CSM_AGENCY3[[#This Row],[Agency]],'0. CSM'!M:M,CSM_AGENCY3[[#This Row],[Billing CSM Title]])*1000</f>
        <v>0</v>
      </c>
      <c r="J2169" s="70">
        <f>CSM_AGENCY3[[#This Row],[FY1 ANNUAL]]+CSM_AGENCY3[[#This Row],[FY2 ANNUAL]]</f>
        <v>0</v>
      </c>
      <c r="K2169" s="70">
        <f>ROUND(CSM_AGENCY3[[#This Row],[FY1 ANNUAL]]/12,2)</f>
        <v>0</v>
      </c>
      <c r="L2169" s="70">
        <f>ROUND(CSM_AGENCY3[[#This Row],[FY2 ANNUAL]]/12,2)</f>
        <v>0</v>
      </c>
    </row>
    <row r="2170" spans="1:12" hidden="1" x14ac:dyDescent="0.25">
      <c r="A2170" t="s">
        <v>306</v>
      </c>
      <c r="B2170" t="s">
        <v>427</v>
      </c>
      <c r="C2170" s="4" t="s">
        <v>470</v>
      </c>
      <c r="D2170" s="4"/>
      <c r="E2170" s="4" t="str">
        <f>CSM_AGENCY3[[#This Row],[Agency]]&amp;"-"&amp;CSM_AGENCY3[[#This Row],[Agency Name]]</f>
        <v>465-State Parks and Recreation Comm</v>
      </c>
      <c r="F2170" s="8" t="s">
        <v>35</v>
      </c>
      <c r="G2170" s="5" t="s">
        <v>457</v>
      </c>
      <c r="H2170" s="70">
        <f>SUMIFS('0. CSM'!C:C,'0. CSM'!L:L,CSM_AGENCY3[[#This Row],[Agency]],'0. CSM'!M:M,CSM_AGENCY3[[#This Row],[Billing CSM Title]])+SUMIFS('0. CSM'!E:E,'0. CSM'!L:L,CSM_AGENCY3[[#This Row],[Agency]],'0. CSM'!M:M,CSM_AGENCY3[[#This Row],[Billing CSM Title]])*1000</f>
        <v>0</v>
      </c>
      <c r="I2170" s="70">
        <f>SUMIFS('0. CSM'!D:D,'0. CSM'!L:L,CSM_AGENCY3[[#This Row],[Agency]],'0. CSM'!M:M,CSM_AGENCY3[[#This Row],[Billing CSM Title]])+SUMIFS('0. CSM'!F:F,'0. CSM'!L:L,CSM_AGENCY3[[#This Row],[Agency]],'0. CSM'!M:M,CSM_AGENCY3[[#This Row],[Billing CSM Title]])*1000</f>
        <v>0</v>
      </c>
      <c r="J2170" s="70">
        <f>CSM_AGENCY3[[#This Row],[FY1 ANNUAL]]+CSM_AGENCY3[[#This Row],[FY2 ANNUAL]]</f>
        <v>0</v>
      </c>
      <c r="K2170" s="70">
        <f>ROUND(CSM_AGENCY3[[#This Row],[FY1 ANNUAL]]/12,2)</f>
        <v>0</v>
      </c>
      <c r="L2170" s="70">
        <f>ROUND(CSM_AGENCY3[[#This Row],[FY2 ANNUAL]]/12,2)</f>
        <v>0</v>
      </c>
    </row>
    <row r="2171" spans="1:12" hidden="1" x14ac:dyDescent="0.25">
      <c r="A2171" t="s">
        <v>307</v>
      </c>
      <c r="B2171" t="s">
        <v>428</v>
      </c>
      <c r="C2171" s="4" t="s">
        <v>470</v>
      </c>
      <c r="D2171" s="4"/>
      <c r="E2171" s="4" t="str">
        <f>CSM_AGENCY3[[#This Row],[Agency]]&amp;"-"&amp;CSM_AGENCY3[[#This Row],[Agency Name]]</f>
        <v>467-Rec and Conservation Funding Board</v>
      </c>
      <c r="F2171" s="8" t="s">
        <v>35</v>
      </c>
      <c r="G2171" s="5" t="s">
        <v>457</v>
      </c>
      <c r="H2171" s="70">
        <f>SUMIFS('0. CSM'!C:C,'0. CSM'!L:L,CSM_AGENCY3[[#This Row],[Agency]],'0. CSM'!M:M,CSM_AGENCY3[[#This Row],[Billing CSM Title]])+SUMIFS('0. CSM'!E:E,'0. CSM'!L:L,CSM_AGENCY3[[#This Row],[Agency]],'0. CSM'!M:M,CSM_AGENCY3[[#This Row],[Billing CSM Title]])*1000</f>
        <v>0</v>
      </c>
      <c r="I2171" s="70">
        <f>SUMIFS('0. CSM'!D:D,'0. CSM'!L:L,CSM_AGENCY3[[#This Row],[Agency]],'0. CSM'!M:M,CSM_AGENCY3[[#This Row],[Billing CSM Title]])+SUMIFS('0. CSM'!F:F,'0. CSM'!L:L,CSM_AGENCY3[[#This Row],[Agency]],'0. CSM'!M:M,CSM_AGENCY3[[#This Row],[Billing CSM Title]])*1000</f>
        <v>0</v>
      </c>
      <c r="J2171" s="70">
        <f>CSM_AGENCY3[[#This Row],[FY1 ANNUAL]]+CSM_AGENCY3[[#This Row],[FY2 ANNUAL]]</f>
        <v>0</v>
      </c>
      <c r="K2171" s="70">
        <f>ROUND(CSM_AGENCY3[[#This Row],[FY1 ANNUAL]]/12,2)</f>
        <v>0</v>
      </c>
      <c r="L2171" s="70">
        <f>ROUND(CSM_AGENCY3[[#This Row],[FY2 ANNUAL]]/12,2)</f>
        <v>0</v>
      </c>
    </row>
    <row r="2172" spans="1:12" hidden="1" x14ac:dyDescent="0.25">
      <c r="A2172" t="s">
        <v>308</v>
      </c>
      <c r="B2172" t="s">
        <v>429</v>
      </c>
      <c r="C2172" s="4" t="s">
        <v>470</v>
      </c>
      <c r="D2172" s="4"/>
      <c r="E2172" s="4" t="str">
        <f>CSM_AGENCY3[[#This Row],[Agency]]&amp;"-"&amp;CSM_AGENCY3[[#This Row],[Agency Name]]</f>
        <v>468-Environ &amp; Land Use Hearings Office</v>
      </c>
      <c r="F2172" s="8" t="s">
        <v>35</v>
      </c>
      <c r="G2172" s="5" t="s">
        <v>457</v>
      </c>
      <c r="H2172" s="70">
        <f>SUMIFS('0. CSM'!C:C,'0. CSM'!L:L,CSM_AGENCY3[[#This Row],[Agency]],'0. CSM'!M:M,CSM_AGENCY3[[#This Row],[Billing CSM Title]])+SUMIFS('0. CSM'!E:E,'0. CSM'!L:L,CSM_AGENCY3[[#This Row],[Agency]],'0. CSM'!M:M,CSM_AGENCY3[[#This Row],[Billing CSM Title]])*1000</f>
        <v>0</v>
      </c>
      <c r="I2172" s="70">
        <f>SUMIFS('0. CSM'!D:D,'0. CSM'!L:L,CSM_AGENCY3[[#This Row],[Agency]],'0. CSM'!M:M,CSM_AGENCY3[[#This Row],[Billing CSM Title]])+SUMIFS('0. CSM'!F:F,'0. CSM'!L:L,CSM_AGENCY3[[#This Row],[Agency]],'0. CSM'!M:M,CSM_AGENCY3[[#This Row],[Billing CSM Title]])*1000</f>
        <v>0</v>
      </c>
      <c r="J2172" s="70">
        <f>CSM_AGENCY3[[#This Row],[FY1 ANNUAL]]+CSM_AGENCY3[[#This Row],[FY2 ANNUAL]]</f>
        <v>0</v>
      </c>
      <c r="K2172" s="70">
        <f>ROUND(CSM_AGENCY3[[#This Row],[FY1 ANNUAL]]/12,2)</f>
        <v>0</v>
      </c>
      <c r="L2172" s="70">
        <f>ROUND(CSM_AGENCY3[[#This Row],[FY2 ANNUAL]]/12,2)</f>
        <v>0</v>
      </c>
    </row>
    <row r="2173" spans="1:12" hidden="1" x14ac:dyDescent="0.25">
      <c r="A2173" t="s">
        <v>309</v>
      </c>
      <c r="B2173" t="s">
        <v>430</v>
      </c>
      <c r="C2173" s="4" t="s">
        <v>470</v>
      </c>
      <c r="D2173" s="4"/>
      <c r="E2173" s="4" t="str">
        <f>CSM_AGENCY3[[#This Row],[Agency]]&amp;"-"&amp;CSM_AGENCY3[[#This Row],[Agency Name]]</f>
        <v>471-State Conservation Commission</v>
      </c>
      <c r="F2173" s="8" t="s">
        <v>35</v>
      </c>
      <c r="G2173" s="5" t="s">
        <v>457</v>
      </c>
      <c r="H2173" s="70">
        <f>SUMIFS('0. CSM'!C:C,'0. CSM'!L:L,CSM_AGENCY3[[#This Row],[Agency]],'0. CSM'!M:M,CSM_AGENCY3[[#This Row],[Billing CSM Title]])+SUMIFS('0. CSM'!E:E,'0. CSM'!L:L,CSM_AGENCY3[[#This Row],[Agency]],'0. CSM'!M:M,CSM_AGENCY3[[#This Row],[Billing CSM Title]])*1000</f>
        <v>0</v>
      </c>
      <c r="I2173" s="70">
        <f>SUMIFS('0. CSM'!D:D,'0. CSM'!L:L,CSM_AGENCY3[[#This Row],[Agency]],'0. CSM'!M:M,CSM_AGENCY3[[#This Row],[Billing CSM Title]])+SUMIFS('0. CSM'!F:F,'0. CSM'!L:L,CSM_AGENCY3[[#This Row],[Agency]],'0. CSM'!M:M,CSM_AGENCY3[[#This Row],[Billing CSM Title]])*1000</f>
        <v>0</v>
      </c>
      <c r="J2173" s="70">
        <f>CSM_AGENCY3[[#This Row],[FY1 ANNUAL]]+CSM_AGENCY3[[#This Row],[FY2 ANNUAL]]</f>
        <v>0</v>
      </c>
      <c r="K2173" s="70">
        <f>ROUND(CSM_AGENCY3[[#This Row],[FY1 ANNUAL]]/12,2)</f>
        <v>0</v>
      </c>
      <c r="L2173" s="70">
        <f>ROUND(CSM_AGENCY3[[#This Row],[FY2 ANNUAL]]/12,2)</f>
        <v>0</v>
      </c>
    </row>
    <row r="2174" spans="1:12" hidden="1" x14ac:dyDescent="0.25">
      <c r="A2174" t="s">
        <v>310</v>
      </c>
      <c r="B2174" t="s">
        <v>431</v>
      </c>
      <c r="C2174" s="4" t="s">
        <v>470</v>
      </c>
      <c r="D2174" s="4"/>
      <c r="E2174" s="4" t="str">
        <f>CSM_AGENCY3[[#This Row],[Agency]]&amp;"-"&amp;CSM_AGENCY3[[#This Row],[Agency Name]]</f>
        <v>477-Dept of Fish and Wildlife</v>
      </c>
      <c r="F2174" s="8" t="s">
        <v>35</v>
      </c>
      <c r="G2174" s="5" t="s">
        <v>457</v>
      </c>
      <c r="H2174" s="70">
        <f>SUMIFS('0. CSM'!C:C,'0. CSM'!L:L,CSM_AGENCY3[[#This Row],[Agency]],'0. CSM'!M:M,CSM_AGENCY3[[#This Row],[Billing CSM Title]])+SUMIFS('0. CSM'!E:E,'0. CSM'!L:L,CSM_AGENCY3[[#This Row],[Agency]],'0. CSM'!M:M,CSM_AGENCY3[[#This Row],[Billing CSM Title]])*1000</f>
        <v>0</v>
      </c>
      <c r="I2174" s="70">
        <f>SUMIFS('0. CSM'!D:D,'0. CSM'!L:L,CSM_AGENCY3[[#This Row],[Agency]],'0. CSM'!M:M,CSM_AGENCY3[[#This Row],[Billing CSM Title]])+SUMIFS('0. CSM'!F:F,'0. CSM'!L:L,CSM_AGENCY3[[#This Row],[Agency]],'0. CSM'!M:M,CSM_AGENCY3[[#This Row],[Billing CSM Title]])*1000</f>
        <v>0</v>
      </c>
      <c r="J2174" s="70">
        <f>CSM_AGENCY3[[#This Row],[FY1 ANNUAL]]+CSM_AGENCY3[[#This Row],[FY2 ANNUAL]]</f>
        <v>0</v>
      </c>
      <c r="K2174" s="70">
        <f>ROUND(CSM_AGENCY3[[#This Row],[FY1 ANNUAL]]/12,2)</f>
        <v>0</v>
      </c>
      <c r="L2174" s="70">
        <f>ROUND(CSM_AGENCY3[[#This Row],[FY2 ANNUAL]]/12,2)</f>
        <v>0</v>
      </c>
    </row>
    <row r="2175" spans="1:12" hidden="1" x14ac:dyDescent="0.25">
      <c r="A2175" t="s">
        <v>311</v>
      </c>
      <c r="B2175" t="s">
        <v>432</v>
      </c>
      <c r="C2175" s="4" t="s">
        <v>470</v>
      </c>
      <c r="D2175" s="4"/>
      <c r="E2175" s="4" t="str">
        <f>CSM_AGENCY3[[#This Row],[Agency]]&amp;"-"&amp;CSM_AGENCY3[[#This Row],[Agency Name]]</f>
        <v>478-Puget Sound Partnership</v>
      </c>
      <c r="F2175" s="8" t="s">
        <v>35</v>
      </c>
      <c r="G2175" s="5" t="s">
        <v>457</v>
      </c>
      <c r="H2175" s="70">
        <f>SUMIFS('0. CSM'!C:C,'0. CSM'!L:L,CSM_AGENCY3[[#This Row],[Agency]],'0. CSM'!M:M,CSM_AGENCY3[[#This Row],[Billing CSM Title]])+SUMIFS('0. CSM'!E:E,'0. CSM'!L:L,CSM_AGENCY3[[#This Row],[Agency]],'0. CSM'!M:M,CSM_AGENCY3[[#This Row],[Billing CSM Title]])*1000</f>
        <v>0</v>
      </c>
      <c r="I2175" s="70">
        <f>SUMIFS('0. CSM'!D:D,'0. CSM'!L:L,CSM_AGENCY3[[#This Row],[Agency]],'0. CSM'!M:M,CSM_AGENCY3[[#This Row],[Billing CSM Title]])+SUMIFS('0. CSM'!F:F,'0. CSM'!L:L,CSM_AGENCY3[[#This Row],[Agency]],'0. CSM'!M:M,CSM_AGENCY3[[#This Row],[Billing CSM Title]])*1000</f>
        <v>0</v>
      </c>
      <c r="J2175" s="70">
        <f>CSM_AGENCY3[[#This Row],[FY1 ANNUAL]]+CSM_AGENCY3[[#This Row],[FY2 ANNUAL]]</f>
        <v>0</v>
      </c>
      <c r="K2175" s="70">
        <f>ROUND(CSM_AGENCY3[[#This Row],[FY1 ANNUAL]]/12,2)</f>
        <v>0</v>
      </c>
      <c r="L2175" s="70">
        <f>ROUND(CSM_AGENCY3[[#This Row],[FY2 ANNUAL]]/12,2)</f>
        <v>0</v>
      </c>
    </row>
    <row r="2176" spans="1:12" hidden="1" x14ac:dyDescent="0.25">
      <c r="A2176" t="s">
        <v>312</v>
      </c>
      <c r="B2176" t="s">
        <v>433</v>
      </c>
      <c r="C2176" s="4" t="s">
        <v>470</v>
      </c>
      <c r="D2176" s="4"/>
      <c r="E2176" s="4" t="str">
        <f>CSM_AGENCY3[[#This Row],[Agency]]&amp;"-"&amp;CSM_AGENCY3[[#This Row],[Agency Name]]</f>
        <v>490-Department of Natural Resources</v>
      </c>
      <c r="F2176" s="8" t="s">
        <v>35</v>
      </c>
      <c r="G2176" s="5" t="s">
        <v>457</v>
      </c>
      <c r="H2176" s="70">
        <f>SUMIFS('0. CSM'!C:C,'0. CSM'!L:L,CSM_AGENCY3[[#This Row],[Agency]],'0. CSM'!M:M,CSM_AGENCY3[[#This Row],[Billing CSM Title]])+SUMIFS('0. CSM'!E:E,'0. CSM'!L:L,CSM_AGENCY3[[#This Row],[Agency]],'0. CSM'!M:M,CSM_AGENCY3[[#This Row],[Billing CSM Title]])*1000</f>
        <v>0</v>
      </c>
      <c r="I2176" s="70">
        <f>SUMIFS('0. CSM'!D:D,'0. CSM'!L:L,CSM_AGENCY3[[#This Row],[Agency]],'0. CSM'!M:M,CSM_AGENCY3[[#This Row],[Billing CSM Title]])+SUMIFS('0. CSM'!F:F,'0. CSM'!L:L,CSM_AGENCY3[[#This Row],[Agency]],'0. CSM'!M:M,CSM_AGENCY3[[#This Row],[Billing CSM Title]])*1000</f>
        <v>0</v>
      </c>
      <c r="J2176" s="70">
        <f>CSM_AGENCY3[[#This Row],[FY1 ANNUAL]]+CSM_AGENCY3[[#This Row],[FY2 ANNUAL]]</f>
        <v>0</v>
      </c>
      <c r="K2176" s="70">
        <f>ROUND(CSM_AGENCY3[[#This Row],[FY1 ANNUAL]]/12,2)</f>
        <v>0</v>
      </c>
      <c r="L2176" s="70">
        <f>ROUND(CSM_AGENCY3[[#This Row],[FY2 ANNUAL]]/12,2)</f>
        <v>0</v>
      </c>
    </row>
    <row r="2177" spans="1:12" hidden="1" x14ac:dyDescent="0.25">
      <c r="A2177" t="s">
        <v>313</v>
      </c>
      <c r="B2177" t="s">
        <v>434</v>
      </c>
      <c r="C2177" s="4" t="s">
        <v>470</v>
      </c>
      <c r="D2177" s="4"/>
      <c r="E2177" s="4" t="str">
        <f>CSM_AGENCY3[[#This Row],[Agency]]&amp;"-"&amp;CSM_AGENCY3[[#This Row],[Agency Name]]</f>
        <v>495-Department of Agriculture</v>
      </c>
      <c r="F2177" s="8" t="s">
        <v>35</v>
      </c>
      <c r="G2177" s="5" t="s">
        <v>457</v>
      </c>
      <c r="H2177" s="70">
        <f>SUMIFS('0. CSM'!C:C,'0. CSM'!L:L,CSM_AGENCY3[[#This Row],[Agency]],'0. CSM'!M:M,CSM_AGENCY3[[#This Row],[Billing CSM Title]])+SUMIFS('0. CSM'!E:E,'0. CSM'!L:L,CSM_AGENCY3[[#This Row],[Agency]],'0. CSM'!M:M,CSM_AGENCY3[[#This Row],[Billing CSM Title]])*1000</f>
        <v>0</v>
      </c>
      <c r="I2177" s="70">
        <f>SUMIFS('0. CSM'!D:D,'0. CSM'!L:L,CSM_AGENCY3[[#This Row],[Agency]],'0. CSM'!M:M,CSM_AGENCY3[[#This Row],[Billing CSM Title]])+SUMIFS('0. CSM'!F:F,'0. CSM'!L:L,CSM_AGENCY3[[#This Row],[Agency]],'0. CSM'!M:M,CSM_AGENCY3[[#This Row],[Billing CSM Title]])*1000</f>
        <v>0</v>
      </c>
      <c r="J2177" s="70">
        <f>CSM_AGENCY3[[#This Row],[FY1 ANNUAL]]+CSM_AGENCY3[[#This Row],[FY2 ANNUAL]]</f>
        <v>0</v>
      </c>
      <c r="K2177" s="70">
        <f>ROUND(CSM_AGENCY3[[#This Row],[FY1 ANNUAL]]/12,2)</f>
        <v>0</v>
      </c>
      <c r="L2177" s="70">
        <f>ROUND(CSM_AGENCY3[[#This Row],[FY2 ANNUAL]]/12,2)</f>
        <v>0</v>
      </c>
    </row>
    <row r="2178" spans="1:12" hidden="1" x14ac:dyDescent="0.25">
      <c r="A2178" t="s">
        <v>314</v>
      </c>
      <c r="B2178" t="s">
        <v>435</v>
      </c>
      <c r="C2178" s="4" t="s">
        <v>470</v>
      </c>
      <c r="D2178" s="4"/>
      <c r="E2178" s="4" t="str">
        <f>CSM_AGENCY3[[#This Row],[Agency]]&amp;"-"&amp;CSM_AGENCY3[[#This Row],[Agency Name]]</f>
        <v>540-Employment Security Department</v>
      </c>
      <c r="F2178" s="8" t="s">
        <v>35</v>
      </c>
      <c r="G2178" s="5" t="s">
        <v>457</v>
      </c>
      <c r="H2178" s="70">
        <f>SUMIFS('0. CSM'!C:C,'0. CSM'!L:L,CSM_AGENCY3[[#This Row],[Agency]],'0. CSM'!M:M,CSM_AGENCY3[[#This Row],[Billing CSM Title]])+SUMIFS('0. CSM'!E:E,'0. CSM'!L:L,CSM_AGENCY3[[#This Row],[Agency]],'0. CSM'!M:M,CSM_AGENCY3[[#This Row],[Billing CSM Title]])*1000</f>
        <v>0</v>
      </c>
      <c r="I2178" s="70">
        <f>SUMIFS('0. CSM'!D:D,'0. CSM'!L:L,CSM_AGENCY3[[#This Row],[Agency]],'0. CSM'!M:M,CSM_AGENCY3[[#This Row],[Billing CSM Title]])+SUMIFS('0. CSM'!F:F,'0. CSM'!L:L,CSM_AGENCY3[[#This Row],[Agency]],'0. CSM'!M:M,CSM_AGENCY3[[#This Row],[Billing CSM Title]])*1000</f>
        <v>0</v>
      </c>
      <c r="J2178" s="70">
        <f>CSM_AGENCY3[[#This Row],[FY1 ANNUAL]]+CSM_AGENCY3[[#This Row],[FY2 ANNUAL]]</f>
        <v>0</v>
      </c>
      <c r="K2178" s="70">
        <f>ROUND(CSM_AGENCY3[[#This Row],[FY1 ANNUAL]]/12,2)</f>
        <v>0</v>
      </c>
      <c r="L2178" s="70">
        <f>ROUND(CSM_AGENCY3[[#This Row],[FY2 ANNUAL]]/12,2)</f>
        <v>0</v>
      </c>
    </row>
    <row r="2179" spans="1:12" hidden="1" x14ac:dyDescent="0.25">
      <c r="A2179" t="s">
        <v>319</v>
      </c>
      <c r="B2179" t="s">
        <v>437</v>
      </c>
      <c r="C2179" s="4" t="s">
        <v>470</v>
      </c>
      <c r="D2179" s="4"/>
      <c r="E2179" s="4" t="str">
        <f>CSM_AGENCY3[[#This Row],[Agency]]&amp;"-"&amp;CSM_AGENCY3[[#This Row],[Agency Name]]</f>
        <v>699-Community/Technical College System</v>
      </c>
      <c r="F2179" s="8" t="s">
        <v>35</v>
      </c>
      <c r="G2179" s="5" t="s">
        <v>457</v>
      </c>
      <c r="H2179" s="70">
        <f>SUMIFS('0. CSM'!C:C,'0. CSM'!L:L,CSM_AGENCY3[[#This Row],[Agency]],'0. CSM'!M:M,CSM_AGENCY3[[#This Row],[Billing CSM Title]])+SUMIFS('0. CSM'!E:E,'0. CSM'!L:L,CSM_AGENCY3[[#This Row],[Agency]],'0. CSM'!M:M,CSM_AGENCY3[[#This Row],[Billing CSM Title]])*1000</f>
        <v>0</v>
      </c>
      <c r="I2179" s="70">
        <f>SUMIFS('0. CSM'!D:D,'0. CSM'!L:L,CSM_AGENCY3[[#This Row],[Agency]],'0. CSM'!M:M,CSM_AGENCY3[[#This Row],[Billing CSM Title]])+SUMIFS('0. CSM'!F:F,'0. CSM'!L:L,CSM_AGENCY3[[#This Row],[Agency]],'0. CSM'!M:M,CSM_AGENCY3[[#This Row],[Billing CSM Title]])*1000</f>
        <v>0</v>
      </c>
      <c r="J2179" s="70">
        <f>CSM_AGENCY3[[#This Row],[FY1 ANNUAL]]+CSM_AGENCY3[[#This Row],[FY2 ANNUAL]]</f>
        <v>0</v>
      </c>
      <c r="K2179" s="70">
        <f>ROUND(CSM_AGENCY3[[#This Row],[FY1 ANNUAL]]/12,2)</f>
        <v>0</v>
      </c>
      <c r="L2179" s="70">
        <f>ROUND(CSM_AGENCY3[[#This Row],[FY2 ANNUAL]]/12,2)</f>
        <v>0</v>
      </c>
    </row>
    <row r="2180" spans="1:12" hidden="1" x14ac:dyDescent="0.25">
      <c r="A2180" t="s">
        <v>207</v>
      </c>
      <c r="B2180" t="s">
        <v>328</v>
      </c>
      <c r="C2180" s="4" t="s">
        <v>471</v>
      </c>
      <c r="D2180" s="4" t="s">
        <v>482</v>
      </c>
      <c r="E2180" s="4" t="str">
        <f>CSM_AGENCY3[[#This Row],[Agency]]&amp;"-"&amp;CSM_AGENCY3[[#This Row],[Agency Name]]</f>
        <v>011-House of Representatives</v>
      </c>
      <c r="F2180" t="s">
        <v>57</v>
      </c>
      <c r="G2180" s="5" t="s">
        <v>458</v>
      </c>
      <c r="H2180" s="70">
        <v>0</v>
      </c>
      <c r="I2180" s="70">
        <v>0</v>
      </c>
      <c r="J2180" s="70">
        <v>0</v>
      </c>
      <c r="K2180" s="70">
        <v>0</v>
      </c>
      <c r="L2180" s="70">
        <v>0</v>
      </c>
    </row>
    <row r="2181" spans="1:12" hidden="1" x14ac:dyDescent="0.25">
      <c r="A2181" t="s">
        <v>208</v>
      </c>
      <c r="B2181" t="s">
        <v>330</v>
      </c>
      <c r="C2181" s="4" t="s">
        <v>471</v>
      </c>
      <c r="D2181" s="4" t="s">
        <v>482</v>
      </c>
      <c r="E2181" s="4" t="str">
        <f>CSM_AGENCY3[[#This Row],[Agency]]&amp;"-"&amp;CSM_AGENCY3[[#This Row],[Agency Name]]</f>
        <v>012-Senate</v>
      </c>
      <c r="F2181" t="s">
        <v>57</v>
      </c>
      <c r="G2181" s="5" t="s">
        <v>458</v>
      </c>
      <c r="H2181" s="70">
        <v>0</v>
      </c>
      <c r="I2181" s="70">
        <v>0</v>
      </c>
      <c r="J2181" s="70">
        <v>0</v>
      </c>
      <c r="K2181" s="70">
        <v>0</v>
      </c>
      <c r="L2181" s="70">
        <v>0</v>
      </c>
    </row>
    <row r="2182" spans="1:12" hidden="1" x14ac:dyDescent="0.25">
      <c r="A2182" t="s">
        <v>209</v>
      </c>
      <c r="B2182" t="s">
        <v>331</v>
      </c>
      <c r="C2182" s="4" t="s">
        <v>471</v>
      </c>
      <c r="D2182" s="4" t="s">
        <v>482</v>
      </c>
      <c r="E2182" s="4" t="str">
        <f>CSM_AGENCY3[[#This Row],[Agency]]&amp;"-"&amp;CSM_AGENCY3[[#This Row],[Agency Name]]</f>
        <v>013-Joint Transportation Committee</v>
      </c>
      <c r="F2182" t="s">
        <v>57</v>
      </c>
      <c r="G2182" s="5" t="s">
        <v>458</v>
      </c>
      <c r="H2182" s="70">
        <v>0</v>
      </c>
      <c r="I2182" s="70">
        <v>0</v>
      </c>
      <c r="J2182" s="70">
        <v>0</v>
      </c>
      <c r="K2182" s="70">
        <v>0</v>
      </c>
      <c r="L2182" s="70">
        <v>0</v>
      </c>
    </row>
    <row r="2183" spans="1:12" hidden="1" x14ac:dyDescent="0.25">
      <c r="A2183" t="s">
        <v>210</v>
      </c>
      <c r="B2183" t="s">
        <v>332</v>
      </c>
      <c r="C2183" s="4" t="s">
        <v>471</v>
      </c>
      <c r="D2183" s="4" t="s">
        <v>482</v>
      </c>
      <c r="E2183" s="4" t="str">
        <f>CSM_AGENCY3[[#This Row],[Agency]]&amp;"-"&amp;CSM_AGENCY3[[#This Row],[Agency Name]]</f>
        <v>014-Jt Leg Audit &amp; Review Committee</v>
      </c>
      <c r="F2183" t="s">
        <v>57</v>
      </c>
      <c r="G2183" s="5" t="s">
        <v>458</v>
      </c>
      <c r="H2183" s="70">
        <v>0</v>
      </c>
      <c r="I2183" s="70">
        <v>0</v>
      </c>
      <c r="J2183" s="70">
        <v>0</v>
      </c>
      <c r="K2183" s="70">
        <v>0</v>
      </c>
      <c r="L2183" s="70">
        <v>0</v>
      </c>
    </row>
    <row r="2184" spans="1:12" hidden="1" x14ac:dyDescent="0.25">
      <c r="A2184" t="s">
        <v>211</v>
      </c>
      <c r="B2184" t="s">
        <v>333</v>
      </c>
      <c r="C2184" s="4" t="s">
        <v>471</v>
      </c>
      <c r="D2184" s="4" t="s">
        <v>482</v>
      </c>
      <c r="E2184" s="4" t="str">
        <f>CSM_AGENCY3[[#This Row],[Agency]]&amp;"-"&amp;CSM_AGENCY3[[#This Row],[Agency Name]]</f>
        <v>020-LEAP Committee</v>
      </c>
      <c r="F2184" t="s">
        <v>57</v>
      </c>
      <c r="G2184" s="5" t="s">
        <v>458</v>
      </c>
      <c r="H2184" s="70">
        <v>0</v>
      </c>
      <c r="I2184" s="70">
        <v>0</v>
      </c>
      <c r="J2184" s="70">
        <v>0</v>
      </c>
      <c r="K2184" s="70">
        <v>0</v>
      </c>
      <c r="L2184" s="70">
        <v>0</v>
      </c>
    </row>
    <row r="2185" spans="1:12" hidden="1" x14ac:dyDescent="0.25">
      <c r="A2185" t="s">
        <v>212</v>
      </c>
      <c r="B2185" t="s">
        <v>334</v>
      </c>
      <c r="C2185" s="4" t="s">
        <v>471</v>
      </c>
      <c r="D2185" s="4" t="s">
        <v>482</v>
      </c>
      <c r="E2185" s="4" t="str">
        <f>CSM_AGENCY3[[#This Row],[Agency]]&amp;"-"&amp;CSM_AGENCY3[[#This Row],[Agency Name]]</f>
        <v>035-Office of the State Actuary</v>
      </c>
      <c r="F2185" t="s">
        <v>57</v>
      </c>
      <c r="G2185" s="5" t="s">
        <v>458</v>
      </c>
      <c r="H2185" s="70">
        <v>0</v>
      </c>
      <c r="I2185" s="70">
        <v>0</v>
      </c>
      <c r="J2185" s="70">
        <v>0</v>
      </c>
      <c r="K2185" s="70">
        <v>0</v>
      </c>
      <c r="L2185" s="70">
        <v>0</v>
      </c>
    </row>
    <row r="2186" spans="1:12" hidden="1" x14ac:dyDescent="0.25">
      <c r="A2186" t="s">
        <v>214</v>
      </c>
      <c r="B2186" t="s">
        <v>336</v>
      </c>
      <c r="C2186" s="4" t="s">
        <v>471</v>
      </c>
      <c r="D2186" s="4" t="s">
        <v>482</v>
      </c>
      <c r="E2186" s="4" t="str">
        <f>CSM_AGENCY3[[#This Row],[Agency]]&amp;"-"&amp;CSM_AGENCY3[[#This Row],[Agency Name]]</f>
        <v>037-Office of Legislative Support Svcs</v>
      </c>
      <c r="F2186" t="s">
        <v>57</v>
      </c>
      <c r="G2186" s="5" t="s">
        <v>458</v>
      </c>
      <c r="H2186" s="70">
        <v>0</v>
      </c>
      <c r="I2186" s="70">
        <v>0</v>
      </c>
      <c r="J2186" s="70">
        <v>0</v>
      </c>
      <c r="K2186" s="70">
        <v>0</v>
      </c>
      <c r="L2186" s="70">
        <v>0</v>
      </c>
    </row>
    <row r="2187" spans="1:12" hidden="1" x14ac:dyDescent="0.25">
      <c r="A2187" t="s">
        <v>215</v>
      </c>
      <c r="B2187" t="s">
        <v>337</v>
      </c>
      <c r="C2187" s="4" t="s">
        <v>471</v>
      </c>
      <c r="D2187" s="4" t="s">
        <v>482</v>
      </c>
      <c r="E2187" s="4" t="str">
        <f>CSM_AGENCY3[[#This Row],[Agency]]&amp;"-"&amp;CSM_AGENCY3[[#This Row],[Agency Name]]</f>
        <v>038-Joint Legislative Systems Comm</v>
      </c>
      <c r="F2187" t="s">
        <v>57</v>
      </c>
      <c r="G2187" s="5" t="s">
        <v>458</v>
      </c>
      <c r="H2187" s="70">
        <v>0</v>
      </c>
      <c r="I2187" s="70">
        <v>0</v>
      </c>
      <c r="J2187" s="70">
        <v>0</v>
      </c>
      <c r="K2187" s="70">
        <v>0</v>
      </c>
      <c r="L2187" s="70">
        <v>0</v>
      </c>
    </row>
    <row r="2188" spans="1:12" hidden="1" x14ac:dyDescent="0.25">
      <c r="A2188" t="s">
        <v>216</v>
      </c>
      <c r="B2188" t="s">
        <v>338</v>
      </c>
      <c r="C2188" s="4" t="s">
        <v>471</v>
      </c>
      <c r="D2188" s="4" t="s">
        <v>482</v>
      </c>
      <c r="E2188" s="4" t="str">
        <f>CSM_AGENCY3[[#This Row],[Agency]]&amp;"-"&amp;CSM_AGENCY3[[#This Row],[Agency Name]]</f>
        <v>040-Statute Law Committee</v>
      </c>
      <c r="F2188" t="s">
        <v>57</v>
      </c>
      <c r="G2188" s="5" t="s">
        <v>458</v>
      </c>
      <c r="H2188" s="70">
        <v>0</v>
      </c>
      <c r="I2188" s="70">
        <v>0</v>
      </c>
      <c r="J2188" s="70">
        <v>0</v>
      </c>
      <c r="K2188" s="70">
        <v>0</v>
      </c>
      <c r="L2188" s="70">
        <v>0</v>
      </c>
    </row>
    <row r="2189" spans="1:12" hidden="1" x14ac:dyDescent="0.25">
      <c r="A2189" t="s">
        <v>217</v>
      </c>
      <c r="B2189" t="s">
        <v>339</v>
      </c>
      <c r="C2189" s="4" t="s">
        <v>471</v>
      </c>
      <c r="D2189" s="4" t="s">
        <v>482</v>
      </c>
      <c r="E2189" s="4" t="str">
        <f>CSM_AGENCY3[[#This Row],[Agency]]&amp;"-"&amp;CSM_AGENCY3[[#This Row],[Agency Name]]</f>
        <v>045-Supreme Court</v>
      </c>
      <c r="F2189" t="s">
        <v>57</v>
      </c>
      <c r="G2189" s="5" t="s">
        <v>458</v>
      </c>
      <c r="H2189" s="70">
        <v>0</v>
      </c>
      <c r="I2189" s="70">
        <v>0</v>
      </c>
      <c r="J2189" s="70">
        <v>0</v>
      </c>
      <c r="K2189" s="70">
        <v>0</v>
      </c>
      <c r="L2189" s="70">
        <v>0</v>
      </c>
    </row>
    <row r="2190" spans="1:12" hidden="1" x14ac:dyDescent="0.25">
      <c r="A2190" t="s">
        <v>218</v>
      </c>
      <c r="B2190" t="s">
        <v>340</v>
      </c>
      <c r="C2190" s="4" t="s">
        <v>471</v>
      </c>
      <c r="D2190" s="4" t="s">
        <v>482</v>
      </c>
      <c r="E2190" s="4" t="str">
        <f>CSM_AGENCY3[[#This Row],[Agency]]&amp;"-"&amp;CSM_AGENCY3[[#This Row],[Agency Name]]</f>
        <v>046-State Law Library</v>
      </c>
      <c r="F2190" t="s">
        <v>57</v>
      </c>
      <c r="G2190" s="5" t="s">
        <v>458</v>
      </c>
      <c r="H2190" s="70">
        <v>0</v>
      </c>
      <c r="I2190" s="70">
        <v>0</v>
      </c>
      <c r="J2190" s="70">
        <v>0</v>
      </c>
      <c r="K2190" s="70">
        <v>0</v>
      </c>
      <c r="L2190" s="70">
        <v>0</v>
      </c>
    </row>
    <row r="2191" spans="1:12" hidden="1" x14ac:dyDescent="0.25">
      <c r="A2191" t="s">
        <v>219</v>
      </c>
      <c r="B2191" t="s">
        <v>341</v>
      </c>
      <c r="C2191" s="4" t="s">
        <v>471</v>
      </c>
      <c r="D2191" s="4" t="s">
        <v>482</v>
      </c>
      <c r="E2191" s="4" t="str">
        <f>CSM_AGENCY3[[#This Row],[Agency]]&amp;"-"&amp;CSM_AGENCY3[[#This Row],[Agency Name]]</f>
        <v>048-Court of Appeals</v>
      </c>
      <c r="F2191" t="s">
        <v>57</v>
      </c>
      <c r="G2191" s="5" t="s">
        <v>458</v>
      </c>
      <c r="H2191" s="70">
        <v>0</v>
      </c>
      <c r="I2191" s="70">
        <v>0</v>
      </c>
      <c r="J2191" s="70">
        <v>0</v>
      </c>
      <c r="K2191" s="70">
        <v>0</v>
      </c>
      <c r="L2191" s="70">
        <v>0</v>
      </c>
    </row>
    <row r="2192" spans="1:12" hidden="1" x14ac:dyDescent="0.25">
      <c r="A2192" t="s">
        <v>220</v>
      </c>
      <c r="B2192" t="s">
        <v>342</v>
      </c>
      <c r="C2192" s="4" t="s">
        <v>471</v>
      </c>
      <c r="D2192" s="4" t="s">
        <v>482</v>
      </c>
      <c r="E2192" s="4" t="str">
        <f>CSM_AGENCY3[[#This Row],[Agency]]&amp;"-"&amp;CSM_AGENCY3[[#This Row],[Agency Name]]</f>
        <v>050-Commission on Judicial Conduct</v>
      </c>
      <c r="F2192" t="s">
        <v>57</v>
      </c>
      <c r="G2192" s="5" t="s">
        <v>458</v>
      </c>
      <c r="H2192" s="70">
        <v>0</v>
      </c>
      <c r="I2192" s="70">
        <v>0</v>
      </c>
      <c r="J2192" s="70">
        <v>0</v>
      </c>
      <c r="K2192" s="70">
        <v>0</v>
      </c>
      <c r="L2192" s="70">
        <v>0</v>
      </c>
    </row>
    <row r="2193" spans="1:12" hidden="1" x14ac:dyDescent="0.25">
      <c r="A2193" t="s">
        <v>221</v>
      </c>
      <c r="B2193" t="s">
        <v>343</v>
      </c>
      <c r="C2193" s="4" t="s">
        <v>471</v>
      </c>
      <c r="D2193" s="4" t="s">
        <v>482</v>
      </c>
      <c r="E2193" s="4" t="str">
        <f>CSM_AGENCY3[[#This Row],[Agency]]&amp;"-"&amp;CSM_AGENCY3[[#This Row],[Agency Name]]</f>
        <v>055-Administrative Office of the Courts</v>
      </c>
      <c r="F2193" t="s">
        <v>57</v>
      </c>
      <c r="G2193" s="5" t="s">
        <v>458</v>
      </c>
      <c r="H2193" s="70">
        <v>0</v>
      </c>
      <c r="I2193" s="70">
        <v>0</v>
      </c>
      <c r="J2193" s="70">
        <v>0</v>
      </c>
      <c r="K2193" s="70">
        <v>0</v>
      </c>
      <c r="L2193" s="70">
        <v>0</v>
      </c>
    </row>
    <row r="2194" spans="1:12" hidden="1" x14ac:dyDescent="0.25">
      <c r="A2194" t="s">
        <v>222</v>
      </c>
      <c r="B2194" t="s">
        <v>344</v>
      </c>
      <c r="C2194" s="4" t="s">
        <v>471</v>
      </c>
      <c r="D2194" s="4" t="s">
        <v>482</v>
      </c>
      <c r="E2194" s="4" t="str">
        <f>CSM_AGENCY3[[#This Row],[Agency]]&amp;"-"&amp;CSM_AGENCY3[[#This Row],[Agency Name]]</f>
        <v>056-Office of Public Defense</v>
      </c>
      <c r="F2194" t="s">
        <v>57</v>
      </c>
      <c r="G2194" s="5" t="s">
        <v>458</v>
      </c>
      <c r="H2194" s="70">
        <v>0</v>
      </c>
      <c r="I2194" s="70">
        <v>0</v>
      </c>
      <c r="J2194" s="70">
        <v>0</v>
      </c>
      <c r="K2194" s="70">
        <v>0</v>
      </c>
      <c r="L2194" s="70">
        <v>0</v>
      </c>
    </row>
    <row r="2195" spans="1:12" hidden="1" x14ac:dyDescent="0.25">
      <c r="A2195" t="s">
        <v>223</v>
      </c>
      <c r="B2195" t="s">
        <v>345</v>
      </c>
      <c r="C2195" s="4" t="s">
        <v>471</v>
      </c>
      <c r="D2195" s="4" t="s">
        <v>482</v>
      </c>
      <c r="E2195" s="4" t="str">
        <f>CSM_AGENCY3[[#This Row],[Agency]]&amp;"-"&amp;CSM_AGENCY3[[#This Row],[Agency Name]]</f>
        <v>057-Office of Civil Legal Aid</v>
      </c>
      <c r="F2195" t="s">
        <v>57</v>
      </c>
      <c r="G2195" s="5" t="s">
        <v>458</v>
      </c>
      <c r="H2195" s="70">
        <v>96000</v>
      </c>
      <c r="I2195" s="70">
        <v>96000</v>
      </c>
      <c r="J2195" s="70">
        <v>192000</v>
      </c>
      <c r="K2195" s="70">
        <v>8000</v>
      </c>
      <c r="L2195" s="70">
        <v>8000</v>
      </c>
    </row>
    <row r="2196" spans="1:12" hidden="1" x14ac:dyDescent="0.25">
      <c r="A2196" t="s">
        <v>224</v>
      </c>
      <c r="B2196" t="s">
        <v>346</v>
      </c>
      <c r="C2196" s="4" t="s">
        <v>471</v>
      </c>
      <c r="D2196" s="4" t="s">
        <v>482</v>
      </c>
      <c r="E2196" s="4" t="str">
        <f>CSM_AGENCY3[[#This Row],[Agency]]&amp;"-"&amp;CSM_AGENCY3[[#This Row],[Agency Name]]</f>
        <v>075-Office of the Governor</v>
      </c>
      <c r="F2196" t="s">
        <v>57</v>
      </c>
      <c r="G2196" s="5" t="s">
        <v>458</v>
      </c>
      <c r="H2196" s="70">
        <v>0</v>
      </c>
      <c r="I2196" s="70">
        <v>0</v>
      </c>
      <c r="J2196" s="70">
        <v>0</v>
      </c>
      <c r="K2196" s="70">
        <v>0</v>
      </c>
      <c r="L2196" s="70">
        <v>0</v>
      </c>
    </row>
    <row r="2197" spans="1:12" hidden="1" x14ac:dyDescent="0.25">
      <c r="A2197" t="s">
        <v>225</v>
      </c>
      <c r="B2197" t="s">
        <v>347</v>
      </c>
      <c r="C2197" s="4" t="s">
        <v>471</v>
      </c>
      <c r="D2197" s="4" t="s">
        <v>482</v>
      </c>
      <c r="E2197" s="4" t="str">
        <f>CSM_AGENCY3[[#This Row],[Agency]]&amp;"-"&amp;CSM_AGENCY3[[#This Row],[Agency Name]]</f>
        <v>080-Office of the Lieutenant Governor</v>
      </c>
      <c r="F2197" t="s">
        <v>57</v>
      </c>
      <c r="G2197" s="5" t="s">
        <v>458</v>
      </c>
      <c r="H2197" s="70">
        <v>0</v>
      </c>
      <c r="I2197" s="70">
        <v>0</v>
      </c>
      <c r="J2197" s="70">
        <v>0</v>
      </c>
      <c r="K2197" s="70">
        <v>0</v>
      </c>
      <c r="L2197" s="70">
        <v>0</v>
      </c>
    </row>
    <row r="2198" spans="1:12" hidden="1" x14ac:dyDescent="0.25">
      <c r="A2198" t="s">
        <v>226</v>
      </c>
      <c r="B2198" t="s">
        <v>348</v>
      </c>
      <c r="C2198" s="4" t="s">
        <v>471</v>
      </c>
      <c r="D2198" s="4" t="s">
        <v>482</v>
      </c>
      <c r="E2198" s="4" t="str">
        <f>CSM_AGENCY3[[#This Row],[Agency]]&amp;"-"&amp;CSM_AGENCY3[[#This Row],[Agency Name]]</f>
        <v>082-Public Disclosure Commission</v>
      </c>
      <c r="F2198" t="s">
        <v>57</v>
      </c>
      <c r="G2198" s="5" t="s">
        <v>458</v>
      </c>
      <c r="H2198" s="70">
        <v>460500</v>
      </c>
      <c r="I2198" s="70">
        <v>460500</v>
      </c>
      <c r="J2198" s="70">
        <v>921000</v>
      </c>
      <c r="K2198" s="70">
        <v>38375</v>
      </c>
      <c r="L2198" s="70">
        <v>38375</v>
      </c>
    </row>
    <row r="2199" spans="1:12" hidden="1" x14ac:dyDescent="0.25">
      <c r="A2199" t="s">
        <v>228</v>
      </c>
      <c r="B2199" t="s">
        <v>350</v>
      </c>
      <c r="C2199" s="4" t="s">
        <v>471</v>
      </c>
      <c r="D2199" s="4" t="s">
        <v>482</v>
      </c>
      <c r="E2199" s="4" t="str">
        <f>CSM_AGENCY3[[#This Row],[Agency]]&amp;"-"&amp;CSM_AGENCY3[[#This Row],[Agency Name]]</f>
        <v>085-Office of the Secretary of State</v>
      </c>
      <c r="F2199" t="s">
        <v>57</v>
      </c>
      <c r="G2199" s="5" t="s">
        <v>458</v>
      </c>
      <c r="H2199" s="70">
        <v>0</v>
      </c>
      <c r="I2199" s="70">
        <v>0</v>
      </c>
      <c r="J2199" s="70">
        <v>0</v>
      </c>
      <c r="K2199" s="70">
        <v>0</v>
      </c>
      <c r="L2199" s="70">
        <v>0</v>
      </c>
    </row>
    <row r="2200" spans="1:12" hidden="1" x14ac:dyDescent="0.25">
      <c r="A2200" t="s">
        <v>229</v>
      </c>
      <c r="B2200" t="s">
        <v>351</v>
      </c>
      <c r="C2200" s="4" t="s">
        <v>471</v>
      </c>
      <c r="D2200" s="4" t="s">
        <v>482</v>
      </c>
      <c r="E2200" s="4" t="str">
        <f>CSM_AGENCY3[[#This Row],[Agency]]&amp;"-"&amp;CSM_AGENCY3[[#This Row],[Agency Name]]</f>
        <v>086-Governor's Office of Indian Affairs</v>
      </c>
      <c r="F2200" t="s">
        <v>57</v>
      </c>
      <c r="G2200" s="5" t="s">
        <v>458</v>
      </c>
      <c r="H2200" s="70">
        <v>31500</v>
      </c>
      <c r="I2200" s="70">
        <v>32500</v>
      </c>
      <c r="J2200" s="70">
        <v>64000</v>
      </c>
      <c r="K2200" s="70">
        <v>2625</v>
      </c>
      <c r="L2200" s="70">
        <v>2708.3333333333335</v>
      </c>
    </row>
    <row r="2201" spans="1:12" hidden="1" x14ac:dyDescent="0.25">
      <c r="A2201" t="s">
        <v>230</v>
      </c>
      <c r="B2201" t="s">
        <v>352</v>
      </c>
      <c r="C2201" s="4" t="s">
        <v>471</v>
      </c>
      <c r="D2201" s="4" t="s">
        <v>482</v>
      </c>
      <c r="E2201" s="4" t="str">
        <f>CSM_AGENCY3[[#This Row],[Agency]]&amp;"-"&amp;CSM_AGENCY3[[#This Row],[Agency Name]]</f>
        <v>087-Asian-Pacific-American Affrs</v>
      </c>
      <c r="F2201" t="s">
        <v>57</v>
      </c>
      <c r="G2201" s="5" t="s">
        <v>458</v>
      </c>
      <c r="H2201" s="70">
        <v>43500</v>
      </c>
      <c r="I2201" s="70">
        <v>44500</v>
      </c>
      <c r="J2201" s="70">
        <v>88000</v>
      </c>
      <c r="K2201" s="70">
        <v>3625</v>
      </c>
      <c r="L2201" s="70">
        <v>3708.3333333333335</v>
      </c>
    </row>
    <row r="2202" spans="1:12" hidden="1" x14ac:dyDescent="0.25">
      <c r="A2202" t="s">
        <v>231</v>
      </c>
      <c r="B2202" t="s">
        <v>353</v>
      </c>
      <c r="C2202" s="4" t="s">
        <v>471</v>
      </c>
      <c r="D2202" s="4" t="s">
        <v>482</v>
      </c>
      <c r="E2202" s="4" t="str">
        <f>CSM_AGENCY3[[#This Row],[Agency]]&amp;"-"&amp;CSM_AGENCY3[[#This Row],[Agency Name]]</f>
        <v>090-Office of the State Treasurer</v>
      </c>
      <c r="F2202" t="s">
        <v>57</v>
      </c>
      <c r="G2202" s="5" t="s">
        <v>458</v>
      </c>
      <c r="H2202" s="70">
        <v>0</v>
      </c>
      <c r="I2202" s="70">
        <v>0</v>
      </c>
      <c r="J2202" s="70">
        <v>0</v>
      </c>
      <c r="K2202" s="70">
        <v>0</v>
      </c>
      <c r="L2202" s="70">
        <v>0</v>
      </c>
    </row>
    <row r="2203" spans="1:12" hidden="1" x14ac:dyDescent="0.25">
      <c r="A2203" t="s">
        <v>232</v>
      </c>
      <c r="B2203" t="s">
        <v>354</v>
      </c>
      <c r="C2203" s="4" t="s">
        <v>471</v>
      </c>
      <c r="D2203" s="4" t="s">
        <v>482</v>
      </c>
      <c r="E2203" s="4" t="str">
        <f>CSM_AGENCY3[[#This Row],[Agency]]&amp;"-"&amp;CSM_AGENCY3[[#This Row],[Agency Name]]</f>
        <v>091-Redistricting Commission</v>
      </c>
      <c r="F2203" t="s">
        <v>57</v>
      </c>
      <c r="G2203" s="5" t="s">
        <v>458</v>
      </c>
      <c r="H2203" s="70">
        <v>0</v>
      </c>
      <c r="I2203" s="70">
        <v>0</v>
      </c>
      <c r="J2203" s="70">
        <v>0</v>
      </c>
      <c r="K2203" s="70">
        <v>0</v>
      </c>
      <c r="L2203" s="70">
        <v>0</v>
      </c>
    </row>
    <row r="2204" spans="1:12" hidden="1" x14ac:dyDescent="0.25">
      <c r="A2204" t="s">
        <v>233</v>
      </c>
      <c r="B2204" t="s">
        <v>355</v>
      </c>
      <c r="C2204" s="4" t="s">
        <v>471</v>
      </c>
      <c r="D2204" s="4" t="s">
        <v>482</v>
      </c>
      <c r="E2204" s="4" t="str">
        <f>CSM_AGENCY3[[#This Row],[Agency]]&amp;"-"&amp;CSM_AGENCY3[[#This Row],[Agency Name]]</f>
        <v>095-Office of the State Auditor</v>
      </c>
      <c r="F2204" t="s">
        <v>57</v>
      </c>
      <c r="G2204" s="5" t="s">
        <v>458</v>
      </c>
      <c r="H2204" s="70">
        <v>0</v>
      </c>
      <c r="I2204" s="70">
        <v>0</v>
      </c>
      <c r="J2204" s="70">
        <v>0</v>
      </c>
      <c r="K2204" s="70">
        <v>0</v>
      </c>
      <c r="L2204" s="70">
        <v>0</v>
      </c>
    </row>
    <row r="2205" spans="1:12" hidden="1" x14ac:dyDescent="0.25">
      <c r="A2205" t="s">
        <v>234</v>
      </c>
      <c r="B2205" t="s">
        <v>356</v>
      </c>
      <c r="C2205" s="4" t="s">
        <v>471</v>
      </c>
      <c r="D2205" s="4" t="s">
        <v>482</v>
      </c>
      <c r="E2205" s="4" t="str">
        <f>CSM_AGENCY3[[#This Row],[Agency]]&amp;"-"&amp;CSM_AGENCY3[[#This Row],[Agency Name]]</f>
        <v>099-Comm Salaries for Elected Officials</v>
      </c>
      <c r="F2205" t="s">
        <v>57</v>
      </c>
      <c r="G2205" s="5" t="s">
        <v>458</v>
      </c>
      <c r="H2205" s="70">
        <v>19500</v>
      </c>
      <c r="I2205" s="70">
        <v>19500</v>
      </c>
      <c r="J2205" s="70">
        <v>39000</v>
      </c>
      <c r="K2205" s="70">
        <v>1625</v>
      </c>
      <c r="L2205" s="70">
        <v>1625</v>
      </c>
    </row>
    <row r="2206" spans="1:12" hidden="1" x14ac:dyDescent="0.25">
      <c r="A2206" t="s">
        <v>235</v>
      </c>
      <c r="B2206" t="s">
        <v>357</v>
      </c>
      <c r="C2206" s="4" t="s">
        <v>471</v>
      </c>
      <c r="D2206" s="4" t="s">
        <v>482</v>
      </c>
      <c r="E2206" s="4" t="str">
        <f>CSM_AGENCY3[[#This Row],[Agency]]&amp;"-"&amp;CSM_AGENCY3[[#This Row],[Agency Name]]</f>
        <v>100-Office of the Attorney General</v>
      </c>
      <c r="F2206" t="s">
        <v>57</v>
      </c>
      <c r="G2206" s="5" t="s">
        <v>458</v>
      </c>
      <c r="H2206" s="70">
        <v>0</v>
      </c>
      <c r="I2206" s="70">
        <v>0</v>
      </c>
      <c r="J2206" s="70">
        <v>0</v>
      </c>
      <c r="K2206" s="70">
        <v>0</v>
      </c>
      <c r="L2206" s="70">
        <v>0</v>
      </c>
    </row>
    <row r="2207" spans="1:12" hidden="1" x14ac:dyDescent="0.25">
      <c r="A2207" t="s">
        <v>236</v>
      </c>
      <c r="B2207" t="s">
        <v>358</v>
      </c>
      <c r="C2207" s="4" t="s">
        <v>471</v>
      </c>
      <c r="D2207" s="4" t="s">
        <v>482</v>
      </c>
      <c r="E2207" s="4" t="str">
        <f>CSM_AGENCY3[[#This Row],[Agency]]&amp;"-"&amp;CSM_AGENCY3[[#This Row],[Agency Name]]</f>
        <v>101-Caseload Forecast Council</v>
      </c>
      <c r="F2207" t="s">
        <v>57</v>
      </c>
      <c r="G2207" s="5" t="s">
        <v>458</v>
      </c>
      <c r="H2207" s="70">
        <v>168500</v>
      </c>
      <c r="I2207" s="70">
        <v>169500</v>
      </c>
      <c r="J2207" s="70">
        <v>338000</v>
      </c>
      <c r="K2207" s="70">
        <v>14041.666666666666</v>
      </c>
      <c r="L2207" s="70">
        <v>14125</v>
      </c>
    </row>
    <row r="2208" spans="1:12" hidden="1" x14ac:dyDescent="0.25">
      <c r="A2208" t="s">
        <v>237</v>
      </c>
      <c r="B2208" t="s">
        <v>359</v>
      </c>
      <c r="C2208" s="4" t="s">
        <v>471</v>
      </c>
      <c r="D2208" s="4" t="s">
        <v>482</v>
      </c>
      <c r="E2208" s="4" t="str">
        <f>CSM_AGENCY3[[#This Row],[Agency]]&amp;"-"&amp;CSM_AGENCY3[[#This Row],[Agency Name]]</f>
        <v>102-Dept of Financial Institutions</v>
      </c>
      <c r="F2208" t="s">
        <v>57</v>
      </c>
      <c r="G2208" s="5" t="s">
        <v>458</v>
      </c>
      <c r="H2208" s="70">
        <v>0</v>
      </c>
      <c r="I2208" s="70">
        <v>0</v>
      </c>
      <c r="J2208" s="70">
        <v>0</v>
      </c>
      <c r="K2208" s="70">
        <v>0</v>
      </c>
      <c r="L2208" s="70">
        <v>0</v>
      </c>
    </row>
    <row r="2209" spans="1:12" hidden="1" x14ac:dyDescent="0.25">
      <c r="A2209" t="s">
        <v>238</v>
      </c>
      <c r="B2209" t="s">
        <v>360</v>
      </c>
      <c r="C2209" s="4" t="s">
        <v>471</v>
      </c>
      <c r="D2209" s="4" t="s">
        <v>482</v>
      </c>
      <c r="E2209" s="4" t="str">
        <f>CSM_AGENCY3[[#This Row],[Agency]]&amp;"-"&amp;CSM_AGENCY3[[#This Row],[Agency Name]]</f>
        <v>103-Department of Commerce</v>
      </c>
      <c r="F2209" t="s">
        <v>57</v>
      </c>
      <c r="G2209" s="5" t="s">
        <v>458</v>
      </c>
      <c r="H2209" s="70">
        <v>0</v>
      </c>
      <c r="I2209" s="70">
        <v>0</v>
      </c>
      <c r="J2209" s="70">
        <v>0</v>
      </c>
      <c r="K2209" s="70">
        <v>0</v>
      </c>
      <c r="L2209" s="70">
        <v>0</v>
      </c>
    </row>
    <row r="2210" spans="1:12" hidden="1" x14ac:dyDescent="0.25">
      <c r="A2210" t="s">
        <v>239</v>
      </c>
      <c r="B2210" t="s">
        <v>361</v>
      </c>
      <c r="C2210" s="4" t="s">
        <v>471</v>
      </c>
      <c r="D2210" s="4" t="s">
        <v>482</v>
      </c>
      <c r="E2210" s="4" t="str">
        <f>CSM_AGENCY3[[#This Row],[Agency]]&amp;"-"&amp;CSM_AGENCY3[[#This Row],[Agency Name]]</f>
        <v>104-Economic &amp; Revenue Forecast Council</v>
      </c>
      <c r="F2210" t="s">
        <v>57</v>
      </c>
      <c r="G2210" s="5" t="s">
        <v>458</v>
      </c>
      <c r="H2210" s="70">
        <v>0</v>
      </c>
      <c r="I2210" s="70">
        <v>0</v>
      </c>
      <c r="J2210" s="70">
        <v>0</v>
      </c>
      <c r="K2210" s="70">
        <v>0</v>
      </c>
      <c r="L2210" s="70">
        <v>0</v>
      </c>
    </row>
    <row r="2211" spans="1:12" hidden="1" x14ac:dyDescent="0.25">
      <c r="A2211" t="s">
        <v>240</v>
      </c>
      <c r="B2211" t="s">
        <v>362</v>
      </c>
      <c r="C2211" s="4" t="s">
        <v>471</v>
      </c>
      <c r="D2211" s="4" t="s">
        <v>482</v>
      </c>
      <c r="E2211" s="4" t="str">
        <f>CSM_AGENCY3[[#This Row],[Agency]]&amp;"-"&amp;CSM_AGENCY3[[#This Row],[Agency Name]]</f>
        <v>105-Office of Financial Management</v>
      </c>
      <c r="F2211" t="s">
        <v>57</v>
      </c>
      <c r="G2211" s="5" t="s">
        <v>458</v>
      </c>
      <c r="H2211" s="70">
        <v>0</v>
      </c>
      <c r="I2211" s="70">
        <v>0</v>
      </c>
      <c r="J2211" s="70">
        <v>0</v>
      </c>
      <c r="K2211" s="70">
        <v>0</v>
      </c>
      <c r="L2211" s="70">
        <v>0</v>
      </c>
    </row>
    <row r="2212" spans="1:12" hidden="1" x14ac:dyDescent="0.25">
      <c r="A2212" t="s">
        <v>241</v>
      </c>
      <c r="B2212" t="s">
        <v>363</v>
      </c>
      <c r="C2212" s="4" t="s">
        <v>471</v>
      </c>
      <c r="D2212" s="4" t="s">
        <v>482</v>
      </c>
      <c r="E2212" s="4" t="str">
        <f>CSM_AGENCY3[[#This Row],[Agency]]&amp;"-"&amp;CSM_AGENCY3[[#This Row],[Agency Name]]</f>
        <v>107-WA State Health Care Authority</v>
      </c>
      <c r="F2212" t="s">
        <v>57</v>
      </c>
      <c r="G2212" s="5" t="s">
        <v>458</v>
      </c>
      <c r="H2212" s="70">
        <v>0</v>
      </c>
      <c r="I2212" s="70">
        <v>0</v>
      </c>
      <c r="J2212" s="70">
        <v>0</v>
      </c>
      <c r="K2212" s="70">
        <v>0</v>
      </c>
      <c r="L2212" s="70">
        <v>0</v>
      </c>
    </row>
    <row r="2213" spans="1:12" hidden="1" x14ac:dyDescent="0.25">
      <c r="A2213" t="s">
        <v>242</v>
      </c>
      <c r="B2213" t="s">
        <v>364</v>
      </c>
      <c r="C2213" s="4" t="s">
        <v>471</v>
      </c>
      <c r="D2213" s="4" t="s">
        <v>482</v>
      </c>
      <c r="E2213" s="4" t="str">
        <f>CSM_AGENCY3[[#This Row],[Agency]]&amp;"-"&amp;CSM_AGENCY3[[#This Row],[Agency Name]]</f>
        <v>110-Office of Administrative Hearings</v>
      </c>
      <c r="F2213" t="s">
        <v>57</v>
      </c>
      <c r="G2213" s="5" t="s">
        <v>458</v>
      </c>
      <c r="H2213" s="70">
        <v>0</v>
      </c>
      <c r="I2213" s="70">
        <v>0</v>
      </c>
      <c r="J2213" s="70">
        <v>0</v>
      </c>
      <c r="K2213" s="70">
        <v>0</v>
      </c>
      <c r="L2213" s="70">
        <v>0</v>
      </c>
    </row>
    <row r="2214" spans="1:12" hidden="1" x14ac:dyDescent="0.25">
      <c r="A2214" t="s">
        <v>243</v>
      </c>
      <c r="B2214" t="s">
        <v>365</v>
      </c>
      <c r="C2214" s="4" t="s">
        <v>471</v>
      </c>
      <c r="D2214" s="4" t="s">
        <v>482</v>
      </c>
      <c r="E2214" s="4" t="str">
        <f>CSM_AGENCY3[[#This Row],[Agency]]&amp;"-"&amp;CSM_AGENCY3[[#This Row],[Agency Name]]</f>
        <v>116-State Lottery Commission</v>
      </c>
      <c r="F2214" t="s">
        <v>57</v>
      </c>
      <c r="G2214" s="5" t="s">
        <v>458</v>
      </c>
      <c r="H2214" s="70">
        <v>0</v>
      </c>
      <c r="I2214" s="70">
        <v>0</v>
      </c>
      <c r="J2214" s="70">
        <v>0</v>
      </c>
      <c r="K2214" s="70">
        <v>0</v>
      </c>
      <c r="L2214" s="70">
        <v>0</v>
      </c>
    </row>
    <row r="2215" spans="1:12" hidden="1" x14ac:dyDescent="0.25">
      <c r="A2215" t="s">
        <v>244</v>
      </c>
      <c r="B2215" t="s">
        <v>366</v>
      </c>
      <c r="C2215" s="4" t="s">
        <v>471</v>
      </c>
      <c r="D2215" s="4" t="s">
        <v>482</v>
      </c>
      <c r="E2215" s="4" t="str">
        <f>CSM_AGENCY3[[#This Row],[Agency]]&amp;"-"&amp;CSM_AGENCY3[[#This Row],[Agency Name]]</f>
        <v>117-Washington State Gambling Comm</v>
      </c>
      <c r="F2215" t="s">
        <v>57</v>
      </c>
      <c r="G2215" s="5" t="s">
        <v>458</v>
      </c>
      <c r="H2215" s="70">
        <v>0</v>
      </c>
      <c r="I2215" s="70">
        <v>0</v>
      </c>
      <c r="J2215" s="70">
        <v>0</v>
      </c>
      <c r="K2215" s="70">
        <v>0</v>
      </c>
      <c r="L2215" s="70">
        <v>0</v>
      </c>
    </row>
    <row r="2216" spans="1:12" hidden="1" x14ac:dyDescent="0.25">
      <c r="A2216" t="s">
        <v>245</v>
      </c>
      <c r="B2216" t="s">
        <v>367</v>
      </c>
      <c r="C2216" s="4" t="s">
        <v>471</v>
      </c>
      <c r="D2216" s="4" t="s">
        <v>482</v>
      </c>
      <c r="E2216" s="4" t="str">
        <f>CSM_AGENCY3[[#This Row],[Agency]]&amp;"-"&amp;CSM_AGENCY3[[#This Row],[Agency Name]]</f>
        <v>118-WA State Comm on Hispanic Affairs</v>
      </c>
      <c r="F2216" t="s">
        <v>57</v>
      </c>
      <c r="G2216" s="5" t="s">
        <v>458</v>
      </c>
      <c r="H2216" s="70">
        <v>44500</v>
      </c>
      <c r="I2216" s="70">
        <v>44500</v>
      </c>
      <c r="J2216" s="70">
        <v>89000</v>
      </c>
      <c r="K2216" s="70">
        <v>3708.3333333333335</v>
      </c>
      <c r="L2216" s="70">
        <v>3708.3333333333335</v>
      </c>
    </row>
    <row r="2217" spans="1:12" hidden="1" x14ac:dyDescent="0.25">
      <c r="A2217" t="s">
        <v>246</v>
      </c>
      <c r="B2217" t="s">
        <v>368</v>
      </c>
      <c r="C2217" s="4" t="s">
        <v>471</v>
      </c>
      <c r="D2217" s="4" t="s">
        <v>482</v>
      </c>
      <c r="E2217" s="4" t="str">
        <f>CSM_AGENCY3[[#This Row],[Agency]]&amp;"-"&amp;CSM_AGENCY3[[#This Row],[Agency Name]]</f>
        <v>119-African-American Affairs Comm</v>
      </c>
      <c r="F2217" t="s">
        <v>57</v>
      </c>
      <c r="G2217" s="5" t="s">
        <v>458</v>
      </c>
      <c r="H2217" s="70">
        <v>39000</v>
      </c>
      <c r="I2217" s="70">
        <v>40000</v>
      </c>
      <c r="J2217" s="70">
        <v>79000</v>
      </c>
      <c r="K2217" s="70">
        <v>3250</v>
      </c>
      <c r="L2217" s="70">
        <v>3333.3333333333335</v>
      </c>
    </row>
    <row r="2218" spans="1:12" hidden="1" x14ac:dyDescent="0.25">
      <c r="A2218" t="s">
        <v>247</v>
      </c>
      <c r="B2218" t="s">
        <v>369</v>
      </c>
      <c r="C2218" s="4" t="s">
        <v>471</v>
      </c>
      <c r="D2218" s="4" t="s">
        <v>482</v>
      </c>
      <c r="E2218" s="4" t="str">
        <f>CSM_AGENCY3[[#This Row],[Agency]]&amp;"-"&amp;CSM_AGENCY3[[#This Row],[Agency Name]]</f>
        <v>120-Human Rights Commission</v>
      </c>
      <c r="F2218" t="s">
        <v>57</v>
      </c>
      <c r="G2218" s="5" t="s">
        <v>458</v>
      </c>
      <c r="H2218" s="70">
        <v>0</v>
      </c>
      <c r="I2218" s="70">
        <v>0</v>
      </c>
      <c r="J2218" s="70">
        <v>0</v>
      </c>
      <c r="K2218" s="70">
        <v>0</v>
      </c>
      <c r="L2218" s="70">
        <v>0</v>
      </c>
    </row>
    <row r="2219" spans="1:12" hidden="1" x14ac:dyDescent="0.25">
      <c r="A2219" t="s">
        <v>248</v>
      </c>
      <c r="B2219" t="s">
        <v>370</v>
      </c>
      <c r="C2219" s="4" t="s">
        <v>471</v>
      </c>
      <c r="D2219" s="4" t="s">
        <v>482</v>
      </c>
      <c r="E2219" s="4" t="str">
        <f>CSM_AGENCY3[[#This Row],[Agency]]&amp;"-"&amp;CSM_AGENCY3[[#This Row],[Agency Name]]</f>
        <v>124-Department of Retirement Systems</v>
      </c>
      <c r="F2219" t="s">
        <v>57</v>
      </c>
      <c r="G2219" s="5" t="s">
        <v>458</v>
      </c>
      <c r="H2219" s="70">
        <v>0</v>
      </c>
      <c r="I2219" s="70">
        <v>0</v>
      </c>
      <c r="J2219" s="70">
        <v>0</v>
      </c>
      <c r="K2219" s="70">
        <v>0</v>
      </c>
      <c r="L2219" s="70">
        <v>0</v>
      </c>
    </row>
    <row r="2220" spans="1:12" hidden="1" x14ac:dyDescent="0.25">
      <c r="A2220" t="s">
        <v>249</v>
      </c>
      <c r="B2220" t="s">
        <v>371</v>
      </c>
      <c r="C2220" s="4" t="s">
        <v>471</v>
      </c>
      <c r="D2220" s="4" t="s">
        <v>482</v>
      </c>
      <c r="E2220" s="4" t="str">
        <f>CSM_AGENCY3[[#This Row],[Agency]]&amp;"-"&amp;CSM_AGENCY3[[#This Row],[Agency Name]]</f>
        <v>126-State Investment Board</v>
      </c>
      <c r="F2220" t="s">
        <v>57</v>
      </c>
      <c r="G2220" s="5" t="s">
        <v>458</v>
      </c>
      <c r="H2220" s="70">
        <v>0</v>
      </c>
      <c r="I2220" s="70">
        <v>0</v>
      </c>
      <c r="J2220" s="70">
        <v>0</v>
      </c>
      <c r="K2220" s="70">
        <v>0</v>
      </c>
      <c r="L2220" s="70">
        <v>0</v>
      </c>
    </row>
    <row r="2221" spans="1:12" hidden="1" x14ac:dyDescent="0.25">
      <c r="A2221" t="s">
        <v>250</v>
      </c>
      <c r="B2221" t="s">
        <v>372</v>
      </c>
      <c r="C2221" s="4" t="s">
        <v>471</v>
      </c>
      <c r="D2221" s="4" t="s">
        <v>482</v>
      </c>
      <c r="E2221" s="4" t="str">
        <f>CSM_AGENCY3[[#This Row],[Agency]]&amp;"-"&amp;CSM_AGENCY3[[#This Row],[Agency Name]]</f>
        <v>140-Department of Revenue</v>
      </c>
      <c r="F2221" t="s">
        <v>57</v>
      </c>
      <c r="G2221" s="5" t="s">
        <v>458</v>
      </c>
      <c r="H2221" s="70">
        <v>0</v>
      </c>
      <c r="I2221" s="70">
        <v>0</v>
      </c>
      <c r="J2221" s="70">
        <v>0</v>
      </c>
      <c r="K2221" s="70">
        <v>0</v>
      </c>
      <c r="L2221" s="70">
        <v>0</v>
      </c>
    </row>
    <row r="2222" spans="1:12" hidden="1" x14ac:dyDescent="0.25">
      <c r="A2222" t="s">
        <v>251</v>
      </c>
      <c r="B2222" t="s">
        <v>373</v>
      </c>
      <c r="C2222" s="4" t="s">
        <v>471</v>
      </c>
      <c r="D2222" s="4" t="s">
        <v>482</v>
      </c>
      <c r="E2222" s="4" t="str">
        <f>CSM_AGENCY3[[#This Row],[Agency]]&amp;"-"&amp;CSM_AGENCY3[[#This Row],[Agency Name]]</f>
        <v>142-Board of Tax Appeals</v>
      </c>
      <c r="F2222" t="s">
        <v>57</v>
      </c>
      <c r="G2222" s="5" t="s">
        <v>458</v>
      </c>
      <c r="H2222" s="70">
        <v>223500</v>
      </c>
      <c r="I2222" s="70">
        <v>226500</v>
      </c>
      <c r="J2222" s="70">
        <v>450000</v>
      </c>
      <c r="K2222" s="70">
        <v>18625</v>
      </c>
      <c r="L2222" s="70">
        <v>18875</v>
      </c>
    </row>
    <row r="2223" spans="1:12" hidden="1" x14ac:dyDescent="0.25">
      <c r="A2223" t="s">
        <v>252</v>
      </c>
      <c r="B2223" t="s">
        <v>374</v>
      </c>
      <c r="C2223" s="4" t="s">
        <v>471</v>
      </c>
      <c r="D2223" s="4" t="s">
        <v>482</v>
      </c>
      <c r="E2223" s="4" t="str">
        <f>CSM_AGENCY3[[#This Row],[Agency]]&amp;"-"&amp;CSM_AGENCY3[[#This Row],[Agency Name]]</f>
        <v>147-Minority &amp; Women's Business Enterp</v>
      </c>
      <c r="F2223" t="s">
        <v>57</v>
      </c>
      <c r="G2223" s="5" t="s">
        <v>458</v>
      </c>
      <c r="H2223" s="70">
        <v>0</v>
      </c>
      <c r="I2223" s="70">
        <v>0</v>
      </c>
      <c r="J2223" s="70">
        <v>0</v>
      </c>
      <c r="K2223" s="70">
        <v>0</v>
      </c>
      <c r="L2223" s="70">
        <v>0</v>
      </c>
    </row>
    <row r="2224" spans="1:12" hidden="1" x14ac:dyDescent="0.25">
      <c r="A2224" t="s">
        <v>253</v>
      </c>
      <c r="B2224" t="s">
        <v>375</v>
      </c>
      <c r="C2224" s="4" t="s">
        <v>471</v>
      </c>
      <c r="D2224" s="4" t="s">
        <v>482</v>
      </c>
      <c r="E2224" s="4" t="str">
        <f>CSM_AGENCY3[[#This Row],[Agency]]&amp;"-"&amp;CSM_AGENCY3[[#This Row],[Agency Name]]</f>
        <v>160-Office of Insurance Commissioner</v>
      </c>
      <c r="F2224" t="s">
        <v>57</v>
      </c>
      <c r="G2224" s="5" t="s">
        <v>458</v>
      </c>
      <c r="H2224" s="70">
        <v>0</v>
      </c>
      <c r="I2224" s="70">
        <v>0</v>
      </c>
      <c r="J2224" s="70">
        <v>0</v>
      </c>
      <c r="K2224" s="70">
        <v>0</v>
      </c>
      <c r="L2224" s="70">
        <v>0</v>
      </c>
    </row>
    <row r="2225" spans="1:12" hidden="1" x14ac:dyDescent="0.25">
      <c r="A2225" t="s">
        <v>254</v>
      </c>
      <c r="B2225" t="s">
        <v>376</v>
      </c>
      <c r="C2225" s="4" t="s">
        <v>471</v>
      </c>
      <c r="D2225" s="4" t="s">
        <v>482</v>
      </c>
      <c r="E2225" s="4" t="str">
        <f>CSM_AGENCY3[[#This Row],[Agency]]&amp;"-"&amp;CSM_AGENCY3[[#This Row],[Agency Name]]</f>
        <v>163-Consolidated Technology Services</v>
      </c>
      <c r="F2225" t="s">
        <v>57</v>
      </c>
      <c r="G2225" s="5" t="s">
        <v>458</v>
      </c>
      <c r="H2225" s="70">
        <v>0</v>
      </c>
      <c r="I2225" s="70">
        <v>0</v>
      </c>
      <c r="J2225" s="70">
        <v>0</v>
      </c>
      <c r="K2225" s="70">
        <v>0</v>
      </c>
      <c r="L2225" s="70">
        <v>0</v>
      </c>
    </row>
    <row r="2226" spans="1:12" hidden="1" x14ac:dyDescent="0.25">
      <c r="A2226" t="s">
        <v>255</v>
      </c>
      <c r="B2226" t="s">
        <v>377</v>
      </c>
      <c r="C2226" s="4" t="s">
        <v>471</v>
      </c>
      <c r="D2226" s="4" t="s">
        <v>482</v>
      </c>
      <c r="E2226" s="4" t="str">
        <f>CSM_AGENCY3[[#This Row],[Agency]]&amp;"-"&amp;CSM_AGENCY3[[#This Row],[Agency Name]]</f>
        <v>165-State Board of Accountancy</v>
      </c>
      <c r="F2226" t="s">
        <v>57</v>
      </c>
      <c r="G2226" s="5" t="s">
        <v>458</v>
      </c>
      <c r="H2226" s="70">
        <v>150000</v>
      </c>
      <c r="I2226" s="70">
        <v>152000</v>
      </c>
      <c r="J2226" s="70">
        <v>302000</v>
      </c>
      <c r="K2226" s="70">
        <v>12500</v>
      </c>
      <c r="L2226" s="70">
        <v>12666.666666666666</v>
      </c>
    </row>
    <row r="2227" spans="1:12" hidden="1" x14ac:dyDescent="0.25">
      <c r="A2227" t="s">
        <v>256</v>
      </c>
      <c r="B2227" t="s">
        <v>378</v>
      </c>
      <c r="C2227" s="4" t="s">
        <v>471</v>
      </c>
      <c r="D2227" s="4" t="s">
        <v>482</v>
      </c>
      <c r="E2227" s="4" t="str">
        <f>CSM_AGENCY3[[#This Row],[Agency]]&amp;"-"&amp;CSM_AGENCY3[[#This Row],[Agency Name]]</f>
        <v>166-Bd of Reg Prof Eng &amp; Land Surveyors</v>
      </c>
      <c r="F2227" t="s">
        <v>57</v>
      </c>
      <c r="G2227" s="5" t="s">
        <v>458</v>
      </c>
      <c r="H2227" s="70">
        <v>0</v>
      </c>
      <c r="I2227" s="70">
        <v>0</v>
      </c>
      <c r="J2227" s="70">
        <v>0</v>
      </c>
      <c r="K2227" s="70">
        <v>0</v>
      </c>
      <c r="L2227" s="70">
        <v>0</v>
      </c>
    </row>
    <row r="2228" spans="1:12" hidden="1" x14ac:dyDescent="0.25">
      <c r="A2228" t="s">
        <v>257</v>
      </c>
      <c r="B2228" t="s">
        <v>379</v>
      </c>
      <c r="C2228" s="4" t="s">
        <v>471</v>
      </c>
      <c r="D2228" s="4" t="s">
        <v>482</v>
      </c>
      <c r="E2228" s="4" t="str">
        <f>CSM_AGENCY3[[#This Row],[Agency]]&amp;"-"&amp;CSM_AGENCY3[[#This Row],[Agency Name]]</f>
        <v>167-Forensic Investigations Council</v>
      </c>
      <c r="F2228" t="s">
        <v>57</v>
      </c>
      <c r="G2228" s="5" t="s">
        <v>458</v>
      </c>
      <c r="H2228" s="70">
        <v>0</v>
      </c>
      <c r="I2228" s="70">
        <v>0</v>
      </c>
      <c r="J2228" s="70">
        <v>0</v>
      </c>
      <c r="K2228" s="70">
        <v>0</v>
      </c>
      <c r="L2228" s="70">
        <v>0</v>
      </c>
    </row>
    <row r="2229" spans="1:12" hidden="1" x14ac:dyDescent="0.25">
      <c r="A2229" t="s">
        <v>258</v>
      </c>
      <c r="B2229" t="s">
        <v>380</v>
      </c>
      <c r="C2229" s="4" t="s">
        <v>471</v>
      </c>
      <c r="D2229" s="4" t="s">
        <v>482</v>
      </c>
      <c r="E2229" s="4" t="str">
        <f>CSM_AGENCY3[[#This Row],[Agency]]&amp;"-"&amp;CSM_AGENCY3[[#This Row],[Agency Name]]</f>
        <v>179-Dept of Enterprise Services</v>
      </c>
      <c r="F2229" t="s">
        <v>57</v>
      </c>
      <c r="G2229" s="5" t="s">
        <v>458</v>
      </c>
      <c r="H2229" s="70">
        <v>0</v>
      </c>
      <c r="I2229" s="70">
        <v>0</v>
      </c>
      <c r="J2229" s="70">
        <v>0</v>
      </c>
      <c r="K2229" s="70">
        <v>0</v>
      </c>
      <c r="L2229" s="70">
        <v>0</v>
      </c>
    </row>
    <row r="2230" spans="1:12" hidden="1" x14ac:dyDescent="0.25">
      <c r="A2230" t="s">
        <v>259</v>
      </c>
      <c r="B2230" t="s">
        <v>381</v>
      </c>
      <c r="C2230" s="4" t="s">
        <v>471</v>
      </c>
      <c r="D2230" s="4" t="s">
        <v>482</v>
      </c>
      <c r="E2230" s="4" t="str">
        <f>CSM_AGENCY3[[#This Row],[Agency]]&amp;"-"&amp;CSM_AGENCY3[[#This Row],[Agency Name]]</f>
        <v>185-Washington Horse Racing Commission</v>
      </c>
      <c r="F2230" t="s">
        <v>57</v>
      </c>
      <c r="G2230" s="5" t="s">
        <v>458</v>
      </c>
      <c r="H2230" s="70">
        <v>0</v>
      </c>
      <c r="I2230" s="70">
        <v>0</v>
      </c>
      <c r="J2230" s="70">
        <v>0</v>
      </c>
      <c r="K2230" s="70">
        <v>0</v>
      </c>
      <c r="L2230" s="70">
        <v>0</v>
      </c>
    </row>
    <row r="2231" spans="1:12" hidden="1" x14ac:dyDescent="0.25">
      <c r="A2231" t="s">
        <v>260</v>
      </c>
      <c r="B2231" t="s">
        <v>382</v>
      </c>
      <c r="C2231" s="4" t="s">
        <v>471</v>
      </c>
      <c r="D2231" s="4" t="s">
        <v>482</v>
      </c>
      <c r="E2231" s="4" t="str">
        <f>CSM_AGENCY3[[#This Row],[Agency]]&amp;"-"&amp;CSM_AGENCY3[[#This Row],[Agency Name]]</f>
        <v>190-Bd of Industrial Insurance Appeals</v>
      </c>
      <c r="F2231" t="s">
        <v>57</v>
      </c>
      <c r="G2231" s="5" t="s">
        <v>458</v>
      </c>
      <c r="H2231" s="70">
        <v>0</v>
      </c>
      <c r="I2231" s="70">
        <v>0</v>
      </c>
      <c r="J2231" s="70">
        <v>0</v>
      </c>
      <c r="K2231" s="70">
        <v>0</v>
      </c>
      <c r="L2231" s="70">
        <v>0</v>
      </c>
    </row>
    <row r="2232" spans="1:12" hidden="1" x14ac:dyDescent="0.25">
      <c r="A2232" t="s">
        <v>261</v>
      </c>
      <c r="B2232" t="s">
        <v>383</v>
      </c>
      <c r="C2232" s="4" t="s">
        <v>471</v>
      </c>
      <c r="D2232" s="4" t="s">
        <v>482</v>
      </c>
      <c r="E2232" s="4" t="str">
        <f>CSM_AGENCY3[[#This Row],[Agency]]&amp;"-"&amp;CSM_AGENCY3[[#This Row],[Agency Name]]</f>
        <v>195-Liquor and Cannabis Board</v>
      </c>
      <c r="F2232" t="s">
        <v>57</v>
      </c>
      <c r="G2232" s="5" t="s">
        <v>458</v>
      </c>
      <c r="H2232" s="70">
        <v>0</v>
      </c>
      <c r="I2232" s="70">
        <v>0</v>
      </c>
      <c r="J2232" s="70">
        <v>0</v>
      </c>
      <c r="K2232" s="70">
        <v>0</v>
      </c>
      <c r="L2232" s="70">
        <v>0</v>
      </c>
    </row>
    <row r="2233" spans="1:12" hidden="1" x14ac:dyDescent="0.25">
      <c r="A2233" t="s">
        <v>262</v>
      </c>
      <c r="B2233" t="s">
        <v>384</v>
      </c>
      <c r="C2233" s="4" t="s">
        <v>471</v>
      </c>
      <c r="D2233" s="4" t="s">
        <v>482</v>
      </c>
      <c r="E2233" s="4" t="str">
        <f>CSM_AGENCY3[[#This Row],[Agency]]&amp;"-"&amp;CSM_AGENCY3[[#This Row],[Agency Name]]</f>
        <v>205-Board of Pilotage Commissioners</v>
      </c>
      <c r="F2233" t="s">
        <v>57</v>
      </c>
      <c r="G2233" s="5" t="s">
        <v>458</v>
      </c>
      <c r="H2233" s="70">
        <v>0</v>
      </c>
      <c r="I2233" s="70">
        <v>0</v>
      </c>
      <c r="J2233" s="70">
        <v>0</v>
      </c>
      <c r="K2233" s="70">
        <v>0</v>
      </c>
      <c r="L2233" s="70">
        <v>0</v>
      </c>
    </row>
    <row r="2234" spans="1:12" hidden="1" x14ac:dyDescent="0.25">
      <c r="A2234" t="s">
        <v>263</v>
      </c>
      <c r="B2234" t="s">
        <v>385</v>
      </c>
      <c r="C2234" s="4" t="s">
        <v>471</v>
      </c>
      <c r="D2234" s="4" t="s">
        <v>482</v>
      </c>
      <c r="E2234" s="4" t="str">
        <f>CSM_AGENCY3[[#This Row],[Agency]]&amp;"-"&amp;CSM_AGENCY3[[#This Row],[Agency Name]]</f>
        <v>215-Utilities and Transportation Comm</v>
      </c>
      <c r="F2234" t="s">
        <v>57</v>
      </c>
      <c r="G2234" s="5" t="s">
        <v>458</v>
      </c>
      <c r="H2234" s="70">
        <v>0</v>
      </c>
      <c r="I2234" s="70">
        <v>0</v>
      </c>
      <c r="J2234" s="70">
        <v>0</v>
      </c>
      <c r="K2234" s="70">
        <v>0</v>
      </c>
      <c r="L2234" s="70">
        <v>0</v>
      </c>
    </row>
    <row r="2235" spans="1:12" hidden="1" x14ac:dyDescent="0.25">
      <c r="A2235" t="s">
        <v>264</v>
      </c>
      <c r="B2235" t="s">
        <v>386</v>
      </c>
      <c r="C2235" s="4" t="s">
        <v>471</v>
      </c>
      <c r="D2235" s="4" t="s">
        <v>482</v>
      </c>
      <c r="E2235" s="4" t="str">
        <f>CSM_AGENCY3[[#This Row],[Agency]]&amp;"-"&amp;CSM_AGENCY3[[#This Row],[Agency Name]]</f>
        <v>220-Board for Volunteer Firefighters</v>
      </c>
      <c r="F2235" t="s">
        <v>57</v>
      </c>
      <c r="G2235" s="5" t="s">
        <v>458</v>
      </c>
      <c r="H2235" s="70">
        <v>0</v>
      </c>
      <c r="I2235" s="70">
        <v>0</v>
      </c>
      <c r="J2235" s="70">
        <v>0</v>
      </c>
      <c r="K2235" s="70">
        <v>0</v>
      </c>
      <c r="L2235" s="70">
        <v>0</v>
      </c>
    </row>
    <row r="2236" spans="1:12" hidden="1" x14ac:dyDescent="0.25">
      <c r="A2236" t="s">
        <v>265</v>
      </c>
      <c r="B2236" t="s">
        <v>387</v>
      </c>
      <c r="C2236" s="4" t="s">
        <v>471</v>
      </c>
      <c r="D2236" s="4" t="s">
        <v>482</v>
      </c>
      <c r="E2236" s="4" t="str">
        <f>CSM_AGENCY3[[#This Row],[Agency]]&amp;"-"&amp;CSM_AGENCY3[[#This Row],[Agency Name]]</f>
        <v>225-Washington State Patrol</v>
      </c>
      <c r="F2236" t="s">
        <v>57</v>
      </c>
      <c r="G2236" s="5" t="s">
        <v>458</v>
      </c>
      <c r="H2236" s="70">
        <v>0</v>
      </c>
      <c r="I2236" s="70">
        <v>0</v>
      </c>
      <c r="J2236" s="70">
        <v>0</v>
      </c>
      <c r="K2236" s="70">
        <v>0</v>
      </c>
      <c r="L2236" s="70">
        <v>0</v>
      </c>
    </row>
    <row r="2237" spans="1:12" hidden="1" x14ac:dyDescent="0.25">
      <c r="A2237" t="s">
        <v>266</v>
      </c>
      <c r="B2237" t="s">
        <v>388</v>
      </c>
      <c r="C2237" s="4" t="s">
        <v>471</v>
      </c>
      <c r="D2237" s="4" t="s">
        <v>482</v>
      </c>
      <c r="E2237" s="4" t="str">
        <f>CSM_AGENCY3[[#This Row],[Agency]]&amp;"-"&amp;CSM_AGENCY3[[#This Row],[Agency Name]]</f>
        <v>227-Criminal Justice Training Comm</v>
      </c>
      <c r="F2237" t="s">
        <v>57</v>
      </c>
      <c r="G2237" s="5" t="s">
        <v>458</v>
      </c>
      <c r="H2237" s="70">
        <v>0</v>
      </c>
      <c r="I2237" s="70">
        <v>0</v>
      </c>
      <c r="J2237" s="70">
        <v>0</v>
      </c>
      <c r="K2237" s="70">
        <v>0</v>
      </c>
      <c r="L2237" s="70">
        <v>0</v>
      </c>
    </row>
    <row r="2238" spans="1:12" hidden="1" x14ac:dyDescent="0.25">
      <c r="A2238" t="s">
        <v>267</v>
      </c>
      <c r="B2238" t="s">
        <v>389</v>
      </c>
      <c r="C2238" s="4" t="s">
        <v>471</v>
      </c>
      <c r="D2238" s="4" t="s">
        <v>482</v>
      </c>
      <c r="E2238" s="4" t="str">
        <f>CSM_AGENCY3[[#This Row],[Agency]]&amp;"-"&amp;CSM_AGENCY3[[#This Row],[Agency Name]]</f>
        <v>228-WA Traffic Safety Commission</v>
      </c>
      <c r="F2238" t="s">
        <v>57</v>
      </c>
      <c r="G2238" s="5" t="s">
        <v>458</v>
      </c>
      <c r="H2238" s="70">
        <v>0</v>
      </c>
      <c r="I2238" s="70">
        <v>0</v>
      </c>
      <c r="J2238" s="70">
        <v>0</v>
      </c>
      <c r="K2238" s="70">
        <v>0</v>
      </c>
      <c r="L2238" s="70">
        <v>0</v>
      </c>
    </row>
    <row r="2239" spans="1:12" hidden="1" x14ac:dyDescent="0.25">
      <c r="A2239" t="s">
        <v>268</v>
      </c>
      <c r="B2239" t="s">
        <v>390</v>
      </c>
      <c r="C2239" s="4" t="s">
        <v>471</v>
      </c>
      <c r="D2239" s="4" t="s">
        <v>482</v>
      </c>
      <c r="E2239" s="4" t="str">
        <f>CSM_AGENCY3[[#This Row],[Agency]]&amp;"-"&amp;CSM_AGENCY3[[#This Row],[Agency Name]]</f>
        <v>229-Office of Independent Investigations</v>
      </c>
      <c r="F2239" t="s">
        <v>57</v>
      </c>
      <c r="G2239" s="5" t="s">
        <v>458</v>
      </c>
      <c r="H2239" s="70">
        <v>0</v>
      </c>
      <c r="I2239" s="70">
        <v>0</v>
      </c>
      <c r="J2239" s="70">
        <v>0</v>
      </c>
      <c r="K2239" s="70">
        <v>0</v>
      </c>
      <c r="L2239" s="70">
        <v>0</v>
      </c>
    </row>
    <row r="2240" spans="1:12" hidden="1" x14ac:dyDescent="0.25">
      <c r="A2240" t="s">
        <v>269</v>
      </c>
      <c r="B2240" t="s">
        <v>391</v>
      </c>
      <c r="C2240" s="4" t="s">
        <v>471</v>
      </c>
      <c r="D2240" s="4" t="s">
        <v>482</v>
      </c>
      <c r="E2240" s="4" t="str">
        <f>CSM_AGENCY3[[#This Row],[Agency]]&amp;"-"&amp;CSM_AGENCY3[[#This Row],[Agency Name]]</f>
        <v>235-Department of Labor and Industries</v>
      </c>
      <c r="F2240" t="s">
        <v>57</v>
      </c>
      <c r="G2240" s="5" t="s">
        <v>458</v>
      </c>
      <c r="H2240" s="70">
        <v>0</v>
      </c>
      <c r="I2240" s="70">
        <v>0</v>
      </c>
      <c r="J2240" s="70">
        <v>0</v>
      </c>
      <c r="K2240" s="70">
        <v>0</v>
      </c>
      <c r="L2240" s="70">
        <v>0</v>
      </c>
    </row>
    <row r="2241" spans="1:12" hidden="1" x14ac:dyDescent="0.25">
      <c r="A2241" t="s">
        <v>270</v>
      </c>
      <c r="B2241" t="s">
        <v>392</v>
      </c>
      <c r="C2241" s="4" t="s">
        <v>471</v>
      </c>
      <c r="D2241" s="4" t="s">
        <v>482</v>
      </c>
      <c r="E2241" s="4" t="str">
        <f>CSM_AGENCY3[[#This Row],[Agency]]&amp;"-"&amp;CSM_AGENCY3[[#This Row],[Agency Name]]</f>
        <v>240-Department of Licensing</v>
      </c>
      <c r="F2241" t="s">
        <v>57</v>
      </c>
      <c r="G2241" s="5" t="s">
        <v>458</v>
      </c>
      <c r="H2241" s="70">
        <v>0</v>
      </c>
      <c r="I2241" s="70">
        <v>0</v>
      </c>
      <c r="J2241" s="70">
        <v>0</v>
      </c>
      <c r="K2241" s="70">
        <v>0</v>
      </c>
      <c r="L2241" s="70">
        <v>0</v>
      </c>
    </row>
    <row r="2242" spans="1:12" hidden="1" x14ac:dyDescent="0.25">
      <c r="A2242" t="s">
        <v>271</v>
      </c>
      <c r="B2242" t="s">
        <v>393</v>
      </c>
      <c r="C2242" s="4" t="s">
        <v>471</v>
      </c>
      <c r="D2242" s="4" t="s">
        <v>482</v>
      </c>
      <c r="E2242" s="4" t="str">
        <f>CSM_AGENCY3[[#This Row],[Agency]]&amp;"-"&amp;CSM_AGENCY3[[#This Row],[Agency Name]]</f>
        <v>245-Military Department</v>
      </c>
      <c r="F2242" t="s">
        <v>57</v>
      </c>
      <c r="G2242" s="5" t="s">
        <v>458</v>
      </c>
      <c r="H2242" s="70">
        <v>0</v>
      </c>
      <c r="I2242" s="70">
        <v>0</v>
      </c>
      <c r="J2242" s="70">
        <v>0</v>
      </c>
      <c r="K2242" s="70">
        <v>0</v>
      </c>
      <c r="L2242" s="70">
        <v>0</v>
      </c>
    </row>
    <row r="2243" spans="1:12" hidden="1" x14ac:dyDescent="0.25">
      <c r="A2243" t="s">
        <v>272</v>
      </c>
      <c r="B2243" t="s">
        <v>394</v>
      </c>
      <c r="C2243" s="4" t="s">
        <v>471</v>
      </c>
      <c r="D2243" s="4" t="s">
        <v>482</v>
      </c>
      <c r="E2243" s="4" t="str">
        <f>CSM_AGENCY3[[#This Row],[Agency]]&amp;"-"&amp;CSM_AGENCY3[[#This Row],[Agency Name]]</f>
        <v>275-Public Employment Relations Comm</v>
      </c>
      <c r="F2243" t="s">
        <v>57</v>
      </c>
      <c r="G2243" s="5" t="s">
        <v>458</v>
      </c>
      <c r="H2243" s="70">
        <v>0</v>
      </c>
      <c r="I2243" s="70">
        <v>0</v>
      </c>
      <c r="J2243" s="70">
        <v>0</v>
      </c>
      <c r="K2243" s="70">
        <v>0</v>
      </c>
      <c r="L2243" s="70">
        <v>0</v>
      </c>
    </row>
    <row r="2244" spans="1:12" hidden="1" x14ac:dyDescent="0.25">
      <c r="A2244" t="s">
        <v>273</v>
      </c>
      <c r="B2244" t="s">
        <v>395</v>
      </c>
      <c r="C2244" s="4" t="s">
        <v>471</v>
      </c>
      <c r="D2244" s="4" t="s">
        <v>482</v>
      </c>
      <c r="E2244" s="4" t="str">
        <f>CSM_AGENCY3[[#This Row],[Agency]]&amp;"-"&amp;CSM_AGENCY3[[#This Row],[Agency Name]]</f>
        <v>300-Dept of Social and Health Services</v>
      </c>
      <c r="F2244" t="s">
        <v>57</v>
      </c>
      <c r="G2244" s="5" t="s">
        <v>458</v>
      </c>
      <c r="H2244" s="70">
        <v>0</v>
      </c>
      <c r="I2244" s="70">
        <v>0</v>
      </c>
      <c r="J2244" s="70">
        <v>0</v>
      </c>
      <c r="K2244" s="70">
        <v>0</v>
      </c>
      <c r="L2244" s="70">
        <v>0</v>
      </c>
    </row>
    <row r="2245" spans="1:12" hidden="1" x14ac:dyDescent="0.25">
      <c r="A2245" t="s">
        <v>274</v>
      </c>
      <c r="B2245" t="s">
        <v>396</v>
      </c>
      <c r="C2245" s="4" t="s">
        <v>471</v>
      </c>
      <c r="D2245" s="4" t="s">
        <v>482</v>
      </c>
      <c r="E2245" s="4" t="str">
        <f>CSM_AGENCY3[[#This Row],[Agency]]&amp;"-"&amp;CSM_AGENCY3[[#This Row],[Agency Name]]</f>
        <v>303-Department of Health</v>
      </c>
      <c r="F2245" t="s">
        <v>57</v>
      </c>
      <c r="G2245" s="5" t="s">
        <v>458</v>
      </c>
      <c r="H2245" s="70">
        <v>0</v>
      </c>
      <c r="I2245" s="70">
        <v>0</v>
      </c>
      <c r="J2245" s="70">
        <v>0</v>
      </c>
      <c r="K2245" s="70">
        <v>0</v>
      </c>
      <c r="L2245" s="70">
        <v>0</v>
      </c>
    </row>
    <row r="2246" spans="1:12" hidden="1" x14ac:dyDescent="0.25">
      <c r="A2246" t="s">
        <v>275</v>
      </c>
      <c r="B2246" t="s">
        <v>397</v>
      </c>
      <c r="C2246" s="4" t="s">
        <v>471</v>
      </c>
      <c r="D2246" s="4" t="s">
        <v>482</v>
      </c>
      <c r="E2246" s="4" t="str">
        <f>CSM_AGENCY3[[#This Row],[Agency]]&amp;"-"&amp;CSM_AGENCY3[[#This Row],[Agency Name]]</f>
        <v>305-Department of Veterans' Affairs</v>
      </c>
      <c r="F2246" t="s">
        <v>57</v>
      </c>
      <c r="G2246" s="5" t="s">
        <v>458</v>
      </c>
      <c r="H2246" s="70">
        <v>0</v>
      </c>
      <c r="I2246" s="70">
        <v>0</v>
      </c>
      <c r="J2246" s="70">
        <v>0</v>
      </c>
      <c r="K2246" s="70">
        <v>0</v>
      </c>
      <c r="L2246" s="70">
        <v>0</v>
      </c>
    </row>
    <row r="2247" spans="1:12" hidden="1" x14ac:dyDescent="0.25">
      <c r="A2247" t="s">
        <v>276</v>
      </c>
      <c r="B2247" t="s">
        <v>398</v>
      </c>
      <c r="C2247" s="4" t="s">
        <v>471</v>
      </c>
      <c r="D2247" s="4" t="s">
        <v>482</v>
      </c>
      <c r="E2247" s="4" t="str">
        <f>CSM_AGENCY3[[#This Row],[Agency]]&amp;"-"&amp;CSM_AGENCY3[[#This Row],[Agency Name]]</f>
        <v>307-Dept of Children, Youth &amp; Families</v>
      </c>
      <c r="F2247" t="s">
        <v>57</v>
      </c>
      <c r="G2247" s="5" t="s">
        <v>458</v>
      </c>
      <c r="H2247" s="70">
        <v>0</v>
      </c>
      <c r="I2247" s="70">
        <v>0</v>
      </c>
      <c r="J2247" s="70">
        <v>0</v>
      </c>
      <c r="K2247" s="70">
        <v>0</v>
      </c>
      <c r="L2247" s="70">
        <v>0</v>
      </c>
    </row>
    <row r="2248" spans="1:12" hidden="1" x14ac:dyDescent="0.25">
      <c r="A2248" t="s">
        <v>277</v>
      </c>
      <c r="B2248" t="s">
        <v>399</v>
      </c>
      <c r="C2248" s="4" t="s">
        <v>471</v>
      </c>
      <c r="D2248" s="4" t="s">
        <v>482</v>
      </c>
      <c r="E2248" s="4" t="str">
        <f>CSM_AGENCY3[[#This Row],[Agency]]&amp;"-"&amp;CSM_AGENCY3[[#This Row],[Agency Name]]</f>
        <v>310-Department of Corrections</v>
      </c>
      <c r="F2248" t="s">
        <v>57</v>
      </c>
      <c r="G2248" s="5" t="s">
        <v>458</v>
      </c>
      <c r="H2248" s="70">
        <v>0</v>
      </c>
      <c r="I2248" s="70">
        <v>0</v>
      </c>
      <c r="J2248" s="70">
        <v>0</v>
      </c>
      <c r="K2248" s="70">
        <v>0</v>
      </c>
      <c r="L2248" s="70">
        <v>0</v>
      </c>
    </row>
    <row r="2249" spans="1:12" hidden="1" x14ac:dyDescent="0.25">
      <c r="A2249" t="s">
        <v>278</v>
      </c>
      <c r="B2249" t="s">
        <v>400</v>
      </c>
      <c r="C2249" s="4" t="s">
        <v>471</v>
      </c>
      <c r="D2249" s="4" t="s">
        <v>482</v>
      </c>
      <c r="E2249" s="4" t="str">
        <f>CSM_AGENCY3[[#This Row],[Agency]]&amp;"-"&amp;CSM_AGENCY3[[#This Row],[Agency Name]]</f>
        <v>315-Dept of Services for the Blind</v>
      </c>
      <c r="F2249" t="s">
        <v>57</v>
      </c>
      <c r="G2249" s="5" t="s">
        <v>458</v>
      </c>
      <c r="H2249" s="70">
        <v>0</v>
      </c>
      <c r="I2249" s="70">
        <v>0</v>
      </c>
      <c r="J2249" s="70">
        <v>0</v>
      </c>
      <c r="K2249" s="70">
        <v>0</v>
      </c>
      <c r="L2249" s="70">
        <v>0</v>
      </c>
    </row>
    <row r="2250" spans="1:12" hidden="1" x14ac:dyDescent="0.25">
      <c r="A2250" t="s">
        <v>279</v>
      </c>
      <c r="B2250" t="s">
        <v>401</v>
      </c>
      <c r="C2250" s="4" t="s">
        <v>471</v>
      </c>
      <c r="D2250" s="4" t="s">
        <v>482</v>
      </c>
      <c r="E2250" s="4" t="str">
        <f>CSM_AGENCY3[[#This Row],[Agency]]&amp;"-"&amp;CSM_AGENCY3[[#This Row],[Agency Name]]</f>
        <v>340-Student Achievement Council</v>
      </c>
      <c r="F2250" t="s">
        <v>57</v>
      </c>
      <c r="G2250" s="5" t="s">
        <v>458</v>
      </c>
      <c r="H2250" s="70">
        <v>0</v>
      </c>
      <c r="I2250" s="70">
        <v>0</v>
      </c>
      <c r="J2250" s="70">
        <v>0</v>
      </c>
      <c r="K2250" s="70">
        <v>0</v>
      </c>
      <c r="L2250" s="70">
        <v>0</v>
      </c>
    </row>
    <row r="2251" spans="1:12" hidden="1" x14ac:dyDescent="0.25">
      <c r="A2251" t="s">
        <v>280</v>
      </c>
      <c r="B2251" t="s">
        <v>402</v>
      </c>
      <c r="C2251" s="4" t="s">
        <v>471</v>
      </c>
      <c r="D2251" s="4" t="s">
        <v>482</v>
      </c>
      <c r="E2251" s="4" t="str">
        <f>CSM_AGENCY3[[#This Row],[Agency]]&amp;"-"&amp;CSM_AGENCY3[[#This Row],[Agency Name]]</f>
        <v>341-LEOFF 2 Retirement Board</v>
      </c>
      <c r="F2251" t="s">
        <v>57</v>
      </c>
      <c r="G2251" s="5" t="s">
        <v>458</v>
      </c>
      <c r="H2251" s="70">
        <v>115000</v>
      </c>
      <c r="I2251" s="70">
        <v>116000</v>
      </c>
      <c r="J2251" s="70">
        <v>231000</v>
      </c>
      <c r="K2251" s="70">
        <v>9583.3333333333339</v>
      </c>
      <c r="L2251" s="70">
        <v>9666.6666666666661</v>
      </c>
    </row>
    <row r="2252" spans="1:12" hidden="1" x14ac:dyDescent="0.25">
      <c r="A2252" t="s">
        <v>281</v>
      </c>
      <c r="B2252" t="s">
        <v>403</v>
      </c>
      <c r="C2252" s="4" t="s">
        <v>471</v>
      </c>
      <c r="D2252" s="4" t="s">
        <v>482</v>
      </c>
      <c r="E2252" s="4" t="str">
        <f>CSM_AGENCY3[[#This Row],[Agency]]&amp;"-"&amp;CSM_AGENCY3[[#This Row],[Agency Name]]</f>
        <v>350-Public Schools</v>
      </c>
      <c r="F2252" t="s">
        <v>57</v>
      </c>
      <c r="G2252" s="5" t="s">
        <v>458</v>
      </c>
      <c r="H2252" s="70">
        <v>0</v>
      </c>
      <c r="I2252" s="70">
        <v>0</v>
      </c>
      <c r="J2252" s="70">
        <v>0</v>
      </c>
      <c r="K2252" s="70">
        <v>0</v>
      </c>
      <c r="L2252" s="70">
        <v>0</v>
      </c>
    </row>
    <row r="2253" spans="1:12" hidden="1" x14ac:dyDescent="0.25">
      <c r="A2253" t="s">
        <v>282</v>
      </c>
      <c r="B2253" t="s">
        <v>404</v>
      </c>
      <c r="C2253" s="4" t="s">
        <v>471</v>
      </c>
      <c r="D2253" s="4" t="s">
        <v>482</v>
      </c>
      <c r="E2253" s="4" t="str">
        <f>CSM_AGENCY3[[#This Row],[Agency]]&amp;"-"&amp;CSM_AGENCY3[[#This Row],[Agency Name]]</f>
        <v>351-State School for the Blind</v>
      </c>
      <c r="F2253" t="s">
        <v>57</v>
      </c>
      <c r="G2253" s="5" t="s">
        <v>458</v>
      </c>
      <c r="H2253" s="70">
        <v>0</v>
      </c>
      <c r="I2253" s="70">
        <v>0</v>
      </c>
      <c r="J2253" s="70">
        <v>0</v>
      </c>
      <c r="K2253" s="70">
        <v>0</v>
      </c>
      <c r="L2253" s="70">
        <v>0</v>
      </c>
    </row>
    <row r="2254" spans="1:12" hidden="1" x14ac:dyDescent="0.25">
      <c r="A2254" t="s">
        <v>283</v>
      </c>
      <c r="B2254" t="s">
        <v>405</v>
      </c>
      <c r="C2254" s="4" t="s">
        <v>471</v>
      </c>
      <c r="D2254" s="4" t="s">
        <v>482</v>
      </c>
      <c r="E2254" s="4" t="str">
        <f>CSM_AGENCY3[[#This Row],[Agency]]&amp;"-"&amp;CSM_AGENCY3[[#This Row],[Agency Name]]</f>
        <v>353-Childhood Deafness &amp; Hearing Loss</v>
      </c>
      <c r="F2254" t="s">
        <v>57</v>
      </c>
      <c r="G2254" s="5" t="s">
        <v>458</v>
      </c>
      <c r="H2254" s="70">
        <v>0</v>
      </c>
      <c r="I2254" s="70">
        <v>0</v>
      </c>
      <c r="J2254" s="70">
        <v>0</v>
      </c>
      <c r="K2254" s="70">
        <v>0</v>
      </c>
      <c r="L2254" s="70">
        <v>0</v>
      </c>
    </row>
    <row r="2255" spans="1:12" hidden="1" x14ac:dyDescent="0.25">
      <c r="A2255" t="s">
        <v>284</v>
      </c>
      <c r="B2255" t="s">
        <v>406</v>
      </c>
      <c r="C2255" s="4" t="s">
        <v>471</v>
      </c>
      <c r="D2255" s="4" t="s">
        <v>482</v>
      </c>
      <c r="E2255" s="4" t="str">
        <f>CSM_AGENCY3[[#This Row],[Agency]]&amp;"-"&amp;CSM_AGENCY3[[#This Row],[Agency Name]]</f>
        <v>354-Workforce Trng &amp; Educ Coord Board</v>
      </c>
      <c r="F2255" t="s">
        <v>57</v>
      </c>
      <c r="G2255" s="5" t="s">
        <v>458</v>
      </c>
      <c r="H2255" s="70">
        <v>0</v>
      </c>
      <c r="I2255" s="70">
        <v>0</v>
      </c>
      <c r="J2255" s="70">
        <v>0</v>
      </c>
      <c r="K2255" s="70">
        <v>0</v>
      </c>
      <c r="L2255" s="70">
        <v>0</v>
      </c>
    </row>
    <row r="2256" spans="1:12" hidden="1" x14ac:dyDescent="0.25">
      <c r="A2256" t="s">
        <v>285</v>
      </c>
      <c r="B2256" t="s">
        <v>407</v>
      </c>
      <c r="C2256" s="4" t="s">
        <v>471</v>
      </c>
      <c r="D2256" s="4" t="s">
        <v>482</v>
      </c>
      <c r="E2256" s="4" t="str">
        <f>CSM_AGENCY3[[#This Row],[Agency]]&amp;"-"&amp;CSM_AGENCY3[[#This Row],[Agency Name]]</f>
        <v>355-Archaeology &amp; Historic Preservation</v>
      </c>
      <c r="F2256" t="s">
        <v>57</v>
      </c>
      <c r="G2256" s="5" t="s">
        <v>458</v>
      </c>
      <c r="H2256" s="70">
        <v>306000</v>
      </c>
      <c r="I2256" s="70">
        <v>309000</v>
      </c>
      <c r="J2256" s="70">
        <v>615000</v>
      </c>
      <c r="K2256" s="70">
        <v>25500</v>
      </c>
      <c r="L2256" s="70">
        <v>25750</v>
      </c>
    </row>
    <row r="2257" spans="1:12" hidden="1" x14ac:dyDescent="0.25">
      <c r="A2257" t="s">
        <v>286</v>
      </c>
      <c r="B2257" t="s">
        <v>439</v>
      </c>
      <c r="C2257" s="4" t="s">
        <v>471</v>
      </c>
      <c r="D2257" s="4" t="s">
        <v>482</v>
      </c>
      <c r="E2257" s="4" t="str">
        <f>CSM_AGENCY3[[#This Row],[Agency]]&amp;"-"&amp;CSM_AGENCY3[[#This Row],[Agency Name]]</f>
        <v>357-Department of Early Learning</v>
      </c>
      <c r="F2257" t="s">
        <v>57</v>
      </c>
      <c r="G2257" s="5" t="s">
        <v>458</v>
      </c>
      <c r="H2257" s="70">
        <v>0</v>
      </c>
      <c r="I2257" s="70">
        <v>0</v>
      </c>
      <c r="J2257" s="70">
        <v>0</v>
      </c>
      <c r="K2257" s="70">
        <v>0</v>
      </c>
      <c r="L2257" s="70">
        <v>0</v>
      </c>
    </row>
    <row r="2258" spans="1:12" hidden="1" x14ac:dyDescent="0.25">
      <c r="A2258" t="s">
        <v>287</v>
      </c>
      <c r="B2258" t="s">
        <v>408</v>
      </c>
      <c r="C2258" s="4" t="s">
        <v>471</v>
      </c>
      <c r="D2258" s="4" t="s">
        <v>482</v>
      </c>
      <c r="E2258" s="4" t="str">
        <f>CSM_AGENCY3[[#This Row],[Agency]]&amp;"-"&amp;CSM_AGENCY3[[#This Row],[Agency Name]]</f>
        <v>359-Washington Charter School Comm</v>
      </c>
      <c r="F2258" t="s">
        <v>57</v>
      </c>
      <c r="G2258" s="5" t="s">
        <v>458</v>
      </c>
      <c r="H2258" s="70">
        <v>0</v>
      </c>
      <c r="I2258" s="70">
        <v>0</v>
      </c>
      <c r="J2258" s="70">
        <v>0</v>
      </c>
      <c r="K2258" s="70">
        <v>0</v>
      </c>
      <c r="L2258" s="70">
        <v>0</v>
      </c>
    </row>
    <row r="2259" spans="1:12" hidden="1" x14ac:dyDescent="0.25">
      <c r="A2259" t="s">
        <v>288</v>
      </c>
      <c r="B2259" t="s">
        <v>409</v>
      </c>
      <c r="C2259" s="4" t="s">
        <v>471</v>
      </c>
      <c r="D2259" s="4" t="s">
        <v>482</v>
      </c>
      <c r="E2259" s="4" t="str">
        <f>CSM_AGENCY3[[#This Row],[Agency]]&amp;"-"&amp;CSM_AGENCY3[[#This Row],[Agency Name]]</f>
        <v>360-University of Washington</v>
      </c>
      <c r="F2259" t="s">
        <v>57</v>
      </c>
      <c r="G2259" s="5" t="s">
        <v>458</v>
      </c>
      <c r="H2259" s="70">
        <v>0</v>
      </c>
      <c r="I2259" s="70">
        <v>0</v>
      </c>
      <c r="J2259" s="70">
        <v>0</v>
      </c>
      <c r="K2259" s="70">
        <v>0</v>
      </c>
      <c r="L2259" s="70">
        <v>0</v>
      </c>
    </row>
    <row r="2260" spans="1:12" hidden="1" x14ac:dyDescent="0.25">
      <c r="A2260" t="s">
        <v>289</v>
      </c>
      <c r="B2260" t="s">
        <v>410</v>
      </c>
      <c r="C2260" s="4" t="s">
        <v>471</v>
      </c>
      <c r="D2260" s="4" t="s">
        <v>482</v>
      </c>
      <c r="E2260" s="4" t="str">
        <f>CSM_AGENCY3[[#This Row],[Agency]]&amp;"-"&amp;CSM_AGENCY3[[#This Row],[Agency Name]]</f>
        <v>365-Washington State University</v>
      </c>
      <c r="F2260" t="s">
        <v>57</v>
      </c>
      <c r="G2260" s="5" t="s">
        <v>458</v>
      </c>
      <c r="H2260" s="70">
        <v>0</v>
      </c>
      <c r="I2260" s="70">
        <v>0</v>
      </c>
      <c r="J2260" s="70">
        <v>0</v>
      </c>
      <c r="K2260" s="70">
        <v>0</v>
      </c>
      <c r="L2260" s="70">
        <v>0</v>
      </c>
    </row>
    <row r="2261" spans="1:12" hidden="1" x14ac:dyDescent="0.25">
      <c r="A2261" t="s">
        <v>290</v>
      </c>
      <c r="B2261" t="s">
        <v>411</v>
      </c>
      <c r="C2261" s="4" t="s">
        <v>471</v>
      </c>
      <c r="D2261" s="4" t="s">
        <v>482</v>
      </c>
      <c r="E2261" s="4" t="str">
        <f>CSM_AGENCY3[[#This Row],[Agency]]&amp;"-"&amp;CSM_AGENCY3[[#This Row],[Agency Name]]</f>
        <v>370-Eastern Washington University</v>
      </c>
      <c r="F2261" t="s">
        <v>57</v>
      </c>
      <c r="G2261" s="5" t="s">
        <v>458</v>
      </c>
      <c r="H2261" s="70">
        <v>0</v>
      </c>
      <c r="I2261" s="70">
        <v>0</v>
      </c>
      <c r="J2261" s="70">
        <v>0</v>
      </c>
      <c r="K2261" s="70">
        <v>0</v>
      </c>
      <c r="L2261" s="70">
        <v>0</v>
      </c>
    </row>
    <row r="2262" spans="1:12" hidden="1" x14ac:dyDescent="0.25">
      <c r="A2262" t="s">
        <v>291</v>
      </c>
      <c r="B2262" t="s">
        <v>412</v>
      </c>
      <c r="C2262" s="4" t="s">
        <v>471</v>
      </c>
      <c r="D2262" s="4" t="s">
        <v>482</v>
      </c>
      <c r="E2262" s="4" t="str">
        <f>CSM_AGENCY3[[#This Row],[Agency]]&amp;"-"&amp;CSM_AGENCY3[[#This Row],[Agency Name]]</f>
        <v>375-Central Washington University</v>
      </c>
      <c r="F2262" t="s">
        <v>57</v>
      </c>
      <c r="G2262" s="5" t="s">
        <v>458</v>
      </c>
      <c r="H2262" s="70">
        <v>0</v>
      </c>
      <c r="I2262" s="70">
        <v>0</v>
      </c>
      <c r="J2262" s="70">
        <v>0</v>
      </c>
      <c r="K2262" s="70">
        <v>0</v>
      </c>
      <c r="L2262" s="70">
        <v>0</v>
      </c>
    </row>
    <row r="2263" spans="1:12" hidden="1" x14ac:dyDescent="0.25">
      <c r="A2263" t="s">
        <v>292</v>
      </c>
      <c r="B2263" t="s">
        <v>413</v>
      </c>
      <c r="C2263" s="4" t="s">
        <v>471</v>
      </c>
      <c r="D2263" s="4" t="s">
        <v>482</v>
      </c>
      <c r="E2263" s="4" t="str">
        <f>CSM_AGENCY3[[#This Row],[Agency]]&amp;"-"&amp;CSM_AGENCY3[[#This Row],[Agency Name]]</f>
        <v>376-The Evergreen State College</v>
      </c>
      <c r="F2263" t="s">
        <v>57</v>
      </c>
      <c r="G2263" s="5" t="s">
        <v>458</v>
      </c>
      <c r="H2263" s="70">
        <v>0</v>
      </c>
      <c r="I2263" s="70">
        <v>0</v>
      </c>
      <c r="J2263" s="70">
        <v>0</v>
      </c>
      <c r="K2263" s="70">
        <v>0</v>
      </c>
      <c r="L2263" s="70">
        <v>0</v>
      </c>
    </row>
    <row r="2264" spans="1:12" hidden="1" x14ac:dyDescent="0.25">
      <c r="A2264" t="s">
        <v>293</v>
      </c>
      <c r="B2264" t="s">
        <v>414</v>
      </c>
      <c r="C2264" s="4" t="s">
        <v>471</v>
      </c>
      <c r="D2264" s="4" t="s">
        <v>482</v>
      </c>
      <c r="E2264" s="4" t="str">
        <f>CSM_AGENCY3[[#This Row],[Agency]]&amp;"-"&amp;CSM_AGENCY3[[#This Row],[Agency Name]]</f>
        <v>380-Western Washington University</v>
      </c>
      <c r="F2264" t="s">
        <v>57</v>
      </c>
      <c r="G2264" s="5" t="s">
        <v>458</v>
      </c>
      <c r="H2264" s="70">
        <v>0</v>
      </c>
      <c r="I2264" s="70">
        <v>0</v>
      </c>
      <c r="J2264" s="70">
        <v>0</v>
      </c>
      <c r="K2264" s="70">
        <v>0</v>
      </c>
      <c r="L2264" s="70">
        <v>0</v>
      </c>
    </row>
    <row r="2265" spans="1:12" hidden="1" x14ac:dyDescent="0.25">
      <c r="A2265" t="s">
        <v>294</v>
      </c>
      <c r="B2265" t="s">
        <v>415</v>
      </c>
      <c r="C2265" s="4" t="s">
        <v>471</v>
      </c>
      <c r="D2265" s="4" t="s">
        <v>482</v>
      </c>
      <c r="E2265" s="4" t="str">
        <f>CSM_AGENCY3[[#This Row],[Agency]]&amp;"-"&amp;CSM_AGENCY3[[#This Row],[Agency Name]]</f>
        <v>387-Washington State Arts Commission</v>
      </c>
      <c r="F2265" t="s">
        <v>57</v>
      </c>
      <c r="G2265" s="5" t="s">
        <v>458</v>
      </c>
      <c r="H2265" s="70">
        <v>330000</v>
      </c>
      <c r="I2265" s="70">
        <v>332000</v>
      </c>
      <c r="J2265" s="70">
        <v>662000</v>
      </c>
      <c r="K2265" s="70">
        <v>27500</v>
      </c>
      <c r="L2265" s="70">
        <v>27666.666666666668</v>
      </c>
    </row>
    <row r="2266" spans="1:12" hidden="1" x14ac:dyDescent="0.25">
      <c r="A2266" t="s">
        <v>295</v>
      </c>
      <c r="B2266" t="s">
        <v>416</v>
      </c>
      <c r="C2266" s="4" t="s">
        <v>471</v>
      </c>
      <c r="D2266" s="4" t="s">
        <v>482</v>
      </c>
      <c r="E2266" s="4" t="str">
        <f>CSM_AGENCY3[[#This Row],[Agency]]&amp;"-"&amp;CSM_AGENCY3[[#This Row],[Agency Name]]</f>
        <v>390-Washington State Historical Society</v>
      </c>
      <c r="F2266" t="s">
        <v>57</v>
      </c>
      <c r="G2266" s="5" t="s">
        <v>458</v>
      </c>
      <c r="H2266" s="70">
        <v>0</v>
      </c>
      <c r="I2266" s="70">
        <v>0</v>
      </c>
      <c r="J2266" s="70">
        <v>0</v>
      </c>
      <c r="K2266" s="70">
        <v>0</v>
      </c>
      <c r="L2266" s="70">
        <v>0</v>
      </c>
    </row>
    <row r="2267" spans="1:12" hidden="1" x14ac:dyDescent="0.25">
      <c r="A2267" t="s">
        <v>296</v>
      </c>
      <c r="B2267" t="s">
        <v>417</v>
      </c>
      <c r="C2267" s="4" t="s">
        <v>471</v>
      </c>
      <c r="D2267" s="4" t="s">
        <v>482</v>
      </c>
      <c r="E2267" s="4" t="str">
        <f>CSM_AGENCY3[[#This Row],[Agency]]&amp;"-"&amp;CSM_AGENCY3[[#This Row],[Agency Name]]</f>
        <v>395-East Wash State Historical Society</v>
      </c>
      <c r="F2267" t="s">
        <v>57</v>
      </c>
      <c r="G2267" s="5" t="s">
        <v>458</v>
      </c>
      <c r="H2267" s="70">
        <v>0</v>
      </c>
      <c r="I2267" s="70">
        <v>0</v>
      </c>
      <c r="J2267" s="70">
        <v>0</v>
      </c>
      <c r="K2267" s="70">
        <v>0</v>
      </c>
      <c r="L2267" s="70">
        <v>0</v>
      </c>
    </row>
    <row r="2268" spans="1:12" hidden="1" x14ac:dyDescent="0.25">
      <c r="A2268" t="s">
        <v>297</v>
      </c>
      <c r="B2268" t="s">
        <v>418</v>
      </c>
      <c r="C2268" s="4" t="s">
        <v>471</v>
      </c>
      <c r="D2268" s="4" t="s">
        <v>482</v>
      </c>
      <c r="E2268" s="4" t="str">
        <f>CSM_AGENCY3[[#This Row],[Agency]]&amp;"-"&amp;CSM_AGENCY3[[#This Row],[Agency Name]]</f>
        <v>405-Department of Transportation</v>
      </c>
      <c r="F2268" t="s">
        <v>57</v>
      </c>
      <c r="G2268" s="5" t="s">
        <v>458</v>
      </c>
      <c r="H2268" s="70">
        <v>0</v>
      </c>
      <c r="I2268" s="70">
        <v>0</v>
      </c>
      <c r="J2268" s="70">
        <v>0</v>
      </c>
      <c r="K2268" s="70">
        <v>0</v>
      </c>
      <c r="L2268" s="70">
        <v>0</v>
      </c>
    </row>
    <row r="2269" spans="1:12" hidden="1" x14ac:dyDescent="0.25">
      <c r="A2269" t="s">
        <v>298</v>
      </c>
      <c r="B2269" t="s">
        <v>419</v>
      </c>
      <c r="C2269" s="4" t="s">
        <v>471</v>
      </c>
      <c r="D2269" s="4" t="s">
        <v>482</v>
      </c>
      <c r="E2269" s="4" t="str">
        <f>CSM_AGENCY3[[#This Row],[Agency]]&amp;"-"&amp;CSM_AGENCY3[[#This Row],[Agency Name]]</f>
        <v>406-County Road Administration Board</v>
      </c>
      <c r="F2269" t="s">
        <v>57</v>
      </c>
      <c r="G2269" s="5" t="s">
        <v>458</v>
      </c>
      <c r="H2269" s="70">
        <v>0</v>
      </c>
      <c r="I2269" s="70">
        <v>0</v>
      </c>
      <c r="J2269" s="70">
        <v>0</v>
      </c>
      <c r="K2269" s="70">
        <v>0</v>
      </c>
      <c r="L2269" s="70">
        <v>0</v>
      </c>
    </row>
    <row r="2270" spans="1:12" hidden="1" x14ac:dyDescent="0.25">
      <c r="A2270" t="s">
        <v>299</v>
      </c>
      <c r="B2270" t="s">
        <v>420</v>
      </c>
      <c r="C2270" s="4" t="s">
        <v>471</v>
      </c>
      <c r="D2270" s="4" t="s">
        <v>482</v>
      </c>
      <c r="E2270" s="4" t="str">
        <f>CSM_AGENCY3[[#This Row],[Agency]]&amp;"-"&amp;CSM_AGENCY3[[#This Row],[Agency Name]]</f>
        <v>407-Transportation Improvement Board</v>
      </c>
      <c r="F2270" t="s">
        <v>57</v>
      </c>
      <c r="G2270" s="5" t="s">
        <v>458</v>
      </c>
      <c r="H2270" s="70">
        <v>0</v>
      </c>
      <c r="I2270" s="70">
        <v>0</v>
      </c>
      <c r="J2270" s="70">
        <v>0</v>
      </c>
      <c r="K2270" s="70">
        <v>0</v>
      </c>
      <c r="L2270" s="70">
        <v>0</v>
      </c>
    </row>
    <row r="2271" spans="1:12" hidden="1" x14ac:dyDescent="0.25">
      <c r="A2271" t="s">
        <v>300</v>
      </c>
      <c r="B2271" t="s">
        <v>421</v>
      </c>
      <c r="C2271" s="4" t="s">
        <v>471</v>
      </c>
      <c r="D2271" s="4" t="s">
        <v>482</v>
      </c>
      <c r="E2271" s="4" t="str">
        <f>CSM_AGENCY3[[#This Row],[Agency]]&amp;"-"&amp;CSM_AGENCY3[[#This Row],[Agency Name]]</f>
        <v>410-Transportation Commission</v>
      </c>
      <c r="F2271" t="s">
        <v>57</v>
      </c>
      <c r="G2271" s="5" t="s">
        <v>458</v>
      </c>
      <c r="H2271" s="70">
        <v>0</v>
      </c>
      <c r="I2271" s="70">
        <v>0</v>
      </c>
      <c r="J2271" s="70">
        <v>0</v>
      </c>
      <c r="K2271" s="70">
        <v>0</v>
      </c>
      <c r="L2271" s="70">
        <v>0</v>
      </c>
    </row>
    <row r="2272" spans="1:12" hidden="1" x14ac:dyDescent="0.25">
      <c r="A2272" t="s">
        <v>301</v>
      </c>
      <c r="B2272" t="s">
        <v>422</v>
      </c>
      <c r="C2272" s="4" t="s">
        <v>471</v>
      </c>
      <c r="D2272" s="4" t="s">
        <v>482</v>
      </c>
      <c r="E2272" s="4" t="str">
        <f>CSM_AGENCY3[[#This Row],[Agency]]&amp;"-"&amp;CSM_AGENCY3[[#This Row],[Agency Name]]</f>
        <v>411-Freight Mobility Strategic Invest</v>
      </c>
      <c r="F2272" t="s">
        <v>57</v>
      </c>
      <c r="G2272" s="5" t="s">
        <v>458</v>
      </c>
      <c r="H2272" s="70">
        <v>0</v>
      </c>
      <c r="I2272" s="70">
        <v>0</v>
      </c>
      <c r="J2272" s="70">
        <v>0</v>
      </c>
      <c r="K2272" s="70">
        <v>0</v>
      </c>
      <c r="L2272" s="70">
        <v>0</v>
      </c>
    </row>
    <row r="2273" spans="1:12" hidden="1" x14ac:dyDescent="0.25">
      <c r="A2273" t="s">
        <v>302</v>
      </c>
      <c r="B2273" t="s">
        <v>423</v>
      </c>
      <c r="C2273" s="4" t="s">
        <v>471</v>
      </c>
      <c r="D2273" s="4" t="s">
        <v>482</v>
      </c>
      <c r="E2273" s="4" t="str">
        <f>CSM_AGENCY3[[#This Row],[Agency]]&amp;"-"&amp;CSM_AGENCY3[[#This Row],[Agency Name]]</f>
        <v>460-Columbia River Gorge Commission</v>
      </c>
      <c r="F2273" t="s">
        <v>57</v>
      </c>
      <c r="G2273" s="5" t="s">
        <v>458</v>
      </c>
      <c r="H2273" s="70">
        <v>0</v>
      </c>
      <c r="I2273" s="70">
        <v>0</v>
      </c>
      <c r="J2273" s="70">
        <v>0</v>
      </c>
      <c r="K2273" s="70">
        <v>0</v>
      </c>
      <c r="L2273" s="70">
        <v>0</v>
      </c>
    </row>
    <row r="2274" spans="1:12" hidden="1" x14ac:dyDescent="0.25">
      <c r="A2274" t="s">
        <v>303</v>
      </c>
      <c r="B2274" t="s">
        <v>424</v>
      </c>
      <c r="C2274" s="4" t="s">
        <v>471</v>
      </c>
      <c r="D2274" s="4" t="s">
        <v>482</v>
      </c>
      <c r="E2274" s="4" t="str">
        <f>CSM_AGENCY3[[#This Row],[Agency]]&amp;"-"&amp;CSM_AGENCY3[[#This Row],[Agency Name]]</f>
        <v>461-Department of Ecology</v>
      </c>
      <c r="F2274" t="s">
        <v>57</v>
      </c>
      <c r="G2274" s="5" t="s">
        <v>458</v>
      </c>
      <c r="H2274" s="70">
        <v>0</v>
      </c>
      <c r="I2274" s="70">
        <v>0</v>
      </c>
      <c r="J2274" s="70">
        <v>0</v>
      </c>
      <c r="K2274" s="70">
        <v>0</v>
      </c>
      <c r="L2274" s="70">
        <v>0</v>
      </c>
    </row>
    <row r="2275" spans="1:12" hidden="1" x14ac:dyDescent="0.25">
      <c r="A2275" t="s">
        <v>304</v>
      </c>
      <c r="B2275" t="s">
        <v>425</v>
      </c>
      <c r="C2275" s="4" t="s">
        <v>471</v>
      </c>
      <c r="D2275" s="4" t="s">
        <v>482</v>
      </c>
      <c r="E2275" s="4" t="str">
        <f>CSM_AGENCY3[[#This Row],[Agency]]&amp;"-"&amp;CSM_AGENCY3[[#This Row],[Agency Name]]</f>
        <v>462-WA Pollution Liab Insurance Program</v>
      </c>
      <c r="F2275" t="s">
        <v>57</v>
      </c>
      <c r="G2275" s="5" t="s">
        <v>458</v>
      </c>
      <c r="H2275" s="70">
        <v>0</v>
      </c>
      <c r="I2275" s="70">
        <v>0</v>
      </c>
      <c r="J2275" s="70">
        <v>0</v>
      </c>
      <c r="K2275" s="70">
        <v>0</v>
      </c>
      <c r="L2275" s="70">
        <v>0</v>
      </c>
    </row>
    <row r="2276" spans="1:12" hidden="1" x14ac:dyDescent="0.25">
      <c r="A2276" t="s">
        <v>306</v>
      </c>
      <c r="B2276" t="s">
        <v>427</v>
      </c>
      <c r="C2276" s="4" t="s">
        <v>471</v>
      </c>
      <c r="D2276" s="4" t="s">
        <v>482</v>
      </c>
      <c r="E2276" s="4" t="str">
        <f>CSM_AGENCY3[[#This Row],[Agency]]&amp;"-"&amp;CSM_AGENCY3[[#This Row],[Agency Name]]</f>
        <v>465-State Parks and Recreation Comm</v>
      </c>
      <c r="F2276" t="s">
        <v>57</v>
      </c>
      <c r="G2276" s="5" t="s">
        <v>458</v>
      </c>
      <c r="H2276" s="70">
        <v>0</v>
      </c>
      <c r="I2276" s="70">
        <v>0</v>
      </c>
      <c r="J2276" s="70">
        <v>0</v>
      </c>
      <c r="K2276" s="70">
        <v>0</v>
      </c>
      <c r="L2276" s="70">
        <v>0</v>
      </c>
    </row>
    <row r="2277" spans="1:12" hidden="1" x14ac:dyDescent="0.25">
      <c r="A2277" t="s">
        <v>307</v>
      </c>
      <c r="B2277" t="s">
        <v>428</v>
      </c>
      <c r="C2277" s="4" t="s">
        <v>471</v>
      </c>
      <c r="D2277" s="4" t="s">
        <v>482</v>
      </c>
      <c r="E2277" s="4" t="str">
        <f>CSM_AGENCY3[[#This Row],[Agency]]&amp;"-"&amp;CSM_AGENCY3[[#This Row],[Agency Name]]</f>
        <v>467-Rec and Conservation Funding Board</v>
      </c>
      <c r="F2277" t="s">
        <v>57</v>
      </c>
      <c r="G2277" s="5" t="s">
        <v>458</v>
      </c>
      <c r="H2277" s="70">
        <v>0</v>
      </c>
      <c r="I2277" s="70">
        <v>0</v>
      </c>
      <c r="J2277" s="70">
        <v>0</v>
      </c>
      <c r="K2277" s="70">
        <v>0</v>
      </c>
      <c r="L2277" s="70">
        <v>0</v>
      </c>
    </row>
    <row r="2278" spans="1:12" hidden="1" x14ac:dyDescent="0.25">
      <c r="A2278" t="s">
        <v>308</v>
      </c>
      <c r="B2278" t="s">
        <v>429</v>
      </c>
      <c r="C2278" s="4" t="s">
        <v>471</v>
      </c>
      <c r="D2278" s="4" t="s">
        <v>482</v>
      </c>
      <c r="E2278" s="4" t="str">
        <f>CSM_AGENCY3[[#This Row],[Agency]]&amp;"-"&amp;CSM_AGENCY3[[#This Row],[Agency Name]]</f>
        <v>468-Environ &amp; Land Use Hearings Office</v>
      </c>
      <c r="F2278" t="s">
        <v>57</v>
      </c>
      <c r="G2278" s="5" t="s">
        <v>458</v>
      </c>
      <c r="H2278" s="70">
        <v>219500</v>
      </c>
      <c r="I2278" s="70">
        <v>219500</v>
      </c>
      <c r="J2278" s="70">
        <v>439000</v>
      </c>
      <c r="K2278" s="70">
        <v>18291.666666666668</v>
      </c>
      <c r="L2278" s="70">
        <v>18291.666666666668</v>
      </c>
    </row>
    <row r="2279" spans="1:12" hidden="1" x14ac:dyDescent="0.25">
      <c r="A2279" t="s">
        <v>309</v>
      </c>
      <c r="B2279" t="s">
        <v>430</v>
      </c>
      <c r="C2279" s="4" t="s">
        <v>471</v>
      </c>
      <c r="D2279" s="4" t="s">
        <v>482</v>
      </c>
      <c r="E2279" s="4" t="str">
        <f>CSM_AGENCY3[[#This Row],[Agency]]&amp;"-"&amp;CSM_AGENCY3[[#This Row],[Agency Name]]</f>
        <v>471-State Conservation Commission</v>
      </c>
      <c r="F2279" t="s">
        <v>57</v>
      </c>
      <c r="G2279" s="5" t="s">
        <v>458</v>
      </c>
      <c r="H2279" s="70">
        <v>0</v>
      </c>
      <c r="I2279" s="70">
        <v>0</v>
      </c>
      <c r="J2279" s="70">
        <v>0</v>
      </c>
      <c r="K2279" s="70">
        <v>0</v>
      </c>
      <c r="L2279" s="70">
        <v>0</v>
      </c>
    </row>
    <row r="2280" spans="1:12" hidden="1" x14ac:dyDescent="0.25">
      <c r="A2280" t="s">
        <v>310</v>
      </c>
      <c r="B2280" t="s">
        <v>431</v>
      </c>
      <c r="C2280" s="4" t="s">
        <v>471</v>
      </c>
      <c r="D2280" s="4" t="s">
        <v>482</v>
      </c>
      <c r="E2280" s="4" t="str">
        <f>CSM_AGENCY3[[#This Row],[Agency]]&amp;"-"&amp;CSM_AGENCY3[[#This Row],[Agency Name]]</f>
        <v>477-Dept of Fish and Wildlife</v>
      </c>
      <c r="F2280" t="s">
        <v>57</v>
      </c>
      <c r="G2280" s="5" t="s">
        <v>458</v>
      </c>
      <c r="H2280" s="70">
        <v>0</v>
      </c>
      <c r="I2280" s="70">
        <v>0</v>
      </c>
      <c r="J2280" s="70">
        <v>0</v>
      </c>
      <c r="K2280" s="70">
        <v>0</v>
      </c>
      <c r="L2280" s="70">
        <v>0</v>
      </c>
    </row>
    <row r="2281" spans="1:12" hidden="1" x14ac:dyDescent="0.25">
      <c r="A2281" t="s">
        <v>311</v>
      </c>
      <c r="B2281" t="s">
        <v>432</v>
      </c>
      <c r="C2281" s="4" t="s">
        <v>471</v>
      </c>
      <c r="D2281" s="4" t="s">
        <v>482</v>
      </c>
      <c r="E2281" s="4" t="str">
        <f>CSM_AGENCY3[[#This Row],[Agency]]&amp;"-"&amp;CSM_AGENCY3[[#This Row],[Agency Name]]</f>
        <v>478-Puget Sound Partnership</v>
      </c>
      <c r="F2281" t="s">
        <v>57</v>
      </c>
      <c r="G2281" s="5" t="s">
        <v>458</v>
      </c>
      <c r="H2281" s="70">
        <v>0</v>
      </c>
      <c r="I2281" s="70">
        <v>0</v>
      </c>
      <c r="J2281" s="70">
        <v>0</v>
      </c>
      <c r="K2281" s="70">
        <v>0</v>
      </c>
      <c r="L2281" s="70">
        <v>0</v>
      </c>
    </row>
    <row r="2282" spans="1:12" hidden="1" x14ac:dyDescent="0.25">
      <c r="A2282" t="s">
        <v>312</v>
      </c>
      <c r="B2282" t="s">
        <v>433</v>
      </c>
      <c r="C2282" s="4" t="s">
        <v>471</v>
      </c>
      <c r="D2282" s="4" t="s">
        <v>482</v>
      </c>
      <c r="E2282" s="4" t="str">
        <f>CSM_AGENCY3[[#This Row],[Agency]]&amp;"-"&amp;CSM_AGENCY3[[#This Row],[Agency Name]]</f>
        <v>490-Department of Natural Resources</v>
      </c>
      <c r="F2282" t="s">
        <v>57</v>
      </c>
      <c r="G2282" s="5" t="s">
        <v>458</v>
      </c>
      <c r="H2282" s="70">
        <v>0</v>
      </c>
      <c r="I2282" s="70">
        <v>0</v>
      </c>
      <c r="J2282" s="70">
        <v>0</v>
      </c>
      <c r="K2282" s="70">
        <v>0</v>
      </c>
      <c r="L2282" s="70">
        <v>0</v>
      </c>
    </row>
    <row r="2283" spans="1:12" hidden="1" x14ac:dyDescent="0.25">
      <c r="A2283" t="s">
        <v>313</v>
      </c>
      <c r="B2283" t="s">
        <v>434</v>
      </c>
      <c r="C2283" s="4" t="s">
        <v>471</v>
      </c>
      <c r="D2283" s="4" t="s">
        <v>482</v>
      </c>
      <c r="E2283" s="4" t="str">
        <f>CSM_AGENCY3[[#This Row],[Agency]]&amp;"-"&amp;CSM_AGENCY3[[#This Row],[Agency Name]]</f>
        <v>495-Department of Agriculture</v>
      </c>
      <c r="F2283" t="s">
        <v>57</v>
      </c>
      <c r="G2283" s="5" t="s">
        <v>458</v>
      </c>
      <c r="H2283" s="70">
        <v>0</v>
      </c>
      <c r="I2283" s="70">
        <v>0</v>
      </c>
      <c r="J2283" s="70">
        <v>0</v>
      </c>
      <c r="K2283" s="70">
        <v>0</v>
      </c>
      <c r="L2283" s="70">
        <v>0</v>
      </c>
    </row>
    <row r="2284" spans="1:12" hidden="1" x14ac:dyDescent="0.25">
      <c r="A2284" t="s">
        <v>314</v>
      </c>
      <c r="B2284" t="s">
        <v>435</v>
      </c>
      <c r="C2284" s="4" t="s">
        <v>471</v>
      </c>
      <c r="D2284" s="4" t="s">
        <v>482</v>
      </c>
      <c r="E2284" s="4" t="str">
        <f>CSM_AGENCY3[[#This Row],[Agency]]&amp;"-"&amp;CSM_AGENCY3[[#This Row],[Agency Name]]</f>
        <v>540-Employment Security Department</v>
      </c>
      <c r="F2284" t="s">
        <v>57</v>
      </c>
      <c r="G2284" s="5" t="s">
        <v>458</v>
      </c>
      <c r="H2284" s="70">
        <v>0</v>
      </c>
      <c r="I2284" s="70">
        <v>0</v>
      </c>
      <c r="J2284" s="70">
        <v>0</v>
      </c>
      <c r="K2284" s="70">
        <v>0</v>
      </c>
      <c r="L2284" s="70">
        <v>0</v>
      </c>
    </row>
    <row r="2285" spans="1:12" hidden="1" x14ac:dyDescent="0.25">
      <c r="A2285" t="s">
        <v>315</v>
      </c>
      <c r="B2285" t="s">
        <v>441</v>
      </c>
      <c r="C2285" s="4" t="s">
        <v>471</v>
      </c>
      <c r="D2285" s="4" t="s">
        <v>482</v>
      </c>
      <c r="E2285" s="4" t="str">
        <f>CSM_AGENCY3[[#This Row],[Agency]]&amp;"-"&amp;CSM_AGENCY3[[#This Row],[Agency Name]]</f>
        <v>541-ESD - PFM</v>
      </c>
      <c r="F2285" t="s">
        <v>57</v>
      </c>
      <c r="G2285" s="5" t="s">
        <v>458</v>
      </c>
      <c r="H2285" s="70">
        <v>0</v>
      </c>
      <c r="I2285" s="70">
        <v>0</v>
      </c>
      <c r="J2285" s="70">
        <v>0</v>
      </c>
      <c r="K2285" s="70">
        <v>0</v>
      </c>
      <c r="L2285" s="70">
        <v>0</v>
      </c>
    </row>
    <row r="2286" spans="1:12" hidden="1" x14ac:dyDescent="0.25">
      <c r="A2286" t="s">
        <v>316</v>
      </c>
      <c r="B2286" t="s">
        <v>443</v>
      </c>
      <c r="C2286" s="4" t="s">
        <v>471</v>
      </c>
      <c r="D2286" s="4" t="s">
        <v>482</v>
      </c>
      <c r="E2286" s="4" t="str">
        <f>CSM_AGENCY3[[#This Row],[Agency]]&amp;"-"&amp;CSM_AGENCY3[[#This Row],[Agency Name]]</f>
        <v>542-ESD LTC</v>
      </c>
      <c r="F2286" t="s">
        <v>57</v>
      </c>
      <c r="G2286" s="5" t="s">
        <v>458</v>
      </c>
      <c r="H2286" s="70">
        <v>0</v>
      </c>
      <c r="I2286" s="70">
        <v>0</v>
      </c>
      <c r="J2286" s="70">
        <v>0</v>
      </c>
      <c r="K2286" s="70">
        <v>0</v>
      </c>
      <c r="L2286" s="70">
        <v>0</v>
      </c>
    </row>
    <row r="2287" spans="1:12" hidden="1" x14ac:dyDescent="0.25">
      <c r="A2287" t="s">
        <v>317</v>
      </c>
      <c r="B2287" t="s">
        <v>445</v>
      </c>
      <c r="C2287" s="4" t="s">
        <v>471</v>
      </c>
      <c r="D2287" s="4" t="s">
        <v>482</v>
      </c>
      <c r="E2287" s="4" t="str">
        <f>CSM_AGENCY3[[#This Row],[Agency]]&amp;"-"&amp;CSM_AGENCY3[[#This Row],[Agency Name]]</f>
        <v>543-ESD - UI</v>
      </c>
      <c r="F2287" t="s">
        <v>57</v>
      </c>
      <c r="G2287" s="5" t="s">
        <v>458</v>
      </c>
      <c r="H2287" s="70">
        <v>0</v>
      </c>
      <c r="I2287" s="70">
        <v>0</v>
      </c>
      <c r="J2287" s="70">
        <v>0</v>
      </c>
      <c r="K2287" s="70">
        <v>0</v>
      </c>
      <c r="L2287" s="70">
        <v>0</v>
      </c>
    </row>
    <row r="2288" spans="1:12" hidden="1" x14ac:dyDescent="0.25">
      <c r="A2288" t="s">
        <v>318</v>
      </c>
      <c r="B2288" t="s">
        <v>447</v>
      </c>
      <c r="C2288" s="4" t="s">
        <v>471</v>
      </c>
      <c r="D2288" s="4" t="s">
        <v>482</v>
      </c>
      <c r="E2288" s="4" t="str">
        <f>CSM_AGENCY3[[#This Row],[Agency]]&amp;"-"&amp;CSM_AGENCY3[[#This Row],[Agency Name]]</f>
        <v>544-ESD - Other</v>
      </c>
      <c r="F2288" t="s">
        <v>57</v>
      </c>
      <c r="G2288" s="5" t="s">
        <v>458</v>
      </c>
      <c r="H2288" s="70">
        <v>0</v>
      </c>
      <c r="I2288" s="70">
        <v>0</v>
      </c>
      <c r="J2288" s="70">
        <v>0</v>
      </c>
      <c r="K2288" s="70">
        <v>0</v>
      </c>
      <c r="L2288" s="70">
        <v>0</v>
      </c>
    </row>
    <row r="2289" spans="1:12" hidden="1" x14ac:dyDescent="0.25">
      <c r="A2289" t="s">
        <v>319</v>
      </c>
      <c r="B2289" t="s">
        <v>437</v>
      </c>
      <c r="C2289" s="4" t="s">
        <v>471</v>
      </c>
      <c r="D2289" s="4" t="s">
        <v>482</v>
      </c>
      <c r="E2289" s="4" t="str">
        <f>CSM_AGENCY3[[#This Row],[Agency]]&amp;"-"&amp;CSM_AGENCY3[[#This Row],[Agency Name]]</f>
        <v>699-Community/Technical College System</v>
      </c>
      <c r="F2289" t="s">
        <v>57</v>
      </c>
      <c r="G2289" s="5" t="s">
        <v>458</v>
      </c>
      <c r="H2289" s="70">
        <v>0</v>
      </c>
      <c r="I2289" s="70">
        <v>0</v>
      </c>
      <c r="J2289" s="70">
        <v>0</v>
      </c>
      <c r="K2289" s="70">
        <v>0</v>
      </c>
      <c r="L2289" s="70">
        <v>0</v>
      </c>
    </row>
    <row r="2290" spans="1:12" hidden="1" x14ac:dyDescent="0.25">
      <c r="A2290" t="s">
        <v>207</v>
      </c>
      <c r="B2290" t="s">
        <v>328</v>
      </c>
      <c r="C2290" s="4" t="s">
        <v>470</v>
      </c>
      <c r="D2290" s="4"/>
      <c r="E2290" s="4" t="str">
        <f>CSM_AGENCY3[[#This Row],[Agency]]&amp;"-"&amp;CSM_AGENCY3[[#This Row],[Agency Name]]</f>
        <v>011-House of Representatives</v>
      </c>
      <c r="F2290" s="8" t="s">
        <v>57</v>
      </c>
      <c r="G2290" s="5" t="s">
        <v>458</v>
      </c>
      <c r="H2290" s="70">
        <f>SUMIFS('0. CSM'!C:C,'0. CSM'!L:L,CSM_AGENCY3[[#This Row],[Agency]],'0. CSM'!M:M,CSM_AGENCY3[[#This Row],[Billing CSM Title]])+SUMIFS('0. CSM'!E:E,'0. CSM'!L:L,CSM_AGENCY3[[#This Row],[Agency]],'0. CSM'!M:M,CSM_AGENCY3[[#This Row],[Billing CSM Title]])*1000</f>
        <v>0</v>
      </c>
      <c r="I2290" s="70">
        <f>SUMIFS('0. CSM'!D:D,'0. CSM'!L:L,CSM_AGENCY3[[#This Row],[Agency]],'0. CSM'!M:M,CSM_AGENCY3[[#This Row],[Billing CSM Title]])+SUMIFS('0. CSM'!F:F,'0. CSM'!L:L,CSM_AGENCY3[[#This Row],[Agency]],'0. CSM'!M:M,CSM_AGENCY3[[#This Row],[Billing CSM Title]])*1000</f>
        <v>0</v>
      </c>
      <c r="J2290" s="70">
        <f>CSM_AGENCY3[[#This Row],[FY1 ANNUAL]]+CSM_AGENCY3[[#This Row],[FY2 ANNUAL]]</f>
        <v>0</v>
      </c>
      <c r="K2290" s="70">
        <f>ROUND(CSM_AGENCY3[[#This Row],[FY1 ANNUAL]]/12,2)</f>
        <v>0</v>
      </c>
      <c r="L2290" s="70">
        <f>ROUND(CSM_AGENCY3[[#This Row],[FY2 ANNUAL]]/12,2)</f>
        <v>0</v>
      </c>
    </row>
    <row r="2291" spans="1:12" hidden="1" x14ac:dyDescent="0.25">
      <c r="A2291" t="s">
        <v>208</v>
      </c>
      <c r="B2291" t="s">
        <v>330</v>
      </c>
      <c r="C2291" s="4" t="s">
        <v>470</v>
      </c>
      <c r="D2291" s="4"/>
      <c r="E2291" s="4" t="str">
        <f>CSM_AGENCY3[[#This Row],[Agency]]&amp;"-"&amp;CSM_AGENCY3[[#This Row],[Agency Name]]</f>
        <v>012-Senate</v>
      </c>
      <c r="F2291" s="8" t="s">
        <v>57</v>
      </c>
      <c r="G2291" s="5" t="s">
        <v>458</v>
      </c>
      <c r="H2291" s="70">
        <f>SUMIFS('0. CSM'!C:C,'0. CSM'!L:L,CSM_AGENCY3[[#This Row],[Agency]],'0. CSM'!M:M,CSM_AGENCY3[[#This Row],[Billing CSM Title]])+SUMIFS('0. CSM'!E:E,'0. CSM'!L:L,CSM_AGENCY3[[#This Row],[Agency]],'0. CSM'!M:M,CSM_AGENCY3[[#This Row],[Billing CSM Title]])*1000</f>
        <v>0</v>
      </c>
      <c r="I2291" s="70">
        <f>SUMIFS('0. CSM'!D:D,'0. CSM'!L:L,CSM_AGENCY3[[#This Row],[Agency]],'0. CSM'!M:M,CSM_AGENCY3[[#This Row],[Billing CSM Title]])+SUMIFS('0. CSM'!F:F,'0. CSM'!L:L,CSM_AGENCY3[[#This Row],[Agency]],'0. CSM'!M:M,CSM_AGENCY3[[#This Row],[Billing CSM Title]])*1000</f>
        <v>0</v>
      </c>
      <c r="J2291" s="70">
        <f>CSM_AGENCY3[[#This Row],[FY1 ANNUAL]]+CSM_AGENCY3[[#This Row],[FY2 ANNUAL]]</f>
        <v>0</v>
      </c>
      <c r="K2291" s="70">
        <f>ROUND(CSM_AGENCY3[[#This Row],[FY1 ANNUAL]]/12,2)</f>
        <v>0</v>
      </c>
      <c r="L2291" s="70">
        <f>ROUND(CSM_AGENCY3[[#This Row],[FY2 ANNUAL]]/12,2)</f>
        <v>0</v>
      </c>
    </row>
    <row r="2292" spans="1:12" hidden="1" x14ac:dyDescent="0.25">
      <c r="A2292" t="s">
        <v>209</v>
      </c>
      <c r="B2292" t="s">
        <v>331</v>
      </c>
      <c r="C2292" s="4" t="s">
        <v>470</v>
      </c>
      <c r="D2292" s="4"/>
      <c r="E2292" s="4" t="str">
        <f>CSM_AGENCY3[[#This Row],[Agency]]&amp;"-"&amp;CSM_AGENCY3[[#This Row],[Agency Name]]</f>
        <v>013-Joint Transportation Committee</v>
      </c>
      <c r="F2292" s="8" t="s">
        <v>57</v>
      </c>
      <c r="G2292" s="5" t="s">
        <v>458</v>
      </c>
      <c r="H2292" s="70">
        <f>SUMIFS('0. CSM'!C:C,'0. CSM'!L:L,CSM_AGENCY3[[#This Row],[Agency]],'0. CSM'!M:M,CSM_AGENCY3[[#This Row],[Billing CSM Title]])+SUMIFS('0. CSM'!E:E,'0. CSM'!L:L,CSM_AGENCY3[[#This Row],[Agency]],'0. CSM'!M:M,CSM_AGENCY3[[#This Row],[Billing CSM Title]])*1000</f>
        <v>0</v>
      </c>
      <c r="I2292" s="70">
        <f>SUMIFS('0. CSM'!D:D,'0. CSM'!L:L,CSM_AGENCY3[[#This Row],[Agency]],'0. CSM'!M:M,CSM_AGENCY3[[#This Row],[Billing CSM Title]])+SUMIFS('0. CSM'!F:F,'0. CSM'!L:L,CSM_AGENCY3[[#This Row],[Agency]],'0. CSM'!M:M,CSM_AGENCY3[[#This Row],[Billing CSM Title]])*1000</f>
        <v>0</v>
      </c>
      <c r="J2292" s="70">
        <f>CSM_AGENCY3[[#This Row],[FY1 ANNUAL]]+CSM_AGENCY3[[#This Row],[FY2 ANNUAL]]</f>
        <v>0</v>
      </c>
      <c r="K2292" s="70">
        <f>ROUND(CSM_AGENCY3[[#This Row],[FY1 ANNUAL]]/12,2)</f>
        <v>0</v>
      </c>
      <c r="L2292" s="70">
        <f>ROUND(CSM_AGENCY3[[#This Row],[FY2 ANNUAL]]/12,2)</f>
        <v>0</v>
      </c>
    </row>
    <row r="2293" spans="1:12" hidden="1" x14ac:dyDescent="0.25">
      <c r="A2293" t="s">
        <v>210</v>
      </c>
      <c r="B2293" t="s">
        <v>332</v>
      </c>
      <c r="C2293" s="4" t="s">
        <v>470</v>
      </c>
      <c r="D2293" s="4"/>
      <c r="E2293" s="4" t="str">
        <f>CSM_AGENCY3[[#This Row],[Agency]]&amp;"-"&amp;CSM_AGENCY3[[#This Row],[Agency Name]]</f>
        <v>014-Jt Leg Audit &amp; Review Committee</v>
      </c>
      <c r="F2293" s="8" t="s">
        <v>57</v>
      </c>
      <c r="G2293" s="5" t="s">
        <v>458</v>
      </c>
      <c r="H2293" s="70">
        <f>SUMIFS('0. CSM'!C:C,'0. CSM'!L:L,CSM_AGENCY3[[#This Row],[Agency]],'0. CSM'!M:M,CSM_AGENCY3[[#This Row],[Billing CSM Title]])+SUMIFS('0. CSM'!E:E,'0. CSM'!L:L,CSM_AGENCY3[[#This Row],[Agency]],'0. CSM'!M:M,CSM_AGENCY3[[#This Row],[Billing CSM Title]])*1000</f>
        <v>0</v>
      </c>
      <c r="I2293" s="70">
        <f>SUMIFS('0. CSM'!D:D,'0. CSM'!L:L,CSM_AGENCY3[[#This Row],[Agency]],'0. CSM'!M:M,CSM_AGENCY3[[#This Row],[Billing CSM Title]])+SUMIFS('0. CSM'!F:F,'0. CSM'!L:L,CSM_AGENCY3[[#This Row],[Agency]],'0. CSM'!M:M,CSM_AGENCY3[[#This Row],[Billing CSM Title]])*1000</f>
        <v>0</v>
      </c>
      <c r="J2293" s="70">
        <f>CSM_AGENCY3[[#This Row],[FY1 ANNUAL]]+CSM_AGENCY3[[#This Row],[FY2 ANNUAL]]</f>
        <v>0</v>
      </c>
      <c r="K2293" s="70">
        <f>ROUND(CSM_AGENCY3[[#This Row],[FY1 ANNUAL]]/12,2)</f>
        <v>0</v>
      </c>
      <c r="L2293" s="70">
        <f>ROUND(CSM_AGENCY3[[#This Row],[FY2 ANNUAL]]/12,2)</f>
        <v>0</v>
      </c>
    </row>
    <row r="2294" spans="1:12" hidden="1" x14ac:dyDescent="0.25">
      <c r="A2294" t="s">
        <v>211</v>
      </c>
      <c r="B2294" t="s">
        <v>333</v>
      </c>
      <c r="C2294" s="4" t="s">
        <v>470</v>
      </c>
      <c r="D2294" s="4"/>
      <c r="E2294" s="4" t="str">
        <f>CSM_AGENCY3[[#This Row],[Agency]]&amp;"-"&amp;CSM_AGENCY3[[#This Row],[Agency Name]]</f>
        <v>020-LEAP Committee</v>
      </c>
      <c r="F2294" s="8" t="s">
        <v>57</v>
      </c>
      <c r="G2294" s="5" t="s">
        <v>458</v>
      </c>
      <c r="H2294" s="70">
        <f>SUMIFS('0. CSM'!C:C,'0. CSM'!L:L,CSM_AGENCY3[[#This Row],[Agency]],'0. CSM'!M:M,CSM_AGENCY3[[#This Row],[Billing CSM Title]])+SUMIFS('0. CSM'!E:E,'0. CSM'!L:L,CSM_AGENCY3[[#This Row],[Agency]],'0. CSM'!M:M,CSM_AGENCY3[[#This Row],[Billing CSM Title]])*1000</f>
        <v>0</v>
      </c>
      <c r="I2294" s="70">
        <f>SUMIFS('0. CSM'!D:D,'0. CSM'!L:L,CSM_AGENCY3[[#This Row],[Agency]],'0. CSM'!M:M,CSM_AGENCY3[[#This Row],[Billing CSM Title]])+SUMIFS('0. CSM'!F:F,'0. CSM'!L:L,CSM_AGENCY3[[#This Row],[Agency]],'0. CSM'!M:M,CSM_AGENCY3[[#This Row],[Billing CSM Title]])*1000</f>
        <v>0</v>
      </c>
      <c r="J2294" s="70">
        <f>CSM_AGENCY3[[#This Row],[FY1 ANNUAL]]+CSM_AGENCY3[[#This Row],[FY2 ANNUAL]]</f>
        <v>0</v>
      </c>
      <c r="K2294" s="70">
        <f>ROUND(CSM_AGENCY3[[#This Row],[FY1 ANNUAL]]/12,2)</f>
        <v>0</v>
      </c>
      <c r="L2294" s="70">
        <f>ROUND(CSM_AGENCY3[[#This Row],[FY2 ANNUAL]]/12,2)</f>
        <v>0</v>
      </c>
    </row>
    <row r="2295" spans="1:12" hidden="1" x14ac:dyDescent="0.25">
      <c r="A2295" t="s">
        <v>212</v>
      </c>
      <c r="B2295" t="s">
        <v>334</v>
      </c>
      <c r="C2295" s="4" t="s">
        <v>470</v>
      </c>
      <c r="D2295" s="4"/>
      <c r="E2295" s="4" t="str">
        <f>CSM_AGENCY3[[#This Row],[Agency]]&amp;"-"&amp;CSM_AGENCY3[[#This Row],[Agency Name]]</f>
        <v>035-Office of the State Actuary</v>
      </c>
      <c r="F2295" s="8" t="s">
        <v>57</v>
      </c>
      <c r="G2295" s="5" t="s">
        <v>458</v>
      </c>
      <c r="H2295" s="70">
        <f>SUMIFS('0. CSM'!C:C,'0. CSM'!L:L,CSM_AGENCY3[[#This Row],[Agency]],'0. CSM'!M:M,CSM_AGENCY3[[#This Row],[Billing CSM Title]])+SUMIFS('0. CSM'!E:E,'0. CSM'!L:L,CSM_AGENCY3[[#This Row],[Agency]],'0. CSM'!M:M,CSM_AGENCY3[[#This Row],[Billing CSM Title]])*1000</f>
        <v>0</v>
      </c>
      <c r="I2295" s="70">
        <f>SUMIFS('0. CSM'!D:D,'0. CSM'!L:L,CSM_AGENCY3[[#This Row],[Agency]],'0. CSM'!M:M,CSM_AGENCY3[[#This Row],[Billing CSM Title]])+SUMIFS('0. CSM'!F:F,'0. CSM'!L:L,CSM_AGENCY3[[#This Row],[Agency]],'0. CSM'!M:M,CSM_AGENCY3[[#This Row],[Billing CSM Title]])*1000</f>
        <v>0</v>
      </c>
      <c r="J2295" s="70">
        <f>CSM_AGENCY3[[#This Row],[FY1 ANNUAL]]+CSM_AGENCY3[[#This Row],[FY2 ANNUAL]]</f>
        <v>0</v>
      </c>
      <c r="K2295" s="70">
        <f>ROUND(CSM_AGENCY3[[#This Row],[FY1 ANNUAL]]/12,2)</f>
        <v>0</v>
      </c>
      <c r="L2295" s="70">
        <f>ROUND(CSM_AGENCY3[[#This Row],[FY2 ANNUAL]]/12,2)</f>
        <v>0</v>
      </c>
    </row>
    <row r="2296" spans="1:12" hidden="1" x14ac:dyDescent="0.25">
      <c r="A2296" t="s">
        <v>213</v>
      </c>
      <c r="B2296" t="s">
        <v>335</v>
      </c>
      <c r="C2296" s="4" t="s">
        <v>470</v>
      </c>
      <c r="D2296" s="4"/>
      <c r="E2296" s="4" t="str">
        <f>CSM_AGENCY3[[#This Row],[Agency]]&amp;"-"&amp;CSM_AGENCY3[[#This Row],[Agency Name]]</f>
        <v>036-St Leg Labor Rel</v>
      </c>
      <c r="F2296" s="8" t="s">
        <v>57</v>
      </c>
      <c r="G2296" s="5" t="s">
        <v>458</v>
      </c>
      <c r="H2296" s="70">
        <f>SUMIFS('0. CSM'!C:C,'0. CSM'!L:L,CSM_AGENCY3[[#This Row],[Agency]],'0. CSM'!M:M,CSM_AGENCY3[[#This Row],[Billing CSM Title]])+SUMIFS('0. CSM'!E:E,'0. CSM'!L:L,CSM_AGENCY3[[#This Row],[Agency]],'0. CSM'!M:M,CSM_AGENCY3[[#This Row],[Billing CSM Title]])*1000</f>
        <v>0</v>
      </c>
      <c r="I2296" s="70">
        <f>SUMIFS('0. CSM'!D:D,'0. CSM'!L:L,CSM_AGENCY3[[#This Row],[Agency]],'0. CSM'!M:M,CSM_AGENCY3[[#This Row],[Billing CSM Title]])+SUMIFS('0. CSM'!F:F,'0. CSM'!L:L,CSM_AGENCY3[[#This Row],[Agency]],'0. CSM'!M:M,CSM_AGENCY3[[#This Row],[Billing CSM Title]])*1000</f>
        <v>0</v>
      </c>
      <c r="J2296" s="70">
        <f>CSM_AGENCY3[[#This Row],[FY1 ANNUAL]]+CSM_AGENCY3[[#This Row],[FY2 ANNUAL]]</f>
        <v>0</v>
      </c>
      <c r="K2296" s="70">
        <f>ROUND(CSM_AGENCY3[[#This Row],[FY1 ANNUAL]]/12,2)</f>
        <v>0</v>
      </c>
      <c r="L2296" s="70">
        <f>ROUND(CSM_AGENCY3[[#This Row],[FY2 ANNUAL]]/12,2)</f>
        <v>0</v>
      </c>
    </row>
    <row r="2297" spans="1:12" hidden="1" x14ac:dyDescent="0.25">
      <c r="A2297" t="s">
        <v>214</v>
      </c>
      <c r="B2297" t="s">
        <v>336</v>
      </c>
      <c r="C2297" s="4" t="s">
        <v>470</v>
      </c>
      <c r="D2297" s="4"/>
      <c r="E2297" s="4" t="str">
        <f>CSM_AGENCY3[[#This Row],[Agency]]&amp;"-"&amp;CSM_AGENCY3[[#This Row],[Agency Name]]</f>
        <v>037-Office of Legislative Support Svcs</v>
      </c>
      <c r="F2297" s="8" t="s">
        <v>57</v>
      </c>
      <c r="G2297" s="5" t="s">
        <v>458</v>
      </c>
      <c r="H2297" s="70">
        <f>SUMIFS('0. CSM'!C:C,'0. CSM'!L:L,CSM_AGENCY3[[#This Row],[Agency]],'0. CSM'!M:M,CSM_AGENCY3[[#This Row],[Billing CSM Title]])+SUMIFS('0. CSM'!E:E,'0. CSM'!L:L,CSM_AGENCY3[[#This Row],[Agency]],'0. CSM'!M:M,CSM_AGENCY3[[#This Row],[Billing CSM Title]])*1000</f>
        <v>0</v>
      </c>
      <c r="I2297" s="70">
        <f>SUMIFS('0. CSM'!D:D,'0. CSM'!L:L,CSM_AGENCY3[[#This Row],[Agency]],'0. CSM'!M:M,CSM_AGENCY3[[#This Row],[Billing CSM Title]])+SUMIFS('0. CSM'!F:F,'0. CSM'!L:L,CSM_AGENCY3[[#This Row],[Agency]],'0. CSM'!M:M,CSM_AGENCY3[[#This Row],[Billing CSM Title]])*1000</f>
        <v>0</v>
      </c>
      <c r="J2297" s="70">
        <f>CSM_AGENCY3[[#This Row],[FY1 ANNUAL]]+CSM_AGENCY3[[#This Row],[FY2 ANNUAL]]</f>
        <v>0</v>
      </c>
      <c r="K2297" s="70">
        <f>ROUND(CSM_AGENCY3[[#This Row],[FY1 ANNUAL]]/12,2)</f>
        <v>0</v>
      </c>
      <c r="L2297" s="70">
        <f>ROUND(CSM_AGENCY3[[#This Row],[FY2 ANNUAL]]/12,2)</f>
        <v>0</v>
      </c>
    </row>
    <row r="2298" spans="1:12" hidden="1" x14ac:dyDescent="0.25">
      <c r="A2298" t="s">
        <v>215</v>
      </c>
      <c r="B2298" t="s">
        <v>337</v>
      </c>
      <c r="C2298" s="4" t="s">
        <v>470</v>
      </c>
      <c r="D2298" s="4"/>
      <c r="E2298" s="4" t="str">
        <f>CSM_AGENCY3[[#This Row],[Agency]]&amp;"-"&amp;CSM_AGENCY3[[#This Row],[Agency Name]]</f>
        <v>038-Joint Legislative Systems Comm</v>
      </c>
      <c r="F2298" s="8" t="s">
        <v>57</v>
      </c>
      <c r="G2298" s="5" t="s">
        <v>458</v>
      </c>
      <c r="H2298" s="70">
        <f>SUMIFS('0. CSM'!C:C,'0. CSM'!L:L,CSM_AGENCY3[[#This Row],[Agency]],'0. CSM'!M:M,CSM_AGENCY3[[#This Row],[Billing CSM Title]])+SUMIFS('0. CSM'!E:E,'0. CSM'!L:L,CSM_AGENCY3[[#This Row],[Agency]],'0. CSM'!M:M,CSM_AGENCY3[[#This Row],[Billing CSM Title]])*1000</f>
        <v>0</v>
      </c>
      <c r="I2298" s="70">
        <f>SUMIFS('0. CSM'!D:D,'0. CSM'!L:L,CSM_AGENCY3[[#This Row],[Agency]],'0. CSM'!M:M,CSM_AGENCY3[[#This Row],[Billing CSM Title]])+SUMIFS('0. CSM'!F:F,'0. CSM'!L:L,CSM_AGENCY3[[#This Row],[Agency]],'0. CSM'!M:M,CSM_AGENCY3[[#This Row],[Billing CSM Title]])*1000</f>
        <v>0</v>
      </c>
      <c r="J2298" s="70">
        <f>CSM_AGENCY3[[#This Row],[FY1 ANNUAL]]+CSM_AGENCY3[[#This Row],[FY2 ANNUAL]]</f>
        <v>0</v>
      </c>
      <c r="K2298" s="70">
        <f>ROUND(CSM_AGENCY3[[#This Row],[FY1 ANNUAL]]/12,2)</f>
        <v>0</v>
      </c>
      <c r="L2298" s="70">
        <f>ROUND(CSM_AGENCY3[[#This Row],[FY2 ANNUAL]]/12,2)</f>
        <v>0</v>
      </c>
    </row>
    <row r="2299" spans="1:12" hidden="1" x14ac:dyDescent="0.25">
      <c r="A2299" t="s">
        <v>216</v>
      </c>
      <c r="B2299" t="s">
        <v>338</v>
      </c>
      <c r="C2299" s="4" t="s">
        <v>470</v>
      </c>
      <c r="D2299" s="4"/>
      <c r="E2299" s="4" t="str">
        <f>CSM_AGENCY3[[#This Row],[Agency]]&amp;"-"&amp;CSM_AGENCY3[[#This Row],[Agency Name]]</f>
        <v>040-Statute Law Committee</v>
      </c>
      <c r="F2299" s="8" t="s">
        <v>57</v>
      </c>
      <c r="G2299" s="5" t="s">
        <v>458</v>
      </c>
      <c r="H2299" s="70">
        <f>SUMIFS('0. CSM'!C:C,'0. CSM'!L:L,CSM_AGENCY3[[#This Row],[Agency]],'0. CSM'!M:M,CSM_AGENCY3[[#This Row],[Billing CSM Title]])+SUMIFS('0. CSM'!E:E,'0. CSM'!L:L,CSM_AGENCY3[[#This Row],[Agency]],'0. CSM'!M:M,CSM_AGENCY3[[#This Row],[Billing CSM Title]])*1000</f>
        <v>0</v>
      </c>
      <c r="I2299" s="70">
        <f>SUMIFS('0. CSM'!D:D,'0. CSM'!L:L,CSM_AGENCY3[[#This Row],[Agency]],'0. CSM'!M:M,CSM_AGENCY3[[#This Row],[Billing CSM Title]])+SUMIFS('0. CSM'!F:F,'0. CSM'!L:L,CSM_AGENCY3[[#This Row],[Agency]],'0. CSM'!M:M,CSM_AGENCY3[[#This Row],[Billing CSM Title]])*1000</f>
        <v>0</v>
      </c>
      <c r="J2299" s="70">
        <f>CSM_AGENCY3[[#This Row],[FY1 ANNUAL]]+CSM_AGENCY3[[#This Row],[FY2 ANNUAL]]</f>
        <v>0</v>
      </c>
      <c r="K2299" s="70">
        <f>ROUND(CSM_AGENCY3[[#This Row],[FY1 ANNUAL]]/12,2)</f>
        <v>0</v>
      </c>
      <c r="L2299" s="70">
        <f>ROUND(CSM_AGENCY3[[#This Row],[FY2 ANNUAL]]/12,2)</f>
        <v>0</v>
      </c>
    </row>
    <row r="2300" spans="1:12" hidden="1" x14ac:dyDescent="0.25">
      <c r="A2300" t="s">
        <v>217</v>
      </c>
      <c r="B2300" t="s">
        <v>339</v>
      </c>
      <c r="C2300" s="4" t="s">
        <v>470</v>
      </c>
      <c r="D2300" s="4"/>
      <c r="E2300" s="4" t="str">
        <f>CSM_AGENCY3[[#This Row],[Agency]]&amp;"-"&amp;CSM_AGENCY3[[#This Row],[Agency Name]]</f>
        <v>045-Supreme Court</v>
      </c>
      <c r="F2300" s="8" t="s">
        <v>57</v>
      </c>
      <c r="G2300" s="5" t="s">
        <v>458</v>
      </c>
      <c r="H2300" s="70">
        <f>SUMIFS('0. CSM'!C:C,'0. CSM'!L:L,CSM_AGENCY3[[#This Row],[Agency]],'0. CSM'!M:M,CSM_AGENCY3[[#This Row],[Billing CSM Title]])+SUMIFS('0. CSM'!E:E,'0. CSM'!L:L,CSM_AGENCY3[[#This Row],[Agency]],'0. CSM'!M:M,CSM_AGENCY3[[#This Row],[Billing CSM Title]])*1000</f>
        <v>0</v>
      </c>
      <c r="I2300" s="70">
        <f>SUMIFS('0. CSM'!D:D,'0. CSM'!L:L,CSM_AGENCY3[[#This Row],[Agency]],'0. CSM'!M:M,CSM_AGENCY3[[#This Row],[Billing CSM Title]])+SUMIFS('0. CSM'!F:F,'0. CSM'!L:L,CSM_AGENCY3[[#This Row],[Agency]],'0. CSM'!M:M,CSM_AGENCY3[[#This Row],[Billing CSM Title]])*1000</f>
        <v>0</v>
      </c>
      <c r="J2300" s="70">
        <f>CSM_AGENCY3[[#This Row],[FY1 ANNUAL]]+CSM_AGENCY3[[#This Row],[FY2 ANNUAL]]</f>
        <v>0</v>
      </c>
      <c r="K2300" s="70">
        <f>ROUND(CSM_AGENCY3[[#This Row],[FY1 ANNUAL]]/12,2)</f>
        <v>0</v>
      </c>
      <c r="L2300" s="70">
        <f>ROUND(CSM_AGENCY3[[#This Row],[FY2 ANNUAL]]/12,2)</f>
        <v>0</v>
      </c>
    </row>
    <row r="2301" spans="1:12" hidden="1" x14ac:dyDescent="0.25">
      <c r="A2301" t="s">
        <v>218</v>
      </c>
      <c r="B2301" t="s">
        <v>340</v>
      </c>
      <c r="C2301" s="4" t="s">
        <v>470</v>
      </c>
      <c r="D2301" s="4"/>
      <c r="E2301" s="4" t="str">
        <f>CSM_AGENCY3[[#This Row],[Agency]]&amp;"-"&amp;CSM_AGENCY3[[#This Row],[Agency Name]]</f>
        <v>046-State Law Library</v>
      </c>
      <c r="F2301" s="8" t="s">
        <v>57</v>
      </c>
      <c r="G2301" s="5" t="s">
        <v>458</v>
      </c>
      <c r="H2301" s="70">
        <f>SUMIFS('0. CSM'!C:C,'0. CSM'!L:L,CSM_AGENCY3[[#This Row],[Agency]],'0. CSM'!M:M,CSM_AGENCY3[[#This Row],[Billing CSM Title]])+SUMIFS('0. CSM'!E:E,'0. CSM'!L:L,CSM_AGENCY3[[#This Row],[Agency]],'0. CSM'!M:M,CSM_AGENCY3[[#This Row],[Billing CSM Title]])*1000</f>
        <v>0</v>
      </c>
      <c r="I2301" s="70">
        <f>SUMIFS('0. CSM'!D:D,'0. CSM'!L:L,CSM_AGENCY3[[#This Row],[Agency]],'0. CSM'!M:M,CSM_AGENCY3[[#This Row],[Billing CSM Title]])+SUMIFS('0. CSM'!F:F,'0. CSM'!L:L,CSM_AGENCY3[[#This Row],[Agency]],'0. CSM'!M:M,CSM_AGENCY3[[#This Row],[Billing CSM Title]])*1000</f>
        <v>0</v>
      </c>
      <c r="J2301" s="70">
        <f>CSM_AGENCY3[[#This Row],[FY1 ANNUAL]]+CSM_AGENCY3[[#This Row],[FY2 ANNUAL]]</f>
        <v>0</v>
      </c>
      <c r="K2301" s="70">
        <f>ROUND(CSM_AGENCY3[[#This Row],[FY1 ANNUAL]]/12,2)</f>
        <v>0</v>
      </c>
      <c r="L2301" s="70">
        <f>ROUND(CSM_AGENCY3[[#This Row],[FY2 ANNUAL]]/12,2)</f>
        <v>0</v>
      </c>
    </row>
    <row r="2302" spans="1:12" hidden="1" x14ac:dyDescent="0.25">
      <c r="A2302" t="s">
        <v>219</v>
      </c>
      <c r="B2302" t="s">
        <v>341</v>
      </c>
      <c r="C2302" s="4" t="s">
        <v>470</v>
      </c>
      <c r="D2302" s="4"/>
      <c r="E2302" s="4" t="str">
        <f>CSM_AGENCY3[[#This Row],[Agency]]&amp;"-"&amp;CSM_AGENCY3[[#This Row],[Agency Name]]</f>
        <v>048-Court of Appeals</v>
      </c>
      <c r="F2302" s="8" t="s">
        <v>57</v>
      </c>
      <c r="G2302" s="5" t="s">
        <v>458</v>
      </c>
      <c r="H2302" s="70">
        <f>SUMIFS('0. CSM'!C:C,'0. CSM'!L:L,CSM_AGENCY3[[#This Row],[Agency]],'0. CSM'!M:M,CSM_AGENCY3[[#This Row],[Billing CSM Title]])+SUMIFS('0. CSM'!E:E,'0. CSM'!L:L,CSM_AGENCY3[[#This Row],[Agency]],'0. CSM'!M:M,CSM_AGENCY3[[#This Row],[Billing CSM Title]])*1000</f>
        <v>0</v>
      </c>
      <c r="I2302" s="70">
        <f>SUMIFS('0. CSM'!D:D,'0. CSM'!L:L,CSM_AGENCY3[[#This Row],[Agency]],'0. CSM'!M:M,CSM_AGENCY3[[#This Row],[Billing CSM Title]])+SUMIFS('0. CSM'!F:F,'0. CSM'!L:L,CSM_AGENCY3[[#This Row],[Agency]],'0. CSM'!M:M,CSM_AGENCY3[[#This Row],[Billing CSM Title]])*1000</f>
        <v>0</v>
      </c>
      <c r="J2302" s="70">
        <f>CSM_AGENCY3[[#This Row],[FY1 ANNUAL]]+CSM_AGENCY3[[#This Row],[FY2 ANNUAL]]</f>
        <v>0</v>
      </c>
      <c r="K2302" s="70">
        <f>ROUND(CSM_AGENCY3[[#This Row],[FY1 ANNUAL]]/12,2)</f>
        <v>0</v>
      </c>
      <c r="L2302" s="70">
        <f>ROUND(CSM_AGENCY3[[#This Row],[FY2 ANNUAL]]/12,2)</f>
        <v>0</v>
      </c>
    </row>
    <row r="2303" spans="1:12" hidden="1" x14ac:dyDescent="0.25">
      <c r="A2303" t="s">
        <v>220</v>
      </c>
      <c r="B2303" t="s">
        <v>342</v>
      </c>
      <c r="C2303" s="4" t="s">
        <v>470</v>
      </c>
      <c r="D2303" s="4"/>
      <c r="E2303" s="4" t="str">
        <f>CSM_AGENCY3[[#This Row],[Agency]]&amp;"-"&amp;CSM_AGENCY3[[#This Row],[Agency Name]]</f>
        <v>050-Commission on Judicial Conduct</v>
      </c>
      <c r="F2303" s="8" t="s">
        <v>57</v>
      </c>
      <c r="G2303" s="5" t="s">
        <v>458</v>
      </c>
      <c r="H2303" s="70">
        <f>SUMIFS('0. CSM'!C:C,'0. CSM'!L:L,CSM_AGENCY3[[#This Row],[Agency]],'0. CSM'!M:M,CSM_AGENCY3[[#This Row],[Billing CSM Title]])+SUMIFS('0. CSM'!E:E,'0. CSM'!L:L,CSM_AGENCY3[[#This Row],[Agency]],'0. CSM'!M:M,CSM_AGENCY3[[#This Row],[Billing CSM Title]])*1000</f>
        <v>0</v>
      </c>
      <c r="I2303" s="70">
        <f>SUMIFS('0. CSM'!D:D,'0. CSM'!L:L,CSM_AGENCY3[[#This Row],[Agency]],'0. CSM'!M:M,CSM_AGENCY3[[#This Row],[Billing CSM Title]])+SUMIFS('0. CSM'!F:F,'0. CSM'!L:L,CSM_AGENCY3[[#This Row],[Agency]],'0. CSM'!M:M,CSM_AGENCY3[[#This Row],[Billing CSM Title]])*1000</f>
        <v>0</v>
      </c>
      <c r="J2303" s="70">
        <f>CSM_AGENCY3[[#This Row],[FY1 ANNUAL]]+CSM_AGENCY3[[#This Row],[FY2 ANNUAL]]</f>
        <v>0</v>
      </c>
      <c r="K2303" s="70">
        <f>ROUND(CSM_AGENCY3[[#This Row],[FY1 ANNUAL]]/12,2)</f>
        <v>0</v>
      </c>
      <c r="L2303" s="70">
        <f>ROUND(CSM_AGENCY3[[#This Row],[FY2 ANNUAL]]/12,2)</f>
        <v>0</v>
      </c>
    </row>
    <row r="2304" spans="1:12" hidden="1" x14ac:dyDescent="0.25">
      <c r="A2304" t="s">
        <v>221</v>
      </c>
      <c r="B2304" t="s">
        <v>343</v>
      </c>
      <c r="C2304" s="4" t="s">
        <v>470</v>
      </c>
      <c r="D2304" s="4"/>
      <c r="E2304" s="4" t="str">
        <f>CSM_AGENCY3[[#This Row],[Agency]]&amp;"-"&amp;CSM_AGENCY3[[#This Row],[Agency Name]]</f>
        <v>055-Administrative Office of the Courts</v>
      </c>
      <c r="F2304" s="8" t="s">
        <v>57</v>
      </c>
      <c r="G2304" s="5" t="s">
        <v>458</v>
      </c>
      <c r="H2304" s="70">
        <f>SUMIFS('0. CSM'!C:C,'0. CSM'!L:L,CSM_AGENCY3[[#This Row],[Agency]],'0. CSM'!M:M,CSM_AGENCY3[[#This Row],[Billing CSM Title]])+SUMIFS('0. CSM'!E:E,'0. CSM'!L:L,CSM_AGENCY3[[#This Row],[Agency]],'0. CSM'!M:M,CSM_AGENCY3[[#This Row],[Billing CSM Title]])*1000</f>
        <v>0</v>
      </c>
      <c r="I2304" s="70">
        <f>SUMIFS('0. CSM'!D:D,'0. CSM'!L:L,CSM_AGENCY3[[#This Row],[Agency]],'0. CSM'!M:M,CSM_AGENCY3[[#This Row],[Billing CSM Title]])+SUMIFS('0. CSM'!F:F,'0. CSM'!L:L,CSM_AGENCY3[[#This Row],[Agency]],'0. CSM'!M:M,CSM_AGENCY3[[#This Row],[Billing CSM Title]])*1000</f>
        <v>0</v>
      </c>
      <c r="J2304" s="70">
        <f>CSM_AGENCY3[[#This Row],[FY1 ANNUAL]]+CSM_AGENCY3[[#This Row],[FY2 ANNUAL]]</f>
        <v>0</v>
      </c>
      <c r="K2304" s="70">
        <f>ROUND(CSM_AGENCY3[[#This Row],[FY1 ANNUAL]]/12,2)</f>
        <v>0</v>
      </c>
      <c r="L2304" s="70">
        <f>ROUND(CSM_AGENCY3[[#This Row],[FY2 ANNUAL]]/12,2)</f>
        <v>0</v>
      </c>
    </row>
    <row r="2305" spans="1:12" hidden="1" x14ac:dyDescent="0.25">
      <c r="A2305" t="s">
        <v>222</v>
      </c>
      <c r="B2305" t="s">
        <v>344</v>
      </c>
      <c r="C2305" s="4" t="s">
        <v>470</v>
      </c>
      <c r="D2305" s="4"/>
      <c r="E2305" s="4" t="str">
        <f>CSM_AGENCY3[[#This Row],[Agency]]&amp;"-"&amp;CSM_AGENCY3[[#This Row],[Agency Name]]</f>
        <v>056-Office of Public Defense</v>
      </c>
      <c r="F2305" s="8" t="s">
        <v>57</v>
      </c>
      <c r="G2305" s="5" t="s">
        <v>458</v>
      </c>
      <c r="H2305" s="70">
        <f>SUMIFS('0. CSM'!C:C,'0. CSM'!L:L,CSM_AGENCY3[[#This Row],[Agency]],'0. CSM'!M:M,CSM_AGENCY3[[#This Row],[Billing CSM Title]])+SUMIFS('0. CSM'!E:E,'0. CSM'!L:L,CSM_AGENCY3[[#This Row],[Agency]],'0. CSM'!M:M,CSM_AGENCY3[[#This Row],[Billing CSM Title]])*1000</f>
        <v>0</v>
      </c>
      <c r="I2305" s="70">
        <v>0</v>
      </c>
      <c r="J2305" s="70">
        <f>CSM_AGENCY3[[#This Row],[FY1 ANNUAL]]+CSM_AGENCY3[[#This Row],[FY2 ANNUAL]]</f>
        <v>0</v>
      </c>
      <c r="K2305" s="70">
        <f>ROUND(CSM_AGENCY3[[#This Row],[FY1 ANNUAL]]/12,2)</f>
        <v>0</v>
      </c>
      <c r="L2305" s="70">
        <f>ROUND(CSM_AGENCY3[[#This Row],[FY2 ANNUAL]]/12,2)</f>
        <v>0</v>
      </c>
    </row>
    <row r="2306" spans="1:12" hidden="1" x14ac:dyDescent="0.25">
      <c r="A2306" t="s">
        <v>223</v>
      </c>
      <c r="B2306" t="s">
        <v>345</v>
      </c>
      <c r="C2306" s="4" t="s">
        <v>470</v>
      </c>
      <c r="D2306" s="4"/>
      <c r="E2306" s="4" t="str">
        <f>CSM_AGENCY3[[#This Row],[Agency]]&amp;"-"&amp;CSM_AGENCY3[[#This Row],[Agency Name]]</f>
        <v>057-Office of Civil Legal Aid</v>
      </c>
      <c r="F2306" s="8" t="s">
        <v>57</v>
      </c>
      <c r="G2306" s="5" t="s">
        <v>458</v>
      </c>
      <c r="H2306" s="70">
        <f>SUMIFS('0. CSM'!C:C,'0. CSM'!L:L,CSM_AGENCY3[[#This Row],[Agency]],'0. CSM'!M:M,CSM_AGENCY3[[#This Row],[Billing CSM Title]])+SUMIFS('0. CSM'!E:E,'0. CSM'!L:L,CSM_AGENCY3[[#This Row],[Agency]],'0. CSM'!M:M,CSM_AGENCY3[[#This Row],[Billing CSM Title]])*1000</f>
        <v>0</v>
      </c>
      <c r="I2306" s="70">
        <f>SUMIFS('0. CSM'!D:D,'0. CSM'!L:L,CSM_AGENCY3[[#This Row],[Agency]],'0. CSM'!M:M,CSM_AGENCY3[[#This Row],[Billing CSM Title]])+SUMIFS('0. CSM'!F:F,'0. CSM'!L:L,CSM_AGENCY3[[#This Row],[Agency]],'0. CSM'!M:M,CSM_AGENCY3[[#This Row],[Billing CSM Title]])*1000</f>
        <v>59000</v>
      </c>
      <c r="J2306" s="70">
        <f>CSM_AGENCY3[[#This Row],[FY1 ANNUAL]]+CSM_AGENCY3[[#This Row],[FY2 ANNUAL]]</f>
        <v>59000</v>
      </c>
      <c r="K2306" s="70">
        <f>ROUND(CSM_AGENCY3[[#This Row],[FY1 ANNUAL]]/12,2)</f>
        <v>0</v>
      </c>
      <c r="L2306" s="70">
        <f>ROUND(CSM_AGENCY3[[#This Row],[FY2 ANNUAL]]/12,2)</f>
        <v>4916.67</v>
      </c>
    </row>
    <row r="2307" spans="1:12" hidden="1" x14ac:dyDescent="0.25">
      <c r="A2307" t="s">
        <v>224</v>
      </c>
      <c r="B2307" t="s">
        <v>346</v>
      </c>
      <c r="C2307" s="4" t="s">
        <v>470</v>
      </c>
      <c r="D2307" s="4"/>
      <c r="E2307" s="4" t="str">
        <f>CSM_AGENCY3[[#This Row],[Agency]]&amp;"-"&amp;CSM_AGENCY3[[#This Row],[Agency Name]]</f>
        <v>075-Office of the Governor</v>
      </c>
      <c r="F2307" s="8" t="s">
        <v>57</v>
      </c>
      <c r="G2307" s="5" t="s">
        <v>458</v>
      </c>
      <c r="H2307" s="70">
        <f>SUMIFS('0. CSM'!C:C,'0. CSM'!L:L,CSM_AGENCY3[[#This Row],[Agency]],'0. CSM'!M:M,CSM_AGENCY3[[#This Row],[Billing CSM Title]])+SUMIFS('0. CSM'!E:E,'0. CSM'!L:L,CSM_AGENCY3[[#This Row],[Agency]],'0. CSM'!M:M,CSM_AGENCY3[[#This Row],[Billing CSM Title]])*1000</f>
        <v>0</v>
      </c>
      <c r="I2307" s="70">
        <f>SUMIFS('0. CSM'!D:D,'0. CSM'!L:L,CSM_AGENCY3[[#This Row],[Agency]],'0. CSM'!M:M,CSM_AGENCY3[[#This Row],[Billing CSM Title]])+SUMIFS('0. CSM'!F:F,'0. CSM'!L:L,CSM_AGENCY3[[#This Row],[Agency]],'0. CSM'!M:M,CSM_AGENCY3[[#This Row],[Billing CSM Title]])*1000</f>
        <v>0</v>
      </c>
      <c r="J2307" s="70">
        <f>CSM_AGENCY3[[#This Row],[FY1 ANNUAL]]+CSM_AGENCY3[[#This Row],[FY2 ANNUAL]]</f>
        <v>0</v>
      </c>
      <c r="K2307" s="70">
        <f>ROUND(CSM_AGENCY3[[#This Row],[FY1 ANNUAL]]/12,2)</f>
        <v>0</v>
      </c>
      <c r="L2307" s="70">
        <f>ROUND(CSM_AGENCY3[[#This Row],[FY2 ANNUAL]]/12,2)</f>
        <v>0</v>
      </c>
    </row>
    <row r="2308" spans="1:12" hidden="1" x14ac:dyDescent="0.25">
      <c r="A2308" t="s">
        <v>225</v>
      </c>
      <c r="B2308" t="s">
        <v>347</v>
      </c>
      <c r="C2308" s="4" t="s">
        <v>470</v>
      </c>
      <c r="D2308" s="4"/>
      <c r="E2308" s="4" t="str">
        <f>CSM_AGENCY3[[#This Row],[Agency]]&amp;"-"&amp;CSM_AGENCY3[[#This Row],[Agency Name]]</f>
        <v>080-Office of the Lieutenant Governor</v>
      </c>
      <c r="F2308" s="8" t="s">
        <v>57</v>
      </c>
      <c r="G2308" s="5" t="s">
        <v>458</v>
      </c>
      <c r="H2308" s="70">
        <f>SUMIFS('0. CSM'!C:C,'0. CSM'!L:L,CSM_AGENCY3[[#This Row],[Agency]],'0. CSM'!M:M,CSM_AGENCY3[[#This Row],[Billing CSM Title]])+SUMIFS('0. CSM'!E:E,'0. CSM'!L:L,CSM_AGENCY3[[#This Row],[Agency]],'0. CSM'!M:M,CSM_AGENCY3[[#This Row],[Billing CSM Title]])*1000</f>
        <v>0</v>
      </c>
      <c r="I2308" s="70">
        <f>SUMIFS('0. CSM'!D:D,'0. CSM'!L:L,CSM_AGENCY3[[#This Row],[Agency]],'0. CSM'!M:M,CSM_AGENCY3[[#This Row],[Billing CSM Title]])+SUMIFS('0. CSM'!F:F,'0. CSM'!L:L,CSM_AGENCY3[[#This Row],[Agency]],'0. CSM'!M:M,CSM_AGENCY3[[#This Row],[Billing CSM Title]])*1000</f>
        <v>0</v>
      </c>
      <c r="J2308" s="70">
        <f>CSM_AGENCY3[[#This Row],[FY1 ANNUAL]]+CSM_AGENCY3[[#This Row],[FY2 ANNUAL]]</f>
        <v>0</v>
      </c>
      <c r="K2308" s="70">
        <f>ROUND(CSM_AGENCY3[[#This Row],[FY1 ANNUAL]]/12,2)</f>
        <v>0</v>
      </c>
      <c r="L2308" s="70">
        <f>ROUND(CSM_AGENCY3[[#This Row],[FY2 ANNUAL]]/12,2)</f>
        <v>0</v>
      </c>
    </row>
    <row r="2309" spans="1:12" hidden="1" x14ac:dyDescent="0.25">
      <c r="A2309" t="s">
        <v>227</v>
      </c>
      <c r="B2309" t="s">
        <v>349</v>
      </c>
      <c r="C2309" s="4" t="s">
        <v>470</v>
      </c>
      <c r="D2309" s="4"/>
      <c r="E2309" s="4" t="str">
        <f>CSM_AGENCY3[[#This Row],[Agency]]&amp;"-"&amp;CSM_AGENCY3[[#This Row],[Agency Name]]</f>
        <v>083-WA St Leadership Bd</v>
      </c>
      <c r="F2309" s="8" t="s">
        <v>57</v>
      </c>
      <c r="G2309" s="5" t="s">
        <v>458</v>
      </c>
      <c r="H2309" s="70">
        <v>0</v>
      </c>
      <c r="I2309" s="70">
        <f>SUMIFS('0. CSM'!D:D,'0. CSM'!L:L,CSM_AGENCY3[[#This Row],[Agency]],'0. CSM'!M:M,CSM_AGENCY3[[#This Row],[Billing CSM Title]])+SUMIFS('0. CSM'!F:F,'0. CSM'!L:L,CSM_AGENCY3[[#This Row],[Agency]],'0. CSM'!M:M,CSM_AGENCY3[[#This Row],[Billing CSM Title]])*1000</f>
        <v>84000</v>
      </c>
      <c r="J2309" s="70">
        <f>CSM_AGENCY3[[#This Row],[FY1 ANNUAL]]+CSM_AGENCY3[[#This Row],[FY2 ANNUAL]]</f>
        <v>84000</v>
      </c>
      <c r="K2309" s="70">
        <f>ROUND(CSM_AGENCY3[[#This Row],[FY1 ANNUAL]]/12,2)</f>
        <v>0</v>
      </c>
      <c r="L2309" s="70">
        <f>ROUND(CSM_AGENCY3[[#This Row],[FY2 ANNUAL]]/12,2)</f>
        <v>7000</v>
      </c>
    </row>
    <row r="2310" spans="1:12" hidden="1" x14ac:dyDescent="0.25">
      <c r="A2310" t="s">
        <v>226</v>
      </c>
      <c r="B2310" t="s">
        <v>348</v>
      </c>
      <c r="C2310" s="4" t="s">
        <v>470</v>
      </c>
      <c r="D2310" s="4"/>
      <c r="E2310" s="4" t="str">
        <f>CSM_AGENCY3[[#This Row],[Agency]]&amp;"-"&amp;CSM_AGENCY3[[#This Row],[Agency Name]]</f>
        <v>082-Public Disclosure Commission</v>
      </c>
      <c r="F2310" s="8" t="s">
        <v>57</v>
      </c>
      <c r="G2310" s="5" t="s">
        <v>458</v>
      </c>
      <c r="H2310" s="70">
        <f>SUMIFS('0. CSM'!C:C,'0. CSM'!L:L,CSM_AGENCY3[[#This Row],[Agency]],'0. CSM'!M:M,CSM_AGENCY3[[#This Row],[Billing CSM Title]])+SUMIFS('0. CSM'!E:E,'0. CSM'!L:L,CSM_AGENCY3[[#This Row],[Agency]],'0. CSM'!M:M,CSM_AGENCY3[[#This Row],[Billing CSM Title]])*1000</f>
        <v>0</v>
      </c>
      <c r="I2310" s="70">
        <f>SUMIFS('0. CSM'!D:D,'0. CSM'!L:L,CSM_AGENCY3[[#This Row],[Agency]],'0. CSM'!M:M,CSM_AGENCY3[[#This Row],[Billing CSM Title]])+SUMIFS('0. CSM'!F:F,'0. CSM'!L:L,CSM_AGENCY3[[#This Row],[Agency]],'0. CSM'!M:M,CSM_AGENCY3[[#This Row],[Billing CSM Title]])*1000</f>
        <v>169000</v>
      </c>
      <c r="J2310" s="70">
        <f>CSM_AGENCY3[[#This Row],[FY1 ANNUAL]]+CSM_AGENCY3[[#This Row],[FY2 ANNUAL]]</f>
        <v>169000</v>
      </c>
      <c r="K2310" s="70">
        <f>ROUND(CSM_AGENCY3[[#This Row],[FY1 ANNUAL]]/12,2)</f>
        <v>0</v>
      </c>
      <c r="L2310" s="70">
        <f>ROUND(CSM_AGENCY3[[#This Row],[FY2 ANNUAL]]/12,2)</f>
        <v>14083.33</v>
      </c>
    </row>
    <row r="2311" spans="1:12" hidden="1" x14ac:dyDescent="0.25">
      <c r="A2311" t="s">
        <v>228</v>
      </c>
      <c r="B2311" t="s">
        <v>350</v>
      </c>
      <c r="C2311" s="4" t="s">
        <v>470</v>
      </c>
      <c r="D2311" s="4"/>
      <c r="E2311" s="4" t="str">
        <f>CSM_AGENCY3[[#This Row],[Agency]]&amp;"-"&amp;CSM_AGENCY3[[#This Row],[Agency Name]]</f>
        <v>085-Office of the Secretary of State</v>
      </c>
      <c r="F2311" s="8" t="s">
        <v>57</v>
      </c>
      <c r="G2311" s="5" t="s">
        <v>458</v>
      </c>
      <c r="H2311" s="70">
        <f>SUMIFS('0. CSM'!C:C,'0. CSM'!L:L,CSM_AGENCY3[[#This Row],[Agency]],'0. CSM'!M:M,CSM_AGENCY3[[#This Row],[Billing CSM Title]])+SUMIFS('0. CSM'!E:E,'0. CSM'!L:L,CSM_AGENCY3[[#This Row],[Agency]],'0. CSM'!M:M,CSM_AGENCY3[[#This Row],[Billing CSM Title]])*1000</f>
        <v>0</v>
      </c>
      <c r="I2311" s="70">
        <f>SUMIFS('0. CSM'!D:D,'0. CSM'!L:L,CSM_AGENCY3[[#This Row],[Agency]],'0. CSM'!M:M,CSM_AGENCY3[[#This Row],[Billing CSM Title]])+SUMIFS('0. CSM'!F:F,'0. CSM'!L:L,CSM_AGENCY3[[#This Row],[Agency]],'0. CSM'!M:M,CSM_AGENCY3[[#This Row],[Billing CSM Title]])*1000</f>
        <v>0</v>
      </c>
      <c r="J2311" s="70">
        <f>CSM_AGENCY3[[#This Row],[FY1 ANNUAL]]+CSM_AGENCY3[[#This Row],[FY2 ANNUAL]]</f>
        <v>0</v>
      </c>
      <c r="K2311" s="70">
        <f>ROUND(CSM_AGENCY3[[#This Row],[FY1 ANNUAL]]/12,2)</f>
        <v>0</v>
      </c>
      <c r="L2311" s="70">
        <f>ROUND(CSM_AGENCY3[[#This Row],[FY2 ANNUAL]]/12,2)</f>
        <v>0</v>
      </c>
    </row>
    <row r="2312" spans="1:12" hidden="1" x14ac:dyDescent="0.25">
      <c r="A2312" t="s">
        <v>229</v>
      </c>
      <c r="B2312" t="s">
        <v>351</v>
      </c>
      <c r="C2312" s="4" t="s">
        <v>470</v>
      </c>
      <c r="D2312" s="4"/>
      <c r="E2312" s="4" t="str">
        <f>CSM_AGENCY3[[#This Row],[Agency]]&amp;"-"&amp;CSM_AGENCY3[[#This Row],[Agency Name]]</f>
        <v>086-Governor's Office of Indian Affairs</v>
      </c>
      <c r="F2312" s="8" t="s">
        <v>57</v>
      </c>
      <c r="G2312" s="5" t="s">
        <v>458</v>
      </c>
      <c r="H2312" s="70">
        <f>SUMIFS('0. CSM'!C:C,'0. CSM'!L:L,CSM_AGENCY3[[#This Row],[Agency]],'0. CSM'!M:M,CSM_AGENCY3[[#This Row],[Billing CSM Title]])+SUMIFS('0. CSM'!E:E,'0. CSM'!L:L,CSM_AGENCY3[[#This Row],[Agency]],'0. CSM'!M:M,CSM_AGENCY3[[#This Row],[Billing CSM Title]])*1000</f>
        <v>0</v>
      </c>
      <c r="I2312" s="70">
        <f>SUMIFS('0. CSM'!D:D,'0. CSM'!L:L,CSM_AGENCY3[[#This Row],[Agency]],'0. CSM'!M:M,CSM_AGENCY3[[#This Row],[Billing CSM Title]])+SUMIFS('0. CSM'!F:F,'0. CSM'!L:L,CSM_AGENCY3[[#This Row],[Agency]],'0. CSM'!M:M,CSM_AGENCY3[[#This Row],[Billing CSM Title]])*1000</f>
        <v>27000</v>
      </c>
      <c r="J2312" s="70">
        <f>CSM_AGENCY3[[#This Row],[FY1 ANNUAL]]+CSM_AGENCY3[[#This Row],[FY2 ANNUAL]]</f>
        <v>27000</v>
      </c>
      <c r="K2312" s="70">
        <f>ROUND(CSM_AGENCY3[[#This Row],[FY1 ANNUAL]]/12,2)</f>
        <v>0</v>
      </c>
      <c r="L2312" s="70">
        <f>ROUND(CSM_AGENCY3[[#This Row],[FY2 ANNUAL]]/12,2)</f>
        <v>2250</v>
      </c>
    </row>
    <row r="2313" spans="1:12" hidden="1" x14ac:dyDescent="0.25">
      <c r="A2313" t="s">
        <v>230</v>
      </c>
      <c r="B2313" t="s">
        <v>352</v>
      </c>
      <c r="C2313" s="4" t="s">
        <v>470</v>
      </c>
      <c r="D2313" s="4"/>
      <c r="E2313" s="4" t="str">
        <f>CSM_AGENCY3[[#This Row],[Agency]]&amp;"-"&amp;CSM_AGENCY3[[#This Row],[Agency Name]]</f>
        <v>087-Asian-Pacific-American Affrs</v>
      </c>
      <c r="F2313" s="8" t="s">
        <v>57</v>
      </c>
      <c r="G2313" s="5" t="s">
        <v>458</v>
      </c>
      <c r="H2313" s="70">
        <f>SUMIFS('0. CSM'!C:C,'0. CSM'!L:L,CSM_AGENCY3[[#This Row],[Agency]],'0. CSM'!M:M,CSM_AGENCY3[[#This Row],[Billing CSM Title]])+SUMIFS('0. CSM'!E:E,'0. CSM'!L:L,CSM_AGENCY3[[#This Row],[Agency]],'0. CSM'!M:M,CSM_AGENCY3[[#This Row],[Billing CSM Title]])*1000</f>
        <v>0</v>
      </c>
      <c r="I2313" s="70">
        <f>SUMIFS('0. CSM'!D:D,'0. CSM'!L:L,CSM_AGENCY3[[#This Row],[Agency]],'0. CSM'!M:M,CSM_AGENCY3[[#This Row],[Billing CSM Title]])+SUMIFS('0. CSM'!F:F,'0. CSM'!L:L,CSM_AGENCY3[[#This Row],[Agency]],'0. CSM'!M:M,CSM_AGENCY3[[#This Row],[Billing CSM Title]])*1000</f>
        <v>14000</v>
      </c>
      <c r="J2313" s="70">
        <f>CSM_AGENCY3[[#This Row],[FY1 ANNUAL]]+CSM_AGENCY3[[#This Row],[FY2 ANNUAL]]</f>
        <v>14000</v>
      </c>
      <c r="K2313" s="70">
        <f>ROUND(CSM_AGENCY3[[#This Row],[FY1 ANNUAL]]/12,2)</f>
        <v>0</v>
      </c>
      <c r="L2313" s="70">
        <f>ROUND(CSM_AGENCY3[[#This Row],[FY2 ANNUAL]]/12,2)</f>
        <v>1166.67</v>
      </c>
    </row>
    <row r="2314" spans="1:12" hidden="1" x14ac:dyDescent="0.25">
      <c r="A2314" t="s">
        <v>231</v>
      </c>
      <c r="B2314" t="s">
        <v>353</v>
      </c>
      <c r="C2314" s="4" t="s">
        <v>470</v>
      </c>
      <c r="D2314" s="4"/>
      <c r="E2314" s="4" t="str">
        <f>CSM_AGENCY3[[#This Row],[Agency]]&amp;"-"&amp;CSM_AGENCY3[[#This Row],[Agency Name]]</f>
        <v>090-Office of the State Treasurer</v>
      </c>
      <c r="F2314" s="8" t="s">
        <v>57</v>
      </c>
      <c r="G2314" s="5" t="s">
        <v>458</v>
      </c>
      <c r="H2314" s="70">
        <f>SUMIFS('0. CSM'!C:C,'0. CSM'!L:L,CSM_AGENCY3[[#This Row],[Agency]],'0. CSM'!M:M,CSM_AGENCY3[[#This Row],[Billing CSM Title]])+SUMIFS('0. CSM'!E:E,'0. CSM'!L:L,CSM_AGENCY3[[#This Row],[Agency]],'0. CSM'!M:M,CSM_AGENCY3[[#This Row],[Billing CSM Title]])*1000</f>
        <v>0</v>
      </c>
      <c r="I2314" s="70">
        <f>SUMIFS('0. CSM'!D:D,'0. CSM'!L:L,CSM_AGENCY3[[#This Row],[Agency]],'0. CSM'!M:M,CSM_AGENCY3[[#This Row],[Billing CSM Title]])+SUMIFS('0. CSM'!F:F,'0. CSM'!L:L,CSM_AGENCY3[[#This Row],[Agency]],'0. CSM'!M:M,CSM_AGENCY3[[#This Row],[Billing CSM Title]])*1000</f>
        <v>0</v>
      </c>
      <c r="J2314" s="70">
        <f>CSM_AGENCY3[[#This Row],[FY1 ANNUAL]]+CSM_AGENCY3[[#This Row],[FY2 ANNUAL]]</f>
        <v>0</v>
      </c>
      <c r="K2314" s="70">
        <f>ROUND(CSM_AGENCY3[[#This Row],[FY1 ANNUAL]]/12,2)</f>
        <v>0</v>
      </c>
      <c r="L2314" s="70">
        <f>ROUND(CSM_AGENCY3[[#This Row],[FY2 ANNUAL]]/12,2)</f>
        <v>0</v>
      </c>
    </row>
    <row r="2315" spans="1:12" hidden="1" x14ac:dyDescent="0.25">
      <c r="A2315" t="s">
        <v>232</v>
      </c>
      <c r="B2315" t="s">
        <v>354</v>
      </c>
      <c r="C2315" s="4" t="s">
        <v>470</v>
      </c>
      <c r="D2315" s="4"/>
      <c r="E2315" s="4" t="str">
        <f>CSM_AGENCY3[[#This Row],[Agency]]&amp;"-"&amp;CSM_AGENCY3[[#This Row],[Agency Name]]</f>
        <v>091-Redistricting Commission</v>
      </c>
      <c r="F2315" s="8" t="s">
        <v>57</v>
      </c>
      <c r="G2315" s="5" t="s">
        <v>458</v>
      </c>
      <c r="H2315" s="70">
        <f>SUMIFS('0. CSM'!C:C,'0. CSM'!L:L,CSM_AGENCY3[[#This Row],[Agency]],'0. CSM'!M:M,CSM_AGENCY3[[#This Row],[Billing CSM Title]])+SUMIFS('0. CSM'!E:E,'0. CSM'!L:L,CSM_AGENCY3[[#This Row],[Agency]],'0. CSM'!M:M,CSM_AGENCY3[[#This Row],[Billing CSM Title]])*1000</f>
        <v>0</v>
      </c>
      <c r="I2315" s="70">
        <f>SUMIFS('0. CSM'!D:D,'0. CSM'!L:L,CSM_AGENCY3[[#This Row],[Agency]],'0. CSM'!M:M,CSM_AGENCY3[[#This Row],[Billing CSM Title]])+SUMIFS('0. CSM'!F:F,'0. CSM'!L:L,CSM_AGENCY3[[#This Row],[Agency]],'0. CSM'!M:M,CSM_AGENCY3[[#This Row],[Billing CSM Title]])*1000</f>
        <v>0</v>
      </c>
      <c r="J2315" s="70">
        <f>CSM_AGENCY3[[#This Row],[FY1 ANNUAL]]+CSM_AGENCY3[[#This Row],[FY2 ANNUAL]]</f>
        <v>0</v>
      </c>
      <c r="K2315" s="70">
        <f>ROUND(CSM_AGENCY3[[#This Row],[FY1 ANNUAL]]/12,2)</f>
        <v>0</v>
      </c>
      <c r="L2315" s="70">
        <f>ROUND(CSM_AGENCY3[[#This Row],[FY2 ANNUAL]]/12,2)</f>
        <v>0</v>
      </c>
    </row>
    <row r="2316" spans="1:12" hidden="1" x14ac:dyDescent="0.25">
      <c r="A2316" t="s">
        <v>233</v>
      </c>
      <c r="B2316" t="s">
        <v>355</v>
      </c>
      <c r="C2316" s="4" t="s">
        <v>470</v>
      </c>
      <c r="D2316" s="4"/>
      <c r="E2316" s="4" t="str">
        <f>CSM_AGENCY3[[#This Row],[Agency]]&amp;"-"&amp;CSM_AGENCY3[[#This Row],[Agency Name]]</f>
        <v>095-Office of the State Auditor</v>
      </c>
      <c r="F2316" s="8" t="s">
        <v>57</v>
      </c>
      <c r="G2316" s="5" t="s">
        <v>458</v>
      </c>
      <c r="H2316" s="70">
        <f>SUMIFS('0. CSM'!C:C,'0. CSM'!L:L,CSM_AGENCY3[[#This Row],[Agency]],'0. CSM'!M:M,CSM_AGENCY3[[#This Row],[Billing CSM Title]])+SUMIFS('0. CSM'!E:E,'0. CSM'!L:L,CSM_AGENCY3[[#This Row],[Agency]],'0. CSM'!M:M,CSM_AGENCY3[[#This Row],[Billing CSM Title]])*1000</f>
        <v>0</v>
      </c>
      <c r="I2316" s="70">
        <f>SUMIFS('0. CSM'!D:D,'0. CSM'!L:L,CSM_AGENCY3[[#This Row],[Agency]],'0. CSM'!M:M,CSM_AGENCY3[[#This Row],[Billing CSM Title]])+SUMIFS('0. CSM'!F:F,'0. CSM'!L:L,CSM_AGENCY3[[#This Row],[Agency]],'0. CSM'!M:M,CSM_AGENCY3[[#This Row],[Billing CSM Title]])*1000</f>
        <v>0</v>
      </c>
      <c r="J2316" s="70">
        <f>CSM_AGENCY3[[#This Row],[FY1 ANNUAL]]+CSM_AGENCY3[[#This Row],[FY2 ANNUAL]]</f>
        <v>0</v>
      </c>
      <c r="K2316" s="70">
        <f>ROUND(CSM_AGENCY3[[#This Row],[FY1 ANNUAL]]/12,2)</f>
        <v>0</v>
      </c>
      <c r="L2316" s="70">
        <f>ROUND(CSM_AGENCY3[[#This Row],[FY2 ANNUAL]]/12,2)</f>
        <v>0</v>
      </c>
    </row>
    <row r="2317" spans="1:12" hidden="1" x14ac:dyDescent="0.25">
      <c r="A2317" t="s">
        <v>234</v>
      </c>
      <c r="B2317" t="s">
        <v>356</v>
      </c>
      <c r="C2317" s="4" t="s">
        <v>470</v>
      </c>
      <c r="D2317" s="4"/>
      <c r="E2317" s="4" t="str">
        <f>CSM_AGENCY3[[#This Row],[Agency]]&amp;"-"&amp;CSM_AGENCY3[[#This Row],[Agency Name]]</f>
        <v>099-Comm Salaries for Elected Officials</v>
      </c>
      <c r="F2317" s="8" t="s">
        <v>57</v>
      </c>
      <c r="G2317" s="5" t="s">
        <v>458</v>
      </c>
      <c r="H2317" s="70">
        <f>SUMIFS('0. CSM'!C:C,'0. CSM'!L:L,CSM_AGENCY3[[#This Row],[Agency]],'0. CSM'!M:M,CSM_AGENCY3[[#This Row],[Billing CSM Title]])+SUMIFS('0. CSM'!E:E,'0. CSM'!L:L,CSM_AGENCY3[[#This Row],[Agency]],'0. CSM'!M:M,CSM_AGENCY3[[#This Row],[Billing CSM Title]])*1000</f>
        <v>0</v>
      </c>
      <c r="I2317" s="70">
        <f>SUMIFS('0. CSM'!D:D,'0. CSM'!L:L,CSM_AGENCY3[[#This Row],[Agency]],'0. CSM'!M:M,CSM_AGENCY3[[#This Row],[Billing CSM Title]])+SUMIFS('0. CSM'!F:F,'0. CSM'!L:L,CSM_AGENCY3[[#This Row],[Agency]],'0. CSM'!M:M,CSM_AGENCY3[[#This Row],[Billing CSM Title]])*1000</f>
        <v>8000</v>
      </c>
      <c r="J2317" s="70">
        <f>CSM_AGENCY3[[#This Row],[FY1 ANNUAL]]+CSM_AGENCY3[[#This Row],[FY2 ANNUAL]]</f>
        <v>8000</v>
      </c>
      <c r="K2317" s="70">
        <f>ROUND(CSM_AGENCY3[[#This Row],[FY1 ANNUAL]]/12,2)</f>
        <v>0</v>
      </c>
      <c r="L2317" s="70">
        <f>ROUND(CSM_AGENCY3[[#This Row],[FY2 ANNUAL]]/12,2)</f>
        <v>666.67</v>
      </c>
    </row>
    <row r="2318" spans="1:12" hidden="1" x14ac:dyDescent="0.25">
      <c r="A2318" t="s">
        <v>235</v>
      </c>
      <c r="B2318" t="s">
        <v>357</v>
      </c>
      <c r="C2318" s="4" t="s">
        <v>470</v>
      </c>
      <c r="D2318" s="4"/>
      <c r="E2318" s="4" t="str">
        <f>CSM_AGENCY3[[#This Row],[Agency]]&amp;"-"&amp;CSM_AGENCY3[[#This Row],[Agency Name]]</f>
        <v>100-Office of the Attorney General</v>
      </c>
      <c r="F2318" s="8" t="s">
        <v>57</v>
      </c>
      <c r="G2318" s="5" t="s">
        <v>458</v>
      </c>
      <c r="H2318" s="70">
        <f>SUMIFS('0. CSM'!C:C,'0. CSM'!L:L,CSM_AGENCY3[[#This Row],[Agency]],'0. CSM'!M:M,CSM_AGENCY3[[#This Row],[Billing CSM Title]])+SUMIFS('0. CSM'!E:E,'0. CSM'!L:L,CSM_AGENCY3[[#This Row],[Agency]],'0. CSM'!M:M,CSM_AGENCY3[[#This Row],[Billing CSM Title]])*1000</f>
        <v>0</v>
      </c>
      <c r="I2318" s="70">
        <f>SUMIFS('0. CSM'!D:D,'0. CSM'!L:L,CSM_AGENCY3[[#This Row],[Agency]],'0. CSM'!M:M,CSM_AGENCY3[[#This Row],[Billing CSM Title]])+SUMIFS('0. CSM'!F:F,'0. CSM'!L:L,CSM_AGENCY3[[#This Row],[Agency]],'0. CSM'!M:M,CSM_AGENCY3[[#This Row],[Billing CSM Title]])*1000</f>
        <v>0</v>
      </c>
      <c r="J2318" s="70">
        <f>CSM_AGENCY3[[#This Row],[FY1 ANNUAL]]+CSM_AGENCY3[[#This Row],[FY2 ANNUAL]]</f>
        <v>0</v>
      </c>
      <c r="K2318" s="70">
        <f>ROUND(CSM_AGENCY3[[#This Row],[FY1 ANNUAL]]/12,2)</f>
        <v>0</v>
      </c>
      <c r="L2318" s="70">
        <f>ROUND(CSM_AGENCY3[[#This Row],[FY2 ANNUAL]]/12,2)</f>
        <v>0</v>
      </c>
    </row>
    <row r="2319" spans="1:12" hidden="1" x14ac:dyDescent="0.25">
      <c r="A2319" t="s">
        <v>236</v>
      </c>
      <c r="B2319" t="s">
        <v>358</v>
      </c>
      <c r="C2319" s="4" t="s">
        <v>470</v>
      </c>
      <c r="D2319" s="4"/>
      <c r="E2319" s="4" t="str">
        <f>CSM_AGENCY3[[#This Row],[Agency]]&amp;"-"&amp;CSM_AGENCY3[[#This Row],[Agency Name]]</f>
        <v>101-Caseload Forecast Council</v>
      </c>
      <c r="F2319" s="8" t="s">
        <v>57</v>
      </c>
      <c r="G2319" s="5" t="s">
        <v>458</v>
      </c>
      <c r="H2319" s="70">
        <f>SUMIFS('0. CSM'!C:C,'0. CSM'!L:L,CSM_AGENCY3[[#This Row],[Agency]],'0. CSM'!M:M,CSM_AGENCY3[[#This Row],[Billing CSM Title]])+SUMIFS('0. CSM'!E:E,'0. CSM'!L:L,CSM_AGENCY3[[#This Row],[Agency]],'0. CSM'!M:M,CSM_AGENCY3[[#This Row],[Billing CSM Title]])*1000</f>
        <v>0</v>
      </c>
      <c r="I2319" s="70">
        <f>SUMIFS('0. CSM'!D:D,'0. CSM'!L:L,CSM_AGENCY3[[#This Row],[Agency]],'0. CSM'!M:M,CSM_AGENCY3[[#This Row],[Billing CSM Title]])+SUMIFS('0. CSM'!F:F,'0. CSM'!L:L,CSM_AGENCY3[[#This Row],[Agency]],'0. CSM'!M:M,CSM_AGENCY3[[#This Row],[Billing CSM Title]])*1000</f>
        <v>73000</v>
      </c>
      <c r="J2319" s="70">
        <f>CSM_AGENCY3[[#This Row],[FY1 ANNUAL]]+CSM_AGENCY3[[#This Row],[FY2 ANNUAL]]</f>
        <v>73000</v>
      </c>
      <c r="K2319" s="70">
        <f>ROUND(CSM_AGENCY3[[#This Row],[FY1 ANNUAL]]/12,2)</f>
        <v>0</v>
      </c>
      <c r="L2319" s="70">
        <f>ROUND(CSM_AGENCY3[[#This Row],[FY2 ANNUAL]]/12,2)</f>
        <v>6083.33</v>
      </c>
    </row>
    <row r="2320" spans="1:12" hidden="1" x14ac:dyDescent="0.25">
      <c r="A2320" t="s">
        <v>237</v>
      </c>
      <c r="B2320" t="s">
        <v>359</v>
      </c>
      <c r="C2320" s="4" t="s">
        <v>470</v>
      </c>
      <c r="D2320" s="4"/>
      <c r="E2320" s="4" t="str">
        <f>CSM_AGENCY3[[#This Row],[Agency]]&amp;"-"&amp;CSM_AGENCY3[[#This Row],[Agency Name]]</f>
        <v>102-Dept of Financial Institutions</v>
      </c>
      <c r="F2320" s="8" t="s">
        <v>57</v>
      </c>
      <c r="G2320" s="5" t="s">
        <v>458</v>
      </c>
      <c r="H2320" s="70">
        <f>SUMIFS('0. CSM'!C:C,'0. CSM'!L:L,CSM_AGENCY3[[#This Row],[Agency]],'0. CSM'!M:M,CSM_AGENCY3[[#This Row],[Billing CSM Title]])+SUMIFS('0. CSM'!E:E,'0. CSM'!L:L,CSM_AGENCY3[[#This Row],[Agency]],'0. CSM'!M:M,CSM_AGENCY3[[#This Row],[Billing CSM Title]])*1000</f>
        <v>0</v>
      </c>
      <c r="I2320" s="70">
        <f>SUMIFS('0. CSM'!D:D,'0. CSM'!L:L,CSM_AGENCY3[[#This Row],[Agency]],'0. CSM'!M:M,CSM_AGENCY3[[#This Row],[Billing CSM Title]])+SUMIFS('0. CSM'!F:F,'0. CSM'!L:L,CSM_AGENCY3[[#This Row],[Agency]],'0. CSM'!M:M,CSM_AGENCY3[[#This Row],[Billing CSM Title]])*1000</f>
        <v>0</v>
      </c>
      <c r="J2320" s="70">
        <f>CSM_AGENCY3[[#This Row],[FY1 ANNUAL]]+CSM_AGENCY3[[#This Row],[FY2 ANNUAL]]</f>
        <v>0</v>
      </c>
      <c r="K2320" s="70">
        <f>ROUND(CSM_AGENCY3[[#This Row],[FY1 ANNUAL]]/12,2)</f>
        <v>0</v>
      </c>
      <c r="L2320" s="70">
        <f>ROUND(CSM_AGENCY3[[#This Row],[FY2 ANNUAL]]/12,2)</f>
        <v>0</v>
      </c>
    </row>
    <row r="2321" spans="1:12" hidden="1" x14ac:dyDescent="0.25">
      <c r="A2321" t="s">
        <v>238</v>
      </c>
      <c r="B2321" t="s">
        <v>360</v>
      </c>
      <c r="C2321" s="4" t="s">
        <v>470</v>
      </c>
      <c r="D2321" s="4"/>
      <c r="E2321" s="4" t="str">
        <f>CSM_AGENCY3[[#This Row],[Agency]]&amp;"-"&amp;CSM_AGENCY3[[#This Row],[Agency Name]]</f>
        <v>103-Department of Commerce</v>
      </c>
      <c r="F2321" s="8" t="s">
        <v>57</v>
      </c>
      <c r="G2321" s="5" t="s">
        <v>458</v>
      </c>
      <c r="H2321" s="70">
        <f>SUMIFS('0. CSM'!C:C,'0. CSM'!L:L,CSM_AGENCY3[[#This Row],[Agency]],'0. CSM'!M:M,CSM_AGENCY3[[#This Row],[Billing CSM Title]])+SUMIFS('0. CSM'!E:E,'0. CSM'!L:L,CSM_AGENCY3[[#This Row],[Agency]],'0. CSM'!M:M,CSM_AGENCY3[[#This Row],[Billing CSM Title]])*1000</f>
        <v>0</v>
      </c>
      <c r="I2321" s="70">
        <f>SUMIFS('0. CSM'!D:D,'0. CSM'!L:L,CSM_AGENCY3[[#This Row],[Agency]],'0. CSM'!M:M,CSM_AGENCY3[[#This Row],[Billing CSM Title]])+SUMIFS('0. CSM'!F:F,'0. CSM'!L:L,CSM_AGENCY3[[#This Row],[Agency]],'0. CSM'!M:M,CSM_AGENCY3[[#This Row],[Billing CSM Title]])*1000</f>
        <v>0</v>
      </c>
      <c r="J2321" s="70">
        <f>CSM_AGENCY3[[#This Row],[FY1 ANNUAL]]+CSM_AGENCY3[[#This Row],[FY2 ANNUAL]]</f>
        <v>0</v>
      </c>
      <c r="K2321" s="70">
        <f>ROUND(CSM_AGENCY3[[#This Row],[FY1 ANNUAL]]/12,2)</f>
        <v>0</v>
      </c>
      <c r="L2321" s="70">
        <f>ROUND(CSM_AGENCY3[[#This Row],[FY2 ANNUAL]]/12,2)</f>
        <v>0</v>
      </c>
    </row>
    <row r="2322" spans="1:12" hidden="1" x14ac:dyDescent="0.25">
      <c r="A2322" t="s">
        <v>239</v>
      </c>
      <c r="B2322" t="s">
        <v>361</v>
      </c>
      <c r="C2322" s="4" t="s">
        <v>470</v>
      </c>
      <c r="D2322" s="4"/>
      <c r="E2322" s="4" t="str">
        <f>CSM_AGENCY3[[#This Row],[Agency]]&amp;"-"&amp;CSM_AGENCY3[[#This Row],[Agency Name]]</f>
        <v>104-Economic &amp; Revenue Forecast Council</v>
      </c>
      <c r="F2322" s="8" t="s">
        <v>57</v>
      </c>
      <c r="G2322" s="5" t="s">
        <v>458</v>
      </c>
      <c r="H2322" s="70">
        <f>SUMIFS('0. CSM'!C:C,'0. CSM'!L:L,CSM_AGENCY3[[#This Row],[Agency]],'0. CSM'!M:M,CSM_AGENCY3[[#This Row],[Billing CSM Title]])+SUMIFS('0. CSM'!E:E,'0. CSM'!L:L,CSM_AGENCY3[[#This Row],[Agency]],'0. CSM'!M:M,CSM_AGENCY3[[#This Row],[Billing CSM Title]])*1000</f>
        <v>0</v>
      </c>
      <c r="I2322" s="70">
        <f>SUMIFS('0. CSM'!D:D,'0. CSM'!L:L,CSM_AGENCY3[[#This Row],[Agency]],'0. CSM'!M:M,CSM_AGENCY3[[#This Row],[Billing CSM Title]])+SUMIFS('0. CSM'!F:F,'0. CSM'!L:L,CSM_AGENCY3[[#This Row],[Agency]],'0. CSM'!M:M,CSM_AGENCY3[[#This Row],[Billing CSM Title]])*1000</f>
        <v>0</v>
      </c>
      <c r="J2322" s="70">
        <f>CSM_AGENCY3[[#This Row],[FY1 ANNUAL]]+CSM_AGENCY3[[#This Row],[FY2 ANNUAL]]</f>
        <v>0</v>
      </c>
      <c r="K2322" s="70">
        <f>ROUND(CSM_AGENCY3[[#This Row],[FY1 ANNUAL]]/12,2)</f>
        <v>0</v>
      </c>
      <c r="L2322" s="70">
        <f>ROUND(CSM_AGENCY3[[#This Row],[FY2 ANNUAL]]/12,2)</f>
        <v>0</v>
      </c>
    </row>
    <row r="2323" spans="1:12" hidden="1" x14ac:dyDescent="0.25">
      <c r="A2323" t="s">
        <v>240</v>
      </c>
      <c r="B2323" t="s">
        <v>362</v>
      </c>
      <c r="C2323" s="4" t="s">
        <v>470</v>
      </c>
      <c r="D2323" s="4"/>
      <c r="E2323" s="4" t="str">
        <f>CSM_AGENCY3[[#This Row],[Agency]]&amp;"-"&amp;CSM_AGENCY3[[#This Row],[Agency Name]]</f>
        <v>105-Office of Financial Management</v>
      </c>
      <c r="F2323" s="8" t="s">
        <v>57</v>
      </c>
      <c r="G2323" s="5" t="s">
        <v>458</v>
      </c>
      <c r="H2323" s="70">
        <f>SUMIFS('0. CSM'!C:C,'0. CSM'!L:L,CSM_AGENCY3[[#This Row],[Agency]],'0. CSM'!M:M,CSM_AGENCY3[[#This Row],[Billing CSM Title]])+SUMIFS('0. CSM'!E:E,'0. CSM'!L:L,CSM_AGENCY3[[#This Row],[Agency]],'0. CSM'!M:M,CSM_AGENCY3[[#This Row],[Billing CSM Title]])*1000</f>
        <v>0</v>
      </c>
      <c r="I2323" s="70">
        <f>SUMIFS('0. CSM'!D:D,'0. CSM'!L:L,CSM_AGENCY3[[#This Row],[Agency]],'0. CSM'!M:M,CSM_AGENCY3[[#This Row],[Billing CSM Title]])+SUMIFS('0. CSM'!F:F,'0. CSM'!L:L,CSM_AGENCY3[[#This Row],[Agency]],'0. CSM'!M:M,CSM_AGENCY3[[#This Row],[Billing CSM Title]])*1000</f>
        <v>0</v>
      </c>
      <c r="J2323" s="70">
        <f>CSM_AGENCY3[[#This Row],[FY1 ANNUAL]]+CSM_AGENCY3[[#This Row],[FY2 ANNUAL]]</f>
        <v>0</v>
      </c>
      <c r="K2323" s="70">
        <f>ROUND(CSM_AGENCY3[[#This Row],[FY1 ANNUAL]]/12,2)</f>
        <v>0</v>
      </c>
      <c r="L2323" s="70">
        <f>ROUND(CSM_AGENCY3[[#This Row],[FY2 ANNUAL]]/12,2)</f>
        <v>0</v>
      </c>
    </row>
    <row r="2324" spans="1:12" hidden="1" x14ac:dyDescent="0.25">
      <c r="A2324" t="s">
        <v>241</v>
      </c>
      <c r="B2324" t="s">
        <v>363</v>
      </c>
      <c r="C2324" s="4" t="s">
        <v>470</v>
      </c>
      <c r="D2324" s="4"/>
      <c r="E2324" s="4" t="str">
        <f>CSM_AGENCY3[[#This Row],[Agency]]&amp;"-"&amp;CSM_AGENCY3[[#This Row],[Agency Name]]</f>
        <v>107-WA State Health Care Authority</v>
      </c>
      <c r="F2324" s="8" t="s">
        <v>57</v>
      </c>
      <c r="G2324" s="5" t="s">
        <v>458</v>
      </c>
      <c r="H2324" s="70">
        <f>SUMIFS('0. CSM'!C:C,'0. CSM'!L:L,CSM_AGENCY3[[#This Row],[Agency]],'0. CSM'!M:M,CSM_AGENCY3[[#This Row],[Billing CSM Title]])+SUMIFS('0. CSM'!E:E,'0. CSM'!L:L,CSM_AGENCY3[[#This Row],[Agency]],'0. CSM'!M:M,CSM_AGENCY3[[#This Row],[Billing CSM Title]])*1000</f>
        <v>0</v>
      </c>
      <c r="I2324" s="70">
        <f>SUMIFS('0. CSM'!D:D,'0. CSM'!L:L,CSM_AGENCY3[[#This Row],[Agency]],'0. CSM'!M:M,CSM_AGENCY3[[#This Row],[Billing CSM Title]])+SUMIFS('0. CSM'!F:F,'0. CSM'!L:L,CSM_AGENCY3[[#This Row],[Agency]],'0. CSM'!M:M,CSM_AGENCY3[[#This Row],[Billing CSM Title]])*1000</f>
        <v>0</v>
      </c>
      <c r="J2324" s="70">
        <f>CSM_AGENCY3[[#This Row],[FY1 ANNUAL]]+CSM_AGENCY3[[#This Row],[FY2 ANNUAL]]</f>
        <v>0</v>
      </c>
      <c r="K2324" s="70">
        <f>ROUND(CSM_AGENCY3[[#This Row],[FY1 ANNUAL]]/12,2)</f>
        <v>0</v>
      </c>
      <c r="L2324" s="70">
        <f>ROUND(CSM_AGENCY3[[#This Row],[FY2 ANNUAL]]/12,2)</f>
        <v>0</v>
      </c>
    </row>
    <row r="2325" spans="1:12" hidden="1" x14ac:dyDescent="0.25">
      <c r="A2325" t="s">
        <v>242</v>
      </c>
      <c r="B2325" t="s">
        <v>364</v>
      </c>
      <c r="C2325" s="4" t="s">
        <v>470</v>
      </c>
      <c r="D2325" s="4"/>
      <c r="E2325" s="4" t="str">
        <f>CSM_AGENCY3[[#This Row],[Agency]]&amp;"-"&amp;CSM_AGENCY3[[#This Row],[Agency Name]]</f>
        <v>110-Office of Administrative Hearings</v>
      </c>
      <c r="F2325" s="8" t="s">
        <v>57</v>
      </c>
      <c r="G2325" s="5" t="s">
        <v>458</v>
      </c>
      <c r="H2325" s="70">
        <f>SUMIFS('0. CSM'!C:C,'0. CSM'!L:L,CSM_AGENCY3[[#This Row],[Agency]],'0. CSM'!M:M,CSM_AGENCY3[[#This Row],[Billing CSM Title]])+SUMIFS('0. CSM'!E:E,'0. CSM'!L:L,CSM_AGENCY3[[#This Row],[Agency]],'0. CSM'!M:M,CSM_AGENCY3[[#This Row],[Billing CSM Title]])*1000</f>
        <v>0</v>
      </c>
      <c r="I2325" s="70">
        <f>SUMIFS('0. CSM'!D:D,'0. CSM'!L:L,CSM_AGENCY3[[#This Row],[Agency]],'0. CSM'!M:M,CSM_AGENCY3[[#This Row],[Billing CSM Title]])+SUMIFS('0. CSM'!F:F,'0. CSM'!L:L,CSM_AGENCY3[[#This Row],[Agency]],'0. CSM'!M:M,CSM_AGENCY3[[#This Row],[Billing CSM Title]])*1000</f>
        <v>0</v>
      </c>
      <c r="J2325" s="70">
        <f>CSM_AGENCY3[[#This Row],[FY1 ANNUAL]]+CSM_AGENCY3[[#This Row],[FY2 ANNUAL]]</f>
        <v>0</v>
      </c>
      <c r="K2325" s="70">
        <f>ROUND(CSM_AGENCY3[[#This Row],[FY1 ANNUAL]]/12,2)</f>
        <v>0</v>
      </c>
      <c r="L2325" s="70">
        <f>ROUND(CSM_AGENCY3[[#This Row],[FY2 ANNUAL]]/12,2)</f>
        <v>0</v>
      </c>
    </row>
    <row r="2326" spans="1:12" hidden="1" x14ac:dyDescent="0.25">
      <c r="A2326" t="s">
        <v>243</v>
      </c>
      <c r="B2326" t="s">
        <v>365</v>
      </c>
      <c r="C2326" s="4" t="s">
        <v>470</v>
      </c>
      <c r="D2326" s="4"/>
      <c r="E2326" s="4" t="str">
        <f>CSM_AGENCY3[[#This Row],[Agency]]&amp;"-"&amp;CSM_AGENCY3[[#This Row],[Agency Name]]</f>
        <v>116-State Lottery Commission</v>
      </c>
      <c r="F2326" s="8" t="s">
        <v>57</v>
      </c>
      <c r="G2326" s="5" t="s">
        <v>458</v>
      </c>
      <c r="H2326" s="70">
        <f>SUMIFS('0. CSM'!C:C,'0. CSM'!L:L,CSM_AGENCY3[[#This Row],[Agency]],'0. CSM'!M:M,CSM_AGENCY3[[#This Row],[Billing CSM Title]])+SUMIFS('0. CSM'!E:E,'0. CSM'!L:L,CSM_AGENCY3[[#This Row],[Agency]],'0. CSM'!M:M,CSM_AGENCY3[[#This Row],[Billing CSM Title]])*1000</f>
        <v>0</v>
      </c>
      <c r="I2326" s="70">
        <f>SUMIFS('0. CSM'!D:D,'0. CSM'!L:L,CSM_AGENCY3[[#This Row],[Agency]],'0. CSM'!M:M,CSM_AGENCY3[[#This Row],[Billing CSM Title]])+SUMIFS('0. CSM'!F:F,'0. CSM'!L:L,CSM_AGENCY3[[#This Row],[Agency]],'0. CSM'!M:M,CSM_AGENCY3[[#This Row],[Billing CSM Title]])*1000</f>
        <v>0</v>
      </c>
      <c r="J2326" s="70">
        <f>CSM_AGENCY3[[#This Row],[FY1 ANNUAL]]+CSM_AGENCY3[[#This Row],[FY2 ANNUAL]]</f>
        <v>0</v>
      </c>
      <c r="K2326" s="70">
        <f>ROUND(CSM_AGENCY3[[#This Row],[FY1 ANNUAL]]/12,2)</f>
        <v>0</v>
      </c>
      <c r="L2326" s="70">
        <f>ROUND(CSM_AGENCY3[[#This Row],[FY2 ANNUAL]]/12,2)</f>
        <v>0</v>
      </c>
    </row>
    <row r="2327" spans="1:12" hidden="1" x14ac:dyDescent="0.25">
      <c r="A2327" t="s">
        <v>244</v>
      </c>
      <c r="B2327" t="s">
        <v>366</v>
      </c>
      <c r="C2327" s="4" t="s">
        <v>470</v>
      </c>
      <c r="D2327" s="4"/>
      <c r="E2327" s="4" t="str">
        <f>CSM_AGENCY3[[#This Row],[Agency]]&amp;"-"&amp;CSM_AGENCY3[[#This Row],[Agency Name]]</f>
        <v>117-Washington State Gambling Comm</v>
      </c>
      <c r="F2327" s="8" t="s">
        <v>57</v>
      </c>
      <c r="G2327" s="5" t="s">
        <v>458</v>
      </c>
      <c r="H2327" s="70">
        <f>SUMIFS('0. CSM'!C:C,'0. CSM'!L:L,CSM_AGENCY3[[#This Row],[Agency]],'0. CSM'!M:M,CSM_AGENCY3[[#This Row],[Billing CSM Title]])+SUMIFS('0. CSM'!E:E,'0. CSM'!L:L,CSM_AGENCY3[[#This Row],[Agency]],'0. CSM'!M:M,CSM_AGENCY3[[#This Row],[Billing CSM Title]])*1000</f>
        <v>0</v>
      </c>
      <c r="I2327" s="70">
        <f>SUMIFS('0. CSM'!D:D,'0. CSM'!L:L,CSM_AGENCY3[[#This Row],[Agency]],'0. CSM'!M:M,CSM_AGENCY3[[#This Row],[Billing CSM Title]])+SUMIFS('0. CSM'!F:F,'0. CSM'!L:L,CSM_AGENCY3[[#This Row],[Agency]],'0. CSM'!M:M,CSM_AGENCY3[[#This Row],[Billing CSM Title]])*1000</f>
        <v>0</v>
      </c>
      <c r="J2327" s="70">
        <f>CSM_AGENCY3[[#This Row],[FY1 ANNUAL]]+CSM_AGENCY3[[#This Row],[FY2 ANNUAL]]</f>
        <v>0</v>
      </c>
      <c r="K2327" s="70">
        <f>ROUND(CSM_AGENCY3[[#This Row],[FY1 ANNUAL]]/12,2)</f>
        <v>0</v>
      </c>
      <c r="L2327" s="70">
        <f>ROUND(CSM_AGENCY3[[#This Row],[FY2 ANNUAL]]/12,2)</f>
        <v>0</v>
      </c>
    </row>
    <row r="2328" spans="1:12" hidden="1" x14ac:dyDescent="0.25">
      <c r="A2328" t="s">
        <v>245</v>
      </c>
      <c r="B2328" t="s">
        <v>367</v>
      </c>
      <c r="C2328" s="4" t="s">
        <v>470</v>
      </c>
      <c r="D2328" s="4"/>
      <c r="E2328" s="4" t="str">
        <f>CSM_AGENCY3[[#This Row],[Agency]]&amp;"-"&amp;CSM_AGENCY3[[#This Row],[Agency Name]]</f>
        <v>118-WA State Comm on Hispanic Affairs</v>
      </c>
      <c r="F2328" s="8" t="s">
        <v>57</v>
      </c>
      <c r="G2328" s="5" t="s">
        <v>458</v>
      </c>
      <c r="H2328" s="70">
        <f>SUMIFS('0. CSM'!C:C,'0. CSM'!L:L,CSM_AGENCY3[[#This Row],[Agency]],'0. CSM'!M:M,CSM_AGENCY3[[#This Row],[Billing CSM Title]])+SUMIFS('0. CSM'!E:E,'0. CSM'!L:L,CSM_AGENCY3[[#This Row],[Agency]],'0. CSM'!M:M,CSM_AGENCY3[[#This Row],[Billing CSM Title]])*1000</f>
        <v>0</v>
      </c>
      <c r="I2328" s="70">
        <f>SUMIFS('0. CSM'!D:D,'0. CSM'!L:L,CSM_AGENCY3[[#This Row],[Agency]],'0. CSM'!M:M,CSM_AGENCY3[[#This Row],[Billing CSM Title]])+SUMIFS('0. CSM'!F:F,'0. CSM'!L:L,CSM_AGENCY3[[#This Row],[Agency]],'0. CSM'!M:M,CSM_AGENCY3[[#This Row],[Billing CSM Title]])*1000</f>
        <v>38000</v>
      </c>
      <c r="J2328" s="70">
        <f>CSM_AGENCY3[[#This Row],[FY1 ANNUAL]]+CSM_AGENCY3[[#This Row],[FY2 ANNUAL]]</f>
        <v>38000</v>
      </c>
      <c r="K2328" s="70">
        <f>ROUND(CSM_AGENCY3[[#This Row],[FY1 ANNUAL]]/12,2)</f>
        <v>0</v>
      </c>
      <c r="L2328" s="70">
        <f>ROUND(CSM_AGENCY3[[#This Row],[FY2 ANNUAL]]/12,2)</f>
        <v>3166.67</v>
      </c>
    </row>
    <row r="2329" spans="1:12" hidden="1" x14ac:dyDescent="0.25">
      <c r="A2329" t="s">
        <v>246</v>
      </c>
      <c r="B2329" t="s">
        <v>368</v>
      </c>
      <c r="C2329" s="4" t="s">
        <v>470</v>
      </c>
      <c r="D2329" s="4"/>
      <c r="E2329" s="4" t="str">
        <f>CSM_AGENCY3[[#This Row],[Agency]]&amp;"-"&amp;CSM_AGENCY3[[#This Row],[Agency Name]]</f>
        <v>119-African-American Affairs Comm</v>
      </c>
      <c r="F2329" s="8" t="s">
        <v>57</v>
      </c>
      <c r="G2329" s="5" t="s">
        <v>458</v>
      </c>
      <c r="H2329" s="70">
        <f>SUMIFS('0. CSM'!C:C,'0. CSM'!L:L,CSM_AGENCY3[[#This Row],[Agency]],'0. CSM'!M:M,CSM_AGENCY3[[#This Row],[Billing CSM Title]])+SUMIFS('0. CSM'!E:E,'0. CSM'!L:L,CSM_AGENCY3[[#This Row],[Agency]],'0. CSM'!M:M,CSM_AGENCY3[[#This Row],[Billing CSM Title]])*1000</f>
        <v>0</v>
      </c>
      <c r="I2329" s="70">
        <f>SUMIFS('0. CSM'!D:D,'0. CSM'!L:L,CSM_AGENCY3[[#This Row],[Agency]],'0. CSM'!M:M,CSM_AGENCY3[[#This Row],[Billing CSM Title]])+SUMIFS('0. CSM'!F:F,'0. CSM'!L:L,CSM_AGENCY3[[#This Row],[Agency]],'0. CSM'!M:M,CSM_AGENCY3[[#This Row],[Billing CSM Title]])*1000</f>
        <v>14000</v>
      </c>
      <c r="J2329" s="70">
        <f>CSM_AGENCY3[[#This Row],[FY1 ANNUAL]]+CSM_AGENCY3[[#This Row],[FY2 ANNUAL]]</f>
        <v>14000</v>
      </c>
      <c r="K2329" s="70">
        <f>ROUND(CSM_AGENCY3[[#This Row],[FY1 ANNUAL]]/12,2)</f>
        <v>0</v>
      </c>
      <c r="L2329" s="70">
        <f>ROUND(CSM_AGENCY3[[#This Row],[FY2 ANNUAL]]/12,2)</f>
        <v>1166.67</v>
      </c>
    </row>
    <row r="2330" spans="1:12" hidden="1" x14ac:dyDescent="0.25">
      <c r="A2330" t="s">
        <v>247</v>
      </c>
      <c r="B2330" t="s">
        <v>369</v>
      </c>
      <c r="C2330" s="4" t="s">
        <v>470</v>
      </c>
      <c r="D2330" s="4"/>
      <c r="E2330" s="4" t="str">
        <f>CSM_AGENCY3[[#This Row],[Agency]]&amp;"-"&amp;CSM_AGENCY3[[#This Row],[Agency Name]]</f>
        <v>120-Human Rights Commission</v>
      </c>
      <c r="F2330" s="8" t="s">
        <v>57</v>
      </c>
      <c r="G2330" s="5" t="s">
        <v>458</v>
      </c>
      <c r="H2330" s="70">
        <f>SUMIFS('0. CSM'!C:C,'0. CSM'!L:L,CSM_AGENCY3[[#This Row],[Agency]],'0. CSM'!M:M,CSM_AGENCY3[[#This Row],[Billing CSM Title]])+SUMIFS('0. CSM'!E:E,'0. CSM'!L:L,CSM_AGENCY3[[#This Row],[Agency]],'0. CSM'!M:M,CSM_AGENCY3[[#This Row],[Billing CSM Title]])*1000</f>
        <v>16000</v>
      </c>
      <c r="I2330" s="70">
        <f>SUMIFS('0. CSM'!D:D,'0. CSM'!L:L,CSM_AGENCY3[[#This Row],[Agency]],'0. CSM'!M:M,CSM_AGENCY3[[#This Row],[Billing CSM Title]])+SUMIFS('0. CSM'!F:F,'0. CSM'!L:L,CSM_AGENCY3[[#This Row],[Agency]],'0. CSM'!M:M,CSM_AGENCY3[[#This Row],[Billing CSM Title]])*1000</f>
        <v>537000</v>
      </c>
      <c r="J2330" s="70">
        <f>CSM_AGENCY3[[#This Row],[FY1 ANNUAL]]+CSM_AGENCY3[[#This Row],[FY2 ANNUAL]]</f>
        <v>553000</v>
      </c>
      <c r="K2330" s="70">
        <f>ROUND(CSM_AGENCY3[[#This Row],[FY1 ANNUAL]]/12,2)</f>
        <v>1333.33</v>
      </c>
      <c r="L2330" s="70">
        <f>ROUND(CSM_AGENCY3[[#This Row],[FY2 ANNUAL]]/12,2)</f>
        <v>44750</v>
      </c>
    </row>
    <row r="2331" spans="1:12" hidden="1" x14ac:dyDescent="0.25">
      <c r="A2331" t="s">
        <v>248</v>
      </c>
      <c r="B2331" t="s">
        <v>370</v>
      </c>
      <c r="C2331" s="4" t="s">
        <v>470</v>
      </c>
      <c r="D2331" s="4"/>
      <c r="E2331" s="4" t="str">
        <f>CSM_AGENCY3[[#This Row],[Agency]]&amp;"-"&amp;CSM_AGENCY3[[#This Row],[Agency Name]]</f>
        <v>124-Department of Retirement Systems</v>
      </c>
      <c r="F2331" s="8" t="s">
        <v>57</v>
      </c>
      <c r="G2331" s="5" t="s">
        <v>458</v>
      </c>
      <c r="H2331" s="70">
        <f>SUMIFS('0. CSM'!C:C,'0. CSM'!L:L,CSM_AGENCY3[[#This Row],[Agency]],'0. CSM'!M:M,CSM_AGENCY3[[#This Row],[Billing CSM Title]])+SUMIFS('0. CSM'!E:E,'0. CSM'!L:L,CSM_AGENCY3[[#This Row],[Agency]],'0. CSM'!M:M,CSM_AGENCY3[[#This Row],[Billing CSM Title]])*1000</f>
        <v>0</v>
      </c>
      <c r="I2331" s="70">
        <f>SUMIFS('0. CSM'!D:D,'0. CSM'!L:L,CSM_AGENCY3[[#This Row],[Agency]],'0. CSM'!M:M,CSM_AGENCY3[[#This Row],[Billing CSM Title]])+SUMIFS('0. CSM'!F:F,'0. CSM'!L:L,CSM_AGENCY3[[#This Row],[Agency]],'0. CSM'!M:M,CSM_AGENCY3[[#This Row],[Billing CSM Title]])*1000</f>
        <v>0</v>
      </c>
      <c r="J2331" s="70">
        <f>CSM_AGENCY3[[#This Row],[FY1 ANNUAL]]+CSM_AGENCY3[[#This Row],[FY2 ANNUAL]]</f>
        <v>0</v>
      </c>
      <c r="K2331" s="70">
        <f>ROUND(CSM_AGENCY3[[#This Row],[FY1 ANNUAL]]/12,2)</f>
        <v>0</v>
      </c>
      <c r="L2331" s="70">
        <f>ROUND(CSM_AGENCY3[[#This Row],[FY2 ANNUAL]]/12,2)</f>
        <v>0</v>
      </c>
    </row>
    <row r="2332" spans="1:12" hidden="1" x14ac:dyDescent="0.25">
      <c r="A2332" t="s">
        <v>249</v>
      </c>
      <c r="B2332" t="s">
        <v>371</v>
      </c>
      <c r="C2332" s="4" t="s">
        <v>470</v>
      </c>
      <c r="D2332" s="4"/>
      <c r="E2332" s="4" t="str">
        <f>CSM_AGENCY3[[#This Row],[Agency]]&amp;"-"&amp;CSM_AGENCY3[[#This Row],[Agency Name]]</f>
        <v>126-State Investment Board</v>
      </c>
      <c r="F2332" s="8" t="s">
        <v>57</v>
      </c>
      <c r="G2332" s="5" t="s">
        <v>458</v>
      </c>
      <c r="H2332" s="70">
        <f>SUMIFS('0. CSM'!C:C,'0. CSM'!L:L,CSM_AGENCY3[[#This Row],[Agency]],'0. CSM'!M:M,CSM_AGENCY3[[#This Row],[Billing CSM Title]])+SUMIFS('0. CSM'!E:E,'0. CSM'!L:L,CSM_AGENCY3[[#This Row],[Agency]],'0. CSM'!M:M,CSM_AGENCY3[[#This Row],[Billing CSM Title]])*1000</f>
        <v>0</v>
      </c>
      <c r="I2332" s="70">
        <f>SUMIFS('0. CSM'!D:D,'0. CSM'!L:L,CSM_AGENCY3[[#This Row],[Agency]],'0. CSM'!M:M,CSM_AGENCY3[[#This Row],[Billing CSM Title]])+SUMIFS('0. CSM'!F:F,'0. CSM'!L:L,CSM_AGENCY3[[#This Row],[Agency]],'0. CSM'!M:M,CSM_AGENCY3[[#This Row],[Billing CSM Title]])*1000</f>
        <v>0</v>
      </c>
      <c r="J2332" s="70">
        <f>CSM_AGENCY3[[#This Row],[FY1 ANNUAL]]+CSM_AGENCY3[[#This Row],[FY2 ANNUAL]]</f>
        <v>0</v>
      </c>
      <c r="K2332" s="70">
        <f>ROUND(CSM_AGENCY3[[#This Row],[FY1 ANNUAL]]/12,2)</f>
        <v>0</v>
      </c>
      <c r="L2332" s="70">
        <f>ROUND(CSM_AGENCY3[[#This Row],[FY2 ANNUAL]]/12,2)</f>
        <v>0</v>
      </c>
    </row>
    <row r="2333" spans="1:12" hidden="1" x14ac:dyDescent="0.25">
      <c r="A2333" t="s">
        <v>250</v>
      </c>
      <c r="B2333" t="s">
        <v>372</v>
      </c>
      <c r="C2333" s="4" t="s">
        <v>470</v>
      </c>
      <c r="D2333" s="4"/>
      <c r="E2333" s="4" t="str">
        <f>CSM_AGENCY3[[#This Row],[Agency]]&amp;"-"&amp;CSM_AGENCY3[[#This Row],[Agency Name]]</f>
        <v>140-Department of Revenue</v>
      </c>
      <c r="F2333" s="8" t="s">
        <v>57</v>
      </c>
      <c r="G2333" s="5" t="s">
        <v>458</v>
      </c>
      <c r="H2333" s="70">
        <f>SUMIFS('0. CSM'!C:C,'0. CSM'!L:L,CSM_AGENCY3[[#This Row],[Agency]],'0. CSM'!M:M,CSM_AGENCY3[[#This Row],[Billing CSM Title]])+SUMIFS('0. CSM'!E:E,'0. CSM'!L:L,CSM_AGENCY3[[#This Row],[Agency]],'0. CSM'!M:M,CSM_AGENCY3[[#This Row],[Billing CSM Title]])*1000</f>
        <v>0</v>
      </c>
      <c r="I2333" s="70">
        <f>SUMIFS('0. CSM'!D:D,'0. CSM'!L:L,CSM_AGENCY3[[#This Row],[Agency]],'0. CSM'!M:M,CSM_AGENCY3[[#This Row],[Billing CSM Title]])+SUMIFS('0. CSM'!F:F,'0. CSM'!L:L,CSM_AGENCY3[[#This Row],[Agency]],'0. CSM'!M:M,CSM_AGENCY3[[#This Row],[Billing CSM Title]])*1000</f>
        <v>0</v>
      </c>
      <c r="J2333" s="70">
        <f>CSM_AGENCY3[[#This Row],[FY1 ANNUAL]]+CSM_AGENCY3[[#This Row],[FY2 ANNUAL]]</f>
        <v>0</v>
      </c>
      <c r="K2333" s="70">
        <f>ROUND(CSM_AGENCY3[[#This Row],[FY1 ANNUAL]]/12,2)</f>
        <v>0</v>
      </c>
      <c r="L2333" s="70">
        <f>ROUND(CSM_AGENCY3[[#This Row],[FY2 ANNUAL]]/12,2)</f>
        <v>0</v>
      </c>
    </row>
    <row r="2334" spans="1:12" hidden="1" x14ac:dyDescent="0.25">
      <c r="A2334" t="s">
        <v>251</v>
      </c>
      <c r="B2334" t="s">
        <v>373</v>
      </c>
      <c r="C2334" s="4" t="s">
        <v>470</v>
      </c>
      <c r="D2334" s="4"/>
      <c r="E2334" s="4" t="str">
        <f>CSM_AGENCY3[[#This Row],[Agency]]&amp;"-"&amp;CSM_AGENCY3[[#This Row],[Agency Name]]</f>
        <v>142-Board of Tax Appeals</v>
      </c>
      <c r="F2334" s="8" t="s">
        <v>57</v>
      </c>
      <c r="G2334" s="5" t="s">
        <v>458</v>
      </c>
      <c r="H2334" s="70">
        <f>SUMIFS('0. CSM'!C:C,'0. CSM'!L:L,CSM_AGENCY3[[#This Row],[Agency]],'0. CSM'!M:M,CSM_AGENCY3[[#This Row],[Billing CSM Title]])+SUMIFS('0. CSM'!E:E,'0. CSM'!L:L,CSM_AGENCY3[[#This Row],[Agency]],'0. CSM'!M:M,CSM_AGENCY3[[#This Row],[Billing CSM Title]])*1000</f>
        <v>0</v>
      </c>
      <c r="I2334" s="70">
        <f>SUMIFS('0. CSM'!D:D,'0. CSM'!L:L,CSM_AGENCY3[[#This Row],[Agency]],'0. CSM'!M:M,CSM_AGENCY3[[#This Row],[Billing CSM Title]])+SUMIFS('0. CSM'!F:F,'0. CSM'!L:L,CSM_AGENCY3[[#This Row],[Agency]],'0. CSM'!M:M,CSM_AGENCY3[[#This Row],[Billing CSM Title]])*1000</f>
        <v>75000</v>
      </c>
      <c r="J2334" s="70">
        <f>CSM_AGENCY3[[#This Row],[FY1 ANNUAL]]+CSM_AGENCY3[[#This Row],[FY2 ANNUAL]]</f>
        <v>75000</v>
      </c>
      <c r="K2334" s="70">
        <f>ROUND(CSM_AGENCY3[[#This Row],[FY1 ANNUAL]]/12,2)</f>
        <v>0</v>
      </c>
      <c r="L2334" s="70">
        <f>ROUND(CSM_AGENCY3[[#This Row],[FY2 ANNUAL]]/12,2)</f>
        <v>6250</v>
      </c>
    </row>
    <row r="2335" spans="1:12" hidden="1" x14ac:dyDescent="0.25">
      <c r="A2335" t="s">
        <v>252</v>
      </c>
      <c r="B2335" t="s">
        <v>374</v>
      </c>
      <c r="C2335" s="4" t="s">
        <v>470</v>
      </c>
      <c r="D2335" s="4"/>
      <c r="E2335" s="4" t="str">
        <f>CSM_AGENCY3[[#This Row],[Agency]]&amp;"-"&amp;CSM_AGENCY3[[#This Row],[Agency Name]]</f>
        <v>147-Minority &amp; Women's Business Enterp</v>
      </c>
      <c r="F2335" s="8" t="s">
        <v>57</v>
      </c>
      <c r="G2335" s="5" t="s">
        <v>458</v>
      </c>
      <c r="H2335" s="70">
        <f>SUMIFS('0. CSM'!C:C,'0. CSM'!L:L,CSM_AGENCY3[[#This Row],[Agency]],'0. CSM'!M:M,CSM_AGENCY3[[#This Row],[Billing CSM Title]])+SUMIFS('0. CSM'!E:E,'0. CSM'!L:L,CSM_AGENCY3[[#This Row],[Agency]],'0. CSM'!M:M,CSM_AGENCY3[[#This Row],[Billing CSM Title]])*1000</f>
        <v>0</v>
      </c>
      <c r="I2335" s="70">
        <f>SUMIFS('0. CSM'!D:D,'0. CSM'!L:L,CSM_AGENCY3[[#This Row],[Agency]],'0. CSM'!M:M,CSM_AGENCY3[[#This Row],[Billing CSM Title]])+SUMIFS('0. CSM'!F:F,'0. CSM'!L:L,CSM_AGENCY3[[#This Row],[Agency]],'0. CSM'!M:M,CSM_AGENCY3[[#This Row],[Billing CSM Title]])*1000</f>
        <v>0</v>
      </c>
      <c r="J2335" s="70">
        <f>CSM_AGENCY3[[#This Row],[FY1 ANNUAL]]+CSM_AGENCY3[[#This Row],[FY2 ANNUAL]]</f>
        <v>0</v>
      </c>
      <c r="K2335" s="70">
        <f>ROUND(CSM_AGENCY3[[#This Row],[FY1 ANNUAL]]/12,2)</f>
        <v>0</v>
      </c>
      <c r="L2335" s="70">
        <f>ROUND(CSM_AGENCY3[[#This Row],[FY2 ANNUAL]]/12,2)</f>
        <v>0</v>
      </c>
    </row>
    <row r="2336" spans="1:12" hidden="1" x14ac:dyDescent="0.25">
      <c r="A2336" t="s">
        <v>253</v>
      </c>
      <c r="B2336" t="s">
        <v>375</v>
      </c>
      <c r="C2336" s="4" t="s">
        <v>470</v>
      </c>
      <c r="D2336" s="4"/>
      <c r="E2336" s="4" t="str">
        <f>CSM_AGENCY3[[#This Row],[Agency]]&amp;"-"&amp;CSM_AGENCY3[[#This Row],[Agency Name]]</f>
        <v>160-Office of Insurance Commissioner</v>
      </c>
      <c r="F2336" s="8" t="s">
        <v>57</v>
      </c>
      <c r="G2336" s="5" t="s">
        <v>458</v>
      </c>
      <c r="H2336" s="70">
        <f>SUMIFS('0. CSM'!C:C,'0. CSM'!L:L,CSM_AGENCY3[[#This Row],[Agency]],'0. CSM'!M:M,CSM_AGENCY3[[#This Row],[Billing CSM Title]])+SUMIFS('0. CSM'!E:E,'0. CSM'!L:L,CSM_AGENCY3[[#This Row],[Agency]],'0. CSM'!M:M,CSM_AGENCY3[[#This Row],[Billing CSM Title]])*1000</f>
        <v>0</v>
      </c>
      <c r="I2336" s="70">
        <f>SUMIFS('0. CSM'!D:D,'0. CSM'!L:L,CSM_AGENCY3[[#This Row],[Agency]],'0. CSM'!M:M,CSM_AGENCY3[[#This Row],[Billing CSM Title]])+SUMIFS('0. CSM'!F:F,'0. CSM'!L:L,CSM_AGENCY3[[#This Row],[Agency]],'0. CSM'!M:M,CSM_AGENCY3[[#This Row],[Billing CSM Title]])*1000</f>
        <v>0</v>
      </c>
      <c r="J2336" s="70">
        <f>CSM_AGENCY3[[#This Row],[FY1 ANNUAL]]+CSM_AGENCY3[[#This Row],[FY2 ANNUAL]]</f>
        <v>0</v>
      </c>
      <c r="K2336" s="70">
        <f>ROUND(CSM_AGENCY3[[#This Row],[FY1 ANNUAL]]/12,2)</f>
        <v>0</v>
      </c>
      <c r="L2336" s="70">
        <f>ROUND(CSM_AGENCY3[[#This Row],[FY2 ANNUAL]]/12,2)</f>
        <v>0</v>
      </c>
    </row>
    <row r="2337" spans="1:12" hidden="1" x14ac:dyDescent="0.25">
      <c r="A2337" t="s">
        <v>254</v>
      </c>
      <c r="B2337" t="s">
        <v>376</v>
      </c>
      <c r="C2337" s="4" t="s">
        <v>470</v>
      </c>
      <c r="D2337" s="4"/>
      <c r="E2337" s="4" t="str">
        <f>CSM_AGENCY3[[#This Row],[Agency]]&amp;"-"&amp;CSM_AGENCY3[[#This Row],[Agency Name]]</f>
        <v>163-Consolidated Technology Services</v>
      </c>
      <c r="F2337" s="8" t="s">
        <v>57</v>
      </c>
      <c r="G2337" s="5" t="s">
        <v>458</v>
      </c>
      <c r="H2337" s="70">
        <f>SUMIFS('0. CSM'!C:C,'0. CSM'!L:L,CSM_AGENCY3[[#This Row],[Agency]],'0. CSM'!M:M,CSM_AGENCY3[[#This Row],[Billing CSM Title]])+SUMIFS('0. CSM'!E:E,'0. CSM'!L:L,CSM_AGENCY3[[#This Row],[Agency]],'0. CSM'!M:M,CSM_AGENCY3[[#This Row],[Billing CSM Title]])*1000</f>
        <v>0</v>
      </c>
      <c r="I2337" s="70">
        <f>SUMIFS('0. CSM'!D:D,'0. CSM'!L:L,CSM_AGENCY3[[#This Row],[Agency]],'0. CSM'!M:M,CSM_AGENCY3[[#This Row],[Billing CSM Title]])+SUMIFS('0. CSM'!F:F,'0. CSM'!L:L,CSM_AGENCY3[[#This Row],[Agency]],'0. CSM'!M:M,CSM_AGENCY3[[#This Row],[Billing CSM Title]])*1000</f>
        <v>0</v>
      </c>
      <c r="J2337" s="70">
        <f>CSM_AGENCY3[[#This Row],[FY1 ANNUAL]]+CSM_AGENCY3[[#This Row],[FY2 ANNUAL]]</f>
        <v>0</v>
      </c>
      <c r="K2337" s="70">
        <f>ROUND(CSM_AGENCY3[[#This Row],[FY1 ANNUAL]]/12,2)</f>
        <v>0</v>
      </c>
      <c r="L2337" s="70">
        <f>ROUND(CSM_AGENCY3[[#This Row],[FY2 ANNUAL]]/12,2)</f>
        <v>0</v>
      </c>
    </row>
    <row r="2338" spans="1:12" hidden="1" x14ac:dyDescent="0.25">
      <c r="A2338" t="s">
        <v>255</v>
      </c>
      <c r="B2338" t="s">
        <v>377</v>
      </c>
      <c r="C2338" s="4" t="s">
        <v>470</v>
      </c>
      <c r="D2338" s="4"/>
      <c r="E2338" s="4" t="str">
        <f>CSM_AGENCY3[[#This Row],[Agency]]&amp;"-"&amp;CSM_AGENCY3[[#This Row],[Agency Name]]</f>
        <v>165-State Board of Accountancy</v>
      </c>
      <c r="F2338" s="8" t="s">
        <v>57</v>
      </c>
      <c r="G2338" s="5" t="s">
        <v>458</v>
      </c>
      <c r="H2338" s="70">
        <f>SUMIFS('0. CSM'!C:C,'0. CSM'!L:L,CSM_AGENCY3[[#This Row],[Agency]],'0. CSM'!M:M,CSM_AGENCY3[[#This Row],[Billing CSM Title]])+SUMIFS('0. CSM'!E:E,'0. CSM'!L:L,CSM_AGENCY3[[#This Row],[Agency]],'0. CSM'!M:M,CSM_AGENCY3[[#This Row],[Billing CSM Title]])*1000</f>
        <v>0</v>
      </c>
      <c r="I2338" s="70">
        <f>SUMIFS('0. CSM'!D:D,'0. CSM'!L:L,CSM_AGENCY3[[#This Row],[Agency]],'0. CSM'!M:M,CSM_AGENCY3[[#This Row],[Billing CSM Title]])+SUMIFS('0. CSM'!F:F,'0. CSM'!L:L,CSM_AGENCY3[[#This Row],[Agency]],'0. CSM'!M:M,CSM_AGENCY3[[#This Row],[Billing CSM Title]])*1000</f>
        <v>55000</v>
      </c>
      <c r="J2338" s="70">
        <f>CSM_AGENCY3[[#This Row],[FY1 ANNUAL]]+CSM_AGENCY3[[#This Row],[FY2 ANNUAL]]</f>
        <v>55000</v>
      </c>
      <c r="K2338" s="70">
        <f>ROUND(CSM_AGENCY3[[#This Row],[FY1 ANNUAL]]/12,2)</f>
        <v>0</v>
      </c>
      <c r="L2338" s="70">
        <f>ROUND(CSM_AGENCY3[[#This Row],[FY2 ANNUAL]]/12,2)</f>
        <v>4583.33</v>
      </c>
    </row>
    <row r="2339" spans="1:12" hidden="1" x14ac:dyDescent="0.25">
      <c r="A2339" t="s">
        <v>256</v>
      </c>
      <c r="B2339" t="s">
        <v>378</v>
      </c>
      <c r="C2339" s="4" t="s">
        <v>470</v>
      </c>
      <c r="D2339" s="4"/>
      <c r="E2339" s="4" t="str">
        <f>CSM_AGENCY3[[#This Row],[Agency]]&amp;"-"&amp;CSM_AGENCY3[[#This Row],[Agency Name]]</f>
        <v>166-Bd of Reg Prof Eng &amp; Land Surveyors</v>
      </c>
      <c r="F2339" s="8" t="s">
        <v>57</v>
      </c>
      <c r="G2339" s="5" t="s">
        <v>458</v>
      </c>
      <c r="H2339" s="70">
        <f>SUMIFS('0. CSM'!C:C,'0. CSM'!L:L,CSM_AGENCY3[[#This Row],[Agency]],'0. CSM'!M:M,CSM_AGENCY3[[#This Row],[Billing CSM Title]])+SUMIFS('0. CSM'!E:E,'0. CSM'!L:L,CSM_AGENCY3[[#This Row],[Agency]],'0. CSM'!M:M,CSM_AGENCY3[[#This Row],[Billing CSM Title]])*1000</f>
        <v>0</v>
      </c>
      <c r="I2339" s="70">
        <f>SUMIFS('0. CSM'!D:D,'0. CSM'!L:L,CSM_AGENCY3[[#This Row],[Agency]],'0. CSM'!M:M,CSM_AGENCY3[[#This Row],[Billing CSM Title]])+SUMIFS('0. CSM'!F:F,'0. CSM'!L:L,CSM_AGENCY3[[#This Row],[Agency]],'0. CSM'!M:M,CSM_AGENCY3[[#This Row],[Billing CSM Title]])*1000</f>
        <v>39000</v>
      </c>
      <c r="J2339" s="70">
        <f>CSM_AGENCY3[[#This Row],[FY1 ANNUAL]]+CSM_AGENCY3[[#This Row],[FY2 ANNUAL]]</f>
        <v>39000</v>
      </c>
      <c r="K2339" s="70">
        <f>ROUND(CSM_AGENCY3[[#This Row],[FY1 ANNUAL]]/12,2)</f>
        <v>0</v>
      </c>
      <c r="L2339" s="70">
        <f>ROUND(CSM_AGENCY3[[#This Row],[FY2 ANNUAL]]/12,2)</f>
        <v>3250</v>
      </c>
    </row>
    <row r="2340" spans="1:12" hidden="1" x14ac:dyDescent="0.25">
      <c r="A2340" t="s">
        <v>257</v>
      </c>
      <c r="B2340" t="s">
        <v>379</v>
      </c>
      <c r="C2340" s="4" t="s">
        <v>470</v>
      </c>
      <c r="D2340" s="4"/>
      <c r="E2340" s="4" t="str">
        <f>CSM_AGENCY3[[#This Row],[Agency]]&amp;"-"&amp;CSM_AGENCY3[[#This Row],[Agency Name]]</f>
        <v>167-Forensic Investigations Council</v>
      </c>
      <c r="F2340" s="8" t="s">
        <v>57</v>
      </c>
      <c r="G2340" s="5" t="s">
        <v>458</v>
      </c>
      <c r="H2340" s="70">
        <f>SUMIFS('0. CSM'!C:C,'0. CSM'!L:L,CSM_AGENCY3[[#This Row],[Agency]],'0. CSM'!M:M,CSM_AGENCY3[[#This Row],[Billing CSM Title]])+SUMIFS('0. CSM'!E:E,'0. CSM'!L:L,CSM_AGENCY3[[#This Row],[Agency]],'0. CSM'!M:M,CSM_AGENCY3[[#This Row],[Billing CSM Title]])*1000</f>
        <v>0</v>
      </c>
      <c r="I2340" s="70">
        <f>SUMIFS('0. CSM'!D:D,'0. CSM'!L:L,CSM_AGENCY3[[#This Row],[Agency]],'0. CSM'!M:M,CSM_AGENCY3[[#This Row],[Billing CSM Title]])+SUMIFS('0. CSM'!F:F,'0. CSM'!L:L,CSM_AGENCY3[[#This Row],[Agency]],'0. CSM'!M:M,CSM_AGENCY3[[#This Row],[Billing CSM Title]])*1000</f>
        <v>0</v>
      </c>
      <c r="J2340" s="70">
        <f>CSM_AGENCY3[[#This Row],[FY1 ANNUAL]]+CSM_AGENCY3[[#This Row],[FY2 ANNUAL]]</f>
        <v>0</v>
      </c>
      <c r="K2340" s="70">
        <f>ROUND(CSM_AGENCY3[[#This Row],[FY1 ANNUAL]]/12,2)</f>
        <v>0</v>
      </c>
      <c r="L2340" s="70">
        <f>ROUND(CSM_AGENCY3[[#This Row],[FY2 ANNUAL]]/12,2)</f>
        <v>0</v>
      </c>
    </row>
    <row r="2341" spans="1:12" hidden="1" x14ac:dyDescent="0.25">
      <c r="A2341" t="s">
        <v>258</v>
      </c>
      <c r="B2341" t="s">
        <v>380</v>
      </c>
      <c r="C2341" s="4" t="s">
        <v>470</v>
      </c>
      <c r="D2341" s="4"/>
      <c r="E2341" s="4" t="str">
        <f>CSM_AGENCY3[[#This Row],[Agency]]&amp;"-"&amp;CSM_AGENCY3[[#This Row],[Agency Name]]</f>
        <v>179-Dept of Enterprise Services</v>
      </c>
      <c r="F2341" s="8" t="s">
        <v>57</v>
      </c>
      <c r="G2341" s="5" t="s">
        <v>458</v>
      </c>
      <c r="H2341" s="70">
        <f>SUMIFS('0. CSM'!C:C,'0. CSM'!L:L,CSM_AGENCY3[[#This Row],[Agency]],'0. CSM'!M:M,CSM_AGENCY3[[#This Row],[Billing CSM Title]])+SUMIFS('0. CSM'!E:E,'0. CSM'!L:L,CSM_AGENCY3[[#This Row],[Agency]],'0. CSM'!M:M,CSM_AGENCY3[[#This Row],[Billing CSM Title]])*1000</f>
        <v>0</v>
      </c>
      <c r="I2341" s="70">
        <f>SUMIFS('0. CSM'!D:D,'0. CSM'!L:L,CSM_AGENCY3[[#This Row],[Agency]],'0. CSM'!M:M,CSM_AGENCY3[[#This Row],[Billing CSM Title]])+SUMIFS('0. CSM'!F:F,'0. CSM'!L:L,CSM_AGENCY3[[#This Row],[Agency]],'0. CSM'!M:M,CSM_AGENCY3[[#This Row],[Billing CSM Title]])*1000</f>
        <v>0</v>
      </c>
      <c r="J2341" s="70">
        <f>CSM_AGENCY3[[#This Row],[FY1 ANNUAL]]+CSM_AGENCY3[[#This Row],[FY2 ANNUAL]]</f>
        <v>0</v>
      </c>
      <c r="K2341" s="70">
        <f>ROUND(CSM_AGENCY3[[#This Row],[FY1 ANNUAL]]/12,2)</f>
        <v>0</v>
      </c>
      <c r="L2341" s="70">
        <f>ROUND(CSM_AGENCY3[[#This Row],[FY2 ANNUAL]]/12,2)</f>
        <v>0</v>
      </c>
    </row>
    <row r="2342" spans="1:12" hidden="1" x14ac:dyDescent="0.25">
      <c r="A2342" t="s">
        <v>259</v>
      </c>
      <c r="B2342" t="s">
        <v>381</v>
      </c>
      <c r="C2342" s="4" t="s">
        <v>470</v>
      </c>
      <c r="D2342" s="4"/>
      <c r="E2342" s="4" t="str">
        <f>CSM_AGENCY3[[#This Row],[Agency]]&amp;"-"&amp;CSM_AGENCY3[[#This Row],[Agency Name]]</f>
        <v>185-Washington Horse Racing Commission</v>
      </c>
      <c r="F2342" s="8" t="s">
        <v>57</v>
      </c>
      <c r="G2342" s="5" t="s">
        <v>458</v>
      </c>
      <c r="H2342" s="70">
        <f>SUMIFS('0. CSM'!C:C,'0. CSM'!L:L,CSM_AGENCY3[[#This Row],[Agency]],'0. CSM'!M:M,CSM_AGENCY3[[#This Row],[Billing CSM Title]])+SUMIFS('0. CSM'!E:E,'0. CSM'!L:L,CSM_AGENCY3[[#This Row],[Agency]],'0. CSM'!M:M,CSM_AGENCY3[[#This Row],[Billing CSM Title]])*1000</f>
        <v>0</v>
      </c>
      <c r="I2342" s="70">
        <f>SUMIFS('0. CSM'!D:D,'0. CSM'!L:L,CSM_AGENCY3[[#This Row],[Agency]],'0. CSM'!M:M,CSM_AGENCY3[[#This Row],[Billing CSM Title]])+SUMIFS('0. CSM'!F:F,'0. CSM'!L:L,CSM_AGENCY3[[#This Row],[Agency]],'0. CSM'!M:M,CSM_AGENCY3[[#This Row],[Billing CSM Title]])*1000</f>
        <v>0</v>
      </c>
      <c r="J2342" s="70">
        <f>CSM_AGENCY3[[#This Row],[FY1 ANNUAL]]+CSM_AGENCY3[[#This Row],[FY2 ANNUAL]]</f>
        <v>0</v>
      </c>
      <c r="K2342" s="70">
        <f>ROUND(CSM_AGENCY3[[#This Row],[FY1 ANNUAL]]/12,2)</f>
        <v>0</v>
      </c>
      <c r="L2342" s="70">
        <f>ROUND(CSM_AGENCY3[[#This Row],[FY2 ANNUAL]]/12,2)</f>
        <v>0</v>
      </c>
    </row>
    <row r="2343" spans="1:12" hidden="1" x14ac:dyDescent="0.25">
      <c r="A2343" t="s">
        <v>260</v>
      </c>
      <c r="B2343" t="s">
        <v>382</v>
      </c>
      <c r="C2343" s="4" t="s">
        <v>470</v>
      </c>
      <c r="D2343" s="4"/>
      <c r="E2343" s="4" t="str">
        <f>CSM_AGENCY3[[#This Row],[Agency]]&amp;"-"&amp;CSM_AGENCY3[[#This Row],[Agency Name]]</f>
        <v>190-Bd of Industrial Insurance Appeals</v>
      </c>
      <c r="F2343" s="8" t="s">
        <v>57</v>
      </c>
      <c r="G2343" s="5" t="s">
        <v>458</v>
      </c>
      <c r="H2343" s="70">
        <f>SUMIFS('0. CSM'!C:C,'0. CSM'!L:L,CSM_AGENCY3[[#This Row],[Agency]],'0. CSM'!M:M,CSM_AGENCY3[[#This Row],[Billing CSM Title]])+SUMIFS('0. CSM'!E:E,'0. CSM'!L:L,CSM_AGENCY3[[#This Row],[Agency]],'0. CSM'!M:M,CSM_AGENCY3[[#This Row],[Billing CSM Title]])*1000</f>
        <v>0</v>
      </c>
      <c r="I2343" s="70">
        <f>SUMIFS('0. CSM'!D:D,'0. CSM'!L:L,CSM_AGENCY3[[#This Row],[Agency]],'0. CSM'!M:M,CSM_AGENCY3[[#This Row],[Billing CSM Title]])+SUMIFS('0. CSM'!F:F,'0. CSM'!L:L,CSM_AGENCY3[[#This Row],[Agency]],'0. CSM'!M:M,CSM_AGENCY3[[#This Row],[Billing CSM Title]])*1000</f>
        <v>0</v>
      </c>
      <c r="J2343" s="70">
        <f>CSM_AGENCY3[[#This Row],[FY1 ANNUAL]]+CSM_AGENCY3[[#This Row],[FY2 ANNUAL]]</f>
        <v>0</v>
      </c>
      <c r="K2343" s="70">
        <f>ROUND(CSM_AGENCY3[[#This Row],[FY1 ANNUAL]]/12,2)</f>
        <v>0</v>
      </c>
      <c r="L2343" s="70">
        <f>ROUND(CSM_AGENCY3[[#This Row],[FY2 ANNUAL]]/12,2)</f>
        <v>0</v>
      </c>
    </row>
    <row r="2344" spans="1:12" hidden="1" x14ac:dyDescent="0.25">
      <c r="A2344" t="s">
        <v>261</v>
      </c>
      <c r="B2344" t="s">
        <v>383</v>
      </c>
      <c r="C2344" s="4" t="s">
        <v>470</v>
      </c>
      <c r="D2344" s="4"/>
      <c r="E2344" s="4" t="str">
        <f>CSM_AGENCY3[[#This Row],[Agency]]&amp;"-"&amp;CSM_AGENCY3[[#This Row],[Agency Name]]</f>
        <v>195-Liquor and Cannabis Board</v>
      </c>
      <c r="F2344" s="8" t="s">
        <v>57</v>
      </c>
      <c r="G2344" s="5" t="s">
        <v>458</v>
      </c>
      <c r="H2344" s="70">
        <f>SUMIFS('0. CSM'!C:C,'0. CSM'!L:L,CSM_AGENCY3[[#This Row],[Agency]],'0. CSM'!M:M,CSM_AGENCY3[[#This Row],[Billing CSM Title]])+SUMIFS('0. CSM'!E:E,'0. CSM'!L:L,CSM_AGENCY3[[#This Row],[Agency]],'0. CSM'!M:M,CSM_AGENCY3[[#This Row],[Billing CSM Title]])*1000</f>
        <v>0</v>
      </c>
      <c r="I2344" s="70">
        <f>SUMIFS('0. CSM'!D:D,'0. CSM'!L:L,CSM_AGENCY3[[#This Row],[Agency]],'0. CSM'!M:M,CSM_AGENCY3[[#This Row],[Billing CSM Title]])+SUMIFS('0. CSM'!F:F,'0. CSM'!L:L,CSM_AGENCY3[[#This Row],[Agency]],'0. CSM'!M:M,CSM_AGENCY3[[#This Row],[Billing CSM Title]])*1000</f>
        <v>0</v>
      </c>
      <c r="J2344" s="70">
        <f>CSM_AGENCY3[[#This Row],[FY1 ANNUAL]]+CSM_AGENCY3[[#This Row],[FY2 ANNUAL]]</f>
        <v>0</v>
      </c>
      <c r="K2344" s="70">
        <f>ROUND(CSM_AGENCY3[[#This Row],[FY1 ANNUAL]]/12,2)</f>
        <v>0</v>
      </c>
      <c r="L2344" s="70">
        <f>ROUND(CSM_AGENCY3[[#This Row],[FY2 ANNUAL]]/12,2)</f>
        <v>0</v>
      </c>
    </row>
    <row r="2345" spans="1:12" hidden="1" x14ac:dyDescent="0.25">
      <c r="A2345" t="s">
        <v>262</v>
      </c>
      <c r="B2345" t="s">
        <v>384</v>
      </c>
      <c r="C2345" s="4" t="s">
        <v>470</v>
      </c>
      <c r="D2345" s="4"/>
      <c r="E2345" s="4" t="str">
        <f>CSM_AGENCY3[[#This Row],[Agency]]&amp;"-"&amp;CSM_AGENCY3[[#This Row],[Agency Name]]</f>
        <v>205-Board of Pilotage Commissioners</v>
      </c>
      <c r="F2345" s="8" t="s">
        <v>57</v>
      </c>
      <c r="G2345" s="5" t="s">
        <v>458</v>
      </c>
      <c r="H2345" s="70">
        <f>SUMIFS('0. CSM'!C:C,'0. CSM'!L:L,CSM_AGENCY3[[#This Row],[Agency]],'0. CSM'!M:M,CSM_AGENCY3[[#This Row],[Billing CSM Title]])+SUMIFS('0. CSM'!E:E,'0. CSM'!L:L,CSM_AGENCY3[[#This Row],[Agency]],'0. CSM'!M:M,CSM_AGENCY3[[#This Row],[Billing CSM Title]])*1000</f>
        <v>0</v>
      </c>
      <c r="I2345" s="70">
        <f>SUMIFS('0. CSM'!D:D,'0. CSM'!L:L,CSM_AGENCY3[[#This Row],[Agency]],'0. CSM'!M:M,CSM_AGENCY3[[#This Row],[Billing CSM Title]])+SUMIFS('0. CSM'!F:F,'0. CSM'!L:L,CSM_AGENCY3[[#This Row],[Agency]],'0. CSM'!M:M,CSM_AGENCY3[[#This Row],[Billing CSM Title]])*1000</f>
        <v>0</v>
      </c>
      <c r="J2345" s="70">
        <f>CSM_AGENCY3[[#This Row],[FY1 ANNUAL]]+CSM_AGENCY3[[#This Row],[FY2 ANNUAL]]</f>
        <v>0</v>
      </c>
      <c r="K2345" s="70">
        <f>ROUND(CSM_AGENCY3[[#This Row],[FY1 ANNUAL]]/12,2)</f>
        <v>0</v>
      </c>
      <c r="L2345" s="70">
        <f>ROUND(CSM_AGENCY3[[#This Row],[FY2 ANNUAL]]/12,2)</f>
        <v>0</v>
      </c>
    </row>
    <row r="2346" spans="1:12" hidden="1" x14ac:dyDescent="0.25">
      <c r="A2346" t="s">
        <v>263</v>
      </c>
      <c r="B2346" t="s">
        <v>385</v>
      </c>
      <c r="C2346" s="4" t="s">
        <v>470</v>
      </c>
      <c r="D2346" s="4"/>
      <c r="E2346" s="4" t="str">
        <f>CSM_AGENCY3[[#This Row],[Agency]]&amp;"-"&amp;CSM_AGENCY3[[#This Row],[Agency Name]]</f>
        <v>215-Utilities and Transportation Comm</v>
      </c>
      <c r="F2346" s="8" t="s">
        <v>57</v>
      </c>
      <c r="G2346" s="5" t="s">
        <v>458</v>
      </c>
      <c r="H2346" s="70">
        <f>SUMIFS('0. CSM'!C:C,'0. CSM'!L:L,CSM_AGENCY3[[#This Row],[Agency]],'0. CSM'!M:M,CSM_AGENCY3[[#This Row],[Billing CSM Title]])+SUMIFS('0. CSM'!E:E,'0. CSM'!L:L,CSM_AGENCY3[[#This Row],[Agency]],'0. CSM'!M:M,CSM_AGENCY3[[#This Row],[Billing CSM Title]])*1000</f>
        <v>0</v>
      </c>
      <c r="I2346" s="70">
        <f>SUMIFS('0. CSM'!D:D,'0. CSM'!L:L,CSM_AGENCY3[[#This Row],[Agency]],'0. CSM'!M:M,CSM_AGENCY3[[#This Row],[Billing CSM Title]])+SUMIFS('0. CSM'!F:F,'0. CSM'!L:L,CSM_AGENCY3[[#This Row],[Agency]],'0. CSM'!M:M,CSM_AGENCY3[[#This Row],[Billing CSM Title]])*1000</f>
        <v>0</v>
      </c>
      <c r="J2346" s="70">
        <f>CSM_AGENCY3[[#This Row],[FY1 ANNUAL]]+CSM_AGENCY3[[#This Row],[FY2 ANNUAL]]</f>
        <v>0</v>
      </c>
      <c r="K2346" s="70">
        <f>ROUND(CSM_AGENCY3[[#This Row],[FY1 ANNUAL]]/12,2)</f>
        <v>0</v>
      </c>
      <c r="L2346" s="70">
        <f>ROUND(CSM_AGENCY3[[#This Row],[FY2 ANNUAL]]/12,2)</f>
        <v>0</v>
      </c>
    </row>
    <row r="2347" spans="1:12" hidden="1" x14ac:dyDescent="0.25">
      <c r="A2347" t="s">
        <v>264</v>
      </c>
      <c r="B2347" t="s">
        <v>386</v>
      </c>
      <c r="C2347" s="4" t="s">
        <v>470</v>
      </c>
      <c r="D2347" s="4"/>
      <c r="E2347" s="4" t="str">
        <f>CSM_AGENCY3[[#This Row],[Agency]]&amp;"-"&amp;CSM_AGENCY3[[#This Row],[Agency Name]]</f>
        <v>220-Board for Volunteer Firefighters</v>
      </c>
      <c r="F2347" s="8" t="s">
        <v>57</v>
      </c>
      <c r="G2347" s="5" t="s">
        <v>458</v>
      </c>
      <c r="H2347" s="70">
        <f>SUMIFS('0. CSM'!C:C,'0. CSM'!L:L,CSM_AGENCY3[[#This Row],[Agency]],'0. CSM'!M:M,CSM_AGENCY3[[#This Row],[Billing CSM Title]])+SUMIFS('0. CSM'!E:E,'0. CSM'!L:L,CSM_AGENCY3[[#This Row],[Agency]],'0. CSM'!M:M,CSM_AGENCY3[[#This Row],[Billing CSM Title]])*1000</f>
        <v>0</v>
      </c>
      <c r="I2347" s="70">
        <f>SUMIFS('0. CSM'!D:D,'0. CSM'!L:L,CSM_AGENCY3[[#This Row],[Agency]],'0. CSM'!M:M,CSM_AGENCY3[[#This Row],[Billing CSM Title]])+SUMIFS('0. CSM'!F:F,'0. CSM'!L:L,CSM_AGENCY3[[#This Row],[Agency]],'0. CSM'!M:M,CSM_AGENCY3[[#This Row],[Billing CSM Title]])*1000</f>
        <v>0</v>
      </c>
      <c r="J2347" s="70">
        <f>CSM_AGENCY3[[#This Row],[FY1 ANNUAL]]+CSM_AGENCY3[[#This Row],[FY2 ANNUAL]]</f>
        <v>0</v>
      </c>
      <c r="K2347" s="70">
        <f>ROUND(CSM_AGENCY3[[#This Row],[FY1 ANNUAL]]/12,2)</f>
        <v>0</v>
      </c>
      <c r="L2347" s="70">
        <f>ROUND(CSM_AGENCY3[[#This Row],[FY2 ANNUAL]]/12,2)</f>
        <v>0</v>
      </c>
    </row>
    <row r="2348" spans="1:12" hidden="1" x14ac:dyDescent="0.25">
      <c r="A2348" t="s">
        <v>265</v>
      </c>
      <c r="B2348" t="s">
        <v>387</v>
      </c>
      <c r="C2348" s="4" t="s">
        <v>470</v>
      </c>
      <c r="D2348" s="4"/>
      <c r="E2348" s="4" t="str">
        <f>CSM_AGENCY3[[#This Row],[Agency]]&amp;"-"&amp;CSM_AGENCY3[[#This Row],[Agency Name]]</f>
        <v>225-Washington State Patrol</v>
      </c>
      <c r="F2348" s="8" t="s">
        <v>57</v>
      </c>
      <c r="G2348" s="5" t="s">
        <v>458</v>
      </c>
      <c r="H2348" s="70">
        <f>SUMIFS('0. CSM'!C:C,'0. CSM'!L:L,CSM_AGENCY3[[#This Row],[Agency]],'0. CSM'!M:M,CSM_AGENCY3[[#This Row],[Billing CSM Title]])+SUMIFS('0. CSM'!E:E,'0. CSM'!L:L,CSM_AGENCY3[[#This Row],[Agency]],'0. CSM'!M:M,CSM_AGENCY3[[#This Row],[Billing CSM Title]])*1000</f>
        <v>0</v>
      </c>
      <c r="I2348" s="70">
        <f>SUMIFS('0. CSM'!D:D,'0. CSM'!L:L,CSM_AGENCY3[[#This Row],[Agency]],'0. CSM'!M:M,CSM_AGENCY3[[#This Row],[Billing CSM Title]])+SUMIFS('0. CSM'!F:F,'0. CSM'!L:L,CSM_AGENCY3[[#This Row],[Agency]],'0. CSM'!M:M,CSM_AGENCY3[[#This Row],[Billing CSM Title]])*1000</f>
        <v>0</v>
      </c>
      <c r="J2348" s="70">
        <f>CSM_AGENCY3[[#This Row],[FY1 ANNUAL]]+CSM_AGENCY3[[#This Row],[FY2 ANNUAL]]</f>
        <v>0</v>
      </c>
      <c r="K2348" s="70">
        <f>ROUND(CSM_AGENCY3[[#This Row],[FY1 ANNUAL]]/12,2)</f>
        <v>0</v>
      </c>
      <c r="L2348" s="70">
        <f>ROUND(CSM_AGENCY3[[#This Row],[FY2 ANNUAL]]/12,2)</f>
        <v>0</v>
      </c>
    </row>
    <row r="2349" spans="1:12" hidden="1" x14ac:dyDescent="0.25">
      <c r="A2349" t="s">
        <v>266</v>
      </c>
      <c r="B2349" t="s">
        <v>388</v>
      </c>
      <c r="C2349" s="4" t="s">
        <v>470</v>
      </c>
      <c r="D2349" s="4"/>
      <c r="E2349" s="4" t="str">
        <f>CSM_AGENCY3[[#This Row],[Agency]]&amp;"-"&amp;CSM_AGENCY3[[#This Row],[Agency Name]]</f>
        <v>227-Criminal Justice Training Comm</v>
      </c>
      <c r="F2349" s="8" t="s">
        <v>57</v>
      </c>
      <c r="G2349" s="5" t="s">
        <v>458</v>
      </c>
      <c r="H2349" s="70">
        <f>SUMIFS('0. CSM'!C:C,'0. CSM'!L:L,CSM_AGENCY3[[#This Row],[Agency]],'0. CSM'!M:M,CSM_AGENCY3[[#This Row],[Billing CSM Title]])+SUMIFS('0. CSM'!E:E,'0. CSM'!L:L,CSM_AGENCY3[[#This Row],[Agency]],'0. CSM'!M:M,CSM_AGENCY3[[#This Row],[Billing CSM Title]])*1000</f>
        <v>0</v>
      </c>
      <c r="I2349" s="70">
        <f>SUMIFS('0. CSM'!D:D,'0. CSM'!L:L,CSM_AGENCY3[[#This Row],[Agency]],'0. CSM'!M:M,CSM_AGENCY3[[#This Row],[Billing CSM Title]])+SUMIFS('0. CSM'!F:F,'0. CSM'!L:L,CSM_AGENCY3[[#This Row],[Agency]],'0. CSM'!M:M,CSM_AGENCY3[[#This Row],[Billing CSM Title]])*1000</f>
        <v>0</v>
      </c>
      <c r="J2349" s="70">
        <f>CSM_AGENCY3[[#This Row],[FY1 ANNUAL]]+CSM_AGENCY3[[#This Row],[FY2 ANNUAL]]</f>
        <v>0</v>
      </c>
      <c r="K2349" s="70">
        <f>ROUND(CSM_AGENCY3[[#This Row],[FY1 ANNUAL]]/12,2)</f>
        <v>0</v>
      </c>
      <c r="L2349" s="70">
        <f>ROUND(CSM_AGENCY3[[#This Row],[FY2 ANNUAL]]/12,2)</f>
        <v>0</v>
      </c>
    </row>
    <row r="2350" spans="1:12" hidden="1" x14ac:dyDescent="0.25">
      <c r="A2350" t="s">
        <v>267</v>
      </c>
      <c r="B2350" t="s">
        <v>389</v>
      </c>
      <c r="C2350" s="4" t="s">
        <v>470</v>
      </c>
      <c r="D2350" s="4"/>
      <c r="E2350" s="4" t="str">
        <f>CSM_AGENCY3[[#This Row],[Agency]]&amp;"-"&amp;CSM_AGENCY3[[#This Row],[Agency Name]]</f>
        <v>228-WA Traffic Safety Commission</v>
      </c>
      <c r="F2350" s="8" t="s">
        <v>57</v>
      </c>
      <c r="G2350" s="5" t="s">
        <v>458</v>
      </c>
      <c r="H2350" s="70">
        <f>SUMIFS('0. CSM'!C:C,'0. CSM'!L:L,CSM_AGENCY3[[#This Row],[Agency]],'0. CSM'!M:M,CSM_AGENCY3[[#This Row],[Billing CSM Title]])+SUMIFS('0. CSM'!E:E,'0. CSM'!L:L,CSM_AGENCY3[[#This Row],[Agency]],'0. CSM'!M:M,CSM_AGENCY3[[#This Row],[Billing CSM Title]])*1000</f>
        <v>0</v>
      </c>
      <c r="I2350" s="70">
        <f>SUMIFS('0. CSM'!D:D,'0. CSM'!L:L,CSM_AGENCY3[[#This Row],[Agency]],'0. CSM'!M:M,CSM_AGENCY3[[#This Row],[Billing CSM Title]])+SUMIFS('0. CSM'!F:F,'0. CSM'!L:L,CSM_AGENCY3[[#This Row],[Agency]],'0. CSM'!M:M,CSM_AGENCY3[[#This Row],[Billing CSM Title]])*1000</f>
        <v>0</v>
      </c>
      <c r="J2350" s="70">
        <f>CSM_AGENCY3[[#This Row],[FY1 ANNUAL]]+CSM_AGENCY3[[#This Row],[FY2 ANNUAL]]</f>
        <v>0</v>
      </c>
      <c r="K2350" s="70">
        <f>ROUND(CSM_AGENCY3[[#This Row],[FY1 ANNUAL]]/12,2)</f>
        <v>0</v>
      </c>
      <c r="L2350" s="70">
        <f>ROUND(CSM_AGENCY3[[#This Row],[FY2 ANNUAL]]/12,2)</f>
        <v>0</v>
      </c>
    </row>
    <row r="2351" spans="1:12" hidden="1" x14ac:dyDescent="0.25">
      <c r="A2351" t="s">
        <v>268</v>
      </c>
      <c r="B2351" t="s">
        <v>390</v>
      </c>
      <c r="C2351" s="4" t="s">
        <v>470</v>
      </c>
      <c r="D2351" s="4"/>
      <c r="E2351" s="4" t="str">
        <f>CSM_AGENCY3[[#This Row],[Agency]]&amp;"-"&amp;CSM_AGENCY3[[#This Row],[Agency Name]]</f>
        <v>229-Office of Independent Investigations</v>
      </c>
      <c r="F2351" s="8" t="s">
        <v>57</v>
      </c>
      <c r="G2351" s="5" t="s">
        <v>458</v>
      </c>
      <c r="H2351" s="70">
        <f>SUMIFS('0. CSM'!C:C,'0. CSM'!L:L,CSM_AGENCY3[[#This Row],[Agency]],'0. CSM'!M:M,CSM_AGENCY3[[#This Row],[Billing CSM Title]])+SUMIFS('0. CSM'!E:E,'0. CSM'!L:L,CSM_AGENCY3[[#This Row],[Agency]],'0. CSM'!M:M,CSM_AGENCY3[[#This Row],[Billing CSM Title]])*1000</f>
        <v>0</v>
      </c>
      <c r="I2351" s="70">
        <f>SUMIFS('0. CSM'!D:D,'0. CSM'!L:L,CSM_AGENCY3[[#This Row],[Agency]],'0. CSM'!M:M,CSM_AGENCY3[[#This Row],[Billing CSM Title]])+SUMIFS('0. CSM'!F:F,'0. CSM'!L:L,CSM_AGENCY3[[#This Row],[Agency]],'0. CSM'!M:M,CSM_AGENCY3[[#This Row],[Billing CSM Title]])*1000</f>
        <v>0</v>
      </c>
      <c r="J2351" s="70">
        <f>CSM_AGENCY3[[#This Row],[FY1 ANNUAL]]+CSM_AGENCY3[[#This Row],[FY2 ANNUAL]]</f>
        <v>0</v>
      </c>
      <c r="K2351" s="70">
        <f>ROUND(CSM_AGENCY3[[#This Row],[FY1 ANNUAL]]/12,2)</f>
        <v>0</v>
      </c>
      <c r="L2351" s="70">
        <f>ROUND(CSM_AGENCY3[[#This Row],[FY2 ANNUAL]]/12,2)</f>
        <v>0</v>
      </c>
    </row>
    <row r="2352" spans="1:12" hidden="1" x14ac:dyDescent="0.25">
      <c r="A2352" t="s">
        <v>269</v>
      </c>
      <c r="B2352" t="s">
        <v>391</v>
      </c>
      <c r="C2352" s="4" t="s">
        <v>470</v>
      </c>
      <c r="D2352" s="4"/>
      <c r="E2352" s="4" t="str">
        <f>CSM_AGENCY3[[#This Row],[Agency]]&amp;"-"&amp;CSM_AGENCY3[[#This Row],[Agency Name]]</f>
        <v>235-Department of Labor and Industries</v>
      </c>
      <c r="F2352" s="8" t="s">
        <v>57</v>
      </c>
      <c r="G2352" s="5" t="s">
        <v>458</v>
      </c>
      <c r="H2352" s="70">
        <f>SUMIFS('0. CSM'!C:C,'0. CSM'!L:L,CSM_AGENCY3[[#This Row],[Agency]],'0. CSM'!M:M,CSM_AGENCY3[[#This Row],[Billing CSM Title]])+SUMIFS('0. CSM'!E:E,'0. CSM'!L:L,CSM_AGENCY3[[#This Row],[Agency]],'0. CSM'!M:M,CSM_AGENCY3[[#This Row],[Billing CSM Title]])*1000</f>
        <v>0</v>
      </c>
      <c r="I2352" s="70">
        <f>SUMIFS('0. CSM'!D:D,'0. CSM'!L:L,CSM_AGENCY3[[#This Row],[Agency]],'0. CSM'!M:M,CSM_AGENCY3[[#This Row],[Billing CSM Title]])+SUMIFS('0. CSM'!F:F,'0. CSM'!L:L,CSM_AGENCY3[[#This Row],[Agency]],'0. CSM'!M:M,CSM_AGENCY3[[#This Row],[Billing CSM Title]])*1000</f>
        <v>0</v>
      </c>
      <c r="J2352" s="70">
        <f>CSM_AGENCY3[[#This Row],[FY1 ANNUAL]]+CSM_AGENCY3[[#This Row],[FY2 ANNUAL]]</f>
        <v>0</v>
      </c>
      <c r="K2352" s="70">
        <f>ROUND(CSM_AGENCY3[[#This Row],[FY1 ANNUAL]]/12,2)</f>
        <v>0</v>
      </c>
      <c r="L2352" s="70">
        <f>ROUND(CSM_AGENCY3[[#This Row],[FY2 ANNUAL]]/12,2)</f>
        <v>0</v>
      </c>
    </row>
    <row r="2353" spans="1:12" hidden="1" x14ac:dyDescent="0.25">
      <c r="A2353" t="s">
        <v>270</v>
      </c>
      <c r="B2353" t="s">
        <v>392</v>
      </c>
      <c r="C2353" s="4" t="s">
        <v>470</v>
      </c>
      <c r="D2353" s="4"/>
      <c r="E2353" s="4" t="str">
        <f>CSM_AGENCY3[[#This Row],[Agency]]&amp;"-"&amp;CSM_AGENCY3[[#This Row],[Agency Name]]</f>
        <v>240-Department of Licensing</v>
      </c>
      <c r="F2353" s="8" t="s">
        <v>57</v>
      </c>
      <c r="G2353" s="5" t="s">
        <v>458</v>
      </c>
      <c r="H2353" s="70">
        <f>SUMIFS('0. CSM'!C:C,'0. CSM'!L:L,CSM_AGENCY3[[#This Row],[Agency]],'0. CSM'!M:M,CSM_AGENCY3[[#This Row],[Billing CSM Title]])+SUMIFS('0. CSM'!E:E,'0. CSM'!L:L,CSM_AGENCY3[[#This Row],[Agency]],'0. CSM'!M:M,CSM_AGENCY3[[#This Row],[Billing CSM Title]])*1000</f>
        <v>0</v>
      </c>
      <c r="I2353" s="70">
        <f>SUMIFS('0. CSM'!D:D,'0. CSM'!L:L,CSM_AGENCY3[[#This Row],[Agency]],'0. CSM'!M:M,CSM_AGENCY3[[#This Row],[Billing CSM Title]])+SUMIFS('0. CSM'!F:F,'0. CSM'!L:L,CSM_AGENCY3[[#This Row],[Agency]],'0. CSM'!M:M,CSM_AGENCY3[[#This Row],[Billing CSM Title]])*1000</f>
        <v>0</v>
      </c>
      <c r="J2353" s="70">
        <f>CSM_AGENCY3[[#This Row],[FY1 ANNUAL]]+CSM_AGENCY3[[#This Row],[FY2 ANNUAL]]</f>
        <v>0</v>
      </c>
      <c r="K2353" s="70">
        <f>ROUND(CSM_AGENCY3[[#This Row],[FY1 ANNUAL]]/12,2)</f>
        <v>0</v>
      </c>
      <c r="L2353" s="70">
        <f>ROUND(CSM_AGENCY3[[#This Row],[FY2 ANNUAL]]/12,2)</f>
        <v>0</v>
      </c>
    </row>
    <row r="2354" spans="1:12" hidden="1" x14ac:dyDescent="0.25">
      <c r="A2354" t="s">
        <v>271</v>
      </c>
      <c r="B2354" t="s">
        <v>393</v>
      </c>
      <c r="C2354" s="4" t="s">
        <v>470</v>
      </c>
      <c r="D2354" s="4"/>
      <c r="E2354" s="4" t="str">
        <f>CSM_AGENCY3[[#This Row],[Agency]]&amp;"-"&amp;CSM_AGENCY3[[#This Row],[Agency Name]]</f>
        <v>245-Military Department</v>
      </c>
      <c r="F2354" s="8" t="s">
        <v>57</v>
      </c>
      <c r="G2354" s="5" t="s">
        <v>458</v>
      </c>
      <c r="H2354" s="70">
        <f>SUMIFS('0. CSM'!C:C,'0. CSM'!L:L,CSM_AGENCY3[[#This Row],[Agency]],'0. CSM'!M:M,CSM_AGENCY3[[#This Row],[Billing CSM Title]])+SUMIFS('0. CSM'!E:E,'0. CSM'!L:L,CSM_AGENCY3[[#This Row],[Agency]],'0. CSM'!M:M,CSM_AGENCY3[[#This Row],[Billing CSM Title]])*1000</f>
        <v>0</v>
      </c>
      <c r="I2354" s="70">
        <f>SUMIFS('0. CSM'!D:D,'0. CSM'!L:L,CSM_AGENCY3[[#This Row],[Agency]],'0. CSM'!M:M,CSM_AGENCY3[[#This Row],[Billing CSM Title]])+SUMIFS('0. CSM'!F:F,'0. CSM'!L:L,CSM_AGENCY3[[#This Row],[Agency]],'0. CSM'!M:M,CSM_AGENCY3[[#This Row],[Billing CSM Title]])*1000</f>
        <v>0</v>
      </c>
      <c r="J2354" s="70">
        <f>CSM_AGENCY3[[#This Row],[FY1 ANNUAL]]+CSM_AGENCY3[[#This Row],[FY2 ANNUAL]]</f>
        <v>0</v>
      </c>
      <c r="K2354" s="70">
        <f>ROUND(CSM_AGENCY3[[#This Row],[FY1 ANNUAL]]/12,2)</f>
        <v>0</v>
      </c>
      <c r="L2354" s="70">
        <f>ROUND(CSM_AGENCY3[[#This Row],[FY2 ANNUAL]]/12,2)</f>
        <v>0</v>
      </c>
    </row>
    <row r="2355" spans="1:12" hidden="1" x14ac:dyDescent="0.25">
      <c r="A2355" t="s">
        <v>272</v>
      </c>
      <c r="B2355" t="s">
        <v>394</v>
      </c>
      <c r="C2355" s="4" t="s">
        <v>470</v>
      </c>
      <c r="D2355" s="4"/>
      <c r="E2355" s="4" t="str">
        <f>CSM_AGENCY3[[#This Row],[Agency]]&amp;"-"&amp;CSM_AGENCY3[[#This Row],[Agency Name]]</f>
        <v>275-Public Employment Relations Comm</v>
      </c>
      <c r="F2355" s="8" t="s">
        <v>57</v>
      </c>
      <c r="G2355" s="5" t="s">
        <v>458</v>
      </c>
      <c r="H2355" s="70">
        <f>SUMIFS('0. CSM'!C:C,'0. CSM'!L:L,CSM_AGENCY3[[#This Row],[Agency]],'0. CSM'!M:M,CSM_AGENCY3[[#This Row],[Billing CSM Title]])+SUMIFS('0. CSM'!E:E,'0. CSM'!L:L,CSM_AGENCY3[[#This Row],[Agency]],'0. CSM'!M:M,CSM_AGENCY3[[#This Row],[Billing CSM Title]])*1000</f>
        <v>0</v>
      </c>
      <c r="I2355" s="70">
        <f>SUMIFS('0. CSM'!D:D,'0. CSM'!L:L,CSM_AGENCY3[[#This Row],[Agency]],'0. CSM'!M:M,CSM_AGENCY3[[#This Row],[Billing CSM Title]])+SUMIFS('0. CSM'!F:F,'0. CSM'!L:L,CSM_AGENCY3[[#This Row],[Agency]],'0. CSM'!M:M,CSM_AGENCY3[[#This Row],[Billing CSM Title]])*1000</f>
        <v>0</v>
      </c>
      <c r="J2355" s="70">
        <f>CSM_AGENCY3[[#This Row],[FY1 ANNUAL]]+CSM_AGENCY3[[#This Row],[FY2 ANNUAL]]</f>
        <v>0</v>
      </c>
      <c r="K2355" s="70">
        <f>ROUND(CSM_AGENCY3[[#This Row],[FY1 ANNUAL]]/12,2)</f>
        <v>0</v>
      </c>
      <c r="L2355" s="70">
        <f>ROUND(CSM_AGENCY3[[#This Row],[FY2 ANNUAL]]/12,2)</f>
        <v>0</v>
      </c>
    </row>
    <row r="2356" spans="1:12" hidden="1" x14ac:dyDescent="0.25">
      <c r="A2356" t="s">
        <v>273</v>
      </c>
      <c r="B2356" t="s">
        <v>395</v>
      </c>
      <c r="C2356" s="4" t="s">
        <v>470</v>
      </c>
      <c r="D2356" s="4"/>
      <c r="E2356" s="4" t="str">
        <f>CSM_AGENCY3[[#This Row],[Agency]]&amp;"-"&amp;CSM_AGENCY3[[#This Row],[Agency Name]]</f>
        <v>300-Dept of Social and Health Services</v>
      </c>
      <c r="F2356" s="8" t="s">
        <v>57</v>
      </c>
      <c r="G2356" s="5" t="s">
        <v>458</v>
      </c>
      <c r="H2356" s="70">
        <v>0</v>
      </c>
      <c r="I2356" s="70">
        <v>22000</v>
      </c>
      <c r="J2356" s="70">
        <f>CSM_AGENCY3[[#This Row],[FY1 ANNUAL]]+CSM_AGENCY3[[#This Row],[FY2 ANNUAL]]</f>
        <v>22000</v>
      </c>
      <c r="K2356" s="70">
        <f>ROUND(CSM_AGENCY3[[#This Row],[FY1 ANNUAL]]/12,2)</f>
        <v>0</v>
      </c>
      <c r="L2356" s="70">
        <f>ROUND(CSM_AGENCY3[[#This Row],[FY2 ANNUAL]]/12,2)</f>
        <v>1833.33</v>
      </c>
    </row>
    <row r="2357" spans="1:12" hidden="1" x14ac:dyDescent="0.25">
      <c r="A2357" t="s">
        <v>274</v>
      </c>
      <c r="B2357" t="s">
        <v>396</v>
      </c>
      <c r="C2357" s="4" t="s">
        <v>470</v>
      </c>
      <c r="D2357" s="4"/>
      <c r="E2357" s="4" t="str">
        <f>CSM_AGENCY3[[#This Row],[Agency]]&amp;"-"&amp;CSM_AGENCY3[[#This Row],[Agency Name]]</f>
        <v>303-Department of Health</v>
      </c>
      <c r="F2357" s="8" t="s">
        <v>57</v>
      </c>
      <c r="G2357" s="5" t="s">
        <v>458</v>
      </c>
      <c r="H2357" s="70">
        <f>SUMIFS('0. CSM'!C:C,'0. CSM'!L:L,CSM_AGENCY3[[#This Row],[Agency]],'0. CSM'!M:M,CSM_AGENCY3[[#This Row],[Billing CSM Title]])+SUMIFS('0. CSM'!E:E,'0. CSM'!L:L,CSM_AGENCY3[[#This Row],[Agency]],'0. CSM'!M:M,CSM_AGENCY3[[#This Row],[Billing CSM Title]])*1000</f>
        <v>0</v>
      </c>
      <c r="I2357" s="70">
        <f>SUMIFS('0. CSM'!D:D,'0. CSM'!L:L,CSM_AGENCY3[[#This Row],[Agency]],'0. CSM'!M:M,CSM_AGENCY3[[#This Row],[Billing CSM Title]])+SUMIFS('0. CSM'!F:F,'0. CSM'!L:L,CSM_AGENCY3[[#This Row],[Agency]],'0. CSM'!M:M,CSM_AGENCY3[[#This Row],[Billing CSM Title]])*1000</f>
        <v>0</v>
      </c>
      <c r="J2357" s="70">
        <f>CSM_AGENCY3[[#This Row],[FY1 ANNUAL]]+CSM_AGENCY3[[#This Row],[FY2 ANNUAL]]</f>
        <v>0</v>
      </c>
      <c r="K2357" s="70">
        <f>ROUND(CSM_AGENCY3[[#This Row],[FY1 ANNUAL]]/12,2)</f>
        <v>0</v>
      </c>
      <c r="L2357" s="70">
        <f>ROUND(CSM_AGENCY3[[#This Row],[FY2 ANNUAL]]/12,2)</f>
        <v>0</v>
      </c>
    </row>
    <row r="2358" spans="1:12" hidden="1" x14ac:dyDescent="0.25">
      <c r="A2358" t="s">
        <v>275</v>
      </c>
      <c r="B2358" t="s">
        <v>397</v>
      </c>
      <c r="C2358" s="4" t="s">
        <v>470</v>
      </c>
      <c r="D2358" s="4"/>
      <c r="E2358" s="4" t="str">
        <f>CSM_AGENCY3[[#This Row],[Agency]]&amp;"-"&amp;CSM_AGENCY3[[#This Row],[Agency Name]]</f>
        <v>305-Department of Veterans' Affairs</v>
      </c>
      <c r="F2358" s="8" t="s">
        <v>57</v>
      </c>
      <c r="G2358" s="5" t="s">
        <v>458</v>
      </c>
      <c r="H2358" s="70">
        <f>SUMIFS('0. CSM'!C:C,'0. CSM'!L:L,CSM_AGENCY3[[#This Row],[Agency]],'0. CSM'!M:M,CSM_AGENCY3[[#This Row],[Billing CSM Title]])+SUMIFS('0. CSM'!E:E,'0. CSM'!L:L,CSM_AGENCY3[[#This Row],[Agency]],'0. CSM'!M:M,CSM_AGENCY3[[#This Row],[Billing CSM Title]])*1000</f>
        <v>0</v>
      </c>
      <c r="I2358" s="70">
        <f>SUMIFS('0. CSM'!D:D,'0. CSM'!L:L,CSM_AGENCY3[[#This Row],[Agency]],'0. CSM'!M:M,CSM_AGENCY3[[#This Row],[Billing CSM Title]])+SUMIFS('0. CSM'!F:F,'0. CSM'!L:L,CSM_AGENCY3[[#This Row],[Agency]],'0. CSM'!M:M,CSM_AGENCY3[[#This Row],[Billing CSM Title]])*1000</f>
        <v>0</v>
      </c>
      <c r="J2358" s="70">
        <f>CSM_AGENCY3[[#This Row],[FY1 ANNUAL]]+CSM_AGENCY3[[#This Row],[FY2 ANNUAL]]</f>
        <v>0</v>
      </c>
      <c r="K2358" s="70">
        <f>ROUND(CSM_AGENCY3[[#This Row],[FY1 ANNUAL]]/12,2)</f>
        <v>0</v>
      </c>
      <c r="L2358" s="70">
        <f>ROUND(CSM_AGENCY3[[#This Row],[FY2 ANNUAL]]/12,2)</f>
        <v>0</v>
      </c>
    </row>
    <row r="2359" spans="1:12" hidden="1" x14ac:dyDescent="0.25">
      <c r="A2359" t="s">
        <v>276</v>
      </c>
      <c r="B2359" t="s">
        <v>398</v>
      </c>
      <c r="C2359" s="4" t="s">
        <v>470</v>
      </c>
      <c r="D2359" s="4"/>
      <c r="E2359" s="4" t="str">
        <f>CSM_AGENCY3[[#This Row],[Agency]]&amp;"-"&amp;CSM_AGENCY3[[#This Row],[Agency Name]]</f>
        <v>307-Dept of Children, Youth &amp; Families</v>
      </c>
      <c r="F2359" s="8" t="s">
        <v>57</v>
      </c>
      <c r="G2359" s="5" t="s">
        <v>458</v>
      </c>
      <c r="H2359" s="70">
        <f>SUMIFS('0. CSM'!C:C,'0. CSM'!L:L,CSM_AGENCY3[[#This Row],[Agency]],'0. CSM'!M:M,CSM_AGENCY3[[#This Row],[Billing CSM Title]])+SUMIFS('0. CSM'!E:E,'0. CSM'!L:L,CSM_AGENCY3[[#This Row],[Agency]],'0. CSM'!M:M,CSM_AGENCY3[[#This Row],[Billing CSM Title]])*1000</f>
        <v>0</v>
      </c>
      <c r="I2359" s="70">
        <f>SUMIFS('0. CSM'!D:D,'0. CSM'!L:L,CSM_AGENCY3[[#This Row],[Agency]],'0. CSM'!M:M,CSM_AGENCY3[[#This Row],[Billing CSM Title]])+SUMIFS('0. CSM'!F:F,'0. CSM'!L:L,CSM_AGENCY3[[#This Row],[Agency]],'0. CSM'!M:M,CSM_AGENCY3[[#This Row],[Billing CSM Title]])*1000</f>
        <v>0</v>
      </c>
      <c r="J2359" s="70">
        <f>CSM_AGENCY3[[#This Row],[FY1 ANNUAL]]+CSM_AGENCY3[[#This Row],[FY2 ANNUAL]]</f>
        <v>0</v>
      </c>
      <c r="K2359" s="70">
        <f>ROUND(CSM_AGENCY3[[#This Row],[FY1 ANNUAL]]/12,2)</f>
        <v>0</v>
      </c>
      <c r="L2359" s="70">
        <f>ROUND(CSM_AGENCY3[[#This Row],[FY2 ANNUAL]]/12,2)</f>
        <v>0</v>
      </c>
    </row>
    <row r="2360" spans="1:12" hidden="1" x14ac:dyDescent="0.25">
      <c r="A2360" t="s">
        <v>277</v>
      </c>
      <c r="B2360" t="s">
        <v>399</v>
      </c>
      <c r="C2360" s="4" t="s">
        <v>470</v>
      </c>
      <c r="D2360" s="4"/>
      <c r="E2360" s="4" t="str">
        <f>CSM_AGENCY3[[#This Row],[Agency]]&amp;"-"&amp;CSM_AGENCY3[[#This Row],[Agency Name]]</f>
        <v>310-Department of Corrections</v>
      </c>
      <c r="F2360" s="8" t="s">
        <v>57</v>
      </c>
      <c r="G2360" s="5" t="s">
        <v>458</v>
      </c>
      <c r="H2360" s="70">
        <f>SUMIFS('0. CSM'!C:C,'0. CSM'!L:L,CSM_AGENCY3[[#This Row],[Agency]],'0. CSM'!M:M,CSM_AGENCY3[[#This Row],[Billing CSM Title]])+SUMIFS('0. CSM'!E:E,'0. CSM'!L:L,CSM_AGENCY3[[#This Row],[Agency]],'0. CSM'!M:M,CSM_AGENCY3[[#This Row],[Billing CSM Title]])*1000</f>
        <v>0</v>
      </c>
      <c r="I2360" s="70">
        <f>SUMIFS('0. CSM'!D:D,'0. CSM'!L:L,CSM_AGENCY3[[#This Row],[Agency]],'0. CSM'!M:M,CSM_AGENCY3[[#This Row],[Billing CSM Title]])+SUMIFS('0. CSM'!F:F,'0. CSM'!L:L,CSM_AGENCY3[[#This Row],[Agency]],'0. CSM'!M:M,CSM_AGENCY3[[#This Row],[Billing CSM Title]])*1000</f>
        <v>0</v>
      </c>
      <c r="J2360" s="70">
        <f>CSM_AGENCY3[[#This Row],[FY1 ANNUAL]]+CSM_AGENCY3[[#This Row],[FY2 ANNUAL]]</f>
        <v>0</v>
      </c>
      <c r="K2360" s="70">
        <f>ROUND(CSM_AGENCY3[[#This Row],[FY1 ANNUAL]]/12,2)</f>
        <v>0</v>
      </c>
      <c r="L2360" s="70">
        <f>ROUND(CSM_AGENCY3[[#This Row],[FY2 ANNUAL]]/12,2)</f>
        <v>0</v>
      </c>
    </row>
    <row r="2361" spans="1:12" hidden="1" x14ac:dyDescent="0.25">
      <c r="A2361" t="s">
        <v>278</v>
      </c>
      <c r="B2361" t="s">
        <v>400</v>
      </c>
      <c r="C2361" s="4" t="s">
        <v>470</v>
      </c>
      <c r="D2361" s="4"/>
      <c r="E2361" s="4" t="str">
        <f>CSM_AGENCY3[[#This Row],[Agency]]&amp;"-"&amp;CSM_AGENCY3[[#This Row],[Agency Name]]</f>
        <v>315-Dept of Services for the Blind</v>
      </c>
      <c r="F2361" s="8" t="s">
        <v>57</v>
      </c>
      <c r="G2361" s="5" t="s">
        <v>458</v>
      </c>
      <c r="H2361" s="70">
        <f>SUMIFS('0. CSM'!C:C,'0. CSM'!L:L,CSM_AGENCY3[[#This Row],[Agency]],'0. CSM'!M:M,CSM_AGENCY3[[#This Row],[Billing CSM Title]])+SUMIFS('0. CSM'!E:E,'0. CSM'!L:L,CSM_AGENCY3[[#This Row],[Agency]],'0. CSM'!M:M,CSM_AGENCY3[[#This Row],[Billing CSM Title]])*1000</f>
        <v>0</v>
      </c>
      <c r="I2361" s="70">
        <f>SUMIFS('0. CSM'!D:D,'0. CSM'!L:L,CSM_AGENCY3[[#This Row],[Agency]],'0. CSM'!M:M,CSM_AGENCY3[[#This Row],[Billing CSM Title]])+SUMIFS('0. CSM'!F:F,'0. CSM'!L:L,CSM_AGENCY3[[#This Row],[Agency]],'0. CSM'!M:M,CSM_AGENCY3[[#This Row],[Billing CSM Title]])*1000</f>
        <v>0</v>
      </c>
      <c r="J2361" s="70">
        <f>CSM_AGENCY3[[#This Row],[FY1 ANNUAL]]+CSM_AGENCY3[[#This Row],[FY2 ANNUAL]]</f>
        <v>0</v>
      </c>
      <c r="K2361" s="70">
        <f>ROUND(CSM_AGENCY3[[#This Row],[FY1 ANNUAL]]/12,2)</f>
        <v>0</v>
      </c>
      <c r="L2361" s="70">
        <f>ROUND(CSM_AGENCY3[[#This Row],[FY2 ANNUAL]]/12,2)</f>
        <v>0</v>
      </c>
    </row>
    <row r="2362" spans="1:12" hidden="1" x14ac:dyDescent="0.25">
      <c r="A2362" t="s">
        <v>279</v>
      </c>
      <c r="B2362" t="s">
        <v>401</v>
      </c>
      <c r="C2362" s="4" t="s">
        <v>470</v>
      </c>
      <c r="D2362" s="4"/>
      <c r="E2362" s="4" t="str">
        <f>CSM_AGENCY3[[#This Row],[Agency]]&amp;"-"&amp;CSM_AGENCY3[[#This Row],[Agency Name]]</f>
        <v>340-Student Achievement Council</v>
      </c>
      <c r="F2362" s="8" t="s">
        <v>57</v>
      </c>
      <c r="G2362" s="5" t="s">
        <v>458</v>
      </c>
      <c r="H2362" s="70">
        <f>SUMIFS('0. CSM'!C:C,'0. CSM'!L:L,CSM_AGENCY3[[#This Row],[Agency]],'0. CSM'!M:M,CSM_AGENCY3[[#This Row],[Billing CSM Title]])+SUMIFS('0. CSM'!E:E,'0. CSM'!L:L,CSM_AGENCY3[[#This Row],[Agency]],'0. CSM'!M:M,CSM_AGENCY3[[#This Row],[Billing CSM Title]])*1000</f>
        <v>0</v>
      </c>
      <c r="I2362" s="70">
        <f>SUMIFS('0. CSM'!D:D,'0. CSM'!L:L,CSM_AGENCY3[[#This Row],[Agency]],'0. CSM'!M:M,CSM_AGENCY3[[#This Row],[Billing CSM Title]])+SUMIFS('0. CSM'!F:F,'0. CSM'!L:L,CSM_AGENCY3[[#This Row],[Agency]],'0. CSM'!M:M,CSM_AGENCY3[[#This Row],[Billing CSM Title]])*1000</f>
        <v>0</v>
      </c>
      <c r="J2362" s="70">
        <f>CSM_AGENCY3[[#This Row],[FY1 ANNUAL]]+CSM_AGENCY3[[#This Row],[FY2 ANNUAL]]</f>
        <v>0</v>
      </c>
      <c r="K2362" s="70">
        <f>ROUND(CSM_AGENCY3[[#This Row],[FY1 ANNUAL]]/12,2)</f>
        <v>0</v>
      </c>
      <c r="L2362" s="70">
        <f>ROUND(CSM_AGENCY3[[#This Row],[FY2 ANNUAL]]/12,2)</f>
        <v>0</v>
      </c>
    </row>
    <row r="2363" spans="1:12" hidden="1" x14ac:dyDescent="0.25">
      <c r="A2363" t="s">
        <v>280</v>
      </c>
      <c r="B2363" t="s">
        <v>402</v>
      </c>
      <c r="C2363" s="4" t="s">
        <v>470</v>
      </c>
      <c r="D2363" s="4"/>
      <c r="E2363" s="4" t="str">
        <f>CSM_AGENCY3[[#This Row],[Agency]]&amp;"-"&amp;CSM_AGENCY3[[#This Row],[Agency Name]]</f>
        <v>341-LEOFF 2 Retirement Board</v>
      </c>
      <c r="F2363" s="8" t="s">
        <v>57</v>
      </c>
      <c r="G2363" s="5" t="s">
        <v>458</v>
      </c>
      <c r="H2363" s="70">
        <f>SUMIFS('0. CSM'!C:C,'0. CSM'!L:L,CSM_AGENCY3[[#This Row],[Agency]],'0. CSM'!M:M,CSM_AGENCY3[[#This Row],[Billing CSM Title]])+SUMIFS('0. CSM'!E:E,'0. CSM'!L:L,CSM_AGENCY3[[#This Row],[Agency]],'0. CSM'!M:M,CSM_AGENCY3[[#This Row],[Billing CSM Title]])*1000</f>
        <v>0</v>
      </c>
      <c r="I2363" s="70">
        <f>SUMIFS('0. CSM'!D:D,'0. CSM'!L:L,CSM_AGENCY3[[#This Row],[Agency]],'0. CSM'!M:M,CSM_AGENCY3[[#This Row],[Billing CSM Title]])+SUMIFS('0. CSM'!F:F,'0. CSM'!L:L,CSM_AGENCY3[[#This Row],[Agency]],'0. CSM'!M:M,CSM_AGENCY3[[#This Row],[Billing CSM Title]])*1000</f>
        <v>36000</v>
      </c>
      <c r="J2363" s="70">
        <f>CSM_AGENCY3[[#This Row],[FY1 ANNUAL]]+CSM_AGENCY3[[#This Row],[FY2 ANNUAL]]</f>
        <v>36000</v>
      </c>
      <c r="K2363" s="70">
        <f>ROUND(CSM_AGENCY3[[#This Row],[FY1 ANNUAL]]/12,2)</f>
        <v>0</v>
      </c>
      <c r="L2363" s="70">
        <f>ROUND(CSM_AGENCY3[[#This Row],[FY2 ANNUAL]]/12,2)</f>
        <v>3000</v>
      </c>
    </row>
    <row r="2364" spans="1:12" hidden="1" x14ac:dyDescent="0.25">
      <c r="A2364" t="s">
        <v>281</v>
      </c>
      <c r="B2364" t="s">
        <v>403</v>
      </c>
      <c r="C2364" s="4" t="s">
        <v>470</v>
      </c>
      <c r="D2364" s="4"/>
      <c r="E2364" s="4" t="str">
        <f>CSM_AGENCY3[[#This Row],[Agency]]&amp;"-"&amp;CSM_AGENCY3[[#This Row],[Agency Name]]</f>
        <v>350-Public Schools</v>
      </c>
      <c r="F2364" s="8" t="s">
        <v>57</v>
      </c>
      <c r="G2364" s="5" t="s">
        <v>458</v>
      </c>
      <c r="H2364" s="70">
        <f>SUMIFS('0. CSM'!C:C,'0. CSM'!L:L,CSM_AGENCY3[[#This Row],[Agency]],'0. CSM'!M:M,CSM_AGENCY3[[#This Row],[Billing CSM Title]])+SUMIFS('0. CSM'!E:E,'0. CSM'!L:L,CSM_AGENCY3[[#This Row],[Agency]],'0. CSM'!M:M,CSM_AGENCY3[[#This Row],[Billing CSM Title]])*1000</f>
        <v>0</v>
      </c>
      <c r="I2364" s="70">
        <f>SUMIFS('0. CSM'!D:D,'0. CSM'!L:L,CSM_AGENCY3[[#This Row],[Agency]],'0. CSM'!M:M,CSM_AGENCY3[[#This Row],[Billing CSM Title]])+SUMIFS('0. CSM'!F:F,'0. CSM'!L:L,CSM_AGENCY3[[#This Row],[Agency]],'0. CSM'!M:M,CSM_AGENCY3[[#This Row],[Billing CSM Title]])*1000</f>
        <v>0</v>
      </c>
      <c r="J2364" s="70">
        <f>CSM_AGENCY3[[#This Row],[FY1 ANNUAL]]+CSM_AGENCY3[[#This Row],[FY2 ANNUAL]]</f>
        <v>0</v>
      </c>
      <c r="K2364" s="70">
        <f>ROUND(CSM_AGENCY3[[#This Row],[FY1 ANNUAL]]/12,2)</f>
        <v>0</v>
      </c>
      <c r="L2364" s="70">
        <f>ROUND(CSM_AGENCY3[[#This Row],[FY2 ANNUAL]]/12,2)</f>
        <v>0</v>
      </c>
    </row>
    <row r="2365" spans="1:12" hidden="1" x14ac:dyDescent="0.25">
      <c r="A2365" t="s">
        <v>282</v>
      </c>
      <c r="B2365" t="s">
        <v>404</v>
      </c>
      <c r="C2365" s="4" t="s">
        <v>470</v>
      </c>
      <c r="D2365" s="4"/>
      <c r="E2365" s="4" t="str">
        <f>CSM_AGENCY3[[#This Row],[Agency]]&amp;"-"&amp;CSM_AGENCY3[[#This Row],[Agency Name]]</f>
        <v>351-State School for the Blind</v>
      </c>
      <c r="F2365" s="8" t="s">
        <v>57</v>
      </c>
      <c r="G2365" s="5" t="s">
        <v>458</v>
      </c>
      <c r="H2365" s="70">
        <f>SUMIFS('0. CSM'!C:C,'0. CSM'!L:L,CSM_AGENCY3[[#This Row],[Agency]],'0. CSM'!M:M,CSM_AGENCY3[[#This Row],[Billing CSM Title]])+SUMIFS('0. CSM'!E:E,'0. CSM'!L:L,CSM_AGENCY3[[#This Row],[Agency]],'0. CSM'!M:M,CSM_AGENCY3[[#This Row],[Billing CSM Title]])*1000</f>
        <v>0</v>
      </c>
      <c r="I2365" s="70">
        <f>SUMIFS('0. CSM'!D:D,'0. CSM'!L:L,CSM_AGENCY3[[#This Row],[Agency]],'0. CSM'!M:M,CSM_AGENCY3[[#This Row],[Billing CSM Title]])+SUMIFS('0. CSM'!F:F,'0. CSM'!L:L,CSM_AGENCY3[[#This Row],[Agency]],'0. CSM'!M:M,CSM_AGENCY3[[#This Row],[Billing CSM Title]])*1000</f>
        <v>0</v>
      </c>
      <c r="J2365" s="70">
        <f>CSM_AGENCY3[[#This Row],[FY1 ANNUAL]]+CSM_AGENCY3[[#This Row],[FY2 ANNUAL]]</f>
        <v>0</v>
      </c>
      <c r="K2365" s="70">
        <f>ROUND(CSM_AGENCY3[[#This Row],[FY1 ANNUAL]]/12,2)</f>
        <v>0</v>
      </c>
      <c r="L2365" s="70">
        <f>ROUND(CSM_AGENCY3[[#This Row],[FY2 ANNUAL]]/12,2)</f>
        <v>0</v>
      </c>
    </row>
    <row r="2366" spans="1:12" hidden="1" x14ac:dyDescent="0.25">
      <c r="A2366" t="s">
        <v>283</v>
      </c>
      <c r="B2366" t="s">
        <v>405</v>
      </c>
      <c r="C2366" s="4" t="s">
        <v>470</v>
      </c>
      <c r="D2366" s="4"/>
      <c r="E2366" s="4" t="str">
        <f>CSM_AGENCY3[[#This Row],[Agency]]&amp;"-"&amp;CSM_AGENCY3[[#This Row],[Agency Name]]</f>
        <v>353-Childhood Deafness &amp; Hearing Loss</v>
      </c>
      <c r="F2366" s="8" t="s">
        <v>57</v>
      </c>
      <c r="G2366" s="5" t="s">
        <v>458</v>
      </c>
      <c r="H2366" s="70">
        <f>SUMIFS('0. CSM'!C:C,'0. CSM'!L:L,CSM_AGENCY3[[#This Row],[Agency]],'0. CSM'!M:M,CSM_AGENCY3[[#This Row],[Billing CSM Title]])+SUMIFS('0. CSM'!E:E,'0. CSM'!L:L,CSM_AGENCY3[[#This Row],[Agency]],'0. CSM'!M:M,CSM_AGENCY3[[#This Row],[Billing CSM Title]])*1000</f>
        <v>0</v>
      </c>
      <c r="I2366" s="70">
        <f>SUMIFS('0. CSM'!D:D,'0. CSM'!L:L,CSM_AGENCY3[[#This Row],[Agency]],'0. CSM'!M:M,CSM_AGENCY3[[#This Row],[Billing CSM Title]])+SUMIFS('0. CSM'!F:F,'0. CSM'!L:L,CSM_AGENCY3[[#This Row],[Agency]],'0. CSM'!M:M,CSM_AGENCY3[[#This Row],[Billing CSM Title]])*1000</f>
        <v>0</v>
      </c>
      <c r="J2366" s="70">
        <f>CSM_AGENCY3[[#This Row],[FY1 ANNUAL]]+CSM_AGENCY3[[#This Row],[FY2 ANNUAL]]</f>
        <v>0</v>
      </c>
      <c r="K2366" s="70">
        <f>ROUND(CSM_AGENCY3[[#This Row],[FY1 ANNUAL]]/12,2)</f>
        <v>0</v>
      </c>
      <c r="L2366" s="70">
        <f>ROUND(CSM_AGENCY3[[#This Row],[FY2 ANNUAL]]/12,2)</f>
        <v>0</v>
      </c>
    </row>
    <row r="2367" spans="1:12" hidden="1" x14ac:dyDescent="0.25">
      <c r="A2367" t="s">
        <v>284</v>
      </c>
      <c r="B2367" t="s">
        <v>406</v>
      </c>
      <c r="C2367" s="4" t="s">
        <v>470</v>
      </c>
      <c r="D2367" s="4"/>
      <c r="E2367" s="4" t="str">
        <f>CSM_AGENCY3[[#This Row],[Agency]]&amp;"-"&amp;CSM_AGENCY3[[#This Row],[Agency Name]]</f>
        <v>354-Workforce Trng &amp; Educ Coord Board</v>
      </c>
      <c r="F2367" s="8" t="s">
        <v>57</v>
      </c>
      <c r="G2367" s="5" t="s">
        <v>458</v>
      </c>
      <c r="H2367" s="70">
        <f>SUMIFS('0. CSM'!C:C,'0. CSM'!L:L,CSM_AGENCY3[[#This Row],[Agency]],'0. CSM'!M:M,CSM_AGENCY3[[#This Row],[Billing CSM Title]])+SUMIFS('0. CSM'!E:E,'0. CSM'!L:L,CSM_AGENCY3[[#This Row],[Agency]],'0. CSM'!M:M,CSM_AGENCY3[[#This Row],[Billing CSM Title]])*1000</f>
        <v>11000</v>
      </c>
      <c r="I2367" s="70">
        <f>SUMIFS('0. CSM'!D:D,'0. CSM'!L:L,CSM_AGENCY3[[#This Row],[Agency]],'0. CSM'!M:M,CSM_AGENCY3[[#This Row],[Billing CSM Title]])+SUMIFS('0. CSM'!F:F,'0. CSM'!L:L,CSM_AGENCY3[[#This Row],[Agency]],'0. CSM'!M:M,CSM_AGENCY3[[#This Row],[Billing CSM Title]])*1000</f>
        <v>325000</v>
      </c>
      <c r="J2367" s="70">
        <f>CSM_AGENCY3[[#This Row],[FY1 ANNUAL]]+CSM_AGENCY3[[#This Row],[FY2 ANNUAL]]</f>
        <v>336000</v>
      </c>
      <c r="K2367" s="70">
        <f>ROUND(CSM_AGENCY3[[#This Row],[FY1 ANNUAL]]/12,2)</f>
        <v>916.67</v>
      </c>
      <c r="L2367" s="70">
        <f>ROUND(CSM_AGENCY3[[#This Row],[FY2 ANNUAL]]/12,2)</f>
        <v>27083.33</v>
      </c>
    </row>
    <row r="2368" spans="1:12" hidden="1" x14ac:dyDescent="0.25">
      <c r="A2368" t="s">
        <v>285</v>
      </c>
      <c r="B2368" t="s">
        <v>407</v>
      </c>
      <c r="C2368" s="4" t="s">
        <v>470</v>
      </c>
      <c r="D2368" s="4"/>
      <c r="E2368" s="4" t="str">
        <f>CSM_AGENCY3[[#This Row],[Agency]]&amp;"-"&amp;CSM_AGENCY3[[#This Row],[Agency Name]]</f>
        <v>355-Archaeology &amp; Historic Preservation</v>
      </c>
      <c r="F2368" s="8" t="s">
        <v>57</v>
      </c>
      <c r="G2368" s="5" t="s">
        <v>458</v>
      </c>
      <c r="H2368" s="70">
        <f>SUMIFS('0. CSM'!C:C,'0. CSM'!L:L,CSM_AGENCY3[[#This Row],[Agency]],'0. CSM'!M:M,CSM_AGENCY3[[#This Row],[Billing CSM Title]])+SUMIFS('0. CSM'!E:E,'0. CSM'!L:L,CSM_AGENCY3[[#This Row],[Agency]],'0. CSM'!M:M,CSM_AGENCY3[[#This Row],[Billing CSM Title]])*1000</f>
        <v>0</v>
      </c>
      <c r="I2368" s="70">
        <f>SUMIFS('0. CSM'!D:D,'0. CSM'!L:L,CSM_AGENCY3[[#This Row],[Agency]],'0. CSM'!M:M,CSM_AGENCY3[[#This Row],[Billing CSM Title]])+SUMIFS('0. CSM'!F:F,'0. CSM'!L:L,CSM_AGENCY3[[#This Row],[Agency]],'0. CSM'!M:M,CSM_AGENCY3[[#This Row],[Billing CSM Title]])*1000</f>
        <v>141000</v>
      </c>
      <c r="J2368" s="70">
        <f>CSM_AGENCY3[[#This Row],[FY1 ANNUAL]]+CSM_AGENCY3[[#This Row],[FY2 ANNUAL]]</f>
        <v>141000</v>
      </c>
      <c r="K2368" s="70">
        <f>ROUND(CSM_AGENCY3[[#This Row],[FY1 ANNUAL]]/12,2)</f>
        <v>0</v>
      </c>
      <c r="L2368" s="70">
        <f>ROUND(CSM_AGENCY3[[#This Row],[FY2 ANNUAL]]/12,2)</f>
        <v>11750</v>
      </c>
    </row>
    <row r="2369" spans="1:12" hidden="1" x14ac:dyDescent="0.25">
      <c r="A2369" t="s">
        <v>287</v>
      </c>
      <c r="B2369" t="s">
        <v>408</v>
      </c>
      <c r="C2369" s="4" t="s">
        <v>470</v>
      </c>
      <c r="D2369" s="4"/>
      <c r="E2369" s="4" t="str">
        <f>CSM_AGENCY3[[#This Row],[Agency]]&amp;"-"&amp;CSM_AGENCY3[[#This Row],[Agency Name]]</f>
        <v>359-Washington Charter School Comm</v>
      </c>
      <c r="F2369" s="8" t="s">
        <v>57</v>
      </c>
      <c r="G2369" s="5" t="s">
        <v>458</v>
      </c>
      <c r="H2369" s="70">
        <f>SUMIFS('0. CSM'!C:C,'0. CSM'!L:L,CSM_AGENCY3[[#This Row],[Agency]],'0. CSM'!M:M,CSM_AGENCY3[[#This Row],[Billing CSM Title]])+SUMIFS('0. CSM'!E:E,'0. CSM'!L:L,CSM_AGENCY3[[#This Row],[Agency]],'0. CSM'!M:M,CSM_AGENCY3[[#This Row],[Billing CSM Title]])*1000</f>
        <v>0</v>
      </c>
      <c r="I2369" s="70">
        <f>SUMIFS('0. CSM'!D:D,'0. CSM'!L:L,CSM_AGENCY3[[#This Row],[Agency]],'0. CSM'!M:M,CSM_AGENCY3[[#This Row],[Billing CSM Title]])+SUMIFS('0. CSM'!F:F,'0. CSM'!L:L,CSM_AGENCY3[[#This Row],[Agency]],'0. CSM'!M:M,CSM_AGENCY3[[#This Row],[Billing CSM Title]])*1000</f>
        <v>0</v>
      </c>
      <c r="J2369" s="70">
        <f>CSM_AGENCY3[[#This Row],[FY1 ANNUAL]]+CSM_AGENCY3[[#This Row],[FY2 ANNUAL]]</f>
        <v>0</v>
      </c>
      <c r="K2369" s="70">
        <f>ROUND(CSM_AGENCY3[[#This Row],[FY1 ANNUAL]]/12,2)</f>
        <v>0</v>
      </c>
      <c r="L2369" s="70">
        <f>ROUND(CSM_AGENCY3[[#This Row],[FY2 ANNUAL]]/12,2)</f>
        <v>0</v>
      </c>
    </row>
    <row r="2370" spans="1:12" hidden="1" x14ac:dyDescent="0.25">
      <c r="A2370" t="s">
        <v>288</v>
      </c>
      <c r="B2370" t="s">
        <v>409</v>
      </c>
      <c r="C2370" s="4" t="s">
        <v>470</v>
      </c>
      <c r="D2370" s="4"/>
      <c r="E2370" s="4" t="str">
        <f>CSM_AGENCY3[[#This Row],[Agency]]&amp;"-"&amp;CSM_AGENCY3[[#This Row],[Agency Name]]</f>
        <v>360-University of Washington</v>
      </c>
      <c r="F2370" s="8" t="s">
        <v>57</v>
      </c>
      <c r="G2370" s="5" t="s">
        <v>458</v>
      </c>
      <c r="H2370" s="70">
        <f>SUMIFS('0. CSM'!C:C,'0. CSM'!L:L,CSM_AGENCY3[[#This Row],[Agency]],'0. CSM'!M:M,CSM_AGENCY3[[#This Row],[Billing CSM Title]])+SUMIFS('0. CSM'!E:E,'0. CSM'!L:L,CSM_AGENCY3[[#This Row],[Agency]],'0. CSM'!M:M,CSM_AGENCY3[[#This Row],[Billing CSM Title]])*1000</f>
        <v>0</v>
      </c>
      <c r="I2370" s="70">
        <f>SUMIFS('0. CSM'!D:D,'0. CSM'!L:L,CSM_AGENCY3[[#This Row],[Agency]],'0. CSM'!M:M,CSM_AGENCY3[[#This Row],[Billing CSM Title]])+SUMIFS('0. CSM'!F:F,'0. CSM'!L:L,CSM_AGENCY3[[#This Row],[Agency]],'0. CSM'!M:M,CSM_AGENCY3[[#This Row],[Billing CSM Title]])*1000</f>
        <v>0</v>
      </c>
      <c r="J2370" s="70">
        <f>CSM_AGENCY3[[#This Row],[FY1 ANNUAL]]+CSM_AGENCY3[[#This Row],[FY2 ANNUAL]]</f>
        <v>0</v>
      </c>
      <c r="K2370" s="70">
        <f>ROUND(CSM_AGENCY3[[#This Row],[FY1 ANNUAL]]/12,2)</f>
        <v>0</v>
      </c>
      <c r="L2370" s="70">
        <f>ROUND(CSM_AGENCY3[[#This Row],[FY2 ANNUAL]]/12,2)</f>
        <v>0</v>
      </c>
    </row>
    <row r="2371" spans="1:12" hidden="1" x14ac:dyDescent="0.25">
      <c r="A2371" t="s">
        <v>289</v>
      </c>
      <c r="B2371" t="s">
        <v>410</v>
      </c>
      <c r="C2371" s="4" t="s">
        <v>470</v>
      </c>
      <c r="D2371" s="4"/>
      <c r="E2371" s="4" t="str">
        <f>CSM_AGENCY3[[#This Row],[Agency]]&amp;"-"&amp;CSM_AGENCY3[[#This Row],[Agency Name]]</f>
        <v>365-Washington State University</v>
      </c>
      <c r="F2371" s="8" t="s">
        <v>57</v>
      </c>
      <c r="G2371" s="5" t="s">
        <v>458</v>
      </c>
      <c r="H2371" s="70">
        <f>SUMIFS('0. CSM'!C:C,'0. CSM'!L:L,CSM_AGENCY3[[#This Row],[Agency]],'0. CSM'!M:M,CSM_AGENCY3[[#This Row],[Billing CSM Title]])+SUMIFS('0. CSM'!E:E,'0. CSM'!L:L,CSM_AGENCY3[[#This Row],[Agency]],'0. CSM'!M:M,CSM_AGENCY3[[#This Row],[Billing CSM Title]])*1000</f>
        <v>0</v>
      </c>
      <c r="I2371" s="70">
        <f>SUMIFS('0. CSM'!D:D,'0. CSM'!L:L,CSM_AGENCY3[[#This Row],[Agency]],'0. CSM'!M:M,CSM_AGENCY3[[#This Row],[Billing CSM Title]])+SUMIFS('0. CSM'!F:F,'0. CSM'!L:L,CSM_AGENCY3[[#This Row],[Agency]],'0. CSM'!M:M,CSM_AGENCY3[[#This Row],[Billing CSM Title]])*1000</f>
        <v>0</v>
      </c>
      <c r="J2371" s="70">
        <f>CSM_AGENCY3[[#This Row],[FY1 ANNUAL]]+CSM_AGENCY3[[#This Row],[FY2 ANNUAL]]</f>
        <v>0</v>
      </c>
      <c r="K2371" s="70">
        <f>ROUND(CSM_AGENCY3[[#This Row],[FY1 ANNUAL]]/12,2)</f>
        <v>0</v>
      </c>
      <c r="L2371" s="70">
        <f>ROUND(CSM_AGENCY3[[#This Row],[FY2 ANNUAL]]/12,2)</f>
        <v>0</v>
      </c>
    </row>
    <row r="2372" spans="1:12" hidden="1" x14ac:dyDescent="0.25">
      <c r="A2372" t="s">
        <v>290</v>
      </c>
      <c r="B2372" t="s">
        <v>411</v>
      </c>
      <c r="C2372" s="4" t="s">
        <v>470</v>
      </c>
      <c r="D2372" s="4"/>
      <c r="E2372" s="4" t="str">
        <f>CSM_AGENCY3[[#This Row],[Agency]]&amp;"-"&amp;CSM_AGENCY3[[#This Row],[Agency Name]]</f>
        <v>370-Eastern Washington University</v>
      </c>
      <c r="F2372" s="8" t="s">
        <v>57</v>
      </c>
      <c r="G2372" s="5" t="s">
        <v>458</v>
      </c>
      <c r="H2372" s="70">
        <f>SUMIFS('0. CSM'!C:C,'0. CSM'!L:L,CSM_AGENCY3[[#This Row],[Agency]],'0. CSM'!M:M,CSM_AGENCY3[[#This Row],[Billing CSM Title]])+SUMIFS('0. CSM'!E:E,'0. CSM'!L:L,CSM_AGENCY3[[#This Row],[Agency]],'0. CSM'!M:M,CSM_AGENCY3[[#This Row],[Billing CSM Title]])*1000</f>
        <v>0</v>
      </c>
      <c r="I2372" s="70">
        <f>SUMIFS('0. CSM'!D:D,'0. CSM'!L:L,CSM_AGENCY3[[#This Row],[Agency]],'0. CSM'!M:M,CSM_AGENCY3[[#This Row],[Billing CSM Title]])+SUMIFS('0. CSM'!F:F,'0. CSM'!L:L,CSM_AGENCY3[[#This Row],[Agency]],'0. CSM'!M:M,CSM_AGENCY3[[#This Row],[Billing CSM Title]])*1000</f>
        <v>0</v>
      </c>
      <c r="J2372" s="70">
        <f>CSM_AGENCY3[[#This Row],[FY1 ANNUAL]]+CSM_AGENCY3[[#This Row],[FY2 ANNUAL]]</f>
        <v>0</v>
      </c>
      <c r="K2372" s="70">
        <f>ROUND(CSM_AGENCY3[[#This Row],[FY1 ANNUAL]]/12,2)</f>
        <v>0</v>
      </c>
      <c r="L2372" s="70">
        <f>ROUND(CSM_AGENCY3[[#This Row],[FY2 ANNUAL]]/12,2)</f>
        <v>0</v>
      </c>
    </row>
    <row r="2373" spans="1:12" hidden="1" x14ac:dyDescent="0.25">
      <c r="A2373" t="s">
        <v>291</v>
      </c>
      <c r="B2373" t="s">
        <v>412</v>
      </c>
      <c r="C2373" s="4" t="s">
        <v>470</v>
      </c>
      <c r="D2373" s="4"/>
      <c r="E2373" s="4" t="str">
        <f>CSM_AGENCY3[[#This Row],[Agency]]&amp;"-"&amp;CSM_AGENCY3[[#This Row],[Agency Name]]</f>
        <v>375-Central Washington University</v>
      </c>
      <c r="F2373" s="8" t="s">
        <v>57</v>
      </c>
      <c r="G2373" s="5" t="s">
        <v>458</v>
      </c>
      <c r="H2373" s="70">
        <f>SUMIFS('0. CSM'!C:C,'0. CSM'!L:L,CSM_AGENCY3[[#This Row],[Agency]],'0. CSM'!M:M,CSM_AGENCY3[[#This Row],[Billing CSM Title]])+SUMIFS('0. CSM'!E:E,'0. CSM'!L:L,CSM_AGENCY3[[#This Row],[Agency]],'0. CSM'!M:M,CSM_AGENCY3[[#This Row],[Billing CSM Title]])*1000</f>
        <v>0</v>
      </c>
      <c r="I2373" s="70">
        <f>SUMIFS('0. CSM'!D:D,'0. CSM'!L:L,CSM_AGENCY3[[#This Row],[Agency]],'0. CSM'!M:M,CSM_AGENCY3[[#This Row],[Billing CSM Title]])+SUMIFS('0. CSM'!F:F,'0. CSM'!L:L,CSM_AGENCY3[[#This Row],[Agency]],'0. CSM'!M:M,CSM_AGENCY3[[#This Row],[Billing CSM Title]])*1000</f>
        <v>0</v>
      </c>
      <c r="J2373" s="70">
        <f>CSM_AGENCY3[[#This Row],[FY1 ANNUAL]]+CSM_AGENCY3[[#This Row],[FY2 ANNUAL]]</f>
        <v>0</v>
      </c>
      <c r="K2373" s="70">
        <f>ROUND(CSM_AGENCY3[[#This Row],[FY1 ANNUAL]]/12,2)</f>
        <v>0</v>
      </c>
      <c r="L2373" s="70">
        <f>ROUND(CSM_AGENCY3[[#This Row],[FY2 ANNUAL]]/12,2)</f>
        <v>0</v>
      </c>
    </row>
    <row r="2374" spans="1:12" hidden="1" x14ac:dyDescent="0.25">
      <c r="A2374" t="s">
        <v>292</v>
      </c>
      <c r="B2374" t="s">
        <v>413</v>
      </c>
      <c r="C2374" s="4" t="s">
        <v>470</v>
      </c>
      <c r="D2374" s="4"/>
      <c r="E2374" s="4" t="str">
        <f>CSM_AGENCY3[[#This Row],[Agency]]&amp;"-"&amp;CSM_AGENCY3[[#This Row],[Agency Name]]</f>
        <v>376-The Evergreen State College</v>
      </c>
      <c r="F2374" s="8" t="s">
        <v>57</v>
      </c>
      <c r="G2374" s="5" t="s">
        <v>458</v>
      </c>
      <c r="H2374" s="70">
        <f>SUMIFS('0. CSM'!C:C,'0. CSM'!L:L,CSM_AGENCY3[[#This Row],[Agency]],'0. CSM'!M:M,CSM_AGENCY3[[#This Row],[Billing CSM Title]])+SUMIFS('0. CSM'!E:E,'0. CSM'!L:L,CSM_AGENCY3[[#This Row],[Agency]],'0. CSM'!M:M,CSM_AGENCY3[[#This Row],[Billing CSM Title]])*1000</f>
        <v>0</v>
      </c>
      <c r="I2374" s="70">
        <f>SUMIFS('0. CSM'!D:D,'0. CSM'!L:L,CSM_AGENCY3[[#This Row],[Agency]],'0. CSM'!M:M,CSM_AGENCY3[[#This Row],[Billing CSM Title]])+SUMIFS('0. CSM'!F:F,'0. CSM'!L:L,CSM_AGENCY3[[#This Row],[Agency]],'0. CSM'!M:M,CSM_AGENCY3[[#This Row],[Billing CSM Title]])*1000</f>
        <v>0</v>
      </c>
      <c r="J2374" s="70">
        <f>CSM_AGENCY3[[#This Row],[FY1 ANNUAL]]+CSM_AGENCY3[[#This Row],[FY2 ANNUAL]]</f>
        <v>0</v>
      </c>
      <c r="K2374" s="70">
        <f>ROUND(CSM_AGENCY3[[#This Row],[FY1 ANNUAL]]/12,2)</f>
        <v>0</v>
      </c>
      <c r="L2374" s="70">
        <f>ROUND(CSM_AGENCY3[[#This Row],[FY2 ANNUAL]]/12,2)</f>
        <v>0</v>
      </c>
    </row>
    <row r="2375" spans="1:12" hidden="1" x14ac:dyDescent="0.25">
      <c r="A2375" t="s">
        <v>293</v>
      </c>
      <c r="B2375" t="s">
        <v>414</v>
      </c>
      <c r="C2375" s="4" t="s">
        <v>470</v>
      </c>
      <c r="D2375" s="4"/>
      <c r="E2375" s="4" t="str">
        <f>CSM_AGENCY3[[#This Row],[Agency]]&amp;"-"&amp;CSM_AGENCY3[[#This Row],[Agency Name]]</f>
        <v>380-Western Washington University</v>
      </c>
      <c r="F2375" s="8" t="s">
        <v>57</v>
      </c>
      <c r="G2375" s="5" t="s">
        <v>458</v>
      </c>
      <c r="H2375" s="70">
        <f>SUMIFS('0. CSM'!C:C,'0. CSM'!L:L,CSM_AGENCY3[[#This Row],[Agency]],'0. CSM'!M:M,CSM_AGENCY3[[#This Row],[Billing CSM Title]])+SUMIFS('0. CSM'!E:E,'0. CSM'!L:L,CSM_AGENCY3[[#This Row],[Agency]],'0. CSM'!M:M,CSM_AGENCY3[[#This Row],[Billing CSM Title]])*1000</f>
        <v>0</v>
      </c>
      <c r="I2375" s="70">
        <f>SUMIFS('0. CSM'!D:D,'0. CSM'!L:L,CSM_AGENCY3[[#This Row],[Agency]],'0. CSM'!M:M,CSM_AGENCY3[[#This Row],[Billing CSM Title]])+SUMIFS('0. CSM'!F:F,'0. CSM'!L:L,CSM_AGENCY3[[#This Row],[Agency]],'0. CSM'!M:M,CSM_AGENCY3[[#This Row],[Billing CSM Title]])*1000</f>
        <v>0</v>
      </c>
      <c r="J2375" s="70">
        <f>CSM_AGENCY3[[#This Row],[FY1 ANNUAL]]+CSM_AGENCY3[[#This Row],[FY2 ANNUAL]]</f>
        <v>0</v>
      </c>
      <c r="K2375" s="70">
        <f>ROUND(CSM_AGENCY3[[#This Row],[FY1 ANNUAL]]/12,2)</f>
        <v>0</v>
      </c>
      <c r="L2375" s="70">
        <f>ROUND(CSM_AGENCY3[[#This Row],[FY2 ANNUAL]]/12,2)</f>
        <v>0</v>
      </c>
    </row>
    <row r="2376" spans="1:12" hidden="1" x14ac:dyDescent="0.25">
      <c r="A2376" t="s">
        <v>294</v>
      </c>
      <c r="B2376" t="s">
        <v>415</v>
      </c>
      <c r="C2376" s="4" t="s">
        <v>470</v>
      </c>
      <c r="D2376" s="4"/>
      <c r="E2376" s="4" t="str">
        <f>CSM_AGENCY3[[#This Row],[Agency]]&amp;"-"&amp;CSM_AGENCY3[[#This Row],[Agency Name]]</f>
        <v>387-Washington State Arts Commission</v>
      </c>
      <c r="F2376" s="8" t="s">
        <v>57</v>
      </c>
      <c r="G2376" s="5" t="s">
        <v>458</v>
      </c>
      <c r="H2376" s="70">
        <f>SUMIFS('0. CSM'!C:C,'0. CSM'!L:L,CSM_AGENCY3[[#This Row],[Agency]],'0. CSM'!M:M,CSM_AGENCY3[[#This Row],[Billing CSM Title]])+SUMIFS('0. CSM'!E:E,'0. CSM'!L:L,CSM_AGENCY3[[#This Row],[Agency]],'0. CSM'!M:M,CSM_AGENCY3[[#This Row],[Billing CSM Title]])*1000</f>
        <v>0</v>
      </c>
      <c r="I2376" s="70">
        <f>SUMIFS('0. CSM'!D:D,'0. CSM'!L:L,CSM_AGENCY3[[#This Row],[Agency]],'0. CSM'!M:M,CSM_AGENCY3[[#This Row],[Billing CSM Title]])+SUMIFS('0. CSM'!F:F,'0. CSM'!L:L,CSM_AGENCY3[[#This Row],[Agency]],'0. CSM'!M:M,CSM_AGENCY3[[#This Row],[Billing CSM Title]])*1000</f>
        <v>114000</v>
      </c>
      <c r="J2376" s="70">
        <f>CSM_AGENCY3[[#This Row],[FY1 ANNUAL]]+CSM_AGENCY3[[#This Row],[FY2 ANNUAL]]</f>
        <v>114000</v>
      </c>
      <c r="K2376" s="70">
        <f>ROUND(CSM_AGENCY3[[#This Row],[FY1 ANNUAL]]/12,2)</f>
        <v>0</v>
      </c>
      <c r="L2376" s="70">
        <f>ROUND(CSM_AGENCY3[[#This Row],[FY2 ANNUAL]]/12,2)</f>
        <v>9500</v>
      </c>
    </row>
    <row r="2377" spans="1:12" hidden="1" x14ac:dyDescent="0.25">
      <c r="A2377" t="s">
        <v>295</v>
      </c>
      <c r="B2377" t="s">
        <v>416</v>
      </c>
      <c r="C2377" s="4" t="s">
        <v>470</v>
      </c>
      <c r="D2377" s="4"/>
      <c r="E2377" s="4" t="str">
        <f>CSM_AGENCY3[[#This Row],[Agency]]&amp;"-"&amp;CSM_AGENCY3[[#This Row],[Agency Name]]</f>
        <v>390-Washington State Historical Society</v>
      </c>
      <c r="F2377" s="8" t="s">
        <v>57</v>
      </c>
      <c r="G2377" s="5" t="s">
        <v>458</v>
      </c>
      <c r="H2377" s="70">
        <f>SUMIFS('0. CSM'!C:C,'0. CSM'!L:L,CSM_AGENCY3[[#This Row],[Agency]],'0. CSM'!M:M,CSM_AGENCY3[[#This Row],[Billing CSM Title]])+SUMIFS('0. CSM'!E:E,'0. CSM'!L:L,CSM_AGENCY3[[#This Row],[Agency]],'0. CSM'!M:M,CSM_AGENCY3[[#This Row],[Billing CSM Title]])*1000</f>
        <v>0</v>
      </c>
      <c r="I2377" s="70">
        <f>SUMIFS('0. CSM'!D:D,'0. CSM'!L:L,CSM_AGENCY3[[#This Row],[Agency]],'0. CSM'!M:M,CSM_AGENCY3[[#This Row],[Billing CSM Title]])+SUMIFS('0. CSM'!F:F,'0. CSM'!L:L,CSM_AGENCY3[[#This Row],[Agency]],'0. CSM'!M:M,CSM_AGENCY3[[#This Row],[Billing CSM Title]])*1000</f>
        <v>0</v>
      </c>
      <c r="J2377" s="70">
        <f>CSM_AGENCY3[[#This Row],[FY1 ANNUAL]]+CSM_AGENCY3[[#This Row],[FY2 ANNUAL]]</f>
        <v>0</v>
      </c>
      <c r="K2377" s="70">
        <f>ROUND(CSM_AGENCY3[[#This Row],[FY1 ANNUAL]]/12,2)</f>
        <v>0</v>
      </c>
      <c r="L2377" s="70">
        <f>ROUND(CSM_AGENCY3[[#This Row],[FY2 ANNUAL]]/12,2)</f>
        <v>0</v>
      </c>
    </row>
    <row r="2378" spans="1:12" hidden="1" x14ac:dyDescent="0.25">
      <c r="A2378" t="s">
        <v>296</v>
      </c>
      <c r="B2378" t="s">
        <v>417</v>
      </c>
      <c r="C2378" s="4" t="s">
        <v>470</v>
      </c>
      <c r="D2378" s="4"/>
      <c r="E2378" s="4" t="str">
        <f>CSM_AGENCY3[[#This Row],[Agency]]&amp;"-"&amp;CSM_AGENCY3[[#This Row],[Agency Name]]</f>
        <v>395-East Wash State Historical Society</v>
      </c>
      <c r="F2378" s="8" t="s">
        <v>57</v>
      </c>
      <c r="G2378" s="5" t="s">
        <v>458</v>
      </c>
      <c r="H2378" s="70">
        <f>SUMIFS('0. CSM'!C:C,'0. CSM'!L:L,CSM_AGENCY3[[#This Row],[Agency]],'0. CSM'!M:M,CSM_AGENCY3[[#This Row],[Billing CSM Title]])+SUMIFS('0. CSM'!E:E,'0. CSM'!L:L,CSM_AGENCY3[[#This Row],[Agency]],'0. CSM'!M:M,CSM_AGENCY3[[#This Row],[Billing CSM Title]])*1000</f>
        <v>0</v>
      </c>
      <c r="I2378" s="70">
        <f>SUMIFS('0. CSM'!D:D,'0. CSM'!L:L,CSM_AGENCY3[[#This Row],[Agency]],'0. CSM'!M:M,CSM_AGENCY3[[#This Row],[Billing CSM Title]])+SUMIFS('0. CSM'!F:F,'0. CSM'!L:L,CSM_AGENCY3[[#This Row],[Agency]],'0. CSM'!M:M,CSM_AGENCY3[[#This Row],[Billing CSM Title]])*1000</f>
        <v>0</v>
      </c>
      <c r="J2378" s="70">
        <f>CSM_AGENCY3[[#This Row],[FY1 ANNUAL]]+CSM_AGENCY3[[#This Row],[FY2 ANNUAL]]</f>
        <v>0</v>
      </c>
      <c r="K2378" s="70">
        <f>ROUND(CSM_AGENCY3[[#This Row],[FY1 ANNUAL]]/12,2)</f>
        <v>0</v>
      </c>
      <c r="L2378" s="70">
        <f>ROUND(CSM_AGENCY3[[#This Row],[FY2 ANNUAL]]/12,2)</f>
        <v>0</v>
      </c>
    </row>
    <row r="2379" spans="1:12" hidden="1" x14ac:dyDescent="0.25">
      <c r="A2379" t="s">
        <v>297</v>
      </c>
      <c r="B2379" t="s">
        <v>418</v>
      </c>
      <c r="C2379" s="4" t="s">
        <v>470</v>
      </c>
      <c r="D2379" s="4"/>
      <c r="E2379" s="4" t="str">
        <f>CSM_AGENCY3[[#This Row],[Agency]]&amp;"-"&amp;CSM_AGENCY3[[#This Row],[Agency Name]]</f>
        <v>405-Department of Transportation</v>
      </c>
      <c r="F2379" s="8" t="s">
        <v>57</v>
      </c>
      <c r="G2379" s="5" t="s">
        <v>458</v>
      </c>
      <c r="H2379" s="70">
        <f>SUMIFS('0. CSM'!C:C,'0. CSM'!L:L,CSM_AGENCY3[[#This Row],[Agency]],'0. CSM'!M:M,CSM_AGENCY3[[#This Row],[Billing CSM Title]])+SUMIFS('0. CSM'!E:E,'0. CSM'!L:L,CSM_AGENCY3[[#This Row],[Agency]],'0. CSM'!M:M,CSM_AGENCY3[[#This Row],[Billing CSM Title]])*1000</f>
        <v>0</v>
      </c>
      <c r="I2379" s="70">
        <f>SUMIFS('0. CSM'!D:D,'0. CSM'!L:L,CSM_AGENCY3[[#This Row],[Agency]],'0. CSM'!M:M,CSM_AGENCY3[[#This Row],[Billing CSM Title]])+SUMIFS('0. CSM'!F:F,'0. CSM'!L:L,CSM_AGENCY3[[#This Row],[Agency]],'0. CSM'!M:M,CSM_AGENCY3[[#This Row],[Billing CSM Title]])*1000</f>
        <v>0</v>
      </c>
      <c r="J2379" s="70">
        <f>CSM_AGENCY3[[#This Row],[FY1 ANNUAL]]+CSM_AGENCY3[[#This Row],[FY2 ANNUAL]]</f>
        <v>0</v>
      </c>
      <c r="K2379" s="70">
        <f>ROUND(CSM_AGENCY3[[#This Row],[FY1 ANNUAL]]/12,2)</f>
        <v>0</v>
      </c>
      <c r="L2379" s="70">
        <f>ROUND(CSM_AGENCY3[[#This Row],[FY2 ANNUAL]]/12,2)</f>
        <v>0</v>
      </c>
    </row>
    <row r="2380" spans="1:12" hidden="1" x14ac:dyDescent="0.25">
      <c r="A2380" t="s">
        <v>298</v>
      </c>
      <c r="B2380" t="s">
        <v>419</v>
      </c>
      <c r="C2380" s="4" t="s">
        <v>470</v>
      </c>
      <c r="D2380" s="4"/>
      <c r="E2380" s="4" t="str">
        <f>CSM_AGENCY3[[#This Row],[Agency]]&amp;"-"&amp;CSM_AGENCY3[[#This Row],[Agency Name]]</f>
        <v>406-County Road Administration Board</v>
      </c>
      <c r="F2380" s="8" t="s">
        <v>57</v>
      </c>
      <c r="G2380" s="5" t="s">
        <v>458</v>
      </c>
      <c r="H2380" s="70">
        <f>SUMIFS('0. CSM'!C:C,'0. CSM'!L:L,CSM_AGENCY3[[#This Row],[Agency]],'0. CSM'!M:M,CSM_AGENCY3[[#This Row],[Billing CSM Title]])+SUMIFS('0. CSM'!E:E,'0. CSM'!L:L,CSM_AGENCY3[[#This Row],[Agency]],'0. CSM'!M:M,CSM_AGENCY3[[#This Row],[Billing CSM Title]])*1000</f>
        <v>0</v>
      </c>
      <c r="I2380" s="70">
        <f>SUMIFS('0. CSM'!D:D,'0. CSM'!L:L,CSM_AGENCY3[[#This Row],[Agency]],'0. CSM'!M:M,CSM_AGENCY3[[#This Row],[Billing CSM Title]])+SUMIFS('0. CSM'!F:F,'0. CSM'!L:L,CSM_AGENCY3[[#This Row],[Agency]],'0. CSM'!M:M,CSM_AGENCY3[[#This Row],[Billing CSM Title]])*1000</f>
        <v>0</v>
      </c>
      <c r="J2380" s="70">
        <f>CSM_AGENCY3[[#This Row],[FY1 ANNUAL]]+CSM_AGENCY3[[#This Row],[FY2 ANNUAL]]</f>
        <v>0</v>
      </c>
      <c r="K2380" s="70">
        <f>ROUND(CSM_AGENCY3[[#This Row],[FY1 ANNUAL]]/12,2)</f>
        <v>0</v>
      </c>
      <c r="L2380" s="70">
        <f>ROUND(CSM_AGENCY3[[#This Row],[FY2 ANNUAL]]/12,2)</f>
        <v>0</v>
      </c>
    </row>
    <row r="2381" spans="1:12" hidden="1" x14ac:dyDescent="0.25">
      <c r="A2381" t="s">
        <v>299</v>
      </c>
      <c r="B2381" t="s">
        <v>420</v>
      </c>
      <c r="C2381" s="4" t="s">
        <v>470</v>
      </c>
      <c r="D2381" s="4"/>
      <c r="E2381" s="4" t="str">
        <f>CSM_AGENCY3[[#This Row],[Agency]]&amp;"-"&amp;CSM_AGENCY3[[#This Row],[Agency Name]]</f>
        <v>407-Transportation Improvement Board</v>
      </c>
      <c r="F2381" s="8" t="s">
        <v>57</v>
      </c>
      <c r="G2381" s="5" t="s">
        <v>458</v>
      </c>
      <c r="H2381" s="70">
        <f>SUMIFS('0. CSM'!C:C,'0. CSM'!L:L,CSM_AGENCY3[[#This Row],[Agency]],'0. CSM'!M:M,CSM_AGENCY3[[#This Row],[Billing CSM Title]])+SUMIFS('0. CSM'!E:E,'0. CSM'!L:L,CSM_AGENCY3[[#This Row],[Agency]],'0. CSM'!M:M,CSM_AGENCY3[[#This Row],[Billing CSM Title]])*1000</f>
        <v>0</v>
      </c>
      <c r="I2381" s="70">
        <f>SUMIFS('0. CSM'!D:D,'0. CSM'!L:L,CSM_AGENCY3[[#This Row],[Agency]],'0. CSM'!M:M,CSM_AGENCY3[[#This Row],[Billing CSM Title]])+SUMIFS('0. CSM'!F:F,'0. CSM'!L:L,CSM_AGENCY3[[#This Row],[Agency]],'0. CSM'!M:M,CSM_AGENCY3[[#This Row],[Billing CSM Title]])*1000</f>
        <v>0</v>
      </c>
      <c r="J2381" s="70">
        <f>CSM_AGENCY3[[#This Row],[FY1 ANNUAL]]+CSM_AGENCY3[[#This Row],[FY2 ANNUAL]]</f>
        <v>0</v>
      </c>
      <c r="K2381" s="70">
        <f>ROUND(CSM_AGENCY3[[#This Row],[FY1 ANNUAL]]/12,2)</f>
        <v>0</v>
      </c>
      <c r="L2381" s="70">
        <f>ROUND(CSM_AGENCY3[[#This Row],[FY2 ANNUAL]]/12,2)</f>
        <v>0</v>
      </c>
    </row>
    <row r="2382" spans="1:12" hidden="1" x14ac:dyDescent="0.25">
      <c r="A2382" t="s">
        <v>300</v>
      </c>
      <c r="B2382" t="s">
        <v>421</v>
      </c>
      <c r="C2382" s="4" t="s">
        <v>470</v>
      </c>
      <c r="D2382" s="4"/>
      <c r="E2382" s="4" t="str">
        <f>CSM_AGENCY3[[#This Row],[Agency]]&amp;"-"&amp;CSM_AGENCY3[[#This Row],[Agency Name]]</f>
        <v>410-Transportation Commission</v>
      </c>
      <c r="F2382" s="8" t="s">
        <v>57</v>
      </c>
      <c r="G2382" s="5" t="s">
        <v>458</v>
      </c>
      <c r="H2382" s="70">
        <f>SUMIFS('0. CSM'!C:C,'0. CSM'!L:L,CSM_AGENCY3[[#This Row],[Agency]],'0. CSM'!M:M,CSM_AGENCY3[[#This Row],[Billing CSM Title]])+SUMIFS('0. CSM'!E:E,'0. CSM'!L:L,CSM_AGENCY3[[#This Row],[Agency]],'0. CSM'!M:M,CSM_AGENCY3[[#This Row],[Billing CSM Title]])*1000</f>
        <v>0</v>
      </c>
      <c r="I2382" s="70">
        <f>SUMIFS('0. CSM'!D:D,'0. CSM'!L:L,CSM_AGENCY3[[#This Row],[Agency]],'0. CSM'!M:M,CSM_AGENCY3[[#This Row],[Billing CSM Title]])+SUMIFS('0. CSM'!F:F,'0. CSM'!L:L,CSM_AGENCY3[[#This Row],[Agency]],'0. CSM'!M:M,CSM_AGENCY3[[#This Row],[Billing CSM Title]])*1000</f>
        <v>0</v>
      </c>
      <c r="J2382" s="70">
        <f>CSM_AGENCY3[[#This Row],[FY1 ANNUAL]]+CSM_AGENCY3[[#This Row],[FY2 ANNUAL]]</f>
        <v>0</v>
      </c>
      <c r="K2382" s="70">
        <f>ROUND(CSM_AGENCY3[[#This Row],[FY1 ANNUAL]]/12,2)</f>
        <v>0</v>
      </c>
      <c r="L2382" s="70">
        <f>ROUND(CSM_AGENCY3[[#This Row],[FY2 ANNUAL]]/12,2)</f>
        <v>0</v>
      </c>
    </row>
    <row r="2383" spans="1:12" hidden="1" x14ac:dyDescent="0.25">
      <c r="A2383" t="s">
        <v>301</v>
      </c>
      <c r="B2383" t="s">
        <v>422</v>
      </c>
      <c r="C2383" s="4" t="s">
        <v>470</v>
      </c>
      <c r="D2383" s="4"/>
      <c r="E2383" s="4" t="str">
        <f>CSM_AGENCY3[[#This Row],[Agency]]&amp;"-"&amp;CSM_AGENCY3[[#This Row],[Agency Name]]</f>
        <v>411-Freight Mobility Strategic Invest</v>
      </c>
      <c r="F2383" s="8" t="s">
        <v>57</v>
      </c>
      <c r="G2383" s="5" t="s">
        <v>458</v>
      </c>
      <c r="H2383" s="70">
        <f>SUMIFS('0. CSM'!C:C,'0. CSM'!L:L,CSM_AGENCY3[[#This Row],[Agency]],'0. CSM'!M:M,CSM_AGENCY3[[#This Row],[Billing CSM Title]])+SUMIFS('0. CSM'!E:E,'0. CSM'!L:L,CSM_AGENCY3[[#This Row],[Agency]],'0. CSM'!M:M,CSM_AGENCY3[[#This Row],[Billing CSM Title]])*1000</f>
        <v>0</v>
      </c>
      <c r="I2383" s="70">
        <f>SUMIFS('0. CSM'!D:D,'0. CSM'!L:L,CSM_AGENCY3[[#This Row],[Agency]],'0. CSM'!M:M,CSM_AGENCY3[[#This Row],[Billing CSM Title]])+SUMIFS('0. CSM'!F:F,'0. CSM'!L:L,CSM_AGENCY3[[#This Row],[Agency]],'0. CSM'!M:M,CSM_AGENCY3[[#This Row],[Billing CSM Title]])*1000</f>
        <v>0</v>
      </c>
      <c r="J2383" s="70">
        <f>CSM_AGENCY3[[#This Row],[FY1 ANNUAL]]+CSM_AGENCY3[[#This Row],[FY2 ANNUAL]]</f>
        <v>0</v>
      </c>
      <c r="K2383" s="70">
        <f>ROUND(CSM_AGENCY3[[#This Row],[FY1 ANNUAL]]/12,2)</f>
        <v>0</v>
      </c>
      <c r="L2383" s="70">
        <f>ROUND(CSM_AGENCY3[[#This Row],[FY2 ANNUAL]]/12,2)</f>
        <v>0</v>
      </c>
    </row>
    <row r="2384" spans="1:12" hidden="1" x14ac:dyDescent="0.25">
      <c r="A2384" t="s">
        <v>302</v>
      </c>
      <c r="B2384" t="s">
        <v>423</v>
      </c>
      <c r="C2384" s="4" t="s">
        <v>470</v>
      </c>
      <c r="D2384" s="4"/>
      <c r="E2384" s="4" t="str">
        <f>CSM_AGENCY3[[#This Row],[Agency]]&amp;"-"&amp;CSM_AGENCY3[[#This Row],[Agency Name]]</f>
        <v>460-Columbia River Gorge Commission</v>
      </c>
      <c r="F2384" s="8" t="s">
        <v>57</v>
      </c>
      <c r="G2384" s="5" t="s">
        <v>458</v>
      </c>
      <c r="H2384" s="70">
        <f>SUMIFS('0. CSM'!C:C,'0. CSM'!L:L,CSM_AGENCY3[[#This Row],[Agency]],'0. CSM'!M:M,CSM_AGENCY3[[#This Row],[Billing CSM Title]])+SUMIFS('0. CSM'!E:E,'0. CSM'!L:L,CSM_AGENCY3[[#This Row],[Agency]],'0. CSM'!M:M,CSM_AGENCY3[[#This Row],[Billing CSM Title]])*1000</f>
        <v>0</v>
      </c>
      <c r="I2384" s="70">
        <f>SUMIFS('0. CSM'!D:D,'0. CSM'!L:L,CSM_AGENCY3[[#This Row],[Agency]],'0. CSM'!M:M,CSM_AGENCY3[[#This Row],[Billing CSM Title]])+SUMIFS('0. CSM'!F:F,'0. CSM'!L:L,CSM_AGENCY3[[#This Row],[Agency]],'0. CSM'!M:M,CSM_AGENCY3[[#This Row],[Billing CSM Title]])*1000</f>
        <v>0</v>
      </c>
      <c r="J2384" s="70">
        <f>CSM_AGENCY3[[#This Row],[FY1 ANNUAL]]+CSM_AGENCY3[[#This Row],[FY2 ANNUAL]]</f>
        <v>0</v>
      </c>
      <c r="K2384" s="70">
        <f>ROUND(CSM_AGENCY3[[#This Row],[FY1 ANNUAL]]/12,2)</f>
        <v>0</v>
      </c>
      <c r="L2384" s="70">
        <f>ROUND(CSM_AGENCY3[[#This Row],[FY2 ANNUAL]]/12,2)</f>
        <v>0</v>
      </c>
    </row>
    <row r="2385" spans="1:12" hidden="1" x14ac:dyDescent="0.25">
      <c r="A2385" t="s">
        <v>303</v>
      </c>
      <c r="B2385" t="s">
        <v>424</v>
      </c>
      <c r="C2385" s="4" t="s">
        <v>470</v>
      </c>
      <c r="D2385" s="4"/>
      <c r="E2385" s="4" t="str">
        <f>CSM_AGENCY3[[#This Row],[Agency]]&amp;"-"&amp;CSM_AGENCY3[[#This Row],[Agency Name]]</f>
        <v>461-Department of Ecology</v>
      </c>
      <c r="F2385" s="8" t="s">
        <v>57</v>
      </c>
      <c r="G2385" s="5" t="s">
        <v>458</v>
      </c>
      <c r="H2385" s="70">
        <f>SUMIFS('0. CSM'!C:C,'0. CSM'!L:L,CSM_AGENCY3[[#This Row],[Agency]],'0. CSM'!M:M,CSM_AGENCY3[[#This Row],[Billing CSM Title]])+SUMIFS('0. CSM'!E:E,'0. CSM'!L:L,CSM_AGENCY3[[#This Row],[Agency]],'0. CSM'!M:M,CSM_AGENCY3[[#This Row],[Billing CSM Title]])*1000</f>
        <v>0</v>
      </c>
      <c r="I2385" s="70">
        <f>SUMIFS('0. CSM'!D:D,'0. CSM'!L:L,CSM_AGENCY3[[#This Row],[Agency]],'0. CSM'!M:M,CSM_AGENCY3[[#This Row],[Billing CSM Title]])+SUMIFS('0. CSM'!F:F,'0. CSM'!L:L,CSM_AGENCY3[[#This Row],[Agency]],'0. CSM'!M:M,CSM_AGENCY3[[#This Row],[Billing CSM Title]])*1000</f>
        <v>0</v>
      </c>
      <c r="J2385" s="70">
        <f>CSM_AGENCY3[[#This Row],[FY1 ANNUAL]]+CSM_AGENCY3[[#This Row],[FY2 ANNUAL]]</f>
        <v>0</v>
      </c>
      <c r="K2385" s="70">
        <f>ROUND(CSM_AGENCY3[[#This Row],[FY1 ANNUAL]]/12,2)</f>
        <v>0</v>
      </c>
      <c r="L2385" s="70">
        <f>ROUND(CSM_AGENCY3[[#This Row],[FY2 ANNUAL]]/12,2)</f>
        <v>0</v>
      </c>
    </row>
    <row r="2386" spans="1:12" hidden="1" x14ac:dyDescent="0.25">
      <c r="A2386" t="s">
        <v>304</v>
      </c>
      <c r="B2386" t="s">
        <v>425</v>
      </c>
      <c r="C2386" s="4" t="s">
        <v>470</v>
      </c>
      <c r="D2386" s="4"/>
      <c r="E2386" s="4" t="str">
        <f>CSM_AGENCY3[[#This Row],[Agency]]&amp;"-"&amp;CSM_AGENCY3[[#This Row],[Agency Name]]</f>
        <v>462-WA Pollution Liab Insurance Program</v>
      </c>
      <c r="F2386" s="8" t="s">
        <v>57</v>
      </c>
      <c r="G2386" s="5" t="s">
        <v>458</v>
      </c>
      <c r="H2386" s="70">
        <f>SUMIFS('0. CSM'!C:C,'0. CSM'!L:L,CSM_AGENCY3[[#This Row],[Agency]],'0. CSM'!M:M,CSM_AGENCY3[[#This Row],[Billing CSM Title]])+SUMIFS('0. CSM'!E:E,'0. CSM'!L:L,CSM_AGENCY3[[#This Row],[Agency]],'0. CSM'!M:M,CSM_AGENCY3[[#This Row],[Billing CSM Title]])*1000</f>
        <v>0</v>
      </c>
      <c r="I2386" s="70">
        <f>SUMIFS('0. CSM'!D:D,'0. CSM'!L:L,CSM_AGENCY3[[#This Row],[Agency]],'0. CSM'!M:M,CSM_AGENCY3[[#This Row],[Billing CSM Title]])+SUMIFS('0. CSM'!F:F,'0. CSM'!L:L,CSM_AGENCY3[[#This Row],[Agency]],'0. CSM'!M:M,CSM_AGENCY3[[#This Row],[Billing CSM Title]])*1000</f>
        <v>0</v>
      </c>
      <c r="J2386" s="70">
        <f>CSM_AGENCY3[[#This Row],[FY1 ANNUAL]]+CSM_AGENCY3[[#This Row],[FY2 ANNUAL]]</f>
        <v>0</v>
      </c>
      <c r="K2386" s="70">
        <f>ROUND(CSM_AGENCY3[[#This Row],[FY1 ANNUAL]]/12,2)</f>
        <v>0</v>
      </c>
      <c r="L2386" s="70">
        <f>ROUND(CSM_AGENCY3[[#This Row],[FY2 ANNUAL]]/12,2)</f>
        <v>0</v>
      </c>
    </row>
    <row r="2387" spans="1:12" hidden="1" x14ac:dyDescent="0.25">
      <c r="A2387" t="s">
        <v>305</v>
      </c>
      <c r="B2387" t="s">
        <v>426</v>
      </c>
      <c r="C2387" s="4" t="s">
        <v>470</v>
      </c>
      <c r="D2387" s="4"/>
      <c r="E2387" s="4" t="str">
        <f>CSM_AGENCY3[[#This Row],[Agency]]&amp;"-"&amp;CSM_AGENCY3[[#This Row],[Agency Name]]</f>
        <v>463-Energy Fac Site Eval</v>
      </c>
      <c r="F2387" s="8" t="s">
        <v>57</v>
      </c>
      <c r="G2387" s="5" t="s">
        <v>458</v>
      </c>
      <c r="H2387" s="70">
        <v>0</v>
      </c>
      <c r="I2387" s="70">
        <f>SUMIFS('0. CSM'!D:D,'0. CSM'!L:L,CSM_AGENCY3[[#This Row],[Agency]],'0. CSM'!M:M,CSM_AGENCY3[[#This Row],[Billing CSM Title]])+SUMIFS('0. CSM'!F:F,'0. CSM'!L:L,CSM_AGENCY3[[#This Row],[Agency]],'0. CSM'!M:M,CSM_AGENCY3[[#This Row],[Billing CSM Title]])*1000</f>
        <v>425000</v>
      </c>
      <c r="J2387" s="70">
        <f>CSM_AGENCY3[[#This Row],[FY1 ANNUAL]]+CSM_AGENCY3[[#This Row],[FY2 ANNUAL]]</f>
        <v>425000</v>
      </c>
      <c r="K2387" s="70">
        <f>ROUND(CSM_AGENCY3[[#This Row],[FY1 ANNUAL]]/12,2)</f>
        <v>0</v>
      </c>
      <c r="L2387" s="70">
        <f>ROUND(CSM_AGENCY3[[#This Row],[FY2 ANNUAL]]/12,2)</f>
        <v>35416.67</v>
      </c>
    </row>
    <row r="2388" spans="1:12" hidden="1" x14ac:dyDescent="0.25">
      <c r="A2388" t="s">
        <v>306</v>
      </c>
      <c r="B2388" t="s">
        <v>427</v>
      </c>
      <c r="C2388" s="4" t="s">
        <v>470</v>
      </c>
      <c r="D2388" s="4"/>
      <c r="E2388" s="4" t="str">
        <f>CSM_AGENCY3[[#This Row],[Agency]]&amp;"-"&amp;CSM_AGENCY3[[#This Row],[Agency Name]]</f>
        <v>465-State Parks and Recreation Comm</v>
      </c>
      <c r="F2388" s="8" t="s">
        <v>57</v>
      </c>
      <c r="G2388" s="5" t="s">
        <v>458</v>
      </c>
      <c r="H2388" s="70">
        <f>SUMIFS('0. CSM'!C:C,'0. CSM'!L:L,CSM_AGENCY3[[#This Row],[Agency]],'0. CSM'!M:M,CSM_AGENCY3[[#This Row],[Billing CSM Title]])+SUMIFS('0. CSM'!E:E,'0. CSM'!L:L,CSM_AGENCY3[[#This Row],[Agency]],'0. CSM'!M:M,CSM_AGENCY3[[#This Row],[Billing CSM Title]])*1000</f>
        <v>0</v>
      </c>
      <c r="I2388" s="70">
        <f>SUMIFS('0. CSM'!D:D,'0. CSM'!L:L,CSM_AGENCY3[[#This Row],[Agency]],'0. CSM'!M:M,CSM_AGENCY3[[#This Row],[Billing CSM Title]])+SUMIFS('0. CSM'!F:F,'0. CSM'!L:L,CSM_AGENCY3[[#This Row],[Agency]],'0. CSM'!M:M,CSM_AGENCY3[[#This Row],[Billing CSM Title]])*1000</f>
        <v>0</v>
      </c>
      <c r="J2388" s="70">
        <f>CSM_AGENCY3[[#This Row],[FY1 ANNUAL]]+CSM_AGENCY3[[#This Row],[FY2 ANNUAL]]</f>
        <v>0</v>
      </c>
      <c r="K2388" s="70">
        <f>ROUND(CSM_AGENCY3[[#This Row],[FY1 ANNUAL]]/12,2)</f>
        <v>0</v>
      </c>
      <c r="L2388" s="70">
        <f>ROUND(CSM_AGENCY3[[#This Row],[FY2 ANNUAL]]/12,2)</f>
        <v>0</v>
      </c>
    </row>
    <row r="2389" spans="1:12" hidden="1" x14ac:dyDescent="0.25">
      <c r="A2389" t="s">
        <v>307</v>
      </c>
      <c r="B2389" t="s">
        <v>428</v>
      </c>
      <c r="C2389" s="4" t="s">
        <v>470</v>
      </c>
      <c r="D2389" s="4"/>
      <c r="E2389" s="4" t="str">
        <f>CSM_AGENCY3[[#This Row],[Agency]]&amp;"-"&amp;CSM_AGENCY3[[#This Row],[Agency Name]]</f>
        <v>467-Rec and Conservation Funding Board</v>
      </c>
      <c r="F2389" s="8" t="s">
        <v>57</v>
      </c>
      <c r="G2389" s="5" t="s">
        <v>458</v>
      </c>
      <c r="H2389" s="70">
        <f>SUMIFS('0. CSM'!C:C,'0. CSM'!L:L,CSM_AGENCY3[[#This Row],[Agency]],'0. CSM'!M:M,CSM_AGENCY3[[#This Row],[Billing CSM Title]])+SUMIFS('0. CSM'!E:E,'0. CSM'!L:L,CSM_AGENCY3[[#This Row],[Agency]],'0. CSM'!M:M,CSM_AGENCY3[[#This Row],[Billing CSM Title]])*1000</f>
        <v>0</v>
      </c>
      <c r="I2389" s="70">
        <f>SUMIFS('0. CSM'!D:D,'0. CSM'!L:L,CSM_AGENCY3[[#This Row],[Agency]],'0. CSM'!M:M,CSM_AGENCY3[[#This Row],[Billing CSM Title]])+SUMIFS('0. CSM'!F:F,'0. CSM'!L:L,CSM_AGENCY3[[#This Row],[Agency]],'0. CSM'!M:M,CSM_AGENCY3[[#This Row],[Billing CSM Title]])*1000</f>
        <v>0</v>
      </c>
      <c r="J2389" s="70">
        <f>CSM_AGENCY3[[#This Row],[FY1 ANNUAL]]+CSM_AGENCY3[[#This Row],[FY2 ANNUAL]]</f>
        <v>0</v>
      </c>
      <c r="K2389" s="70">
        <f>ROUND(CSM_AGENCY3[[#This Row],[FY1 ANNUAL]]/12,2)</f>
        <v>0</v>
      </c>
      <c r="L2389" s="70">
        <f>ROUND(CSM_AGENCY3[[#This Row],[FY2 ANNUAL]]/12,2)</f>
        <v>0</v>
      </c>
    </row>
    <row r="2390" spans="1:12" hidden="1" x14ac:dyDescent="0.25">
      <c r="A2390" t="s">
        <v>308</v>
      </c>
      <c r="B2390" t="s">
        <v>429</v>
      </c>
      <c r="C2390" s="4" t="s">
        <v>470</v>
      </c>
      <c r="D2390" s="4"/>
      <c r="E2390" s="4" t="str">
        <f>CSM_AGENCY3[[#This Row],[Agency]]&amp;"-"&amp;CSM_AGENCY3[[#This Row],[Agency Name]]</f>
        <v>468-Environ &amp; Land Use Hearings Office</v>
      </c>
      <c r="F2390" s="8" t="s">
        <v>57</v>
      </c>
      <c r="G2390" s="5" t="s">
        <v>458</v>
      </c>
      <c r="H2390" s="70">
        <f>SUMIFS('0. CSM'!C:C,'0. CSM'!L:L,CSM_AGENCY3[[#This Row],[Agency]],'0. CSM'!M:M,CSM_AGENCY3[[#This Row],[Billing CSM Title]])+SUMIFS('0. CSM'!E:E,'0. CSM'!L:L,CSM_AGENCY3[[#This Row],[Agency]],'0. CSM'!M:M,CSM_AGENCY3[[#This Row],[Billing CSM Title]])*1000</f>
        <v>0</v>
      </c>
      <c r="I2390" s="70">
        <f>SUMIFS('0. CSM'!D:D,'0. CSM'!L:L,CSM_AGENCY3[[#This Row],[Agency]],'0. CSM'!M:M,CSM_AGENCY3[[#This Row],[Billing CSM Title]])+SUMIFS('0. CSM'!F:F,'0. CSM'!L:L,CSM_AGENCY3[[#This Row],[Agency]],'0. CSM'!M:M,CSM_AGENCY3[[#This Row],[Billing CSM Title]])*1000</f>
        <v>103000</v>
      </c>
      <c r="J2390" s="70">
        <f>CSM_AGENCY3[[#This Row],[FY1 ANNUAL]]+CSM_AGENCY3[[#This Row],[FY2 ANNUAL]]</f>
        <v>103000</v>
      </c>
      <c r="K2390" s="70">
        <f>ROUND(CSM_AGENCY3[[#This Row],[FY1 ANNUAL]]/12,2)</f>
        <v>0</v>
      </c>
      <c r="L2390" s="70">
        <f>ROUND(CSM_AGENCY3[[#This Row],[FY2 ANNUAL]]/12,2)</f>
        <v>8583.33</v>
      </c>
    </row>
    <row r="2391" spans="1:12" hidden="1" x14ac:dyDescent="0.25">
      <c r="A2391" t="s">
        <v>309</v>
      </c>
      <c r="B2391" t="s">
        <v>430</v>
      </c>
      <c r="C2391" s="4" t="s">
        <v>470</v>
      </c>
      <c r="D2391" s="4"/>
      <c r="E2391" s="4" t="str">
        <f>CSM_AGENCY3[[#This Row],[Agency]]&amp;"-"&amp;CSM_AGENCY3[[#This Row],[Agency Name]]</f>
        <v>471-State Conservation Commission</v>
      </c>
      <c r="F2391" s="8" t="s">
        <v>57</v>
      </c>
      <c r="G2391" s="5" t="s">
        <v>458</v>
      </c>
      <c r="H2391" s="70">
        <f>SUMIFS('0. CSM'!C:C,'0. CSM'!L:L,CSM_AGENCY3[[#This Row],[Agency]],'0. CSM'!M:M,CSM_AGENCY3[[#This Row],[Billing CSM Title]])+SUMIFS('0. CSM'!E:E,'0. CSM'!L:L,CSM_AGENCY3[[#This Row],[Agency]],'0. CSM'!M:M,CSM_AGENCY3[[#This Row],[Billing CSM Title]])*1000</f>
        <v>0</v>
      </c>
      <c r="I2391" s="70">
        <f>SUMIFS('0. CSM'!D:D,'0. CSM'!L:L,CSM_AGENCY3[[#This Row],[Agency]],'0. CSM'!M:M,CSM_AGENCY3[[#This Row],[Billing CSM Title]])+SUMIFS('0. CSM'!F:F,'0. CSM'!L:L,CSM_AGENCY3[[#This Row],[Agency]],'0. CSM'!M:M,CSM_AGENCY3[[#This Row],[Billing CSM Title]])*1000</f>
        <v>0</v>
      </c>
      <c r="J2391" s="70">
        <f>CSM_AGENCY3[[#This Row],[FY1 ANNUAL]]+CSM_AGENCY3[[#This Row],[FY2 ANNUAL]]</f>
        <v>0</v>
      </c>
      <c r="K2391" s="70">
        <f>ROUND(CSM_AGENCY3[[#This Row],[FY1 ANNUAL]]/12,2)</f>
        <v>0</v>
      </c>
      <c r="L2391" s="70">
        <f>ROUND(CSM_AGENCY3[[#This Row],[FY2 ANNUAL]]/12,2)</f>
        <v>0</v>
      </c>
    </row>
    <row r="2392" spans="1:12" hidden="1" x14ac:dyDescent="0.25">
      <c r="A2392" t="s">
        <v>310</v>
      </c>
      <c r="B2392" t="s">
        <v>431</v>
      </c>
      <c r="C2392" s="4" t="s">
        <v>470</v>
      </c>
      <c r="D2392" s="4"/>
      <c r="E2392" s="4" t="str">
        <f>CSM_AGENCY3[[#This Row],[Agency]]&amp;"-"&amp;CSM_AGENCY3[[#This Row],[Agency Name]]</f>
        <v>477-Dept of Fish and Wildlife</v>
      </c>
      <c r="F2392" s="8" t="s">
        <v>57</v>
      </c>
      <c r="G2392" s="5" t="s">
        <v>458</v>
      </c>
      <c r="H2392" s="70">
        <f>SUMIFS('0. CSM'!C:C,'0. CSM'!L:L,CSM_AGENCY3[[#This Row],[Agency]],'0. CSM'!M:M,CSM_AGENCY3[[#This Row],[Billing CSM Title]])+SUMIFS('0. CSM'!E:E,'0. CSM'!L:L,CSM_AGENCY3[[#This Row],[Agency]],'0. CSM'!M:M,CSM_AGENCY3[[#This Row],[Billing CSM Title]])*1000</f>
        <v>0</v>
      </c>
      <c r="I2392" s="70">
        <f>SUMIFS('0. CSM'!D:D,'0. CSM'!L:L,CSM_AGENCY3[[#This Row],[Agency]],'0. CSM'!M:M,CSM_AGENCY3[[#This Row],[Billing CSM Title]])+SUMIFS('0. CSM'!F:F,'0. CSM'!L:L,CSM_AGENCY3[[#This Row],[Agency]],'0. CSM'!M:M,CSM_AGENCY3[[#This Row],[Billing CSM Title]])*1000</f>
        <v>0</v>
      </c>
      <c r="J2392" s="70">
        <f>CSM_AGENCY3[[#This Row],[FY1 ANNUAL]]+CSM_AGENCY3[[#This Row],[FY2 ANNUAL]]</f>
        <v>0</v>
      </c>
      <c r="K2392" s="70">
        <f>ROUND(CSM_AGENCY3[[#This Row],[FY1 ANNUAL]]/12,2)</f>
        <v>0</v>
      </c>
      <c r="L2392" s="70">
        <f>ROUND(CSM_AGENCY3[[#This Row],[FY2 ANNUAL]]/12,2)</f>
        <v>0</v>
      </c>
    </row>
    <row r="2393" spans="1:12" hidden="1" x14ac:dyDescent="0.25">
      <c r="A2393" t="s">
        <v>311</v>
      </c>
      <c r="B2393" t="s">
        <v>432</v>
      </c>
      <c r="C2393" s="4" t="s">
        <v>470</v>
      </c>
      <c r="D2393" s="4"/>
      <c r="E2393" s="4" t="str">
        <f>CSM_AGENCY3[[#This Row],[Agency]]&amp;"-"&amp;CSM_AGENCY3[[#This Row],[Agency Name]]</f>
        <v>478-Puget Sound Partnership</v>
      </c>
      <c r="F2393" s="8" t="s">
        <v>57</v>
      </c>
      <c r="G2393" s="5" t="s">
        <v>458</v>
      </c>
      <c r="H2393" s="70">
        <f>SUMIFS('0. CSM'!C:C,'0. CSM'!L:L,CSM_AGENCY3[[#This Row],[Agency]],'0. CSM'!M:M,CSM_AGENCY3[[#This Row],[Billing CSM Title]])+SUMIFS('0. CSM'!E:E,'0. CSM'!L:L,CSM_AGENCY3[[#This Row],[Agency]],'0. CSM'!M:M,CSM_AGENCY3[[#This Row],[Billing CSM Title]])*1000</f>
        <v>0</v>
      </c>
      <c r="I2393" s="70">
        <f>SUMIFS('0. CSM'!D:D,'0. CSM'!L:L,CSM_AGENCY3[[#This Row],[Agency]],'0. CSM'!M:M,CSM_AGENCY3[[#This Row],[Billing CSM Title]])+SUMIFS('0. CSM'!F:F,'0. CSM'!L:L,CSM_AGENCY3[[#This Row],[Agency]],'0. CSM'!M:M,CSM_AGENCY3[[#This Row],[Billing CSM Title]])*1000</f>
        <v>0</v>
      </c>
      <c r="J2393" s="70">
        <f>CSM_AGENCY3[[#This Row],[FY1 ANNUAL]]+CSM_AGENCY3[[#This Row],[FY2 ANNUAL]]</f>
        <v>0</v>
      </c>
      <c r="K2393" s="70">
        <f>ROUND(CSM_AGENCY3[[#This Row],[FY1 ANNUAL]]/12,2)</f>
        <v>0</v>
      </c>
      <c r="L2393" s="70">
        <f>ROUND(CSM_AGENCY3[[#This Row],[FY2 ANNUAL]]/12,2)</f>
        <v>0</v>
      </c>
    </row>
    <row r="2394" spans="1:12" hidden="1" x14ac:dyDescent="0.25">
      <c r="A2394" t="s">
        <v>312</v>
      </c>
      <c r="B2394" t="s">
        <v>433</v>
      </c>
      <c r="C2394" s="4" t="s">
        <v>470</v>
      </c>
      <c r="D2394" s="4"/>
      <c r="E2394" s="4" t="str">
        <f>CSM_AGENCY3[[#This Row],[Agency]]&amp;"-"&amp;CSM_AGENCY3[[#This Row],[Agency Name]]</f>
        <v>490-Department of Natural Resources</v>
      </c>
      <c r="F2394" s="8" t="s">
        <v>57</v>
      </c>
      <c r="G2394" s="5" t="s">
        <v>458</v>
      </c>
      <c r="H2394" s="70">
        <f>SUMIFS('0. CSM'!C:C,'0. CSM'!L:L,CSM_AGENCY3[[#This Row],[Agency]],'0. CSM'!M:M,CSM_AGENCY3[[#This Row],[Billing CSM Title]])+SUMIFS('0. CSM'!E:E,'0. CSM'!L:L,CSM_AGENCY3[[#This Row],[Agency]],'0. CSM'!M:M,CSM_AGENCY3[[#This Row],[Billing CSM Title]])*1000</f>
        <v>0</v>
      </c>
      <c r="I2394" s="70">
        <f>SUMIFS('0. CSM'!D:D,'0. CSM'!L:L,CSM_AGENCY3[[#This Row],[Agency]],'0. CSM'!M:M,CSM_AGENCY3[[#This Row],[Billing CSM Title]])+SUMIFS('0. CSM'!F:F,'0. CSM'!L:L,CSM_AGENCY3[[#This Row],[Agency]],'0. CSM'!M:M,CSM_AGENCY3[[#This Row],[Billing CSM Title]])*1000</f>
        <v>0</v>
      </c>
      <c r="J2394" s="70">
        <f>CSM_AGENCY3[[#This Row],[FY1 ANNUAL]]+CSM_AGENCY3[[#This Row],[FY2 ANNUAL]]</f>
        <v>0</v>
      </c>
      <c r="K2394" s="70">
        <f>ROUND(CSM_AGENCY3[[#This Row],[FY1 ANNUAL]]/12,2)</f>
        <v>0</v>
      </c>
      <c r="L2394" s="70">
        <f>ROUND(CSM_AGENCY3[[#This Row],[FY2 ANNUAL]]/12,2)</f>
        <v>0</v>
      </c>
    </row>
    <row r="2395" spans="1:12" hidden="1" x14ac:dyDescent="0.25">
      <c r="A2395" t="s">
        <v>313</v>
      </c>
      <c r="B2395" t="s">
        <v>434</v>
      </c>
      <c r="C2395" s="4" t="s">
        <v>470</v>
      </c>
      <c r="D2395" s="4"/>
      <c r="E2395" s="4" t="str">
        <f>CSM_AGENCY3[[#This Row],[Agency]]&amp;"-"&amp;CSM_AGENCY3[[#This Row],[Agency Name]]</f>
        <v>495-Department of Agriculture</v>
      </c>
      <c r="F2395" s="8" t="s">
        <v>57</v>
      </c>
      <c r="G2395" s="5" t="s">
        <v>458</v>
      </c>
      <c r="H2395" s="70">
        <f>SUMIFS('0. CSM'!C:C,'0. CSM'!L:L,CSM_AGENCY3[[#This Row],[Agency]],'0. CSM'!M:M,CSM_AGENCY3[[#This Row],[Billing CSM Title]])+SUMIFS('0. CSM'!E:E,'0. CSM'!L:L,CSM_AGENCY3[[#This Row],[Agency]],'0. CSM'!M:M,CSM_AGENCY3[[#This Row],[Billing CSM Title]])*1000</f>
        <v>0</v>
      </c>
      <c r="I2395" s="70">
        <f>SUMIFS('0. CSM'!D:D,'0. CSM'!L:L,CSM_AGENCY3[[#This Row],[Agency]],'0. CSM'!M:M,CSM_AGENCY3[[#This Row],[Billing CSM Title]])+SUMIFS('0. CSM'!F:F,'0. CSM'!L:L,CSM_AGENCY3[[#This Row],[Agency]],'0. CSM'!M:M,CSM_AGENCY3[[#This Row],[Billing CSM Title]])*1000</f>
        <v>0</v>
      </c>
      <c r="J2395" s="70">
        <f>CSM_AGENCY3[[#This Row],[FY1 ANNUAL]]+CSM_AGENCY3[[#This Row],[FY2 ANNUAL]]</f>
        <v>0</v>
      </c>
      <c r="K2395" s="70">
        <f>ROUND(CSM_AGENCY3[[#This Row],[FY1 ANNUAL]]/12,2)</f>
        <v>0</v>
      </c>
      <c r="L2395" s="70">
        <f>ROUND(CSM_AGENCY3[[#This Row],[FY2 ANNUAL]]/12,2)</f>
        <v>0</v>
      </c>
    </row>
    <row r="2396" spans="1:12" hidden="1" x14ac:dyDescent="0.25">
      <c r="A2396" t="s">
        <v>314</v>
      </c>
      <c r="B2396" t="s">
        <v>435</v>
      </c>
      <c r="C2396" s="4" t="s">
        <v>470</v>
      </c>
      <c r="D2396" s="4"/>
      <c r="E2396" s="4" t="str">
        <f>CSM_AGENCY3[[#This Row],[Agency]]&amp;"-"&amp;CSM_AGENCY3[[#This Row],[Agency Name]]</f>
        <v>540-Employment Security Department</v>
      </c>
      <c r="F2396" s="8" t="s">
        <v>57</v>
      </c>
      <c r="G2396" s="5" t="s">
        <v>458</v>
      </c>
      <c r="H2396" s="70">
        <f>SUMIFS('0. CSM'!C:C,'0. CSM'!L:L,CSM_AGENCY3[[#This Row],[Agency]],'0. CSM'!M:M,CSM_AGENCY3[[#This Row],[Billing CSM Title]])+SUMIFS('0. CSM'!E:E,'0. CSM'!L:L,CSM_AGENCY3[[#This Row],[Agency]],'0. CSM'!M:M,CSM_AGENCY3[[#This Row],[Billing CSM Title]])*1000</f>
        <v>0</v>
      </c>
      <c r="I2396" s="70">
        <f>SUMIFS('0. CSM'!D:D,'0. CSM'!L:L,CSM_AGENCY3[[#This Row],[Agency]],'0. CSM'!M:M,CSM_AGENCY3[[#This Row],[Billing CSM Title]])+SUMIFS('0. CSM'!F:F,'0. CSM'!L:L,CSM_AGENCY3[[#This Row],[Agency]],'0. CSM'!M:M,CSM_AGENCY3[[#This Row],[Billing CSM Title]])*1000</f>
        <v>0</v>
      </c>
      <c r="J2396" s="70">
        <f>CSM_AGENCY3[[#This Row],[FY1 ANNUAL]]+CSM_AGENCY3[[#This Row],[FY2 ANNUAL]]</f>
        <v>0</v>
      </c>
      <c r="K2396" s="70">
        <f>ROUND(CSM_AGENCY3[[#This Row],[FY1 ANNUAL]]/12,2)</f>
        <v>0</v>
      </c>
      <c r="L2396" s="70">
        <f>ROUND(CSM_AGENCY3[[#This Row],[FY2 ANNUAL]]/12,2)</f>
        <v>0</v>
      </c>
    </row>
    <row r="2397" spans="1:12" hidden="1" x14ac:dyDescent="0.25">
      <c r="A2397" t="s">
        <v>319</v>
      </c>
      <c r="B2397" t="s">
        <v>437</v>
      </c>
      <c r="C2397" s="4" t="s">
        <v>470</v>
      </c>
      <c r="D2397" s="4"/>
      <c r="E2397" s="4" t="str">
        <f>CSM_AGENCY3[[#This Row],[Agency]]&amp;"-"&amp;CSM_AGENCY3[[#This Row],[Agency Name]]</f>
        <v>699-Community/Technical College System</v>
      </c>
      <c r="F2397" s="8" t="s">
        <v>57</v>
      </c>
      <c r="G2397" s="5" t="s">
        <v>458</v>
      </c>
      <c r="H2397" s="70">
        <f>SUMIFS('0. CSM'!C:C,'0. CSM'!L:L,CSM_AGENCY3[[#This Row],[Agency]],'0. CSM'!M:M,CSM_AGENCY3[[#This Row],[Billing CSM Title]])+SUMIFS('0. CSM'!E:E,'0. CSM'!L:L,CSM_AGENCY3[[#This Row],[Agency]],'0. CSM'!M:M,CSM_AGENCY3[[#This Row],[Billing CSM Title]])*1000</f>
        <v>0</v>
      </c>
      <c r="I2397" s="70">
        <f>SUMIFS('0. CSM'!D:D,'0. CSM'!L:L,CSM_AGENCY3[[#This Row],[Agency]],'0. CSM'!M:M,CSM_AGENCY3[[#This Row],[Billing CSM Title]])+SUMIFS('0. CSM'!F:F,'0. CSM'!L:L,CSM_AGENCY3[[#This Row],[Agency]],'0. CSM'!M:M,CSM_AGENCY3[[#This Row],[Billing CSM Title]])*1000</f>
        <v>0</v>
      </c>
      <c r="J2397" s="70">
        <f>CSM_AGENCY3[[#This Row],[FY1 ANNUAL]]+CSM_AGENCY3[[#This Row],[FY2 ANNUAL]]</f>
        <v>0</v>
      </c>
      <c r="K2397" s="70">
        <f>ROUND(CSM_AGENCY3[[#This Row],[FY1 ANNUAL]]/12,2)</f>
        <v>0</v>
      </c>
      <c r="L2397" s="70">
        <f>ROUND(CSM_AGENCY3[[#This Row],[FY2 ANNUAL]]/12,2)</f>
        <v>0</v>
      </c>
    </row>
    <row r="2398" spans="1:12" hidden="1" x14ac:dyDescent="0.25">
      <c r="A2398" t="s">
        <v>207</v>
      </c>
      <c r="B2398" t="s">
        <v>328</v>
      </c>
      <c r="C2398" s="4" t="s">
        <v>471</v>
      </c>
      <c r="D2398" s="4" t="s">
        <v>483</v>
      </c>
      <c r="E2398" s="4" t="str">
        <f>CSM_AGENCY3[[#This Row],[Agency]]&amp;"-"&amp;CSM_AGENCY3[[#This Row],[Agency Name]]</f>
        <v>011-House of Representatives</v>
      </c>
      <c r="F2398" t="s">
        <v>21</v>
      </c>
      <c r="G2398" s="5" t="s">
        <v>459</v>
      </c>
      <c r="H2398" s="70">
        <v>5000</v>
      </c>
      <c r="I2398" s="70">
        <v>4000</v>
      </c>
      <c r="J2398" s="70">
        <v>9000</v>
      </c>
      <c r="K2398" s="70">
        <v>416.66666666666669</v>
      </c>
      <c r="L2398" s="70">
        <v>333.33333333333331</v>
      </c>
    </row>
    <row r="2399" spans="1:12" hidden="1" x14ac:dyDescent="0.25">
      <c r="A2399" t="s">
        <v>208</v>
      </c>
      <c r="B2399" t="s">
        <v>330</v>
      </c>
      <c r="C2399" s="4" t="s">
        <v>471</v>
      </c>
      <c r="D2399" s="4" t="s">
        <v>483</v>
      </c>
      <c r="E2399" s="4" t="str">
        <f>CSM_AGENCY3[[#This Row],[Agency]]&amp;"-"&amp;CSM_AGENCY3[[#This Row],[Agency Name]]</f>
        <v>012-Senate</v>
      </c>
      <c r="F2399" t="s">
        <v>21</v>
      </c>
      <c r="G2399" s="5" t="s">
        <v>459</v>
      </c>
      <c r="H2399" s="70">
        <v>3000</v>
      </c>
      <c r="I2399" s="70">
        <v>3000</v>
      </c>
      <c r="J2399" s="70">
        <v>6000</v>
      </c>
      <c r="K2399" s="70">
        <v>250</v>
      </c>
      <c r="L2399" s="70">
        <v>250</v>
      </c>
    </row>
    <row r="2400" spans="1:12" hidden="1" x14ac:dyDescent="0.25">
      <c r="A2400" t="s">
        <v>209</v>
      </c>
      <c r="B2400" t="s">
        <v>331</v>
      </c>
      <c r="C2400" s="4" t="s">
        <v>471</v>
      </c>
      <c r="D2400" s="4" t="s">
        <v>483</v>
      </c>
      <c r="E2400" s="4" t="str">
        <f>CSM_AGENCY3[[#This Row],[Agency]]&amp;"-"&amp;CSM_AGENCY3[[#This Row],[Agency Name]]</f>
        <v>013-Joint Transportation Committee</v>
      </c>
      <c r="F2400" t="s">
        <v>21</v>
      </c>
      <c r="G2400" s="5" t="s">
        <v>459</v>
      </c>
      <c r="H2400" s="70">
        <v>0</v>
      </c>
      <c r="I2400" s="70">
        <v>0</v>
      </c>
      <c r="J2400" s="70">
        <v>0</v>
      </c>
      <c r="K2400" s="70">
        <v>0</v>
      </c>
      <c r="L2400" s="70">
        <v>0</v>
      </c>
    </row>
    <row r="2401" spans="1:12" hidden="1" x14ac:dyDescent="0.25">
      <c r="A2401" t="s">
        <v>210</v>
      </c>
      <c r="B2401" t="s">
        <v>332</v>
      </c>
      <c r="C2401" s="4" t="s">
        <v>471</v>
      </c>
      <c r="D2401" s="4" t="s">
        <v>483</v>
      </c>
      <c r="E2401" s="4" t="str">
        <f>CSM_AGENCY3[[#This Row],[Agency]]&amp;"-"&amp;CSM_AGENCY3[[#This Row],[Agency Name]]</f>
        <v>014-Jt Leg Audit &amp; Review Committee</v>
      </c>
      <c r="F2401" t="s">
        <v>21</v>
      </c>
      <c r="G2401" s="5" t="s">
        <v>459</v>
      </c>
      <c r="H2401" s="70">
        <v>1000</v>
      </c>
      <c r="I2401" s="70">
        <v>0</v>
      </c>
      <c r="J2401" s="70">
        <v>1000</v>
      </c>
      <c r="K2401" s="70">
        <v>83.333333333333329</v>
      </c>
      <c r="L2401" s="70">
        <v>0</v>
      </c>
    </row>
    <row r="2402" spans="1:12" hidden="1" x14ac:dyDescent="0.25">
      <c r="A2402" t="s">
        <v>211</v>
      </c>
      <c r="B2402" t="s">
        <v>333</v>
      </c>
      <c r="C2402" s="4" t="s">
        <v>471</v>
      </c>
      <c r="D2402" s="4" t="s">
        <v>483</v>
      </c>
      <c r="E2402" s="4" t="str">
        <f>CSM_AGENCY3[[#This Row],[Agency]]&amp;"-"&amp;CSM_AGENCY3[[#This Row],[Agency Name]]</f>
        <v>020-LEAP Committee</v>
      </c>
      <c r="F2402" t="s">
        <v>21</v>
      </c>
      <c r="G2402" s="5" t="s">
        <v>459</v>
      </c>
      <c r="H2402" s="70">
        <v>0</v>
      </c>
      <c r="I2402" s="70">
        <v>1000</v>
      </c>
      <c r="J2402" s="70">
        <v>1000</v>
      </c>
      <c r="K2402" s="70">
        <v>0</v>
      </c>
      <c r="L2402" s="70">
        <v>83.333333333333329</v>
      </c>
    </row>
    <row r="2403" spans="1:12" hidden="1" x14ac:dyDescent="0.25">
      <c r="A2403" t="s">
        <v>212</v>
      </c>
      <c r="B2403" t="s">
        <v>334</v>
      </c>
      <c r="C2403" s="4" t="s">
        <v>471</v>
      </c>
      <c r="D2403" s="4" t="s">
        <v>483</v>
      </c>
      <c r="E2403" s="4" t="str">
        <f>CSM_AGENCY3[[#This Row],[Agency]]&amp;"-"&amp;CSM_AGENCY3[[#This Row],[Agency Name]]</f>
        <v>035-Office of the State Actuary</v>
      </c>
      <c r="F2403" t="s">
        <v>21</v>
      </c>
      <c r="G2403" s="5" t="s">
        <v>459</v>
      </c>
      <c r="H2403" s="70">
        <v>500</v>
      </c>
      <c r="I2403" s="70">
        <v>500</v>
      </c>
      <c r="J2403" s="70">
        <v>1000</v>
      </c>
      <c r="K2403" s="70">
        <v>41.666666666666664</v>
      </c>
      <c r="L2403" s="70">
        <v>41.666666666666664</v>
      </c>
    </row>
    <row r="2404" spans="1:12" hidden="1" x14ac:dyDescent="0.25">
      <c r="A2404" t="s">
        <v>214</v>
      </c>
      <c r="B2404" t="s">
        <v>336</v>
      </c>
      <c r="C2404" s="4" t="s">
        <v>471</v>
      </c>
      <c r="D2404" s="4" t="s">
        <v>483</v>
      </c>
      <c r="E2404" s="4" t="str">
        <f>CSM_AGENCY3[[#This Row],[Agency]]&amp;"-"&amp;CSM_AGENCY3[[#This Row],[Agency Name]]</f>
        <v>037-Office of Legislative Support Svcs</v>
      </c>
      <c r="F2404" t="s">
        <v>21</v>
      </c>
      <c r="G2404" s="5" t="s">
        <v>459</v>
      </c>
      <c r="H2404" s="70">
        <v>1000</v>
      </c>
      <c r="I2404" s="70">
        <v>2000</v>
      </c>
      <c r="J2404" s="70">
        <v>3000</v>
      </c>
      <c r="K2404" s="70">
        <v>83.333333333333329</v>
      </c>
      <c r="L2404" s="70">
        <v>166.66666666666666</v>
      </c>
    </row>
    <row r="2405" spans="1:12" hidden="1" x14ac:dyDescent="0.25">
      <c r="A2405" t="s">
        <v>215</v>
      </c>
      <c r="B2405" t="s">
        <v>337</v>
      </c>
      <c r="C2405" s="4" t="s">
        <v>471</v>
      </c>
      <c r="D2405" s="4" t="s">
        <v>483</v>
      </c>
      <c r="E2405" s="4" t="str">
        <f>CSM_AGENCY3[[#This Row],[Agency]]&amp;"-"&amp;CSM_AGENCY3[[#This Row],[Agency Name]]</f>
        <v>038-Joint Legislative Systems Comm</v>
      </c>
      <c r="F2405" t="s">
        <v>21</v>
      </c>
      <c r="G2405" s="5" t="s">
        <v>459</v>
      </c>
      <c r="H2405" s="70">
        <v>15500</v>
      </c>
      <c r="I2405" s="70">
        <v>16500</v>
      </c>
      <c r="J2405" s="70">
        <v>32000</v>
      </c>
      <c r="K2405" s="70">
        <v>1291.6666666666667</v>
      </c>
      <c r="L2405" s="70">
        <v>1375</v>
      </c>
    </row>
    <row r="2406" spans="1:12" hidden="1" x14ac:dyDescent="0.25">
      <c r="A2406" t="s">
        <v>216</v>
      </c>
      <c r="B2406" t="s">
        <v>338</v>
      </c>
      <c r="C2406" s="4" t="s">
        <v>471</v>
      </c>
      <c r="D2406" s="4" t="s">
        <v>483</v>
      </c>
      <c r="E2406" s="4" t="str">
        <f>CSM_AGENCY3[[#This Row],[Agency]]&amp;"-"&amp;CSM_AGENCY3[[#This Row],[Agency Name]]</f>
        <v>040-Statute Law Committee</v>
      </c>
      <c r="F2406" t="s">
        <v>21</v>
      </c>
      <c r="G2406" s="5" t="s">
        <v>459</v>
      </c>
      <c r="H2406" s="70">
        <v>2000</v>
      </c>
      <c r="I2406" s="70">
        <v>2000</v>
      </c>
      <c r="J2406" s="70">
        <v>4000</v>
      </c>
      <c r="K2406" s="70">
        <v>166.66666666666666</v>
      </c>
      <c r="L2406" s="70">
        <v>166.66666666666666</v>
      </c>
    </row>
    <row r="2407" spans="1:12" hidden="1" x14ac:dyDescent="0.25">
      <c r="A2407" t="s">
        <v>217</v>
      </c>
      <c r="B2407" t="s">
        <v>339</v>
      </c>
      <c r="C2407" s="4" t="s">
        <v>471</v>
      </c>
      <c r="D2407" s="4" t="s">
        <v>483</v>
      </c>
      <c r="E2407" s="4" t="str">
        <f>CSM_AGENCY3[[#This Row],[Agency]]&amp;"-"&amp;CSM_AGENCY3[[#This Row],[Agency Name]]</f>
        <v>045-Supreme Court</v>
      </c>
      <c r="F2407" t="s">
        <v>21</v>
      </c>
      <c r="G2407" s="5" t="s">
        <v>459</v>
      </c>
      <c r="H2407" s="70">
        <v>1000</v>
      </c>
      <c r="I2407" s="70">
        <v>1000</v>
      </c>
      <c r="J2407" s="70">
        <v>2000</v>
      </c>
      <c r="K2407" s="70">
        <v>83.333333333333329</v>
      </c>
      <c r="L2407" s="70">
        <v>83.333333333333329</v>
      </c>
    </row>
    <row r="2408" spans="1:12" hidden="1" x14ac:dyDescent="0.25">
      <c r="A2408" t="s">
        <v>218</v>
      </c>
      <c r="B2408" t="s">
        <v>340</v>
      </c>
      <c r="C2408" s="4" t="s">
        <v>471</v>
      </c>
      <c r="D2408" s="4" t="s">
        <v>483</v>
      </c>
      <c r="E2408" s="4" t="str">
        <f>CSM_AGENCY3[[#This Row],[Agency]]&amp;"-"&amp;CSM_AGENCY3[[#This Row],[Agency Name]]</f>
        <v>046-State Law Library</v>
      </c>
      <c r="F2408" t="s">
        <v>21</v>
      </c>
      <c r="G2408" s="5" t="s">
        <v>459</v>
      </c>
      <c r="H2408" s="70">
        <v>-500</v>
      </c>
      <c r="I2408" s="70">
        <v>500</v>
      </c>
      <c r="J2408" s="70">
        <v>0</v>
      </c>
      <c r="K2408" s="70">
        <v>-41.666666666666664</v>
      </c>
      <c r="L2408" s="70">
        <v>41.666666666666664</v>
      </c>
    </row>
    <row r="2409" spans="1:12" hidden="1" x14ac:dyDescent="0.25">
      <c r="A2409" t="s">
        <v>219</v>
      </c>
      <c r="B2409" t="s">
        <v>341</v>
      </c>
      <c r="C2409" s="4" t="s">
        <v>471</v>
      </c>
      <c r="D2409" s="4" t="s">
        <v>483</v>
      </c>
      <c r="E2409" s="4" t="str">
        <f>CSM_AGENCY3[[#This Row],[Agency]]&amp;"-"&amp;CSM_AGENCY3[[#This Row],[Agency Name]]</f>
        <v>048-Court of Appeals</v>
      </c>
      <c r="F2409" t="s">
        <v>21</v>
      </c>
      <c r="G2409" s="5" t="s">
        <v>459</v>
      </c>
      <c r="H2409" s="70">
        <v>2000</v>
      </c>
      <c r="I2409" s="70">
        <v>2000</v>
      </c>
      <c r="J2409" s="70">
        <v>4000</v>
      </c>
      <c r="K2409" s="70">
        <v>166.66666666666666</v>
      </c>
      <c r="L2409" s="70">
        <v>166.66666666666666</v>
      </c>
    </row>
    <row r="2410" spans="1:12" hidden="1" x14ac:dyDescent="0.25">
      <c r="A2410" t="s">
        <v>220</v>
      </c>
      <c r="B2410" t="s">
        <v>342</v>
      </c>
      <c r="C2410" s="4" t="s">
        <v>471</v>
      </c>
      <c r="D2410" s="4" t="s">
        <v>483</v>
      </c>
      <c r="E2410" s="4" t="str">
        <f>CSM_AGENCY3[[#This Row],[Agency]]&amp;"-"&amp;CSM_AGENCY3[[#This Row],[Agency Name]]</f>
        <v>050-Commission on Judicial Conduct</v>
      </c>
      <c r="F2410" t="s">
        <v>21</v>
      </c>
      <c r="G2410" s="5" t="s">
        <v>459</v>
      </c>
      <c r="H2410" s="70">
        <v>1000</v>
      </c>
      <c r="I2410" s="70">
        <v>1000</v>
      </c>
      <c r="J2410" s="70">
        <v>2000</v>
      </c>
      <c r="K2410" s="70">
        <v>83.333333333333329</v>
      </c>
      <c r="L2410" s="70">
        <v>83.333333333333329</v>
      </c>
    </row>
    <row r="2411" spans="1:12" hidden="1" x14ac:dyDescent="0.25">
      <c r="A2411" t="s">
        <v>221</v>
      </c>
      <c r="B2411" t="s">
        <v>343</v>
      </c>
      <c r="C2411" s="4" t="s">
        <v>471</v>
      </c>
      <c r="D2411" s="4" t="s">
        <v>483</v>
      </c>
      <c r="E2411" s="4" t="str">
        <f>CSM_AGENCY3[[#This Row],[Agency]]&amp;"-"&amp;CSM_AGENCY3[[#This Row],[Agency Name]]</f>
        <v>055-Administrative Office of the Courts</v>
      </c>
      <c r="F2411" t="s">
        <v>21</v>
      </c>
      <c r="G2411" s="5" t="s">
        <v>459</v>
      </c>
      <c r="H2411" s="70">
        <v>67000</v>
      </c>
      <c r="I2411" s="70">
        <v>66000</v>
      </c>
      <c r="J2411" s="70">
        <v>133000</v>
      </c>
      <c r="K2411" s="70">
        <v>5583.333333333333</v>
      </c>
      <c r="L2411" s="70">
        <v>5500</v>
      </c>
    </row>
    <row r="2412" spans="1:12" hidden="1" x14ac:dyDescent="0.25">
      <c r="A2412" t="s">
        <v>222</v>
      </c>
      <c r="B2412" t="s">
        <v>344</v>
      </c>
      <c r="C2412" s="4" t="s">
        <v>471</v>
      </c>
      <c r="D2412" s="4" t="s">
        <v>483</v>
      </c>
      <c r="E2412" s="4" t="str">
        <f>CSM_AGENCY3[[#This Row],[Agency]]&amp;"-"&amp;CSM_AGENCY3[[#This Row],[Agency Name]]</f>
        <v>056-Office of Public Defense</v>
      </c>
      <c r="F2412" t="s">
        <v>21</v>
      </c>
      <c r="G2412" s="5" t="s">
        <v>459</v>
      </c>
      <c r="H2412" s="70">
        <v>2000</v>
      </c>
      <c r="I2412" s="70">
        <v>3000</v>
      </c>
      <c r="J2412" s="70">
        <v>5000</v>
      </c>
      <c r="K2412" s="70">
        <v>166.66666666666666</v>
      </c>
      <c r="L2412" s="70">
        <v>250</v>
      </c>
    </row>
    <row r="2413" spans="1:12" hidden="1" x14ac:dyDescent="0.25">
      <c r="A2413" t="s">
        <v>223</v>
      </c>
      <c r="B2413" t="s">
        <v>345</v>
      </c>
      <c r="C2413" s="4" t="s">
        <v>471</v>
      </c>
      <c r="D2413" s="4" t="s">
        <v>483</v>
      </c>
      <c r="E2413" s="4" t="str">
        <f>CSM_AGENCY3[[#This Row],[Agency]]&amp;"-"&amp;CSM_AGENCY3[[#This Row],[Agency Name]]</f>
        <v>057-Office of Civil Legal Aid</v>
      </c>
      <c r="F2413" t="s">
        <v>21</v>
      </c>
      <c r="G2413" s="5" t="s">
        <v>459</v>
      </c>
      <c r="H2413" s="70">
        <v>500</v>
      </c>
      <c r="I2413" s="70">
        <v>500</v>
      </c>
      <c r="J2413" s="70">
        <v>1000</v>
      </c>
      <c r="K2413" s="70">
        <v>41.666666666666664</v>
      </c>
      <c r="L2413" s="70">
        <v>41.666666666666664</v>
      </c>
    </row>
    <row r="2414" spans="1:12" hidden="1" x14ac:dyDescent="0.25">
      <c r="A2414" t="s">
        <v>224</v>
      </c>
      <c r="B2414" t="s">
        <v>346</v>
      </c>
      <c r="C2414" s="4" t="s">
        <v>471</v>
      </c>
      <c r="D2414" s="4" t="s">
        <v>483</v>
      </c>
      <c r="E2414" s="4" t="str">
        <f>CSM_AGENCY3[[#This Row],[Agency]]&amp;"-"&amp;CSM_AGENCY3[[#This Row],[Agency Name]]</f>
        <v>075-Office of the Governor</v>
      </c>
      <c r="F2414" t="s">
        <v>21</v>
      </c>
      <c r="G2414" s="5" t="s">
        <v>459</v>
      </c>
      <c r="H2414" s="70">
        <v>2000</v>
      </c>
      <c r="I2414" s="70">
        <v>2000</v>
      </c>
      <c r="J2414" s="70">
        <v>4000</v>
      </c>
      <c r="K2414" s="70">
        <v>166.66666666666666</v>
      </c>
      <c r="L2414" s="70">
        <v>166.66666666666666</v>
      </c>
    </row>
    <row r="2415" spans="1:12" hidden="1" x14ac:dyDescent="0.25">
      <c r="A2415" t="s">
        <v>225</v>
      </c>
      <c r="B2415" t="s">
        <v>347</v>
      </c>
      <c r="C2415" s="4" t="s">
        <v>471</v>
      </c>
      <c r="D2415" s="4" t="s">
        <v>483</v>
      </c>
      <c r="E2415" s="4" t="str">
        <f>CSM_AGENCY3[[#This Row],[Agency]]&amp;"-"&amp;CSM_AGENCY3[[#This Row],[Agency Name]]</f>
        <v>080-Office of the Lieutenant Governor</v>
      </c>
      <c r="F2415" t="s">
        <v>21</v>
      </c>
      <c r="G2415" s="5" t="s">
        <v>459</v>
      </c>
      <c r="H2415" s="70">
        <v>1000</v>
      </c>
      <c r="I2415" s="70">
        <v>0</v>
      </c>
      <c r="J2415" s="70">
        <v>1000</v>
      </c>
      <c r="K2415" s="70">
        <v>83.333333333333329</v>
      </c>
      <c r="L2415" s="70">
        <v>0</v>
      </c>
    </row>
    <row r="2416" spans="1:12" hidden="1" x14ac:dyDescent="0.25">
      <c r="A2416" t="s">
        <v>226</v>
      </c>
      <c r="B2416" t="s">
        <v>348</v>
      </c>
      <c r="C2416" s="4" t="s">
        <v>471</v>
      </c>
      <c r="D2416" s="4" t="s">
        <v>483</v>
      </c>
      <c r="E2416" s="4" t="str">
        <f>CSM_AGENCY3[[#This Row],[Agency]]&amp;"-"&amp;CSM_AGENCY3[[#This Row],[Agency Name]]</f>
        <v>082-Public Disclosure Commission</v>
      </c>
      <c r="F2416" t="s">
        <v>21</v>
      </c>
      <c r="G2416" s="5" t="s">
        <v>459</v>
      </c>
      <c r="H2416" s="70">
        <v>9000</v>
      </c>
      <c r="I2416" s="70">
        <v>9000</v>
      </c>
      <c r="J2416" s="70">
        <v>18000</v>
      </c>
      <c r="K2416" s="70">
        <v>750</v>
      </c>
      <c r="L2416" s="70">
        <v>750</v>
      </c>
    </row>
    <row r="2417" spans="1:12" hidden="1" x14ac:dyDescent="0.25">
      <c r="A2417" t="s">
        <v>228</v>
      </c>
      <c r="B2417" t="s">
        <v>350</v>
      </c>
      <c r="C2417" s="4" t="s">
        <v>471</v>
      </c>
      <c r="D2417" s="4" t="s">
        <v>483</v>
      </c>
      <c r="E2417" s="4" t="str">
        <f>CSM_AGENCY3[[#This Row],[Agency]]&amp;"-"&amp;CSM_AGENCY3[[#This Row],[Agency Name]]</f>
        <v>085-Office of the Secretary of State</v>
      </c>
      <c r="F2417" t="s">
        <v>21</v>
      </c>
      <c r="G2417" s="5" t="s">
        <v>459</v>
      </c>
      <c r="H2417" s="70">
        <v>51500</v>
      </c>
      <c r="I2417" s="70">
        <v>52500</v>
      </c>
      <c r="J2417" s="70">
        <v>104000</v>
      </c>
      <c r="K2417" s="70">
        <v>4291.666666666667</v>
      </c>
      <c r="L2417" s="70">
        <v>4375</v>
      </c>
    </row>
    <row r="2418" spans="1:12" hidden="1" x14ac:dyDescent="0.25">
      <c r="A2418" t="s">
        <v>229</v>
      </c>
      <c r="B2418" t="s">
        <v>351</v>
      </c>
      <c r="C2418" s="4" t="s">
        <v>471</v>
      </c>
      <c r="D2418" s="4" t="s">
        <v>483</v>
      </c>
      <c r="E2418" s="4" t="str">
        <f>CSM_AGENCY3[[#This Row],[Agency]]&amp;"-"&amp;CSM_AGENCY3[[#This Row],[Agency Name]]</f>
        <v>086-Governor's Office of Indian Affairs</v>
      </c>
      <c r="F2418" t="s">
        <v>21</v>
      </c>
      <c r="G2418" s="5" t="s">
        <v>459</v>
      </c>
      <c r="H2418" s="70">
        <v>1000</v>
      </c>
      <c r="I2418" s="70">
        <v>0</v>
      </c>
      <c r="J2418" s="70">
        <v>1000</v>
      </c>
      <c r="K2418" s="70">
        <v>83.333333333333329</v>
      </c>
      <c r="L2418" s="70">
        <v>0</v>
      </c>
    </row>
    <row r="2419" spans="1:12" hidden="1" x14ac:dyDescent="0.25">
      <c r="A2419" t="s">
        <v>230</v>
      </c>
      <c r="B2419" t="s">
        <v>352</v>
      </c>
      <c r="C2419" s="4" t="s">
        <v>471</v>
      </c>
      <c r="D2419" s="4" t="s">
        <v>483</v>
      </c>
      <c r="E2419" s="4" t="str">
        <f>CSM_AGENCY3[[#This Row],[Agency]]&amp;"-"&amp;CSM_AGENCY3[[#This Row],[Agency Name]]</f>
        <v>087-Asian-Pacific-American Affrs</v>
      </c>
      <c r="F2419" t="s">
        <v>21</v>
      </c>
      <c r="G2419" s="5" t="s">
        <v>459</v>
      </c>
      <c r="H2419" s="70">
        <v>500</v>
      </c>
      <c r="I2419" s="70">
        <v>500</v>
      </c>
      <c r="J2419" s="70">
        <v>1000</v>
      </c>
      <c r="K2419" s="70">
        <v>41.666666666666664</v>
      </c>
      <c r="L2419" s="70">
        <v>41.666666666666664</v>
      </c>
    </row>
    <row r="2420" spans="1:12" hidden="1" x14ac:dyDescent="0.25">
      <c r="A2420" t="s">
        <v>231</v>
      </c>
      <c r="B2420" t="s">
        <v>353</v>
      </c>
      <c r="C2420" s="4" t="s">
        <v>471</v>
      </c>
      <c r="D2420" s="4" t="s">
        <v>483</v>
      </c>
      <c r="E2420" s="4" t="str">
        <f>CSM_AGENCY3[[#This Row],[Agency]]&amp;"-"&amp;CSM_AGENCY3[[#This Row],[Agency Name]]</f>
        <v>090-Office of the State Treasurer</v>
      </c>
      <c r="F2420" t="s">
        <v>21</v>
      </c>
      <c r="G2420" s="5" t="s">
        <v>459</v>
      </c>
      <c r="H2420" s="70">
        <v>10000</v>
      </c>
      <c r="I2420" s="70">
        <v>10000</v>
      </c>
      <c r="J2420" s="70">
        <v>20000</v>
      </c>
      <c r="K2420" s="70">
        <v>833.33333333333337</v>
      </c>
      <c r="L2420" s="70">
        <v>833.33333333333337</v>
      </c>
    </row>
    <row r="2421" spans="1:12" hidden="1" x14ac:dyDescent="0.25">
      <c r="A2421" t="s">
        <v>232</v>
      </c>
      <c r="B2421" t="s">
        <v>354</v>
      </c>
      <c r="C2421" s="4" t="s">
        <v>471</v>
      </c>
      <c r="D2421" s="4" t="s">
        <v>483</v>
      </c>
      <c r="E2421" s="4" t="str">
        <f>CSM_AGENCY3[[#This Row],[Agency]]&amp;"-"&amp;CSM_AGENCY3[[#This Row],[Agency Name]]</f>
        <v>091-Redistricting Commission</v>
      </c>
      <c r="F2421" t="s">
        <v>21</v>
      </c>
      <c r="G2421" s="5" t="s">
        <v>459</v>
      </c>
      <c r="H2421" s="70">
        <v>1000</v>
      </c>
      <c r="I2421" s="70">
        <v>0</v>
      </c>
      <c r="J2421" s="70">
        <v>1000</v>
      </c>
      <c r="K2421" s="70">
        <v>83.333333333333329</v>
      </c>
      <c r="L2421" s="70">
        <v>0</v>
      </c>
    </row>
    <row r="2422" spans="1:12" hidden="1" x14ac:dyDescent="0.25">
      <c r="A2422" t="s">
        <v>233</v>
      </c>
      <c r="B2422" t="s">
        <v>355</v>
      </c>
      <c r="C2422" s="4" t="s">
        <v>471</v>
      </c>
      <c r="D2422" s="4" t="s">
        <v>483</v>
      </c>
      <c r="E2422" s="4" t="str">
        <f>CSM_AGENCY3[[#This Row],[Agency]]&amp;"-"&amp;CSM_AGENCY3[[#This Row],[Agency Name]]</f>
        <v>095-Office of the State Auditor</v>
      </c>
      <c r="F2422" t="s">
        <v>21</v>
      </c>
      <c r="G2422" s="5" t="s">
        <v>459</v>
      </c>
      <c r="H2422" s="70">
        <v>27000</v>
      </c>
      <c r="I2422" s="70">
        <v>30000</v>
      </c>
      <c r="J2422" s="70">
        <v>57000</v>
      </c>
      <c r="K2422" s="70">
        <v>2250</v>
      </c>
      <c r="L2422" s="70">
        <v>2500</v>
      </c>
    </row>
    <row r="2423" spans="1:12" hidden="1" x14ac:dyDescent="0.25">
      <c r="A2423" t="s">
        <v>234</v>
      </c>
      <c r="B2423" t="s">
        <v>356</v>
      </c>
      <c r="C2423" s="4" t="s">
        <v>471</v>
      </c>
      <c r="D2423" s="4" t="s">
        <v>483</v>
      </c>
      <c r="E2423" s="4" t="str">
        <f>CSM_AGENCY3[[#This Row],[Agency]]&amp;"-"&amp;CSM_AGENCY3[[#This Row],[Agency Name]]</f>
        <v>099-Comm Salaries for Elected Officials</v>
      </c>
      <c r="F2423" t="s">
        <v>21</v>
      </c>
      <c r="G2423" s="5" t="s">
        <v>459</v>
      </c>
      <c r="H2423" s="70">
        <v>500</v>
      </c>
      <c r="I2423" s="70">
        <v>500</v>
      </c>
      <c r="J2423" s="70">
        <v>1000</v>
      </c>
      <c r="K2423" s="70">
        <v>41.666666666666664</v>
      </c>
      <c r="L2423" s="70">
        <v>41.666666666666664</v>
      </c>
    </row>
    <row r="2424" spans="1:12" hidden="1" x14ac:dyDescent="0.25">
      <c r="A2424" t="s">
        <v>235</v>
      </c>
      <c r="B2424" t="s">
        <v>357</v>
      </c>
      <c r="C2424" s="4" t="s">
        <v>471</v>
      </c>
      <c r="D2424" s="4" t="s">
        <v>483</v>
      </c>
      <c r="E2424" s="4" t="str">
        <f>CSM_AGENCY3[[#This Row],[Agency]]&amp;"-"&amp;CSM_AGENCY3[[#This Row],[Agency Name]]</f>
        <v>100-Office of the Attorney General</v>
      </c>
      <c r="F2424" t="s">
        <v>21</v>
      </c>
      <c r="G2424" s="5" t="s">
        <v>459</v>
      </c>
      <c r="H2424" s="70">
        <v>52500</v>
      </c>
      <c r="I2424" s="70">
        <v>53500</v>
      </c>
      <c r="J2424" s="70">
        <v>106000</v>
      </c>
      <c r="K2424" s="70">
        <v>4375</v>
      </c>
      <c r="L2424" s="70">
        <v>4458.333333333333</v>
      </c>
    </row>
    <row r="2425" spans="1:12" hidden="1" x14ac:dyDescent="0.25">
      <c r="A2425" t="s">
        <v>236</v>
      </c>
      <c r="B2425" t="s">
        <v>358</v>
      </c>
      <c r="C2425" s="4" t="s">
        <v>471</v>
      </c>
      <c r="D2425" s="4" t="s">
        <v>483</v>
      </c>
      <c r="E2425" s="4" t="str">
        <f>CSM_AGENCY3[[#This Row],[Agency]]&amp;"-"&amp;CSM_AGENCY3[[#This Row],[Agency Name]]</f>
        <v>101-Caseload Forecast Council</v>
      </c>
      <c r="F2425" t="s">
        <v>21</v>
      </c>
      <c r="G2425" s="5" t="s">
        <v>459</v>
      </c>
      <c r="H2425" s="70">
        <v>1000</v>
      </c>
      <c r="I2425" s="70">
        <v>2000</v>
      </c>
      <c r="J2425" s="70">
        <v>3000</v>
      </c>
      <c r="K2425" s="70">
        <v>83.333333333333329</v>
      </c>
      <c r="L2425" s="70">
        <v>166.66666666666666</v>
      </c>
    </row>
    <row r="2426" spans="1:12" hidden="1" x14ac:dyDescent="0.25">
      <c r="A2426" t="s">
        <v>237</v>
      </c>
      <c r="B2426" t="s">
        <v>359</v>
      </c>
      <c r="C2426" s="4" t="s">
        <v>471</v>
      </c>
      <c r="D2426" s="4" t="s">
        <v>483</v>
      </c>
      <c r="E2426" s="4" t="str">
        <f>CSM_AGENCY3[[#This Row],[Agency]]&amp;"-"&amp;CSM_AGENCY3[[#This Row],[Agency Name]]</f>
        <v>102-Dept of Financial Institutions</v>
      </c>
      <c r="F2426" t="s">
        <v>21</v>
      </c>
      <c r="G2426" s="5" t="s">
        <v>459</v>
      </c>
      <c r="H2426" s="70">
        <v>19000</v>
      </c>
      <c r="I2426" s="70">
        <v>19000</v>
      </c>
      <c r="J2426" s="70">
        <v>38000</v>
      </c>
      <c r="K2426" s="70">
        <v>1583.3333333333333</v>
      </c>
      <c r="L2426" s="70">
        <v>1583.3333333333333</v>
      </c>
    </row>
    <row r="2427" spans="1:12" hidden="1" x14ac:dyDescent="0.25">
      <c r="A2427" t="s">
        <v>238</v>
      </c>
      <c r="B2427" t="s">
        <v>360</v>
      </c>
      <c r="C2427" s="4" t="s">
        <v>471</v>
      </c>
      <c r="D2427" s="4" t="s">
        <v>483</v>
      </c>
      <c r="E2427" s="4" t="str">
        <f>CSM_AGENCY3[[#This Row],[Agency]]&amp;"-"&amp;CSM_AGENCY3[[#This Row],[Agency Name]]</f>
        <v>103-Department of Commerce</v>
      </c>
      <c r="F2427" t="s">
        <v>21</v>
      </c>
      <c r="G2427" s="5" t="s">
        <v>459</v>
      </c>
      <c r="H2427" s="70">
        <v>325000</v>
      </c>
      <c r="I2427" s="70">
        <v>322000</v>
      </c>
      <c r="J2427" s="70">
        <v>647000</v>
      </c>
      <c r="K2427" s="70">
        <v>27083.333333333332</v>
      </c>
      <c r="L2427" s="70">
        <v>26833.333333333332</v>
      </c>
    </row>
    <row r="2428" spans="1:12" hidden="1" x14ac:dyDescent="0.25">
      <c r="A2428" t="s">
        <v>239</v>
      </c>
      <c r="B2428" t="s">
        <v>361</v>
      </c>
      <c r="C2428" s="4" t="s">
        <v>471</v>
      </c>
      <c r="D2428" s="4" t="s">
        <v>483</v>
      </c>
      <c r="E2428" s="4" t="str">
        <f>CSM_AGENCY3[[#This Row],[Agency]]&amp;"-"&amp;CSM_AGENCY3[[#This Row],[Agency Name]]</f>
        <v>104-Economic &amp; Revenue Forecast Council</v>
      </c>
      <c r="F2428" t="s">
        <v>21</v>
      </c>
      <c r="G2428" s="5" t="s">
        <v>459</v>
      </c>
      <c r="H2428" s="70">
        <v>0</v>
      </c>
      <c r="I2428" s="70">
        <v>0</v>
      </c>
      <c r="J2428" s="70">
        <v>0</v>
      </c>
      <c r="K2428" s="70">
        <v>0</v>
      </c>
      <c r="L2428" s="70">
        <v>0</v>
      </c>
    </row>
    <row r="2429" spans="1:12" hidden="1" x14ac:dyDescent="0.25">
      <c r="A2429" t="s">
        <v>240</v>
      </c>
      <c r="B2429" t="s">
        <v>362</v>
      </c>
      <c r="C2429" s="4" t="s">
        <v>471</v>
      </c>
      <c r="D2429" s="4" t="s">
        <v>483</v>
      </c>
      <c r="E2429" s="4" t="str">
        <f>CSM_AGENCY3[[#This Row],[Agency]]&amp;"-"&amp;CSM_AGENCY3[[#This Row],[Agency Name]]</f>
        <v>105-Office of Financial Management</v>
      </c>
      <c r="F2429" t="s">
        <v>21</v>
      </c>
      <c r="G2429" s="5" t="s">
        <v>459</v>
      </c>
      <c r="H2429" s="70">
        <v>244500</v>
      </c>
      <c r="I2429" s="70">
        <v>244500</v>
      </c>
      <c r="J2429" s="70">
        <v>489000</v>
      </c>
      <c r="K2429" s="70">
        <v>20375</v>
      </c>
      <c r="L2429" s="70">
        <v>20375</v>
      </c>
    </row>
    <row r="2430" spans="1:12" hidden="1" x14ac:dyDescent="0.25">
      <c r="A2430" t="s">
        <v>241</v>
      </c>
      <c r="B2430" t="s">
        <v>363</v>
      </c>
      <c r="C2430" s="4" t="s">
        <v>471</v>
      </c>
      <c r="D2430" s="4" t="s">
        <v>483</v>
      </c>
      <c r="E2430" s="4" t="str">
        <f>CSM_AGENCY3[[#This Row],[Agency]]&amp;"-"&amp;CSM_AGENCY3[[#This Row],[Agency Name]]</f>
        <v>107-WA State Health Care Authority</v>
      </c>
      <c r="F2430" t="s">
        <v>21</v>
      </c>
      <c r="G2430" s="5" t="s">
        <v>459</v>
      </c>
      <c r="H2430" s="70">
        <v>172500</v>
      </c>
      <c r="I2430" s="70">
        <v>169500</v>
      </c>
      <c r="J2430" s="70">
        <v>342000</v>
      </c>
      <c r="K2430" s="70">
        <v>14375</v>
      </c>
      <c r="L2430" s="70">
        <v>14125</v>
      </c>
    </row>
    <row r="2431" spans="1:12" hidden="1" x14ac:dyDescent="0.25">
      <c r="A2431" t="s">
        <v>242</v>
      </c>
      <c r="B2431" t="s">
        <v>364</v>
      </c>
      <c r="C2431" s="4" t="s">
        <v>471</v>
      </c>
      <c r="D2431" s="4" t="s">
        <v>483</v>
      </c>
      <c r="E2431" s="4" t="str">
        <f>CSM_AGENCY3[[#This Row],[Agency]]&amp;"-"&amp;CSM_AGENCY3[[#This Row],[Agency Name]]</f>
        <v>110-Office of Administrative Hearings</v>
      </c>
      <c r="F2431" t="s">
        <v>21</v>
      </c>
      <c r="G2431" s="5" t="s">
        <v>459</v>
      </c>
      <c r="H2431" s="70">
        <v>19500</v>
      </c>
      <c r="I2431" s="70">
        <v>20500</v>
      </c>
      <c r="J2431" s="70">
        <v>40000</v>
      </c>
      <c r="K2431" s="70">
        <v>1625</v>
      </c>
      <c r="L2431" s="70">
        <v>1708.3333333333333</v>
      </c>
    </row>
    <row r="2432" spans="1:12" hidden="1" x14ac:dyDescent="0.25">
      <c r="A2432" t="s">
        <v>243</v>
      </c>
      <c r="B2432" t="s">
        <v>365</v>
      </c>
      <c r="C2432" s="4" t="s">
        <v>471</v>
      </c>
      <c r="D2432" s="4" t="s">
        <v>483</v>
      </c>
      <c r="E2432" s="4" t="str">
        <f>CSM_AGENCY3[[#This Row],[Agency]]&amp;"-"&amp;CSM_AGENCY3[[#This Row],[Agency Name]]</f>
        <v>116-State Lottery Commission</v>
      </c>
      <c r="F2432" t="s">
        <v>21</v>
      </c>
      <c r="G2432" s="5" t="s">
        <v>459</v>
      </c>
      <c r="H2432" s="70">
        <v>18500</v>
      </c>
      <c r="I2432" s="70">
        <v>17500</v>
      </c>
      <c r="J2432" s="70">
        <v>36000</v>
      </c>
      <c r="K2432" s="70">
        <v>1541.6666666666667</v>
      </c>
      <c r="L2432" s="70">
        <v>1458.3333333333333</v>
      </c>
    </row>
    <row r="2433" spans="1:12" hidden="1" x14ac:dyDescent="0.25">
      <c r="A2433" t="s">
        <v>244</v>
      </c>
      <c r="B2433" t="s">
        <v>366</v>
      </c>
      <c r="C2433" s="4" t="s">
        <v>471</v>
      </c>
      <c r="D2433" s="4" t="s">
        <v>483</v>
      </c>
      <c r="E2433" s="4" t="str">
        <f>CSM_AGENCY3[[#This Row],[Agency]]&amp;"-"&amp;CSM_AGENCY3[[#This Row],[Agency Name]]</f>
        <v>117-Washington State Gambling Comm</v>
      </c>
      <c r="F2433" t="s">
        <v>21</v>
      </c>
      <c r="G2433" s="5" t="s">
        <v>459</v>
      </c>
      <c r="H2433" s="70">
        <v>9500</v>
      </c>
      <c r="I2433" s="70">
        <v>9500</v>
      </c>
      <c r="J2433" s="70">
        <v>19000</v>
      </c>
      <c r="K2433" s="70">
        <v>791.66666666666663</v>
      </c>
      <c r="L2433" s="70">
        <v>791.66666666666663</v>
      </c>
    </row>
    <row r="2434" spans="1:12" hidden="1" x14ac:dyDescent="0.25">
      <c r="A2434" t="s">
        <v>245</v>
      </c>
      <c r="B2434" t="s">
        <v>367</v>
      </c>
      <c r="C2434" s="4" t="s">
        <v>471</v>
      </c>
      <c r="D2434" s="4" t="s">
        <v>483</v>
      </c>
      <c r="E2434" s="4" t="str">
        <f>CSM_AGENCY3[[#This Row],[Agency]]&amp;"-"&amp;CSM_AGENCY3[[#This Row],[Agency Name]]</f>
        <v>118-WA State Comm on Hispanic Affairs</v>
      </c>
      <c r="F2434" t="s">
        <v>21</v>
      </c>
      <c r="G2434" s="5" t="s">
        <v>459</v>
      </c>
      <c r="H2434" s="70">
        <v>1000</v>
      </c>
      <c r="I2434" s="70">
        <v>0</v>
      </c>
      <c r="J2434" s="70">
        <v>1000</v>
      </c>
      <c r="K2434" s="70">
        <v>83.333333333333329</v>
      </c>
      <c r="L2434" s="70">
        <v>0</v>
      </c>
    </row>
    <row r="2435" spans="1:12" hidden="1" x14ac:dyDescent="0.25">
      <c r="A2435" t="s">
        <v>246</v>
      </c>
      <c r="B2435" t="s">
        <v>368</v>
      </c>
      <c r="C2435" s="4" t="s">
        <v>471</v>
      </c>
      <c r="D2435" s="4" t="s">
        <v>483</v>
      </c>
      <c r="E2435" s="4" t="str">
        <f>CSM_AGENCY3[[#This Row],[Agency]]&amp;"-"&amp;CSM_AGENCY3[[#This Row],[Agency Name]]</f>
        <v>119-African-American Affairs Comm</v>
      </c>
      <c r="F2435" t="s">
        <v>21</v>
      </c>
      <c r="G2435" s="5" t="s">
        <v>459</v>
      </c>
      <c r="H2435" s="70">
        <v>1000</v>
      </c>
      <c r="I2435" s="70">
        <v>0</v>
      </c>
      <c r="J2435" s="70">
        <v>1000</v>
      </c>
      <c r="K2435" s="70">
        <v>83.333333333333329</v>
      </c>
      <c r="L2435" s="70">
        <v>0</v>
      </c>
    </row>
    <row r="2436" spans="1:12" hidden="1" x14ac:dyDescent="0.25">
      <c r="A2436" t="s">
        <v>247</v>
      </c>
      <c r="B2436" t="s">
        <v>369</v>
      </c>
      <c r="C2436" s="4" t="s">
        <v>471</v>
      </c>
      <c r="D2436" s="4" t="s">
        <v>483</v>
      </c>
      <c r="E2436" s="4" t="str">
        <f>CSM_AGENCY3[[#This Row],[Agency]]&amp;"-"&amp;CSM_AGENCY3[[#This Row],[Agency Name]]</f>
        <v>120-Human Rights Commission</v>
      </c>
      <c r="F2436" t="s">
        <v>21</v>
      </c>
      <c r="G2436" s="5" t="s">
        <v>459</v>
      </c>
      <c r="H2436" s="70">
        <v>2000</v>
      </c>
      <c r="I2436" s="70">
        <v>2000</v>
      </c>
      <c r="J2436" s="70">
        <v>4000</v>
      </c>
      <c r="K2436" s="70">
        <v>166.66666666666666</v>
      </c>
      <c r="L2436" s="70">
        <v>166.66666666666666</v>
      </c>
    </row>
    <row r="2437" spans="1:12" hidden="1" x14ac:dyDescent="0.25">
      <c r="A2437" t="s">
        <v>248</v>
      </c>
      <c r="B2437" t="s">
        <v>370</v>
      </c>
      <c r="C2437" s="4" t="s">
        <v>471</v>
      </c>
      <c r="D2437" s="4" t="s">
        <v>483</v>
      </c>
      <c r="E2437" s="4" t="str">
        <f>CSM_AGENCY3[[#This Row],[Agency]]&amp;"-"&amp;CSM_AGENCY3[[#This Row],[Agency Name]]</f>
        <v>124-Department of Retirement Systems</v>
      </c>
      <c r="F2437" t="s">
        <v>21</v>
      </c>
      <c r="G2437" s="5" t="s">
        <v>459</v>
      </c>
      <c r="H2437" s="70">
        <v>73000</v>
      </c>
      <c r="I2437" s="70">
        <v>73000</v>
      </c>
      <c r="J2437" s="70">
        <v>146000</v>
      </c>
      <c r="K2437" s="70">
        <v>6083.333333333333</v>
      </c>
      <c r="L2437" s="70">
        <v>6083.333333333333</v>
      </c>
    </row>
    <row r="2438" spans="1:12" hidden="1" x14ac:dyDescent="0.25">
      <c r="A2438" t="s">
        <v>249</v>
      </c>
      <c r="B2438" t="s">
        <v>371</v>
      </c>
      <c r="C2438" s="4" t="s">
        <v>471</v>
      </c>
      <c r="D2438" s="4" t="s">
        <v>483</v>
      </c>
      <c r="E2438" s="4" t="str">
        <f>CSM_AGENCY3[[#This Row],[Agency]]&amp;"-"&amp;CSM_AGENCY3[[#This Row],[Agency Name]]</f>
        <v>126-State Investment Board</v>
      </c>
      <c r="F2438" t="s">
        <v>21</v>
      </c>
      <c r="G2438" s="5" t="s">
        <v>459</v>
      </c>
      <c r="H2438" s="70">
        <v>25500</v>
      </c>
      <c r="I2438" s="70">
        <v>26500</v>
      </c>
      <c r="J2438" s="70">
        <v>52000</v>
      </c>
      <c r="K2438" s="70">
        <v>2125</v>
      </c>
      <c r="L2438" s="70">
        <v>2208.3333333333335</v>
      </c>
    </row>
    <row r="2439" spans="1:12" hidden="1" x14ac:dyDescent="0.25">
      <c r="A2439" t="s">
        <v>250</v>
      </c>
      <c r="B2439" t="s">
        <v>372</v>
      </c>
      <c r="C2439" s="4" t="s">
        <v>471</v>
      </c>
      <c r="D2439" s="4" t="s">
        <v>483</v>
      </c>
      <c r="E2439" s="4" t="str">
        <f>CSM_AGENCY3[[#This Row],[Agency]]&amp;"-"&amp;CSM_AGENCY3[[#This Row],[Agency Name]]</f>
        <v>140-Department of Revenue</v>
      </c>
      <c r="F2439" t="s">
        <v>21</v>
      </c>
      <c r="G2439" s="5" t="s">
        <v>459</v>
      </c>
      <c r="H2439" s="70">
        <v>307500</v>
      </c>
      <c r="I2439" s="70">
        <v>305500</v>
      </c>
      <c r="J2439" s="70">
        <v>613000</v>
      </c>
      <c r="K2439" s="70">
        <v>25625</v>
      </c>
      <c r="L2439" s="70">
        <v>25458.333333333332</v>
      </c>
    </row>
    <row r="2440" spans="1:12" hidden="1" x14ac:dyDescent="0.25">
      <c r="A2440" t="s">
        <v>251</v>
      </c>
      <c r="B2440" t="s">
        <v>373</v>
      </c>
      <c r="C2440" s="4" t="s">
        <v>471</v>
      </c>
      <c r="D2440" s="4" t="s">
        <v>483</v>
      </c>
      <c r="E2440" s="4" t="str">
        <f>CSM_AGENCY3[[#This Row],[Agency]]&amp;"-"&amp;CSM_AGENCY3[[#This Row],[Agency Name]]</f>
        <v>142-Board of Tax Appeals</v>
      </c>
      <c r="F2440" t="s">
        <v>21</v>
      </c>
      <c r="G2440" s="5" t="s">
        <v>459</v>
      </c>
      <c r="H2440" s="70">
        <v>1000</v>
      </c>
      <c r="I2440" s="70">
        <v>2000</v>
      </c>
      <c r="J2440" s="70">
        <v>3000</v>
      </c>
      <c r="K2440" s="70">
        <v>83.333333333333329</v>
      </c>
      <c r="L2440" s="70">
        <v>166.66666666666666</v>
      </c>
    </row>
    <row r="2441" spans="1:12" hidden="1" x14ac:dyDescent="0.25">
      <c r="A2441" t="s">
        <v>252</v>
      </c>
      <c r="B2441" t="s">
        <v>374</v>
      </c>
      <c r="C2441" s="4" t="s">
        <v>471</v>
      </c>
      <c r="D2441" s="4" t="s">
        <v>483</v>
      </c>
      <c r="E2441" s="4" t="str">
        <f>CSM_AGENCY3[[#This Row],[Agency]]&amp;"-"&amp;CSM_AGENCY3[[#This Row],[Agency Name]]</f>
        <v>147-Minority &amp; Women's Business Enterp</v>
      </c>
      <c r="F2441" t="s">
        <v>21</v>
      </c>
      <c r="G2441" s="5" t="s">
        <v>459</v>
      </c>
      <c r="H2441" s="70">
        <v>2500</v>
      </c>
      <c r="I2441" s="70">
        <v>1500</v>
      </c>
      <c r="J2441" s="70">
        <v>4000</v>
      </c>
      <c r="K2441" s="70">
        <v>208.33333333333334</v>
      </c>
      <c r="L2441" s="70">
        <v>125</v>
      </c>
    </row>
    <row r="2442" spans="1:12" hidden="1" x14ac:dyDescent="0.25">
      <c r="A2442" t="s">
        <v>253</v>
      </c>
      <c r="B2442" t="s">
        <v>375</v>
      </c>
      <c r="C2442" s="4" t="s">
        <v>471</v>
      </c>
      <c r="D2442" s="4" t="s">
        <v>483</v>
      </c>
      <c r="E2442" s="4" t="str">
        <f>CSM_AGENCY3[[#This Row],[Agency]]&amp;"-"&amp;CSM_AGENCY3[[#This Row],[Agency Name]]</f>
        <v>160-Office of Insurance Commissioner</v>
      </c>
      <c r="F2442" t="s">
        <v>21</v>
      </c>
      <c r="G2442" s="5" t="s">
        <v>459</v>
      </c>
      <c r="H2442" s="70">
        <v>31500</v>
      </c>
      <c r="I2442" s="70">
        <v>31500</v>
      </c>
      <c r="J2442" s="70">
        <v>63000</v>
      </c>
      <c r="K2442" s="70">
        <v>2625</v>
      </c>
      <c r="L2442" s="70">
        <v>2625</v>
      </c>
    </row>
    <row r="2443" spans="1:12" hidden="1" x14ac:dyDescent="0.25">
      <c r="A2443" t="s">
        <v>254</v>
      </c>
      <c r="B2443" t="s">
        <v>376</v>
      </c>
      <c r="C2443" s="4" t="s">
        <v>471</v>
      </c>
      <c r="D2443" s="4" t="s">
        <v>483</v>
      </c>
      <c r="E2443" s="4" t="str">
        <f>CSM_AGENCY3[[#This Row],[Agency]]&amp;"-"&amp;CSM_AGENCY3[[#This Row],[Agency Name]]</f>
        <v>163-Consolidated Technology Services</v>
      </c>
      <c r="F2443" t="s">
        <v>21</v>
      </c>
      <c r="G2443" s="5" t="s">
        <v>459</v>
      </c>
      <c r="H2443" s="70">
        <v>0</v>
      </c>
      <c r="I2443" s="70">
        <v>0</v>
      </c>
      <c r="J2443" s="70">
        <v>0</v>
      </c>
      <c r="K2443" s="70">
        <v>0</v>
      </c>
      <c r="L2443" s="70">
        <v>0</v>
      </c>
    </row>
    <row r="2444" spans="1:12" hidden="1" x14ac:dyDescent="0.25">
      <c r="A2444" t="s">
        <v>255</v>
      </c>
      <c r="B2444" t="s">
        <v>377</v>
      </c>
      <c r="C2444" s="4" t="s">
        <v>471</v>
      </c>
      <c r="D2444" s="4" t="s">
        <v>483</v>
      </c>
      <c r="E2444" s="4" t="str">
        <f>CSM_AGENCY3[[#This Row],[Agency]]&amp;"-"&amp;CSM_AGENCY3[[#This Row],[Agency Name]]</f>
        <v>165-State Board of Accountancy</v>
      </c>
      <c r="F2444" t="s">
        <v>21</v>
      </c>
      <c r="G2444" s="5" t="s">
        <v>459</v>
      </c>
      <c r="H2444" s="70">
        <v>4500</v>
      </c>
      <c r="I2444" s="70">
        <v>5500</v>
      </c>
      <c r="J2444" s="70">
        <v>10000</v>
      </c>
      <c r="K2444" s="70">
        <v>375</v>
      </c>
      <c r="L2444" s="70">
        <v>458.33333333333331</v>
      </c>
    </row>
    <row r="2445" spans="1:12" hidden="1" x14ac:dyDescent="0.25">
      <c r="A2445" t="s">
        <v>256</v>
      </c>
      <c r="B2445" t="s">
        <v>378</v>
      </c>
      <c r="C2445" s="4" t="s">
        <v>471</v>
      </c>
      <c r="D2445" s="4" t="s">
        <v>483</v>
      </c>
      <c r="E2445" s="4" t="str">
        <f>CSM_AGENCY3[[#This Row],[Agency]]&amp;"-"&amp;CSM_AGENCY3[[#This Row],[Agency Name]]</f>
        <v>166-Bd of Reg Prof Eng &amp; Land Surveyors</v>
      </c>
      <c r="F2445" t="s">
        <v>21</v>
      </c>
      <c r="G2445" s="5" t="s">
        <v>459</v>
      </c>
      <c r="H2445" s="70">
        <v>3500</v>
      </c>
      <c r="I2445" s="70">
        <v>2500</v>
      </c>
      <c r="J2445" s="70">
        <v>6000</v>
      </c>
      <c r="K2445" s="70">
        <v>291.66666666666669</v>
      </c>
      <c r="L2445" s="70">
        <v>208.33333333333334</v>
      </c>
    </row>
    <row r="2446" spans="1:12" hidden="1" x14ac:dyDescent="0.25">
      <c r="A2446" t="s">
        <v>257</v>
      </c>
      <c r="B2446" t="s">
        <v>379</v>
      </c>
      <c r="C2446" s="4" t="s">
        <v>471</v>
      </c>
      <c r="D2446" s="4" t="s">
        <v>483</v>
      </c>
      <c r="E2446" s="4" t="str">
        <f>CSM_AGENCY3[[#This Row],[Agency]]&amp;"-"&amp;CSM_AGENCY3[[#This Row],[Agency Name]]</f>
        <v>167-Forensic Investigations Council</v>
      </c>
      <c r="F2446" t="s">
        <v>21</v>
      </c>
      <c r="G2446" s="5" t="s">
        <v>459</v>
      </c>
      <c r="H2446" s="70">
        <v>0</v>
      </c>
      <c r="I2446" s="70">
        <v>0</v>
      </c>
      <c r="J2446" s="70">
        <v>0</v>
      </c>
      <c r="K2446" s="70">
        <v>0</v>
      </c>
      <c r="L2446" s="70">
        <v>0</v>
      </c>
    </row>
    <row r="2447" spans="1:12" hidden="1" x14ac:dyDescent="0.25">
      <c r="A2447" t="s">
        <v>258</v>
      </c>
      <c r="B2447" t="s">
        <v>380</v>
      </c>
      <c r="C2447" s="4" t="s">
        <v>471</v>
      </c>
      <c r="D2447" s="4" t="s">
        <v>483</v>
      </c>
      <c r="E2447" s="4" t="str">
        <f>CSM_AGENCY3[[#This Row],[Agency]]&amp;"-"&amp;CSM_AGENCY3[[#This Row],[Agency Name]]</f>
        <v>179-Dept of Enterprise Services</v>
      </c>
      <c r="F2447" t="s">
        <v>21</v>
      </c>
      <c r="G2447" s="5" t="s">
        <v>459</v>
      </c>
      <c r="H2447" s="70">
        <v>57500</v>
      </c>
      <c r="I2447" s="70">
        <v>57500</v>
      </c>
      <c r="J2447" s="70">
        <v>115000</v>
      </c>
      <c r="K2447" s="70">
        <v>4791.666666666667</v>
      </c>
      <c r="L2447" s="70">
        <v>4791.666666666667</v>
      </c>
    </row>
    <row r="2448" spans="1:12" hidden="1" x14ac:dyDescent="0.25">
      <c r="A2448" t="s">
        <v>259</v>
      </c>
      <c r="B2448" t="s">
        <v>381</v>
      </c>
      <c r="C2448" s="4" t="s">
        <v>471</v>
      </c>
      <c r="D2448" s="4" t="s">
        <v>483</v>
      </c>
      <c r="E2448" s="4" t="str">
        <f>CSM_AGENCY3[[#This Row],[Agency]]&amp;"-"&amp;CSM_AGENCY3[[#This Row],[Agency Name]]</f>
        <v>185-Washington Horse Racing Commission</v>
      </c>
      <c r="F2448" t="s">
        <v>21</v>
      </c>
      <c r="G2448" s="5" t="s">
        <v>459</v>
      </c>
      <c r="H2448" s="70">
        <v>500</v>
      </c>
      <c r="I2448" s="70">
        <v>500</v>
      </c>
      <c r="J2448" s="70">
        <v>1000</v>
      </c>
      <c r="K2448" s="70">
        <v>41.666666666666664</v>
      </c>
      <c r="L2448" s="70">
        <v>41.666666666666664</v>
      </c>
    </row>
    <row r="2449" spans="1:12" hidden="1" x14ac:dyDescent="0.25">
      <c r="A2449" t="s">
        <v>260</v>
      </c>
      <c r="B2449" t="s">
        <v>382</v>
      </c>
      <c r="C2449" s="4" t="s">
        <v>471</v>
      </c>
      <c r="D2449" s="4" t="s">
        <v>483</v>
      </c>
      <c r="E2449" s="4" t="str">
        <f>CSM_AGENCY3[[#This Row],[Agency]]&amp;"-"&amp;CSM_AGENCY3[[#This Row],[Agency Name]]</f>
        <v>190-Bd of Industrial Insurance Appeals</v>
      </c>
      <c r="F2449" t="s">
        <v>21</v>
      </c>
      <c r="G2449" s="5" t="s">
        <v>459</v>
      </c>
      <c r="H2449" s="70">
        <v>13000</v>
      </c>
      <c r="I2449" s="70">
        <v>13000</v>
      </c>
      <c r="J2449" s="70">
        <v>26000</v>
      </c>
      <c r="K2449" s="70">
        <v>1083.3333333333333</v>
      </c>
      <c r="L2449" s="70">
        <v>1083.3333333333333</v>
      </c>
    </row>
    <row r="2450" spans="1:12" hidden="1" x14ac:dyDescent="0.25">
      <c r="A2450" t="s">
        <v>261</v>
      </c>
      <c r="B2450" t="s">
        <v>383</v>
      </c>
      <c r="C2450" s="4" t="s">
        <v>471</v>
      </c>
      <c r="D2450" s="4" t="s">
        <v>483</v>
      </c>
      <c r="E2450" s="4" t="str">
        <f>CSM_AGENCY3[[#This Row],[Agency]]&amp;"-"&amp;CSM_AGENCY3[[#This Row],[Agency Name]]</f>
        <v>195-Liquor and Cannabis Board</v>
      </c>
      <c r="F2450" t="s">
        <v>21</v>
      </c>
      <c r="G2450" s="5" t="s">
        <v>459</v>
      </c>
      <c r="H2450" s="70">
        <v>51500</v>
      </c>
      <c r="I2450" s="70">
        <v>51500</v>
      </c>
      <c r="J2450" s="70">
        <v>103000</v>
      </c>
      <c r="K2450" s="70">
        <v>4291.666666666667</v>
      </c>
      <c r="L2450" s="70">
        <v>4291.666666666667</v>
      </c>
    </row>
    <row r="2451" spans="1:12" hidden="1" x14ac:dyDescent="0.25">
      <c r="A2451" t="s">
        <v>262</v>
      </c>
      <c r="B2451" t="s">
        <v>384</v>
      </c>
      <c r="C2451" s="4" t="s">
        <v>471</v>
      </c>
      <c r="D2451" s="4" t="s">
        <v>483</v>
      </c>
      <c r="E2451" s="4" t="str">
        <f>CSM_AGENCY3[[#This Row],[Agency]]&amp;"-"&amp;CSM_AGENCY3[[#This Row],[Agency Name]]</f>
        <v>205-Board of Pilotage Commissioners</v>
      </c>
      <c r="F2451" t="s">
        <v>21</v>
      </c>
      <c r="G2451" s="5" t="s">
        <v>459</v>
      </c>
      <c r="H2451" s="70">
        <v>0</v>
      </c>
      <c r="I2451" s="70">
        <v>0</v>
      </c>
      <c r="J2451" s="70">
        <v>0</v>
      </c>
      <c r="K2451" s="70">
        <v>0</v>
      </c>
      <c r="L2451" s="70">
        <v>0</v>
      </c>
    </row>
    <row r="2452" spans="1:12" hidden="1" x14ac:dyDescent="0.25">
      <c r="A2452" t="s">
        <v>263</v>
      </c>
      <c r="B2452" t="s">
        <v>385</v>
      </c>
      <c r="C2452" s="4" t="s">
        <v>471</v>
      </c>
      <c r="D2452" s="4" t="s">
        <v>483</v>
      </c>
      <c r="E2452" s="4" t="str">
        <f>CSM_AGENCY3[[#This Row],[Agency]]&amp;"-"&amp;CSM_AGENCY3[[#This Row],[Agency Name]]</f>
        <v>215-Utilities and Transportation Comm</v>
      </c>
      <c r="F2452" t="s">
        <v>21</v>
      </c>
      <c r="G2452" s="5" t="s">
        <v>459</v>
      </c>
      <c r="H2452" s="70">
        <v>16500</v>
      </c>
      <c r="I2452" s="70">
        <v>16500</v>
      </c>
      <c r="J2452" s="70">
        <v>33000</v>
      </c>
      <c r="K2452" s="70">
        <v>1375</v>
      </c>
      <c r="L2452" s="70">
        <v>1375</v>
      </c>
    </row>
    <row r="2453" spans="1:12" hidden="1" x14ac:dyDescent="0.25">
      <c r="A2453" t="s">
        <v>264</v>
      </c>
      <c r="B2453" t="s">
        <v>386</v>
      </c>
      <c r="C2453" s="4" t="s">
        <v>471</v>
      </c>
      <c r="D2453" s="4" t="s">
        <v>483</v>
      </c>
      <c r="E2453" s="4" t="str">
        <f>CSM_AGENCY3[[#This Row],[Agency]]&amp;"-"&amp;CSM_AGENCY3[[#This Row],[Agency Name]]</f>
        <v>220-Board for Volunteer Firefighters</v>
      </c>
      <c r="F2453" t="s">
        <v>21</v>
      </c>
      <c r="G2453" s="5" t="s">
        <v>459</v>
      </c>
      <c r="H2453" s="70">
        <v>1000</v>
      </c>
      <c r="I2453" s="70">
        <v>1000</v>
      </c>
      <c r="J2453" s="70">
        <v>2000</v>
      </c>
      <c r="K2453" s="70">
        <v>83.333333333333329</v>
      </c>
      <c r="L2453" s="70">
        <v>83.333333333333329</v>
      </c>
    </row>
    <row r="2454" spans="1:12" hidden="1" x14ac:dyDescent="0.25">
      <c r="A2454" t="s">
        <v>265</v>
      </c>
      <c r="B2454" t="s">
        <v>387</v>
      </c>
      <c r="C2454" s="4" t="s">
        <v>471</v>
      </c>
      <c r="D2454" s="4" t="s">
        <v>483</v>
      </c>
      <c r="E2454" s="4" t="str">
        <f>CSM_AGENCY3[[#This Row],[Agency]]&amp;"-"&amp;CSM_AGENCY3[[#This Row],[Agency Name]]</f>
        <v>225-Washington State Patrol</v>
      </c>
      <c r="F2454" t="s">
        <v>21</v>
      </c>
      <c r="G2454" s="5" t="s">
        <v>459</v>
      </c>
      <c r="H2454" s="70">
        <v>231000</v>
      </c>
      <c r="I2454" s="70">
        <v>230000</v>
      </c>
      <c r="J2454" s="70">
        <v>461000</v>
      </c>
      <c r="K2454" s="70">
        <v>19250</v>
      </c>
      <c r="L2454" s="70">
        <v>19166.666666666668</v>
      </c>
    </row>
    <row r="2455" spans="1:12" hidden="1" x14ac:dyDescent="0.25">
      <c r="A2455" t="s">
        <v>266</v>
      </c>
      <c r="B2455" t="s">
        <v>388</v>
      </c>
      <c r="C2455" s="4" t="s">
        <v>471</v>
      </c>
      <c r="D2455" s="4" t="s">
        <v>483</v>
      </c>
      <c r="E2455" s="4" t="str">
        <f>CSM_AGENCY3[[#This Row],[Agency]]&amp;"-"&amp;CSM_AGENCY3[[#This Row],[Agency Name]]</f>
        <v>227-Criminal Justice Training Comm</v>
      </c>
      <c r="F2455" t="s">
        <v>21</v>
      </c>
      <c r="G2455" s="5" t="s">
        <v>459</v>
      </c>
      <c r="H2455" s="70">
        <v>8500</v>
      </c>
      <c r="I2455" s="70">
        <v>8500</v>
      </c>
      <c r="J2455" s="70">
        <v>17000</v>
      </c>
      <c r="K2455" s="70">
        <v>708.33333333333337</v>
      </c>
      <c r="L2455" s="70">
        <v>708.33333333333337</v>
      </c>
    </row>
    <row r="2456" spans="1:12" hidden="1" x14ac:dyDescent="0.25">
      <c r="A2456" t="s">
        <v>267</v>
      </c>
      <c r="B2456" t="s">
        <v>389</v>
      </c>
      <c r="C2456" s="4" t="s">
        <v>471</v>
      </c>
      <c r="D2456" s="4" t="s">
        <v>483</v>
      </c>
      <c r="E2456" s="4" t="str">
        <f>CSM_AGENCY3[[#This Row],[Agency]]&amp;"-"&amp;CSM_AGENCY3[[#This Row],[Agency Name]]</f>
        <v>228-WA Traffic Safety Commission</v>
      </c>
      <c r="F2456" t="s">
        <v>21</v>
      </c>
      <c r="G2456" s="5" t="s">
        <v>459</v>
      </c>
      <c r="H2456" s="70">
        <v>0</v>
      </c>
      <c r="I2456" s="70">
        <v>0</v>
      </c>
      <c r="J2456" s="70">
        <v>0</v>
      </c>
      <c r="K2456" s="70">
        <v>0</v>
      </c>
      <c r="L2456" s="70">
        <v>0</v>
      </c>
    </row>
    <row r="2457" spans="1:12" hidden="1" x14ac:dyDescent="0.25">
      <c r="A2457" t="s">
        <v>268</v>
      </c>
      <c r="B2457" t="s">
        <v>390</v>
      </c>
      <c r="C2457" s="4" t="s">
        <v>471</v>
      </c>
      <c r="D2457" s="4" t="s">
        <v>483</v>
      </c>
      <c r="E2457" s="4" t="str">
        <f>CSM_AGENCY3[[#This Row],[Agency]]&amp;"-"&amp;CSM_AGENCY3[[#This Row],[Agency Name]]</f>
        <v>229-Office of Independent Investigations</v>
      </c>
      <c r="F2457" t="s">
        <v>21</v>
      </c>
      <c r="G2457" s="5" t="s">
        <v>459</v>
      </c>
      <c r="H2457" s="70">
        <v>5000</v>
      </c>
      <c r="I2457" s="70">
        <v>5000</v>
      </c>
      <c r="J2457" s="70">
        <v>10000</v>
      </c>
      <c r="K2457" s="70">
        <v>416.66666666666669</v>
      </c>
      <c r="L2457" s="70">
        <v>416.66666666666669</v>
      </c>
    </row>
    <row r="2458" spans="1:12" hidden="1" x14ac:dyDescent="0.25">
      <c r="A2458" t="s">
        <v>269</v>
      </c>
      <c r="B2458" t="s">
        <v>391</v>
      </c>
      <c r="C2458" s="4" t="s">
        <v>471</v>
      </c>
      <c r="D2458" s="4" t="s">
        <v>483</v>
      </c>
      <c r="E2458" s="4" t="str">
        <f>CSM_AGENCY3[[#This Row],[Agency]]&amp;"-"&amp;CSM_AGENCY3[[#This Row],[Agency Name]]</f>
        <v>235-Department of Labor and Industries</v>
      </c>
      <c r="F2458" t="s">
        <v>21</v>
      </c>
      <c r="G2458" s="5" t="s">
        <v>459</v>
      </c>
      <c r="H2458" s="70">
        <v>437000</v>
      </c>
      <c r="I2458" s="70">
        <v>439000</v>
      </c>
      <c r="J2458" s="70">
        <v>876000</v>
      </c>
      <c r="K2458" s="70">
        <v>36416.666666666664</v>
      </c>
      <c r="L2458" s="70">
        <v>36583.333333333336</v>
      </c>
    </row>
    <row r="2459" spans="1:12" hidden="1" x14ac:dyDescent="0.25">
      <c r="A2459" t="s">
        <v>270</v>
      </c>
      <c r="B2459" t="s">
        <v>392</v>
      </c>
      <c r="C2459" s="4" t="s">
        <v>471</v>
      </c>
      <c r="D2459" s="4" t="s">
        <v>483</v>
      </c>
      <c r="E2459" s="4" t="str">
        <f>CSM_AGENCY3[[#This Row],[Agency]]&amp;"-"&amp;CSM_AGENCY3[[#This Row],[Agency Name]]</f>
        <v>240-Department of Licensing</v>
      </c>
      <c r="F2459" t="s">
        <v>21</v>
      </c>
      <c r="G2459" s="5" t="s">
        <v>459</v>
      </c>
      <c r="H2459" s="70">
        <v>201000</v>
      </c>
      <c r="I2459" s="70">
        <v>195000</v>
      </c>
      <c r="J2459" s="70">
        <v>396000</v>
      </c>
      <c r="K2459" s="70">
        <v>16750</v>
      </c>
      <c r="L2459" s="70">
        <v>16250</v>
      </c>
    </row>
    <row r="2460" spans="1:12" hidden="1" x14ac:dyDescent="0.25">
      <c r="A2460" t="s">
        <v>271</v>
      </c>
      <c r="B2460" t="s">
        <v>393</v>
      </c>
      <c r="C2460" s="4" t="s">
        <v>471</v>
      </c>
      <c r="D2460" s="4" t="s">
        <v>483</v>
      </c>
      <c r="E2460" s="4" t="str">
        <f>CSM_AGENCY3[[#This Row],[Agency]]&amp;"-"&amp;CSM_AGENCY3[[#This Row],[Agency Name]]</f>
        <v>245-Military Department</v>
      </c>
      <c r="F2460" t="s">
        <v>21</v>
      </c>
      <c r="G2460" s="5" t="s">
        <v>459</v>
      </c>
      <c r="H2460" s="70">
        <v>40000</v>
      </c>
      <c r="I2460" s="70">
        <v>40000</v>
      </c>
      <c r="J2460" s="70">
        <v>80000</v>
      </c>
      <c r="K2460" s="70">
        <v>3333.3333333333335</v>
      </c>
      <c r="L2460" s="70">
        <v>3333.3333333333335</v>
      </c>
    </row>
    <row r="2461" spans="1:12" hidden="1" x14ac:dyDescent="0.25">
      <c r="A2461" t="s">
        <v>272</v>
      </c>
      <c r="B2461" t="s">
        <v>394</v>
      </c>
      <c r="C2461" s="4" t="s">
        <v>471</v>
      </c>
      <c r="D2461" s="4" t="s">
        <v>483</v>
      </c>
      <c r="E2461" s="4" t="str">
        <f>CSM_AGENCY3[[#This Row],[Agency]]&amp;"-"&amp;CSM_AGENCY3[[#This Row],[Agency Name]]</f>
        <v>275-Public Employment Relations Comm</v>
      </c>
      <c r="F2461" t="s">
        <v>21</v>
      </c>
      <c r="G2461" s="5" t="s">
        <v>459</v>
      </c>
      <c r="H2461" s="70">
        <v>2500</v>
      </c>
      <c r="I2461" s="70">
        <v>2500</v>
      </c>
      <c r="J2461" s="70">
        <v>5000</v>
      </c>
      <c r="K2461" s="70">
        <v>208.33333333333334</v>
      </c>
      <c r="L2461" s="70">
        <v>208.33333333333334</v>
      </c>
    </row>
    <row r="2462" spans="1:12" hidden="1" x14ac:dyDescent="0.25">
      <c r="A2462" t="s">
        <v>273</v>
      </c>
      <c r="B2462" t="s">
        <v>395</v>
      </c>
      <c r="C2462" s="4" t="s">
        <v>471</v>
      </c>
      <c r="D2462" s="4" t="s">
        <v>483</v>
      </c>
      <c r="E2462" s="4" t="str">
        <f>CSM_AGENCY3[[#This Row],[Agency]]&amp;"-"&amp;CSM_AGENCY3[[#This Row],[Agency Name]]</f>
        <v>300-Dept of Social and Health Services</v>
      </c>
      <c r="F2462" t="s">
        <v>21</v>
      </c>
      <c r="G2462" s="5" t="s">
        <v>459</v>
      </c>
      <c r="H2462" s="70">
        <v>1626500</v>
      </c>
      <c r="I2462" s="70">
        <v>1624500</v>
      </c>
      <c r="J2462" s="70">
        <v>3251000</v>
      </c>
      <c r="K2462" s="70">
        <v>135541.66666666666</v>
      </c>
      <c r="L2462" s="70">
        <v>135375</v>
      </c>
    </row>
    <row r="2463" spans="1:12" hidden="1" x14ac:dyDescent="0.25">
      <c r="A2463" t="s">
        <v>274</v>
      </c>
      <c r="B2463" t="s">
        <v>396</v>
      </c>
      <c r="C2463" s="4" t="s">
        <v>471</v>
      </c>
      <c r="D2463" s="4" t="s">
        <v>483</v>
      </c>
      <c r="E2463" s="4" t="str">
        <f>CSM_AGENCY3[[#This Row],[Agency]]&amp;"-"&amp;CSM_AGENCY3[[#This Row],[Agency Name]]</f>
        <v>303-Department of Health</v>
      </c>
      <c r="F2463" t="s">
        <v>21</v>
      </c>
      <c r="G2463" s="5" t="s">
        <v>459</v>
      </c>
      <c r="H2463" s="70">
        <v>383500</v>
      </c>
      <c r="I2463" s="70">
        <v>381500</v>
      </c>
      <c r="J2463" s="70">
        <v>765000</v>
      </c>
      <c r="K2463" s="70">
        <v>31958.333333333332</v>
      </c>
      <c r="L2463" s="70">
        <v>31791.666666666668</v>
      </c>
    </row>
    <row r="2464" spans="1:12" hidden="1" x14ac:dyDescent="0.25">
      <c r="A2464" t="s">
        <v>275</v>
      </c>
      <c r="B2464" t="s">
        <v>397</v>
      </c>
      <c r="C2464" s="4" t="s">
        <v>471</v>
      </c>
      <c r="D2464" s="4" t="s">
        <v>483</v>
      </c>
      <c r="E2464" s="4" t="str">
        <f>CSM_AGENCY3[[#This Row],[Agency]]&amp;"-"&amp;CSM_AGENCY3[[#This Row],[Agency Name]]</f>
        <v>305-Department of Veterans' Affairs</v>
      </c>
      <c r="F2464" t="s">
        <v>21</v>
      </c>
      <c r="G2464" s="5" t="s">
        <v>459</v>
      </c>
      <c r="H2464" s="70">
        <v>29000</v>
      </c>
      <c r="I2464" s="70">
        <v>29000</v>
      </c>
      <c r="J2464" s="70">
        <v>58000</v>
      </c>
      <c r="K2464" s="70">
        <v>2416.6666666666665</v>
      </c>
      <c r="L2464" s="70">
        <v>2416.6666666666665</v>
      </c>
    </row>
    <row r="2465" spans="1:12" hidden="1" x14ac:dyDescent="0.25">
      <c r="A2465" t="s">
        <v>276</v>
      </c>
      <c r="B2465" t="s">
        <v>398</v>
      </c>
      <c r="C2465" s="4" t="s">
        <v>471</v>
      </c>
      <c r="D2465" s="4" t="s">
        <v>483</v>
      </c>
      <c r="E2465" s="4" t="str">
        <f>CSM_AGENCY3[[#This Row],[Agency]]&amp;"-"&amp;CSM_AGENCY3[[#This Row],[Agency Name]]</f>
        <v>307-Dept of Children, Youth &amp; Families</v>
      </c>
      <c r="F2465" t="s">
        <v>21</v>
      </c>
      <c r="G2465" s="5" t="s">
        <v>459</v>
      </c>
      <c r="H2465" s="70">
        <v>281500</v>
      </c>
      <c r="I2465" s="70">
        <v>281500</v>
      </c>
      <c r="J2465" s="70">
        <v>563000</v>
      </c>
      <c r="K2465" s="70">
        <v>23458.333333333332</v>
      </c>
      <c r="L2465" s="70">
        <v>23458.333333333332</v>
      </c>
    </row>
    <row r="2466" spans="1:12" hidden="1" x14ac:dyDescent="0.25">
      <c r="A2466" t="s">
        <v>277</v>
      </c>
      <c r="B2466" t="s">
        <v>399</v>
      </c>
      <c r="C2466" s="4" t="s">
        <v>471</v>
      </c>
      <c r="D2466" s="4" t="s">
        <v>483</v>
      </c>
      <c r="E2466" s="4" t="str">
        <f>CSM_AGENCY3[[#This Row],[Agency]]&amp;"-"&amp;CSM_AGENCY3[[#This Row],[Agency Name]]</f>
        <v>310-Department of Corrections</v>
      </c>
      <c r="F2466" t="s">
        <v>21</v>
      </c>
      <c r="G2466" s="5" t="s">
        <v>459</v>
      </c>
      <c r="H2466" s="70">
        <v>363000</v>
      </c>
      <c r="I2466" s="70">
        <v>361000</v>
      </c>
      <c r="J2466" s="70">
        <v>724000</v>
      </c>
      <c r="K2466" s="70">
        <v>30250</v>
      </c>
      <c r="L2466" s="70">
        <v>30083.333333333332</v>
      </c>
    </row>
    <row r="2467" spans="1:12" hidden="1" x14ac:dyDescent="0.25">
      <c r="A2467" t="s">
        <v>278</v>
      </c>
      <c r="B2467" t="s">
        <v>400</v>
      </c>
      <c r="C2467" s="4" t="s">
        <v>471</v>
      </c>
      <c r="D2467" s="4" t="s">
        <v>483</v>
      </c>
      <c r="E2467" s="4" t="str">
        <f>CSM_AGENCY3[[#This Row],[Agency]]&amp;"-"&amp;CSM_AGENCY3[[#This Row],[Agency Name]]</f>
        <v>315-Dept of Services for the Blind</v>
      </c>
      <c r="F2467" t="s">
        <v>21</v>
      </c>
      <c r="G2467" s="5" t="s">
        <v>459</v>
      </c>
      <c r="H2467" s="70">
        <v>7000</v>
      </c>
      <c r="I2467" s="70">
        <v>7000</v>
      </c>
      <c r="J2467" s="70">
        <v>14000</v>
      </c>
      <c r="K2467" s="70">
        <v>583.33333333333337</v>
      </c>
      <c r="L2467" s="70">
        <v>583.33333333333337</v>
      </c>
    </row>
    <row r="2468" spans="1:12" hidden="1" x14ac:dyDescent="0.25">
      <c r="A2468" t="s">
        <v>279</v>
      </c>
      <c r="B2468" t="s">
        <v>401</v>
      </c>
      <c r="C2468" s="4" t="s">
        <v>471</v>
      </c>
      <c r="D2468" s="4" t="s">
        <v>483</v>
      </c>
      <c r="E2468" s="4" t="str">
        <f>CSM_AGENCY3[[#This Row],[Agency]]&amp;"-"&amp;CSM_AGENCY3[[#This Row],[Agency Name]]</f>
        <v>340-Student Achievement Council</v>
      </c>
      <c r="F2468" t="s">
        <v>21</v>
      </c>
      <c r="G2468" s="5" t="s">
        <v>459</v>
      </c>
      <c r="H2468" s="70">
        <v>23000</v>
      </c>
      <c r="I2468" s="70">
        <v>21000</v>
      </c>
      <c r="J2468" s="70">
        <v>44000</v>
      </c>
      <c r="K2468" s="70">
        <v>1916.6666666666667</v>
      </c>
      <c r="L2468" s="70">
        <v>1750</v>
      </c>
    </row>
    <row r="2469" spans="1:12" hidden="1" x14ac:dyDescent="0.25">
      <c r="A2469" t="s">
        <v>280</v>
      </c>
      <c r="B2469" t="s">
        <v>402</v>
      </c>
      <c r="C2469" s="4" t="s">
        <v>471</v>
      </c>
      <c r="D2469" s="4" t="s">
        <v>483</v>
      </c>
      <c r="E2469" s="4" t="str">
        <f>CSM_AGENCY3[[#This Row],[Agency]]&amp;"-"&amp;CSM_AGENCY3[[#This Row],[Agency Name]]</f>
        <v>341-LEOFF 2 Retirement Board</v>
      </c>
      <c r="F2469" t="s">
        <v>21</v>
      </c>
      <c r="G2469" s="5" t="s">
        <v>459</v>
      </c>
      <c r="H2469" s="70">
        <v>1000</v>
      </c>
      <c r="I2469" s="70">
        <v>1000</v>
      </c>
      <c r="J2469" s="70">
        <v>2000</v>
      </c>
      <c r="K2469" s="70">
        <v>83.333333333333329</v>
      </c>
      <c r="L2469" s="70">
        <v>83.333333333333329</v>
      </c>
    </row>
    <row r="2470" spans="1:12" hidden="1" x14ac:dyDescent="0.25">
      <c r="A2470" t="s">
        <v>281</v>
      </c>
      <c r="B2470" t="s">
        <v>403</v>
      </c>
      <c r="C2470" s="4" t="s">
        <v>471</v>
      </c>
      <c r="D2470" s="4" t="s">
        <v>483</v>
      </c>
      <c r="E2470" s="4" t="str">
        <f>CSM_AGENCY3[[#This Row],[Agency]]&amp;"-"&amp;CSM_AGENCY3[[#This Row],[Agency Name]]</f>
        <v>350-Public Schools</v>
      </c>
      <c r="F2470" t="s">
        <v>21</v>
      </c>
      <c r="G2470" s="5" t="s">
        <v>459</v>
      </c>
      <c r="H2470" s="70">
        <v>69000</v>
      </c>
      <c r="I2470" s="70">
        <v>70000</v>
      </c>
      <c r="J2470" s="70">
        <v>139000</v>
      </c>
      <c r="K2470" s="70">
        <v>5750</v>
      </c>
      <c r="L2470" s="70">
        <v>5833.333333333333</v>
      </c>
    </row>
    <row r="2471" spans="1:12" hidden="1" x14ac:dyDescent="0.25">
      <c r="A2471" t="s">
        <v>282</v>
      </c>
      <c r="B2471" t="s">
        <v>404</v>
      </c>
      <c r="C2471" s="4" t="s">
        <v>471</v>
      </c>
      <c r="D2471" s="4" t="s">
        <v>483</v>
      </c>
      <c r="E2471" s="4" t="str">
        <f>CSM_AGENCY3[[#This Row],[Agency]]&amp;"-"&amp;CSM_AGENCY3[[#This Row],[Agency Name]]</f>
        <v>351-State School for the Blind</v>
      </c>
      <c r="F2471" t="s">
        <v>21</v>
      </c>
      <c r="G2471" s="5" t="s">
        <v>459</v>
      </c>
      <c r="H2471" s="70">
        <v>5000</v>
      </c>
      <c r="I2471" s="70">
        <v>5000</v>
      </c>
      <c r="J2471" s="70">
        <v>10000</v>
      </c>
      <c r="K2471" s="70">
        <v>416.66666666666669</v>
      </c>
      <c r="L2471" s="70">
        <v>416.66666666666669</v>
      </c>
    </row>
    <row r="2472" spans="1:12" hidden="1" x14ac:dyDescent="0.25">
      <c r="A2472" t="s">
        <v>283</v>
      </c>
      <c r="B2472" t="s">
        <v>405</v>
      </c>
      <c r="C2472" s="4" t="s">
        <v>471</v>
      </c>
      <c r="D2472" s="4" t="s">
        <v>483</v>
      </c>
      <c r="E2472" s="4" t="str">
        <f>CSM_AGENCY3[[#This Row],[Agency]]&amp;"-"&amp;CSM_AGENCY3[[#This Row],[Agency Name]]</f>
        <v>353-Childhood Deafness &amp; Hearing Loss</v>
      </c>
      <c r="F2472" t="s">
        <v>21</v>
      </c>
      <c r="G2472" s="5" t="s">
        <v>459</v>
      </c>
      <c r="H2472" s="70">
        <v>5500</v>
      </c>
      <c r="I2472" s="70">
        <v>4500</v>
      </c>
      <c r="J2472" s="70">
        <v>10000</v>
      </c>
      <c r="K2472" s="70">
        <v>458.33333333333331</v>
      </c>
      <c r="L2472" s="70">
        <v>375</v>
      </c>
    </row>
    <row r="2473" spans="1:12" hidden="1" x14ac:dyDescent="0.25">
      <c r="A2473" t="s">
        <v>284</v>
      </c>
      <c r="B2473" t="s">
        <v>406</v>
      </c>
      <c r="C2473" s="4" t="s">
        <v>471</v>
      </c>
      <c r="D2473" s="4" t="s">
        <v>483</v>
      </c>
      <c r="E2473" s="4" t="str">
        <f>CSM_AGENCY3[[#This Row],[Agency]]&amp;"-"&amp;CSM_AGENCY3[[#This Row],[Agency Name]]</f>
        <v>354-Workforce Trng &amp; Educ Coord Board</v>
      </c>
      <c r="F2473" t="s">
        <v>21</v>
      </c>
      <c r="G2473" s="5" t="s">
        <v>459</v>
      </c>
      <c r="H2473" s="70">
        <v>2000</v>
      </c>
      <c r="I2473" s="70">
        <v>1000</v>
      </c>
      <c r="J2473" s="70">
        <v>3000</v>
      </c>
      <c r="K2473" s="70">
        <v>166.66666666666666</v>
      </c>
      <c r="L2473" s="70">
        <v>83.333333333333329</v>
      </c>
    </row>
    <row r="2474" spans="1:12" hidden="1" x14ac:dyDescent="0.25">
      <c r="A2474" t="s">
        <v>285</v>
      </c>
      <c r="B2474" t="s">
        <v>407</v>
      </c>
      <c r="C2474" s="4" t="s">
        <v>471</v>
      </c>
      <c r="D2474" s="4" t="s">
        <v>483</v>
      </c>
      <c r="E2474" s="4" t="str">
        <f>CSM_AGENCY3[[#This Row],[Agency]]&amp;"-"&amp;CSM_AGENCY3[[#This Row],[Agency Name]]</f>
        <v>355-Archaeology &amp; Historic Preservation</v>
      </c>
      <c r="F2474" t="s">
        <v>21</v>
      </c>
      <c r="G2474" s="5" t="s">
        <v>459</v>
      </c>
      <c r="H2474" s="70">
        <v>4000</v>
      </c>
      <c r="I2474" s="70">
        <v>4000</v>
      </c>
      <c r="J2474" s="70">
        <v>8000</v>
      </c>
      <c r="K2474" s="70">
        <v>333.33333333333331</v>
      </c>
      <c r="L2474" s="70">
        <v>333.33333333333331</v>
      </c>
    </row>
    <row r="2475" spans="1:12" hidden="1" x14ac:dyDescent="0.25">
      <c r="A2475" t="s">
        <v>286</v>
      </c>
      <c r="B2475" t="s">
        <v>439</v>
      </c>
      <c r="C2475" s="4" t="s">
        <v>471</v>
      </c>
      <c r="D2475" s="4" t="s">
        <v>483</v>
      </c>
      <c r="E2475" s="4" t="str">
        <f>CSM_AGENCY3[[#This Row],[Agency]]&amp;"-"&amp;CSM_AGENCY3[[#This Row],[Agency Name]]</f>
        <v>357-Department of Early Learning</v>
      </c>
      <c r="F2475" t="s">
        <v>21</v>
      </c>
      <c r="G2475" s="5" t="s">
        <v>459</v>
      </c>
      <c r="H2475" s="70">
        <v>0</v>
      </c>
      <c r="I2475" s="70">
        <v>0</v>
      </c>
      <c r="J2475" s="70">
        <v>0</v>
      </c>
      <c r="K2475" s="70">
        <v>0</v>
      </c>
      <c r="L2475" s="70">
        <v>0</v>
      </c>
    </row>
    <row r="2476" spans="1:12" hidden="1" x14ac:dyDescent="0.25">
      <c r="A2476" t="s">
        <v>287</v>
      </c>
      <c r="B2476" t="s">
        <v>408</v>
      </c>
      <c r="C2476" s="4" t="s">
        <v>471</v>
      </c>
      <c r="D2476" s="4" t="s">
        <v>483</v>
      </c>
      <c r="E2476" s="4" t="str">
        <f>CSM_AGENCY3[[#This Row],[Agency]]&amp;"-"&amp;CSM_AGENCY3[[#This Row],[Agency Name]]</f>
        <v>359-Washington Charter School Comm</v>
      </c>
      <c r="F2476" t="s">
        <v>21</v>
      </c>
      <c r="G2476" s="5" t="s">
        <v>459</v>
      </c>
      <c r="H2476" s="70">
        <v>0</v>
      </c>
      <c r="I2476" s="70">
        <v>0</v>
      </c>
      <c r="J2476" s="70">
        <v>0</v>
      </c>
      <c r="K2476" s="70">
        <v>0</v>
      </c>
      <c r="L2476" s="70">
        <v>0</v>
      </c>
    </row>
    <row r="2477" spans="1:12" hidden="1" x14ac:dyDescent="0.25">
      <c r="A2477" t="s">
        <v>288</v>
      </c>
      <c r="B2477" t="s">
        <v>409</v>
      </c>
      <c r="C2477" s="4" t="s">
        <v>471</v>
      </c>
      <c r="D2477" s="4" t="s">
        <v>483</v>
      </c>
      <c r="E2477" s="4" t="str">
        <f>CSM_AGENCY3[[#This Row],[Agency]]&amp;"-"&amp;CSM_AGENCY3[[#This Row],[Agency Name]]</f>
        <v>360-University of Washington</v>
      </c>
      <c r="F2477" t="s">
        <v>21</v>
      </c>
      <c r="G2477" s="5" t="s">
        <v>459</v>
      </c>
      <c r="H2477" s="70">
        <v>2776000</v>
      </c>
      <c r="I2477" s="70">
        <v>2773000</v>
      </c>
      <c r="J2477" s="70">
        <v>5549000</v>
      </c>
      <c r="K2477" s="70">
        <v>231333.33333333334</v>
      </c>
      <c r="L2477" s="70">
        <v>231083.33333333334</v>
      </c>
    </row>
    <row r="2478" spans="1:12" hidden="1" x14ac:dyDescent="0.25">
      <c r="A2478" t="s">
        <v>289</v>
      </c>
      <c r="B2478" t="s">
        <v>410</v>
      </c>
      <c r="C2478" s="4" t="s">
        <v>471</v>
      </c>
      <c r="D2478" s="4" t="s">
        <v>483</v>
      </c>
      <c r="E2478" s="4" t="str">
        <f>CSM_AGENCY3[[#This Row],[Agency]]&amp;"-"&amp;CSM_AGENCY3[[#This Row],[Agency Name]]</f>
        <v>365-Washington State University</v>
      </c>
      <c r="F2478" t="s">
        <v>21</v>
      </c>
      <c r="G2478" s="5" t="s">
        <v>459</v>
      </c>
      <c r="H2478" s="70">
        <v>97000</v>
      </c>
      <c r="I2478" s="70">
        <v>97000</v>
      </c>
      <c r="J2478" s="70">
        <v>194000</v>
      </c>
      <c r="K2478" s="70">
        <v>8083.333333333333</v>
      </c>
      <c r="L2478" s="70">
        <v>8083.333333333333</v>
      </c>
    </row>
    <row r="2479" spans="1:12" hidden="1" x14ac:dyDescent="0.25">
      <c r="A2479" t="s">
        <v>290</v>
      </c>
      <c r="B2479" t="s">
        <v>411</v>
      </c>
      <c r="C2479" s="4" t="s">
        <v>471</v>
      </c>
      <c r="D2479" s="4" t="s">
        <v>483</v>
      </c>
      <c r="E2479" s="4" t="str">
        <f>CSM_AGENCY3[[#This Row],[Agency]]&amp;"-"&amp;CSM_AGENCY3[[#This Row],[Agency Name]]</f>
        <v>370-Eastern Washington University</v>
      </c>
      <c r="F2479" t="s">
        <v>21</v>
      </c>
      <c r="G2479" s="5" t="s">
        <v>459</v>
      </c>
      <c r="H2479" s="70">
        <v>51000</v>
      </c>
      <c r="I2479" s="70">
        <v>52000</v>
      </c>
      <c r="J2479" s="70">
        <v>103000</v>
      </c>
      <c r="K2479" s="70">
        <v>4250</v>
      </c>
      <c r="L2479" s="70">
        <v>4333.333333333333</v>
      </c>
    </row>
    <row r="2480" spans="1:12" hidden="1" x14ac:dyDescent="0.25">
      <c r="A2480" t="s">
        <v>291</v>
      </c>
      <c r="B2480" t="s">
        <v>412</v>
      </c>
      <c r="C2480" s="4" t="s">
        <v>471</v>
      </c>
      <c r="D2480" s="4" t="s">
        <v>483</v>
      </c>
      <c r="E2480" s="4" t="str">
        <f>CSM_AGENCY3[[#This Row],[Agency]]&amp;"-"&amp;CSM_AGENCY3[[#This Row],[Agency Name]]</f>
        <v>375-Central Washington University</v>
      </c>
      <c r="F2480" t="s">
        <v>21</v>
      </c>
      <c r="G2480" s="5" t="s">
        <v>459</v>
      </c>
      <c r="H2480" s="70">
        <v>4000</v>
      </c>
      <c r="I2480" s="70">
        <v>4000</v>
      </c>
      <c r="J2480" s="70">
        <v>8000</v>
      </c>
      <c r="K2480" s="70">
        <v>333.33333333333331</v>
      </c>
      <c r="L2480" s="70">
        <v>333.33333333333331</v>
      </c>
    </row>
    <row r="2481" spans="1:12" hidden="1" x14ac:dyDescent="0.25">
      <c r="A2481" t="s">
        <v>292</v>
      </c>
      <c r="B2481" t="s">
        <v>413</v>
      </c>
      <c r="C2481" s="4" t="s">
        <v>471</v>
      </c>
      <c r="D2481" s="4" t="s">
        <v>483</v>
      </c>
      <c r="E2481" s="4" t="str">
        <f>CSM_AGENCY3[[#This Row],[Agency]]&amp;"-"&amp;CSM_AGENCY3[[#This Row],[Agency Name]]</f>
        <v>376-The Evergreen State College</v>
      </c>
      <c r="F2481" t="s">
        <v>21</v>
      </c>
      <c r="G2481" s="5" t="s">
        <v>459</v>
      </c>
      <c r="H2481" s="70">
        <v>24000</v>
      </c>
      <c r="I2481" s="70">
        <v>24000</v>
      </c>
      <c r="J2481" s="70">
        <v>48000</v>
      </c>
      <c r="K2481" s="70">
        <v>2000</v>
      </c>
      <c r="L2481" s="70">
        <v>2000</v>
      </c>
    </row>
    <row r="2482" spans="1:12" hidden="1" x14ac:dyDescent="0.25">
      <c r="A2482" t="s">
        <v>293</v>
      </c>
      <c r="B2482" t="s">
        <v>414</v>
      </c>
      <c r="C2482" s="4" t="s">
        <v>471</v>
      </c>
      <c r="D2482" s="4" t="s">
        <v>483</v>
      </c>
      <c r="E2482" s="4" t="str">
        <f>CSM_AGENCY3[[#This Row],[Agency]]&amp;"-"&amp;CSM_AGENCY3[[#This Row],[Agency Name]]</f>
        <v>380-Western Washington University</v>
      </c>
      <c r="F2482" t="s">
        <v>21</v>
      </c>
      <c r="G2482" s="5" t="s">
        <v>459</v>
      </c>
      <c r="H2482" s="70">
        <v>119000</v>
      </c>
      <c r="I2482" s="70">
        <v>118000</v>
      </c>
      <c r="J2482" s="70">
        <v>237000</v>
      </c>
      <c r="K2482" s="70">
        <v>9916.6666666666661</v>
      </c>
      <c r="L2482" s="70">
        <v>9833.3333333333339</v>
      </c>
    </row>
    <row r="2483" spans="1:12" hidden="1" x14ac:dyDescent="0.25">
      <c r="A2483" t="s">
        <v>294</v>
      </c>
      <c r="B2483" t="s">
        <v>415</v>
      </c>
      <c r="C2483" s="4" t="s">
        <v>471</v>
      </c>
      <c r="D2483" s="4" t="s">
        <v>483</v>
      </c>
      <c r="E2483" s="4" t="str">
        <f>CSM_AGENCY3[[#This Row],[Agency]]&amp;"-"&amp;CSM_AGENCY3[[#This Row],[Agency Name]]</f>
        <v>387-Washington State Arts Commission</v>
      </c>
      <c r="F2483" t="s">
        <v>21</v>
      </c>
      <c r="G2483" s="5" t="s">
        <v>459</v>
      </c>
      <c r="H2483" s="70">
        <v>2000</v>
      </c>
      <c r="I2483" s="70">
        <v>3000</v>
      </c>
      <c r="J2483" s="70">
        <v>5000</v>
      </c>
      <c r="K2483" s="70">
        <v>166.66666666666666</v>
      </c>
      <c r="L2483" s="70">
        <v>250</v>
      </c>
    </row>
    <row r="2484" spans="1:12" hidden="1" x14ac:dyDescent="0.25">
      <c r="A2484" t="s">
        <v>295</v>
      </c>
      <c r="B2484" t="s">
        <v>416</v>
      </c>
      <c r="C2484" s="4" t="s">
        <v>471</v>
      </c>
      <c r="D2484" s="4" t="s">
        <v>483</v>
      </c>
      <c r="E2484" s="4" t="str">
        <f>CSM_AGENCY3[[#This Row],[Agency]]&amp;"-"&amp;CSM_AGENCY3[[#This Row],[Agency Name]]</f>
        <v>390-Washington State Historical Society</v>
      </c>
      <c r="F2484" t="s">
        <v>21</v>
      </c>
      <c r="G2484" s="5" t="s">
        <v>459</v>
      </c>
      <c r="H2484" s="70">
        <v>2000</v>
      </c>
      <c r="I2484" s="70">
        <v>3000</v>
      </c>
      <c r="J2484" s="70">
        <v>5000</v>
      </c>
      <c r="K2484" s="70">
        <v>166.66666666666666</v>
      </c>
      <c r="L2484" s="70">
        <v>250</v>
      </c>
    </row>
    <row r="2485" spans="1:12" hidden="1" x14ac:dyDescent="0.25">
      <c r="A2485" t="s">
        <v>296</v>
      </c>
      <c r="B2485" t="s">
        <v>417</v>
      </c>
      <c r="C2485" s="4" t="s">
        <v>471</v>
      </c>
      <c r="D2485" s="4" t="s">
        <v>483</v>
      </c>
      <c r="E2485" s="4" t="str">
        <f>CSM_AGENCY3[[#This Row],[Agency]]&amp;"-"&amp;CSM_AGENCY3[[#This Row],[Agency Name]]</f>
        <v>395-East Wash State Historical Society</v>
      </c>
      <c r="F2485" t="s">
        <v>21</v>
      </c>
      <c r="G2485" s="5" t="s">
        <v>459</v>
      </c>
      <c r="H2485" s="70">
        <v>2000</v>
      </c>
      <c r="I2485" s="70">
        <v>2000</v>
      </c>
      <c r="J2485" s="70">
        <v>4000</v>
      </c>
      <c r="K2485" s="70">
        <v>166.66666666666666</v>
      </c>
      <c r="L2485" s="70">
        <v>166.66666666666666</v>
      </c>
    </row>
    <row r="2486" spans="1:12" hidden="1" x14ac:dyDescent="0.25">
      <c r="A2486" t="s">
        <v>297</v>
      </c>
      <c r="B2486" t="s">
        <v>418</v>
      </c>
      <c r="C2486" s="4" t="s">
        <v>471</v>
      </c>
      <c r="D2486" s="4" t="s">
        <v>483</v>
      </c>
      <c r="E2486" s="4" t="str">
        <f>CSM_AGENCY3[[#This Row],[Agency]]&amp;"-"&amp;CSM_AGENCY3[[#This Row],[Agency Name]]</f>
        <v>405-Department of Transportation</v>
      </c>
      <c r="F2486" t="s">
        <v>21</v>
      </c>
      <c r="G2486" s="5" t="s">
        <v>459</v>
      </c>
      <c r="H2486" s="70">
        <v>441000</v>
      </c>
      <c r="I2486" s="70">
        <v>439000</v>
      </c>
      <c r="J2486" s="70">
        <v>880000</v>
      </c>
      <c r="K2486" s="70">
        <v>36750</v>
      </c>
      <c r="L2486" s="70">
        <v>36583.333333333336</v>
      </c>
    </row>
    <row r="2487" spans="1:12" hidden="1" x14ac:dyDescent="0.25">
      <c r="A2487" t="s">
        <v>298</v>
      </c>
      <c r="B2487" t="s">
        <v>419</v>
      </c>
      <c r="C2487" s="4" t="s">
        <v>471</v>
      </c>
      <c r="D2487" s="4" t="s">
        <v>483</v>
      </c>
      <c r="E2487" s="4" t="str">
        <f>CSM_AGENCY3[[#This Row],[Agency]]&amp;"-"&amp;CSM_AGENCY3[[#This Row],[Agency Name]]</f>
        <v>406-County Road Administration Board</v>
      </c>
      <c r="F2487" t="s">
        <v>21</v>
      </c>
      <c r="G2487" s="5" t="s">
        <v>459</v>
      </c>
      <c r="H2487" s="70">
        <v>3500</v>
      </c>
      <c r="I2487" s="70">
        <v>2500</v>
      </c>
      <c r="J2487" s="70">
        <v>6000</v>
      </c>
      <c r="K2487" s="70">
        <v>291.66666666666669</v>
      </c>
      <c r="L2487" s="70">
        <v>208.33333333333334</v>
      </c>
    </row>
    <row r="2488" spans="1:12" hidden="1" x14ac:dyDescent="0.25">
      <c r="A2488" t="s">
        <v>299</v>
      </c>
      <c r="B2488" t="s">
        <v>420</v>
      </c>
      <c r="C2488" s="4" t="s">
        <v>471</v>
      </c>
      <c r="D2488" s="4" t="s">
        <v>483</v>
      </c>
      <c r="E2488" s="4" t="str">
        <f>CSM_AGENCY3[[#This Row],[Agency]]&amp;"-"&amp;CSM_AGENCY3[[#This Row],[Agency Name]]</f>
        <v>407-Transportation Improvement Board</v>
      </c>
      <c r="F2488" t="s">
        <v>21</v>
      </c>
      <c r="G2488" s="5" t="s">
        <v>459</v>
      </c>
      <c r="H2488" s="70">
        <v>2000</v>
      </c>
      <c r="I2488" s="70">
        <v>1000</v>
      </c>
      <c r="J2488" s="70">
        <v>3000</v>
      </c>
      <c r="K2488" s="70">
        <v>166.66666666666666</v>
      </c>
      <c r="L2488" s="70">
        <v>83.333333333333329</v>
      </c>
    </row>
    <row r="2489" spans="1:12" hidden="1" x14ac:dyDescent="0.25">
      <c r="A2489" t="s">
        <v>300</v>
      </c>
      <c r="B2489" t="s">
        <v>421</v>
      </c>
      <c r="C2489" s="4" t="s">
        <v>471</v>
      </c>
      <c r="D2489" s="4" t="s">
        <v>483</v>
      </c>
      <c r="E2489" s="4" t="str">
        <f>CSM_AGENCY3[[#This Row],[Agency]]&amp;"-"&amp;CSM_AGENCY3[[#This Row],[Agency Name]]</f>
        <v>410-Transportation Commission</v>
      </c>
      <c r="F2489" t="s">
        <v>21</v>
      </c>
      <c r="G2489" s="5" t="s">
        <v>459</v>
      </c>
      <c r="H2489" s="70">
        <v>0</v>
      </c>
      <c r="I2489" s="70">
        <v>0</v>
      </c>
      <c r="J2489" s="70">
        <v>0</v>
      </c>
      <c r="K2489" s="70">
        <v>0</v>
      </c>
      <c r="L2489" s="70">
        <v>0</v>
      </c>
    </row>
    <row r="2490" spans="1:12" hidden="1" x14ac:dyDescent="0.25">
      <c r="A2490" t="s">
        <v>301</v>
      </c>
      <c r="B2490" t="s">
        <v>422</v>
      </c>
      <c r="C2490" s="4" t="s">
        <v>471</v>
      </c>
      <c r="D2490" s="4" t="s">
        <v>483</v>
      </c>
      <c r="E2490" s="4" t="str">
        <f>CSM_AGENCY3[[#This Row],[Agency]]&amp;"-"&amp;CSM_AGENCY3[[#This Row],[Agency Name]]</f>
        <v>411-Freight Mobility Strategic Invest</v>
      </c>
      <c r="F2490" t="s">
        <v>21</v>
      </c>
      <c r="G2490" s="5" t="s">
        <v>459</v>
      </c>
      <c r="H2490" s="70">
        <v>0</v>
      </c>
      <c r="I2490" s="70">
        <v>0</v>
      </c>
      <c r="J2490" s="70">
        <v>0</v>
      </c>
      <c r="K2490" s="70">
        <v>0</v>
      </c>
      <c r="L2490" s="70">
        <v>0</v>
      </c>
    </row>
    <row r="2491" spans="1:12" x14ac:dyDescent="0.25">
      <c r="A2491" t="s">
        <v>302</v>
      </c>
      <c r="B2491" t="s">
        <v>423</v>
      </c>
      <c r="C2491" s="4" t="s">
        <v>471</v>
      </c>
      <c r="D2491" s="4" t="s">
        <v>483</v>
      </c>
      <c r="E2491" s="4" t="str">
        <f>CSM_AGENCY3[[#This Row],[Agency]]&amp;"-"&amp;CSM_AGENCY3[[#This Row],[Agency Name]]</f>
        <v>460-Columbia River Gorge Commission</v>
      </c>
      <c r="F2491" t="s">
        <v>21</v>
      </c>
      <c r="G2491" s="5" t="s">
        <v>459</v>
      </c>
      <c r="H2491" s="70">
        <v>1500</v>
      </c>
      <c r="I2491" s="70">
        <v>1500</v>
      </c>
      <c r="J2491" s="70">
        <f>CSM_AGENCY3[[#This Row],[FY2 ANNUAL]]+CSM_AGENCY3[[#This Row],[FY1 ANNUAL]]</f>
        <v>3000</v>
      </c>
      <c r="K2491" s="70">
        <f>CSM_AGENCY3[[#This Row],[FY1 ANNUAL]]/12</f>
        <v>125</v>
      </c>
      <c r="L2491" s="70">
        <f>CSM_AGENCY3[[#This Row],[FY2 ANNUAL]]/12</f>
        <v>125</v>
      </c>
    </row>
    <row r="2492" spans="1:12" hidden="1" x14ac:dyDescent="0.25">
      <c r="A2492" t="s">
        <v>303</v>
      </c>
      <c r="B2492" t="s">
        <v>424</v>
      </c>
      <c r="C2492" s="4" t="s">
        <v>471</v>
      </c>
      <c r="D2492" s="4" t="s">
        <v>483</v>
      </c>
      <c r="E2492" s="4" t="str">
        <f>CSM_AGENCY3[[#This Row],[Agency]]&amp;"-"&amp;CSM_AGENCY3[[#This Row],[Agency Name]]</f>
        <v>461-Department of Ecology</v>
      </c>
      <c r="F2492" t="s">
        <v>21</v>
      </c>
      <c r="G2492" s="5" t="s">
        <v>459</v>
      </c>
      <c r="H2492" s="70">
        <v>140500</v>
      </c>
      <c r="I2492" s="70">
        <v>137500</v>
      </c>
      <c r="J2492" s="70">
        <v>278000</v>
      </c>
      <c r="K2492" s="70">
        <v>11708.333333333334</v>
      </c>
      <c r="L2492" s="70">
        <v>11458.333333333334</v>
      </c>
    </row>
    <row r="2493" spans="1:12" hidden="1" x14ac:dyDescent="0.25">
      <c r="A2493" t="s">
        <v>304</v>
      </c>
      <c r="B2493" t="s">
        <v>425</v>
      </c>
      <c r="C2493" s="4" t="s">
        <v>471</v>
      </c>
      <c r="D2493" s="4" t="s">
        <v>483</v>
      </c>
      <c r="E2493" s="4" t="str">
        <f>CSM_AGENCY3[[#This Row],[Agency]]&amp;"-"&amp;CSM_AGENCY3[[#This Row],[Agency Name]]</f>
        <v>462-WA Pollution Liab Insurance Program</v>
      </c>
      <c r="F2493" t="s">
        <v>21</v>
      </c>
      <c r="G2493" s="5" t="s">
        <v>459</v>
      </c>
      <c r="H2493" s="70">
        <v>4000</v>
      </c>
      <c r="I2493" s="70">
        <v>5000</v>
      </c>
      <c r="J2493" s="70">
        <v>9000</v>
      </c>
      <c r="K2493" s="70">
        <v>333.33333333333331</v>
      </c>
      <c r="L2493" s="70">
        <v>416.66666666666669</v>
      </c>
    </row>
    <row r="2494" spans="1:12" hidden="1" x14ac:dyDescent="0.25">
      <c r="A2494" t="s">
        <v>306</v>
      </c>
      <c r="B2494" t="s">
        <v>427</v>
      </c>
      <c r="C2494" s="4" t="s">
        <v>471</v>
      </c>
      <c r="D2494" s="4" t="s">
        <v>483</v>
      </c>
      <c r="E2494" s="4" t="str">
        <f>CSM_AGENCY3[[#This Row],[Agency]]&amp;"-"&amp;CSM_AGENCY3[[#This Row],[Agency Name]]</f>
        <v>465-State Parks and Recreation Comm</v>
      </c>
      <c r="F2494" t="s">
        <v>21</v>
      </c>
      <c r="G2494" s="5" t="s">
        <v>459</v>
      </c>
      <c r="H2494" s="70">
        <v>34000</v>
      </c>
      <c r="I2494" s="70">
        <v>35000</v>
      </c>
      <c r="J2494" s="70">
        <v>69000</v>
      </c>
      <c r="K2494" s="70">
        <v>2833.3333333333335</v>
      </c>
      <c r="L2494" s="70">
        <v>2916.6666666666665</v>
      </c>
    </row>
    <row r="2495" spans="1:12" hidden="1" x14ac:dyDescent="0.25">
      <c r="A2495" t="s">
        <v>307</v>
      </c>
      <c r="B2495" t="s">
        <v>428</v>
      </c>
      <c r="C2495" s="4" t="s">
        <v>471</v>
      </c>
      <c r="D2495" s="4" t="s">
        <v>483</v>
      </c>
      <c r="E2495" s="4" t="str">
        <f>CSM_AGENCY3[[#This Row],[Agency]]&amp;"-"&amp;CSM_AGENCY3[[#This Row],[Agency Name]]</f>
        <v>467-Rec and Conservation Funding Board</v>
      </c>
      <c r="F2495" t="s">
        <v>21</v>
      </c>
      <c r="G2495" s="5" t="s">
        <v>459</v>
      </c>
      <c r="H2495" s="70">
        <v>13000</v>
      </c>
      <c r="I2495" s="70">
        <v>12000</v>
      </c>
      <c r="J2495" s="70">
        <v>25000</v>
      </c>
      <c r="K2495" s="70">
        <v>1083.3333333333333</v>
      </c>
      <c r="L2495" s="70">
        <v>1000</v>
      </c>
    </row>
    <row r="2496" spans="1:12" hidden="1" x14ac:dyDescent="0.25">
      <c r="A2496" t="s">
        <v>308</v>
      </c>
      <c r="B2496" t="s">
        <v>429</v>
      </c>
      <c r="C2496" s="4" t="s">
        <v>471</v>
      </c>
      <c r="D2496" s="4" t="s">
        <v>483</v>
      </c>
      <c r="E2496" s="4" t="str">
        <f>CSM_AGENCY3[[#This Row],[Agency]]&amp;"-"&amp;CSM_AGENCY3[[#This Row],[Agency Name]]</f>
        <v>468-Environ &amp; Land Use Hearings Office</v>
      </c>
      <c r="F2496" t="s">
        <v>21</v>
      </c>
      <c r="G2496" s="5" t="s">
        <v>459</v>
      </c>
      <c r="H2496" s="70">
        <v>4500</v>
      </c>
      <c r="I2496" s="70">
        <v>3500</v>
      </c>
      <c r="J2496" s="70">
        <v>8000</v>
      </c>
      <c r="K2496" s="70">
        <v>375</v>
      </c>
      <c r="L2496" s="70">
        <v>291.66666666666669</v>
      </c>
    </row>
    <row r="2497" spans="1:12" hidden="1" x14ac:dyDescent="0.25">
      <c r="A2497" t="s">
        <v>309</v>
      </c>
      <c r="B2497" t="s">
        <v>430</v>
      </c>
      <c r="C2497" s="4" t="s">
        <v>471</v>
      </c>
      <c r="D2497" s="4" t="s">
        <v>483</v>
      </c>
      <c r="E2497" s="4" t="str">
        <f>CSM_AGENCY3[[#This Row],[Agency]]&amp;"-"&amp;CSM_AGENCY3[[#This Row],[Agency Name]]</f>
        <v>471-State Conservation Commission</v>
      </c>
      <c r="F2497" t="s">
        <v>21</v>
      </c>
      <c r="G2497" s="5" t="s">
        <v>459</v>
      </c>
      <c r="H2497" s="70">
        <v>500</v>
      </c>
      <c r="I2497" s="70">
        <v>1500</v>
      </c>
      <c r="J2497" s="70">
        <v>2000</v>
      </c>
      <c r="K2497" s="70">
        <v>41.666666666666664</v>
      </c>
      <c r="L2497" s="70">
        <v>125</v>
      </c>
    </row>
    <row r="2498" spans="1:12" hidden="1" x14ac:dyDescent="0.25">
      <c r="A2498" t="s">
        <v>310</v>
      </c>
      <c r="B2498" t="s">
        <v>431</v>
      </c>
      <c r="C2498" s="4" t="s">
        <v>471</v>
      </c>
      <c r="D2498" s="4" t="s">
        <v>483</v>
      </c>
      <c r="E2498" s="4" t="str">
        <f>CSM_AGENCY3[[#This Row],[Agency]]&amp;"-"&amp;CSM_AGENCY3[[#This Row],[Agency Name]]</f>
        <v>477-Dept of Fish and Wildlife</v>
      </c>
      <c r="F2498" t="s">
        <v>21</v>
      </c>
      <c r="G2498" s="5" t="s">
        <v>459</v>
      </c>
      <c r="H2498" s="70">
        <v>146500</v>
      </c>
      <c r="I2498" s="70">
        <v>146500</v>
      </c>
      <c r="J2498" s="70">
        <v>293000</v>
      </c>
      <c r="K2498" s="70">
        <v>12208.333333333334</v>
      </c>
      <c r="L2498" s="70">
        <v>12208.333333333334</v>
      </c>
    </row>
    <row r="2499" spans="1:12" hidden="1" x14ac:dyDescent="0.25">
      <c r="A2499" t="s">
        <v>311</v>
      </c>
      <c r="B2499" t="s">
        <v>432</v>
      </c>
      <c r="C2499" s="4" t="s">
        <v>471</v>
      </c>
      <c r="D2499" s="4" t="s">
        <v>483</v>
      </c>
      <c r="E2499" s="4" t="str">
        <f>CSM_AGENCY3[[#This Row],[Agency]]&amp;"-"&amp;CSM_AGENCY3[[#This Row],[Agency Name]]</f>
        <v>478-Puget Sound Partnership</v>
      </c>
      <c r="F2499" t="s">
        <v>21</v>
      </c>
      <c r="G2499" s="5" t="s">
        <v>459</v>
      </c>
      <c r="H2499" s="70">
        <v>6000</v>
      </c>
      <c r="I2499" s="70">
        <v>5000</v>
      </c>
      <c r="J2499" s="70">
        <v>11000</v>
      </c>
      <c r="K2499" s="70">
        <v>500</v>
      </c>
      <c r="L2499" s="70">
        <v>416.66666666666669</v>
      </c>
    </row>
    <row r="2500" spans="1:12" hidden="1" x14ac:dyDescent="0.25">
      <c r="A2500" t="s">
        <v>312</v>
      </c>
      <c r="B2500" t="s">
        <v>433</v>
      </c>
      <c r="C2500" s="4" t="s">
        <v>471</v>
      </c>
      <c r="D2500" s="4" t="s">
        <v>483</v>
      </c>
      <c r="E2500" s="4" t="str">
        <f>CSM_AGENCY3[[#This Row],[Agency]]&amp;"-"&amp;CSM_AGENCY3[[#This Row],[Agency Name]]</f>
        <v>490-Department of Natural Resources</v>
      </c>
      <c r="F2500" t="s">
        <v>21</v>
      </c>
      <c r="G2500" s="5" t="s">
        <v>459</v>
      </c>
      <c r="H2500" s="70">
        <v>123500</v>
      </c>
      <c r="I2500" s="70">
        <v>126500</v>
      </c>
      <c r="J2500" s="70">
        <v>250000</v>
      </c>
      <c r="K2500" s="70">
        <v>10291.666666666666</v>
      </c>
      <c r="L2500" s="70">
        <v>10541.666666666666</v>
      </c>
    </row>
    <row r="2501" spans="1:12" hidden="1" x14ac:dyDescent="0.25">
      <c r="A2501" t="s">
        <v>313</v>
      </c>
      <c r="B2501" t="s">
        <v>434</v>
      </c>
      <c r="C2501" s="4" t="s">
        <v>471</v>
      </c>
      <c r="D2501" s="4" t="s">
        <v>483</v>
      </c>
      <c r="E2501" s="4" t="str">
        <f>CSM_AGENCY3[[#This Row],[Agency]]&amp;"-"&amp;CSM_AGENCY3[[#This Row],[Agency Name]]</f>
        <v>495-Department of Agriculture</v>
      </c>
      <c r="F2501" t="s">
        <v>21</v>
      </c>
      <c r="G2501" s="5" t="s">
        <v>459</v>
      </c>
      <c r="H2501" s="70">
        <v>44000</v>
      </c>
      <c r="I2501" s="70">
        <v>46000</v>
      </c>
      <c r="J2501" s="70">
        <v>90000</v>
      </c>
      <c r="K2501" s="70">
        <v>3666.6666666666665</v>
      </c>
      <c r="L2501" s="70">
        <v>3833.3333333333335</v>
      </c>
    </row>
    <row r="2502" spans="1:12" hidden="1" x14ac:dyDescent="0.25">
      <c r="A2502" t="s">
        <v>314</v>
      </c>
      <c r="B2502" t="s">
        <v>435</v>
      </c>
      <c r="C2502" s="4" t="s">
        <v>471</v>
      </c>
      <c r="D2502" s="4" t="s">
        <v>483</v>
      </c>
      <c r="E2502" s="4" t="str">
        <f>CSM_AGENCY3[[#This Row],[Agency]]&amp;"-"&amp;CSM_AGENCY3[[#This Row],[Agency Name]]</f>
        <v>540-Employment Security Department</v>
      </c>
      <c r="F2502" t="s">
        <v>21</v>
      </c>
      <c r="G2502" s="5" t="s">
        <v>459</v>
      </c>
      <c r="H2502" s="70">
        <v>392500</v>
      </c>
      <c r="I2502" s="70">
        <v>387500</v>
      </c>
      <c r="J2502" s="70">
        <v>780000</v>
      </c>
      <c r="K2502" s="70">
        <v>32708.333333333332</v>
      </c>
      <c r="L2502" s="70">
        <v>32291.666666666668</v>
      </c>
    </row>
    <row r="2503" spans="1:12" hidden="1" x14ac:dyDescent="0.25">
      <c r="A2503" t="s">
        <v>315</v>
      </c>
      <c r="B2503" t="s">
        <v>441</v>
      </c>
      <c r="C2503" s="4" t="s">
        <v>471</v>
      </c>
      <c r="D2503" s="4" t="s">
        <v>483</v>
      </c>
      <c r="E2503" s="4" t="str">
        <f>CSM_AGENCY3[[#This Row],[Agency]]&amp;"-"&amp;CSM_AGENCY3[[#This Row],[Agency Name]]</f>
        <v>541-ESD - PFM</v>
      </c>
      <c r="F2503" t="s">
        <v>21</v>
      </c>
      <c r="G2503" s="5" t="s">
        <v>459</v>
      </c>
      <c r="H2503" s="70">
        <v>0</v>
      </c>
      <c r="I2503" s="70">
        <v>0</v>
      </c>
      <c r="J2503" s="70">
        <v>0</v>
      </c>
      <c r="K2503" s="70">
        <v>0</v>
      </c>
      <c r="L2503" s="70">
        <v>0</v>
      </c>
    </row>
    <row r="2504" spans="1:12" hidden="1" x14ac:dyDescent="0.25">
      <c r="A2504" t="s">
        <v>316</v>
      </c>
      <c r="B2504" t="s">
        <v>443</v>
      </c>
      <c r="C2504" s="4" t="s">
        <v>471</v>
      </c>
      <c r="D2504" s="4" t="s">
        <v>483</v>
      </c>
      <c r="E2504" s="4" t="str">
        <f>CSM_AGENCY3[[#This Row],[Agency]]&amp;"-"&amp;CSM_AGENCY3[[#This Row],[Agency Name]]</f>
        <v>542-ESD LTC</v>
      </c>
      <c r="F2504" t="s">
        <v>21</v>
      </c>
      <c r="G2504" s="5" t="s">
        <v>459</v>
      </c>
      <c r="H2504" s="70">
        <v>0</v>
      </c>
      <c r="I2504" s="70">
        <v>0</v>
      </c>
      <c r="J2504" s="70">
        <v>0</v>
      </c>
      <c r="K2504" s="70">
        <v>0</v>
      </c>
      <c r="L2504" s="70">
        <v>0</v>
      </c>
    </row>
    <row r="2505" spans="1:12" hidden="1" x14ac:dyDescent="0.25">
      <c r="A2505" t="s">
        <v>317</v>
      </c>
      <c r="B2505" t="s">
        <v>445</v>
      </c>
      <c r="C2505" s="4" t="s">
        <v>471</v>
      </c>
      <c r="D2505" s="4" t="s">
        <v>483</v>
      </c>
      <c r="E2505" s="4" t="str">
        <f>CSM_AGENCY3[[#This Row],[Agency]]&amp;"-"&amp;CSM_AGENCY3[[#This Row],[Agency Name]]</f>
        <v>543-ESD - UI</v>
      </c>
      <c r="F2505" t="s">
        <v>21</v>
      </c>
      <c r="G2505" s="5" t="s">
        <v>459</v>
      </c>
      <c r="H2505" s="70">
        <v>0</v>
      </c>
      <c r="I2505" s="70">
        <v>0</v>
      </c>
      <c r="J2505" s="70">
        <v>0</v>
      </c>
      <c r="K2505" s="70">
        <v>0</v>
      </c>
      <c r="L2505" s="70">
        <v>0</v>
      </c>
    </row>
    <row r="2506" spans="1:12" hidden="1" x14ac:dyDescent="0.25">
      <c r="A2506" t="s">
        <v>318</v>
      </c>
      <c r="B2506" t="s">
        <v>447</v>
      </c>
      <c r="C2506" s="4" t="s">
        <v>471</v>
      </c>
      <c r="D2506" s="4" t="s">
        <v>483</v>
      </c>
      <c r="E2506" s="4" t="str">
        <f>CSM_AGENCY3[[#This Row],[Agency]]&amp;"-"&amp;CSM_AGENCY3[[#This Row],[Agency Name]]</f>
        <v>544-ESD - Other</v>
      </c>
      <c r="F2506" t="s">
        <v>21</v>
      </c>
      <c r="G2506" s="5" t="s">
        <v>459</v>
      </c>
      <c r="H2506" s="70">
        <v>0</v>
      </c>
      <c r="I2506" s="70">
        <v>0</v>
      </c>
      <c r="J2506" s="70">
        <v>0</v>
      </c>
      <c r="K2506" s="70">
        <v>0</v>
      </c>
      <c r="L2506" s="70">
        <v>0</v>
      </c>
    </row>
    <row r="2507" spans="1:12" hidden="1" x14ac:dyDescent="0.25">
      <c r="A2507" t="s">
        <v>319</v>
      </c>
      <c r="B2507" t="s">
        <v>437</v>
      </c>
      <c r="C2507" s="4" t="s">
        <v>471</v>
      </c>
      <c r="D2507" s="4" t="s">
        <v>483</v>
      </c>
      <c r="E2507" s="4" t="str">
        <f>CSM_AGENCY3[[#This Row],[Agency]]&amp;"-"&amp;CSM_AGENCY3[[#This Row],[Agency Name]]</f>
        <v>699-Community/Technical College System</v>
      </c>
      <c r="F2507" t="s">
        <v>21</v>
      </c>
      <c r="G2507" s="5" t="s">
        <v>459</v>
      </c>
      <c r="H2507" s="70">
        <v>683000</v>
      </c>
      <c r="I2507" s="70">
        <v>682000</v>
      </c>
      <c r="J2507" s="70">
        <v>1365000</v>
      </c>
      <c r="K2507" s="70">
        <v>56916.666666666664</v>
      </c>
      <c r="L2507" s="70">
        <v>56833.333333333336</v>
      </c>
    </row>
    <row r="2508" spans="1:12" hidden="1" x14ac:dyDescent="0.25">
      <c r="A2508" t="s">
        <v>207</v>
      </c>
      <c r="B2508" t="s">
        <v>328</v>
      </c>
      <c r="C2508" s="4" t="s">
        <v>470</v>
      </c>
      <c r="D2508" s="4"/>
      <c r="E2508" s="4" t="str">
        <f>CSM_AGENCY3[[#This Row],[Agency]]&amp;"-"&amp;CSM_AGENCY3[[#This Row],[Agency Name]]</f>
        <v>011-House of Representatives</v>
      </c>
      <c r="F2508" s="8" t="s">
        <v>21</v>
      </c>
      <c r="G2508" s="5" t="s">
        <v>459</v>
      </c>
      <c r="H2508" s="70">
        <f>SUMIFS('0. CSM'!C:C,'0. CSM'!L:L,CSM_AGENCY3[[#This Row],[Agency]],'0. CSM'!M:M,CSM_AGENCY3[[#This Row],[Billing CSM Title]])+SUMIFS('0. CSM'!E:E,'0. CSM'!L:L,CSM_AGENCY3[[#This Row],[Agency]],'0. CSM'!M:M,CSM_AGENCY3[[#This Row],[Billing CSM Title]])*1000</f>
        <v>0</v>
      </c>
      <c r="I2508" s="70">
        <f>SUMIFS('0. CSM'!D:D,'0. CSM'!L:L,CSM_AGENCY3[[#This Row],[Agency]],'0. CSM'!M:M,CSM_AGENCY3[[#This Row],[Billing CSM Title]])+SUMIFS('0. CSM'!F:F,'0. CSM'!L:L,CSM_AGENCY3[[#This Row],[Agency]],'0. CSM'!M:M,CSM_AGENCY3[[#This Row],[Billing CSM Title]])*1000</f>
        <v>0</v>
      </c>
      <c r="J2508" s="70">
        <f>CSM_AGENCY3[[#This Row],[FY1 ANNUAL]]+CSM_AGENCY3[[#This Row],[FY2 ANNUAL]]</f>
        <v>0</v>
      </c>
      <c r="K2508" s="70">
        <f>ROUND(CSM_AGENCY3[[#This Row],[FY1 ANNUAL]]/12,2)</f>
        <v>0</v>
      </c>
      <c r="L2508" s="70">
        <f>ROUND(CSM_AGENCY3[[#This Row],[FY2 ANNUAL]]/12,2)</f>
        <v>0</v>
      </c>
    </row>
    <row r="2509" spans="1:12" hidden="1" x14ac:dyDescent="0.25">
      <c r="A2509" t="s">
        <v>208</v>
      </c>
      <c r="B2509" t="s">
        <v>330</v>
      </c>
      <c r="C2509" s="4" t="s">
        <v>470</v>
      </c>
      <c r="D2509" s="4"/>
      <c r="E2509" s="4" t="str">
        <f>CSM_AGENCY3[[#This Row],[Agency]]&amp;"-"&amp;CSM_AGENCY3[[#This Row],[Agency Name]]</f>
        <v>012-Senate</v>
      </c>
      <c r="F2509" s="8" t="s">
        <v>21</v>
      </c>
      <c r="G2509" s="5" t="s">
        <v>459</v>
      </c>
      <c r="H2509" s="70">
        <f>SUMIFS('0. CSM'!C:C,'0. CSM'!L:L,CSM_AGENCY3[[#This Row],[Agency]],'0. CSM'!M:M,CSM_AGENCY3[[#This Row],[Billing CSM Title]])+SUMIFS('0. CSM'!E:E,'0. CSM'!L:L,CSM_AGENCY3[[#This Row],[Agency]],'0. CSM'!M:M,CSM_AGENCY3[[#This Row],[Billing CSM Title]])*1000</f>
        <v>0</v>
      </c>
      <c r="I2509" s="70">
        <f>SUMIFS('0. CSM'!D:D,'0. CSM'!L:L,CSM_AGENCY3[[#This Row],[Agency]],'0. CSM'!M:M,CSM_AGENCY3[[#This Row],[Billing CSM Title]])+SUMIFS('0. CSM'!F:F,'0. CSM'!L:L,CSM_AGENCY3[[#This Row],[Agency]],'0. CSM'!M:M,CSM_AGENCY3[[#This Row],[Billing CSM Title]])*1000</f>
        <v>0</v>
      </c>
      <c r="J2509" s="70">
        <f>CSM_AGENCY3[[#This Row],[FY1 ANNUAL]]+CSM_AGENCY3[[#This Row],[FY2 ANNUAL]]</f>
        <v>0</v>
      </c>
      <c r="K2509" s="70">
        <f>ROUND(CSM_AGENCY3[[#This Row],[FY1 ANNUAL]]/12,2)</f>
        <v>0</v>
      </c>
      <c r="L2509" s="70">
        <f>ROUND(CSM_AGENCY3[[#This Row],[FY2 ANNUAL]]/12,2)</f>
        <v>0</v>
      </c>
    </row>
    <row r="2510" spans="1:12" hidden="1" x14ac:dyDescent="0.25">
      <c r="A2510" t="s">
        <v>209</v>
      </c>
      <c r="B2510" t="s">
        <v>331</v>
      </c>
      <c r="C2510" s="4" t="s">
        <v>470</v>
      </c>
      <c r="D2510" s="4"/>
      <c r="E2510" s="4" t="str">
        <f>CSM_AGENCY3[[#This Row],[Agency]]&amp;"-"&amp;CSM_AGENCY3[[#This Row],[Agency Name]]</f>
        <v>013-Joint Transportation Committee</v>
      </c>
      <c r="F2510" s="8" t="s">
        <v>21</v>
      </c>
      <c r="G2510" s="5" t="s">
        <v>459</v>
      </c>
      <c r="H2510" s="70">
        <f>SUMIFS('0. CSM'!C:C,'0. CSM'!L:L,CSM_AGENCY3[[#This Row],[Agency]],'0. CSM'!M:M,CSM_AGENCY3[[#This Row],[Billing CSM Title]])+SUMIFS('0. CSM'!E:E,'0. CSM'!L:L,CSM_AGENCY3[[#This Row],[Agency]],'0. CSM'!M:M,CSM_AGENCY3[[#This Row],[Billing CSM Title]])*1000</f>
        <v>0</v>
      </c>
      <c r="I2510" s="70">
        <f>SUMIFS('0. CSM'!D:D,'0. CSM'!L:L,CSM_AGENCY3[[#This Row],[Agency]],'0. CSM'!M:M,CSM_AGENCY3[[#This Row],[Billing CSM Title]])+SUMIFS('0. CSM'!F:F,'0. CSM'!L:L,CSM_AGENCY3[[#This Row],[Agency]],'0. CSM'!M:M,CSM_AGENCY3[[#This Row],[Billing CSM Title]])*1000</f>
        <v>0</v>
      </c>
      <c r="J2510" s="70">
        <f>CSM_AGENCY3[[#This Row],[FY1 ANNUAL]]+CSM_AGENCY3[[#This Row],[FY2 ANNUAL]]</f>
        <v>0</v>
      </c>
      <c r="K2510" s="70">
        <f>ROUND(CSM_AGENCY3[[#This Row],[FY1 ANNUAL]]/12,2)</f>
        <v>0</v>
      </c>
      <c r="L2510" s="70">
        <f>ROUND(CSM_AGENCY3[[#This Row],[FY2 ANNUAL]]/12,2)</f>
        <v>0</v>
      </c>
    </row>
    <row r="2511" spans="1:12" hidden="1" x14ac:dyDescent="0.25">
      <c r="A2511" t="s">
        <v>210</v>
      </c>
      <c r="B2511" t="s">
        <v>332</v>
      </c>
      <c r="C2511" s="4" t="s">
        <v>470</v>
      </c>
      <c r="D2511" s="4"/>
      <c r="E2511" s="4" t="str">
        <f>CSM_AGENCY3[[#This Row],[Agency]]&amp;"-"&amp;CSM_AGENCY3[[#This Row],[Agency Name]]</f>
        <v>014-Jt Leg Audit &amp; Review Committee</v>
      </c>
      <c r="F2511" s="8" t="s">
        <v>21</v>
      </c>
      <c r="G2511" s="5" t="s">
        <v>459</v>
      </c>
      <c r="H2511" s="70">
        <f>SUMIFS('0. CSM'!C:C,'0. CSM'!L:L,CSM_AGENCY3[[#This Row],[Agency]],'0. CSM'!M:M,CSM_AGENCY3[[#This Row],[Billing CSM Title]])+SUMIFS('0. CSM'!E:E,'0. CSM'!L:L,CSM_AGENCY3[[#This Row],[Agency]],'0. CSM'!M:M,CSM_AGENCY3[[#This Row],[Billing CSM Title]])*1000</f>
        <v>0</v>
      </c>
      <c r="I2511" s="70">
        <f>SUMIFS('0. CSM'!D:D,'0. CSM'!L:L,CSM_AGENCY3[[#This Row],[Agency]],'0. CSM'!M:M,CSM_AGENCY3[[#This Row],[Billing CSM Title]])+SUMIFS('0. CSM'!F:F,'0. CSM'!L:L,CSM_AGENCY3[[#This Row],[Agency]],'0. CSM'!M:M,CSM_AGENCY3[[#This Row],[Billing CSM Title]])*1000</f>
        <v>0</v>
      </c>
      <c r="J2511" s="70">
        <f>CSM_AGENCY3[[#This Row],[FY1 ANNUAL]]+CSM_AGENCY3[[#This Row],[FY2 ANNUAL]]</f>
        <v>0</v>
      </c>
      <c r="K2511" s="70">
        <f>ROUND(CSM_AGENCY3[[#This Row],[FY1 ANNUAL]]/12,2)</f>
        <v>0</v>
      </c>
      <c r="L2511" s="70">
        <f>ROUND(CSM_AGENCY3[[#This Row],[FY2 ANNUAL]]/12,2)</f>
        <v>0</v>
      </c>
    </row>
    <row r="2512" spans="1:12" hidden="1" x14ac:dyDescent="0.25">
      <c r="A2512" t="s">
        <v>211</v>
      </c>
      <c r="B2512" t="s">
        <v>333</v>
      </c>
      <c r="C2512" s="4" t="s">
        <v>470</v>
      </c>
      <c r="D2512" s="4"/>
      <c r="E2512" s="4" t="str">
        <f>CSM_AGENCY3[[#This Row],[Agency]]&amp;"-"&amp;CSM_AGENCY3[[#This Row],[Agency Name]]</f>
        <v>020-LEAP Committee</v>
      </c>
      <c r="F2512" s="8" t="s">
        <v>21</v>
      </c>
      <c r="G2512" s="5" t="s">
        <v>459</v>
      </c>
      <c r="H2512" s="70">
        <f>SUMIFS('0. CSM'!C:C,'0. CSM'!L:L,CSM_AGENCY3[[#This Row],[Agency]],'0. CSM'!M:M,CSM_AGENCY3[[#This Row],[Billing CSM Title]])+SUMIFS('0. CSM'!E:E,'0. CSM'!L:L,CSM_AGENCY3[[#This Row],[Agency]],'0. CSM'!M:M,CSM_AGENCY3[[#This Row],[Billing CSM Title]])*1000</f>
        <v>0</v>
      </c>
      <c r="I2512" s="70">
        <f>SUMIFS('0. CSM'!D:D,'0. CSM'!L:L,CSM_AGENCY3[[#This Row],[Agency]],'0. CSM'!M:M,CSM_AGENCY3[[#This Row],[Billing CSM Title]])+SUMIFS('0. CSM'!F:F,'0. CSM'!L:L,CSM_AGENCY3[[#This Row],[Agency]],'0. CSM'!M:M,CSM_AGENCY3[[#This Row],[Billing CSM Title]])*1000</f>
        <v>0</v>
      </c>
      <c r="J2512" s="70">
        <f>CSM_AGENCY3[[#This Row],[FY1 ANNUAL]]+CSM_AGENCY3[[#This Row],[FY2 ANNUAL]]</f>
        <v>0</v>
      </c>
      <c r="K2512" s="70">
        <f>ROUND(CSM_AGENCY3[[#This Row],[FY1 ANNUAL]]/12,2)</f>
        <v>0</v>
      </c>
      <c r="L2512" s="70">
        <f>ROUND(CSM_AGENCY3[[#This Row],[FY2 ANNUAL]]/12,2)</f>
        <v>0</v>
      </c>
    </row>
    <row r="2513" spans="1:12" hidden="1" x14ac:dyDescent="0.25">
      <c r="A2513" t="s">
        <v>212</v>
      </c>
      <c r="B2513" t="s">
        <v>334</v>
      </c>
      <c r="C2513" s="4" t="s">
        <v>470</v>
      </c>
      <c r="D2513" s="4"/>
      <c r="E2513" s="4" t="str">
        <f>CSM_AGENCY3[[#This Row],[Agency]]&amp;"-"&amp;CSM_AGENCY3[[#This Row],[Agency Name]]</f>
        <v>035-Office of the State Actuary</v>
      </c>
      <c r="F2513" s="8" t="s">
        <v>21</v>
      </c>
      <c r="G2513" s="5" t="s">
        <v>459</v>
      </c>
      <c r="H2513" s="70">
        <f>SUMIFS('0. CSM'!C:C,'0. CSM'!L:L,CSM_AGENCY3[[#This Row],[Agency]],'0. CSM'!M:M,CSM_AGENCY3[[#This Row],[Billing CSM Title]])+SUMIFS('0. CSM'!E:E,'0. CSM'!L:L,CSM_AGENCY3[[#This Row],[Agency]],'0. CSM'!M:M,CSM_AGENCY3[[#This Row],[Billing CSM Title]])*1000</f>
        <v>0</v>
      </c>
      <c r="I2513" s="70">
        <f>SUMIFS('0. CSM'!D:D,'0. CSM'!L:L,CSM_AGENCY3[[#This Row],[Agency]],'0. CSM'!M:M,CSM_AGENCY3[[#This Row],[Billing CSM Title]])+SUMIFS('0. CSM'!F:F,'0. CSM'!L:L,CSM_AGENCY3[[#This Row],[Agency]],'0. CSM'!M:M,CSM_AGENCY3[[#This Row],[Billing CSM Title]])*1000</f>
        <v>0</v>
      </c>
      <c r="J2513" s="70">
        <f>CSM_AGENCY3[[#This Row],[FY1 ANNUAL]]+CSM_AGENCY3[[#This Row],[FY2 ANNUAL]]</f>
        <v>0</v>
      </c>
      <c r="K2513" s="70">
        <f>ROUND(CSM_AGENCY3[[#This Row],[FY1 ANNUAL]]/12,2)</f>
        <v>0</v>
      </c>
      <c r="L2513" s="70">
        <f>ROUND(CSM_AGENCY3[[#This Row],[FY2 ANNUAL]]/12,2)</f>
        <v>0</v>
      </c>
    </row>
    <row r="2514" spans="1:12" hidden="1" x14ac:dyDescent="0.25">
      <c r="A2514" t="s">
        <v>213</v>
      </c>
      <c r="B2514" t="s">
        <v>335</v>
      </c>
      <c r="C2514" s="4" t="s">
        <v>470</v>
      </c>
      <c r="D2514" s="4"/>
      <c r="E2514" s="4" t="str">
        <f>CSM_AGENCY3[[#This Row],[Agency]]&amp;"-"&amp;CSM_AGENCY3[[#This Row],[Agency Name]]</f>
        <v>036-St Leg Labor Rel</v>
      </c>
      <c r="F2514" s="8" t="s">
        <v>21</v>
      </c>
      <c r="G2514" s="5" t="s">
        <v>459</v>
      </c>
      <c r="H2514" s="70">
        <f>SUMIFS('0. CSM'!C:C,'0. CSM'!L:L,CSM_AGENCY3[[#This Row],[Agency]],'0. CSM'!M:M,CSM_AGENCY3[[#This Row],[Billing CSM Title]])+SUMIFS('0. CSM'!E:E,'0. CSM'!L:L,CSM_AGENCY3[[#This Row],[Agency]],'0. CSM'!M:M,CSM_AGENCY3[[#This Row],[Billing CSM Title]])*1000</f>
        <v>0</v>
      </c>
      <c r="I2514" s="70">
        <f>SUMIFS('0. CSM'!D:D,'0. CSM'!L:L,CSM_AGENCY3[[#This Row],[Agency]],'0. CSM'!M:M,CSM_AGENCY3[[#This Row],[Billing CSM Title]])+SUMIFS('0. CSM'!F:F,'0. CSM'!L:L,CSM_AGENCY3[[#This Row],[Agency]],'0. CSM'!M:M,CSM_AGENCY3[[#This Row],[Billing CSM Title]])*1000</f>
        <v>0</v>
      </c>
      <c r="J2514" s="70">
        <f>CSM_AGENCY3[[#This Row],[FY1 ANNUAL]]+CSM_AGENCY3[[#This Row],[FY2 ANNUAL]]</f>
        <v>0</v>
      </c>
      <c r="K2514" s="70">
        <f>ROUND(CSM_AGENCY3[[#This Row],[FY1 ANNUAL]]/12,2)</f>
        <v>0</v>
      </c>
      <c r="L2514" s="70">
        <f>ROUND(CSM_AGENCY3[[#This Row],[FY2 ANNUAL]]/12,2)</f>
        <v>0</v>
      </c>
    </row>
    <row r="2515" spans="1:12" hidden="1" x14ac:dyDescent="0.25">
      <c r="A2515" t="s">
        <v>214</v>
      </c>
      <c r="B2515" t="s">
        <v>336</v>
      </c>
      <c r="C2515" s="4" t="s">
        <v>470</v>
      </c>
      <c r="D2515" s="4"/>
      <c r="E2515" s="4" t="str">
        <f>CSM_AGENCY3[[#This Row],[Agency]]&amp;"-"&amp;CSM_AGENCY3[[#This Row],[Agency Name]]</f>
        <v>037-Office of Legislative Support Svcs</v>
      </c>
      <c r="F2515" s="8" t="s">
        <v>21</v>
      </c>
      <c r="G2515" s="5" t="s">
        <v>459</v>
      </c>
      <c r="H2515" s="70">
        <f>SUMIFS('0. CSM'!C:C,'0. CSM'!L:L,CSM_AGENCY3[[#This Row],[Agency]],'0. CSM'!M:M,CSM_AGENCY3[[#This Row],[Billing CSM Title]])+SUMIFS('0. CSM'!E:E,'0. CSM'!L:L,CSM_AGENCY3[[#This Row],[Agency]],'0. CSM'!M:M,CSM_AGENCY3[[#This Row],[Billing CSM Title]])*1000</f>
        <v>0</v>
      </c>
      <c r="I2515" s="70">
        <f>SUMIFS('0. CSM'!D:D,'0. CSM'!L:L,CSM_AGENCY3[[#This Row],[Agency]],'0. CSM'!M:M,CSM_AGENCY3[[#This Row],[Billing CSM Title]])+SUMIFS('0. CSM'!F:F,'0. CSM'!L:L,CSM_AGENCY3[[#This Row],[Agency]],'0. CSM'!M:M,CSM_AGENCY3[[#This Row],[Billing CSM Title]])*1000</f>
        <v>0</v>
      </c>
      <c r="J2515" s="70">
        <f>CSM_AGENCY3[[#This Row],[FY1 ANNUAL]]+CSM_AGENCY3[[#This Row],[FY2 ANNUAL]]</f>
        <v>0</v>
      </c>
      <c r="K2515" s="70">
        <f>ROUND(CSM_AGENCY3[[#This Row],[FY1 ANNUAL]]/12,2)</f>
        <v>0</v>
      </c>
      <c r="L2515" s="70">
        <f>ROUND(CSM_AGENCY3[[#This Row],[FY2 ANNUAL]]/12,2)</f>
        <v>0</v>
      </c>
    </row>
    <row r="2516" spans="1:12" hidden="1" x14ac:dyDescent="0.25">
      <c r="A2516" t="s">
        <v>215</v>
      </c>
      <c r="B2516" t="s">
        <v>337</v>
      </c>
      <c r="C2516" s="4" t="s">
        <v>470</v>
      </c>
      <c r="D2516" s="4"/>
      <c r="E2516" s="4" t="str">
        <f>CSM_AGENCY3[[#This Row],[Agency]]&amp;"-"&amp;CSM_AGENCY3[[#This Row],[Agency Name]]</f>
        <v>038-Joint Legislative Systems Comm</v>
      </c>
      <c r="F2516" s="8" t="s">
        <v>21</v>
      </c>
      <c r="G2516" s="5" t="s">
        <v>459</v>
      </c>
      <c r="H2516" s="70">
        <f>SUMIFS('0. CSM'!C:C,'0. CSM'!L:L,CSM_AGENCY3[[#This Row],[Agency]],'0. CSM'!M:M,CSM_AGENCY3[[#This Row],[Billing CSM Title]])+SUMIFS('0. CSM'!E:E,'0. CSM'!L:L,CSM_AGENCY3[[#This Row],[Agency]],'0. CSM'!M:M,CSM_AGENCY3[[#This Row],[Billing CSM Title]])*1000</f>
        <v>0</v>
      </c>
      <c r="I2516" s="70">
        <f>SUMIFS('0. CSM'!D:D,'0. CSM'!L:L,CSM_AGENCY3[[#This Row],[Agency]],'0. CSM'!M:M,CSM_AGENCY3[[#This Row],[Billing CSM Title]])+SUMIFS('0. CSM'!F:F,'0. CSM'!L:L,CSM_AGENCY3[[#This Row],[Agency]],'0. CSM'!M:M,CSM_AGENCY3[[#This Row],[Billing CSM Title]])*1000</f>
        <v>0</v>
      </c>
      <c r="J2516" s="70">
        <f>CSM_AGENCY3[[#This Row],[FY1 ANNUAL]]+CSM_AGENCY3[[#This Row],[FY2 ANNUAL]]</f>
        <v>0</v>
      </c>
      <c r="K2516" s="70">
        <f>ROUND(CSM_AGENCY3[[#This Row],[FY1 ANNUAL]]/12,2)</f>
        <v>0</v>
      </c>
      <c r="L2516" s="70">
        <f>ROUND(CSM_AGENCY3[[#This Row],[FY2 ANNUAL]]/12,2)</f>
        <v>0</v>
      </c>
    </row>
    <row r="2517" spans="1:12" hidden="1" x14ac:dyDescent="0.25">
      <c r="A2517" t="s">
        <v>216</v>
      </c>
      <c r="B2517" t="s">
        <v>338</v>
      </c>
      <c r="C2517" s="4" t="s">
        <v>470</v>
      </c>
      <c r="D2517" s="4"/>
      <c r="E2517" s="4" t="str">
        <f>CSM_AGENCY3[[#This Row],[Agency]]&amp;"-"&amp;CSM_AGENCY3[[#This Row],[Agency Name]]</f>
        <v>040-Statute Law Committee</v>
      </c>
      <c r="F2517" s="8" t="s">
        <v>21</v>
      </c>
      <c r="G2517" s="5" t="s">
        <v>459</v>
      </c>
      <c r="H2517" s="70">
        <f>SUMIFS('0. CSM'!C:C,'0. CSM'!L:L,CSM_AGENCY3[[#This Row],[Agency]],'0. CSM'!M:M,CSM_AGENCY3[[#This Row],[Billing CSM Title]])+SUMIFS('0. CSM'!E:E,'0. CSM'!L:L,CSM_AGENCY3[[#This Row],[Agency]],'0. CSM'!M:M,CSM_AGENCY3[[#This Row],[Billing CSM Title]])*1000</f>
        <v>0</v>
      </c>
      <c r="I2517" s="70">
        <f>SUMIFS('0. CSM'!D:D,'0. CSM'!L:L,CSM_AGENCY3[[#This Row],[Agency]],'0. CSM'!M:M,CSM_AGENCY3[[#This Row],[Billing CSM Title]])+SUMIFS('0. CSM'!F:F,'0. CSM'!L:L,CSM_AGENCY3[[#This Row],[Agency]],'0. CSM'!M:M,CSM_AGENCY3[[#This Row],[Billing CSM Title]])*1000</f>
        <v>0</v>
      </c>
      <c r="J2517" s="70">
        <f>CSM_AGENCY3[[#This Row],[FY1 ANNUAL]]+CSM_AGENCY3[[#This Row],[FY2 ANNUAL]]</f>
        <v>0</v>
      </c>
      <c r="K2517" s="70">
        <f>ROUND(CSM_AGENCY3[[#This Row],[FY1 ANNUAL]]/12,2)</f>
        <v>0</v>
      </c>
      <c r="L2517" s="70">
        <f>ROUND(CSM_AGENCY3[[#This Row],[FY2 ANNUAL]]/12,2)</f>
        <v>0</v>
      </c>
    </row>
    <row r="2518" spans="1:12" hidden="1" x14ac:dyDescent="0.25">
      <c r="A2518" t="s">
        <v>217</v>
      </c>
      <c r="B2518" t="s">
        <v>339</v>
      </c>
      <c r="C2518" s="4" t="s">
        <v>470</v>
      </c>
      <c r="D2518" s="4"/>
      <c r="E2518" s="4" t="str">
        <f>CSM_AGENCY3[[#This Row],[Agency]]&amp;"-"&amp;CSM_AGENCY3[[#This Row],[Agency Name]]</f>
        <v>045-Supreme Court</v>
      </c>
      <c r="F2518" s="8" t="s">
        <v>21</v>
      </c>
      <c r="G2518" s="5" t="s">
        <v>459</v>
      </c>
      <c r="H2518" s="70">
        <f>SUMIFS('0. CSM'!C:C,'0. CSM'!L:L,CSM_AGENCY3[[#This Row],[Agency]],'0. CSM'!M:M,CSM_AGENCY3[[#This Row],[Billing CSM Title]])+SUMIFS('0. CSM'!E:E,'0. CSM'!L:L,CSM_AGENCY3[[#This Row],[Agency]],'0. CSM'!M:M,CSM_AGENCY3[[#This Row],[Billing CSM Title]])*1000</f>
        <v>0</v>
      </c>
      <c r="I2518" s="70">
        <f>SUMIFS('0. CSM'!D:D,'0. CSM'!L:L,CSM_AGENCY3[[#This Row],[Agency]],'0. CSM'!M:M,CSM_AGENCY3[[#This Row],[Billing CSM Title]])+SUMIFS('0. CSM'!F:F,'0. CSM'!L:L,CSM_AGENCY3[[#This Row],[Agency]],'0. CSM'!M:M,CSM_AGENCY3[[#This Row],[Billing CSM Title]])*1000</f>
        <v>0</v>
      </c>
      <c r="J2518" s="70">
        <f>CSM_AGENCY3[[#This Row],[FY1 ANNUAL]]+CSM_AGENCY3[[#This Row],[FY2 ANNUAL]]</f>
        <v>0</v>
      </c>
      <c r="K2518" s="70">
        <f>ROUND(CSM_AGENCY3[[#This Row],[FY1 ANNUAL]]/12,2)</f>
        <v>0</v>
      </c>
      <c r="L2518" s="70">
        <f>ROUND(CSM_AGENCY3[[#This Row],[FY2 ANNUAL]]/12,2)</f>
        <v>0</v>
      </c>
    </row>
    <row r="2519" spans="1:12" hidden="1" x14ac:dyDescent="0.25">
      <c r="A2519" t="s">
        <v>218</v>
      </c>
      <c r="B2519" t="s">
        <v>340</v>
      </c>
      <c r="C2519" s="4" t="s">
        <v>470</v>
      </c>
      <c r="D2519" s="4"/>
      <c r="E2519" s="4" t="str">
        <f>CSM_AGENCY3[[#This Row],[Agency]]&amp;"-"&amp;CSM_AGENCY3[[#This Row],[Agency Name]]</f>
        <v>046-State Law Library</v>
      </c>
      <c r="F2519" s="8" t="s">
        <v>21</v>
      </c>
      <c r="G2519" s="5" t="s">
        <v>459</v>
      </c>
      <c r="H2519" s="70">
        <v>500</v>
      </c>
      <c r="I2519" s="70">
        <v>-500</v>
      </c>
      <c r="J2519" s="70">
        <f>CSM_AGENCY3[[#This Row],[FY1 ANNUAL]]+CSM_AGENCY3[[#This Row],[FY2 ANNUAL]]</f>
        <v>0</v>
      </c>
      <c r="K2519" s="70">
        <f>ROUND(CSM_AGENCY3[[#This Row],[FY1 ANNUAL]]/12,2)</f>
        <v>41.67</v>
      </c>
      <c r="L2519" s="70">
        <f>ROUND(CSM_AGENCY3[[#This Row],[FY2 ANNUAL]]/12,2)</f>
        <v>-41.67</v>
      </c>
    </row>
    <row r="2520" spans="1:12" hidden="1" x14ac:dyDescent="0.25">
      <c r="A2520" t="s">
        <v>219</v>
      </c>
      <c r="B2520" t="s">
        <v>341</v>
      </c>
      <c r="C2520" s="4" t="s">
        <v>470</v>
      </c>
      <c r="D2520" s="4"/>
      <c r="E2520" s="4" t="str">
        <f>CSM_AGENCY3[[#This Row],[Agency]]&amp;"-"&amp;CSM_AGENCY3[[#This Row],[Agency Name]]</f>
        <v>048-Court of Appeals</v>
      </c>
      <c r="F2520" s="8" t="s">
        <v>21</v>
      </c>
      <c r="G2520" s="5" t="s">
        <v>459</v>
      </c>
      <c r="H2520" s="70">
        <f>SUMIFS('0. CSM'!C:C,'0. CSM'!L:L,CSM_AGENCY3[[#This Row],[Agency]],'0. CSM'!M:M,CSM_AGENCY3[[#This Row],[Billing CSM Title]])+SUMIFS('0. CSM'!E:E,'0. CSM'!L:L,CSM_AGENCY3[[#This Row],[Agency]],'0. CSM'!M:M,CSM_AGENCY3[[#This Row],[Billing CSM Title]])*1000</f>
        <v>0</v>
      </c>
      <c r="I2520" s="70">
        <f>SUMIFS('0. CSM'!D:D,'0. CSM'!L:L,CSM_AGENCY3[[#This Row],[Agency]],'0. CSM'!M:M,CSM_AGENCY3[[#This Row],[Billing CSM Title]])+SUMIFS('0. CSM'!F:F,'0. CSM'!L:L,CSM_AGENCY3[[#This Row],[Agency]],'0. CSM'!M:M,CSM_AGENCY3[[#This Row],[Billing CSM Title]])*1000</f>
        <v>0</v>
      </c>
      <c r="J2520" s="70">
        <f>CSM_AGENCY3[[#This Row],[FY1 ANNUAL]]+CSM_AGENCY3[[#This Row],[FY2 ANNUAL]]</f>
        <v>0</v>
      </c>
      <c r="K2520" s="70">
        <f>ROUND(CSM_AGENCY3[[#This Row],[FY1 ANNUAL]]/12,2)</f>
        <v>0</v>
      </c>
      <c r="L2520" s="70">
        <f>ROUND(CSM_AGENCY3[[#This Row],[FY2 ANNUAL]]/12,2)</f>
        <v>0</v>
      </c>
    </row>
    <row r="2521" spans="1:12" hidden="1" x14ac:dyDescent="0.25">
      <c r="A2521" t="s">
        <v>220</v>
      </c>
      <c r="B2521" t="s">
        <v>342</v>
      </c>
      <c r="C2521" s="4" t="s">
        <v>470</v>
      </c>
      <c r="D2521" s="4"/>
      <c r="E2521" s="4" t="str">
        <f>CSM_AGENCY3[[#This Row],[Agency]]&amp;"-"&amp;CSM_AGENCY3[[#This Row],[Agency Name]]</f>
        <v>050-Commission on Judicial Conduct</v>
      </c>
      <c r="F2521" s="8" t="s">
        <v>21</v>
      </c>
      <c r="G2521" s="5" t="s">
        <v>459</v>
      </c>
      <c r="H2521" s="70">
        <f>SUMIFS('0. CSM'!C:C,'0. CSM'!L:L,CSM_AGENCY3[[#This Row],[Agency]],'0. CSM'!M:M,CSM_AGENCY3[[#This Row],[Billing CSM Title]])+SUMIFS('0. CSM'!E:E,'0. CSM'!L:L,CSM_AGENCY3[[#This Row],[Agency]],'0. CSM'!M:M,CSM_AGENCY3[[#This Row],[Billing CSM Title]])*1000</f>
        <v>0</v>
      </c>
      <c r="I2521" s="70">
        <f>SUMIFS('0. CSM'!D:D,'0. CSM'!L:L,CSM_AGENCY3[[#This Row],[Agency]],'0. CSM'!M:M,CSM_AGENCY3[[#This Row],[Billing CSM Title]])+SUMIFS('0. CSM'!F:F,'0. CSM'!L:L,CSM_AGENCY3[[#This Row],[Agency]],'0. CSM'!M:M,CSM_AGENCY3[[#This Row],[Billing CSM Title]])*1000</f>
        <v>0</v>
      </c>
      <c r="J2521" s="70">
        <f>CSM_AGENCY3[[#This Row],[FY1 ANNUAL]]+CSM_AGENCY3[[#This Row],[FY2 ANNUAL]]</f>
        <v>0</v>
      </c>
      <c r="K2521" s="70">
        <f>ROUND(CSM_AGENCY3[[#This Row],[FY1 ANNUAL]]/12,2)</f>
        <v>0</v>
      </c>
      <c r="L2521" s="70">
        <f>ROUND(CSM_AGENCY3[[#This Row],[FY2 ANNUAL]]/12,2)</f>
        <v>0</v>
      </c>
    </row>
    <row r="2522" spans="1:12" hidden="1" x14ac:dyDescent="0.25">
      <c r="A2522" t="s">
        <v>221</v>
      </c>
      <c r="B2522" t="s">
        <v>343</v>
      </c>
      <c r="C2522" s="4" t="s">
        <v>470</v>
      </c>
      <c r="D2522" s="4"/>
      <c r="E2522" s="4" t="str">
        <f>CSM_AGENCY3[[#This Row],[Agency]]&amp;"-"&amp;CSM_AGENCY3[[#This Row],[Agency Name]]</f>
        <v>055-Administrative Office of the Courts</v>
      </c>
      <c r="F2522" s="8" t="s">
        <v>21</v>
      </c>
      <c r="G2522" s="5" t="s">
        <v>459</v>
      </c>
      <c r="H2522" s="70">
        <f>SUMIFS('0. CSM'!C:C,'0. CSM'!L:L,CSM_AGENCY3[[#This Row],[Agency]],'0. CSM'!M:M,CSM_AGENCY3[[#This Row],[Billing CSM Title]])+SUMIFS('0. CSM'!E:E,'0. CSM'!L:L,CSM_AGENCY3[[#This Row],[Agency]],'0. CSM'!M:M,CSM_AGENCY3[[#This Row],[Billing CSM Title]])*1000</f>
        <v>0</v>
      </c>
      <c r="I2522" s="70">
        <f>SUMIFS('0. CSM'!D:D,'0. CSM'!L:L,CSM_AGENCY3[[#This Row],[Agency]],'0. CSM'!M:M,CSM_AGENCY3[[#This Row],[Billing CSM Title]])+SUMIFS('0. CSM'!F:F,'0. CSM'!L:L,CSM_AGENCY3[[#This Row],[Agency]],'0. CSM'!M:M,CSM_AGENCY3[[#This Row],[Billing CSM Title]])*1000</f>
        <v>0</v>
      </c>
      <c r="J2522" s="70">
        <f>CSM_AGENCY3[[#This Row],[FY1 ANNUAL]]+CSM_AGENCY3[[#This Row],[FY2 ANNUAL]]</f>
        <v>0</v>
      </c>
      <c r="K2522" s="70">
        <f>ROUND(CSM_AGENCY3[[#This Row],[FY1 ANNUAL]]/12,2)</f>
        <v>0</v>
      </c>
      <c r="L2522" s="70">
        <f>ROUND(CSM_AGENCY3[[#This Row],[FY2 ANNUAL]]/12,2)</f>
        <v>0</v>
      </c>
    </row>
    <row r="2523" spans="1:12" hidden="1" x14ac:dyDescent="0.25">
      <c r="A2523" t="s">
        <v>222</v>
      </c>
      <c r="B2523" t="s">
        <v>344</v>
      </c>
      <c r="C2523" s="4" t="s">
        <v>470</v>
      </c>
      <c r="D2523" s="4"/>
      <c r="E2523" s="4" t="str">
        <f>CSM_AGENCY3[[#This Row],[Agency]]&amp;"-"&amp;CSM_AGENCY3[[#This Row],[Agency Name]]</f>
        <v>056-Office of Public Defense</v>
      </c>
      <c r="F2523" s="8" t="s">
        <v>21</v>
      </c>
      <c r="G2523" s="5" t="s">
        <v>459</v>
      </c>
      <c r="H2523" s="70">
        <f>SUMIFS('0. CSM'!C:C,'0. CSM'!L:L,CSM_AGENCY3[[#This Row],[Agency]],'0. CSM'!M:M,CSM_AGENCY3[[#This Row],[Billing CSM Title]])+SUMIFS('0. CSM'!E:E,'0. CSM'!L:L,CSM_AGENCY3[[#This Row],[Agency]],'0. CSM'!M:M,CSM_AGENCY3[[#This Row],[Billing CSM Title]])*1000</f>
        <v>0</v>
      </c>
      <c r="I2523" s="70">
        <f>SUMIFS('0. CSM'!D:D,'0. CSM'!L:L,CSM_AGENCY3[[#This Row],[Agency]],'0. CSM'!M:M,CSM_AGENCY3[[#This Row],[Billing CSM Title]])+SUMIFS('0. CSM'!F:F,'0. CSM'!L:L,CSM_AGENCY3[[#This Row],[Agency]],'0. CSM'!M:M,CSM_AGENCY3[[#This Row],[Billing CSM Title]])*1000</f>
        <v>0</v>
      </c>
      <c r="J2523" s="70">
        <f>CSM_AGENCY3[[#This Row],[FY1 ANNUAL]]+CSM_AGENCY3[[#This Row],[FY2 ANNUAL]]</f>
        <v>0</v>
      </c>
      <c r="K2523" s="70">
        <f>ROUND(CSM_AGENCY3[[#This Row],[FY1 ANNUAL]]/12,2)</f>
        <v>0</v>
      </c>
      <c r="L2523" s="70">
        <f>ROUND(CSM_AGENCY3[[#This Row],[FY2 ANNUAL]]/12,2)</f>
        <v>0</v>
      </c>
    </row>
    <row r="2524" spans="1:12" hidden="1" x14ac:dyDescent="0.25">
      <c r="A2524" t="s">
        <v>223</v>
      </c>
      <c r="B2524" t="s">
        <v>345</v>
      </c>
      <c r="C2524" s="4" t="s">
        <v>470</v>
      </c>
      <c r="D2524" s="4"/>
      <c r="E2524" s="4" t="str">
        <f>CSM_AGENCY3[[#This Row],[Agency]]&amp;"-"&amp;CSM_AGENCY3[[#This Row],[Agency Name]]</f>
        <v>057-Office of Civil Legal Aid</v>
      </c>
      <c r="F2524" s="8" t="s">
        <v>21</v>
      </c>
      <c r="G2524" s="5" t="s">
        <v>459</v>
      </c>
      <c r="H2524" s="70">
        <f>SUMIFS('0. CSM'!C:C,'0. CSM'!L:L,CSM_AGENCY3[[#This Row],[Agency]],'0. CSM'!M:M,CSM_AGENCY3[[#This Row],[Billing CSM Title]])+SUMIFS('0. CSM'!E:E,'0. CSM'!L:L,CSM_AGENCY3[[#This Row],[Agency]],'0. CSM'!M:M,CSM_AGENCY3[[#This Row],[Billing CSM Title]])*1000</f>
        <v>0</v>
      </c>
      <c r="I2524" s="70">
        <f>SUMIFS('0. CSM'!D:D,'0. CSM'!L:L,CSM_AGENCY3[[#This Row],[Agency]],'0. CSM'!M:M,CSM_AGENCY3[[#This Row],[Billing CSM Title]])+SUMIFS('0. CSM'!F:F,'0. CSM'!L:L,CSM_AGENCY3[[#This Row],[Agency]],'0. CSM'!M:M,CSM_AGENCY3[[#This Row],[Billing CSM Title]])*1000</f>
        <v>0</v>
      </c>
      <c r="J2524" s="70">
        <f>CSM_AGENCY3[[#This Row],[FY1 ANNUAL]]+CSM_AGENCY3[[#This Row],[FY2 ANNUAL]]</f>
        <v>0</v>
      </c>
      <c r="K2524" s="70">
        <f>ROUND(CSM_AGENCY3[[#This Row],[FY1 ANNUAL]]/12,2)</f>
        <v>0</v>
      </c>
      <c r="L2524" s="70">
        <f>ROUND(CSM_AGENCY3[[#This Row],[FY2 ANNUAL]]/12,2)</f>
        <v>0</v>
      </c>
    </row>
    <row r="2525" spans="1:12" hidden="1" x14ac:dyDescent="0.25">
      <c r="A2525" t="s">
        <v>224</v>
      </c>
      <c r="B2525" t="s">
        <v>346</v>
      </c>
      <c r="C2525" s="4" t="s">
        <v>470</v>
      </c>
      <c r="D2525" s="4"/>
      <c r="E2525" s="4" t="str">
        <f>CSM_AGENCY3[[#This Row],[Agency]]&amp;"-"&amp;CSM_AGENCY3[[#This Row],[Agency Name]]</f>
        <v>075-Office of the Governor</v>
      </c>
      <c r="F2525" s="8" t="s">
        <v>21</v>
      </c>
      <c r="G2525" s="5" t="s">
        <v>459</v>
      </c>
      <c r="H2525" s="70">
        <f>SUMIFS('0. CSM'!C:C,'0. CSM'!L:L,CSM_AGENCY3[[#This Row],[Agency]],'0. CSM'!M:M,CSM_AGENCY3[[#This Row],[Billing CSM Title]])+SUMIFS('0. CSM'!E:E,'0. CSM'!L:L,CSM_AGENCY3[[#This Row],[Agency]],'0. CSM'!M:M,CSM_AGENCY3[[#This Row],[Billing CSM Title]])*1000</f>
        <v>0</v>
      </c>
      <c r="I2525" s="70">
        <f>SUMIFS('0. CSM'!D:D,'0. CSM'!L:L,CSM_AGENCY3[[#This Row],[Agency]],'0. CSM'!M:M,CSM_AGENCY3[[#This Row],[Billing CSM Title]])+SUMIFS('0. CSM'!F:F,'0. CSM'!L:L,CSM_AGENCY3[[#This Row],[Agency]],'0. CSM'!M:M,CSM_AGENCY3[[#This Row],[Billing CSM Title]])*1000</f>
        <v>0</v>
      </c>
      <c r="J2525" s="70">
        <f>CSM_AGENCY3[[#This Row],[FY1 ANNUAL]]+CSM_AGENCY3[[#This Row],[FY2 ANNUAL]]</f>
        <v>0</v>
      </c>
      <c r="K2525" s="70">
        <f>ROUND(CSM_AGENCY3[[#This Row],[FY1 ANNUAL]]/12,2)</f>
        <v>0</v>
      </c>
      <c r="L2525" s="70">
        <f>ROUND(CSM_AGENCY3[[#This Row],[FY2 ANNUAL]]/12,2)</f>
        <v>0</v>
      </c>
    </row>
    <row r="2526" spans="1:12" hidden="1" x14ac:dyDescent="0.25">
      <c r="A2526" t="s">
        <v>225</v>
      </c>
      <c r="B2526" t="s">
        <v>347</v>
      </c>
      <c r="C2526" s="4" t="s">
        <v>470</v>
      </c>
      <c r="D2526" s="4"/>
      <c r="E2526" s="4" t="str">
        <f>CSM_AGENCY3[[#This Row],[Agency]]&amp;"-"&amp;CSM_AGENCY3[[#This Row],[Agency Name]]</f>
        <v>080-Office of the Lieutenant Governor</v>
      </c>
      <c r="F2526" s="8" t="s">
        <v>21</v>
      </c>
      <c r="G2526" s="5" t="s">
        <v>459</v>
      </c>
      <c r="H2526" s="70">
        <f>SUMIFS('0. CSM'!C:C,'0. CSM'!L:L,CSM_AGENCY3[[#This Row],[Agency]],'0. CSM'!M:M,CSM_AGENCY3[[#This Row],[Billing CSM Title]])+SUMIFS('0. CSM'!E:E,'0. CSM'!L:L,CSM_AGENCY3[[#This Row],[Agency]],'0. CSM'!M:M,CSM_AGENCY3[[#This Row],[Billing CSM Title]])*1000</f>
        <v>0</v>
      </c>
      <c r="I2526" s="70">
        <f>SUMIFS('0. CSM'!D:D,'0. CSM'!L:L,CSM_AGENCY3[[#This Row],[Agency]],'0. CSM'!M:M,CSM_AGENCY3[[#This Row],[Billing CSM Title]])+SUMIFS('0. CSM'!F:F,'0. CSM'!L:L,CSM_AGENCY3[[#This Row],[Agency]],'0. CSM'!M:M,CSM_AGENCY3[[#This Row],[Billing CSM Title]])*1000</f>
        <v>0</v>
      </c>
      <c r="J2526" s="70">
        <f>CSM_AGENCY3[[#This Row],[FY1 ANNUAL]]+CSM_AGENCY3[[#This Row],[FY2 ANNUAL]]</f>
        <v>0</v>
      </c>
      <c r="K2526" s="70">
        <f>ROUND(CSM_AGENCY3[[#This Row],[FY1 ANNUAL]]/12,2)</f>
        <v>0</v>
      </c>
      <c r="L2526" s="70">
        <f>ROUND(CSM_AGENCY3[[#This Row],[FY2 ANNUAL]]/12,2)</f>
        <v>0</v>
      </c>
    </row>
    <row r="2527" spans="1:12" hidden="1" x14ac:dyDescent="0.25">
      <c r="A2527" t="s">
        <v>227</v>
      </c>
      <c r="B2527" t="s">
        <v>349</v>
      </c>
      <c r="C2527" s="4" t="s">
        <v>470</v>
      </c>
      <c r="D2527" s="4"/>
      <c r="E2527" s="4" t="str">
        <f>CSM_AGENCY3[[#This Row],[Agency]]&amp;"-"&amp;CSM_AGENCY3[[#This Row],[Agency Name]]</f>
        <v>083-WA St Leadership Bd</v>
      </c>
      <c r="F2527" s="8" t="s">
        <v>21</v>
      </c>
      <c r="G2527" s="5" t="s">
        <v>459</v>
      </c>
      <c r="H2527" s="70">
        <f>SUMIFS('0. CSM'!C:C,'0. CSM'!L:L,CSM_AGENCY3[[#This Row],[Agency]],'0. CSM'!M:M,CSM_AGENCY3[[#This Row],[Billing CSM Title]])+SUMIFS('0. CSM'!E:E,'0. CSM'!L:L,CSM_AGENCY3[[#This Row],[Agency]],'0. CSM'!M:M,CSM_AGENCY3[[#This Row],[Billing CSM Title]])*1000</f>
        <v>0</v>
      </c>
      <c r="I2527" s="70">
        <f>SUMIFS('0. CSM'!D:D,'0. CSM'!L:L,CSM_AGENCY3[[#This Row],[Agency]],'0. CSM'!M:M,CSM_AGENCY3[[#This Row],[Billing CSM Title]])+SUMIFS('0. CSM'!F:F,'0. CSM'!L:L,CSM_AGENCY3[[#This Row],[Agency]],'0. CSM'!M:M,CSM_AGENCY3[[#This Row],[Billing CSM Title]])*1000</f>
        <v>0</v>
      </c>
      <c r="J2527" s="70">
        <f>CSM_AGENCY3[[#This Row],[FY1 ANNUAL]]+CSM_AGENCY3[[#This Row],[FY2 ANNUAL]]</f>
        <v>0</v>
      </c>
      <c r="K2527" s="70">
        <f>ROUND(CSM_AGENCY3[[#This Row],[FY1 ANNUAL]]/12,2)</f>
        <v>0</v>
      </c>
      <c r="L2527" s="70">
        <f>ROUND(CSM_AGENCY3[[#This Row],[FY2 ANNUAL]]/12,2)</f>
        <v>0</v>
      </c>
    </row>
    <row r="2528" spans="1:12" hidden="1" x14ac:dyDescent="0.25">
      <c r="A2528" t="s">
        <v>226</v>
      </c>
      <c r="B2528" t="s">
        <v>348</v>
      </c>
      <c r="C2528" s="4" t="s">
        <v>470</v>
      </c>
      <c r="D2528" s="4"/>
      <c r="E2528" s="4" t="str">
        <f>CSM_AGENCY3[[#This Row],[Agency]]&amp;"-"&amp;CSM_AGENCY3[[#This Row],[Agency Name]]</f>
        <v>082-Public Disclosure Commission</v>
      </c>
      <c r="F2528" s="8" t="s">
        <v>21</v>
      </c>
      <c r="G2528" s="5" t="s">
        <v>459</v>
      </c>
      <c r="H2528" s="70">
        <f>SUMIFS('0. CSM'!C:C,'0. CSM'!L:L,CSM_AGENCY3[[#This Row],[Agency]],'0. CSM'!M:M,CSM_AGENCY3[[#This Row],[Billing CSM Title]])+SUMIFS('0. CSM'!E:E,'0. CSM'!L:L,CSM_AGENCY3[[#This Row],[Agency]],'0. CSM'!M:M,CSM_AGENCY3[[#This Row],[Billing CSM Title]])*1000</f>
        <v>0</v>
      </c>
      <c r="I2528" s="70">
        <f>SUMIFS('0. CSM'!D:D,'0. CSM'!L:L,CSM_AGENCY3[[#This Row],[Agency]],'0. CSM'!M:M,CSM_AGENCY3[[#This Row],[Billing CSM Title]])+SUMIFS('0. CSM'!F:F,'0. CSM'!L:L,CSM_AGENCY3[[#This Row],[Agency]],'0. CSM'!M:M,CSM_AGENCY3[[#This Row],[Billing CSM Title]])*1000</f>
        <v>0</v>
      </c>
      <c r="J2528" s="70">
        <f>CSM_AGENCY3[[#This Row],[FY1 ANNUAL]]+CSM_AGENCY3[[#This Row],[FY2 ANNUAL]]</f>
        <v>0</v>
      </c>
      <c r="K2528" s="70">
        <f>ROUND(CSM_AGENCY3[[#This Row],[FY1 ANNUAL]]/12,2)</f>
        <v>0</v>
      </c>
      <c r="L2528" s="70">
        <f>ROUND(CSM_AGENCY3[[#This Row],[FY2 ANNUAL]]/12,2)</f>
        <v>0</v>
      </c>
    </row>
    <row r="2529" spans="1:12" hidden="1" x14ac:dyDescent="0.25">
      <c r="A2529" t="s">
        <v>228</v>
      </c>
      <c r="B2529" t="s">
        <v>350</v>
      </c>
      <c r="C2529" s="4" t="s">
        <v>470</v>
      </c>
      <c r="D2529" s="4"/>
      <c r="E2529" s="4" t="str">
        <f>CSM_AGENCY3[[#This Row],[Agency]]&amp;"-"&amp;CSM_AGENCY3[[#This Row],[Agency Name]]</f>
        <v>085-Office of the Secretary of State</v>
      </c>
      <c r="F2529" s="8" t="s">
        <v>21</v>
      </c>
      <c r="G2529" s="5" t="s">
        <v>459</v>
      </c>
      <c r="H2529" s="70">
        <f>SUMIFS('0. CSM'!C:C,'0. CSM'!L:L,CSM_AGENCY3[[#This Row],[Agency]],'0. CSM'!M:M,CSM_AGENCY3[[#This Row],[Billing CSM Title]])+SUMIFS('0. CSM'!E:E,'0. CSM'!L:L,CSM_AGENCY3[[#This Row],[Agency]],'0. CSM'!M:M,CSM_AGENCY3[[#This Row],[Billing CSM Title]])*1000</f>
        <v>0</v>
      </c>
      <c r="I2529" s="70">
        <f>SUMIFS('0. CSM'!D:D,'0. CSM'!L:L,CSM_AGENCY3[[#This Row],[Agency]],'0. CSM'!M:M,CSM_AGENCY3[[#This Row],[Billing CSM Title]])+SUMIFS('0. CSM'!F:F,'0. CSM'!L:L,CSM_AGENCY3[[#This Row],[Agency]],'0. CSM'!M:M,CSM_AGENCY3[[#This Row],[Billing CSM Title]])*1000</f>
        <v>0</v>
      </c>
      <c r="J2529" s="70">
        <f>CSM_AGENCY3[[#This Row],[FY1 ANNUAL]]+CSM_AGENCY3[[#This Row],[FY2 ANNUAL]]</f>
        <v>0</v>
      </c>
      <c r="K2529" s="70">
        <f>ROUND(CSM_AGENCY3[[#This Row],[FY1 ANNUAL]]/12,2)</f>
        <v>0</v>
      </c>
      <c r="L2529" s="70">
        <f>ROUND(CSM_AGENCY3[[#This Row],[FY2 ANNUAL]]/12,2)</f>
        <v>0</v>
      </c>
    </row>
    <row r="2530" spans="1:12" hidden="1" x14ac:dyDescent="0.25">
      <c r="A2530" t="s">
        <v>229</v>
      </c>
      <c r="B2530" t="s">
        <v>351</v>
      </c>
      <c r="C2530" s="4" t="s">
        <v>470</v>
      </c>
      <c r="D2530" s="4"/>
      <c r="E2530" s="4" t="str">
        <f>CSM_AGENCY3[[#This Row],[Agency]]&amp;"-"&amp;CSM_AGENCY3[[#This Row],[Agency Name]]</f>
        <v>086-Governor's Office of Indian Affairs</v>
      </c>
      <c r="F2530" s="8" t="s">
        <v>21</v>
      </c>
      <c r="G2530" s="5" t="s">
        <v>459</v>
      </c>
      <c r="H2530" s="70">
        <f>SUMIFS('0. CSM'!C:C,'0. CSM'!L:L,CSM_AGENCY3[[#This Row],[Agency]],'0. CSM'!M:M,CSM_AGENCY3[[#This Row],[Billing CSM Title]])+SUMIFS('0. CSM'!E:E,'0. CSM'!L:L,CSM_AGENCY3[[#This Row],[Agency]],'0. CSM'!M:M,CSM_AGENCY3[[#This Row],[Billing CSM Title]])*1000</f>
        <v>0</v>
      </c>
      <c r="I2530" s="70">
        <f>SUMIFS('0. CSM'!D:D,'0. CSM'!L:L,CSM_AGENCY3[[#This Row],[Agency]],'0. CSM'!M:M,CSM_AGENCY3[[#This Row],[Billing CSM Title]])+SUMIFS('0. CSM'!F:F,'0. CSM'!L:L,CSM_AGENCY3[[#This Row],[Agency]],'0. CSM'!M:M,CSM_AGENCY3[[#This Row],[Billing CSM Title]])*1000</f>
        <v>0</v>
      </c>
      <c r="J2530" s="70">
        <f>CSM_AGENCY3[[#This Row],[FY1 ANNUAL]]+CSM_AGENCY3[[#This Row],[FY2 ANNUAL]]</f>
        <v>0</v>
      </c>
      <c r="K2530" s="70">
        <f>ROUND(CSM_AGENCY3[[#This Row],[FY1 ANNUAL]]/12,2)</f>
        <v>0</v>
      </c>
      <c r="L2530" s="70">
        <f>ROUND(CSM_AGENCY3[[#This Row],[FY2 ANNUAL]]/12,2)</f>
        <v>0</v>
      </c>
    </row>
    <row r="2531" spans="1:12" hidden="1" x14ac:dyDescent="0.25">
      <c r="A2531" t="s">
        <v>230</v>
      </c>
      <c r="B2531" t="s">
        <v>352</v>
      </c>
      <c r="C2531" s="4" t="s">
        <v>470</v>
      </c>
      <c r="D2531" s="4"/>
      <c r="E2531" s="4" t="str">
        <f>CSM_AGENCY3[[#This Row],[Agency]]&amp;"-"&amp;CSM_AGENCY3[[#This Row],[Agency Name]]</f>
        <v>087-Asian-Pacific-American Affrs</v>
      </c>
      <c r="F2531" s="8" t="s">
        <v>21</v>
      </c>
      <c r="G2531" s="5" t="s">
        <v>459</v>
      </c>
      <c r="H2531" s="70">
        <f>SUMIFS('0. CSM'!C:C,'0. CSM'!L:L,CSM_AGENCY3[[#This Row],[Agency]],'0. CSM'!M:M,CSM_AGENCY3[[#This Row],[Billing CSM Title]])+SUMIFS('0. CSM'!E:E,'0. CSM'!L:L,CSM_AGENCY3[[#This Row],[Agency]],'0. CSM'!M:M,CSM_AGENCY3[[#This Row],[Billing CSM Title]])*1000</f>
        <v>0</v>
      </c>
      <c r="I2531" s="70">
        <f>SUMIFS('0. CSM'!D:D,'0. CSM'!L:L,CSM_AGENCY3[[#This Row],[Agency]],'0. CSM'!M:M,CSM_AGENCY3[[#This Row],[Billing CSM Title]])+SUMIFS('0. CSM'!F:F,'0. CSM'!L:L,CSM_AGENCY3[[#This Row],[Agency]],'0. CSM'!M:M,CSM_AGENCY3[[#This Row],[Billing CSM Title]])*1000</f>
        <v>0</v>
      </c>
      <c r="J2531" s="70">
        <f>CSM_AGENCY3[[#This Row],[FY1 ANNUAL]]+CSM_AGENCY3[[#This Row],[FY2 ANNUAL]]</f>
        <v>0</v>
      </c>
      <c r="K2531" s="70">
        <f>ROUND(CSM_AGENCY3[[#This Row],[FY1 ANNUAL]]/12,2)</f>
        <v>0</v>
      </c>
      <c r="L2531" s="70">
        <f>ROUND(CSM_AGENCY3[[#This Row],[FY2 ANNUAL]]/12,2)</f>
        <v>0</v>
      </c>
    </row>
    <row r="2532" spans="1:12" hidden="1" x14ac:dyDescent="0.25">
      <c r="A2532" t="s">
        <v>231</v>
      </c>
      <c r="B2532" t="s">
        <v>353</v>
      </c>
      <c r="C2532" s="4" t="s">
        <v>470</v>
      </c>
      <c r="D2532" s="4"/>
      <c r="E2532" s="4" t="str">
        <f>CSM_AGENCY3[[#This Row],[Agency]]&amp;"-"&amp;CSM_AGENCY3[[#This Row],[Agency Name]]</f>
        <v>090-Office of the State Treasurer</v>
      </c>
      <c r="F2532" s="8" t="s">
        <v>21</v>
      </c>
      <c r="G2532" s="5" t="s">
        <v>459</v>
      </c>
      <c r="H2532" s="70">
        <f>SUMIFS('0. CSM'!C:C,'0. CSM'!L:L,CSM_AGENCY3[[#This Row],[Agency]],'0. CSM'!M:M,CSM_AGENCY3[[#This Row],[Billing CSM Title]])+SUMIFS('0. CSM'!E:E,'0. CSM'!L:L,CSM_AGENCY3[[#This Row],[Agency]],'0. CSM'!M:M,CSM_AGENCY3[[#This Row],[Billing CSM Title]])*1000</f>
        <v>0</v>
      </c>
      <c r="I2532" s="70">
        <f>SUMIFS('0. CSM'!D:D,'0. CSM'!L:L,CSM_AGENCY3[[#This Row],[Agency]],'0. CSM'!M:M,CSM_AGENCY3[[#This Row],[Billing CSM Title]])+SUMIFS('0. CSM'!F:F,'0. CSM'!L:L,CSM_AGENCY3[[#This Row],[Agency]],'0. CSM'!M:M,CSM_AGENCY3[[#This Row],[Billing CSM Title]])*1000</f>
        <v>0</v>
      </c>
      <c r="J2532" s="70">
        <f>CSM_AGENCY3[[#This Row],[FY1 ANNUAL]]+CSM_AGENCY3[[#This Row],[FY2 ANNUAL]]</f>
        <v>0</v>
      </c>
      <c r="K2532" s="70">
        <f>ROUND(CSM_AGENCY3[[#This Row],[FY1 ANNUAL]]/12,2)</f>
        <v>0</v>
      </c>
      <c r="L2532" s="70">
        <f>ROUND(CSM_AGENCY3[[#This Row],[FY2 ANNUAL]]/12,2)</f>
        <v>0</v>
      </c>
    </row>
    <row r="2533" spans="1:12" hidden="1" x14ac:dyDescent="0.25">
      <c r="A2533" t="s">
        <v>232</v>
      </c>
      <c r="B2533" t="s">
        <v>354</v>
      </c>
      <c r="C2533" s="4" t="s">
        <v>470</v>
      </c>
      <c r="D2533" s="4"/>
      <c r="E2533" s="4" t="str">
        <f>CSM_AGENCY3[[#This Row],[Agency]]&amp;"-"&amp;CSM_AGENCY3[[#This Row],[Agency Name]]</f>
        <v>091-Redistricting Commission</v>
      </c>
      <c r="F2533" s="8" t="s">
        <v>21</v>
      </c>
      <c r="G2533" s="5" t="s">
        <v>459</v>
      </c>
      <c r="H2533" s="70">
        <v>-1000</v>
      </c>
      <c r="I2533" s="70">
        <f>SUMIFS('0. CSM'!D:D,'0. CSM'!L:L,CSM_AGENCY3[[#This Row],[Agency]],'0. CSM'!M:M,CSM_AGENCY3[[#This Row],[Billing CSM Title]])+SUMIFS('0. CSM'!F:F,'0. CSM'!L:L,CSM_AGENCY3[[#This Row],[Agency]],'0. CSM'!M:M,CSM_AGENCY3[[#This Row],[Billing CSM Title]])*1000</f>
        <v>0</v>
      </c>
      <c r="J2533" s="70">
        <f>CSM_AGENCY3[[#This Row],[FY1 ANNUAL]]+CSM_AGENCY3[[#This Row],[FY2 ANNUAL]]</f>
        <v>-1000</v>
      </c>
      <c r="K2533" s="70">
        <f>ROUND(CSM_AGENCY3[[#This Row],[FY1 ANNUAL]]/12,2)</f>
        <v>-83.33</v>
      </c>
      <c r="L2533" s="70">
        <f>ROUND(CSM_AGENCY3[[#This Row],[FY2 ANNUAL]]/12,2)</f>
        <v>0</v>
      </c>
    </row>
    <row r="2534" spans="1:12" hidden="1" x14ac:dyDescent="0.25">
      <c r="A2534" t="s">
        <v>233</v>
      </c>
      <c r="B2534" t="s">
        <v>355</v>
      </c>
      <c r="C2534" s="4" t="s">
        <v>470</v>
      </c>
      <c r="D2534" s="4"/>
      <c r="E2534" s="4" t="str">
        <f>CSM_AGENCY3[[#This Row],[Agency]]&amp;"-"&amp;CSM_AGENCY3[[#This Row],[Agency Name]]</f>
        <v>095-Office of the State Auditor</v>
      </c>
      <c r="F2534" s="8" t="s">
        <v>21</v>
      </c>
      <c r="G2534" s="5" t="s">
        <v>459</v>
      </c>
      <c r="H2534" s="70">
        <f>SUMIFS('0. CSM'!C:C,'0. CSM'!L:L,CSM_AGENCY3[[#This Row],[Agency]],'0. CSM'!M:M,CSM_AGENCY3[[#This Row],[Billing CSM Title]])+SUMIFS('0. CSM'!E:E,'0. CSM'!L:L,CSM_AGENCY3[[#This Row],[Agency]],'0. CSM'!M:M,CSM_AGENCY3[[#This Row],[Billing CSM Title]])*1000</f>
        <v>0</v>
      </c>
      <c r="I2534" s="70">
        <f>SUMIFS('0. CSM'!D:D,'0. CSM'!L:L,CSM_AGENCY3[[#This Row],[Agency]],'0. CSM'!M:M,CSM_AGENCY3[[#This Row],[Billing CSM Title]])+SUMIFS('0. CSM'!F:F,'0. CSM'!L:L,CSM_AGENCY3[[#This Row],[Agency]],'0. CSM'!M:M,CSM_AGENCY3[[#This Row],[Billing CSM Title]])*1000</f>
        <v>0</v>
      </c>
      <c r="J2534" s="70">
        <f>CSM_AGENCY3[[#This Row],[FY1 ANNUAL]]+CSM_AGENCY3[[#This Row],[FY2 ANNUAL]]</f>
        <v>0</v>
      </c>
      <c r="K2534" s="70">
        <f>ROUND(CSM_AGENCY3[[#This Row],[FY1 ANNUAL]]/12,2)</f>
        <v>0</v>
      </c>
      <c r="L2534" s="70">
        <f>ROUND(CSM_AGENCY3[[#This Row],[FY2 ANNUAL]]/12,2)</f>
        <v>0</v>
      </c>
    </row>
    <row r="2535" spans="1:12" hidden="1" x14ac:dyDescent="0.25">
      <c r="A2535" t="s">
        <v>234</v>
      </c>
      <c r="B2535" t="s">
        <v>356</v>
      </c>
      <c r="C2535" s="4" t="s">
        <v>470</v>
      </c>
      <c r="D2535" s="4"/>
      <c r="E2535" s="4" t="str">
        <f>CSM_AGENCY3[[#This Row],[Agency]]&amp;"-"&amp;CSM_AGENCY3[[#This Row],[Agency Name]]</f>
        <v>099-Comm Salaries for Elected Officials</v>
      </c>
      <c r="F2535" s="8" t="s">
        <v>21</v>
      </c>
      <c r="G2535" s="5" t="s">
        <v>459</v>
      </c>
      <c r="H2535" s="70">
        <f>SUMIFS('0. CSM'!C:C,'0. CSM'!L:L,CSM_AGENCY3[[#This Row],[Agency]],'0. CSM'!M:M,CSM_AGENCY3[[#This Row],[Billing CSM Title]])+SUMIFS('0. CSM'!E:E,'0. CSM'!L:L,CSM_AGENCY3[[#This Row],[Agency]],'0. CSM'!M:M,CSM_AGENCY3[[#This Row],[Billing CSM Title]])*1000</f>
        <v>0</v>
      </c>
      <c r="I2535" s="70">
        <f>SUMIFS('0. CSM'!D:D,'0. CSM'!L:L,CSM_AGENCY3[[#This Row],[Agency]],'0. CSM'!M:M,CSM_AGENCY3[[#This Row],[Billing CSM Title]])+SUMIFS('0. CSM'!F:F,'0. CSM'!L:L,CSM_AGENCY3[[#This Row],[Agency]],'0. CSM'!M:M,CSM_AGENCY3[[#This Row],[Billing CSM Title]])*1000</f>
        <v>0</v>
      </c>
      <c r="J2535" s="70">
        <f>CSM_AGENCY3[[#This Row],[FY1 ANNUAL]]+CSM_AGENCY3[[#This Row],[FY2 ANNUAL]]</f>
        <v>0</v>
      </c>
      <c r="K2535" s="70">
        <f>ROUND(CSM_AGENCY3[[#This Row],[FY1 ANNUAL]]/12,2)</f>
        <v>0</v>
      </c>
      <c r="L2535" s="70">
        <f>ROUND(CSM_AGENCY3[[#This Row],[FY2 ANNUAL]]/12,2)</f>
        <v>0</v>
      </c>
    </row>
    <row r="2536" spans="1:12" hidden="1" x14ac:dyDescent="0.25">
      <c r="A2536" t="s">
        <v>235</v>
      </c>
      <c r="B2536" t="s">
        <v>357</v>
      </c>
      <c r="C2536" s="4" t="s">
        <v>470</v>
      </c>
      <c r="D2536" s="4"/>
      <c r="E2536" s="4" t="str">
        <f>CSM_AGENCY3[[#This Row],[Agency]]&amp;"-"&amp;CSM_AGENCY3[[#This Row],[Agency Name]]</f>
        <v>100-Office of the Attorney General</v>
      </c>
      <c r="F2536" s="8" t="s">
        <v>21</v>
      </c>
      <c r="G2536" s="5" t="s">
        <v>459</v>
      </c>
      <c r="H2536" s="70">
        <f>SUMIFS('0. CSM'!C:C,'0. CSM'!L:L,CSM_AGENCY3[[#This Row],[Agency]],'0. CSM'!M:M,CSM_AGENCY3[[#This Row],[Billing CSM Title]])+SUMIFS('0. CSM'!E:E,'0. CSM'!L:L,CSM_AGENCY3[[#This Row],[Agency]],'0. CSM'!M:M,CSM_AGENCY3[[#This Row],[Billing CSM Title]])*1000</f>
        <v>0</v>
      </c>
      <c r="I2536" s="70">
        <f>SUMIFS('0. CSM'!D:D,'0. CSM'!L:L,CSM_AGENCY3[[#This Row],[Agency]],'0. CSM'!M:M,CSM_AGENCY3[[#This Row],[Billing CSM Title]])+SUMIFS('0. CSM'!F:F,'0. CSM'!L:L,CSM_AGENCY3[[#This Row],[Agency]],'0. CSM'!M:M,CSM_AGENCY3[[#This Row],[Billing CSM Title]])*1000</f>
        <v>0</v>
      </c>
      <c r="J2536" s="70">
        <f>CSM_AGENCY3[[#This Row],[FY1 ANNUAL]]+CSM_AGENCY3[[#This Row],[FY2 ANNUAL]]</f>
        <v>0</v>
      </c>
      <c r="K2536" s="70">
        <f>ROUND(CSM_AGENCY3[[#This Row],[FY1 ANNUAL]]/12,2)</f>
        <v>0</v>
      </c>
      <c r="L2536" s="70">
        <f>ROUND(CSM_AGENCY3[[#This Row],[FY2 ANNUAL]]/12,2)</f>
        <v>0</v>
      </c>
    </row>
    <row r="2537" spans="1:12" hidden="1" x14ac:dyDescent="0.25">
      <c r="A2537" t="s">
        <v>236</v>
      </c>
      <c r="B2537" t="s">
        <v>358</v>
      </c>
      <c r="C2537" s="4" t="s">
        <v>470</v>
      </c>
      <c r="D2537" s="4"/>
      <c r="E2537" s="4" t="str">
        <f>CSM_AGENCY3[[#This Row],[Agency]]&amp;"-"&amp;CSM_AGENCY3[[#This Row],[Agency Name]]</f>
        <v>101-Caseload Forecast Council</v>
      </c>
      <c r="F2537" s="8" t="s">
        <v>21</v>
      </c>
      <c r="G2537" s="5" t="s">
        <v>459</v>
      </c>
      <c r="H2537" s="70">
        <f>SUMIFS('0. CSM'!C:C,'0. CSM'!L:L,CSM_AGENCY3[[#This Row],[Agency]],'0. CSM'!M:M,CSM_AGENCY3[[#This Row],[Billing CSM Title]])+SUMIFS('0. CSM'!E:E,'0. CSM'!L:L,CSM_AGENCY3[[#This Row],[Agency]],'0. CSM'!M:M,CSM_AGENCY3[[#This Row],[Billing CSM Title]])*1000</f>
        <v>0</v>
      </c>
      <c r="I2537" s="70">
        <f>SUMIFS('0. CSM'!D:D,'0. CSM'!L:L,CSM_AGENCY3[[#This Row],[Agency]],'0. CSM'!M:M,CSM_AGENCY3[[#This Row],[Billing CSM Title]])+SUMIFS('0. CSM'!F:F,'0. CSM'!L:L,CSM_AGENCY3[[#This Row],[Agency]],'0. CSM'!M:M,CSM_AGENCY3[[#This Row],[Billing CSM Title]])*1000</f>
        <v>0</v>
      </c>
      <c r="J2537" s="70">
        <f>CSM_AGENCY3[[#This Row],[FY1 ANNUAL]]+CSM_AGENCY3[[#This Row],[FY2 ANNUAL]]</f>
        <v>0</v>
      </c>
      <c r="K2537" s="70">
        <f>ROUND(CSM_AGENCY3[[#This Row],[FY1 ANNUAL]]/12,2)</f>
        <v>0</v>
      </c>
      <c r="L2537" s="70">
        <f>ROUND(CSM_AGENCY3[[#This Row],[FY2 ANNUAL]]/12,2)</f>
        <v>0</v>
      </c>
    </row>
    <row r="2538" spans="1:12" hidden="1" x14ac:dyDescent="0.25">
      <c r="A2538" t="s">
        <v>237</v>
      </c>
      <c r="B2538" t="s">
        <v>359</v>
      </c>
      <c r="C2538" s="4" t="s">
        <v>470</v>
      </c>
      <c r="D2538" s="4"/>
      <c r="E2538" s="4" t="str">
        <f>CSM_AGENCY3[[#This Row],[Agency]]&amp;"-"&amp;CSM_AGENCY3[[#This Row],[Agency Name]]</f>
        <v>102-Dept of Financial Institutions</v>
      </c>
      <c r="F2538" s="8" t="s">
        <v>21</v>
      </c>
      <c r="G2538" s="5" t="s">
        <v>459</v>
      </c>
      <c r="H2538" s="70">
        <f>SUMIFS('0. CSM'!C:C,'0. CSM'!L:L,CSM_AGENCY3[[#This Row],[Agency]],'0. CSM'!M:M,CSM_AGENCY3[[#This Row],[Billing CSM Title]])+SUMIFS('0. CSM'!E:E,'0. CSM'!L:L,CSM_AGENCY3[[#This Row],[Agency]],'0. CSM'!M:M,CSM_AGENCY3[[#This Row],[Billing CSM Title]])*1000</f>
        <v>0</v>
      </c>
      <c r="I2538" s="70">
        <f>SUMIFS('0. CSM'!D:D,'0. CSM'!L:L,CSM_AGENCY3[[#This Row],[Agency]],'0. CSM'!M:M,CSM_AGENCY3[[#This Row],[Billing CSM Title]])+SUMIFS('0. CSM'!F:F,'0. CSM'!L:L,CSM_AGENCY3[[#This Row],[Agency]],'0. CSM'!M:M,CSM_AGENCY3[[#This Row],[Billing CSM Title]])*1000</f>
        <v>0</v>
      </c>
      <c r="J2538" s="70">
        <f>CSM_AGENCY3[[#This Row],[FY1 ANNUAL]]+CSM_AGENCY3[[#This Row],[FY2 ANNUAL]]</f>
        <v>0</v>
      </c>
      <c r="K2538" s="70">
        <f>ROUND(CSM_AGENCY3[[#This Row],[FY1 ANNUAL]]/12,2)</f>
        <v>0</v>
      </c>
      <c r="L2538" s="70">
        <f>ROUND(CSM_AGENCY3[[#This Row],[FY2 ANNUAL]]/12,2)</f>
        <v>0</v>
      </c>
    </row>
    <row r="2539" spans="1:12" hidden="1" x14ac:dyDescent="0.25">
      <c r="A2539" t="s">
        <v>238</v>
      </c>
      <c r="B2539" t="s">
        <v>360</v>
      </c>
      <c r="C2539" s="4" t="s">
        <v>470</v>
      </c>
      <c r="D2539" s="4"/>
      <c r="E2539" s="4" t="str">
        <f>CSM_AGENCY3[[#This Row],[Agency]]&amp;"-"&amp;CSM_AGENCY3[[#This Row],[Agency Name]]</f>
        <v>103-Department of Commerce</v>
      </c>
      <c r="F2539" s="8" t="s">
        <v>21</v>
      </c>
      <c r="G2539" s="5" t="s">
        <v>459</v>
      </c>
      <c r="H2539" s="70">
        <f>SUMIFS('0. CSM'!C:C,'0. CSM'!L:L,CSM_AGENCY3[[#This Row],[Agency]],'0. CSM'!M:M,CSM_AGENCY3[[#This Row],[Billing CSM Title]])+SUMIFS('0. CSM'!E:E,'0. CSM'!L:L,CSM_AGENCY3[[#This Row],[Agency]],'0. CSM'!M:M,CSM_AGENCY3[[#This Row],[Billing CSM Title]])*1000</f>
        <v>0</v>
      </c>
      <c r="I2539" s="70">
        <f>SUMIFS('0. CSM'!D:D,'0. CSM'!L:L,CSM_AGENCY3[[#This Row],[Agency]],'0. CSM'!M:M,CSM_AGENCY3[[#This Row],[Billing CSM Title]])+SUMIFS('0. CSM'!F:F,'0. CSM'!L:L,CSM_AGENCY3[[#This Row],[Agency]],'0. CSM'!M:M,CSM_AGENCY3[[#This Row],[Billing CSM Title]])*1000</f>
        <v>0</v>
      </c>
      <c r="J2539" s="70">
        <f>CSM_AGENCY3[[#This Row],[FY1 ANNUAL]]+CSM_AGENCY3[[#This Row],[FY2 ANNUAL]]</f>
        <v>0</v>
      </c>
      <c r="K2539" s="70">
        <f>ROUND(CSM_AGENCY3[[#This Row],[FY1 ANNUAL]]/12,2)</f>
        <v>0</v>
      </c>
      <c r="L2539" s="70">
        <f>ROUND(CSM_AGENCY3[[#This Row],[FY2 ANNUAL]]/12,2)</f>
        <v>0</v>
      </c>
    </row>
    <row r="2540" spans="1:12" hidden="1" x14ac:dyDescent="0.25">
      <c r="A2540" t="s">
        <v>239</v>
      </c>
      <c r="B2540" t="s">
        <v>361</v>
      </c>
      <c r="C2540" s="4" t="s">
        <v>470</v>
      </c>
      <c r="D2540" s="4"/>
      <c r="E2540" s="4" t="str">
        <f>CSM_AGENCY3[[#This Row],[Agency]]&amp;"-"&amp;CSM_AGENCY3[[#This Row],[Agency Name]]</f>
        <v>104-Economic &amp; Revenue Forecast Council</v>
      </c>
      <c r="F2540" s="8" t="s">
        <v>21</v>
      </c>
      <c r="G2540" s="5" t="s">
        <v>459</v>
      </c>
      <c r="H2540" s="70">
        <f>SUMIFS('0. CSM'!C:C,'0. CSM'!L:L,CSM_AGENCY3[[#This Row],[Agency]],'0. CSM'!M:M,CSM_AGENCY3[[#This Row],[Billing CSM Title]])+SUMIFS('0. CSM'!E:E,'0. CSM'!L:L,CSM_AGENCY3[[#This Row],[Agency]],'0. CSM'!M:M,CSM_AGENCY3[[#This Row],[Billing CSM Title]])*1000</f>
        <v>0</v>
      </c>
      <c r="I2540" s="70">
        <f>SUMIFS('0. CSM'!D:D,'0. CSM'!L:L,CSM_AGENCY3[[#This Row],[Agency]],'0. CSM'!M:M,CSM_AGENCY3[[#This Row],[Billing CSM Title]])+SUMIFS('0. CSM'!F:F,'0. CSM'!L:L,CSM_AGENCY3[[#This Row],[Agency]],'0. CSM'!M:M,CSM_AGENCY3[[#This Row],[Billing CSM Title]])*1000</f>
        <v>0</v>
      </c>
      <c r="J2540" s="70">
        <f>CSM_AGENCY3[[#This Row],[FY1 ANNUAL]]+CSM_AGENCY3[[#This Row],[FY2 ANNUAL]]</f>
        <v>0</v>
      </c>
      <c r="K2540" s="70">
        <f>ROUND(CSM_AGENCY3[[#This Row],[FY1 ANNUAL]]/12,2)</f>
        <v>0</v>
      </c>
      <c r="L2540" s="70">
        <f>ROUND(CSM_AGENCY3[[#This Row],[FY2 ANNUAL]]/12,2)</f>
        <v>0</v>
      </c>
    </row>
    <row r="2541" spans="1:12" hidden="1" x14ac:dyDescent="0.25">
      <c r="A2541" t="s">
        <v>240</v>
      </c>
      <c r="B2541" t="s">
        <v>362</v>
      </c>
      <c r="C2541" s="4" t="s">
        <v>470</v>
      </c>
      <c r="D2541" s="4"/>
      <c r="E2541" s="4" t="str">
        <f>CSM_AGENCY3[[#This Row],[Agency]]&amp;"-"&amp;CSM_AGENCY3[[#This Row],[Agency Name]]</f>
        <v>105-Office of Financial Management</v>
      </c>
      <c r="F2541" s="8" t="s">
        <v>21</v>
      </c>
      <c r="G2541" s="5" t="s">
        <v>459</v>
      </c>
      <c r="H2541" s="70">
        <f>SUMIFS('0. CSM'!C:C,'0. CSM'!L:L,CSM_AGENCY3[[#This Row],[Agency]],'0. CSM'!M:M,CSM_AGENCY3[[#This Row],[Billing CSM Title]])+SUMIFS('0. CSM'!E:E,'0. CSM'!L:L,CSM_AGENCY3[[#This Row],[Agency]],'0. CSM'!M:M,CSM_AGENCY3[[#This Row],[Billing CSM Title]])*1000</f>
        <v>0</v>
      </c>
      <c r="I2541" s="70">
        <f>SUMIFS('0. CSM'!D:D,'0. CSM'!L:L,CSM_AGENCY3[[#This Row],[Agency]],'0. CSM'!M:M,CSM_AGENCY3[[#This Row],[Billing CSM Title]])+SUMIFS('0. CSM'!F:F,'0. CSM'!L:L,CSM_AGENCY3[[#This Row],[Agency]],'0. CSM'!M:M,CSM_AGENCY3[[#This Row],[Billing CSM Title]])*1000</f>
        <v>0</v>
      </c>
      <c r="J2541" s="70">
        <f>CSM_AGENCY3[[#This Row],[FY1 ANNUAL]]+CSM_AGENCY3[[#This Row],[FY2 ANNUAL]]</f>
        <v>0</v>
      </c>
      <c r="K2541" s="70">
        <f>ROUND(CSM_AGENCY3[[#This Row],[FY1 ANNUAL]]/12,2)</f>
        <v>0</v>
      </c>
      <c r="L2541" s="70">
        <f>ROUND(CSM_AGENCY3[[#This Row],[FY2 ANNUAL]]/12,2)</f>
        <v>0</v>
      </c>
    </row>
    <row r="2542" spans="1:12" hidden="1" x14ac:dyDescent="0.25">
      <c r="A2542" t="s">
        <v>241</v>
      </c>
      <c r="B2542" t="s">
        <v>363</v>
      </c>
      <c r="C2542" s="4" t="s">
        <v>470</v>
      </c>
      <c r="D2542" s="4"/>
      <c r="E2542" s="4" t="str">
        <f>CSM_AGENCY3[[#This Row],[Agency]]&amp;"-"&amp;CSM_AGENCY3[[#This Row],[Agency Name]]</f>
        <v>107-WA State Health Care Authority</v>
      </c>
      <c r="F2542" s="8" t="s">
        <v>21</v>
      </c>
      <c r="G2542" s="5" t="s">
        <v>459</v>
      </c>
      <c r="H2542" s="70">
        <f>SUMIFS('0. CSM'!C:C,'0. CSM'!L:L,CSM_AGENCY3[[#This Row],[Agency]],'0. CSM'!M:M,CSM_AGENCY3[[#This Row],[Billing CSM Title]])+SUMIFS('0. CSM'!E:E,'0. CSM'!L:L,CSM_AGENCY3[[#This Row],[Agency]],'0. CSM'!M:M,CSM_AGENCY3[[#This Row],[Billing CSM Title]])*1000</f>
        <v>0</v>
      </c>
      <c r="I2542" s="70">
        <f>SUMIFS('0. CSM'!D:D,'0. CSM'!L:L,CSM_AGENCY3[[#This Row],[Agency]],'0. CSM'!M:M,CSM_AGENCY3[[#This Row],[Billing CSM Title]])+SUMIFS('0. CSM'!F:F,'0. CSM'!L:L,CSM_AGENCY3[[#This Row],[Agency]],'0. CSM'!M:M,CSM_AGENCY3[[#This Row],[Billing CSM Title]])*1000</f>
        <v>0</v>
      </c>
      <c r="J2542" s="70">
        <f>CSM_AGENCY3[[#This Row],[FY1 ANNUAL]]+CSM_AGENCY3[[#This Row],[FY2 ANNUAL]]</f>
        <v>0</v>
      </c>
      <c r="K2542" s="70">
        <f>ROUND(CSM_AGENCY3[[#This Row],[FY1 ANNUAL]]/12,2)</f>
        <v>0</v>
      </c>
      <c r="L2542" s="70">
        <f>ROUND(CSM_AGENCY3[[#This Row],[FY2 ANNUAL]]/12,2)</f>
        <v>0</v>
      </c>
    </row>
    <row r="2543" spans="1:12" hidden="1" x14ac:dyDescent="0.25">
      <c r="A2543" t="s">
        <v>242</v>
      </c>
      <c r="B2543" t="s">
        <v>364</v>
      </c>
      <c r="C2543" s="4" t="s">
        <v>470</v>
      </c>
      <c r="D2543" s="4"/>
      <c r="E2543" s="4" t="str">
        <f>CSM_AGENCY3[[#This Row],[Agency]]&amp;"-"&amp;CSM_AGENCY3[[#This Row],[Agency Name]]</f>
        <v>110-Office of Administrative Hearings</v>
      </c>
      <c r="F2543" s="8" t="s">
        <v>21</v>
      </c>
      <c r="G2543" s="5" t="s">
        <v>459</v>
      </c>
      <c r="H2543" s="70">
        <f>SUMIFS('0. CSM'!C:C,'0. CSM'!L:L,CSM_AGENCY3[[#This Row],[Agency]],'0. CSM'!M:M,CSM_AGENCY3[[#This Row],[Billing CSM Title]])+SUMIFS('0. CSM'!E:E,'0. CSM'!L:L,CSM_AGENCY3[[#This Row],[Agency]],'0. CSM'!M:M,CSM_AGENCY3[[#This Row],[Billing CSM Title]])*1000</f>
        <v>0</v>
      </c>
      <c r="I2543" s="70">
        <f>SUMIFS('0. CSM'!D:D,'0. CSM'!L:L,CSM_AGENCY3[[#This Row],[Agency]],'0. CSM'!M:M,CSM_AGENCY3[[#This Row],[Billing CSM Title]])+SUMIFS('0. CSM'!F:F,'0. CSM'!L:L,CSM_AGENCY3[[#This Row],[Agency]],'0. CSM'!M:M,CSM_AGENCY3[[#This Row],[Billing CSM Title]])*1000</f>
        <v>0</v>
      </c>
      <c r="J2543" s="70">
        <f>CSM_AGENCY3[[#This Row],[FY1 ANNUAL]]+CSM_AGENCY3[[#This Row],[FY2 ANNUAL]]</f>
        <v>0</v>
      </c>
      <c r="K2543" s="70">
        <f>ROUND(CSM_AGENCY3[[#This Row],[FY1 ANNUAL]]/12,2)</f>
        <v>0</v>
      </c>
      <c r="L2543" s="70">
        <f>ROUND(CSM_AGENCY3[[#This Row],[FY2 ANNUAL]]/12,2)</f>
        <v>0</v>
      </c>
    </row>
    <row r="2544" spans="1:12" hidden="1" x14ac:dyDescent="0.25">
      <c r="A2544" t="s">
        <v>243</v>
      </c>
      <c r="B2544" t="s">
        <v>365</v>
      </c>
      <c r="C2544" s="4" t="s">
        <v>470</v>
      </c>
      <c r="D2544" s="4"/>
      <c r="E2544" s="4" t="str">
        <f>CSM_AGENCY3[[#This Row],[Agency]]&amp;"-"&amp;CSM_AGENCY3[[#This Row],[Agency Name]]</f>
        <v>116-State Lottery Commission</v>
      </c>
      <c r="F2544" s="8" t="s">
        <v>21</v>
      </c>
      <c r="G2544" s="5" t="s">
        <v>459</v>
      </c>
      <c r="H2544" s="70">
        <f>SUMIFS('0. CSM'!C:C,'0. CSM'!L:L,CSM_AGENCY3[[#This Row],[Agency]],'0. CSM'!M:M,CSM_AGENCY3[[#This Row],[Billing CSM Title]])+SUMIFS('0. CSM'!E:E,'0. CSM'!L:L,CSM_AGENCY3[[#This Row],[Agency]],'0. CSM'!M:M,CSM_AGENCY3[[#This Row],[Billing CSM Title]])*1000</f>
        <v>0</v>
      </c>
      <c r="I2544" s="70">
        <f>SUMIFS('0. CSM'!D:D,'0. CSM'!L:L,CSM_AGENCY3[[#This Row],[Agency]],'0. CSM'!M:M,CSM_AGENCY3[[#This Row],[Billing CSM Title]])+SUMIFS('0. CSM'!F:F,'0. CSM'!L:L,CSM_AGENCY3[[#This Row],[Agency]],'0. CSM'!M:M,CSM_AGENCY3[[#This Row],[Billing CSM Title]])*1000</f>
        <v>0</v>
      </c>
      <c r="J2544" s="70">
        <f>CSM_AGENCY3[[#This Row],[FY1 ANNUAL]]+CSM_AGENCY3[[#This Row],[FY2 ANNUAL]]</f>
        <v>0</v>
      </c>
      <c r="K2544" s="70">
        <f>ROUND(CSM_AGENCY3[[#This Row],[FY1 ANNUAL]]/12,2)</f>
        <v>0</v>
      </c>
      <c r="L2544" s="70">
        <f>ROUND(CSM_AGENCY3[[#This Row],[FY2 ANNUAL]]/12,2)</f>
        <v>0</v>
      </c>
    </row>
    <row r="2545" spans="1:12" hidden="1" x14ac:dyDescent="0.25">
      <c r="A2545" t="s">
        <v>244</v>
      </c>
      <c r="B2545" t="s">
        <v>366</v>
      </c>
      <c r="C2545" s="4" t="s">
        <v>470</v>
      </c>
      <c r="D2545" s="4"/>
      <c r="E2545" s="4" t="str">
        <f>CSM_AGENCY3[[#This Row],[Agency]]&amp;"-"&amp;CSM_AGENCY3[[#This Row],[Agency Name]]</f>
        <v>117-Washington State Gambling Comm</v>
      </c>
      <c r="F2545" s="8" t="s">
        <v>21</v>
      </c>
      <c r="G2545" s="5" t="s">
        <v>459</v>
      </c>
      <c r="H2545" s="70">
        <f>SUMIFS('0. CSM'!C:C,'0. CSM'!L:L,CSM_AGENCY3[[#This Row],[Agency]],'0. CSM'!M:M,CSM_AGENCY3[[#This Row],[Billing CSM Title]])+SUMIFS('0. CSM'!E:E,'0. CSM'!L:L,CSM_AGENCY3[[#This Row],[Agency]],'0. CSM'!M:M,CSM_AGENCY3[[#This Row],[Billing CSM Title]])*1000</f>
        <v>0</v>
      </c>
      <c r="I2545" s="70">
        <f>SUMIFS('0. CSM'!D:D,'0. CSM'!L:L,CSM_AGENCY3[[#This Row],[Agency]],'0. CSM'!M:M,CSM_AGENCY3[[#This Row],[Billing CSM Title]])+SUMIFS('0. CSM'!F:F,'0. CSM'!L:L,CSM_AGENCY3[[#This Row],[Agency]],'0. CSM'!M:M,CSM_AGENCY3[[#This Row],[Billing CSM Title]])*1000</f>
        <v>0</v>
      </c>
      <c r="J2545" s="70">
        <f>CSM_AGENCY3[[#This Row],[FY1 ANNUAL]]+CSM_AGENCY3[[#This Row],[FY2 ANNUAL]]</f>
        <v>0</v>
      </c>
      <c r="K2545" s="70">
        <f>ROUND(CSM_AGENCY3[[#This Row],[FY1 ANNUAL]]/12,2)</f>
        <v>0</v>
      </c>
      <c r="L2545" s="70">
        <f>ROUND(CSM_AGENCY3[[#This Row],[FY2 ANNUAL]]/12,2)</f>
        <v>0</v>
      </c>
    </row>
    <row r="2546" spans="1:12" hidden="1" x14ac:dyDescent="0.25">
      <c r="A2546" t="s">
        <v>245</v>
      </c>
      <c r="B2546" t="s">
        <v>367</v>
      </c>
      <c r="C2546" s="4" t="s">
        <v>470</v>
      </c>
      <c r="D2546" s="4"/>
      <c r="E2546" s="4" t="str">
        <f>CSM_AGENCY3[[#This Row],[Agency]]&amp;"-"&amp;CSM_AGENCY3[[#This Row],[Agency Name]]</f>
        <v>118-WA State Comm on Hispanic Affairs</v>
      </c>
      <c r="F2546" s="8" t="s">
        <v>21</v>
      </c>
      <c r="G2546" s="5" t="s">
        <v>459</v>
      </c>
      <c r="H2546" s="70">
        <f>SUMIFS('0. CSM'!C:C,'0. CSM'!L:L,CSM_AGENCY3[[#This Row],[Agency]],'0. CSM'!M:M,CSM_AGENCY3[[#This Row],[Billing CSM Title]])+SUMIFS('0. CSM'!E:E,'0. CSM'!L:L,CSM_AGENCY3[[#This Row],[Agency]],'0. CSM'!M:M,CSM_AGENCY3[[#This Row],[Billing CSM Title]])*1000</f>
        <v>0</v>
      </c>
      <c r="I2546" s="70">
        <f>SUMIFS('0. CSM'!D:D,'0. CSM'!L:L,CSM_AGENCY3[[#This Row],[Agency]],'0. CSM'!M:M,CSM_AGENCY3[[#This Row],[Billing CSM Title]])+SUMIFS('0. CSM'!F:F,'0. CSM'!L:L,CSM_AGENCY3[[#This Row],[Agency]],'0. CSM'!M:M,CSM_AGENCY3[[#This Row],[Billing CSM Title]])*1000</f>
        <v>0</v>
      </c>
      <c r="J2546" s="70">
        <f>CSM_AGENCY3[[#This Row],[FY1 ANNUAL]]+CSM_AGENCY3[[#This Row],[FY2 ANNUAL]]</f>
        <v>0</v>
      </c>
      <c r="K2546" s="70">
        <f>ROUND(CSM_AGENCY3[[#This Row],[FY1 ANNUAL]]/12,2)</f>
        <v>0</v>
      </c>
      <c r="L2546" s="70">
        <f>ROUND(CSM_AGENCY3[[#This Row],[FY2 ANNUAL]]/12,2)</f>
        <v>0</v>
      </c>
    </row>
    <row r="2547" spans="1:12" hidden="1" x14ac:dyDescent="0.25">
      <c r="A2547" t="s">
        <v>246</v>
      </c>
      <c r="B2547" t="s">
        <v>368</v>
      </c>
      <c r="C2547" s="4" t="s">
        <v>470</v>
      </c>
      <c r="D2547" s="4"/>
      <c r="E2547" s="4" t="str">
        <f>CSM_AGENCY3[[#This Row],[Agency]]&amp;"-"&amp;CSM_AGENCY3[[#This Row],[Agency Name]]</f>
        <v>119-African-American Affairs Comm</v>
      </c>
      <c r="F2547" s="8" t="s">
        <v>21</v>
      </c>
      <c r="G2547" s="5" t="s">
        <v>459</v>
      </c>
      <c r="H2547" s="70">
        <f>SUMIFS('0. CSM'!C:C,'0. CSM'!L:L,CSM_AGENCY3[[#This Row],[Agency]],'0. CSM'!M:M,CSM_AGENCY3[[#This Row],[Billing CSM Title]])+SUMIFS('0. CSM'!E:E,'0. CSM'!L:L,CSM_AGENCY3[[#This Row],[Agency]],'0. CSM'!M:M,CSM_AGENCY3[[#This Row],[Billing CSM Title]])*1000</f>
        <v>0</v>
      </c>
      <c r="I2547" s="70">
        <f>SUMIFS('0. CSM'!D:D,'0. CSM'!L:L,CSM_AGENCY3[[#This Row],[Agency]],'0. CSM'!M:M,CSM_AGENCY3[[#This Row],[Billing CSM Title]])+SUMIFS('0. CSM'!F:F,'0. CSM'!L:L,CSM_AGENCY3[[#This Row],[Agency]],'0. CSM'!M:M,CSM_AGENCY3[[#This Row],[Billing CSM Title]])*1000</f>
        <v>0</v>
      </c>
      <c r="J2547" s="70">
        <f>CSM_AGENCY3[[#This Row],[FY1 ANNUAL]]+CSM_AGENCY3[[#This Row],[FY2 ANNUAL]]</f>
        <v>0</v>
      </c>
      <c r="K2547" s="70">
        <f>ROUND(CSM_AGENCY3[[#This Row],[FY1 ANNUAL]]/12,2)</f>
        <v>0</v>
      </c>
      <c r="L2547" s="70">
        <f>ROUND(CSM_AGENCY3[[#This Row],[FY2 ANNUAL]]/12,2)</f>
        <v>0</v>
      </c>
    </row>
    <row r="2548" spans="1:12" hidden="1" x14ac:dyDescent="0.25">
      <c r="A2548" t="s">
        <v>247</v>
      </c>
      <c r="B2548" t="s">
        <v>369</v>
      </c>
      <c r="C2548" s="4" t="s">
        <v>470</v>
      </c>
      <c r="D2548" s="4"/>
      <c r="E2548" s="4" t="str">
        <f>CSM_AGENCY3[[#This Row],[Agency]]&amp;"-"&amp;CSM_AGENCY3[[#This Row],[Agency Name]]</f>
        <v>120-Human Rights Commission</v>
      </c>
      <c r="F2548" s="8" t="s">
        <v>21</v>
      </c>
      <c r="G2548" s="5" t="s">
        <v>459</v>
      </c>
      <c r="H2548" s="70">
        <f>SUMIFS('0. CSM'!C:C,'0. CSM'!L:L,CSM_AGENCY3[[#This Row],[Agency]],'0. CSM'!M:M,CSM_AGENCY3[[#This Row],[Billing CSM Title]])+SUMIFS('0. CSM'!E:E,'0. CSM'!L:L,CSM_AGENCY3[[#This Row],[Agency]],'0. CSM'!M:M,CSM_AGENCY3[[#This Row],[Billing CSM Title]])*1000</f>
        <v>0</v>
      </c>
      <c r="I2548" s="70">
        <f>SUMIFS('0. CSM'!D:D,'0. CSM'!L:L,CSM_AGENCY3[[#This Row],[Agency]],'0. CSM'!M:M,CSM_AGENCY3[[#This Row],[Billing CSM Title]])+SUMIFS('0. CSM'!F:F,'0. CSM'!L:L,CSM_AGENCY3[[#This Row],[Agency]],'0. CSM'!M:M,CSM_AGENCY3[[#This Row],[Billing CSM Title]])*1000</f>
        <v>0</v>
      </c>
      <c r="J2548" s="70">
        <f>CSM_AGENCY3[[#This Row],[FY1 ANNUAL]]+CSM_AGENCY3[[#This Row],[FY2 ANNUAL]]</f>
        <v>0</v>
      </c>
      <c r="K2548" s="70">
        <f>ROUND(CSM_AGENCY3[[#This Row],[FY1 ANNUAL]]/12,2)</f>
        <v>0</v>
      </c>
      <c r="L2548" s="70">
        <f>ROUND(CSM_AGENCY3[[#This Row],[FY2 ANNUAL]]/12,2)</f>
        <v>0</v>
      </c>
    </row>
    <row r="2549" spans="1:12" hidden="1" x14ac:dyDescent="0.25">
      <c r="A2549" t="s">
        <v>248</v>
      </c>
      <c r="B2549" t="s">
        <v>370</v>
      </c>
      <c r="C2549" s="4" t="s">
        <v>470</v>
      </c>
      <c r="D2549" s="4"/>
      <c r="E2549" s="4" t="str">
        <f>CSM_AGENCY3[[#This Row],[Agency]]&amp;"-"&amp;CSM_AGENCY3[[#This Row],[Agency Name]]</f>
        <v>124-Department of Retirement Systems</v>
      </c>
      <c r="F2549" s="8" t="s">
        <v>21</v>
      </c>
      <c r="G2549" s="5" t="s">
        <v>459</v>
      </c>
      <c r="H2549" s="70">
        <f>SUMIFS('0. CSM'!C:C,'0. CSM'!L:L,CSM_AGENCY3[[#This Row],[Agency]],'0. CSM'!M:M,CSM_AGENCY3[[#This Row],[Billing CSM Title]])+SUMIFS('0. CSM'!E:E,'0. CSM'!L:L,CSM_AGENCY3[[#This Row],[Agency]],'0. CSM'!M:M,CSM_AGENCY3[[#This Row],[Billing CSM Title]])*1000</f>
        <v>0</v>
      </c>
      <c r="I2549" s="70">
        <f>SUMIFS('0. CSM'!D:D,'0. CSM'!L:L,CSM_AGENCY3[[#This Row],[Agency]],'0. CSM'!M:M,CSM_AGENCY3[[#This Row],[Billing CSM Title]])+SUMIFS('0. CSM'!F:F,'0. CSM'!L:L,CSM_AGENCY3[[#This Row],[Agency]],'0. CSM'!M:M,CSM_AGENCY3[[#This Row],[Billing CSM Title]])*1000</f>
        <v>0</v>
      </c>
      <c r="J2549" s="70">
        <f>CSM_AGENCY3[[#This Row],[FY1 ANNUAL]]+CSM_AGENCY3[[#This Row],[FY2 ANNUAL]]</f>
        <v>0</v>
      </c>
      <c r="K2549" s="70">
        <f>ROUND(CSM_AGENCY3[[#This Row],[FY1 ANNUAL]]/12,2)</f>
        <v>0</v>
      </c>
      <c r="L2549" s="70">
        <f>ROUND(CSM_AGENCY3[[#This Row],[FY2 ANNUAL]]/12,2)</f>
        <v>0</v>
      </c>
    </row>
    <row r="2550" spans="1:12" hidden="1" x14ac:dyDescent="0.25">
      <c r="A2550" t="s">
        <v>249</v>
      </c>
      <c r="B2550" t="s">
        <v>371</v>
      </c>
      <c r="C2550" s="4" t="s">
        <v>470</v>
      </c>
      <c r="D2550" s="4"/>
      <c r="E2550" s="4" t="str">
        <f>CSM_AGENCY3[[#This Row],[Agency]]&amp;"-"&amp;CSM_AGENCY3[[#This Row],[Agency Name]]</f>
        <v>126-State Investment Board</v>
      </c>
      <c r="F2550" s="8" t="s">
        <v>21</v>
      </c>
      <c r="G2550" s="5" t="s">
        <v>459</v>
      </c>
      <c r="H2550" s="70">
        <f>SUMIFS('0. CSM'!C:C,'0. CSM'!L:L,CSM_AGENCY3[[#This Row],[Agency]],'0. CSM'!M:M,CSM_AGENCY3[[#This Row],[Billing CSM Title]])+SUMIFS('0. CSM'!E:E,'0. CSM'!L:L,CSM_AGENCY3[[#This Row],[Agency]],'0. CSM'!M:M,CSM_AGENCY3[[#This Row],[Billing CSM Title]])*1000</f>
        <v>0</v>
      </c>
      <c r="I2550" s="70">
        <f>SUMIFS('0. CSM'!D:D,'0. CSM'!L:L,CSM_AGENCY3[[#This Row],[Agency]],'0. CSM'!M:M,CSM_AGENCY3[[#This Row],[Billing CSM Title]])+SUMIFS('0. CSM'!F:F,'0. CSM'!L:L,CSM_AGENCY3[[#This Row],[Agency]],'0. CSM'!M:M,CSM_AGENCY3[[#This Row],[Billing CSM Title]])*1000</f>
        <v>0</v>
      </c>
      <c r="J2550" s="70">
        <f>CSM_AGENCY3[[#This Row],[FY1 ANNUAL]]+CSM_AGENCY3[[#This Row],[FY2 ANNUAL]]</f>
        <v>0</v>
      </c>
      <c r="K2550" s="70">
        <f>ROUND(CSM_AGENCY3[[#This Row],[FY1 ANNUAL]]/12,2)</f>
        <v>0</v>
      </c>
      <c r="L2550" s="70">
        <f>ROUND(CSM_AGENCY3[[#This Row],[FY2 ANNUAL]]/12,2)</f>
        <v>0</v>
      </c>
    </row>
    <row r="2551" spans="1:12" hidden="1" x14ac:dyDescent="0.25">
      <c r="A2551" t="s">
        <v>250</v>
      </c>
      <c r="B2551" t="s">
        <v>372</v>
      </c>
      <c r="C2551" s="4" t="s">
        <v>470</v>
      </c>
      <c r="D2551" s="4"/>
      <c r="E2551" s="4" t="str">
        <f>CSM_AGENCY3[[#This Row],[Agency]]&amp;"-"&amp;CSM_AGENCY3[[#This Row],[Agency Name]]</f>
        <v>140-Department of Revenue</v>
      </c>
      <c r="F2551" s="8" t="s">
        <v>21</v>
      </c>
      <c r="G2551" s="5" t="s">
        <v>459</v>
      </c>
      <c r="H2551" s="70">
        <f>SUMIFS('0. CSM'!C:C,'0. CSM'!L:L,CSM_AGENCY3[[#This Row],[Agency]],'0. CSM'!M:M,CSM_AGENCY3[[#This Row],[Billing CSM Title]])+SUMIFS('0. CSM'!E:E,'0. CSM'!L:L,CSM_AGENCY3[[#This Row],[Agency]],'0. CSM'!M:M,CSM_AGENCY3[[#This Row],[Billing CSM Title]])*1000</f>
        <v>0</v>
      </c>
      <c r="I2551" s="70">
        <f>SUMIFS('0. CSM'!D:D,'0. CSM'!L:L,CSM_AGENCY3[[#This Row],[Agency]],'0. CSM'!M:M,CSM_AGENCY3[[#This Row],[Billing CSM Title]])+SUMIFS('0. CSM'!F:F,'0. CSM'!L:L,CSM_AGENCY3[[#This Row],[Agency]],'0. CSM'!M:M,CSM_AGENCY3[[#This Row],[Billing CSM Title]])*1000</f>
        <v>0</v>
      </c>
      <c r="J2551" s="70">
        <f>CSM_AGENCY3[[#This Row],[FY1 ANNUAL]]+CSM_AGENCY3[[#This Row],[FY2 ANNUAL]]</f>
        <v>0</v>
      </c>
      <c r="K2551" s="70">
        <f>ROUND(CSM_AGENCY3[[#This Row],[FY1 ANNUAL]]/12,2)</f>
        <v>0</v>
      </c>
      <c r="L2551" s="70">
        <f>ROUND(CSM_AGENCY3[[#This Row],[FY2 ANNUAL]]/12,2)</f>
        <v>0</v>
      </c>
    </row>
    <row r="2552" spans="1:12" hidden="1" x14ac:dyDescent="0.25">
      <c r="A2552" t="s">
        <v>251</v>
      </c>
      <c r="B2552" t="s">
        <v>373</v>
      </c>
      <c r="C2552" s="4" t="s">
        <v>470</v>
      </c>
      <c r="D2552" s="4"/>
      <c r="E2552" s="4" t="str">
        <f>CSM_AGENCY3[[#This Row],[Agency]]&amp;"-"&amp;CSM_AGENCY3[[#This Row],[Agency Name]]</f>
        <v>142-Board of Tax Appeals</v>
      </c>
      <c r="F2552" s="8" t="s">
        <v>21</v>
      </c>
      <c r="G2552" s="5" t="s">
        <v>459</v>
      </c>
      <c r="H2552" s="70">
        <f>SUMIFS('0. CSM'!C:C,'0. CSM'!L:L,CSM_AGENCY3[[#This Row],[Agency]],'0. CSM'!M:M,CSM_AGENCY3[[#This Row],[Billing CSM Title]])+SUMIFS('0. CSM'!E:E,'0. CSM'!L:L,CSM_AGENCY3[[#This Row],[Agency]],'0. CSM'!M:M,CSM_AGENCY3[[#This Row],[Billing CSM Title]])*1000</f>
        <v>0</v>
      </c>
      <c r="I2552" s="70">
        <f>SUMIFS('0. CSM'!D:D,'0. CSM'!L:L,CSM_AGENCY3[[#This Row],[Agency]],'0. CSM'!M:M,CSM_AGENCY3[[#This Row],[Billing CSM Title]])+SUMIFS('0. CSM'!F:F,'0. CSM'!L:L,CSM_AGENCY3[[#This Row],[Agency]],'0. CSM'!M:M,CSM_AGENCY3[[#This Row],[Billing CSM Title]])*1000</f>
        <v>0</v>
      </c>
      <c r="J2552" s="70">
        <f>CSM_AGENCY3[[#This Row],[FY1 ANNUAL]]+CSM_AGENCY3[[#This Row],[FY2 ANNUAL]]</f>
        <v>0</v>
      </c>
      <c r="K2552" s="70">
        <f>ROUND(CSM_AGENCY3[[#This Row],[FY1 ANNUAL]]/12,2)</f>
        <v>0</v>
      </c>
      <c r="L2552" s="70">
        <f>ROUND(CSM_AGENCY3[[#This Row],[FY2 ANNUAL]]/12,2)</f>
        <v>0</v>
      </c>
    </row>
    <row r="2553" spans="1:12" hidden="1" x14ac:dyDescent="0.25">
      <c r="A2553" t="s">
        <v>252</v>
      </c>
      <c r="B2553" t="s">
        <v>374</v>
      </c>
      <c r="C2553" s="4" t="s">
        <v>470</v>
      </c>
      <c r="D2553" s="4"/>
      <c r="E2553" s="4" t="str">
        <f>CSM_AGENCY3[[#This Row],[Agency]]&amp;"-"&amp;CSM_AGENCY3[[#This Row],[Agency Name]]</f>
        <v>147-Minority &amp; Women's Business Enterp</v>
      </c>
      <c r="F2553" s="8" t="s">
        <v>21</v>
      </c>
      <c r="G2553" s="5" t="s">
        <v>459</v>
      </c>
      <c r="H2553" s="70">
        <f>SUMIFS('0. CSM'!C:C,'0. CSM'!L:L,CSM_AGENCY3[[#This Row],[Agency]],'0. CSM'!M:M,CSM_AGENCY3[[#This Row],[Billing CSM Title]])+SUMIFS('0. CSM'!E:E,'0. CSM'!L:L,CSM_AGENCY3[[#This Row],[Agency]],'0. CSM'!M:M,CSM_AGENCY3[[#This Row],[Billing CSM Title]])*1000</f>
        <v>0</v>
      </c>
      <c r="I2553" s="70">
        <f>SUMIFS('0. CSM'!D:D,'0. CSM'!L:L,CSM_AGENCY3[[#This Row],[Agency]],'0. CSM'!M:M,CSM_AGENCY3[[#This Row],[Billing CSM Title]])+SUMIFS('0. CSM'!F:F,'0. CSM'!L:L,CSM_AGENCY3[[#This Row],[Agency]],'0. CSM'!M:M,CSM_AGENCY3[[#This Row],[Billing CSM Title]])*1000</f>
        <v>0</v>
      </c>
      <c r="J2553" s="70">
        <f>CSM_AGENCY3[[#This Row],[FY1 ANNUAL]]+CSM_AGENCY3[[#This Row],[FY2 ANNUAL]]</f>
        <v>0</v>
      </c>
      <c r="K2553" s="70">
        <f>ROUND(CSM_AGENCY3[[#This Row],[FY1 ANNUAL]]/12,2)</f>
        <v>0</v>
      </c>
      <c r="L2553" s="70">
        <f>ROUND(CSM_AGENCY3[[#This Row],[FY2 ANNUAL]]/12,2)</f>
        <v>0</v>
      </c>
    </row>
    <row r="2554" spans="1:12" hidden="1" x14ac:dyDescent="0.25">
      <c r="A2554" t="s">
        <v>253</v>
      </c>
      <c r="B2554" t="s">
        <v>375</v>
      </c>
      <c r="C2554" s="4" t="s">
        <v>470</v>
      </c>
      <c r="D2554" s="4"/>
      <c r="E2554" s="4" t="str">
        <f>CSM_AGENCY3[[#This Row],[Agency]]&amp;"-"&amp;CSM_AGENCY3[[#This Row],[Agency Name]]</f>
        <v>160-Office of Insurance Commissioner</v>
      </c>
      <c r="F2554" s="8" t="s">
        <v>21</v>
      </c>
      <c r="G2554" s="5" t="s">
        <v>459</v>
      </c>
      <c r="H2554" s="70">
        <f>SUMIFS('0. CSM'!C:C,'0. CSM'!L:L,CSM_AGENCY3[[#This Row],[Agency]],'0. CSM'!M:M,CSM_AGENCY3[[#This Row],[Billing CSM Title]])+SUMIFS('0. CSM'!E:E,'0. CSM'!L:L,CSM_AGENCY3[[#This Row],[Agency]],'0. CSM'!M:M,CSM_AGENCY3[[#This Row],[Billing CSM Title]])*1000</f>
        <v>0</v>
      </c>
      <c r="I2554" s="70">
        <f>SUMIFS('0. CSM'!D:D,'0. CSM'!L:L,CSM_AGENCY3[[#This Row],[Agency]],'0. CSM'!M:M,CSM_AGENCY3[[#This Row],[Billing CSM Title]])+SUMIFS('0. CSM'!F:F,'0. CSM'!L:L,CSM_AGENCY3[[#This Row],[Agency]],'0. CSM'!M:M,CSM_AGENCY3[[#This Row],[Billing CSM Title]])*1000</f>
        <v>0</v>
      </c>
      <c r="J2554" s="70">
        <f>CSM_AGENCY3[[#This Row],[FY1 ANNUAL]]+CSM_AGENCY3[[#This Row],[FY2 ANNUAL]]</f>
        <v>0</v>
      </c>
      <c r="K2554" s="70">
        <f>ROUND(CSM_AGENCY3[[#This Row],[FY1 ANNUAL]]/12,2)</f>
        <v>0</v>
      </c>
      <c r="L2554" s="70">
        <f>ROUND(CSM_AGENCY3[[#This Row],[FY2 ANNUAL]]/12,2)</f>
        <v>0</v>
      </c>
    </row>
    <row r="2555" spans="1:12" hidden="1" x14ac:dyDescent="0.25">
      <c r="A2555" t="s">
        <v>254</v>
      </c>
      <c r="B2555" t="s">
        <v>376</v>
      </c>
      <c r="C2555" s="4" t="s">
        <v>470</v>
      </c>
      <c r="D2555" s="4"/>
      <c r="E2555" s="4" t="str">
        <f>CSM_AGENCY3[[#This Row],[Agency]]&amp;"-"&amp;CSM_AGENCY3[[#This Row],[Agency Name]]</f>
        <v>163-Consolidated Technology Services</v>
      </c>
      <c r="F2555" s="8" t="s">
        <v>21</v>
      </c>
      <c r="G2555" s="5" t="s">
        <v>459</v>
      </c>
      <c r="H2555" s="70">
        <f>SUMIFS('0. CSM'!C:C,'0. CSM'!L:L,CSM_AGENCY3[[#This Row],[Agency]],'0. CSM'!M:M,CSM_AGENCY3[[#This Row],[Billing CSM Title]])+SUMIFS('0. CSM'!E:E,'0. CSM'!L:L,CSM_AGENCY3[[#This Row],[Agency]],'0. CSM'!M:M,CSM_AGENCY3[[#This Row],[Billing CSM Title]])*1000</f>
        <v>0</v>
      </c>
      <c r="I2555" s="70">
        <f>SUMIFS('0. CSM'!D:D,'0. CSM'!L:L,CSM_AGENCY3[[#This Row],[Agency]],'0. CSM'!M:M,CSM_AGENCY3[[#This Row],[Billing CSM Title]])+SUMIFS('0. CSM'!F:F,'0. CSM'!L:L,CSM_AGENCY3[[#This Row],[Agency]],'0. CSM'!M:M,CSM_AGENCY3[[#This Row],[Billing CSM Title]])*1000</f>
        <v>0</v>
      </c>
      <c r="J2555" s="70">
        <f>CSM_AGENCY3[[#This Row],[FY1 ANNUAL]]+CSM_AGENCY3[[#This Row],[FY2 ANNUAL]]</f>
        <v>0</v>
      </c>
      <c r="K2555" s="70">
        <f>ROUND(CSM_AGENCY3[[#This Row],[FY1 ANNUAL]]/12,2)</f>
        <v>0</v>
      </c>
      <c r="L2555" s="70">
        <f>ROUND(CSM_AGENCY3[[#This Row],[FY2 ANNUAL]]/12,2)</f>
        <v>0</v>
      </c>
    </row>
    <row r="2556" spans="1:12" hidden="1" x14ac:dyDescent="0.25">
      <c r="A2556" t="s">
        <v>255</v>
      </c>
      <c r="B2556" t="s">
        <v>377</v>
      </c>
      <c r="C2556" s="4" t="s">
        <v>470</v>
      </c>
      <c r="D2556" s="4"/>
      <c r="E2556" s="4" t="str">
        <f>CSM_AGENCY3[[#This Row],[Agency]]&amp;"-"&amp;CSM_AGENCY3[[#This Row],[Agency Name]]</f>
        <v>165-State Board of Accountancy</v>
      </c>
      <c r="F2556" s="8" t="s">
        <v>21</v>
      </c>
      <c r="G2556" s="5" t="s">
        <v>459</v>
      </c>
      <c r="H2556" s="70">
        <f>SUMIFS('0. CSM'!C:C,'0. CSM'!L:L,CSM_AGENCY3[[#This Row],[Agency]],'0. CSM'!M:M,CSM_AGENCY3[[#This Row],[Billing CSM Title]])+SUMIFS('0. CSM'!E:E,'0. CSM'!L:L,CSM_AGENCY3[[#This Row],[Agency]],'0. CSM'!M:M,CSM_AGENCY3[[#This Row],[Billing CSM Title]])*1000</f>
        <v>0</v>
      </c>
      <c r="I2556" s="70">
        <f>SUMIFS('0. CSM'!D:D,'0. CSM'!L:L,CSM_AGENCY3[[#This Row],[Agency]],'0. CSM'!M:M,CSM_AGENCY3[[#This Row],[Billing CSM Title]])+SUMIFS('0. CSM'!F:F,'0. CSM'!L:L,CSM_AGENCY3[[#This Row],[Agency]],'0. CSM'!M:M,CSM_AGENCY3[[#This Row],[Billing CSM Title]])*1000</f>
        <v>0</v>
      </c>
      <c r="J2556" s="70">
        <f>CSM_AGENCY3[[#This Row],[FY1 ANNUAL]]+CSM_AGENCY3[[#This Row],[FY2 ANNUAL]]</f>
        <v>0</v>
      </c>
      <c r="K2556" s="70">
        <f>ROUND(CSM_AGENCY3[[#This Row],[FY1 ANNUAL]]/12,2)</f>
        <v>0</v>
      </c>
      <c r="L2556" s="70">
        <f>ROUND(CSM_AGENCY3[[#This Row],[FY2 ANNUAL]]/12,2)</f>
        <v>0</v>
      </c>
    </row>
    <row r="2557" spans="1:12" hidden="1" x14ac:dyDescent="0.25">
      <c r="A2557" t="s">
        <v>256</v>
      </c>
      <c r="B2557" t="s">
        <v>378</v>
      </c>
      <c r="C2557" s="4" t="s">
        <v>470</v>
      </c>
      <c r="D2557" s="4"/>
      <c r="E2557" s="4" t="str">
        <f>CSM_AGENCY3[[#This Row],[Agency]]&amp;"-"&amp;CSM_AGENCY3[[#This Row],[Agency Name]]</f>
        <v>166-Bd of Reg Prof Eng &amp; Land Surveyors</v>
      </c>
      <c r="F2557" s="8" t="s">
        <v>21</v>
      </c>
      <c r="G2557" s="5" t="s">
        <v>459</v>
      </c>
      <c r="H2557" s="70">
        <f>SUMIFS('0. CSM'!C:C,'0. CSM'!L:L,CSM_AGENCY3[[#This Row],[Agency]],'0. CSM'!M:M,CSM_AGENCY3[[#This Row],[Billing CSM Title]])+SUMIFS('0. CSM'!E:E,'0. CSM'!L:L,CSM_AGENCY3[[#This Row],[Agency]],'0. CSM'!M:M,CSM_AGENCY3[[#This Row],[Billing CSM Title]])*1000</f>
        <v>0</v>
      </c>
      <c r="I2557" s="70">
        <f>SUMIFS('0. CSM'!D:D,'0. CSM'!L:L,CSM_AGENCY3[[#This Row],[Agency]],'0. CSM'!M:M,CSM_AGENCY3[[#This Row],[Billing CSM Title]])+SUMIFS('0. CSM'!F:F,'0. CSM'!L:L,CSM_AGENCY3[[#This Row],[Agency]],'0. CSM'!M:M,CSM_AGENCY3[[#This Row],[Billing CSM Title]])*1000</f>
        <v>0</v>
      </c>
      <c r="J2557" s="70">
        <f>CSM_AGENCY3[[#This Row],[FY1 ANNUAL]]+CSM_AGENCY3[[#This Row],[FY2 ANNUAL]]</f>
        <v>0</v>
      </c>
      <c r="K2557" s="70">
        <f>ROUND(CSM_AGENCY3[[#This Row],[FY1 ANNUAL]]/12,2)</f>
        <v>0</v>
      </c>
      <c r="L2557" s="70">
        <f>ROUND(CSM_AGENCY3[[#This Row],[FY2 ANNUAL]]/12,2)</f>
        <v>0</v>
      </c>
    </row>
    <row r="2558" spans="1:12" hidden="1" x14ac:dyDescent="0.25">
      <c r="A2558" t="s">
        <v>257</v>
      </c>
      <c r="B2558" t="s">
        <v>379</v>
      </c>
      <c r="C2558" s="4" t="s">
        <v>470</v>
      </c>
      <c r="D2558" s="4"/>
      <c r="E2558" s="4" t="str">
        <f>CSM_AGENCY3[[#This Row],[Agency]]&amp;"-"&amp;CSM_AGENCY3[[#This Row],[Agency Name]]</f>
        <v>167-Forensic Investigations Council</v>
      </c>
      <c r="F2558" s="8" t="s">
        <v>21</v>
      </c>
      <c r="G2558" s="5" t="s">
        <v>459</v>
      </c>
      <c r="H2558" s="70">
        <f>SUMIFS('0. CSM'!C:C,'0. CSM'!L:L,CSM_AGENCY3[[#This Row],[Agency]],'0. CSM'!M:M,CSM_AGENCY3[[#This Row],[Billing CSM Title]])+SUMIFS('0. CSM'!E:E,'0. CSM'!L:L,CSM_AGENCY3[[#This Row],[Agency]],'0. CSM'!M:M,CSM_AGENCY3[[#This Row],[Billing CSM Title]])*1000</f>
        <v>0</v>
      </c>
      <c r="I2558" s="70">
        <f>SUMIFS('0. CSM'!D:D,'0. CSM'!L:L,CSM_AGENCY3[[#This Row],[Agency]],'0. CSM'!M:M,CSM_AGENCY3[[#This Row],[Billing CSM Title]])+SUMIFS('0. CSM'!F:F,'0. CSM'!L:L,CSM_AGENCY3[[#This Row],[Agency]],'0. CSM'!M:M,CSM_AGENCY3[[#This Row],[Billing CSM Title]])*1000</f>
        <v>0</v>
      </c>
      <c r="J2558" s="70">
        <f>CSM_AGENCY3[[#This Row],[FY1 ANNUAL]]+CSM_AGENCY3[[#This Row],[FY2 ANNUAL]]</f>
        <v>0</v>
      </c>
      <c r="K2558" s="70">
        <f>ROUND(CSM_AGENCY3[[#This Row],[FY1 ANNUAL]]/12,2)</f>
        <v>0</v>
      </c>
      <c r="L2558" s="70">
        <f>ROUND(CSM_AGENCY3[[#This Row],[FY2 ANNUAL]]/12,2)</f>
        <v>0</v>
      </c>
    </row>
    <row r="2559" spans="1:12" hidden="1" x14ac:dyDescent="0.25">
      <c r="A2559" t="s">
        <v>258</v>
      </c>
      <c r="B2559" t="s">
        <v>380</v>
      </c>
      <c r="C2559" s="4" t="s">
        <v>470</v>
      </c>
      <c r="D2559" s="4"/>
      <c r="E2559" s="4" t="str">
        <f>CSM_AGENCY3[[#This Row],[Agency]]&amp;"-"&amp;CSM_AGENCY3[[#This Row],[Agency Name]]</f>
        <v>179-Dept of Enterprise Services</v>
      </c>
      <c r="F2559" s="8" t="s">
        <v>21</v>
      </c>
      <c r="G2559" s="5" t="s">
        <v>459</v>
      </c>
      <c r="H2559" s="70">
        <f>SUMIFS('0. CSM'!C:C,'0. CSM'!L:L,CSM_AGENCY3[[#This Row],[Agency]],'0. CSM'!M:M,CSM_AGENCY3[[#This Row],[Billing CSM Title]])+SUMIFS('0. CSM'!E:E,'0. CSM'!L:L,CSM_AGENCY3[[#This Row],[Agency]],'0. CSM'!M:M,CSM_AGENCY3[[#This Row],[Billing CSM Title]])*1000</f>
        <v>0</v>
      </c>
      <c r="I2559" s="70">
        <f>SUMIFS('0. CSM'!D:D,'0. CSM'!L:L,CSM_AGENCY3[[#This Row],[Agency]],'0. CSM'!M:M,CSM_AGENCY3[[#This Row],[Billing CSM Title]])+SUMIFS('0. CSM'!F:F,'0. CSM'!L:L,CSM_AGENCY3[[#This Row],[Agency]],'0. CSM'!M:M,CSM_AGENCY3[[#This Row],[Billing CSM Title]])*1000</f>
        <v>0</v>
      </c>
      <c r="J2559" s="70">
        <f>CSM_AGENCY3[[#This Row],[FY1 ANNUAL]]+CSM_AGENCY3[[#This Row],[FY2 ANNUAL]]</f>
        <v>0</v>
      </c>
      <c r="K2559" s="70">
        <f>ROUND(CSM_AGENCY3[[#This Row],[FY1 ANNUAL]]/12,2)</f>
        <v>0</v>
      </c>
      <c r="L2559" s="70">
        <f>ROUND(CSM_AGENCY3[[#This Row],[FY2 ANNUAL]]/12,2)</f>
        <v>0</v>
      </c>
    </row>
    <row r="2560" spans="1:12" hidden="1" x14ac:dyDescent="0.25">
      <c r="A2560" t="s">
        <v>259</v>
      </c>
      <c r="B2560" t="s">
        <v>381</v>
      </c>
      <c r="C2560" s="4" t="s">
        <v>470</v>
      </c>
      <c r="D2560" s="4"/>
      <c r="E2560" s="4" t="str">
        <f>CSM_AGENCY3[[#This Row],[Agency]]&amp;"-"&amp;CSM_AGENCY3[[#This Row],[Agency Name]]</f>
        <v>185-Washington Horse Racing Commission</v>
      </c>
      <c r="F2560" s="8" t="s">
        <v>21</v>
      </c>
      <c r="G2560" s="5" t="s">
        <v>459</v>
      </c>
      <c r="H2560" s="70">
        <f>SUMIFS('0. CSM'!C:C,'0. CSM'!L:L,CSM_AGENCY3[[#This Row],[Agency]],'0. CSM'!M:M,CSM_AGENCY3[[#This Row],[Billing CSM Title]])+SUMIFS('0. CSM'!E:E,'0. CSM'!L:L,CSM_AGENCY3[[#This Row],[Agency]],'0. CSM'!M:M,CSM_AGENCY3[[#This Row],[Billing CSM Title]])*1000</f>
        <v>0</v>
      </c>
      <c r="I2560" s="70">
        <f>SUMIFS('0. CSM'!D:D,'0. CSM'!L:L,CSM_AGENCY3[[#This Row],[Agency]],'0. CSM'!M:M,CSM_AGENCY3[[#This Row],[Billing CSM Title]])+SUMIFS('0. CSM'!F:F,'0. CSM'!L:L,CSM_AGENCY3[[#This Row],[Agency]],'0. CSM'!M:M,CSM_AGENCY3[[#This Row],[Billing CSM Title]])*1000</f>
        <v>0</v>
      </c>
      <c r="J2560" s="70">
        <f>CSM_AGENCY3[[#This Row],[FY1 ANNUAL]]+CSM_AGENCY3[[#This Row],[FY2 ANNUAL]]</f>
        <v>0</v>
      </c>
      <c r="K2560" s="70">
        <f>ROUND(CSM_AGENCY3[[#This Row],[FY1 ANNUAL]]/12,2)</f>
        <v>0</v>
      </c>
      <c r="L2560" s="70">
        <f>ROUND(CSM_AGENCY3[[#This Row],[FY2 ANNUAL]]/12,2)</f>
        <v>0</v>
      </c>
    </row>
    <row r="2561" spans="1:12" hidden="1" x14ac:dyDescent="0.25">
      <c r="A2561" t="s">
        <v>260</v>
      </c>
      <c r="B2561" t="s">
        <v>382</v>
      </c>
      <c r="C2561" s="4" t="s">
        <v>470</v>
      </c>
      <c r="D2561" s="4"/>
      <c r="E2561" s="4" t="str">
        <f>CSM_AGENCY3[[#This Row],[Agency]]&amp;"-"&amp;CSM_AGENCY3[[#This Row],[Agency Name]]</f>
        <v>190-Bd of Industrial Insurance Appeals</v>
      </c>
      <c r="F2561" s="8" t="s">
        <v>21</v>
      </c>
      <c r="G2561" s="5" t="s">
        <v>459</v>
      </c>
      <c r="H2561" s="70">
        <f>SUMIFS('0. CSM'!C:C,'0. CSM'!L:L,CSM_AGENCY3[[#This Row],[Agency]],'0. CSM'!M:M,CSM_AGENCY3[[#This Row],[Billing CSM Title]])+SUMIFS('0. CSM'!E:E,'0. CSM'!L:L,CSM_AGENCY3[[#This Row],[Agency]],'0. CSM'!M:M,CSM_AGENCY3[[#This Row],[Billing CSM Title]])*1000</f>
        <v>0</v>
      </c>
      <c r="I2561" s="70">
        <f>SUMIFS('0. CSM'!D:D,'0. CSM'!L:L,CSM_AGENCY3[[#This Row],[Agency]],'0. CSM'!M:M,CSM_AGENCY3[[#This Row],[Billing CSM Title]])+SUMIFS('0. CSM'!F:F,'0. CSM'!L:L,CSM_AGENCY3[[#This Row],[Agency]],'0. CSM'!M:M,CSM_AGENCY3[[#This Row],[Billing CSM Title]])*1000</f>
        <v>0</v>
      </c>
      <c r="J2561" s="70">
        <f>CSM_AGENCY3[[#This Row],[FY1 ANNUAL]]+CSM_AGENCY3[[#This Row],[FY2 ANNUAL]]</f>
        <v>0</v>
      </c>
      <c r="K2561" s="70">
        <f>ROUND(CSM_AGENCY3[[#This Row],[FY1 ANNUAL]]/12,2)</f>
        <v>0</v>
      </c>
      <c r="L2561" s="70">
        <f>ROUND(CSM_AGENCY3[[#This Row],[FY2 ANNUAL]]/12,2)</f>
        <v>0</v>
      </c>
    </row>
    <row r="2562" spans="1:12" hidden="1" x14ac:dyDescent="0.25">
      <c r="A2562" t="s">
        <v>261</v>
      </c>
      <c r="B2562" t="s">
        <v>383</v>
      </c>
      <c r="C2562" s="4" t="s">
        <v>470</v>
      </c>
      <c r="D2562" s="4"/>
      <c r="E2562" s="4" t="str">
        <f>CSM_AGENCY3[[#This Row],[Agency]]&amp;"-"&amp;CSM_AGENCY3[[#This Row],[Agency Name]]</f>
        <v>195-Liquor and Cannabis Board</v>
      </c>
      <c r="F2562" s="8" t="s">
        <v>21</v>
      </c>
      <c r="G2562" s="5" t="s">
        <v>459</v>
      </c>
      <c r="H2562" s="70">
        <f>SUMIFS('0. CSM'!C:C,'0. CSM'!L:L,CSM_AGENCY3[[#This Row],[Agency]],'0. CSM'!M:M,CSM_AGENCY3[[#This Row],[Billing CSM Title]])+SUMIFS('0. CSM'!E:E,'0. CSM'!L:L,CSM_AGENCY3[[#This Row],[Agency]],'0. CSM'!M:M,CSM_AGENCY3[[#This Row],[Billing CSM Title]])*1000</f>
        <v>0</v>
      </c>
      <c r="I2562" s="70">
        <f>SUMIFS('0. CSM'!D:D,'0. CSM'!L:L,CSM_AGENCY3[[#This Row],[Agency]],'0. CSM'!M:M,CSM_AGENCY3[[#This Row],[Billing CSM Title]])+SUMIFS('0. CSM'!F:F,'0. CSM'!L:L,CSM_AGENCY3[[#This Row],[Agency]],'0. CSM'!M:M,CSM_AGENCY3[[#This Row],[Billing CSM Title]])*1000</f>
        <v>0</v>
      </c>
      <c r="J2562" s="70">
        <f>CSM_AGENCY3[[#This Row],[FY1 ANNUAL]]+CSM_AGENCY3[[#This Row],[FY2 ANNUAL]]</f>
        <v>0</v>
      </c>
      <c r="K2562" s="70">
        <f>ROUND(CSM_AGENCY3[[#This Row],[FY1 ANNUAL]]/12,2)</f>
        <v>0</v>
      </c>
      <c r="L2562" s="70">
        <f>ROUND(CSM_AGENCY3[[#This Row],[FY2 ANNUAL]]/12,2)</f>
        <v>0</v>
      </c>
    </row>
    <row r="2563" spans="1:12" hidden="1" x14ac:dyDescent="0.25">
      <c r="A2563" t="s">
        <v>262</v>
      </c>
      <c r="B2563" t="s">
        <v>384</v>
      </c>
      <c r="C2563" s="4" t="s">
        <v>470</v>
      </c>
      <c r="D2563" s="4"/>
      <c r="E2563" s="4" t="str">
        <f>CSM_AGENCY3[[#This Row],[Agency]]&amp;"-"&amp;CSM_AGENCY3[[#This Row],[Agency Name]]</f>
        <v>205-Board of Pilotage Commissioners</v>
      </c>
      <c r="F2563" s="8" t="s">
        <v>21</v>
      </c>
      <c r="G2563" s="5" t="s">
        <v>459</v>
      </c>
      <c r="H2563" s="70">
        <f>SUMIFS('0. CSM'!C:C,'0. CSM'!L:L,CSM_AGENCY3[[#This Row],[Agency]],'0. CSM'!M:M,CSM_AGENCY3[[#This Row],[Billing CSM Title]])+SUMIFS('0. CSM'!E:E,'0. CSM'!L:L,CSM_AGENCY3[[#This Row],[Agency]],'0. CSM'!M:M,CSM_AGENCY3[[#This Row],[Billing CSM Title]])*1000</f>
        <v>0</v>
      </c>
      <c r="I2563" s="70">
        <f>SUMIFS('0. CSM'!D:D,'0. CSM'!L:L,CSM_AGENCY3[[#This Row],[Agency]],'0. CSM'!M:M,CSM_AGENCY3[[#This Row],[Billing CSM Title]])+SUMIFS('0. CSM'!F:F,'0. CSM'!L:L,CSM_AGENCY3[[#This Row],[Agency]],'0. CSM'!M:M,CSM_AGENCY3[[#This Row],[Billing CSM Title]])*1000</f>
        <v>0</v>
      </c>
      <c r="J2563" s="70">
        <f>CSM_AGENCY3[[#This Row],[FY1 ANNUAL]]+CSM_AGENCY3[[#This Row],[FY2 ANNUAL]]</f>
        <v>0</v>
      </c>
      <c r="K2563" s="70">
        <f>ROUND(CSM_AGENCY3[[#This Row],[FY1 ANNUAL]]/12,2)</f>
        <v>0</v>
      </c>
      <c r="L2563" s="70">
        <f>ROUND(CSM_AGENCY3[[#This Row],[FY2 ANNUAL]]/12,2)</f>
        <v>0</v>
      </c>
    </row>
    <row r="2564" spans="1:12" hidden="1" x14ac:dyDescent="0.25">
      <c r="A2564" t="s">
        <v>263</v>
      </c>
      <c r="B2564" t="s">
        <v>385</v>
      </c>
      <c r="C2564" s="4" t="s">
        <v>470</v>
      </c>
      <c r="D2564" s="4"/>
      <c r="E2564" s="4" t="str">
        <f>CSM_AGENCY3[[#This Row],[Agency]]&amp;"-"&amp;CSM_AGENCY3[[#This Row],[Agency Name]]</f>
        <v>215-Utilities and Transportation Comm</v>
      </c>
      <c r="F2564" s="8" t="s">
        <v>21</v>
      </c>
      <c r="G2564" s="5" t="s">
        <v>459</v>
      </c>
      <c r="H2564" s="70">
        <f>SUMIFS('0. CSM'!C:C,'0. CSM'!L:L,CSM_AGENCY3[[#This Row],[Agency]],'0. CSM'!M:M,CSM_AGENCY3[[#This Row],[Billing CSM Title]])+SUMIFS('0. CSM'!E:E,'0. CSM'!L:L,CSM_AGENCY3[[#This Row],[Agency]],'0. CSM'!M:M,CSM_AGENCY3[[#This Row],[Billing CSM Title]])*1000</f>
        <v>0</v>
      </c>
      <c r="I2564" s="70">
        <f>SUMIFS('0. CSM'!D:D,'0. CSM'!L:L,CSM_AGENCY3[[#This Row],[Agency]],'0. CSM'!M:M,CSM_AGENCY3[[#This Row],[Billing CSM Title]])+SUMIFS('0. CSM'!F:F,'0. CSM'!L:L,CSM_AGENCY3[[#This Row],[Agency]],'0. CSM'!M:M,CSM_AGENCY3[[#This Row],[Billing CSM Title]])*1000</f>
        <v>0</v>
      </c>
      <c r="J2564" s="70">
        <f>CSM_AGENCY3[[#This Row],[FY1 ANNUAL]]+CSM_AGENCY3[[#This Row],[FY2 ANNUAL]]</f>
        <v>0</v>
      </c>
      <c r="K2564" s="70">
        <f>ROUND(CSM_AGENCY3[[#This Row],[FY1 ANNUAL]]/12,2)</f>
        <v>0</v>
      </c>
      <c r="L2564" s="70">
        <f>ROUND(CSM_AGENCY3[[#This Row],[FY2 ANNUAL]]/12,2)</f>
        <v>0</v>
      </c>
    </row>
    <row r="2565" spans="1:12" hidden="1" x14ac:dyDescent="0.25">
      <c r="A2565" t="s">
        <v>264</v>
      </c>
      <c r="B2565" t="s">
        <v>386</v>
      </c>
      <c r="C2565" s="4" t="s">
        <v>470</v>
      </c>
      <c r="D2565" s="4"/>
      <c r="E2565" s="4" t="str">
        <f>CSM_AGENCY3[[#This Row],[Agency]]&amp;"-"&amp;CSM_AGENCY3[[#This Row],[Agency Name]]</f>
        <v>220-Board for Volunteer Firefighters</v>
      </c>
      <c r="F2565" s="8" t="s">
        <v>21</v>
      </c>
      <c r="G2565" s="5" t="s">
        <v>459</v>
      </c>
      <c r="H2565" s="70">
        <f>SUMIFS('0. CSM'!C:C,'0. CSM'!L:L,CSM_AGENCY3[[#This Row],[Agency]],'0. CSM'!M:M,CSM_AGENCY3[[#This Row],[Billing CSM Title]])+SUMIFS('0. CSM'!E:E,'0. CSM'!L:L,CSM_AGENCY3[[#This Row],[Agency]],'0. CSM'!M:M,CSM_AGENCY3[[#This Row],[Billing CSM Title]])*1000</f>
        <v>0</v>
      </c>
      <c r="I2565" s="70">
        <f>SUMIFS('0. CSM'!D:D,'0. CSM'!L:L,CSM_AGENCY3[[#This Row],[Agency]],'0. CSM'!M:M,CSM_AGENCY3[[#This Row],[Billing CSM Title]])+SUMIFS('0. CSM'!F:F,'0. CSM'!L:L,CSM_AGENCY3[[#This Row],[Agency]],'0. CSM'!M:M,CSM_AGENCY3[[#This Row],[Billing CSM Title]])*1000</f>
        <v>0</v>
      </c>
      <c r="J2565" s="70">
        <f>CSM_AGENCY3[[#This Row],[FY1 ANNUAL]]+CSM_AGENCY3[[#This Row],[FY2 ANNUAL]]</f>
        <v>0</v>
      </c>
      <c r="K2565" s="70">
        <f>ROUND(CSM_AGENCY3[[#This Row],[FY1 ANNUAL]]/12,2)</f>
        <v>0</v>
      </c>
      <c r="L2565" s="70">
        <f>ROUND(CSM_AGENCY3[[#This Row],[FY2 ANNUAL]]/12,2)</f>
        <v>0</v>
      </c>
    </row>
    <row r="2566" spans="1:12" hidden="1" x14ac:dyDescent="0.25">
      <c r="A2566" t="s">
        <v>265</v>
      </c>
      <c r="B2566" t="s">
        <v>387</v>
      </c>
      <c r="C2566" s="4" t="s">
        <v>470</v>
      </c>
      <c r="D2566" s="4"/>
      <c r="E2566" s="4" t="str">
        <f>CSM_AGENCY3[[#This Row],[Agency]]&amp;"-"&amp;CSM_AGENCY3[[#This Row],[Agency Name]]</f>
        <v>225-Washington State Patrol</v>
      </c>
      <c r="F2566" s="8" t="s">
        <v>21</v>
      </c>
      <c r="G2566" s="5" t="s">
        <v>459</v>
      </c>
      <c r="H2566" s="70">
        <f>SUMIFS('0. CSM'!C:C,'0. CSM'!L:L,CSM_AGENCY3[[#This Row],[Agency]],'0. CSM'!M:M,CSM_AGENCY3[[#This Row],[Billing CSM Title]])+SUMIFS('0. CSM'!E:E,'0. CSM'!L:L,CSM_AGENCY3[[#This Row],[Agency]],'0. CSM'!M:M,CSM_AGENCY3[[#This Row],[Billing CSM Title]])*1000</f>
        <v>0</v>
      </c>
      <c r="I2566" s="70">
        <f>SUMIFS('0. CSM'!D:D,'0. CSM'!L:L,CSM_AGENCY3[[#This Row],[Agency]],'0. CSM'!M:M,CSM_AGENCY3[[#This Row],[Billing CSM Title]])+SUMIFS('0. CSM'!F:F,'0. CSM'!L:L,CSM_AGENCY3[[#This Row],[Agency]],'0. CSM'!M:M,CSM_AGENCY3[[#This Row],[Billing CSM Title]])*1000</f>
        <v>0</v>
      </c>
      <c r="J2566" s="70">
        <f>CSM_AGENCY3[[#This Row],[FY1 ANNUAL]]+CSM_AGENCY3[[#This Row],[FY2 ANNUAL]]</f>
        <v>0</v>
      </c>
      <c r="K2566" s="70">
        <f>ROUND(CSM_AGENCY3[[#This Row],[FY1 ANNUAL]]/12,2)</f>
        <v>0</v>
      </c>
      <c r="L2566" s="70">
        <f>ROUND(CSM_AGENCY3[[#This Row],[FY2 ANNUAL]]/12,2)</f>
        <v>0</v>
      </c>
    </row>
    <row r="2567" spans="1:12" hidden="1" x14ac:dyDescent="0.25">
      <c r="A2567" t="s">
        <v>266</v>
      </c>
      <c r="B2567" t="s">
        <v>388</v>
      </c>
      <c r="C2567" s="4" t="s">
        <v>470</v>
      </c>
      <c r="D2567" s="4"/>
      <c r="E2567" s="4" t="str">
        <f>CSM_AGENCY3[[#This Row],[Agency]]&amp;"-"&amp;CSM_AGENCY3[[#This Row],[Agency Name]]</f>
        <v>227-Criminal Justice Training Comm</v>
      </c>
      <c r="F2567" s="8" t="s">
        <v>21</v>
      </c>
      <c r="G2567" s="5" t="s">
        <v>459</v>
      </c>
      <c r="H2567" s="70">
        <f>SUMIFS('0. CSM'!C:C,'0. CSM'!L:L,CSM_AGENCY3[[#This Row],[Agency]],'0. CSM'!M:M,CSM_AGENCY3[[#This Row],[Billing CSM Title]])+SUMIFS('0. CSM'!E:E,'0. CSM'!L:L,CSM_AGENCY3[[#This Row],[Agency]],'0. CSM'!M:M,CSM_AGENCY3[[#This Row],[Billing CSM Title]])*1000</f>
        <v>0</v>
      </c>
      <c r="I2567" s="70">
        <f>SUMIFS('0. CSM'!D:D,'0. CSM'!L:L,CSM_AGENCY3[[#This Row],[Agency]],'0. CSM'!M:M,CSM_AGENCY3[[#This Row],[Billing CSM Title]])+SUMIFS('0. CSM'!F:F,'0. CSM'!L:L,CSM_AGENCY3[[#This Row],[Agency]],'0. CSM'!M:M,CSM_AGENCY3[[#This Row],[Billing CSM Title]])*1000</f>
        <v>0</v>
      </c>
      <c r="J2567" s="70">
        <f>CSM_AGENCY3[[#This Row],[FY1 ANNUAL]]+CSM_AGENCY3[[#This Row],[FY2 ANNUAL]]</f>
        <v>0</v>
      </c>
      <c r="K2567" s="70">
        <f>ROUND(CSM_AGENCY3[[#This Row],[FY1 ANNUAL]]/12,2)</f>
        <v>0</v>
      </c>
      <c r="L2567" s="70">
        <f>ROUND(CSM_AGENCY3[[#This Row],[FY2 ANNUAL]]/12,2)</f>
        <v>0</v>
      </c>
    </row>
    <row r="2568" spans="1:12" hidden="1" x14ac:dyDescent="0.25">
      <c r="A2568" t="s">
        <v>267</v>
      </c>
      <c r="B2568" t="s">
        <v>389</v>
      </c>
      <c r="C2568" s="4" t="s">
        <v>470</v>
      </c>
      <c r="D2568" s="4"/>
      <c r="E2568" s="4" t="str">
        <f>CSM_AGENCY3[[#This Row],[Agency]]&amp;"-"&amp;CSM_AGENCY3[[#This Row],[Agency Name]]</f>
        <v>228-WA Traffic Safety Commission</v>
      </c>
      <c r="F2568" s="8" t="s">
        <v>21</v>
      </c>
      <c r="G2568" s="5" t="s">
        <v>459</v>
      </c>
      <c r="H2568" s="70">
        <f>SUMIFS('0. CSM'!C:C,'0. CSM'!L:L,CSM_AGENCY3[[#This Row],[Agency]],'0. CSM'!M:M,CSM_AGENCY3[[#This Row],[Billing CSM Title]])+SUMIFS('0. CSM'!E:E,'0. CSM'!L:L,CSM_AGENCY3[[#This Row],[Agency]],'0. CSM'!M:M,CSM_AGENCY3[[#This Row],[Billing CSM Title]])*1000</f>
        <v>0</v>
      </c>
      <c r="I2568" s="70">
        <f>SUMIFS('0. CSM'!D:D,'0. CSM'!L:L,CSM_AGENCY3[[#This Row],[Agency]],'0. CSM'!M:M,CSM_AGENCY3[[#This Row],[Billing CSM Title]])+SUMIFS('0. CSM'!F:F,'0. CSM'!L:L,CSM_AGENCY3[[#This Row],[Agency]],'0. CSM'!M:M,CSM_AGENCY3[[#This Row],[Billing CSM Title]])*1000</f>
        <v>0</v>
      </c>
      <c r="J2568" s="70">
        <f>CSM_AGENCY3[[#This Row],[FY1 ANNUAL]]+CSM_AGENCY3[[#This Row],[FY2 ANNUAL]]</f>
        <v>0</v>
      </c>
      <c r="K2568" s="70">
        <f>ROUND(CSM_AGENCY3[[#This Row],[FY1 ANNUAL]]/12,2)</f>
        <v>0</v>
      </c>
      <c r="L2568" s="70">
        <f>ROUND(CSM_AGENCY3[[#This Row],[FY2 ANNUAL]]/12,2)</f>
        <v>0</v>
      </c>
    </row>
    <row r="2569" spans="1:12" hidden="1" x14ac:dyDescent="0.25">
      <c r="A2569" t="s">
        <v>268</v>
      </c>
      <c r="B2569" t="s">
        <v>390</v>
      </c>
      <c r="C2569" s="4" t="s">
        <v>470</v>
      </c>
      <c r="D2569" s="4"/>
      <c r="E2569" s="4" t="str">
        <f>CSM_AGENCY3[[#This Row],[Agency]]&amp;"-"&amp;CSM_AGENCY3[[#This Row],[Agency Name]]</f>
        <v>229-Office of Independent Investigations</v>
      </c>
      <c r="F2569" s="8" t="s">
        <v>21</v>
      </c>
      <c r="G2569" s="5" t="s">
        <v>459</v>
      </c>
      <c r="H2569" s="70">
        <f>SUMIFS('0. CSM'!C:C,'0. CSM'!L:L,CSM_AGENCY3[[#This Row],[Agency]],'0. CSM'!M:M,CSM_AGENCY3[[#This Row],[Billing CSM Title]])+SUMIFS('0. CSM'!E:E,'0. CSM'!L:L,CSM_AGENCY3[[#This Row],[Agency]],'0. CSM'!M:M,CSM_AGENCY3[[#This Row],[Billing CSM Title]])*1000</f>
        <v>0</v>
      </c>
      <c r="I2569" s="70">
        <f>SUMIFS('0. CSM'!D:D,'0. CSM'!L:L,CSM_AGENCY3[[#This Row],[Agency]],'0. CSM'!M:M,CSM_AGENCY3[[#This Row],[Billing CSM Title]])+SUMIFS('0. CSM'!F:F,'0. CSM'!L:L,CSM_AGENCY3[[#This Row],[Agency]],'0. CSM'!M:M,CSM_AGENCY3[[#This Row],[Billing CSM Title]])*1000</f>
        <v>0</v>
      </c>
      <c r="J2569" s="70">
        <f>CSM_AGENCY3[[#This Row],[FY1 ANNUAL]]+CSM_AGENCY3[[#This Row],[FY2 ANNUAL]]</f>
        <v>0</v>
      </c>
      <c r="K2569" s="70">
        <f>ROUND(CSM_AGENCY3[[#This Row],[FY1 ANNUAL]]/12,2)</f>
        <v>0</v>
      </c>
      <c r="L2569" s="70">
        <f>ROUND(CSM_AGENCY3[[#This Row],[FY2 ANNUAL]]/12,2)</f>
        <v>0</v>
      </c>
    </row>
    <row r="2570" spans="1:12" hidden="1" x14ac:dyDescent="0.25">
      <c r="A2570" t="s">
        <v>269</v>
      </c>
      <c r="B2570" t="s">
        <v>391</v>
      </c>
      <c r="C2570" s="4" t="s">
        <v>470</v>
      </c>
      <c r="D2570" s="4"/>
      <c r="E2570" s="4" t="str">
        <f>CSM_AGENCY3[[#This Row],[Agency]]&amp;"-"&amp;CSM_AGENCY3[[#This Row],[Agency Name]]</f>
        <v>235-Department of Labor and Industries</v>
      </c>
      <c r="F2570" s="8" t="s">
        <v>21</v>
      </c>
      <c r="G2570" s="5" t="s">
        <v>459</v>
      </c>
      <c r="H2570" s="70">
        <f>SUMIFS('0. CSM'!C:C,'0. CSM'!L:L,CSM_AGENCY3[[#This Row],[Agency]],'0. CSM'!M:M,CSM_AGENCY3[[#This Row],[Billing CSM Title]])+SUMIFS('0. CSM'!E:E,'0. CSM'!L:L,CSM_AGENCY3[[#This Row],[Agency]],'0. CSM'!M:M,CSM_AGENCY3[[#This Row],[Billing CSM Title]])*1000</f>
        <v>0</v>
      </c>
      <c r="I2570" s="70">
        <f>SUMIFS('0. CSM'!D:D,'0. CSM'!L:L,CSM_AGENCY3[[#This Row],[Agency]],'0. CSM'!M:M,CSM_AGENCY3[[#This Row],[Billing CSM Title]])+SUMIFS('0. CSM'!F:F,'0. CSM'!L:L,CSM_AGENCY3[[#This Row],[Agency]],'0. CSM'!M:M,CSM_AGENCY3[[#This Row],[Billing CSM Title]])*1000</f>
        <v>0</v>
      </c>
      <c r="J2570" s="70">
        <f>CSM_AGENCY3[[#This Row],[FY1 ANNUAL]]+CSM_AGENCY3[[#This Row],[FY2 ANNUAL]]</f>
        <v>0</v>
      </c>
      <c r="K2570" s="70">
        <f>ROUND(CSM_AGENCY3[[#This Row],[FY1 ANNUAL]]/12,2)</f>
        <v>0</v>
      </c>
      <c r="L2570" s="70">
        <f>ROUND(CSM_AGENCY3[[#This Row],[FY2 ANNUAL]]/12,2)</f>
        <v>0</v>
      </c>
    </row>
    <row r="2571" spans="1:12" hidden="1" x14ac:dyDescent="0.25">
      <c r="A2571" t="s">
        <v>270</v>
      </c>
      <c r="B2571" t="s">
        <v>392</v>
      </c>
      <c r="C2571" s="4" t="s">
        <v>470</v>
      </c>
      <c r="D2571" s="4"/>
      <c r="E2571" s="4" t="str">
        <f>CSM_AGENCY3[[#This Row],[Agency]]&amp;"-"&amp;CSM_AGENCY3[[#This Row],[Agency Name]]</f>
        <v>240-Department of Licensing</v>
      </c>
      <c r="F2571" s="8" t="s">
        <v>21</v>
      </c>
      <c r="G2571" s="5" t="s">
        <v>459</v>
      </c>
      <c r="H2571" s="70">
        <f>SUMIFS('0. CSM'!C:C,'0. CSM'!L:L,CSM_AGENCY3[[#This Row],[Agency]],'0. CSM'!M:M,CSM_AGENCY3[[#This Row],[Billing CSM Title]])+SUMIFS('0. CSM'!E:E,'0. CSM'!L:L,CSM_AGENCY3[[#This Row],[Agency]],'0. CSM'!M:M,CSM_AGENCY3[[#This Row],[Billing CSM Title]])*1000</f>
        <v>0</v>
      </c>
      <c r="I2571" s="70">
        <f>SUMIFS('0. CSM'!D:D,'0. CSM'!L:L,CSM_AGENCY3[[#This Row],[Agency]],'0. CSM'!M:M,CSM_AGENCY3[[#This Row],[Billing CSM Title]])+SUMIFS('0. CSM'!F:F,'0. CSM'!L:L,CSM_AGENCY3[[#This Row],[Agency]],'0. CSM'!M:M,CSM_AGENCY3[[#This Row],[Billing CSM Title]])*1000</f>
        <v>0</v>
      </c>
      <c r="J2571" s="70">
        <f>CSM_AGENCY3[[#This Row],[FY1 ANNUAL]]+CSM_AGENCY3[[#This Row],[FY2 ANNUAL]]</f>
        <v>0</v>
      </c>
      <c r="K2571" s="70">
        <f>ROUND(CSM_AGENCY3[[#This Row],[FY1 ANNUAL]]/12,2)</f>
        <v>0</v>
      </c>
      <c r="L2571" s="70">
        <f>ROUND(CSM_AGENCY3[[#This Row],[FY2 ANNUAL]]/12,2)</f>
        <v>0</v>
      </c>
    </row>
    <row r="2572" spans="1:12" hidden="1" x14ac:dyDescent="0.25">
      <c r="A2572" t="s">
        <v>271</v>
      </c>
      <c r="B2572" t="s">
        <v>393</v>
      </c>
      <c r="C2572" s="4" t="s">
        <v>470</v>
      </c>
      <c r="D2572" s="4"/>
      <c r="E2572" s="4" t="str">
        <f>CSM_AGENCY3[[#This Row],[Agency]]&amp;"-"&amp;CSM_AGENCY3[[#This Row],[Agency Name]]</f>
        <v>245-Military Department</v>
      </c>
      <c r="F2572" s="8" t="s">
        <v>21</v>
      </c>
      <c r="G2572" s="5" t="s">
        <v>459</v>
      </c>
      <c r="H2572" s="70">
        <f>SUMIFS('0. CSM'!C:C,'0. CSM'!L:L,CSM_AGENCY3[[#This Row],[Agency]],'0. CSM'!M:M,CSM_AGENCY3[[#This Row],[Billing CSM Title]])+SUMIFS('0. CSM'!E:E,'0. CSM'!L:L,CSM_AGENCY3[[#This Row],[Agency]],'0. CSM'!M:M,CSM_AGENCY3[[#This Row],[Billing CSM Title]])*1000</f>
        <v>0</v>
      </c>
      <c r="I2572" s="70">
        <f>SUMIFS('0. CSM'!D:D,'0. CSM'!L:L,CSM_AGENCY3[[#This Row],[Agency]],'0. CSM'!M:M,CSM_AGENCY3[[#This Row],[Billing CSM Title]])+SUMIFS('0. CSM'!F:F,'0. CSM'!L:L,CSM_AGENCY3[[#This Row],[Agency]],'0. CSM'!M:M,CSM_AGENCY3[[#This Row],[Billing CSM Title]])*1000</f>
        <v>0</v>
      </c>
      <c r="J2572" s="70">
        <f>CSM_AGENCY3[[#This Row],[FY1 ANNUAL]]+CSM_AGENCY3[[#This Row],[FY2 ANNUAL]]</f>
        <v>0</v>
      </c>
      <c r="K2572" s="70">
        <f>ROUND(CSM_AGENCY3[[#This Row],[FY1 ANNUAL]]/12,2)</f>
        <v>0</v>
      </c>
      <c r="L2572" s="70">
        <f>ROUND(CSM_AGENCY3[[#This Row],[FY2 ANNUAL]]/12,2)</f>
        <v>0</v>
      </c>
    </row>
    <row r="2573" spans="1:12" hidden="1" x14ac:dyDescent="0.25">
      <c r="A2573" t="s">
        <v>272</v>
      </c>
      <c r="B2573" t="s">
        <v>394</v>
      </c>
      <c r="C2573" s="4" t="s">
        <v>470</v>
      </c>
      <c r="D2573" s="4"/>
      <c r="E2573" s="4" t="str">
        <f>CSM_AGENCY3[[#This Row],[Agency]]&amp;"-"&amp;CSM_AGENCY3[[#This Row],[Agency Name]]</f>
        <v>275-Public Employment Relations Comm</v>
      </c>
      <c r="F2573" s="8" t="s">
        <v>21</v>
      </c>
      <c r="G2573" s="5" t="s">
        <v>459</v>
      </c>
      <c r="H2573" s="70">
        <f>SUMIFS('0. CSM'!C:C,'0. CSM'!L:L,CSM_AGENCY3[[#This Row],[Agency]],'0. CSM'!M:M,CSM_AGENCY3[[#This Row],[Billing CSM Title]])+SUMIFS('0. CSM'!E:E,'0. CSM'!L:L,CSM_AGENCY3[[#This Row],[Agency]],'0. CSM'!M:M,CSM_AGENCY3[[#This Row],[Billing CSM Title]])*1000</f>
        <v>0</v>
      </c>
      <c r="I2573" s="70">
        <f>SUMIFS('0. CSM'!D:D,'0. CSM'!L:L,CSM_AGENCY3[[#This Row],[Agency]],'0. CSM'!M:M,CSM_AGENCY3[[#This Row],[Billing CSM Title]])+SUMIFS('0. CSM'!F:F,'0. CSM'!L:L,CSM_AGENCY3[[#This Row],[Agency]],'0. CSM'!M:M,CSM_AGENCY3[[#This Row],[Billing CSM Title]])*1000</f>
        <v>0</v>
      </c>
      <c r="J2573" s="70">
        <f>CSM_AGENCY3[[#This Row],[FY1 ANNUAL]]+CSM_AGENCY3[[#This Row],[FY2 ANNUAL]]</f>
        <v>0</v>
      </c>
      <c r="K2573" s="70">
        <f>ROUND(CSM_AGENCY3[[#This Row],[FY1 ANNUAL]]/12,2)</f>
        <v>0</v>
      </c>
      <c r="L2573" s="70">
        <f>ROUND(CSM_AGENCY3[[#This Row],[FY2 ANNUAL]]/12,2)</f>
        <v>0</v>
      </c>
    </row>
    <row r="2574" spans="1:12" hidden="1" x14ac:dyDescent="0.25">
      <c r="A2574" t="s">
        <v>273</v>
      </c>
      <c r="B2574" t="s">
        <v>395</v>
      </c>
      <c r="C2574" s="4" t="s">
        <v>470</v>
      </c>
      <c r="D2574" s="4"/>
      <c r="E2574" s="4" t="str">
        <f>CSM_AGENCY3[[#This Row],[Agency]]&amp;"-"&amp;CSM_AGENCY3[[#This Row],[Agency Name]]</f>
        <v>300-Dept of Social and Health Services</v>
      </c>
      <c r="F2574" s="8" t="s">
        <v>21</v>
      </c>
      <c r="G2574" s="5" t="s">
        <v>459</v>
      </c>
      <c r="H2574" s="70">
        <f>SUMIFS('0. CSM'!C:C,'0. CSM'!L:L,CSM_AGENCY3[[#This Row],[Agency]],'0. CSM'!M:M,CSM_AGENCY3[[#This Row],[Billing CSM Title]])+SUMIFS('0. CSM'!E:E,'0. CSM'!L:L,CSM_AGENCY3[[#This Row],[Agency]],'0. CSM'!M:M,CSM_AGENCY3[[#This Row],[Billing CSM Title]])*1000</f>
        <v>0</v>
      </c>
      <c r="I2574" s="70">
        <f>SUMIFS('0. CSM'!D:D,'0. CSM'!L:L,CSM_AGENCY3[[#This Row],[Agency]],'0. CSM'!M:M,CSM_AGENCY3[[#This Row],[Billing CSM Title]])+SUMIFS('0. CSM'!F:F,'0. CSM'!L:L,CSM_AGENCY3[[#This Row],[Agency]],'0. CSM'!M:M,CSM_AGENCY3[[#This Row],[Billing CSM Title]])*1000</f>
        <v>0</v>
      </c>
      <c r="J2574" s="70">
        <f>CSM_AGENCY3[[#This Row],[FY1 ANNUAL]]+CSM_AGENCY3[[#This Row],[FY2 ANNUAL]]</f>
        <v>0</v>
      </c>
      <c r="K2574" s="70">
        <f>ROUND(CSM_AGENCY3[[#This Row],[FY1 ANNUAL]]/12,2)</f>
        <v>0</v>
      </c>
      <c r="L2574" s="70">
        <f>ROUND(CSM_AGENCY3[[#This Row],[FY2 ANNUAL]]/12,2)</f>
        <v>0</v>
      </c>
    </row>
    <row r="2575" spans="1:12" hidden="1" x14ac:dyDescent="0.25">
      <c r="A2575" t="s">
        <v>274</v>
      </c>
      <c r="B2575" t="s">
        <v>396</v>
      </c>
      <c r="C2575" s="4" t="s">
        <v>470</v>
      </c>
      <c r="D2575" s="4"/>
      <c r="E2575" s="4" t="str">
        <f>CSM_AGENCY3[[#This Row],[Agency]]&amp;"-"&amp;CSM_AGENCY3[[#This Row],[Agency Name]]</f>
        <v>303-Department of Health</v>
      </c>
      <c r="F2575" s="8" t="s">
        <v>21</v>
      </c>
      <c r="G2575" s="5" t="s">
        <v>459</v>
      </c>
      <c r="H2575" s="70">
        <f>SUMIFS('0. CSM'!C:C,'0. CSM'!L:L,CSM_AGENCY3[[#This Row],[Agency]],'0. CSM'!M:M,CSM_AGENCY3[[#This Row],[Billing CSM Title]])+SUMIFS('0. CSM'!E:E,'0. CSM'!L:L,CSM_AGENCY3[[#This Row],[Agency]],'0. CSM'!M:M,CSM_AGENCY3[[#This Row],[Billing CSM Title]])*1000</f>
        <v>0</v>
      </c>
      <c r="I2575" s="70">
        <f>SUMIFS('0. CSM'!D:D,'0. CSM'!L:L,CSM_AGENCY3[[#This Row],[Agency]],'0. CSM'!M:M,CSM_AGENCY3[[#This Row],[Billing CSM Title]])+SUMIFS('0. CSM'!F:F,'0. CSM'!L:L,CSM_AGENCY3[[#This Row],[Agency]],'0. CSM'!M:M,CSM_AGENCY3[[#This Row],[Billing CSM Title]])*1000</f>
        <v>0</v>
      </c>
      <c r="J2575" s="70">
        <f>CSM_AGENCY3[[#This Row],[FY1 ANNUAL]]+CSM_AGENCY3[[#This Row],[FY2 ANNUAL]]</f>
        <v>0</v>
      </c>
      <c r="K2575" s="70">
        <f>ROUND(CSM_AGENCY3[[#This Row],[FY1 ANNUAL]]/12,2)</f>
        <v>0</v>
      </c>
      <c r="L2575" s="70">
        <f>ROUND(CSM_AGENCY3[[#This Row],[FY2 ANNUAL]]/12,2)</f>
        <v>0</v>
      </c>
    </row>
    <row r="2576" spans="1:12" hidden="1" x14ac:dyDescent="0.25">
      <c r="A2576" t="s">
        <v>275</v>
      </c>
      <c r="B2576" t="s">
        <v>397</v>
      </c>
      <c r="C2576" s="4" t="s">
        <v>470</v>
      </c>
      <c r="D2576" s="4"/>
      <c r="E2576" s="4" t="str">
        <f>CSM_AGENCY3[[#This Row],[Agency]]&amp;"-"&amp;CSM_AGENCY3[[#This Row],[Agency Name]]</f>
        <v>305-Department of Veterans' Affairs</v>
      </c>
      <c r="F2576" s="8" t="s">
        <v>21</v>
      </c>
      <c r="G2576" s="5" t="s">
        <v>459</v>
      </c>
      <c r="H2576" s="70">
        <f>SUMIFS('0. CSM'!C:C,'0. CSM'!L:L,CSM_AGENCY3[[#This Row],[Agency]],'0. CSM'!M:M,CSM_AGENCY3[[#This Row],[Billing CSM Title]])+SUMIFS('0. CSM'!E:E,'0. CSM'!L:L,CSM_AGENCY3[[#This Row],[Agency]],'0. CSM'!M:M,CSM_AGENCY3[[#This Row],[Billing CSM Title]])*1000</f>
        <v>0</v>
      </c>
      <c r="I2576" s="70">
        <f>SUMIFS('0. CSM'!D:D,'0. CSM'!L:L,CSM_AGENCY3[[#This Row],[Agency]],'0. CSM'!M:M,CSM_AGENCY3[[#This Row],[Billing CSM Title]])+SUMIFS('0. CSM'!F:F,'0. CSM'!L:L,CSM_AGENCY3[[#This Row],[Agency]],'0. CSM'!M:M,CSM_AGENCY3[[#This Row],[Billing CSM Title]])*1000</f>
        <v>0</v>
      </c>
      <c r="J2576" s="70">
        <f>CSM_AGENCY3[[#This Row],[FY1 ANNUAL]]+CSM_AGENCY3[[#This Row],[FY2 ANNUAL]]</f>
        <v>0</v>
      </c>
      <c r="K2576" s="70">
        <f>ROUND(CSM_AGENCY3[[#This Row],[FY1 ANNUAL]]/12,2)</f>
        <v>0</v>
      </c>
      <c r="L2576" s="70">
        <f>ROUND(CSM_AGENCY3[[#This Row],[FY2 ANNUAL]]/12,2)</f>
        <v>0</v>
      </c>
    </row>
    <row r="2577" spans="1:12" hidden="1" x14ac:dyDescent="0.25">
      <c r="A2577" t="s">
        <v>276</v>
      </c>
      <c r="B2577" t="s">
        <v>398</v>
      </c>
      <c r="C2577" s="4" t="s">
        <v>470</v>
      </c>
      <c r="D2577" s="4"/>
      <c r="E2577" s="4" t="str">
        <f>CSM_AGENCY3[[#This Row],[Agency]]&amp;"-"&amp;CSM_AGENCY3[[#This Row],[Agency Name]]</f>
        <v>307-Dept of Children, Youth &amp; Families</v>
      </c>
      <c r="F2577" s="8" t="s">
        <v>21</v>
      </c>
      <c r="G2577" s="5" t="s">
        <v>459</v>
      </c>
      <c r="H2577" s="70">
        <f>SUMIFS('0. CSM'!C:C,'0. CSM'!L:L,CSM_AGENCY3[[#This Row],[Agency]],'0. CSM'!M:M,CSM_AGENCY3[[#This Row],[Billing CSM Title]])+SUMIFS('0. CSM'!E:E,'0. CSM'!L:L,CSM_AGENCY3[[#This Row],[Agency]],'0. CSM'!M:M,CSM_AGENCY3[[#This Row],[Billing CSM Title]])*1000</f>
        <v>0</v>
      </c>
      <c r="I2577" s="70">
        <f>SUMIFS('0. CSM'!D:D,'0. CSM'!L:L,CSM_AGENCY3[[#This Row],[Agency]],'0. CSM'!M:M,CSM_AGENCY3[[#This Row],[Billing CSM Title]])+SUMIFS('0. CSM'!F:F,'0. CSM'!L:L,CSM_AGENCY3[[#This Row],[Agency]],'0. CSM'!M:M,CSM_AGENCY3[[#This Row],[Billing CSM Title]])*1000</f>
        <v>0</v>
      </c>
      <c r="J2577" s="70">
        <f>CSM_AGENCY3[[#This Row],[FY1 ANNUAL]]+CSM_AGENCY3[[#This Row],[FY2 ANNUAL]]</f>
        <v>0</v>
      </c>
      <c r="K2577" s="70">
        <f>ROUND(CSM_AGENCY3[[#This Row],[FY1 ANNUAL]]/12,2)</f>
        <v>0</v>
      </c>
      <c r="L2577" s="70">
        <f>ROUND(CSM_AGENCY3[[#This Row],[FY2 ANNUAL]]/12,2)</f>
        <v>0</v>
      </c>
    </row>
    <row r="2578" spans="1:12" hidden="1" x14ac:dyDescent="0.25">
      <c r="A2578" t="s">
        <v>277</v>
      </c>
      <c r="B2578" t="s">
        <v>399</v>
      </c>
      <c r="C2578" s="4" t="s">
        <v>470</v>
      </c>
      <c r="D2578" s="4"/>
      <c r="E2578" s="4" t="str">
        <f>CSM_AGENCY3[[#This Row],[Agency]]&amp;"-"&amp;CSM_AGENCY3[[#This Row],[Agency Name]]</f>
        <v>310-Department of Corrections</v>
      </c>
      <c r="F2578" s="8" t="s">
        <v>21</v>
      </c>
      <c r="G2578" s="5" t="s">
        <v>459</v>
      </c>
      <c r="H2578" s="70">
        <f>SUMIFS('0. CSM'!C:C,'0. CSM'!L:L,CSM_AGENCY3[[#This Row],[Agency]],'0. CSM'!M:M,CSM_AGENCY3[[#This Row],[Billing CSM Title]])+SUMIFS('0. CSM'!E:E,'0. CSM'!L:L,CSM_AGENCY3[[#This Row],[Agency]],'0. CSM'!M:M,CSM_AGENCY3[[#This Row],[Billing CSM Title]])*1000</f>
        <v>0</v>
      </c>
      <c r="I2578" s="70">
        <f>SUMIFS('0. CSM'!D:D,'0. CSM'!L:L,CSM_AGENCY3[[#This Row],[Agency]],'0. CSM'!M:M,CSM_AGENCY3[[#This Row],[Billing CSM Title]])+SUMIFS('0. CSM'!F:F,'0. CSM'!L:L,CSM_AGENCY3[[#This Row],[Agency]],'0. CSM'!M:M,CSM_AGENCY3[[#This Row],[Billing CSM Title]])*1000</f>
        <v>0</v>
      </c>
      <c r="J2578" s="70">
        <f>CSM_AGENCY3[[#This Row],[FY1 ANNUAL]]+CSM_AGENCY3[[#This Row],[FY2 ANNUAL]]</f>
        <v>0</v>
      </c>
      <c r="K2578" s="70">
        <f>ROUND(CSM_AGENCY3[[#This Row],[FY1 ANNUAL]]/12,2)</f>
        <v>0</v>
      </c>
      <c r="L2578" s="70">
        <f>ROUND(CSM_AGENCY3[[#This Row],[FY2 ANNUAL]]/12,2)</f>
        <v>0</v>
      </c>
    </row>
    <row r="2579" spans="1:12" hidden="1" x14ac:dyDescent="0.25">
      <c r="A2579" t="s">
        <v>278</v>
      </c>
      <c r="B2579" t="s">
        <v>400</v>
      </c>
      <c r="C2579" s="4" t="s">
        <v>470</v>
      </c>
      <c r="D2579" s="4"/>
      <c r="E2579" s="4" t="str">
        <f>CSM_AGENCY3[[#This Row],[Agency]]&amp;"-"&amp;CSM_AGENCY3[[#This Row],[Agency Name]]</f>
        <v>315-Dept of Services for the Blind</v>
      </c>
      <c r="F2579" s="8" t="s">
        <v>21</v>
      </c>
      <c r="G2579" s="5" t="s">
        <v>459</v>
      </c>
      <c r="H2579" s="70">
        <f>SUMIFS('0. CSM'!C:C,'0. CSM'!L:L,CSM_AGENCY3[[#This Row],[Agency]],'0. CSM'!M:M,CSM_AGENCY3[[#This Row],[Billing CSM Title]])+SUMIFS('0. CSM'!E:E,'0. CSM'!L:L,CSM_AGENCY3[[#This Row],[Agency]],'0. CSM'!M:M,CSM_AGENCY3[[#This Row],[Billing CSM Title]])*1000</f>
        <v>0</v>
      </c>
      <c r="I2579" s="70">
        <f>SUMIFS('0. CSM'!D:D,'0. CSM'!L:L,CSM_AGENCY3[[#This Row],[Agency]],'0. CSM'!M:M,CSM_AGENCY3[[#This Row],[Billing CSM Title]])+SUMIFS('0. CSM'!F:F,'0. CSM'!L:L,CSM_AGENCY3[[#This Row],[Agency]],'0. CSM'!M:M,CSM_AGENCY3[[#This Row],[Billing CSM Title]])*1000</f>
        <v>0</v>
      </c>
      <c r="J2579" s="70">
        <f>CSM_AGENCY3[[#This Row],[FY1 ANNUAL]]+CSM_AGENCY3[[#This Row],[FY2 ANNUAL]]</f>
        <v>0</v>
      </c>
      <c r="K2579" s="70">
        <f>ROUND(CSM_AGENCY3[[#This Row],[FY1 ANNUAL]]/12,2)</f>
        <v>0</v>
      </c>
      <c r="L2579" s="70">
        <f>ROUND(CSM_AGENCY3[[#This Row],[FY2 ANNUAL]]/12,2)</f>
        <v>0</v>
      </c>
    </row>
    <row r="2580" spans="1:12" hidden="1" x14ac:dyDescent="0.25">
      <c r="A2580" t="s">
        <v>279</v>
      </c>
      <c r="B2580" t="s">
        <v>401</v>
      </c>
      <c r="C2580" s="4" t="s">
        <v>470</v>
      </c>
      <c r="D2580" s="4"/>
      <c r="E2580" s="4" t="str">
        <f>CSM_AGENCY3[[#This Row],[Agency]]&amp;"-"&amp;CSM_AGENCY3[[#This Row],[Agency Name]]</f>
        <v>340-Student Achievement Council</v>
      </c>
      <c r="F2580" s="8" t="s">
        <v>21</v>
      </c>
      <c r="G2580" s="5" t="s">
        <v>459</v>
      </c>
      <c r="H2580" s="70">
        <f>SUMIFS('0. CSM'!C:C,'0. CSM'!L:L,CSM_AGENCY3[[#This Row],[Agency]],'0. CSM'!M:M,CSM_AGENCY3[[#This Row],[Billing CSM Title]])+SUMIFS('0. CSM'!E:E,'0. CSM'!L:L,CSM_AGENCY3[[#This Row],[Agency]],'0. CSM'!M:M,CSM_AGENCY3[[#This Row],[Billing CSM Title]])*1000</f>
        <v>0</v>
      </c>
      <c r="I2580" s="70">
        <f>SUMIFS('0. CSM'!D:D,'0. CSM'!L:L,CSM_AGENCY3[[#This Row],[Agency]],'0. CSM'!M:M,CSM_AGENCY3[[#This Row],[Billing CSM Title]])+SUMIFS('0. CSM'!F:F,'0. CSM'!L:L,CSM_AGENCY3[[#This Row],[Agency]],'0. CSM'!M:M,CSM_AGENCY3[[#This Row],[Billing CSM Title]])*1000</f>
        <v>0</v>
      </c>
      <c r="J2580" s="70">
        <f>CSM_AGENCY3[[#This Row],[FY1 ANNUAL]]+CSM_AGENCY3[[#This Row],[FY2 ANNUAL]]</f>
        <v>0</v>
      </c>
      <c r="K2580" s="70">
        <f>ROUND(CSM_AGENCY3[[#This Row],[FY1 ANNUAL]]/12,2)</f>
        <v>0</v>
      </c>
      <c r="L2580" s="70">
        <f>ROUND(CSM_AGENCY3[[#This Row],[FY2 ANNUAL]]/12,2)</f>
        <v>0</v>
      </c>
    </row>
    <row r="2581" spans="1:12" hidden="1" x14ac:dyDescent="0.25">
      <c r="A2581" t="s">
        <v>280</v>
      </c>
      <c r="B2581" t="s">
        <v>402</v>
      </c>
      <c r="C2581" s="4" t="s">
        <v>470</v>
      </c>
      <c r="D2581" s="4"/>
      <c r="E2581" s="4" t="str">
        <f>CSM_AGENCY3[[#This Row],[Agency]]&amp;"-"&amp;CSM_AGENCY3[[#This Row],[Agency Name]]</f>
        <v>341-LEOFF 2 Retirement Board</v>
      </c>
      <c r="F2581" s="8" t="s">
        <v>21</v>
      </c>
      <c r="G2581" s="5" t="s">
        <v>459</v>
      </c>
      <c r="H2581" s="70">
        <f>SUMIFS('0. CSM'!C:C,'0. CSM'!L:L,CSM_AGENCY3[[#This Row],[Agency]],'0. CSM'!M:M,CSM_AGENCY3[[#This Row],[Billing CSM Title]])+SUMIFS('0. CSM'!E:E,'0. CSM'!L:L,CSM_AGENCY3[[#This Row],[Agency]],'0. CSM'!M:M,CSM_AGENCY3[[#This Row],[Billing CSM Title]])*1000</f>
        <v>0</v>
      </c>
      <c r="I2581" s="70">
        <f>SUMIFS('0. CSM'!D:D,'0. CSM'!L:L,CSM_AGENCY3[[#This Row],[Agency]],'0. CSM'!M:M,CSM_AGENCY3[[#This Row],[Billing CSM Title]])+SUMIFS('0. CSM'!F:F,'0. CSM'!L:L,CSM_AGENCY3[[#This Row],[Agency]],'0. CSM'!M:M,CSM_AGENCY3[[#This Row],[Billing CSM Title]])*1000</f>
        <v>0</v>
      </c>
      <c r="J2581" s="70">
        <f>CSM_AGENCY3[[#This Row],[FY1 ANNUAL]]+CSM_AGENCY3[[#This Row],[FY2 ANNUAL]]</f>
        <v>0</v>
      </c>
      <c r="K2581" s="70">
        <f>ROUND(CSM_AGENCY3[[#This Row],[FY1 ANNUAL]]/12,2)</f>
        <v>0</v>
      </c>
      <c r="L2581" s="70">
        <f>ROUND(CSM_AGENCY3[[#This Row],[FY2 ANNUAL]]/12,2)</f>
        <v>0</v>
      </c>
    </row>
    <row r="2582" spans="1:12" hidden="1" x14ac:dyDescent="0.25">
      <c r="A2582" t="s">
        <v>281</v>
      </c>
      <c r="B2582" t="s">
        <v>403</v>
      </c>
      <c r="C2582" s="4" t="s">
        <v>470</v>
      </c>
      <c r="D2582" s="4"/>
      <c r="E2582" s="4" t="str">
        <f>CSM_AGENCY3[[#This Row],[Agency]]&amp;"-"&amp;CSM_AGENCY3[[#This Row],[Agency Name]]</f>
        <v>350-Public Schools</v>
      </c>
      <c r="F2582" s="8" t="s">
        <v>21</v>
      </c>
      <c r="G2582" s="5" t="s">
        <v>459</v>
      </c>
      <c r="H2582" s="70">
        <f>SUMIFS('0. CSM'!C:C,'0. CSM'!L:L,CSM_AGENCY3[[#This Row],[Agency]],'0. CSM'!M:M,CSM_AGENCY3[[#This Row],[Billing CSM Title]])+SUMIFS('0. CSM'!E:E,'0. CSM'!L:L,CSM_AGENCY3[[#This Row],[Agency]],'0. CSM'!M:M,CSM_AGENCY3[[#This Row],[Billing CSM Title]])*1000</f>
        <v>0</v>
      </c>
      <c r="I2582" s="70">
        <f>SUMIFS('0. CSM'!D:D,'0. CSM'!L:L,CSM_AGENCY3[[#This Row],[Agency]],'0. CSM'!M:M,CSM_AGENCY3[[#This Row],[Billing CSM Title]])+SUMIFS('0. CSM'!F:F,'0. CSM'!L:L,CSM_AGENCY3[[#This Row],[Agency]],'0. CSM'!M:M,CSM_AGENCY3[[#This Row],[Billing CSM Title]])*1000</f>
        <v>0</v>
      </c>
      <c r="J2582" s="70">
        <f>CSM_AGENCY3[[#This Row],[FY1 ANNUAL]]+CSM_AGENCY3[[#This Row],[FY2 ANNUAL]]</f>
        <v>0</v>
      </c>
      <c r="K2582" s="70">
        <f>ROUND(CSM_AGENCY3[[#This Row],[FY1 ANNUAL]]/12,2)</f>
        <v>0</v>
      </c>
      <c r="L2582" s="70">
        <f>ROUND(CSM_AGENCY3[[#This Row],[FY2 ANNUAL]]/12,2)</f>
        <v>0</v>
      </c>
    </row>
    <row r="2583" spans="1:12" hidden="1" x14ac:dyDescent="0.25">
      <c r="A2583" t="s">
        <v>282</v>
      </c>
      <c r="B2583" t="s">
        <v>404</v>
      </c>
      <c r="C2583" s="4" t="s">
        <v>470</v>
      </c>
      <c r="D2583" s="4"/>
      <c r="E2583" s="4" t="str">
        <f>CSM_AGENCY3[[#This Row],[Agency]]&amp;"-"&amp;CSM_AGENCY3[[#This Row],[Agency Name]]</f>
        <v>351-State School for the Blind</v>
      </c>
      <c r="F2583" s="8" t="s">
        <v>21</v>
      </c>
      <c r="G2583" s="5" t="s">
        <v>459</v>
      </c>
      <c r="H2583" s="70">
        <f>SUMIFS('0. CSM'!C:C,'0. CSM'!L:L,CSM_AGENCY3[[#This Row],[Agency]],'0. CSM'!M:M,CSM_AGENCY3[[#This Row],[Billing CSM Title]])+SUMIFS('0. CSM'!E:E,'0. CSM'!L:L,CSM_AGENCY3[[#This Row],[Agency]],'0. CSM'!M:M,CSM_AGENCY3[[#This Row],[Billing CSM Title]])*1000</f>
        <v>0</v>
      </c>
      <c r="I2583" s="70">
        <f>SUMIFS('0. CSM'!D:D,'0. CSM'!L:L,CSM_AGENCY3[[#This Row],[Agency]],'0. CSM'!M:M,CSM_AGENCY3[[#This Row],[Billing CSM Title]])+SUMIFS('0. CSM'!F:F,'0. CSM'!L:L,CSM_AGENCY3[[#This Row],[Agency]],'0. CSM'!M:M,CSM_AGENCY3[[#This Row],[Billing CSM Title]])*1000</f>
        <v>0</v>
      </c>
      <c r="J2583" s="70">
        <f>CSM_AGENCY3[[#This Row],[FY1 ANNUAL]]+CSM_AGENCY3[[#This Row],[FY2 ANNUAL]]</f>
        <v>0</v>
      </c>
      <c r="K2583" s="70">
        <f>ROUND(CSM_AGENCY3[[#This Row],[FY1 ANNUAL]]/12,2)</f>
        <v>0</v>
      </c>
      <c r="L2583" s="70">
        <f>ROUND(CSM_AGENCY3[[#This Row],[FY2 ANNUAL]]/12,2)</f>
        <v>0</v>
      </c>
    </row>
    <row r="2584" spans="1:12" hidden="1" x14ac:dyDescent="0.25">
      <c r="A2584" t="s">
        <v>283</v>
      </c>
      <c r="B2584" t="s">
        <v>405</v>
      </c>
      <c r="C2584" s="4" t="s">
        <v>470</v>
      </c>
      <c r="D2584" s="4"/>
      <c r="E2584" s="4" t="str">
        <f>CSM_AGENCY3[[#This Row],[Agency]]&amp;"-"&amp;CSM_AGENCY3[[#This Row],[Agency Name]]</f>
        <v>353-Childhood Deafness &amp; Hearing Loss</v>
      </c>
      <c r="F2584" s="8" t="s">
        <v>21</v>
      </c>
      <c r="G2584" s="5" t="s">
        <v>459</v>
      </c>
      <c r="H2584" s="70">
        <f>SUMIFS('0. CSM'!C:C,'0. CSM'!L:L,CSM_AGENCY3[[#This Row],[Agency]],'0. CSM'!M:M,CSM_AGENCY3[[#This Row],[Billing CSM Title]])+SUMIFS('0. CSM'!E:E,'0. CSM'!L:L,CSM_AGENCY3[[#This Row],[Agency]],'0. CSM'!M:M,CSM_AGENCY3[[#This Row],[Billing CSM Title]])*1000</f>
        <v>0</v>
      </c>
      <c r="I2584" s="70">
        <f>SUMIFS('0. CSM'!D:D,'0. CSM'!L:L,CSM_AGENCY3[[#This Row],[Agency]],'0. CSM'!M:M,CSM_AGENCY3[[#This Row],[Billing CSM Title]])+SUMIFS('0. CSM'!F:F,'0. CSM'!L:L,CSM_AGENCY3[[#This Row],[Agency]],'0. CSM'!M:M,CSM_AGENCY3[[#This Row],[Billing CSM Title]])*1000</f>
        <v>0</v>
      </c>
      <c r="J2584" s="70">
        <f>CSM_AGENCY3[[#This Row],[FY1 ANNUAL]]+CSM_AGENCY3[[#This Row],[FY2 ANNUAL]]</f>
        <v>0</v>
      </c>
      <c r="K2584" s="70">
        <f>ROUND(CSM_AGENCY3[[#This Row],[FY1 ANNUAL]]/12,2)</f>
        <v>0</v>
      </c>
      <c r="L2584" s="70">
        <f>ROUND(CSM_AGENCY3[[#This Row],[FY2 ANNUAL]]/12,2)</f>
        <v>0</v>
      </c>
    </row>
    <row r="2585" spans="1:12" hidden="1" x14ac:dyDescent="0.25">
      <c r="A2585" t="s">
        <v>284</v>
      </c>
      <c r="B2585" t="s">
        <v>406</v>
      </c>
      <c r="C2585" s="4" t="s">
        <v>470</v>
      </c>
      <c r="D2585" s="4"/>
      <c r="E2585" s="4" t="str">
        <f>CSM_AGENCY3[[#This Row],[Agency]]&amp;"-"&amp;CSM_AGENCY3[[#This Row],[Agency Name]]</f>
        <v>354-Workforce Trng &amp; Educ Coord Board</v>
      </c>
      <c r="F2585" s="8" t="s">
        <v>21</v>
      </c>
      <c r="G2585" s="5" t="s">
        <v>459</v>
      </c>
      <c r="H2585" s="70">
        <f>SUMIFS('0. CSM'!C:C,'0. CSM'!L:L,CSM_AGENCY3[[#This Row],[Agency]],'0. CSM'!M:M,CSM_AGENCY3[[#This Row],[Billing CSM Title]])+SUMIFS('0. CSM'!E:E,'0. CSM'!L:L,CSM_AGENCY3[[#This Row],[Agency]],'0. CSM'!M:M,CSM_AGENCY3[[#This Row],[Billing CSM Title]])*1000</f>
        <v>0</v>
      </c>
      <c r="I2585" s="70">
        <f>SUMIFS('0. CSM'!D:D,'0. CSM'!L:L,CSM_AGENCY3[[#This Row],[Agency]],'0. CSM'!M:M,CSM_AGENCY3[[#This Row],[Billing CSM Title]])+SUMIFS('0. CSM'!F:F,'0. CSM'!L:L,CSM_AGENCY3[[#This Row],[Agency]],'0. CSM'!M:M,CSM_AGENCY3[[#This Row],[Billing CSM Title]])*1000</f>
        <v>0</v>
      </c>
      <c r="J2585" s="70">
        <f>CSM_AGENCY3[[#This Row],[FY1 ANNUAL]]+CSM_AGENCY3[[#This Row],[FY2 ANNUAL]]</f>
        <v>0</v>
      </c>
      <c r="K2585" s="70">
        <f>ROUND(CSM_AGENCY3[[#This Row],[FY1 ANNUAL]]/12,2)</f>
        <v>0</v>
      </c>
      <c r="L2585" s="70">
        <f>ROUND(CSM_AGENCY3[[#This Row],[FY2 ANNUAL]]/12,2)</f>
        <v>0</v>
      </c>
    </row>
    <row r="2586" spans="1:12" hidden="1" x14ac:dyDescent="0.25">
      <c r="A2586" t="s">
        <v>285</v>
      </c>
      <c r="B2586" t="s">
        <v>407</v>
      </c>
      <c r="C2586" s="4" t="s">
        <v>470</v>
      </c>
      <c r="D2586" s="4"/>
      <c r="E2586" s="4" t="str">
        <f>CSM_AGENCY3[[#This Row],[Agency]]&amp;"-"&amp;CSM_AGENCY3[[#This Row],[Agency Name]]</f>
        <v>355-Archaeology &amp; Historic Preservation</v>
      </c>
      <c r="F2586" s="8" t="s">
        <v>21</v>
      </c>
      <c r="G2586" s="5" t="s">
        <v>459</v>
      </c>
      <c r="H2586" s="70">
        <f>SUMIFS('0. CSM'!C:C,'0. CSM'!L:L,CSM_AGENCY3[[#This Row],[Agency]],'0. CSM'!M:M,CSM_AGENCY3[[#This Row],[Billing CSM Title]])+SUMIFS('0. CSM'!E:E,'0. CSM'!L:L,CSM_AGENCY3[[#This Row],[Agency]],'0. CSM'!M:M,CSM_AGENCY3[[#This Row],[Billing CSM Title]])*1000</f>
        <v>0</v>
      </c>
      <c r="I2586" s="70">
        <f>SUMIFS('0. CSM'!D:D,'0. CSM'!L:L,CSM_AGENCY3[[#This Row],[Agency]],'0. CSM'!M:M,CSM_AGENCY3[[#This Row],[Billing CSM Title]])+SUMIFS('0. CSM'!F:F,'0. CSM'!L:L,CSM_AGENCY3[[#This Row],[Agency]],'0. CSM'!M:M,CSM_AGENCY3[[#This Row],[Billing CSM Title]])*1000</f>
        <v>0</v>
      </c>
      <c r="J2586" s="70">
        <f>CSM_AGENCY3[[#This Row],[FY1 ANNUAL]]+CSM_AGENCY3[[#This Row],[FY2 ANNUAL]]</f>
        <v>0</v>
      </c>
      <c r="K2586" s="70">
        <f>ROUND(CSM_AGENCY3[[#This Row],[FY1 ANNUAL]]/12,2)</f>
        <v>0</v>
      </c>
      <c r="L2586" s="70">
        <f>ROUND(CSM_AGENCY3[[#This Row],[FY2 ANNUAL]]/12,2)</f>
        <v>0</v>
      </c>
    </row>
    <row r="2587" spans="1:12" hidden="1" x14ac:dyDescent="0.25">
      <c r="A2587" t="s">
        <v>287</v>
      </c>
      <c r="B2587" t="s">
        <v>408</v>
      </c>
      <c r="C2587" s="4" t="s">
        <v>470</v>
      </c>
      <c r="D2587" s="4"/>
      <c r="E2587" s="4" t="str">
        <f>CSM_AGENCY3[[#This Row],[Agency]]&amp;"-"&amp;CSM_AGENCY3[[#This Row],[Agency Name]]</f>
        <v>359-Washington Charter School Comm</v>
      </c>
      <c r="F2587" s="8" t="s">
        <v>21</v>
      </c>
      <c r="G2587" s="5" t="s">
        <v>459</v>
      </c>
      <c r="H2587" s="70">
        <f>SUMIFS('0. CSM'!C:C,'0. CSM'!L:L,CSM_AGENCY3[[#This Row],[Agency]],'0. CSM'!M:M,CSM_AGENCY3[[#This Row],[Billing CSM Title]])+SUMIFS('0. CSM'!E:E,'0. CSM'!L:L,CSM_AGENCY3[[#This Row],[Agency]],'0. CSM'!M:M,CSM_AGENCY3[[#This Row],[Billing CSM Title]])*1000</f>
        <v>0</v>
      </c>
      <c r="I2587" s="70">
        <f>SUMIFS('0. CSM'!D:D,'0. CSM'!L:L,CSM_AGENCY3[[#This Row],[Agency]],'0. CSM'!M:M,CSM_AGENCY3[[#This Row],[Billing CSM Title]])+SUMIFS('0. CSM'!F:F,'0. CSM'!L:L,CSM_AGENCY3[[#This Row],[Agency]],'0. CSM'!M:M,CSM_AGENCY3[[#This Row],[Billing CSM Title]])*1000</f>
        <v>0</v>
      </c>
      <c r="J2587" s="70">
        <f>CSM_AGENCY3[[#This Row],[FY1 ANNUAL]]+CSM_AGENCY3[[#This Row],[FY2 ANNUAL]]</f>
        <v>0</v>
      </c>
      <c r="K2587" s="70">
        <f>ROUND(CSM_AGENCY3[[#This Row],[FY1 ANNUAL]]/12,2)</f>
        <v>0</v>
      </c>
      <c r="L2587" s="70">
        <f>ROUND(CSM_AGENCY3[[#This Row],[FY2 ANNUAL]]/12,2)</f>
        <v>0</v>
      </c>
    </row>
    <row r="2588" spans="1:12" hidden="1" x14ac:dyDescent="0.25">
      <c r="A2588" t="s">
        <v>288</v>
      </c>
      <c r="B2588" t="s">
        <v>409</v>
      </c>
      <c r="C2588" s="4" t="s">
        <v>470</v>
      </c>
      <c r="D2588" s="4"/>
      <c r="E2588" s="4" t="str">
        <f>CSM_AGENCY3[[#This Row],[Agency]]&amp;"-"&amp;CSM_AGENCY3[[#This Row],[Agency Name]]</f>
        <v>360-University of Washington</v>
      </c>
      <c r="F2588" s="8" t="s">
        <v>21</v>
      </c>
      <c r="G2588" s="5" t="s">
        <v>459</v>
      </c>
      <c r="H2588" s="70">
        <f>SUMIFS('0. CSM'!C:C,'0. CSM'!L:L,CSM_AGENCY3[[#This Row],[Agency]],'0. CSM'!M:M,CSM_AGENCY3[[#This Row],[Billing CSM Title]])+SUMIFS('0. CSM'!E:E,'0. CSM'!L:L,CSM_AGENCY3[[#This Row],[Agency]],'0. CSM'!M:M,CSM_AGENCY3[[#This Row],[Billing CSM Title]])*1000</f>
        <v>0</v>
      </c>
      <c r="I2588" s="70">
        <f>SUMIFS('0. CSM'!D:D,'0. CSM'!L:L,CSM_AGENCY3[[#This Row],[Agency]],'0. CSM'!M:M,CSM_AGENCY3[[#This Row],[Billing CSM Title]])+SUMIFS('0. CSM'!F:F,'0. CSM'!L:L,CSM_AGENCY3[[#This Row],[Agency]],'0. CSM'!M:M,CSM_AGENCY3[[#This Row],[Billing CSM Title]])*1000</f>
        <v>0</v>
      </c>
      <c r="J2588" s="70">
        <f>CSM_AGENCY3[[#This Row],[FY1 ANNUAL]]+CSM_AGENCY3[[#This Row],[FY2 ANNUAL]]</f>
        <v>0</v>
      </c>
      <c r="K2588" s="70">
        <f>ROUND(CSM_AGENCY3[[#This Row],[FY1 ANNUAL]]/12,2)</f>
        <v>0</v>
      </c>
      <c r="L2588" s="70">
        <f>ROUND(CSM_AGENCY3[[#This Row],[FY2 ANNUAL]]/12,2)</f>
        <v>0</v>
      </c>
    </row>
    <row r="2589" spans="1:12" hidden="1" x14ac:dyDescent="0.25">
      <c r="A2589" t="s">
        <v>289</v>
      </c>
      <c r="B2589" t="s">
        <v>410</v>
      </c>
      <c r="C2589" s="4" t="s">
        <v>470</v>
      </c>
      <c r="D2589" s="4"/>
      <c r="E2589" s="4" t="str">
        <f>CSM_AGENCY3[[#This Row],[Agency]]&amp;"-"&amp;CSM_AGENCY3[[#This Row],[Agency Name]]</f>
        <v>365-Washington State University</v>
      </c>
      <c r="F2589" s="8" t="s">
        <v>21</v>
      </c>
      <c r="G2589" s="5" t="s">
        <v>459</v>
      </c>
      <c r="H2589" s="70">
        <f>SUMIFS('0. CSM'!C:C,'0. CSM'!L:L,CSM_AGENCY3[[#This Row],[Agency]],'0. CSM'!M:M,CSM_AGENCY3[[#This Row],[Billing CSM Title]])+SUMIFS('0. CSM'!E:E,'0. CSM'!L:L,CSM_AGENCY3[[#This Row],[Agency]],'0. CSM'!M:M,CSM_AGENCY3[[#This Row],[Billing CSM Title]])*1000</f>
        <v>0</v>
      </c>
      <c r="I2589" s="70">
        <f>SUMIFS('0. CSM'!D:D,'0. CSM'!L:L,CSM_AGENCY3[[#This Row],[Agency]],'0. CSM'!M:M,CSM_AGENCY3[[#This Row],[Billing CSM Title]])+SUMIFS('0. CSM'!F:F,'0. CSM'!L:L,CSM_AGENCY3[[#This Row],[Agency]],'0. CSM'!M:M,CSM_AGENCY3[[#This Row],[Billing CSM Title]])*1000</f>
        <v>0</v>
      </c>
      <c r="J2589" s="70">
        <f>CSM_AGENCY3[[#This Row],[FY1 ANNUAL]]+CSM_AGENCY3[[#This Row],[FY2 ANNUAL]]</f>
        <v>0</v>
      </c>
      <c r="K2589" s="70">
        <f>ROUND(CSM_AGENCY3[[#This Row],[FY1 ANNUAL]]/12,2)</f>
        <v>0</v>
      </c>
      <c r="L2589" s="70">
        <f>ROUND(CSM_AGENCY3[[#This Row],[FY2 ANNUAL]]/12,2)</f>
        <v>0</v>
      </c>
    </row>
    <row r="2590" spans="1:12" hidden="1" x14ac:dyDescent="0.25">
      <c r="A2590" t="s">
        <v>290</v>
      </c>
      <c r="B2590" t="s">
        <v>411</v>
      </c>
      <c r="C2590" s="4" t="s">
        <v>470</v>
      </c>
      <c r="D2590" s="4"/>
      <c r="E2590" s="4" t="str">
        <f>CSM_AGENCY3[[#This Row],[Agency]]&amp;"-"&amp;CSM_AGENCY3[[#This Row],[Agency Name]]</f>
        <v>370-Eastern Washington University</v>
      </c>
      <c r="F2590" s="8" t="s">
        <v>21</v>
      </c>
      <c r="G2590" s="5" t="s">
        <v>459</v>
      </c>
      <c r="H2590" s="70">
        <f>SUMIFS('0. CSM'!C:C,'0. CSM'!L:L,CSM_AGENCY3[[#This Row],[Agency]],'0. CSM'!M:M,CSM_AGENCY3[[#This Row],[Billing CSM Title]])+SUMIFS('0. CSM'!E:E,'0. CSM'!L:L,CSM_AGENCY3[[#This Row],[Agency]],'0. CSM'!M:M,CSM_AGENCY3[[#This Row],[Billing CSM Title]])*1000</f>
        <v>0</v>
      </c>
      <c r="I2590" s="70">
        <f>SUMIFS('0. CSM'!D:D,'0. CSM'!L:L,CSM_AGENCY3[[#This Row],[Agency]],'0. CSM'!M:M,CSM_AGENCY3[[#This Row],[Billing CSM Title]])+SUMIFS('0. CSM'!F:F,'0. CSM'!L:L,CSM_AGENCY3[[#This Row],[Agency]],'0. CSM'!M:M,CSM_AGENCY3[[#This Row],[Billing CSM Title]])*1000</f>
        <v>0</v>
      </c>
      <c r="J2590" s="70">
        <f>CSM_AGENCY3[[#This Row],[FY1 ANNUAL]]+CSM_AGENCY3[[#This Row],[FY2 ANNUAL]]</f>
        <v>0</v>
      </c>
      <c r="K2590" s="70">
        <f>ROUND(CSM_AGENCY3[[#This Row],[FY1 ANNUAL]]/12,2)</f>
        <v>0</v>
      </c>
      <c r="L2590" s="70">
        <f>ROUND(CSM_AGENCY3[[#This Row],[FY2 ANNUAL]]/12,2)</f>
        <v>0</v>
      </c>
    </row>
    <row r="2591" spans="1:12" hidden="1" x14ac:dyDescent="0.25">
      <c r="A2591" t="s">
        <v>291</v>
      </c>
      <c r="B2591" t="s">
        <v>412</v>
      </c>
      <c r="C2591" s="4" t="s">
        <v>470</v>
      </c>
      <c r="D2591" s="4"/>
      <c r="E2591" s="4" t="str">
        <f>CSM_AGENCY3[[#This Row],[Agency]]&amp;"-"&amp;CSM_AGENCY3[[#This Row],[Agency Name]]</f>
        <v>375-Central Washington University</v>
      </c>
      <c r="F2591" s="8" t="s">
        <v>21</v>
      </c>
      <c r="G2591" s="5" t="s">
        <v>459</v>
      </c>
      <c r="H2591" s="70">
        <f>SUMIFS('0. CSM'!C:C,'0. CSM'!L:L,CSM_AGENCY3[[#This Row],[Agency]],'0. CSM'!M:M,CSM_AGENCY3[[#This Row],[Billing CSM Title]])+SUMIFS('0. CSM'!E:E,'0. CSM'!L:L,CSM_AGENCY3[[#This Row],[Agency]],'0. CSM'!M:M,CSM_AGENCY3[[#This Row],[Billing CSM Title]])*1000</f>
        <v>0</v>
      </c>
      <c r="I2591" s="70">
        <f>SUMIFS('0. CSM'!D:D,'0. CSM'!L:L,CSM_AGENCY3[[#This Row],[Agency]],'0. CSM'!M:M,CSM_AGENCY3[[#This Row],[Billing CSM Title]])+SUMIFS('0. CSM'!F:F,'0. CSM'!L:L,CSM_AGENCY3[[#This Row],[Agency]],'0. CSM'!M:M,CSM_AGENCY3[[#This Row],[Billing CSM Title]])*1000</f>
        <v>0</v>
      </c>
      <c r="J2591" s="70">
        <f>CSM_AGENCY3[[#This Row],[FY1 ANNUAL]]+CSM_AGENCY3[[#This Row],[FY2 ANNUAL]]</f>
        <v>0</v>
      </c>
      <c r="K2591" s="70">
        <f>ROUND(CSM_AGENCY3[[#This Row],[FY1 ANNUAL]]/12,2)</f>
        <v>0</v>
      </c>
      <c r="L2591" s="70">
        <f>ROUND(CSM_AGENCY3[[#This Row],[FY2 ANNUAL]]/12,2)</f>
        <v>0</v>
      </c>
    </row>
    <row r="2592" spans="1:12" hidden="1" x14ac:dyDescent="0.25">
      <c r="A2592" t="s">
        <v>292</v>
      </c>
      <c r="B2592" t="s">
        <v>413</v>
      </c>
      <c r="C2592" s="4" t="s">
        <v>470</v>
      </c>
      <c r="D2592" s="4"/>
      <c r="E2592" s="4" t="str">
        <f>CSM_AGENCY3[[#This Row],[Agency]]&amp;"-"&amp;CSM_AGENCY3[[#This Row],[Agency Name]]</f>
        <v>376-The Evergreen State College</v>
      </c>
      <c r="F2592" s="8" t="s">
        <v>21</v>
      </c>
      <c r="G2592" s="5" t="s">
        <v>459</v>
      </c>
      <c r="H2592" s="70">
        <f>SUMIFS('0. CSM'!C:C,'0. CSM'!L:L,CSM_AGENCY3[[#This Row],[Agency]],'0. CSM'!M:M,CSM_AGENCY3[[#This Row],[Billing CSM Title]])+SUMIFS('0. CSM'!E:E,'0. CSM'!L:L,CSM_AGENCY3[[#This Row],[Agency]],'0. CSM'!M:M,CSM_AGENCY3[[#This Row],[Billing CSM Title]])*1000</f>
        <v>0</v>
      </c>
      <c r="I2592" s="70">
        <f>SUMIFS('0. CSM'!D:D,'0. CSM'!L:L,CSM_AGENCY3[[#This Row],[Agency]],'0. CSM'!M:M,CSM_AGENCY3[[#This Row],[Billing CSM Title]])+SUMIFS('0. CSM'!F:F,'0. CSM'!L:L,CSM_AGENCY3[[#This Row],[Agency]],'0. CSM'!M:M,CSM_AGENCY3[[#This Row],[Billing CSM Title]])*1000</f>
        <v>0</v>
      </c>
      <c r="J2592" s="70">
        <f>CSM_AGENCY3[[#This Row],[FY1 ANNUAL]]+CSM_AGENCY3[[#This Row],[FY2 ANNUAL]]</f>
        <v>0</v>
      </c>
      <c r="K2592" s="70">
        <f>ROUND(CSM_AGENCY3[[#This Row],[FY1 ANNUAL]]/12,2)</f>
        <v>0</v>
      </c>
      <c r="L2592" s="70">
        <f>ROUND(CSM_AGENCY3[[#This Row],[FY2 ANNUAL]]/12,2)</f>
        <v>0</v>
      </c>
    </row>
    <row r="2593" spans="1:12" hidden="1" x14ac:dyDescent="0.25">
      <c r="A2593" t="s">
        <v>293</v>
      </c>
      <c r="B2593" t="s">
        <v>414</v>
      </c>
      <c r="C2593" s="4" t="s">
        <v>470</v>
      </c>
      <c r="D2593" s="4"/>
      <c r="E2593" s="4" t="str">
        <f>CSM_AGENCY3[[#This Row],[Agency]]&amp;"-"&amp;CSM_AGENCY3[[#This Row],[Agency Name]]</f>
        <v>380-Western Washington University</v>
      </c>
      <c r="F2593" s="8" t="s">
        <v>21</v>
      </c>
      <c r="G2593" s="5" t="s">
        <v>459</v>
      </c>
      <c r="H2593" s="70">
        <f>SUMIFS('0. CSM'!C:C,'0. CSM'!L:L,CSM_AGENCY3[[#This Row],[Agency]],'0. CSM'!M:M,CSM_AGENCY3[[#This Row],[Billing CSM Title]])+SUMIFS('0. CSM'!E:E,'0. CSM'!L:L,CSM_AGENCY3[[#This Row],[Agency]],'0. CSM'!M:M,CSM_AGENCY3[[#This Row],[Billing CSM Title]])*1000</f>
        <v>0</v>
      </c>
      <c r="I2593" s="70">
        <f>SUMIFS('0. CSM'!D:D,'0. CSM'!L:L,CSM_AGENCY3[[#This Row],[Agency]],'0. CSM'!M:M,CSM_AGENCY3[[#This Row],[Billing CSM Title]])+SUMIFS('0. CSM'!F:F,'0. CSM'!L:L,CSM_AGENCY3[[#This Row],[Agency]],'0. CSM'!M:M,CSM_AGENCY3[[#This Row],[Billing CSM Title]])*1000</f>
        <v>0</v>
      </c>
      <c r="J2593" s="70">
        <f>CSM_AGENCY3[[#This Row],[FY1 ANNUAL]]+CSM_AGENCY3[[#This Row],[FY2 ANNUAL]]</f>
        <v>0</v>
      </c>
      <c r="K2593" s="70">
        <f>ROUND(CSM_AGENCY3[[#This Row],[FY1 ANNUAL]]/12,2)</f>
        <v>0</v>
      </c>
      <c r="L2593" s="70">
        <f>ROUND(CSM_AGENCY3[[#This Row],[FY2 ANNUAL]]/12,2)</f>
        <v>0</v>
      </c>
    </row>
    <row r="2594" spans="1:12" hidden="1" x14ac:dyDescent="0.25">
      <c r="A2594" t="s">
        <v>294</v>
      </c>
      <c r="B2594" t="s">
        <v>415</v>
      </c>
      <c r="C2594" s="4" t="s">
        <v>470</v>
      </c>
      <c r="D2594" s="4"/>
      <c r="E2594" s="4" t="str">
        <f>CSM_AGENCY3[[#This Row],[Agency]]&amp;"-"&amp;CSM_AGENCY3[[#This Row],[Agency Name]]</f>
        <v>387-Washington State Arts Commission</v>
      </c>
      <c r="F2594" s="8" t="s">
        <v>21</v>
      </c>
      <c r="G2594" s="5" t="s">
        <v>459</v>
      </c>
      <c r="H2594" s="70">
        <f>SUMIFS('0. CSM'!C:C,'0. CSM'!L:L,CSM_AGENCY3[[#This Row],[Agency]],'0. CSM'!M:M,CSM_AGENCY3[[#This Row],[Billing CSM Title]])+SUMIFS('0. CSM'!E:E,'0. CSM'!L:L,CSM_AGENCY3[[#This Row],[Agency]],'0. CSM'!M:M,CSM_AGENCY3[[#This Row],[Billing CSM Title]])*1000</f>
        <v>0</v>
      </c>
      <c r="I2594" s="70">
        <f>SUMIFS('0. CSM'!D:D,'0. CSM'!L:L,CSM_AGENCY3[[#This Row],[Agency]],'0. CSM'!M:M,CSM_AGENCY3[[#This Row],[Billing CSM Title]])+SUMIFS('0. CSM'!F:F,'0. CSM'!L:L,CSM_AGENCY3[[#This Row],[Agency]],'0. CSM'!M:M,CSM_AGENCY3[[#This Row],[Billing CSM Title]])*1000</f>
        <v>0</v>
      </c>
      <c r="J2594" s="70">
        <f>CSM_AGENCY3[[#This Row],[FY1 ANNUAL]]+CSM_AGENCY3[[#This Row],[FY2 ANNUAL]]</f>
        <v>0</v>
      </c>
      <c r="K2594" s="70">
        <f>ROUND(CSM_AGENCY3[[#This Row],[FY1 ANNUAL]]/12,2)</f>
        <v>0</v>
      </c>
      <c r="L2594" s="70">
        <f>ROUND(CSM_AGENCY3[[#This Row],[FY2 ANNUAL]]/12,2)</f>
        <v>0</v>
      </c>
    </row>
    <row r="2595" spans="1:12" hidden="1" x14ac:dyDescent="0.25">
      <c r="A2595" t="s">
        <v>295</v>
      </c>
      <c r="B2595" t="s">
        <v>416</v>
      </c>
      <c r="C2595" s="4" t="s">
        <v>470</v>
      </c>
      <c r="D2595" s="4"/>
      <c r="E2595" s="4" t="str">
        <f>CSM_AGENCY3[[#This Row],[Agency]]&amp;"-"&amp;CSM_AGENCY3[[#This Row],[Agency Name]]</f>
        <v>390-Washington State Historical Society</v>
      </c>
      <c r="F2595" s="8" t="s">
        <v>21</v>
      </c>
      <c r="G2595" s="5" t="s">
        <v>459</v>
      </c>
      <c r="H2595" s="70">
        <f>SUMIFS('0. CSM'!C:C,'0. CSM'!L:L,CSM_AGENCY3[[#This Row],[Agency]],'0. CSM'!M:M,CSM_AGENCY3[[#This Row],[Billing CSM Title]])+SUMIFS('0. CSM'!E:E,'0. CSM'!L:L,CSM_AGENCY3[[#This Row],[Agency]],'0. CSM'!M:M,CSM_AGENCY3[[#This Row],[Billing CSM Title]])*1000</f>
        <v>0</v>
      </c>
      <c r="I2595" s="70">
        <f>SUMIFS('0. CSM'!D:D,'0. CSM'!L:L,CSM_AGENCY3[[#This Row],[Agency]],'0. CSM'!M:M,CSM_AGENCY3[[#This Row],[Billing CSM Title]])+SUMIFS('0. CSM'!F:F,'0. CSM'!L:L,CSM_AGENCY3[[#This Row],[Agency]],'0. CSM'!M:M,CSM_AGENCY3[[#This Row],[Billing CSM Title]])*1000</f>
        <v>0</v>
      </c>
      <c r="J2595" s="70">
        <f>CSM_AGENCY3[[#This Row],[FY1 ANNUAL]]+CSM_AGENCY3[[#This Row],[FY2 ANNUAL]]</f>
        <v>0</v>
      </c>
      <c r="K2595" s="70">
        <f>ROUND(CSM_AGENCY3[[#This Row],[FY1 ANNUAL]]/12,2)</f>
        <v>0</v>
      </c>
      <c r="L2595" s="70">
        <f>ROUND(CSM_AGENCY3[[#This Row],[FY2 ANNUAL]]/12,2)</f>
        <v>0</v>
      </c>
    </row>
    <row r="2596" spans="1:12" hidden="1" x14ac:dyDescent="0.25">
      <c r="A2596" t="s">
        <v>296</v>
      </c>
      <c r="B2596" t="s">
        <v>417</v>
      </c>
      <c r="C2596" s="4" t="s">
        <v>470</v>
      </c>
      <c r="D2596" s="4"/>
      <c r="E2596" s="4" t="str">
        <f>CSM_AGENCY3[[#This Row],[Agency]]&amp;"-"&amp;CSM_AGENCY3[[#This Row],[Agency Name]]</f>
        <v>395-East Wash State Historical Society</v>
      </c>
      <c r="F2596" s="8" t="s">
        <v>21</v>
      </c>
      <c r="G2596" s="5" t="s">
        <v>459</v>
      </c>
      <c r="H2596" s="70">
        <f>SUMIFS('0. CSM'!C:C,'0. CSM'!L:L,CSM_AGENCY3[[#This Row],[Agency]],'0. CSM'!M:M,CSM_AGENCY3[[#This Row],[Billing CSM Title]])+SUMIFS('0. CSM'!E:E,'0. CSM'!L:L,CSM_AGENCY3[[#This Row],[Agency]],'0. CSM'!M:M,CSM_AGENCY3[[#This Row],[Billing CSM Title]])*1000</f>
        <v>0</v>
      </c>
      <c r="I2596" s="70">
        <f>SUMIFS('0. CSM'!D:D,'0. CSM'!L:L,CSM_AGENCY3[[#This Row],[Agency]],'0. CSM'!M:M,CSM_AGENCY3[[#This Row],[Billing CSM Title]])+SUMIFS('0. CSM'!F:F,'0. CSM'!L:L,CSM_AGENCY3[[#This Row],[Agency]],'0. CSM'!M:M,CSM_AGENCY3[[#This Row],[Billing CSM Title]])*1000</f>
        <v>0</v>
      </c>
      <c r="J2596" s="70">
        <f>CSM_AGENCY3[[#This Row],[FY1 ANNUAL]]+CSM_AGENCY3[[#This Row],[FY2 ANNUAL]]</f>
        <v>0</v>
      </c>
      <c r="K2596" s="70">
        <f>ROUND(CSM_AGENCY3[[#This Row],[FY1 ANNUAL]]/12,2)</f>
        <v>0</v>
      </c>
      <c r="L2596" s="70">
        <f>ROUND(CSM_AGENCY3[[#This Row],[FY2 ANNUAL]]/12,2)</f>
        <v>0</v>
      </c>
    </row>
    <row r="2597" spans="1:12" hidden="1" x14ac:dyDescent="0.25">
      <c r="A2597" t="s">
        <v>297</v>
      </c>
      <c r="B2597" t="s">
        <v>418</v>
      </c>
      <c r="C2597" s="4" t="s">
        <v>470</v>
      </c>
      <c r="D2597" s="4"/>
      <c r="E2597" s="4" t="str">
        <f>CSM_AGENCY3[[#This Row],[Agency]]&amp;"-"&amp;CSM_AGENCY3[[#This Row],[Agency Name]]</f>
        <v>405-Department of Transportation</v>
      </c>
      <c r="F2597" s="8" t="s">
        <v>21</v>
      </c>
      <c r="G2597" s="5" t="s">
        <v>459</v>
      </c>
      <c r="H2597" s="70">
        <f>SUMIFS('0. CSM'!C:C,'0. CSM'!L:L,CSM_AGENCY3[[#This Row],[Agency]],'0. CSM'!M:M,CSM_AGENCY3[[#This Row],[Billing CSM Title]])+SUMIFS('0. CSM'!E:E,'0. CSM'!L:L,CSM_AGENCY3[[#This Row],[Agency]],'0. CSM'!M:M,CSM_AGENCY3[[#This Row],[Billing CSM Title]])*1000</f>
        <v>0</v>
      </c>
      <c r="I2597" s="70">
        <f>SUMIFS('0. CSM'!D:D,'0. CSM'!L:L,CSM_AGENCY3[[#This Row],[Agency]],'0. CSM'!M:M,CSM_AGENCY3[[#This Row],[Billing CSM Title]])+SUMIFS('0. CSM'!F:F,'0. CSM'!L:L,CSM_AGENCY3[[#This Row],[Agency]],'0. CSM'!M:M,CSM_AGENCY3[[#This Row],[Billing CSM Title]])*1000</f>
        <v>0</v>
      </c>
      <c r="J2597" s="70">
        <f>CSM_AGENCY3[[#This Row],[FY1 ANNUAL]]+CSM_AGENCY3[[#This Row],[FY2 ANNUAL]]</f>
        <v>0</v>
      </c>
      <c r="K2597" s="70">
        <f>ROUND(CSM_AGENCY3[[#This Row],[FY1 ANNUAL]]/12,2)</f>
        <v>0</v>
      </c>
      <c r="L2597" s="70">
        <f>ROUND(CSM_AGENCY3[[#This Row],[FY2 ANNUAL]]/12,2)</f>
        <v>0</v>
      </c>
    </row>
    <row r="2598" spans="1:12" hidden="1" x14ac:dyDescent="0.25">
      <c r="A2598" t="s">
        <v>298</v>
      </c>
      <c r="B2598" t="s">
        <v>419</v>
      </c>
      <c r="C2598" s="4" t="s">
        <v>470</v>
      </c>
      <c r="D2598" s="4"/>
      <c r="E2598" s="4" t="str">
        <f>CSM_AGENCY3[[#This Row],[Agency]]&amp;"-"&amp;CSM_AGENCY3[[#This Row],[Agency Name]]</f>
        <v>406-County Road Administration Board</v>
      </c>
      <c r="F2598" s="8" t="s">
        <v>21</v>
      </c>
      <c r="G2598" s="5" t="s">
        <v>459</v>
      </c>
      <c r="H2598" s="70">
        <f>SUMIFS('0. CSM'!C:C,'0. CSM'!L:L,CSM_AGENCY3[[#This Row],[Agency]],'0. CSM'!M:M,CSM_AGENCY3[[#This Row],[Billing CSM Title]])+SUMIFS('0. CSM'!E:E,'0. CSM'!L:L,CSM_AGENCY3[[#This Row],[Agency]],'0. CSM'!M:M,CSM_AGENCY3[[#This Row],[Billing CSM Title]])*1000</f>
        <v>0</v>
      </c>
      <c r="I2598" s="70">
        <f>SUMIFS('0. CSM'!D:D,'0. CSM'!L:L,CSM_AGENCY3[[#This Row],[Agency]],'0. CSM'!M:M,CSM_AGENCY3[[#This Row],[Billing CSM Title]])+SUMIFS('0. CSM'!F:F,'0. CSM'!L:L,CSM_AGENCY3[[#This Row],[Agency]],'0. CSM'!M:M,CSM_AGENCY3[[#This Row],[Billing CSM Title]])*1000</f>
        <v>0</v>
      </c>
      <c r="J2598" s="70">
        <f>CSM_AGENCY3[[#This Row],[FY1 ANNUAL]]+CSM_AGENCY3[[#This Row],[FY2 ANNUAL]]</f>
        <v>0</v>
      </c>
      <c r="K2598" s="70">
        <f>ROUND(CSM_AGENCY3[[#This Row],[FY1 ANNUAL]]/12,2)</f>
        <v>0</v>
      </c>
      <c r="L2598" s="70">
        <f>ROUND(CSM_AGENCY3[[#This Row],[FY2 ANNUAL]]/12,2)</f>
        <v>0</v>
      </c>
    </row>
    <row r="2599" spans="1:12" hidden="1" x14ac:dyDescent="0.25">
      <c r="A2599" t="s">
        <v>299</v>
      </c>
      <c r="B2599" t="s">
        <v>420</v>
      </c>
      <c r="C2599" s="4" t="s">
        <v>470</v>
      </c>
      <c r="D2599" s="4"/>
      <c r="E2599" s="4" t="str">
        <f>CSM_AGENCY3[[#This Row],[Agency]]&amp;"-"&amp;CSM_AGENCY3[[#This Row],[Agency Name]]</f>
        <v>407-Transportation Improvement Board</v>
      </c>
      <c r="F2599" s="8" t="s">
        <v>21</v>
      </c>
      <c r="G2599" s="5" t="s">
        <v>459</v>
      </c>
      <c r="H2599" s="70">
        <f>SUMIFS('0. CSM'!C:C,'0. CSM'!L:L,CSM_AGENCY3[[#This Row],[Agency]],'0. CSM'!M:M,CSM_AGENCY3[[#This Row],[Billing CSM Title]])+SUMIFS('0. CSM'!E:E,'0. CSM'!L:L,CSM_AGENCY3[[#This Row],[Agency]],'0. CSM'!M:M,CSM_AGENCY3[[#This Row],[Billing CSM Title]])*1000</f>
        <v>0</v>
      </c>
      <c r="I2599" s="70">
        <f>SUMIFS('0. CSM'!D:D,'0. CSM'!L:L,CSM_AGENCY3[[#This Row],[Agency]],'0. CSM'!M:M,CSM_AGENCY3[[#This Row],[Billing CSM Title]])+SUMIFS('0. CSM'!F:F,'0. CSM'!L:L,CSM_AGENCY3[[#This Row],[Agency]],'0. CSM'!M:M,CSM_AGENCY3[[#This Row],[Billing CSM Title]])*1000</f>
        <v>0</v>
      </c>
      <c r="J2599" s="70">
        <f>CSM_AGENCY3[[#This Row],[FY1 ANNUAL]]+CSM_AGENCY3[[#This Row],[FY2 ANNUAL]]</f>
        <v>0</v>
      </c>
      <c r="K2599" s="70">
        <f>ROUND(CSM_AGENCY3[[#This Row],[FY1 ANNUAL]]/12,2)</f>
        <v>0</v>
      </c>
      <c r="L2599" s="70">
        <f>ROUND(CSM_AGENCY3[[#This Row],[FY2 ANNUAL]]/12,2)</f>
        <v>0</v>
      </c>
    </row>
    <row r="2600" spans="1:12" hidden="1" x14ac:dyDescent="0.25">
      <c r="A2600" t="s">
        <v>300</v>
      </c>
      <c r="B2600" t="s">
        <v>421</v>
      </c>
      <c r="C2600" s="4" t="s">
        <v>470</v>
      </c>
      <c r="D2600" s="4"/>
      <c r="E2600" s="4" t="str">
        <f>CSM_AGENCY3[[#This Row],[Agency]]&amp;"-"&amp;CSM_AGENCY3[[#This Row],[Agency Name]]</f>
        <v>410-Transportation Commission</v>
      </c>
      <c r="F2600" s="8" t="s">
        <v>21</v>
      </c>
      <c r="G2600" s="5" t="s">
        <v>459</v>
      </c>
      <c r="H2600" s="70">
        <f>SUMIFS('0. CSM'!C:C,'0. CSM'!L:L,CSM_AGENCY3[[#This Row],[Agency]],'0. CSM'!M:M,CSM_AGENCY3[[#This Row],[Billing CSM Title]])+SUMIFS('0. CSM'!E:E,'0. CSM'!L:L,CSM_AGENCY3[[#This Row],[Agency]],'0. CSM'!M:M,CSM_AGENCY3[[#This Row],[Billing CSM Title]])*1000</f>
        <v>0</v>
      </c>
      <c r="I2600" s="70">
        <f>SUMIFS('0. CSM'!D:D,'0. CSM'!L:L,CSM_AGENCY3[[#This Row],[Agency]],'0. CSM'!M:M,CSM_AGENCY3[[#This Row],[Billing CSM Title]])+SUMIFS('0. CSM'!F:F,'0. CSM'!L:L,CSM_AGENCY3[[#This Row],[Agency]],'0. CSM'!M:M,CSM_AGENCY3[[#This Row],[Billing CSM Title]])*1000</f>
        <v>0</v>
      </c>
      <c r="J2600" s="70">
        <f>CSM_AGENCY3[[#This Row],[FY1 ANNUAL]]+CSM_AGENCY3[[#This Row],[FY2 ANNUAL]]</f>
        <v>0</v>
      </c>
      <c r="K2600" s="70">
        <f>ROUND(CSM_AGENCY3[[#This Row],[FY1 ANNUAL]]/12,2)</f>
        <v>0</v>
      </c>
      <c r="L2600" s="70">
        <f>ROUND(CSM_AGENCY3[[#This Row],[FY2 ANNUAL]]/12,2)</f>
        <v>0</v>
      </c>
    </row>
    <row r="2601" spans="1:12" hidden="1" x14ac:dyDescent="0.25">
      <c r="A2601" t="s">
        <v>301</v>
      </c>
      <c r="B2601" t="s">
        <v>422</v>
      </c>
      <c r="C2601" s="4" t="s">
        <v>470</v>
      </c>
      <c r="D2601" s="4"/>
      <c r="E2601" s="4" t="str">
        <f>CSM_AGENCY3[[#This Row],[Agency]]&amp;"-"&amp;CSM_AGENCY3[[#This Row],[Agency Name]]</f>
        <v>411-Freight Mobility Strategic Invest</v>
      </c>
      <c r="F2601" s="8" t="s">
        <v>21</v>
      </c>
      <c r="G2601" s="5" t="s">
        <v>459</v>
      </c>
      <c r="H2601" s="70">
        <f>SUMIFS('0. CSM'!C:C,'0. CSM'!L:L,CSM_AGENCY3[[#This Row],[Agency]],'0. CSM'!M:M,CSM_AGENCY3[[#This Row],[Billing CSM Title]])+SUMIFS('0. CSM'!E:E,'0. CSM'!L:L,CSM_AGENCY3[[#This Row],[Agency]],'0. CSM'!M:M,CSM_AGENCY3[[#This Row],[Billing CSM Title]])*1000</f>
        <v>0</v>
      </c>
      <c r="I2601" s="70">
        <f>SUMIFS('0. CSM'!D:D,'0. CSM'!L:L,CSM_AGENCY3[[#This Row],[Agency]],'0. CSM'!M:M,CSM_AGENCY3[[#This Row],[Billing CSM Title]])+SUMIFS('0. CSM'!F:F,'0. CSM'!L:L,CSM_AGENCY3[[#This Row],[Agency]],'0. CSM'!M:M,CSM_AGENCY3[[#This Row],[Billing CSM Title]])*1000</f>
        <v>0</v>
      </c>
      <c r="J2601" s="70">
        <f>CSM_AGENCY3[[#This Row],[FY1 ANNUAL]]+CSM_AGENCY3[[#This Row],[FY2 ANNUAL]]</f>
        <v>0</v>
      </c>
      <c r="K2601" s="70">
        <f>ROUND(CSM_AGENCY3[[#This Row],[FY1 ANNUAL]]/12,2)</f>
        <v>0</v>
      </c>
      <c r="L2601" s="70">
        <f>ROUND(CSM_AGENCY3[[#This Row],[FY2 ANNUAL]]/12,2)</f>
        <v>0</v>
      </c>
    </row>
    <row r="2602" spans="1:12" x14ac:dyDescent="0.25">
      <c r="A2602" t="s">
        <v>302</v>
      </c>
      <c r="B2602" t="s">
        <v>423</v>
      </c>
      <c r="C2602" s="4" t="s">
        <v>470</v>
      </c>
      <c r="D2602" s="4"/>
      <c r="E2602" s="4" t="str">
        <f>CSM_AGENCY3[[#This Row],[Agency]]&amp;"-"&amp;CSM_AGENCY3[[#This Row],[Agency Name]]</f>
        <v>460-Columbia River Gorge Commission</v>
      </c>
      <c r="F2602" s="8" t="s">
        <v>21</v>
      </c>
      <c r="G2602" s="5" t="s">
        <v>459</v>
      </c>
      <c r="H2602" s="70">
        <f>SUMIFS('0. CSM'!C:C,'0. CSM'!L:L,CSM_AGENCY3[[#This Row],[Agency]],'0. CSM'!M:M,CSM_AGENCY3[[#This Row],[Billing CSM Title]])+SUMIFS('0. CSM'!E:E,'0. CSM'!L:L,CSM_AGENCY3[[#This Row],[Agency]],'0. CSM'!M:M,CSM_AGENCY3[[#This Row],[Billing CSM Title]])*1000</f>
        <v>0</v>
      </c>
      <c r="I2602" s="70">
        <f>SUMIFS('0. CSM'!D:D,'0. CSM'!L:L,CSM_AGENCY3[[#This Row],[Agency]],'0. CSM'!M:M,CSM_AGENCY3[[#This Row],[Billing CSM Title]])+SUMIFS('0. CSM'!F:F,'0. CSM'!L:L,CSM_AGENCY3[[#This Row],[Agency]],'0. CSM'!M:M,CSM_AGENCY3[[#This Row],[Billing CSM Title]])*1000</f>
        <v>0</v>
      </c>
      <c r="J2602" s="70">
        <f>CSM_AGENCY3[[#This Row],[FY1 ANNUAL]]+CSM_AGENCY3[[#This Row],[FY2 ANNUAL]]</f>
        <v>0</v>
      </c>
      <c r="K2602" s="70">
        <f>ROUND(CSM_AGENCY3[[#This Row],[FY1 ANNUAL]]/12,2)</f>
        <v>0</v>
      </c>
      <c r="L2602" s="70">
        <f>ROUND(CSM_AGENCY3[[#This Row],[FY2 ANNUAL]]/12,2)</f>
        <v>0</v>
      </c>
    </row>
    <row r="2603" spans="1:12" hidden="1" x14ac:dyDescent="0.25">
      <c r="A2603" t="s">
        <v>303</v>
      </c>
      <c r="B2603" t="s">
        <v>424</v>
      </c>
      <c r="C2603" s="4" t="s">
        <v>470</v>
      </c>
      <c r="D2603" s="4"/>
      <c r="E2603" s="4" t="str">
        <f>CSM_AGENCY3[[#This Row],[Agency]]&amp;"-"&amp;CSM_AGENCY3[[#This Row],[Agency Name]]</f>
        <v>461-Department of Ecology</v>
      </c>
      <c r="F2603" s="8" t="s">
        <v>21</v>
      </c>
      <c r="G2603" s="5" t="s">
        <v>459</v>
      </c>
      <c r="H2603" s="70">
        <f>SUMIFS('0. CSM'!C:C,'0. CSM'!L:L,CSM_AGENCY3[[#This Row],[Agency]],'0. CSM'!M:M,CSM_AGENCY3[[#This Row],[Billing CSM Title]])+SUMIFS('0. CSM'!E:E,'0. CSM'!L:L,CSM_AGENCY3[[#This Row],[Agency]],'0. CSM'!M:M,CSM_AGENCY3[[#This Row],[Billing CSM Title]])*1000</f>
        <v>0</v>
      </c>
      <c r="I2603" s="70">
        <f>SUMIFS('0. CSM'!D:D,'0. CSM'!L:L,CSM_AGENCY3[[#This Row],[Agency]],'0. CSM'!M:M,CSM_AGENCY3[[#This Row],[Billing CSM Title]])+SUMIFS('0. CSM'!F:F,'0. CSM'!L:L,CSM_AGENCY3[[#This Row],[Agency]],'0. CSM'!M:M,CSM_AGENCY3[[#This Row],[Billing CSM Title]])*1000</f>
        <v>0</v>
      </c>
      <c r="J2603" s="70">
        <f>CSM_AGENCY3[[#This Row],[FY1 ANNUAL]]+CSM_AGENCY3[[#This Row],[FY2 ANNUAL]]</f>
        <v>0</v>
      </c>
      <c r="K2603" s="70">
        <f>ROUND(CSM_AGENCY3[[#This Row],[FY1 ANNUAL]]/12,2)</f>
        <v>0</v>
      </c>
      <c r="L2603" s="70">
        <f>ROUND(CSM_AGENCY3[[#This Row],[FY2 ANNUAL]]/12,2)</f>
        <v>0</v>
      </c>
    </row>
    <row r="2604" spans="1:12" hidden="1" x14ac:dyDescent="0.25">
      <c r="A2604" t="s">
        <v>304</v>
      </c>
      <c r="B2604" t="s">
        <v>425</v>
      </c>
      <c r="C2604" s="4" t="s">
        <v>470</v>
      </c>
      <c r="D2604" s="4"/>
      <c r="E2604" s="4" t="str">
        <f>CSM_AGENCY3[[#This Row],[Agency]]&amp;"-"&amp;CSM_AGENCY3[[#This Row],[Agency Name]]</f>
        <v>462-WA Pollution Liab Insurance Program</v>
      </c>
      <c r="F2604" s="8" t="s">
        <v>21</v>
      </c>
      <c r="G2604" s="5" t="s">
        <v>459</v>
      </c>
      <c r="H2604" s="70">
        <f>SUMIFS('0. CSM'!C:C,'0. CSM'!L:L,CSM_AGENCY3[[#This Row],[Agency]],'0. CSM'!M:M,CSM_AGENCY3[[#This Row],[Billing CSM Title]])+SUMIFS('0. CSM'!E:E,'0. CSM'!L:L,CSM_AGENCY3[[#This Row],[Agency]],'0. CSM'!M:M,CSM_AGENCY3[[#This Row],[Billing CSM Title]])*1000</f>
        <v>0</v>
      </c>
      <c r="I2604" s="70">
        <f>SUMIFS('0. CSM'!D:D,'0. CSM'!L:L,CSM_AGENCY3[[#This Row],[Agency]],'0. CSM'!M:M,CSM_AGENCY3[[#This Row],[Billing CSM Title]])+SUMIFS('0. CSM'!F:F,'0. CSM'!L:L,CSM_AGENCY3[[#This Row],[Agency]],'0. CSM'!M:M,CSM_AGENCY3[[#This Row],[Billing CSM Title]])*1000</f>
        <v>0</v>
      </c>
      <c r="J2604" s="70">
        <f>CSM_AGENCY3[[#This Row],[FY1 ANNUAL]]+CSM_AGENCY3[[#This Row],[FY2 ANNUAL]]</f>
        <v>0</v>
      </c>
      <c r="K2604" s="70">
        <f>ROUND(CSM_AGENCY3[[#This Row],[FY1 ANNUAL]]/12,2)</f>
        <v>0</v>
      </c>
      <c r="L2604" s="70">
        <f>ROUND(CSM_AGENCY3[[#This Row],[FY2 ANNUAL]]/12,2)</f>
        <v>0</v>
      </c>
    </row>
    <row r="2605" spans="1:12" hidden="1" x14ac:dyDescent="0.25">
      <c r="A2605" t="s">
        <v>305</v>
      </c>
      <c r="B2605" t="s">
        <v>426</v>
      </c>
      <c r="C2605" s="4" t="s">
        <v>470</v>
      </c>
      <c r="D2605" s="4"/>
      <c r="E2605" s="4" t="str">
        <f>CSM_AGENCY3[[#This Row],[Agency]]&amp;"-"&amp;CSM_AGENCY3[[#This Row],[Agency Name]]</f>
        <v>463-Energy Fac Site Eval</v>
      </c>
      <c r="F2605" s="8" t="s">
        <v>21</v>
      </c>
      <c r="G2605" s="5" t="s">
        <v>459</v>
      </c>
      <c r="H2605" s="70">
        <f>SUMIFS('0. CSM'!C:C,'0. CSM'!L:L,CSM_AGENCY3[[#This Row],[Agency]],'0. CSM'!M:M,CSM_AGENCY3[[#This Row],[Billing CSM Title]])+SUMIFS('0. CSM'!E:E,'0. CSM'!L:L,CSM_AGENCY3[[#This Row],[Agency]],'0. CSM'!M:M,CSM_AGENCY3[[#This Row],[Billing CSM Title]])*1000</f>
        <v>0</v>
      </c>
      <c r="I2605" s="70">
        <f>SUMIFS('0. CSM'!D:D,'0. CSM'!L:L,CSM_AGENCY3[[#This Row],[Agency]],'0. CSM'!M:M,CSM_AGENCY3[[#This Row],[Billing CSM Title]])+SUMIFS('0. CSM'!F:F,'0. CSM'!L:L,CSM_AGENCY3[[#This Row],[Agency]],'0. CSM'!M:M,CSM_AGENCY3[[#This Row],[Billing CSM Title]])*1000</f>
        <v>0</v>
      </c>
      <c r="J2605" s="70">
        <f>CSM_AGENCY3[[#This Row],[FY1 ANNUAL]]+CSM_AGENCY3[[#This Row],[FY2 ANNUAL]]</f>
        <v>0</v>
      </c>
      <c r="K2605" s="70">
        <f>ROUND(CSM_AGENCY3[[#This Row],[FY1 ANNUAL]]/12,2)</f>
        <v>0</v>
      </c>
      <c r="L2605" s="70">
        <f>ROUND(CSM_AGENCY3[[#This Row],[FY2 ANNUAL]]/12,2)</f>
        <v>0</v>
      </c>
    </row>
    <row r="2606" spans="1:12" hidden="1" x14ac:dyDescent="0.25">
      <c r="A2606" t="s">
        <v>306</v>
      </c>
      <c r="B2606" t="s">
        <v>427</v>
      </c>
      <c r="C2606" s="4" t="s">
        <v>470</v>
      </c>
      <c r="D2606" s="4"/>
      <c r="E2606" s="4" t="str">
        <f>CSM_AGENCY3[[#This Row],[Agency]]&amp;"-"&amp;CSM_AGENCY3[[#This Row],[Agency Name]]</f>
        <v>465-State Parks and Recreation Comm</v>
      </c>
      <c r="F2606" s="8" t="s">
        <v>21</v>
      </c>
      <c r="G2606" s="5" t="s">
        <v>459</v>
      </c>
      <c r="H2606" s="70">
        <f>SUMIFS('0. CSM'!C:C,'0. CSM'!L:L,CSM_AGENCY3[[#This Row],[Agency]],'0. CSM'!M:M,CSM_AGENCY3[[#This Row],[Billing CSM Title]])+SUMIFS('0. CSM'!E:E,'0. CSM'!L:L,CSM_AGENCY3[[#This Row],[Agency]],'0. CSM'!M:M,CSM_AGENCY3[[#This Row],[Billing CSM Title]])*1000</f>
        <v>0</v>
      </c>
      <c r="I2606" s="70">
        <f>SUMIFS('0. CSM'!D:D,'0. CSM'!L:L,CSM_AGENCY3[[#This Row],[Agency]],'0. CSM'!M:M,CSM_AGENCY3[[#This Row],[Billing CSM Title]])+SUMIFS('0. CSM'!F:F,'0. CSM'!L:L,CSM_AGENCY3[[#This Row],[Agency]],'0. CSM'!M:M,CSM_AGENCY3[[#This Row],[Billing CSM Title]])*1000</f>
        <v>0</v>
      </c>
      <c r="J2606" s="70">
        <f>CSM_AGENCY3[[#This Row],[FY1 ANNUAL]]+CSM_AGENCY3[[#This Row],[FY2 ANNUAL]]</f>
        <v>0</v>
      </c>
      <c r="K2606" s="70">
        <f>ROUND(CSM_AGENCY3[[#This Row],[FY1 ANNUAL]]/12,2)</f>
        <v>0</v>
      </c>
      <c r="L2606" s="70">
        <f>ROUND(CSM_AGENCY3[[#This Row],[FY2 ANNUAL]]/12,2)</f>
        <v>0</v>
      </c>
    </row>
    <row r="2607" spans="1:12" hidden="1" x14ac:dyDescent="0.25">
      <c r="A2607" t="s">
        <v>307</v>
      </c>
      <c r="B2607" t="s">
        <v>428</v>
      </c>
      <c r="C2607" s="4" t="s">
        <v>470</v>
      </c>
      <c r="D2607" s="4"/>
      <c r="E2607" s="4" t="str">
        <f>CSM_AGENCY3[[#This Row],[Agency]]&amp;"-"&amp;CSM_AGENCY3[[#This Row],[Agency Name]]</f>
        <v>467-Rec and Conservation Funding Board</v>
      </c>
      <c r="F2607" s="8" t="s">
        <v>21</v>
      </c>
      <c r="G2607" s="5" t="s">
        <v>459</v>
      </c>
      <c r="H2607" s="70">
        <f>SUMIFS('0. CSM'!C:C,'0. CSM'!L:L,CSM_AGENCY3[[#This Row],[Agency]],'0. CSM'!M:M,CSM_AGENCY3[[#This Row],[Billing CSM Title]])+SUMIFS('0. CSM'!E:E,'0. CSM'!L:L,CSM_AGENCY3[[#This Row],[Agency]],'0. CSM'!M:M,CSM_AGENCY3[[#This Row],[Billing CSM Title]])*1000</f>
        <v>0</v>
      </c>
      <c r="I2607" s="70">
        <f>SUMIFS('0. CSM'!D:D,'0. CSM'!L:L,CSM_AGENCY3[[#This Row],[Agency]],'0. CSM'!M:M,CSM_AGENCY3[[#This Row],[Billing CSM Title]])+SUMIFS('0. CSM'!F:F,'0. CSM'!L:L,CSM_AGENCY3[[#This Row],[Agency]],'0. CSM'!M:M,CSM_AGENCY3[[#This Row],[Billing CSM Title]])*1000</f>
        <v>0</v>
      </c>
      <c r="J2607" s="70">
        <f>CSM_AGENCY3[[#This Row],[FY1 ANNUAL]]+CSM_AGENCY3[[#This Row],[FY2 ANNUAL]]</f>
        <v>0</v>
      </c>
      <c r="K2607" s="70">
        <f>ROUND(CSM_AGENCY3[[#This Row],[FY1 ANNUAL]]/12,2)</f>
        <v>0</v>
      </c>
      <c r="L2607" s="70">
        <f>ROUND(CSM_AGENCY3[[#This Row],[FY2 ANNUAL]]/12,2)</f>
        <v>0</v>
      </c>
    </row>
    <row r="2608" spans="1:12" hidden="1" x14ac:dyDescent="0.25">
      <c r="A2608" t="s">
        <v>308</v>
      </c>
      <c r="B2608" t="s">
        <v>429</v>
      </c>
      <c r="C2608" s="4" t="s">
        <v>470</v>
      </c>
      <c r="D2608" s="4"/>
      <c r="E2608" s="4" t="str">
        <f>CSM_AGENCY3[[#This Row],[Agency]]&amp;"-"&amp;CSM_AGENCY3[[#This Row],[Agency Name]]</f>
        <v>468-Environ &amp; Land Use Hearings Office</v>
      </c>
      <c r="F2608" s="8" t="s">
        <v>21</v>
      </c>
      <c r="G2608" s="5" t="s">
        <v>459</v>
      </c>
      <c r="H2608" s="70">
        <f>SUMIFS('0. CSM'!C:C,'0. CSM'!L:L,CSM_AGENCY3[[#This Row],[Agency]],'0. CSM'!M:M,CSM_AGENCY3[[#This Row],[Billing CSM Title]])+SUMIFS('0. CSM'!E:E,'0. CSM'!L:L,CSM_AGENCY3[[#This Row],[Agency]],'0. CSM'!M:M,CSM_AGENCY3[[#This Row],[Billing CSM Title]])*1000</f>
        <v>0</v>
      </c>
      <c r="I2608" s="70">
        <f>SUMIFS('0. CSM'!D:D,'0. CSM'!L:L,CSM_AGENCY3[[#This Row],[Agency]],'0. CSM'!M:M,CSM_AGENCY3[[#This Row],[Billing CSM Title]])+SUMIFS('0. CSM'!F:F,'0. CSM'!L:L,CSM_AGENCY3[[#This Row],[Agency]],'0. CSM'!M:M,CSM_AGENCY3[[#This Row],[Billing CSM Title]])*1000</f>
        <v>0</v>
      </c>
      <c r="J2608" s="70">
        <f>CSM_AGENCY3[[#This Row],[FY1 ANNUAL]]+CSM_AGENCY3[[#This Row],[FY2 ANNUAL]]</f>
        <v>0</v>
      </c>
      <c r="K2608" s="70">
        <f>ROUND(CSM_AGENCY3[[#This Row],[FY1 ANNUAL]]/12,2)</f>
        <v>0</v>
      </c>
      <c r="L2608" s="70">
        <f>ROUND(CSM_AGENCY3[[#This Row],[FY2 ANNUAL]]/12,2)</f>
        <v>0</v>
      </c>
    </row>
    <row r="2609" spans="1:12" hidden="1" x14ac:dyDescent="0.25">
      <c r="A2609" t="s">
        <v>309</v>
      </c>
      <c r="B2609" t="s">
        <v>430</v>
      </c>
      <c r="C2609" s="4" t="s">
        <v>470</v>
      </c>
      <c r="D2609" s="4"/>
      <c r="E2609" s="4" t="str">
        <f>CSM_AGENCY3[[#This Row],[Agency]]&amp;"-"&amp;CSM_AGENCY3[[#This Row],[Agency Name]]</f>
        <v>471-State Conservation Commission</v>
      </c>
      <c r="F2609" s="8" t="s">
        <v>21</v>
      </c>
      <c r="G2609" s="5" t="s">
        <v>459</v>
      </c>
      <c r="H2609" s="70">
        <f>SUMIFS('0. CSM'!C:C,'0. CSM'!L:L,CSM_AGENCY3[[#This Row],[Agency]],'0. CSM'!M:M,CSM_AGENCY3[[#This Row],[Billing CSM Title]])+SUMIFS('0. CSM'!E:E,'0. CSM'!L:L,CSM_AGENCY3[[#This Row],[Agency]],'0. CSM'!M:M,CSM_AGENCY3[[#This Row],[Billing CSM Title]])*1000</f>
        <v>0</v>
      </c>
      <c r="I2609" s="70">
        <f>SUMIFS('0. CSM'!D:D,'0. CSM'!L:L,CSM_AGENCY3[[#This Row],[Agency]],'0. CSM'!M:M,CSM_AGENCY3[[#This Row],[Billing CSM Title]])+SUMIFS('0. CSM'!F:F,'0. CSM'!L:L,CSM_AGENCY3[[#This Row],[Agency]],'0. CSM'!M:M,CSM_AGENCY3[[#This Row],[Billing CSM Title]])*1000</f>
        <v>0</v>
      </c>
      <c r="J2609" s="70">
        <f>CSM_AGENCY3[[#This Row],[FY1 ANNUAL]]+CSM_AGENCY3[[#This Row],[FY2 ANNUAL]]</f>
        <v>0</v>
      </c>
      <c r="K2609" s="70">
        <f>ROUND(CSM_AGENCY3[[#This Row],[FY1 ANNUAL]]/12,2)</f>
        <v>0</v>
      </c>
      <c r="L2609" s="70">
        <f>ROUND(CSM_AGENCY3[[#This Row],[FY2 ANNUAL]]/12,2)</f>
        <v>0</v>
      </c>
    </row>
    <row r="2610" spans="1:12" hidden="1" x14ac:dyDescent="0.25">
      <c r="A2610" t="s">
        <v>310</v>
      </c>
      <c r="B2610" t="s">
        <v>431</v>
      </c>
      <c r="C2610" s="4" t="s">
        <v>470</v>
      </c>
      <c r="D2610" s="4"/>
      <c r="E2610" s="4" t="str">
        <f>CSM_AGENCY3[[#This Row],[Agency]]&amp;"-"&amp;CSM_AGENCY3[[#This Row],[Agency Name]]</f>
        <v>477-Dept of Fish and Wildlife</v>
      </c>
      <c r="F2610" s="8" t="s">
        <v>21</v>
      </c>
      <c r="G2610" s="5" t="s">
        <v>459</v>
      </c>
      <c r="H2610" s="70">
        <f>SUMIFS('0. CSM'!C:C,'0. CSM'!L:L,CSM_AGENCY3[[#This Row],[Agency]],'0. CSM'!M:M,CSM_AGENCY3[[#This Row],[Billing CSM Title]])+SUMIFS('0. CSM'!E:E,'0. CSM'!L:L,CSM_AGENCY3[[#This Row],[Agency]],'0. CSM'!M:M,CSM_AGENCY3[[#This Row],[Billing CSM Title]])*1000</f>
        <v>0</v>
      </c>
      <c r="I2610" s="70">
        <f>SUMIFS('0. CSM'!D:D,'0. CSM'!L:L,CSM_AGENCY3[[#This Row],[Agency]],'0. CSM'!M:M,CSM_AGENCY3[[#This Row],[Billing CSM Title]])+SUMIFS('0. CSM'!F:F,'0. CSM'!L:L,CSM_AGENCY3[[#This Row],[Agency]],'0. CSM'!M:M,CSM_AGENCY3[[#This Row],[Billing CSM Title]])*1000</f>
        <v>0</v>
      </c>
      <c r="J2610" s="70">
        <f>CSM_AGENCY3[[#This Row],[FY1 ANNUAL]]+CSM_AGENCY3[[#This Row],[FY2 ANNUAL]]</f>
        <v>0</v>
      </c>
      <c r="K2610" s="70">
        <f>ROUND(CSM_AGENCY3[[#This Row],[FY1 ANNUAL]]/12,2)</f>
        <v>0</v>
      </c>
      <c r="L2610" s="70">
        <f>ROUND(CSM_AGENCY3[[#This Row],[FY2 ANNUAL]]/12,2)</f>
        <v>0</v>
      </c>
    </row>
    <row r="2611" spans="1:12" hidden="1" x14ac:dyDescent="0.25">
      <c r="A2611" t="s">
        <v>311</v>
      </c>
      <c r="B2611" t="s">
        <v>432</v>
      </c>
      <c r="C2611" s="4" t="s">
        <v>470</v>
      </c>
      <c r="D2611" s="4"/>
      <c r="E2611" s="4" t="str">
        <f>CSM_AGENCY3[[#This Row],[Agency]]&amp;"-"&amp;CSM_AGENCY3[[#This Row],[Agency Name]]</f>
        <v>478-Puget Sound Partnership</v>
      </c>
      <c r="F2611" s="8" t="s">
        <v>21</v>
      </c>
      <c r="G2611" s="5" t="s">
        <v>459</v>
      </c>
      <c r="H2611" s="70">
        <f>SUMIFS('0. CSM'!C:C,'0. CSM'!L:L,CSM_AGENCY3[[#This Row],[Agency]],'0. CSM'!M:M,CSM_AGENCY3[[#This Row],[Billing CSM Title]])+SUMIFS('0. CSM'!E:E,'0. CSM'!L:L,CSM_AGENCY3[[#This Row],[Agency]],'0. CSM'!M:M,CSM_AGENCY3[[#This Row],[Billing CSM Title]])*1000</f>
        <v>0</v>
      </c>
      <c r="I2611" s="70">
        <f>SUMIFS('0. CSM'!D:D,'0. CSM'!L:L,CSM_AGENCY3[[#This Row],[Agency]],'0. CSM'!M:M,CSM_AGENCY3[[#This Row],[Billing CSM Title]])+SUMIFS('0. CSM'!F:F,'0. CSM'!L:L,CSM_AGENCY3[[#This Row],[Agency]],'0. CSM'!M:M,CSM_AGENCY3[[#This Row],[Billing CSM Title]])*1000</f>
        <v>0</v>
      </c>
      <c r="J2611" s="70">
        <f>CSM_AGENCY3[[#This Row],[FY1 ANNUAL]]+CSM_AGENCY3[[#This Row],[FY2 ANNUAL]]</f>
        <v>0</v>
      </c>
      <c r="K2611" s="70">
        <f>ROUND(CSM_AGENCY3[[#This Row],[FY1 ANNUAL]]/12,2)</f>
        <v>0</v>
      </c>
      <c r="L2611" s="70">
        <f>ROUND(CSM_AGENCY3[[#This Row],[FY2 ANNUAL]]/12,2)</f>
        <v>0</v>
      </c>
    </row>
    <row r="2612" spans="1:12" hidden="1" x14ac:dyDescent="0.25">
      <c r="A2612" t="s">
        <v>312</v>
      </c>
      <c r="B2612" t="s">
        <v>433</v>
      </c>
      <c r="C2612" s="4" t="s">
        <v>470</v>
      </c>
      <c r="D2612" s="4"/>
      <c r="E2612" s="4" t="str">
        <f>CSM_AGENCY3[[#This Row],[Agency]]&amp;"-"&amp;CSM_AGENCY3[[#This Row],[Agency Name]]</f>
        <v>490-Department of Natural Resources</v>
      </c>
      <c r="F2612" s="8" t="s">
        <v>21</v>
      </c>
      <c r="G2612" s="5" t="s">
        <v>459</v>
      </c>
      <c r="H2612" s="70">
        <f>SUMIFS('0. CSM'!C:C,'0. CSM'!L:L,CSM_AGENCY3[[#This Row],[Agency]],'0. CSM'!M:M,CSM_AGENCY3[[#This Row],[Billing CSM Title]])+SUMIFS('0. CSM'!E:E,'0. CSM'!L:L,CSM_AGENCY3[[#This Row],[Agency]],'0. CSM'!M:M,CSM_AGENCY3[[#This Row],[Billing CSM Title]])*1000</f>
        <v>0</v>
      </c>
      <c r="I2612" s="70">
        <f>SUMIFS('0. CSM'!D:D,'0. CSM'!L:L,CSM_AGENCY3[[#This Row],[Agency]],'0. CSM'!M:M,CSM_AGENCY3[[#This Row],[Billing CSM Title]])+SUMIFS('0. CSM'!F:F,'0. CSM'!L:L,CSM_AGENCY3[[#This Row],[Agency]],'0. CSM'!M:M,CSM_AGENCY3[[#This Row],[Billing CSM Title]])*1000</f>
        <v>0</v>
      </c>
      <c r="J2612" s="70">
        <f>CSM_AGENCY3[[#This Row],[FY1 ANNUAL]]+CSM_AGENCY3[[#This Row],[FY2 ANNUAL]]</f>
        <v>0</v>
      </c>
      <c r="K2612" s="70">
        <f>ROUND(CSM_AGENCY3[[#This Row],[FY1 ANNUAL]]/12,2)</f>
        <v>0</v>
      </c>
      <c r="L2612" s="70">
        <f>ROUND(CSM_AGENCY3[[#This Row],[FY2 ANNUAL]]/12,2)</f>
        <v>0</v>
      </c>
    </row>
    <row r="2613" spans="1:12" hidden="1" x14ac:dyDescent="0.25">
      <c r="A2613" t="s">
        <v>313</v>
      </c>
      <c r="B2613" t="s">
        <v>434</v>
      </c>
      <c r="C2613" s="4" t="s">
        <v>470</v>
      </c>
      <c r="D2613" s="4"/>
      <c r="E2613" s="4" t="str">
        <f>CSM_AGENCY3[[#This Row],[Agency]]&amp;"-"&amp;CSM_AGENCY3[[#This Row],[Agency Name]]</f>
        <v>495-Department of Agriculture</v>
      </c>
      <c r="F2613" s="8" t="s">
        <v>21</v>
      </c>
      <c r="G2613" s="5" t="s">
        <v>459</v>
      </c>
      <c r="H2613" s="70">
        <f>SUMIFS('0. CSM'!C:C,'0. CSM'!L:L,CSM_AGENCY3[[#This Row],[Agency]],'0. CSM'!M:M,CSM_AGENCY3[[#This Row],[Billing CSM Title]])+SUMIFS('0. CSM'!E:E,'0. CSM'!L:L,CSM_AGENCY3[[#This Row],[Agency]],'0. CSM'!M:M,CSM_AGENCY3[[#This Row],[Billing CSM Title]])*1000</f>
        <v>0</v>
      </c>
      <c r="I2613" s="70">
        <f>SUMIFS('0. CSM'!D:D,'0. CSM'!L:L,CSM_AGENCY3[[#This Row],[Agency]],'0. CSM'!M:M,CSM_AGENCY3[[#This Row],[Billing CSM Title]])+SUMIFS('0. CSM'!F:F,'0. CSM'!L:L,CSM_AGENCY3[[#This Row],[Agency]],'0. CSM'!M:M,CSM_AGENCY3[[#This Row],[Billing CSM Title]])*1000</f>
        <v>0</v>
      </c>
      <c r="J2613" s="70">
        <f>CSM_AGENCY3[[#This Row],[FY1 ANNUAL]]+CSM_AGENCY3[[#This Row],[FY2 ANNUAL]]</f>
        <v>0</v>
      </c>
      <c r="K2613" s="70">
        <f>ROUND(CSM_AGENCY3[[#This Row],[FY1 ANNUAL]]/12,2)</f>
        <v>0</v>
      </c>
      <c r="L2613" s="70">
        <f>ROUND(CSM_AGENCY3[[#This Row],[FY2 ANNUAL]]/12,2)</f>
        <v>0</v>
      </c>
    </row>
    <row r="2614" spans="1:12" hidden="1" x14ac:dyDescent="0.25">
      <c r="A2614" t="s">
        <v>314</v>
      </c>
      <c r="B2614" t="s">
        <v>435</v>
      </c>
      <c r="C2614" s="4" t="s">
        <v>470</v>
      </c>
      <c r="D2614" s="4"/>
      <c r="E2614" s="4" t="str">
        <f>CSM_AGENCY3[[#This Row],[Agency]]&amp;"-"&amp;CSM_AGENCY3[[#This Row],[Agency Name]]</f>
        <v>540-Employment Security Department</v>
      </c>
      <c r="F2614" s="8" t="s">
        <v>21</v>
      </c>
      <c r="G2614" s="5" t="s">
        <v>459</v>
      </c>
      <c r="H2614" s="70">
        <f>SUMIFS('0. CSM'!C:C,'0. CSM'!L:L,CSM_AGENCY3[[#This Row],[Agency]],'0. CSM'!M:M,CSM_AGENCY3[[#This Row],[Billing CSM Title]])+SUMIFS('0. CSM'!E:E,'0. CSM'!L:L,CSM_AGENCY3[[#This Row],[Agency]],'0. CSM'!M:M,CSM_AGENCY3[[#This Row],[Billing CSM Title]])*1000</f>
        <v>0</v>
      </c>
      <c r="I2614" s="70">
        <f>SUMIFS('0. CSM'!D:D,'0. CSM'!L:L,CSM_AGENCY3[[#This Row],[Agency]],'0. CSM'!M:M,CSM_AGENCY3[[#This Row],[Billing CSM Title]])+SUMIFS('0. CSM'!F:F,'0. CSM'!L:L,CSM_AGENCY3[[#This Row],[Agency]],'0. CSM'!M:M,CSM_AGENCY3[[#This Row],[Billing CSM Title]])*1000</f>
        <v>0</v>
      </c>
      <c r="J2614" s="70">
        <f>CSM_AGENCY3[[#This Row],[FY1 ANNUAL]]+CSM_AGENCY3[[#This Row],[FY2 ANNUAL]]</f>
        <v>0</v>
      </c>
      <c r="K2614" s="70">
        <f>ROUND(CSM_AGENCY3[[#This Row],[FY1 ANNUAL]]/12,2)</f>
        <v>0</v>
      </c>
      <c r="L2614" s="70">
        <f>ROUND(CSM_AGENCY3[[#This Row],[FY2 ANNUAL]]/12,2)</f>
        <v>0</v>
      </c>
    </row>
    <row r="2615" spans="1:12" hidden="1" x14ac:dyDescent="0.25">
      <c r="A2615" t="s">
        <v>319</v>
      </c>
      <c r="B2615" t="s">
        <v>437</v>
      </c>
      <c r="C2615" s="4" t="s">
        <v>470</v>
      </c>
      <c r="D2615" s="4"/>
      <c r="E2615" s="4" t="str">
        <f>CSM_AGENCY3[[#This Row],[Agency]]&amp;"-"&amp;CSM_AGENCY3[[#This Row],[Agency Name]]</f>
        <v>699-Community/Technical College System</v>
      </c>
      <c r="F2615" s="8" t="s">
        <v>21</v>
      </c>
      <c r="G2615" s="5" t="s">
        <v>459</v>
      </c>
      <c r="H2615" s="70">
        <f>SUMIFS('0. CSM'!C:C,'0. CSM'!L:L,CSM_AGENCY3[[#This Row],[Agency]],'0. CSM'!M:M,CSM_AGENCY3[[#This Row],[Billing CSM Title]])+SUMIFS('0. CSM'!E:E,'0. CSM'!L:L,CSM_AGENCY3[[#This Row],[Agency]],'0. CSM'!M:M,CSM_AGENCY3[[#This Row],[Billing CSM Title]])*1000</f>
        <v>0</v>
      </c>
      <c r="I2615" s="70">
        <f>SUMIFS('0. CSM'!D:D,'0. CSM'!L:L,CSM_AGENCY3[[#This Row],[Agency]],'0. CSM'!M:M,CSM_AGENCY3[[#This Row],[Billing CSM Title]])+SUMIFS('0. CSM'!F:F,'0. CSM'!L:L,CSM_AGENCY3[[#This Row],[Agency]],'0. CSM'!M:M,CSM_AGENCY3[[#This Row],[Billing CSM Title]])*1000</f>
        <v>0</v>
      </c>
      <c r="J2615" s="70">
        <f>CSM_AGENCY3[[#This Row],[FY1 ANNUAL]]+CSM_AGENCY3[[#This Row],[FY2 ANNUAL]]</f>
        <v>0</v>
      </c>
      <c r="K2615" s="70">
        <f>ROUND(CSM_AGENCY3[[#This Row],[FY1 ANNUAL]]/12,2)</f>
        <v>0</v>
      </c>
      <c r="L2615" s="70">
        <f>ROUND(CSM_AGENCY3[[#This Row],[FY2 ANNUAL]]/12,2)</f>
        <v>0</v>
      </c>
    </row>
    <row r="2616" spans="1:12" hidden="1" x14ac:dyDescent="0.25">
      <c r="A2616" t="s">
        <v>207</v>
      </c>
      <c r="B2616" t="s">
        <v>328</v>
      </c>
      <c r="C2616" s="4" t="s">
        <v>470</v>
      </c>
      <c r="D2616" s="4"/>
      <c r="E2616" s="4" t="str">
        <f>CSM_AGENCY3[[#This Row],[Agency]]&amp;"-"&amp;CSM_AGENCY3[[#This Row],[Agency Name]]</f>
        <v>011-House of Representatives</v>
      </c>
      <c r="F2616" s="8" t="s">
        <v>47</v>
      </c>
      <c r="G2616" s="5"/>
      <c r="H2616" s="70">
        <f>SUMIFS('0. CSM'!C:C,'0. CSM'!L:L,CSM_AGENCY3[[#This Row],[Agency]],'0. CSM'!M:M,CSM_AGENCY3[[#This Row],[Billing CSM Title]])+SUMIFS('0. CSM'!E:E,'0. CSM'!L:L,CSM_AGENCY3[[#This Row],[Agency]],'0. CSM'!M:M,CSM_AGENCY3[[#This Row],[Billing CSM Title]])*1000</f>
        <v>0</v>
      </c>
      <c r="I2616" s="70">
        <f>SUMIFS('0. CSM'!D:D,'0. CSM'!L:L,CSM_AGENCY3[[#This Row],[Agency]],'0. CSM'!M:M,CSM_AGENCY3[[#This Row],[Billing CSM Title]])+SUMIFS('0. CSM'!F:F,'0. CSM'!L:L,CSM_AGENCY3[[#This Row],[Agency]],'0. CSM'!M:M,CSM_AGENCY3[[#This Row],[Billing CSM Title]])*1000</f>
        <v>0</v>
      </c>
      <c r="J2616" s="70">
        <f>CSM_AGENCY3[[#This Row],[FY1 ANNUAL]]+CSM_AGENCY3[[#This Row],[FY2 ANNUAL]]</f>
        <v>0</v>
      </c>
      <c r="K2616" s="70">
        <f>ROUND(CSM_AGENCY3[[#This Row],[FY1 ANNUAL]]/12,2)</f>
        <v>0</v>
      </c>
      <c r="L2616" s="70">
        <f>ROUND(CSM_AGENCY3[[#This Row],[FY2 ANNUAL]]/12,2)</f>
        <v>0</v>
      </c>
    </row>
    <row r="2617" spans="1:12" hidden="1" x14ac:dyDescent="0.25">
      <c r="A2617" t="s">
        <v>208</v>
      </c>
      <c r="B2617" t="s">
        <v>330</v>
      </c>
      <c r="C2617" s="4" t="s">
        <v>470</v>
      </c>
      <c r="D2617" s="4"/>
      <c r="E2617" s="4" t="str">
        <f>CSM_AGENCY3[[#This Row],[Agency]]&amp;"-"&amp;CSM_AGENCY3[[#This Row],[Agency Name]]</f>
        <v>012-Senate</v>
      </c>
      <c r="F2617" s="8" t="s">
        <v>47</v>
      </c>
      <c r="G2617" s="5"/>
      <c r="H2617" s="70">
        <f>SUMIFS('0. CSM'!C:C,'0. CSM'!L:L,CSM_AGENCY3[[#This Row],[Agency]],'0. CSM'!M:M,CSM_AGENCY3[[#This Row],[Billing CSM Title]])+SUMIFS('0. CSM'!E:E,'0. CSM'!L:L,CSM_AGENCY3[[#This Row],[Agency]],'0. CSM'!M:M,CSM_AGENCY3[[#This Row],[Billing CSM Title]])*1000</f>
        <v>0</v>
      </c>
      <c r="I2617" s="70">
        <f>SUMIFS('0. CSM'!D:D,'0. CSM'!L:L,CSM_AGENCY3[[#This Row],[Agency]],'0. CSM'!M:M,CSM_AGENCY3[[#This Row],[Billing CSM Title]])+SUMIFS('0. CSM'!F:F,'0. CSM'!L:L,CSM_AGENCY3[[#This Row],[Agency]],'0. CSM'!M:M,CSM_AGENCY3[[#This Row],[Billing CSM Title]])*1000</f>
        <v>0</v>
      </c>
      <c r="J2617" s="70">
        <f>CSM_AGENCY3[[#This Row],[FY1 ANNUAL]]+CSM_AGENCY3[[#This Row],[FY2 ANNUAL]]</f>
        <v>0</v>
      </c>
      <c r="K2617" s="70">
        <f>ROUND(CSM_AGENCY3[[#This Row],[FY1 ANNUAL]]/12,2)</f>
        <v>0</v>
      </c>
      <c r="L2617" s="70">
        <f>ROUND(CSM_AGENCY3[[#This Row],[FY2 ANNUAL]]/12,2)</f>
        <v>0</v>
      </c>
    </row>
    <row r="2618" spans="1:12" hidden="1" x14ac:dyDescent="0.25">
      <c r="A2618" t="s">
        <v>209</v>
      </c>
      <c r="B2618" t="s">
        <v>331</v>
      </c>
      <c r="C2618" s="4" t="s">
        <v>470</v>
      </c>
      <c r="D2618" s="4"/>
      <c r="E2618" s="4" t="str">
        <f>CSM_AGENCY3[[#This Row],[Agency]]&amp;"-"&amp;CSM_AGENCY3[[#This Row],[Agency Name]]</f>
        <v>013-Joint Transportation Committee</v>
      </c>
      <c r="F2618" s="8" t="s">
        <v>47</v>
      </c>
      <c r="G2618" s="5"/>
      <c r="H2618" s="70">
        <f>SUMIFS('0. CSM'!C:C,'0. CSM'!L:L,CSM_AGENCY3[[#This Row],[Agency]],'0. CSM'!M:M,CSM_AGENCY3[[#This Row],[Billing CSM Title]])+SUMIFS('0. CSM'!E:E,'0. CSM'!L:L,CSM_AGENCY3[[#This Row],[Agency]],'0. CSM'!M:M,CSM_AGENCY3[[#This Row],[Billing CSM Title]])*1000</f>
        <v>0</v>
      </c>
      <c r="I2618" s="70">
        <f>SUMIFS('0. CSM'!D:D,'0. CSM'!L:L,CSM_AGENCY3[[#This Row],[Agency]],'0. CSM'!M:M,CSM_AGENCY3[[#This Row],[Billing CSM Title]])+SUMIFS('0. CSM'!F:F,'0. CSM'!L:L,CSM_AGENCY3[[#This Row],[Agency]],'0. CSM'!M:M,CSM_AGENCY3[[#This Row],[Billing CSM Title]])*1000</f>
        <v>0</v>
      </c>
      <c r="J2618" s="70">
        <f>CSM_AGENCY3[[#This Row],[FY1 ANNUAL]]+CSM_AGENCY3[[#This Row],[FY2 ANNUAL]]</f>
        <v>0</v>
      </c>
      <c r="K2618" s="70">
        <f>ROUND(CSM_AGENCY3[[#This Row],[FY1 ANNUAL]]/12,2)</f>
        <v>0</v>
      </c>
      <c r="L2618" s="70">
        <f>ROUND(CSM_AGENCY3[[#This Row],[FY2 ANNUAL]]/12,2)</f>
        <v>0</v>
      </c>
    </row>
    <row r="2619" spans="1:12" hidden="1" x14ac:dyDescent="0.25">
      <c r="A2619" t="s">
        <v>210</v>
      </c>
      <c r="B2619" t="s">
        <v>332</v>
      </c>
      <c r="C2619" s="4" t="s">
        <v>470</v>
      </c>
      <c r="D2619" s="4"/>
      <c r="E2619" s="4" t="str">
        <f>CSM_AGENCY3[[#This Row],[Agency]]&amp;"-"&amp;CSM_AGENCY3[[#This Row],[Agency Name]]</f>
        <v>014-Jt Leg Audit &amp; Review Committee</v>
      </c>
      <c r="F2619" s="8" t="s">
        <v>47</v>
      </c>
      <c r="G2619" s="5"/>
      <c r="H2619" s="70">
        <f>SUMIFS('0. CSM'!C:C,'0. CSM'!L:L,CSM_AGENCY3[[#This Row],[Agency]],'0. CSM'!M:M,CSM_AGENCY3[[#This Row],[Billing CSM Title]])+SUMIFS('0. CSM'!E:E,'0. CSM'!L:L,CSM_AGENCY3[[#This Row],[Agency]],'0. CSM'!M:M,CSM_AGENCY3[[#This Row],[Billing CSM Title]])*1000</f>
        <v>0</v>
      </c>
      <c r="I2619" s="70">
        <f>SUMIFS('0. CSM'!D:D,'0. CSM'!L:L,CSM_AGENCY3[[#This Row],[Agency]],'0. CSM'!M:M,CSM_AGENCY3[[#This Row],[Billing CSM Title]])+SUMIFS('0. CSM'!F:F,'0. CSM'!L:L,CSM_AGENCY3[[#This Row],[Agency]],'0. CSM'!M:M,CSM_AGENCY3[[#This Row],[Billing CSM Title]])*1000</f>
        <v>0</v>
      </c>
      <c r="J2619" s="70">
        <f>CSM_AGENCY3[[#This Row],[FY1 ANNUAL]]+CSM_AGENCY3[[#This Row],[FY2 ANNUAL]]</f>
        <v>0</v>
      </c>
      <c r="K2619" s="70">
        <f>ROUND(CSM_AGENCY3[[#This Row],[FY1 ANNUAL]]/12,2)</f>
        <v>0</v>
      </c>
      <c r="L2619" s="70">
        <f>ROUND(CSM_AGENCY3[[#This Row],[FY2 ANNUAL]]/12,2)</f>
        <v>0</v>
      </c>
    </row>
    <row r="2620" spans="1:12" hidden="1" x14ac:dyDescent="0.25">
      <c r="A2620" t="s">
        <v>211</v>
      </c>
      <c r="B2620" t="s">
        <v>333</v>
      </c>
      <c r="C2620" s="4" t="s">
        <v>470</v>
      </c>
      <c r="D2620" s="4"/>
      <c r="E2620" s="4" t="str">
        <f>CSM_AGENCY3[[#This Row],[Agency]]&amp;"-"&amp;CSM_AGENCY3[[#This Row],[Agency Name]]</f>
        <v>020-LEAP Committee</v>
      </c>
      <c r="F2620" s="8" t="s">
        <v>47</v>
      </c>
      <c r="G2620" s="5"/>
      <c r="H2620" s="70">
        <f>SUMIFS('0. CSM'!C:C,'0. CSM'!L:L,CSM_AGENCY3[[#This Row],[Agency]],'0. CSM'!M:M,CSM_AGENCY3[[#This Row],[Billing CSM Title]])+SUMIFS('0. CSM'!E:E,'0. CSM'!L:L,CSM_AGENCY3[[#This Row],[Agency]],'0. CSM'!M:M,CSM_AGENCY3[[#This Row],[Billing CSM Title]])*1000</f>
        <v>0</v>
      </c>
      <c r="I2620" s="70">
        <f>SUMIFS('0. CSM'!D:D,'0. CSM'!L:L,CSM_AGENCY3[[#This Row],[Agency]],'0. CSM'!M:M,CSM_AGENCY3[[#This Row],[Billing CSM Title]])+SUMIFS('0. CSM'!F:F,'0. CSM'!L:L,CSM_AGENCY3[[#This Row],[Agency]],'0. CSM'!M:M,CSM_AGENCY3[[#This Row],[Billing CSM Title]])*1000</f>
        <v>0</v>
      </c>
      <c r="J2620" s="70">
        <f>CSM_AGENCY3[[#This Row],[FY1 ANNUAL]]+CSM_AGENCY3[[#This Row],[FY2 ANNUAL]]</f>
        <v>0</v>
      </c>
      <c r="K2620" s="70">
        <f>ROUND(CSM_AGENCY3[[#This Row],[FY1 ANNUAL]]/12,2)</f>
        <v>0</v>
      </c>
      <c r="L2620" s="70">
        <f>ROUND(CSM_AGENCY3[[#This Row],[FY2 ANNUAL]]/12,2)</f>
        <v>0</v>
      </c>
    </row>
    <row r="2621" spans="1:12" hidden="1" x14ac:dyDescent="0.25">
      <c r="A2621" t="s">
        <v>212</v>
      </c>
      <c r="B2621" t="s">
        <v>334</v>
      </c>
      <c r="C2621" s="4" t="s">
        <v>470</v>
      </c>
      <c r="D2621" s="4"/>
      <c r="E2621" s="4" t="str">
        <f>CSM_AGENCY3[[#This Row],[Agency]]&amp;"-"&amp;CSM_AGENCY3[[#This Row],[Agency Name]]</f>
        <v>035-Office of the State Actuary</v>
      </c>
      <c r="F2621" s="8" t="s">
        <v>47</v>
      </c>
      <c r="G2621" s="5"/>
      <c r="H2621" s="70">
        <f>SUMIFS('0. CSM'!C:C,'0. CSM'!L:L,CSM_AGENCY3[[#This Row],[Agency]],'0. CSM'!M:M,CSM_AGENCY3[[#This Row],[Billing CSM Title]])+SUMIFS('0. CSM'!E:E,'0. CSM'!L:L,CSM_AGENCY3[[#This Row],[Agency]],'0. CSM'!M:M,CSM_AGENCY3[[#This Row],[Billing CSM Title]])*1000</f>
        <v>0</v>
      </c>
      <c r="I2621" s="70">
        <f>SUMIFS('0. CSM'!D:D,'0. CSM'!L:L,CSM_AGENCY3[[#This Row],[Agency]],'0. CSM'!M:M,CSM_AGENCY3[[#This Row],[Billing CSM Title]])+SUMIFS('0. CSM'!F:F,'0. CSM'!L:L,CSM_AGENCY3[[#This Row],[Agency]],'0. CSM'!M:M,CSM_AGENCY3[[#This Row],[Billing CSM Title]])*1000</f>
        <v>0</v>
      </c>
      <c r="J2621" s="70">
        <f>CSM_AGENCY3[[#This Row],[FY1 ANNUAL]]+CSM_AGENCY3[[#This Row],[FY2 ANNUAL]]</f>
        <v>0</v>
      </c>
      <c r="K2621" s="70">
        <f>ROUND(CSM_AGENCY3[[#This Row],[FY1 ANNUAL]]/12,2)</f>
        <v>0</v>
      </c>
      <c r="L2621" s="70">
        <f>ROUND(CSM_AGENCY3[[#This Row],[FY2 ANNUAL]]/12,2)</f>
        <v>0</v>
      </c>
    </row>
    <row r="2622" spans="1:12" hidden="1" x14ac:dyDescent="0.25">
      <c r="A2622" t="s">
        <v>213</v>
      </c>
      <c r="B2622" t="s">
        <v>335</v>
      </c>
      <c r="C2622" s="4" t="s">
        <v>470</v>
      </c>
      <c r="D2622" s="4"/>
      <c r="E2622" s="4" t="str">
        <f>CSM_AGENCY3[[#This Row],[Agency]]&amp;"-"&amp;CSM_AGENCY3[[#This Row],[Agency Name]]</f>
        <v>036-St Leg Labor Rel</v>
      </c>
      <c r="F2622" s="8" t="s">
        <v>47</v>
      </c>
      <c r="G2622" s="5"/>
      <c r="H2622" s="70">
        <f>SUMIFS('0. CSM'!C:C,'0. CSM'!L:L,CSM_AGENCY3[[#This Row],[Agency]],'0. CSM'!M:M,CSM_AGENCY3[[#This Row],[Billing CSM Title]])+SUMIFS('0. CSM'!E:E,'0. CSM'!L:L,CSM_AGENCY3[[#This Row],[Agency]],'0. CSM'!M:M,CSM_AGENCY3[[#This Row],[Billing CSM Title]])*1000</f>
        <v>0</v>
      </c>
      <c r="I2622" s="70">
        <f>SUMIFS('0. CSM'!D:D,'0. CSM'!L:L,CSM_AGENCY3[[#This Row],[Agency]],'0. CSM'!M:M,CSM_AGENCY3[[#This Row],[Billing CSM Title]])+SUMIFS('0. CSM'!F:F,'0. CSM'!L:L,CSM_AGENCY3[[#This Row],[Agency]],'0. CSM'!M:M,CSM_AGENCY3[[#This Row],[Billing CSM Title]])*1000</f>
        <v>0</v>
      </c>
      <c r="J2622" s="70">
        <f>CSM_AGENCY3[[#This Row],[FY1 ANNUAL]]+CSM_AGENCY3[[#This Row],[FY2 ANNUAL]]</f>
        <v>0</v>
      </c>
      <c r="K2622" s="70">
        <f>ROUND(CSM_AGENCY3[[#This Row],[FY1 ANNUAL]]/12,2)</f>
        <v>0</v>
      </c>
      <c r="L2622" s="70">
        <f>ROUND(CSM_AGENCY3[[#This Row],[FY2 ANNUAL]]/12,2)</f>
        <v>0</v>
      </c>
    </row>
    <row r="2623" spans="1:12" hidden="1" x14ac:dyDescent="0.25">
      <c r="A2623" t="s">
        <v>214</v>
      </c>
      <c r="B2623" t="s">
        <v>336</v>
      </c>
      <c r="C2623" s="4" t="s">
        <v>470</v>
      </c>
      <c r="D2623" s="4"/>
      <c r="E2623" s="4" t="str">
        <f>CSM_AGENCY3[[#This Row],[Agency]]&amp;"-"&amp;CSM_AGENCY3[[#This Row],[Agency Name]]</f>
        <v>037-Office of Legislative Support Svcs</v>
      </c>
      <c r="F2623" s="8" t="s">
        <v>47</v>
      </c>
      <c r="G2623" s="5"/>
      <c r="H2623" s="70">
        <f>SUMIFS('0. CSM'!C:C,'0. CSM'!L:L,CSM_AGENCY3[[#This Row],[Agency]],'0. CSM'!M:M,CSM_AGENCY3[[#This Row],[Billing CSM Title]])+SUMIFS('0. CSM'!E:E,'0. CSM'!L:L,CSM_AGENCY3[[#This Row],[Agency]],'0. CSM'!M:M,CSM_AGENCY3[[#This Row],[Billing CSM Title]])*1000</f>
        <v>0</v>
      </c>
      <c r="I2623" s="70">
        <f>SUMIFS('0. CSM'!D:D,'0. CSM'!L:L,CSM_AGENCY3[[#This Row],[Agency]],'0. CSM'!M:M,CSM_AGENCY3[[#This Row],[Billing CSM Title]])+SUMIFS('0. CSM'!F:F,'0. CSM'!L:L,CSM_AGENCY3[[#This Row],[Agency]],'0. CSM'!M:M,CSM_AGENCY3[[#This Row],[Billing CSM Title]])*1000</f>
        <v>0</v>
      </c>
      <c r="J2623" s="70">
        <f>CSM_AGENCY3[[#This Row],[FY1 ANNUAL]]+CSM_AGENCY3[[#This Row],[FY2 ANNUAL]]</f>
        <v>0</v>
      </c>
      <c r="K2623" s="70">
        <f>ROUND(CSM_AGENCY3[[#This Row],[FY1 ANNUAL]]/12,2)</f>
        <v>0</v>
      </c>
      <c r="L2623" s="70">
        <f>ROUND(CSM_AGENCY3[[#This Row],[FY2 ANNUAL]]/12,2)</f>
        <v>0</v>
      </c>
    </row>
    <row r="2624" spans="1:12" hidden="1" x14ac:dyDescent="0.25">
      <c r="A2624" t="s">
        <v>215</v>
      </c>
      <c r="B2624" t="s">
        <v>337</v>
      </c>
      <c r="C2624" s="4" t="s">
        <v>470</v>
      </c>
      <c r="D2624" s="4"/>
      <c r="E2624" s="4" t="str">
        <f>CSM_AGENCY3[[#This Row],[Agency]]&amp;"-"&amp;CSM_AGENCY3[[#This Row],[Agency Name]]</f>
        <v>038-Joint Legislative Systems Comm</v>
      </c>
      <c r="F2624" s="8" t="s">
        <v>47</v>
      </c>
      <c r="G2624" s="5"/>
      <c r="H2624" s="70">
        <f>SUMIFS('0. CSM'!C:C,'0. CSM'!L:L,CSM_AGENCY3[[#This Row],[Agency]],'0. CSM'!M:M,CSM_AGENCY3[[#This Row],[Billing CSM Title]])+SUMIFS('0. CSM'!E:E,'0. CSM'!L:L,CSM_AGENCY3[[#This Row],[Agency]],'0. CSM'!M:M,CSM_AGENCY3[[#This Row],[Billing CSM Title]])*1000</f>
        <v>0</v>
      </c>
      <c r="I2624" s="70">
        <f>SUMIFS('0. CSM'!D:D,'0. CSM'!L:L,CSM_AGENCY3[[#This Row],[Agency]],'0. CSM'!M:M,CSM_AGENCY3[[#This Row],[Billing CSM Title]])+SUMIFS('0. CSM'!F:F,'0. CSM'!L:L,CSM_AGENCY3[[#This Row],[Agency]],'0. CSM'!M:M,CSM_AGENCY3[[#This Row],[Billing CSM Title]])*1000</f>
        <v>0</v>
      </c>
      <c r="J2624" s="70">
        <f>CSM_AGENCY3[[#This Row],[FY1 ANNUAL]]+CSM_AGENCY3[[#This Row],[FY2 ANNUAL]]</f>
        <v>0</v>
      </c>
      <c r="K2624" s="70">
        <f>ROUND(CSM_AGENCY3[[#This Row],[FY1 ANNUAL]]/12,2)</f>
        <v>0</v>
      </c>
      <c r="L2624" s="70">
        <f>ROUND(CSM_AGENCY3[[#This Row],[FY2 ANNUAL]]/12,2)</f>
        <v>0</v>
      </c>
    </row>
    <row r="2625" spans="1:12" hidden="1" x14ac:dyDescent="0.25">
      <c r="A2625" t="s">
        <v>216</v>
      </c>
      <c r="B2625" t="s">
        <v>338</v>
      </c>
      <c r="C2625" s="4" t="s">
        <v>470</v>
      </c>
      <c r="D2625" s="4"/>
      <c r="E2625" s="4" t="str">
        <f>CSM_AGENCY3[[#This Row],[Agency]]&amp;"-"&amp;CSM_AGENCY3[[#This Row],[Agency Name]]</f>
        <v>040-Statute Law Committee</v>
      </c>
      <c r="F2625" s="8" t="s">
        <v>47</v>
      </c>
      <c r="G2625" s="5"/>
      <c r="H2625" s="70">
        <f>SUMIFS('0. CSM'!C:C,'0. CSM'!L:L,CSM_AGENCY3[[#This Row],[Agency]],'0. CSM'!M:M,CSM_AGENCY3[[#This Row],[Billing CSM Title]])+SUMIFS('0. CSM'!E:E,'0. CSM'!L:L,CSM_AGENCY3[[#This Row],[Agency]],'0. CSM'!M:M,CSM_AGENCY3[[#This Row],[Billing CSM Title]])*1000</f>
        <v>0</v>
      </c>
      <c r="I2625" s="70">
        <f>SUMIFS('0. CSM'!D:D,'0. CSM'!L:L,CSM_AGENCY3[[#This Row],[Agency]],'0. CSM'!M:M,CSM_AGENCY3[[#This Row],[Billing CSM Title]])+SUMIFS('0. CSM'!F:F,'0. CSM'!L:L,CSM_AGENCY3[[#This Row],[Agency]],'0. CSM'!M:M,CSM_AGENCY3[[#This Row],[Billing CSM Title]])*1000</f>
        <v>0</v>
      </c>
      <c r="J2625" s="70">
        <f>CSM_AGENCY3[[#This Row],[FY1 ANNUAL]]+CSM_AGENCY3[[#This Row],[FY2 ANNUAL]]</f>
        <v>0</v>
      </c>
      <c r="K2625" s="70">
        <f>ROUND(CSM_AGENCY3[[#This Row],[FY1 ANNUAL]]/12,2)</f>
        <v>0</v>
      </c>
      <c r="L2625" s="70">
        <f>ROUND(CSM_AGENCY3[[#This Row],[FY2 ANNUAL]]/12,2)</f>
        <v>0</v>
      </c>
    </row>
    <row r="2626" spans="1:12" hidden="1" x14ac:dyDescent="0.25">
      <c r="A2626" t="s">
        <v>217</v>
      </c>
      <c r="B2626" t="s">
        <v>339</v>
      </c>
      <c r="C2626" s="4" t="s">
        <v>470</v>
      </c>
      <c r="D2626" s="4"/>
      <c r="E2626" s="4" t="str">
        <f>CSM_AGENCY3[[#This Row],[Agency]]&amp;"-"&amp;CSM_AGENCY3[[#This Row],[Agency Name]]</f>
        <v>045-Supreme Court</v>
      </c>
      <c r="F2626" s="8" t="s">
        <v>47</v>
      </c>
      <c r="G2626" s="5"/>
      <c r="H2626" s="70">
        <f>SUMIFS('0. CSM'!C:C,'0. CSM'!L:L,CSM_AGENCY3[[#This Row],[Agency]],'0. CSM'!M:M,CSM_AGENCY3[[#This Row],[Billing CSM Title]])+SUMIFS('0. CSM'!E:E,'0. CSM'!L:L,CSM_AGENCY3[[#This Row],[Agency]],'0. CSM'!M:M,CSM_AGENCY3[[#This Row],[Billing CSM Title]])*1000</f>
        <v>0</v>
      </c>
      <c r="I2626" s="70">
        <f>SUMIFS('0. CSM'!D:D,'0. CSM'!L:L,CSM_AGENCY3[[#This Row],[Agency]],'0. CSM'!M:M,CSM_AGENCY3[[#This Row],[Billing CSM Title]])+SUMIFS('0. CSM'!F:F,'0. CSM'!L:L,CSM_AGENCY3[[#This Row],[Agency]],'0. CSM'!M:M,CSM_AGENCY3[[#This Row],[Billing CSM Title]])*1000</f>
        <v>0</v>
      </c>
      <c r="J2626" s="70">
        <f>CSM_AGENCY3[[#This Row],[FY1 ANNUAL]]+CSM_AGENCY3[[#This Row],[FY2 ANNUAL]]</f>
        <v>0</v>
      </c>
      <c r="K2626" s="70">
        <f>ROUND(CSM_AGENCY3[[#This Row],[FY1 ANNUAL]]/12,2)</f>
        <v>0</v>
      </c>
      <c r="L2626" s="70">
        <f>ROUND(CSM_AGENCY3[[#This Row],[FY2 ANNUAL]]/12,2)</f>
        <v>0</v>
      </c>
    </row>
    <row r="2627" spans="1:12" hidden="1" x14ac:dyDescent="0.25">
      <c r="A2627" t="s">
        <v>218</v>
      </c>
      <c r="B2627" t="s">
        <v>340</v>
      </c>
      <c r="C2627" s="4" t="s">
        <v>470</v>
      </c>
      <c r="D2627" s="4"/>
      <c r="E2627" s="4" t="str">
        <f>CSM_AGENCY3[[#This Row],[Agency]]&amp;"-"&amp;CSM_AGENCY3[[#This Row],[Agency Name]]</f>
        <v>046-State Law Library</v>
      </c>
      <c r="F2627" s="8" t="s">
        <v>47</v>
      </c>
      <c r="G2627" s="5"/>
      <c r="H2627" s="70">
        <f>SUMIFS('0. CSM'!C:C,'0. CSM'!L:L,CSM_AGENCY3[[#This Row],[Agency]],'0. CSM'!M:M,CSM_AGENCY3[[#This Row],[Billing CSM Title]])+SUMIFS('0. CSM'!E:E,'0. CSM'!L:L,CSM_AGENCY3[[#This Row],[Agency]],'0. CSM'!M:M,CSM_AGENCY3[[#This Row],[Billing CSM Title]])*1000</f>
        <v>0</v>
      </c>
      <c r="I2627" s="70">
        <f>SUMIFS('0. CSM'!D:D,'0. CSM'!L:L,CSM_AGENCY3[[#This Row],[Agency]],'0. CSM'!M:M,CSM_AGENCY3[[#This Row],[Billing CSM Title]])+SUMIFS('0. CSM'!F:F,'0. CSM'!L:L,CSM_AGENCY3[[#This Row],[Agency]],'0. CSM'!M:M,CSM_AGENCY3[[#This Row],[Billing CSM Title]])*1000</f>
        <v>0</v>
      </c>
      <c r="J2627" s="70">
        <f>CSM_AGENCY3[[#This Row],[FY1 ANNUAL]]+CSM_AGENCY3[[#This Row],[FY2 ANNUAL]]</f>
        <v>0</v>
      </c>
      <c r="K2627" s="70">
        <f>ROUND(CSM_AGENCY3[[#This Row],[FY1 ANNUAL]]/12,2)</f>
        <v>0</v>
      </c>
      <c r="L2627" s="70">
        <f>ROUND(CSM_AGENCY3[[#This Row],[FY2 ANNUAL]]/12,2)</f>
        <v>0</v>
      </c>
    </row>
    <row r="2628" spans="1:12" hidden="1" x14ac:dyDescent="0.25">
      <c r="A2628" t="s">
        <v>219</v>
      </c>
      <c r="B2628" t="s">
        <v>341</v>
      </c>
      <c r="C2628" s="4" t="s">
        <v>470</v>
      </c>
      <c r="D2628" s="4"/>
      <c r="E2628" s="4" t="str">
        <f>CSM_AGENCY3[[#This Row],[Agency]]&amp;"-"&amp;CSM_AGENCY3[[#This Row],[Agency Name]]</f>
        <v>048-Court of Appeals</v>
      </c>
      <c r="F2628" s="8" t="s">
        <v>47</v>
      </c>
      <c r="G2628" s="5"/>
      <c r="H2628" s="70">
        <f>SUMIFS('0. CSM'!C:C,'0. CSM'!L:L,CSM_AGENCY3[[#This Row],[Agency]],'0. CSM'!M:M,CSM_AGENCY3[[#This Row],[Billing CSM Title]])+SUMIFS('0. CSM'!E:E,'0. CSM'!L:L,CSM_AGENCY3[[#This Row],[Agency]],'0. CSM'!M:M,CSM_AGENCY3[[#This Row],[Billing CSM Title]])*1000</f>
        <v>0</v>
      </c>
      <c r="I2628" s="70">
        <f>SUMIFS('0. CSM'!D:D,'0. CSM'!L:L,CSM_AGENCY3[[#This Row],[Agency]],'0. CSM'!M:M,CSM_AGENCY3[[#This Row],[Billing CSM Title]])+SUMIFS('0. CSM'!F:F,'0. CSM'!L:L,CSM_AGENCY3[[#This Row],[Agency]],'0. CSM'!M:M,CSM_AGENCY3[[#This Row],[Billing CSM Title]])*1000</f>
        <v>0</v>
      </c>
      <c r="J2628" s="70">
        <f>CSM_AGENCY3[[#This Row],[FY1 ANNUAL]]+CSM_AGENCY3[[#This Row],[FY2 ANNUAL]]</f>
        <v>0</v>
      </c>
      <c r="K2628" s="70">
        <f>ROUND(CSM_AGENCY3[[#This Row],[FY1 ANNUAL]]/12,2)</f>
        <v>0</v>
      </c>
      <c r="L2628" s="70">
        <f>ROUND(CSM_AGENCY3[[#This Row],[FY2 ANNUAL]]/12,2)</f>
        <v>0</v>
      </c>
    </row>
    <row r="2629" spans="1:12" hidden="1" x14ac:dyDescent="0.25">
      <c r="A2629" t="s">
        <v>220</v>
      </c>
      <c r="B2629" t="s">
        <v>342</v>
      </c>
      <c r="C2629" s="4" t="s">
        <v>470</v>
      </c>
      <c r="D2629" s="4"/>
      <c r="E2629" s="4" t="str">
        <f>CSM_AGENCY3[[#This Row],[Agency]]&amp;"-"&amp;CSM_AGENCY3[[#This Row],[Agency Name]]</f>
        <v>050-Commission on Judicial Conduct</v>
      </c>
      <c r="F2629" s="8" t="s">
        <v>47</v>
      </c>
      <c r="G2629" s="5"/>
      <c r="H2629" s="70">
        <f>SUMIFS('0. CSM'!C:C,'0. CSM'!L:L,CSM_AGENCY3[[#This Row],[Agency]],'0. CSM'!M:M,CSM_AGENCY3[[#This Row],[Billing CSM Title]])+SUMIFS('0. CSM'!E:E,'0. CSM'!L:L,CSM_AGENCY3[[#This Row],[Agency]],'0. CSM'!M:M,CSM_AGENCY3[[#This Row],[Billing CSM Title]])*1000</f>
        <v>0</v>
      </c>
      <c r="I2629" s="70">
        <f>SUMIFS('0. CSM'!D:D,'0. CSM'!L:L,CSM_AGENCY3[[#This Row],[Agency]],'0. CSM'!M:M,CSM_AGENCY3[[#This Row],[Billing CSM Title]])+SUMIFS('0. CSM'!F:F,'0. CSM'!L:L,CSM_AGENCY3[[#This Row],[Agency]],'0. CSM'!M:M,CSM_AGENCY3[[#This Row],[Billing CSM Title]])*1000</f>
        <v>0</v>
      </c>
      <c r="J2629" s="70">
        <f>CSM_AGENCY3[[#This Row],[FY1 ANNUAL]]+CSM_AGENCY3[[#This Row],[FY2 ANNUAL]]</f>
        <v>0</v>
      </c>
      <c r="K2629" s="70">
        <f>ROUND(CSM_AGENCY3[[#This Row],[FY1 ANNUAL]]/12,2)</f>
        <v>0</v>
      </c>
      <c r="L2629" s="70">
        <f>ROUND(CSM_AGENCY3[[#This Row],[FY2 ANNUAL]]/12,2)</f>
        <v>0</v>
      </c>
    </row>
    <row r="2630" spans="1:12" hidden="1" x14ac:dyDescent="0.25">
      <c r="A2630" t="s">
        <v>221</v>
      </c>
      <c r="B2630" t="s">
        <v>343</v>
      </c>
      <c r="C2630" s="4" t="s">
        <v>470</v>
      </c>
      <c r="D2630" s="4"/>
      <c r="E2630" s="4" t="str">
        <f>CSM_AGENCY3[[#This Row],[Agency]]&amp;"-"&amp;CSM_AGENCY3[[#This Row],[Agency Name]]</f>
        <v>055-Administrative Office of the Courts</v>
      </c>
      <c r="F2630" s="8" t="s">
        <v>47</v>
      </c>
      <c r="G2630" s="5"/>
      <c r="H2630" s="70">
        <f>SUMIFS('0. CSM'!C:C,'0. CSM'!L:L,CSM_AGENCY3[[#This Row],[Agency]],'0. CSM'!M:M,CSM_AGENCY3[[#This Row],[Billing CSM Title]])+SUMIFS('0. CSM'!E:E,'0. CSM'!L:L,CSM_AGENCY3[[#This Row],[Agency]],'0. CSM'!M:M,CSM_AGENCY3[[#This Row],[Billing CSM Title]])*1000</f>
        <v>0</v>
      </c>
      <c r="I2630" s="70">
        <f>SUMIFS('0. CSM'!D:D,'0. CSM'!L:L,CSM_AGENCY3[[#This Row],[Agency]],'0. CSM'!M:M,CSM_AGENCY3[[#This Row],[Billing CSM Title]])+SUMIFS('0. CSM'!F:F,'0. CSM'!L:L,CSM_AGENCY3[[#This Row],[Agency]],'0. CSM'!M:M,CSM_AGENCY3[[#This Row],[Billing CSM Title]])*1000</f>
        <v>0</v>
      </c>
      <c r="J2630" s="70">
        <f>CSM_AGENCY3[[#This Row],[FY1 ANNUAL]]+CSM_AGENCY3[[#This Row],[FY2 ANNUAL]]</f>
        <v>0</v>
      </c>
      <c r="K2630" s="70">
        <f>ROUND(CSM_AGENCY3[[#This Row],[FY1 ANNUAL]]/12,2)</f>
        <v>0</v>
      </c>
      <c r="L2630" s="70">
        <f>ROUND(CSM_AGENCY3[[#This Row],[FY2 ANNUAL]]/12,2)</f>
        <v>0</v>
      </c>
    </row>
    <row r="2631" spans="1:12" hidden="1" x14ac:dyDescent="0.25">
      <c r="A2631" t="s">
        <v>222</v>
      </c>
      <c r="B2631" t="s">
        <v>344</v>
      </c>
      <c r="C2631" s="4" t="s">
        <v>470</v>
      </c>
      <c r="D2631" s="4"/>
      <c r="E2631" s="4" t="str">
        <f>CSM_AGENCY3[[#This Row],[Agency]]&amp;"-"&amp;CSM_AGENCY3[[#This Row],[Agency Name]]</f>
        <v>056-Office of Public Defense</v>
      </c>
      <c r="F2631" s="8" t="s">
        <v>47</v>
      </c>
      <c r="G2631" s="5"/>
      <c r="H2631" s="70">
        <f>SUMIFS('0. CSM'!C:C,'0. CSM'!L:L,CSM_AGENCY3[[#This Row],[Agency]],'0. CSM'!M:M,CSM_AGENCY3[[#This Row],[Billing CSM Title]])+SUMIFS('0. CSM'!E:E,'0. CSM'!L:L,CSM_AGENCY3[[#This Row],[Agency]],'0. CSM'!M:M,CSM_AGENCY3[[#This Row],[Billing CSM Title]])*1000</f>
        <v>0</v>
      </c>
      <c r="I2631" s="70">
        <f>SUMIFS('0. CSM'!D:D,'0. CSM'!L:L,CSM_AGENCY3[[#This Row],[Agency]],'0. CSM'!M:M,CSM_AGENCY3[[#This Row],[Billing CSM Title]])+SUMIFS('0. CSM'!F:F,'0. CSM'!L:L,CSM_AGENCY3[[#This Row],[Agency]],'0. CSM'!M:M,CSM_AGENCY3[[#This Row],[Billing CSM Title]])*1000</f>
        <v>0</v>
      </c>
      <c r="J2631" s="70">
        <f>CSM_AGENCY3[[#This Row],[FY1 ANNUAL]]+CSM_AGENCY3[[#This Row],[FY2 ANNUAL]]</f>
        <v>0</v>
      </c>
      <c r="K2631" s="70">
        <f>ROUND(CSM_AGENCY3[[#This Row],[FY1 ANNUAL]]/12,2)</f>
        <v>0</v>
      </c>
      <c r="L2631" s="70">
        <f>ROUND(CSM_AGENCY3[[#This Row],[FY2 ANNUAL]]/12,2)</f>
        <v>0</v>
      </c>
    </row>
    <row r="2632" spans="1:12" hidden="1" x14ac:dyDescent="0.25">
      <c r="A2632" t="s">
        <v>223</v>
      </c>
      <c r="B2632" t="s">
        <v>345</v>
      </c>
      <c r="C2632" s="4" t="s">
        <v>470</v>
      </c>
      <c r="D2632" s="4"/>
      <c r="E2632" s="4" t="str">
        <f>CSM_AGENCY3[[#This Row],[Agency]]&amp;"-"&amp;CSM_AGENCY3[[#This Row],[Agency Name]]</f>
        <v>057-Office of Civil Legal Aid</v>
      </c>
      <c r="F2632" s="8" t="s">
        <v>47</v>
      </c>
      <c r="G2632" s="5"/>
      <c r="H2632" s="70">
        <f>SUMIFS('0. CSM'!C:C,'0. CSM'!L:L,CSM_AGENCY3[[#This Row],[Agency]],'0. CSM'!M:M,CSM_AGENCY3[[#This Row],[Billing CSM Title]])+SUMIFS('0. CSM'!E:E,'0. CSM'!L:L,CSM_AGENCY3[[#This Row],[Agency]],'0. CSM'!M:M,CSM_AGENCY3[[#This Row],[Billing CSM Title]])*1000</f>
        <v>0</v>
      </c>
      <c r="I2632" s="70">
        <f>SUMIFS('0. CSM'!D:D,'0. CSM'!L:L,CSM_AGENCY3[[#This Row],[Agency]],'0. CSM'!M:M,CSM_AGENCY3[[#This Row],[Billing CSM Title]])+SUMIFS('0. CSM'!F:F,'0. CSM'!L:L,CSM_AGENCY3[[#This Row],[Agency]],'0. CSM'!M:M,CSM_AGENCY3[[#This Row],[Billing CSM Title]])*1000</f>
        <v>0</v>
      </c>
      <c r="J2632" s="70">
        <f>CSM_AGENCY3[[#This Row],[FY1 ANNUAL]]+CSM_AGENCY3[[#This Row],[FY2 ANNUAL]]</f>
        <v>0</v>
      </c>
      <c r="K2632" s="70">
        <f>ROUND(CSM_AGENCY3[[#This Row],[FY1 ANNUAL]]/12,2)</f>
        <v>0</v>
      </c>
      <c r="L2632" s="70">
        <f>ROUND(CSM_AGENCY3[[#This Row],[FY2 ANNUAL]]/12,2)</f>
        <v>0</v>
      </c>
    </row>
    <row r="2633" spans="1:12" hidden="1" x14ac:dyDescent="0.25">
      <c r="A2633" t="s">
        <v>224</v>
      </c>
      <c r="B2633" t="s">
        <v>346</v>
      </c>
      <c r="C2633" s="4" t="s">
        <v>470</v>
      </c>
      <c r="D2633" s="4"/>
      <c r="E2633" s="4" t="str">
        <f>CSM_AGENCY3[[#This Row],[Agency]]&amp;"-"&amp;CSM_AGENCY3[[#This Row],[Agency Name]]</f>
        <v>075-Office of the Governor</v>
      </c>
      <c r="F2633" s="8" t="s">
        <v>47</v>
      </c>
      <c r="G2633" s="5"/>
      <c r="H2633" s="70">
        <f>SUMIFS('0. CSM'!C:C,'0. CSM'!L:L,CSM_AGENCY3[[#This Row],[Agency]],'0. CSM'!M:M,CSM_AGENCY3[[#This Row],[Billing CSM Title]])+SUMIFS('0. CSM'!E:E,'0. CSM'!L:L,CSM_AGENCY3[[#This Row],[Agency]],'0. CSM'!M:M,CSM_AGENCY3[[#This Row],[Billing CSM Title]])*1000</f>
        <v>0</v>
      </c>
      <c r="I2633" s="70">
        <f>SUMIFS('0. CSM'!D:D,'0. CSM'!L:L,CSM_AGENCY3[[#This Row],[Agency]],'0. CSM'!M:M,CSM_AGENCY3[[#This Row],[Billing CSM Title]])+SUMIFS('0. CSM'!F:F,'0. CSM'!L:L,CSM_AGENCY3[[#This Row],[Agency]],'0. CSM'!M:M,CSM_AGENCY3[[#This Row],[Billing CSM Title]])*1000</f>
        <v>0</v>
      </c>
      <c r="J2633" s="70">
        <f>CSM_AGENCY3[[#This Row],[FY1 ANNUAL]]+CSM_AGENCY3[[#This Row],[FY2 ANNUAL]]</f>
        <v>0</v>
      </c>
      <c r="K2633" s="70">
        <f>ROUND(CSM_AGENCY3[[#This Row],[FY1 ANNUAL]]/12,2)</f>
        <v>0</v>
      </c>
      <c r="L2633" s="70">
        <f>ROUND(CSM_AGENCY3[[#This Row],[FY2 ANNUAL]]/12,2)</f>
        <v>0</v>
      </c>
    </row>
    <row r="2634" spans="1:12" hidden="1" x14ac:dyDescent="0.25">
      <c r="A2634" t="s">
        <v>225</v>
      </c>
      <c r="B2634" t="s">
        <v>347</v>
      </c>
      <c r="C2634" s="4" t="s">
        <v>470</v>
      </c>
      <c r="D2634" s="4"/>
      <c r="E2634" s="4" t="str">
        <f>CSM_AGENCY3[[#This Row],[Agency]]&amp;"-"&amp;CSM_AGENCY3[[#This Row],[Agency Name]]</f>
        <v>080-Office of the Lieutenant Governor</v>
      </c>
      <c r="F2634" s="8" t="s">
        <v>47</v>
      </c>
      <c r="G2634" s="5"/>
      <c r="H2634" s="70">
        <f>SUMIFS('0. CSM'!C:C,'0. CSM'!L:L,CSM_AGENCY3[[#This Row],[Agency]],'0. CSM'!M:M,CSM_AGENCY3[[#This Row],[Billing CSM Title]])+SUMIFS('0. CSM'!E:E,'0. CSM'!L:L,CSM_AGENCY3[[#This Row],[Agency]],'0. CSM'!M:M,CSM_AGENCY3[[#This Row],[Billing CSM Title]])*1000</f>
        <v>0</v>
      </c>
      <c r="I2634" s="70">
        <f>SUMIFS('0. CSM'!D:D,'0. CSM'!L:L,CSM_AGENCY3[[#This Row],[Agency]],'0. CSM'!M:M,CSM_AGENCY3[[#This Row],[Billing CSM Title]])+SUMIFS('0. CSM'!F:F,'0. CSM'!L:L,CSM_AGENCY3[[#This Row],[Agency]],'0. CSM'!M:M,CSM_AGENCY3[[#This Row],[Billing CSM Title]])*1000</f>
        <v>0</v>
      </c>
      <c r="J2634" s="70">
        <f>CSM_AGENCY3[[#This Row],[FY1 ANNUAL]]+CSM_AGENCY3[[#This Row],[FY2 ANNUAL]]</f>
        <v>0</v>
      </c>
      <c r="K2634" s="70">
        <f>ROUND(CSM_AGENCY3[[#This Row],[FY1 ANNUAL]]/12,2)</f>
        <v>0</v>
      </c>
      <c r="L2634" s="70">
        <f>ROUND(CSM_AGENCY3[[#This Row],[FY2 ANNUAL]]/12,2)</f>
        <v>0</v>
      </c>
    </row>
    <row r="2635" spans="1:12" hidden="1" x14ac:dyDescent="0.25">
      <c r="A2635" t="s">
        <v>227</v>
      </c>
      <c r="B2635" t="s">
        <v>349</v>
      </c>
      <c r="C2635" s="4" t="s">
        <v>470</v>
      </c>
      <c r="D2635" s="4"/>
      <c r="E2635" s="4" t="str">
        <f>CSM_AGENCY3[[#This Row],[Agency]]&amp;"-"&amp;CSM_AGENCY3[[#This Row],[Agency Name]]</f>
        <v>083-WA St Leadership Bd</v>
      </c>
      <c r="F2635" s="8" t="s">
        <v>47</v>
      </c>
      <c r="G2635" s="5"/>
      <c r="H2635" s="70">
        <f>SUMIFS('0. CSM'!C:C,'0. CSM'!L:L,CSM_AGENCY3[[#This Row],[Agency]],'0. CSM'!M:M,CSM_AGENCY3[[#This Row],[Billing CSM Title]])+SUMIFS('0. CSM'!E:E,'0. CSM'!L:L,CSM_AGENCY3[[#This Row],[Agency]],'0. CSM'!M:M,CSM_AGENCY3[[#This Row],[Billing CSM Title]])*1000</f>
        <v>0</v>
      </c>
      <c r="I2635" s="70">
        <f>SUMIFS('0. CSM'!D:D,'0. CSM'!L:L,CSM_AGENCY3[[#This Row],[Agency]],'0. CSM'!M:M,CSM_AGENCY3[[#This Row],[Billing CSM Title]])+SUMIFS('0. CSM'!F:F,'0. CSM'!L:L,CSM_AGENCY3[[#This Row],[Agency]],'0. CSM'!M:M,CSM_AGENCY3[[#This Row],[Billing CSM Title]])*1000</f>
        <v>0</v>
      </c>
      <c r="J2635" s="70">
        <f>CSM_AGENCY3[[#This Row],[FY1 ANNUAL]]+CSM_AGENCY3[[#This Row],[FY2 ANNUAL]]</f>
        <v>0</v>
      </c>
      <c r="K2635" s="70">
        <f>ROUND(CSM_AGENCY3[[#This Row],[FY1 ANNUAL]]/12,2)</f>
        <v>0</v>
      </c>
      <c r="L2635" s="70">
        <f>ROUND(CSM_AGENCY3[[#This Row],[FY2 ANNUAL]]/12,2)</f>
        <v>0</v>
      </c>
    </row>
    <row r="2636" spans="1:12" hidden="1" x14ac:dyDescent="0.25">
      <c r="A2636" t="s">
        <v>226</v>
      </c>
      <c r="B2636" t="s">
        <v>348</v>
      </c>
      <c r="C2636" s="4" t="s">
        <v>470</v>
      </c>
      <c r="D2636" s="4"/>
      <c r="E2636" s="4" t="str">
        <f>CSM_AGENCY3[[#This Row],[Agency]]&amp;"-"&amp;CSM_AGENCY3[[#This Row],[Agency Name]]</f>
        <v>082-Public Disclosure Commission</v>
      </c>
      <c r="F2636" s="8" t="s">
        <v>47</v>
      </c>
      <c r="G2636" s="5"/>
      <c r="H2636" s="70">
        <f>SUMIFS('0. CSM'!C:C,'0. CSM'!L:L,CSM_AGENCY3[[#This Row],[Agency]],'0. CSM'!M:M,CSM_AGENCY3[[#This Row],[Billing CSM Title]])+SUMIFS('0. CSM'!E:E,'0. CSM'!L:L,CSM_AGENCY3[[#This Row],[Agency]],'0. CSM'!M:M,CSM_AGENCY3[[#This Row],[Billing CSM Title]])*1000</f>
        <v>0</v>
      </c>
      <c r="I2636" s="70">
        <f>SUMIFS('0. CSM'!D:D,'0. CSM'!L:L,CSM_AGENCY3[[#This Row],[Agency]],'0. CSM'!M:M,CSM_AGENCY3[[#This Row],[Billing CSM Title]])+SUMIFS('0. CSM'!F:F,'0. CSM'!L:L,CSM_AGENCY3[[#This Row],[Agency]],'0. CSM'!M:M,CSM_AGENCY3[[#This Row],[Billing CSM Title]])*1000</f>
        <v>0</v>
      </c>
      <c r="J2636" s="70">
        <f>CSM_AGENCY3[[#This Row],[FY1 ANNUAL]]+CSM_AGENCY3[[#This Row],[FY2 ANNUAL]]</f>
        <v>0</v>
      </c>
      <c r="K2636" s="70">
        <f>ROUND(CSM_AGENCY3[[#This Row],[FY1 ANNUAL]]/12,2)</f>
        <v>0</v>
      </c>
      <c r="L2636" s="70">
        <f>ROUND(CSM_AGENCY3[[#This Row],[FY2 ANNUAL]]/12,2)</f>
        <v>0</v>
      </c>
    </row>
    <row r="2637" spans="1:12" hidden="1" x14ac:dyDescent="0.25">
      <c r="A2637" t="s">
        <v>228</v>
      </c>
      <c r="B2637" t="s">
        <v>350</v>
      </c>
      <c r="C2637" s="4" t="s">
        <v>470</v>
      </c>
      <c r="D2637" s="4"/>
      <c r="E2637" s="4" t="str">
        <f>CSM_AGENCY3[[#This Row],[Agency]]&amp;"-"&amp;CSM_AGENCY3[[#This Row],[Agency Name]]</f>
        <v>085-Office of the Secretary of State</v>
      </c>
      <c r="F2637" s="8" t="s">
        <v>47</v>
      </c>
      <c r="G2637" s="5"/>
      <c r="H2637" s="70">
        <f>SUMIFS('0. CSM'!C:C,'0. CSM'!L:L,CSM_AGENCY3[[#This Row],[Agency]],'0. CSM'!M:M,CSM_AGENCY3[[#This Row],[Billing CSM Title]])+SUMIFS('0. CSM'!E:E,'0. CSM'!L:L,CSM_AGENCY3[[#This Row],[Agency]],'0. CSM'!M:M,CSM_AGENCY3[[#This Row],[Billing CSM Title]])*1000</f>
        <v>0</v>
      </c>
      <c r="I2637" s="70">
        <f>SUMIFS('0. CSM'!D:D,'0. CSM'!L:L,CSM_AGENCY3[[#This Row],[Agency]],'0. CSM'!M:M,CSM_AGENCY3[[#This Row],[Billing CSM Title]])+SUMIFS('0. CSM'!F:F,'0. CSM'!L:L,CSM_AGENCY3[[#This Row],[Agency]],'0. CSM'!M:M,CSM_AGENCY3[[#This Row],[Billing CSM Title]])*1000</f>
        <v>0</v>
      </c>
      <c r="J2637" s="70">
        <f>CSM_AGENCY3[[#This Row],[FY1 ANNUAL]]+CSM_AGENCY3[[#This Row],[FY2 ANNUAL]]</f>
        <v>0</v>
      </c>
      <c r="K2637" s="70">
        <f>ROUND(CSM_AGENCY3[[#This Row],[FY1 ANNUAL]]/12,2)</f>
        <v>0</v>
      </c>
      <c r="L2637" s="70">
        <f>ROUND(CSM_AGENCY3[[#This Row],[FY2 ANNUAL]]/12,2)</f>
        <v>0</v>
      </c>
    </row>
    <row r="2638" spans="1:12" hidden="1" x14ac:dyDescent="0.25">
      <c r="A2638" t="s">
        <v>229</v>
      </c>
      <c r="B2638" t="s">
        <v>351</v>
      </c>
      <c r="C2638" s="4" t="s">
        <v>470</v>
      </c>
      <c r="D2638" s="4"/>
      <c r="E2638" s="4" t="str">
        <f>CSM_AGENCY3[[#This Row],[Agency]]&amp;"-"&amp;CSM_AGENCY3[[#This Row],[Agency Name]]</f>
        <v>086-Governor's Office of Indian Affairs</v>
      </c>
      <c r="F2638" s="8" t="s">
        <v>47</v>
      </c>
      <c r="G2638" s="5"/>
      <c r="H2638" s="70">
        <f>SUMIFS('0. CSM'!C:C,'0. CSM'!L:L,CSM_AGENCY3[[#This Row],[Agency]],'0. CSM'!M:M,CSM_AGENCY3[[#This Row],[Billing CSM Title]])+SUMIFS('0. CSM'!E:E,'0. CSM'!L:L,CSM_AGENCY3[[#This Row],[Agency]],'0. CSM'!M:M,CSM_AGENCY3[[#This Row],[Billing CSM Title]])*1000</f>
        <v>0</v>
      </c>
      <c r="I2638" s="70">
        <f>SUMIFS('0. CSM'!D:D,'0. CSM'!L:L,CSM_AGENCY3[[#This Row],[Agency]],'0. CSM'!M:M,CSM_AGENCY3[[#This Row],[Billing CSM Title]])+SUMIFS('0. CSM'!F:F,'0. CSM'!L:L,CSM_AGENCY3[[#This Row],[Agency]],'0. CSM'!M:M,CSM_AGENCY3[[#This Row],[Billing CSM Title]])*1000</f>
        <v>0</v>
      </c>
      <c r="J2638" s="70">
        <f>CSM_AGENCY3[[#This Row],[FY1 ANNUAL]]+CSM_AGENCY3[[#This Row],[FY2 ANNUAL]]</f>
        <v>0</v>
      </c>
      <c r="K2638" s="70">
        <f>ROUND(CSM_AGENCY3[[#This Row],[FY1 ANNUAL]]/12,2)</f>
        <v>0</v>
      </c>
      <c r="L2638" s="70">
        <f>ROUND(CSM_AGENCY3[[#This Row],[FY2 ANNUAL]]/12,2)</f>
        <v>0</v>
      </c>
    </row>
    <row r="2639" spans="1:12" hidden="1" x14ac:dyDescent="0.25">
      <c r="A2639" t="s">
        <v>230</v>
      </c>
      <c r="B2639" t="s">
        <v>352</v>
      </c>
      <c r="C2639" s="4" t="s">
        <v>470</v>
      </c>
      <c r="D2639" s="4"/>
      <c r="E2639" s="4" t="str">
        <f>CSM_AGENCY3[[#This Row],[Agency]]&amp;"-"&amp;CSM_AGENCY3[[#This Row],[Agency Name]]</f>
        <v>087-Asian-Pacific-American Affrs</v>
      </c>
      <c r="F2639" s="8" t="s">
        <v>47</v>
      </c>
      <c r="G2639" s="5"/>
      <c r="H2639" s="70">
        <f>SUMIFS('0. CSM'!C:C,'0. CSM'!L:L,CSM_AGENCY3[[#This Row],[Agency]],'0. CSM'!M:M,CSM_AGENCY3[[#This Row],[Billing CSM Title]])+SUMIFS('0. CSM'!E:E,'0. CSM'!L:L,CSM_AGENCY3[[#This Row],[Agency]],'0. CSM'!M:M,CSM_AGENCY3[[#This Row],[Billing CSM Title]])*1000</f>
        <v>0</v>
      </c>
      <c r="I2639" s="70">
        <f>SUMIFS('0. CSM'!D:D,'0. CSM'!L:L,CSM_AGENCY3[[#This Row],[Agency]],'0. CSM'!M:M,CSM_AGENCY3[[#This Row],[Billing CSM Title]])+SUMIFS('0. CSM'!F:F,'0. CSM'!L:L,CSM_AGENCY3[[#This Row],[Agency]],'0. CSM'!M:M,CSM_AGENCY3[[#This Row],[Billing CSM Title]])*1000</f>
        <v>0</v>
      </c>
      <c r="J2639" s="70">
        <f>CSM_AGENCY3[[#This Row],[FY1 ANNUAL]]+CSM_AGENCY3[[#This Row],[FY2 ANNUAL]]</f>
        <v>0</v>
      </c>
      <c r="K2639" s="70">
        <f>ROUND(CSM_AGENCY3[[#This Row],[FY1 ANNUAL]]/12,2)</f>
        <v>0</v>
      </c>
      <c r="L2639" s="70">
        <f>ROUND(CSM_AGENCY3[[#This Row],[FY2 ANNUAL]]/12,2)</f>
        <v>0</v>
      </c>
    </row>
    <row r="2640" spans="1:12" hidden="1" x14ac:dyDescent="0.25">
      <c r="A2640" t="s">
        <v>231</v>
      </c>
      <c r="B2640" t="s">
        <v>353</v>
      </c>
      <c r="C2640" s="4" t="s">
        <v>470</v>
      </c>
      <c r="D2640" s="4"/>
      <c r="E2640" s="4" t="str">
        <f>CSM_AGENCY3[[#This Row],[Agency]]&amp;"-"&amp;CSM_AGENCY3[[#This Row],[Agency Name]]</f>
        <v>090-Office of the State Treasurer</v>
      </c>
      <c r="F2640" s="8" t="s">
        <v>47</v>
      </c>
      <c r="G2640" s="5"/>
      <c r="H2640" s="70">
        <f>SUMIFS('0. CSM'!C:C,'0. CSM'!L:L,CSM_AGENCY3[[#This Row],[Agency]],'0. CSM'!M:M,CSM_AGENCY3[[#This Row],[Billing CSM Title]])+SUMIFS('0. CSM'!E:E,'0. CSM'!L:L,CSM_AGENCY3[[#This Row],[Agency]],'0. CSM'!M:M,CSM_AGENCY3[[#This Row],[Billing CSM Title]])*1000</f>
        <v>0</v>
      </c>
      <c r="I2640" s="70">
        <f>SUMIFS('0. CSM'!D:D,'0. CSM'!L:L,CSM_AGENCY3[[#This Row],[Agency]],'0. CSM'!M:M,CSM_AGENCY3[[#This Row],[Billing CSM Title]])+SUMIFS('0. CSM'!F:F,'0. CSM'!L:L,CSM_AGENCY3[[#This Row],[Agency]],'0. CSM'!M:M,CSM_AGENCY3[[#This Row],[Billing CSM Title]])*1000</f>
        <v>0</v>
      </c>
      <c r="J2640" s="70">
        <f>CSM_AGENCY3[[#This Row],[FY1 ANNUAL]]+CSM_AGENCY3[[#This Row],[FY2 ANNUAL]]</f>
        <v>0</v>
      </c>
      <c r="K2640" s="70">
        <f>ROUND(CSM_AGENCY3[[#This Row],[FY1 ANNUAL]]/12,2)</f>
        <v>0</v>
      </c>
      <c r="L2640" s="70">
        <f>ROUND(CSM_AGENCY3[[#This Row],[FY2 ANNUAL]]/12,2)</f>
        <v>0</v>
      </c>
    </row>
    <row r="2641" spans="1:12" hidden="1" x14ac:dyDescent="0.25">
      <c r="A2641" t="s">
        <v>232</v>
      </c>
      <c r="B2641" t="s">
        <v>354</v>
      </c>
      <c r="C2641" s="4" t="s">
        <v>470</v>
      </c>
      <c r="D2641" s="4"/>
      <c r="E2641" s="4" t="str">
        <f>CSM_AGENCY3[[#This Row],[Agency]]&amp;"-"&amp;CSM_AGENCY3[[#This Row],[Agency Name]]</f>
        <v>091-Redistricting Commission</v>
      </c>
      <c r="F2641" s="8" t="s">
        <v>47</v>
      </c>
      <c r="G2641" s="5"/>
      <c r="H2641" s="70">
        <f>SUMIFS('0. CSM'!C:C,'0. CSM'!L:L,CSM_AGENCY3[[#This Row],[Agency]],'0. CSM'!M:M,CSM_AGENCY3[[#This Row],[Billing CSM Title]])+SUMIFS('0. CSM'!E:E,'0. CSM'!L:L,CSM_AGENCY3[[#This Row],[Agency]],'0. CSM'!M:M,CSM_AGENCY3[[#This Row],[Billing CSM Title]])*1000</f>
        <v>0</v>
      </c>
      <c r="I2641" s="70">
        <f>SUMIFS('0. CSM'!D:D,'0. CSM'!L:L,CSM_AGENCY3[[#This Row],[Agency]],'0. CSM'!M:M,CSM_AGENCY3[[#This Row],[Billing CSM Title]])+SUMIFS('0. CSM'!F:F,'0. CSM'!L:L,CSM_AGENCY3[[#This Row],[Agency]],'0. CSM'!M:M,CSM_AGENCY3[[#This Row],[Billing CSM Title]])*1000</f>
        <v>0</v>
      </c>
      <c r="J2641" s="70">
        <f>CSM_AGENCY3[[#This Row],[FY1 ANNUAL]]+CSM_AGENCY3[[#This Row],[FY2 ANNUAL]]</f>
        <v>0</v>
      </c>
      <c r="K2641" s="70">
        <f>ROUND(CSM_AGENCY3[[#This Row],[FY1 ANNUAL]]/12,2)</f>
        <v>0</v>
      </c>
      <c r="L2641" s="70">
        <f>ROUND(CSM_AGENCY3[[#This Row],[FY2 ANNUAL]]/12,2)</f>
        <v>0</v>
      </c>
    </row>
    <row r="2642" spans="1:12" hidden="1" x14ac:dyDescent="0.25">
      <c r="A2642" t="s">
        <v>233</v>
      </c>
      <c r="B2642" t="s">
        <v>355</v>
      </c>
      <c r="C2642" s="4" t="s">
        <v>470</v>
      </c>
      <c r="D2642" s="4"/>
      <c r="E2642" s="4" t="str">
        <f>CSM_AGENCY3[[#This Row],[Agency]]&amp;"-"&amp;CSM_AGENCY3[[#This Row],[Agency Name]]</f>
        <v>095-Office of the State Auditor</v>
      </c>
      <c r="F2642" s="8" t="s">
        <v>47</v>
      </c>
      <c r="G2642" s="5"/>
      <c r="H2642" s="70">
        <f>SUMIFS('0. CSM'!C:C,'0. CSM'!L:L,CSM_AGENCY3[[#This Row],[Agency]],'0. CSM'!M:M,CSM_AGENCY3[[#This Row],[Billing CSM Title]])+SUMIFS('0. CSM'!E:E,'0. CSM'!L:L,CSM_AGENCY3[[#This Row],[Agency]],'0. CSM'!M:M,CSM_AGENCY3[[#This Row],[Billing CSM Title]])*1000</f>
        <v>0</v>
      </c>
      <c r="I2642" s="70">
        <f>SUMIFS('0. CSM'!D:D,'0. CSM'!L:L,CSM_AGENCY3[[#This Row],[Agency]],'0. CSM'!M:M,CSM_AGENCY3[[#This Row],[Billing CSM Title]])+SUMIFS('0. CSM'!F:F,'0. CSM'!L:L,CSM_AGENCY3[[#This Row],[Agency]],'0. CSM'!M:M,CSM_AGENCY3[[#This Row],[Billing CSM Title]])*1000</f>
        <v>0</v>
      </c>
      <c r="J2642" s="70">
        <f>CSM_AGENCY3[[#This Row],[FY1 ANNUAL]]+CSM_AGENCY3[[#This Row],[FY2 ANNUAL]]</f>
        <v>0</v>
      </c>
      <c r="K2642" s="70">
        <f>ROUND(CSM_AGENCY3[[#This Row],[FY1 ANNUAL]]/12,2)</f>
        <v>0</v>
      </c>
      <c r="L2642" s="70">
        <f>ROUND(CSM_AGENCY3[[#This Row],[FY2 ANNUAL]]/12,2)</f>
        <v>0</v>
      </c>
    </row>
    <row r="2643" spans="1:12" hidden="1" x14ac:dyDescent="0.25">
      <c r="A2643" t="s">
        <v>234</v>
      </c>
      <c r="B2643" t="s">
        <v>356</v>
      </c>
      <c r="C2643" s="4" t="s">
        <v>470</v>
      </c>
      <c r="D2643" s="4"/>
      <c r="E2643" s="4" t="str">
        <f>CSM_AGENCY3[[#This Row],[Agency]]&amp;"-"&amp;CSM_AGENCY3[[#This Row],[Agency Name]]</f>
        <v>099-Comm Salaries for Elected Officials</v>
      </c>
      <c r="F2643" s="8" t="s">
        <v>47</v>
      </c>
      <c r="G2643" s="5"/>
      <c r="H2643" s="70">
        <f>SUMIFS('0. CSM'!C:C,'0. CSM'!L:L,CSM_AGENCY3[[#This Row],[Agency]],'0. CSM'!M:M,CSM_AGENCY3[[#This Row],[Billing CSM Title]])+SUMIFS('0. CSM'!E:E,'0. CSM'!L:L,CSM_AGENCY3[[#This Row],[Agency]],'0. CSM'!M:M,CSM_AGENCY3[[#This Row],[Billing CSM Title]])*1000</f>
        <v>0</v>
      </c>
      <c r="I2643" s="70">
        <f>SUMIFS('0. CSM'!D:D,'0. CSM'!L:L,CSM_AGENCY3[[#This Row],[Agency]],'0. CSM'!M:M,CSM_AGENCY3[[#This Row],[Billing CSM Title]])+SUMIFS('0. CSM'!F:F,'0. CSM'!L:L,CSM_AGENCY3[[#This Row],[Agency]],'0. CSM'!M:M,CSM_AGENCY3[[#This Row],[Billing CSM Title]])*1000</f>
        <v>0</v>
      </c>
      <c r="J2643" s="70">
        <f>CSM_AGENCY3[[#This Row],[FY1 ANNUAL]]+CSM_AGENCY3[[#This Row],[FY2 ANNUAL]]</f>
        <v>0</v>
      </c>
      <c r="K2643" s="70">
        <f>ROUND(CSM_AGENCY3[[#This Row],[FY1 ANNUAL]]/12,2)</f>
        <v>0</v>
      </c>
      <c r="L2643" s="70">
        <f>ROUND(CSM_AGENCY3[[#This Row],[FY2 ANNUAL]]/12,2)</f>
        <v>0</v>
      </c>
    </row>
    <row r="2644" spans="1:12" hidden="1" x14ac:dyDescent="0.25">
      <c r="A2644" t="s">
        <v>235</v>
      </c>
      <c r="B2644" t="s">
        <v>357</v>
      </c>
      <c r="C2644" s="4" t="s">
        <v>470</v>
      </c>
      <c r="D2644" s="4"/>
      <c r="E2644" s="4" t="str">
        <f>CSM_AGENCY3[[#This Row],[Agency]]&amp;"-"&amp;CSM_AGENCY3[[#This Row],[Agency Name]]</f>
        <v>100-Office of the Attorney General</v>
      </c>
      <c r="F2644" s="8" t="s">
        <v>47</v>
      </c>
      <c r="G2644" s="5"/>
      <c r="H2644" s="70">
        <f>SUMIFS('0. CSM'!C:C,'0. CSM'!L:L,CSM_AGENCY3[[#This Row],[Agency]],'0. CSM'!M:M,CSM_AGENCY3[[#This Row],[Billing CSM Title]])+SUMIFS('0. CSM'!E:E,'0. CSM'!L:L,CSM_AGENCY3[[#This Row],[Agency]],'0. CSM'!M:M,CSM_AGENCY3[[#This Row],[Billing CSM Title]])*1000</f>
        <v>0</v>
      </c>
      <c r="I2644" s="70">
        <f>SUMIFS('0. CSM'!D:D,'0. CSM'!L:L,CSM_AGENCY3[[#This Row],[Agency]],'0. CSM'!M:M,CSM_AGENCY3[[#This Row],[Billing CSM Title]])+SUMIFS('0. CSM'!F:F,'0. CSM'!L:L,CSM_AGENCY3[[#This Row],[Agency]],'0. CSM'!M:M,CSM_AGENCY3[[#This Row],[Billing CSM Title]])*1000</f>
        <v>0</v>
      </c>
      <c r="J2644" s="70">
        <f>CSM_AGENCY3[[#This Row],[FY1 ANNUAL]]+CSM_AGENCY3[[#This Row],[FY2 ANNUAL]]</f>
        <v>0</v>
      </c>
      <c r="K2644" s="70">
        <f>ROUND(CSM_AGENCY3[[#This Row],[FY1 ANNUAL]]/12,2)</f>
        <v>0</v>
      </c>
      <c r="L2644" s="70">
        <f>ROUND(CSM_AGENCY3[[#This Row],[FY2 ANNUAL]]/12,2)</f>
        <v>0</v>
      </c>
    </row>
    <row r="2645" spans="1:12" hidden="1" x14ac:dyDescent="0.25">
      <c r="A2645" t="s">
        <v>236</v>
      </c>
      <c r="B2645" t="s">
        <v>358</v>
      </c>
      <c r="C2645" s="4" t="s">
        <v>470</v>
      </c>
      <c r="D2645" s="4"/>
      <c r="E2645" s="4" t="str">
        <f>CSM_AGENCY3[[#This Row],[Agency]]&amp;"-"&amp;CSM_AGENCY3[[#This Row],[Agency Name]]</f>
        <v>101-Caseload Forecast Council</v>
      </c>
      <c r="F2645" s="8" t="s">
        <v>47</v>
      </c>
      <c r="G2645" s="5"/>
      <c r="H2645" s="70">
        <f>SUMIFS('0. CSM'!C:C,'0. CSM'!L:L,CSM_AGENCY3[[#This Row],[Agency]],'0. CSM'!M:M,CSM_AGENCY3[[#This Row],[Billing CSM Title]])+SUMIFS('0. CSM'!E:E,'0. CSM'!L:L,CSM_AGENCY3[[#This Row],[Agency]],'0. CSM'!M:M,CSM_AGENCY3[[#This Row],[Billing CSM Title]])*1000</f>
        <v>0</v>
      </c>
      <c r="I2645" s="70">
        <f>SUMIFS('0. CSM'!D:D,'0. CSM'!L:L,CSM_AGENCY3[[#This Row],[Agency]],'0. CSM'!M:M,CSM_AGENCY3[[#This Row],[Billing CSM Title]])+SUMIFS('0. CSM'!F:F,'0. CSM'!L:L,CSM_AGENCY3[[#This Row],[Agency]],'0. CSM'!M:M,CSM_AGENCY3[[#This Row],[Billing CSM Title]])*1000</f>
        <v>0</v>
      </c>
      <c r="J2645" s="70">
        <f>CSM_AGENCY3[[#This Row],[FY1 ANNUAL]]+CSM_AGENCY3[[#This Row],[FY2 ANNUAL]]</f>
        <v>0</v>
      </c>
      <c r="K2645" s="70">
        <f>ROUND(CSM_AGENCY3[[#This Row],[FY1 ANNUAL]]/12,2)</f>
        <v>0</v>
      </c>
      <c r="L2645" s="70">
        <f>ROUND(CSM_AGENCY3[[#This Row],[FY2 ANNUAL]]/12,2)</f>
        <v>0</v>
      </c>
    </row>
    <row r="2646" spans="1:12" hidden="1" x14ac:dyDescent="0.25">
      <c r="A2646" t="s">
        <v>237</v>
      </c>
      <c r="B2646" t="s">
        <v>359</v>
      </c>
      <c r="C2646" s="4" t="s">
        <v>470</v>
      </c>
      <c r="D2646" s="4"/>
      <c r="E2646" s="4" t="str">
        <f>CSM_AGENCY3[[#This Row],[Agency]]&amp;"-"&amp;CSM_AGENCY3[[#This Row],[Agency Name]]</f>
        <v>102-Dept of Financial Institutions</v>
      </c>
      <c r="F2646" s="8" t="s">
        <v>47</v>
      </c>
      <c r="G2646" s="5"/>
      <c r="H2646" s="70">
        <f>SUMIFS('0. CSM'!C:C,'0. CSM'!L:L,CSM_AGENCY3[[#This Row],[Agency]],'0. CSM'!M:M,CSM_AGENCY3[[#This Row],[Billing CSM Title]])+SUMIFS('0. CSM'!E:E,'0. CSM'!L:L,CSM_AGENCY3[[#This Row],[Agency]],'0. CSM'!M:M,CSM_AGENCY3[[#This Row],[Billing CSM Title]])*1000</f>
        <v>0</v>
      </c>
      <c r="I2646" s="70">
        <f>SUMIFS('0. CSM'!D:D,'0. CSM'!L:L,CSM_AGENCY3[[#This Row],[Agency]],'0. CSM'!M:M,CSM_AGENCY3[[#This Row],[Billing CSM Title]])+SUMIFS('0. CSM'!F:F,'0. CSM'!L:L,CSM_AGENCY3[[#This Row],[Agency]],'0. CSM'!M:M,CSM_AGENCY3[[#This Row],[Billing CSM Title]])*1000</f>
        <v>0</v>
      </c>
      <c r="J2646" s="70">
        <f>CSM_AGENCY3[[#This Row],[FY1 ANNUAL]]+CSM_AGENCY3[[#This Row],[FY2 ANNUAL]]</f>
        <v>0</v>
      </c>
      <c r="K2646" s="70">
        <f>ROUND(CSM_AGENCY3[[#This Row],[FY1 ANNUAL]]/12,2)</f>
        <v>0</v>
      </c>
      <c r="L2646" s="70">
        <f>ROUND(CSM_AGENCY3[[#This Row],[FY2 ANNUAL]]/12,2)</f>
        <v>0</v>
      </c>
    </row>
    <row r="2647" spans="1:12" hidden="1" x14ac:dyDescent="0.25">
      <c r="A2647" t="s">
        <v>238</v>
      </c>
      <c r="B2647" t="s">
        <v>360</v>
      </c>
      <c r="C2647" s="4" t="s">
        <v>470</v>
      </c>
      <c r="D2647" s="4"/>
      <c r="E2647" s="4" t="str">
        <f>CSM_AGENCY3[[#This Row],[Agency]]&amp;"-"&amp;CSM_AGENCY3[[#This Row],[Agency Name]]</f>
        <v>103-Department of Commerce</v>
      </c>
      <c r="F2647" s="8" t="s">
        <v>47</v>
      </c>
      <c r="G2647" s="5"/>
      <c r="H2647" s="70">
        <f>SUMIFS('0. CSM'!C:C,'0. CSM'!L:L,CSM_AGENCY3[[#This Row],[Agency]],'0. CSM'!M:M,CSM_AGENCY3[[#This Row],[Billing CSM Title]])+SUMIFS('0. CSM'!E:E,'0. CSM'!L:L,CSM_AGENCY3[[#This Row],[Agency]],'0. CSM'!M:M,CSM_AGENCY3[[#This Row],[Billing CSM Title]])*1000</f>
        <v>0</v>
      </c>
      <c r="I2647" s="70">
        <f>SUMIFS('0. CSM'!D:D,'0. CSM'!L:L,CSM_AGENCY3[[#This Row],[Agency]],'0. CSM'!M:M,CSM_AGENCY3[[#This Row],[Billing CSM Title]])+SUMIFS('0. CSM'!F:F,'0. CSM'!L:L,CSM_AGENCY3[[#This Row],[Agency]],'0. CSM'!M:M,CSM_AGENCY3[[#This Row],[Billing CSM Title]])*1000</f>
        <v>0</v>
      </c>
      <c r="J2647" s="70">
        <f>CSM_AGENCY3[[#This Row],[FY1 ANNUAL]]+CSM_AGENCY3[[#This Row],[FY2 ANNUAL]]</f>
        <v>0</v>
      </c>
      <c r="K2647" s="70">
        <f>ROUND(CSM_AGENCY3[[#This Row],[FY1 ANNUAL]]/12,2)</f>
        <v>0</v>
      </c>
      <c r="L2647" s="70">
        <f>ROUND(CSM_AGENCY3[[#This Row],[FY2 ANNUAL]]/12,2)</f>
        <v>0</v>
      </c>
    </row>
    <row r="2648" spans="1:12" hidden="1" x14ac:dyDescent="0.25">
      <c r="A2648" t="s">
        <v>239</v>
      </c>
      <c r="B2648" t="s">
        <v>361</v>
      </c>
      <c r="C2648" s="4" t="s">
        <v>470</v>
      </c>
      <c r="D2648" s="4"/>
      <c r="E2648" s="4" t="str">
        <f>CSM_AGENCY3[[#This Row],[Agency]]&amp;"-"&amp;CSM_AGENCY3[[#This Row],[Agency Name]]</f>
        <v>104-Economic &amp; Revenue Forecast Council</v>
      </c>
      <c r="F2648" s="8" t="s">
        <v>47</v>
      </c>
      <c r="G2648" s="5"/>
      <c r="H2648" s="70">
        <f>SUMIFS('0. CSM'!C:C,'0. CSM'!L:L,CSM_AGENCY3[[#This Row],[Agency]],'0. CSM'!M:M,CSM_AGENCY3[[#This Row],[Billing CSM Title]])+SUMIFS('0. CSM'!E:E,'0. CSM'!L:L,CSM_AGENCY3[[#This Row],[Agency]],'0. CSM'!M:M,CSM_AGENCY3[[#This Row],[Billing CSM Title]])*1000</f>
        <v>0</v>
      </c>
      <c r="I2648" s="70">
        <f>SUMIFS('0. CSM'!D:D,'0. CSM'!L:L,CSM_AGENCY3[[#This Row],[Agency]],'0. CSM'!M:M,CSM_AGENCY3[[#This Row],[Billing CSM Title]])+SUMIFS('0. CSM'!F:F,'0. CSM'!L:L,CSM_AGENCY3[[#This Row],[Agency]],'0. CSM'!M:M,CSM_AGENCY3[[#This Row],[Billing CSM Title]])*1000</f>
        <v>0</v>
      </c>
      <c r="J2648" s="70">
        <f>CSM_AGENCY3[[#This Row],[FY1 ANNUAL]]+CSM_AGENCY3[[#This Row],[FY2 ANNUAL]]</f>
        <v>0</v>
      </c>
      <c r="K2648" s="70">
        <f>ROUND(CSM_AGENCY3[[#This Row],[FY1 ANNUAL]]/12,2)</f>
        <v>0</v>
      </c>
      <c r="L2648" s="70">
        <f>ROUND(CSM_AGENCY3[[#This Row],[FY2 ANNUAL]]/12,2)</f>
        <v>0</v>
      </c>
    </row>
    <row r="2649" spans="1:12" hidden="1" x14ac:dyDescent="0.25">
      <c r="A2649" t="s">
        <v>240</v>
      </c>
      <c r="B2649" t="s">
        <v>362</v>
      </c>
      <c r="C2649" s="4" t="s">
        <v>470</v>
      </c>
      <c r="D2649" s="4"/>
      <c r="E2649" s="4" t="str">
        <f>CSM_AGENCY3[[#This Row],[Agency]]&amp;"-"&amp;CSM_AGENCY3[[#This Row],[Agency Name]]</f>
        <v>105-Office of Financial Management</v>
      </c>
      <c r="F2649" s="8" t="s">
        <v>47</v>
      </c>
      <c r="G2649" s="5"/>
      <c r="H2649" s="70">
        <f>SUMIFS('0. CSM'!C:C,'0. CSM'!L:L,CSM_AGENCY3[[#This Row],[Agency]],'0. CSM'!M:M,CSM_AGENCY3[[#This Row],[Billing CSM Title]])+SUMIFS('0. CSM'!E:E,'0. CSM'!L:L,CSM_AGENCY3[[#This Row],[Agency]],'0. CSM'!M:M,CSM_AGENCY3[[#This Row],[Billing CSM Title]])*1000</f>
        <v>0</v>
      </c>
      <c r="I2649" s="70">
        <f>SUMIFS('0. CSM'!D:D,'0. CSM'!L:L,CSM_AGENCY3[[#This Row],[Agency]],'0. CSM'!M:M,CSM_AGENCY3[[#This Row],[Billing CSM Title]])+SUMIFS('0. CSM'!F:F,'0. CSM'!L:L,CSM_AGENCY3[[#This Row],[Agency]],'0. CSM'!M:M,CSM_AGENCY3[[#This Row],[Billing CSM Title]])*1000</f>
        <v>0</v>
      </c>
      <c r="J2649" s="70">
        <f>CSM_AGENCY3[[#This Row],[FY1 ANNUAL]]+CSM_AGENCY3[[#This Row],[FY2 ANNUAL]]</f>
        <v>0</v>
      </c>
      <c r="K2649" s="70">
        <f>ROUND(CSM_AGENCY3[[#This Row],[FY1 ANNUAL]]/12,2)</f>
        <v>0</v>
      </c>
      <c r="L2649" s="70">
        <f>ROUND(CSM_AGENCY3[[#This Row],[FY2 ANNUAL]]/12,2)</f>
        <v>0</v>
      </c>
    </row>
    <row r="2650" spans="1:12" hidden="1" x14ac:dyDescent="0.25">
      <c r="A2650" t="s">
        <v>241</v>
      </c>
      <c r="B2650" t="s">
        <v>363</v>
      </c>
      <c r="C2650" s="4" t="s">
        <v>470</v>
      </c>
      <c r="D2650" s="4"/>
      <c r="E2650" s="4" t="str">
        <f>CSM_AGENCY3[[#This Row],[Agency]]&amp;"-"&amp;CSM_AGENCY3[[#This Row],[Agency Name]]</f>
        <v>107-WA State Health Care Authority</v>
      </c>
      <c r="F2650" s="8" t="s">
        <v>47</v>
      </c>
      <c r="G2650" s="5"/>
      <c r="H2650" s="70">
        <f>SUMIFS('0. CSM'!C:C,'0. CSM'!L:L,CSM_AGENCY3[[#This Row],[Agency]],'0. CSM'!M:M,CSM_AGENCY3[[#This Row],[Billing CSM Title]])+SUMIFS('0. CSM'!E:E,'0. CSM'!L:L,CSM_AGENCY3[[#This Row],[Agency]],'0. CSM'!M:M,CSM_AGENCY3[[#This Row],[Billing CSM Title]])*1000</f>
        <v>0</v>
      </c>
      <c r="I2650" s="70">
        <f>SUMIFS('0. CSM'!D:D,'0. CSM'!L:L,CSM_AGENCY3[[#This Row],[Agency]],'0. CSM'!M:M,CSM_AGENCY3[[#This Row],[Billing CSM Title]])+SUMIFS('0. CSM'!F:F,'0. CSM'!L:L,CSM_AGENCY3[[#This Row],[Agency]],'0. CSM'!M:M,CSM_AGENCY3[[#This Row],[Billing CSM Title]])*1000</f>
        <v>0</v>
      </c>
      <c r="J2650" s="70">
        <f>CSM_AGENCY3[[#This Row],[FY1 ANNUAL]]+CSM_AGENCY3[[#This Row],[FY2 ANNUAL]]</f>
        <v>0</v>
      </c>
      <c r="K2650" s="70">
        <f>ROUND(CSM_AGENCY3[[#This Row],[FY1 ANNUAL]]/12,2)</f>
        <v>0</v>
      </c>
      <c r="L2650" s="70">
        <f>ROUND(CSM_AGENCY3[[#This Row],[FY2 ANNUAL]]/12,2)</f>
        <v>0</v>
      </c>
    </row>
    <row r="2651" spans="1:12" hidden="1" x14ac:dyDescent="0.25">
      <c r="A2651" t="s">
        <v>242</v>
      </c>
      <c r="B2651" t="s">
        <v>364</v>
      </c>
      <c r="C2651" s="4" t="s">
        <v>470</v>
      </c>
      <c r="D2651" s="4"/>
      <c r="E2651" s="4" t="str">
        <f>CSM_AGENCY3[[#This Row],[Agency]]&amp;"-"&amp;CSM_AGENCY3[[#This Row],[Agency Name]]</f>
        <v>110-Office of Administrative Hearings</v>
      </c>
      <c r="F2651" s="8" t="s">
        <v>47</v>
      </c>
      <c r="G2651" s="5"/>
      <c r="H2651" s="70">
        <f>SUMIFS('0. CSM'!C:C,'0. CSM'!L:L,CSM_AGENCY3[[#This Row],[Agency]],'0. CSM'!M:M,CSM_AGENCY3[[#This Row],[Billing CSM Title]])+SUMIFS('0. CSM'!E:E,'0. CSM'!L:L,CSM_AGENCY3[[#This Row],[Agency]],'0. CSM'!M:M,CSM_AGENCY3[[#This Row],[Billing CSM Title]])*1000</f>
        <v>0</v>
      </c>
      <c r="I2651" s="70">
        <f>SUMIFS('0. CSM'!D:D,'0. CSM'!L:L,CSM_AGENCY3[[#This Row],[Agency]],'0. CSM'!M:M,CSM_AGENCY3[[#This Row],[Billing CSM Title]])+SUMIFS('0. CSM'!F:F,'0. CSM'!L:L,CSM_AGENCY3[[#This Row],[Agency]],'0. CSM'!M:M,CSM_AGENCY3[[#This Row],[Billing CSM Title]])*1000</f>
        <v>0</v>
      </c>
      <c r="J2651" s="70">
        <f>CSM_AGENCY3[[#This Row],[FY1 ANNUAL]]+CSM_AGENCY3[[#This Row],[FY2 ANNUAL]]</f>
        <v>0</v>
      </c>
      <c r="K2651" s="70">
        <f>ROUND(CSM_AGENCY3[[#This Row],[FY1 ANNUAL]]/12,2)</f>
        <v>0</v>
      </c>
      <c r="L2651" s="70">
        <f>ROUND(CSM_AGENCY3[[#This Row],[FY2 ANNUAL]]/12,2)</f>
        <v>0</v>
      </c>
    </row>
    <row r="2652" spans="1:12" hidden="1" x14ac:dyDescent="0.25">
      <c r="A2652" t="s">
        <v>243</v>
      </c>
      <c r="B2652" t="s">
        <v>365</v>
      </c>
      <c r="C2652" s="4" t="s">
        <v>470</v>
      </c>
      <c r="D2652" s="4"/>
      <c r="E2652" s="4" t="str">
        <f>CSM_AGENCY3[[#This Row],[Agency]]&amp;"-"&amp;CSM_AGENCY3[[#This Row],[Agency Name]]</f>
        <v>116-State Lottery Commission</v>
      </c>
      <c r="F2652" s="8" t="s">
        <v>47</v>
      </c>
      <c r="G2652" s="5"/>
      <c r="H2652" s="70">
        <f>SUMIFS('0. CSM'!C:C,'0. CSM'!L:L,CSM_AGENCY3[[#This Row],[Agency]],'0. CSM'!M:M,CSM_AGENCY3[[#This Row],[Billing CSM Title]])+SUMIFS('0. CSM'!E:E,'0. CSM'!L:L,CSM_AGENCY3[[#This Row],[Agency]],'0. CSM'!M:M,CSM_AGENCY3[[#This Row],[Billing CSM Title]])*1000</f>
        <v>0</v>
      </c>
      <c r="I2652" s="70">
        <f>SUMIFS('0. CSM'!D:D,'0. CSM'!L:L,CSM_AGENCY3[[#This Row],[Agency]],'0. CSM'!M:M,CSM_AGENCY3[[#This Row],[Billing CSM Title]])+SUMIFS('0. CSM'!F:F,'0. CSM'!L:L,CSM_AGENCY3[[#This Row],[Agency]],'0. CSM'!M:M,CSM_AGENCY3[[#This Row],[Billing CSM Title]])*1000</f>
        <v>0</v>
      </c>
      <c r="J2652" s="70">
        <f>CSM_AGENCY3[[#This Row],[FY1 ANNUAL]]+CSM_AGENCY3[[#This Row],[FY2 ANNUAL]]</f>
        <v>0</v>
      </c>
      <c r="K2652" s="70">
        <f>ROUND(CSM_AGENCY3[[#This Row],[FY1 ANNUAL]]/12,2)</f>
        <v>0</v>
      </c>
      <c r="L2652" s="70">
        <f>ROUND(CSM_AGENCY3[[#This Row],[FY2 ANNUAL]]/12,2)</f>
        <v>0</v>
      </c>
    </row>
    <row r="2653" spans="1:12" hidden="1" x14ac:dyDescent="0.25">
      <c r="A2653" t="s">
        <v>244</v>
      </c>
      <c r="B2653" t="s">
        <v>366</v>
      </c>
      <c r="C2653" s="4" t="s">
        <v>470</v>
      </c>
      <c r="D2653" s="4"/>
      <c r="E2653" s="4" t="str">
        <f>CSM_AGENCY3[[#This Row],[Agency]]&amp;"-"&amp;CSM_AGENCY3[[#This Row],[Agency Name]]</f>
        <v>117-Washington State Gambling Comm</v>
      </c>
      <c r="F2653" s="8" t="s">
        <v>47</v>
      </c>
      <c r="G2653" s="5"/>
      <c r="H2653" s="70">
        <f>SUMIFS('0. CSM'!C:C,'0. CSM'!L:L,CSM_AGENCY3[[#This Row],[Agency]],'0. CSM'!M:M,CSM_AGENCY3[[#This Row],[Billing CSM Title]])+SUMIFS('0. CSM'!E:E,'0. CSM'!L:L,CSM_AGENCY3[[#This Row],[Agency]],'0. CSM'!M:M,CSM_AGENCY3[[#This Row],[Billing CSM Title]])*1000</f>
        <v>0</v>
      </c>
      <c r="I2653" s="70">
        <f>SUMIFS('0. CSM'!D:D,'0. CSM'!L:L,CSM_AGENCY3[[#This Row],[Agency]],'0. CSM'!M:M,CSM_AGENCY3[[#This Row],[Billing CSM Title]])+SUMIFS('0. CSM'!F:F,'0. CSM'!L:L,CSM_AGENCY3[[#This Row],[Agency]],'0. CSM'!M:M,CSM_AGENCY3[[#This Row],[Billing CSM Title]])*1000</f>
        <v>0</v>
      </c>
      <c r="J2653" s="70">
        <f>CSM_AGENCY3[[#This Row],[FY1 ANNUAL]]+CSM_AGENCY3[[#This Row],[FY2 ANNUAL]]</f>
        <v>0</v>
      </c>
      <c r="K2653" s="70">
        <f>ROUND(CSM_AGENCY3[[#This Row],[FY1 ANNUAL]]/12,2)</f>
        <v>0</v>
      </c>
      <c r="L2653" s="70">
        <f>ROUND(CSM_AGENCY3[[#This Row],[FY2 ANNUAL]]/12,2)</f>
        <v>0</v>
      </c>
    </row>
    <row r="2654" spans="1:12" hidden="1" x14ac:dyDescent="0.25">
      <c r="A2654" t="s">
        <v>245</v>
      </c>
      <c r="B2654" t="s">
        <v>367</v>
      </c>
      <c r="C2654" s="4" t="s">
        <v>470</v>
      </c>
      <c r="D2654" s="4"/>
      <c r="E2654" s="4" t="str">
        <f>CSM_AGENCY3[[#This Row],[Agency]]&amp;"-"&amp;CSM_AGENCY3[[#This Row],[Agency Name]]</f>
        <v>118-WA State Comm on Hispanic Affairs</v>
      </c>
      <c r="F2654" s="8" t="s">
        <v>47</v>
      </c>
      <c r="G2654" s="5"/>
      <c r="H2654" s="70">
        <f>SUMIFS('0. CSM'!C:C,'0. CSM'!L:L,CSM_AGENCY3[[#This Row],[Agency]],'0. CSM'!M:M,CSM_AGENCY3[[#This Row],[Billing CSM Title]])+SUMIFS('0. CSM'!E:E,'0. CSM'!L:L,CSM_AGENCY3[[#This Row],[Agency]],'0. CSM'!M:M,CSM_AGENCY3[[#This Row],[Billing CSM Title]])*1000</f>
        <v>0</v>
      </c>
      <c r="I2654" s="70">
        <f>SUMIFS('0. CSM'!D:D,'0. CSM'!L:L,CSM_AGENCY3[[#This Row],[Agency]],'0. CSM'!M:M,CSM_AGENCY3[[#This Row],[Billing CSM Title]])+SUMIFS('0. CSM'!F:F,'0. CSM'!L:L,CSM_AGENCY3[[#This Row],[Agency]],'0. CSM'!M:M,CSM_AGENCY3[[#This Row],[Billing CSM Title]])*1000</f>
        <v>0</v>
      </c>
      <c r="J2654" s="70">
        <f>CSM_AGENCY3[[#This Row],[FY1 ANNUAL]]+CSM_AGENCY3[[#This Row],[FY2 ANNUAL]]</f>
        <v>0</v>
      </c>
      <c r="K2654" s="70">
        <f>ROUND(CSM_AGENCY3[[#This Row],[FY1 ANNUAL]]/12,2)</f>
        <v>0</v>
      </c>
      <c r="L2654" s="70">
        <f>ROUND(CSM_AGENCY3[[#This Row],[FY2 ANNUAL]]/12,2)</f>
        <v>0</v>
      </c>
    </row>
    <row r="2655" spans="1:12" hidden="1" x14ac:dyDescent="0.25">
      <c r="A2655" t="s">
        <v>246</v>
      </c>
      <c r="B2655" t="s">
        <v>368</v>
      </c>
      <c r="C2655" s="4" t="s">
        <v>470</v>
      </c>
      <c r="D2655" s="4"/>
      <c r="E2655" s="4" t="str">
        <f>CSM_AGENCY3[[#This Row],[Agency]]&amp;"-"&amp;CSM_AGENCY3[[#This Row],[Agency Name]]</f>
        <v>119-African-American Affairs Comm</v>
      </c>
      <c r="F2655" s="8" t="s">
        <v>47</v>
      </c>
      <c r="G2655" s="5"/>
      <c r="H2655" s="70">
        <f>SUMIFS('0. CSM'!C:C,'0. CSM'!L:L,CSM_AGENCY3[[#This Row],[Agency]],'0. CSM'!M:M,CSM_AGENCY3[[#This Row],[Billing CSM Title]])+SUMIFS('0. CSM'!E:E,'0. CSM'!L:L,CSM_AGENCY3[[#This Row],[Agency]],'0. CSM'!M:M,CSM_AGENCY3[[#This Row],[Billing CSM Title]])*1000</f>
        <v>0</v>
      </c>
      <c r="I2655" s="70">
        <f>SUMIFS('0. CSM'!D:D,'0. CSM'!L:L,CSM_AGENCY3[[#This Row],[Agency]],'0. CSM'!M:M,CSM_AGENCY3[[#This Row],[Billing CSM Title]])+SUMIFS('0. CSM'!F:F,'0. CSM'!L:L,CSM_AGENCY3[[#This Row],[Agency]],'0. CSM'!M:M,CSM_AGENCY3[[#This Row],[Billing CSM Title]])*1000</f>
        <v>0</v>
      </c>
      <c r="J2655" s="70">
        <f>CSM_AGENCY3[[#This Row],[FY1 ANNUAL]]+CSM_AGENCY3[[#This Row],[FY2 ANNUAL]]</f>
        <v>0</v>
      </c>
      <c r="K2655" s="70">
        <f>ROUND(CSM_AGENCY3[[#This Row],[FY1 ANNUAL]]/12,2)</f>
        <v>0</v>
      </c>
      <c r="L2655" s="70">
        <f>ROUND(CSM_AGENCY3[[#This Row],[FY2 ANNUAL]]/12,2)</f>
        <v>0</v>
      </c>
    </row>
    <row r="2656" spans="1:12" hidden="1" x14ac:dyDescent="0.25">
      <c r="A2656" t="s">
        <v>247</v>
      </c>
      <c r="B2656" t="s">
        <v>369</v>
      </c>
      <c r="C2656" s="4" t="s">
        <v>470</v>
      </c>
      <c r="D2656" s="4"/>
      <c r="E2656" s="4" t="str">
        <f>CSM_AGENCY3[[#This Row],[Agency]]&amp;"-"&amp;CSM_AGENCY3[[#This Row],[Agency Name]]</f>
        <v>120-Human Rights Commission</v>
      </c>
      <c r="F2656" s="8" t="s">
        <v>47</v>
      </c>
      <c r="G2656" s="5"/>
      <c r="H2656" s="70">
        <f>SUMIFS('0. CSM'!C:C,'0. CSM'!L:L,CSM_AGENCY3[[#This Row],[Agency]],'0. CSM'!M:M,CSM_AGENCY3[[#This Row],[Billing CSM Title]])+SUMIFS('0. CSM'!E:E,'0. CSM'!L:L,CSM_AGENCY3[[#This Row],[Agency]],'0. CSM'!M:M,CSM_AGENCY3[[#This Row],[Billing CSM Title]])*1000</f>
        <v>0</v>
      </c>
      <c r="I2656" s="70">
        <f>SUMIFS('0. CSM'!D:D,'0. CSM'!L:L,CSM_AGENCY3[[#This Row],[Agency]],'0. CSM'!M:M,CSM_AGENCY3[[#This Row],[Billing CSM Title]])+SUMIFS('0. CSM'!F:F,'0. CSM'!L:L,CSM_AGENCY3[[#This Row],[Agency]],'0. CSM'!M:M,CSM_AGENCY3[[#This Row],[Billing CSM Title]])*1000</f>
        <v>0</v>
      </c>
      <c r="J2656" s="70">
        <f>CSM_AGENCY3[[#This Row],[FY1 ANNUAL]]+CSM_AGENCY3[[#This Row],[FY2 ANNUAL]]</f>
        <v>0</v>
      </c>
      <c r="K2656" s="70">
        <f>ROUND(CSM_AGENCY3[[#This Row],[FY1 ANNUAL]]/12,2)</f>
        <v>0</v>
      </c>
      <c r="L2656" s="70">
        <f>ROUND(CSM_AGENCY3[[#This Row],[FY2 ANNUAL]]/12,2)</f>
        <v>0</v>
      </c>
    </row>
    <row r="2657" spans="1:12" hidden="1" x14ac:dyDescent="0.25">
      <c r="A2657" t="s">
        <v>248</v>
      </c>
      <c r="B2657" t="s">
        <v>370</v>
      </c>
      <c r="C2657" s="4" t="s">
        <v>470</v>
      </c>
      <c r="D2657" s="4"/>
      <c r="E2657" s="4" t="str">
        <f>CSM_AGENCY3[[#This Row],[Agency]]&amp;"-"&amp;CSM_AGENCY3[[#This Row],[Agency Name]]</f>
        <v>124-Department of Retirement Systems</v>
      </c>
      <c r="F2657" s="8" t="s">
        <v>47</v>
      </c>
      <c r="G2657" s="5"/>
      <c r="H2657" s="70">
        <f>SUMIFS('0. CSM'!C:C,'0. CSM'!L:L,CSM_AGENCY3[[#This Row],[Agency]],'0. CSM'!M:M,CSM_AGENCY3[[#This Row],[Billing CSM Title]])+SUMIFS('0. CSM'!E:E,'0. CSM'!L:L,CSM_AGENCY3[[#This Row],[Agency]],'0. CSM'!M:M,CSM_AGENCY3[[#This Row],[Billing CSM Title]])*1000</f>
        <v>0</v>
      </c>
      <c r="I2657" s="70">
        <f>SUMIFS('0. CSM'!D:D,'0. CSM'!L:L,CSM_AGENCY3[[#This Row],[Agency]],'0. CSM'!M:M,CSM_AGENCY3[[#This Row],[Billing CSM Title]])+SUMIFS('0. CSM'!F:F,'0. CSM'!L:L,CSM_AGENCY3[[#This Row],[Agency]],'0. CSM'!M:M,CSM_AGENCY3[[#This Row],[Billing CSM Title]])*1000</f>
        <v>0</v>
      </c>
      <c r="J2657" s="70">
        <f>CSM_AGENCY3[[#This Row],[FY1 ANNUAL]]+CSM_AGENCY3[[#This Row],[FY2 ANNUAL]]</f>
        <v>0</v>
      </c>
      <c r="K2657" s="70">
        <f>ROUND(CSM_AGENCY3[[#This Row],[FY1 ANNUAL]]/12,2)</f>
        <v>0</v>
      </c>
      <c r="L2657" s="70">
        <f>ROUND(CSM_AGENCY3[[#This Row],[FY2 ANNUAL]]/12,2)</f>
        <v>0</v>
      </c>
    </row>
    <row r="2658" spans="1:12" hidden="1" x14ac:dyDescent="0.25">
      <c r="A2658" t="s">
        <v>249</v>
      </c>
      <c r="B2658" t="s">
        <v>371</v>
      </c>
      <c r="C2658" s="4" t="s">
        <v>470</v>
      </c>
      <c r="D2658" s="4"/>
      <c r="E2658" s="4" t="str">
        <f>CSM_AGENCY3[[#This Row],[Agency]]&amp;"-"&amp;CSM_AGENCY3[[#This Row],[Agency Name]]</f>
        <v>126-State Investment Board</v>
      </c>
      <c r="F2658" s="8" t="s">
        <v>47</v>
      </c>
      <c r="G2658" s="5"/>
      <c r="H2658" s="70">
        <f>SUMIFS('0. CSM'!C:C,'0. CSM'!L:L,CSM_AGENCY3[[#This Row],[Agency]],'0. CSM'!M:M,CSM_AGENCY3[[#This Row],[Billing CSM Title]])+SUMIFS('0. CSM'!E:E,'0. CSM'!L:L,CSM_AGENCY3[[#This Row],[Agency]],'0. CSM'!M:M,CSM_AGENCY3[[#This Row],[Billing CSM Title]])*1000</f>
        <v>0</v>
      </c>
      <c r="I2658" s="70">
        <f>SUMIFS('0. CSM'!D:D,'0. CSM'!L:L,CSM_AGENCY3[[#This Row],[Agency]],'0. CSM'!M:M,CSM_AGENCY3[[#This Row],[Billing CSM Title]])+SUMIFS('0. CSM'!F:F,'0. CSM'!L:L,CSM_AGENCY3[[#This Row],[Agency]],'0. CSM'!M:M,CSM_AGENCY3[[#This Row],[Billing CSM Title]])*1000</f>
        <v>0</v>
      </c>
      <c r="J2658" s="70">
        <f>CSM_AGENCY3[[#This Row],[FY1 ANNUAL]]+CSM_AGENCY3[[#This Row],[FY2 ANNUAL]]</f>
        <v>0</v>
      </c>
      <c r="K2658" s="70">
        <f>ROUND(CSM_AGENCY3[[#This Row],[FY1 ANNUAL]]/12,2)</f>
        <v>0</v>
      </c>
      <c r="L2658" s="70">
        <f>ROUND(CSM_AGENCY3[[#This Row],[FY2 ANNUAL]]/12,2)</f>
        <v>0</v>
      </c>
    </row>
    <row r="2659" spans="1:12" hidden="1" x14ac:dyDescent="0.25">
      <c r="A2659" t="s">
        <v>250</v>
      </c>
      <c r="B2659" t="s">
        <v>372</v>
      </c>
      <c r="C2659" s="4" t="s">
        <v>470</v>
      </c>
      <c r="D2659" s="4"/>
      <c r="E2659" s="4" t="str">
        <f>CSM_AGENCY3[[#This Row],[Agency]]&amp;"-"&amp;CSM_AGENCY3[[#This Row],[Agency Name]]</f>
        <v>140-Department of Revenue</v>
      </c>
      <c r="F2659" s="8" t="s">
        <v>47</v>
      </c>
      <c r="G2659" s="5"/>
      <c r="H2659" s="70">
        <f>SUMIFS('0. CSM'!C:C,'0. CSM'!L:L,CSM_AGENCY3[[#This Row],[Agency]],'0. CSM'!M:M,CSM_AGENCY3[[#This Row],[Billing CSM Title]])+SUMIFS('0. CSM'!E:E,'0. CSM'!L:L,CSM_AGENCY3[[#This Row],[Agency]],'0. CSM'!M:M,CSM_AGENCY3[[#This Row],[Billing CSM Title]])*1000</f>
        <v>0</v>
      </c>
      <c r="I2659" s="70">
        <f>SUMIFS('0. CSM'!D:D,'0. CSM'!L:L,CSM_AGENCY3[[#This Row],[Agency]],'0. CSM'!M:M,CSM_AGENCY3[[#This Row],[Billing CSM Title]])+SUMIFS('0. CSM'!F:F,'0. CSM'!L:L,CSM_AGENCY3[[#This Row],[Agency]],'0. CSM'!M:M,CSM_AGENCY3[[#This Row],[Billing CSM Title]])*1000</f>
        <v>0</v>
      </c>
      <c r="J2659" s="70">
        <f>CSM_AGENCY3[[#This Row],[FY1 ANNUAL]]+CSM_AGENCY3[[#This Row],[FY2 ANNUAL]]</f>
        <v>0</v>
      </c>
      <c r="K2659" s="70">
        <f>ROUND(CSM_AGENCY3[[#This Row],[FY1 ANNUAL]]/12,2)</f>
        <v>0</v>
      </c>
      <c r="L2659" s="70">
        <f>ROUND(CSM_AGENCY3[[#This Row],[FY2 ANNUAL]]/12,2)</f>
        <v>0</v>
      </c>
    </row>
    <row r="2660" spans="1:12" hidden="1" x14ac:dyDescent="0.25">
      <c r="A2660" t="s">
        <v>251</v>
      </c>
      <c r="B2660" t="s">
        <v>373</v>
      </c>
      <c r="C2660" s="4" t="s">
        <v>470</v>
      </c>
      <c r="D2660" s="4"/>
      <c r="E2660" s="4" t="str">
        <f>CSM_AGENCY3[[#This Row],[Agency]]&amp;"-"&amp;CSM_AGENCY3[[#This Row],[Agency Name]]</f>
        <v>142-Board of Tax Appeals</v>
      </c>
      <c r="F2660" s="8" t="s">
        <v>47</v>
      </c>
      <c r="G2660" s="5"/>
      <c r="H2660" s="70">
        <f>SUMIFS('0. CSM'!C:C,'0. CSM'!L:L,CSM_AGENCY3[[#This Row],[Agency]],'0. CSM'!M:M,CSM_AGENCY3[[#This Row],[Billing CSM Title]])+SUMIFS('0. CSM'!E:E,'0. CSM'!L:L,CSM_AGENCY3[[#This Row],[Agency]],'0. CSM'!M:M,CSM_AGENCY3[[#This Row],[Billing CSM Title]])*1000</f>
        <v>0</v>
      </c>
      <c r="I2660" s="70">
        <f>SUMIFS('0. CSM'!D:D,'0. CSM'!L:L,CSM_AGENCY3[[#This Row],[Agency]],'0. CSM'!M:M,CSM_AGENCY3[[#This Row],[Billing CSM Title]])+SUMIFS('0. CSM'!F:F,'0. CSM'!L:L,CSM_AGENCY3[[#This Row],[Agency]],'0. CSM'!M:M,CSM_AGENCY3[[#This Row],[Billing CSM Title]])*1000</f>
        <v>0</v>
      </c>
      <c r="J2660" s="70">
        <f>CSM_AGENCY3[[#This Row],[FY1 ANNUAL]]+CSM_AGENCY3[[#This Row],[FY2 ANNUAL]]</f>
        <v>0</v>
      </c>
      <c r="K2660" s="70">
        <f>ROUND(CSM_AGENCY3[[#This Row],[FY1 ANNUAL]]/12,2)</f>
        <v>0</v>
      </c>
      <c r="L2660" s="70">
        <f>ROUND(CSM_AGENCY3[[#This Row],[FY2 ANNUAL]]/12,2)</f>
        <v>0</v>
      </c>
    </row>
    <row r="2661" spans="1:12" hidden="1" x14ac:dyDescent="0.25">
      <c r="A2661" t="s">
        <v>252</v>
      </c>
      <c r="B2661" t="s">
        <v>374</v>
      </c>
      <c r="C2661" s="4" t="s">
        <v>470</v>
      </c>
      <c r="D2661" s="4"/>
      <c r="E2661" s="4" t="str">
        <f>CSM_AGENCY3[[#This Row],[Agency]]&amp;"-"&amp;CSM_AGENCY3[[#This Row],[Agency Name]]</f>
        <v>147-Minority &amp; Women's Business Enterp</v>
      </c>
      <c r="F2661" s="8" t="s">
        <v>47</v>
      </c>
      <c r="G2661" s="5"/>
      <c r="H2661" s="70">
        <f>SUMIFS('0. CSM'!C:C,'0. CSM'!L:L,CSM_AGENCY3[[#This Row],[Agency]],'0. CSM'!M:M,CSM_AGENCY3[[#This Row],[Billing CSM Title]])+SUMIFS('0. CSM'!E:E,'0. CSM'!L:L,CSM_AGENCY3[[#This Row],[Agency]],'0. CSM'!M:M,CSM_AGENCY3[[#This Row],[Billing CSM Title]])*1000</f>
        <v>0</v>
      </c>
      <c r="I2661" s="70">
        <f>SUMIFS('0. CSM'!D:D,'0. CSM'!L:L,CSM_AGENCY3[[#This Row],[Agency]],'0. CSM'!M:M,CSM_AGENCY3[[#This Row],[Billing CSM Title]])+SUMIFS('0. CSM'!F:F,'0. CSM'!L:L,CSM_AGENCY3[[#This Row],[Agency]],'0. CSM'!M:M,CSM_AGENCY3[[#This Row],[Billing CSM Title]])*1000</f>
        <v>0</v>
      </c>
      <c r="J2661" s="70">
        <f>CSM_AGENCY3[[#This Row],[FY1 ANNUAL]]+CSM_AGENCY3[[#This Row],[FY2 ANNUAL]]</f>
        <v>0</v>
      </c>
      <c r="K2661" s="70">
        <f>ROUND(CSM_AGENCY3[[#This Row],[FY1 ANNUAL]]/12,2)</f>
        <v>0</v>
      </c>
      <c r="L2661" s="70">
        <f>ROUND(CSM_AGENCY3[[#This Row],[FY2 ANNUAL]]/12,2)</f>
        <v>0</v>
      </c>
    </row>
    <row r="2662" spans="1:12" hidden="1" x14ac:dyDescent="0.25">
      <c r="A2662" t="s">
        <v>253</v>
      </c>
      <c r="B2662" t="s">
        <v>375</v>
      </c>
      <c r="C2662" s="4" t="s">
        <v>470</v>
      </c>
      <c r="D2662" s="4"/>
      <c r="E2662" s="4" t="str">
        <f>CSM_AGENCY3[[#This Row],[Agency]]&amp;"-"&amp;CSM_AGENCY3[[#This Row],[Agency Name]]</f>
        <v>160-Office of Insurance Commissioner</v>
      </c>
      <c r="F2662" s="8" t="s">
        <v>47</v>
      </c>
      <c r="G2662" s="5"/>
      <c r="H2662" s="70">
        <f>SUMIFS('0. CSM'!C:C,'0. CSM'!L:L,CSM_AGENCY3[[#This Row],[Agency]],'0. CSM'!M:M,CSM_AGENCY3[[#This Row],[Billing CSM Title]])+SUMIFS('0. CSM'!E:E,'0. CSM'!L:L,CSM_AGENCY3[[#This Row],[Agency]],'0. CSM'!M:M,CSM_AGENCY3[[#This Row],[Billing CSM Title]])*1000</f>
        <v>0</v>
      </c>
      <c r="I2662" s="70">
        <f>SUMIFS('0. CSM'!D:D,'0. CSM'!L:L,CSM_AGENCY3[[#This Row],[Agency]],'0. CSM'!M:M,CSM_AGENCY3[[#This Row],[Billing CSM Title]])+SUMIFS('0. CSM'!F:F,'0. CSM'!L:L,CSM_AGENCY3[[#This Row],[Agency]],'0. CSM'!M:M,CSM_AGENCY3[[#This Row],[Billing CSM Title]])*1000</f>
        <v>0</v>
      </c>
      <c r="J2662" s="70">
        <f>CSM_AGENCY3[[#This Row],[FY1 ANNUAL]]+CSM_AGENCY3[[#This Row],[FY2 ANNUAL]]</f>
        <v>0</v>
      </c>
      <c r="K2662" s="70">
        <f>ROUND(CSM_AGENCY3[[#This Row],[FY1 ANNUAL]]/12,2)</f>
        <v>0</v>
      </c>
      <c r="L2662" s="70">
        <f>ROUND(CSM_AGENCY3[[#This Row],[FY2 ANNUAL]]/12,2)</f>
        <v>0</v>
      </c>
    </row>
    <row r="2663" spans="1:12" hidden="1" x14ac:dyDescent="0.25">
      <c r="A2663" t="s">
        <v>254</v>
      </c>
      <c r="B2663" t="s">
        <v>376</v>
      </c>
      <c r="C2663" s="4" t="s">
        <v>470</v>
      </c>
      <c r="D2663" s="4"/>
      <c r="E2663" s="4" t="str">
        <f>CSM_AGENCY3[[#This Row],[Agency]]&amp;"-"&amp;CSM_AGENCY3[[#This Row],[Agency Name]]</f>
        <v>163-Consolidated Technology Services</v>
      </c>
      <c r="F2663" s="8" t="s">
        <v>47</v>
      </c>
      <c r="G2663" s="5"/>
      <c r="H2663" s="70">
        <f>SUMIFS('0. CSM'!C:C,'0. CSM'!L:L,CSM_AGENCY3[[#This Row],[Agency]],'0. CSM'!M:M,CSM_AGENCY3[[#This Row],[Billing CSM Title]])+SUMIFS('0. CSM'!E:E,'0. CSM'!L:L,CSM_AGENCY3[[#This Row],[Agency]],'0. CSM'!M:M,CSM_AGENCY3[[#This Row],[Billing CSM Title]])*1000</f>
        <v>0</v>
      </c>
      <c r="I2663" s="70">
        <f>SUMIFS('0. CSM'!D:D,'0. CSM'!L:L,CSM_AGENCY3[[#This Row],[Agency]],'0. CSM'!M:M,CSM_AGENCY3[[#This Row],[Billing CSM Title]])+SUMIFS('0. CSM'!F:F,'0. CSM'!L:L,CSM_AGENCY3[[#This Row],[Agency]],'0. CSM'!M:M,CSM_AGENCY3[[#This Row],[Billing CSM Title]])*1000</f>
        <v>0</v>
      </c>
      <c r="J2663" s="70">
        <f>CSM_AGENCY3[[#This Row],[FY1 ANNUAL]]+CSM_AGENCY3[[#This Row],[FY2 ANNUAL]]</f>
        <v>0</v>
      </c>
      <c r="K2663" s="70">
        <f>ROUND(CSM_AGENCY3[[#This Row],[FY1 ANNUAL]]/12,2)</f>
        <v>0</v>
      </c>
      <c r="L2663" s="70">
        <f>ROUND(CSM_AGENCY3[[#This Row],[FY2 ANNUAL]]/12,2)</f>
        <v>0</v>
      </c>
    </row>
    <row r="2664" spans="1:12" hidden="1" x14ac:dyDescent="0.25">
      <c r="A2664" t="s">
        <v>255</v>
      </c>
      <c r="B2664" t="s">
        <v>377</v>
      </c>
      <c r="C2664" s="4" t="s">
        <v>470</v>
      </c>
      <c r="D2664" s="4"/>
      <c r="E2664" s="4" t="str">
        <f>CSM_AGENCY3[[#This Row],[Agency]]&amp;"-"&amp;CSM_AGENCY3[[#This Row],[Agency Name]]</f>
        <v>165-State Board of Accountancy</v>
      </c>
      <c r="F2664" s="8" t="s">
        <v>47</v>
      </c>
      <c r="G2664" s="5"/>
      <c r="H2664" s="70">
        <f>SUMIFS('0. CSM'!C:C,'0. CSM'!L:L,CSM_AGENCY3[[#This Row],[Agency]],'0. CSM'!M:M,CSM_AGENCY3[[#This Row],[Billing CSM Title]])+SUMIFS('0. CSM'!E:E,'0. CSM'!L:L,CSM_AGENCY3[[#This Row],[Agency]],'0. CSM'!M:M,CSM_AGENCY3[[#This Row],[Billing CSM Title]])*1000</f>
        <v>0</v>
      </c>
      <c r="I2664" s="70">
        <f>SUMIFS('0. CSM'!D:D,'0. CSM'!L:L,CSM_AGENCY3[[#This Row],[Agency]],'0. CSM'!M:M,CSM_AGENCY3[[#This Row],[Billing CSM Title]])+SUMIFS('0. CSM'!F:F,'0. CSM'!L:L,CSM_AGENCY3[[#This Row],[Agency]],'0. CSM'!M:M,CSM_AGENCY3[[#This Row],[Billing CSM Title]])*1000</f>
        <v>0</v>
      </c>
      <c r="J2664" s="70">
        <f>CSM_AGENCY3[[#This Row],[FY1 ANNUAL]]+CSM_AGENCY3[[#This Row],[FY2 ANNUAL]]</f>
        <v>0</v>
      </c>
      <c r="K2664" s="70">
        <f>ROUND(CSM_AGENCY3[[#This Row],[FY1 ANNUAL]]/12,2)</f>
        <v>0</v>
      </c>
      <c r="L2664" s="70">
        <f>ROUND(CSM_AGENCY3[[#This Row],[FY2 ANNUAL]]/12,2)</f>
        <v>0</v>
      </c>
    </row>
    <row r="2665" spans="1:12" hidden="1" x14ac:dyDescent="0.25">
      <c r="A2665" t="s">
        <v>256</v>
      </c>
      <c r="B2665" t="s">
        <v>378</v>
      </c>
      <c r="C2665" s="4" t="s">
        <v>470</v>
      </c>
      <c r="D2665" s="4"/>
      <c r="E2665" s="4" t="str">
        <f>CSM_AGENCY3[[#This Row],[Agency]]&amp;"-"&amp;CSM_AGENCY3[[#This Row],[Agency Name]]</f>
        <v>166-Bd of Reg Prof Eng &amp; Land Surveyors</v>
      </c>
      <c r="F2665" s="8" t="s">
        <v>47</v>
      </c>
      <c r="G2665" s="5"/>
      <c r="H2665" s="70">
        <f>SUMIFS('0. CSM'!C:C,'0. CSM'!L:L,CSM_AGENCY3[[#This Row],[Agency]],'0. CSM'!M:M,CSM_AGENCY3[[#This Row],[Billing CSM Title]])+SUMIFS('0. CSM'!E:E,'0. CSM'!L:L,CSM_AGENCY3[[#This Row],[Agency]],'0. CSM'!M:M,CSM_AGENCY3[[#This Row],[Billing CSM Title]])*1000</f>
        <v>0</v>
      </c>
      <c r="I2665" s="70">
        <f>SUMIFS('0. CSM'!D:D,'0. CSM'!L:L,CSM_AGENCY3[[#This Row],[Agency]],'0. CSM'!M:M,CSM_AGENCY3[[#This Row],[Billing CSM Title]])+SUMIFS('0. CSM'!F:F,'0. CSM'!L:L,CSM_AGENCY3[[#This Row],[Agency]],'0. CSM'!M:M,CSM_AGENCY3[[#This Row],[Billing CSM Title]])*1000</f>
        <v>0</v>
      </c>
      <c r="J2665" s="70">
        <f>CSM_AGENCY3[[#This Row],[FY1 ANNUAL]]+CSM_AGENCY3[[#This Row],[FY2 ANNUAL]]</f>
        <v>0</v>
      </c>
      <c r="K2665" s="70">
        <f>ROUND(CSM_AGENCY3[[#This Row],[FY1 ANNUAL]]/12,2)</f>
        <v>0</v>
      </c>
      <c r="L2665" s="70">
        <f>ROUND(CSM_AGENCY3[[#This Row],[FY2 ANNUAL]]/12,2)</f>
        <v>0</v>
      </c>
    </row>
    <row r="2666" spans="1:12" hidden="1" x14ac:dyDescent="0.25">
      <c r="A2666" t="s">
        <v>257</v>
      </c>
      <c r="B2666" t="s">
        <v>379</v>
      </c>
      <c r="C2666" s="4" t="s">
        <v>470</v>
      </c>
      <c r="D2666" s="4"/>
      <c r="E2666" s="4" t="str">
        <f>CSM_AGENCY3[[#This Row],[Agency]]&amp;"-"&amp;CSM_AGENCY3[[#This Row],[Agency Name]]</f>
        <v>167-Forensic Investigations Council</v>
      </c>
      <c r="F2666" s="8" t="s">
        <v>47</v>
      </c>
      <c r="G2666" s="5"/>
      <c r="H2666" s="70">
        <f>SUMIFS('0. CSM'!C:C,'0. CSM'!L:L,CSM_AGENCY3[[#This Row],[Agency]],'0. CSM'!M:M,CSM_AGENCY3[[#This Row],[Billing CSM Title]])+SUMIFS('0. CSM'!E:E,'0. CSM'!L:L,CSM_AGENCY3[[#This Row],[Agency]],'0. CSM'!M:M,CSM_AGENCY3[[#This Row],[Billing CSM Title]])*1000</f>
        <v>0</v>
      </c>
      <c r="I2666" s="70">
        <f>SUMIFS('0. CSM'!D:D,'0. CSM'!L:L,CSM_AGENCY3[[#This Row],[Agency]],'0. CSM'!M:M,CSM_AGENCY3[[#This Row],[Billing CSM Title]])+SUMIFS('0. CSM'!F:F,'0. CSM'!L:L,CSM_AGENCY3[[#This Row],[Agency]],'0. CSM'!M:M,CSM_AGENCY3[[#This Row],[Billing CSM Title]])*1000</f>
        <v>0</v>
      </c>
      <c r="J2666" s="70">
        <f>CSM_AGENCY3[[#This Row],[FY1 ANNUAL]]+CSM_AGENCY3[[#This Row],[FY2 ANNUAL]]</f>
        <v>0</v>
      </c>
      <c r="K2666" s="70">
        <f>ROUND(CSM_AGENCY3[[#This Row],[FY1 ANNUAL]]/12,2)</f>
        <v>0</v>
      </c>
      <c r="L2666" s="70">
        <f>ROUND(CSM_AGENCY3[[#This Row],[FY2 ANNUAL]]/12,2)</f>
        <v>0</v>
      </c>
    </row>
    <row r="2667" spans="1:12" hidden="1" x14ac:dyDescent="0.25">
      <c r="A2667" t="s">
        <v>258</v>
      </c>
      <c r="B2667" t="s">
        <v>380</v>
      </c>
      <c r="C2667" s="4" t="s">
        <v>470</v>
      </c>
      <c r="D2667" s="4"/>
      <c r="E2667" s="4" t="str">
        <f>CSM_AGENCY3[[#This Row],[Agency]]&amp;"-"&amp;CSM_AGENCY3[[#This Row],[Agency Name]]</f>
        <v>179-Dept of Enterprise Services</v>
      </c>
      <c r="F2667" s="8" t="s">
        <v>47</v>
      </c>
      <c r="G2667" s="5"/>
      <c r="H2667" s="70">
        <f>SUMIFS('0. CSM'!C:C,'0. CSM'!L:L,CSM_AGENCY3[[#This Row],[Agency]],'0. CSM'!M:M,CSM_AGENCY3[[#This Row],[Billing CSM Title]])+SUMIFS('0. CSM'!E:E,'0. CSM'!L:L,CSM_AGENCY3[[#This Row],[Agency]],'0. CSM'!M:M,CSM_AGENCY3[[#This Row],[Billing CSM Title]])*1000</f>
        <v>0</v>
      </c>
      <c r="I2667" s="70">
        <f>SUMIFS('0. CSM'!D:D,'0. CSM'!L:L,CSM_AGENCY3[[#This Row],[Agency]],'0. CSM'!M:M,CSM_AGENCY3[[#This Row],[Billing CSM Title]])+SUMIFS('0. CSM'!F:F,'0. CSM'!L:L,CSM_AGENCY3[[#This Row],[Agency]],'0. CSM'!M:M,CSM_AGENCY3[[#This Row],[Billing CSM Title]])*1000</f>
        <v>0</v>
      </c>
      <c r="J2667" s="70">
        <f>CSM_AGENCY3[[#This Row],[FY1 ANNUAL]]+CSM_AGENCY3[[#This Row],[FY2 ANNUAL]]</f>
        <v>0</v>
      </c>
      <c r="K2667" s="70">
        <f>ROUND(CSM_AGENCY3[[#This Row],[FY1 ANNUAL]]/12,2)</f>
        <v>0</v>
      </c>
      <c r="L2667" s="70">
        <f>ROUND(CSM_AGENCY3[[#This Row],[FY2 ANNUAL]]/12,2)</f>
        <v>0</v>
      </c>
    </row>
    <row r="2668" spans="1:12" hidden="1" x14ac:dyDescent="0.25">
      <c r="A2668" t="s">
        <v>259</v>
      </c>
      <c r="B2668" t="s">
        <v>381</v>
      </c>
      <c r="C2668" s="4" t="s">
        <v>470</v>
      </c>
      <c r="D2668" s="4"/>
      <c r="E2668" s="4" t="str">
        <f>CSM_AGENCY3[[#This Row],[Agency]]&amp;"-"&amp;CSM_AGENCY3[[#This Row],[Agency Name]]</f>
        <v>185-Washington Horse Racing Commission</v>
      </c>
      <c r="F2668" s="8" t="s">
        <v>47</v>
      </c>
      <c r="G2668" s="5"/>
      <c r="H2668" s="70">
        <f>SUMIFS('0. CSM'!C:C,'0. CSM'!L:L,CSM_AGENCY3[[#This Row],[Agency]],'0. CSM'!M:M,CSM_AGENCY3[[#This Row],[Billing CSM Title]])+SUMIFS('0. CSM'!E:E,'0. CSM'!L:L,CSM_AGENCY3[[#This Row],[Agency]],'0. CSM'!M:M,CSM_AGENCY3[[#This Row],[Billing CSM Title]])*1000</f>
        <v>0</v>
      </c>
      <c r="I2668" s="70">
        <f>SUMIFS('0. CSM'!D:D,'0. CSM'!L:L,CSM_AGENCY3[[#This Row],[Agency]],'0. CSM'!M:M,CSM_AGENCY3[[#This Row],[Billing CSM Title]])+SUMIFS('0. CSM'!F:F,'0. CSM'!L:L,CSM_AGENCY3[[#This Row],[Agency]],'0. CSM'!M:M,CSM_AGENCY3[[#This Row],[Billing CSM Title]])*1000</f>
        <v>0</v>
      </c>
      <c r="J2668" s="70">
        <f>CSM_AGENCY3[[#This Row],[FY1 ANNUAL]]+CSM_AGENCY3[[#This Row],[FY2 ANNUAL]]</f>
        <v>0</v>
      </c>
      <c r="K2668" s="70">
        <f>ROUND(CSM_AGENCY3[[#This Row],[FY1 ANNUAL]]/12,2)</f>
        <v>0</v>
      </c>
      <c r="L2668" s="70">
        <f>ROUND(CSM_AGENCY3[[#This Row],[FY2 ANNUAL]]/12,2)</f>
        <v>0</v>
      </c>
    </row>
    <row r="2669" spans="1:12" hidden="1" x14ac:dyDescent="0.25">
      <c r="A2669" t="s">
        <v>260</v>
      </c>
      <c r="B2669" t="s">
        <v>382</v>
      </c>
      <c r="C2669" s="4" t="s">
        <v>470</v>
      </c>
      <c r="D2669" s="4"/>
      <c r="E2669" s="4" t="str">
        <f>CSM_AGENCY3[[#This Row],[Agency]]&amp;"-"&amp;CSM_AGENCY3[[#This Row],[Agency Name]]</f>
        <v>190-Bd of Industrial Insurance Appeals</v>
      </c>
      <c r="F2669" s="8" t="s">
        <v>47</v>
      </c>
      <c r="G2669" s="5"/>
      <c r="H2669" s="70">
        <f>SUMIFS('0. CSM'!C:C,'0. CSM'!L:L,CSM_AGENCY3[[#This Row],[Agency]],'0. CSM'!M:M,CSM_AGENCY3[[#This Row],[Billing CSM Title]])+SUMIFS('0. CSM'!E:E,'0. CSM'!L:L,CSM_AGENCY3[[#This Row],[Agency]],'0. CSM'!M:M,CSM_AGENCY3[[#This Row],[Billing CSM Title]])*1000</f>
        <v>0</v>
      </c>
      <c r="I2669" s="70">
        <f>SUMIFS('0. CSM'!D:D,'0. CSM'!L:L,CSM_AGENCY3[[#This Row],[Agency]],'0. CSM'!M:M,CSM_AGENCY3[[#This Row],[Billing CSM Title]])+SUMIFS('0. CSM'!F:F,'0. CSM'!L:L,CSM_AGENCY3[[#This Row],[Agency]],'0. CSM'!M:M,CSM_AGENCY3[[#This Row],[Billing CSM Title]])*1000</f>
        <v>0</v>
      </c>
      <c r="J2669" s="70">
        <f>CSM_AGENCY3[[#This Row],[FY1 ANNUAL]]+CSM_AGENCY3[[#This Row],[FY2 ANNUAL]]</f>
        <v>0</v>
      </c>
      <c r="K2669" s="70">
        <f>ROUND(CSM_AGENCY3[[#This Row],[FY1 ANNUAL]]/12,2)</f>
        <v>0</v>
      </c>
      <c r="L2669" s="70">
        <f>ROUND(CSM_AGENCY3[[#This Row],[FY2 ANNUAL]]/12,2)</f>
        <v>0</v>
      </c>
    </row>
    <row r="2670" spans="1:12" hidden="1" x14ac:dyDescent="0.25">
      <c r="A2670" t="s">
        <v>261</v>
      </c>
      <c r="B2670" t="s">
        <v>383</v>
      </c>
      <c r="C2670" s="4" t="s">
        <v>470</v>
      </c>
      <c r="D2670" s="4"/>
      <c r="E2670" s="4" t="str">
        <f>CSM_AGENCY3[[#This Row],[Agency]]&amp;"-"&amp;CSM_AGENCY3[[#This Row],[Agency Name]]</f>
        <v>195-Liquor and Cannabis Board</v>
      </c>
      <c r="F2670" s="8" t="s">
        <v>47</v>
      </c>
      <c r="G2670" s="5"/>
      <c r="H2670" s="70">
        <f>SUMIFS('0. CSM'!C:C,'0. CSM'!L:L,CSM_AGENCY3[[#This Row],[Agency]],'0. CSM'!M:M,CSM_AGENCY3[[#This Row],[Billing CSM Title]])+SUMIFS('0. CSM'!E:E,'0. CSM'!L:L,CSM_AGENCY3[[#This Row],[Agency]],'0. CSM'!M:M,CSM_AGENCY3[[#This Row],[Billing CSM Title]])*1000</f>
        <v>0</v>
      </c>
      <c r="I2670" s="70">
        <f>SUMIFS('0. CSM'!D:D,'0. CSM'!L:L,CSM_AGENCY3[[#This Row],[Agency]],'0. CSM'!M:M,CSM_AGENCY3[[#This Row],[Billing CSM Title]])+SUMIFS('0. CSM'!F:F,'0. CSM'!L:L,CSM_AGENCY3[[#This Row],[Agency]],'0. CSM'!M:M,CSM_AGENCY3[[#This Row],[Billing CSM Title]])*1000</f>
        <v>0</v>
      </c>
      <c r="J2670" s="70">
        <f>CSM_AGENCY3[[#This Row],[FY1 ANNUAL]]+CSM_AGENCY3[[#This Row],[FY2 ANNUAL]]</f>
        <v>0</v>
      </c>
      <c r="K2670" s="70">
        <f>ROUND(CSM_AGENCY3[[#This Row],[FY1 ANNUAL]]/12,2)</f>
        <v>0</v>
      </c>
      <c r="L2670" s="70">
        <f>ROUND(CSM_AGENCY3[[#This Row],[FY2 ANNUAL]]/12,2)</f>
        <v>0</v>
      </c>
    </row>
    <row r="2671" spans="1:12" hidden="1" x14ac:dyDescent="0.25">
      <c r="A2671" t="s">
        <v>262</v>
      </c>
      <c r="B2671" t="s">
        <v>384</v>
      </c>
      <c r="C2671" s="4" t="s">
        <v>470</v>
      </c>
      <c r="D2671" s="4"/>
      <c r="E2671" s="4" t="str">
        <f>CSM_AGENCY3[[#This Row],[Agency]]&amp;"-"&amp;CSM_AGENCY3[[#This Row],[Agency Name]]</f>
        <v>205-Board of Pilotage Commissioners</v>
      </c>
      <c r="F2671" s="8" t="s">
        <v>47</v>
      </c>
      <c r="G2671" s="5"/>
      <c r="H2671" s="70">
        <f>SUMIFS('0. CSM'!C:C,'0. CSM'!L:L,CSM_AGENCY3[[#This Row],[Agency]],'0. CSM'!M:M,CSM_AGENCY3[[#This Row],[Billing CSM Title]])+SUMIFS('0. CSM'!E:E,'0. CSM'!L:L,CSM_AGENCY3[[#This Row],[Agency]],'0. CSM'!M:M,CSM_AGENCY3[[#This Row],[Billing CSM Title]])*1000</f>
        <v>0</v>
      </c>
      <c r="I2671" s="70">
        <f>SUMIFS('0. CSM'!D:D,'0. CSM'!L:L,CSM_AGENCY3[[#This Row],[Agency]],'0. CSM'!M:M,CSM_AGENCY3[[#This Row],[Billing CSM Title]])+SUMIFS('0. CSM'!F:F,'0. CSM'!L:L,CSM_AGENCY3[[#This Row],[Agency]],'0. CSM'!M:M,CSM_AGENCY3[[#This Row],[Billing CSM Title]])*1000</f>
        <v>0</v>
      </c>
      <c r="J2671" s="70">
        <f>CSM_AGENCY3[[#This Row],[FY1 ANNUAL]]+CSM_AGENCY3[[#This Row],[FY2 ANNUAL]]</f>
        <v>0</v>
      </c>
      <c r="K2671" s="70">
        <f>ROUND(CSM_AGENCY3[[#This Row],[FY1 ANNUAL]]/12,2)</f>
        <v>0</v>
      </c>
      <c r="L2671" s="70">
        <f>ROUND(CSM_AGENCY3[[#This Row],[FY2 ANNUAL]]/12,2)</f>
        <v>0</v>
      </c>
    </row>
    <row r="2672" spans="1:12" hidden="1" x14ac:dyDescent="0.25">
      <c r="A2672" t="s">
        <v>263</v>
      </c>
      <c r="B2672" t="s">
        <v>385</v>
      </c>
      <c r="C2672" s="4" t="s">
        <v>470</v>
      </c>
      <c r="D2672" s="4"/>
      <c r="E2672" s="4" t="str">
        <f>CSM_AGENCY3[[#This Row],[Agency]]&amp;"-"&amp;CSM_AGENCY3[[#This Row],[Agency Name]]</f>
        <v>215-Utilities and Transportation Comm</v>
      </c>
      <c r="F2672" s="8" t="s">
        <v>47</v>
      </c>
      <c r="G2672" s="5"/>
      <c r="H2672" s="70">
        <f>SUMIFS('0. CSM'!C:C,'0. CSM'!L:L,CSM_AGENCY3[[#This Row],[Agency]],'0. CSM'!M:M,CSM_AGENCY3[[#This Row],[Billing CSM Title]])+SUMIFS('0. CSM'!E:E,'0. CSM'!L:L,CSM_AGENCY3[[#This Row],[Agency]],'0. CSM'!M:M,CSM_AGENCY3[[#This Row],[Billing CSM Title]])*1000</f>
        <v>0</v>
      </c>
      <c r="I2672" s="70">
        <f>SUMIFS('0. CSM'!D:D,'0. CSM'!L:L,CSM_AGENCY3[[#This Row],[Agency]],'0. CSM'!M:M,CSM_AGENCY3[[#This Row],[Billing CSM Title]])+SUMIFS('0. CSM'!F:F,'0. CSM'!L:L,CSM_AGENCY3[[#This Row],[Agency]],'0. CSM'!M:M,CSM_AGENCY3[[#This Row],[Billing CSM Title]])*1000</f>
        <v>0</v>
      </c>
      <c r="J2672" s="70">
        <f>CSM_AGENCY3[[#This Row],[FY1 ANNUAL]]+CSM_AGENCY3[[#This Row],[FY2 ANNUAL]]</f>
        <v>0</v>
      </c>
      <c r="K2672" s="70">
        <f>ROUND(CSM_AGENCY3[[#This Row],[FY1 ANNUAL]]/12,2)</f>
        <v>0</v>
      </c>
      <c r="L2672" s="70">
        <f>ROUND(CSM_AGENCY3[[#This Row],[FY2 ANNUAL]]/12,2)</f>
        <v>0</v>
      </c>
    </row>
    <row r="2673" spans="1:12" hidden="1" x14ac:dyDescent="0.25">
      <c r="A2673" t="s">
        <v>264</v>
      </c>
      <c r="B2673" t="s">
        <v>386</v>
      </c>
      <c r="C2673" s="4" t="s">
        <v>470</v>
      </c>
      <c r="D2673" s="4"/>
      <c r="E2673" s="4" t="str">
        <f>CSM_AGENCY3[[#This Row],[Agency]]&amp;"-"&amp;CSM_AGENCY3[[#This Row],[Agency Name]]</f>
        <v>220-Board for Volunteer Firefighters</v>
      </c>
      <c r="F2673" s="8" t="s">
        <v>47</v>
      </c>
      <c r="G2673" s="5"/>
      <c r="H2673" s="70">
        <f>SUMIFS('0. CSM'!C:C,'0. CSM'!L:L,CSM_AGENCY3[[#This Row],[Agency]],'0. CSM'!M:M,CSM_AGENCY3[[#This Row],[Billing CSM Title]])+SUMIFS('0. CSM'!E:E,'0. CSM'!L:L,CSM_AGENCY3[[#This Row],[Agency]],'0. CSM'!M:M,CSM_AGENCY3[[#This Row],[Billing CSM Title]])*1000</f>
        <v>0</v>
      </c>
      <c r="I2673" s="70">
        <f>SUMIFS('0. CSM'!D:D,'0. CSM'!L:L,CSM_AGENCY3[[#This Row],[Agency]],'0. CSM'!M:M,CSM_AGENCY3[[#This Row],[Billing CSM Title]])+SUMIFS('0. CSM'!F:F,'0. CSM'!L:L,CSM_AGENCY3[[#This Row],[Agency]],'0. CSM'!M:M,CSM_AGENCY3[[#This Row],[Billing CSM Title]])*1000</f>
        <v>0</v>
      </c>
      <c r="J2673" s="70">
        <f>CSM_AGENCY3[[#This Row],[FY1 ANNUAL]]+CSM_AGENCY3[[#This Row],[FY2 ANNUAL]]</f>
        <v>0</v>
      </c>
      <c r="K2673" s="70">
        <f>ROUND(CSM_AGENCY3[[#This Row],[FY1 ANNUAL]]/12,2)</f>
        <v>0</v>
      </c>
      <c r="L2673" s="70">
        <f>ROUND(CSM_AGENCY3[[#This Row],[FY2 ANNUAL]]/12,2)</f>
        <v>0</v>
      </c>
    </row>
    <row r="2674" spans="1:12" hidden="1" x14ac:dyDescent="0.25">
      <c r="A2674" t="s">
        <v>265</v>
      </c>
      <c r="B2674" t="s">
        <v>387</v>
      </c>
      <c r="C2674" s="4" t="s">
        <v>470</v>
      </c>
      <c r="D2674" s="4"/>
      <c r="E2674" s="4" t="str">
        <f>CSM_AGENCY3[[#This Row],[Agency]]&amp;"-"&amp;CSM_AGENCY3[[#This Row],[Agency Name]]</f>
        <v>225-Washington State Patrol</v>
      </c>
      <c r="F2674" s="8" t="s">
        <v>47</v>
      </c>
      <c r="G2674" s="5"/>
      <c r="H2674" s="70">
        <f>SUMIFS('0. CSM'!C:C,'0. CSM'!L:L,CSM_AGENCY3[[#This Row],[Agency]],'0. CSM'!M:M,CSM_AGENCY3[[#This Row],[Billing CSM Title]])+SUMIFS('0. CSM'!E:E,'0. CSM'!L:L,CSM_AGENCY3[[#This Row],[Agency]],'0. CSM'!M:M,CSM_AGENCY3[[#This Row],[Billing CSM Title]])*1000</f>
        <v>0</v>
      </c>
      <c r="I2674" s="70">
        <f>SUMIFS('0. CSM'!D:D,'0. CSM'!L:L,CSM_AGENCY3[[#This Row],[Agency]],'0. CSM'!M:M,CSM_AGENCY3[[#This Row],[Billing CSM Title]])+SUMIFS('0. CSM'!F:F,'0. CSM'!L:L,CSM_AGENCY3[[#This Row],[Agency]],'0. CSM'!M:M,CSM_AGENCY3[[#This Row],[Billing CSM Title]])*1000</f>
        <v>0</v>
      </c>
      <c r="J2674" s="70">
        <f>CSM_AGENCY3[[#This Row],[FY1 ANNUAL]]+CSM_AGENCY3[[#This Row],[FY2 ANNUAL]]</f>
        <v>0</v>
      </c>
      <c r="K2674" s="70">
        <f>ROUND(CSM_AGENCY3[[#This Row],[FY1 ANNUAL]]/12,2)</f>
        <v>0</v>
      </c>
      <c r="L2674" s="70">
        <f>ROUND(CSM_AGENCY3[[#This Row],[FY2 ANNUAL]]/12,2)</f>
        <v>0</v>
      </c>
    </row>
    <row r="2675" spans="1:12" hidden="1" x14ac:dyDescent="0.25">
      <c r="A2675" t="s">
        <v>266</v>
      </c>
      <c r="B2675" t="s">
        <v>388</v>
      </c>
      <c r="C2675" s="4" t="s">
        <v>470</v>
      </c>
      <c r="D2675" s="4"/>
      <c r="E2675" s="4" t="str">
        <f>CSM_AGENCY3[[#This Row],[Agency]]&amp;"-"&amp;CSM_AGENCY3[[#This Row],[Agency Name]]</f>
        <v>227-Criminal Justice Training Comm</v>
      </c>
      <c r="F2675" s="8" t="s">
        <v>47</v>
      </c>
      <c r="G2675" s="5"/>
      <c r="H2675" s="70">
        <f>SUMIFS('0. CSM'!C:C,'0. CSM'!L:L,CSM_AGENCY3[[#This Row],[Agency]],'0. CSM'!M:M,CSM_AGENCY3[[#This Row],[Billing CSM Title]])+SUMIFS('0. CSM'!E:E,'0. CSM'!L:L,CSM_AGENCY3[[#This Row],[Agency]],'0. CSM'!M:M,CSM_AGENCY3[[#This Row],[Billing CSM Title]])*1000</f>
        <v>0</v>
      </c>
      <c r="I2675" s="70">
        <f>SUMIFS('0. CSM'!D:D,'0. CSM'!L:L,CSM_AGENCY3[[#This Row],[Agency]],'0. CSM'!M:M,CSM_AGENCY3[[#This Row],[Billing CSM Title]])+SUMIFS('0. CSM'!F:F,'0. CSM'!L:L,CSM_AGENCY3[[#This Row],[Agency]],'0. CSM'!M:M,CSM_AGENCY3[[#This Row],[Billing CSM Title]])*1000</f>
        <v>0</v>
      </c>
      <c r="J2675" s="70">
        <f>CSM_AGENCY3[[#This Row],[FY1 ANNUAL]]+CSM_AGENCY3[[#This Row],[FY2 ANNUAL]]</f>
        <v>0</v>
      </c>
      <c r="K2675" s="70">
        <f>ROUND(CSM_AGENCY3[[#This Row],[FY1 ANNUAL]]/12,2)</f>
        <v>0</v>
      </c>
      <c r="L2675" s="70">
        <f>ROUND(CSM_AGENCY3[[#This Row],[FY2 ANNUAL]]/12,2)</f>
        <v>0</v>
      </c>
    </row>
    <row r="2676" spans="1:12" hidden="1" x14ac:dyDescent="0.25">
      <c r="A2676" t="s">
        <v>267</v>
      </c>
      <c r="B2676" t="s">
        <v>389</v>
      </c>
      <c r="C2676" s="4" t="s">
        <v>470</v>
      </c>
      <c r="D2676" s="4"/>
      <c r="E2676" s="4" t="str">
        <f>CSM_AGENCY3[[#This Row],[Agency]]&amp;"-"&amp;CSM_AGENCY3[[#This Row],[Agency Name]]</f>
        <v>228-WA Traffic Safety Commission</v>
      </c>
      <c r="F2676" s="8" t="s">
        <v>47</v>
      </c>
      <c r="G2676" s="5"/>
      <c r="H2676" s="70">
        <f>SUMIFS('0. CSM'!C:C,'0. CSM'!L:L,CSM_AGENCY3[[#This Row],[Agency]],'0. CSM'!M:M,CSM_AGENCY3[[#This Row],[Billing CSM Title]])+SUMIFS('0. CSM'!E:E,'0. CSM'!L:L,CSM_AGENCY3[[#This Row],[Agency]],'0. CSM'!M:M,CSM_AGENCY3[[#This Row],[Billing CSM Title]])*1000</f>
        <v>0</v>
      </c>
      <c r="I2676" s="70">
        <f>SUMIFS('0. CSM'!D:D,'0. CSM'!L:L,CSM_AGENCY3[[#This Row],[Agency]],'0. CSM'!M:M,CSM_AGENCY3[[#This Row],[Billing CSM Title]])+SUMIFS('0. CSM'!F:F,'0. CSM'!L:L,CSM_AGENCY3[[#This Row],[Agency]],'0. CSM'!M:M,CSM_AGENCY3[[#This Row],[Billing CSM Title]])*1000</f>
        <v>0</v>
      </c>
      <c r="J2676" s="70">
        <f>CSM_AGENCY3[[#This Row],[FY1 ANNUAL]]+CSM_AGENCY3[[#This Row],[FY2 ANNUAL]]</f>
        <v>0</v>
      </c>
      <c r="K2676" s="70">
        <f>ROUND(CSM_AGENCY3[[#This Row],[FY1 ANNUAL]]/12,2)</f>
        <v>0</v>
      </c>
      <c r="L2676" s="70">
        <f>ROUND(CSM_AGENCY3[[#This Row],[FY2 ANNUAL]]/12,2)</f>
        <v>0</v>
      </c>
    </row>
    <row r="2677" spans="1:12" hidden="1" x14ac:dyDescent="0.25">
      <c r="A2677" t="s">
        <v>268</v>
      </c>
      <c r="B2677" t="s">
        <v>390</v>
      </c>
      <c r="C2677" s="4" t="s">
        <v>470</v>
      </c>
      <c r="D2677" s="4"/>
      <c r="E2677" s="4" t="str">
        <f>CSM_AGENCY3[[#This Row],[Agency]]&amp;"-"&amp;CSM_AGENCY3[[#This Row],[Agency Name]]</f>
        <v>229-Office of Independent Investigations</v>
      </c>
      <c r="F2677" s="8" t="s">
        <v>47</v>
      </c>
      <c r="G2677" s="5"/>
      <c r="H2677" s="70">
        <f>SUMIFS('0. CSM'!C:C,'0. CSM'!L:L,CSM_AGENCY3[[#This Row],[Agency]],'0. CSM'!M:M,CSM_AGENCY3[[#This Row],[Billing CSM Title]])+SUMIFS('0. CSM'!E:E,'0. CSM'!L:L,CSM_AGENCY3[[#This Row],[Agency]],'0. CSM'!M:M,CSM_AGENCY3[[#This Row],[Billing CSM Title]])*1000</f>
        <v>0</v>
      </c>
      <c r="I2677" s="70">
        <f>SUMIFS('0. CSM'!D:D,'0. CSM'!L:L,CSM_AGENCY3[[#This Row],[Agency]],'0. CSM'!M:M,CSM_AGENCY3[[#This Row],[Billing CSM Title]])+SUMIFS('0. CSM'!F:F,'0. CSM'!L:L,CSM_AGENCY3[[#This Row],[Agency]],'0. CSM'!M:M,CSM_AGENCY3[[#This Row],[Billing CSM Title]])*1000</f>
        <v>0</v>
      </c>
      <c r="J2677" s="70">
        <f>CSM_AGENCY3[[#This Row],[FY1 ANNUAL]]+CSM_AGENCY3[[#This Row],[FY2 ANNUAL]]</f>
        <v>0</v>
      </c>
      <c r="K2677" s="70">
        <f>ROUND(CSM_AGENCY3[[#This Row],[FY1 ANNUAL]]/12,2)</f>
        <v>0</v>
      </c>
      <c r="L2677" s="70">
        <f>ROUND(CSM_AGENCY3[[#This Row],[FY2 ANNUAL]]/12,2)</f>
        <v>0</v>
      </c>
    </row>
    <row r="2678" spans="1:12" hidden="1" x14ac:dyDescent="0.25">
      <c r="A2678" t="s">
        <v>269</v>
      </c>
      <c r="B2678" t="s">
        <v>391</v>
      </c>
      <c r="C2678" s="4" t="s">
        <v>470</v>
      </c>
      <c r="D2678" s="4"/>
      <c r="E2678" s="4" t="str">
        <f>CSM_AGENCY3[[#This Row],[Agency]]&amp;"-"&amp;CSM_AGENCY3[[#This Row],[Agency Name]]</f>
        <v>235-Department of Labor and Industries</v>
      </c>
      <c r="F2678" s="8" t="s">
        <v>47</v>
      </c>
      <c r="G2678" s="5"/>
      <c r="H2678" s="70">
        <f>SUMIFS('0. CSM'!C:C,'0. CSM'!L:L,CSM_AGENCY3[[#This Row],[Agency]],'0. CSM'!M:M,CSM_AGENCY3[[#This Row],[Billing CSM Title]])+SUMIFS('0. CSM'!E:E,'0. CSM'!L:L,CSM_AGENCY3[[#This Row],[Agency]],'0. CSM'!M:M,CSM_AGENCY3[[#This Row],[Billing CSM Title]])*1000</f>
        <v>0</v>
      </c>
      <c r="I2678" s="70">
        <f>SUMIFS('0. CSM'!D:D,'0. CSM'!L:L,CSM_AGENCY3[[#This Row],[Agency]],'0. CSM'!M:M,CSM_AGENCY3[[#This Row],[Billing CSM Title]])+SUMIFS('0. CSM'!F:F,'0. CSM'!L:L,CSM_AGENCY3[[#This Row],[Agency]],'0. CSM'!M:M,CSM_AGENCY3[[#This Row],[Billing CSM Title]])*1000</f>
        <v>0</v>
      </c>
      <c r="J2678" s="70">
        <f>CSM_AGENCY3[[#This Row],[FY1 ANNUAL]]+CSM_AGENCY3[[#This Row],[FY2 ANNUAL]]</f>
        <v>0</v>
      </c>
      <c r="K2678" s="70">
        <f>ROUND(CSM_AGENCY3[[#This Row],[FY1 ANNUAL]]/12,2)</f>
        <v>0</v>
      </c>
      <c r="L2678" s="70">
        <f>ROUND(CSM_AGENCY3[[#This Row],[FY2 ANNUAL]]/12,2)</f>
        <v>0</v>
      </c>
    </row>
    <row r="2679" spans="1:12" hidden="1" x14ac:dyDescent="0.25">
      <c r="A2679" t="s">
        <v>270</v>
      </c>
      <c r="B2679" t="s">
        <v>392</v>
      </c>
      <c r="C2679" s="4" t="s">
        <v>470</v>
      </c>
      <c r="D2679" s="4"/>
      <c r="E2679" s="4" t="str">
        <f>CSM_AGENCY3[[#This Row],[Agency]]&amp;"-"&amp;CSM_AGENCY3[[#This Row],[Agency Name]]</f>
        <v>240-Department of Licensing</v>
      </c>
      <c r="F2679" s="8" t="s">
        <v>47</v>
      </c>
      <c r="G2679" s="5"/>
      <c r="H2679" s="70">
        <f>SUMIFS('0. CSM'!C:C,'0. CSM'!L:L,CSM_AGENCY3[[#This Row],[Agency]],'0. CSM'!M:M,CSM_AGENCY3[[#This Row],[Billing CSM Title]])+SUMIFS('0. CSM'!E:E,'0. CSM'!L:L,CSM_AGENCY3[[#This Row],[Agency]],'0. CSM'!M:M,CSM_AGENCY3[[#This Row],[Billing CSM Title]])*1000</f>
        <v>0</v>
      </c>
      <c r="I2679" s="70">
        <f>SUMIFS('0. CSM'!D:D,'0. CSM'!L:L,CSM_AGENCY3[[#This Row],[Agency]],'0. CSM'!M:M,CSM_AGENCY3[[#This Row],[Billing CSM Title]])+SUMIFS('0. CSM'!F:F,'0. CSM'!L:L,CSM_AGENCY3[[#This Row],[Agency]],'0. CSM'!M:M,CSM_AGENCY3[[#This Row],[Billing CSM Title]])*1000</f>
        <v>0</v>
      </c>
      <c r="J2679" s="70">
        <f>CSM_AGENCY3[[#This Row],[FY1 ANNUAL]]+CSM_AGENCY3[[#This Row],[FY2 ANNUAL]]</f>
        <v>0</v>
      </c>
      <c r="K2679" s="70">
        <f>ROUND(CSM_AGENCY3[[#This Row],[FY1 ANNUAL]]/12,2)</f>
        <v>0</v>
      </c>
      <c r="L2679" s="70">
        <f>ROUND(CSM_AGENCY3[[#This Row],[FY2 ANNUAL]]/12,2)</f>
        <v>0</v>
      </c>
    </row>
    <row r="2680" spans="1:12" hidden="1" x14ac:dyDescent="0.25">
      <c r="A2680" t="s">
        <v>271</v>
      </c>
      <c r="B2680" t="s">
        <v>393</v>
      </c>
      <c r="C2680" s="4" t="s">
        <v>470</v>
      </c>
      <c r="D2680" s="4"/>
      <c r="E2680" s="4" t="str">
        <f>CSM_AGENCY3[[#This Row],[Agency]]&amp;"-"&amp;CSM_AGENCY3[[#This Row],[Agency Name]]</f>
        <v>245-Military Department</v>
      </c>
      <c r="F2680" s="8" t="s">
        <v>47</v>
      </c>
      <c r="G2680" s="5"/>
      <c r="H2680" s="70">
        <f>SUMIFS('0. CSM'!C:C,'0. CSM'!L:L,CSM_AGENCY3[[#This Row],[Agency]],'0. CSM'!M:M,CSM_AGENCY3[[#This Row],[Billing CSM Title]])+SUMIFS('0. CSM'!E:E,'0. CSM'!L:L,CSM_AGENCY3[[#This Row],[Agency]],'0. CSM'!M:M,CSM_AGENCY3[[#This Row],[Billing CSM Title]])*1000</f>
        <v>0</v>
      </c>
      <c r="I2680" s="70">
        <f>SUMIFS('0. CSM'!D:D,'0. CSM'!L:L,CSM_AGENCY3[[#This Row],[Agency]],'0. CSM'!M:M,CSM_AGENCY3[[#This Row],[Billing CSM Title]])+SUMIFS('0. CSM'!F:F,'0. CSM'!L:L,CSM_AGENCY3[[#This Row],[Agency]],'0. CSM'!M:M,CSM_AGENCY3[[#This Row],[Billing CSM Title]])*1000</f>
        <v>0</v>
      </c>
      <c r="J2680" s="70">
        <f>CSM_AGENCY3[[#This Row],[FY1 ANNUAL]]+CSM_AGENCY3[[#This Row],[FY2 ANNUAL]]</f>
        <v>0</v>
      </c>
      <c r="K2680" s="70">
        <f>ROUND(CSM_AGENCY3[[#This Row],[FY1 ANNUAL]]/12,2)</f>
        <v>0</v>
      </c>
      <c r="L2680" s="70">
        <f>ROUND(CSM_AGENCY3[[#This Row],[FY2 ANNUAL]]/12,2)</f>
        <v>0</v>
      </c>
    </row>
    <row r="2681" spans="1:12" hidden="1" x14ac:dyDescent="0.25">
      <c r="A2681" t="s">
        <v>272</v>
      </c>
      <c r="B2681" t="s">
        <v>394</v>
      </c>
      <c r="C2681" s="4" t="s">
        <v>470</v>
      </c>
      <c r="D2681" s="4"/>
      <c r="E2681" s="4" t="str">
        <f>CSM_AGENCY3[[#This Row],[Agency]]&amp;"-"&amp;CSM_AGENCY3[[#This Row],[Agency Name]]</f>
        <v>275-Public Employment Relations Comm</v>
      </c>
      <c r="F2681" s="8" t="s">
        <v>47</v>
      </c>
      <c r="G2681" s="5"/>
      <c r="H2681" s="70">
        <f>SUMIFS('0. CSM'!C:C,'0. CSM'!L:L,CSM_AGENCY3[[#This Row],[Agency]],'0. CSM'!M:M,CSM_AGENCY3[[#This Row],[Billing CSM Title]])+SUMIFS('0. CSM'!E:E,'0. CSM'!L:L,CSM_AGENCY3[[#This Row],[Agency]],'0. CSM'!M:M,CSM_AGENCY3[[#This Row],[Billing CSM Title]])*1000</f>
        <v>0</v>
      </c>
      <c r="I2681" s="70">
        <f>SUMIFS('0. CSM'!D:D,'0. CSM'!L:L,CSM_AGENCY3[[#This Row],[Agency]],'0. CSM'!M:M,CSM_AGENCY3[[#This Row],[Billing CSM Title]])+SUMIFS('0. CSM'!F:F,'0. CSM'!L:L,CSM_AGENCY3[[#This Row],[Agency]],'0. CSM'!M:M,CSM_AGENCY3[[#This Row],[Billing CSM Title]])*1000</f>
        <v>0</v>
      </c>
      <c r="J2681" s="70">
        <f>CSM_AGENCY3[[#This Row],[FY1 ANNUAL]]+CSM_AGENCY3[[#This Row],[FY2 ANNUAL]]</f>
        <v>0</v>
      </c>
      <c r="K2681" s="70">
        <f>ROUND(CSM_AGENCY3[[#This Row],[FY1 ANNUAL]]/12,2)</f>
        <v>0</v>
      </c>
      <c r="L2681" s="70">
        <f>ROUND(CSM_AGENCY3[[#This Row],[FY2 ANNUAL]]/12,2)</f>
        <v>0</v>
      </c>
    </row>
    <row r="2682" spans="1:12" hidden="1" x14ac:dyDescent="0.25">
      <c r="A2682" t="s">
        <v>273</v>
      </c>
      <c r="B2682" t="s">
        <v>395</v>
      </c>
      <c r="C2682" s="4" t="s">
        <v>470</v>
      </c>
      <c r="D2682" s="4"/>
      <c r="E2682" s="4" t="str">
        <f>CSM_AGENCY3[[#This Row],[Agency]]&amp;"-"&amp;CSM_AGENCY3[[#This Row],[Agency Name]]</f>
        <v>300-Dept of Social and Health Services</v>
      </c>
      <c r="F2682" s="8" t="s">
        <v>47</v>
      </c>
      <c r="G2682" s="5"/>
      <c r="H2682" s="70">
        <f>SUMIFS('0. CSM'!C:C,'0. CSM'!L:L,CSM_AGENCY3[[#This Row],[Agency]],'0. CSM'!M:M,CSM_AGENCY3[[#This Row],[Billing CSM Title]])+SUMIFS('0. CSM'!E:E,'0. CSM'!L:L,CSM_AGENCY3[[#This Row],[Agency]],'0. CSM'!M:M,CSM_AGENCY3[[#This Row],[Billing CSM Title]])*1000</f>
        <v>0</v>
      </c>
      <c r="I2682" s="70">
        <f>SUMIFS('0. CSM'!D:D,'0. CSM'!L:L,CSM_AGENCY3[[#This Row],[Agency]],'0. CSM'!M:M,CSM_AGENCY3[[#This Row],[Billing CSM Title]])+SUMIFS('0. CSM'!F:F,'0. CSM'!L:L,CSM_AGENCY3[[#This Row],[Agency]],'0. CSM'!M:M,CSM_AGENCY3[[#This Row],[Billing CSM Title]])*1000</f>
        <v>0</v>
      </c>
      <c r="J2682" s="70">
        <f>CSM_AGENCY3[[#This Row],[FY1 ANNUAL]]+CSM_AGENCY3[[#This Row],[FY2 ANNUAL]]</f>
        <v>0</v>
      </c>
      <c r="K2682" s="70">
        <f>ROUND(CSM_AGENCY3[[#This Row],[FY1 ANNUAL]]/12,2)</f>
        <v>0</v>
      </c>
      <c r="L2682" s="70">
        <f>ROUND(CSM_AGENCY3[[#This Row],[FY2 ANNUAL]]/12,2)</f>
        <v>0</v>
      </c>
    </row>
    <row r="2683" spans="1:12" hidden="1" x14ac:dyDescent="0.25">
      <c r="A2683" t="s">
        <v>274</v>
      </c>
      <c r="B2683" t="s">
        <v>396</v>
      </c>
      <c r="C2683" s="4" t="s">
        <v>470</v>
      </c>
      <c r="D2683" s="4"/>
      <c r="E2683" s="4" t="str">
        <f>CSM_AGENCY3[[#This Row],[Agency]]&amp;"-"&amp;CSM_AGENCY3[[#This Row],[Agency Name]]</f>
        <v>303-Department of Health</v>
      </c>
      <c r="F2683" s="8" t="s">
        <v>47</v>
      </c>
      <c r="G2683" s="5"/>
      <c r="H2683" s="70">
        <f>SUMIFS('0. CSM'!C:C,'0. CSM'!L:L,CSM_AGENCY3[[#This Row],[Agency]],'0. CSM'!M:M,CSM_AGENCY3[[#This Row],[Billing CSM Title]])+SUMIFS('0. CSM'!E:E,'0. CSM'!L:L,CSM_AGENCY3[[#This Row],[Agency]],'0. CSM'!M:M,CSM_AGENCY3[[#This Row],[Billing CSM Title]])*1000</f>
        <v>0</v>
      </c>
      <c r="I2683" s="70">
        <f>SUMIFS('0. CSM'!D:D,'0. CSM'!L:L,CSM_AGENCY3[[#This Row],[Agency]],'0. CSM'!M:M,CSM_AGENCY3[[#This Row],[Billing CSM Title]])+SUMIFS('0. CSM'!F:F,'0. CSM'!L:L,CSM_AGENCY3[[#This Row],[Agency]],'0. CSM'!M:M,CSM_AGENCY3[[#This Row],[Billing CSM Title]])*1000</f>
        <v>0</v>
      </c>
      <c r="J2683" s="70">
        <f>CSM_AGENCY3[[#This Row],[FY1 ANNUAL]]+CSM_AGENCY3[[#This Row],[FY2 ANNUAL]]</f>
        <v>0</v>
      </c>
      <c r="K2683" s="70">
        <f>ROUND(CSM_AGENCY3[[#This Row],[FY1 ANNUAL]]/12,2)</f>
        <v>0</v>
      </c>
      <c r="L2683" s="70">
        <f>ROUND(CSM_AGENCY3[[#This Row],[FY2 ANNUAL]]/12,2)</f>
        <v>0</v>
      </c>
    </row>
    <row r="2684" spans="1:12" hidden="1" x14ac:dyDescent="0.25">
      <c r="A2684" t="s">
        <v>275</v>
      </c>
      <c r="B2684" t="s">
        <v>397</v>
      </c>
      <c r="C2684" s="4" t="s">
        <v>470</v>
      </c>
      <c r="D2684" s="4"/>
      <c r="E2684" s="4" t="str">
        <f>CSM_AGENCY3[[#This Row],[Agency]]&amp;"-"&amp;CSM_AGENCY3[[#This Row],[Agency Name]]</f>
        <v>305-Department of Veterans' Affairs</v>
      </c>
      <c r="F2684" s="8" t="s">
        <v>47</v>
      </c>
      <c r="G2684" s="5"/>
      <c r="H2684" s="70">
        <f>SUMIFS('0. CSM'!C:C,'0. CSM'!L:L,CSM_AGENCY3[[#This Row],[Agency]],'0. CSM'!M:M,CSM_AGENCY3[[#This Row],[Billing CSM Title]])+SUMIFS('0. CSM'!E:E,'0. CSM'!L:L,CSM_AGENCY3[[#This Row],[Agency]],'0. CSM'!M:M,CSM_AGENCY3[[#This Row],[Billing CSM Title]])*1000</f>
        <v>0</v>
      </c>
      <c r="I2684" s="70">
        <f>SUMIFS('0. CSM'!D:D,'0. CSM'!L:L,CSM_AGENCY3[[#This Row],[Agency]],'0. CSM'!M:M,CSM_AGENCY3[[#This Row],[Billing CSM Title]])+SUMIFS('0. CSM'!F:F,'0. CSM'!L:L,CSM_AGENCY3[[#This Row],[Agency]],'0. CSM'!M:M,CSM_AGENCY3[[#This Row],[Billing CSM Title]])*1000</f>
        <v>0</v>
      </c>
      <c r="J2684" s="70">
        <f>CSM_AGENCY3[[#This Row],[FY1 ANNUAL]]+CSM_AGENCY3[[#This Row],[FY2 ANNUAL]]</f>
        <v>0</v>
      </c>
      <c r="K2684" s="70">
        <f>ROUND(CSM_AGENCY3[[#This Row],[FY1 ANNUAL]]/12,2)</f>
        <v>0</v>
      </c>
      <c r="L2684" s="70">
        <f>ROUND(CSM_AGENCY3[[#This Row],[FY2 ANNUAL]]/12,2)</f>
        <v>0</v>
      </c>
    </row>
    <row r="2685" spans="1:12" hidden="1" x14ac:dyDescent="0.25">
      <c r="A2685" t="s">
        <v>276</v>
      </c>
      <c r="B2685" t="s">
        <v>398</v>
      </c>
      <c r="C2685" s="4" t="s">
        <v>470</v>
      </c>
      <c r="D2685" s="4"/>
      <c r="E2685" s="4" t="str">
        <f>CSM_AGENCY3[[#This Row],[Agency]]&amp;"-"&amp;CSM_AGENCY3[[#This Row],[Agency Name]]</f>
        <v>307-Dept of Children, Youth &amp; Families</v>
      </c>
      <c r="F2685" s="8" t="s">
        <v>47</v>
      </c>
      <c r="G2685" s="5"/>
      <c r="H2685" s="70">
        <f>SUMIFS('0. CSM'!C:C,'0. CSM'!L:L,CSM_AGENCY3[[#This Row],[Agency]],'0. CSM'!M:M,CSM_AGENCY3[[#This Row],[Billing CSM Title]])+SUMIFS('0. CSM'!E:E,'0. CSM'!L:L,CSM_AGENCY3[[#This Row],[Agency]],'0. CSM'!M:M,CSM_AGENCY3[[#This Row],[Billing CSM Title]])*1000</f>
        <v>0</v>
      </c>
      <c r="I2685" s="70">
        <f>SUMIFS('0. CSM'!D:D,'0. CSM'!L:L,CSM_AGENCY3[[#This Row],[Agency]],'0. CSM'!M:M,CSM_AGENCY3[[#This Row],[Billing CSM Title]])+SUMIFS('0. CSM'!F:F,'0. CSM'!L:L,CSM_AGENCY3[[#This Row],[Agency]],'0. CSM'!M:M,CSM_AGENCY3[[#This Row],[Billing CSM Title]])*1000</f>
        <v>0</v>
      </c>
      <c r="J2685" s="70">
        <f>CSM_AGENCY3[[#This Row],[FY1 ANNUAL]]+CSM_AGENCY3[[#This Row],[FY2 ANNUAL]]</f>
        <v>0</v>
      </c>
      <c r="K2685" s="70">
        <f>ROUND(CSM_AGENCY3[[#This Row],[FY1 ANNUAL]]/12,2)</f>
        <v>0</v>
      </c>
      <c r="L2685" s="70">
        <f>ROUND(CSM_AGENCY3[[#This Row],[FY2 ANNUAL]]/12,2)</f>
        <v>0</v>
      </c>
    </row>
    <row r="2686" spans="1:12" hidden="1" x14ac:dyDescent="0.25">
      <c r="A2686" t="s">
        <v>277</v>
      </c>
      <c r="B2686" t="s">
        <v>399</v>
      </c>
      <c r="C2686" s="4" t="s">
        <v>470</v>
      </c>
      <c r="D2686" s="4"/>
      <c r="E2686" s="4" t="str">
        <f>CSM_AGENCY3[[#This Row],[Agency]]&amp;"-"&amp;CSM_AGENCY3[[#This Row],[Agency Name]]</f>
        <v>310-Department of Corrections</v>
      </c>
      <c r="F2686" s="8" t="s">
        <v>47</v>
      </c>
      <c r="G2686" s="5"/>
      <c r="H2686" s="70">
        <f>SUMIFS('0. CSM'!C:C,'0. CSM'!L:L,CSM_AGENCY3[[#This Row],[Agency]],'0. CSM'!M:M,CSM_AGENCY3[[#This Row],[Billing CSM Title]])+SUMIFS('0. CSM'!E:E,'0. CSM'!L:L,CSM_AGENCY3[[#This Row],[Agency]],'0. CSM'!M:M,CSM_AGENCY3[[#This Row],[Billing CSM Title]])*1000</f>
        <v>0</v>
      </c>
      <c r="I2686" s="70">
        <f>SUMIFS('0. CSM'!D:D,'0. CSM'!L:L,CSM_AGENCY3[[#This Row],[Agency]],'0. CSM'!M:M,CSM_AGENCY3[[#This Row],[Billing CSM Title]])+SUMIFS('0. CSM'!F:F,'0. CSM'!L:L,CSM_AGENCY3[[#This Row],[Agency]],'0. CSM'!M:M,CSM_AGENCY3[[#This Row],[Billing CSM Title]])*1000</f>
        <v>0</v>
      </c>
      <c r="J2686" s="70">
        <f>CSM_AGENCY3[[#This Row],[FY1 ANNUAL]]+CSM_AGENCY3[[#This Row],[FY2 ANNUAL]]</f>
        <v>0</v>
      </c>
      <c r="K2686" s="70">
        <f>ROUND(CSM_AGENCY3[[#This Row],[FY1 ANNUAL]]/12,2)</f>
        <v>0</v>
      </c>
      <c r="L2686" s="70">
        <f>ROUND(CSM_AGENCY3[[#This Row],[FY2 ANNUAL]]/12,2)</f>
        <v>0</v>
      </c>
    </row>
    <row r="2687" spans="1:12" hidden="1" x14ac:dyDescent="0.25">
      <c r="A2687" t="s">
        <v>278</v>
      </c>
      <c r="B2687" t="s">
        <v>400</v>
      </c>
      <c r="C2687" s="4" t="s">
        <v>470</v>
      </c>
      <c r="D2687" s="4"/>
      <c r="E2687" s="4" t="str">
        <f>CSM_AGENCY3[[#This Row],[Agency]]&amp;"-"&amp;CSM_AGENCY3[[#This Row],[Agency Name]]</f>
        <v>315-Dept of Services for the Blind</v>
      </c>
      <c r="F2687" s="8" t="s">
        <v>47</v>
      </c>
      <c r="G2687" s="5"/>
      <c r="H2687" s="70">
        <f>SUMIFS('0. CSM'!C:C,'0. CSM'!L:L,CSM_AGENCY3[[#This Row],[Agency]],'0. CSM'!M:M,CSM_AGENCY3[[#This Row],[Billing CSM Title]])+SUMIFS('0. CSM'!E:E,'0. CSM'!L:L,CSM_AGENCY3[[#This Row],[Agency]],'0. CSM'!M:M,CSM_AGENCY3[[#This Row],[Billing CSM Title]])*1000</f>
        <v>0</v>
      </c>
      <c r="I2687" s="70">
        <f>SUMIFS('0. CSM'!D:D,'0. CSM'!L:L,CSM_AGENCY3[[#This Row],[Agency]],'0. CSM'!M:M,CSM_AGENCY3[[#This Row],[Billing CSM Title]])+SUMIFS('0. CSM'!F:F,'0. CSM'!L:L,CSM_AGENCY3[[#This Row],[Agency]],'0. CSM'!M:M,CSM_AGENCY3[[#This Row],[Billing CSM Title]])*1000</f>
        <v>0</v>
      </c>
      <c r="J2687" s="70">
        <f>CSM_AGENCY3[[#This Row],[FY1 ANNUAL]]+CSM_AGENCY3[[#This Row],[FY2 ANNUAL]]</f>
        <v>0</v>
      </c>
      <c r="K2687" s="70">
        <f>ROUND(CSM_AGENCY3[[#This Row],[FY1 ANNUAL]]/12,2)</f>
        <v>0</v>
      </c>
      <c r="L2687" s="70">
        <f>ROUND(CSM_AGENCY3[[#This Row],[FY2 ANNUAL]]/12,2)</f>
        <v>0</v>
      </c>
    </row>
    <row r="2688" spans="1:12" hidden="1" x14ac:dyDescent="0.25">
      <c r="A2688" t="s">
        <v>279</v>
      </c>
      <c r="B2688" t="s">
        <v>401</v>
      </c>
      <c r="C2688" s="4" t="s">
        <v>470</v>
      </c>
      <c r="D2688" s="4"/>
      <c r="E2688" s="4" t="str">
        <f>CSM_AGENCY3[[#This Row],[Agency]]&amp;"-"&amp;CSM_AGENCY3[[#This Row],[Agency Name]]</f>
        <v>340-Student Achievement Council</v>
      </c>
      <c r="F2688" s="8" t="s">
        <v>47</v>
      </c>
      <c r="G2688" s="5"/>
      <c r="H2688" s="70">
        <f>SUMIFS('0. CSM'!C:C,'0. CSM'!L:L,CSM_AGENCY3[[#This Row],[Agency]],'0. CSM'!M:M,CSM_AGENCY3[[#This Row],[Billing CSM Title]])+SUMIFS('0. CSM'!E:E,'0. CSM'!L:L,CSM_AGENCY3[[#This Row],[Agency]],'0. CSM'!M:M,CSM_AGENCY3[[#This Row],[Billing CSM Title]])*1000</f>
        <v>0</v>
      </c>
      <c r="I2688" s="70">
        <f>SUMIFS('0. CSM'!D:D,'0. CSM'!L:L,CSM_AGENCY3[[#This Row],[Agency]],'0. CSM'!M:M,CSM_AGENCY3[[#This Row],[Billing CSM Title]])+SUMIFS('0. CSM'!F:F,'0. CSM'!L:L,CSM_AGENCY3[[#This Row],[Agency]],'0. CSM'!M:M,CSM_AGENCY3[[#This Row],[Billing CSM Title]])*1000</f>
        <v>0</v>
      </c>
      <c r="J2688" s="70">
        <f>CSM_AGENCY3[[#This Row],[FY1 ANNUAL]]+CSM_AGENCY3[[#This Row],[FY2 ANNUAL]]</f>
        <v>0</v>
      </c>
      <c r="K2688" s="70">
        <f>ROUND(CSM_AGENCY3[[#This Row],[FY1 ANNUAL]]/12,2)</f>
        <v>0</v>
      </c>
      <c r="L2688" s="70">
        <f>ROUND(CSM_AGENCY3[[#This Row],[FY2 ANNUAL]]/12,2)</f>
        <v>0</v>
      </c>
    </row>
    <row r="2689" spans="1:12" hidden="1" x14ac:dyDescent="0.25">
      <c r="A2689" t="s">
        <v>280</v>
      </c>
      <c r="B2689" t="s">
        <v>402</v>
      </c>
      <c r="C2689" s="4" t="s">
        <v>470</v>
      </c>
      <c r="D2689" s="4"/>
      <c r="E2689" s="4" t="str">
        <f>CSM_AGENCY3[[#This Row],[Agency]]&amp;"-"&amp;CSM_AGENCY3[[#This Row],[Agency Name]]</f>
        <v>341-LEOFF 2 Retirement Board</v>
      </c>
      <c r="F2689" s="8" t="s">
        <v>47</v>
      </c>
      <c r="G2689" s="5"/>
      <c r="H2689" s="70">
        <f>SUMIFS('0. CSM'!C:C,'0. CSM'!L:L,CSM_AGENCY3[[#This Row],[Agency]],'0. CSM'!M:M,CSM_AGENCY3[[#This Row],[Billing CSM Title]])+SUMIFS('0. CSM'!E:E,'0. CSM'!L:L,CSM_AGENCY3[[#This Row],[Agency]],'0. CSM'!M:M,CSM_AGENCY3[[#This Row],[Billing CSM Title]])*1000</f>
        <v>0</v>
      </c>
      <c r="I2689" s="70">
        <f>SUMIFS('0. CSM'!D:D,'0. CSM'!L:L,CSM_AGENCY3[[#This Row],[Agency]],'0. CSM'!M:M,CSM_AGENCY3[[#This Row],[Billing CSM Title]])+SUMIFS('0. CSM'!F:F,'0. CSM'!L:L,CSM_AGENCY3[[#This Row],[Agency]],'0. CSM'!M:M,CSM_AGENCY3[[#This Row],[Billing CSM Title]])*1000</f>
        <v>0</v>
      </c>
      <c r="J2689" s="70">
        <f>CSM_AGENCY3[[#This Row],[FY1 ANNUAL]]+CSM_AGENCY3[[#This Row],[FY2 ANNUAL]]</f>
        <v>0</v>
      </c>
      <c r="K2689" s="70">
        <f>ROUND(CSM_AGENCY3[[#This Row],[FY1 ANNUAL]]/12,2)</f>
        <v>0</v>
      </c>
      <c r="L2689" s="70">
        <f>ROUND(CSM_AGENCY3[[#This Row],[FY2 ANNUAL]]/12,2)</f>
        <v>0</v>
      </c>
    </row>
    <row r="2690" spans="1:12" hidden="1" x14ac:dyDescent="0.25">
      <c r="A2690" t="s">
        <v>281</v>
      </c>
      <c r="B2690" t="s">
        <v>403</v>
      </c>
      <c r="C2690" s="4" t="s">
        <v>470</v>
      </c>
      <c r="D2690" s="4"/>
      <c r="E2690" s="4" t="str">
        <f>CSM_AGENCY3[[#This Row],[Agency]]&amp;"-"&amp;CSM_AGENCY3[[#This Row],[Agency Name]]</f>
        <v>350-Public Schools</v>
      </c>
      <c r="F2690" s="8" t="s">
        <v>47</v>
      </c>
      <c r="G2690" s="5"/>
      <c r="H2690" s="70">
        <f>SUMIFS('0. CSM'!C:C,'0. CSM'!L:L,CSM_AGENCY3[[#This Row],[Agency]],'0. CSM'!M:M,CSM_AGENCY3[[#This Row],[Billing CSM Title]])+SUMIFS('0. CSM'!E:E,'0. CSM'!L:L,CSM_AGENCY3[[#This Row],[Agency]],'0. CSM'!M:M,CSM_AGENCY3[[#This Row],[Billing CSM Title]])*1000</f>
        <v>0</v>
      </c>
      <c r="I2690" s="70">
        <f>SUMIFS('0. CSM'!D:D,'0. CSM'!L:L,CSM_AGENCY3[[#This Row],[Agency]],'0. CSM'!M:M,CSM_AGENCY3[[#This Row],[Billing CSM Title]])+SUMIFS('0. CSM'!F:F,'0. CSM'!L:L,CSM_AGENCY3[[#This Row],[Agency]],'0. CSM'!M:M,CSM_AGENCY3[[#This Row],[Billing CSM Title]])*1000</f>
        <v>0</v>
      </c>
      <c r="J2690" s="70">
        <f>CSM_AGENCY3[[#This Row],[FY1 ANNUAL]]+CSM_AGENCY3[[#This Row],[FY2 ANNUAL]]</f>
        <v>0</v>
      </c>
      <c r="K2690" s="70">
        <f>ROUND(CSM_AGENCY3[[#This Row],[FY1 ANNUAL]]/12,2)</f>
        <v>0</v>
      </c>
      <c r="L2690" s="70">
        <f>ROUND(CSM_AGENCY3[[#This Row],[FY2 ANNUAL]]/12,2)</f>
        <v>0</v>
      </c>
    </row>
    <row r="2691" spans="1:12" hidden="1" x14ac:dyDescent="0.25">
      <c r="A2691" t="s">
        <v>282</v>
      </c>
      <c r="B2691" t="s">
        <v>404</v>
      </c>
      <c r="C2691" s="4" t="s">
        <v>470</v>
      </c>
      <c r="D2691" s="4"/>
      <c r="E2691" s="4" t="str">
        <f>CSM_AGENCY3[[#This Row],[Agency]]&amp;"-"&amp;CSM_AGENCY3[[#This Row],[Agency Name]]</f>
        <v>351-State School for the Blind</v>
      </c>
      <c r="F2691" s="8" t="s">
        <v>47</v>
      </c>
      <c r="G2691" s="5"/>
      <c r="H2691" s="70">
        <f>SUMIFS('0. CSM'!C:C,'0. CSM'!L:L,CSM_AGENCY3[[#This Row],[Agency]],'0. CSM'!M:M,CSM_AGENCY3[[#This Row],[Billing CSM Title]])+SUMIFS('0. CSM'!E:E,'0. CSM'!L:L,CSM_AGENCY3[[#This Row],[Agency]],'0. CSM'!M:M,CSM_AGENCY3[[#This Row],[Billing CSM Title]])*1000</f>
        <v>0</v>
      </c>
      <c r="I2691" s="70">
        <f>SUMIFS('0. CSM'!D:D,'0. CSM'!L:L,CSM_AGENCY3[[#This Row],[Agency]],'0. CSM'!M:M,CSM_AGENCY3[[#This Row],[Billing CSM Title]])+SUMIFS('0. CSM'!F:F,'0. CSM'!L:L,CSM_AGENCY3[[#This Row],[Agency]],'0. CSM'!M:M,CSM_AGENCY3[[#This Row],[Billing CSM Title]])*1000</f>
        <v>0</v>
      </c>
      <c r="J2691" s="70">
        <f>CSM_AGENCY3[[#This Row],[FY1 ANNUAL]]+CSM_AGENCY3[[#This Row],[FY2 ANNUAL]]</f>
        <v>0</v>
      </c>
      <c r="K2691" s="70">
        <f>ROUND(CSM_AGENCY3[[#This Row],[FY1 ANNUAL]]/12,2)</f>
        <v>0</v>
      </c>
      <c r="L2691" s="70">
        <f>ROUND(CSM_AGENCY3[[#This Row],[FY2 ANNUAL]]/12,2)</f>
        <v>0</v>
      </c>
    </row>
    <row r="2692" spans="1:12" hidden="1" x14ac:dyDescent="0.25">
      <c r="A2692" t="s">
        <v>283</v>
      </c>
      <c r="B2692" t="s">
        <v>405</v>
      </c>
      <c r="C2692" s="4" t="s">
        <v>470</v>
      </c>
      <c r="D2692" s="4"/>
      <c r="E2692" s="4" t="str">
        <f>CSM_AGENCY3[[#This Row],[Agency]]&amp;"-"&amp;CSM_AGENCY3[[#This Row],[Agency Name]]</f>
        <v>353-Childhood Deafness &amp; Hearing Loss</v>
      </c>
      <c r="F2692" s="8" t="s">
        <v>47</v>
      </c>
      <c r="G2692" s="5"/>
      <c r="H2692" s="70">
        <f>SUMIFS('0. CSM'!C:C,'0. CSM'!L:L,CSM_AGENCY3[[#This Row],[Agency]],'0. CSM'!M:M,CSM_AGENCY3[[#This Row],[Billing CSM Title]])+SUMIFS('0. CSM'!E:E,'0. CSM'!L:L,CSM_AGENCY3[[#This Row],[Agency]],'0. CSM'!M:M,CSM_AGENCY3[[#This Row],[Billing CSM Title]])*1000</f>
        <v>0</v>
      </c>
      <c r="I2692" s="70">
        <f>SUMIFS('0. CSM'!D:D,'0. CSM'!L:L,CSM_AGENCY3[[#This Row],[Agency]],'0. CSM'!M:M,CSM_AGENCY3[[#This Row],[Billing CSM Title]])+SUMIFS('0. CSM'!F:F,'0. CSM'!L:L,CSM_AGENCY3[[#This Row],[Agency]],'0. CSM'!M:M,CSM_AGENCY3[[#This Row],[Billing CSM Title]])*1000</f>
        <v>0</v>
      </c>
      <c r="J2692" s="70">
        <f>CSM_AGENCY3[[#This Row],[FY1 ANNUAL]]+CSM_AGENCY3[[#This Row],[FY2 ANNUAL]]</f>
        <v>0</v>
      </c>
      <c r="K2692" s="70">
        <f>ROUND(CSM_AGENCY3[[#This Row],[FY1 ANNUAL]]/12,2)</f>
        <v>0</v>
      </c>
      <c r="L2692" s="70">
        <f>ROUND(CSM_AGENCY3[[#This Row],[FY2 ANNUAL]]/12,2)</f>
        <v>0</v>
      </c>
    </row>
    <row r="2693" spans="1:12" hidden="1" x14ac:dyDescent="0.25">
      <c r="A2693" t="s">
        <v>284</v>
      </c>
      <c r="B2693" t="s">
        <v>406</v>
      </c>
      <c r="C2693" s="4" t="s">
        <v>470</v>
      </c>
      <c r="D2693" s="4"/>
      <c r="E2693" s="4" t="str">
        <f>CSM_AGENCY3[[#This Row],[Agency]]&amp;"-"&amp;CSM_AGENCY3[[#This Row],[Agency Name]]</f>
        <v>354-Workforce Trng &amp; Educ Coord Board</v>
      </c>
      <c r="F2693" s="8" t="s">
        <v>47</v>
      </c>
      <c r="G2693" s="5"/>
      <c r="H2693" s="70">
        <f>SUMIFS('0. CSM'!C:C,'0. CSM'!L:L,CSM_AGENCY3[[#This Row],[Agency]],'0. CSM'!M:M,CSM_AGENCY3[[#This Row],[Billing CSM Title]])+SUMIFS('0. CSM'!E:E,'0. CSM'!L:L,CSM_AGENCY3[[#This Row],[Agency]],'0. CSM'!M:M,CSM_AGENCY3[[#This Row],[Billing CSM Title]])*1000</f>
        <v>0</v>
      </c>
      <c r="I2693" s="70">
        <f>SUMIFS('0. CSM'!D:D,'0. CSM'!L:L,CSM_AGENCY3[[#This Row],[Agency]],'0. CSM'!M:M,CSM_AGENCY3[[#This Row],[Billing CSM Title]])+SUMIFS('0. CSM'!F:F,'0. CSM'!L:L,CSM_AGENCY3[[#This Row],[Agency]],'0. CSM'!M:M,CSM_AGENCY3[[#This Row],[Billing CSM Title]])*1000</f>
        <v>0</v>
      </c>
      <c r="J2693" s="70">
        <f>CSM_AGENCY3[[#This Row],[FY1 ANNUAL]]+CSM_AGENCY3[[#This Row],[FY2 ANNUAL]]</f>
        <v>0</v>
      </c>
      <c r="K2693" s="70">
        <f>ROUND(CSM_AGENCY3[[#This Row],[FY1 ANNUAL]]/12,2)</f>
        <v>0</v>
      </c>
      <c r="L2693" s="70">
        <f>ROUND(CSM_AGENCY3[[#This Row],[FY2 ANNUAL]]/12,2)</f>
        <v>0</v>
      </c>
    </row>
    <row r="2694" spans="1:12" hidden="1" x14ac:dyDescent="0.25">
      <c r="A2694" t="s">
        <v>285</v>
      </c>
      <c r="B2694" t="s">
        <v>407</v>
      </c>
      <c r="C2694" s="4" t="s">
        <v>470</v>
      </c>
      <c r="D2694" s="4"/>
      <c r="E2694" s="4" t="str">
        <f>CSM_AGENCY3[[#This Row],[Agency]]&amp;"-"&amp;CSM_AGENCY3[[#This Row],[Agency Name]]</f>
        <v>355-Archaeology &amp; Historic Preservation</v>
      </c>
      <c r="F2694" s="8" t="s">
        <v>47</v>
      </c>
      <c r="G2694" s="5"/>
      <c r="H2694" s="70">
        <f>SUMIFS('0. CSM'!C:C,'0. CSM'!L:L,CSM_AGENCY3[[#This Row],[Agency]],'0. CSM'!M:M,CSM_AGENCY3[[#This Row],[Billing CSM Title]])+SUMIFS('0. CSM'!E:E,'0. CSM'!L:L,CSM_AGENCY3[[#This Row],[Agency]],'0. CSM'!M:M,CSM_AGENCY3[[#This Row],[Billing CSM Title]])*1000</f>
        <v>0</v>
      </c>
      <c r="I2694" s="70">
        <f>SUMIFS('0. CSM'!D:D,'0. CSM'!L:L,CSM_AGENCY3[[#This Row],[Agency]],'0. CSM'!M:M,CSM_AGENCY3[[#This Row],[Billing CSM Title]])+SUMIFS('0. CSM'!F:F,'0. CSM'!L:L,CSM_AGENCY3[[#This Row],[Agency]],'0. CSM'!M:M,CSM_AGENCY3[[#This Row],[Billing CSM Title]])*1000</f>
        <v>0</v>
      </c>
      <c r="J2694" s="70">
        <f>CSM_AGENCY3[[#This Row],[FY1 ANNUAL]]+CSM_AGENCY3[[#This Row],[FY2 ANNUAL]]</f>
        <v>0</v>
      </c>
      <c r="K2694" s="70">
        <f>ROUND(CSM_AGENCY3[[#This Row],[FY1 ANNUAL]]/12,2)</f>
        <v>0</v>
      </c>
      <c r="L2694" s="70">
        <f>ROUND(CSM_AGENCY3[[#This Row],[FY2 ANNUAL]]/12,2)</f>
        <v>0</v>
      </c>
    </row>
    <row r="2695" spans="1:12" hidden="1" x14ac:dyDescent="0.25">
      <c r="A2695" t="s">
        <v>287</v>
      </c>
      <c r="B2695" t="s">
        <v>408</v>
      </c>
      <c r="C2695" s="4" t="s">
        <v>470</v>
      </c>
      <c r="D2695" s="4"/>
      <c r="E2695" s="4" t="str">
        <f>CSM_AGENCY3[[#This Row],[Agency]]&amp;"-"&amp;CSM_AGENCY3[[#This Row],[Agency Name]]</f>
        <v>359-Washington Charter School Comm</v>
      </c>
      <c r="F2695" s="8" t="s">
        <v>47</v>
      </c>
      <c r="G2695" s="5"/>
      <c r="H2695" s="70">
        <f>SUMIFS('0. CSM'!C:C,'0. CSM'!L:L,CSM_AGENCY3[[#This Row],[Agency]],'0. CSM'!M:M,CSM_AGENCY3[[#This Row],[Billing CSM Title]])+SUMIFS('0. CSM'!E:E,'0. CSM'!L:L,CSM_AGENCY3[[#This Row],[Agency]],'0. CSM'!M:M,CSM_AGENCY3[[#This Row],[Billing CSM Title]])*1000</f>
        <v>0</v>
      </c>
      <c r="I2695" s="70">
        <f>SUMIFS('0. CSM'!D:D,'0. CSM'!L:L,CSM_AGENCY3[[#This Row],[Agency]],'0. CSM'!M:M,CSM_AGENCY3[[#This Row],[Billing CSM Title]])+SUMIFS('0. CSM'!F:F,'0. CSM'!L:L,CSM_AGENCY3[[#This Row],[Agency]],'0. CSM'!M:M,CSM_AGENCY3[[#This Row],[Billing CSM Title]])*1000</f>
        <v>0</v>
      </c>
      <c r="J2695" s="70">
        <f>CSM_AGENCY3[[#This Row],[FY1 ANNUAL]]+CSM_AGENCY3[[#This Row],[FY2 ANNUAL]]</f>
        <v>0</v>
      </c>
      <c r="K2695" s="70">
        <f>ROUND(CSM_AGENCY3[[#This Row],[FY1 ANNUAL]]/12,2)</f>
        <v>0</v>
      </c>
      <c r="L2695" s="70">
        <f>ROUND(CSM_AGENCY3[[#This Row],[FY2 ANNUAL]]/12,2)</f>
        <v>0</v>
      </c>
    </row>
    <row r="2696" spans="1:12" hidden="1" x14ac:dyDescent="0.25">
      <c r="A2696" t="s">
        <v>288</v>
      </c>
      <c r="B2696" t="s">
        <v>409</v>
      </c>
      <c r="C2696" s="4" t="s">
        <v>470</v>
      </c>
      <c r="D2696" s="4"/>
      <c r="E2696" s="4" t="str">
        <f>CSM_AGENCY3[[#This Row],[Agency]]&amp;"-"&amp;CSM_AGENCY3[[#This Row],[Agency Name]]</f>
        <v>360-University of Washington</v>
      </c>
      <c r="F2696" s="8" t="s">
        <v>47</v>
      </c>
      <c r="G2696" s="5"/>
      <c r="H2696" s="70">
        <f>SUMIFS('0. CSM'!C:C,'0. CSM'!L:L,CSM_AGENCY3[[#This Row],[Agency]],'0. CSM'!M:M,CSM_AGENCY3[[#This Row],[Billing CSM Title]])+SUMIFS('0. CSM'!E:E,'0. CSM'!L:L,CSM_AGENCY3[[#This Row],[Agency]],'0. CSM'!M:M,CSM_AGENCY3[[#This Row],[Billing CSM Title]])*1000</f>
        <v>0</v>
      </c>
      <c r="I2696" s="70">
        <f>SUMIFS('0. CSM'!D:D,'0. CSM'!L:L,CSM_AGENCY3[[#This Row],[Agency]],'0. CSM'!M:M,CSM_AGENCY3[[#This Row],[Billing CSM Title]])+SUMIFS('0. CSM'!F:F,'0. CSM'!L:L,CSM_AGENCY3[[#This Row],[Agency]],'0. CSM'!M:M,CSM_AGENCY3[[#This Row],[Billing CSM Title]])*1000</f>
        <v>0</v>
      </c>
      <c r="J2696" s="70">
        <f>CSM_AGENCY3[[#This Row],[FY1 ANNUAL]]+CSM_AGENCY3[[#This Row],[FY2 ANNUAL]]</f>
        <v>0</v>
      </c>
      <c r="K2696" s="70">
        <f>ROUND(CSM_AGENCY3[[#This Row],[FY1 ANNUAL]]/12,2)</f>
        <v>0</v>
      </c>
      <c r="L2696" s="70">
        <f>ROUND(CSM_AGENCY3[[#This Row],[FY2 ANNUAL]]/12,2)</f>
        <v>0</v>
      </c>
    </row>
    <row r="2697" spans="1:12" hidden="1" x14ac:dyDescent="0.25">
      <c r="A2697" t="s">
        <v>289</v>
      </c>
      <c r="B2697" t="s">
        <v>410</v>
      </c>
      <c r="C2697" s="4" t="s">
        <v>470</v>
      </c>
      <c r="D2697" s="4"/>
      <c r="E2697" s="4" t="str">
        <f>CSM_AGENCY3[[#This Row],[Agency]]&amp;"-"&amp;CSM_AGENCY3[[#This Row],[Agency Name]]</f>
        <v>365-Washington State University</v>
      </c>
      <c r="F2697" s="8" t="s">
        <v>47</v>
      </c>
      <c r="G2697" s="5"/>
      <c r="H2697" s="70">
        <f>SUMIFS('0. CSM'!C:C,'0. CSM'!L:L,CSM_AGENCY3[[#This Row],[Agency]],'0. CSM'!M:M,CSM_AGENCY3[[#This Row],[Billing CSM Title]])+SUMIFS('0. CSM'!E:E,'0. CSM'!L:L,CSM_AGENCY3[[#This Row],[Agency]],'0. CSM'!M:M,CSM_AGENCY3[[#This Row],[Billing CSM Title]])*1000</f>
        <v>0</v>
      </c>
      <c r="I2697" s="70">
        <f>SUMIFS('0. CSM'!D:D,'0. CSM'!L:L,CSM_AGENCY3[[#This Row],[Agency]],'0. CSM'!M:M,CSM_AGENCY3[[#This Row],[Billing CSM Title]])+SUMIFS('0. CSM'!F:F,'0. CSM'!L:L,CSM_AGENCY3[[#This Row],[Agency]],'0. CSM'!M:M,CSM_AGENCY3[[#This Row],[Billing CSM Title]])*1000</f>
        <v>0</v>
      </c>
      <c r="J2697" s="70">
        <f>CSM_AGENCY3[[#This Row],[FY1 ANNUAL]]+CSM_AGENCY3[[#This Row],[FY2 ANNUAL]]</f>
        <v>0</v>
      </c>
      <c r="K2697" s="70">
        <f>ROUND(CSM_AGENCY3[[#This Row],[FY1 ANNUAL]]/12,2)</f>
        <v>0</v>
      </c>
      <c r="L2697" s="70">
        <f>ROUND(CSM_AGENCY3[[#This Row],[FY2 ANNUAL]]/12,2)</f>
        <v>0</v>
      </c>
    </row>
    <row r="2698" spans="1:12" hidden="1" x14ac:dyDescent="0.25">
      <c r="A2698" t="s">
        <v>290</v>
      </c>
      <c r="B2698" t="s">
        <v>411</v>
      </c>
      <c r="C2698" s="4" t="s">
        <v>470</v>
      </c>
      <c r="D2698" s="4"/>
      <c r="E2698" s="4" t="str">
        <f>CSM_AGENCY3[[#This Row],[Agency]]&amp;"-"&amp;CSM_AGENCY3[[#This Row],[Agency Name]]</f>
        <v>370-Eastern Washington University</v>
      </c>
      <c r="F2698" s="8" t="s">
        <v>47</v>
      </c>
      <c r="G2698" s="5"/>
      <c r="H2698" s="70">
        <f>SUMIFS('0. CSM'!C:C,'0. CSM'!L:L,CSM_AGENCY3[[#This Row],[Agency]],'0. CSM'!M:M,CSM_AGENCY3[[#This Row],[Billing CSM Title]])+SUMIFS('0. CSM'!E:E,'0. CSM'!L:L,CSM_AGENCY3[[#This Row],[Agency]],'0. CSM'!M:M,CSM_AGENCY3[[#This Row],[Billing CSM Title]])*1000</f>
        <v>0</v>
      </c>
      <c r="I2698" s="70">
        <f>SUMIFS('0. CSM'!D:D,'0. CSM'!L:L,CSM_AGENCY3[[#This Row],[Agency]],'0. CSM'!M:M,CSM_AGENCY3[[#This Row],[Billing CSM Title]])+SUMIFS('0. CSM'!F:F,'0. CSM'!L:L,CSM_AGENCY3[[#This Row],[Agency]],'0. CSM'!M:M,CSM_AGENCY3[[#This Row],[Billing CSM Title]])*1000</f>
        <v>0</v>
      </c>
      <c r="J2698" s="70">
        <f>CSM_AGENCY3[[#This Row],[FY1 ANNUAL]]+CSM_AGENCY3[[#This Row],[FY2 ANNUAL]]</f>
        <v>0</v>
      </c>
      <c r="K2698" s="70">
        <f>ROUND(CSM_AGENCY3[[#This Row],[FY1 ANNUAL]]/12,2)</f>
        <v>0</v>
      </c>
      <c r="L2698" s="70">
        <f>ROUND(CSM_AGENCY3[[#This Row],[FY2 ANNUAL]]/12,2)</f>
        <v>0</v>
      </c>
    </row>
    <row r="2699" spans="1:12" hidden="1" x14ac:dyDescent="0.25">
      <c r="A2699" t="s">
        <v>291</v>
      </c>
      <c r="B2699" t="s">
        <v>412</v>
      </c>
      <c r="C2699" s="4" t="s">
        <v>470</v>
      </c>
      <c r="D2699" s="4"/>
      <c r="E2699" s="4" t="str">
        <f>CSM_AGENCY3[[#This Row],[Agency]]&amp;"-"&amp;CSM_AGENCY3[[#This Row],[Agency Name]]</f>
        <v>375-Central Washington University</v>
      </c>
      <c r="F2699" s="8" t="s">
        <v>47</v>
      </c>
      <c r="G2699" s="5"/>
      <c r="H2699" s="70">
        <f>SUMIFS('0. CSM'!C:C,'0. CSM'!L:L,CSM_AGENCY3[[#This Row],[Agency]],'0. CSM'!M:M,CSM_AGENCY3[[#This Row],[Billing CSM Title]])+SUMIFS('0. CSM'!E:E,'0. CSM'!L:L,CSM_AGENCY3[[#This Row],[Agency]],'0. CSM'!M:M,CSM_AGENCY3[[#This Row],[Billing CSM Title]])*1000</f>
        <v>0</v>
      </c>
      <c r="I2699" s="70">
        <f>SUMIFS('0. CSM'!D:D,'0. CSM'!L:L,CSM_AGENCY3[[#This Row],[Agency]],'0. CSM'!M:M,CSM_AGENCY3[[#This Row],[Billing CSM Title]])+SUMIFS('0. CSM'!F:F,'0. CSM'!L:L,CSM_AGENCY3[[#This Row],[Agency]],'0. CSM'!M:M,CSM_AGENCY3[[#This Row],[Billing CSM Title]])*1000</f>
        <v>0</v>
      </c>
      <c r="J2699" s="70">
        <f>CSM_AGENCY3[[#This Row],[FY1 ANNUAL]]+CSM_AGENCY3[[#This Row],[FY2 ANNUAL]]</f>
        <v>0</v>
      </c>
      <c r="K2699" s="70">
        <f>ROUND(CSM_AGENCY3[[#This Row],[FY1 ANNUAL]]/12,2)</f>
        <v>0</v>
      </c>
      <c r="L2699" s="70">
        <f>ROUND(CSM_AGENCY3[[#This Row],[FY2 ANNUAL]]/12,2)</f>
        <v>0</v>
      </c>
    </row>
    <row r="2700" spans="1:12" hidden="1" x14ac:dyDescent="0.25">
      <c r="A2700" t="s">
        <v>292</v>
      </c>
      <c r="B2700" t="s">
        <v>413</v>
      </c>
      <c r="C2700" s="4" t="s">
        <v>470</v>
      </c>
      <c r="D2700" s="4"/>
      <c r="E2700" s="4" t="str">
        <f>CSM_AGENCY3[[#This Row],[Agency]]&amp;"-"&amp;CSM_AGENCY3[[#This Row],[Agency Name]]</f>
        <v>376-The Evergreen State College</v>
      </c>
      <c r="F2700" s="8" t="s">
        <v>47</v>
      </c>
      <c r="G2700" s="5"/>
      <c r="H2700" s="70">
        <f>SUMIFS('0. CSM'!C:C,'0. CSM'!L:L,CSM_AGENCY3[[#This Row],[Agency]],'0. CSM'!M:M,CSM_AGENCY3[[#This Row],[Billing CSM Title]])+SUMIFS('0. CSM'!E:E,'0. CSM'!L:L,CSM_AGENCY3[[#This Row],[Agency]],'0. CSM'!M:M,CSM_AGENCY3[[#This Row],[Billing CSM Title]])*1000</f>
        <v>0</v>
      </c>
      <c r="I2700" s="70">
        <f>SUMIFS('0. CSM'!D:D,'0. CSM'!L:L,CSM_AGENCY3[[#This Row],[Agency]],'0. CSM'!M:M,CSM_AGENCY3[[#This Row],[Billing CSM Title]])+SUMIFS('0. CSM'!F:F,'0. CSM'!L:L,CSM_AGENCY3[[#This Row],[Agency]],'0. CSM'!M:M,CSM_AGENCY3[[#This Row],[Billing CSM Title]])*1000</f>
        <v>0</v>
      </c>
      <c r="J2700" s="70">
        <f>CSM_AGENCY3[[#This Row],[FY1 ANNUAL]]+CSM_AGENCY3[[#This Row],[FY2 ANNUAL]]</f>
        <v>0</v>
      </c>
      <c r="K2700" s="70">
        <f>ROUND(CSM_AGENCY3[[#This Row],[FY1 ANNUAL]]/12,2)</f>
        <v>0</v>
      </c>
      <c r="L2700" s="70">
        <f>ROUND(CSM_AGENCY3[[#This Row],[FY2 ANNUAL]]/12,2)</f>
        <v>0</v>
      </c>
    </row>
    <row r="2701" spans="1:12" hidden="1" x14ac:dyDescent="0.25">
      <c r="A2701" t="s">
        <v>293</v>
      </c>
      <c r="B2701" t="s">
        <v>414</v>
      </c>
      <c r="C2701" s="4" t="s">
        <v>470</v>
      </c>
      <c r="D2701" s="4"/>
      <c r="E2701" s="4" t="str">
        <f>CSM_AGENCY3[[#This Row],[Agency]]&amp;"-"&amp;CSM_AGENCY3[[#This Row],[Agency Name]]</f>
        <v>380-Western Washington University</v>
      </c>
      <c r="F2701" s="8" t="s">
        <v>47</v>
      </c>
      <c r="G2701" s="5"/>
      <c r="H2701" s="70">
        <f>SUMIFS('0. CSM'!C:C,'0. CSM'!L:L,CSM_AGENCY3[[#This Row],[Agency]],'0. CSM'!M:M,CSM_AGENCY3[[#This Row],[Billing CSM Title]])+SUMIFS('0. CSM'!E:E,'0. CSM'!L:L,CSM_AGENCY3[[#This Row],[Agency]],'0. CSM'!M:M,CSM_AGENCY3[[#This Row],[Billing CSM Title]])*1000</f>
        <v>0</v>
      </c>
      <c r="I2701" s="70">
        <f>SUMIFS('0. CSM'!D:D,'0. CSM'!L:L,CSM_AGENCY3[[#This Row],[Agency]],'0. CSM'!M:M,CSM_AGENCY3[[#This Row],[Billing CSM Title]])+SUMIFS('0. CSM'!F:F,'0. CSM'!L:L,CSM_AGENCY3[[#This Row],[Agency]],'0. CSM'!M:M,CSM_AGENCY3[[#This Row],[Billing CSM Title]])*1000</f>
        <v>0</v>
      </c>
      <c r="J2701" s="70">
        <f>CSM_AGENCY3[[#This Row],[FY1 ANNUAL]]+CSM_AGENCY3[[#This Row],[FY2 ANNUAL]]</f>
        <v>0</v>
      </c>
      <c r="K2701" s="70">
        <f>ROUND(CSM_AGENCY3[[#This Row],[FY1 ANNUAL]]/12,2)</f>
        <v>0</v>
      </c>
      <c r="L2701" s="70">
        <f>ROUND(CSM_AGENCY3[[#This Row],[FY2 ANNUAL]]/12,2)</f>
        <v>0</v>
      </c>
    </row>
    <row r="2702" spans="1:12" hidden="1" x14ac:dyDescent="0.25">
      <c r="A2702" t="s">
        <v>294</v>
      </c>
      <c r="B2702" t="s">
        <v>415</v>
      </c>
      <c r="C2702" s="4" t="s">
        <v>470</v>
      </c>
      <c r="D2702" s="4"/>
      <c r="E2702" s="4" t="str">
        <f>CSM_AGENCY3[[#This Row],[Agency]]&amp;"-"&amp;CSM_AGENCY3[[#This Row],[Agency Name]]</f>
        <v>387-Washington State Arts Commission</v>
      </c>
      <c r="F2702" s="8" t="s">
        <v>47</v>
      </c>
      <c r="G2702" s="5"/>
      <c r="H2702" s="70">
        <f>SUMIFS('0. CSM'!C:C,'0. CSM'!L:L,CSM_AGENCY3[[#This Row],[Agency]],'0. CSM'!M:M,CSM_AGENCY3[[#This Row],[Billing CSM Title]])+SUMIFS('0. CSM'!E:E,'0. CSM'!L:L,CSM_AGENCY3[[#This Row],[Agency]],'0. CSM'!M:M,CSM_AGENCY3[[#This Row],[Billing CSM Title]])*1000</f>
        <v>0</v>
      </c>
      <c r="I2702" s="70">
        <f>SUMIFS('0. CSM'!D:D,'0. CSM'!L:L,CSM_AGENCY3[[#This Row],[Agency]],'0. CSM'!M:M,CSM_AGENCY3[[#This Row],[Billing CSM Title]])+SUMIFS('0. CSM'!F:F,'0. CSM'!L:L,CSM_AGENCY3[[#This Row],[Agency]],'0. CSM'!M:M,CSM_AGENCY3[[#This Row],[Billing CSM Title]])*1000</f>
        <v>0</v>
      </c>
      <c r="J2702" s="70">
        <f>CSM_AGENCY3[[#This Row],[FY1 ANNUAL]]+CSM_AGENCY3[[#This Row],[FY2 ANNUAL]]</f>
        <v>0</v>
      </c>
      <c r="K2702" s="70">
        <f>ROUND(CSM_AGENCY3[[#This Row],[FY1 ANNUAL]]/12,2)</f>
        <v>0</v>
      </c>
      <c r="L2702" s="70">
        <f>ROUND(CSM_AGENCY3[[#This Row],[FY2 ANNUAL]]/12,2)</f>
        <v>0</v>
      </c>
    </row>
    <row r="2703" spans="1:12" hidden="1" x14ac:dyDescent="0.25">
      <c r="A2703" t="s">
        <v>295</v>
      </c>
      <c r="B2703" t="s">
        <v>416</v>
      </c>
      <c r="C2703" s="4" t="s">
        <v>470</v>
      </c>
      <c r="D2703" s="4"/>
      <c r="E2703" s="4" t="str">
        <f>CSM_AGENCY3[[#This Row],[Agency]]&amp;"-"&amp;CSM_AGENCY3[[#This Row],[Agency Name]]</f>
        <v>390-Washington State Historical Society</v>
      </c>
      <c r="F2703" s="8" t="s">
        <v>47</v>
      </c>
      <c r="G2703" s="5"/>
      <c r="H2703" s="70">
        <f>SUMIFS('0. CSM'!C:C,'0. CSM'!L:L,CSM_AGENCY3[[#This Row],[Agency]],'0. CSM'!M:M,CSM_AGENCY3[[#This Row],[Billing CSM Title]])+SUMIFS('0. CSM'!E:E,'0. CSM'!L:L,CSM_AGENCY3[[#This Row],[Agency]],'0. CSM'!M:M,CSM_AGENCY3[[#This Row],[Billing CSM Title]])*1000</f>
        <v>0</v>
      </c>
      <c r="I2703" s="70">
        <f>SUMIFS('0. CSM'!D:D,'0. CSM'!L:L,CSM_AGENCY3[[#This Row],[Agency]],'0. CSM'!M:M,CSM_AGENCY3[[#This Row],[Billing CSM Title]])+SUMIFS('0. CSM'!F:F,'0. CSM'!L:L,CSM_AGENCY3[[#This Row],[Agency]],'0. CSM'!M:M,CSM_AGENCY3[[#This Row],[Billing CSM Title]])*1000</f>
        <v>0</v>
      </c>
      <c r="J2703" s="70">
        <f>CSM_AGENCY3[[#This Row],[FY1 ANNUAL]]+CSM_AGENCY3[[#This Row],[FY2 ANNUAL]]</f>
        <v>0</v>
      </c>
      <c r="K2703" s="70">
        <f>ROUND(CSM_AGENCY3[[#This Row],[FY1 ANNUAL]]/12,2)</f>
        <v>0</v>
      </c>
      <c r="L2703" s="70">
        <f>ROUND(CSM_AGENCY3[[#This Row],[FY2 ANNUAL]]/12,2)</f>
        <v>0</v>
      </c>
    </row>
    <row r="2704" spans="1:12" hidden="1" x14ac:dyDescent="0.25">
      <c r="A2704" t="s">
        <v>296</v>
      </c>
      <c r="B2704" t="s">
        <v>417</v>
      </c>
      <c r="C2704" s="4" t="s">
        <v>470</v>
      </c>
      <c r="D2704" s="4"/>
      <c r="E2704" s="4" t="str">
        <f>CSM_AGENCY3[[#This Row],[Agency]]&amp;"-"&amp;CSM_AGENCY3[[#This Row],[Agency Name]]</f>
        <v>395-East Wash State Historical Society</v>
      </c>
      <c r="F2704" s="8" t="s">
        <v>47</v>
      </c>
      <c r="G2704" s="5"/>
      <c r="H2704" s="70">
        <f>SUMIFS('0. CSM'!C:C,'0. CSM'!L:L,CSM_AGENCY3[[#This Row],[Agency]],'0. CSM'!M:M,CSM_AGENCY3[[#This Row],[Billing CSM Title]])+SUMIFS('0. CSM'!E:E,'0. CSM'!L:L,CSM_AGENCY3[[#This Row],[Agency]],'0. CSM'!M:M,CSM_AGENCY3[[#This Row],[Billing CSM Title]])*1000</f>
        <v>0</v>
      </c>
      <c r="I2704" s="70">
        <f>SUMIFS('0. CSM'!D:D,'0. CSM'!L:L,CSM_AGENCY3[[#This Row],[Agency]],'0. CSM'!M:M,CSM_AGENCY3[[#This Row],[Billing CSM Title]])+SUMIFS('0. CSM'!F:F,'0. CSM'!L:L,CSM_AGENCY3[[#This Row],[Agency]],'0. CSM'!M:M,CSM_AGENCY3[[#This Row],[Billing CSM Title]])*1000</f>
        <v>0</v>
      </c>
      <c r="J2704" s="70">
        <f>CSM_AGENCY3[[#This Row],[FY1 ANNUAL]]+CSM_AGENCY3[[#This Row],[FY2 ANNUAL]]</f>
        <v>0</v>
      </c>
      <c r="K2704" s="70">
        <f>ROUND(CSM_AGENCY3[[#This Row],[FY1 ANNUAL]]/12,2)</f>
        <v>0</v>
      </c>
      <c r="L2704" s="70">
        <f>ROUND(CSM_AGENCY3[[#This Row],[FY2 ANNUAL]]/12,2)</f>
        <v>0</v>
      </c>
    </row>
    <row r="2705" spans="1:12" hidden="1" x14ac:dyDescent="0.25">
      <c r="A2705" t="s">
        <v>297</v>
      </c>
      <c r="B2705" t="s">
        <v>418</v>
      </c>
      <c r="C2705" s="4" t="s">
        <v>470</v>
      </c>
      <c r="D2705" s="4"/>
      <c r="E2705" s="4" t="str">
        <f>CSM_AGENCY3[[#This Row],[Agency]]&amp;"-"&amp;CSM_AGENCY3[[#This Row],[Agency Name]]</f>
        <v>405-Department of Transportation</v>
      </c>
      <c r="F2705" s="8" t="s">
        <v>47</v>
      </c>
      <c r="G2705" s="5"/>
      <c r="H2705" s="70">
        <f>SUMIFS('0. CSM'!C:C,'0. CSM'!L:L,CSM_AGENCY3[[#This Row],[Agency]],'0. CSM'!M:M,CSM_AGENCY3[[#This Row],[Billing CSM Title]])+SUMIFS('0. CSM'!E:E,'0. CSM'!L:L,CSM_AGENCY3[[#This Row],[Agency]],'0. CSM'!M:M,CSM_AGENCY3[[#This Row],[Billing CSM Title]])*1000</f>
        <v>0</v>
      </c>
      <c r="I2705" s="70">
        <f>SUMIFS('0. CSM'!D:D,'0. CSM'!L:L,CSM_AGENCY3[[#This Row],[Agency]],'0. CSM'!M:M,CSM_AGENCY3[[#This Row],[Billing CSM Title]])+SUMIFS('0. CSM'!F:F,'0. CSM'!L:L,CSM_AGENCY3[[#This Row],[Agency]],'0. CSM'!M:M,CSM_AGENCY3[[#This Row],[Billing CSM Title]])*1000</f>
        <v>0</v>
      </c>
      <c r="J2705" s="70">
        <f>CSM_AGENCY3[[#This Row],[FY1 ANNUAL]]+CSM_AGENCY3[[#This Row],[FY2 ANNUAL]]</f>
        <v>0</v>
      </c>
      <c r="K2705" s="70">
        <f>ROUND(CSM_AGENCY3[[#This Row],[FY1 ANNUAL]]/12,2)</f>
        <v>0</v>
      </c>
      <c r="L2705" s="70">
        <f>ROUND(CSM_AGENCY3[[#This Row],[FY2 ANNUAL]]/12,2)</f>
        <v>0</v>
      </c>
    </row>
    <row r="2706" spans="1:12" hidden="1" x14ac:dyDescent="0.25">
      <c r="A2706" t="s">
        <v>298</v>
      </c>
      <c r="B2706" t="s">
        <v>419</v>
      </c>
      <c r="C2706" s="4" t="s">
        <v>470</v>
      </c>
      <c r="D2706" s="4"/>
      <c r="E2706" s="4" t="str">
        <f>CSM_AGENCY3[[#This Row],[Agency]]&amp;"-"&amp;CSM_AGENCY3[[#This Row],[Agency Name]]</f>
        <v>406-County Road Administration Board</v>
      </c>
      <c r="F2706" s="8" t="s">
        <v>47</v>
      </c>
      <c r="G2706" s="5"/>
      <c r="H2706" s="70">
        <f>SUMIFS('0. CSM'!C:C,'0. CSM'!L:L,CSM_AGENCY3[[#This Row],[Agency]],'0. CSM'!M:M,CSM_AGENCY3[[#This Row],[Billing CSM Title]])+SUMIFS('0. CSM'!E:E,'0. CSM'!L:L,CSM_AGENCY3[[#This Row],[Agency]],'0. CSM'!M:M,CSM_AGENCY3[[#This Row],[Billing CSM Title]])*1000</f>
        <v>0</v>
      </c>
      <c r="I2706" s="70">
        <f>SUMIFS('0. CSM'!D:D,'0. CSM'!L:L,CSM_AGENCY3[[#This Row],[Agency]],'0. CSM'!M:M,CSM_AGENCY3[[#This Row],[Billing CSM Title]])+SUMIFS('0. CSM'!F:F,'0. CSM'!L:L,CSM_AGENCY3[[#This Row],[Agency]],'0. CSM'!M:M,CSM_AGENCY3[[#This Row],[Billing CSM Title]])*1000</f>
        <v>0</v>
      </c>
      <c r="J2706" s="70">
        <f>CSM_AGENCY3[[#This Row],[FY1 ANNUAL]]+CSM_AGENCY3[[#This Row],[FY2 ANNUAL]]</f>
        <v>0</v>
      </c>
      <c r="K2706" s="70">
        <f>ROUND(CSM_AGENCY3[[#This Row],[FY1 ANNUAL]]/12,2)</f>
        <v>0</v>
      </c>
      <c r="L2706" s="70">
        <f>ROUND(CSM_AGENCY3[[#This Row],[FY2 ANNUAL]]/12,2)</f>
        <v>0</v>
      </c>
    </row>
    <row r="2707" spans="1:12" hidden="1" x14ac:dyDescent="0.25">
      <c r="A2707" t="s">
        <v>299</v>
      </c>
      <c r="B2707" t="s">
        <v>420</v>
      </c>
      <c r="C2707" s="4" t="s">
        <v>470</v>
      </c>
      <c r="D2707" s="4"/>
      <c r="E2707" s="4" t="str">
        <f>CSM_AGENCY3[[#This Row],[Agency]]&amp;"-"&amp;CSM_AGENCY3[[#This Row],[Agency Name]]</f>
        <v>407-Transportation Improvement Board</v>
      </c>
      <c r="F2707" s="8" t="s">
        <v>47</v>
      </c>
      <c r="G2707" s="5"/>
      <c r="H2707" s="70">
        <f>SUMIFS('0. CSM'!C:C,'0. CSM'!L:L,CSM_AGENCY3[[#This Row],[Agency]],'0. CSM'!M:M,CSM_AGENCY3[[#This Row],[Billing CSM Title]])+SUMIFS('0. CSM'!E:E,'0. CSM'!L:L,CSM_AGENCY3[[#This Row],[Agency]],'0. CSM'!M:M,CSM_AGENCY3[[#This Row],[Billing CSM Title]])*1000</f>
        <v>0</v>
      </c>
      <c r="I2707" s="70">
        <f>SUMIFS('0. CSM'!D:D,'0. CSM'!L:L,CSM_AGENCY3[[#This Row],[Agency]],'0. CSM'!M:M,CSM_AGENCY3[[#This Row],[Billing CSM Title]])+SUMIFS('0. CSM'!F:F,'0. CSM'!L:L,CSM_AGENCY3[[#This Row],[Agency]],'0. CSM'!M:M,CSM_AGENCY3[[#This Row],[Billing CSM Title]])*1000</f>
        <v>0</v>
      </c>
      <c r="J2707" s="70">
        <f>CSM_AGENCY3[[#This Row],[FY1 ANNUAL]]+CSM_AGENCY3[[#This Row],[FY2 ANNUAL]]</f>
        <v>0</v>
      </c>
      <c r="K2707" s="70">
        <f>ROUND(CSM_AGENCY3[[#This Row],[FY1 ANNUAL]]/12,2)</f>
        <v>0</v>
      </c>
      <c r="L2707" s="70">
        <f>ROUND(CSM_AGENCY3[[#This Row],[FY2 ANNUAL]]/12,2)</f>
        <v>0</v>
      </c>
    </row>
    <row r="2708" spans="1:12" hidden="1" x14ac:dyDescent="0.25">
      <c r="A2708" t="s">
        <v>300</v>
      </c>
      <c r="B2708" t="s">
        <v>421</v>
      </c>
      <c r="C2708" s="4" t="s">
        <v>470</v>
      </c>
      <c r="D2708" s="4"/>
      <c r="E2708" s="4" t="str">
        <f>CSM_AGENCY3[[#This Row],[Agency]]&amp;"-"&amp;CSM_AGENCY3[[#This Row],[Agency Name]]</f>
        <v>410-Transportation Commission</v>
      </c>
      <c r="F2708" s="8" t="s">
        <v>47</v>
      </c>
      <c r="G2708" s="5"/>
      <c r="H2708" s="70">
        <f>SUMIFS('0. CSM'!C:C,'0. CSM'!L:L,CSM_AGENCY3[[#This Row],[Agency]],'0. CSM'!M:M,CSM_AGENCY3[[#This Row],[Billing CSM Title]])+SUMIFS('0. CSM'!E:E,'0. CSM'!L:L,CSM_AGENCY3[[#This Row],[Agency]],'0. CSM'!M:M,CSM_AGENCY3[[#This Row],[Billing CSM Title]])*1000</f>
        <v>0</v>
      </c>
      <c r="I2708" s="70">
        <f>SUMIFS('0. CSM'!D:D,'0. CSM'!L:L,CSM_AGENCY3[[#This Row],[Agency]],'0. CSM'!M:M,CSM_AGENCY3[[#This Row],[Billing CSM Title]])+SUMIFS('0. CSM'!F:F,'0. CSM'!L:L,CSM_AGENCY3[[#This Row],[Agency]],'0. CSM'!M:M,CSM_AGENCY3[[#This Row],[Billing CSM Title]])*1000</f>
        <v>0</v>
      </c>
      <c r="J2708" s="70">
        <f>CSM_AGENCY3[[#This Row],[FY1 ANNUAL]]+CSM_AGENCY3[[#This Row],[FY2 ANNUAL]]</f>
        <v>0</v>
      </c>
      <c r="K2708" s="70">
        <f>ROUND(CSM_AGENCY3[[#This Row],[FY1 ANNUAL]]/12,2)</f>
        <v>0</v>
      </c>
      <c r="L2708" s="70">
        <f>ROUND(CSM_AGENCY3[[#This Row],[FY2 ANNUAL]]/12,2)</f>
        <v>0</v>
      </c>
    </row>
    <row r="2709" spans="1:12" hidden="1" x14ac:dyDescent="0.25">
      <c r="A2709" t="s">
        <v>301</v>
      </c>
      <c r="B2709" t="s">
        <v>422</v>
      </c>
      <c r="C2709" s="4" t="s">
        <v>470</v>
      </c>
      <c r="D2709" s="4"/>
      <c r="E2709" s="4" t="str">
        <f>CSM_AGENCY3[[#This Row],[Agency]]&amp;"-"&amp;CSM_AGENCY3[[#This Row],[Agency Name]]</f>
        <v>411-Freight Mobility Strategic Invest</v>
      </c>
      <c r="F2709" s="8" t="s">
        <v>47</v>
      </c>
      <c r="G2709" s="5"/>
      <c r="H2709" s="70">
        <f>SUMIFS('0. CSM'!C:C,'0. CSM'!L:L,CSM_AGENCY3[[#This Row],[Agency]],'0. CSM'!M:M,CSM_AGENCY3[[#This Row],[Billing CSM Title]])+SUMIFS('0. CSM'!E:E,'0. CSM'!L:L,CSM_AGENCY3[[#This Row],[Agency]],'0. CSM'!M:M,CSM_AGENCY3[[#This Row],[Billing CSM Title]])*1000</f>
        <v>0</v>
      </c>
      <c r="I2709" s="70">
        <f>SUMIFS('0. CSM'!D:D,'0. CSM'!L:L,CSM_AGENCY3[[#This Row],[Agency]],'0. CSM'!M:M,CSM_AGENCY3[[#This Row],[Billing CSM Title]])+SUMIFS('0. CSM'!F:F,'0. CSM'!L:L,CSM_AGENCY3[[#This Row],[Agency]],'0. CSM'!M:M,CSM_AGENCY3[[#This Row],[Billing CSM Title]])*1000</f>
        <v>0</v>
      </c>
      <c r="J2709" s="70">
        <f>CSM_AGENCY3[[#This Row],[FY1 ANNUAL]]+CSM_AGENCY3[[#This Row],[FY2 ANNUAL]]</f>
        <v>0</v>
      </c>
      <c r="K2709" s="70">
        <f>ROUND(CSM_AGENCY3[[#This Row],[FY1 ANNUAL]]/12,2)</f>
        <v>0</v>
      </c>
      <c r="L2709" s="70">
        <f>ROUND(CSM_AGENCY3[[#This Row],[FY2 ANNUAL]]/12,2)</f>
        <v>0</v>
      </c>
    </row>
    <row r="2710" spans="1:12" hidden="1" x14ac:dyDescent="0.25">
      <c r="A2710" t="s">
        <v>302</v>
      </c>
      <c r="B2710" t="s">
        <v>423</v>
      </c>
      <c r="C2710" s="4" t="s">
        <v>470</v>
      </c>
      <c r="D2710" s="4"/>
      <c r="E2710" s="4" t="str">
        <f>CSM_AGENCY3[[#This Row],[Agency]]&amp;"-"&amp;CSM_AGENCY3[[#This Row],[Agency Name]]</f>
        <v>460-Columbia River Gorge Commission</v>
      </c>
      <c r="F2710" s="8" t="s">
        <v>47</v>
      </c>
      <c r="G2710" s="5"/>
      <c r="H2710" s="70">
        <f>SUMIFS('0. CSM'!C:C,'0. CSM'!L:L,CSM_AGENCY3[[#This Row],[Agency]],'0. CSM'!M:M,CSM_AGENCY3[[#This Row],[Billing CSM Title]])+SUMIFS('0. CSM'!E:E,'0. CSM'!L:L,CSM_AGENCY3[[#This Row],[Agency]],'0. CSM'!M:M,CSM_AGENCY3[[#This Row],[Billing CSM Title]])*1000</f>
        <v>0</v>
      </c>
      <c r="I2710" s="70">
        <f>SUMIFS('0. CSM'!D:D,'0. CSM'!L:L,CSM_AGENCY3[[#This Row],[Agency]],'0. CSM'!M:M,CSM_AGENCY3[[#This Row],[Billing CSM Title]])+SUMIFS('0. CSM'!F:F,'0. CSM'!L:L,CSM_AGENCY3[[#This Row],[Agency]],'0. CSM'!M:M,CSM_AGENCY3[[#This Row],[Billing CSM Title]])*1000</f>
        <v>0</v>
      </c>
      <c r="J2710" s="70">
        <f>CSM_AGENCY3[[#This Row],[FY1 ANNUAL]]+CSM_AGENCY3[[#This Row],[FY2 ANNUAL]]</f>
        <v>0</v>
      </c>
      <c r="K2710" s="70">
        <f>ROUND(CSM_AGENCY3[[#This Row],[FY1 ANNUAL]]/12,2)</f>
        <v>0</v>
      </c>
      <c r="L2710" s="70">
        <f>ROUND(CSM_AGENCY3[[#This Row],[FY2 ANNUAL]]/12,2)</f>
        <v>0</v>
      </c>
    </row>
    <row r="2711" spans="1:12" hidden="1" x14ac:dyDescent="0.25">
      <c r="A2711" t="s">
        <v>303</v>
      </c>
      <c r="B2711" t="s">
        <v>424</v>
      </c>
      <c r="C2711" s="4" t="s">
        <v>470</v>
      </c>
      <c r="D2711" s="4"/>
      <c r="E2711" s="4" t="str">
        <f>CSM_AGENCY3[[#This Row],[Agency]]&amp;"-"&amp;CSM_AGENCY3[[#This Row],[Agency Name]]</f>
        <v>461-Department of Ecology</v>
      </c>
      <c r="F2711" s="8" t="s">
        <v>47</v>
      </c>
      <c r="G2711" s="5"/>
      <c r="H2711" s="70">
        <f>SUMIFS('0. CSM'!C:C,'0. CSM'!L:L,CSM_AGENCY3[[#This Row],[Agency]],'0. CSM'!M:M,CSM_AGENCY3[[#This Row],[Billing CSM Title]])+SUMIFS('0. CSM'!E:E,'0. CSM'!L:L,CSM_AGENCY3[[#This Row],[Agency]],'0. CSM'!M:M,CSM_AGENCY3[[#This Row],[Billing CSM Title]])*1000</f>
        <v>0</v>
      </c>
      <c r="I2711" s="70">
        <f>SUMIFS('0. CSM'!D:D,'0. CSM'!L:L,CSM_AGENCY3[[#This Row],[Agency]],'0. CSM'!M:M,CSM_AGENCY3[[#This Row],[Billing CSM Title]])+SUMIFS('0. CSM'!F:F,'0. CSM'!L:L,CSM_AGENCY3[[#This Row],[Agency]],'0. CSM'!M:M,CSM_AGENCY3[[#This Row],[Billing CSM Title]])*1000</f>
        <v>0</v>
      </c>
      <c r="J2711" s="70">
        <f>CSM_AGENCY3[[#This Row],[FY1 ANNUAL]]+CSM_AGENCY3[[#This Row],[FY2 ANNUAL]]</f>
        <v>0</v>
      </c>
      <c r="K2711" s="70">
        <f>ROUND(CSM_AGENCY3[[#This Row],[FY1 ANNUAL]]/12,2)</f>
        <v>0</v>
      </c>
      <c r="L2711" s="70">
        <f>ROUND(CSM_AGENCY3[[#This Row],[FY2 ANNUAL]]/12,2)</f>
        <v>0</v>
      </c>
    </row>
    <row r="2712" spans="1:12" hidden="1" x14ac:dyDescent="0.25">
      <c r="A2712" t="s">
        <v>304</v>
      </c>
      <c r="B2712" t="s">
        <v>425</v>
      </c>
      <c r="C2712" s="4" t="s">
        <v>470</v>
      </c>
      <c r="D2712" s="4"/>
      <c r="E2712" s="4" t="str">
        <f>CSM_AGENCY3[[#This Row],[Agency]]&amp;"-"&amp;CSM_AGENCY3[[#This Row],[Agency Name]]</f>
        <v>462-WA Pollution Liab Insurance Program</v>
      </c>
      <c r="F2712" s="8" t="s">
        <v>47</v>
      </c>
      <c r="G2712" s="5"/>
      <c r="H2712" s="70">
        <f>SUMIFS('0. CSM'!C:C,'0. CSM'!L:L,CSM_AGENCY3[[#This Row],[Agency]],'0. CSM'!M:M,CSM_AGENCY3[[#This Row],[Billing CSM Title]])+SUMIFS('0. CSM'!E:E,'0. CSM'!L:L,CSM_AGENCY3[[#This Row],[Agency]],'0. CSM'!M:M,CSM_AGENCY3[[#This Row],[Billing CSM Title]])*1000</f>
        <v>0</v>
      </c>
      <c r="I2712" s="70">
        <f>SUMIFS('0. CSM'!D:D,'0. CSM'!L:L,CSM_AGENCY3[[#This Row],[Agency]],'0. CSM'!M:M,CSM_AGENCY3[[#This Row],[Billing CSM Title]])+SUMIFS('0. CSM'!F:F,'0. CSM'!L:L,CSM_AGENCY3[[#This Row],[Agency]],'0. CSM'!M:M,CSM_AGENCY3[[#This Row],[Billing CSM Title]])*1000</f>
        <v>0</v>
      </c>
      <c r="J2712" s="70">
        <f>CSM_AGENCY3[[#This Row],[FY1 ANNUAL]]+CSM_AGENCY3[[#This Row],[FY2 ANNUAL]]</f>
        <v>0</v>
      </c>
      <c r="K2712" s="70">
        <f>ROUND(CSM_AGENCY3[[#This Row],[FY1 ANNUAL]]/12,2)</f>
        <v>0</v>
      </c>
      <c r="L2712" s="70">
        <f>ROUND(CSM_AGENCY3[[#This Row],[FY2 ANNUAL]]/12,2)</f>
        <v>0</v>
      </c>
    </row>
    <row r="2713" spans="1:12" hidden="1" x14ac:dyDescent="0.25">
      <c r="A2713" t="s">
        <v>305</v>
      </c>
      <c r="B2713" t="s">
        <v>426</v>
      </c>
      <c r="C2713" s="4" t="s">
        <v>470</v>
      </c>
      <c r="D2713" s="4"/>
      <c r="E2713" s="4" t="str">
        <f>CSM_AGENCY3[[#This Row],[Agency]]&amp;"-"&amp;CSM_AGENCY3[[#This Row],[Agency Name]]</f>
        <v>463-Energy Fac Site Eval</v>
      </c>
      <c r="F2713" s="8" t="s">
        <v>47</v>
      </c>
      <c r="G2713" s="5"/>
      <c r="H2713" s="70">
        <f>SUMIFS('0. CSM'!C:C,'0. CSM'!L:L,CSM_AGENCY3[[#This Row],[Agency]],'0. CSM'!M:M,CSM_AGENCY3[[#This Row],[Billing CSM Title]])+SUMIFS('0. CSM'!E:E,'0. CSM'!L:L,CSM_AGENCY3[[#This Row],[Agency]],'0. CSM'!M:M,CSM_AGENCY3[[#This Row],[Billing CSM Title]])*1000</f>
        <v>0</v>
      </c>
      <c r="I2713" s="70">
        <f>SUMIFS('0. CSM'!D:D,'0. CSM'!L:L,CSM_AGENCY3[[#This Row],[Agency]],'0. CSM'!M:M,CSM_AGENCY3[[#This Row],[Billing CSM Title]])+SUMIFS('0. CSM'!F:F,'0. CSM'!L:L,CSM_AGENCY3[[#This Row],[Agency]],'0. CSM'!M:M,CSM_AGENCY3[[#This Row],[Billing CSM Title]])*1000</f>
        <v>0</v>
      </c>
      <c r="J2713" s="70">
        <f>CSM_AGENCY3[[#This Row],[FY1 ANNUAL]]+CSM_AGENCY3[[#This Row],[FY2 ANNUAL]]</f>
        <v>0</v>
      </c>
      <c r="K2713" s="70">
        <f>ROUND(CSM_AGENCY3[[#This Row],[FY1 ANNUAL]]/12,2)</f>
        <v>0</v>
      </c>
      <c r="L2713" s="70">
        <f>ROUND(CSM_AGENCY3[[#This Row],[FY2 ANNUAL]]/12,2)</f>
        <v>0</v>
      </c>
    </row>
    <row r="2714" spans="1:12" hidden="1" x14ac:dyDescent="0.25">
      <c r="A2714" t="s">
        <v>306</v>
      </c>
      <c r="B2714" t="s">
        <v>427</v>
      </c>
      <c r="C2714" s="4" t="s">
        <v>470</v>
      </c>
      <c r="D2714" s="4"/>
      <c r="E2714" s="4" t="str">
        <f>CSM_AGENCY3[[#This Row],[Agency]]&amp;"-"&amp;CSM_AGENCY3[[#This Row],[Agency Name]]</f>
        <v>465-State Parks and Recreation Comm</v>
      </c>
      <c r="F2714" s="8" t="s">
        <v>47</v>
      </c>
      <c r="G2714" s="5"/>
      <c r="H2714" s="70">
        <f>SUMIFS('0. CSM'!C:C,'0. CSM'!L:L,CSM_AGENCY3[[#This Row],[Agency]],'0. CSM'!M:M,CSM_AGENCY3[[#This Row],[Billing CSM Title]])+SUMIFS('0. CSM'!E:E,'0. CSM'!L:L,CSM_AGENCY3[[#This Row],[Agency]],'0. CSM'!M:M,CSM_AGENCY3[[#This Row],[Billing CSM Title]])*1000</f>
        <v>0</v>
      </c>
      <c r="I2714" s="70">
        <f>SUMIFS('0. CSM'!D:D,'0. CSM'!L:L,CSM_AGENCY3[[#This Row],[Agency]],'0. CSM'!M:M,CSM_AGENCY3[[#This Row],[Billing CSM Title]])+SUMIFS('0. CSM'!F:F,'0. CSM'!L:L,CSM_AGENCY3[[#This Row],[Agency]],'0. CSM'!M:M,CSM_AGENCY3[[#This Row],[Billing CSM Title]])*1000</f>
        <v>0</v>
      </c>
      <c r="J2714" s="70">
        <f>CSM_AGENCY3[[#This Row],[FY1 ANNUAL]]+CSM_AGENCY3[[#This Row],[FY2 ANNUAL]]</f>
        <v>0</v>
      </c>
      <c r="K2714" s="70">
        <f>ROUND(CSM_AGENCY3[[#This Row],[FY1 ANNUAL]]/12,2)</f>
        <v>0</v>
      </c>
      <c r="L2714" s="70">
        <f>ROUND(CSM_AGENCY3[[#This Row],[FY2 ANNUAL]]/12,2)</f>
        <v>0</v>
      </c>
    </row>
    <row r="2715" spans="1:12" hidden="1" x14ac:dyDescent="0.25">
      <c r="A2715" t="s">
        <v>307</v>
      </c>
      <c r="B2715" t="s">
        <v>428</v>
      </c>
      <c r="C2715" s="4" t="s">
        <v>470</v>
      </c>
      <c r="D2715" s="4"/>
      <c r="E2715" s="4" t="str">
        <f>CSM_AGENCY3[[#This Row],[Agency]]&amp;"-"&amp;CSM_AGENCY3[[#This Row],[Agency Name]]</f>
        <v>467-Rec and Conservation Funding Board</v>
      </c>
      <c r="F2715" s="8" t="s">
        <v>47</v>
      </c>
      <c r="G2715" s="5"/>
      <c r="H2715" s="70">
        <f>SUMIFS('0. CSM'!C:C,'0. CSM'!L:L,CSM_AGENCY3[[#This Row],[Agency]],'0. CSM'!M:M,CSM_AGENCY3[[#This Row],[Billing CSM Title]])+SUMIFS('0. CSM'!E:E,'0. CSM'!L:L,CSM_AGENCY3[[#This Row],[Agency]],'0. CSM'!M:M,CSM_AGENCY3[[#This Row],[Billing CSM Title]])*1000</f>
        <v>0</v>
      </c>
      <c r="I2715" s="70">
        <f>SUMIFS('0. CSM'!D:D,'0. CSM'!L:L,CSM_AGENCY3[[#This Row],[Agency]],'0. CSM'!M:M,CSM_AGENCY3[[#This Row],[Billing CSM Title]])+SUMIFS('0. CSM'!F:F,'0. CSM'!L:L,CSM_AGENCY3[[#This Row],[Agency]],'0. CSM'!M:M,CSM_AGENCY3[[#This Row],[Billing CSM Title]])*1000</f>
        <v>0</v>
      </c>
      <c r="J2715" s="70">
        <f>CSM_AGENCY3[[#This Row],[FY1 ANNUAL]]+CSM_AGENCY3[[#This Row],[FY2 ANNUAL]]</f>
        <v>0</v>
      </c>
      <c r="K2715" s="70">
        <f>ROUND(CSM_AGENCY3[[#This Row],[FY1 ANNUAL]]/12,2)</f>
        <v>0</v>
      </c>
      <c r="L2715" s="70">
        <f>ROUND(CSM_AGENCY3[[#This Row],[FY2 ANNUAL]]/12,2)</f>
        <v>0</v>
      </c>
    </row>
    <row r="2716" spans="1:12" hidden="1" x14ac:dyDescent="0.25">
      <c r="A2716" t="s">
        <v>308</v>
      </c>
      <c r="B2716" t="s">
        <v>429</v>
      </c>
      <c r="C2716" s="4" t="s">
        <v>470</v>
      </c>
      <c r="D2716" s="4"/>
      <c r="E2716" s="4" t="str">
        <f>CSM_AGENCY3[[#This Row],[Agency]]&amp;"-"&amp;CSM_AGENCY3[[#This Row],[Agency Name]]</f>
        <v>468-Environ &amp; Land Use Hearings Office</v>
      </c>
      <c r="F2716" s="8" t="s">
        <v>47</v>
      </c>
      <c r="G2716" s="5"/>
      <c r="H2716" s="70">
        <f>SUMIFS('0. CSM'!C:C,'0. CSM'!L:L,CSM_AGENCY3[[#This Row],[Agency]],'0. CSM'!M:M,CSM_AGENCY3[[#This Row],[Billing CSM Title]])+SUMIFS('0. CSM'!E:E,'0. CSM'!L:L,CSM_AGENCY3[[#This Row],[Agency]],'0. CSM'!M:M,CSM_AGENCY3[[#This Row],[Billing CSM Title]])*1000</f>
        <v>0</v>
      </c>
      <c r="I2716" s="70">
        <f>SUMIFS('0. CSM'!D:D,'0. CSM'!L:L,CSM_AGENCY3[[#This Row],[Agency]],'0. CSM'!M:M,CSM_AGENCY3[[#This Row],[Billing CSM Title]])+SUMIFS('0. CSM'!F:F,'0. CSM'!L:L,CSM_AGENCY3[[#This Row],[Agency]],'0. CSM'!M:M,CSM_AGENCY3[[#This Row],[Billing CSM Title]])*1000</f>
        <v>0</v>
      </c>
      <c r="J2716" s="70">
        <f>CSM_AGENCY3[[#This Row],[FY1 ANNUAL]]+CSM_AGENCY3[[#This Row],[FY2 ANNUAL]]</f>
        <v>0</v>
      </c>
      <c r="K2716" s="70">
        <f>ROUND(CSM_AGENCY3[[#This Row],[FY1 ANNUAL]]/12,2)</f>
        <v>0</v>
      </c>
      <c r="L2716" s="70">
        <f>ROUND(CSM_AGENCY3[[#This Row],[FY2 ANNUAL]]/12,2)</f>
        <v>0</v>
      </c>
    </row>
    <row r="2717" spans="1:12" hidden="1" x14ac:dyDescent="0.25">
      <c r="A2717" t="s">
        <v>309</v>
      </c>
      <c r="B2717" t="s">
        <v>430</v>
      </c>
      <c r="C2717" s="4" t="s">
        <v>470</v>
      </c>
      <c r="D2717" s="4"/>
      <c r="E2717" s="4" t="str">
        <f>CSM_AGENCY3[[#This Row],[Agency]]&amp;"-"&amp;CSM_AGENCY3[[#This Row],[Agency Name]]</f>
        <v>471-State Conservation Commission</v>
      </c>
      <c r="F2717" s="8" t="s">
        <v>47</v>
      </c>
      <c r="G2717" s="5"/>
      <c r="H2717" s="70">
        <f>SUMIFS('0. CSM'!C:C,'0. CSM'!L:L,CSM_AGENCY3[[#This Row],[Agency]],'0. CSM'!M:M,CSM_AGENCY3[[#This Row],[Billing CSM Title]])+SUMIFS('0. CSM'!E:E,'0. CSM'!L:L,CSM_AGENCY3[[#This Row],[Agency]],'0. CSM'!M:M,CSM_AGENCY3[[#This Row],[Billing CSM Title]])*1000</f>
        <v>0</v>
      </c>
      <c r="I2717" s="70">
        <f>SUMIFS('0. CSM'!D:D,'0. CSM'!L:L,CSM_AGENCY3[[#This Row],[Agency]],'0. CSM'!M:M,CSM_AGENCY3[[#This Row],[Billing CSM Title]])+SUMIFS('0. CSM'!F:F,'0. CSM'!L:L,CSM_AGENCY3[[#This Row],[Agency]],'0. CSM'!M:M,CSM_AGENCY3[[#This Row],[Billing CSM Title]])*1000</f>
        <v>0</v>
      </c>
      <c r="J2717" s="70">
        <f>CSM_AGENCY3[[#This Row],[FY1 ANNUAL]]+CSM_AGENCY3[[#This Row],[FY2 ANNUAL]]</f>
        <v>0</v>
      </c>
      <c r="K2717" s="70">
        <f>ROUND(CSM_AGENCY3[[#This Row],[FY1 ANNUAL]]/12,2)</f>
        <v>0</v>
      </c>
      <c r="L2717" s="70">
        <f>ROUND(CSM_AGENCY3[[#This Row],[FY2 ANNUAL]]/12,2)</f>
        <v>0</v>
      </c>
    </row>
    <row r="2718" spans="1:12" hidden="1" x14ac:dyDescent="0.25">
      <c r="A2718" t="s">
        <v>310</v>
      </c>
      <c r="B2718" t="s">
        <v>431</v>
      </c>
      <c r="C2718" s="4" t="s">
        <v>470</v>
      </c>
      <c r="D2718" s="4"/>
      <c r="E2718" s="4" t="str">
        <f>CSM_AGENCY3[[#This Row],[Agency]]&amp;"-"&amp;CSM_AGENCY3[[#This Row],[Agency Name]]</f>
        <v>477-Dept of Fish and Wildlife</v>
      </c>
      <c r="F2718" s="8" t="s">
        <v>47</v>
      </c>
      <c r="G2718" s="5"/>
      <c r="H2718" s="70">
        <f>SUMIFS('0. CSM'!C:C,'0. CSM'!L:L,CSM_AGENCY3[[#This Row],[Agency]],'0. CSM'!M:M,CSM_AGENCY3[[#This Row],[Billing CSM Title]])+SUMIFS('0. CSM'!E:E,'0. CSM'!L:L,CSM_AGENCY3[[#This Row],[Agency]],'0. CSM'!M:M,CSM_AGENCY3[[#This Row],[Billing CSM Title]])*1000</f>
        <v>0</v>
      </c>
      <c r="I2718" s="70">
        <f>SUMIFS('0. CSM'!D:D,'0. CSM'!L:L,CSM_AGENCY3[[#This Row],[Agency]],'0. CSM'!M:M,CSM_AGENCY3[[#This Row],[Billing CSM Title]])+SUMIFS('0. CSM'!F:F,'0. CSM'!L:L,CSM_AGENCY3[[#This Row],[Agency]],'0. CSM'!M:M,CSM_AGENCY3[[#This Row],[Billing CSM Title]])*1000</f>
        <v>0</v>
      </c>
      <c r="J2718" s="70">
        <f>CSM_AGENCY3[[#This Row],[FY1 ANNUAL]]+CSM_AGENCY3[[#This Row],[FY2 ANNUAL]]</f>
        <v>0</v>
      </c>
      <c r="K2718" s="70">
        <f>ROUND(CSM_AGENCY3[[#This Row],[FY1 ANNUAL]]/12,2)</f>
        <v>0</v>
      </c>
      <c r="L2718" s="70">
        <f>ROUND(CSM_AGENCY3[[#This Row],[FY2 ANNUAL]]/12,2)</f>
        <v>0</v>
      </c>
    </row>
    <row r="2719" spans="1:12" hidden="1" x14ac:dyDescent="0.25">
      <c r="A2719" t="s">
        <v>311</v>
      </c>
      <c r="B2719" t="s">
        <v>432</v>
      </c>
      <c r="C2719" s="4" t="s">
        <v>470</v>
      </c>
      <c r="D2719" s="4"/>
      <c r="E2719" s="4" t="str">
        <f>CSM_AGENCY3[[#This Row],[Agency]]&amp;"-"&amp;CSM_AGENCY3[[#This Row],[Agency Name]]</f>
        <v>478-Puget Sound Partnership</v>
      </c>
      <c r="F2719" s="8" t="s">
        <v>47</v>
      </c>
      <c r="G2719" s="5"/>
      <c r="H2719" s="70">
        <f>SUMIFS('0. CSM'!C:C,'0. CSM'!L:L,CSM_AGENCY3[[#This Row],[Agency]],'0. CSM'!M:M,CSM_AGENCY3[[#This Row],[Billing CSM Title]])+SUMIFS('0. CSM'!E:E,'0. CSM'!L:L,CSM_AGENCY3[[#This Row],[Agency]],'0. CSM'!M:M,CSM_AGENCY3[[#This Row],[Billing CSM Title]])*1000</f>
        <v>0</v>
      </c>
      <c r="I2719" s="70">
        <f>SUMIFS('0. CSM'!D:D,'0. CSM'!L:L,CSM_AGENCY3[[#This Row],[Agency]],'0. CSM'!M:M,CSM_AGENCY3[[#This Row],[Billing CSM Title]])+SUMIFS('0. CSM'!F:F,'0. CSM'!L:L,CSM_AGENCY3[[#This Row],[Agency]],'0. CSM'!M:M,CSM_AGENCY3[[#This Row],[Billing CSM Title]])*1000</f>
        <v>0</v>
      </c>
      <c r="J2719" s="70">
        <f>CSM_AGENCY3[[#This Row],[FY1 ANNUAL]]+CSM_AGENCY3[[#This Row],[FY2 ANNUAL]]</f>
        <v>0</v>
      </c>
      <c r="K2719" s="70">
        <f>ROUND(CSM_AGENCY3[[#This Row],[FY1 ANNUAL]]/12,2)</f>
        <v>0</v>
      </c>
      <c r="L2719" s="70">
        <f>ROUND(CSM_AGENCY3[[#This Row],[FY2 ANNUAL]]/12,2)</f>
        <v>0</v>
      </c>
    </row>
    <row r="2720" spans="1:12" hidden="1" x14ac:dyDescent="0.25">
      <c r="A2720" t="s">
        <v>312</v>
      </c>
      <c r="B2720" t="s">
        <v>433</v>
      </c>
      <c r="C2720" s="4" t="s">
        <v>470</v>
      </c>
      <c r="D2720" s="4"/>
      <c r="E2720" s="4" t="str">
        <f>CSM_AGENCY3[[#This Row],[Agency]]&amp;"-"&amp;CSM_AGENCY3[[#This Row],[Agency Name]]</f>
        <v>490-Department of Natural Resources</v>
      </c>
      <c r="F2720" s="8" t="s">
        <v>47</v>
      </c>
      <c r="G2720" s="5"/>
      <c r="H2720" s="70">
        <f>SUMIFS('0. CSM'!C:C,'0. CSM'!L:L,CSM_AGENCY3[[#This Row],[Agency]],'0. CSM'!M:M,CSM_AGENCY3[[#This Row],[Billing CSM Title]])+SUMIFS('0. CSM'!E:E,'0. CSM'!L:L,CSM_AGENCY3[[#This Row],[Agency]],'0. CSM'!M:M,CSM_AGENCY3[[#This Row],[Billing CSM Title]])*1000</f>
        <v>0</v>
      </c>
      <c r="I2720" s="70">
        <f>SUMIFS('0. CSM'!D:D,'0. CSM'!L:L,CSM_AGENCY3[[#This Row],[Agency]],'0. CSM'!M:M,CSM_AGENCY3[[#This Row],[Billing CSM Title]])+SUMIFS('0. CSM'!F:F,'0. CSM'!L:L,CSM_AGENCY3[[#This Row],[Agency]],'0. CSM'!M:M,CSM_AGENCY3[[#This Row],[Billing CSM Title]])*1000</f>
        <v>0</v>
      </c>
      <c r="J2720" s="70">
        <f>CSM_AGENCY3[[#This Row],[FY1 ANNUAL]]+CSM_AGENCY3[[#This Row],[FY2 ANNUAL]]</f>
        <v>0</v>
      </c>
      <c r="K2720" s="70">
        <f>ROUND(CSM_AGENCY3[[#This Row],[FY1 ANNUAL]]/12,2)</f>
        <v>0</v>
      </c>
      <c r="L2720" s="70">
        <f>ROUND(CSM_AGENCY3[[#This Row],[FY2 ANNUAL]]/12,2)</f>
        <v>0</v>
      </c>
    </row>
    <row r="2721" spans="1:12" hidden="1" x14ac:dyDescent="0.25">
      <c r="A2721" t="s">
        <v>313</v>
      </c>
      <c r="B2721" t="s">
        <v>434</v>
      </c>
      <c r="C2721" s="4" t="s">
        <v>470</v>
      </c>
      <c r="D2721" s="4"/>
      <c r="E2721" s="4" t="str">
        <f>CSM_AGENCY3[[#This Row],[Agency]]&amp;"-"&amp;CSM_AGENCY3[[#This Row],[Agency Name]]</f>
        <v>495-Department of Agriculture</v>
      </c>
      <c r="F2721" s="8" t="s">
        <v>47</v>
      </c>
      <c r="G2721" s="5"/>
      <c r="H2721" s="70">
        <f>SUMIFS('0. CSM'!C:C,'0. CSM'!L:L,CSM_AGENCY3[[#This Row],[Agency]],'0. CSM'!M:M,CSM_AGENCY3[[#This Row],[Billing CSM Title]])+SUMIFS('0. CSM'!E:E,'0. CSM'!L:L,CSM_AGENCY3[[#This Row],[Agency]],'0. CSM'!M:M,CSM_AGENCY3[[#This Row],[Billing CSM Title]])*1000</f>
        <v>0</v>
      </c>
      <c r="I2721" s="70">
        <f>SUMIFS('0. CSM'!D:D,'0. CSM'!L:L,CSM_AGENCY3[[#This Row],[Agency]],'0. CSM'!M:M,CSM_AGENCY3[[#This Row],[Billing CSM Title]])+SUMIFS('0. CSM'!F:F,'0. CSM'!L:L,CSM_AGENCY3[[#This Row],[Agency]],'0. CSM'!M:M,CSM_AGENCY3[[#This Row],[Billing CSM Title]])*1000</f>
        <v>0</v>
      </c>
      <c r="J2721" s="70">
        <f>CSM_AGENCY3[[#This Row],[FY1 ANNUAL]]+CSM_AGENCY3[[#This Row],[FY2 ANNUAL]]</f>
        <v>0</v>
      </c>
      <c r="K2721" s="70">
        <f>ROUND(CSM_AGENCY3[[#This Row],[FY1 ANNUAL]]/12,2)</f>
        <v>0</v>
      </c>
      <c r="L2721" s="70">
        <f>ROUND(CSM_AGENCY3[[#This Row],[FY2 ANNUAL]]/12,2)</f>
        <v>0</v>
      </c>
    </row>
    <row r="2722" spans="1:12" hidden="1" x14ac:dyDescent="0.25">
      <c r="A2722" t="s">
        <v>314</v>
      </c>
      <c r="B2722" t="s">
        <v>435</v>
      </c>
      <c r="C2722" s="4" t="s">
        <v>470</v>
      </c>
      <c r="D2722" s="4"/>
      <c r="E2722" s="4" t="str">
        <f>CSM_AGENCY3[[#This Row],[Agency]]&amp;"-"&amp;CSM_AGENCY3[[#This Row],[Agency Name]]</f>
        <v>540-Employment Security Department</v>
      </c>
      <c r="F2722" s="8" t="s">
        <v>47</v>
      </c>
      <c r="G2722" s="5"/>
      <c r="H2722" s="70">
        <f>SUMIFS('0. CSM'!C:C,'0. CSM'!L:L,CSM_AGENCY3[[#This Row],[Agency]],'0. CSM'!M:M,CSM_AGENCY3[[#This Row],[Billing CSM Title]])+SUMIFS('0. CSM'!E:E,'0. CSM'!L:L,CSM_AGENCY3[[#This Row],[Agency]],'0. CSM'!M:M,CSM_AGENCY3[[#This Row],[Billing CSM Title]])*1000</f>
        <v>0</v>
      </c>
      <c r="I2722" s="70">
        <f>SUMIFS('0. CSM'!D:D,'0. CSM'!L:L,CSM_AGENCY3[[#This Row],[Agency]],'0. CSM'!M:M,CSM_AGENCY3[[#This Row],[Billing CSM Title]])+SUMIFS('0. CSM'!F:F,'0. CSM'!L:L,CSM_AGENCY3[[#This Row],[Agency]],'0. CSM'!M:M,CSM_AGENCY3[[#This Row],[Billing CSM Title]])*1000</f>
        <v>0</v>
      </c>
      <c r="J2722" s="70">
        <f>CSM_AGENCY3[[#This Row],[FY1 ANNUAL]]+CSM_AGENCY3[[#This Row],[FY2 ANNUAL]]</f>
        <v>0</v>
      </c>
      <c r="K2722" s="70">
        <f>ROUND(CSM_AGENCY3[[#This Row],[FY1 ANNUAL]]/12,2)</f>
        <v>0</v>
      </c>
      <c r="L2722" s="70">
        <f>ROUND(CSM_AGENCY3[[#This Row],[FY2 ANNUAL]]/12,2)</f>
        <v>0</v>
      </c>
    </row>
    <row r="2723" spans="1:12" hidden="1" x14ac:dyDescent="0.25">
      <c r="A2723" t="s">
        <v>319</v>
      </c>
      <c r="B2723" t="s">
        <v>437</v>
      </c>
      <c r="C2723" s="4" t="s">
        <v>470</v>
      </c>
      <c r="D2723" s="4"/>
      <c r="E2723" s="4" t="str">
        <f>CSM_AGENCY3[[#This Row],[Agency]]&amp;"-"&amp;CSM_AGENCY3[[#This Row],[Agency Name]]</f>
        <v>699-Community/Technical College System</v>
      </c>
      <c r="F2723" s="8" t="s">
        <v>47</v>
      </c>
      <c r="G2723" s="5"/>
      <c r="H2723" s="70">
        <f>SUMIFS('0. CSM'!C:C,'0. CSM'!L:L,CSM_AGENCY3[[#This Row],[Agency]],'0. CSM'!M:M,CSM_AGENCY3[[#This Row],[Billing CSM Title]])+SUMIFS('0. CSM'!E:E,'0. CSM'!L:L,CSM_AGENCY3[[#This Row],[Agency]],'0. CSM'!M:M,CSM_AGENCY3[[#This Row],[Billing CSM Title]])*1000</f>
        <v>0</v>
      </c>
      <c r="I2723" s="70">
        <f>SUMIFS('0. CSM'!D:D,'0. CSM'!L:L,CSM_AGENCY3[[#This Row],[Agency]],'0. CSM'!M:M,CSM_AGENCY3[[#This Row],[Billing CSM Title]])+SUMIFS('0. CSM'!F:F,'0. CSM'!L:L,CSM_AGENCY3[[#This Row],[Agency]],'0. CSM'!M:M,CSM_AGENCY3[[#This Row],[Billing CSM Title]])*1000</f>
        <v>0</v>
      </c>
      <c r="J2723" s="70">
        <f>CSM_AGENCY3[[#This Row],[FY1 ANNUAL]]+CSM_AGENCY3[[#This Row],[FY2 ANNUAL]]</f>
        <v>0</v>
      </c>
      <c r="K2723" s="70">
        <f>ROUND(CSM_AGENCY3[[#This Row],[FY1 ANNUAL]]/12,2)</f>
        <v>0</v>
      </c>
      <c r="L2723" s="70">
        <f>ROUND(CSM_AGENCY3[[#This Row],[FY2 ANNUAL]]/12,2)</f>
        <v>0</v>
      </c>
    </row>
    <row r="2724" spans="1:12" hidden="1" x14ac:dyDescent="0.25">
      <c r="A2724" t="s">
        <v>207</v>
      </c>
      <c r="B2724" t="s">
        <v>328</v>
      </c>
      <c r="C2724" s="4" t="s">
        <v>471</v>
      </c>
      <c r="D2724" s="4" t="s">
        <v>484</v>
      </c>
      <c r="E2724" s="4" t="str">
        <f>CSM_AGENCY3[[#This Row],[Agency]]&amp;"-"&amp;CSM_AGENCY3[[#This Row],[Agency Name]]</f>
        <v>011-House of Representatives</v>
      </c>
      <c r="F2724" t="s">
        <v>59</v>
      </c>
      <c r="G2724" s="5" t="s">
        <v>460</v>
      </c>
      <c r="H2724" s="70">
        <v>0</v>
      </c>
      <c r="I2724" s="70">
        <v>0</v>
      </c>
      <c r="J2724" s="70">
        <v>0</v>
      </c>
      <c r="K2724" s="70">
        <v>0</v>
      </c>
      <c r="L2724" s="70">
        <v>0</v>
      </c>
    </row>
    <row r="2725" spans="1:12" hidden="1" x14ac:dyDescent="0.25">
      <c r="A2725" t="s">
        <v>208</v>
      </c>
      <c r="B2725" t="s">
        <v>330</v>
      </c>
      <c r="C2725" s="4" t="s">
        <v>471</v>
      </c>
      <c r="D2725" s="4" t="s">
        <v>484</v>
      </c>
      <c r="E2725" s="4" t="str">
        <f>CSM_AGENCY3[[#This Row],[Agency]]&amp;"-"&amp;CSM_AGENCY3[[#This Row],[Agency Name]]</f>
        <v>012-Senate</v>
      </c>
      <c r="F2725" t="s">
        <v>59</v>
      </c>
      <c r="G2725" s="5" t="s">
        <v>460</v>
      </c>
      <c r="H2725" s="70">
        <v>0</v>
      </c>
      <c r="I2725" s="70">
        <v>0</v>
      </c>
      <c r="J2725" s="70">
        <v>0</v>
      </c>
      <c r="K2725" s="70">
        <v>0</v>
      </c>
      <c r="L2725" s="70">
        <v>0</v>
      </c>
    </row>
    <row r="2726" spans="1:12" hidden="1" x14ac:dyDescent="0.25">
      <c r="A2726" t="s">
        <v>209</v>
      </c>
      <c r="B2726" t="s">
        <v>331</v>
      </c>
      <c r="C2726" s="4" t="s">
        <v>471</v>
      </c>
      <c r="D2726" s="4" t="s">
        <v>484</v>
      </c>
      <c r="E2726" s="4" t="str">
        <f>CSM_AGENCY3[[#This Row],[Agency]]&amp;"-"&amp;CSM_AGENCY3[[#This Row],[Agency Name]]</f>
        <v>013-Joint Transportation Committee</v>
      </c>
      <c r="F2726" t="s">
        <v>59</v>
      </c>
      <c r="G2726" s="5" t="s">
        <v>460</v>
      </c>
      <c r="H2726" s="70">
        <v>0</v>
      </c>
      <c r="I2726" s="70">
        <v>0</v>
      </c>
      <c r="J2726" s="70">
        <v>0</v>
      </c>
      <c r="K2726" s="70">
        <v>0</v>
      </c>
      <c r="L2726" s="70">
        <v>0</v>
      </c>
    </row>
    <row r="2727" spans="1:12" hidden="1" x14ac:dyDescent="0.25">
      <c r="A2727" t="s">
        <v>210</v>
      </c>
      <c r="B2727" t="s">
        <v>332</v>
      </c>
      <c r="C2727" s="4" t="s">
        <v>471</v>
      </c>
      <c r="D2727" s="4" t="s">
        <v>484</v>
      </c>
      <c r="E2727" s="4" t="str">
        <f>CSM_AGENCY3[[#This Row],[Agency]]&amp;"-"&amp;CSM_AGENCY3[[#This Row],[Agency Name]]</f>
        <v>014-Jt Leg Audit &amp; Review Committee</v>
      </c>
      <c r="F2727" t="s">
        <v>59</v>
      </c>
      <c r="G2727" s="5" t="s">
        <v>460</v>
      </c>
      <c r="H2727" s="70">
        <v>0</v>
      </c>
      <c r="I2727" s="70">
        <v>0</v>
      </c>
      <c r="J2727" s="70">
        <v>0</v>
      </c>
      <c r="K2727" s="70">
        <v>0</v>
      </c>
      <c r="L2727" s="70">
        <v>0</v>
      </c>
    </row>
    <row r="2728" spans="1:12" hidden="1" x14ac:dyDescent="0.25">
      <c r="A2728" t="s">
        <v>211</v>
      </c>
      <c r="B2728" t="s">
        <v>333</v>
      </c>
      <c r="C2728" s="4" t="s">
        <v>471</v>
      </c>
      <c r="D2728" s="4" t="s">
        <v>484</v>
      </c>
      <c r="E2728" s="4" t="str">
        <f>CSM_AGENCY3[[#This Row],[Agency]]&amp;"-"&amp;CSM_AGENCY3[[#This Row],[Agency Name]]</f>
        <v>020-LEAP Committee</v>
      </c>
      <c r="F2728" t="s">
        <v>59</v>
      </c>
      <c r="G2728" s="5" t="s">
        <v>460</v>
      </c>
      <c r="H2728" s="70">
        <v>0</v>
      </c>
      <c r="I2728" s="70">
        <v>0</v>
      </c>
      <c r="J2728" s="70">
        <v>0</v>
      </c>
      <c r="K2728" s="70">
        <v>0</v>
      </c>
      <c r="L2728" s="70">
        <v>0</v>
      </c>
    </row>
    <row r="2729" spans="1:12" hidden="1" x14ac:dyDescent="0.25">
      <c r="A2729" t="s">
        <v>212</v>
      </c>
      <c r="B2729" t="s">
        <v>334</v>
      </c>
      <c r="C2729" s="4" t="s">
        <v>471</v>
      </c>
      <c r="D2729" s="4" t="s">
        <v>484</v>
      </c>
      <c r="E2729" s="4" t="str">
        <f>CSM_AGENCY3[[#This Row],[Agency]]&amp;"-"&amp;CSM_AGENCY3[[#This Row],[Agency Name]]</f>
        <v>035-Office of the State Actuary</v>
      </c>
      <c r="F2729" t="s">
        <v>59</v>
      </c>
      <c r="G2729" s="5" t="s">
        <v>460</v>
      </c>
      <c r="H2729" s="70">
        <v>0</v>
      </c>
      <c r="I2729" s="70">
        <v>0</v>
      </c>
      <c r="J2729" s="70">
        <v>0</v>
      </c>
      <c r="K2729" s="70">
        <v>0</v>
      </c>
      <c r="L2729" s="70">
        <v>0</v>
      </c>
    </row>
    <row r="2730" spans="1:12" hidden="1" x14ac:dyDescent="0.25">
      <c r="A2730" t="s">
        <v>214</v>
      </c>
      <c r="B2730" t="s">
        <v>336</v>
      </c>
      <c r="C2730" s="4" t="s">
        <v>471</v>
      </c>
      <c r="D2730" s="4" t="s">
        <v>484</v>
      </c>
      <c r="E2730" s="4" t="str">
        <f>CSM_AGENCY3[[#This Row],[Agency]]&amp;"-"&amp;CSM_AGENCY3[[#This Row],[Agency Name]]</f>
        <v>037-Office of Legislative Support Svcs</v>
      </c>
      <c r="F2730" t="s">
        <v>59</v>
      </c>
      <c r="G2730" s="5" t="s">
        <v>460</v>
      </c>
      <c r="H2730" s="70">
        <v>0</v>
      </c>
      <c r="I2730" s="70">
        <v>0</v>
      </c>
      <c r="J2730" s="70">
        <v>0</v>
      </c>
      <c r="K2730" s="70">
        <v>0</v>
      </c>
      <c r="L2730" s="70">
        <v>0</v>
      </c>
    </row>
    <row r="2731" spans="1:12" hidden="1" x14ac:dyDescent="0.25">
      <c r="A2731" t="s">
        <v>215</v>
      </c>
      <c r="B2731" t="s">
        <v>337</v>
      </c>
      <c r="C2731" s="4" t="s">
        <v>471</v>
      </c>
      <c r="D2731" s="4" t="s">
        <v>484</v>
      </c>
      <c r="E2731" s="4" t="str">
        <f>CSM_AGENCY3[[#This Row],[Agency]]&amp;"-"&amp;CSM_AGENCY3[[#This Row],[Agency Name]]</f>
        <v>038-Joint Legislative Systems Comm</v>
      </c>
      <c r="F2731" t="s">
        <v>59</v>
      </c>
      <c r="G2731" s="5" t="s">
        <v>460</v>
      </c>
      <c r="H2731" s="70">
        <v>80500</v>
      </c>
      <c r="I2731" s="70">
        <v>81500</v>
      </c>
      <c r="J2731" s="70">
        <v>162000</v>
      </c>
      <c r="K2731" s="70">
        <v>6708.333333333333</v>
      </c>
      <c r="L2731" s="70">
        <v>6791.666666666667</v>
      </c>
    </row>
    <row r="2732" spans="1:12" hidden="1" x14ac:dyDescent="0.25">
      <c r="A2732" t="s">
        <v>216</v>
      </c>
      <c r="B2732" t="s">
        <v>338</v>
      </c>
      <c r="C2732" s="4" t="s">
        <v>471</v>
      </c>
      <c r="D2732" s="4" t="s">
        <v>484</v>
      </c>
      <c r="E2732" s="4" t="str">
        <f>CSM_AGENCY3[[#This Row],[Agency]]&amp;"-"&amp;CSM_AGENCY3[[#This Row],[Agency Name]]</f>
        <v>040-Statute Law Committee</v>
      </c>
      <c r="F2732" t="s">
        <v>59</v>
      </c>
      <c r="G2732" s="5" t="s">
        <v>460</v>
      </c>
      <c r="H2732" s="70">
        <v>0</v>
      </c>
      <c r="I2732" s="70">
        <v>0</v>
      </c>
      <c r="J2732" s="70">
        <v>0</v>
      </c>
      <c r="K2732" s="70">
        <v>0</v>
      </c>
      <c r="L2732" s="70">
        <v>0</v>
      </c>
    </row>
    <row r="2733" spans="1:12" hidden="1" x14ac:dyDescent="0.25">
      <c r="A2733" t="s">
        <v>217</v>
      </c>
      <c r="B2733" t="s">
        <v>339</v>
      </c>
      <c r="C2733" s="4" t="s">
        <v>471</v>
      </c>
      <c r="D2733" s="4" t="s">
        <v>484</v>
      </c>
      <c r="E2733" s="4" t="str">
        <f>CSM_AGENCY3[[#This Row],[Agency]]&amp;"-"&amp;CSM_AGENCY3[[#This Row],[Agency Name]]</f>
        <v>045-Supreme Court</v>
      </c>
      <c r="F2733" t="s">
        <v>59</v>
      </c>
      <c r="G2733" s="5" t="s">
        <v>460</v>
      </c>
      <c r="H2733" s="70">
        <v>0</v>
      </c>
      <c r="I2733" s="70">
        <v>0</v>
      </c>
      <c r="J2733" s="70">
        <v>0</v>
      </c>
      <c r="K2733" s="70">
        <v>0</v>
      </c>
      <c r="L2733" s="70">
        <v>0</v>
      </c>
    </row>
    <row r="2734" spans="1:12" hidden="1" x14ac:dyDescent="0.25">
      <c r="A2734" t="s">
        <v>218</v>
      </c>
      <c r="B2734" t="s">
        <v>340</v>
      </c>
      <c r="C2734" s="4" t="s">
        <v>471</v>
      </c>
      <c r="D2734" s="4" t="s">
        <v>484</v>
      </c>
      <c r="E2734" s="4" t="str">
        <f>CSM_AGENCY3[[#This Row],[Agency]]&amp;"-"&amp;CSM_AGENCY3[[#This Row],[Agency Name]]</f>
        <v>046-State Law Library</v>
      </c>
      <c r="F2734" t="s">
        <v>59</v>
      </c>
      <c r="G2734" s="5" t="s">
        <v>460</v>
      </c>
      <c r="H2734" s="70">
        <v>0</v>
      </c>
      <c r="I2734" s="70">
        <v>0</v>
      </c>
      <c r="J2734" s="70">
        <v>0</v>
      </c>
      <c r="K2734" s="70">
        <v>0</v>
      </c>
      <c r="L2734" s="70">
        <v>0</v>
      </c>
    </row>
    <row r="2735" spans="1:12" hidden="1" x14ac:dyDescent="0.25">
      <c r="A2735" t="s">
        <v>219</v>
      </c>
      <c r="B2735" t="s">
        <v>341</v>
      </c>
      <c r="C2735" s="4" t="s">
        <v>471</v>
      </c>
      <c r="D2735" s="4" t="s">
        <v>484</v>
      </c>
      <c r="E2735" s="4" t="str">
        <f>CSM_AGENCY3[[#This Row],[Agency]]&amp;"-"&amp;CSM_AGENCY3[[#This Row],[Agency Name]]</f>
        <v>048-Court of Appeals</v>
      </c>
      <c r="F2735" t="s">
        <v>59</v>
      </c>
      <c r="G2735" s="5" t="s">
        <v>460</v>
      </c>
      <c r="H2735" s="70">
        <v>0</v>
      </c>
      <c r="I2735" s="70">
        <v>0</v>
      </c>
      <c r="J2735" s="70">
        <v>0</v>
      </c>
      <c r="K2735" s="70">
        <v>0</v>
      </c>
      <c r="L2735" s="70">
        <v>0</v>
      </c>
    </row>
    <row r="2736" spans="1:12" hidden="1" x14ac:dyDescent="0.25">
      <c r="A2736" t="s">
        <v>220</v>
      </c>
      <c r="B2736" t="s">
        <v>342</v>
      </c>
      <c r="C2736" s="4" t="s">
        <v>471</v>
      </c>
      <c r="D2736" s="4" t="s">
        <v>484</v>
      </c>
      <c r="E2736" s="4" t="str">
        <f>CSM_AGENCY3[[#This Row],[Agency]]&amp;"-"&amp;CSM_AGENCY3[[#This Row],[Agency Name]]</f>
        <v>050-Commission on Judicial Conduct</v>
      </c>
      <c r="F2736" t="s">
        <v>59</v>
      </c>
      <c r="G2736" s="5" t="s">
        <v>460</v>
      </c>
      <c r="H2736" s="70">
        <v>0</v>
      </c>
      <c r="I2736" s="70">
        <v>0</v>
      </c>
      <c r="J2736" s="70">
        <v>0</v>
      </c>
      <c r="K2736" s="70">
        <v>0</v>
      </c>
      <c r="L2736" s="70">
        <v>0</v>
      </c>
    </row>
    <row r="2737" spans="1:12" hidden="1" x14ac:dyDescent="0.25">
      <c r="A2737" t="s">
        <v>221</v>
      </c>
      <c r="B2737" t="s">
        <v>343</v>
      </c>
      <c r="C2737" s="4" t="s">
        <v>471</v>
      </c>
      <c r="D2737" s="4" t="s">
        <v>484</v>
      </c>
      <c r="E2737" s="4" t="str">
        <f>CSM_AGENCY3[[#This Row],[Agency]]&amp;"-"&amp;CSM_AGENCY3[[#This Row],[Agency Name]]</f>
        <v>055-Administrative Office of the Courts</v>
      </c>
      <c r="F2737" t="s">
        <v>59</v>
      </c>
      <c r="G2737" s="5" t="s">
        <v>460</v>
      </c>
      <c r="H2737" s="70">
        <v>380500</v>
      </c>
      <c r="I2737" s="70">
        <v>392500</v>
      </c>
      <c r="J2737" s="70">
        <v>773000</v>
      </c>
      <c r="K2737" s="70">
        <v>31708.333333333332</v>
      </c>
      <c r="L2737" s="70">
        <v>32708.333333333332</v>
      </c>
    </row>
    <row r="2738" spans="1:12" hidden="1" x14ac:dyDescent="0.25">
      <c r="A2738" t="s">
        <v>222</v>
      </c>
      <c r="B2738" t="s">
        <v>344</v>
      </c>
      <c r="C2738" s="4" t="s">
        <v>471</v>
      </c>
      <c r="D2738" s="4" t="s">
        <v>484</v>
      </c>
      <c r="E2738" s="4" t="str">
        <f>CSM_AGENCY3[[#This Row],[Agency]]&amp;"-"&amp;CSM_AGENCY3[[#This Row],[Agency Name]]</f>
        <v>056-Office of Public Defense</v>
      </c>
      <c r="F2738" t="s">
        <v>59</v>
      </c>
      <c r="G2738" s="5" t="s">
        <v>460</v>
      </c>
      <c r="H2738" s="70">
        <v>73500</v>
      </c>
      <c r="I2738" s="70">
        <v>75500</v>
      </c>
      <c r="J2738" s="70">
        <v>149000</v>
      </c>
      <c r="K2738" s="70">
        <v>6125</v>
      </c>
      <c r="L2738" s="70">
        <v>6291.666666666667</v>
      </c>
    </row>
    <row r="2739" spans="1:12" hidden="1" x14ac:dyDescent="0.25">
      <c r="A2739" t="s">
        <v>223</v>
      </c>
      <c r="B2739" t="s">
        <v>345</v>
      </c>
      <c r="C2739" s="4" t="s">
        <v>471</v>
      </c>
      <c r="D2739" s="4" t="s">
        <v>484</v>
      </c>
      <c r="E2739" s="4" t="str">
        <f>CSM_AGENCY3[[#This Row],[Agency]]&amp;"-"&amp;CSM_AGENCY3[[#This Row],[Agency Name]]</f>
        <v>057-Office of Civil Legal Aid</v>
      </c>
      <c r="F2739" t="s">
        <v>59</v>
      </c>
      <c r="G2739" s="5" t="s">
        <v>460</v>
      </c>
      <c r="H2739" s="70">
        <v>32500</v>
      </c>
      <c r="I2739" s="70">
        <v>32500</v>
      </c>
      <c r="J2739" s="70">
        <v>65000</v>
      </c>
      <c r="K2739" s="70">
        <v>2708.3333333333335</v>
      </c>
      <c r="L2739" s="70">
        <v>2708.3333333333335</v>
      </c>
    </row>
    <row r="2740" spans="1:12" hidden="1" x14ac:dyDescent="0.25">
      <c r="A2740" t="s">
        <v>224</v>
      </c>
      <c r="B2740" t="s">
        <v>346</v>
      </c>
      <c r="C2740" s="4" t="s">
        <v>471</v>
      </c>
      <c r="D2740" s="4" t="s">
        <v>484</v>
      </c>
      <c r="E2740" s="4" t="str">
        <f>CSM_AGENCY3[[#This Row],[Agency]]&amp;"-"&amp;CSM_AGENCY3[[#This Row],[Agency Name]]</f>
        <v>075-Office of the Governor</v>
      </c>
      <c r="F2740" t="s">
        <v>59</v>
      </c>
      <c r="G2740" s="5" t="s">
        <v>460</v>
      </c>
      <c r="H2740" s="70">
        <v>51000</v>
      </c>
      <c r="I2740" s="70">
        <v>53000</v>
      </c>
      <c r="J2740" s="70">
        <v>104000</v>
      </c>
      <c r="K2740" s="70">
        <v>4250</v>
      </c>
      <c r="L2740" s="70">
        <v>4416.666666666667</v>
      </c>
    </row>
    <row r="2741" spans="1:12" hidden="1" x14ac:dyDescent="0.25">
      <c r="A2741" t="s">
        <v>225</v>
      </c>
      <c r="B2741" t="s">
        <v>347</v>
      </c>
      <c r="C2741" s="4" t="s">
        <v>471</v>
      </c>
      <c r="D2741" s="4" t="s">
        <v>484</v>
      </c>
      <c r="E2741" s="4" t="str">
        <f>CSM_AGENCY3[[#This Row],[Agency]]&amp;"-"&amp;CSM_AGENCY3[[#This Row],[Agency Name]]</f>
        <v>080-Office of the Lieutenant Governor</v>
      </c>
      <c r="F2741" t="s">
        <v>59</v>
      </c>
      <c r="G2741" s="5" t="s">
        <v>460</v>
      </c>
      <c r="H2741" s="70">
        <v>0</v>
      </c>
      <c r="I2741" s="70">
        <v>0</v>
      </c>
      <c r="J2741" s="70">
        <v>0</v>
      </c>
      <c r="K2741" s="70">
        <v>0</v>
      </c>
      <c r="L2741" s="70">
        <v>0</v>
      </c>
    </row>
    <row r="2742" spans="1:12" hidden="1" x14ac:dyDescent="0.25">
      <c r="A2742" t="s">
        <v>226</v>
      </c>
      <c r="B2742" t="s">
        <v>348</v>
      </c>
      <c r="C2742" s="4" t="s">
        <v>471</v>
      </c>
      <c r="D2742" s="4" t="s">
        <v>484</v>
      </c>
      <c r="E2742" s="4" t="str">
        <f>CSM_AGENCY3[[#This Row],[Agency]]&amp;"-"&amp;CSM_AGENCY3[[#This Row],[Agency Name]]</f>
        <v>082-Public Disclosure Commission</v>
      </c>
      <c r="F2742" t="s">
        <v>59</v>
      </c>
      <c r="G2742" s="5" t="s">
        <v>460</v>
      </c>
      <c r="H2742" s="70">
        <v>74500</v>
      </c>
      <c r="I2742" s="70">
        <v>76500</v>
      </c>
      <c r="J2742" s="70">
        <v>151000</v>
      </c>
      <c r="K2742" s="70">
        <v>6208.333333333333</v>
      </c>
      <c r="L2742" s="70">
        <v>6375</v>
      </c>
    </row>
    <row r="2743" spans="1:12" hidden="1" x14ac:dyDescent="0.25">
      <c r="A2743" t="s">
        <v>228</v>
      </c>
      <c r="B2743" t="s">
        <v>350</v>
      </c>
      <c r="C2743" s="4" t="s">
        <v>471</v>
      </c>
      <c r="D2743" s="4" t="s">
        <v>484</v>
      </c>
      <c r="E2743" s="4" t="str">
        <f>CSM_AGENCY3[[#This Row],[Agency]]&amp;"-"&amp;CSM_AGENCY3[[#This Row],[Agency Name]]</f>
        <v>085-Office of the Secretary of State</v>
      </c>
      <c r="F2743" t="s">
        <v>59</v>
      </c>
      <c r="G2743" s="5" t="s">
        <v>460</v>
      </c>
      <c r="H2743" s="70">
        <v>461500</v>
      </c>
      <c r="I2743" s="70">
        <v>473500</v>
      </c>
      <c r="J2743" s="70">
        <v>935000</v>
      </c>
      <c r="K2743" s="70">
        <v>38458.333333333336</v>
      </c>
      <c r="L2743" s="70">
        <v>39458.333333333336</v>
      </c>
    </row>
    <row r="2744" spans="1:12" hidden="1" x14ac:dyDescent="0.25">
      <c r="A2744" t="s">
        <v>229</v>
      </c>
      <c r="B2744" t="s">
        <v>351</v>
      </c>
      <c r="C2744" s="4" t="s">
        <v>471</v>
      </c>
      <c r="D2744" s="4" t="s">
        <v>484</v>
      </c>
      <c r="E2744" s="4" t="str">
        <f>CSM_AGENCY3[[#This Row],[Agency]]&amp;"-"&amp;CSM_AGENCY3[[#This Row],[Agency Name]]</f>
        <v>086-Governor's Office of Indian Affairs</v>
      </c>
      <c r="F2744" t="s">
        <v>59</v>
      </c>
      <c r="G2744" s="5" t="s">
        <v>460</v>
      </c>
      <c r="H2744" s="70">
        <v>500</v>
      </c>
      <c r="I2744" s="70">
        <v>500</v>
      </c>
      <c r="J2744" s="70">
        <v>1000</v>
      </c>
      <c r="K2744" s="70">
        <v>41.666666666666664</v>
      </c>
      <c r="L2744" s="70">
        <v>41.666666666666664</v>
      </c>
    </row>
    <row r="2745" spans="1:12" hidden="1" x14ac:dyDescent="0.25">
      <c r="A2745" t="s">
        <v>230</v>
      </c>
      <c r="B2745" t="s">
        <v>352</v>
      </c>
      <c r="C2745" s="4" t="s">
        <v>471</v>
      </c>
      <c r="D2745" s="4" t="s">
        <v>484</v>
      </c>
      <c r="E2745" s="4" t="str">
        <f>CSM_AGENCY3[[#This Row],[Agency]]&amp;"-"&amp;CSM_AGENCY3[[#This Row],[Agency Name]]</f>
        <v>087-Asian-Pacific-American Affrs</v>
      </c>
      <c r="F2745" t="s">
        <v>59</v>
      </c>
      <c r="G2745" s="5" t="s">
        <v>460</v>
      </c>
      <c r="H2745" s="70">
        <v>500</v>
      </c>
      <c r="I2745" s="70">
        <v>500</v>
      </c>
      <c r="J2745" s="70">
        <v>1000</v>
      </c>
      <c r="K2745" s="70">
        <v>41.666666666666664</v>
      </c>
      <c r="L2745" s="70">
        <v>41.666666666666664</v>
      </c>
    </row>
    <row r="2746" spans="1:12" hidden="1" x14ac:dyDescent="0.25">
      <c r="A2746" t="s">
        <v>231</v>
      </c>
      <c r="B2746" t="s">
        <v>353</v>
      </c>
      <c r="C2746" s="4" t="s">
        <v>471</v>
      </c>
      <c r="D2746" s="4" t="s">
        <v>484</v>
      </c>
      <c r="E2746" s="4" t="str">
        <f>CSM_AGENCY3[[#This Row],[Agency]]&amp;"-"&amp;CSM_AGENCY3[[#This Row],[Agency Name]]</f>
        <v>090-Office of the State Treasurer</v>
      </c>
      <c r="F2746" t="s">
        <v>59</v>
      </c>
      <c r="G2746" s="5" t="s">
        <v>460</v>
      </c>
      <c r="H2746" s="70">
        <v>122500</v>
      </c>
      <c r="I2746" s="70">
        <v>126500</v>
      </c>
      <c r="J2746" s="70">
        <v>249000</v>
      </c>
      <c r="K2746" s="70">
        <v>10208.333333333334</v>
      </c>
      <c r="L2746" s="70">
        <v>10541.666666666666</v>
      </c>
    </row>
    <row r="2747" spans="1:12" hidden="1" x14ac:dyDescent="0.25">
      <c r="A2747" t="s">
        <v>232</v>
      </c>
      <c r="B2747" t="s">
        <v>354</v>
      </c>
      <c r="C2747" s="4" t="s">
        <v>471</v>
      </c>
      <c r="D2747" s="4" t="s">
        <v>484</v>
      </c>
      <c r="E2747" s="4" t="str">
        <f>CSM_AGENCY3[[#This Row],[Agency]]&amp;"-"&amp;CSM_AGENCY3[[#This Row],[Agency Name]]</f>
        <v>091-Redistricting Commission</v>
      </c>
      <c r="F2747" t="s">
        <v>59</v>
      </c>
      <c r="G2747" s="5" t="s">
        <v>460</v>
      </c>
      <c r="H2747" s="70">
        <v>0</v>
      </c>
      <c r="I2747" s="70">
        <v>0</v>
      </c>
      <c r="J2747" s="70">
        <v>0</v>
      </c>
      <c r="K2747" s="70">
        <v>0</v>
      </c>
      <c r="L2747" s="70">
        <v>0</v>
      </c>
    </row>
    <row r="2748" spans="1:12" hidden="1" x14ac:dyDescent="0.25">
      <c r="A2748" t="s">
        <v>233</v>
      </c>
      <c r="B2748" t="s">
        <v>355</v>
      </c>
      <c r="C2748" s="4" t="s">
        <v>471</v>
      </c>
      <c r="D2748" s="4" t="s">
        <v>484</v>
      </c>
      <c r="E2748" s="4" t="str">
        <f>CSM_AGENCY3[[#This Row],[Agency]]&amp;"-"&amp;CSM_AGENCY3[[#This Row],[Agency Name]]</f>
        <v>095-Office of the State Auditor</v>
      </c>
      <c r="F2748" t="s">
        <v>59</v>
      </c>
      <c r="G2748" s="5" t="s">
        <v>460</v>
      </c>
      <c r="H2748" s="70">
        <v>176500</v>
      </c>
      <c r="I2748" s="70">
        <v>180500</v>
      </c>
      <c r="J2748" s="70">
        <v>357000</v>
      </c>
      <c r="K2748" s="70">
        <v>14708.333333333334</v>
      </c>
      <c r="L2748" s="70">
        <v>15041.666666666666</v>
      </c>
    </row>
    <row r="2749" spans="1:12" hidden="1" x14ac:dyDescent="0.25">
      <c r="A2749" t="s">
        <v>234</v>
      </c>
      <c r="B2749" t="s">
        <v>356</v>
      </c>
      <c r="C2749" s="4" t="s">
        <v>471</v>
      </c>
      <c r="D2749" s="4" t="s">
        <v>484</v>
      </c>
      <c r="E2749" s="4" t="str">
        <f>CSM_AGENCY3[[#This Row],[Agency]]&amp;"-"&amp;CSM_AGENCY3[[#This Row],[Agency Name]]</f>
        <v>099-Comm Salaries for Elected Officials</v>
      </c>
      <c r="F2749" t="s">
        <v>59</v>
      </c>
      <c r="G2749" s="5" t="s">
        <v>460</v>
      </c>
      <c r="H2749" s="70">
        <v>0</v>
      </c>
      <c r="I2749" s="70">
        <v>0</v>
      </c>
      <c r="J2749" s="70">
        <v>0</v>
      </c>
      <c r="K2749" s="70">
        <v>0</v>
      </c>
      <c r="L2749" s="70">
        <v>0</v>
      </c>
    </row>
    <row r="2750" spans="1:12" hidden="1" x14ac:dyDescent="0.25">
      <c r="A2750" t="s">
        <v>235</v>
      </c>
      <c r="B2750" t="s">
        <v>357</v>
      </c>
      <c r="C2750" s="4" t="s">
        <v>471</v>
      </c>
      <c r="D2750" s="4" t="s">
        <v>484</v>
      </c>
      <c r="E2750" s="4" t="str">
        <f>CSM_AGENCY3[[#This Row],[Agency]]&amp;"-"&amp;CSM_AGENCY3[[#This Row],[Agency Name]]</f>
        <v>100-Office of the Attorney General</v>
      </c>
      <c r="F2750" t="s">
        <v>59</v>
      </c>
      <c r="G2750" s="5" t="s">
        <v>460</v>
      </c>
      <c r="H2750" s="70">
        <v>355000</v>
      </c>
      <c r="I2750" s="70">
        <v>366000</v>
      </c>
      <c r="J2750" s="70">
        <v>721000</v>
      </c>
      <c r="K2750" s="70">
        <v>29583.333333333332</v>
      </c>
      <c r="L2750" s="70">
        <v>30500</v>
      </c>
    </row>
    <row r="2751" spans="1:12" hidden="1" x14ac:dyDescent="0.25">
      <c r="A2751" t="s">
        <v>236</v>
      </c>
      <c r="B2751" t="s">
        <v>358</v>
      </c>
      <c r="C2751" s="4" t="s">
        <v>471</v>
      </c>
      <c r="D2751" s="4" t="s">
        <v>484</v>
      </c>
      <c r="E2751" s="4" t="str">
        <f>CSM_AGENCY3[[#This Row],[Agency]]&amp;"-"&amp;CSM_AGENCY3[[#This Row],[Agency Name]]</f>
        <v>101-Caseload Forecast Council</v>
      </c>
      <c r="F2751" t="s">
        <v>59</v>
      </c>
      <c r="G2751" s="5" t="s">
        <v>460</v>
      </c>
      <c r="H2751" s="70">
        <v>32000</v>
      </c>
      <c r="I2751" s="70">
        <v>34000</v>
      </c>
      <c r="J2751" s="70">
        <v>66000</v>
      </c>
      <c r="K2751" s="70">
        <v>2666.6666666666665</v>
      </c>
      <c r="L2751" s="70">
        <v>2833.3333333333335</v>
      </c>
    </row>
    <row r="2752" spans="1:12" hidden="1" x14ac:dyDescent="0.25">
      <c r="A2752" t="s">
        <v>237</v>
      </c>
      <c r="B2752" t="s">
        <v>359</v>
      </c>
      <c r="C2752" s="4" t="s">
        <v>471</v>
      </c>
      <c r="D2752" s="4" t="s">
        <v>484</v>
      </c>
      <c r="E2752" s="4" t="str">
        <f>CSM_AGENCY3[[#This Row],[Agency]]&amp;"-"&amp;CSM_AGENCY3[[#This Row],[Agency Name]]</f>
        <v>102-Dept of Financial Institutions</v>
      </c>
      <c r="F2752" t="s">
        <v>59</v>
      </c>
      <c r="G2752" s="5" t="s">
        <v>460</v>
      </c>
      <c r="H2752" s="70">
        <v>75500</v>
      </c>
      <c r="I2752" s="70">
        <v>78500</v>
      </c>
      <c r="J2752" s="70">
        <v>154000</v>
      </c>
      <c r="K2752" s="70">
        <v>6291.666666666667</v>
      </c>
      <c r="L2752" s="70">
        <v>6541.666666666667</v>
      </c>
    </row>
    <row r="2753" spans="1:12" hidden="1" x14ac:dyDescent="0.25">
      <c r="A2753" t="s">
        <v>238</v>
      </c>
      <c r="B2753" t="s">
        <v>360</v>
      </c>
      <c r="C2753" s="4" t="s">
        <v>471</v>
      </c>
      <c r="D2753" s="4" t="s">
        <v>484</v>
      </c>
      <c r="E2753" s="4" t="str">
        <f>CSM_AGENCY3[[#This Row],[Agency]]&amp;"-"&amp;CSM_AGENCY3[[#This Row],[Agency Name]]</f>
        <v>103-Department of Commerce</v>
      </c>
      <c r="F2753" t="s">
        <v>59</v>
      </c>
      <c r="G2753" s="5" t="s">
        <v>460</v>
      </c>
      <c r="H2753" s="70">
        <v>168500</v>
      </c>
      <c r="I2753" s="70">
        <v>167500</v>
      </c>
      <c r="J2753" s="70">
        <v>336000</v>
      </c>
      <c r="K2753" s="70">
        <v>14041.666666666666</v>
      </c>
      <c r="L2753" s="70">
        <v>13958.333333333334</v>
      </c>
    </row>
    <row r="2754" spans="1:12" hidden="1" x14ac:dyDescent="0.25">
      <c r="A2754" t="s">
        <v>239</v>
      </c>
      <c r="B2754" t="s">
        <v>361</v>
      </c>
      <c r="C2754" s="4" t="s">
        <v>471</v>
      </c>
      <c r="D2754" s="4" t="s">
        <v>484</v>
      </c>
      <c r="E2754" s="4" t="str">
        <f>CSM_AGENCY3[[#This Row],[Agency]]&amp;"-"&amp;CSM_AGENCY3[[#This Row],[Agency Name]]</f>
        <v>104-Economic &amp; Revenue Forecast Council</v>
      </c>
      <c r="F2754" t="s">
        <v>59</v>
      </c>
      <c r="G2754" s="5" t="s">
        <v>460</v>
      </c>
      <c r="H2754" s="70">
        <v>0</v>
      </c>
      <c r="I2754" s="70">
        <v>0</v>
      </c>
      <c r="J2754" s="70">
        <v>0</v>
      </c>
      <c r="K2754" s="70">
        <v>0</v>
      </c>
      <c r="L2754" s="70">
        <v>0</v>
      </c>
    </row>
    <row r="2755" spans="1:12" hidden="1" x14ac:dyDescent="0.25">
      <c r="A2755" t="s">
        <v>240</v>
      </c>
      <c r="B2755" t="s">
        <v>362</v>
      </c>
      <c r="C2755" s="4" t="s">
        <v>471</v>
      </c>
      <c r="D2755" s="4" t="s">
        <v>484</v>
      </c>
      <c r="E2755" s="4" t="str">
        <f>CSM_AGENCY3[[#This Row],[Agency]]&amp;"-"&amp;CSM_AGENCY3[[#This Row],[Agency Name]]</f>
        <v>105-Office of Financial Management</v>
      </c>
      <c r="F2755" t="s">
        <v>59</v>
      </c>
      <c r="G2755" s="5" t="s">
        <v>460</v>
      </c>
      <c r="H2755" s="70">
        <v>252000</v>
      </c>
      <c r="I2755" s="70">
        <v>258000</v>
      </c>
      <c r="J2755" s="70">
        <v>510000</v>
      </c>
      <c r="K2755" s="70">
        <v>21000</v>
      </c>
      <c r="L2755" s="70">
        <v>21500</v>
      </c>
    </row>
    <row r="2756" spans="1:12" hidden="1" x14ac:dyDescent="0.25">
      <c r="A2756" t="s">
        <v>241</v>
      </c>
      <c r="B2756" t="s">
        <v>363</v>
      </c>
      <c r="C2756" s="4" t="s">
        <v>471</v>
      </c>
      <c r="D2756" s="4" t="s">
        <v>484</v>
      </c>
      <c r="E2756" s="4" t="str">
        <f>CSM_AGENCY3[[#This Row],[Agency]]&amp;"-"&amp;CSM_AGENCY3[[#This Row],[Agency Name]]</f>
        <v>107-WA State Health Care Authority</v>
      </c>
      <c r="F2756" t="s">
        <v>59</v>
      </c>
      <c r="G2756" s="5" t="s">
        <v>460</v>
      </c>
      <c r="H2756" s="70">
        <v>429000</v>
      </c>
      <c r="I2756" s="70">
        <v>443000</v>
      </c>
      <c r="J2756" s="70">
        <v>872000</v>
      </c>
      <c r="K2756" s="70">
        <v>35750</v>
      </c>
      <c r="L2756" s="70">
        <v>36916.666666666664</v>
      </c>
    </row>
    <row r="2757" spans="1:12" hidden="1" x14ac:dyDescent="0.25">
      <c r="A2757" t="s">
        <v>242</v>
      </c>
      <c r="B2757" t="s">
        <v>364</v>
      </c>
      <c r="C2757" s="4" t="s">
        <v>471</v>
      </c>
      <c r="D2757" s="4" t="s">
        <v>484</v>
      </c>
      <c r="E2757" s="4" t="str">
        <f>CSM_AGENCY3[[#This Row],[Agency]]&amp;"-"&amp;CSM_AGENCY3[[#This Row],[Agency Name]]</f>
        <v>110-Office of Administrative Hearings</v>
      </c>
      <c r="F2757" t="s">
        <v>59</v>
      </c>
      <c r="G2757" s="5" t="s">
        <v>460</v>
      </c>
      <c r="H2757" s="70">
        <v>242000</v>
      </c>
      <c r="I2757" s="70">
        <v>250000</v>
      </c>
      <c r="J2757" s="70">
        <v>492000</v>
      </c>
      <c r="K2757" s="70">
        <v>20166.666666666668</v>
      </c>
      <c r="L2757" s="70">
        <v>20833.333333333332</v>
      </c>
    </row>
    <row r="2758" spans="1:12" hidden="1" x14ac:dyDescent="0.25">
      <c r="A2758" t="s">
        <v>243</v>
      </c>
      <c r="B2758" t="s">
        <v>365</v>
      </c>
      <c r="C2758" s="4" t="s">
        <v>471</v>
      </c>
      <c r="D2758" s="4" t="s">
        <v>484</v>
      </c>
      <c r="E2758" s="4" t="str">
        <f>CSM_AGENCY3[[#This Row],[Agency]]&amp;"-"&amp;CSM_AGENCY3[[#This Row],[Agency Name]]</f>
        <v>116-State Lottery Commission</v>
      </c>
      <c r="F2758" t="s">
        <v>59</v>
      </c>
      <c r="G2758" s="5" t="s">
        <v>460</v>
      </c>
      <c r="H2758" s="70">
        <v>207500</v>
      </c>
      <c r="I2758" s="70">
        <v>214500</v>
      </c>
      <c r="J2758" s="70">
        <v>422000</v>
      </c>
      <c r="K2758" s="70">
        <v>17291.666666666668</v>
      </c>
      <c r="L2758" s="70">
        <v>17875</v>
      </c>
    </row>
    <row r="2759" spans="1:12" hidden="1" x14ac:dyDescent="0.25">
      <c r="A2759" t="s">
        <v>244</v>
      </c>
      <c r="B2759" t="s">
        <v>366</v>
      </c>
      <c r="C2759" s="4" t="s">
        <v>471</v>
      </c>
      <c r="D2759" s="4" t="s">
        <v>484</v>
      </c>
      <c r="E2759" s="4" t="str">
        <f>CSM_AGENCY3[[#This Row],[Agency]]&amp;"-"&amp;CSM_AGENCY3[[#This Row],[Agency Name]]</f>
        <v>117-Washington State Gambling Comm</v>
      </c>
      <c r="F2759" t="s">
        <v>59</v>
      </c>
      <c r="G2759" s="5" t="s">
        <v>460</v>
      </c>
      <c r="H2759" s="70">
        <v>121500</v>
      </c>
      <c r="I2759" s="70">
        <v>124500</v>
      </c>
      <c r="J2759" s="70">
        <v>246000</v>
      </c>
      <c r="K2759" s="70">
        <v>10125</v>
      </c>
      <c r="L2759" s="70">
        <v>10375</v>
      </c>
    </row>
    <row r="2760" spans="1:12" hidden="1" x14ac:dyDescent="0.25">
      <c r="A2760" t="s">
        <v>245</v>
      </c>
      <c r="B2760" t="s">
        <v>367</v>
      </c>
      <c r="C2760" s="4" t="s">
        <v>471</v>
      </c>
      <c r="D2760" s="4" t="s">
        <v>484</v>
      </c>
      <c r="E2760" s="4" t="str">
        <f>CSM_AGENCY3[[#This Row],[Agency]]&amp;"-"&amp;CSM_AGENCY3[[#This Row],[Agency Name]]</f>
        <v>118-WA State Comm on Hispanic Affairs</v>
      </c>
      <c r="F2760" t="s">
        <v>59</v>
      </c>
      <c r="G2760" s="5" t="s">
        <v>460</v>
      </c>
      <c r="H2760" s="70">
        <v>0</v>
      </c>
      <c r="I2760" s="70">
        <v>0</v>
      </c>
      <c r="J2760" s="70">
        <v>0</v>
      </c>
      <c r="K2760" s="70">
        <v>0</v>
      </c>
      <c r="L2760" s="70">
        <v>0</v>
      </c>
    </row>
    <row r="2761" spans="1:12" hidden="1" x14ac:dyDescent="0.25">
      <c r="A2761" t="s">
        <v>246</v>
      </c>
      <c r="B2761" t="s">
        <v>368</v>
      </c>
      <c r="C2761" s="4" t="s">
        <v>471</v>
      </c>
      <c r="D2761" s="4" t="s">
        <v>484</v>
      </c>
      <c r="E2761" s="4" t="str">
        <f>CSM_AGENCY3[[#This Row],[Agency]]&amp;"-"&amp;CSM_AGENCY3[[#This Row],[Agency Name]]</f>
        <v>119-African-American Affairs Comm</v>
      </c>
      <c r="F2761" t="s">
        <v>59</v>
      </c>
      <c r="G2761" s="5" t="s">
        <v>460</v>
      </c>
      <c r="H2761" s="70">
        <v>500</v>
      </c>
      <c r="I2761" s="70">
        <v>500</v>
      </c>
      <c r="J2761" s="70">
        <v>1000</v>
      </c>
      <c r="K2761" s="70">
        <v>41.666666666666664</v>
      </c>
      <c r="L2761" s="70">
        <v>41.666666666666664</v>
      </c>
    </row>
    <row r="2762" spans="1:12" hidden="1" x14ac:dyDescent="0.25">
      <c r="A2762" t="s">
        <v>247</v>
      </c>
      <c r="B2762" t="s">
        <v>369</v>
      </c>
      <c r="C2762" s="4" t="s">
        <v>471</v>
      </c>
      <c r="D2762" s="4" t="s">
        <v>484</v>
      </c>
      <c r="E2762" s="4" t="str">
        <f>CSM_AGENCY3[[#This Row],[Agency]]&amp;"-"&amp;CSM_AGENCY3[[#This Row],[Agency Name]]</f>
        <v>120-Human Rights Commission</v>
      </c>
      <c r="F2762" t="s">
        <v>59</v>
      </c>
      <c r="G2762" s="5" t="s">
        <v>460</v>
      </c>
      <c r="H2762" s="70">
        <v>96000</v>
      </c>
      <c r="I2762" s="70">
        <v>100000</v>
      </c>
      <c r="J2762" s="70">
        <v>196000</v>
      </c>
      <c r="K2762" s="70">
        <v>8000</v>
      </c>
      <c r="L2762" s="70">
        <v>8333.3333333333339</v>
      </c>
    </row>
    <row r="2763" spans="1:12" hidden="1" x14ac:dyDescent="0.25">
      <c r="A2763" t="s">
        <v>248</v>
      </c>
      <c r="B2763" t="s">
        <v>370</v>
      </c>
      <c r="C2763" s="4" t="s">
        <v>471</v>
      </c>
      <c r="D2763" s="4" t="s">
        <v>484</v>
      </c>
      <c r="E2763" s="4" t="str">
        <f>CSM_AGENCY3[[#This Row],[Agency]]&amp;"-"&amp;CSM_AGENCY3[[#This Row],[Agency Name]]</f>
        <v>124-Department of Retirement Systems</v>
      </c>
      <c r="F2763" t="s">
        <v>59</v>
      </c>
      <c r="G2763" s="5" t="s">
        <v>460</v>
      </c>
      <c r="H2763" s="70">
        <v>117500</v>
      </c>
      <c r="I2763" s="70">
        <v>120500</v>
      </c>
      <c r="J2763" s="70">
        <v>238000</v>
      </c>
      <c r="K2763" s="70">
        <v>9791.6666666666661</v>
      </c>
      <c r="L2763" s="70">
        <v>10041.666666666666</v>
      </c>
    </row>
    <row r="2764" spans="1:12" hidden="1" x14ac:dyDescent="0.25">
      <c r="A2764" t="s">
        <v>249</v>
      </c>
      <c r="B2764" t="s">
        <v>371</v>
      </c>
      <c r="C2764" s="4" t="s">
        <v>471</v>
      </c>
      <c r="D2764" s="4" t="s">
        <v>484</v>
      </c>
      <c r="E2764" s="4" t="str">
        <f>CSM_AGENCY3[[#This Row],[Agency]]&amp;"-"&amp;CSM_AGENCY3[[#This Row],[Agency Name]]</f>
        <v>126-State Investment Board</v>
      </c>
      <c r="F2764" t="s">
        <v>59</v>
      </c>
      <c r="G2764" s="5" t="s">
        <v>460</v>
      </c>
      <c r="H2764" s="70">
        <v>104500</v>
      </c>
      <c r="I2764" s="70">
        <v>109500</v>
      </c>
      <c r="J2764" s="70">
        <v>214000</v>
      </c>
      <c r="K2764" s="70">
        <v>8708.3333333333339</v>
      </c>
      <c r="L2764" s="70">
        <v>9125</v>
      </c>
    </row>
    <row r="2765" spans="1:12" hidden="1" x14ac:dyDescent="0.25">
      <c r="A2765" t="s">
        <v>250</v>
      </c>
      <c r="B2765" t="s">
        <v>372</v>
      </c>
      <c r="C2765" s="4" t="s">
        <v>471</v>
      </c>
      <c r="D2765" s="4" t="s">
        <v>484</v>
      </c>
      <c r="E2765" s="4" t="str">
        <f>CSM_AGENCY3[[#This Row],[Agency]]&amp;"-"&amp;CSM_AGENCY3[[#This Row],[Agency Name]]</f>
        <v>140-Department of Revenue</v>
      </c>
      <c r="F2765" t="s">
        <v>59</v>
      </c>
      <c r="G2765" s="5" t="s">
        <v>460</v>
      </c>
      <c r="H2765" s="70">
        <v>610500</v>
      </c>
      <c r="I2765" s="70">
        <v>634500</v>
      </c>
      <c r="J2765" s="70">
        <v>1245000</v>
      </c>
      <c r="K2765" s="70">
        <v>50875</v>
      </c>
      <c r="L2765" s="70">
        <v>52875</v>
      </c>
    </row>
    <row r="2766" spans="1:12" hidden="1" x14ac:dyDescent="0.25">
      <c r="A2766" t="s">
        <v>251</v>
      </c>
      <c r="B2766" t="s">
        <v>373</v>
      </c>
      <c r="C2766" s="4" t="s">
        <v>471</v>
      </c>
      <c r="D2766" s="4" t="s">
        <v>484</v>
      </c>
      <c r="E2766" s="4" t="str">
        <f>CSM_AGENCY3[[#This Row],[Agency]]&amp;"-"&amp;CSM_AGENCY3[[#This Row],[Agency Name]]</f>
        <v>142-Board of Tax Appeals</v>
      </c>
      <c r="F2766" t="s">
        <v>59</v>
      </c>
      <c r="G2766" s="5" t="s">
        <v>460</v>
      </c>
      <c r="H2766" s="70">
        <v>4000</v>
      </c>
      <c r="I2766" s="70">
        <v>2000</v>
      </c>
      <c r="J2766" s="70">
        <v>6000</v>
      </c>
      <c r="K2766" s="70">
        <v>333.33333333333331</v>
      </c>
      <c r="L2766" s="70">
        <v>166.66666666666666</v>
      </c>
    </row>
    <row r="2767" spans="1:12" hidden="1" x14ac:dyDescent="0.25">
      <c r="A2767" t="s">
        <v>252</v>
      </c>
      <c r="B2767" t="s">
        <v>374</v>
      </c>
      <c r="C2767" s="4" t="s">
        <v>471</v>
      </c>
      <c r="D2767" s="4" t="s">
        <v>484</v>
      </c>
      <c r="E2767" s="4" t="str">
        <f>CSM_AGENCY3[[#This Row],[Agency]]&amp;"-"&amp;CSM_AGENCY3[[#This Row],[Agency Name]]</f>
        <v>147-Minority &amp; Women's Business Enterp</v>
      </c>
      <c r="F2767" t="s">
        <v>59</v>
      </c>
      <c r="G2767" s="5" t="s">
        <v>460</v>
      </c>
      <c r="H2767" s="70">
        <v>43000</v>
      </c>
      <c r="I2767" s="70">
        <v>45000</v>
      </c>
      <c r="J2767" s="70">
        <v>88000</v>
      </c>
      <c r="K2767" s="70">
        <v>3583.3333333333335</v>
      </c>
      <c r="L2767" s="70">
        <v>3750</v>
      </c>
    </row>
    <row r="2768" spans="1:12" hidden="1" x14ac:dyDescent="0.25">
      <c r="A2768" t="s">
        <v>253</v>
      </c>
      <c r="B2768" t="s">
        <v>375</v>
      </c>
      <c r="C2768" s="4" t="s">
        <v>471</v>
      </c>
      <c r="D2768" s="4" t="s">
        <v>484</v>
      </c>
      <c r="E2768" s="4" t="str">
        <f>CSM_AGENCY3[[#This Row],[Agency]]&amp;"-"&amp;CSM_AGENCY3[[#This Row],[Agency Name]]</f>
        <v>160-Office of Insurance Commissioner</v>
      </c>
      <c r="F2768" t="s">
        <v>59</v>
      </c>
      <c r="G2768" s="5" t="s">
        <v>460</v>
      </c>
      <c r="H2768" s="70">
        <v>124000</v>
      </c>
      <c r="I2768" s="70">
        <v>130000</v>
      </c>
      <c r="J2768" s="70">
        <v>254000</v>
      </c>
      <c r="K2768" s="70">
        <v>10333.333333333334</v>
      </c>
      <c r="L2768" s="70">
        <v>10833.333333333334</v>
      </c>
    </row>
    <row r="2769" spans="1:12" hidden="1" x14ac:dyDescent="0.25">
      <c r="A2769" t="s">
        <v>254</v>
      </c>
      <c r="B2769" t="s">
        <v>376</v>
      </c>
      <c r="C2769" s="4" t="s">
        <v>471</v>
      </c>
      <c r="D2769" s="4" t="s">
        <v>484</v>
      </c>
      <c r="E2769" s="4" t="str">
        <f>CSM_AGENCY3[[#This Row],[Agency]]&amp;"-"&amp;CSM_AGENCY3[[#This Row],[Agency Name]]</f>
        <v>163-Consolidated Technology Services</v>
      </c>
      <c r="F2769" t="s">
        <v>59</v>
      </c>
      <c r="G2769" s="5" t="s">
        <v>460</v>
      </c>
      <c r="H2769" s="70">
        <v>112000</v>
      </c>
      <c r="I2769" s="70">
        <v>116000</v>
      </c>
      <c r="J2769" s="70">
        <v>228000</v>
      </c>
      <c r="K2769" s="70">
        <v>9333.3333333333339</v>
      </c>
      <c r="L2769" s="70">
        <v>9666.6666666666661</v>
      </c>
    </row>
    <row r="2770" spans="1:12" hidden="1" x14ac:dyDescent="0.25">
      <c r="A2770" t="s">
        <v>255</v>
      </c>
      <c r="B2770" t="s">
        <v>377</v>
      </c>
      <c r="C2770" s="4" t="s">
        <v>471</v>
      </c>
      <c r="D2770" s="4" t="s">
        <v>484</v>
      </c>
      <c r="E2770" s="4" t="str">
        <f>CSM_AGENCY3[[#This Row],[Agency]]&amp;"-"&amp;CSM_AGENCY3[[#This Row],[Agency Name]]</f>
        <v>165-State Board of Accountancy</v>
      </c>
      <c r="F2770" t="s">
        <v>59</v>
      </c>
      <c r="G2770" s="5" t="s">
        <v>460</v>
      </c>
      <c r="H2770" s="70">
        <v>2000</v>
      </c>
      <c r="I2770" s="70">
        <v>2000</v>
      </c>
      <c r="J2770" s="70">
        <v>4000</v>
      </c>
      <c r="K2770" s="70">
        <v>166.66666666666666</v>
      </c>
      <c r="L2770" s="70">
        <v>166.66666666666666</v>
      </c>
    </row>
    <row r="2771" spans="1:12" hidden="1" x14ac:dyDescent="0.25">
      <c r="A2771" t="s">
        <v>256</v>
      </c>
      <c r="B2771" t="s">
        <v>378</v>
      </c>
      <c r="C2771" s="4" t="s">
        <v>471</v>
      </c>
      <c r="D2771" s="4" t="s">
        <v>484</v>
      </c>
      <c r="E2771" s="4" t="str">
        <f>CSM_AGENCY3[[#This Row],[Agency]]&amp;"-"&amp;CSM_AGENCY3[[#This Row],[Agency Name]]</f>
        <v>166-Bd of Reg Prof Eng &amp; Land Surveyors</v>
      </c>
      <c r="F2771" t="s">
        <v>59</v>
      </c>
      <c r="G2771" s="5" t="s">
        <v>460</v>
      </c>
      <c r="H2771" s="70">
        <v>32500</v>
      </c>
      <c r="I2771" s="70">
        <v>33500</v>
      </c>
      <c r="J2771" s="70">
        <v>66000</v>
      </c>
      <c r="K2771" s="70">
        <v>2708.3333333333335</v>
      </c>
      <c r="L2771" s="70">
        <v>2791.6666666666665</v>
      </c>
    </row>
    <row r="2772" spans="1:12" hidden="1" x14ac:dyDescent="0.25">
      <c r="A2772" t="s">
        <v>257</v>
      </c>
      <c r="B2772" t="s">
        <v>379</v>
      </c>
      <c r="C2772" s="4" t="s">
        <v>471</v>
      </c>
      <c r="D2772" s="4" t="s">
        <v>484</v>
      </c>
      <c r="E2772" s="4" t="str">
        <f>CSM_AGENCY3[[#This Row],[Agency]]&amp;"-"&amp;CSM_AGENCY3[[#This Row],[Agency Name]]</f>
        <v>167-Forensic Investigations Council</v>
      </c>
      <c r="F2772" t="s">
        <v>59</v>
      </c>
      <c r="G2772" s="5" t="s">
        <v>460</v>
      </c>
      <c r="H2772" s="70">
        <v>0</v>
      </c>
      <c r="I2772" s="70">
        <v>0</v>
      </c>
      <c r="J2772" s="70">
        <v>0</v>
      </c>
      <c r="K2772" s="70">
        <v>0</v>
      </c>
      <c r="L2772" s="70">
        <v>0</v>
      </c>
    </row>
    <row r="2773" spans="1:12" hidden="1" x14ac:dyDescent="0.25">
      <c r="A2773" t="s">
        <v>258</v>
      </c>
      <c r="B2773" t="s">
        <v>380</v>
      </c>
      <c r="C2773" s="4" t="s">
        <v>471</v>
      </c>
      <c r="D2773" s="4" t="s">
        <v>484</v>
      </c>
      <c r="E2773" s="4" t="str">
        <f>CSM_AGENCY3[[#This Row],[Agency]]&amp;"-"&amp;CSM_AGENCY3[[#This Row],[Agency Name]]</f>
        <v>179-Dept of Enterprise Services</v>
      </c>
      <c r="F2773" t="s">
        <v>59</v>
      </c>
      <c r="G2773" s="5" t="s">
        <v>460</v>
      </c>
      <c r="H2773" s="70">
        <v>522500</v>
      </c>
      <c r="I2773" s="70">
        <v>539500</v>
      </c>
      <c r="J2773" s="70">
        <v>1062000</v>
      </c>
      <c r="K2773" s="70">
        <v>43541.666666666664</v>
      </c>
      <c r="L2773" s="70">
        <v>44958.333333333336</v>
      </c>
    </row>
    <row r="2774" spans="1:12" hidden="1" x14ac:dyDescent="0.25">
      <c r="A2774" t="s">
        <v>259</v>
      </c>
      <c r="B2774" t="s">
        <v>381</v>
      </c>
      <c r="C2774" s="4" t="s">
        <v>471</v>
      </c>
      <c r="D2774" s="4" t="s">
        <v>484</v>
      </c>
      <c r="E2774" s="4" t="str">
        <f>CSM_AGENCY3[[#This Row],[Agency]]&amp;"-"&amp;CSM_AGENCY3[[#This Row],[Agency Name]]</f>
        <v>185-Washington Horse Racing Commission</v>
      </c>
      <c r="F2774" t="s">
        <v>59</v>
      </c>
      <c r="G2774" s="5" t="s">
        <v>460</v>
      </c>
      <c r="H2774" s="70">
        <v>0</v>
      </c>
      <c r="I2774" s="70">
        <v>0</v>
      </c>
      <c r="J2774" s="70">
        <v>0</v>
      </c>
      <c r="K2774" s="70">
        <v>0</v>
      </c>
      <c r="L2774" s="70">
        <v>0</v>
      </c>
    </row>
    <row r="2775" spans="1:12" hidden="1" x14ac:dyDescent="0.25">
      <c r="A2775" t="s">
        <v>260</v>
      </c>
      <c r="B2775" t="s">
        <v>382</v>
      </c>
      <c r="C2775" s="4" t="s">
        <v>471</v>
      </c>
      <c r="D2775" s="4" t="s">
        <v>484</v>
      </c>
      <c r="E2775" s="4" t="str">
        <f>CSM_AGENCY3[[#This Row],[Agency]]&amp;"-"&amp;CSM_AGENCY3[[#This Row],[Agency Name]]</f>
        <v>190-Bd of Industrial Insurance Appeals</v>
      </c>
      <c r="F2775" t="s">
        <v>59</v>
      </c>
      <c r="G2775" s="5" t="s">
        <v>460</v>
      </c>
      <c r="H2775" s="70">
        <v>193000</v>
      </c>
      <c r="I2775" s="70">
        <v>201000</v>
      </c>
      <c r="J2775" s="70">
        <v>394000</v>
      </c>
      <c r="K2775" s="70">
        <v>16083.333333333334</v>
      </c>
      <c r="L2775" s="70">
        <v>16750</v>
      </c>
    </row>
    <row r="2776" spans="1:12" hidden="1" x14ac:dyDescent="0.25">
      <c r="A2776" t="s">
        <v>261</v>
      </c>
      <c r="B2776" t="s">
        <v>383</v>
      </c>
      <c r="C2776" s="4" t="s">
        <v>471</v>
      </c>
      <c r="D2776" s="4" t="s">
        <v>484</v>
      </c>
      <c r="E2776" s="4" t="str">
        <f>CSM_AGENCY3[[#This Row],[Agency]]&amp;"-"&amp;CSM_AGENCY3[[#This Row],[Agency Name]]</f>
        <v>195-Liquor and Cannabis Board</v>
      </c>
      <c r="F2776" t="s">
        <v>59</v>
      </c>
      <c r="G2776" s="5" t="s">
        <v>460</v>
      </c>
      <c r="H2776" s="70">
        <v>131000</v>
      </c>
      <c r="I2776" s="70">
        <v>136000</v>
      </c>
      <c r="J2776" s="70">
        <v>267000</v>
      </c>
      <c r="K2776" s="70">
        <v>10916.666666666666</v>
      </c>
      <c r="L2776" s="70">
        <v>11333.333333333334</v>
      </c>
    </row>
    <row r="2777" spans="1:12" hidden="1" x14ac:dyDescent="0.25">
      <c r="A2777" t="s">
        <v>262</v>
      </c>
      <c r="B2777" t="s">
        <v>384</v>
      </c>
      <c r="C2777" s="4" t="s">
        <v>471</v>
      </c>
      <c r="D2777" s="4" t="s">
        <v>484</v>
      </c>
      <c r="E2777" s="4" t="str">
        <f>CSM_AGENCY3[[#This Row],[Agency]]&amp;"-"&amp;CSM_AGENCY3[[#This Row],[Agency Name]]</f>
        <v>205-Board of Pilotage Commissioners</v>
      </c>
      <c r="F2777" t="s">
        <v>59</v>
      </c>
      <c r="G2777" s="5" t="s">
        <v>460</v>
      </c>
      <c r="H2777" s="70">
        <v>0</v>
      </c>
      <c r="I2777" s="70">
        <v>0</v>
      </c>
      <c r="J2777" s="70">
        <v>0</v>
      </c>
      <c r="K2777" s="70">
        <v>0</v>
      </c>
      <c r="L2777" s="70">
        <v>0</v>
      </c>
    </row>
    <row r="2778" spans="1:12" hidden="1" x14ac:dyDescent="0.25">
      <c r="A2778" t="s">
        <v>263</v>
      </c>
      <c r="B2778" t="s">
        <v>385</v>
      </c>
      <c r="C2778" s="4" t="s">
        <v>471</v>
      </c>
      <c r="D2778" s="4" t="s">
        <v>484</v>
      </c>
      <c r="E2778" s="4" t="str">
        <f>CSM_AGENCY3[[#This Row],[Agency]]&amp;"-"&amp;CSM_AGENCY3[[#This Row],[Agency Name]]</f>
        <v>215-Utilities and Transportation Comm</v>
      </c>
      <c r="F2778" t="s">
        <v>59</v>
      </c>
      <c r="G2778" s="5" t="s">
        <v>460</v>
      </c>
      <c r="H2778" s="70">
        <v>97500</v>
      </c>
      <c r="I2778" s="70">
        <v>100500</v>
      </c>
      <c r="J2778" s="70">
        <v>198000</v>
      </c>
      <c r="K2778" s="70">
        <v>8125</v>
      </c>
      <c r="L2778" s="70">
        <v>8375</v>
      </c>
    </row>
    <row r="2779" spans="1:12" hidden="1" x14ac:dyDescent="0.25">
      <c r="A2779" t="s">
        <v>264</v>
      </c>
      <c r="B2779" t="s">
        <v>386</v>
      </c>
      <c r="C2779" s="4" t="s">
        <v>471</v>
      </c>
      <c r="D2779" s="4" t="s">
        <v>484</v>
      </c>
      <c r="E2779" s="4" t="str">
        <f>CSM_AGENCY3[[#This Row],[Agency]]&amp;"-"&amp;CSM_AGENCY3[[#This Row],[Agency Name]]</f>
        <v>220-Board for Volunteer Firefighters</v>
      </c>
      <c r="F2779" t="s">
        <v>59</v>
      </c>
      <c r="G2779" s="5" t="s">
        <v>460</v>
      </c>
      <c r="H2779" s="70">
        <v>1500</v>
      </c>
      <c r="I2779" s="70">
        <v>500</v>
      </c>
      <c r="J2779" s="70">
        <v>2000</v>
      </c>
      <c r="K2779" s="70">
        <v>125</v>
      </c>
      <c r="L2779" s="70">
        <v>41.666666666666664</v>
      </c>
    </row>
    <row r="2780" spans="1:12" hidden="1" x14ac:dyDescent="0.25">
      <c r="A2780" t="s">
        <v>265</v>
      </c>
      <c r="B2780" t="s">
        <v>387</v>
      </c>
      <c r="C2780" s="4" t="s">
        <v>471</v>
      </c>
      <c r="D2780" s="4" t="s">
        <v>484</v>
      </c>
      <c r="E2780" s="4" t="str">
        <f>CSM_AGENCY3[[#This Row],[Agency]]&amp;"-"&amp;CSM_AGENCY3[[#This Row],[Agency Name]]</f>
        <v>225-Washington State Patrol</v>
      </c>
      <c r="F2780" t="s">
        <v>59</v>
      </c>
      <c r="G2780" s="5" t="s">
        <v>460</v>
      </c>
      <c r="H2780" s="70">
        <v>716500</v>
      </c>
      <c r="I2780" s="70">
        <v>740500</v>
      </c>
      <c r="J2780" s="70">
        <v>1457000</v>
      </c>
      <c r="K2780" s="70">
        <v>59708.333333333336</v>
      </c>
      <c r="L2780" s="70">
        <v>61708.333333333336</v>
      </c>
    </row>
    <row r="2781" spans="1:12" hidden="1" x14ac:dyDescent="0.25">
      <c r="A2781" t="s">
        <v>266</v>
      </c>
      <c r="B2781" t="s">
        <v>388</v>
      </c>
      <c r="C2781" s="4" t="s">
        <v>471</v>
      </c>
      <c r="D2781" s="4" t="s">
        <v>484</v>
      </c>
      <c r="E2781" s="4" t="str">
        <f>CSM_AGENCY3[[#This Row],[Agency]]&amp;"-"&amp;CSM_AGENCY3[[#This Row],[Agency Name]]</f>
        <v>227-Criminal Justice Training Comm</v>
      </c>
      <c r="F2781" t="s">
        <v>59</v>
      </c>
      <c r="G2781" s="5" t="s">
        <v>460</v>
      </c>
      <c r="H2781" s="70">
        <v>104500</v>
      </c>
      <c r="I2781" s="70">
        <v>107500</v>
      </c>
      <c r="J2781" s="70">
        <v>212000</v>
      </c>
      <c r="K2781" s="70">
        <v>8708.3333333333339</v>
      </c>
      <c r="L2781" s="70">
        <v>8958.3333333333339</v>
      </c>
    </row>
    <row r="2782" spans="1:12" hidden="1" x14ac:dyDescent="0.25">
      <c r="A2782" t="s">
        <v>267</v>
      </c>
      <c r="B2782" t="s">
        <v>389</v>
      </c>
      <c r="C2782" s="4" t="s">
        <v>471</v>
      </c>
      <c r="D2782" s="4" t="s">
        <v>484</v>
      </c>
      <c r="E2782" s="4" t="str">
        <f>CSM_AGENCY3[[#This Row],[Agency]]&amp;"-"&amp;CSM_AGENCY3[[#This Row],[Agency Name]]</f>
        <v>228-WA Traffic Safety Commission</v>
      </c>
      <c r="F2782" t="s">
        <v>59</v>
      </c>
      <c r="G2782" s="5" t="s">
        <v>460</v>
      </c>
      <c r="H2782" s="70">
        <v>35000</v>
      </c>
      <c r="I2782" s="70">
        <v>37000</v>
      </c>
      <c r="J2782" s="70">
        <v>72000</v>
      </c>
      <c r="K2782" s="70">
        <v>2916.6666666666665</v>
      </c>
      <c r="L2782" s="70">
        <v>3083.3333333333335</v>
      </c>
    </row>
    <row r="2783" spans="1:12" hidden="1" x14ac:dyDescent="0.25">
      <c r="A2783" t="s">
        <v>268</v>
      </c>
      <c r="B2783" t="s">
        <v>390</v>
      </c>
      <c r="C2783" s="4" t="s">
        <v>471</v>
      </c>
      <c r="D2783" s="4" t="s">
        <v>484</v>
      </c>
      <c r="E2783" s="4" t="str">
        <f>CSM_AGENCY3[[#This Row],[Agency]]&amp;"-"&amp;CSM_AGENCY3[[#This Row],[Agency Name]]</f>
        <v>229-Office of Independent Investigations</v>
      </c>
      <c r="F2783" t="s">
        <v>59</v>
      </c>
      <c r="G2783" s="5" t="s">
        <v>460</v>
      </c>
      <c r="H2783" s="70">
        <v>0</v>
      </c>
      <c r="I2783" s="70">
        <v>0</v>
      </c>
      <c r="J2783" s="70">
        <v>0</v>
      </c>
      <c r="K2783" s="70">
        <v>0</v>
      </c>
      <c r="L2783" s="70">
        <v>0</v>
      </c>
    </row>
    <row r="2784" spans="1:12" hidden="1" x14ac:dyDescent="0.25">
      <c r="A2784" t="s">
        <v>269</v>
      </c>
      <c r="B2784" t="s">
        <v>391</v>
      </c>
      <c r="C2784" s="4" t="s">
        <v>471</v>
      </c>
      <c r="D2784" s="4" t="s">
        <v>484</v>
      </c>
      <c r="E2784" s="4" t="str">
        <f>CSM_AGENCY3[[#This Row],[Agency]]&amp;"-"&amp;CSM_AGENCY3[[#This Row],[Agency Name]]</f>
        <v>235-Department of Labor and Industries</v>
      </c>
      <c r="F2784" t="s">
        <v>59</v>
      </c>
      <c r="G2784" s="5" t="s">
        <v>460</v>
      </c>
      <c r="H2784" s="70">
        <v>1189000</v>
      </c>
      <c r="I2784" s="70">
        <v>1226000</v>
      </c>
      <c r="J2784" s="70">
        <v>2415000</v>
      </c>
      <c r="K2784" s="70">
        <v>99083.333333333328</v>
      </c>
      <c r="L2784" s="70">
        <v>102166.66666666667</v>
      </c>
    </row>
    <row r="2785" spans="1:12" hidden="1" x14ac:dyDescent="0.25">
      <c r="A2785" t="s">
        <v>270</v>
      </c>
      <c r="B2785" t="s">
        <v>392</v>
      </c>
      <c r="C2785" s="4" t="s">
        <v>471</v>
      </c>
      <c r="D2785" s="4" t="s">
        <v>484</v>
      </c>
      <c r="E2785" s="4" t="str">
        <f>CSM_AGENCY3[[#This Row],[Agency]]&amp;"-"&amp;CSM_AGENCY3[[#This Row],[Agency Name]]</f>
        <v>240-Department of Licensing</v>
      </c>
      <c r="F2785" t="s">
        <v>59</v>
      </c>
      <c r="G2785" s="5" t="s">
        <v>460</v>
      </c>
      <c r="H2785" s="70">
        <v>4678000</v>
      </c>
      <c r="I2785" s="70">
        <v>4812000</v>
      </c>
      <c r="J2785" s="70">
        <v>9490000</v>
      </c>
      <c r="K2785" s="70">
        <v>389833.33333333331</v>
      </c>
      <c r="L2785" s="70">
        <v>401000</v>
      </c>
    </row>
    <row r="2786" spans="1:12" hidden="1" x14ac:dyDescent="0.25">
      <c r="A2786" t="s">
        <v>271</v>
      </c>
      <c r="B2786" t="s">
        <v>393</v>
      </c>
      <c r="C2786" s="4" t="s">
        <v>471</v>
      </c>
      <c r="D2786" s="4" t="s">
        <v>484</v>
      </c>
      <c r="E2786" s="4" t="str">
        <f>CSM_AGENCY3[[#This Row],[Agency]]&amp;"-"&amp;CSM_AGENCY3[[#This Row],[Agency Name]]</f>
        <v>245-Military Department</v>
      </c>
      <c r="F2786" t="s">
        <v>59</v>
      </c>
      <c r="G2786" s="5" t="s">
        <v>460</v>
      </c>
      <c r="H2786" s="70">
        <v>141000</v>
      </c>
      <c r="I2786" s="70">
        <v>146000</v>
      </c>
      <c r="J2786" s="70">
        <v>287000</v>
      </c>
      <c r="K2786" s="70">
        <v>11750</v>
      </c>
      <c r="L2786" s="70">
        <v>12166.666666666666</v>
      </c>
    </row>
    <row r="2787" spans="1:12" hidden="1" x14ac:dyDescent="0.25">
      <c r="A2787" t="s">
        <v>272</v>
      </c>
      <c r="B2787" t="s">
        <v>394</v>
      </c>
      <c r="C2787" s="4" t="s">
        <v>471</v>
      </c>
      <c r="D2787" s="4" t="s">
        <v>484</v>
      </c>
      <c r="E2787" s="4" t="str">
        <f>CSM_AGENCY3[[#This Row],[Agency]]&amp;"-"&amp;CSM_AGENCY3[[#This Row],[Agency Name]]</f>
        <v>275-Public Employment Relations Comm</v>
      </c>
      <c r="F2787" t="s">
        <v>59</v>
      </c>
      <c r="G2787" s="5" t="s">
        <v>460</v>
      </c>
      <c r="H2787" s="70">
        <v>97000</v>
      </c>
      <c r="I2787" s="70">
        <v>100000</v>
      </c>
      <c r="J2787" s="70">
        <v>197000</v>
      </c>
      <c r="K2787" s="70">
        <v>8083.333333333333</v>
      </c>
      <c r="L2787" s="70">
        <v>8333.3333333333339</v>
      </c>
    </row>
    <row r="2788" spans="1:12" hidden="1" x14ac:dyDescent="0.25">
      <c r="A2788" t="s">
        <v>273</v>
      </c>
      <c r="B2788" t="s">
        <v>395</v>
      </c>
      <c r="C2788" s="4" t="s">
        <v>471</v>
      </c>
      <c r="D2788" s="4" t="s">
        <v>484</v>
      </c>
      <c r="E2788" s="4" t="str">
        <f>CSM_AGENCY3[[#This Row],[Agency]]&amp;"-"&amp;CSM_AGENCY3[[#This Row],[Agency Name]]</f>
        <v>300-Dept of Social and Health Services</v>
      </c>
      <c r="F2788" t="s">
        <v>59</v>
      </c>
      <c r="G2788" s="5" t="s">
        <v>460</v>
      </c>
      <c r="H2788" s="70">
        <v>7832500</v>
      </c>
      <c r="I2788" s="70">
        <v>8071500</v>
      </c>
      <c r="J2788" s="70">
        <v>15904000</v>
      </c>
      <c r="K2788" s="70">
        <v>652708.33333333337</v>
      </c>
      <c r="L2788" s="70">
        <v>672625</v>
      </c>
    </row>
    <row r="2789" spans="1:12" hidden="1" x14ac:dyDescent="0.25">
      <c r="A2789" t="s">
        <v>274</v>
      </c>
      <c r="B2789" t="s">
        <v>396</v>
      </c>
      <c r="C2789" s="4" t="s">
        <v>471</v>
      </c>
      <c r="D2789" s="4" t="s">
        <v>484</v>
      </c>
      <c r="E2789" s="4" t="str">
        <f>CSM_AGENCY3[[#This Row],[Agency]]&amp;"-"&amp;CSM_AGENCY3[[#This Row],[Agency Name]]</f>
        <v>303-Department of Health</v>
      </c>
      <c r="F2789" t="s">
        <v>59</v>
      </c>
      <c r="G2789" s="5" t="s">
        <v>460</v>
      </c>
      <c r="H2789" s="70">
        <v>728000</v>
      </c>
      <c r="I2789" s="70">
        <v>754000</v>
      </c>
      <c r="J2789" s="70">
        <v>1482000</v>
      </c>
      <c r="K2789" s="70">
        <v>60666.666666666664</v>
      </c>
      <c r="L2789" s="70">
        <v>62833.333333333336</v>
      </c>
    </row>
    <row r="2790" spans="1:12" hidden="1" x14ac:dyDescent="0.25">
      <c r="A2790" t="s">
        <v>275</v>
      </c>
      <c r="B2790" t="s">
        <v>397</v>
      </c>
      <c r="C2790" s="4" t="s">
        <v>471</v>
      </c>
      <c r="D2790" s="4" t="s">
        <v>484</v>
      </c>
      <c r="E2790" s="4" t="str">
        <f>CSM_AGENCY3[[#This Row],[Agency]]&amp;"-"&amp;CSM_AGENCY3[[#This Row],[Agency Name]]</f>
        <v>305-Department of Veterans' Affairs</v>
      </c>
      <c r="F2790" t="s">
        <v>59</v>
      </c>
      <c r="G2790" s="5" t="s">
        <v>460</v>
      </c>
      <c r="H2790" s="70">
        <v>402500</v>
      </c>
      <c r="I2790" s="70">
        <v>415500</v>
      </c>
      <c r="J2790" s="70">
        <v>818000</v>
      </c>
      <c r="K2790" s="70">
        <v>33541.666666666664</v>
      </c>
      <c r="L2790" s="70">
        <v>34625</v>
      </c>
    </row>
    <row r="2791" spans="1:12" hidden="1" x14ac:dyDescent="0.25">
      <c r="A2791" t="s">
        <v>276</v>
      </c>
      <c r="B2791" t="s">
        <v>398</v>
      </c>
      <c r="C2791" s="4" t="s">
        <v>471</v>
      </c>
      <c r="D2791" s="4" t="s">
        <v>484</v>
      </c>
      <c r="E2791" s="4" t="str">
        <f>CSM_AGENCY3[[#This Row],[Agency]]&amp;"-"&amp;CSM_AGENCY3[[#This Row],[Agency Name]]</f>
        <v>307-Dept of Children, Youth &amp; Families</v>
      </c>
      <c r="F2791" t="s">
        <v>59</v>
      </c>
      <c r="G2791" s="5" t="s">
        <v>460</v>
      </c>
      <c r="H2791" s="70">
        <v>1305500</v>
      </c>
      <c r="I2791" s="70">
        <v>1346500</v>
      </c>
      <c r="J2791" s="70">
        <v>2652000</v>
      </c>
      <c r="K2791" s="70">
        <v>108791.66666666667</v>
      </c>
      <c r="L2791" s="70">
        <v>112208.33333333333</v>
      </c>
    </row>
    <row r="2792" spans="1:12" hidden="1" x14ac:dyDescent="0.25">
      <c r="A2792" t="s">
        <v>277</v>
      </c>
      <c r="B2792" t="s">
        <v>399</v>
      </c>
      <c r="C2792" s="4" t="s">
        <v>471</v>
      </c>
      <c r="D2792" s="4" t="s">
        <v>484</v>
      </c>
      <c r="E2792" s="4" t="str">
        <f>CSM_AGENCY3[[#This Row],[Agency]]&amp;"-"&amp;CSM_AGENCY3[[#This Row],[Agency Name]]</f>
        <v>310-Department of Corrections</v>
      </c>
      <c r="F2792" t="s">
        <v>59</v>
      </c>
      <c r="G2792" s="5" t="s">
        <v>460</v>
      </c>
      <c r="H2792" s="70">
        <v>3893000</v>
      </c>
      <c r="I2792" s="70">
        <v>4011000</v>
      </c>
      <c r="J2792" s="70">
        <v>7904000</v>
      </c>
      <c r="K2792" s="70">
        <v>324416.66666666669</v>
      </c>
      <c r="L2792" s="70">
        <v>334250</v>
      </c>
    </row>
    <row r="2793" spans="1:12" hidden="1" x14ac:dyDescent="0.25">
      <c r="A2793" t="s">
        <v>278</v>
      </c>
      <c r="B2793" t="s">
        <v>400</v>
      </c>
      <c r="C2793" s="4" t="s">
        <v>471</v>
      </c>
      <c r="D2793" s="4" t="s">
        <v>484</v>
      </c>
      <c r="E2793" s="4" t="str">
        <f>CSM_AGENCY3[[#This Row],[Agency]]&amp;"-"&amp;CSM_AGENCY3[[#This Row],[Agency Name]]</f>
        <v>315-Dept of Services for the Blind</v>
      </c>
      <c r="F2793" t="s">
        <v>59</v>
      </c>
      <c r="G2793" s="5" t="s">
        <v>460</v>
      </c>
      <c r="H2793" s="70">
        <v>188000</v>
      </c>
      <c r="I2793" s="70">
        <v>194000</v>
      </c>
      <c r="J2793" s="70">
        <v>382000</v>
      </c>
      <c r="K2793" s="70">
        <v>15666.666666666666</v>
      </c>
      <c r="L2793" s="70">
        <v>16166.666666666666</v>
      </c>
    </row>
    <row r="2794" spans="1:12" hidden="1" x14ac:dyDescent="0.25">
      <c r="A2794" t="s">
        <v>279</v>
      </c>
      <c r="B2794" t="s">
        <v>401</v>
      </c>
      <c r="C2794" s="4" t="s">
        <v>471</v>
      </c>
      <c r="D2794" s="4" t="s">
        <v>484</v>
      </c>
      <c r="E2794" s="4" t="str">
        <f>CSM_AGENCY3[[#This Row],[Agency]]&amp;"-"&amp;CSM_AGENCY3[[#This Row],[Agency Name]]</f>
        <v>340-Student Achievement Council</v>
      </c>
      <c r="F2794" t="s">
        <v>59</v>
      </c>
      <c r="G2794" s="5" t="s">
        <v>460</v>
      </c>
      <c r="H2794" s="70">
        <v>91000</v>
      </c>
      <c r="I2794" s="70">
        <v>86000</v>
      </c>
      <c r="J2794" s="70">
        <v>177000</v>
      </c>
      <c r="K2794" s="70">
        <v>7583.333333333333</v>
      </c>
      <c r="L2794" s="70">
        <v>7166.666666666667</v>
      </c>
    </row>
    <row r="2795" spans="1:12" hidden="1" x14ac:dyDescent="0.25">
      <c r="A2795" t="s">
        <v>280</v>
      </c>
      <c r="B2795" t="s">
        <v>402</v>
      </c>
      <c r="C2795" s="4" t="s">
        <v>471</v>
      </c>
      <c r="D2795" s="4" t="s">
        <v>484</v>
      </c>
      <c r="E2795" s="4" t="str">
        <f>CSM_AGENCY3[[#This Row],[Agency]]&amp;"-"&amp;CSM_AGENCY3[[#This Row],[Agency Name]]</f>
        <v>341-LEOFF 2 Retirement Board</v>
      </c>
      <c r="F2795" t="s">
        <v>59</v>
      </c>
      <c r="G2795" s="5" t="s">
        <v>460</v>
      </c>
      <c r="H2795" s="70">
        <v>1000</v>
      </c>
      <c r="I2795" s="70">
        <v>2000</v>
      </c>
      <c r="J2795" s="70">
        <v>3000</v>
      </c>
      <c r="K2795" s="70">
        <v>83.333333333333329</v>
      </c>
      <c r="L2795" s="70">
        <v>166.66666666666666</v>
      </c>
    </row>
    <row r="2796" spans="1:12" hidden="1" x14ac:dyDescent="0.25">
      <c r="A2796" t="s">
        <v>281</v>
      </c>
      <c r="B2796" t="s">
        <v>403</v>
      </c>
      <c r="C2796" s="4" t="s">
        <v>471</v>
      </c>
      <c r="D2796" s="4" t="s">
        <v>484</v>
      </c>
      <c r="E2796" s="4" t="str">
        <f>CSM_AGENCY3[[#This Row],[Agency]]&amp;"-"&amp;CSM_AGENCY3[[#This Row],[Agency Name]]</f>
        <v>350-Public Schools</v>
      </c>
      <c r="F2796" t="s">
        <v>59</v>
      </c>
      <c r="G2796" s="5" t="s">
        <v>460</v>
      </c>
      <c r="H2796" s="70">
        <v>122000</v>
      </c>
      <c r="I2796" s="70">
        <v>126000</v>
      </c>
      <c r="J2796" s="70">
        <v>248000</v>
      </c>
      <c r="K2796" s="70">
        <v>10166.666666666666</v>
      </c>
      <c r="L2796" s="70">
        <v>10500</v>
      </c>
    </row>
    <row r="2797" spans="1:12" hidden="1" x14ac:dyDescent="0.25">
      <c r="A2797" t="s">
        <v>282</v>
      </c>
      <c r="B2797" t="s">
        <v>404</v>
      </c>
      <c r="C2797" s="4" t="s">
        <v>471</v>
      </c>
      <c r="D2797" s="4" t="s">
        <v>484</v>
      </c>
      <c r="E2797" s="4" t="str">
        <f>CSM_AGENCY3[[#This Row],[Agency]]&amp;"-"&amp;CSM_AGENCY3[[#This Row],[Agency Name]]</f>
        <v>351-State School for the Blind</v>
      </c>
      <c r="F2797" t="s">
        <v>59</v>
      </c>
      <c r="G2797" s="5" t="s">
        <v>460</v>
      </c>
      <c r="H2797" s="70">
        <v>0</v>
      </c>
      <c r="I2797" s="70">
        <v>0</v>
      </c>
      <c r="J2797" s="70">
        <v>0</v>
      </c>
      <c r="K2797" s="70">
        <v>0</v>
      </c>
      <c r="L2797" s="70">
        <v>0</v>
      </c>
    </row>
    <row r="2798" spans="1:12" hidden="1" x14ac:dyDescent="0.25">
      <c r="A2798" t="s">
        <v>283</v>
      </c>
      <c r="B2798" t="s">
        <v>405</v>
      </c>
      <c r="C2798" s="4" t="s">
        <v>471</v>
      </c>
      <c r="D2798" s="4" t="s">
        <v>484</v>
      </c>
      <c r="E2798" s="4" t="str">
        <f>CSM_AGENCY3[[#This Row],[Agency]]&amp;"-"&amp;CSM_AGENCY3[[#This Row],[Agency Name]]</f>
        <v>353-Childhood Deafness &amp; Hearing Loss</v>
      </c>
      <c r="F2798" t="s">
        <v>59</v>
      </c>
      <c r="G2798" s="5" t="s">
        <v>460</v>
      </c>
      <c r="H2798" s="70">
        <v>0</v>
      </c>
      <c r="I2798" s="70">
        <v>0</v>
      </c>
      <c r="J2798" s="70">
        <v>0</v>
      </c>
      <c r="K2798" s="70">
        <v>0</v>
      </c>
      <c r="L2798" s="70">
        <v>0</v>
      </c>
    </row>
    <row r="2799" spans="1:12" hidden="1" x14ac:dyDescent="0.25">
      <c r="A2799" t="s">
        <v>284</v>
      </c>
      <c r="B2799" t="s">
        <v>406</v>
      </c>
      <c r="C2799" s="4" t="s">
        <v>471</v>
      </c>
      <c r="D2799" s="4" t="s">
        <v>484</v>
      </c>
      <c r="E2799" s="4" t="str">
        <f>CSM_AGENCY3[[#This Row],[Agency]]&amp;"-"&amp;CSM_AGENCY3[[#This Row],[Agency Name]]</f>
        <v>354-Workforce Trng &amp; Educ Coord Board</v>
      </c>
      <c r="F2799" t="s">
        <v>59</v>
      </c>
      <c r="G2799" s="5" t="s">
        <v>460</v>
      </c>
      <c r="H2799" s="70">
        <v>37500</v>
      </c>
      <c r="I2799" s="70">
        <v>35500</v>
      </c>
      <c r="J2799" s="70">
        <v>73000</v>
      </c>
      <c r="K2799" s="70">
        <v>3125</v>
      </c>
      <c r="L2799" s="70">
        <v>2958.3333333333335</v>
      </c>
    </row>
    <row r="2800" spans="1:12" hidden="1" x14ac:dyDescent="0.25">
      <c r="A2800" t="s">
        <v>285</v>
      </c>
      <c r="B2800" t="s">
        <v>407</v>
      </c>
      <c r="C2800" s="4" t="s">
        <v>471</v>
      </c>
      <c r="D2800" s="4" t="s">
        <v>484</v>
      </c>
      <c r="E2800" s="4" t="str">
        <f>CSM_AGENCY3[[#This Row],[Agency]]&amp;"-"&amp;CSM_AGENCY3[[#This Row],[Agency Name]]</f>
        <v>355-Archaeology &amp; Historic Preservation</v>
      </c>
      <c r="F2800" t="s">
        <v>59</v>
      </c>
      <c r="G2800" s="5" t="s">
        <v>460</v>
      </c>
      <c r="H2800" s="70">
        <v>35000</v>
      </c>
      <c r="I2800" s="70">
        <v>36000</v>
      </c>
      <c r="J2800" s="70">
        <v>71000</v>
      </c>
      <c r="K2800" s="70">
        <v>2916.6666666666665</v>
      </c>
      <c r="L2800" s="70">
        <v>3000</v>
      </c>
    </row>
    <row r="2801" spans="1:12" hidden="1" x14ac:dyDescent="0.25">
      <c r="A2801" t="s">
        <v>286</v>
      </c>
      <c r="B2801" t="s">
        <v>439</v>
      </c>
      <c r="C2801" s="4" t="s">
        <v>471</v>
      </c>
      <c r="D2801" s="4" t="s">
        <v>484</v>
      </c>
      <c r="E2801" s="4" t="str">
        <f>CSM_AGENCY3[[#This Row],[Agency]]&amp;"-"&amp;CSM_AGENCY3[[#This Row],[Agency Name]]</f>
        <v>357-Department of Early Learning</v>
      </c>
      <c r="F2801" t="s">
        <v>59</v>
      </c>
      <c r="G2801" s="5" t="s">
        <v>460</v>
      </c>
      <c r="H2801" s="70">
        <v>0</v>
      </c>
      <c r="I2801" s="70">
        <v>0</v>
      </c>
      <c r="J2801" s="70">
        <v>0</v>
      </c>
      <c r="K2801" s="70">
        <v>0</v>
      </c>
      <c r="L2801" s="70">
        <v>0</v>
      </c>
    </row>
    <row r="2802" spans="1:12" hidden="1" x14ac:dyDescent="0.25">
      <c r="A2802" t="s">
        <v>287</v>
      </c>
      <c r="B2802" t="s">
        <v>408</v>
      </c>
      <c r="C2802" s="4" t="s">
        <v>471</v>
      </c>
      <c r="D2802" s="4" t="s">
        <v>484</v>
      </c>
      <c r="E2802" s="4" t="str">
        <f>CSM_AGENCY3[[#This Row],[Agency]]&amp;"-"&amp;CSM_AGENCY3[[#This Row],[Agency Name]]</f>
        <v>359-Washington Charter School Comm</v>
      </c>
      <c r="F2802" t="s">
        <v>59</v>
      </c>
      <c r="G2802" s="5" t="s">
        <v>460</v>
      </c>
      <c r="H2802" s="70">
        <v>0</v>
      </c>
      <c r="I2802" s="70">
        <v>0</v>
      </c>
      <c r="J2802" s="70">
        <v>0</v>
      </c>
      <c r="K2802" s="70">
        <v>0</v>
      </c>
      <c r="L2802" s="70">
        <v>0</v>
      </c>
    </row>
    <row r="2803" spans="1:12" hidden="1" x14ac:dyDescent="0.25">
      <c r="A2803" t="s">
        <v>288</v>
      </c>
      <c r="B2803" t="s">
        <v>409</v>
      </c>
      <c r="C2803" s="4" t="s">
        <v>471</v>
      </c>
      <c r="D2803" s="4" t="s">
        <v>484</v>
      </c>
      <c r="E2803" s="4" t="str">
        <f>CSM_AGENCY3[[#This Row],[Agency]]&amp;"-"&amp;CSM_AGENCY3[[#This Row],[Agency Name]]</f>
        <v>360-University of Washington</v>
      </c>
      <c r="F2803" t="s">
        <v>59</v>
      </c>
      <c r="G2803" s="5" t="s">
        <v>460</v>
      </c>
      <c r="H2803" s="70">
        <v>18000</v>
      </c>
      <c r="I2803" s="70">
        <v>17000</v>
      </c>
      <c r="J2803" s="70">
        <v>35000</v>
      </c>
      <c r="K2803" s="70">
        <v>1500</v>
      </c>
      <c r="L2803" s="70">
        <v>1416.6666666666667</v>
      </c>
    </row>
    <row r="2804" spans="1:12" hidden="1" x14ac:dyDescent="0.25">
      <c r="A2804" t="s">
        <v>289</v>
      </c>
      <c r="B2804" t="s">
        <v>410</v>
      </c>
      <c r="C2804" s="4" t="s">
        <v>471</v>
      </c>
      <c r="D2804" s="4" t="s">
        <v>484</v>
      </c>
      <c r="E2804" s="4" t="str">
        <f>CSM_AGENCY3[[#This Row],[Agency]]&amp;"-"&amp;CSM_AGENCY3[[#This Row],[Agency Name]]</f>
        <v>365-Washington State University</v>
      </c>
      <c r="F2804" t="s">
        <v>59</v>
      </c>
      <c r="G2804" s="5" t="s">
        <v>460</v>
      </c>
      <c r="H2804" s="70">
        <v>0</v>
      </c>
      <c r="I2804" s="70">
        <v>0</v>
      </c>
      <c r="J2804" s="70">
        <v>0</v>
      </c>
      <c r="K2804" s="70">
        <v>0</v>
      </c>
      <c r="L2804" s="70">
        <v>0</v>
      </c>
    </row>
    <row r="2805" spans="1:12" hidden="1" x14ac:dyDescent="0.25">
      <c r="A2805" t="s">
        <v>290</v>
      </c>
      <c r="B2805" t="s">
        <v>411</v>
      </c>
      <c r="C2805" s="4" t="s">
        <v>471</v>
      </c>
      <c r="D2805" s="4" t="s">
        <v>484</v>
      </c>
      <c r="E2805" s="4" t="str">
        <f>CSM_AGENCY3[[#This Row],[Agency]]&amp;"-"&amp;CSM_AGENCY3[[#This Row],[Agency Name]]</f>
        <v>370-Eastern Washington University</v>
      </c>
      <c r="F2805" t="s">
        <v>59</v>
      </c>
      <c r="G2805" s="5" t="s">
        <v>460</v>
      </c>
      <c r="H2805" s="70">
        <v>0</v>
      </c>
      <c r="I2805" s="70">
        <v>0</v>
      </c>
      <c r="J2805" s="70">
        <v>0</v>
      </c>
      <c r="K2805" s="70">
        <v>0</v>
      </c>
      <c r="L2805" s="70">
        <v>0</v>
      </c>
    </row>
    <row r="2806" spans="1:12" hidden="1" x14ac:dyDescent="0.25">
      <c r="A2806" t="s">
        <v>291</v>
      </c>
      <c r="B2806" t="s">
        <v>412</v>
      </c>
      <c r="C2806" s="4" t="s">
        <v>471</v>
      </c>
      <c r="D2806" s="4" t="s">
        <v>484</v>
      </c>
      <c r="E2806" s="4" t="str">
        <f>CSM_AGENCY3[[#This Row],[Agency]]&amp;"-"&amp;CSM_AGENCY3[[#This Row],[Agency Name]]</f>
        <v>375-Central Washington University</v>
      </c>
      <c r="F2806" t="s">
        <v>59</v>
      </c>
      <c r="G2806" s="5" t="s">
        <v>460</v>
      </c>
      <c r="H2806" s="70">
        <v>0</v>
      </c>
      <c r="I2806" s="70">
        <v>0</v>
      </c>
      <c r="J2806" s="70">
        <v>0</v>
      </c>
      <c r="K2806" s="70">
        <v>0</v>
      </c>
      <c r="L2806" s="70">
        <v>0</v>
      </c>
    </row>
    <row r="2807" spans="1:12" hidden="1" x14ac:dyDescent="0.25">
      <c r="A2807" t="s">
        <v>292</v>
      </c>
      <c r="B2807" t="s">
        <v>413</v>
      </c>
      <c r="C2807" s="4" t="s">
        <v>471</v>
      </c>
      <c r="D2807" s="4" t="s">
        <v>484</v>
      </c>
      <c r="E2807" s="4" t="str">
        <f>CSM_AGENCY3[[#This Row],[Agency]]&amp;"-"&amp;CSM_AGENCY3[[#This Row],[Agency Name]]</f>
        <v>376-The Evergreen State College</v>
      </c>
      <c r="F2807" t="s">
        <v>59</v>
      </c>
      <c r="G2807" s="5" t="s">
        <v>460</v>
      </c>
      <c r="H2807" s="70">
        <v>35000</v>
      </c>
      <c r="I2807" s="70">
        <v>37000</v>
      </c>
      <c r="J2807" s="70">
        <v>72000</v>
      </c>
      <c r="K2807" s="70">
        <v>2916.6666666666665</v>
      </c>
      <c r="L2807" s="70">
        <v>3083.3333333333335</v>
      </c>
    </row>
    <row r="2808" spans="1:12" hidden="1" x14ac:dyDescent="0.25">
      <c r="A2808" t="s">
        <v>293</v>
      </c>
      <c r="B2808" t="s">
        <v>414</v>
      </c>
      <c r="C2808" s="4" t="s">
        <v>471</v>
      </c>
      <c r="D2808" s="4" t="s">
        <v>484</v>
      </c>
      <c r="E2808" s="4" t="str">
        <f>CSM_AGENCY3[[#This Row],[Agency]]&amp;"-"&amp;CSM_AGENCY3[[#This Row],[Agency Name]]</f>
        <v>380-Western Washington University</v>
      </c>
      <c r="F2808" t="s">
        <v>59</v>
      </c>
      <c r="G2808" s="5" t="s">
        <v>460</v>
      </c>
      <c r="H2808" s="70">
        <v>0</v>
      </c>
      <c r="I2808" s="70">
        <v>0</v>
      </c>
      <c r="J2808" s="70">
        <v>0</v>
      </c>
      <c r="K2808" s="70">
        <v>0</v>
      </c>
      <c r="L2808" s="70">
        <v>0</v>
      </c>
    </row>
    <row r="2809" spans="1:12" hidden="1" x14ac:dyDescent="0.25">
      <c r="A2809" t="s">
        <v>294</v>
      </c>
      <c r="B2809" t="s">
        <v>415</v>
      </c>
      <c r="C2809" s="4" t="s">
        <v>471</v>
      </c>
      <c r="D2809" s="4" t="s">
        <v>484</v>
      </c>
      <c r="E2809" s="4" t="str">
        <f>CSM_AGENCY3[[#This Row],[Agency]]&amp;"-"&amp;CSM_AGENCY3[[#This Row],[Agency Name]]</f>
        <v>387-Washington State Arts Commission</v>
      </c>
      <c r="F2809" t="s">
        <v>59</v>
      </c>
      <c r="G2809" s="5" t="s">
        <v>460</v>
      </c>
      <c r="H2809" s="70">
        <v>35000</v>
      </c>
      <c r="I2809" s="70">
        <v>36000</v>
      </c>
      <c r="J2809" s="70">
        <v>71000</v>
      </c>
      <c r="K2809" s="70">
        <v>2916.6666666666665</v>
      </c>
      <c r="L2809" s="70">
        <v>3000</v>
      </c>
    </row>
    <row r="2810" spans="1:12" hidden="1" x14ac:dyDescent="0.25">
      <c r="A2810" t="s">
        <v>295</v>
      </c>
      <c r="B2810" t="s">
        <v>416</v>
      </c>
      <c r="C2810" s="4" t="s">
        <v>471</v>
      </c>
      <c r="D2810" s="4" t="s">
        <v>484</v>
      </c>
      <c r="E2810" s="4" t="str">
        <f>CSM_AGENCY3[[#This Row],[Agency]]&amp;"-"&amp;CSM_AGENCY3[[#This Row],[Agency Name]]</f>
        <v>390-Washington State Historical Society</v>
      </c>
      <c r="F2810" t="s">
        <v>59</v>
      </c>
      <c r="G2810" s="5" t="s">
        <v>460</v>
      </c>
      <c r="H2810" s="70">
        <v>0</v>
      </c>
      <c r="I2810" s="70">
        <v>0</v>
      </c>
      <c r="J2810" s="70">
        <v>0</v>
      </c>
      <c r="K2810" s="70">
        <v>0</v>
      </c>
      <c r="L2810" s="70">
        <v>0</v>
      </c>
    </row>
    <row r="2811" spans="1:12" hidden="1" x14ac:dyDescent="0.25">
      <c r="A2811" t="s">
        <v>296</v>
      </c>
      <c r="B2811" t="s">
        <v>417</v>
      </c>
      <c r="C2811" s="4" t="s">
        <v>471</v>
      </c>
      <c r="D2811" s="4" t="s">
        <v>484</v>
      </c>
      <c r="E2811" s="4" t="str">
        <f>CSM_AGENCY3[[#This Row],[Agency]]&amp;"-"&amp;CSM_AGENCY3[[#This Row],[Agency Name]]</f>
        <v>395-East Wash State Historical Society</v>
      </c>
      <c r="F2811" t="s">
        <v>59</v>
      </c>
      <c r="G2811" s="5" t="s">
        <v>460</v>
      </c>
      <c r="H2811" s="70">
        <v>0</v>
      </c>
      <c r="I2811" s="70">
        <v>0</v>
      </c>
      <c r="J2811" s="70">
        <v>0</v>
      </c>
      <c r="K2811" s="70">
        <v>0</v>
      </c>
      <c r="L2811" s="70">
        <v>0</v>
      </c>
    </row>
    <row r="2812" spans="1:12" hidden="1" x14ac:dyDescent="0.25">
      <c r="A2812" t="s">
        <v>297</v>
      </c>
      <c r="B2812" t="s">
        <v>418</v>
      </c>
      <c r="C2812" s="4" t="s">
        <v>471</v>
      </c>
      <c r="D2812" s="4" t="s">
        <v>484</v>
      </c>
      <c r="E2812" s="4" t="str">
        <f>CSM_AGENCY3[[#This Row],[Agency]]&amp;"-"&amp;CSM_AGENCY3[[#This Row],[Agency Name]]</f>
        <v>405-Department of Transportation</v>
      </c>
      <c r="F2812" t="s">
        <v>59</v>
      </c>
      <c r="G2812" s="5" t="s">
        <v>460</v>
      </c>
      <c r="H2812" s="70">
        <v>1322500</v>
      </c>
      <c r="I2812" s="70">
        <v>1364500</v>
      </c>
      <c r="J2812" s="70">
        <v>2687000</v>
      </c>
      <c r="K2812" s="70">
        <v>110208.33333333333</v>
      </c>
      <c r="L2812" s="70">
        <v>113708.33333333333</v>
      </c>
    </row>
    <row r="2813" spans="1:12" hidden="1" x14ac:dyDescent="0.25">
      <c r="A2813" t="s">
        <v>298</v>
      </c>
      <c r="B2813" t="s">
        <v>419</v>
      </c>
      <c r="C2813" s="4" t="s">
        <v>471</v>
      </c>
      <c r="D2813" s="4" t="s">
        <v>484</v>
      </c>
      <c r="E2813" s="4" t="str">
        <f>CSM_AGENCY3[[#This Row],[Agency]]&amp;"-"&amp;CSM_AGENCY3[[#This Row],[Agency Name]]</f>
        <v>406-County Road Administration Board</v>
      </c>
      <c r="F2813" t="s">
        <v>59</v>
      </c>
      <c r="G2813" s="5" t="s">
        <v>460</v>
      </c>
      <c r="H2813" s="70">
        <v>33000</v>
      </c>
      <c r="I2813" s="70">
        <v>35000</v>
      </c>
      <c r="J2813" s="70">
        <v>68000</v>
      </c>
      <c r="K2813" s="70">
        <v>2750</v>
      </c>
      <c r="L2813" s="70">
        <v>2916.6666666666665</v>
      </c>
    </row>
    <row r="2814" spans="1:12" hidden="1" x14ac:dyDescent="0.25">
      <c r="A2814" t="s">
        <v>299</v>
      </c>
      <c r="B2814" t="s">
        <v>420</v>
      </c>
      <c r="C2814" s="4" t="s">
        <v>471</v>
      </c>
      <c r="D2814" s="4" t="s">
        <v>484</v>
      </c>
      <c r="E2814" s="4" t="str">
        <f>CSM_AGENCY3[[#This Row],[Agency]]&amp;"-"&amp;CSM_AGENCY3[[#This Row],[Agency Name]]</f>
        <v>407-Transportation Improvement Board</v>
      </c>
      <c r="F2814" t="s">
        <v>59</v>
      </c>
      <c r="G2814" s="5" t="s">
        <v>460</v>
      </c>
      <c r="H2814" s="70">
        <v>32000</v>
      </c>
      <c r="I2814" s="70">
        <v>34000</v>
      </c>
      <c r="J2814" s="70">
        <v>66000</v>
      </c>
      <c r="K2814" s="70">
        <v>2666.6666666666665</v>
      </c>
      <c r="L2814" s="70">
        <v>2833.3333333333335</v>
      </c>
    </row>
    <row r="2815" spans="1:12" hidden="1" x14ac:dyDescent="0.25">
      <c r="A2815" t="s">
        <v>300</v>
      </c>
      <c r="B2815" t="s">
        <v>421</v>
      </c>
      <c r="C2815" s="4" t="s">
        <v>471</v>
      </c>
      <c r="D2815" s="4" t="s">
        <v>484</v>
      </c>
      <c r="E2815" s="4" t="str">
        <f>CSM_AGENCY3[[#This Row],[Agency]]&amp;"-"&amp;CSM_AGENCY3[[#This Row],[Agency Name]]</f>
        <v>410-Transportation Commission</v>
      </c>
      <c r="F2815" t="s">
        <v>59</v>
      </c>
      <c r="G2815" s="5" t="s">
        <v>460</v>
      </c>
      <c r="H2815" s="70">
        <v>0</v>
      </c>
      <c r="I2815" s="70">
        <v>0</v>
      </c>
      <c r="J2815" s="70">
        <v>0</v>
      </c>
      <c r="K2815" s="70">
        <v>0</v>
      </c>
      <c r="L2815" s="70">
        <v>0</v>
      </c>
    </row>
    <row r="2816" spans="1:12" hidden="1" x14ac:dyDescent="0.25">
      <c r="A2816" t="s">
        <v>301</v>
      </c>
      <c r="B2816" t="s">
        <v>422</v>
      </c>
      <c r="C2816" s="4" t="s">
        <v>471</v>
      </c>
      <c r="D2816" s="4" t="s">
        <v>484</v>
      </c>
      <c r="E2816" s="4" t="str">
        <f>CSM_AGENCY3[[#This Row],[Agency]]&amp;"-"&amp;CSM_AGENCY3[[#This Row],[Agency Name]]</f>
        <v>411-Freight Mobility Strategic Invest</v>
      </c>
      <c r="F2816" t="s">
        <v>59</v>
      </c>
      <c r="G2816" s="5" t="s">
        <v>460</v>
      </c>
      <c r="H2816" s="70">
        <v>0</v>
      </c>
      <c r="I2816" s="70">
        <v>0</v>
      </c>
      <c r="J2816" s="70">
        <v>0</v>
      </c>
      <c r="K2816" s="70">
        <v>0</v>
      </c>
      <c r="L2816" s="70">
        <v>0</v>
      </c>
    </row>
    <row r="2817" spans="1:12" hidden="1" x14ac:dyDescent="0.25">
      <c r="A2817" t="s">
        <v>302</v>
      </c>
      <c r="B2817" t="s">
        <v>423</v>
      </c>
      <c r="C2817" s="4" t="s">
        <v>471</v>
      </c>
      <c r="D2817" s="4" t="s">
        <v>484</v>
      </c>
      <c r="E2817" s="4" t="str">
        <f>CSM_AGENCY3[[#This Row],[Agency]]&amp;"-"&amp;CSM_AGENCY3[[#This Row],[Agency Name]]</f>
        <v>460-Columbia River Gorge Commission</v>
      </c>
      <c r="F2817" t="s">
        <v>59</v>
      </c>
      <c r="G2817" s="5" t="s">
        <v>460</v>
      </c>
      <c r="H2817" s="70">
        <v>0</v>
      </c>
      <c r="I2817" s="70">
        <v>0</v>
      </c>
      <c r="J2817" s="70">
        <v>0</v>
      </c>
      <c r="K2817" s="70">
        <v>0</v>
      </c>
      <c r="L2817" s="70">
        <v>0</v>
      </c>
    </row>
    <row r="2818" spans="1:12" hidden="1" x14ac:dyDescent="0.25">
      <c r="A2818" t="s">
        <v>303</v>
      </c>
      <c r="B2818" t="s">
        <v>424</v>
      </c>
      <c r="C2818" s="4" t="s">
        <v>471</v>
      </c>
      <c r="D2818" s="4" t="s">
        <v>484</v>
      </c>
      <c r="E2818" s="4" t="str">
        <f>CSM_AGENCY3[[#This Row],[Agency]]&amp;"-"&amp;CSM_AGENCY3[[#This Row],[Agency Name]]</f>
        <v>461-Department of Ecology</v>
      </c>
      <c r="F2818" t="s">
        <v>59</v>
      </c>
      <c r="G2818" s="5" t="s">
        <v>460</v>
      </c>
      <c r="H2818" s="70">
        <v>584500</v>
      </c>
      <c r="I2818" s="70">
        <v>596500</v>
      </c>
      <c r="J2818" s="70">
        <v>1181000</v>
      </c>
      <c r="K2818" s="70">
        <v>48708.333333333336</v>
      </c>
      <c r="L2818" s="70">
        <v>49708.333333333336</v>
      </c>
    </row>
    <row r="2819" spans="1:12" hidden="1" x14ac:dyDescent="0.25">
      <c r="A2819" t="s">
        <v>304</v>
      </c>
      <c r="B2819" t="s">
        <v>425</v>
      </c>
      <c r="C2819" s="4" t="s">
        <v>471</v>
      </c>
      <c r="D2819" s="4" t="s">
        <v>484</v>
      </c>
      <c r="E2819" s="4" t="str">
        <f>CSM_AGENCY3[[#This Row],[Agency]]&amp;"-"&amp;CSM_AGENCY3[[#This Row],[Agency Name]]</f>
        <v>462-WA Pollution Liab Insurance Program</v>
      </c>
      <c r="F2819" t="s">
        <v>59</v>
      </c>
      <c r="G2819" s="5" t="s">
        <v>460</v>
      </c>
      <c r="H2819" s="70">
        <v>26500</v>
      </c>
      <c r="I2819" s="70">
        <v>27500</v>
      </c>
      <c r="J2819" s="70">
        <v>54000</v>
      </c>
      <c r="K2819" s="70">
        <v>2208.3333333333335</v>
      </c>
      <c r="L2819" s="70">
        <v>2291.6666666666665</v>
      </c>
    </row>
    <row r="2820" spans="1:12" hidden="1" x14ac:dyDescent="0.25">
      <c r="A2820" t="s">
        <v>306</v>
      </c>
      <c r="B2820" t="s">
        <v>427</v>
      </c>
      <c r="C2820" s="4" t="s">
        <v>471</v>
      </c>
      <c r="D2820" s="4" t="s">
        <v>484</v>
      </c>
      <c r="E2820" s="4" t="str">
        <f>CSM_AGENCY3[[#This Row],[Agency]]&amp;"-"&amp;CSM_AGENCY3[[#This Row],[Agency Name]]</f>
        <v>465-State Parks and Recreation Comm</v>
      </c>
      <c r="F2820" t="s">
        <v>59</v>
      </c>
      <c r="G2820" s="5" t="s">
        <v>460</v>
      </c>
      <c r="H2820" s="70">
        <v>300000</v>
      </c>
      <c r="I2820" s="70">
        <v>309000</v>
      </c>
      <c r="J2820" s="70">
        <v>609000</v>
      </c>
      <c r="K2820" s="70">
        <v>25000</v>
      </c>
      <c r="L2820" s="70">
        <v>25750</v>
      </c>
    </row>
    <row r="2821" spans="1:12" hidden="1" x14ac:dyDescent="0.25">
      <c r="A2821" t="s">
        <v>307</v>
      </c>
      <c r="B2821" t="s">
        <v>428</v>
      </c>
      <c r="C2821" s="4" t="s">
        <v>471</v>
      </c>
      <c r="D2821" s="4" t="s">
        <v>484</v>
      </c>
      <c r="E2821" s="4" t="str">
        <f>CSM_AGENCY3[[#This Row],[Agency]]&amp;"-"&amp;CSM_AGENCY3[[#This Row],[Agency Name]]</f>
        <v>467-Rec and Conservation Funding Board</v>
      </c>
      <c r="F2821" t="s">
        <v>59</v>
      </c>
      <c r="G2821" s="5" t="s">
        <v>460</v>
      </c>
      <c r="H2821" s="70">
        <v>80000</v>
      </c>
      <c r="I2821" s="70">
        <v>83000</v>
      </c>
      <c r="J2821" s="70">
        <v>163000</v>
      </c>
      <c r="K2821" s="70">
        <v>6666.666666666667</v>
      </c>
      <c r="L2821" s="70">
        <v>6916.666666666667</v>
      </c>
    </row>
    <row r="2822" spans="1:12" hidden="1" x14ac:dyDescent="0.25">
      <c r="A2822" t="s">
        <v>308</v>
      </c>
      <c r="B2822" t="s">
        <v>429</v>
      </c>
      <c r="C2822" s="4" t="s">
        <v>471</v>
      </c>
      <c r="D2822" s="4" t="s">
        <v>484</v>
      </c>
      <c r="E2822" s="4" t="str">
        <f>CSM_AGENCY3[[#This Row],[Agency]]&amp;"-"&amp;CSM_AGENCY3[[#This Row],[Agency Name]]</f>
        <v>468-Environ &amp; Land Use Hearings Office</v>
      </c>
      <c r="F2822" t="s">
        <v>59</v>
      </c>
      <c r="G2822" s="5" t="s">
        <v>460</v>
      </c>
      <c r="H2822" s="70">
        <v>3500</v>
      </c>
      <c r="I2822" s="70">
        <v>2500</v>
      </c>
      <c r="J2822" s="70">
        <v>6000</v>
      </c>
      <c r="K2822" s="70">
        <v>291.66666666666669</v>
      </c>
      <c r="L2822" s="70">
        <v>208.33333333333334</v>
      </c>
    </row>
    <row r="2823" spans="1:12" hidden="1" x14ac:dyDescent="0.25">
      <c r="A2823" t="s">
        <v>309</v>
      </c>
      <c r="B2823" t="s">
        <v>430</v>
      </c>
      <c r="C2823" s="4" t="s">
        <v>471</v>
      </c>
      <c r="D2823" s="4" t="s">
        <v>484</v>
      </c>
      <c r="E2823" s="4" t="str">
        <f>CSM_AGENCY3[[#This Row],[Agency]]&amp;"-"&amp;CSM_AGENCY3[[#This Row],[Agency Name]]</f>
        <v>471-State Conservation Commission</v>
      </c>
      <c r="F2823" t="s">
        <v>59</v>
      </c>
      <c r="G2823" s="5" t="s">
        <v>460</v>
      </c>
      <c r="H2823" s="70">
        <v>4500</v>
      </c>
      <c r="I2823" s="70">
        <v>4500</v>
      </c>
      <c r="J2823" s="70">
        <v>9000</v>
      </c>
      <c r="K2823" s="70">
        <v>375</v>
      </c>
      <c r="L2823" s="70">
        <v>375</v>
      </c>
    </row>
    <row r="2824" spans="1:12" hidden="1" x14ac:dyDescent="0.25">
      <c r="A2824" t="s">
        <v>310</v>
      </c>
      <c r="B2824" t="s">
        <v>431</v>
      </c>
      <c r="C2824" s="4" t="s">
        <v>471</v>
      </c>
      <c r="D2824" s="4" t="s">
        <v>484</v>
      </c>
      <c r="E2824" s="4" t="str">
        <f>CSM_AGENCY3[[#This Row],[Agency]]&amp;"-"&amp;CSM_AGENCY3[[#This Row],[Agency Name]]</f>
        <v>477-Dept of Fish and Wildlife</v>
      </c>
      <c r="F2824" t="s">
        <v>59</v>
      </c>
      <c r="G2824" s="5" t="s">
        <v>460</v>
      </c>
      <c r="H2824" s="70">
        <v>1237000</v>
      </c>
      <c r="I2824" s="70">
        <v>1275000</v>
      </c>
      <c r="J2824" s="70">
        <v>2512000</v>
      </c>
      <c r="K2824" s="70">
        <v>103083.33333333333</v>
      </c>
      <c r="L2824" s="70">
        <v>106250</v>
      </c>
    </row>
    <row r="2825" spans="1:12" hidden="1" x14ac:dyDescent="0.25">
      <c r="A2825" t="s">
        <v>311</v>
      </c>
      <c r="B2825" t="s">
        <v>432</v>
      </c>
      <c r="C2825" s="4" t="s">
        <v>471</v>
      </c>
      <c r="D2825" s="4" t="s">
        <v>484</v>
      </c>
      <c r="E2825" s="4" t="str">
        <f>CSM_AGENCY3[[#This Row],[Agency]]&amp;"-"&amp;CSM_AGENCY3[[#This Row],[Agency Name]]</f>
        <v>478-Puget Sound Partnership</v>
      </c>
      <c r="F2825" t="s">
        <v>59</v>
      </c>
      <c r="G2825" s="5" t="s">
        <v>460</v>
      </c>
      <c r="H2825" s="70">
        <v>79000</v>
      </c>
      <c r="I2825" s="70">
        <v>79000</v>
      </c>
      <c r="J2825" s="70">
        <v>158000</v>
      </c>
      <c r="K2825" s="70">
        <v>6583.333333333333</v>
      </c>
      <c r="L2825" s="70">
        <v>6583.333333333333</v>
      </c>
    </row>
    <row r="2826" spans="1:12" hidden="1" x14ac:dyDescent="0.25">
      <c r="A2826" t="s">
        <v>312</v>
      </c>
      <c r="B2826" t="s">
        <v>433</v>
      </c>
      <c r="C2826" s="4" t="s">
        <v>471</v>
      </c>
      <c r="D2826" s="4" t="s">
        <v>484</v>
      </c>
      <c r="E2826" s="4" t="str">
        <f>CSM_AGENCY3[[#This Row],[Agency]]&amp;"-"&amp;CSM_AGENCY3[[#This Row],[Agency Name]]</f>
        <v>490-Department of Natural Resources</v>
      </c>
      <c r="F2826" t="s">
        <v>59</v>
      </c>
      <c r="G2826" s="5" t="s">
        <v>460</v>
      </c>
      <c r="H2826" s="70">
        <v>426500</v>
      </c>
      <c r="I2826" s="70">
        <v>442500</v>
      </c>
      <c r="J2826" s="70">
        <v>869000</v>
      </c>
      <c r="K2826" s="70">
        <v>35541.666666666664</v>
      </c>
      <c r="L2826" s="70">
        <v>36875</v>
      </c>
    </row>
    <row r="2827" spans="1:12" hidden="1" x14ac:dyDescent="0.25">
      <c r="A2827" t="s">
        <v>313</v>
      </c>
      <c r="B2827" t="s">
        <v>434</v>
      </c>
      <c r="C2827" s="4" t="s">
        <v>471</v>
      </c>
      <c r="D2827" s="4" t="s">
        <v>484</v>
      </c>
      <c r="E2827" s="4" t="str">
        <f>CSM_AGENCY3[[#This Row],[Agency]]&amp;"-"&amp;CSM_AGENCY3[[#This Row],[Agency Name]]</f>
        <v>495-Department of Agriculture</v>
      </c>
      <c r="F2827" t="s">
        <v>59</v>
      </c>
      <c r="G2827" s="5" t="s">
        <v>460</v>
      </c>
      <c r="H2827" s="70">
        <v>639500</v>
      </c>
      <c r="I2827" s="70">
        <v>662500</v>
      </c>
      <c r="J2827" s="70">
        <v>1302000</v>
      </c>
      <c r="K2827" s="70">
        <v>53291.666666666664</v>
      </c>
      <c r="L2827" s="70">
        <v>55208.333333333336</v>
      </c>
    </row>
    <row r="2828" spans="1:12" hidden="1" x14ac:dyDescent="0.25">
      <c r="A2828" t="s">
        <v>314</v>
      </c>
      <c r="B2828" t="s">
        <v>435</v>
      </c>
      <c r="C2828" s="4" t="s">
        <v>471</v>
      </c>
      <c r="D2828" s="4" t="s">
        <v>484</v>
      </c>
      <c r="E2828" s="4" t="str">
        <f>CSM_AGENCY3[[#This Row],[Agency]]&amp;"-"&amp;CSM_AGENCY3[[#This Row],[Agency Name]]</f>
        <v>540-Employment Security Department</v>
      </c>
      <c r="F2828" t="s">
        <v>59</v>
      </c>
      <c r="G2828" s="5" t="s">
        <v>460</v>
      </c>
      <c r="H2828" s="70">
        <v>1323500</v>
      </c>
      <c r="I2828" s="70">
        <v>1364500</v>
      </c>
      <c r="J2828" s="70">
        <v>2688000</v>
      </c>
      <c r="K2828" s="70">
        <v>110291.66666666667</v>
      </c>
      <c r="L2828" s="70">
        <v>113708.33333333333</v>
      </c>
    </row>
    <row r="2829" spans="1:12" hidden="1" x14ac:dyDescent="0.25">
      <c r="A2829" t="s">
        <v>315</v>
      </c>
      <c r="B2829" t="s">
        <v>441</v>
      </c>
      <c r="C2829" s="4" t="s">
        <v>471</v>
      </c>
      <c r="D2829" s="4" t="s">
        <v>484</v>
      </c>
      <c r="E2829" s="4" t="str">
        <f>CSM_AGENCY3[[#This Row],[Agency]]&amp;"-"&amp;CSM_AGENCY3[[#This Row],[Agency Name]]</f>
        <v>541-ESD - PFM</v>
      </c>
      <c r="F2829" t="s">
        <v>59</v>
      </c>
      <c r="G2829" s="5" t="s">
        <v>460</v>
      </c>
      <c r="H2829" s="70">
        <v>0</v>
      </c>
      <c r="I2829" s="70">
        <v>0</v>
      </c>
      <c r="J2829" s="70">
        <v>0</v>
      </c>
      <c r="K2829" s="70">
        <v>0</v>
      </c>
      <c r="L2829" s="70">
        <v>0</v>
      </c>
    </row>
    <row r="2830" spans="1:12" hidden="1" x14ac:dyDescent="0.25">
      <c r="A2830" t="s">
        <v>316</v>
      </c>
      <c r="B2830" t="s">
        <v>443</v>
      </c>
      <c r="C2830" s="4" t="s">
        <v>471</v>
      </c>
      <c r="D2830" s="4" t="s">
        <v>484</v>
      </c>
      <c r="E2830" s="4" t="str">
        <f>CSM_AGENCY3[[#This Row],[Agency]]&amp;"-"&amp;CSM_AGENCY3[[#This Row],[Agency Name]]</f>
        <v>542-ESD LTC</v>
      </c>
      <c r="F2830" t="s">
        <v>59</v>
      </c>
      <c r="G2830" s="5" t="s">
        <v>460</v>
      </c>
      <c r="H2830" s="70">
        <v>0</v>
      </c>
      <c r="I2830" s="70">
        <v>0</v>
      </c>
      <c r="J2830" s="70">
        <v>0</v>
      </c>
      <c r="K2830" s="70">
        <v>0</v>
      </c>
      <c r="L2830" s="70">
        <v>0</v>
      </c>
    </row>
    <row r="2831" spans="1:12" hidden="1" x14ac:dyDescent="0.25">
      <c r="A2831" t="s">
        <v>317</v>
      </c>
      <c r="B2831" t="s">
        <v>445</v>
      </c>
      <c r="C2831" s="4" t="s">
        <v>471</v>
      </c>
      <c r="D2831" s="4" t="s">
        <v>484</v>
      </c>
      <c r="E2831" s="4" t="str">
        <f>CSM_AGENCY3[[#This Row],[Agency]]&amp;"-"&amp;CSM_AGENCY3[[#This Row],[Agency Name]]</f>
        <v>543-ESD - UI</v>
      </c>
      <c r="F2831" t="s">
        <v>59</v>
      </c>
      <c r="G2831" s="5" t="s">
        <v>460</v>
      </c>
      <c r="H2831" s="70">
        <v>0</v>
      </c>
      <c r="I2831" s="70">
        <v>0</v>
      </c>
      <c r="J2831" s="70">
        <v>0</v>
      </c>
      <c r="K2831" s="70">
        <v>0</v>
      </c>
      <c r="L2831" s="70">
        <v>0</v>
      </c>
    </row>
    <row r="2832" spans="1:12" hidden="1" x14ac:dyDescent="0.25">
      <c r="A2832" t="s">
        <v>318</v>
      </c>
      <c r="B2832" t="s">
        <v>447</v>
      </c>
      <c r="C2832" s="4" t="s">
        <v>471</v>
      </c>
      <c r="D2832" s="4" t="s">
        <v>484</v>
      </c>
      <c r="E2832" s="4" t="str">
        <f>CSM_AGENCY3[[#This Row],[Agency]]&amp;"-"&amp;CSM_AGENCY3[[#This Row],[Agency Name]]</f>
        <v>544-ESD - Other</v>
      </c>
      <c r="F2832" t="s">
        <v>59</v>
      </c>
      <c r="G2832" s="5" t="s">
        <v>460</v>
      </c>
      <c r="H2832" s="70">
        <v>0</v>
      </c>
      <c r="I2832" s="70">
        <v>0</v>
      </c>
      <c r="J2832" s="70">
        <v>0</v>
      </c>
      <c r="K2832" s="70">
        <v>0</v>
      </c>
      <c r="L2832" s="70">
        <v>0</v>
      </c>
    </row>
    <row r="2833" spans="1:12" hidden="1" x14ac:dyDescent="0.25">
      <c r="A2833" t="s">
        <v>319</v>
      </c>
      <c r="B2833" t="s">
        <v>437</v>
      </c>
      <c r="C2833" s="4" t="s">
        <v>471</v>
      </c>
      <c r="D2833" s="4" t="s">
        <v>484</v>
      </c>
      <c r="E2833" s="4" t="str">
        <f>CSM_AGENCY3[[#This Row],[Agency]]&amp;"-"&amp;CSM_AGENCY3[[#This Row],[Agency Name]]</f>
        <v>699-Community/Technical College System</v>
      </c>
      <c r="F2833" t="s">
        <v>59</v>
      </c>
      <c r="G2833" s="5" t="s">
        <v>460</v>
      </c>
      <c r="H2833" s="70">
        <v>0</v>
      </c>
      <c r="I2833" s="70">
        <v>0</v>
      </c>
      <c r="J2833" s="70">
        <v>0</v>
      </c>
      <c r="K2833" s="70">
        <v>0</v>
      </c>
      <c r="L2833" s="70">
        <v>0</v>
      </c>
    </row>
    <row r="2834" spans="1:12" hidden="1" x14ac:dyDescent="0.25">
      <c r="A2834" t="s">
        <v>207</v>
      </c>
      <c r="B2834" t="s">
        <v>328</v>
      </c>
      <c r="C2834" s="4" t="s">
        <v>470</v>
      </c>
      <c r="D2834" s="4"/>
      <c r="E2834" s="4" t="str">
        <f>CSM_AGENCY3[[#This Row],[Agency]]&amp;"-"&amp;CSM_AGENCY3[[#This Row],[Agency Name]]</f>
        <v>011-House of Representatives</v>
      </c>
      <c r="F2834" s="8" t="s">
        <v>59</v>
      </c>
      <c r="G2834" s="5" t="s">
        <v>460</v>
      </c>
      <c r="H2834" s="70">
        <f>SUMIFS('0. CSM'!C:C,'0. CSM'!L:L,CSM_AGENCY3[[#This Row],[Agency]],'0. CSM'!M:M,CSM_AGENCY3[[#This Row],[Billing CSM Title]])+SUMIFS('0. CSM'!E:E,'0. CSM'!L:L,CSM_AGENCY3[[#This Row],[Agency]],'0. CSM'!M:M,CSM_AGENCY3[[#This Row],[Billing CSM Title]])*1000</f>
        <v>0</v>
      </c>
      <c r="I2834" s="70">
        <f>SUMIFS('0. CSM'!D:D,'0. CSM'!L:L,CSM_AGENCY3[[#This Row],[Agency]],'0. CSM'!M:M,CSM_AGENCY3[[#This Row],[Billing CSM Title]])+SUMIFS('0. CSM'!F:F,'0. CSM'!L:L,CSM_AGENCY3[[#This Row],[Agency]],'0. CSM'!M:M,CSM_AGENCY3[[#This Row],[Billing CSM Title]])*1000</f>
        <v>0</v>
      </c>
      <c r="J2834" s="70">
        <f>CSM_AGENCY3[[#This Row],[FY1 ANNUAL]]+CSM_AGENCY3[[#This Row],[FY2 ANNUAL]]</f>
        <v>0</v>
      </c>
      <c r="K2834" s="70">
        <f>ROUND(CSM_AGENCY3[[#This Row],[FY1 ANNUAL]]/12,2)</f>
        <v>0</v>
      </c>
      <c r="L2834" s="70">
        <f>ROUND(CSM_AGENCY3[[#This Row],[FY2 ANNUAL]]/12,2)</f>
        <v>0</v>
      </c>
    </row>
    <row r="2835" spans="1:12" hidden="1" x14ac:dyDescent="0.25">
      <c r="A2835" t="s">
        <v>208</v>
      </c>
      <c r="B2835" t="s">
        <v>330</v>
      </c>
      <c r="C2835" s="4" t="s">
        <v>470</v>
      </c>
      <c r="D2835" s="4"/>
      <c r="E2835" s="4" t="str">
        <f>CSM_AGENCY3[[#This Row],[Agency]]&amp;"-"&amp;CSM_AGENCY3[[#This Row],[Agency Name]]</f>
        <v>012-Senate</v>
      </c>
      <c r="F2835" s="8" t="s">
        <v>59</v>
      </c>
      <c r="G2835" s="5" t="s">
        <v>460</v>
      </c>
      <c r="H2835" s="70">
        <f>SUMIFS('0. CSM'!C:C,'0. CSM'!L:L,CSM_AGENCY3[[#This Row],[Agency]],'0. CSM'!M:M,CSM_AGENCY3[[#This Row],[Billing CSM Title]])+SUMIFS('0. CSM'!E:E,'0. CSM'!L:L,CSM_AGENCY3[[#This Row],[Agency]],'0. CSM'!M:M,CSM_AGENCY3[[#This Row],[Billing CSM Title]])*1000</f>
        <v>0</v>
      </c>
      <c r="I2835" s="70">
        <f>SUMIFS('0. CSM'!D:D,'0. CSM'!L:L,CSM_AGENCY3[[#This Row],[Agency]],'0. CSM'!M:M,CSM_AGENCY3[[#This Row],[Billing CSM Title]])+SUMIFS('0. CSM'!F:F,'0. CSM'!L:L,CSM_AGENCY3[[#This Row],[Agency]],'0. CSM'!M:M,CSM_AGENCY3[[#This Row],[Billing CSM Title]])*1000</f>
        <v>0</v>
      </c>
      <c r="J2835" s="70">
        <f>CSM_AGENCY3[[#This Row],[FY1 ANNUAL]]+CSM_AGENCY3[[#This Row],[FY2 ANNUAL]]</f>
        <v>0</v>
      </c>
      <c r="K2835" s="70">
        <f>ROUND(CSM_AGENCY3[[#This Row],[FY1 ANNUAL]]/12,2)</f>
        <v>0</v>
      </c>
      <c r="L2835" s="70">
        <f>ROUND(CSM_AGENCY3[[#This Row],[FY2 ANNUAL]]/12,2)</f>
        <v>0</v>
      </c>
    </row>
    <row r="2836" spans="1:12" hidden="1" x14ac:dyDescent="0.25">
      <c r="A2836" t="s">
        <v>209</v>
      </c>
      <c r="B2836" t="s">
        <v>331</v>
      </c>
      <c r="C2836" s="4" t="s">
        <v>470</v>
      </c>
      <c r="D2836" s="4"/>
      <c r="E2836" s="4" t="str">
        <f>CSM_AGENCY3[[#This Row],[Agency]]&amp;"-"&amp;CSM_AGENCY3[[#This Row],[Agency Name]]</f>
        <v>013-Joint Transportation Committee</v>
      </c>
      <c r="F2836" s="8" t="s">
        <v>59</v>
      </c>
      <c r="G2836" s="5" t="s">
        <v>460</v>
      </c>
      <c r="H2836" s="70">
        <f>SUMIFS('0. CSM'!C:C,'0. CSM'!L:L,CSM_AGENCY3[[#This Row],[Agency]],'0. CSM'!M:M,CSM_AGENCY3[[#This Row],[Billing CSM Title]])+SUMIFS('0. CSM'!E:E,'0. CSM'!L:L,CSM_AGENCY3[[#This Row],[Agency]],'0. CSM'!M:M,CSM_AGENCY3[[#This Row],[Billing CSM Title]])*1000</f>
        <v>0</v>
      </c>
      <c r="I2836" s="70">
        <f>SUMIFS('0. CSM'!D:D,'0. CSM'!L:L,CSM_AGENCY3[[#This Row],[Agency]],'0. CSM'!M:M,CSM_AGENCY3[[#This Row],[Billing CSM Title]])+SUMIFS('0. CSM'!F:F,'0. CSM'!L:L,CSM_AGENCY3[[#This Row],[Agency]],'0. CSM'!M:M,CSM_AGENCY3[[#This Row],[Billing CSM Title]])*1000</f>
        <v>0</v>
      </c>
      <c r="J2836" s="70">
        <f>CSM_AGENCY3[[#This Row],[FY1 ANNUAL]]+CSM_AGENCY3[[#This Row],[FY2 ANNUAL]]</f>
        <v>0</v>
      </c>
      <c r="K2836" s="70">
        <f>ROUND(CSM_AGENCY3[[#This Row],[FY1 ANNUAL]]/12,2)</f>
        <v>0</v>
      </c>
      <c r="L2836" s="70">
        <f>ROUND(CSM_AGENCY3[[#This Row],[FY2 ANNUAL]]/12,2)</f>
        <v>0</v>
      </c>
    </row>
    <row r="2837" spans="1:12" hidden="1" x14ac:dyDescent="0.25">
      <c r="A2837" t="s">
        <v>210</v>
      </c>
      <c r="B2837" t="s">
        <v>332</v>
      </c>
      <c r="C2837" s="4" t="s">
        <v>470</v>
      </c>
      <c r="D2837" s="4"/>
      <c r="E2837" s="4" t="str">
        <f>CSM_AGENCY3[[#This Row],[Agency]]&amp;"-"&amp;CSM_AGENCY3[[#This Row],[Agency Name]]</f>
        <v>014-Jt Leg Audit &amp; Review Committee</v>
      </c>
      <c r="F2837" s="8" t="s">
        <v>59</v>
      </c>
      <c r="G2837" s="5" t="s">
        <v>460</v>
      </c>
      <c r="H2837" s="70">
        <f>SUMIFS('0. CSM'!C:C,'0. CSM'!L:L,CSM_AGENCY3[[#This Row],[Agency]],'0. CSM'!M:M,CSM_AGENCY3[[#This Row],[Billing CSM Title]])+SUMIFS('0. CSM'!E:E,'0. CSM'!L:L,CSM_AGENCY3[[#This Row],[Agency]],'0. CSM'!M:M,CSM_AGENCY3[[#This Row],[Billing CSM Title]])*1000</f>
        <v>0</v>
      </c>
      <c r="I2837" s="70">
        <f>SUMIFS('0. CSM'!D:D,'0. CSM'!L:L,CSM_AGENCY3[[#This Row],[Agency]],'0. CSM'!M:M,CSM_AGENCY3[[#This Row],[Billing CSM Title]])+SUMIFS('0. CSM'!F:F,'0. CSM'!L:L,CSM_AGENCY3[[#This Row],[Agency]],'0. CSM'!M:M,CSM_AGENCY3[[#This Row],[Billing CSM Title]])*1000</f>
        <v>0</v>
      </c>
      <c r="J2837" s="70">
        <f>CSM_AGENCY3[[#This Row],[FY1 ANNUAL]]+CSM_AGENCY3[[#This Row],[FY2 ANNUAL]]</f>
        <v>0</v>
      </c>
      <c r="K2837" s="70">
        <f>ROUND(CSM_AGENCY3[[#This Row],[FY1 ANNUAL]]/12,2)</f>
        <v>0</v>
      </c>
      <c r="L2837" s="70">
        <f>ROUND(CSM_AGENCY3[[#This Row],[FY2 ANNUAL]]/12,2)</f>
        <v>0</v>
      </c>
    </row>
    <row r="2838" spans="1:12" hidden="1" x14ac:dyDescent="0.25">
      <c r="A2838" t="s">
        <v>211</v>
      </c>
      <c r="B2838" t="s">
        <v>333</v>
      </c>
      <c r="C2838" s="4" t="s">
        <v>470</v>
      </c>
      <c r="D2838" s="4"/>
      <c r="E2838" s="4" t="str">
        <f>CSM_AGENCY3[[#This Row],[Agency]]&amp;"-"&amp;CSM_AGENCY3[[#This Row],[Agency Name]]</f>
        <v>020-LEAP Committee</v>
      </c>
      <c r="F2838" s="8" t="s">
        <v>59</v>
      </c>
      <c r="G2838" s="5" t="s">
        <v>460</v>
      </c>
      <c r="H2838" s="70">
        <f>SUMIFS('0. CSM'!C:C,'0. CSM'!L:L,CSM_AGENCY3[[#This Row],[Agency]],'0. CSM'!M:M,CSM_AGENCY3[[#This Row],[Billing CSM Title]])+SUMIFS('0. CSM'!E:E,'0. CSM'!L:L,CSM_AGENCY3[[#This Row],[Agency]],'0. CSM'!M:M,CSM_AGENCY3[[#This Row],[Billing CSM Title]])*1000</f>
        <v>0</v>
      </c>
      <c r="I2838" s="70">
        <f>SUMIFS('0. CSM'!D:D,'0. CSM'!L:L,CSM_AGENCY3[[#This Row],[Agency]],'0. CSM'!M:M,CSM_AGENCY3[[#This Row],[Billing CSM Title]])+SUMIFS('0. CSM'!F:F,'0. CSM'!L:L,CSM_AGENCY3[[#This Row],[Agency]],'0. CSM'!M:M,CSM_AGENCY3[[#This Row],[Billing CSM Title]])*1000</f>
        <v>0</v>
      </c>
      <c r="J2838" s="70">
        <f>CSM_AGENCY3[[#This Row],[FY1 ANNUAL]]+CSM_AGENCY3[[#This Row],[FY2 ANNUAL]]</f>
        <v>0</v>
      </c>
      <c r="K2838" s="70">
        <f>ROUND(CSM_AGENCY3[[#This Row],[FY1 ANNUAL]]/12,2)</f>
        <v>0</v>
      </c>
      <c r="L2838" s="70">
        <f>ROUND(CSM_AGENCY3[[#This Row],[FY2 ANNUAL]]/12,2)</f>
        <v>0</v>
      </c>
    </row>
    <row r="2839" spans="1:12" hidden="1" x14ac:dyDescent="0.25">
      <c r="A2839" t="s">
        <v>212</v>
      </c>
      <c r="B2839" t="s">
        <v>334</v>
      </c>
      <c r="C2839" s="4" t="s">
        <v>470</v>
      </c>
      <c r="D2839" s="4"/>
      <c r="E2839" s="4" t="str">
        <f>CSM_AGENCY3[[#This Row],[Agency]]&amp;"-"&amp;CSM_AGENCY3[[#This Row],[Agency Name]]</f>
        <v>035-Office of the State Actuary</v>
      </c>
      <c r="F2839" s="8" t="s">
        <v>59</v>
      </c>
      <c r="G2839" s="5" t="s">
        <v>460</v>
      </c>
      <c r="H2839" s="70">
        <f>SUMIFS('0. CSM'!C:C,'0. CSM'!L:L,CSM_AGENCY3[[#This Row],[Agency]],'0. CSM'!M:M,CSM_AGENCY3[[#This Row],[Billing CSM Title]])+SUMIFS('0. CSM'!E:E,'0. CSM'!L:L,CSM_AGENCY3[[#This Row],[Agency]],'0. CSM'!M:M,CSM_AGENCY3[[#This Row],[Billing CSM Title]])*1000</f>
        <v>0</v>
      </c>
      <c r="I2839" s="70">
        <f>SUMIFS('0. CSM'!D:D,'0. CSM'!L:L,CSM_AGENCY3[[#This Row],[Agency]],'0. CSM'!M:M,CSM_AGENCY3[[#This Row],[Billing CSM Title]])+SUMIFS('0. CSM'!F:F,'0. CSM'!L:L,CSM_AGENCY3[[#This Row],[Agency]],'0. CSM'!M:M,CSM_AGENCY3[[#This Row],[Billing CSM Title]])*1000</f>
        <v>0</v>
      </c>
      <c r="J2839" s="70">
        <f>CSM_AGENCY3[[#This Row],[FY1 ANNUAL]]+CSM_AGENCY3[[#This Row],[FY2 ANNUAL]]</f>
        <v>0</v>
      </c>
      <c r="K2839" s="70">
        <f>ROUND(CSM_AGENCY3[[#This Row],[FY1 ANNUAL]]/12,2)</f>
        <v>0</v>
      </c>
      <c r="L2839" s="70">
        <f>ROUND(CSM_AGENCY3[[#This Row],[FY2 ANNUAL]]/12,2)</f>
        <v>0</v>
      </c>
    </row>
    <row r="2840" spans="1:12" hidden="1" x14ac:dyDescent="0.25">
      <c r="A2840" t="s">
        <v>213</v>
      </c>
      <c r="B2840" t="s">
        <v>335</v>
      </c>
      <c r="C2840" s="4" t="s">
        <v>470</v>
      </c>
      <c r="D2840" s="4"/>
      <c r="E2840" s="4" t="str">
        <f>CSM_AGENCY3[[#This Row],[Agency]]&amp;"-"&amp;CSM_AGENCY3[[#This Row],[Agency Name]]</f>
        <v>036-St Leg Labor Rel</v>
      </c>
      <c r="F2840" s="8" t="s">
        <v>59</v>
      </c>
      <c r="G2840" s="5" t="s">
        <v>460</v>
      </c>
      <c r="H2840" s="70">
        <f>SUMIFS('0. CSM'!C:C,'0. CSM'!L:L,CSM_AGENCY3[[#This Row],[Agency]],'0. CSM'!M:M,CSM_AGENCY3[[#This Row],[Billing CSM Title]])+SUMIFS('0. CSM'!E:E,'0. CSM'!L:L,CSM_AGENCY3[[#This Row],[Agency]],'0. CSM'!M:M,CSM_AGENCY3[[#This Row],[Billing CSM Title]])*1000</f>
        <v>0</v>
      </c>
      <c r="I2840" s="70">
        <f>SUMIFS('0. CSM'!D:D,'0. CSM'!L:L,CSM_AGENCY3[[#This Row],[Agency]],'0. CSM'!M:M,CSM_AGENCY3[[#This Row],[Billing CSM Title]])+SUMIFS('0. CSM'!F:F,'0. CSM'!L:L,CSM_AGENCY3[[#This Row],[Agency]],'0. CSM'!M:M,CSM_AGENCY3[[#This Row],[Billing CSM Title]])*1000</f>
        <v>0</v>
      </c>
      <c r="J2840" s="70">
        <f>CSM_AGENCY3[[#This Row],[FY1 ANNUAL]]+CSM_AGENCY3[[#This Row],[FY2 ANNUAL]]</f>
        <v>0</v>
      </c>
      <c r="K2840" s="70">
        <f>ROUND(CSM_AGENCY3[[#This Row],[FY1 ANNUAL]]/12,2)</f>
        <v>0</v>
      </c>
      <c r="L2840" s="70">
        <f>ROUND(CSM_AGENCY3[[#This Row],[FY2 ANNUAL]]/12,2)</f>
        <v>0</v>
      </c>
    </row>
    <row r="2841" spans="1:12" hidden="1" x14ac:dyDescent="0.25">
      <c r="A2841" t="s">
        <v>214</v>
      </c>
      <c r="B2841" t="s">
        <v>336</v>
      </c>
      <c r="C2841" s="4" t="s">
        <v>470</v>
      </c>
      <c r="D2841" s="4"/>
      <c r="E2841" s="4" t="str">
        <f>CSM_AGENCY3[[#This Row],[Agency]]&amp;"-"&amp;CSM_AGENCY3[[#This Row],[Agency Name]]</f>
        <v>037-Office of Legislative Support Svcs</v>
      </c>
      <c r="F2841" s="8" t="s">
        <v>59</v>
      </c>
      <c r="G2841" s="5" t="s">
        <v>460</v>
      </c>
      <c r="H2841" s="70">
        <f>SUMIFS('0. CSM'!C:C,'0. CSM'!L:L,CSM_AGENCY3[[#This Row],[Agency]],'0. CSM'!M:M,CSM_AGENCY3[[#This Row],[Billing CSM Title]])+SUMIFS('0. CSM'!E:E,'0. CSM'!L:L,CSM_AGENCY3[[#This Row],[Agency]],'0. CSM'!M:M,CSM_AGENCY3[[#This Row],[Billing CSM Title]])*1000</f>
        <v>0</v>
      </c>
      <c r="I2841" s="70">
        <f>SUMIFS('0. CSM'!D:D,'0. CSM'!L:L,CSM_AGENCY3[[#This Row],[Agency]],'0. CSM'!M:M,CSM_AGENCY3[[#This Row],[Billing CSM Title]])+SUMIFS('0. CSM'!F:F,'0. CSM'!L:L,CSM_AGENCY3[[#This Row],[Agency]],'0. CSM'!M:M,CSM_AGENCY3[[#This Row],[Billing CSM Title]])*1000</f>
        <v>0</v>
      </c>
      <c r="J2841" s="70">
        <f>CSM_AGENCY3[[#This Row],[FY1 ANNUAL]]+CSM_AGENCY3[[#This Row],[FY2 ANNUAL]]</f>
        <v>0</v>
      </c>
      <c r="K2841" s="70">
        <f>ROUND(CSM_AGENCY3[[#This Row],[FY1 ANNUAL]]/12,2)</f>
        <v>0</v>
      </c>
      <c r="L2841" s="70">
        <f>ROUND(CSM_AGENCY3[[#This Row],[FY2 ANNUAL]]/12,2)</f>
        <v>0</v>
      </c>
    </row>
    <row r="2842" spans="1:12" hidden="1" x14ac:dyDescent="0.25">
      <c r="A2842" t="s">
        <v>215</v>
      </c>
      <c r="B2842" t="s">
        <v>337</v>
      </c>
      <c r="C2842" s="4" t="s">
        <v>470</v>
      </c>
      <c r="D2842" s="4"/>
      <c r="E2842" s="4" t="str">
        <f>CSM_AGENCY3[[#This Row],[Agency]]&amp;"-"&amp;CSM_AGENCY3[[#This Row],[Agency Name]]</f>
        <v>038-Joint Legislative Systems Comm</v>
      </c>
      <c r="F2842" s="8" t="s">
        <v>59</v>
      </c>
      <c r="G2842" s="5" t="s">
        <v>460</v>
      </c>
      <c r="H2842" s="70">
        <f>SUMIFS('0. CSM'!C:C,'0. CSM'!L:L,CSM_AGENCY3[[#This Row],[Agency]],'0. CSM'!M:M,CSM_AGENCY3[[#This Row],[Billing CSM Title]])+SUMIFS('0. CSM'!E:E,'0. CSM'!L:L,CSM_AGENCY3[[#This Row],[Agency]],'0. CSM'!M:M,CSM_AGENCY3[[#This Row],[Billing CSM Title]])*1000</f>
        <v>5000</v>
      </c>
      <c r="I2842" s="70">
        <f>SUMIFS('0. CSM'!D:D,'0. CSM'!L:L,CSM_AGENCY3[[#This Row],[Agency]],'0. CSM'!M:M,CSM_AGENCY3[[#This Row],[Billing CSM Title]])+SUMIFS('0. CSM'!F:F,'0. CSM'!L:L,CSM_AGENCY3[[#This Row],[Agency]],'0. CSM'!M:M,CSM_AGENCY3[[#This Row],[Billing CSM Title]])*1000</f>
        <v>8000</v>
      </c>
      <c r="J2842" s="70">
        <f>CSM_AGENCY3[[#This Row],[FY1 ANNUAL]]+CSM_AGENCY3[[#This Row],[FY2 ANNUAL]]</f>
        <v>13000</v>
      </c>
      <c r="K2842" s="70">
        <f>ROUND(CSM_AGENCY3[[#This Row],[FY1 ANNUAL]]/12,2)</f>
        <v>416.67</v>
      </c>
      <c r="L2842" s="70">
        <f>ROUND(CSM_AGENCY3[[#This Row],[FY2 ANNUAL]]/12,2)</f>
        <v>666.67</v>
      </c>
    </row>
    <row r="2843" spans="1:12" hidden="1" x14ac:dyDescent="0.25">
      <c r="A2843" t="s">
        <v>216</v>
      </c>
      <c r="B2843" t="s">
        <v>338</v>
      </c>
      <c r="C2843" s="4" t="s">
        <v>470</v>
      </c>
      <c r="D2843" s="4"/>
      <c r="E2843" s="4" t="str">
        <f>CSM_AGENCY3[[#This Row],[Agency]]&amp;"-"&amp;CSM_AGENCY3[[#This Row],[Agency Name]]</f>
        <v>040-Statute Law Committee</v>
      </c>
      <c r="F2843" s="8" t="s">
        <v>59</v>
      </c>
      <c r="G2843" s="5" t="s">
        <v>460</v>
      </c>
      <c r="H2843" s="70">
        <f>SUMIFS('0. CSM'!C:C,'0. CSM'!L:L,CSM_AGENCY3[[#This Row],[Agency]],'0. CSM'!M:M,CSM_AGENCY3[[#This Row],[Billing CSM Title]])+SUMIFS('0. CSM'!E:E,'0. CSM'!L:L,CSM_AGENCY3[[#This Row],[Agency]],'0. CSM'!M:M,CSM_AGENCY3[[#This Row],[Billing CSM Title]])*1000</f>
        <v>0</v>
      </c>
      <c r="I2843" s="70">
        <f>SUMIFS('0. CSM'!D:D,'0. CSM'!L:L,CSM_AGENCY3[[#This Row],[Agency]],'0. CSM'!M:M,CSM_AGENCY3[[#This Row],[Billing CSM Title]])+SUMIFS('0. CSM'!F:F,'0. CSM'!L:L,CSM_AGENCY3[[#This Row],[Agency]],'0. CSM'!M:M,CSM_AGENCY3[[#This Row],[Billing CSM Title]])*1000</f>
        <v>0</v>
      </c>
      <c r="J2843" s="70">
        <f>CSM_AGENCY3[[#This Row],[FY1 ANNUAL]]+CSM_AGENCY3[[#This Row],[FY2 ANNUAL]]</f>
        <v>0</v>
      </c>
      <c r="K2843" s="70">
        <f>ROUND(CSM_AGENCY3[[#This Row],[FY1 ANNUAL]]/12,2)</f>
        <v>0</v>
      </c>
      <c r="L2843" s="70">
        <f>ROUND(CSM_AGENCY3[[#This Row],[FY2 ANNUAL]]/12,2)</f>
        <v>0</v>
      </c>
    </row>
    <row r="2844" spans="1:12" hidden="1" x14ac:dyDescent="0.25">
      <c r="A2844" t="s">
        <v>217</v>
      </c>
      <c r="B2844" t="s">
        <v>339</v>
      </c>
      <c r="C2844" s="4" t="s">
        <v>470</v>
      </c>
      <c r="D2844" s="4"/>
      <c r="E2844" s="4" t="str">
        <f>CSM_AGENCY3[[#This Row],[Agency]]&amp;"-"&amp;CSM_AGENCY3[[#This Row],[Agency Name]]</f>
        <v>045-Supreme Court</v>
      </c>
      <c r="F2844" s="8" t="s">
        <v>59</v>
      </c>
      <c r="G2844" s="5" t="s">
        <v>460</v>
      </c>
      <c r="H2844" s="70">
        <f>SUMIFS('0. CSM'!C:C,'0. CSM'!L:L,CSM_AGENCY3[[#This Row],[Agency]],'0. CSM'!M:M,CSM_AGENCY3[[#This Row],[Billing CSM Title]])+SUMIFS('0. CSM'!E:E,'0. CSM'!L:L,CSM_AGENCY3[[#This Row],[Agency]],'0. CSM'!M:M,CSM_AGENCY3[[#This Row],[Billing CSM Title]])*1000</f>
        <v>0</v>
      </c>
      <c r="I2844" s="70">
        <f>SUMIFS('0. CSM'!D:D,'0. CSM'!L:L,CSM_AGENCY3[[#This Row],[Agency]],'0. CSM'!M:M,CSM_AGENCY3[[#This Row],[Billing CSM Title]])+SUMIFS('0. CSM'!F:F,'0. CSM'!L:L,CSM_AGENCY3[[#This Row],[Agency]],'0. CSM'!M:M,CSM_AGENCY3[[#This Row],[Billing CSM Title]])*1000</f>
        <v>0</v>
      </c>
      <c r="J2844" s="70">
        <f>CSM_AGENCY3[[#This Row],[FY1 ANNUAL]]+CSM_AGENCY3[[#This Row],[FY2 ANNUAL]]</f>
        <v>0</v>
      </c>
      <c r="K2844" s="70">
        <f>ROUND(CSM_AGENCY3[[#This Row],[FY1 ANNUAL]]/12,2)</f>
        <v>0</v>
      </c>
      <c r="L2844" s="70">
        <f>ROUND(CSM_AGENCY3[[#This Row],[FY2 ANNUAL]]/12,2)</f>
        <v>0</v>
      </c>
    </row>
    <row r="2845" spans="1:12" hidden="1" x14ac:dyDescent="0.25">
      <c r="A2845" t="s">
        <v>218</v>
      </c>
      <c r="B2845" t="s">
        <v>340</v>
      </c>
      <c r="C2845" s="4" t="s">
        <v>470</v>
      </c>
      <c r="D2845" s="4"/>
      <c r="E2845" s="4" t="str">
        <f>CSM_AGENCY3[[#This Row],[Agency]]&amp;"-"&amp;CSM_AGENCY3[[#This Row],[Agency Name]]</f>
        <v>046-State Law Library</v>
      </c>
      <c r="F2845" s="8" t="s">
        <v>59</v>
      </c>
      <c r="G2845" s="5" t="s">
        <v>460</v>
      </c>
      <c r="H2845" s="70">
        <f>SUMIFS('0. CSM'!C:C,'0. CSM'!L:L,CSM_AGENCY3[[#This Row],[Agency]],'0. CSM'!M:M,CSM_AGENCY3[[#This Row],[Billing CSM Title]])+SUMIFS('0. CSM'!E:E,'0. CSM'!L:L,CSM_AGENCY3[[#This Row],[Agency]],'0. CSM'!M:M,CSM_AGENCY3[[#This Row],[Billing CSM Title]])*1000</f>
        <v>0</v>
      </c>
      <c r="I2845" s="70">
        <f>SUMIFS('0. CSM'!D:D,'0. CSM'!L:L,CSM_AGENCY3[[#This Row],[Agency]],'0. CSM'!M:M,CSM_AGENCY3[[#This Row],[Billing CSM Title]])+SUMIFS('0. CSM'!F:F,'0. CSM'!L:L,CSM_AGENCY3[[#This Row],[Agency]],'0. CSM'!M:M,CSM_AGENCY3[[#This Row],[Billing CSM Title]])*1000</f>
        <v>0</v>
      </c>
      <c r="J2845" s="70">
        <f>CSM_AGENCY3[[#This Row],[FY1 ANNUAL]]+CSM_AGENCY3[[#This Row],[FY2 ANNUAL]]</f>
        <v>0</v>
      </c>
      <c r="K2845" s="70">
        <f>ROUND(CSM_AGENCY3[[#This Row],[FY1 ANNUAL]]/12,2)</f>
        <v>0</v>
      </c>
      <c r="L2845" s="70">
        <f>ROUND(CSM_AGENCY3[[#This Row],[FY2 ANNUAL]]/12,2)</f>
        <v>0</v>
      </c>
    </row>
    <row r="2846" spans="1:12" hidden="1" x14ac:dyDescent="0.25">
      <c r="A2846" t="s">
        <v>219</v>
      </c>
      <c r="B2846" t="s">
        <v>341</v>
      </c>
      <c r="C2846" s="4" t="s">
        <v>470</v>
      </c>
      <c r="D2846" s="4"/>
      <c r="E2846" s="4" t="str">
        <f>CSM_AGENCY3[[#This Row],[Agency]]&amp;"-"&amp;CSM_AGENCY3[[#This Row],[Agency Name]]</f>
        <v>048-Court of Appeals</v>
      </c>
      <c r="F2846" s="8" t="s">
        <v>59</v>
      </c>
      <c r="G2846" s="5" t="s">
        <v>460</v>
      </c>
      <c r="H2846" s="70">
        <f>SUMIFS('0. CSM'!C:C,'0. CSM'!L:L,CSM_AGENCY3[[#This Row],[Agency]],'0. CSM'!M:M,CSM_AGENCY3[[#This Row],[Billing CSM Title]])+SUMIFS('0. CSM'!E:E,'0. CSM'!L:L,CSM_AGENCY3[[#This Row],[Agency]],'0. CSM'!M:M,CSM_AGENCY3[[#This Row],[Billing CSM Title]])*1000</f>
        <v>0</v>
      </c>
      <c r="I2846" s="70">
        <f>SUMIFS('0. CSM'!D:D,'0. CSM'!L:L,CSM_AGENCY3[[#This Row],[Agency]],'0. CSM'!M:M,CSM_AGENCY3[[#This Row],[Billing CSM Title]])+SUMIFS('0. CSM'!F:F,'0. CSM'!L:L,CSM_AGENCY3[[#This Row],[Agency]],'0. CSM'!M:M,CSM_AGENCY3[[#This Row],[Billing CSM Title]])*1000</f>
        <v>0</v>
      </c>
      <c r="J2846" s="70">
        <f>CSM_AGENCY3[[#This Row],[FY1 ANNUAL]]+CSM_AGENCY3[[#This Row],[FY2 ANNUAL]]</f>
        <v>0</v>
      </c>
      <c r="K2846" s="70">
        <f>ROUND(CSM_AGENCY3[[#This Row],[FY1 ANNUAL]]/12,2)</f>
        <v>0</v>
      </c>
      <c r="L2846" s="70">
        <f>ROUND(CSM_AGENCY3[[#This Row],[FY2 ANNUAL]]/12,2)</f>
        <v>0</v>
      </c>
    </row>
    <row r="2847" spans="1:12" hidden="1" x14ac:dyDescent="0.25">
      <c r="A2847" t="s">
        <v>220</v>
      </c>
      <c r="B2847" t="s">
        <v>342</v>
      </c>
      <c r="C2847" s="4" t="s">
        <v>470</v>
      </c>
      <c r="D2847" s="4"/>
      <c r="E2847" s="4" t="str">
        <f>CSM_AGENCY3[[#This Row],[Agency]]&amp;"-"&amp;CSM_AGENCY3[[#This Row],[Agency Name]]</f>
        <v>050-Commission on Judicial Conduct</v>
      </c>
      <c r="F2847" s="8" t="s">
        <v>59</v>
      </c>
      <c r="G2847" s="5" t="s">
        <v>460</v>
      </c>
      <c r="H2847" s="70">
        <f>SUMIFS('0. CSM'!C:C,'0. CSM'!L:L,CSM_AGENCY3[[#This Row],[Agency]],'0. CSM'!M:M,CSM_AGENCY3[[#This Row],[Billing CSM Title]])+SUMIFS('0. CSM'!E:E,'0. CSM'!L:L,CSM_AGENCY3[[#This Row],[Agency]],'0. CSM'!M:M,CSM_AGENCY3[[#This Row],[Billing CSM Title]])*1000</f>
        <v>0</v>
      </c>
      <c r="I2847" s="70">
        <f>SUMIFS('0. CSM'!D:D,'0. CSM'!L:L,CSM_AGENCY3[[#This Row],[Agency]],'0. CSM'!M:M,CSM_AGENCY3[[#This Row],[Billing CSM Title]])+SUMIFS('0. CSM'!F:F,'0. CSM'!L:L,CSM_AGENCY3[[#This Row],[Agency]],'0. CSM'!M:M,CSM_AGENCY3[[#This Row],[Billing CSM Title]])*1000</f>
        <v>0</v>
      </c>
      <c r="J2847" s="70">
        <f>CSM_AGENCY3[[#This Row],[FY1 ANNUAL]]+CSM_AGENCY3[[#This Row],[FY2 ANNUAL]]</f>
        <v>0</v>
      </c>
      <c r="K2847" s="70">
        <f>ROUND(CSM_AGENCY3[[#This Row],[FY1 ANNUAL]]/12,2)</f>
        <v>0</v>
      </c>
      <c r="L2847" s="70">
        <f>ROUND(CSM_AGENCY3[[#This Row],[FY2 ANNUAL]]/12,2)</f>
        <v>0</v>
      </c>
    </row>
    <row r="2848" spans="1:12" hidden="1" x14ac:dyDescent="0.25">
      <c r="A2848" t="s">
        <v>221</v>
      </c>
      <c r="B2848" t="s">
        <v>343</v>
      </c>
      <c r="C2848" s="4" t="s">
        <v>470</v>
      </c>
      <c r="D2848" s="4"/>
      <c r="E2848" s="4" t="str">
        <f>CSM_AGENCY3[[#This Row],[Agency]]&amp;"-"&amp;CSM_AGENCY3[[#This Row],[Agency Name]]</f>
        <v>055-Administrative Office of the Courts</v>
      </c>
      <c r="F2848" s="8" t="s">
        <v>59</v>
      </c>
      <c r="G2848" s="5" t="s">
        <v>460</v>
      </c>
      <c r="H2848" s="70">
        <f>SUMIFS('0. CSM'!C:C,'0. CSM'!L:L,CSM_AGENCY3[[#This Row],[Agency]],'0. CSM'!M:M,CSM_AGENCY3[[#This Row],[Billing CSM Title]])+SUMIFS('0. CSM'!E:E,'0. CSM'!L:L,CSM_AGENCY3[[#This Row],[Agency]],'0. CSM'!M:M,CSM_AGENCY3[[#This Row],[Billing CSM Title]])*1000</f>
        <v>24000</v>
      </c>
      <c r="I2848" s="70">
        <f>SUMIFS('0. CSM'!D:D,'0. CSM'!L:L,CSM_AGENCY3[[#This Row],[Agency]],'0. CSM'!M:M,CSM_AGENCY3[[#This Row],[Billing CSM Title]])+SUMIFS('0. CSM'!F:F,'0. CSM'!L:L,CSM_AGENCY3[[#This Row],[Agency]],'0. CSM'!M:M,CSM_AGENCY3[[#This Row],[Billing CSM Title]])*1000</f>
        <v>40000</v>
      </c>
      <c r="J2848" s="70">
        <f>CSM_AGENCY3[[#This Row],[FY1 ANNUAL]]+CSM_AGENCY3[[#This Row],[FY2 ANNUAL]]</f>
        <v>64000</v>
      </c>
      <c r="K2848" s="70">
        <f>ROUND(CSM_AGENCY3[[#This Row],[FY1 ANNUAL]]/12,2)</f>
        <v>2000</v>
      </c>
      <c r="L2848" s="70">
        <f>ROUND(CSM_AGENCY3[[#This Row],[FY2 ANNUAL]]/12,2)</f>
        <v>3333.33</v>
      </c>
    </row>
    <row r="2849" spans="1:12" hidden="1" x14ac:dyDescent="0.25">
      <c r="A2849" t="s">
        <v>222</v>
      </c>
      <c r="B2849" t="s">
        <v>344</v>
      </c>
      <c r="C2849" s="4" t="s">
        <v>470</v>
      </c>
      <c r="D2849" s="4"/>
      <c r="E2849" s="4" t="str">
        <f>CSM_AGENCY3[[#This Row],[Agency]]&amp;"-"&amp;CSM_AGENCY3[[#This Row],[Agency Name]]</f>
        <v>056-Office of Public Defense</v>
      </c>
      <c r="F2849" s="8" t="s">
        <v>59</v>
      </c>
      <c r="G2849" s="5" t="s">
        <v>460</v>
      </c>
      <c r="H2849" s="70">
        <f>SUMIFS('0. CSM'!C:C,'0. CSM'!L:L,CSM_AGENCY3[[#This Row],[Agency]],'0. CSM'!M:M,CSM_AGENCY3[[#This Row],[Billing CSM Title]])+SUMIFS('0. CSM'!E:E,'0. CSM'!L:L,CSM_AGENCY3[[#This Row],[Agency]],'0. CSM'!M:M,CSM_AGENCY3[[#This Row],[Billing CSM Title]])*1000</f>
        <v>4000</v>
      </c>
      <c r="I2849" s="70">
        <f>SUMIFS('0. CSM'!D:D,'0. CSM'!L:L,CSM_AGENCY3[[#This Row],[Agency]],'0. CSM'!M:M,CSM_AGENCY3[[#This Row],[Billing CSM Title]])+SUMIFS('0. CSM'!F:F,'0. CSM'!L:L,CSM_AGENCY3[[#This Row],[Agency]],'0. CSM'!M:M,CSM_AGENCY3[[#This Row],[Billing CSM Title]])*1000</f>
        <v>8000</v>
      </c>
      <c r="J2849" s="70">
        <f>CSM_AGENCY3[[#This Row],[FY1 ANNUAL]]+CSM_AGENCY3[[#This Row],[FY2 ANNUAL]]</f>
        <v>12000</v>
      </c>
      <c r="K2849" s="70">
        <f>ROUND(CSM_AGENCY3[[#This Row],[FY1 ANNUAL]]/12,2)</f>
        <v>333.33</v>
      </c>
      <c r="L2849" s="70">
        <f>ROUND(CSM_AGENCY3[[#This Row],[FY2 ANNUAL]]/12,2)</f>
        <v>666.67</v>
      </c>
    </row>
    <row r="2850" spans="1:12" hidden="1" x14ac:dyDescent="0.25">
      <c r="A2850" t="s">
        <v>223</v>
      </c>
      <c r="B2850" t="s">
        <v>345</v>
      </c>
      <c r="C2850" s="4" t="s">
        <v>470</v>
      </c>
      <c r="D2850" s="4"/>
      <c r="E2850" s="4" t="str">
        <f>CSM_AGENCY3[[#This Row],[Agency]]&amp;"-"&amp;CSM_AGENCY3[[#This Row],[Agency Name]]</f>
        <v>057-Office of Civil Legal Aid</v>
      </c>
      <c r="F2850" s="8" t="s">
        <v>59</v>
      </c>
      <c r="G2850" s="5" t="s">
        <v>460</v>
      </c>
      <c r="H2850" s="70">
        <f>SUMIFS('0. CSM'!C:C,'0. CSM'!L:L,CSM_AGENCY3[[#This Row],[Agency]],'0. CSM'!M:M,CSM_AGENCY3[[#This Row],[Billing CSM Title]])+SUMIFS('0. CSM'!E:E,'0. CSM'!L:L,CSM_AGENCY3[[#This Row],[Agency]],'0. CSM'!M:M,CSM_AGENCY3[[#This Row],[Billing CSM Title]])*1000</f>
        <v>2000</v>
      </c>
      <c r="I2850" s="70">
        <f>SUMIFS('0. CSM'!D:D,'0. CSM'!L:L,CSM_AGENCY3[[#This Row],[Agency]],'0. CSM'!M:M,CSM_AGENCY3[[#This Row],[Billing CSM Title]])+SUMIFS('0. CSM'!F:F,'0. CSM'!L:L,CSM_AGENCY3[[#This Row],[Agency]],'0. CSM'!M:M,CSM_AGENCY3[[#This Row],[Billing CSM Title]])*1000</f>
        <v>3000</v>
      </c>
      <c r="J2850" s="70">
        <f>CSM_AGENCY3[[#This Row],[FY1 ANNUAL]]+CSM_AGENCY3[[#This Row],[FY2 ANNUAL]]</f>
        <v>5000</v>
      </c>
      <c r="K2850" s="70">
        <f>ROUND(CSM_AGENCY3[[#This Row],[FY1 ANNUAL]]/12,2)</f>
        <v>166.67</v>
      </c>
      <c r="L2850" s="70">
        <f>ROUND(CSM_AGENCY3[[#This Row],[FY2 ANNUAL]]/12,2)</f>
        <v>250</v>
      </c>
    </row>
    <row r="2851" spans="1:12" hidden="1" x14ac:dyDescent="0.25">
      <c r="A2851" t="s">
        <v>224</v>
      </c>
      <c r="B2851" t="s">
        <v>346</v>
      </c>
      <c r="C2851" s="4" t="s">
        <v>470</v>
      </c>
      <c r="D2851" s="4"/>
      <c r="E2851" s="4" t="str">
        <f>CSM_AGENCY3[[#This Row],[Agency]]&amp;"-"&amp;CSM_AGENCY3[[#This Row],[Agency Name]]</f>
        <v>075-Office of the Governor</v>
      </c>
      <c r="F2851" s="8" t="s">
        <v>59</v>
      </c>
      <c r="G2851" s="5" t="s">
        <v>460</v>
      </c>
      <c r="H2851" s="70">
        <f>SUMIFS('0. CSM'!C:C,'0. CSM'!L:L,CSM_AGENCY3[[#This Row],[Agency]],'0. CSM'!M:M,CSM_AGENCY3[[#This Row],[Billing CSM Title]])+SUMIFS('0. CSM'!E:E,'0. CSM'!L:L,CSM_AGENCY3[[#This Row],[Agency]],'0. CSM'!M:M,CSM_AGENCY3[[#This Row],[Billing CSM Title]])*1000</f>
        <v>4000</v>
      </c>
      <c r="I2851" s="70">
        <f>SUMIFS('0. CSM'!D:D,'0. CSM'!L:L,CSM_AGENCY3[[#This Row],[Agency]],'0. CSM'!M:M,CSM_AGENCY3[[#This Row],[Billing CSM Title]])+SUMIFS('0. CSM'!F:F,'0. CSM'!L:L,CSM_AGENCY3[[#This Row],[Agency]],'0. CSM'!M:M,CSM_AGENCY3[[#This Row],[Billing CSM Title]])*1000</f>
        <v>5000</v>
      </c>
      <c r="J2851" s="70">
        <f>CSM_AGENCY3[[#This Row],[FY1 ANNUAL]]+CSM_AGENCY3[[#This Row],[FY2 ANNUAL]]</f>
        <v>9000</v>
      </c>
      <c r="K2851" s="70">
        <f>ROUND(CSM_AGENCY3[[#This Row],[FY1 ANNUAL]]/12,2)</f>
        <v>333.33</v>
      </c>
      <c r="L2851" s="70">
        <f>ROUND(CSM_AGENCY3[[#This Row],[FY2 ANNUAL]]/12,2)</f>
        <v>416.67</v>
      </c>
    </row>
    <row r="2852" spans="1:12" hidden="1" x14ac:dyDescent="0.25">
      <c r="A2852" t="s">
        <v>225</v>
      </c>
      <c r="B2852" t="s">
        <v>347</v>
      </c>
      <c r="C2852" s="4" t="s">
        <v>470</v>
      </c>
      <c r="D2852" s="4"/>
      <c r="E2852" s="4" t="str">
        <f>CSM_AGENCY3[[#This Row],[Agency]]&amp;"-"&amp;CSM_AGENCY3[[#This Row],[Agency Name]]</f>
        <v>080-Office of the Lieutenant Governor</v>
      </c>
      <c r="F2852" s="8" t="s">
        <v>59</v>
      </c>
      <c r="G2852" s="5" t="s">
        <v>460</v>
      </c>
      <c r="H2852" s="70">
        <f>SUMIFS('0. CSM'!C:C,'0. CSM'!L:L,CSM_AGENCY3[[#This Row],[Agency]],'0. CSM'!M:M,CSM_AGENCY3[[#This Row],[Billing CSM Title]])+SUMIFS('0. CSM'!E:E,'0. CSM'!L:L,CSM_AGENCY3[[#This Row],[Agency]],'0. CSM'!M:M,CSM_AGENCY3[[#This Row],[Billing CSM Title]])*1000</f>
        <v>0</v>
      </c>
      <c r="I2852" s="70">
        <f>SUMIFS('0. CSM'!D:D,'0. CSM'!L:L,CSM_AGENCY3[[#This Row],[Agency]],'0. CSM'!M:M,CSM_AGENCY3[[#This Row],[Billing CSM Title]])+SUMIFS('0. CSM'!F:F,'0. CSM'!L:L,CSM_AGENCY3[[#This Row],[Agency]],'0. CSM'!M:M,CSM_AGENCY3[[#This Row],[Billing CSM Title]])*1000</f>
        <v>0</v>
      </c>
      <c r="J2852" s="70">
        <f>CSM_AGENCY3[[#This Row],[FY1 ANNUAL]]+CSM_AGENCY3[[#This Row],[FY2 ANNUAL]]</f>
        <v>0</v>
      </c>
      <c r="K2852" s="70">
        <f>ROUND(CSM_AGENCY3[[#This Row],[FY1 ANNUAL]]/12,2)</f>
        <v>0</v>
      </c>
      <c r="L2852" s="70">
        <f>ROUND(CSM_AGENCY3[[#This Row],[FY2 ANNUAL]]/12,2)</f>
        <v>0</v>
      </c>
    </row>
    <row r="2853" spans="1:12" hidden="1" x14ac:dyDescent="0.25">
      <c r="A2853" t="s">
        <v>227</v>
      </c>
      <c r="B2853" t="s">
        <v>349</v>
      </c>
      <c r="C2853" s="4" t="s">
        <v>470</v>
      </c>
      <c r="D2853" s="4"/>
      <c r="E2853" s="4" t="str">
        <f>CSM_AGENCY3[[#This Row],[Agency]]&amp;"-"&amp;CSM_AGENCY3[[#This Row],[Agency Name]]</f>
        <v>083-WA St Leadership Bd</v>
      </c>
      <c r="F2853" s="8" t="s">
        <v>59</v>
      </c>
      <c r="G2853" s="5" t="s">
        <v>460</v>
      </c>
      <c r="H2853" s="70">
        <f>SUMIFS('0. CSM'!C:C,'0. CSM'!L:L,CSM_AGENCY3[[#This Row],[Agency]],'0. CSM'!M:M,CSM_AGENCY3[[#This Row],[Billing CSM Title]])+SUMIFS('0. CSM'!E:E,'0. CSM'!L:L,CSM_AGENCY3[[#This Row],[Agency]],'0. CSM'!M:M,CSM_AGENCY3[[#This Row],[Billing CSM Title]])*1000</f>
        <v>0</v>
      </c>
      <c r="I2853" s="70">
        <f>SUMIFS('0. CSM'!D:D,'0. CSM'!L:L,CSM_AGENCY3[[#This Row],[Agency]],'0. CSM'!M:M,CSM_AGENCY3[[#This Row],[Billing CSM Title]])+SUMIFS('0. CSM'!F:F,'0. CSM'!L:L,CSM_AGENCY3[[#This Row],[Agency]],'0. CSM'!M:M,CSM_AGENCY3[[#This Row],[Billing CSM Title]])*1000</f>
        <v>0</v>
      </c>
      <c r="J2853" s="70">
        <f>CSM_AGENCY3[[#This Row],[FY1 ANNUAL]]+CSM_AGENCY3[[#This Row],[FY2 ANNUAL]]</f>
        <v>0</v>
      </c>
      <c r="K2853" s="70">
        <f>ROUND(CSM_AGENCY3[[#This Row],[FY1 ANNUAL]]/12,2)</f>
        <v>0</v>
      </c>
      <c r="L2853" s="70">
        <f>ROUND(CSM_AGENCY3[[#This Row],[FY2 ANNUAL]]/12,2)</f>
        <v>0</v>
      </c>
    </row>
    <row r="2854" spans="1:12" hidden="1" x14ac:dyDescent="0.25">
      <c r="A2854" t="s">
        <v>226</v>
      </c>
      <c r="B2854" t="s">
        <v>348</v>
      </c>
      <c r="C2854" s="4" t="s">
        <v>470</v>
      </c>
      <c r="D2854" s="4"/>
      <c r="E2854" s="4" t="str">
        <f>CSM_AGENCY3[[#This Row],[Agency]]&amp;"-"&amp;CSM_AGENCY3[[#This Row],[Agency Name]]</f>
        <v>082-Public Disclosure Commission</v>
      </c>
      <c r="F2854" s="8" t="s">
        <v>59</v>
      </c>
      <c r="G2854" s="5" t="s">
        <v>460</v>
      </c>
      <c r="H2854" s="70">
        <f>SUMIFS('0. CSM'!C:C,'0. CSM'!L:L,CSM_AGENCY3[[#This Row],[Agency]],'0. CSM'!M:M,CSM_AGENCY3[[#This Row],[Billing CSM Title]])+SUMIFS('0. CSM'!E:E,'0. CSM'!L:L,CSM_AGENCY3[[#This Row],[Agency]],'0. CSM'!M:M,CSM_AGENCY3[[#This Row],[Billing CSM Title]])*1000</f>
        <v>4000</v>
      </c>
      <c r="I2854" s="70">
        <f>SUMIFS('0. CSM'!D:D,'0. CSM'!L:L,CSM_AGENCY3[[#This Row],[Agency]],'0. CSM'!M:M,CSM_AGENCY3[[#This Row],[Billing CSM Title]])+SUMIFS('0. CSM'!F:F,'0. CSM'!L:L,CSM_AGENCY3[[#This Row],[Agency]],'0. CSM'!M:M,CSM_AGENCY3[[#This Row],[Billing CSM Title]])*1000</f>
        <v>8000</v>
      </c>
      <c r="J2854" s="70">
        <f>CSM_AGENCY3[[#This Row],[FY1 ANNUAL]]+CSM_AGENCY3[[#This Row],[FY2 ANNUAL]]</f>
        <v>12000</v>
      </c>
      <c r="K2854" s="70">
        <f>ROUND(CSM_AGENCY3[[#This Row],[FY1 ANNUAL]]/12,2)</f>
        <v>333.33</v>
      </c>
      <c r="L2854" s="70">
        <f>ROUND(CSM_AGENCY3[[#This Row],[FY2 ANNUAL]]/12,2)</f>
        <v>666.67</v>
      </c>
    </row>
    <row r="2855" spans="1:12" hidden="1" x14ac:dyDescent="0.25">
      <c r="A2855" t="s">
        <v>228</v>
      </c>
      <c r="B2855" t="s">
        <v>350</v>
      </c>
      <c r="C2855" s="4" t="s">
        <v>470</v>
      </c>
      <c r="D2855" s="4"/>
      <c r="E2855" s="4" t="str">
        <f>CSM_AGENCY3[[#This Row],[Agency]]&amp;"-"&amp;CSM_AGENCY3[[#This Row],[Agency Name]]</f>
        <v>085-Office of the Secretary of State</v>
      </c>
      <c r="F2855" s="8" t="s">
        <v>59</v>
      </c>
      <c r="G2855" s="5" t="s">
        <v>460</v>
      </c>
      <c r="H2855" s="70">
        <f>SUMIFS('0. CSM'!C:C,'0. CSM'!L:L,CSM_AGENCY3[[#This Row],[Agency]],'0. CSM'!M:M,CSM_AGENCY3[[#This Row],[Billing CSM Title]])+SUMIFS('0. CSM'!E:E,'0. CSM'!L:L,CSM_AGENCY3[[#This Row],[Agency]],'0. CSM'!M:M,CSM_AGENCY3[[#This Row],[Billing CSM Title]])*1000</f>
        <v>30000</v>
      </c>
      <c r="I2855" s="70">
        <f>SUMIFS('0. CSM'!D:D,'0. CSM'!L:L,CSM_AGENCY3[[#This Row],[Agency]],'0. CSM'!M:M,CSM_AGENCY3[[#This Row],[Billing CSM Title]])+SUMIFS('0. CSM'!F:F,'0. CSM'!L:L,CSM_AGENCY3[[#This Row],[Agency]],'0. CSM'!M:M,CSM_AGENCY3[[#This Row],[Billing CSM Title]])*1000</f>
        <v>47000</v>
      </c>
      <c r="J2855" s="70">
        <f>CSM_AGENCY3[[#This Row],[FY1 ANNUAL]]+CSM_AGENCY3[[#This Row],[FY2 ANNUAL]]</f>
        <v>77000</v>
      </c>
      <c r="K2855" s="70">
        <f>ROUND(CSM_AGENCY3[[#This Row],[FY1 ANNUAL]]/12,2)</f>
        <v>2500</v>
      </c>
      <c r="L2855" s="70">
        <f>ROUND(CSM_AGENCY3[[#This Row],[FY2 ANNUAL]]/12,2)</f>
        <v>3916.67</v>
      </c>
    </row>
    <row r="2856" spans="1:12" hidden="1" x14ac:dyDescent="0.25">
      <c r="A2856" t="s">
        <v>229</v>
      </c>
      <c r="B2856" t="s">
        <v>351</v>
      </c>
      <c r="C2856" s="4" t="s">
        <v>470</v>
      </c>
      <c r="D2856" s="4"/>
      <c r="E2856" s="4" t="str">
        <f>CSM_AGENCY3[[#This Row],[Agency]]&amp;"-"&amp;CSM_AGENCY3[[#This Row],[Agency Name]]</f>
        <v>086-Governor's Office of Indian Affairs</v>
      </c>
      <c r="F2856" s="8" t="s">
        <v>59</v>
      </c>
      <c r="G2856" s="5" t="s">
        <v>460</v>
      </c>
      <c r="H2856" s="70">
        <f>SUMIFS('0. CSM'!C:C,'0. CSM'!L:L,CSM_AGENCY3[[#This Row],[Agency]],'0. CSM'!M:M,CSM_AGENCY3[[#This Row],[Billing CSM Title]])+SUMIFS('0. CSM'!E:E,'0. CSM'!L:L,CSM_AGENCY3[[#This Row],[Agency]],'0. CSM'!M:M,CSM_AGENCY3[[#This Row],[Billing CSM Title]])*1000</f>
        <v>0</v>
      </c>
      <c r="I2856" s="70">
        <f>SUMIFS('0. CSM'!D:D,'0. CSM'!L:L,CSM_AGENCY3[[#This Row],[Agency]],'0. CSM'!M:M,CSM_AGENCY3[[#This Row],[Billing CSM Title]])+SUMIFS('0. CSM'!F:F,'0. CSM'!L:L,CSM_AGENCY3[[#This Row],[Agency]],'0. CSM'!M:M,CSM_AGENCY3[[#This Row],[Billing CSM Title]])*1000</f>
        <v>0</v>
      </c>
      <c r="J2856" s="70">
        <f>CSM_AGENCY3[[#This Row],[FY1 ANNUAL]]+CSM_AGENCY3[[#This Row],[FY2 ANNUAL]]</f>
        <v>0</v>
      </c>
      <c r="K2856" s="70">
        <f>ROUND(CSM_AGENCY3[[#This Row],[FY1 ANNUAL]]/12,2)</f>
        <v>0</v>
      </c>
      <c r="L2856" s="70">
        <f>ROUND(CSM_AGENCY3[[#This Row],[FY2 ANNUAL]]/12,2)</f>
        <v>0</v>
      </c>
    </row>
    <row r="2857" spans="1:12" hidden="1" x14ac:dyDescent="0.25">
      <c r="A2857" t="s">
        <v>230</v>
      </c>
      <c r="B2857" t="s">
        <v>352</v>
      </c>
      <c r="C2857" s="4" t="s">
        <v>470</v>
      </c>
      <c r="D2857" s="4"/>
      <c r="E2857" s="4" t="str">
        <f>CSM_AGENCY3[[#This Row],[Agency]]&amp;"-"&amp;CSM_AGENCY3[[#This Row],[Agency Name]]</f>
        <v>087-Asian-Pacific-American Affrs</v>
      </c>
      <c r="F2857" s="8" t="s">
        <v>59</v>
      </c>
      <c r="G2857" s="5" t="s">
        <v>460</v>
      </c>
      <c r="H2857" s="70">
        <f>SUMIFS('0. CSM'!C:C,'0. CSM'!L:L,CSM_AGENCY3[[#This Row],[Agency]],'0. CSM'!M:M,CSM_AGENCY3[[#This Row],[Billing CSM Title]])+SUMIFS('0. CSM'!E:E,'0. CSM'!L:L,CSM_AGENCY3[[#This Row],[Agency]],'0. CSM'!M:M,CSM_AGENCY3[[#This Row],[Billing CSM Title]])*1000</f>
        <v>0</v>
      </c>
      <c r="I2857" s="70">
        <f>SUMIFS('0. CSM'!D:D,'0. CSM'!L:L,CSM_AGENCY3[[#This Row],[Agency]],'0. CSM'!M:M,CSM_AGENCY3[[#This Row],[Billing CSM Title]])+SUMIFS('0. CSM'!F:F,'0. CSM'!L:L,CSM_AGENCY3[[#This Row],[Agency]],'0. CSM'!M:M,CSM_AGENCY3[[#This Row],[Billing CSM Title]])*1000</f>
        <v>0</v>
      </c>
      <c r="J2857" s="70">
        <f>CSM_AGENCY3[[#This Row],[FY1 ANNUAL]]+CSM_AGENCY3[[#This Row],[FY2 ANNUAL]]</f>
        <v>0</v>
      </c>
      <c r="K2857" s="70">
        <f>ROUND(CSM_AGENCY3[[#This Row],[FY1 ANNUAL]]/12,2)</f>
        <v>0</v>
      </c>
      <c r="L2857" s="70">
        <f>ROUND(CSM_AGENCY3[[#This Row],[FY2 ANNUAL]]/12,2)</f>
        <v>0</v>
      </c>
    </row>
    <row r="2858" spans="1:12" hidden="1" x14ac:dyDescent="0.25">
      <c r="A2858" t="s">
        <v>231</v>
      </c>
      <c r="B2858" t="s">
        <v>353</v>
      </c>
      <c r="C2858" s="4" t="s">
        <v>470</v>
      </c>
      <c r="D2858" s="4"/>
      <c r="E2858" s="4" t="str">
        <f>CSM_AGENCY3[[#This Row],[Agency]]&amp;"-"&amp;CSM_AGENCY3[[#This Row],[Agency Name]]</f>
        <v>090-Office of the State Treasurer</v>
      </c>
      <c r="F2858" s="8" t="s">
        <v>59</v>
      </c>
      <c r="G2858" s="5" t="s">
        <v>460</v>
      </c>
      <c r="H2858" s="70">
        <f>SUMIFS('0. CSM'!C:C,'0. CSM'!L:L,CSM_AGENCY3[[#This Row],[Agency]],'0. CSM'!M:M,CSM_AGENCY3[[#This Row],[Billing CSM Title]])+SUMIFS('0. CSM'!E:E,'0. CSM'!L:L,CSM_AGENCY3[[#This Row],[Agency]],'0. CSM'!M:M,CSM_AGENCY3[[#This Row],[Billing CSM Title]])*1000</f>
        <v>7000</v>
      </c>
      <c r="I2858" s="70">
        <f>SUMIFS('0. CSM'!D:D,'0. CSM'!L:L,CSM_AGENCY3[[#This Row],[Agency]],'0. CSM'!M:M,CSM_AGENCY3[[#This Row],[Billing CSM Title]])+SUMIFS('0. CSM'!F:F,'0. CSM'!L:L,CSM_AGENCY3[[#This Row],[Agency]],'0. CSM'!M:M,CSM_AGENCY3[[#This Row],[Billing CSM Title]])*1000</f>
        <v>13000</v>
      </c>
      <c r="J2858" s="70">
        <f>CSM_AGENCY3[[#This Row],[FY1 ANNUAL]]+CSM_AGENCY3[[#This Row],[FY2 ANNUAL]]</f>
        <v>20000</v>
      </c>
      <c r="K2858" s="70">
        <f>ROUND(CSM_AGENCY3[[#This Row],[FY1 ANNUAL]]/12,2)</f>
        <v>583.33000000000004</v>
      </c>
      <c r="L2858" s="70">
        <f>ROUND(CSM_AGENCY3[[#This Row],[FY2 ANNUAL]]/12,2)</f>
        <v>1083.33</v>
      </c>
    </row>
    <row r="2859" spans="1:12" hidden="1" x14ac:dyDescent="0.25">
      <c r="A2859" t="s">
        <v>232</v>
      </c>
      <c r="B2859" t="s">
        <v>354</v>
      </c>
      <c r="C2859" s="4" t="s">
        <v>470</v>
      </c>
      <c r="D2859" s="4"/>
      <c r="E2859" s="4" t="str">
        <f>CSM_AGENCY3[[#This Row],[Agency]]&amp;"-"&amp;CSM_AGENCY3[[#This Row],[Agency Name]]</f>
        <v>091-Redistricting Commission</v>
      </c>
      <c r="F2859" s="8" t="s">
        <v>59</v>
      </c>
      <c r="G2859" s="5" t="s">
        <v>460</v>
      </c>
      <c r="H2859" s="70">
        <f>SUMIFS('0. CSM'!C:C,'0. CSM'!L:L,CSM_AGENCY3[[#This Row],[Agency]],'0. CSM'!M:M,CSM_AGENCY3[[#This Row],[Billing CSM Title]])+SUMIFS('0. CSM'!E:E,'0. CSM'!L:L,CSM_AGENCY3[[#This Row],[Agency]],'0. CSM'!M:M,CSM_AGENCY3[[#This Row],[Billing CSM Title]])*1000</f>
        <v>0</v>
      </c>
      <c r="I2859" s="70">
        <f>SUMIFS('0. CSM'!D:D,'0. CSM'!L:L,CSM_AGENCY3[[#This Row],[Agency]],'0. CSM'!M:M,CSM_AGENCY3[[#This Row],[Billing CSM Title]])+SUMIFS('0. CSM'!F:F,'0. CSM'!L:L,CSM_AGENCY3[[#This Row],[Agency]],'0. CSM'!M:M,CSM_AGENCY3[[#This Row],[Billing CSM Title]])*1000</f>
        <v>0</v>
      </c>
      <c r="J2859" s="70">
        <f>CSM_AGENCY3[[#This Row],[FY1 ANNUAL]]+CSM_AGENCY3[[#This Row],[FY2 ANNUAL]]</f>
        <v>0</v>
      </c>
      <c r="K2859" s="70">
        <f>ROUND(CSM_AGENCY3[[#This Row],[FY1 ANNUAL]]/12,2)</f>
        <v>0</v>
      </c>
      <c r="L2859" s="70">
        <f>ROUND(CSM_AGENCY3[[#This Row],[FY2 ANNUAL]]/12,2)</f>
        <v>0</v>
      </c>
    </row>
    <row r="2860" spans="1:12" hidden="1" x14ac:dyDescent="0.25">
      <c r="A2860" t="s">
        <v>233</v>
      </c>
      <c r="B2860" t="s">
        <v>355</v>
      </c>
      <c r="C2860" s="4" t="s">
        <v>470</v>
      </c>
      <c r="D2860" s="4"/>
      <c r="E2860" s="4" t="str">
        <f>CSM_AGENCY3[[#This Row],[Agency]]&amp;"-"&amp;CSM_AGENCY3[[#This Row],[Agency Name]]</f>
        <v>095-Office of the State Auditor</v>
      </c>
      <c r="F2860" s="8" t="s">
        <v>59</v>
      </c>
      <c r="G2860" s="5" t="s">
        <v>460</v>
      </c>
      <c r="H2860" s="70">
        <f>SUMIFS('0. CSM'!C:C,'0. CSM'!L:L,CSM_AGENCY3[[#This Row],[Agency]],'0. CSM'!M:M,CSM_AGENCY3[[#This Row],[Billing CSM Title]])+SUMIFS('0. CSM'!E:E,'0. CSM'!L:L,CSM_AGENCY3[[#This Row],[Agency]],'0. CSM'!M:M,CSM_AGENCY3[[#This Row],[Billing CSM Title]])*1000</f>
        <v>12000</v>
      </c>
      <c r="I2860" s="70">
        <f>SUMIFS('0. CSM'!D:D,'0. CSM'!L:L,CSM_AGENCY3[[#This Row],[Agency]],'0. CSM'!M:M,CSM_AGENCY3[[#This Row],[Billing CSM Title]])+SUMIFS('0. CSM'!F:F,'0. CSM'!L:L,CSM_AGENCY3[[#This Row],[Agency]],'0. CSM'!M:M,CSM_AGENCY3[[#This Row],[Billing CSM Title]])*1000</f>
        <v>18000</v>
      </c>
      <c r="J2860" s="70">
        <f>CSM_AGENCY3[[#This Row],[FY1 ANNUAL]]+CSM_AGENCY3[[#This Row],[FY2 ANNUAL]]</f>
        <v>30000</v>
      </c>
      <c r="K2860" s="70">
        <f>ROUND(CSM_AGENCY3[[#This Row],[FY1 ANNUAL]]/12,2)</f>
        <v>1000</v>
      </c>
      <c r="L2860" s="70">
        <f>ROUND(CSM_AGENCY3[[#This Row],[FY2 ANNUAL]]/12,2)</f>
        <v>1500</v>
      </c>
    </row>
    <row r="2861" spans="1:12" hidden="1" x14ac:dyDescent="0.25">
      <c r="A2861" t="s">
        <v>234</v>
      </c>
      <c r="B2861" t="s">
        <v>356</v>
      </c>
      <c r="C2861" s="4" t="s">
        <v>470</v>
      </c>
      <c r="D2861" s="4"/>
      <c r="E2861" s="4" t="str">
        <f>CSM_AGENCY3[[#This Row],[Agency]]&amp;"-"&amp;CSM_AGENCY3[[#This Row],[Agency Name]]</f>
        <v>099-Comm Salaries for Elected Officials</v>
      </c>
      <c r="F2861" s="8" t="s">
        <v>59</v>
      </c>
      <c r="G2861" s="5" t="s">
        <v>460</v>
      </c>
      <c r="H2861" s="70">
        <f>SUMIFS('0. CSM'!C:C,'0. CSM'!L:L,CSM_AGENCY3[[#This Row],[Agency]],'0. CSM'!M:M,CSM_AGENCY3[[#This Row],[Billing CSM Title]])+SUMIFS('0. CSM'!E:E,'0. CSM'!L:L,CSM_AGENCY3[[#This Row],[Agency]],'0. CSM'!M:M,CSM_AGENCY3[[#This Row],[Billing CSM Title]])*1000</f>
        <v>0</v>
      </c>
      <c r="I2861" s="70">
        <f>SUMIFS('0. CSM'!D:D,'0. CSM'!L:L,CSM_AGENCY3[[#This Row],[Agency]],'0. CSM'!M:M,CSM_AGENCY3[[#This Row],[Billing CSM Title]])+SUMIFS('0. CSM'!F:F,'0. CSM'!L:L,CSM_AGENCY3[[#This Row],[Agency]],'0. CSM'!M:M,CSM_AGENCY3[[#This Row],[Billing CSM Title]])*1000</f>
        <v>0</v>
      </c>
      <c r="J2861" s="70">
        <f>CSM_AGENCY3[[#This Row],[FY1 ANNUAL]]+CSM_AGENCY3[[#This Row],[FY2 ANNUAL]]</f>
        <v>0</v>
      </c>
      <c r="K2861" s="70">
        <f>ROUND(CSM_AGENCY3[[#This Row],[FY1 ANNUAL]]/12,2)</f>
        <v>0</v>
      </c>
      <c r="L2861" s="70">
        <f>ROUND(CSM_AGENCY3[[#This Row],[FY2 ANNUAL]]/12,2)</f>
        <v>0</v>
      </c>
    </row>
    <row r="2862" spans="1:12" hidden="1" x14ac:dyDescent="0.25">
      <c r="A2862" t="s">
        <v>235</v>
      </c>
      <c r="B2862" t="s">
        <v>357</v>
      </c>
      <c r="C2862" s="4" t="s">
        <v>470</v>
      </c>
      <c r="D2862" s="4"/>
      <c r="E2862" s="4" t="str">
        <f>CSM_AGENCY3[[#This Row],[Agency]]&amp;"-"&amp;CSM_AGENCY3[[#This Row],[Agency Name]]</f>
        <v>100-Office of the Attorney General</v>
      </c>
      <c r="F2862" s="8" t="s">
        <v>59</v>
      </c>
      <c r="G2862" s="5" t="s">
        <v>460</v>
      </c>
      <c r="H2862" s="70">
        <f>SUMIFS('0. CSM'!C:C,'0. CSM'!L:L,CSM_AGENCY3[[#This Row],[Agency]],'0. CSM'!M:M,CSM_AGENCY3[[#This Row],[Billing CSM Title]])+SUMIFS('0. CSM'!E:E,'0. CSM'!L:L,CSM_AGENCY3[[#This Row],[Agency]],'0. CSM'!M:M,CSM_AGENCY3[[#This Row],[Billing CSM Title]])*1000</f>
        <v>24000</v>
      </c>
      <c r="I2862" s="70">
        <f>SUMIFS('0. CSM'!D:D,'0. CSM'!L:L,CSM_AGENCY3[[#This Row],[Agency]],'0. CSM'!M:M,CSM_AGENCY3[[#This Row],[Billing CSM Title]])+SUMIFS('0. CSM'!F:F,'0. CSM'!L:L,CSM_AGENCY3[[#This Row],[Agency]],'0. CSM'!M:M,CSM_AGENCY3[[#This Row],[Billing CSM Title]])*1000</f>
        <v>36000</v>
      </c>
      <c r="J2862" s="70">
        <f>CSM_AGENCY3[[#This Row],[FY1 ANNUAL]]+CSM_AGENCY3[[#This Row],[FY2 ANNUAL]]</f>
        <v>60000</v>
      </c>
      <c r="K2862" s="70">
        <f>ROUND(CSM_AGENCY3[[#This Row],[FY1 ANNUAL]]/12,2)</f>
        <v>2000</v>
      </c>
      <c r="L2862" s="70">
        <f>ROUND(CSM_AGENCY3[[#This Row],[FY2 ANNUAL]]/12,2)</f>
        <v>3000</v>
      </c>
    </row>
    <row r="2863" spans="1:12" hidden="1" x14ac:dyDescent="0.25">
      <c r="A2863" t="s">
        <v>236</v>
      </c>
      <c r="B2863" t="s">
        <v>358</v>
      </c>
      <c r="C2863" s="4" t="s">
        <v>470</v>
      </c>
      <c r="D2863" s="4"/>
      <c r="E2863" s="4" t="str">
        <f>CSM_AGENCY3[[#This Row],[Agency]]&amp;"-"&amp;CSM_AGENCY3[[#This Row],[Agency Name]]</f>
        <v>101-Caseload Forecast Council</v>
      </c>
      <c r="F2863" s="8" t="s">
        <v>59</v>
      </c>
      <c r="G2863" s="5" t="s">
        <v>460</v>
      </c>
      <c r="H2863" s="70">
        <f>SUMIFS('0. CSM'!C:C,'0. CSM'!L:L,CSM_AGENCY3[[#This Row],[Agency]],'0. CSM'!M:M,CSM_AGENCY3[[#This Row],[Billing CSM Title]])+SUMIFS('0. CSM'!E:E,'0. CSM'!L:L,CSM_AGENCY3[[#This Row],[Agency]],'0. CSM'!M:M,CSM_AGENCY3[[#This Row],[Billing CSM Title]])*1000</f>
        <v>2000</v>
      </c>
      <c r="I2863" s="70">
        <f>SUMIFS('0. CSM'!D:D,'0. CSM'!L:L,CSM_AGENCY3[[#This Row],[Agency]],'0. CSM'!M:M,CSM_AGENCY3[[#This Row],[Billing CSM Title]])+SUMIFS('0. CSM'!F:F,'0. CSM'!L:L,CSM_AGENCY3[[#This Row],[Agency]],'0. CSM'!M:M,CSM_AGENCY3[[#This Row],[Billing CSM Title]])*1000</f>
        <v>3000</v>
      </c>
      <c r="J2863" s="70">
        <f>CSM_AGENCY3[[#This Row],[FY1 ANNUAL]]+CSM_AGENCY3[[#This Row],[FY2 ANNUAL]]</f>
        <v>5000</v>
      </c>
      <c r="K2863" s="70">
        <f>ROUND(CSM_AGENCY3[[#This Row],[FY1 ANNUAL]]/12,2)</f>
        <v>166.67</v>
      </c>
      <c r="L2863" s="70">
        <f>ROUND(CSM_AGENCY3[[#This Row],[FY2 ANNUAL]]/12,2)</f>
        <v>250</v>
      </c>
    </row>
    <row r="2864" spans="1:12" hidden="1" x14ac:dyDescent="0.25">
      <c r="A2864" t="s">
        <v>237</v>
      </c>
      <c r="B2864" t="s">
        <v>359</v>
      </c>
      <c r="C2864" s="4" t="s">
        <v>470</v>
      </c>
      <c r="D2864" s="4"/>
      <c r="E2864" s="4" t="str">
        <f>CSM_AGENCY3[[#This Row],[Agency]]&amp;"-"&amp;CSM_AGENCY3[[#This Row],[Agency Name]]</f>
        <v>102-Dept of Financial Institutions</v>
      </c>
      <c r="F2864" s="8" t="s">
        <v>59</v>
      </c>
      <c r="G2864" s="5" t="s">
        <v>460</v>
      </c>
      <c r="H2864" s="70">
        <f>SUMIFS('0. CSM'!C:C,'0. CSM'!L:L,CSM_AGENCY3[[#This Row],[Agency]],'0. CSM'!M:M,CSM_AGENCY3[[#This Row],[Billing CSM Title]])+SUMIFS('0. CSM'!E:E,'0. CSM'!L:L,CSM_AGENCY3[[#This Row],[Agency]],'0. CSM'!M:M,CSM_AGENCY3[[#This Row],[Billing CSM Title]])*1000</f>
        <v>5000</v>
      </c>
      <c r="I2864" s="70">
        <f>SUMIFS('0. CSM'!D:D,'0. CSM'!L:L,CSM_AGENCY3[[#This Row],[Agency]],'0. CSM'!M:M,CSM_AGENCY3[[#This Row],[Billing CSM Title]])+SUMIFS('0. CSM'!F:F,'0. CSM'!L:L,CSM_AGENCY3[[#This Row],[Agency]],'0. CSM'!M:M,CSM_AGENCY3[[#This Row],[Billing CSM Title]])*1000</f>
        <v>8000</v>
      </c>
      <c r="J2864" s="70">
        <f>CSM_AGENCY3[[#This Row],[FY1 ANNUAL]]+CSM_AGENCY3[[#This Row],[FY2 ANNUAL]]</f>
        <v>13000</v>
      </c>
      <c r="K2864" s="70">
        <f>ROUND(CSM_AGENCY3[[#This Row],[FY1 ANNUAL]]/12,2)</f>
        <v>416.67</v>
      </c>
      <c r="L2864" s="70">
        <f>ROUND(CSM_AGENCY3[[#This Row],[FY2 ANNUAL]]/12,2)</f>
        <v>666.67</v>
      </c>
    </row>
    <row r="2865" spans="1:12" hidden="1" x14ac:dyDescent="0.25">
      <c r="A2865" t="s">
        <v>238</v>
      </c>
      <c r="B2865" t="s">
        <v>360</v>
      </c>
      <c r="C2865" s="4" t="s">
        <v>470</v>
      </c>
      <c r="D2865" s="4"/>
      <c r="E2865" s="4" t="str">
        <f>CSM_AGENCY3[[#This Row],[Agency]]&amp;"-"&amp;CSM_AGENCY3[[#This Row],[Agency Name]]</f>
        <v>103-Department of Commerce</v>
      </c>
      <c r="F2865" s="8" t="s">
        <v>59</v>
      </c>
      <c r="G2865" s="5" t="s">
        <v>460</v>
      </c>
      <c r="H2865" s="70">
        <f>SUMIFS('0. CSM'!C:C,'0. CSM'!L:L,CSM_AGENCY3[[#This Row],[Agency]],'0. CSM'!M:M,CSM_AGENCY3[[#This Row],[Billing CSM Title]])+SUMIFS('0. CSM'!E:E,'0. CSM'!L:L,CSM_AGENCY3[[#This Row],[Agency]],'0. CSM'!M:M,CSM_AGENCY3[[#This Row],[Billing CSM Title]])*1000</f>
        <v>11000</v>
      </c>
      <c r="I2865" s="70">
        <f>SUMIFS('0. CSM'!D:D,'0. CSM'!L:L,CSM_AGENCY3[[#This Row],[Agency]],'0. CSM'!M:M,CSM_AGENCY3[[#This Row],[Billing CSM Title]])+SUMIFS('0. CSM'!F:F,'0. CSM'!L:L,CSM_AGENCY3[[#This Row],[Agency]],'0. CSM'!M:M,CSM_AGENCY3[[#This Row],[Billing CSM Title]])*1000</f>
        <v>16000</v>
      </c>
      <c r="J2865" s="70">
        <f>CSM_AGENCY3[[#This Row],[FY1 ANNUAL]]+CSM_AGENCY3[[#This Row],[FY2 ANNUAL]]</f>
        <v>27000</v>
      </c>
      <c r="K2865" s="70">
        <f>ROUND(CSM_AGENCY3[[#This Row],[FY1 ANNUAL]]/12,2)</f>
        <v>916.67</v>
      </c>
      <c r="L2865" s="70">
        <f>ROUND(CSM_AGENCY3[[#This Row],[FY2 ANNUAL]]/12,2)</f>
        <v>1333.33</v>
      </c>
    </row>
    <row r="2866" spans="1:12" hidden="1" x14ac:dyDescent="0.25">
      <c r="A2866" t="s">
        <v>239</v>
      </c>
      <c r="B2866" t="s">
        <v>361</v>
      </c>
      <c r="C2866" s="4" t="s">
        <v>470</v>
      </c>
      <c r="D2866" s="4"/>
      <c r="E2866" s="4" t="str">
        <f>CSM_AGENCY3[[#This Row],[Agency]]&amp;"-"&amp;CSM_AGENCY3[[#This Row],[Agency Name]]</f>
        <v>104-Economic &amp; Revenue Forecast Council</v>
      </c>
      <c r="F2866" s="8" t="s">
        <v>59</v>
      </c>
      <c r="G2866" s="5" t="s">
        <v>460</v>
      </c>
      <c r="H2866" s="70">
        <f>SUMIFS('0. CSM'!C:C,'0. CSM'!L:L,CSM_AGENCY3[[#This Row],[Agency]],'0. CSM'!M:M,CSM_AGENCY3[[#This Row],[Billing CSM Title]])+SUMIFS('0. CSM'!E:E,'0. CSM'!L:L,CSM_AGENCY3[[#This Row],[Agency]],'0. CSM'!M:M,CSM_AGENCY3[[#This Row],[Billing CSM Title]])*1000</f>
        <v>0</v>
      </c>
      <c r="I2866" s="70">
        <f>SUMIFS('0. CSM'!D:D,'0. CSM'!L:L,CSM_AGENCY3[[#This Row],[Agency]],'0. CSM'!M:M,CSM_AGENCY3[[#This Row],[Billing CSM Title]])+SUMIFS('0. CSM'!F:F,'0. CSM'!L:L,CSM_AGENCY3[[#This Row],[Agency]],'0. CSM'!M:M,CSM_AGENCY3[[#This Row],[Billing CSM Title]])*1000</f>
        <v>0</v>
      </c>
      <c r="J2866" s="70">
        <f>CSM_AGENCY3[[#This Row],[FY1 ANNUAL]]+CSM_AGENCY3[[#This Row],[FY2 ANNUAL]]</f>
        <v>0</v>
      </c>
      <c r="K2866" s="70">
        <f>ROUND(CSM_AGENCY3[[#This Row],[FY1 ANNUAL]]/12,2)</f>
        <v>0</v>
      </c>
      <c r="L2866" s="70">
        <f>ROUND(CSM_AGENCY3[[#This Row],[FY2 ANNUAL]]/12,2)</f>
        <v>0</v>
      </c>
    </row>
    <row r="2867" spans="1:12" hidden="1" x14ac:dyDescent="0.25">
      <c r="A2867" t="s">
        <v>240</v>
      </c>
      <c r="B2867" t="s">
        <v>362</v>
      </c>
      <c r="C2867" s="4" t="s">
        <v>470</v>
      </c>
      <c r="D2867" s="4"/>
      <c r="E2867" s="4" t="str">
        <f>CSM_AGENCY3[[#This Row],[Agency]]&amp;"-"&amp;CSM_AGENCY3[[#This Row],[Agency Name]]</f>
        <v>105-Office of Financial Management</v>
      </c>
      <c r="F2867" s="8" t="s">
        <v>59</v>
      </c>
      <c r="G2867" s="5" t="s">
        <v>460</v>
      </c>
      <c r="H2867" s="70">
        <f>SUMIFS('0. CSM'!C:C,'0. CSM'!L:L,CSM_AGENCY3[[#This Row],[Agency]],'0. CSM'!M:M,CSM_AGENCY3[[#This Row],[Billing CSM Title]])+SUMIFS('0. CSM'!E:E,'0. CSM'!L:L,CSM_AGENCY3[[#This Row],[Agency]],'0. CSM'!M:M,CSM_AGENCY3[[#This Row],[Billing CSM Title]])*1000</f>
        <v>15000</v>
      </c>
      <c r="I2867" s="70">
        <f>SUMIFS('0. CSM'!D:D,'0. CSM'!L:L,CSM_AGENCY3[[#This Row],[Agency]],'0. CSM'!M:M,CSM_AGENCY3[[#This Row],[Billing CSM Title]])+SUMIFS('0. CSM'!F:F,'0. CSM'!L:L,CSM_AGENCY3[[#This Row],[Agency]],'0. CSM'!M:M,CSM_AGENCY3[[#This Row],[Billing CSM Title]])*1000</f>
        <v>26000</v>
      </c>
      <c r="J2867" s="70">
        <f>CSM_AGENCY3[[#This Row],[FY1 ANNUAL]]+CSM_AGENCY3[[#This Row],[FY2 ANNUAL]]</f>
        <v>41000</v>
      </c>
      <c r="K2867" s="70">
        <f>ROUND(CSM_AGENCY3[[#This Row],[FY1 ANNUAL]]/12,2)</f>
        <v>1250</v>
      </c>
      <c r="L2867" s="70">
        <f>ROUND(CSM_AGENCY3[[#This Row],[FY2 ANNUAL]]/12,2)</f>
        <v>2166.67</v>
      </c>
    </row>
    <row r="2868" spans="1:12" hidden="1" x14ac:dyDescent="0.25">
      <c r="A2868" t="s">
        <v>241</v>
      </c>
      <c r="B2868" t="s">
        <v>363</v>
      </c>
      <c r="C2868" s="4" t="s">
        <v>470</v>
      </c>
      <c r="D2868" s="4"/>
      <c r="E2868" s="4" t="str">
        <f>CSM_AGENCY3[[#This Row],[Agency]]&amp;"-"&amp;CSM_AGENCY3[[#This Row],[Agency Name]]</f>
        <v>107-WA State Health Care Authority</v>
      </c>
      <c r="F2868" s="8" t="s">
        <v>59</v>
      </c>
      <c r="G2868" s="5" t="s">
        <v>460</v>
      </c>
      <c r="H2868" s="70">
        <f>SUMIFS('0. CSM'!C:C,'0. CSM'!L:L,CSM_AGENCY3[[#This Row],[Agency]],'0. CSM'!M:M,CSM_AGENCY3[[#This Row],[Billing CSM Title]])+SUMIFS('0. CSM'!E:E,'0. CSM'!L:L,CSM_AGENCY3[[#This Row],[Agency]],'0. CSM'!M:M,CSM_AGENCY3[[#This Row],[Billing CSM Title]])*1000</f>
        <v>27000</v>
      </c>
      <c r="I2868" s="70">
        <f>SUMIFS('0. CSM'!D:D,'0. CSM'!L:L,CSM_AGENCY3[[#This Row],[Agency]],'0. CSM'!M:M,CSM_AGENCY3[[#This Row],[Billing CSM Title]])+SUMIFS('0. CSM'!F:F,'0. CSM'!L:L,CSM_AGENCY3[[#This Row],[Agency]],'0. CSM'!M:M,CSM_AGENCY3[[#This Row],[Billing CSM Title]])*1000</f>
        <v>44000</v>
      </c>
      <c r="J2868" s="70">
        <f>CSM_AGENCY3[[#This Row],[FY1 ANNUAL]]+CSM_AGENCY3[[#This Row],[FY2 ANNUAL]]</f>
        <v>71000</v>
      </c>
      <c r="K2868" s="70">
        <f>ROUND(CSM_AGENCY3[[#This Row],[FY1 ANNUAL]]/12,2)</f>
        <v>2250</v>
      </c>
      <c r="L2868" s="70">
        <f>ROUND(CSM_AGENCY3[[#This Row],[FY2 ANNUAL]]/12,2)</f>
        <v>3666.67</v>
      </c>
    </row>
    <row r="2869" spans="1:12" hidden="1" x14ac:dyDescent="0.25">
      <c r="A2869" t="s">
        <v>242</v>
      </c>
      <c r="B2869" t="s">
        <v>364</v>
      </c>
      <c r="C2869" s="4" t="s">
        <v>470</v>
      </c>
      <c r="D2869" s="4"/>
      <c r="E2869" s="4" t="str">
        <f>CSM_AGENCY3[[#This Row],[Agency]]&amp;"-"&amp;CSM_AGENCY3[[#This Row],[Agency Name]]</f>
        <v>110-Office of Administrative Hearings</v>
      </c>
      <c r="F2869" s="8" t="s">
        <v>59</v>
      </c>
      <c r="G2869" s="5" t="s">
        <v>460</v>
      </c>
      <c r="H2869" s="70">
        <f>SUMIFS('0. CSM'!C:C,'0. CSM'!L:L,CSM_AGENCY3[[#This Row],[Agency]],'0. CSM'!M:M,CSM_AGENCY3[[#This Row],[Billing CSM Title]])+SUMIFS('0. CSM'!E:E,'0. CSM'!L:L,CSM_AGENCY3[[#This Row],[Agency]],'0. CSM'!M:M,CSM_AGENCY3[[#This Row],[Billing CSM Title]])*1000</f>
        <v>15000</v>
      </c>
      <c r="I2869" s="70">
        <f>SUMIFS('0. CSM'!D:D,'0. CSM'!L:L,CSM_AGENCY3[[#This Row],[Agency]],'0. CSM'!M:M,CSM_AGENCY3[[#This Row],[Billing CSM Title]])+SUMIFS('0. CSM'!F:F,'0. CSM'!L:L,CSM_AGENCY3[[#This Row],[Agency]],'0. CSM'!M:M,CSM_AGENCY3[[#This Row],[Billing CSM Title]])*1000</f>
        <v>25000</v>
      </c>
      <c r="J2869" s="70">
        <f>CSM_AGENCY3[[#This Row],[FY1 ANNUAL]]+CSM_AGENCY3[[#This Row],[FY2 ANNUAL]]</f>
        <v>40000</v>
      </c>
      <c r="K2869" s="70">
        <f>ROUND(CSM_AGENCY3[[#This Row],[FY1 ANNUAL]]/12,2)</f>
        <v>1250</v>
      </c>
      <c r="L2869" s="70">
        <f>ROUND(CSM_AGENCY3[[#This Row],[FY2 ANNUAL]]/12,2)</f>
        <v>2083.33</v>
      </c>
    </row>
    <row r="2870" spans="1:12" hidden="1" x14ac:dyDescent="0.25">
      <c r="A2870" t="s">
        <v>243</v>
      </c>
      <c r="B2870" t="s">
        <v>365</v>
      </c>
      <c r="C2870" s="4" t="s">
        <v>470</v>
      </c>
      <c r="D2870" s="4"/>
      <c r="E2870" s="4" t="str">
        <f>CSM_AGENCY3[[#This Row],[Agency]]&amp;"-"&amp;CSM_AGENCY3[[#This Row],[Agency Name]]</f>
        <v>116-State Lottery Commission</v>
      </c>
      <c r="F2870" s="8" t="s">
        <v>59</v>
      </c>
      <c r="G2870" s="5" t="s">
        <v>460</v>
      </c>
      <c r="H2870" s="70">
        <f>SUMIFS('0. CSM'!C:C,'0. CSM'!L:L,CSM_AGENCY3[[#This Row],[Agency]],'0. CSM'!M:M,CSM_AGENCY3[[#This Row],[Billing CSM Title]])+SUMIFS('0. CSM'!E:E,'0. CSM'!L:L,CSM_AGENCY3[[#This Row],[Agency]],'0. CSM'!M:M,CSM_AGENCY3[[#This Row],[Billing CSM Title]])*1000</f>
        <v>13000</v>
      </c>
      <c r="I2870" s="70">
        <f>SUMIFS('0. CSM'!D:D,'0. CSM'!L:L,CSM_AGENCY3[[#This Row],[Agency]],'0. CSM'!M:M,CSM_AGENCY3[[#This Row],[Billing CSM Title]])+SUMIFS('0. CSM'!F:F,'0. CSM'!L:L,CSM_AGENCY3[[#This Row],[Agency]],'0. CSM'!M:M,CSM_AGENCY3[[#This Row],[Billing CSM Title]])*1000</f>
        <v>22000</v>
      </c>
      <c r="J2870" s="70">
        <f>CSM_AGENCY3[[#This Row],[FY1 ANNUAL]]+CSM_AGENCY3[[#This Row],[FY2 ANNUAL]]</f>
        <v>35000</v>
      </c>
      <c r="K2870" s="70">
        <f>ROUND(CSM_AGENCY3[[#This Row],[FY1 ANNUAL]]/12,2)</f>
        <v>1083.33</v>
      </c>
      <c r="L2870" s="70">
        <f>ROUND(CSM_AGENCY3[[#This Row],[FY2 ANNUAL]]/12,2)</f>
        <v>1833.33</v>
      </c>
    </row>
    <row r="2871" spans="1:12" hidden="1" x14ac:dyDescent="0.25">
      <c r="A2871" t="s">
        <v>244</v>
      </c>
      <c r="B2871" t="s">
        <v>366</v>
      </c>
      <c r="C2871" s="4" t="s">
        <v>470</v>
      </c>
      <c r="D2871" s="4"/>
      <c r="E2871" s="4" t="str">
        <f>CSM_AGENCY3[[#This Row],[Agency]]&amp;"-"&amp;CSM_AGENCY3[[#This Row],[Agency Name]]</f>
        <v>117-Washington State Gambling Comm</v>
      </c>
      <c r="F2871" s="8" t="s">
        <v>59</v>
      </c>
      <c r="G2871" s="5" t="s">
        <v>460</v>
      </c>
      <c r="H2871" s="70">
        <f>SUMIFS('0. CSM'!C:C,'0. CSM'!L:L,CSM_AGENCY3[[#This Row],[Agency]],'0. CSM'!M:M,CSM_AGENCY3[[#This Row],[Billing CSM Title]])+SUMIFS('0. CSM'!E:E,'0. CSM'!L:L,CSM_AGENCY3[[#This Row],[Agency]],'0. CSM'!M:M,CSM_AGENCY3[[#This Row],[Billing CSM Title]])*1000</f>
        <v>7000</v>
      </c>
      <c r="I2871" s="70">
        <f>SUMIFS('0. CSM'!D:D,'0. CSM'!L:L,CSM_AGENCY3[[#This Row],[Agency]],'0. CSM'!M:M,CSM_AGENCY3[[#This Row],[Billing CSM Title]])+SUMIFS('0. CSM'!F:F,'0. CSM'!L:L,CSM_AGENCY3[[#This Row],[Agency]],'0. CSM'!M:M,CSM_AGENCY3[[#This Row],[Billing CSM Title]])*1000</f>
        <v>13000</v>
      </c>
      <c r="J2871" s="70">
        <f>CSM_AGENCY3[[#This Row],[FY1 ANNUAL]]+CSM_AGENCY3[[#This Row],[FY2 ANNUAL]]</f>
        <v>20000</v>
      </c>
      <c r="K2871" s="70">
        <f>ROUND(CSM_AGENCY3[[#This Row],[FY1 ANNUAL]]/12,2)</f>
        <v>583.33000000000004</v>
      </c>
      <c r="L2871" s="70">
        <f>ROUND(CSM_AGENCY3[[#This Row],[FY2 ANNUAL]]/12,2)</f>
        <v>1083.33</v>
      </c>
    </row>
    <row r="2872" spans="1:12" hidden="1" x14ac:dyDescent="0.25">
      <c r="A2872" t="s">
        <v>245</v>
      </c>
      <c r="B2872" t="s">
        <v>367</v>
      </c>
      <c r="C2872" s="4" t="s">
        <v>470</v>
      </c>
      <c r="D2872" s="4"/>
      <c r="E2872" s="4" t="str">
        <f>CSM_AGENCY3[[#This Row],[Agency]]&amp;"-"&amp;CSM_AGENCY3[[#This Row],[Agency Name]]</f>
        <v>118-WA State Comm on Hispanic Affairs</v>
      </c>
      <c r="F2872" s="8" t="s">
        <v>59</v>
      </c>
      <c r="G2872" s="5" t="s">
        <v>460</v>
      </c>
      <c r="H2872" s="70">
        <f>SUMIFS('0. CSM'!C:C,'0. CSM'!L:L,CSM_AGENCY3[[#This Row],[Agency]],'0. CSM'!M:M,CSM_AGENCY3[[#This Row],[Billing CSM Title]])+SUMIFS('0. CSM'!E:E,'0. CSM'!L:L,CSM_AGENCY3[[#This Row],[Agency]],'0. CSM'!M:M,CSM_AGENCY3[[#This Row],[Billing CSM Title]])*1000</f>
        <v>0</v>
      </c>
      <c r="I2872" s="70">
        <f>SUMIFS('0. CSM'!D:D,'0. CSM'!L:L,CSM_AGENCY3[[#This Row],[Agency]],'0. CSM'!M:M,CSM_AGENCY3[[#This Row],[Billing CSM Title]])+SUMIFS('0. CSM'!F:F,'0. CSM'!L:L,CSM_AGENCY3[[#This Row],[Agency]],'0. CSM'!M:M,CSM_AGENCY3[[#This Row],[Billing CSM Title]])*1000</f>
        <v>0</v>
      </c>
      <c r="J2872" s="70">
        <f>CSM_AGENCY3[[#This Row],[FY1 ANNUAL]]+CSM_AGENCY3[[#This Row],[FY2 ANNUAL]]</f>
        <v>0</v>
      </c>
      <c r="K2872" s="70">
        <f>ROUND(CSM_AGENCY3[[#This Row],[FY1 ANNUAL]]/12,2)</f>
        <v>0</v>
      </c>
      <c r="L2872" s="70">
        <f>ROUND(CSM_AGENCY3[[#This Row],[FY2 ANNUAL]]/12,2)</f>
        <v>0</v>
      </c>
    </row>
    <row r="2873" spans="1:12" hidden="1" x14ac:dyDescent="0.25">
      <c r="A2873" t="s">
        <v>246</v>
      </c>
      <c r="B2873" t="s">
        <v>368</v>
      </c>
      <c r="C2873" s="4" t="s">
        <v>470</v>
      </c>
      <c r="D2873" s="4"/>
      <c r="E2873" s="4" t="str">
        <f>CSM_AGENCY3[[#This Row],[Agency]]&amp;"-"&amp;CSM_AGENCY3[[#This Row],[Agency Name]]</f>
        <v>119-African-American Affairs Comm</v>
      </c>
      <c r="F2873" s="8" t="s">
        <v>59</v>
      </c>
      <c r="G2873" s="5" t="s">
        <v>460</v>
      </c>
      <c r="H2873" s="70">
        <f>SUMIFS('0. CSM'!C:C,'0. CSM'!L:L,CSM_AGENCY3[[#This Row],[Agency]],'0. CSM'!M:M,CSM_AGENCY3[[#This Row],[Billing CSM Title]])+SUMIFS('0. CSM'!E:E,'0. CSM'!L:L,CSM_AGENCY3[[#This Row],[Agency]],'0. CSM'!M:M,CSM_AGENCY3[[#This Row],[Billing CSM Title]])*1000</f>
        <v>0</v>
      </c>
      <c r="I2873" s="70">
        <f>SUMIFS('0. CSM'!D:D,'0. CSM'!L:L,CSM_AGENCY3[[#This Row],[Agency]],'0. CSM'!M:M,CSM_AGENCY3[[#This Row],[Billing CSM Title]])+SUMIFS('0. CSM'!F:F,'0. CSM'!L:L,CSM_AGENCY3[[#This Row],[Agency]],'0. CSM'!M:M,CSM_AGENCY3[[#This Row],[Billing CSM Title]])*1000</f>
        <v>0</v>
      </c>
      <c r="J2873" s="70">
        <f>CSM_AGENCY3[[#This Row],[FY1 ANNUAL]]+CSM_AGENCY3[[#This Row],[FY2 ANNUAL]]</f>
        <v>0</v>
      </c>
      <c r="K2873" s="70">
        <f>ROUND(CSM_AGENCY3[[#This Row],[FY1 ANNUAL]]/12,2)</f>
        <v>0</v>
      </c>
      <c r="L2873" s="70">
        <f>ROUND(CSM_AGENCY3[[#This Row],[FY2 ANNUAL]]/12,2)</f>
        <v>0</v>
      </c>
    </row>
    <row r="2874" spans="1:12" hidden="1" x14ac:dyDescent="0.25">
      <c r="A2874" t="s">
        <v>247</v>
      </c>
      <c r="B2874" t="s">
        <v>369</v>
      </c>
      <c r="C2874" s="4" t="s">
        <v>470</v>
      </c>
      <c r="D2874" s="4"/>
      <c r="E2874" s="4" t="str">
        <f>CSM_AGENCY3[[#This Row],[Agency]]&amp;"-"&amp;CSM_AGENCY3[[#This Row],[Agency Name]]</f>
        <v>120-Human Rights Commission</v>
      </c>
      <c r="F2874" s="8" t="s">
        <v>59</v>
      </c>
      <c r="G2874" s="5" t="s">
        <v>460</v>
      </c>
      <c r="H2874" s="70">
        <f>SUMIFS('0. CSM'!C:C,'0. CSM'!L:L,CSM_AGENCY3[[#This Row],[Agency]],'0. CSM'!M:M,CSM_AGENCY3[[#This Row],[Billing CSM Title]])+SUMIFS('0. CSM'!E:E,'0. CSM'!L:L,CSM_AGENCY3[[#This Row],[Agency]],'0. CSM'!M:M,CSM_AGENCY3[[#This Row],[Billing CSM Title]])*1000</f>
        <v>6000</v>
      </c>
      <c r="I2874" s="70">
        <f>SUMIFS('0. CSM'!D:D,'0. CSM'!L:L,CSM_AGENCY3[[#This Row],[Agency]],'0. CSM'!M:M,CSM_AGENCY3[[#This Row],[Billing CSM Title]])+SUMIFS('0. CSM'!F:F,'0. CSM'!L:L,CSM_AGENCY3[[#This Row],[Agency]],'0. CSM'!M:M,CSM_AGENCY3[[#This Row],[Billing CSM Title]])*1000</f>
        <v>10000</v>
      </c>
      <c r="J2874" s="70">
        <f>CSM_AGENCY3[[#This Row],[FY1 ANNUAL]]+CSM_AGENCY3[[#This Row],[FY2 ANNUAL]]</f>
        <v>16000</v>
      </c>
      <c r="K2874" s="70">
        <f>ROUND(CSM_AGENCY3[[#This Row],[FY1 ANNUAL]]/12,2)</f>
        <v>500</v>
      </c>
      <c r="L2874" s="70">
        <f>ROUND(CSM_AGENCY3[[#This Row],[FY2 ANNUAL]]/12,2)</f>
        <v>833.33</v>
      </c>
    </row>
    <row r="2875" spans="1:12" hidden="1" x14ac:dyDescent="0.25">
      <c r="A2875" t="s">
        <v>248</v>
      </c>
      <c r="B2875" t="s">
        <v>370</v>
      </c>
      <c r="C2875" s="4" t="s">
        <v>470</v>
      </c>
      <c r="D2875" s="4"/>
      <c r="E2875" s="4" t="str">
        <f>CSM_AGENCY3[[#This Row],[Agency]]&amp;"-"&amp;CSM_AGENCY3[[#This Row],[Agency Name]]</f>
        <v>124-Department of Retirement Systems</v>
      </c>
      <c r="F2875" s="8" t="s">
        <v>59</v>
      </c>
      <c r="G2875" s="5" t="s">
        <v>460</v>
      </c>
      <c r="H2875" s="70">
        <f>SUMIFS('0. CSM'!C:C,'0. CSM'!L:L,CSM_AGENCY3[[#This Row],[Agency]],'0. CSM'!M:M,CSM_AGENCY3[[#This Row],[Billing CSM Title]])+SUMIFS('0. CSM'!E:E,'0. CSM'!L:L,CSM_AGENCY3[[#This Row],[Agency]],'0. CSM'!M:M,CSM_AGENCY3[[#This Row],[Billing CSM Title]])*1000</f>
        <v>9000</v>
      </c>
      <c r="I2875" s="70">
        <f>SUMIFS('0. CSM'!D:D,'0. CSM'!L:L,CSM_AGENCY3[[#This Row],[Agency]],'0. CSM'!M:M,CSM_AGENCY3[[#This Row],[Billing CSM Title]])+SUMIFS('0. CSM'!F:F,'0. CSM'!L:L,CSM_AGENCY3[[#This Row],[Agency]],'0. CSM'!M:M,CSM_AGENCY3[[#This Row],[Billing CSM Title]])*1000</f>
        <v>11000</v>
      </c>
      <c r="J2875" s="70">
        <f>CSM_AGENCY3[[#This Row],[FY1 ANNUAL]]+CSM_AGENCY3[[#This Row],[FY2 ANNUAL]]</f>
        <v>20000</v>
      </c>
      <c r="K2875" s="70">
        <f>ROUND(CSM_AGENCY3[[#This Row],[FY1 ANNUAL]]/12,2)</f>
        <v>750</v>
      </c>
      <c r="L2875" s="70">
        <f>ROUND(CSM_AGENCY3[[#This Row],[FY2 ANNUAL]]/12,2)</f>
        <v>916.67</v>
      </c>
    </row>
    <row r="2876" spans="1:12" hidden="1" x14ac:dyDescent="0.25">
      <c r="A2876" t="s">
        <v>249</v>
      </c>
      <c r="B2876" t="s">
        <v>371</v>
      </c>
      <c r="C2876" s="4" t="s">
        <v>470</v>
      </c>
      <c r="D2876" s="4"/>
      <c r="E2876" s="4" t="str">
        <f>CSM_AGENCY3[[#This Row],[Agency]]&amp;"-"&amp;CSM_AGENCY3[[#This Row],[Agency Name]]</f>
        <v>126-State Investment Board</v>
      </c>
      <c r="F2876" s="8" t="s">
        <v>59</v>
      </c>
      <c r="G2876" s="5" t="s">
        <v>460</v>
      </c>
      <c r="H2876" s="70">
        <f>SUMIFS('0. CSM'!C:C,'0. CSM'!L:L,CSM_AGENCY3[[#This Row],[Agency]],'0. CSM'!M:M,CSM_AGENCY3[[#This Row],[Billing CSM Title]])+SUMIFS('0. CSM'!E:E,'0. CSM'!L:L,CSM_AGENCY3[[#This Row],[Agency]],'0. CSM'!M:M,CSM_AGENCY3[[#This Row],[Billing CSM Title]])*1000</f>
        <v>7000</v>
      </c>
      <c r="I2876" s="70">
        <f>SUMIFS('0. CSM'!D:D,'0. CSM'!L:L,CSM_AGENCY3[[#This Row],[Agency]],'0. CSM'!M:M,CSM_AGENCY3[[#This Row],[Billing CSM Title]])+SUMIFS('0. CSM'!F:F,'0. CSM'!L:L,CSM_AGENCY3[[#This Row],[Agency]],'0. CSM'!M:M,CSM_AGENCY3[[#This Row],[Billing CSM Title]])*1000</f>
        <v>11000</v>
      </c>
      <c r="J2876" s="70">
        <f>CSM_AGENCY3[[#This Row],[FY1 ANNUAL]]+CSM_AGENCY3[[#This Row],[FY2 ANNUAL]]</f>
        <v>18000</v>
      </c>
      <c r="K2876" s="70">
        <f>ROUND(CSM_AGENCY3[[#This Row],[FY1 ANNUAL]]/12,2)</f>
        <v>583.33000000000004</v>
      </c>
      <c r="L2876" s="70">
        <f>ROUND(CSM_AGENCY3[[#This Row],[FY2 ANNUAL]]/12,2)</f>
        <v>916.67</v>
      </c>
    </row>
    <row r="2877" spans="1:12" hidden="1" x14ac:dyDescent="0.25">
      <c r="A2877" t="s">
        <v>250</v>
      </c>
      <c r="B2877" t="s">
        <v>372</v>
      </c>
      <c r="C2877" s="4" t="s">
        <v>470</v>
      </c>
      <c r="D2877" s="4"/>
      <c r="E2877" s="4" t="str">
        <f>CSM_AGENCY3[[#This Row],[Agency]]&amp;"-"&amp;CSM_AGENCY3[[#This Row],[Agency Name]]</f>
        <v>140-Department of Revenue</v>
      </c>
      <c r="F2877" s="8" t="s">
        <v>59</v>
      </c>
      <c r="G2877" s="5" t="s">
        <v>460</v>
      </c>
      <c r="H2877" s="70">
        <f>SUMIFS('0. CSM'!C:C,'0. CSM'!L:L,CSM_AGENCY3[[#This Row],[Agency]],'0. CSM'!M:M,CSM_AGENCY3[[#This Row],[Billing CSM Title]])+SUMIFS('0. CSM'!E:E,'0. CSM'!L:L,CSM_AGENCY3[[#This Row],[Agency]],'0. CSM'!M:M,CSM_AGENCY3[[#This Row],[Billing CSM Title]])*1000</f>
        <v>40000</v>
      </c>
      <c r="I2877" s="70">
        <f>SUMIFS('0. CSM'!D:D,'0. CSM'!L:L,CSM_AGENCY3[[#This Row],[Agency]],'0. CSM'!M:M,CSM_AGENCY3[[#This Row],[Billing CSM Title]])+SUMIFS('0. CSM'!F:F,'0. CSM'!L:L,CSM_AGENCY3[[#This Row],[Agency]],'0. CSM'!M:M,CSM_AGENCY3[[#This Row],[Billing CSM Title]])*1000</f>
        <v>63000</v>
      </c>
      <c r="J2877" s="70">
        <f>CSM_AGENCY3[[#This Row],[FY1 ANNUAL]]+CSM_AGENCY3[[#This Row],[FY2 ANNUAL]]</f>
        <v>103000</v>
      </c>
      <c r="K2877" s="70">
        <f>ROUND(CSM_AGENCY3[[#This Row],[FY1 ANNUAL]]/12,2)</f>
        <v>3333.33</v>
      </c>
      <c r="L2877" s="70">
        <f>ROUND(CSM_AGENCY3[[#This Row],[FY2 ANNUAL]]/12,2)</f>
        <v>5250</v>
      </c>
    </row>
    <row r="2878" spans="1:12" hidden="1" x14ac:dyDescent="0.25">
      <c r="A2878" t="s">
        <v>251</v>
      </c>
      <c r="B2878" t="s">
        <v>373</v>
      </c>
      <c r="C2878" s="4" t="s">
        <v>470</v>
      </c>
      <c r="D2878" s="4"/>
      <c r="E2878" s="4" t="str">
        <f>CSM_AGENCY3[[#This Row],[Agency]]&amp;"-"&amp;CSM_AGENCY3[[#This Row],[Agency Name]]</f>
        <v>142-Board of Tax Appeals</v>
      </c>
      <c r="F2878" s="8" t="s">
        <v>59</v>
      </c>
      <c r="G2878" s="5" t="s">
        <v>460</v>
      </c>
      <c r="H2878" s="70">
        <f>SUMIFS('0. CSM'!C:C,'0. CSM'!L:L,CSM_AGENCY3[[#This Row],[Agency]],'0. CSM'!M:M,CSM_AGENCY3[[#This Row],[Billing CSM Title]])+SUMIFS('0. CSM'!E:E,'0. CSM'!L:L,CSM_AGENCY3[[#This Row],[Agency]],'0. CSM'!M:M,CSM_AGENCY3[[#This Row],[Billing CSM Title]])*1000</f>
        <v>0</v>
      </c>
      <c r="I2878" s="70">
        <f>SUMIFS('0. CSM'!D:D,'0. CSM'!L:L,CSM_AGENCY3[[#This Row],[Agency]],'0. CSM'!M:M,CSM_AGENCY3[[#This Row],[Billing CSM Title]])+SUMIFS('0. CSM'!F:F,'0. CSM'!L:L,CSM_AGENCY3[[#This Row],[Agency]],'0. CSM'!M:M,CSM_AGENCY3[[#This Row],[Billing CSM Title]])*1000</f>
        <v>0</v>
      </c>
      <c r="J2878" s="70">
        <f>CSM_AGENCY3[[#This Row],[FY1 ANNUAL]]+CSM_AGENCY3[[#This Row],[FY2 ANNUAL]]</f>
        <v>0</v>
      </c>
      <c r="K2878" s="70">
        <f>ROUND(CSM_AGENCY3[[#This Row],[FY1 ANNUAL]]/12,2)</f>
        <v>0</v>
      </c>
      <c r="L2878" s="70">
        <f>ROUND(CSM_AGENCY3[[#This Row],[FY2 ANNUAL]]/12,2)</f>
        <v>0</v>
      </c>
    </row>
    <row r="2879" spans="1:12" hidden="1" x14ac:dyDescent="0.25">
      <c r="A2879" t="s">
        <v>252</v>
      </c>
      <c r="B2879" t="s">
        <v>374</v>
      </c>
      <c r="C2879" s="4" t="s">
        <v>470</v>
      </c>
      <c r="D2879" s="4"/>
      <c r="E2879" s="4" t="str">
        <f>CSM_AGENCY3[[#This Row],[Agency]]&amp;"-"&amp;CSM_AGENCY3[[#This Row],[Agency Name]]</f>
        <v>147-Minority &amp; Women's Business Enterp</v>
      </c>
      <c r="F2879" s="8" t="s">
        <v>59</v>
      </c>
      <c r="G2879" s="5" t="s">
        <v>460</v>
      </c>
      <c r="H2879" s="70">
        <f>SUMIFS('0. CSM'!C:C,'0. CSM'!L:L,CSM_AGENCY3[[#This Row],[Agency]],'0. CSM'!M:M,CSM_AGENCY3[[#This Row],[Billing CSM Title]])+SUMIFS('0. CSM'!E:E,'0. CSM'!L:L,CSM_AGENCY3[[#This Row],[Agency]],'0. CSM'!M:M,CSM_AGENCY3[[#This Row],[Billing CSM Title]])*1000</f>
        <v>2000</v>
      </c>
      <c r="I2879" s="70">
        <f>SUMIFS('0. CSM'!D:D,'0. CSM'!L:L,CSM_AGENCY3[[#This Row],[Agency]],'0. CSM'!M:M,CSM_AGENCY3[[#This Row],[Billing CSM Title]])+SUMIFS('0. CSM'!F:F,'0. CSM'!L:L,CSM_AGENCY3[[#This Row],[Agency]],'0. CSM'!M:M,CSM_AGENCY3[[#This Row],[Billing CSM Title]])*1000</f>
        <v>5000</v>
      </c>
      <c r="J2879" s="70">
        <f>CSM_AGENCY3[[#This Row],[FY1 ANNUAL]]+CSM_AGENCY3[[#This Row],[FY2 ANNUAL]]</f>
        <v>7000</v>
      </c>
      <c r="K2879" s="70">
        <f>ROUND(CSM_AGENCY3[[#This Row],[FY1 ANNUAL]]/12,2)</f>
        <v>166.67</v>
      </c>
      <c r="L2879" s="70">
        <f>ROUND(CSM_AGENCY3[[#This Row],[FY2 ANNUAL]]/12,2)</f>
        <v>416.67</v>
      </c>
    </row>
    <row r="2880" spans="1:12" hidden="1" x14ac:dyDescent="0.25">
      <c r="A2880" t="s">
        <v>253</v>
      </c>
      <c r="B2880" t="s">
        <v>375</v>
      </c>
      <c r="C2880" s="4" t="s">
        <v>470</v>
      </c>
      <c r="D2880" s="4"/>
      <c r="E2880" s="4" t="str">
        <f>CSM_AGENCY3[[#This Row],[Agency]]&amp;"-"&amp;CSM_AGENCY3[[#This Row],[Agency Name]]</f>
        <v>160-Office of Insurance Commissioner</v>
      </c>
      <c r="F2880" s="8" t="s">
        <v>59</v>
      </c>
      <c r="G2880" s="5" t="s">
        <v>460</v>
      </c>
      <c r="H2880" s="70">
        <f>SUMIFS('0. CSM'!C:C,'0. CSM'!L:L,CSM_AGENCY3[[#This Row],[Agency]],'0. CSM'!M:M,CSM_AGENCY3[[#This Row],[Billing CSM Title]])+SUMIFS('0. CSM'!E:E,'0. CSM'!L:L,CSM_AGENCY3[[#This Row],[Agency]],'0. CSM'!M:M,CSM_AGENCY3[[#This Row],[Billing CSM Title]])*1000</f>
        <v>8000</v>
      </c>
      <c r="I2880" s="70">
        <f>SUMIFS('0. CSM'!D:D,'0. CSM'!L:L,CSM_AGENCY3[[#This Row],[Agency]],'0. CSM'!M:M,CSM_AGENCY3[[#This Row],[Billing CSM Title]])+SUMIFS('0. CSM'!F:F,'0. CSM'!L:L,CSM_AGENCY3[[#This Row],[Agency]],'0. CSM'!M:M,CSM_AGENCY3[[#This Row],[Billing CSM Title]])*1000</f>
        <v>13000</v>
      </c>
      <c r="J2880" s="70">
        <f>CSM_AGENCY3[[#This Row],[FY1 ANNUAL]]+CSM_AGENCY3[[#This Row],[FY2 ANNUAL]]</f>
        <v>21000</v>
      </c>
      <c r="K2880" s="70">
        <f>ROUND(CSM_AGENCY3[[#This Row],[FY1 ANNUAL]]/12,2)</f>
        <v>666.67</v>
      </c>
      <c r="L2880" s="70">
        <f>ROUND(CSM_AGENCY3[[#This Row],[FY2 ANNUAL]]/12,2)</f>
        <v>1083.33</v>
      </c>
    </row>
    <row r="2881" spans="1:12" hidden="1" x14ac:dyDescent="0.25">
      <c r="A2881" t="s">
        <v>254</v>
      </c>
      <c r="B2881" t="s">
        <v>376</v>
      </c>
      <c r="C2881" s="4" t="s">
        <v>470</v>
      </c>
      <c r="D2881" s="4"/>
      <c r="E2881" s="4" t="str">
        <f>CSM_AGENCY3[[#This Row],[Agency]]&amp;"-"&amp;CSM_AGENCY3[[#This Row],[Agency Name]]</f>
        <v>163-Consolidated Technology Services</v>
      </c>
      <c r="F2881" s="8" t="s">
        <v>59</v>
      </c>
      <c r="G2881" s="5" t="s">
        <v>460</v>
      </c>
      <c r="H2881" s="70">
        <f>SUMIFS('0. CSM'!C:C,'0. CSM'!L:L,CSM_AGENCY3[[#This Row],[Agency]],'0. CSM'!M:M,CSM_AGENCY3[[#This Row],[Billing CSM Title]])+SUMIFS('0. CSM'!E:E,'0. CSM'!L:L,CSM_AGENCY3[[#This Row],[Agency]],'0. CSM'!M:M,CSM_AGENCY3[[#This Row],[Billing CSM Title]])*1000</f>
        <v>7000</v>
      </c>
      <c r="I2881" s="70">
        <f>SUMIFS('0. CSM'!D:D,'0. CSM'!L:L,CSM_AGENCY3[[#This Row],[Agency]],'0. CSM'!M:M,CSM_AGENCY3[[#This Row],[Billing CSM Title]])+SUMIFS('0. CSM'!F:F,'0. CSM'!L:L,CSM_AGENCY3[[#This Row],[Agency]],'0. CSM'!M:M,CSM_AGENCY3[[#This Row],[Billing CSM Title]])*1000</f>
        <v>12000</v>
      </c>
      <c r="J2881" s="70">
        <f>CSM_AGENCY3[[#This Row],[FY1 ANNUAL]]+CSM_AGENCY3[[#This Row],[FY2 ANNUAL]]</f>
        <v>19000</v>
      </c>
      <c r="K2881" s="70">
        <f>ROUND(CSM_AGENCY3[[#This Row],[FY1 ANNUAL]]/12,2)</f>
        <v>583.33000000000004</v>
      </c>
      <c r="L2881" s="70">
        <f>ROUND(CSM_AGENCY3[[#This Row],[FY2 ANNUAL]]/12,2)</f>
        <v>1000</v>
      </c>
    </row>
    <row r="2882" spans="1:12" hidden="1" x14ac:dyDescent="0.25">
      <c r="A2882" t="s">
        <v>255</v>
      </c>
      <c r="B2882" t="s">
        <v>377</v>
      </c>
      <c r="C2882" s="4" t="s">
        <v>470</v>
      </c>
      <c r="D2882" s="4"/>
      <c r="E2882" s="4" t="str">
        <f>CSM_AGENCY3[[#This Row],[Agency]]&amp;"-"&amp;CSM_AGENCY3[[#This Row],[Agency Name]]</f>
        <v>165-State Board of Accountancy</v>
      </c>
      <c r="F2882" s="8" t="s">
        <v>59</v>
      </c>
      <c r="G2882" s="5" t="s">
        <v>460</v>
      </c>
      <c r="H2882" s="70">
        <f>SUMIFS('0. CSM'!C:C,'0. CSM'!L:L,CSM_AGENCY3[[#This Row],[Agency]],'0. CSM'!M:M,CSM_AGENCY3[[#This Row],[Billing CSM Title]])+SUMIFS('0. CSM'!E:E,'0. CSM'!L:L,CSM_AGENCY3[[#This Row],[Agency]],'0. CSM'!M:M,CSM_AGENCY3[[#This Row],[Billing CSM Title]])*1000</f>
        <v>0</v>
      </c>
      <c r="I2882" s="70">
        <f>SUMIFS('0. CSM'!D:D,'0. CSM'!L:L,CSM_AGENCY3[[#This Row],[Agency]],'0. CSM'!M:M,CSM_AGENCY3[[#This Row],[Billing CSM Title]])+SUMIFS('0. CSM'!F:F,'0. CSM'!L:L,CSM_AGENCY3[[#This Row],[Agency]],'0. CSM'!M:M,CSM_AGENCY3[[#This Row],[Billing CSM Title]])*1000</f>
        <v>0</v>
      </c>
      <c r="J2882" s="70">
        <f>CSM_AGENCY3[[#This Row],[FY1 ANNUAL]]+CSM_AGENCY3[[#This Row],[FY2 ANNUAL]]</f>
        <v>0</v>
      </c>
      <c r="K2882" s="70">
        <f>ROUND(CSM_AGENCY3[[#This Row],[FY1 ANNUAL]]/12,2)</f>
        <v>0</v>
      </c>
      <c r="L2882" s="70">
        <f>ROUND(CSM_AGENCY3[[#This Row],[FY2 ANNUAL]]/12,2)</f>
        <v>0</v>
      </c>
    </row>
    <row r="2883" spans="1:12" hidden="1" x14ac:dyDescent="0.25">
      <c r="A2883" t="s">
        <v>256</v>
      </c>
      <c r="B2883" t="s">
        <v>378</v>
      </c>
      <c r="C2883" s="4" t="s">
        <v>470</v>
      </c>
      <c r="D2883" s="4"/>
      <c r="E2883" s="4" t="str">
        <f>CSM_AGENCY3[[#This Row],[Agency]]&amp;"-"&amp;CSM_AGENCY3[[#This Row],[Agency Name]]</f>
        <v>166-Bd of Reg Prof Eng &amp; Land Surveyors</v>
      </c>
      <c r="F2883" s="8" t="s">
        <v>59</v>
      </c>
      <c r="G2883" s="5" t="s">
        <v>460</v>
      </c>
      <c r="H2883" s="70">
        <f>SUMIFS('0. CSM'!C:C,'0. CSM'!L:L,CSM_AGENCY3[[#This Row],[Agency]],'0. CSM'!M:M,CSM_AGENCY3[[#This Row],[Billing CSM Title]])+SUMIFS('0. CSM'!E:E,'0. CSM'!L:L,CSM_AGENCY3[[#This Row],[Agency]],'0. CSM'!M:M,CSM_AGENCY3[[#This Row],[Billing CSM Title]])*1000</f>
        <v>2000</v>
      </c>
      <c r="I2883" s="70">
        <f>SUMIFS('0. CSM'!D:D,'0. CSM'!L:L,CSM_AGENCY3[[#This Row],[Agency]],'0. CSM'!M:M,CSM_AGENCY3[[#This Row],[Billing CSM Title]])+SUMIFS('0. CSM'!F:F,'0. CSM'!L:L,CSM_AGENCY3[[#This Row],[Agency]],'0. CSM'!M:M,CSM_AGENCY3[[#This Row],[Billing CSM Title]])*1000</f>
        <v>3000</v>
      </c>
      <c r="J2883" s="70">
        <f>CSM_AGENCY3[[#This Row],[FY1 ANNUAL]]+CSM_AGENCY3[[#This Row],[FY2 ANNUAL]]</f>
        <v>5000</v>
      </c>
      <c r="K2883" s="70">
        <f>ROUND(CSM_AGENCY3[[#This Row],[FY1 ANNUAL]]/12,2)</f>
        <v>166.67</v>
      </c>
      <c r="L2883" s="70">
        <f>ROUND(CSM_AGENCY3[[#This Row],[FY2 ANNUAL]]/12,2)</f>
        <v>250</v>
      </c>
    </row>
    <row r="2884" spans="1:12" hidden="1" x14ac:dyDescent="0.25">
      <c r="A2884" t="s">
        <v>257</v>
      </c>
      <c r="B2884" t="s">
        <v>379</v>
      </c>
      <c r="C2884" s="4" t="s">
        <v>470</v>
      </c>
      <c r="D2884" s="4"/>
      <c r="E2884" s="4" t="str">
        <f>CSM_AGENCY3[[#This Row],[Agency]]&amp;"-"&amp;CSM_AGENCY3[[#This Row],[Agency Name]]</f>
        <v>167-Forensic Investigations Council</v>
      </c>
      <c r="F2884" s="8" t="s">
        <v>59</v>
      </c>
      <c r="G2884" s="5" t="s">
        <v>460</v>
      </c>
      <c r="H2884" s="70">
        <f>SUMIFS('0. CSM'!C:C,'0. CSM'!L:L,CSM_AGENCY3[[#This Row],[Agency]],'0. CSM'!M:M,CSM_AGENCY3[[#This Row],[Billing CSM Title]])+SUMIFS('0. CSM'!E:E,'0. CSM'!L:L,CSM_AGENCY3[[#This Row],[Agency]],'0. CSM'!M:M,CSM_AGENCY3[[#This Row],[Billing CSM Title]])*1000</f>
        <v>0</v>
      </c>
      <c r="I2884" s="70">
        <f>SUMIFS('0. CSM'!D:D,'0. CSM'!L:L,CSM_AGENCY3[[#This Row],[Agency]],'0. CSM'!M:M,CSM_AGENCY3[[#This Row],[Billing CSM Title]])+SUMIFS('0. CSM'!F:F,'0. CSM'!L:L,CSM_AGENCY3[[#This Row],[Agency]],'0. CSM'!M:M,CSM_AGENCY3[[#This Row],[Billing CSM Title]])*1000</f>
        <v>0</v>
      </c>
      <c r="J2884" s="70">
        <f>CSM_AGENCY3[[#This Row],[FY1 ANNUAL]]+CSM_AGENCY3[[#This Row],[FY2 ANNUAL]]</f>
        <v>0</v>
      </c>
      <c r="K2884" s="70">
        <f>ROUND(CSM_AGENCY3[[#This Row],[FY1 ANNUAL]]/12,2)</f>
        <v>0</v>
      </c>
      <c r="L2884" s="70">
        <f>ROUND(CSM_AGENCY3[[#This Row],[FY2 ANNUAL]]/12,2)</f>
        <v>0</v>
      </c>
    </row>
    <row r="2885" spans="1:12" hidden="1" x14ac:dyDescent="0.25">
      <c r="A2885" t="s">
        <v>258</v>
      </c>
      <c r="B2885" t="s">
        <v>380</v>
      </c>
      <c r="C2885" s="4" t="s">
        <v>470</v>
      </c>
      <c r="D2885" s="4"/>
      <c r="E2885" s="4" t="str">
        <f>CSM_AGENCY3[[#This Row],[Agency]]&amp;"-"&amp;CSM_AGENCY3[[#This Row],[Agency Name]]</f>
        <v>179-Dept of Enterprise Services</v>
      </c>
      <c r="F2885" s="8" t="s">
        <v>59</v>
      </c>
      <c r="G2885" s="5" t="s">
        <v>460</v>
      </c>
      <c r="H2885" s="70">
        <f>SUMIFS('0. CSM'!C:C,'0. CSM'!L:L,CSM_AGENCY3[[#This Row],[Agency]],'0. CSM'!M:M,CSM_AGENCY3[[#This Row],[Billing CSM Title]])+SUMIFS('0. CSM'!E:E,'0. CSM'!L:L,CSM_AGENCY3[[#This Row],[Agency]],'0. CSM'!M:M,CSM_AGENCY3[[#This Row],[Billing CSM Title]])*1000</f>
        <v>34000</v>
      </c>
      <c r="I2885" s="70">
        <f>SUMIFS('0. CSM'!D:D,'0. CSM'!L:L,CSM_AGENCY3[[#This Row],[Agency]],'0. CSM'!M:M,CSM_AGENCY3[[#This Row],[Billing CSM Title]])+SUMIFS('0. CSM'!F:F,'0. CSM'!L:L,CSM_AGENCY3[[#This Row],[Agency]],'0. CSM'!M:M,CSM_AGENCY3[[#This Row],[Billing CSM Title]])*1000</f>
        <v>54000</v>
      </c>
      <c r="J2885" s="70">
        <f>CSM_AGENCY3[[#This Row],[FY1 ANNUAL]]+CSM_AGENCY3[[#This Row],[FY2 ANNUAL]]</f>
        <v>88000</v>
      </c>
      <c r="K2885" s="70">
        <f>ROUND(CSM_AGENCY3[[#This Row],[FY1 ANNUAL]]/12,2)</f>
        <v>2833.33</v>
      </c>
      <c r="L2885" s="70">
        <f>ROUND(CSM_AGENCY3[[#This Row],[FY2 ANNUAL]]/12,2)</f>
        <v>4500</v>
      </c>
    </row>
    <row r="2886" spans="1:12" hidden="1" x14ac:dyDescent="0.25">
      <c r="A2886" t="s">
        <v>259</v>
      </c>
      <c r="B2886" t="s">
        <v>381</v>
      </c>
      <c r="C2886" s="4" t="s">
        <v>470</v>
      </c>
      <c r="D2886" s="4"/>
      <c r="E2886" s="4" t="str">
        <f>CSM_AGENCY3[[#This Row],[Agency]]&amp;"-"&amp;CSM_AGENCY3[[#This Row],[Agency Name]]</f>
        <v>185-Washington Horse Racing Commission</v>
      </c>
      <c r="F2886" s="8" t="s">
        <v>59</v>
      </c>
      <c r="G2886" s="5" t="s">
        <v>460</v>
      </c>
      <c r="H2886" s="70">
        <f>SUMIFS('0. CSM'!C:C,'0. CSM'!L:L,CSM_AGENCY3[[#This Row],[Agency]],'0. CSM'!M:M,CSM_AGENCY3[[#This Row],[Billing CSM Title]])+SUMIFS('0. CSM'!E:E,'0. CSM'!L:L,CSM_AGENCY3[[#This Row],[Agency]],'0. CSM'!M:M,CSM_AGENCY3[[#This Row],[Billing CSM Title]])*1000</f>
        <v>0</v>
      </c>
      <c r="I2886" s="70">
        <f>SUMIFS('0. CSM'!D:D,'0. CSM'!L:L,CSM_AGENCY3[[#This Row],[Agency]],'0. CSM'!M:M,CSM_AGENCY3[[#This Row],[Billing CSM Title]])+SUMIFS('0. CSM'!F:F,'0. CSM'!L:L,CSM_AGENCY3[[#This Row],[Agency]],'0. CSM'!M:M,CSM_AGENCY3[[#This Row],[Billing CSM Title]])*1000</f>
        <v>0</v>
      </c>
      <c r="J2886" s="70">
        <f>CSM_AGENCY3[[#This Row],[FY1 ANNUAL]]+CSM_AGENCY3[[#This Row],[FY2 ANNUAL]]</f>
        <v>0</v>
      </c>
      <c r="K2886" s="70">
        <f>ROUND(CSM_AGENCY3[[#This Row],[FY1 ANNUAL]]/12,2)</f>
        <v>0</v>
      </c>
      <c r="L2886" s="70">
        <f>ROUND(CSM_AGENCY3[[#This Row],[FY2 ANNUAL]]/12,2)</f>
        <v>0</v>
      </c>
    </row>
    <row r="2887" spans="1:12" hidden="1" x14ac:dyDescent="0.25">
      <c r="A2887" t="s">
        <v>260</v>
      </c>
      <c r="B2887" t="s">
        <v>382</v>
      </c>
      <c r="C2887" s="4" t="s">
        <v>470</v>
      </c>
      <c r="D2887" s="4"/>
      <c r="E2887" s="4" t="str">
        <f>CSM_AGENCY3[[#This Row],[Agency]]&amp;"-"&amp;CSM_AGENCY3[[#This Row],[Agency Name]]</f>
        <v>190-Bd of Industrial Insurance Appeals</v>
      </c>
      <c r="F2887" s="8" t="s">
        <v>59</v>
      </c>
      <c r="G2887" s="5" t="s">
        <v>460</v>
      </c>
      <c r="H2887" s="70">
        <f>SUMIFS('0. CSM'!C:C,'0. CSM'!L:L,CSM_AGENCY3[[#This Row],[Agency]],'0. CSM'!M:M,CSM_AGENCY3[[#This Row],[Billing CSM Title]])+SUMIFS('0. CSM'!E:E,'0. CSM'!L:L,CSM_AGENCY3[[#This Row],[Agency]],'0. CSM'!M:M,CSM_AGENCY3[[#This Row],[Billing CSM Title]])*1000</f>
        <v>12000</v>
      </c>
      <c r="I2887" s="70">
        <f>SUMIFS('0. CSM'!D:D,'0. CSM'!L:L,CSM_AGENCY3[[#This Row],[Agency]],'0. CSM'!M:M,CSM_AGENCY3[[#This Row],[Billing CSM Title]])+SUMIFS('0. CSM'!F:F,'0. CSM'!L:L,CSM_AGENCY3[[#This Row],[Agency]],'0. CSM'!M:M,CSM_AGENCY3[[#This Row],[Billing CSM Title]])*1000</f>
        <v>20000</v>
      </c>
      <c r="J2887" s="70">
        <f>CSM_AGENCY3[[#This Row],[FY1 ANNUAL]]+CSM_AGENCY3[[#This Row],[FY2 ANNUAL]]</f>
        <v>32000</v>
      </c>
      <c r="K2887" s="70">
        <f>ROUND(CSM_AGENCY3[[#This Row],[FY1 ANNUAL]]/12,2)</f>
        <v>1000</v>
      </c>
      <c r="L2887" s="70">
        <f>ROUND(CSM_AGENCY3[[#This Row],[FY2 ANNUAL]]/12,2)</f>
        <v>1666.67</v>
      </c>
    </row>
    <row r="2888" spans="1:12" hidden="1" x14ac:dyDescent="0.25">
      <c r="A2888" t="s">
        <v>261</v>
      </c>
      <c r="B2888" t="s">
        <v>383</v>
      </c>
      <c r="C2888" s="4" t="s">
        <v>470</v>
      </c>
      <c r="D2888" s="4"/>
      <c r="E2888" s="4" t="str">
        <f>CSM_AGENCY3[[#This Row],[Agency]]&amp;"-"&amp;CSM_AGENCY3[[#This Row],[Agency Name]]</f>
        <v>195-Liquor and Cannabis Board</v>
      </c>
      <c r="F2888" s="8" t="s">
        <v>59</v>
      </c>
      <c r="G2888" s="5" t="s">
        <v>460</v>
      </c>
      <c r="H2888" s="70">
        <f>SUMIFS('0. CSM'!C:C,'0. CSM'!L:L,CSM_AGENCY3[[#This Row],[Agency]],'0. CSM'!M:M,CSM_AGENCY3[[#This Row],[Billing CSM Title]])+SUMIFS('0. CSM'!E:E,'0. CSM'!L:L,CSM_AGENCY3[[#This Row],[Agency]],'0. CSM'!M:M,CSM_AGENCY3[[#This Row],[Billing CSM Title]])*1000</f>
        <v>8000</v>
      </c>
      <c r="I2888" s="70">
        <f>SUMIFS('0. CSM'!D:D,'0. CSM'!L:L,CSM_AGENCY3[[#This Row],[Agency]],'0. CSM'!M:M,CSM_AGENCY3[[#This Row],[Billing CSM Title]])+SUMIFS('0. CSM'!F:F,'0. CSM'!L:L,CSM_AGENCY3[[#This Row],[Agency]],'0. CSM'!M:M,CSM_AGENCY3[[#This Row],[Billing CSM Title]])*1000</f>
        <v>14000</v>
      </c>
      <c r="J2888" s="70">
        <f>CSM_AGENCY3[[#This Row],[FY1 ANNUAL]]+CSM_AGENCY3[[#This Row],[FY2 ANNUAL]]</f>
        <v>22000</v>
      </c>
      <c r="K2888" s="70">
        <f>ROUND(CSM_AGENCY3[[#This Row],[FY1 ANNUAL]]/12,2)</f>
        <v>666.67</v>
      </c>
      <c r="L2888" s="70">
        <f>ROUND(CSM_AGENCY3[[#This Row],[FY2 ANNUAL]]/12,2)</f>
        <v>1166.67</v>
      </c>
    </row>
    <row r="2889" spans="1:12" hidden="1" x14ac:dyDescent="0.25">
      <c r="A2889" t="s">
        <v>262</v>
      </c>
      <c r="B2889" t="s">
        <v>384</v>
      </c>
      <c r="C2889" s="4" t="s">
        <v>470</v>
      </c>
      <c r="D2889" s="4"/>
      <c r="E2889" s="4" t="str">
        <f>CSM_AGENCY3[[#This Row],[Agency]]&amp;"-"&amp;CSM_AGENCY3[[#This Row],[Agency Name]]</f>
        <v>205-Board of Pilotage Commissioners</v>
      </c>
      <c r="F2889" s="8" t="s">
        <v>59</v>
      </c>
      <c r="G2889" s="5" t="s">
        <v>460</v>
      </c>
      <c r="H2889" s="70">
        <f>SUMIFS('0. CSM'!C:C,'0. CSM'!L:L,CSM_AGENCY3[[#This Row],[Agency]],'0. CSM'!M:M,CSM_AGENCY3[[#This Row],[Billing CSM Title]])+SUMIFS('0. CSM'!E:E,'0. CSM'!L:L,CSM_AGENCY3[[#This Row],[Agency]],'0. CSM'!M:M,CSM_AGENCY3[[#This Row],[Billing CSM Title]])*1000</f>
        <v>0</v>
      </c>
      <c r="I2889" s="70">
        <f>SUMIFS('0. CSM'!D:D,'0. CSM'!L:L,CSM_AGENCY3[[#This Row],[Agency]],'0. CSM'!M:M,CSM_AGENCY3[[#This Row],[Billing CSM Title]])+SUMIFS('0. CSM'!F:F,'0. CSM'!L:L,CSM_AGENCY3[[#This Row],[Agency]],'0. CSM'!M:M,CSM_AGENCY3[[#This Row],[Billing CSM Title]])*1000</f>
        <v>0</v>
      </c>
      <c r="J2889" s="70">
        <f>CSM_AGENCY3[[#This Row],[FY1 ANNUAL]]+CSM_AGENCY3[[#This Row],[FY2 ANNUAL]]</f>
        <v>0</v>
      </c>
      <c r="K2889" s="70">
        <f>ROUND(CSM_AGENCY3[[#This Row],[FY1 ANNUAL]]/12,2)</f>
        <v>0</v>
      </c>
      <c r="L2889" s="70">
        <f>ROUND(CSM_AGENCY3[[#This Row],[FY2 ANNUAL]]/12,2)</f>
        <v>0</v>
      </c>
    </row>
    <row r="2890" spans="1:12" hidden="1" x14ac:dyDescent="0.25">
      <c r="A2890" t="s">
        <v>263</v>
      </c>
      <c r="B2890" t="s">
        <v>385</v>
      </c>
      <c r="C2890" s="4" t="s">
        <v>470</v>
      </c>
      <c r="D2890" s="4"/>
      <c r="E2890" s="4" t="str">
        <f>CSM_AGENCY3[[#This Row],[Agency]]&amp;"-"&amp;CSM_AGENCY3[[#This Row],[Agency Name]]</f>
        <v>215-Utilities and Transportation Comm</v>
      </c>
      <c r="F2890" s="8" t="s">
        <v>59</v>
      </c>
      <c r="G2890" s="5" t="s">
        <v>460</v>
      </c>
      <c r="H2890" s="70">
        <f>SUMIFS('0. CSM'!C:C,'0. CSM'!L:L,CSM_AGENCY3[[#This Row],[Agency]],'0. CSM'!M:M,CSM_AGENCY3[[#This Row],[Billing CSM Title]])+SUMIFS('0. CSM'!E:E,'0. CSM'!L:L,CSM_AGENCY3[[#This Row],[Agency]],'0. CSM'!M:M,CSM_AGENCY3[[#This Row],[Billing CSM Title]])*1000</f>
        <v>6000</v>
      </c>
      <c r="I2890" s="70">
        <f>SUMIFS('0. CSM'!D:D,'0. CSM'!L:L,CSM_AGENCY3[[#This Row],[Agency]],'0. CSM'!M:M,CSM_AGENCY3[[#This Row],[Billing CSM Title]])+SUMIFS('0. CSM'!F:F,'0. CSM'!L:L,CSM_AGENCY3[[#This Row],[Agency]],'0. CSM'!M:M,CSM_AGENCY3[[#This Row],[Billing CSM Title]])*1000</f>
        <v>10000</v>
      </c>
      <c r="J2890" s="70">
        <f>CSM_AGENCY3[[#This Row],[FY1 ANNUAL]]+CSM_AGENCY3[[#This Row],[FY2 ANNUAL]]</f>
        <v>16000</v>
      </c>
      <c r="K2890" s="70">
        <f>ROUND(CSM_AGENCY3[[#This Row],[FY1 ANNUAL]]/12,2)</f>
        <v>500</v>
      </c>
      <c r="L2890" s="70">
        <f>ROUND(CSM_AGENCY3[[#This Row],[FY2 ANNUAL]]/12,2)</f>
        <v>833.33</v>
      </c>
    </row>
    <row r="2891" spans="1:12" hidden="1" x14ac:dyDescent="0.25">
      <c r="A2891" t="s">
        <v>264</v>
      </c>
      <c r="B2891" t="s">
        <v>386</v>
      </c>
      <c r="C2891" s="4" t="s">
        <v>470</v>
      </c>
      <c r="D2891" s="4"/>
      <c r="E2891" s="4" t="str">
        <f>CSM_AGENCY3[[#This Row],[Agency]]&amp;"-"&amp;CSM_AGENCY3[[#This Row],[Agency Name]]</f>
        <v>220-Board for Volunteer Firefighters</v>
      </c>
      <c r="F2891" s="8" t="s">
        <v>59</v>
      </c>
      <c r="G2891" s="5" t="s">
        <v>460</v>
      </c>
      <c r="H2891" s="70">
        <f>SUMIFS('0. CSM'!C:C,'0. CSM'!L:L,CSM_AGENCY3[[#This Row],[Agency]],'0. CSM'!M:M,CSM_AGENCY3[[#This Row],[Billing CSM Title]])+SUMIFS('0. CSM'!E:E,'0. CSM'!L:L,CSM_AGENCY3[[#This Row],[Agency]],'0. CSM'!M:M,CSM_AGENCY3[[#This Row],[Billing CSM Title]])*1000</f>
        <v>0</v>
      </c>
      <c r="I2891" s="70">
        <f>SUMIFS('0. CSM'!D:D,'0. CSM'!L:L,CSM_AGENCY3[[#This Row],[Agency]],'0. CSM'!M:M,CSM_AGENCY3[[#This Row],[Billing CSM Title]])+SUMIFS('0. CSM'!F:F,'0. CSM'!L:L,CSM_AGENCY3[[#This Row],[Agency]],'0. CSM'!M:M,CSM_AGENCY3[[#This Row],[Billing CSM Title]])*1000</f>
        <v>0</v>
      </c>
      <c r="J2891" s="70">
        <f>CSM_AGENCY3[[#This Row],[FY1 ANNUAL]]+CSM_AGENCY3[[#This Row],[FY2 ANNUAL]]</f>
        <v>0</v>
      </c>
      <c r="K2891" s="70">
        <f>ROUND(CSM_AGENCY3[[#This Row],[FY1 ANNUAL]]/12,2)</f>
        <v>0</v>
      </c>
      <c r="L2891" s="70">
        <f>ROUND(CSM_AGENCY3[[#This Row],[FY2 ANNUAL]]/12,2)</f>
        <v>0</v>
      </c>
    </row>
    <row r="2892" spans="1:12" hidden="1" x14ac:dyDescent="0.25">
      <c r="A2892" t="s">
        <v>265</v>
      </c>
      <c r="B2892" t="s">
        <v>387</v>
      </c>
      <c r="C2892" s="4" t="s">
        <v>470</v>
      </c>
      <c r="D2892" s="4"/>
      <c r="E2892" s="4" t="str">
        <f>CSM_AGENCY3[[#This Row],[Agency]]&amp;"-"&amp;CSM_AGENCY3[[#This Row],[Agency Name]]</f>
        <v>225-Washington State Patrol</v>
      </c>
      <c r="F2892" s="8" t="s">
        <v>59</v>
      </c>
      <c r="G2892" s="5" t="s">
        <v>460</v>
      </c>
      <c r="H2892" s="70">
        <f>SUMIFS('0. CSM'!C:C,'0. CSM'!L:L,CSM_AGENCY3[[#This Row],[Agency]],'0. CSM'!M:M,CSM_AGENCY3[[#This Row],[Billing CSM Title]])+SUMIFS('0. CSM'!E:E,'0. CSM'!L:L,CSM_AGENCY3[[#This Row],[Agency]],'0. CSM'!M:M,CSM_AGENCY3[[#This Row],[Billing CSM Title]])*1000</f>
        <v>45000</v>
      </c>
      <c r="I2892" s="70">
        <f>SUMIFS('0. CSM'!D:D,'0. CSM'!L:L,CSM_AGENCY3[[#This Row],[Agency]],'0. CSM'!M:M,CSM_AGENCY3[[#This Row],[Billing CSM Title]])+SUMIFS('0. CSM'!F:F,'0. CSM'!L:L,CSM_AGENCY3[[#This Row],[Agency]],'0. CSM'!M:M,CSM_AGENCY3[[#This Row],[Billing CSM Title]])*1000</f>
        <v>75000</v>
      </c>
      <c r="J2892" s="70">
        <f>CSM_AGENCY3[[#This Row],[FY1 ANNUAL]]+CSM_AGENCY3[[#This Row],[FY2 ANNUAL]]</f>
        <v>120000</v>
      </c>
      <c r="K2892" s="70">
        <f>ROUND(CSM_AGENCY3[[#This Row],[FY1 ANNUAL]]/12,2)</f>
        <v>3750</v>
      </c>
      <c r="L2892" s="70">
        <f>ROUND(CSM_AGENCY3[[#This Row],[FY2 ANNUAL]]/12,2)</f>
        <v>6250</v>
      </c>
    </row>
    <row r="2893" spans="1:12" hidden="1" x14ac:dyDescent="0.25">
      <c r="A2893" t="s">
        <v>266</v>
      </c>
      <c r="B2893" t="s">
        <v>388</v>
      </c>
      <c r="C2893" s="4" t="s">
        <v>470</v>
      </c>
      <c r="D2893" s="4"/>
      <c r="E2893" s="4" t="str">
        <f>CSM_AGENCY3[[#This Row],[Agency]]&amp;"-"&amp;CSM_AGENCY3[[#This Row],[Agency Name]]</f>
        <v>227-Criminal Justice Training Comm</v>
      </c>
      <c r="F2893" s="8" t="s">
        <v>59</v>
      </c>
      <c r="G2893" s="5" t="s">
        <v>460</v>
      </c>
      <c r="H2893" s="70">
        <f>SUMIFS('0. CSM'!C:C,'0. CSM'!L:L,CSM_AGENCY3[[#This Row],[Agency]],'0. CSM'!M:M,CSM_AGENCY3[[#This Row],[Billing CSM Title]])+SUMIFS('0. CSM'!E:E,'0. CSM'!L:L,CSM_AGENCY3[[#This Row],[Agency]],'0. CSM'!M:M,CSM_AGENCY3[[#This Row],[Billing CSM Title]])*1000</f>
        <v>6000</v>
      </c>
      <c r="I2893" s="70">
        <f>SUMIFS('0. CSM'!D:D,'0. CSM'!L:L,CSM_AGENCY3[[#This Row],[Agency]],'0. CSM'!M:M,CSM_AGENCY3[[#This Row],[Billing CSM Title]])+SUMIFS('0. CSM'!F:F,'0. CSM'!L:L,CSM_AGENCY3[[#This Row],[Agency]],'0. CSM'!M:M,CSM_AGENCY3[[#This Row],[Billing CSM Title]])*1000</f>
        <v>11000</v>
      </c>
      <c r="J2893" s="70">
        <f>CSM_AGENCY3[[#This Row],[FY1 ANNUAL]]+CSM_AGENCY3[[#This Row],[FY2 ANNUAL]]</f>
        <v>17000</v>
      </c>
      <c r="K2893" s="70">
        <f>ROUND(CSM_AGENCY3[[#This Row],[FY1 ANNUAL]]/12,2)</f>
        <v>500</v>
      </c>
      <c r="L2893" s="70">
        <f>ROUND(CSM_AGENCY3[[#This Row],[FY2 ANNUAL]]/12,2)</f>
        <v>916.67</v>
      </c>
    </row>
    <row r="2894" spans="1:12" hidden="1" x14ac:dyDescent="0.25">
      <c r="A2894" t="s">
        <v>267</v>
      </c>
      <c r="B2894" t="s">
        <v>389</v>
      </c>
      <c r="C2894" s="4" t="s">
        <v>470</v>
      </c>
      <c r="D2894" s="4"/>
      <c r="E2894" s="4" t="str">
        <f>CSM_AGENCY3[[#This Row],[Agency]]&amp;"-"&amp;CSM_AGENCY3[[#This Row],[Agency Name]]</f>
        <v>228-WA Traffic Safety Commission</v>
      </c>
      <c r="F2894" s="8" t="s">
        <v>59</v>
      </c>
      <c r="G2894" s="5" t="s">
        <v>460</v>
      </c>
      <c r="H2894" s="70">
        <f>SUMIFS('0. CSM'!C:C,'0. CSM'!L:L,CSM_AGENCY3[[#This Row],[Agency]],'0. CSM'!M:M,CSM_AGENCY3[[#This Row],[Billing CSM Title]])+SUMIFS('0. CSM'!E:E,'0. CSM'!L:L,CSM_AGENCY3[[#This Row],[Agency]],'0. CSM'!M:M,CSM_AGENCY3[[#This Row],[Billing CSM Title]])*1000</f>
        <v>2000</v>
      </c>
      <c r="I2894" s="70">
        <f>SUMIFS('0. CSM'!D:D,'0. CSM'!L:L,CSM_AGENCY3[[#This Row],[Agency]],'0. CSM'!M:M,CSM_AGENCY3[[#This Row],[Billing CSM Title]])+SUMIFS('0. CSM'!F:F,'0. CSM'!L:L,CSM_AGENCY3[[#This Row],[Agency]],'0. CSM'!M:M,CSM_AGENCY3[[#This Row],[Billing CSM Title]])*1000</f>
        <v>4000</v>
      </c>
      <c r="J2894" s="70">
        <f>CSM_AGENCY3[[#This Row],[FY1 ANNUAL]]+CSM_AGENCY3[[#This Row],[FY2 ANNUAL]]</f>
        <v>6000</v>
      </c>
      <c r="K2894" s="70">
        <f>ROUND(CSM_AGENCY3[[#This Row],[FY1 ANNUAL]]/12,2)</f>
        <v>166.67</v>
      </c>
      <c r="L2894" s="70">
        <f>ROUND(CSM_AGENCY3[[#This Row],[FY2 ANNUAL]]/12,2)</f>
        <v>333.33</v>
      </c>
    </row>
    <row r="2895" spans="1:12" hidden="1" x14ac:dyDescent="0.25">
      <c r="A2895" t="s">
        <v>268</v>
      </c>
      <c r="B2895" t="s">
        <v>390</v>
      </c>
      <c r="C2895" s="4" t="s">
        <v>470</v>
      </c>
      <c r="D2895" s="4"/>
      <c r="E2895" s="4" t="str">
        <f>CSM_AGENCY3[[#This Row],[Agency]]&amp;"-"&amp;CSM_AGENCY3[[#This Row],[Agency Name]]</f>
        <v>229-Office of Independent Investigations</v>
      </c>
      <c r="F2895" s="8" t="s">
        <v>59</v>
      </c>
      <c r="G2895" s="5" t="s">
        <v>460</v>
      </c>
      <c r="H2895" s="70">
        <f>SUMIFS('0. CSM'!C:C,'0. CSM'!L:L,CSM_AGENCY3[[#This Row],[Agency]],'0. CSM'!M:M,CSM_AGENCY3[[#This Row],[Billing CSM Title]])+SUMIFS('0. CSM'!E:E,'0. CSM'!L:L,CSM_AGENCY3[[#This Row],[Agency]],'0. CSM'!M:M,CSM_AGENCY3[[#This Row],[Billing CSM Title]])*1000</f>
        <v>0</v>
      </c>
      <c r="I2895" s="70">
        <f>SUMIFS('0. CSM'!D:D,'0. CSM'!L:L,CSM_AGENCY3[[#This Row],[Agency]],'0. CSM'!M:M,CSM_AGENCY3[[#This Row],[Billing CSM Title]])+SUMIFS('0. CSM'!F:F,'0. CSM'!L:L,CSM_AGENCY3[[#This Row],[Agency]],'0. CSM'!M:M,CSM_AGENCY3[[#This Row],[Billing CSM Title]])*1000</f>
        <v>0</v>
      </c>
      <c r="J2895" s="70">
        <f>CSM_AGENCY3[[#This Row],[FY1 ANNUAL]]+CSM_AGENCY3[[#This Row],[FY2 ANNUAL]]</f>
        <v>0</v>
      </c>
      <c r="K2895" s="70">
        <f>ROUND(CSM_AGENCY3[[#This Row],[FY1 ANNUAL]]/12,2)</f>
        <v>0</v>
      </c>
      <c r="L2895" s="70">
        <f>ROUND(CSM_AGENCY3[[#This Row],[FY2 ANNUAL]]/12,2)</f>
        <v>0</v>
      </c>
    </row>
    <row r="2896" spans="1:12" hidden="1" x14ac:dyDescent="0.25">
      <c r="A2896" t="s">
        <v>269</v>
      </c>
      <c r="B2896" t="s">
        <v>391</v>
      </c>
      <c r="C2896" s="4" t="s">
        <v>470</v>
      </c>
      <c r="D2896" s="4"/>
      <c r="E2896" s="4" t="str">
        <f>CSM_AGENCY3[[#This Row],[Agency]]&amp;"-"&amp;CSM_AGENCY3[[#This Row],[Agency Name]]</f>
        <v>235-Department of Labor and Industries</v>
      </c>
      <c r="F2896" s="8" t="s">
        <v>59</v>
      </c>
      <c r="G2896" s="5" t="s">
        <v>460</v>
      </c>
      <c r="H2896" s="70">
        <f>SUMIFS('0. CSM'!C:C,'0. CSM'!L:L,CSM_AGENCY3[[#This Row],[Agency]],'0. CSM'!M:M,CSM_AGENCY3[[#This Row],[Billing CSM Title]])+SUMIFS('0. CSM'!E:E,'0. CSM'!L:L,CSM_AGENCY3[[#This Row],[Agency]],'0. CSM'!M:M,CSM_AGENCY3[[#This Row],[Billing CSM Title]])*1000</f>
        <v>74000</v>
      </c>
      <c r="I2896" s="70">
        <f>SUMIFS('0. CSM'!D:D,'0. CSM'!L:L,CSM_AGENCY3[[#This Row],[Agency]],'0. CSM'!M:M,CSM_AGENCY3[[#This Row],[Billing CSM Title]])+SUMIFS('0. CSM'!F:F,'0. CSM'!L:L,CSM_AGENCY3[[#This Row],[Agency]],'0. CSM'!M:M,CSM_AGENCY3[[#This Row],[Billing CSM Title]])*1000</f>
        <v>125000</v>
      </c>
      <c r="J2896" s="70">
        <f>CSM_AGENCY3[[#This Row],[FY1 ANNUAL]]+CSM_AGENCY3[[#This Row],[FY2 ANNUAL]]</f>
        <v>199000</v>
      </c>
      <c r="K2896" s="70">
        <f>ROUND(CSM_AGENCY3[[#This Row],[FY1 ANNUAL]]/12,2)</f>
        <v>6166.67</v>
      </c>
      <c r="L2896" s="70">
        <f>ROUND(CSM_AGENCY3[[#This Row],[FY2 ANNUAL]]/12,2)</f>
        <v>10416.67</v>
      </c>
    </row>
    <row r="2897" spans="1:12" hidden="1" x14ac:dyDescent="0.25">
      <c r="A2897" t="s">
        <v>270</v>
      </c>
      <c r="B2897" t="s">
        <v>392</v>
      </c>
      <c r="C2897" s="4" t="s">
        <v>470</v>
      </c>
      <c r="D2897" s="4"/>
      <c r="E2897" s="4" t="str">
        <f>CSM_AGENCY3[[#This Row],[Agency]]&amp;"-"&amp;CSM_AGENCY3[[#This Row],[Agency Name]]</f>
        <v>240-Department of Licensing</v>
      </c>
      <c r="F2897" s="8" t="s">
        <v>59</v>
      </c>
      <c r="G2897" s="5" t="s">
        <v>460</v>
      </c>
      <c r="H2897" s="70">
        <v>299000</v>
      </c>
      <c r="I2897" s="70">
        <f>SUMIFS('0. CSM'!D:D,'0. CSM'!L:L,CSM_AGENCY3[[#This Row],[Agency]],'0. CSM'!M:M,CSM_AGENCY3[[#This Row],[Billing CSM Title]])+SUMIFS('0. CSM'!F:F,'0. CSM'!L:L,CSM_AGENCY3[[#This Row],[Agency]],'0. CSM'!M:M,CSM_AGENCY3[[#This Row],[Billing CSM Title]])*1000</f>
        <v>488000</v>
      </c>
      <c r="J2897" s="70">
        <f>CSM_AGENCY3[[#This Row],[FY1 ANNUAL]]+CSM_AGENCY3[[#This Row],[FY2 ANNUAL]]</f>
        <v>787000</v>
      </c>
      <c r="K2897" s="70">
        <f>ROUND(CSM_AGENCY3[[#This Row],[FY1 ANNUAL]]/12,2)</f>
        <v>24916.67</v>
      </c>
      <c r="L2897" s="70">
        <f>ROUND(CSM_AGENCY3[[#This Row],[FY2 ANNUAL]]/12,2)</f>
        <v>40666.67</v>
      </c>
    </row>
    <row r="2898" spans="1:12" hidden="1" x14ac:dyDescent="0.25">
      <c r="A2898" t="s">
        <v>271</v>
      </c>
      <c r="B2898" t="s">
        <v>393</v>
      </c>
      <c r="C2898" s="4" t="s">
        <v>470</v>
      </c>
      <c r="D2898" s="4"/>
      <c r="E2898" s="4" t="str">
        <f>CSM_AGENCY3[[#This Row],[Agency]]&amp;"-"&amp;CSM_AGENCY3[[#This Row],[Agency Name]]</f>
        <v>245-Military Department</v>
      </c>
      <c r="F2898" s="8" t="s">
        <v>59</v>
      </c>
      <c r="G2898" s="5" t="s">
        <v>460</v>
      </c>
      <c r="H2898" s="70">
        <f>SUMIFS('0. CSM'!C:C,'0. CSM'!L:L,CSM_AGENCY3[[#This Row],[Agency]],'0. CSM'!M:M,CSM_AGENCY3[[#This Row],[Billing CSM Title]])+SUMIFS('0. CSM'!E:E,'0. CSM'!L:L,CSM_AGENCY3[[#This Row],[Agency]],'0. CSM'!M:M,CSM_AGENCY3[[#This Row],[Billing CSM Title]])*1000</f>
        <v>9000</v>
      </c>
      <c r="I2898" s="70">
        <f>SUMIFS('0. CSM'!D:D,'0. CSM'!L:L,CSM_AGENCY3[[#This Row],[Agency]],'0. CSM'!M:M,CSM_AGENCY3[[#This Row],[Billing CSM Title]])+SUMIFS('0. CSM'!F:F,'0. CSM'!L:L,CSM_AGENCY3[[#This Row],[Agency]],'0. CSM'!M:M,CSM_AGENCY3[[#This Row],[Billing CSM Title]])*1000</f>
        <v>15000</v>
      </c>
      <c r="J2898" s="70">
        <f>CSM_AGENCY3[[#This Row],[FY1 ANNUAL]]+CSM_AGENCY3[[#This Row],[FY2 ANNUAL]]</f>
        <v>24000</v>
      </c>
      <c r="K2898" s="70">
        <f>ROUND(CSM_AGENCY3[[#This Row],[FY1 ANNUAL]]/12,2)</f>
        <v>750</v>
      </c>
      <c r="L2898" s="70">
        <f>ROUND(CSM_AGENCY3[[#This Row],[FY2 ANNUAL]]/12,2)</f>
        <v>1250</v>
      </c>
    </row>
    <row r="2899" spans="1:12" hidden="1" x14ac:dyDescent="0.25">
      <c r="A2899" t="s">
        <v>272</v>
      </c>
      <c r="B2899" t="s">
        <v>394</v>
      </c>
      <c r="C2899" s="4" t="s">
        <v>470</v>
      </c>
      <c r="D2899" s="4"/>
      <c r="E2899" s="4" t="str">
        <f>CSM_AGENCY3[[#This Row],[Agency]]&amp;"-"&amp;CSM_AGENCY3[[#This Row],[Agency Name]]</f>
        <v>275-Public Employment Relations Comm</v>
      </c>
      <c r="F2899" s="8" t="s">
        <v>59</v>
      </c>
      <c r="G2899" s="5" t="s">
        <v>460</v>
      </c>
      <c r="H2899" s="70">
        <f>SUMIFS('0. CSM'!C:C,'0. CSM'!L:L,CSM_AGENCY3[[#This Row],[Agency]],'0. CSM'!M:M,CSM_AGENCY3[[#This Row],[Billing CSM Title]])+SUMIFS('0. CSM'!E:E,'0. CSM'!L:L,CSM_AGENCY3[[#This Row],[Agency]],'0. CSM'!M:M,CSM_AGENCY3[[#This Row],[Billing CSM Title]])*1000</f>
        <v>6000</v>
      </c>
      <c r="I2899" s="70">
        <f>SUMIFS('0. CSM'!D:D,'0. CSM'!L:L,CSM_AGENCY3[[#This Row],[Agency]],'0. CSM'!M:M,CSM_AGENCY3[[#This Row],[Billing CSM Title]])+SUMIFS('0. CSM'!F:F,'0. CSM'!L:L,CSM_AGENCY3[[#This Row],[Agency]],'0. CSM'!M:M,CSM_AGENCY3[[#This Row],[Billing CSM Title]])*1000</f>
        <v>10000</v>
      </c>
      <c r="J2899" s="70">
        <f>CSM_AGENCY3[[#This Row],[FY1 ANNUAL]]+CSM_AGENCY3[[#This Row],[FY2 ANNUAL]]</f>
        <v>16000</v>
      </c>
      <c r="K2899" s="70">
        <f>ROUND(CSM_AGENCY3[[#This Row],[FY1 ANNUAL]]/12,2)</f>
        <v>500</v>
      </c>
      <c r="L2899" s="70">
        <f>ROUND(CSM_AGENCY3[[#This Row],[FY2 ANNUAL]]/12,2)</f>
        <v>833.33</v>
      </c>
    </row>
    <row r="2900" spans="1:12" hidden="1" x14ac:dyDescent="0.25">
      <c r="A2900" t="s">
        <v>273</v>
      </c>
      <c r="B2900" t="s">
        <v>395</v>
      </c>
      <c r="C2900" s="4" t="s">
        <v>470</v>
      </c>
      <c r="D2900" s="4"/>
      <c r="E2900" s="4" t="str">
        <f>CSM_AGENCY3[[#This Row],[Agency]]&amp;"-"&amp;CSM_AGENCY3[[#This Row],[Agency Name]]</f>
        <v>300-Dept of Social and Health Services</v>
      </c>
      <c r="F2900" s="8" t="s">
        <v>59</v>
      </c>
      <c r="G2900" s="5" t="s">
        <v>460</v>
      </c>
      <c r="H2900" s="70">
        <v>493000</v>
      </c>
      <c r="I2900" s="70">
        <v>823000</v>
      </c>
      <c r="J2900" s="70">
        <f>CSM_AGENCY3[[#This Row],[FY1 ANNUAL]]+CSM_AGENCY3[[#This Row],[FY2 ANNUAL]]</f>
        <v>1316000</v>
      </c>
      <c r="K2900" s="70">
        <f>ROUND(CSM_AGENCY3[[#This Row],[FY1 ANNUAL]]/12,2)</f>
        <v>41083.33</v>
      </c>
      <c r="L2900" s="70">
        <f>ROUND(CSM_AGENCY3[[#This Row],[FY2 ANNUAL]]/12,2)</f>
        <v>68583.33</v>
      </c>
    </row>
    <row r="2901" spans="1:12" hidden="1" x14ac:dyDescent="0.25">
      <c r="A2901" t="s">
        <v>274</v>
      </c>
      <c r="B2901" t="s">
        <v>396</v>
      </c>
      <c r="C2901" s="4" t="s">
        <v>470</v>
      </c>
      <c r="D2901" s="4"/>
      <c r="E2901" s="4" t="str">
        <f>CSM_AGENCY3[[#This Row],[Agency]]&amp;"-"&amp;CSM_AGENCY3[[#This Row],[Agency Name]]</f>
        <v>303-Department of Health</v>
      </c>
      <c r="F2901" s="8" t="s">
        <v>59</v>
      </c>
      <c r="G2901" s="5" t="s">
        <v>460</v>
      </c>
      <c r="H2901" s="70">
        <f>SUMIFS('0. CSM'!C:C,'0. CSM'!L:L,CSM_AGENCY3[[#This Row],[Agency]],'0. CSM'!M:M,CSM_AGENCY3[[#This Row],[Billing CSM Title]])+SUMIFS('0. CSM'!E:E,'0. CSM'!L:L,CSM_AGENCY3[[#This Row],[Agency]],'0. CSM'!M:M,CSM_AGENCY3[[#This Row],[Billing CSM Title]])*1000</f>
        <v>46000</v>
      </c>
      <c r="I2901" s="70">
        <f>SUMIFS('0. CSM'!D:D,'0. CSM'!L:L,CSM_AGENCY3[[#This Row],[Agency]],'0. CSM'!M:M,CSM_AGENCY3[[#This Row],[Billing CSM Title]])+SUMIFS('0. CSM'!F:F,'0. CSM'!L:L,CSM_AGENCY3[[#This Row],[Agency]],'0. CSM'!M:M,CSM_AGENCY3[[#This Row],[Billing CSM Title]])*1000</f>
        <v>76000</v>
      </c>
      <c r="J2901" s="70">
        <f>CSM_AGENCY3[[#This Row],[FY1 ANNUAL]]+CSM_AGENCY3[[#This Row],[FY2 ANNUAL]]</f>
        <v>122000</v>
      </c>
      <c r="K2901" s="70">
        <f>ROUND(CSM_AGENCY3[[#This Row],[FY1 ANNUAL]]/12,2)</f>
        <v>3833.33</v>
      </c>
      <c r="L2901" s="70">
        <f>ROUND(CSM_AGENCY3[[#This Row],[FY2 ANNUAL]]/12,2)</f>
        <v>6333.33</v>
      </c>
    </row>
    <row r="2902" spans="1:12" hidden="1" x14ac:dyDescent="0.25">
      <c r="A2902" t="s">
        <v>275</v>
      </c>
      <c r="B2902" t="s">
        <v>397</v>
      </c>
      <c r="C2902" s="4" t="s">
        <v>470</v>
      </c>
      <c r="D2902" s="4"/>
      <c r="E2902" s="4" t="str">
        <f>CSM_AGENCY3[[#This Row],[Agency]]&amp;"-"&amp;CSM_AGENCY3[[#This Row],[Agency Name]]</f>
        <v>305-Department of Veterans' Affairs</v>
      </c>
      <c r="F2902" s="8" t="s">
        <v>59</v>
      </c>
      <c r="G2902" s="5" t="s">
        <v>460</v>
      </c>
      <c r="H2902" s="70">
        <f>SUMIFS('0. CSM'!C:C,'0. CSM'!L:L,CSM_AGENCY3[[#This Row],[Agency]],'0. CSM'!M:M,CSM_AGENCY3[[#This Row],[Billing CSM Title]])+SUMIFS('0. CSM'!E:E,'0. CSM'!L:L,CSM_AGENCY3[[#This Row],[Agency]],'0. CSM'!M:M,CSM_AGENCY3[[#This Row],[Billing CSM Title]])*1000</f>
        <v>25000</v>
      </c>
      <c r="I2902" s="70">
        <f>SUMIFS('0. CSM'!D:D,'0. CSM'!L:L,CSM_AGENCY3[[#This Row],[Agency]],'0. CSM'!M:M,CSM_AGENCY3[[#This Row],[Billing CSM Title]])+SUMIFS('0. CSM'!F:F,'0. CSM'!L:L,CSM_AGENCY3[[#This Row],[Agency]],'0. CSM'!M:M,CSM_AGENCY3[[#This Row],[Billing CSM Title]])*1000</f>
        <v>43000</v>
      </c>
      <c r="J2902" s="70">
        <f>CSM_AGENCY3[[#This Row],[FY1 ANNUAL]]+CSM_AGENCY3[[#This Row],[FY2 ANNUAL]]</f>
        <v>68000</v>
      </c>
      <c r="K2902" s="70">
        <f>ROUND(CSM_AGENCY3[[#This Row],[FY1 ANNUAL]]/12,2)</f>
        <v>2083.33</v>
      </c>
      <c r="L2902" s="70">
        <f>ROUND(CSM_AGENCY3[[#This Row],[FY2 ANNUAL]]/12,2)</f>
        <v>3583.33</v>
      </c>
    </row>
    <row r="2903" spans="1:12" hidden="1" x14ac:dyDescent="0.25">
      <c r="A2903" t="s">
        <v>276</v>
      </c>
      <c r="B2903" t="s">
        <v>398</v>
      </c>
      <c r="C2903" s="4" t="s">
        <v>470</v>
      </c>
      <c r="D2903" s="4"/>
      <c r="E2903" s="4" t="str">
        <f>CSM_AGENCY3[[#This Row],[Agency]]&amp;"-"&amp;CSM_AGENCY3[[#This Row],[Agency Name]]</f>
        <v>307-Dept of Children, Youth &amp; Families</v>
      </c>
      <c r="F2903" s="8" t="s">
        <v>59</v>
      </c>
      <c r="G2903" s="5" t="s">
        <v>460</v>
      </c>
      <c r="H2903" s="70">
        <f>SUMIFS('0. CSM'!C:C,'0. CSM'!L:L,CSM_AGENCY3[[#This Row],[Agency]],'0. CSM'!M:M,CSM_AGENCY3[[#This Row],[Billing CSM Title]])+SUMIFS('0. CSM'!E:E,'0. CSM'!L:L,CSM_AGENCY3[[#This Row],[Agency]],'0. CSM'!M:M,CSM_AGENCY3[[#This Row],[Billing CSM Title]])*1000</f>
        <v>82000</v>
      </c>
      <c r="I2903" s="70">
        <f>SUMIFS('0. CSM'!D:D,'0. CSM'!L:L,CSM_AGENCY3[[#This Row],[Agency]],'0. CSM'!M:M,CSM_AGENCY3[[#This Row],[Billing CSM Title]])+SUMIFS('0. CSM'!F:F,'0. CSM'!L:L,CSM_AGENCY3[[#This Row],[Agency]],'0. CSM'!M:M,CSM_AGENCY3[[#This Row],[Billing CSM Title]])*1000</f>
        <v>137000</v>
      </c>
      <c r="J2903" s="70">
        <f>CSM_AGENCY3[[#This Row],[FY1 ANNUAL]]+CSM_AGENCY3[[#This Row],[FY2 ANNUAL]]</f>
        <v>219000</v>
      </c>
      <c r="K2903" s="70">
        <f>ROUND(CSM_AGENCY3[[#This Row],[FY1 ANNUAL]]/12,2)</f>
        <v>6833.33</v>
      </c>
      <c r="L2903" s="70">
        <f>ROUND(CSM_AGENCY3[[#This Row],[FY2 ANNUAL]]/12,2)</f>
        <v>11416.67</v>
      </c>
    </row>
    <row r="2904" spans="1:12" hidden="1" x14ac:dyDescent="0.25">
      <c r="A2904" t="s">
        <v>277</v>
      </c>
      <c r="B2904" t="s">
        <v>399</v>
      </c>
      <c r="C2904" s="4" t="s">
        <v>470</v>
      </c>
      <c r="D2904" s="4"/>
      <c r="E2904" s="4" t="str">
        <f>CSM_AGENCY3[[#This Row],[Agency]]&amp;"-"&amp;CSM_AGENCY3[[#This Row],[Agency Name]]</f>
        <v>310-Department of Corrections</v>
      </c>
      <c r="F2904" s="8" t="s">
        <v>59</v>
      </c>
      <c r="G2904" s="5" t="s">
        <v>460</v>
      </c>
      <c r="H2904" s="70">
        <v>246000</v>
      </c>
      <c r="I2904" s="70">
        <v>409000</v>
      </c>
      <c r="J2904" s="70">
        <f>CSM_AGENCY3[[#This Row],[FY1 ANNUAL]]+CSM_AGENCY3[[#This Row],[FY2 ANNUAL]]</f>
        <v>655000</v>
      </c>
      <c r="K2904" s="70">
        <f>ROUND(CSM_AGENCY3[[#This Row],[FY1 ANNUAL]]/12,2)</f>
        <v>20500</v>
      </c>
      <c r="L2904" s="70">
        <f>ROUND(CSM_AGENCY3[[#This Row],[FY2 ANNUAL]]/12,2)</f>
        <v>34083.33</v>
      </c>
    </row>
    <row r="2905" spans="1:12" hidden="1" x14ac:dyDescent="0.25">
      <c r="A2905" t="s">
        <v>278</v>
      </c>
      <c r="B2905" t="s">
        <v>400</v>
      </c>
      <c r="C2905" s="4" t="s">
        <v>470</v>
      </c>
      <c r="D2905" s="4"/>
      <c r="E2905" s="4" t="str">
        <f>CSM_AGENCY3[[#This Row],[Agency]]&amp;"-"&amp;CSM_AGENCY3[[#This Row],[Agency Name]]</f>
        <v>315-Dept of Services for the Blind</v>
      </c>
      <c r="F2905" s="8" t="s">
        <v>59</v>
      </c>
      <c r="G2905" s="5" t="s">
        <v>460</v>
      </c>
      <c r="H2905" s="70">
        <f>SUMIFS('0. CSM'!C:C,'0. CSM'!L:L,CSM_AGENCY3[[#This Row],[Agency]],'0. CSM'!M:M,CSM_AGENCY3[[#This Row],[Billing CSM Title]])+SUMIFS('0. CSM'!E:E,'0. CSM'!L:L,CSM_AGENCY3[[#This Row],[Agency]],'0. CSM'!M:M,CSM_AGENCY3[[#This Row],[Billing CSM Title]])*1000</f>
        <v>11000</v>
      </c>
      <c r="I2905" s="70">
        <f>SUMIFS('0. CSM'!D:D,'0. CSM'!L:L,CSM_AGENCY3[[#This Row],[Agency]],'0. CSM'!M:M,CSM_AGENCY3[[#This Row],[Billing CSM Title]])+SUMIFS('0. CSM'!F:F,'0. CSM'!L:L,CSM_AGENCY3[[#This Row],[Agency]],'0. CSM'!M:M,CSM_AGENCY3[[#This Row],[Billing CSM Title]])*1000</f>
        <v>20000</v>
      </c>
      <c r="J2905" s="70">
        <f>CSM_AGENCY3[[#This Row],[FY1 ANNUAL]]+CSM_AGENCY3[[#This Row],[FY2 ANNUAL]]</f>
        <v>31000</v>
      </c>
      <c r="K2905" s="70">
        <f>ROUND(CSM_AGENCY3[[#This Row],[FY1 ANNUAL]]/12,2)</f>
        <v>916.67</v>
      </c>
      <c r="L2905" s="70">
        <f>ROUND(CSM_AGENCY3[[#This Row],[FY2 ANNUAL]]/12,2)</f>
        <v>1666.67</v>
      </c>
    </row>
    <row r="2906" spans="1:12" hidden="1" x14ac:dyDescent="0.25">
      <c r="A2906" t="s">
        <v>279</v>
      </c>
      <c r="B2906" t="s">
        <v>401</v>
      </c>
      <c r="C2906" s="4" t="s">
        <v>470</v>
      </c>
      <c r="D2906" s="4"/>
      <c r="E2906" s="4" t="str">
        <f>CSM_AGENCY3[[#This Row],[Agency]]&amp;"-"&amp;CSM_AGENCY3[[#This Row],[Agency Name]]</f>
        <v>340-Student Achievement Council</v>
      </c>
      <c r="F2906" s="8" t="s">
        <v>59</v>
      </c>
      <c r="G2906" s="5" t="s">
        <v>460</v>
      </c>
      <c r="H2906" s="70">
        <f>SUMIFS('0. CSM'!C:C,'0. CSM'!L:L,CSM_AGENCY3[[#This Row],[Agency]],'0. CSM'!M:M,CSM_AGENCY3[[#This Row],[Billing CSM Title]])+SUMIFS('0. CSM'!E:E,'0. CSM'!L:L,CSM_AGENCY3[[#This Row],[Agency]],'0. CSM'!M:M,CSM_AGENCY3[[#This Row],[Billing CSM Title]])*1000</f>
        <v>6000</v>
      </c>
      <c r="I2906" s="70">
        <f>SUMIFS('0. CSM'!D:D,'0. CSM'!L:L,CSM_AGENCY3[[#This Row],[Agency]],'0. CSM'!M:M,CSM_AGENCY3[[#This Row],[Billing CSM Title]])+SUMIFS('0. CSM'!F:F,'0. CSM'!L:L,CSM_AGENCY3[[#This Row],[Agency]],'0. CSM'!M:M,CSM_AGENCY3[[#This Row],[Billing CSM Title]])*1000</f>
        <v>8000</v>
      </c>
      <c r="J2906" s="70">
        <f>CSM_AGENCY3[[#This Row],[FY1 ANNUAL]]+CSM_AGENCY3[[#This Row],[FY2 ANNUAL]]</f>
        <v>14000</v>
      </c>
      <c r="K2906" s="70">
        <f>ROUND(CSM_AGENCY3[[#This Row],[FY1 ANNUAL]]/12,2)</f>
        <v>500</v>
      </c>
      <c r="L2906" s="70">
        <f>ROUND(CSM_AGENCY3[[#This Row],[FY2 ANNUAL]]/12,2)</f>
        <v>666.67</v>
      </c>
    </row>
    <row r="2907" spans="1:12" hidden="1" x14ac:dyDescent="0.25">
      <c r="A2907" t="s">
        <v>280</v>
      </c>
      <c r="B2907" t="s">
        <v>402</v>
      </c>
      <c r="C2907" s="4" t="s">
        <v>470</v>
      </c>
      <c r="D2907" s="4"/>
      <c r="E2907" s="4" t="str">
        <f>CSM_AGENCY3[[#This Row],[Agency]]&amp;"-"&amp;CSM_AGENCY3[[#This Row],[Agency Name]]</f>
        <v>341-LEOFF 2 Retirement Board</v>
      </c>
      <c r="F2907" s="8" t="s">
        <v>59</v>
      </c>
      <c r="G2907" s="5" t="s">
        <v>460</v>
      </c>
      <c r="H2907" s="70">
        <f>SUMIFS('0. CSM'!C:C,'0. CSM'!L:L,CSM_AGENCY3[[#This Row],[Agency]],'0. CSM'!M:M,CSM_AGENCY3[[#This Row],[Billing CSM Title]])+SUMIFS('0. CSM'!E:E,'0. CSM'!L:L,CSM_AGENCY3[[#This Row],[Agency]],'0. CSM'!M:M,CSM_AGENCY3[[#This Row],[Billing CSM Title]])*1000</f>
        <v>0</v>
      </c>
      <c r="I2907" s="70">
        <f>SUMIFS('0. CSM'!D:D,'0. CSM'!L:L,CSM_AGENCY3[[#This Row],[Agency]],'0. CSM'!M:M,CSM_AGENCY3[[#This Row],[Billing CSM Title]])+SUMIFS('0. CSM'!F:F,'0. CSM'!L:L,CSM_AGENCY3[[#This Row],[Agency]],'0. CSM'!M:M,CSM_AGENCY3[[#This Row],[Billing CSM Title]])*1000</f>
        <v>0</v>
      </c>
      <c r="J2907" s="70">
        <f>CSM_AGENCY3[[#This Row],[FY1 ANNUAL]]+CSM_AGENCY3[[#This Row],[FY2 ANNUAL]]</f>
        <v>0</v>
      </c>
      <c r="K2907" s="70">
        <f>ROUND(CSM_AGENCY3[[#This Row],[FY1 ANNUAL]]/12,2)</f>
        <v>0</v>
      </c>
      <c r="L2907" s="70">
        <f>ROUND(CSM_AGENCY3[[#This Row],[FY2 ANNUAL]]/12,2)</f>
        <v>0</v>
      </c>
    </row>
    <row r="2908" spans="1:12" hidden="1" x14ac:dyDescent="0.25">
      <c r="A2908" t="s">
        <v>281</v>
      </c>
      <c r="B2908" t="s">
        <v>403</v>
      </c>
      <c r="C2908" s="4" t="s">
        <v>470</v>
      </c>
      <c r="D2908" s="4"/>
      <c r="E2908" s="4" t="str">
        <f>CSM_AGENCY3[[#This Row],[Agency]]&amp;"-"&amp;CSM_AGENCY3[[#This Row],[Agency Name]]</f>
        <v>350-Public Schools</v>
      </c>
      <c r="F2908" s="8" t="s">
        <v>59</v>
      </c>
      <c r="G2908" s="5" t="s">
        <v>460</v>
      </c>
      <c r="H2908" s="70">
        <f>SUMIFS('0. CSM'!C:C,'0. CSM'!L:L,CSM_AGENCY3[[#This Row],[Agency]],'0. CSM'!M:M,CSM_AGENCY3[[#This Row],[Billing CSM Title]])+SUMIFS('0. CSM'!E:E,'0. CSM'!L:L,CSM_AGENCY3[[#This Row],[Agency]],'0. CSM'!M:M,CSM_AGENCY3[[#This Row],[Billing CSM Title]])*1000</f>
        <v>7000</v>
      </c>
      <c r="I2908" s="70">
        <f>SUMIFS('0. CSM'!D:D,'0. CSM'!L:L,CSM_AGENCY3[[#This Row],[Agency]],'0. CSM'!M:M,CSM_AGENCY3[[#This Row],[Billing CSM Title]])+SUMIFS('0. CSM'!F:F,'0. CSM'!L:L,CSM_AGENCY3[[#This Row],[Agency]],'0. CSM'!M:M,CSM_AGENCY3[[#This Row],[Billing CSM Title]])*1000</f>
        <v>13000</v>
      </c>
      <c r="J2908" s="70">
        <f>CSM_AGENCY3[[#This Row],[FY1 ANNUAL]]+CSM_AGENCY3[[#This Row],[FY2 ANNUAL]]</f>
        <v>20000</v>
      </c>
      <c r="K2908" s="70">
        <f>ROUND(CSM_AGENCY3[[#This Row],[FY1 ANNUAL]]/12,2)</f>
        <v>583.33000000000004</v>
      </c>
      <c r="L2908" s="70">
        <f>ROUND(CSM_AGENCY3[[#This Row],[FY2 ANNUAL]]/12,2)</f>
        <v>1083.33</v>
      </c>
    </row>
    <row r="2909" spans="1:12" hidden="1" x14ac:dyDescent="0.25">
      <c r="A2909" t="s">
        <v>282</v>
      </c>
      <c r="B2909" t="s">
        <v>404</v>
      </c>
      <c r="C2909" s="4" t="s">
        <v>470</v>
      </c>
      <c r="D2909" s="4"/>
      <c r="E2909" s="4" t="str">
        <f>CSM_AGENCY3[[#This Row],[Agency]]&amp;"-"&amp;CSM_AGENCY3[[#This Row],[Agency Name]]</f>
        <v>351-State School for the Blind</v>
      </c>
      <c r="F2909" s="8" t="s">
        <v>59</v>
      </c>
      <c r="G2909" s="5" t="s">
        <v>460</v>
      </c>
      <c r="H2909" s="70">
        <f>SUMIFS('0. CSM'!C:C,'0. CSM'!L:L,CSM_AGENCY3[[#This Row],[Agency]],'0. CSM'!M:M,CSM_AGENCY3[[#This Row],[Billing CSM Title]])+SUMIFS('0. CSM'!E:E,'0. CSM'!L:L,CSM_AGENCY3[[#This Row],[Agency]],'0. CSM'!M:M,CSM_AGENCY3[[#This Row],[Billing CSM Title]])*1000</f>
        <v>0</v>
      </c>
      <c r="I2909" s="70">
        <f>SUMIFS('0. CSM'!D:D,'0. CSM'!L:L,CSM_AGENCY3[[#This Row],[Agency]],'0. CSM'!M:M,CSM_AGENCY3[[#This Row],[Billing CSM Title]])+SUMIFS('0. CSM'!F:F,'0. CSM'!L:L,CSM_AGENCY3[[#This Row],[Agency]],'0. CSM'!M:M,CSM_AGENCY3[[#This Row],[Billing CSM Title]])*1000</f>
        <v>0</v>
      </c>
      <c r="J2909" s="70">
        <f>CSM_AGENCY3[[#This Row],[FY1 ANNUAL]]+CSM_AGENCY3[[#This Row],[FY2 ANNUAL]]</f>
        <v>0</v>
      </c>
      <c r="K2909" s="70">
        <f>ROUND(CSM_AGENCY3[[#This Row],[FY1 ANNUAL]]/12,2)</f>
        <v>0</v>
      </c>
      <c r="L2909" s="70">
        <f>ROUND(CSM_AGENCY3[[#This Row],[FY2 ANNUAL]]/12,2)</f>
        <v>0</v>
      </c>
    </row>
    <row r="2910" spans="1:12" hidden="1" x14ac:dyDescent="0.25">
      <c r="A2910" t="s">
        <v>283</v>
      </c>
      <c r="B2910" t="s">
        <v>405</v>
      </c>
      <c r="C2910" s="4" t="s">
        <v>470</v>
      </c>
      <c r="D2910" s="4"/>
      <c r="E2910" s="4" t="str">
        <f>CSM_AGENCY3[[#This Row],[Agency]]&amp;"-"&amp;CSM_AGENCY3[[#This Row],[Agency Name]]</f>
        <v>353-Childhood Deafness &amp; Hearing Loss</v>
      </c>
      <c r="F2910" s="8" t="s">
        <v>59</v>
      </c>
      <c r="G2910" s="5" t="s">
        <v>460</v>
      </c>
      <c r="H2910" s="70">
        <f>SUMIFS('0. CSM'!C:C,'0. CSM'!L:L,CSM_AGENCY3[[#This Row],[Agency]],'0. CSM'!M:M,CSM_AGENCY3[[#This Row],[Billing CSM Title]])+SUMIFS('0. CSM'!E:E,'0. CSM'!L:L,CSM_AGENCY3[[#This Row],[Agency]],'0. CSM'!M:M,CSM_AGENCY3[[#This Row],[Billing CSM Title]])*1000</f>
        <v>0</v>
      </c>
      <c r="I2910" s="70">
        <f>SUMIFS('0. CSM'!D:D,'0. CSM'!L:L,CSM_AGENCY3[[#This Row],[Agency]],'0. CSM'!M:M,CSM_AGENCY3[[#This Row],[Billing CSM Title]])+SUMIFS('0. CSM'!F:F,'0. CSM'!L:L,CSM_AGENCY3[[#This Row],[Agency]],'0. CSM'!M:M,CSM_AGENCY3[[#This Row],[Billing CSM Title]])*1000</f>
        <v>0</v>
      </c>
      <c r="J2910" s="70">
        <f>CSM_AGENCY3[[#This Row],[FY1 ANNUAL]]+CSM_AGENCY3[[#This Row],[FY2 ANNUAL]]</f>
        <v>0</v>
      </c>
      <c r="K2910" s="70">
        <f>ROUND(CSM_AGENCY3[[#This Row],[FY1 ANNUAL]]/12,2)</f>
        <v>0</v>
      </c>
      <c r="L2910" s="70">
        <f>ROUND(CSM_AGENCY3[[#This Row],[FY2 ANNUAL]]/12,2)</f>
        <v>0</v>
      </c>
    </row>
    <row r="2911" spans="1:12" hidden="1" x14ac:dyDescent="0.25">
      <c r="A2911" t="s">
        <v>284</v>
      </c>
      <c r="B2911" t="s">
        <v>406</v>
      </c>
      <c r="C2911" s="4" t="s">
        <v>470</v>
      </c>
      <c r="D2911" s="4"/>
      <c r="E2911" s="4" t="str">
        <f>CSM_AGENCY3[[#This Row],[Agency]]&amp;"-"&amp;CSM_AGENCY3[[#This Row],[Agency Name]]</f>
        <v>354-Workforce Trng &amp; Educ Coord Board</v>
      </c>
      <c r="F2911" s="8" t="s">
        <v>59</v>
      </c>
      <c r="G2911" s="5" t="s">
        <v>460</v>
      </c>
      <c r="H2911" s="70">
        <f>SUMIFS('0. CSM'!C:C,'0. CSM'!L:L,CSM_AGENCY3[[#This Row],[Agency]],'0. CSM'!M:M,CSM_AGENCY3[[#This Row],[Billing CSM Title]])+SUMIFS('0. CSM'!E:E,'0. CSM'!L:L,CSM_AGENCY3[[#This Row],[Agency]],'0. CSM'!M:M,CSM_AGENCY3[[#This Row],[Billing CSM Title]])*1000</f>
        <v>2000</v>
      </c>
      <c r="I2911" s="70">
        <f>SUMIFS('0. CSM'!D:D,'0. CSM'!L:L,CSM_AGENCY3[[#This Row],[Agency]],'0. CSM'!M:M,CSM_AGENCY3[[#This Row],[Billing CSM Title]])+SUMIFS('0. CSM'!F:F,'0. CSM'!L:L,CSM_AGENCY3[[#This Row],[Agency]],'0. CSM'!M:M,CSM_AGENCY3[[#This Row],[Billing CSM Title]])*1000</f>
        <v>3000</v>
      </c>
      <c r="J2911" s="70">
        <f>CSM_AGENCY3[[#This Row],[FY1 ANNUAL]]+CSM_AGENCY3[[#This Row],[FY2 ANNUAL]]</f>
        <v>5000</v>
      </c>
      <c r="K2911" s="70">
        <f>ROUND(CSM_AGENCY3[[#This Row],[FY1 ANNUAL]]/12,2)</f>
        <v>166.67</v>
      </c>
      <c r="L2911" s="70">
        <f>ROUND(CSM_AGENCY3[[#This Row],[FY2 ANNUAL]]/12,2)</f>
        <v>250</v>
      </c>
    </row>
    <row r="2912" spans="1:12" hidden="1" x14ac:dyDescent="0.25">
      <c r="A2912" t="s">
        <v>285</v>
      </c>
      <c r="B2912" t="s">
        <v>407</v>
      </c>
      <c r="C2912" s="4" t="s">
        <v>470</v>
      </c>
      <c r="D2912" s="4"/>
      <c r="E2912" s="4" t="str">
        <f>CSM_AGENCY3[[#This Row],[Agency]]&amp;"-"&amp;CSM_AGENCY3[[#This Row],[Agency Name]]</f>
        <v>355-Archaeology &amp; Historic Preservation</v>
      </c>
      <c r="F2912" s="8" t="s">
        <v>59</v>
      </c>
      <c r="G2912" s="5" t="s">
        <v>460</v>
      </c>
      <c r="H2912" s="70">
        <f>SUMIFS('0. CSM'!C:C,'0. CSM'!L:L,CSM_AGENCY3[[#This Row],[Agency]],'0. CSM'!M:M,CSM_AGENCY3[[#This Row],[Billing CSM Title]])+SUMIFS('0. CSM'!E:E,'0. CSM'!L:L,CSM_AGENCY3[[#This Row],[Agency]],'0. CSM'!M:M,CSM_AGENCY3[[#This Row],[Billing CSM Title]])*1000</f>
        <v>2000</v>
      </c>
      <c r="I2912" s="70">
        <f>SUMIFS('0. CSM'!D:D,'0. CSM'!L:L,CSM_AGENCY3[[#This Row],[Agency]],'0. CSM'!M:M,CSM_AGENCY3[[#This Row],[Billing CSM Title]])+SUMIFS('0. CSM'!F:F,'0. CSM'!L:L,CSM_AGENCY3[[#This Row],[Agency]],'0. CSM'!M:M,CSM_AGENCY3[[#This Row],[Billing CSM Title]])*1000</f>
        <v>4000</v>
      </c>
      <c r="J2912" s="70">
        <f>CSM_AGENCY3[[#This Row],[FY1 ANNUAL]]+CSM_AGENCY3[[#This Row],[FY2 ANNUAL]]</f>
        <v>6000</v>
      </c>
      <c r="K2912" s="70">
        <f>ROUND(CSM_AGENCY3[[#This Row],[FY1 ANNUAL]]/12,2)</f>
        <v>166.67</v>
      </c>
      <c r="L2912" s="70">
        <f>ROUND(CSM_AGENCY3[[#This Row],[FY2 ANNUAL]]/12,2)</f>
        <v>333.33</v>
      </c>
    </row>
    <row r="2913" spans="1:12" hidden="1" x14ac:dyDescent="0.25">
      <c r="A2913" t="s">
        <v>287</v>
      </c>
      <c r="B2913" t="s">
        <v>408</v>
      </c>
      <c r="C2913" s="4" t="s">
        <v>470</v>
      </c>
      <c r="D2913" s="4"/>
      <c r="E2913" s="4" t="str">
        <f>CSM_AGENCY3[[#This Row],[Agency]]&amp;"-"&amp;CSM_AGENCY3[[#This Row],[Agency Name]]</f>
        <v>359-Washington Charter School Comm</v>
      </c>
      <c r="F2913" s="8" t="s">
        <v>59</v>
      </c>
      <c r="G2913" s="5" t="s">
        <v>460</v>
      </c>
      <c r="H2913" s="70">
        <f>SUMIFS('0. CSM'!C:C,'0. CSM'!L:L,CSM_AGENCY3[[#This Row],[Agency]],'0. CSM'!M:M,CSM_AGENCY3[[#This Row],[Billing CSM Title]])+SUMIFS('0. CSM'!E:E,'0. CSM'!L:L,CSM_AGENCY3[[#This Row],[Agency]],'0. CSM'!M:M,CSM_AGENCY3[[#This Row],[Billing CSM Title]])*1000</f>
        <v>0</v>
      </c>
      <c r="I2913" s="70">
        <f>SUMIFS('0. CSM'!D:D,'0. CSM'!L:L,CSM_AGENCY3[[#This Row],[Agency]],'0. CSM'!M:M,CSM_AGENCY3[[#This Row],[Billing CSM Title]])+SUMIFS('0. CSM'!F:F,'0. CSM'!L:L,CSM_AGENCY3[[#This Row],[Agency]],'0. CSM'!M:M,CSM_AGENCY3[[#This Row],[Billing CSM Title]])*1000</f>
        <v>0</v>
      </c>
      <c r="J2913" s="70">
        <f>CSM_AGENCY3[[#This Row],[FY1 ANNUAL]]+CSM_AGENCY3[[#This Row],[FY2 ANNUAL]]</f>
        <v>0</v>
      </c>
      <c r="K2913" s="70">
        <f>ROUND(CSM_AGENCY3[[#This Row],[FY1 ANNUAL]]/12,2)</f>
        <v>0</v>
      </c>
      <c r="L2913" s="70">
        <f>ROUND(CSM_AGENCY3[[#This Row],[FY2 ANNUAL]]/12,2)</f>
        <v>0</v>
      </c>
    </row>
    <row r="2914" spans="1:12" hidden="1" x14ac:dyDescent="0.25">
      <c r="A2914" t="s">
        <v>288</v>
      </c>
      <c r="B2914" t="s">
        <v>409</v>
      </c>
      <c r="C2914" s="4" t="s">
        <v>470</v>
      </c>
      <c r="D2914" s="4"/>
      <c r="E2914" s="4" t="str">
        <f>CSM_AGENCY3[[#This Row],[Agency]]&amp;"-"&amp;CSM_AGENCY3[[#This Row],[Agency Name]]</f>
        <v>360-University of Washington</v>
      </c>
      <c r="F2914" s="8" t="s">
        <v>59</v>
      </c>
      <c r="G2914" s="5" t="s">
        <v>460</v>
      </c>
      <c r="H2914" s="70">
        <f>SUMIFS('0. CSM'!C:C,'0. CSM'!L:L,CSM_AGENCY3[[#This Row],[Agency]],'0. CSM'!M:M,CSM_AGENCY3[[#This Row],[Billing CSM Title]])+SUMIFS('0. CSM'!E:E,'0. CSM'!L:L,CSM_AGENCY3[[#This Row],[Agency]],'0. CSM'!M:M,CSM_AGENCY3[[#This Row],[Billing CSM Title]])*1000</f>
        <v>1000</v>
      </c>
      <c r="I2914" s="70">
        <f>SUMIFS('0. CSM'!D:D,'0. CSM'!L:L,CSM_AGENCY3[[#This Row],[Agency]],'0. CSM'!M:M,CSM_AGENCY3[[#This Row],[Billing CSM Title]])+SUMIFS('0. CSM'!F:F,'0. CSM'!L:L,CSM_AGENCY3[[#This Row],[Agency]],'0. CSM'!M:M,CSM_AGENCY3[[#This Row],[Billing CSM Title]])*1000</f>
        <v>2000</v>
      </c>
      <c r="J2914" s="70">
        <f>CSM_AGENCY3[[#This Row],[FY1 ANNUAL]]+CSM_AGENCY3[[#This Row],[FY2 ANNUAL]]</f>
        <v>3000</v>
      </c>
      <c r="K2914" s="70">
        <f>ROUND(CSM_AGENCY3[[#This Row],[FY1 ANNUAL]]/12,2)</f>
        <v>83.33</v>
      </c>
      <c r="L2914" s="70">
        <f>ROUND(CSM_AGENCY3[[#This Row],[FY2 ANNUAL]]/12,2)</f>
        <v>166.67</v>
      </c>
    </row>
    <row r="2915" spans="1:12" hidden="1" x14ac:dyDescent="0.25">
      <c r="A2915" t="s">
        <v>289</v>
      </c>
      <c r="B2915" t="s">
        <v>410</v>
      </c>
      <c r="C2915" s="4" t="s">
        <v>470</v>
      </c>
      <c r="D2915" s="4"/>
      <c r="E2915" s="4" t="str">
        <f>CSM_AGENCY3[[#This Row],[Agency]]&amp;"-"&amp;CSM_AGENCY3[[#This Row],[Agency Name]]</f>
        <v>365-Washington State University</v>
      </c>
      <c r="F2915" s="8" t="s">
        <v>59</v>
      </c>
      <c r="G2915" s="5" t="s">
        <v>460</v>
      </c>
      <c r="H2915" s="70">
        <f>SUMIFS('0. CSM'!C:C,'0. CSM'!L:L,CSM_AGENCY3[[#This Row],[Agency]],'0. CSM'!M:M,CSM_AGENCY3[[#This Row],[Billing CSM Title]])+SUMIFS('0. CSM'!E:E,'0. CSM'!L:L,CSM_AGENCY3[[#This Row],[Agency]],'0. CSM'!M:M,CSM_AGENCY3[[#This Row],[Billing CSM Title]])*1000</f>
        <v>0</v>
      </c>
      <c r="I2915" s="70">
        <f>SUMIFS('0. CSM'!D:D,'0. CSM'!L:L,CSM_AGENCY3[[#This Row],[Agency]],'0. CSM'!M:M,CSM_AGENCY3[[#This Row],[Billing CSM Title]])+SUMIFS('0. CSM'!F:F,'0. CSM'!L:L,CSM_AGENCY3[[#This Row],[Agency]],'0. CSM'!M:M,CSM_AGENCY3[[#This Row],[Billing CSM Title]])*1000</f>
        <v>0</v>
      </c>
      <c r="J2915" s="70">
        <f>CSM_AGENCY3[[#This Row],[FY1 ANNUAL]]+CSM_AGENCY3[[#This Row],[FY2 ANNUAL]]</f>
        <v>0</v>
      </c>
      <c r="K2915" s="70">
        <f>ROUND(CSM_AGENCY3[[#This Row],[FY1 ANNUAL]]/12,2)</f>
        <v>0</v>
      </c>
      <c r="L2915" s="70">
        <f>ROUND(CSM_AGENCY3[[#This Row],[FY2 ANNUAL]]/12,2)</f>
        <v>0</v>
      </c>
    </row>
    <row r="2916" spans="1:12" hidden="1" x14ac:dyDescent="0.25">
      <c r="A2916" t="s">
        <v>290</v>
      </c>
      <c r="B2916" t="s">
        <v>411</v>
      </c>
      <c r="C2916" s="4" t="s">
        <v>470</v>
      </c>
      <c r="D2916" s="4"/>
      <c r="E2916" s="4" t="str">
        <f>CSM_AGENCY3[[#This Row],[Agency]]&amp;"-"&amp;CSM_AGENCY3[[#This Row],[Agency Name]]</f>
        <v>370-Eastern Washington University</v>
      </c>
      <c r="F2916" s="8" t="s">
        <v>59</v>
      </c>
      <c r="G2916" s="5" t="s">
        <v>460</v>
      </c>
      <c r="H2916" s="70">
        <f>SUMIFS('0. CSM'!C:C,'0. CSM'!L:L,CSM_AGENCY3[[#This Row],[Agency]],'0. CSM'!M:M,CSM_AGENCY3[[#This Row],[Billing CSM Title]])+SUMIFS('0. CSM'!E:E,'0. CSM'!L:L,CSM_AGENCY3[[#This Row],[Agency]],'0. CSM'!M:M,CSM_AGENCY3[[#This Row],[Billing CSM Title]])*1000</f>
        <v>0</v>
      </c>
      <c r="I2916" s="70">
        <f>SUMIFS('0. CSM'!D:D,'0. CSM'!L:L,CSM_AGENCY3[[#This Row],[Agency]],'0. CSM'!M:M,CSM_AGENCY3[[#This Row],[Billing CSM Title]])+SUMIFS('0. CSM'!F:F,'0. CSM'!L:L,CSM_AGENCY3[[#This Row],[Agency]],'0. CSM'!M:M,CSM_AGENCY3[[#This Row],[Billing CSM Title]])*1000</f>
        <v>0</v>
      </c>
      <c r="J2916" s="70">
        <f>CSM_AGENCY3[[#This Row],[FY1 ANNUAL]]+CSM_AGENCY3[[#This Row],[FY2 ANNUAL]]</f>
        <v>0</v>
      </c>
      <c r="K2916" s="70">
        <f>ROUND(CSM_AGENCY3[[#This Row],[FY1 ANNUAL]]/12,2)</f>
        <v>0</v>
      </c>
      <c r="L2916" s="70">
        <f>ROUND(CSM_AGENCY3[[#This Row],[FY2 ANNUAL]]/12,2)</f>
        <v>0</v>
      </c>
    </row>
    <row r="2917" spans="1:12" hidden="1" x14ac:dyDescent="0.25">
      <c r="A2917" t="s">
        <v>291</v>
      </c>
      <c r="B2917" t="s">
        <v>412</v>
      </c>
      <c r="C2917" s="4" t="s">
        <v>470</v>
      </c>
      <c r="D2917" s="4"/>
      <c r="E2917" s="4" t="str">
        <f>CSM_AGENCY3[[#This Row],[Agency]]&amp;"-"&amp;CSM_AGENCY3[[#This Row],[Agency Name]]</f>
        <v>375-Central Washington University</v>
      </c>
      <c r="F2917" s="8" t="s">
        <v>59</v>
      </c>
      <c r="G2917" s="5" t="s">
        <v>460</v>
      </c>
      <c r="H2917" s="70">
        <f>SUMIFS('0. CSM'!C:C,'0. CSM'!L:L,CSM_AGENCY3[[#This Row],[Agency]],'0. CSM'!M:M,CSM_AGENCY3[[#This Row],[Billing CSM Title]])+SUMIFS('0. CSM'!E:E,'0. CSM'!L:L,CSM_AGENCY3[[#This Row],[Agency]],'0. CSM'!M:M,CSM_AGENCY3[[#This Row],[Billing CSM Title]])*1000</f>
        <v>0</v>
      </c>
      <c r="I2917" s="70">
        <f>SUMIFS('0. CSM'!D:D,'0. CSM'!L:L,CSM_AGENCY3[[#This Row],[Agency]],'0. CSM'!M:M,CSM_AGENCY3[[#This Row],[Billing CSM Title]])+SUMIFS('0. CSM'!F:F,'0. CSM'!L:L,CSM_AGENCY3[[#This Row],[Agency]],'0. CSM'!M:M,CSM_AGENCY3[[#This Row],[Billing CSM Title]])*1000</f>
        <v>0</v>
      </c>
      <c r="J2917" s="70">
        <f>CSM_AGENCY3[[#This Row],[FY1 ANNUAL]]+CSM_AGENCY3[[#This Row],[FY2 ANNUAL]]</f>
        <v>0</v>
      </c>
      <c r="K2917" s="70">
        <f>ROUND(CSM_AGENCY3[[#This Row],[FY1 ANNUAL]]/12,2)</f>
        <v>0</v>
      </c>
      <c r="L2917" s="70">
        <f>ROUND(CSM_AGENCY3[[#This Row],[FY2 ANNUAL]]/12,2)</f>
        <v>0</v>
      </c>
    </row>
    <row r="2918" spans="1:12" hidden="1" x14ac:dyDescent="0.25">
      <c r="A2918" t="s">
        <v>292</v>
      </c>
      <c r="B2918" t="s">
        <v>413</v>
      </c>
      <c r="C2918" s="4" t="s">
        <v>470</v>
      </c>
      <c r="D2918" s="4"/>
      <c r="E2918" s="4" t="str">
        <f>CSM_AGENCY3[[#This Row],[Agency]]&amp;"-"&amp;CSM_AGENCY3[[#This Row],[Agency Name]]</f>
        <v>376-The Evergreen State College</v>
      </c>
      <c r="F2918" s="8" t="s">
        <v>59</v>
      </c>
      <c r="G2918" s="5" t="s">
        <v>460</v>
      </c>
      <c r="H2918" s="70">
        <f>SUMIFS('0. CSM'!C:C,'0. CSM'!L:L,CSM_AGENCY3[[#This Row],[Agency]],'0. CSM'!M:M,CSM_AGENCY3[[#This Row],[Billing CSM Title]])+SUMIFS('0. CSM'!E:E,'0. CSM'!L:L,CSM_AGENCY3[[#This Row],[Agency]],'0. CSM'!M:M,CSM_AGENCY3[[#This Row],[Billing CSM Title]])*1000</f>
        <v>2000</v>
      </c>
      <c r="I2918" s="70">
        <f>SUMIFS('0. CSM'!D:D,'0. CSM'!L:L,CSM_AGENCY3[[#This Row],[Agency]],'0. CSM'!M:M,CSM_AGENCY3[[#This Row],[Billing CSM Title]])+SUMIFS('0. CSM'!F:F,'0. CSM'!L:L,CSM_AGENCY3[[#This Row],[Agency]],'0. CSM'!M:M,CSM_AGENCY3[[#This Row],[Billing CSM Title]])*1000</f>
        <v>4000</v>
      </c>
      <c r="J2918" s="70">
        <f>CSM_AGENCY3[[#This Row],[FY1 ANNUAL]]+CSM_AGENCY3[[#This Row],[FY2 ANNUAL]]</f>
        <v>6000</v>
      </c>
      <c r="K2918" s="70">
        <f>ROUND(CSM_AGENCY3[[#This Row],[FY1 ANNUAL]]/12,2)</f>
        <v>166.67</v>
      </c>
      <c r="L2918" s="70">
        <f>ROUND(CSM_AGENCY3[[#This Row],[FY2 ANNUAL]]/12,2)</f>
        <v>333.33</v>
      </c>
    </row>
    <row r="2919" spans="1:12" hidden="1" x14ac:dyDescent="0.25">
      <c r="A2919" t="s">
        <v>293</v>
      </c>
      <c r="B2919" t="s">
        <v>414</v>
      </c>
      <c r="C2919" s="4" t="s">
        <v>470</v>
      </c>
      <c r="D2919" s="4"/>
      <c r="E2919" s="4" t="str">
        <f>CSM_AGENCY3[[#This Row],[Agency]]&amp;"-"&amp;CSM_AGENCY3[[#This Row],[Agency Name]]</f>
        <v>380-Western Washington University</v>
      </c>
      <c r="F2919" s="8" t="s">
        <v>59</v>
      </c>
      <c r="G2919" s="5" t="s">
        <v>460</v>
      </c>
      <c r="H2919" s="70">
        <f>SUMIFS('0. CSM'!C:C,'0. CSM'!L:L,CSM_AGENCY3[[#This Row],[Agency]],'0. CSM'!M:M,CSM_AGENCY3[[#This Row],[Billing CSM Title]])+SUMIFS('0. CSM'!E:E,'0. CSM'!L:L,CSM_AGENCY3[[#This Row],[Agency]],'0. CSM'!M:M,CSM_AGENCY3[[#This Row],[Billing CSM Title]])*1000</f>
        <v>0</v>
      </c>
      <c r="I2919" s="70">
        <f>SUMIFS('0. CSM'!D:D,'0. CSM'!L:L,CSM_AGENCY3[[#This Row],[Agency]],'0. CSM'!M:M,CSM_AGENCY3[[#This Row],[Billing CSM Title]])+SUMIFS('0. CSM'!F:F,'0. CSM'!L:L,CSM_AGENCY3[[#This Row],[Agency]],'0. CSM'!M:M,CSM_AGENCY3[[#This Row],[Billing CSM Title]])*1000</f>
        <v>0</v>
      </c>
      <c r="J2919" s="70">
        <f>CSM_AGENCY3[[#This Row],[FY1 ANNUAL]]+CSM_AGENCY3[[#This Row],[FY2 ANNUAL]]</f>
        <v>0</v>
      </c>
      <c r="K2919" s="70">
        <f>ROUND(CSM_AGENCY3[[#This Row],[FY1 ANNUAL]]/12,2)</f>
        <v>0</v>
      </c>
      <c r="L2919" s="70">
        <f>ROUND(CSM_AGENCY3[[#This Row],[FY2 ANNUAL]]/12,2)</f>
        <v>0</v>
      </c>
    </row>
    <row r="2920" spans="1:12" hidden="1" x14ac:dyDescent="0.25">
      <c r="A2920" t="s">
        <v>294</v>
      </c>
      <c r="B2920" t="s">
        <v>415</v>
      </c>
      <c r="C2920" s="4" t="s">
        <v>470</v>
      </c>
      <c r="D2920" s="4"/>
      <c r="E2920" s="4" t="str">
        <f>CSM_AGENCY3[[#This Row],[Agency]]&amp;"-"&amp;CSM_AGENCY3[[#This Row],[Agency Name]]</f>
        <v>387-Washington State Arts Commission</v>
      </c>
      <c r="F2920" s="8" t="s">
        <v>59</v>
      </c>
      <c r="G2920" s="5" t="s">
        <v>460</v>
      </c>
      <c r="H2920" s="70">
        <f>SUMIFS('0. CSM'!C:C,'0. CSM'!L:L,CSM_AGENCY3[[#This Row],[Agency]],'0. CSM'!M:M,CSM_AGENCY3[[#This Row],[Billing CSM Title]])+SUMIFS('0. CSM'!E:E,'0. CSM'!L:L,CSM_AGENCY3[[#This Row],[Agency]],'0. CSM'!M:M,CSM_AGENCY3[[#This Row],[Billing CSM Title]])*1000</f>
        <v>2000</v>
      </c>
      <c r="I2920" s="70">
        <f>SUMIFS('0. CSM'!D:D,'0. CSM'!L:L,CSM_AGENCY3[[#This Row],[Agency]],'0. CSM'!M:M,CSM_AGENCY3[[#This Row],[Billing CSM Title]])+SUMIFS('0. CSM'!F:F,'0. CSM'!L:L,CSM_AGENCY3[[#This Row],[Agency]],'0. CSM'!M:M,CSM_AGENCY3[[#This Row],[Billing CSM Title]])*1000</f>
        <v>4000</v>
      </c>
      <c r="J2920" s="70">
        <f>CSM_AGENCY3[[#This Row],[FY1 ANNUAL]]+CSM_AGENCY3[[#This Row],[FY2 ANNUAL]]</f>
        <v>6000</v>
      </c>
      <c r="K2920" s="70">
        <f>ROUND(CSM_AGENCY3[[#This Row],[FY1 ANNUAL]]/12,2)</f>
        <v>166.67</v>
      </c>
      <c r="L2920" s="70">
        <f>ROUND(CSM_AGENCY3[[#This Row],[FY2 ANNUAL]]/12,2)</f>
        <v>333.33</v>
      </c>
    </row>
    <row r="2921" spans="1:12" hidden="1" x14ac:dyDescent="0.25">
      <c r="A2921" t="s">
        <v>295</v>
      </c>
      <c r="B2921" t="s">
        <v>416</v>
      </c>
      <c r="C2921" s="4" t="s">
        <v>470</v>
      </c>
      <c r="D2921" s="4"/>
      <c r="E2921" s="4" t="str">
        <f>CSM_AGENCY3[[#This Row],[Agency]]&amp;"-"&amp;CSM_AGENCY3[[#This Row],[Agency Name]]</f>
        <v>390-Washington State Historical Society</v>
      </c>
      <c r="F2921" s="8" t="s">
        <v>59</v>
      </c>
      <c r="G2921" s="5" t="s">
        <v>460</v>
      </c>
      <c r="H2921" s="70">
        <f>SUMIFS('0. CSM'!C:C,'0. CSM'!L:L,CSM_AGENCY3[[#This Row],[Agency]],'0. CSM'!M:M,CSM_AGENCY3[[#This Row],[Billing CSM Title]])+SUMIFS('0. CSM'!E:E,'0. CSM'!L:L,CSM_AGENCY3[[#This Row],[Agency]],'0. CSM'!M:M,CSM_AGENCY3[[#This Row],[Billing CSM Title]])*1000</f>
        <v>0</v>
      </c>
      <c r="I2921" s="70">
        <f>SUMIFS('0. CSM'!D:D,'0. CSM'!L:L,CSM_AGENCY3[[#This Row],[Agency]],'0. CSM'!M:M,CSM_AGENCY3[[#This Row],[Billing CSM Title]])+SUMIFS('0. CSM'!F:F,'0. CSM'!L:L,CSM_AGENCY3[[#This Row],[Agency]],'0. CSM'!M:M,CSM_AGENCY3[[#This Row],[Billing CSM Title]])*1000</f>
        <v>0</v>
      </c>
      <c r="J2921" s="70">
        <f>CSM_AGENCY3[[#This Row],[FY1 ANNUAL]]+CSM_AGENCY3[[#This Row],[FY2 ANNUAL]]</f>
        <v>0</v>
      </c>
      <c r="K2921" s="70">
        <f>ROUND(CSM_AGENCY3[[#This Row],[FY1 ANNUAL]]/12,2)</f>
        <v>0</v>
      </c>
      <c r="L2921" s="70">
        <f>ROUND(CSM_AGENCY3[[#This Row],[FY2 ANNUAL]]/12,2)</f>
        <v>0</v>
      </c>
    </row>
    <row r="2922" spans="1:12" hidden="1" x14ac:dyDescent="0.25">
      <c r="A2922" t="s">
        <v>296</v>
      </c>
      <c r="B2922" t="s">
        <v>417</v>
      </c>
      <c r="C2922" s="4" t="s">
        <v>470</v>
      </c>
      <c r="D2922" s="4"/>
      <c r="E2922" s="4" t="str">
        <f>CSM_AGENCY3[[#This Row],[Agency]]&amp;"-"&amp;CSM_AGENCY3[[#This Row],[Agency Name]]</f>
        <v>395-East Wash State Historical Society</v>
      </c>
      <c r="F2922" s="8" t="s">
        <v>59</v>
      </c>
      <c r="G2922" s="5" t="s">
        <v>460</v>
      </c>
      <c r="H2922" s="70">
        <f>SUMIFS('0. CSM'!C:C,'0. CSM'!L:L,CSM_AGENCY3[[#This Row],[Agency]],'0. CSM'!M:M,CSM_AGENCY3[[#This Row],[Billing CSM Title]])+SUMIFS('0. CSM'!E:E,'0. CSM'!L:L,CSM_AGENCY3[[#This Row],[Agency]],'0. CSM'!M:M,CSM_AGENCY3[[#This Row],[Billing CSM Title]])*1000</f>
        <v>0</v>
      </c>
      <c r="I2922" s="70">
        <f>SUMIFS('0. CSM'!D:D,'0. CSM'!L:L,CSM_AGENCY3[[#This Row],[Agency]],'0. CSM'!M:M,CSM_AGENCY3[[#This Row],[Billing CSM Title]])+SUMIFS('0. CSM'!F:F,'0. CSM'!L:L,CSM_AGENCY3[[#This Row],[Agency]],'0. CSM'!M:M,CSM_AGENCY3[[#This Row],[Billing CSM Title]])*1000</f>
        <v>0</v>
      </c>
      <c r="J2922" s="70">
        <f>CSM_AGENCY3[[#This Row],[FY1 ANNUAL]]+CSM_AGENCY3[[#This Row],[FY2 ANNUAL]]</f>
        <v>0</v>
      </c>
      <c r="K2922" s="70">
        <f>ROUND(CSM_AGENCY3[[#This Row],[FY1 ANNUAL]]/12,2)</f>
        <v>0</v>
      </c>
      <c r="L2922" s="70">
        <f>ROUND(CSM_AGENCY3[[#This Row],[FY2 ANNUAL]]/12,2)</f>
        <v>0</v>
      </c>
    </row>
    <row r="2923" spans="1:12" hidden="1" x14ac:dyDescent="0.25">
      <c r="A2923" t="s">
        <v>297</v>
      </c>
      <c r="B2923" t="s">
        <v>418</v>
      </c>
      <c r="C2923" s="4" t="s">
        <v>470</v>
      </c>
      <c r="D2923" s="4"/>
      <c r="E2923" s="4" t="str">
        <f>CSM_AGENCY3[[#This Row],[Agency]]&amp;"-"&amp;CSM_AGENCY3[[#This Row],[Agency Name]]</f>
        <v>405-Department of Transportation</v>
      </c>
      <c r="F2923" s="8" t="s">
        <v>59</v>
      </c>
      <c r="G2923" s="5" t="s">
        <v>460</v>
      </c>
      <c r="H2923" s="70">
        <v>84000</v>
      </c>
      <c r="I2923" s="70">
        <f>SUMIFS('0. CSM'!D:D,'0. CSM'!L:L,CSM_AGENCY3[[#This Row],[Agency]],'0. CSM'!M:M,CSM_AGENCY3[[#This Row],[Billing CSM Title]])+SUMIFS('0. CSM'!F:F,'0. CSM'!L:L,CSM_AGENCY3[[#This Row],[Agency]],'0. CSM'!M:M,CSM_AGENCY3[[#This Row],[Billing CSM Title]])*1000</f>
        <v>139000</v>
      </c>
      <c r="J2923" s="70">
        <f>CSM_AGENCY3[[#This Row],[FY1 ANNUAL]]+CSM_AGENCY3[[#This Row],[FY2 ANNUAL]]</f>
        <v>223000</v>
      </c>
      <c r="K2923" s="70">
        <f>ROUND(CSM_AGENCY3[[#This Row],[FY1 ANNUAL]]/12,2)</f>
        <v>7000</v>
      </c>
      <c r="L2923" s="70">
        <f>ROUND(CSM_AGENCY3[[#This Row],[FY2 ANNUAL]]/12,2)</f>
        <v>11583.33</v>
      </c>
    </row>
    <row r="2924" spans="1:12" hidden="1" x14ac:dyDescent="0.25">
      <c r="A2924" t="s">
        <v>298</v>
      </c>
      <c r="B2924" t="s">
        <v>419</v>
      </c>
      <c r="C2924" s="4" t="s">
        <v>470</v>
      </c>
      <c r="D2924" s="4"/>
      <c r="E2924" s="4" t="str">
        <f>CSM_AGENCY3[[#This Row],[Agency]]&amp;"-"&amp;CSM_AGENCY3[[#This Row],[Agency Name]]</f>
        <v>406-County Road Administration Board</v>
      </c>
      <c r="F2924" s="8" t="s">
        <v>59</v>
      </c>
      <c r="G2924" s="5" t="s">
        <v>460</v>
      </c>
      <c r="H2924" s="70">
        <f>SUMIFS('0. CSM'!C:C,'0. CSM'!L:L,CSM_AGENCY3[[#This Row],[Agency]],'0. CSM'!M:M,CSM_AGENCY3[[#This Row],[Billing CSM Title]])+SUMIFS('0. CSM'!E:E,'0. CSM'!L:L,CSM_AGENCY3[[#This Row],[Agency]],'0. CSM'!M:M,CSM_AGENCY3[[#This Row],[Billing CSM Title]])*1000</f>
        <v>2000</v>
      </c>
      <c r="I2924" s="70">
        <f>SUMIFS('0. CSM'!D:D,'0. CSM'!L:L,CSM_AGENCY3[[#This Row],[Agency]],'0. CSM'!M:M,CSM_AGENCY3[[#This Row],[Billing CSM Title]])+SUMIFS('0. CSM'!F:F,'0. CSM'!L:L,CSM_AGENCY3[[#This Row],[Agency]],'0. CSM'!M:M,CSM_AGENCY3[[#This Row],[Billing CSM Title]])*1000</f>
        <v>4000</v>
      </c>
      <c r="J2924" s="70">
        <f>CSM_AGENCY3[[#This Row],[FY1 ANNUAL]]+CSM_AGENCY3[[#This Row],[FY2 ANNUAL]]</f>
        <v>6000</v>
      </c>
      <c r="K2924" s="70">
        <f>ROUND(CSM_AGENCY3[[#This Row],[FY1 ANNUAL]]/12,2)</f>
        <v>166.67</v>
      </c>
      <c r="L2924" s="70">
        <f>ROUND(CSM_AGENCY3[[#This Row],[FY2 ANNUAL]]/12,2)</f>
        <v>333.33</v>
      </c>
    </row>
    <row r="2925" spans="1:12" hidden="1" x14ac:dyDescent="0.25">
      <c r="A2925" t="s">
        <v>299</v>
      </c>
      <c r="B2925" t="s">
        <v>420</v>
      </c>
      <c r="C2925" s="4" t="s">
        <v>470</v>
      </c>
      <c r="D2925" s="4"/>
      <c r="E2925" s="4" t="str">
        <f>CSM_AGENCY3[[#This Row],[Agency]]&amp;"-"&amp;CSM_AGENCY3[[#This Row],[Agency Name]]</f>
        <v>407-Transportation Improvement Board</v>
      </c>
      <c r="F2925" s="8" t="s">
        <v>59</v>
      </c>
      <c r="G2925" s="5" t="s">
        <v>460</v>
      </c>
      <c r="H2925" s="70">
        <f>SUMIFS('0. CSM'!C:C,'0. CSM'!L:L,CSM_AGENCY3[[#This Row],[Agency]],'0. CSM'!M:M,CSM_AGENCY3[[#This Row],[Billing CSM Title]])+SUMIFS('0. CSM'!E:E,'0. CSM'!L:L,CSM_AGENCY3[[#This Row],[Agency]],'0. CSM'!M:M,CSM_AGENCY3[[#This Row],[Billing CSM Title]])*1000</f>
        <v>2000</v>
      </c>
      <c r="I2925" s="70">
        <f>SUMIFS('0. CSM'!D:D,'0. CSM'!L:L,CSM_AGENCY3[[#This Row],[Agency]],'0. CSM'!M:M,CSM_AGENCY3[[#This Row],[Billing CSM Title]])+SUMIFS('0. CSM'!F:F,'0. CSM'!L:L,CSM_AGENCY3[[#This Row],[Agency]],'0. CSM'!M:M,CSM_AGENCY3[[#This Row],[Billing CSM Title]])*1000</f>
        <v>3000</v>
      </c>
      <c r="J2925" s="70">
        <f>CSM_AGENCY3[[#This Row],[FY1 ANNUAL]]+CSM_AGENCY3[[#This Row],[FY2 ANNUAL]]</f>
        <v>5000</v>
      </c>
      <c r="K2925" s="70">
        <f>ROUND(CSM_AGENCY3[[#This Row],[FY1 ANNUAL]]/12,2)</f>
        <v>166.67</v>
      </c>
      <c r="L2925" s="70">
        <f>ROUND(CSM_AGENCY3[[#This Row],[FY2 ANNUAL]]/12,2)</f>
        <v>250</v>
      </c>
    </row>
    <row r="2926" spans="1:12" hidden="1" x14ac:dyDescent="0.25">
      <c r="A2926" t="s">
        <v>300</v>
      </c>
      <c r="B2926" t="s">
        <v>421</v>
      </c>
      <c r="C2926" s="4" t="s">
        <v>470</v>
      </c>
      <c r="D2926" s="4"/>
      <c r="E2926" s="4" t="str">
        <f>CSM_AGENCY3[[#This Row],[Agency]]&amp;"-"&amp;CSM_AGENCY3[[#This Row],[Agency Name]]</f>
        <v>410-Transportation Commission</v>
      </c>
      <c r="F2926" s="8" t="s">
        <v>59</v>
      </c>
      <c r="G2926" s="5" t="s">
        <v>460</v>
      </c>
      <c r="H2926" s="70">
        <f>SUMIFS('0. CSM'!C:C,'0. CSM'!L:L,CSM_AGENCY3[[#This Row],[Agency]],'0. CSM'!M:M,CSM_AGENCY3[[#This Row],[Billing CSM Title]])+SUMIFS('0. CSM'!E:E,'0. CSM'!L:L,CSM_AGENCY3[[#This Row],[Agency]],'0. CSM'!M:M,CSM_AGENCY3[[#This Row],[Billing CSM Title]])*1000</f>
        <v>0</v>
      </c>
      <c r="I2926" s="70">
        <f>SUMIFS('0. CSM'!D:D,'0. CSM'!L:L,CSM_AGENCY3[[#This Row],[Agency]],'0. CSM'!M:M,CSM_AGENCY3[[#This Row],[Billing CSM Title]])+SUMIFS('0. CSM'!F:F,'0. CSM'!L:L,CSM_AGENCY3[[#This Row],[Agency]],'0. CSM'!M:M,CSM_AGENCY3[[#This Row],[Billing CSM Title]])*1000</f>
        <v>0</v>
      </c>
      <c r="J2926" s="70">
        <f>CSM_AGENCY3[[#This Row],[FY1 ANNUAL]]+CSM_AGENCY3[[#This Row],[FY2 ANNUAL]]</f>
        <v>0</v>
      </c>
      <c r="K2926" s="70">
        <f>ROUND(CSM_AGENCY3[[#This Row],[FY1 ANNUAL]]/12,2)</f>
        <v>0</v>
      </c>
      <c r="L2926" s="70">
        <f>ROUND(CSM_AGENCY3[[#This Row],[FY2 ANNUAL]]/12,2)</f>
        <v>0</v>
      </c>
    </row>
    <row r="2927" spans="1:12" hidden="1" x14ac:dyDescent="0.25">
      <c r="A2927" t="s">
        <v>301</v>
      </c>
      <c r="B2927" t="s">
        <v>422</v>
      </c>
      <c r="C2927" s="4" t="s">
        <v>470</v>
      </c>
      <c r="D2927" s="4"/>
      <c r="E2927" s="4" t="str">
        <f>CSM_AGENCY3[[#This Row],[Agency]]&amp;"-"&amp;CSM_AGENCY3[[#This Row],[Agency Name]]</f>
        <v>411-Freight Mobility Strategic Invest</v>
      </c>
      <c r="F2927" s="8" t="s">
        <v>59</v>
      </c>
      <c r="G2927" s="5" t="s">
        <v>460</v>
      </c>
      <c r="H2927" s="70">
        <f>SUMIFS('0. CSM'!C:C,'0. CSM'!L:L,CSM_AGENCY3[[#This Row],[Agency]],'0. CSM'!M:M,CSM_AGENCY3[[#This Row],[Billing CSM Title]])+SUMIFS('0. CSM'!E:E,'0. CSM'!L:L,CSM_AGENCY3[[#This Row],[Agency]],'0. CSM'!M:M,CSM_AGENCY3[[#This Row],[Billing CSM Title]])*1000</f>
        <v>0</v>
      </c>
      <c r="I2927" s="70">
        <f>SUMIFS('0. CSM'!D:D,'0. CSM'!L:L,CSM_AGENCY3[[#This Row],[Agency]],'0. CSM'!M:M,CSM_AGENCY3[[#This Row],[Billing CSM Title]])+SUMIFS('0. CSM'!F:F,'0. CSM'!L:L,CSM_AGENCY3[[#This Row],[Agency]],'0. CSM'!M:M,CSM_AGENCY3[[#This Row],[Billing CSM Title]])*1000</f>
        <v>0</v>
      </c>
      <c r="J2927" s="70">
        <f>CSM_AGENCY3[[#This Row],[FY1 ANNUAL]]+CSM_AGENCY3[[#This Row],[FY2 ANNUAL]]</f>
        <v>0</v>
      </c>
      <c r="K2927" s="70">
        <f>ROUND(CSM_AGENCY3[[#This Row],[FY1 ANNUAL]]/12,2)</f>
        <v>0</v>
      </c>
      <c r="L2927" s="70">
        <f>ROUND(CSM_AGENCY3[[#This Row],[FY2 ANNUAL]]/12,2)</f>
        <v>0</v>
      </c>
    </row>
    <row r="2928" spans="1:12" hidden="1" x14ac:dyDescent="0.25">
      <c r="A2928" t="s">
        <v>302</v>
      </c>
      <c r="B2928" t="s">
        <v>423</v>
      </c>
      <c r="C2928" s="4" t="s">
        <v>470</v>
      </c>
      <c r="D2928" s="4"/>
      <c r="E2928" s="4" t="str">
        <f>CSM_AGENCY3[[#This Row],[Agency]]&amp;"-"&amp;CSM_AGENCY3[[#This Row],[Agency Name]]</f>
        <v>460-Columbia River Gorge Commission</v>
      </c>
      <c r="F2928" s="8" t="s">
        <v>59</v>
      </c>
      <c r="G2928" s="5" t="s">
        <v>460</v>
      </c>
      <c r="H2928" s="70">
        <f>SUMIFS('0. CSM'!C:C,'0. CSM'!L:L,CSM_AGENCY3[[#This Row],[Agency]],'0. CSM'!M:M,CSM_AGENCY3[[#This Row],[Billing CSM Title]])+SUMIFS('0. CSM'!E:E,'0. CSM'!L:L,CSM_AGENCY3[[#This Row],[Agency]],'0. CSM'!M:M,CSM_AGENCY3[[#This Row],[Billing CSM Title]])*1000</f>
        <v>0</v>
      </c>
      <c r="I2928" s="70">
        <f>SUMIFS('0. CSM'!D:D,'0. CSM'!L:L,CSM_AGENCY3[[#This Row],[Agency]],'0. CSM'!M:M,CSM_AGENCY3[[#This Row],[Billing CSM Title]])+SUMIFS('0. CSM'!F:F,'0. CSM'!L:L,CSM_AGENCY3[[#This Row],[Agency]],'0. CSM'!M:M,CSM_AGENCY3[[#This Row],[Billing CSM Title]])*1000</f>
        <v>0</v>
      </c>
      <c r="J2928" s="70">
        <f>CSM_AGENCY3[[#This Row],[FY1 ANNUAL]]+CSM_AGENCY3[[#This Row],[FY2 ANNUAL]]</f>
        <v>0</v>
      </c>
      <c r="K2928" s="70">
        <f>ROUND(CSM_AGENCY3[[#This Row],[FY1 ANNUAL]]/12,2)</f>
        <v>0</v>
      </c>
      <c r="L2928" s="70">
        <f>ROUND(CSM_AGENCY3[[#This Row],[FY2 ANNUAL]]/12,2)</f>
        <v>0</v>
      </c>
    </row>
    <row r="2929" spans="1:12" hidden="1" x14ac:dyDescent="0.25">
      <c r="A2929" t="s">
        <v>303</v>
      </c>
      <c r="B2929" t="s">
        <v>424</v>
      </c>
      <c r="C2929" s="4" t="s">
        <v>470</v>
      </c>
      <c r="D2929" s="4"/>
      <c r="E2929" s="4" t="str">
        <f>CSM_AGENCY3[[#This Row],[Agency]]&amp;"-"&amp;CSM_AGENCY3[[#This Row],[Agency Name]]</f>
        <v>461-Department of Ecology</v>
      </c>
      <c r="F2929" s="8" t="s">
        <v>59</v>
      </c>
      <c r="G2929" s="5" t="s">
        <v>460</v>
      </c>
      <c r="H2929" s="70">
        <f>SUMIFS('0. CSM'!C:C,'0. CSM'!L:L,CSM_AGENCY3[[#This Row],[Agency]],'0. CSM'!M:M,CSM_AGENCY3[[#This Row],[Billing CSM Title]])+SUMIFS('0. CSM'!E:E,'0. CSM'!L:L,CSM_AGENCY3[[#This Row],[Agency]],'0. CSM'!M:M,CSM_AGENCY3[[#This Row],[Billing CSM Title]])*1000</f>
        <v>36000</v>
      </c>
      <c r="I2929" s="70">
        <f>SUMIFS('0. CSM'!D:D,'0. CSM'!L:L,CSM_AGENCY3[[#This Row],[Agency]],'0. CSM'!M:M,CSM_AGENCY3[[#This Row],[Billing CSM Title]])+SUMIFS('0. CSM'!F:F,'0. CSM'!L:L,CSM_AGENCY3[[#This Row],[Agency]],'0. CSM'!M:M,CSM_AGENCY3[[#This Row],[Billing CSM Title]])*1000</f>
        <v>60000</v>
      </c>
      <c r="J2929" s="70">
        <f>CSM_AGENCY3[[#This Row],[FY1 ANNUAL]]+CSM_AGENCY3[[#This Row],[FY2 ANNUAL]]</f>
        <v>96000</v>
      </c>
      <c r="K2929" s="70">
        <f>ROUND(CSM_AGENCY3[[#This Row],[FY1 ANNUAL]]/12,2)</f>
        <v>3000</v>
      </c>
      <c r="L2929" s="70">
        <f>ROUND(CSM_AGENCY3[[#This Row],[FY2 ANNUAL]]/12,2)</f>
        <v>5000</v>
      </c>
    </row>
    <row r="2930" spans="1:12" hidden="1" x14ac:dyDescent="0.25">
      <c r="A2930" t="s">
        <v>304</v>
      </c>
      <c r="B2930" t="s">
        <v>425</v>
      </c>
      <c r="C2930" s="4" t="s">
        <v>470</v>
      </c>
      <c r="D2930" s="4"/>
      <c r="E2930" s="4" t="str">
        <f>CSM_AGENCY3[[#This Row],[Agency]]&amp;"-"&amp;CSM_AGENCY3[[#This Row],[Agency Name]]</f>
        <v>462-WA Pollution Liab Insurance Program</v>
      </c>
      <c r="F2930" s="8" t="s">
        <v>59</v>
      </c>
      <c r="G2930" s="5" t="s">
        <v>460</v>
      </c>
      <c r="H2930" s="70">
        <f>SUMIFS('0. CSM'!C:C,'0. CSM'!L:L,CSM_AGENCY3[[#This Row],[Agency]],'0. CSM'!M:M,CSM_AGENCY3[[#This Row],[Billing CSM Title]])+SUMIFS('0. CSM'!E:E,'0. CSM'!L:L,CSM_AGENCY3[[#This Row],[Agency]],'0. CSM'!M:M,CSM_AGENCY3[[#This Row],[Billing CSM Title]])*1000</f>
        <v>1000</v>
      </c>
      <c r="I2930" s="70">
        <f>SUMIFS('0. CSM'!D:D,'0. CSM'!L:L,CSM_AGENCY3[[#This Row],[Agency]],'0. CSM'!M:M,CSM_AGENCY3[[#This Row],[Billing CSM Title]])+SUMIFS('0. CSM'!F:F,'0. CSM'!L:L,CSM_AGENCY3[[#This Row],[Agency]],'0. CSM'!M:M,CSM_AGENCY3[[#This Row],[Billing CSM Title]])*1000</f>
        <v>3000</v>
      </c>
      <c r="J2930" s="70">
        <f>CSM_AGENCY3[[#This Row],[FY1 ANNUAL]]+CSM_AGENCY3[[#This Row],[FY2 ANNUAL]]</f>
        <v>4000</v>
      </c>
      <c r="K2930" s="70">
        <f>ROUND(CSM_AGENCY3[[#This Row],[FY1 ANNUAL]]/12,2)</f>
        <v>83.33</v>
      </c>
      <c r="L2930" s="70">
        <f>ROUND(CSM_AGENCY3[[#This Row],[FY2 ANNUAL]]/12,2)</f>
        <v>250</v>
      </c>
    </row>
    <row r="2931" spans="1:12" hidden="1" x14ac:dyDescent="0.25">
      <c r="A2931" t="s">
        <v>305</v>
      </c>
      <c r="B2931" t="s">
        <v>426</v>
      </c>
      <c r="C2931" s="4" t="s">
        <v>470</v>
      </c>
      <c r="D2931" s="4"/>
      <c r="E2931" s="4" t="str">
        <f>CSM_AGENCY3[[#This Row],[Agency]]&amp;"-"&amp;CSM_AGENCY3[[#This Row],[Agency Name]]</f>
        <v>463-Energy Fac Site Eval</v>
      </c>
      <c r="F2931" s="8" t="s">
        <v>59</v>
      </c>
      <c r="G2931" s="5" t="s">
        <v>460</v>
      </c>
      <c r="H2931" s="70">
        <f>SUMIFS('0. CSM'!C:C,'0. CSM'!L:L,CSM_AGENCY3[[#This Row],[Agency]],'0. CSM'!M:M,CSM_AGENCY3[[#This Row],[Billing CSM Title]])+SUMIFS('0. CSM'!E:E,'0. CSM'!L:L,CSM_AGENCY3[[#This Row],[Agency]],'0. CSM'!M:M,CSM_AGENCY3[[#This Row],[Billing CSM Title]])*1000</f>
        <v>0</v>
      </c>
      <c r="I2931" s="70">
        <f>SUMIFS('0. CSM'!D:D,'0. CSM'!L:L,CSM_AGENCY3[[#This Row],[Agency]],'0. CSM'!M:M,CSM_AGENCY3[[#This Row],[Billing CSM Title]])+SUMIFS('0. CSM'!F:F,'0. CSM'!L:L,CSM_AGENCY3[[#This Row],[Agency]],'0. CSM'!M:M,CSM_AGENCY3[[#This Row],[Billing CSM Title]])*1000</f>
        <v>0</v>
      </c>
      <c r="J2931" s="70">
        <f>CSM_AGENCY3[[#This Row],[FY1 ANNUAL]]+CSM_AGENCY3[[#This Row],[FY2 ANNUAL]]</f>
        <v>0</v>
      </c>
      <c r="K2931" s="70">
        <f>ROUND(CSM_AGENCY3[[#This Row],[FY1 ANNUAL]]/12,2)</f>
        <v>0</v>
      </c>
      <c r="L2931" s="70">
        <f>ROUND(CSM_AGENCY3[[#This Row],[FY2 ANNUAL]]/12,2)</f>
        <v>0</v>
      </c>
    </row>
    <row r="2932" spans="1:12" hidden="1" x14ac:dyDescent="0.25">
      <c r="A2932" t="s">
        <v>306</v>
      </c>
      <c r="B2932" t="s">
        <v>427</v>
      </c>
      <c r="C2932" s="4" t="s">
        <v>470</v>
      </c>
      <c r="D2932" s="4"/>
      <c r="E2932" s="4" t="str">
        <f>CSM_AGENCY3[[#This Row],[Agency]]&amp;"-"&amp;CSM_AGENCY3[[#This Row],[Agency Name]]</f>
        <v>465-State Parks and Recreation Comm</v>
      </c>
      <c r="F2932" s="8" t="s">
        <v>59</v>
      </c>
      <c r="G2932" s="5" t="s">
        <v>460</v>
      </c>
      <c r="H2932" s="70">
        <f>SUMIFS('0. CSM'!C:C,'0. CSM'!L:L,CSM_AGENCY3[[#This Row],[Agency]],'0. CSM'!M:M,CSM_AGENCY3[[#This Row],[Billing CSM Title]])+SUMIFS('0. CSM'!E:E,'0. CSM'!L:L,CSM_AGENCY3[[#This Row],[Agency]],'0. CSM'!M:M,CSM_AGENCY3[[#This Row],[Billing CSM Title]])*1000</f>
        <v>19000</v>
      </c>
      <c r="I2932" s="70">
        <f>SUMIFS('0. CSM'!D:D,'0. CSM'!L:L,CSM_AGENCY3[[#This Row],[Agency]],'0. CSM'!M:M,CSM_AGENCY3[[#This Row],[Billing CSM Title]])+SUMIFS('0. CSM'!F:F,'0. CSM'!L:L,CSM_AGENCY3[[#This Row],[Agency]],'0. CSM'!M:M,CSM_AGENCY3[[#This Row],[Billing CSM Title]])*1000</f>
        <v>31000</v>
      </c>
      <c r="J2932" s="70">
        <f>CSM_AGENCY3[[#This Row],[FY1 ANNUAL]]+CSM_AGENCY3[[#This Row],[FY2 ANNUAL]]</f>
        <v>50000</v>
      </c>
      <c r="K2932" s="70">
        <f>ROUND(CSM_AGENCY3[[#This Row],[FY1 ANNUAL]]/12,2)</f>
        <v>1583.33</v>
      </c>
      <c r="L2932" s="70">
        <f>ROUND(CSM_AGENCY3[[#This Row],[FY2 ANNUAL]]/12,2)</f>
        <v>2583.33</v>
      </c>
    </row>
    <row r="2933" spans="1:12" hidden="1" x14ac:dyDescent="0.25">
      <c r="A2933" t="s">
        <v>307</v>
      </c>
      <c r="B2933" t="s">
        <v>428</v>
      </c>
      <c r="C2933" s="4" t="s">
        <v>470</v>
      </c>
      <c r="D2933" s="4"/>
      <c r="E2933" s="4" t="str">
        <f>CSM_AGENCY3[[#This Row],[Agency]]&amp;"-"&amp;CSM_AGENCY3[[#This Row],[Agency Name]]</f>
        <v>467-Rec and Conservation Funding Board</v>
      </c>
      <c r="F2933" s="8" t="s">
        <v>59</v>
      </c>
      <c r="G2933" s="5" t="s">
        <v>460</v>
      </c>
      <c r="H2933" s="70">
        <f>SUMIFS('0. CSM'!C:C,'0. CSM'!L:L,CSM_AGENCY3[[#This Row],[Agency]],'0. CSM'!M:M,CSM_AGENCY3[[#This Row],[Billing CSM Title]])+SUMIFS('0. CSM'!E:E,'0. CSM'!L:L,CSM_AGENCY3[[#This Row],[Agency]],'0. CSM'!M:M,CSM_AGENCY3[[#This Row],[Billing CSM Title]])*1000</f>
        <v>5000</v>
      </c>
      <c r="I2933" s="70">
        <f>SUMIFS('0. CSM'!D:D,'0. CSM'!L:L,CSM_AGENCY3[[#This Row],[Agency]],'0. CSM'!M:M,CSM_AGENCY3[[#This Row],[Billing CSM Title]])+SUMIFS('0. CSM'!F:F,'0. CSM'!L:L,CSM_AGENCY3[[#This Row],[Agency]],'0. CSM'!M:M,CSM_AGENCY3[[#This Row],[Billing CSM Title]])*1000</f>
        <v>8000</v>
      </c>
      <c r="J2933" s="70">
        <f>CSM_AGENCY3[[#This Row],[FY1 ANNUAL]]+CSM_AGENCY3[[#This Row],[FY2 ANNUAL]]</f>
        <v>13000</v>
      </c>
      <c r="K2933" s="70">
        <f>ROUND(CSM_AGENCY3[[#This Row],[FY1 ANNUAL]]/12,2)</f>
        <v>416.67</v>
      </c>
      <c r="L2933" s="70">
        <f>ROUND(CSM_AGENCY3[[#This Row],[FY2 ANNUAL]]/12,2)</f>
        <v>666.67</v>
      </c>
    </row>
    <row r="2934" spans="1:12" hidden="1" x14ac:dyDescent="0.25">
      <c r="A2934" t="s">
        <v>308</v>
      </c>
      <c r="B2934" t="s">
        <v>429</v>
      </c>
      <c r="C2934" s="4" t="s">
        <v>470</v>
      </c>
      <c r="D2934" s="4"/>
      <c r="E2934" s="4" t="str">
        <f>CSM_AGENCY3[[#This Row],[Agency]]&amp;"-"&amp;CSM_AGENCY3[[#This Row],[Agency Name]]</f>
        <v>468-Environ &amp; Land Use Hearings Office</v>
      </c>
      <c r="F2934" s="8" t="s">
        <v>59</v>
      </c>
      <c r="G2934" s="5" t="s">
        <v>460</v>
      </c>
      <c r="H2934" s="70">
        <f>SUMIFS('0. CSM'!C:C,'0. CSM'!L:L,CSM_AGENCY3[[#This Row],[Agency]],'0. CSM'!M:M,CSM_AGENCY3[[#This Row],[Billing CSM Title]])+SUMIFS('0. CSM'!E:E,'0. CSM'!L:L,CSM_AGENCY3[[#This Row],[Agency]],'0. CSM'!M:M,CSM_AGENCY3[[#This Row],[Billing CSM Title]])*1000</f>
        <v>0</v>
      </c>
      <c r="I2934" s="70">
        <f>SUMIFS('0. CSM'!D:D,'0. CSM'!L:L,CSM_AGENCY3[[#This Row],[Agency]],'0. CSM'!M:M,CSM_AGENCY3[[#This Row],[Billing CSM Title]])+SUMIFS('0. CSM'!F:F,'0. CSM'!L:L,CSM_AGENCY3[[#This Row],[Agency]],'0. CSM'!M:M,CSM_AGENCY3[[#This Row],[Billing CSM Title]])*1000</f>
        <v>0</v>
      </c>
      <c r="J2934" s="70">
        <f>CSM_AGENCY3[[#This Row],[FY1 ANNUAL]]+CSM_AGENCY3[[#This Row],[FY2 ANNUAL]]</f>
        <v>0</v>
      </c>
      <c r="K2934" s="70">
        <f>ROUND(CSM_AGENCY3[[#This Row],[FY1 ANNUAL]]/12,2)</f>
        <v>0</v>
      </c>
      <c r="L2934" s="70">
        <f>ROUND(CSM_AGENCY3[[#This Row],[FY2 ANNUAL]]/12,2)</f>
        <v>0</v>
      </c>
    </row>
    <row r="2935" spans="1:12" hidden="1" x14ac:dyDescent="0.25">
      <c r="A2935" t="s">
        <v>309</v>
      </c>
      <c r="B2935" t="s">
        <v>430</v>
      </c>
      <c r="C2935" s="4" t="s">
        <v>470</v>
      </c>
      <c r="D2935" s="4"/>
      <c r="E2935" s="4" t="str">
        <f>CSM_AGENCY3[[#This Row],[Agency]]&amp;"-"&amp;CSM_AGENCY3[[#This Row],[Agency Name]]</f>
        <v>471-State Conservation Commission</v>
      </c>
      <c r="F2935" s="8" t="s">
        <v>59</v>
      </c>
      <c r="G2935" s="5" t="s">
        <v>460</v>
      </c>
      <c r="H2935" s="70">
        <f>SUMIFS('0. CSM'!C:C,'0. CSM'!L:L,CSM_AGENCY3[[#This Row],[Agency]],'0. CSM'!M:M,CSM_AGENCY3[[#This Row],[Billing CSM Title]])+SUMIFS('0. CSM'!E:E,'0. CSM'!L:L,CSM_AGENCY3[[#This Row],[Agency]],'0. CSM'!M:M,CSM_AGENCY3[[#This Row],[Billing CSM Title]])*1000</f>
        <v>1000</v>
      </c>
      <c r="I2935" s="70">
        <f>SUMIFS('0. CSM'!D:D,'0. CSM'!L:L,CSM_AGENCY3[[#This Row],[Agency]],'0. CSM'!M:M,CSM_AGENCY3[[#This Row],[Billing CSM Title]])+SUMIFS('0. CSM'!F:F,'0. CSM'!L:L,CSM_AGENCY3[[#This Row],[Agency]],'0. CSM'!M:M,CSM_AGENCY3[[#This Row],[Billing CSM Title]])*1000</f>
        <v>0</v>
      </c>
      <c r="J2935" s="70">
        <f>CSM_AGENCY3[[#This Row],[FY1 ANNUAL]]+CSM_AGENCY3[[#This Row],[FY2 ANNUAL]]</f>
        <v>1000</v>
      </c>
      <c r="K2935" s="70">
        <f>ROUND(CSM_AGENCY3[[#This Row],[FY1 ANNUAL]]/12,2)</f>
        <v>83.33</v>
      </c>
      <c r="L2935" s="70">
        <f>ROUND(CSM_AGENCY3[[#This Row],[FY2 ANNUAL]]/12,2)</f>
        <v>0</v>
      </c>
    </row>
    <row r="2936" spans="1:12" hidden="1" x14ac:dyDescent="0.25">
      <c r="A2936" t="s">
        <v>310</v>
      </c>
      <c r="B2936" t="s">
        <v>431</v>
      </c>
      <c r="C2936" s="4" t="s">
        <v>470</v>
      </c>
      <c r="D2936" s="4"/>
      <c r="E2936" s="4" t="str">
        <f>CSM_AGENCY3[[#This Row],[Agency]]&amp;"-"&amp;CSM_AGENCY3[[#This Row],[Agency Name]]</f>
        <v>477-Dept of Fish and Wildlife</v>
      </c>
      <c r="F2936" s="8" t="s">
        <v>59</v>
      </c>
      <c r="G2936" s="5" t="s">
        <v>460</v>
      </c>
      <c r="H2936" s="70">
        <v>79000</v>
      </c>
      <c r="I2936" s="70">
        <f>SUMIFS('0. CSM'!D:D,'0. CSM'!L:L,CSM_AGENCY3[[#This Row],[Agency]],'0. CSM'!M:M,CSM_AGENCY3[[#This Row],[Billing CSM Title]])+SUMIFS('0. CSM'!F:F,'0. CSM'!L:L,CSM_AGENCY3[[#This Row],[Agency]],'0. CSM'!M:M,CSM_AGENCY3[[#This Row],[Billing CSM Title]])*1000</f>
        <v>130000</v>
      </c>
      <c r="J2936" s="70">
        <f>CSM_AGENCY3[[#This Row],[FY1 ANNUAL]]+CSM_AGENCY3[[#This Row],[FY2 ANNUAL]]</f>
        <v>209000</v>
      </c>
      <c r="K2936" s="70">
        <f>ROUND(CSM_AGENCY3[[#This Row],[FY1 ANNUAL]]/12,2)</f>
        <v>6583.33</v>
      </c>
      <c r="L2936" s="70">
        <f>ROUND(CSM_AGENCY3[[#This Row],[FY2 ANNUAL]]/12,2)</f>
        <v>10833.33</v>
      </c>
    </row>
    <row r="2937" spans="1:12" hidden="1" x14ac:dyDescent="0.25">
      <c r="A2937" t="s">
        <v>311</v>
      </c>
      <c r="B2937" t="s">
        <v>432</v>
      </c>
      <c r="C2937" s="4" t="s">
        <v>470</v>
      </c>
      <c r="D2937" s="4"/>
      <c r="E2937" s="4" t="str">
        <f>CSM_AGENCY3[[#This Row],[Agency]]&amp;"-"&amp;CSM_AGENCY3[[#This Row],[Agency Name]]</f>
        <v>478-Puget Sound Partnership</v>
      </c>
      <c r="F2937" s="8" t="s">
        <v>59</v>
      </c>
      <c r="G2937" s="5" t="s">
        <v>460</v>
      </c>
      <c r="H2937" s="70">
        <f>SUMIFS('0. CSM'!C:C,'0. CSM'!L:L,CSM_AGENCY3[[#This Row],[Agency]],'0. CSM'!M:M,CSM_AGENCY3[[#This Row],[Billing CSM Title]])+SUMIFS('0. CSM'!E:E,'0. CSM'!L:L,CSM_AGENCY3[[#This Row],[Agency]],'0. CSM'!M:M,CSM_AGENCY3[[#This Row],[Billing CSM Title]])*1000</f>
        <v>6000</v>
      </c>
      <c r="I2937" s="70">
        <f>SUMIFS('0. CSM'!D:D,'0. CSM'!L:L,CSM_AGENCY3[[#This Row],[Agency]],'0. CSM'!M:M,CSM_AGENCY3[[#This Row],[Billing CSM Title]])+SUMIFS('0. CSM'!F:F,'0. CSM'!L:L,CSM_AGENCY3[[#This Row],[Agency]],'0. CSM'!M:M,CSM_AGENCY3[[#This Row],[Billing CSM Title]])*1000</f>
        <v>7000</v>
      </c>
      <c r="J2937" s="70">
        <f>CSM_AGENCY3[[#This Row],[FY1 ANNUAL]]+CSM_AGENCY3[[#This Row],[FY2 ANNUAL]]</f>
        <v>13000</v>
      </c>
      <c r="K2937" s="70">
        <f>ROUND(CSM_AGENCY3[[#This Row],[FY1 ANNUAL]]/12,2)</f>
        <v>500</v>
      </c>
      <c r="L2937" s="70">
        <f>ROUND(CSM_AGENCY3[[#This Row],[FY2 ANNUAL]]/12,2)</f>
        <v>583.33000000000004</v>
      </c>
    </row>
    <row r="2938" spans="1:12" hidden="1" x14ac:dyDescent="0.25">
      <c r="A2938" t="s">
        <v>312</v>
      </c>
      <c r="B2938" t="s">
        <v>433</v>
      </c>
      <c r="C2938" s="4" t="s">
        <v>470</v>
      </c>
      <c r="D2938" s="4"/>
      <c r="E2938" s="4" t="str">
        <f>CSM_AGENCY3[[#This Row],[Agency]]&amp;"-"&amp;CSM_AGENCY3[[#This Row],[Agency Name]]</f>
        <v>490-Department of Natural Resources</v>
      </c>
      <c r="F2938" s="8" t="s">
        <v>59</v>
      </c>
      <c r="G2938" s="5" t="s">
        <v>460</v>
      </c>
      <c r="H2938" s="70">
        <f>SUMIFS('0. CSM'!C:C,'0. CSM'!L:L,CSM_AGENCY3[[#This Row],[Agency]],'0. CSM'!M:M,CSM_AGENCY3[[#This Row],[Billing CSM Title]])+SUMIFS('0. CSM'!E:E,'0. CSM'!L:L,CSM_AGENCY3[[#This Row],[Agency]],'0. CSM'!M:M,CSM_AGENCY3[[#This Row],[Billing CSM Title]])*1000</f>
        <v>27000</v>
      </c>
      <c r="I2938" s="70">
        <f>SUMIFS('0. CSM'!D:D,'0. CSM'!L:L,CSM_AGENCY3[[#This Row],[Agency]],'0. CSM'!M:M,CSM_AGENCY3[[#This Row],[Billing CSM Title]])+SUMIFS('0. CSM'!F:F,'0. CSM'!L:L,CSM_AGENCY3[[#This Row],[Agency]],'0. CSM'!M:M,CSM_AGENCY3[[#This Row],[Billing CSM Title]])*1000</f>
        <v>43000</v>
      </c>
      <c r="J2938" s="70">
        <f>CSM_AGENCY3[[#This Row],[FY1 ANNUAL]]+CSM_AGENCY3[[#This Row],[FY2 ANNUAL]]</f>
        <v>70000</v>
      </c>
      <c r="K2938" s="70">
        <f>ROUND(CSM_AGENCY3[[#This Row],[FY1 ANNUAL]]/12,2)</f>
        <v>2250</v>
      </c>
      <c r="L2938" s="70">
        <f>ROUND(CSM_AGENCY3[[#This Row],[FY2 ANNUAL]]/12,2)</f>
        <v>3583.33</v>
      </c>
    </row>
    <row r="2939" spans="1:12" hidden="1" x14ac:dyDescent="0.25">
      <c r="A2939" t="s">
        <v>313</v>
      </c>
      <c r="B2939" t="s">
        <v>434</v>
      </c>
      <c r="C2939" s="4" t="s">
        <v>470</v>
      </c>
      <c r="D2939" s="4"/>
      <c r="E2939" s="4" t="str">
        <f>CSM_AGENCY3[[#This Row],[Agency]]&amp;"-"&amp;CSM_AGENCY3[[#This Row],[Agency Name]]</f>
        <v>495-Department of Agriculture</v>
      </c>
      <c r="F2939" s="8" t="s">
        <v>59</v>
      </c>
      <c r="G2939" s="5" t="s">
        <v>460</v>
      </c>
      <c r="H2939" s="70">
        <f>SUMIFS('0. CSM'!C:C,'0. CSM'!L:L,CSM_AGENCY3[[#This Row],[Agency]],'0. CSM'!M:M,CSM_AGENCY3[[#This Row],[Billing CSM Title]])+SUMIFS('0. CSM'!E:E,'0. CSM'!L:L,CSM_AGENCY3[[#This Row],[Agency]],'0. CSM'!M:M,CSM_AGENCY3[[#This Row],[Billing CSM Title]])*1000</f>
        <v>39000</v>
      </c>
      <c r="I2939" s="70">
        <f>SUMIFS('0. CSM'!D:D,'0. CSM'!L:L,CSM_AGENCY3[[#This Row],[Agency]],'0. CSM'!M:M,CSM_AGENCY3[[#This Row],[Billing CSM Title]])+SUMIFS('0. CSM'!F:F,'0. CSM'!L:L,CSM_AGENCY3[[#This Row],[Agency]],'0. CSM'!M:M,CSM_AGENCY3[[#This Row],[Billing CSM Title]])*1000</f>
        <v>67000</v>
      </c>
      <c r="J2939" s="70">
        <f>CSM_AGENCY3[[#This Row],[FY1 ANNUAL]]+CSM_AGENCY3[[#This Row],[FY2 ANNUAL]]</f>
        <v>106000</v>
      </c>
      <c r="K2939" s="70">
        <f>ROUND(CSM_AGENCY3[[#This Row],[FY1 ANNUAL]]/12,2)</f>
        <v>3250</v>
      </c>
      <c r="L2939" s="70">
        <f>ROUND(CSM_AGENCY3[[#This Row],[FY2 ANNUAL]]/12,2)</f>
        <v>5583.33</v>
      </c>
    </row>
    <row r="2940" spans="1:12" hidden="1" x14ac:dyDescent="0.25">
      <c r="A2940" t="s">
        <v>314</v>
      </c>
      <c r="B2940" t="s">
        <v>435</v>
      </c>
      <c r="C2940" s="4" t="s">
        <v>470</v>
      </c>
      <c r="D2940" s="4"/>
      <c r="E2940" s="4" t="str">
        <f>CSM_AGENCY3[[#This Row],[Agency]]&amp;"-"&amp;CSM_AGENCY3[[#This Row],[Agency Name]]</f>
        <v>540-Employment Security Department</v>
      </c>
      <c r="F2940" s="8" t="s">
        <v>59</v>
      </c>
      <c r="G2940" s="5" t="s">
        <v>460</v>
      </c>
      <c r="H2940" s="70">
        <f>SUMIFS('0. CSM'!C:C,'0. CSM'!L:L,CSM_AGENCY3[[#This Row],[Agency]],'0. CSM'!M:M,CSM_AGENCY3[[#This Row],[Billing CSM Title]])+SUMIFS('0. CSM'!E:E,'0. CSM'!L:L,CSM_AGENCY3[[#This Row],[Agency]],'0. CSM'!M:M,CSM_AGENCY3[[#This Row],[Billing CSM Title]])*1000</f>
        <v>83000</v>
      </c>
      <c r="I2940" s="70">
        <f>SUMIFS('0. CSM'!D:D,'0. CSM'!L:L,CSM_AGENCY3[[#This Row],[Agency]],'0. CSM'!M:M,CSM_AGENCY3[[#This Row],[Billing CSM Title]])+SUMIFS('0. CSM'!F:F,'0. CSM'!L:L,CSM_AGENCY3[[#This Row],[Agency]],'0. CSM'!M:M,CSM_AGENCY3[[#This Row],[Billing CSM Title]])*1000</f>
        <v>139000</v>
      </c>
      <c r="J2940" s="70">
        <f>CSM_AGENCY3[[#This Row],[FY1 ANNUAL]]+CSM_AGENCY3[[#This Row],[FY2 ANNUAL]]</f>
        <v>222000</v>
      </c>
      <c r="K2940" s="70">
        <f>ROUND(CSM_AGENCY3[[#This Row],[FY1 ANNUAL]]/12,2)</f>
        <v>6916.67</v>
      </c>
      <c r="L2940" s="70">
        <f>ROUND(CSM_AGENCY3[[#This Row],[FY2 ANNUAL]]/12,2)</f>
        <v>11583.33</v>
      </c>
    </row>
    <row r="2941" spans="1:12" hidden="1" x14ac:dyDescent="0.25">
      <c r="A2941" t="s">
        <v>319</v>
      </c>
      <c r="B2941" t="s">
        <v>437</v>
      </c>
      <c r="C2941" s="4" t="s">
        <v>470</v>
      </c>
      <c r="D2941" s="4"/>
      <c r="E2941" s="4" t="str">
        <f>CSM_AGENCY3[[#This Row],[Agency]]&amp;"-"&amp;CSM_AGENCY3[[#This Row],[Agency Name]]</f>
        <v>699-Community/Technical College System</v>
      </c>
      <c r="F2941" s="8" t="s">
        <v>59</v>
      </c>
      <c r="G2941" s="5" t="s">
        <v>460</v>
      </c>
      <c r="H2941" s="70">
        <f>SUMIFS('0. CSM'!C:C,'0. CSM'!L:L,CSM_AGENCY3[[#This Row],[Agency]],'0. CSM'!M:M,CSM_AGENCY3[[#This Row],[Billing CSM Title]])+SUMIFS('0. CSM'!E:E,'0. CSM'!L:L,CSM_AGENCY3[[#This Row],[Agency]],'0. CSM'!M:M,CSM_AGENCY3[[#This Row],[Billing CSM Title]])*1000</f>
        <v>0</v>
      </c>
      <c r="I2941" s="70">
        <f>SUMIFS('0. CSM'!D:D,'0. CSM'!L:L,CSM_AGENCY3[[#This Row],[Agency]],'0. CSM'!M:M,CSM_AGENCY3[[#This Row],[Billing CSM Title]])+SUMIFS('0. CSM'!F:F,'0. CSM'!L:L,CSM_AGENCY3[[#This Row],[Agency]],'0. CSM'!M:M,CSM_AGENCY3[[#This Row],[Billing CSM Title]])*1000</f>
        <v>0</v>
      </c>
      <c r="J2941" s="70">
        <f>CSM_AGENCY3[[#This Row],[FY1 ANNUAL]]+CSM_AGENCY3[[#This Row],[FY2 ANNUAL]]</f>
        <v>0</v>
      </c>
      <c r="K2941" s="70">
        <f>ROUND(CSM_AGENCY3[[#This Row],[FY1 ANNUAL]]/12,2)</f>
        <v>0</v>
      </c>
      <c r="L2941" s="70">
        <f>ROUND(CSM_AGENCY3[[#This Row],[FY2 ANNUAL]]/12,2)</f>
        <v>0</v>
      </c>
    </row>
    <row r="2942" spans="1:12" hidden="1" x14ac:dyDescent="0.25">
      <c r="A2942" t="s">
        <v>208</v>
      </c>
      <c r="B2942" t="s">
        <v>330</v>
      </c>
      <c r="C2942" s="4" t="s">
        <v>470</v>
      </c>
      <c r="D2942" s="4"/>
      <c r="E2942" s="4" t="str">
        <f>CSM_AGENCY3[[#This Row],[Agency]]&amp;"-"&amp;CSM_AGENCY3[[#This Row],[Agency Name]]</f>
        <v>012-Senate</v>
      </c>
      <c r="F2942" s="8" t="s">
        <v>61</v>
      </c>
      <c r="G2942" s="5" t="s">
        <v>461</v>
      </c>
      <c r="H2942" s="70">
        <f>SUMIFS('0. CSM'!C:C,'0. CSM'!L:L,CSM_AGENCY3[[#This Row],[Agency]],'0. CSM'!M:M,CSM_AGENCY3[[#This Row],[Billing CSM Title]])+SUMIFS('0. CSM'!E:E,'0. CSM'!L:L,CSM_AGENCY3[[#This Row],[Agency]],'0. CSM'!M:M,CSM_AGENCY3[[#This Row],[Billing CSM Title]])*1000</f>
        <v>5000</v>
      </c>
      <c r="I2942" s="70">
        <f>SUMIFS('0. CSM'!D:D,'0. CSM'!L:L,CSM_AGENCY3[[#This Row],[Agency]],'0. CSM'!M:M,CSM_AGENCY3[[#This Row],[Billing CSM Title]])+SUMIFS('0. CSM'!F:F,'0. CSM'!L:L,CSM_AGENCY3[[#This Row],[Agency]],'0. CSM'!M:M,CSM_AGENCY3[[#This Row],[Billing CSM Title]])*1000</f>
        <v>5000</v>
      </c>
      <c r="J2942" s="70">
        <f>CSM_AGENCY3[[#This Row],[FY1 ANNUAL]]+CSM_AGENCY3[[#This Row],[FY2 ANNUAL]]</f>
        <v>10000</v>
      </c>
      <c r="K2942" s="70">
        <f>ROUND(CSM_AGENCY3[[#This Row],[FY1 ANNUAL]]/12,2)</f>
        <v>416.67</v>
      </c>
      <c r="L2942" s="70">
        <f>ROUND(CSM_AGENCY3[[#This Row],[FY2 ANNUAL]]/12,2)</f>
        <v>416.67</v>
      </c>
    </row>
    <row r="2943" spans="1:12" hidden="1" x14ac:dyDescent="0.25">
      <c r="A2943" t="s">
        <v>207</v>
      </c>
      <c r="B2943" t="s">
        <v>328</v>
      </c>
      <c r="C2943" s="4" t="s">
        <v>470</v>
      </c>
      <c r="D2943" s="4"/>
      <c r="E2943" s="4" t="str">
        <f>CSM_AGENCY3[[#This Row],[Agency]]&amp;"-"&amp;CSM_AGENCY3[[#This Row],[Agency Name]]</f>
        <v>011-House of Representatives</v>
      </c>
      <c r="F2943" s="8" t="s">
        <v>61</v>
      </c>
      <c r="G2943" s="5" t="s">
        <v>461</v>
      </c>
      <c r="H2943" s="70">
        <f>SUMIFS('0. CSM'!C:C,'0. CSM'!L:L,CSM_AGENCY3[[#This Row],[Agency]],'0. CSM'!M:M,CSM_AGENCY3[[#This Row],[Billing CSM Title]])+SUMIFS('0. CSM'!E:E,'0. CSM'!L:L,CSM_AGENCY3[[#This Row],[Agency]],'0. CSM'!M:M,CSM_AGENCY3[[#This Row],[Billing CSM Title]])*1000</f>
        <v>7000</v>
      </c>
      <c r="I2943" s="70">
        <f>SUMIFS('0. CSM'!D:D,'0. CSM'!L:L,CSM_AGENCY3[[#This Row],[Agency]],'0. CSM'!M:M,CSM_AGENCY3[[#This Row],[Billing CSM Title]])+SUMIFS('0. CSM'!F:F,'0. CSM'!L:L,CSM_AGENCY3[[#This Row],[Agency]],'0. CSM'!M:M,CSM_AGENCY3[[#This Row],[Billing CSM Title]])*1000</f>
        <v>7000</v>
      </c>
      <c r="J2943" s="70">
        <f>CSM_AGENCY3[[#This Row],[FY1 ANNUAL]]+CSM_AGENCY3[[#This Row],[FY2 ANNUAL]]</f>
        <v>14000</v>
      </c>
      <c r="K2943" s="70">
        <f>ROUND(CSM_AGENCY3[[#This Row],[FY1 ANNUAL]]/12,2)</f>
        <v>583.33000000000004</v>
      </c>
      <c r="L2943" s="70">
        <f>ROUND(CSM_AGENCY3[[#This Row],[FY2 ANNUAL]]/12,2)</f>
        <v>583.33000000000004</v>
      </c>
    </row>
    <row r="2944" spans="1:12" hidden="1" x14ac:dyDescent="0.25">
      <c r="A2944" t="s">
        <v>209</v>
      </c>
      <c r="B2944" t="s">
        <v>331</v>
      </c>
      <c r="C2944" s="4" t="s">
        <v>470</v>
      </c>
      <c r="D2944" s="4"/>
      <c r="E2944" s="4" t="str">
        <f>CSM_AGENCY3[[#This Row],[Agency]]&amp;"-"&amp;CSM_AGENCY3[[#This Row],[Agency Name]]</f>
        <v>013-Joint Transportation Committee</v>
      </c>
      <c r="F2944" s="8" t="s">
        <v>61</v>
      </c>
      <c r="G2944" s="5" t="s">
        <v>461</v>
      </c>
      <c r="H2944" s="70">
        <f>SUMIFS('0. CSM'!C:C,'0. CSM'!L:L,CSM_AGENCY3[[#This Row],[Agency]],'0. CSM'!M:M,CSM_AGENCY3[[#This Row],[Billing CSM Title]])+SUMIFS('0. CSM'!E:E,'0. CSM'!L:L,CSM_AGENCY3[[#This Row],[Agency]],'0. CSM'!M:M,CSM_AGENCY3[[#This Row],[Billing CSM Title]])*1000</f>
        <v>0</v>
      </c>
      <c r="I2944" s="70">
        <f>SUMIFS('0. CSM'!D:D,'0. CSM'!L:L,CSM_AGENCY3[[#This Row],[Agency]],'0. CSM'!M:M,CSM_AGENCY3[[#This Row],[Billing CSM Title]])+SUMIFS('0. CSM'!F:F,'0. CSM'!L:L,CSM_AGENCY3[[#This Row],[Agency]],'0. CSM'!M:M,CSM_AGENCY3[[#This Row],[Billing CSM Title]])*1000</f>
        <v>0</v>
      </c>
      <c r="J2944" s="70">
        <f>CSM_AGENCY3[[#This Row],[FY1 ANNUAL]]+CSM_AGENCY3[[#This Row],[FY2 ANNUAL]]</f>
        <v>0</v>
      </c>
      <c r="K2944" s="70">
        <f>ROUND(CSM_AGENCY3[[#This Row],[FY1 ANNUAL]]/12,2)</f>
        <v>0</v>
      </c>
      <c r="L2944" s="70">
        <f>ROUND(CSM_AGENCY3[[#This Row],[FY2 ANNUAL]]/12,2)</f>
        <v>0</v>
      </c>
    </row>
    <row r="2945" spans="1:12" hidden="1" x14ac:dyDescent="0.25">
      <c r="A2945" t="s">
        <v>210</v>
      </c>
      <c r="B2945" t="s">
        <v>332</v>
      </c>
      <c r="C2945" s="4" t="s">
        <v>470</v>
      </c>
      <c r="D2945" s="4"/>
      <c r="E2945" s="4" t="str">
        <f>CSM_AGENCY3[[#This Row],[Agency]]&amp;"-"&amp;CSM_AGENCY3[[#This Row],[Agency Name]]</f>
        <v>014-Jt Leg Audit &amp; Review Committee</v>
      </c>
      <c r="F2945" s="8" t="s">
        <v>61</v>
      </c>
      <c r="G2945" s="5" t="s">
        <v>461</v>
      </c>
      <c r="H2945" s="70">
        <f>SUMIFS('0. CSM'!C:C,'0. CSM'!L:L,CSM_AGENCY3[[#This Row],[Agency]],'0. CSM'!M:M,CSM_AGENCY3[[#This Row],[Billing CSM Title]])+SUMIFS('0. CSM'!E:E,'0. CSM'!L:L,CSM_AGENCY3[[#This Row],[Agency]],'0. CSM'!M:M,CSM_AGENCY3[[#This Row],[Billing CSM Title]])*1000</f>
        <v>1000</v>
      </c>
      <c r="I2945" s="70">
        <f>SUMIFS('0. CSM'!D:D,'0. CSM'!L:L,CSM_AGENCY3[[#This Row],[Agency]],'0. CSM'!M:M,CSM_AGENCY3[[#This Row],[Billing CSM Title]])+SUMIFS('0. CSM'!F:F,'0. CSM'!L:L,CSM_AGENCY3[[#This Row],[Agency]],'0. CSM'!M:M,CSM_AGENCY3[[#This Row],[Billing CSM Title]])*1000</f>
        <v>0</v>
      </c>
      <c r="J2945" s="70">
        <f>CSM_AGENCY3[[#This Row],[FY1 ANNUAL]]+CSM_AGENCY3[[#This Row],[FY2 ANNUAL]]</f>
        <v>1000</v>
      </c>
      <c r="K2945" s="70">
        <f>ROUND(CSM_AGENCY3[[#This Row],[FY1 ANNUAL]]/12,2)</f>
        <v>83.33</v>
      </c>
      <c r="L2945" s="70">
        <f>ROUND(CSM_AGENCY3[[#This Row],[FY2 ANNUAL]]/12,2)</f>
        <v>0</v>
      </c>
    </row>
    <row r="2946" spans="1:12" hidden="1" x14ac:dyDescent="0.25">
      <c r="A2946" t="s">
        <v>211</v>
      </c>
      <c r="B2946" t="s">
        <v>333</v>
      </c>
      <c r="C2946" s="4" t="s">
        <v>470</v>
      </c>
      <c r="D2946" s="4"/>
      <c r="E2946" s="4" t="str">
        <f>CSM_AGENCY3[[#This Row],[Agency]]&amp;"-"&amp;CSM_AGENCY3[[#This Row],[Agency Name]]</f>
        <v>020-LEAP Committee</v>
      </c>
      <c r="F2946" s="8" t="s">
        <v>61</v>
      </c>
      <c r="G2946" s="5" t="s">
        <v>461</v>
      </c>
      <c r="H2946" s="70">
        <f>SUMIFS('0. CSM'!C:C,'0. CSM'!L:L,CSM_AGENCY3[[#This Row],[Agency]],'0. CSM'!M:M,CSM_AGENCY3[[#This Row],[Billing CSM Title]])+SUMIFS('0. CSM'!E:E,'0. CSM'!L:L,CSM_AGENCY3[[#This Row],[Agency]],'0. CSM'!M:M,CSM_AGENCY3[[#This Row],[Billing CSM Title]])*1000</f>
        <v>0</v>
      </c>
      <c r="I2946" s="70">
        <f>SUMIFS('0. CSM'!D:D,'0. CSM'!L:L,CSM_AGENCY3[[#This Row],[Agency]],'0. CSM'!M:M,CSM_AGENCY3[[#This Row],[Billing CSM Title]])+SUMIFS('0. CSM'!F:F,'0. CSM'!L:L,CSM_AGENCY3[[#This Row],[Agency]],'0. CSM'!M:M,CSM_AGENCY3[[#This Row],[Billing CSM Title]])*1000</f>
        <v>0</v>
      </c>
      <c r="J2946" s="70">
        <f>CSM_AGENCY3[[#This Row],[FY1 ANNUAL]]+CSM_AGENCY3[[#This Row],[FY2 ANNUAL]]</f>
        <v>0</v>
      </c>
      <c r="K2946" s="70">
        <f>ROUND(CSM_AGENCY3[[#This Row],[FY1 ANNUAL]]/12,2)</f>
        <v>0</v>
      </c>
      <c r="L2946" s="70">
        <f>ROUND(CSM_AGENCY3[[#This Row],[FY2 ANNUAL]]/12,2)</f>
        <v>0</v>
      </c>
    </row>
    <row r="2947" spans="1:12" hidden="1" x14ac:dyDescent="0.25">
      <c r="A2947" t="s">
        <v>212</v>
      </c>
      <c r="B2947" t="s">
        <v>334</v>
      </c>
      <c r="C2947" s="4" t="s">
        <v>470</v>
      </c>
      <c r="D2947" s="4"/>
      <c r="E2947" s="4" t="str">
        <f>CSM_AGENCY3[[#This Row],[Agency]]&amp;"-"&amp;CSM_AGENCY3[[#This Row],[Agency Name]]</f>
        <v>035-Office of the State Actuary</v>
      </c>
      <c r="F2947" s="8" t="s">
        <v>61</v>
      </c>
      <c r="G2947" s="5" t="s">
        <v>461</v>
      </c>
      <c r="H2947" s="70">
        <f>SUMIFS('0. CSM'!C:C,'0. CSM'!L:L,CSM_AGENCY3[[#This Row],[Agency]],'0. CSM'!M:M,CSM_AGENCY3[[#This Row],[Billing CSM Title]])+SUMIFS('0. CSM'!E:E,'0. CSM'!L:L,CSM_AGENCY3[[#This Row],[Agency]],'0. CSM'!M:M,CSM_AGENCY3[[#This Row],[Billing CSM Title]])*1000</f>
        <v>1000</v>
      </c>
      <c r="I2947" s="70">
        <f>SUMIFS('0. CSM'!D:D,'0. CSM'!L:L,CSM_AGENCY3[[#This Row],[Agency]],'0. CSM'!M:M,CSM_AGENCY3[[#This Row],[Billing CSM Title]])+SUMIFS('0. CSM'!F:F,'0. CSM'!L:L,CSM_AGENCY3[[#This Row],[Agency]],'0. CSM'!M:M,CSM_AGENCY3[[#This Row],[Billing CSM Title]])*1000</f>
        <v>0</v>
      </c>
      <c r="J2947" s="70">
        <f>CSM_AGENCY3[[#This Row],[FY1 ANNUAL]]+CSM_AGENCY3[[#This Row],[FY2 ANNUAL]]</f>
        <v>1000</v>
      </c>
      <c r="K2947" s="70">
        <f>ROUND(CSM_AGENCY3[[#This Row],[FY1 ANNUAL]]/12,2)</f>
        <v>83.33</v>
      </c>
      <c r="L2947" s="70">
        <f>ROUND(CSM_AGENCY3[[#This Row],[FY2 ANNUAL]]/12,2)</f>
        <v>0</v>
      </c>
    </row>
    <row r="2948" spans="1:12" hidden="1" x14ac:dyDescent="0.25">
      <c r="A2948" t="s">
        <v>213</v>
      </c>
      <c r="B2948" t="s">
        <v>335</v>
      </c>
      <c r="C2948" s="4" t="s">
        <v>470</v>
      </c>
      <c r="D2948" s="4"/>
      <c r="E2948" s="4" t="str">
        <f>CSM_AGENCY3[[#This Row],[Agency]]&amp;"-"&amp;CSM_AGENCY3[[#This Row],[Agency Name]]</f>
        <v>036-St Leg Labor Rel</v>
      </c>
      <c r="F2948" s="8" t="s">
        <v>61</v>
      </c>
      <c r="G2948" s="5" t="s">
        <v>461</v>
      </c>
      <c r="H2948" s="70">
        <f>SUMIFS('0. CSM'!C:C,'0. CSM'!L:L,CSM_AGENCY3[[#This Row],[Agency]],'0. CSM'!M:M,CSM_AGENCY3[[#This Row],[Billing CSM Title]])+SUMIFS('0. CSM'!E:E,'0. CSM'!L:L,CSM_AGENCY3[[#This Row],[Agency]],'0. CSM'!M:M,CSM_AGENCY3[[#This Row],[Billing CSM Title]])*1000</f>
        <v>0</v>
      </c>
      <c r="I2948" s="70">
        <f>SUMIFS('0. CSM'!D:D,'0. CSM'!L:L,CSM_AGENCY3[[#This Row],[Agency]],'0. CSM'!M:M,CSM_AGENCY3[[#This Row],[Billing CSM Title]])+SUMIFS('0. CSM'!F:F,'0. CSM'!L:L,CSM_AGENCY3[[#This Row],[Agency]],'0. CSM'!M:M,CSM_AGENCY3[[#This Row],[Billing CSM Title]])*1000</f>
        <v>0</v>
      </c>
      <c r="J2948" s="70">
        <f>CSM_AGENCY3[[#This Row],[FY1 ANNUAL]]+CSM_AGENCY3[[#This Row],[FY2 ANNUAL]]</f>
        <v>0</v>
      </c>
      <c r="K2948" s="70">
        <f>ROUND(CSM_AGENCY3[[#This Row],[FY1 ANNUAL]]/12,2)</f>
        <v>0</v>
      </c>
      <c r="L2948" s="70">
        <f>ROUND(CSM_AGENCY3[[#This Row],[FY2 ANNUAL]]/12,2)</f>
        <v>0</v>
      </c>
    </row>
    <row r="2949" spans="1:12" hidden="1" x14ac:dyDescent="0.25">
      <c r="A2949" t="s">
        <v>214</v>
      </c>
      <c r="B2949" t="s">
        <v>336</v>
      </c>
      <c r="C2949" s="4" t="s">
        <v>470</v>
      </c>
      <c r="D2949" s="4"/>
      <c r="E2949" s="4" t="str">
        <f>CSM_AGENCY3[[#This Row],[Agency]]&amp;"-"&amp;CSM_AGENCY3[[#This Row],[Agency Name]]</f>
        <v>037-Office of Legislative Support Svcs</v>
      </c>
      <c r="F2949" s="8" t="s">
        <v>61</v>
      </c>
      <c r="G2949" s="5" t="s">
        <v>461</v>
      </c>
      <c r="H2949" s="70">
        <f>SUMIFS('0. CSM'!C:C,'0. CSM'!L:L,CSM_AGENCY3[[#This Row],[Agency]],'0. CSM'!M:M,CSM_AGENCY3[[#This Row],[Billing CSM Title]])+SUMIFS('0. CSM'!E:E,'0. CSM'!L:L,CSM_AGENCY3[[#This Row],[Agency]],'0. CSM'!M:M,CSM_AGENCY3[[#This Row],[Billing CSM Title]])*1000</f>
        <v>0</v>
      </c>
      <c r="I2949" s="70">
        <f>SUMIFS('0. CSM'!D:D,'0. CSM'!L:L,CSM_AGENCY3[[#This Row],[Agency]],'0. CSM'!M:M,CSM_AGENCY3[[#This Row],[Billing CSM Title]])+SUMIFS('0. CSM'!F:F,'0. CSM'!L:L,CSM_AGENCY3[[#This Row],[Agency]],'0. CSM'!M:M,CSM_AGENCY3[[#This Row],[Billing CSM Title]])*1000</f>
        <v>1000</v>
      </c>
      <c r="J2949" s="70">
        <f>CSM_AGENCY3[[#This Row],[FY1 ANNUAL]]+CSM_AGENCY3[[#This Row],[FY2 ANNUAL]]</f>
        <v>1000</v>
      </c>
      <c r="K2949" s="70">
        <f>ROUND(CSM_AGENCY3[[#This Row],[FY1 ANNUAL]]/12,2)</f>
        <v>0</v>
      </c>
      <c r="L2949" s="70">
        <f>ROUND(CSM_AGENCY3[[#This Row],[FY2 ANNUAL]]/12,2)</f>
        <v>83.33</v>
      </c>
    </row>
    <row r="2950" spans="1:12" hidden="1" x14ac:dyDescent="0.25">
      <c r="A2950" t="s">
        <v>215</v>
      </c>
      <c r="B2950" t="s">
        <v>337</v>
      </c>
      <c r="C2950" s="4" t="s">
        <v>470</v>
      </c>
      <c r="D2950" s="4"/>
      <c r="E2950" s="4" t="str">
        <f>CSM_AGENCY3[[#This Row],[Agency]]&amp;"-"&amp;CSM_AGENCY3[[#This Row],[Agency Name]]</f>
        <v>038-Joint Legislative Systems Comm</v>
      </c>
      <c r="F2950" s="8" t="s">
        <v>61</v>
      </c>
      <c r="G2950" s="5" t="s">
        <v>461</v>
      </c>
      <c r="H2950" s="70">
        <f>SUMIFS('0. CSM'!C:C,'0. CSM'!L:L,CSM_AGENCY3[[#This Row],[Agency]],'0. CSM'!M:M,CSM_AGENCY3[[#This Row],[Billing CSM Title]])+SUMIFS('0. CSM'!E:E,'0. CSM'!L:L,CSM_AGENCY3[[#This Row],[Agency]],'0. CSM'!M:M,CSM_AGENCY3[[#This Row],[Billing CSM Title]])*1000</f>
        <v>1000</v>
      </c>
      <c r="I2950" s="70">
        <f>SUMIFS('0. CSM'!D:D,'0. CSM'!L:L,CSM_AGENCY3[[#This Row],[Agency]],'0. CSM'!M:M,CSM_AGENCY3[[#This Row],[Billing CSM Title]])+SUMIFS('0. CSM'!F:F,'0. CSM'!L:L,CSM_AGENCY3[[#This Row],[Agency]],'0. CSM'!M:M,CSM_AGENCY3[[#This Row],[Billing CSM Title]])*1000</f>
        <v>1000</v>
      </c>
      <c r="J2950" s="70">
        <f>CSM_AGENCY3[[#This Row],[FY1 ANNUAL]]+CSM_AGENCY3[[#This Row],[FY2 ANNUAL]]</f>
        <v>2000</v>
      </c>
      <c r="K2950" s="70">
        <f>ROUND(CSM_AGENCY3[[#This Row],[FY1 ANNUAL]]/12,2)</f>
        <v>83.33</v>
      </c>
      <c r="L2950" s="70">
        <f>ROUND(CSM_AGENCY3[[#This Row],[FY2 ANNUAL]]/12,2)</f>
        <v>83.33</v>
      </c>
    </row>
    <row r="2951" spans="1:12" hidden="1" x14ac:dyDescent="0.25">
      <c r="A2951" t="s">
        <v>216</v>
      </c>
      <c r="B2951" t="s">
        <v>338</v>
      </c>
      <c r="C2951" s="4" t="s">
        <v>470</v>
      </c>
      <c r="D2951" s="4"/>
      <c r="E2951" s="4" t="str">
        <f>CSM_AGENCY3[[#This Row],[Agency]]&amp;"-"&amp;CSM_AGENCY3[[#This Row],[Agency Name]]</f>
        <v>040-Statute Law Committee</v>
      </c>
      <c r="F2951" s="8" t="s">
        <v>61</v>
      </c>
      <c r="G2951" s="5" t="s">
        <v>461</v>
      </c>
      <c r="H2951" s="70">
        <f>SUMIFS('0. CSM'!C:C,'0. CSM'!L:L,CSM_AGENCY3[[#This Row],[Agency]],'0. CSM'!M:M,CSM_AGENCY3[[#This Row],[Billing CSM Title]])+SUMIFS('0. CSM'!E:E,'0. CSM'!L:L,CSM_AGENCY3[[#This Row],[Agency]],'0. CSM'!M:M,CSM_AGENCY3[[#This Row],[Billing CSM Title]])*1000</f>
        <v>0</v>
      </c>
      <c r="I2951" s="70">
        <f>SUMIFS('0. CSM'!D:D,'0. CSM'!L:L,CSM_AGENCY3[[#This Row],[Agency]],'0. CSM'!M:M,CSM_AGENCY3[[#This Row],[Billing CSM Title]])+SUMIFS('0. CSM'!F:F,'0. CSM'!L:L,CSM_AGENCY3[[#This Row],[Agency]],'0. CSM'!M:M,CSM_AGENCY3[[#This Row],[Billing CSM Title]])*1000</f>
        <v>1000</v>
      </c>
      <c r="J2951" s="70">
        <f>CSM_AGENCY3[[#This Row],[FY1 ANNUAL]]+CSM_AGENCY3[[#This Row],[FY2 ANNUAL]]</f>
        <v>1000</v>
      </c>
      <c r="K2951" s="70">
        <f>ROUND(CSM_AGENCY3[[#This Row],[FY1 ANNUAL]]/12,2)</f>
        <v>0</v>
      </c>
      <c r="L2951" s="70">
        <f>ROUND(CSM_AGENCY3[[#This Row],[FY2 ANNUAL]]/12,2)</f>
        <v>83.33</v>
      </c>
    </row>
    <row r="2952" spans="1:12" hidden="1" x14ac:dyDescent="0.25">
      <c r="A2952" t="s">
        <v>217</v>
      </c>
      <c r="B2952" t="s">
        <v>339</v>
      </c>
      <c r="C2952" s="4" t="s">
        <v>470</v>
      </c>
      <c r="D2952" s="4"/>
      <c r="E2952" s="4" t="str">
        <f>CSM_AGENCY3[[#This Row],[Agency]]&amp;"-"&amp;CSM_AGENCY3[[#This Row],[Agency Name]]</f>
        <v>045-Supreme Court</v>
      </c>
      <c r="F2952" s="8" t="s">
        <v>61</v>
      </c>
      <c r="G2952" s="5" t="s">
        <v>461</v>
      </c>
      <c r="H2952" s="70">
        <f>SUMIFS('0. CSM'!C:C,'0. CSM'!L:L,CSM_AGENCY3[[#This Row],[Agency]],'0. CSM'!M:M,CSM_AGENCY3[[#This Row],[Billing CSM Title]])+SUMIFS('0. CSM'!E:E,'0. CSM'!L:L,CSM_AGENCY3[[#This Row],[Agency]],'0. CSM'!M:M,CSM_AGENCY3[[#This Row],[Billing CSM Title]])*1000</f>
        <v>1000</v>
      </c>
      <c r="I2952" s="70">
        <f>SUMIFS('0. CSM'!D:D,'0. CSM'!L:L,CSM_AGENCY3[[#This Row],[Agency]],'0. CSM'!M:M,CSM_AGENCY3[[#This Row],[Billing CSM Title]])+SUMIFS('0. CSM'!F:F,'0. CSM'!L:L,CSM_AGENCY3[[#This Row],[Agency]],'0. CSM'!M:M,CSM_AGENCY3[[#This Row],[Billing CSM Title]])*1000</f>
        <v>1000</v>
      </c>
      <c r="J2952" s="70">
        <f>CSM_AGENCY3[[#This Row],[FY1 ANNUAL]]+CSM_AGENCY3[[#This Row],[FY2 ANNUAL]]</f>
        <v>2000</v>
      </c>
      <c r="K2952" s="70">
        <f>ROUND(CSM_AGENCY3[[#This Row],[FY1 ANNUAL]]/12,2)</f>
        <v>83.33</v>
      </c>
      <c r="L2952" s="70">
        <f>ROUND(CSM_AGENCY3[[#This Row],[FY2 ANNUAL]]/12,2)</f>
        <v>83.33</v>
      </c>
    </row>
    <row r="2953" spans="1:12" hidden="1" x14ac:dyDescent="0.25">
      <c r="A2953" t="s">
        <v>218</v>
      </c>
      <c r="B2953" t="s">
        <v>340</v>
      </c>
      <c r="C2953" s="4" t="s">
        <v>470</v>
      </c>
      <c r="D2953" s="4"/>
      <c r="E2953" s="4" t="str">
        <f>CSM_AGENCY3[[#This Row],[Agency]]&amp;"-"&amp;CSM_AGENCY3[[#This Row],[Agency Name]]</f>
        <v>046-State Law Library</v>
      </c>
      <c r="F2953" s="8" t="s">
        <v>61</v>
      </c>
      <c r="G2953" s="5" t="s">
        <v>461</v>
      </c>
      <c r="H2953" s="70">
        <f>SUMIFS('0. CSM'!C:C,'0. CSM'!L:L,CSM_AGENCY3[[#This Row],[Agency]],'0. CSM'!M:M,CSM_AGENCY3[[#This Row],[Billing CSM Title]])+SUMIFS('0. CSM'!E:E,'0. CSM'!L:L,CSM_AGENCY3[[#This Row],[Agency]],'0. CSM'!M:M,CSM_AGENCY3[[#This Row],[Billing CSM Title]])*1000</f>
        <v>0</v>
      </c>
      <c r="I2953" s="70">
        <f>SUMIFS('0. CSM'!D:D,'0. CSM'!L:L,CSM_AGENCY3[[#This Row],[Agency]],'0. CSM'!M:M,CSM_AGENCY3[[#This Row],[Billing CSM Title]])+SUMIFS('0. CSM'!F:F,'0. CSM'!L:L,CSM_AGENCY3[[#This Row],[Agency]],'0. CSM'!M:M,CSM_AGENCY3[[#This Row],[Billing CSM Title]])*1000</f>
        <v>0</v>
      </c>
      <c r="J2953" s="70">
        <f>CSM_AGENCY3[[#This Row],[FY1 ANNUAL]]+CSM_AGENCY3[[#This Row],[FY2 ANNUAL]]</f>
        <v>0</v>
      </c>
      <c r="K2953" s="70">
        <f>ROUND(CSM_AGENCY3[[#This Row],[FY1 ANNUAL]]/12,2)</f>
        <v>0</v>
      </c>
      <c r="L2953" s="70">
        <f>ROUND(CSM_AGENCY3[[#This Row],[FY2 ANNUAL]]/12,2)</f>
        <v>0</v>
      </c>
    </row>
    <row r="2954" spans="1:12" hidden="1" x14ac:dyDescent="0.25">
      <c r="A2954" t="s">
        <v>219</v>
      </c>
      <c r="B2954" t="s">
        <v>341</v>
      </c>
      <c r="C2954" s="4" t="s">
        <v>470</v>
      </c>
      <c r="D2954" s="4"/>
      <c r="E2954" s="4" t="str">
        <f>CSM_AGENCY3[[#This Row],[Agency]]&amp;"-"&amp;CSM_AGENCY3[[#This Row],[Agency Name]]</f>
        <v>048-Court of Appeals</v>
      </c>
      <c r="F2954" s="8" t="s">
        <v>61</v>
      </c>
      <c r="G2954" s="5" t="s">
        <v>461</v>
      </c>
      <c r="H2954" s="70">
        <f>SUMIFS('0. CSM'!C:C,'0. CSM'!L:L,CSM_AGENCY3[[#This Row],[Agency]],'0. CSM'!M:M,CSM_AGENCY3[[#This Row],[Billing CSM Title]])+SUMIFS('0. CSM'!E:E,'0. CSM'!L:L,CSM_AGENCY3[[#This Row],[Agency]],'0. CSM'!M:M,CSM_AGENCY3[[#This Row],[Billing CSM Title]])*1000</f>
        <v>2000</v>
      </c>
      <c r="I2954" s="70">
        <f>SUMIFS('0. CSM'!D:D,'0. CSM'!L:L,CSM_AGENCY3[[#This Row],[Agency]],'0. CSM'!M:M,CSM_AGENCY3[[#This Row],[Billing CSM Title]])+SUMIFS('0. CSM'!F:F,'0. CSM'!L:L,CSM_AGENCY3[[#This Row],[Agency]],'0. CSM'!M:M,CSM_AGENCY3[[#This Row],[Billing CSM Title]])*1000</f>
        <v>3000</v>
      </c>
      <c r="J2954" s="70">
        <f>CSM_AGENCY3[[#This Row],[FY1 ANNUAL]]+CSM_AGENCY3[[#This Row],[FY2 ANNUAL]]</f>
        <v>5000</v>
      </c>
      <c r="K2954" s="70">
        <f>ROUND(CSM_AGENCY3[[#This Row],[FY1 ANNUAL]]/12,2)</f>
        <v>166.67</v>
      </c>
      <c r="L2954" s="70">
        <f>ROUND(CSM_AGENCY3[[#This Row],[FY2 ANNUAL]]/12,2)</f>
        <v>250</v>
      </c>
    </row>
    <row r="2955" spans="1:12" hidden="1" x14ac:dyDescent="0.25">
      <c r="A2955" t="s">
        <v>220</v>
      </c>
      <c r="B2955" t="s">
        <v>342</v>
      </c>
      <c r="C2955" s="4" t="s">
        <v>470</v>
      </c>
      <c r="D2955" s="4"/>
      <c r="E2955" s="4" t="str">
        <f>CSM_AGENCY3[[#This Row],[Agency]]&amp;"-"&amp;CSM_AGENCY3[[#This Row],[Agency Name]]</f>
        <v>050-Commission on Judicial Conduct</v>
      </c>
      <c r="F2955" s="8" t="s">
        <v>61</v>
      </c>
      <c r="G2955" s="5" t="s">
        <v>461</v>
      </c>
      <c r="H2955" s="70">
        <f>SUMIFS('0. CSM'!C:C,'0. CSM'!L:L,CSM_AGENCY3[[#This Row],[Agency]],'0. CSM'!M:M,CSM_AGENCY3[[#This Row],[Billing CSM Title]])+SUMIFS('0. CSM'!E:E,'0. CSM'!L:L,CSM_AGENCY3[[#This Row],[Agency]],'0. CSM'!M:M,CSM_AGENCY3[[#This Row],[Billing CSM Title]])*1000</f>
        <v>0</v>
      </c>
      <c r="I2955" s="70">
        <f>SUMIFS('0. CSM'!D:D,'0. CSM'!L:L,CSM_AGENCY3[[#This Row],[Agency]],'0. CSM'!M:M,CSM_AGENCY3[[#This Row],[Billing CSM Title]])+SUMIFS('0. CSM'!F:F,'0. CSM'!L:L,CSM_AGENCY3[[#This Row],[Agency]],'0. CSM'!M:M,CSM_AGENCY3[[#This Row],[Billing CSM Title]])*1000</f>
        <v>0</v>
      </c>
      <c r="J2955" s="70">
        <f>CSM_AGENCY3[[#This Row],[FY1 ANNUAL]]+CSM_AGENCY3[[#This Row],[FY2 ANNUAL]]</f>
        <v>0</v>
      </c>
      <c r="K2955" s="70">
        <f>ROUND(CSM_AGENCY3[[#This Row],[FY1 ANNUAL]]/12,2)</f>
        <v>0</v>
      </c>
      <c r="L2955" s="70">
        <f>ROUND(CSM_AGENCY3[[#This Row],[FY2 ANNUAL]]/12,2)</f>
        <v>0</v>
      </c>
    </row>
    <row r="2956" spans="1:12" hidden="1" x14ac:dyDescent="0.25">
      <c r="A2956" t="s">
        <v>221</v>
      </c>
      <c r="B2956" t="s">
        <v>343</v>
      </c>
      <c r="C2956" s="4" t="s">
        <v>470</v>
      </c>
      <c r="D2956" s="4"/>
      <c r="E2956" s="4" t="str">
        <f>CSM_AGENCY3[[#This Row],[Agency]]&amp;"-"&amp;CSM_AGENCY3[[#This Row],[Agency Name]]</f>
        <v>055-Administrative Office of the Courts</v>
      </c>
      <c r="F2956" s="8" t="s">
        <v>61</v>
      </c>
      <c r="G2956" s="5" t="s">
        <v>461</v>
      </c>
      <c r="H2956" s="70">
        <f>SUMIFS('0. CSM'!C:C,'0. CSM'!L:L,CSM_AGENCY3[[#This Row],[Agency]],'0. CSM'!M:M,CSM_AGENCY3[[#This Row],[Billing CSM Title]])+SUMIFS('0. CSM'!E:E,'0. CSM'!L:L,CSM_AGENCY3[[#This Row],[Agency]],'0. CSM'!M:M,CSM_AGENCY3[[#This Row],[Billing CSM Title]])*1000</f>
        <v>10000</v>
      </c>
      <c r="I2956" s="70">
        <f>SUMIFS('0. CSM'!D:D,'0. CSM'!L:L,CSM_AGENCY3[[#This Row],[Agency]],'0. CSM'!M:M,CSM_AGENCY3[[#This Row],[Billing CSM Title]])+SUMIFS('0. CSM'!F:F,'0. CSM'!L:L,CSM_AGENCY3[[#This Row],[Agency]],'0. CSM'!M:M,CSM_AGENCY3[[#This Row],[Billing CSM Title]])*1000</f>
        <v>9000</v>
      </c>
      <c r="J2956" s="70">
        <f>CSM_AGENCY3[[#This Row],[FY1 ANNUAL]]+CSM_AGENCY3[[#This Row],[FY2 ANNUAL]]</f>
        <v>19000</v>
      </c>
      <c r="K2956" s="70">
        <f>ROUND(CSM_AGENCY3[[#This Row],[FY1 ANNUAL]]/12,2)</f>
        <v>833.33</v>
      </c>
      <c r="L2956" s="70">
        <f>ROUND(CSM_AGENCY3[[#This Row],[FY2 ANNUAL]]/12,2)</f>
        <v>750</v>
      </c>
    </row>
    <row r="2957" spans="1:12" hidden="1" x14ac:dyDescent="0.25">
      <c r="A2957" t="s">
        <v>222</v>
      </c>
      <c r="B2957" t="s">
        <v>344</v>
      </c>
      <c r="C2957" s="4" t="s">
        <v>470</v>
      </c>
      <c r="D2957" s="4"/>
      <c r="E2957" s="4" t="str">
        <f>CSM_AGENCY3[[#This Row],[Agency]]&amp;"-"&amp;CSM_AGENCY3[[#This Row],[Agency Name]]</f>
        <v>056-Office of Public Defense</v>
      </c>
      <c r="F2957" s="8" t="s">
        <v>61</v>
      </c>
      <c r="G2957" s="5" t="s">
        <v>461</v>
      </c>
      <c r="H2957" s="70">
        <f>SUMIFS('0. CSM'!C:C,'0. CSM'!L:L,CSM_AGENCY3[[#This Row],[Agency]],'0. CSM'!M:M,CSM_AGENCY3[[#This Row],[Billing CSM Title]])+SUMIFS('0. CSM'!E:E,'0. CSM'!L:L,CSM_AGENCY3[[#This Row],[Agency]],'0. CSM'!M:M,CSM_AGENCY3[[#This Row],[Billing CSM Title]])*1000</f>
        <v>0</v>
      </c>
      <c r="I2957" s="70">
        <f>SUMIFS('0. CSM'!D:D,'0. CSM'!L:L,CSM_AGENCY3[[#This Row],[Agency]],'0. CSM'!M:M,CSM_AGENCY3[[#This Row],[Billing CSM Title]])+SUMIFS('0. CSM'!F:F,'0. CSM'!L:L,CSM_AGENCY3[[#This Row],[Agency]],'0. CSM'!M:M,CSM_AGENCY3[[#This Row],[Billing CSM Title]])*1000</f>
        <v>1000</v>
      </c>
      <c r="J2957" s="70">
        <f>CSM_AGENCY3[[#This Row],[FY1 ANNUAL]]+CSM_AGENCY3[[#This Row],[FY2 ANNUAL]]</f>
        <v>1000</v>
      </c>
      <c r="K2957" s="70">
        <f>ROUND(CSM_AGENCY3[[#This Row],[FY1 ANNUAL]]/12,2)</f>
        <v>0</v>
      </c>
      <c r="L2957" s="70">
        <f>ROUND(CSM_AGENCY3[[#This Row],[FY2 ANNUAL]]/12,2)</f>
        <v>83.33</v>
      </c>
    </row>
    <row r="2958" spans="1:12" hidden="1" x14ac:dyDescent="0.25">
      <c r="A2958" t="s">
        <v>223</v>
      </c>
      <c r="B2958" t="s">
        <v>345</v>
      </c>
      <c r="C2958" s="4" t="s">
        <v>470</v>
      </c>
      <c r="D2958" s="4"/>
      <c r="E2958" s="4" t="str">
        <f>CSM_AGENCY3[[#This Row],[Agency]]&amp;"-"&amp;CSM_AGENCY3[[#This Row],[Agency Name]]</f>
        <v>057-Office of Civil Legal Aid</v>
      </c>
      <c r="F2958" s="8" t="s">
        <v>61</v>
      </c>
      <c r="G2958" s="5" t="s">
        <v>461</v>
      </c>
      <c r="H2958" s="70">
        <f>SUMIFS('0. CSM'!C:C,'0. CSM'!L:L,CSM_AGENCY3[[#This Row],[Agency]],'0. CSM'!M:M,CSM_AGENCY3[[#This Row],[Billing CSM Title]])+SUMIFS('0. CSM'!E:E,'0. CSM'!L:L,CSM_AGENCY3[[#This Row],[Agency]],'0. CSM'!M:M,CSM_AGENCY3[[#This Row],[Billing CSM Title]])*1000</f>
        <v>0</v>
      </c>
      <c r="I2958" s="70">
        <f>SUMIFS('0. CSM'!D:D,'0. CSM'!L:L,CSM_AGENCY3[[#This Row],[Agency]],'0. CSM'!M:M,CSM_AGENCY3[[#This Row],[Billing CSM Title]])+SUMIFS('0. CSM'!F:F,'0. CSM'!L:L,CSM_AGENCY3[[#This Row],[Agency]],'0. CSM'!M:M,CSM_AGENCY3[[#This Row],[Billing CSM Title]])*1000</f>
        <v>0</v>
      </c>
      <c r="J2958" s="70">
        <f>CSM_AGENCY3[[#This Row],[FY1 ANNUAL]]+CSM_AGENCY3[[#This Row],[FY2 ANNUAL]]</f>
        <v>0</v>
      </c>
      <c r="K2958" s="70">
        <f>ROUND(CSM_AGENCY3[[#This Row],[FY1 ANNUAL]]/12,2)</f>
        <v>0</v>
      </c>
      <c r="L2958" s="70">
        <f>ROUND(CSM_AGENCY3[[#This Row],[FY2 ANNUAL]]/12,2)</f>
        <v>0</v>
      </c>
    </row>
    <row r="2959" spans="1:12" hidden="1" x14ac:dyDescent="0.25">
      <c r="A2959" t="s">
        <v>224</v>
      </c>
      <c r="B2959" t="s">
        <v>346</v>
      </c>
      <c r="C2959" s="4" t="s">
        <v>470</v>
      </c>
      <c r="D2959" s="4"/>
      <c r="E2959" s="4" t="str">
        <f>CSM_AGENCY3[[#This Row],[Agency]]&amp;"-"&amp;CSM_AGENCY3[[#This Row],[Agency Name]]</f>
        <v>075-Office of the Governor</v>
      </c>
      <c r="F2959" s="8" t="s">
        <v>61</v>
      </c>
      <c r="G2959" s="5" t="s">
        <v>461</v>
      </c>
      <c r="H2959" s="70">
        <f>SUMIFS('0. CSM'!C:C,'0. CSM'!L:L,CSM_AGENCY3[[#This Row],[Agency]],'0. CSM'!M:M,CSM_AGENCY3[[#This Row],[Billing CSM Title]])+SUMIFS('0. CSM'!E:E,'0. CSM'!L:L,CSM_AGENCY3[[#This Row],[Agency]],'0. CSM'!M:M,CSM_AGENCY3[[#This Row],[Billing CSM Title]])*1000</f>
        <v>2000</v>
      </c>
      <c r="I2959" s="70">
        <f>SUMIFS('0. CSM'!D:D,'0. CSM'!L:L,CSM_AGENCY3[[#This Row],[Agency]],'0. CSM'!M:M,CSM_AGENCY3[[#This Row],[Billing CSM Title]])+SUMIFS('0. CSM'!F:F,'0. CSM'!L:L,CSM_AGENCY3[[#This Row],[Agency]],'0. CSM'!M:M,CSM_AGENCY3[[#This Row],[Billing CSM Title]])*1000</f>
        <v>1000</v>
      </c>
      <c r="J2959" s="70">
        <f>CSM_AGENCY3[[#This Row],[FY1 ANNUAL]]+CSM_AGENCY3[[#This Row],[FY2 ANNUAL]]</f>
        <v>3000</v>
      </c>
      <c r="K2959" s="70">
        <f>ROUND(CSM_AGENCY3[[#This Row],[FY1 ANNUAL]]/12,2)</f>
        <v>166.67</v>
      </c>
      <c r="L2959" s="70">
        <f>ROUND(CSM_AGENCY3[[#This Row],[FY2 ANNUAL]]/12,2)</f>
        <v>83.33</v>
      </c>
    </row>
    <row r="2960" spans="1:12" hidden="1" x14ac:dyDescent="0.25">
      <c r="A2960" t="s">
        <v>225</v>
      </c>
      <c r="B2960" t="s">
        <v>347</v>
      </c>
      <c r="C2960" s="4" t="s">
        <v>470</v>
      </c>
      <c r="D2960" s="4"/>
      <c r="E2960" s="4" t="str">
        <f>CSM_AGENCY3[[#This Row],[Agency]]&amp;"-"&amp;CSM_AGENCY3[[#This Row],[Agency Name]]</f>
        <v>080-Office of the Lieutenant Governor</v>
      </c>
      <c r="F2960" s="8" t="s">
        <v>61</v>
      </c>
      <c r="G2960" s="5" t="s">
        <v>461</v>
      </c>
      <c r="H2960" s="70">
        <f>SUMIFS('0. CSM'!C:C,'0. CSM'!L:L,CSM_AGENCY3[[#This Row],[Agency]],'0. CSM'!M:M,CSM_AGENCY3[[#This Row],[Billing CSM Title]])+SUMIFS('0. CSM'!E:E,'0. CSM'!L:L,CSM_AGENCY3[[#This Row],[Agency]],'0. CSM'!M:M,CSM_AGENCY3[[#This Row],[Billing CSM Title]])*1000</f>
        <v>0</v>
      </c>
      <c r="I2960" s="70">
        <f>SUMIFS('0. CSM'!D:D,'0. CSM'!L:L,CSM_AGENCY3[[#This Row],[Agency]],'0. CSM'!M:M,CSM_AGENCY3[[#This Row],[Billing CSM Title]])+SUMIFS('0. CSM'!F:F,'0. CSM'!L:L,CSM_AGENCY3[[#This Row],[Agency]],'0. CSM'!M:M,CSM_AGENCY3[[#This Row],[Billing CSM Title]])*1000</f>
        <v>0</v>
      </c>
      <c r="J2960" s="70">
        <f>CSM_AGENCY3[[#This Row],[FY1 ANNUAL]]+CSM_AGENCY3[[#This Row],[FY2 ANNUAL]]</f>
        <v>0</v>
      </c>
      <c r="K2960" s="70">
        <f>ROUND(CSM_AGENCY3[[#This Row],[FY1 ANNUAL]]/12,2)</f>
        <v>0</v>
      </c>
      <c r="L2960" s="70">
        <f>ROUND(CSM_AGENCY3[[#This Row],[FY2 ANNUAL]]/12,2)</f>
        <v>0</v>
      </c>
    </row>
    <row r="2961" spans="1:12" hidden="1" x14ac:dyDescent="0.25">
      <c r="A2961" t="s">
        <v>227</v>
      </c>
      <c r="B2961" t="s">
        <v>349</v>
      </c>
      <c r="C2961" s="4" t="s">
        <v>470</v>
      </c>
      <c r="D2961" s="4"/>
      <c r="E2961" s="4" t="str">
        <f>CSM_AGENCY3[[#This Row],[Agency]]&amp;"-"&amp;CSM_AGENCY3[[#This Row],[Agency Name]]</f>
        <v>083-WA St Leadership Bd</v>
      </c>
      <c r="F2961" s="8" t="s">
        <v>61</v>
      </c>
      <c r="G2961" s="5" t="s">
        <v>461</v>
      </c>
      <c r="H2961" s="70">
        <f>SUMIFS('0. CSM'!C:C,'0. CSM'!L:L,CSM_AGENCY3[[#This Row],[Agency]],'0. CSM'!M:M,CSM_AGENCY3[[#This Row],[Billing CSM Title]])+SUMIFS('0. CSM'!E:E,'0. CSM'!L:L,CSM_AGENCY3[[#This Row],[Agency]],'0. CSM'!M:M,CSM_AGENCY3[[#This Row],[Billing CSM Title]])*1000</f>
        <v>0</v>
      </c>
      <c r="I2961" s="70">
        <f>SUMIFS('0. CSM'!D:D,'0. CSM'!L:L,CSM_AGENCY3[[#This Row],[Agency]],'0. CSM'!M:M,CSM_AGENCY3[[#This Row],[Billing CSM Title]])+SUMIFS('0. CSM'!F:F,'0. CSM'!L:L,CSM_AGENCY3[[#This Row],[Agency]],'0. CSM'!M:M,CSM_AGENCY3[[#This Row],[Billing CSM Title]])*1000</f>
        <v>0</v>
      </c>
      <c r="J2961" s="70">
        <f>CSM_AGENCY3[[#This Row],[FY1 ANNUAL]]+CSM_AGENCY3[[#This Row],[FY2 ANNUAL]]</f>
        <v>0</v>
      </c>
      <c r="K2961" s="70">
        <f>ROUND(CSM_AGENCY3[[#This Row],[FY1 ANNUAL]]/12,2)</f>
        <v>0</v>
      </c>
      <c r="L2961" s="70">
        <f>ROUND(CSM_AGENCY3[[#This Row],[FY2 ANNUAL]]/12,2)</f>
        <v>0</v>
      </c>
    </row>
    <row r="2962" spans="1:12" hidden="1" x14ac:dyDescent="0.25">
      <c r="A2962" t="s">
        <v>226</v>
      </c>
      <c r="B2962" t="s">
        <v>348</v>
      </c>
      <c r="C2962" s="4" t="s">
        <v>470</v>
      </c>
      <c r="D2962" s="4"/>
      <c r="E2962" s="4" t="str">
        <f>CSM_AGENCY3[[#This Row],[Agency]]&amp;"-"&amp;CSM_AGENCY3[[#This Row],[Agency Name]]</f>
        <v>082-Public Disclosure Commission</v>
      </c>
      <c r="F2962" s="8" t="s">
        <v>61</v>
      </c>
      <c r="G2962" s="5" t="s">
        <v>461</v>
      </c>
      <c r="H2962" s="70">
        <f>SUMIFS('0. CSM'!C:C,'0. CSM'!L:L,CSM_AGENCY3[[#This Row],[Agency]],'0. CSM'!M:M,CSM_AGENCY3[[#This Row],[Billing CSM Title]])+SUMIFS('0. CSM'!E:E,'0. CSM'!L:L,CSM_AGENCY3[[#This Row],[Agency]],'0. CSM'!M:M,CSM_AGENCY3[[#This Row],[Billing CSM Title]])*1000</f>
        <v>0</v>
      </c>
      <c r="I2962" s="70">
        <f>SUMIFS('0. CSM'!D:D,'0. CSM'!L:L,CSM_AGENCY3[[#This Row],[Agency]],'0. CSM'!M:M,CSM_AGENCY3[[#This Row],[Billing CSM Title]])+SUMIFS('0. CSM'!F:F,'0. CSM'!L:L,CSM_AGENCY3[[#This Row],[Agency]],'0. CSM'!M:M,CSM_AGENCY3[[#This Row],[Billing CSM Title]])*1000</f>
        <v>1000</v>
      </c>
      <c r="J2962" s="70">
        <f>CSM_AGENCY3[[#This Row],[FY1 ANNUAL]]+CSM_AGENCY3[[#This Row],[FY2 ANNUAL]]</f>
        <v>1000</v>
      </c>
      <c r="K2962" s="70">
        <f>ROUND(CSM_AGENCY3[[#This Row],[FY1 ANNUAL]]/12,2)</f>
        <v>0</v>
      </c>
      <c r="L2962" s="70">
        <f>ROUND(CSM_AGENCY3[[#This Row],[FY2 ANNUAL]]/12,2)</f>
        <v>83.33</v>
      </c>
    </row>
    <row r="2963" spans="1:12" hidden="1" x14ac:dyDescent="0.25">
      <c r="A2963" t="s">
        <v>228</v>
      </c>
      <c r="B2963" t="s">
        <v>350</v>
      </c>
      <c r="C2963" s="4" t="s">
        <v>470</v>
      </c>
      <c r="D2963" s="4"/>
      <c r="E2963" s="4" t="str">
        <f>CSM_AGENCY3[[#This Row],[Agency]]&amp;"-"&amp;CSM_AGENCY3[[#This Row],[Agency Name]]</f>
        <v>085-Office of the Secretary of State</v>
      </c>
      <c r="F2963" s="8" t="s">
        <v>61</v>
      </c>
      <c r="G2963" s="5" t="s">
        <v>461</v>
      </c>
      <c r="H2963" s="70">
        <f>SUMIFS('0. CSM'!C:C,'0. CSM'!L:L,CSM_AGENCY3[[#This Row],[Agency]],'0. CSM'!M:M,CSM_AGENCY3[[#This Row],[Billing CSM Title]])+SUMIFS('0. CSM'!E:E,'0. CSM'!L:L,CSM_AGENCY3[[#This Row],[Agency]],'0. CSM'!M:M,CSM_AGENCY3[[#This Row],[Billing CSM Title]])*1000</f>
        <v>6000</v>
      </c>
      <c r="I2963" s="70">
        <f>SUMIFS('0. CSM'!D:D,'0. CSM'!L:L,CSM_AGENCY3[[#This Row],[Agency]],'0. CSM'!M:M,CSM_AGENCY3[[#This Row],[Billing CSM Title]])+SUMIFS('0. CSM'!F:F,'0. CSM'!L:L,CSM_AGENCY3[[#This Row],[Agency]],'0. CSM'!M:M,CSM_AGENCY3[[#This Row],[Billing CSM Title]])*1000</f>
        <v>5000</v>
      </c>
      <c r="J2963" s="70">
        <f>CSM_AGENCY3[[#This Row],[FY1 ANNUAL]]+CSM_AGENCY3[[#This Row],[FY2 ANNUAL]]</f>
        <v>11000</v>
      </c>
      <c r="K2963" s="70">
        <f>ROUND(CSM_AGENCY3[[#This Row],[FY1 ANNUAL]]/12,2)</f>
        <v>500</v>
      </c>
      <c r="L2963" s="70">
        <f>ROUND(CSM_AGENCY3[[#This Row],[FY2 ANNUAL]]/12,2)</f>
        <v>416.67</v>
      </c>
    </row>
    <row r="2964" spans="1:12" hidden="1" x14ac:dyDescent="0.25">
      <c r="A2964" t="s">
        <v>229</v>
      </c>
      <c r="B2964" t="s">
        <v>351</v>
      </c>
      <c r="C2964" s="4" t="s">
        <v>470</v>
      </c>
      <c r="D2964" s="4"/>
      <c r="E2964" s="4" t="str">
        <f>CSM_AGENCY3[[#This Row],[Agency]]&amp;"-"&amp;CSM_AGENCY3[[#This Row],[Agency Name]]</f>
        <v>086-Governor's Office of Indian Affairs</v>
      </c>
      <c r="F2964" s="8" t="s">
        <v>61</v>
      </c>
      <c r="G2964" s="5" t="s">
        <v>461</v>
      </c>
      <c r="H2964" s="70">
        <f>SUMIFS('0. CSM'!C:C,'0. CSM'!L:L,CSM_AGENCY3[[#This Row],[Agency]],'0. CSM'!M:M,CSM_AGENCY3[[#This Row],[Billing CSM Title]])+SUMIFS('0. CSM'!E:E,'0. CSM'!L:L,CSM_AGENCY3[[#This Row],[Agency]],'0. CSM'!M:M,CSM_AGENCY3[[#This Row],[Billing CSM Title]])*1000</f>
        <v>0</v>
      </c>
      <c r="I2964" s="70">
        <f>SUMIFS('0. CSM'!D:D,'0. CSM'!L:L,CSM_AGENCY3[[#This Row],[Agency]],'0. CSM'!M:M,CSM_AGENCY3[[#This Row],[Billing CSM Title]])+SUMIFS('0. CSM'!F:F,'0. CSM'!L:L,CSM_AGENCY3[[#This Row],[Agency]],'0. CSM'!M:M,CSM_AGENCY3[[#This Row],[Billing CSM Title]])*1000</f>
        <v>0</v>
      </c>
      <c r="J2964" s="70">
        <f>CSM_AGENCY3[[#This Row],[FY1 ANNUAL]]+CSM_AGENCY3[[#This Row],[FY2 ANNUAL]]</f>
        <v>0</v>
      </c>
      <c r="K2964" s="70">
        <f>ROUND(CSM_AGENCY3[[#This Row],[FY1 ANNUAL]]/12,2)</f>
        <v>0</v>
      </c>
      <c r="L2964" s="70">
        <f>ROUND(CSM_AGENCY3[[#This Row],[FY2 ANNUAL]]/12,2)</f>
        <v>0</v>
      </c>
    </row>
    <row r="2965" spans="1:12" hidden="1" x14ac:dyDescent="0.25">
      <c r="A2965" t="s">
        <v>230</v>
      </c>
      <c r="B2965" t="s">
        <v>352</v>
      </c>
      <c r="C2965" s="4" t="s">
        <v>470</v>
      </c>
      <c r="D2965" s="4"/>
      <c r="E2965" s="4" t="str">
        <f>CSM_AGENCY3[[#This Row],[Agency]]&amp;"-"&amp;CSM_AGENCY3[[#This Row],[Agency Name]]</f>
        <v>087-Asian-Pacific-American Affrs</v>
      </c>
      <c r="F2965" s="8" t="s">
        <v>61</v>
      </c>
      <c r="G2965" s="5" t="s">
        <v>461</v>
      </c>
      <c r="H2965" s="70">
        <f>SUMIFS('0. CSM'!C:C,'0. CSM'!L:L,CSM_AGENCY3[[#This Row],[Agency]],'0. CSM'!M:M,CSM_AGENCY3[[#This Row],[Billing CSM Title]])+SUMIFS('0. CSM'!E:E,'0. CSM'!L:L,CSM_AGENCY3[[#This Row],[Agency]],'0. CSM'!M:M,CSM_AGENCY3[[#This Row],[Billing CSM Title]])*1000</f>
        <v>0</v>
      </c>
      <c r="I2965" s="70">
        <f>SUMIFS('0. CSM'!D:D,'0. CSM'!L:L,CSM_AGENCY3[[#This Row],[Agency]],'0. CSM'!M:M,CSM_AGENCY3[[#This Row],[Billing CSM Title]])+SUMIFS('0. CSM'!F:F,'0. CSM'!L:L,CSM_AGENCY3[[#This Row],[Agency]],'0. CSM'!M:M,CSM_AGENCY3[[#This Row],[Billing CSM Title]])*1000</f>
        <v>0</v>
      </c>
      <c r="J2965" s="70">
        <f>CSM_AGENCY3[[#This Row],[FY1 ANNUAL]]+CSM_AGENCY3[[#This Row],[FY2 ANNUAL]]</f>
        <v>0</v>
      </c>
      <c r="K2965" s="70">
        <f>ROUND(CSM_AGENCY3[[#This Row],[FY1 ANNUAL]]/12,2)</f>
        <v>0</v>
      </c>
      <c r="L2965" s="70">
        <f>ROUND(CSM_AGENCY3[[#This Row],[FY2 ANNUAL]]/12,2)</f>
        <v>0</v>
      </c>
    </row>
    <row r="2966" spans="1:12" hidden="1" x14ac:dyDescent="0.25">
      <c r="A2966" t="s">
        <v>231</v>
      </c>
      <c r="B2966" t="s">
        <v>353</v>
      </c>
      <c r="C2966" s="4" t="s">
        <v>470</v>
      </c>
      <c r="D2966" s="4"/>
      <c r="E2966" s="4" t="str">
        <f>CSM_AGENCY3[[#This Row],[Agency]]&amp;"-"&amp;CSM_AGENCY3[[#This Row],[Agency Name]]</f>
        <v>090-Office of the State Treasurer</v>
      </c>
      <c r="F2966" s="8" t="s">
        <v>61</v>
      </c>
      <c r="G2966" s="5" t="s">
        <v>461</v>
      </c>
      <c r="H2966" s="70">
        <f>SUMIFS('0. CSM'!C:C,'0. CSM'!L:L,CSM_AGENCY3[[#This Row],[Agency]],'0. CSM'!M:M,CSM_AGENCY3[[#This Row],[Billing CSM Title]])+SUMIFS('0. CSM'!E:E,'0. CSM'!L:L,CSM_AGENCY3[[#This Row],[Agency]],'0. CSM'!M:M,CSM_AGENCY3[[#This Row],[Billing CSM Title]])*1000</f>
        <v>1000</v>
      </c>
      <c r="I2966" s="70">
        <f>SUMIFS('0. CSM'!D:D,'0. CSM'!L:L,CSM_AGENCY3[[#This Row],[Agency]],'0. CSM'!M:M,CSM_AGENCY3[[#This Row],[Billing CSM Title]])+SUMIFS('0. CSM'!F:F,'0. CSM'!L:L,CSM_AGENCY3[[#This Row],[Agency]],'0. CSM'!M:M,CSM_AGENCY3[[#This Row],[Billing CSM Title]])*1000</f>
        <v>1000</v>
      </c>
      <c r="J2966" s="70">
        <f>CSM_AGENCY3[[#This Row],[FY1 ANNUAL]]+CSM_AGENCY3[[#This Row],[FY2 ANNUAL]]</f>
        <v>2000</v>
      </c>
      <c r="K2966" s="70">
        <f>ROUND(CSM_AGENCY3[[#This Row],[FY1 ANNUAL]]/12,2)</f>
        <v>83.33</v>
      </c>
      <c r="L2966" s="70">
        <f>ROUND(CSM_AGENCY3[[#This Row],[FY2 ANNUAL]]/12,2)</f>
        <v>83.33</v>
      </c>
    </row>
    <row r="2967" spans="1:12" hidden="1" x14ac:dyDescent="0.25">
      <c r="A2967" t="s">
        <v>232</v>
      </c>
      <c r="B2967" t="s">
        <v>354</v>
      </c>
      <c r="C2967" s="4" t="s">
        <v>470</v>
      </c>
      <c r="D2967" s="4"/>
      <c r="E2967" s="4" t="str">
        <f>CSM_AGENCY3[[#This Row],[Agency]]&amp;"-"&amp;CSM_AGENCY3[[#This Row],[Agency Name]]</f>
        <v>091-Redistricting Commission</v>
      </c>
      <c r="F2967" s="8" t="s">
        <v>61</v>
      </c>
      <c r="G2967" s="5" t="s">
        <v>461</v>
      </c>
      <c r="H2967" s="70">
        <f>SUMIFS('0. CSM'!C:C,'0. CSM'!L:L,CSM_AGENCY3[[#This Row],[Agency]],'0. CSM'!M:M,CSM_AGENCY3[[#This Row],[Billing CSM Title]])+SUMIFS('0. CSM'!E:E,'0. CSM'!L:L,CSM_AGENCY3[[#This Row],[Agency]],'0. CSM'!M:M,CSM_AGENCY3[[#This Row],[Billing CSM Title]])*1000</f>
        <v>0</v>
      </c>
      <c r="I2967" s="70">
        <f>SUMIFS('0. CSM'!D:D,'0. CSM'!L:L,CSM_AGENCY3[[#This Row],[Agency]],'0. CSM'!M:M,CSM_AGENCY3[[#This Row],[Billing CSM Title]])+SUMIFS('0. CSM'!F:F,'0. CSM'!L:L,CSM_AGENCY3[[#This Row],[Agency]],'0. CSM'!M:M,CSM_AGENCY3[[#This Row],[Billing CSM Title]])*1000</f>
        <v>0</v>
      </c>
      <c r="J2967" s="70">
        <f>CSM_AGENCY3[[#This Row],[FY1 ANNUAL]]+CSM_AGENCY3[[#This Row],[FY2 ANNUAL]]</f>
        <v>0</v>
      </c>
      <c r="K2967" s="70">
        <f>ROUND(CSM_AGENCY3[[#This Row],[FY1 ANNUAL]]/12,2)</f>
        <v>0</v>
      </c>
      <c r="L2967" s="70">
        <f>ROUND(CSM_AGENCY3[[#This Row],[FY2 ANNUAL]]/12,2)</f>
        <v>0</v>
      </c>
    </row>
    <row r="2968" spans="1:12" hidden="1" x14ac:dyDescent="0.25">
      <c r="A2968" t="s">
        <v>233</v>
      </c>
      <c r="B2968" t="s">
        <v>355</v>
      </c>
      <c r="C2968" s="4" t="s">
        <v>470</v>
      </c>
      <c r="D2968" s="4"/>
      <c r="E2968" s="4" t="str">
        <f>CSM_AGENCY3[[#This Row],[Agency]]&amp;"-"&amp;CSM_AGENCY3[[#This Row],[Agency Name]]</f>
        <v>095-Office of the State Auditor</v>
      </c>
      <c r="F2968" s="8" t="s">
        <v>61</v>
      </c>
      <c r="G2968" s="5" t="s">
        <v>461</v>
      </c>
      <c r="H2968" s="70">
        <f>SUMIFS('0. CSM'!C:C,'0. CSM'!L:L,CSM_AGENCY3[[#This Row],[Agency]],'0. CSM'!M:M,CSM_AGENCY3[[#This Row],[Billing CSM Title]])+SUMIFS('0. CSM'!E:E,'0. CSM'!L:L,CSM_AGENCY3[[#This Row],[Agency]],'0. CSM'!M:M,CSM_AGENCY3[[#This Row],[Billing CSM Title]])*1000</f>
        <v>7000</v>
      </c>
      <c r="I2968" s="70">
        <f>SUMIFS('0. CSM'!D:D,'0. CSM'!L:L,CSM_AGENCY3[[#This Row],[Agency]],'0. CSM'!M:M,CSM_AGENCY3[[#This Row],[Billing CSM Title]])+SUMIFS('0. CSM'!F:F,'0. CSM'!L:L,CSM_AGENCY3[[#This Row],[Agency]],'0. CSM'!M:M,CSM_AGENCY3[[#This Row],[Billing CSM Title]])*1000</f>
        <v>8000</v>
      </c>
      <c r="J2968" s="70">
        <f>CSM_AGENCY3[[#This Row],[FY1 ANNUAL]]+CSM_AGENCY3[[#This Row],[FY2 ANNUAL]]</f>
        <v>15000</v>
      </c>
      <c r="K2968" s="70">
        <f>ROUND(CSM_AGENCY3[[#This Row],[FY1 ANNUAL]]/12,2)</f>
        <v>583.33000000000004</v>
      </c>
      <c r="L2968" s="70">
        <f>ROUND(CSM_AGENCY3[[#This Row],[FY2 ANNUAL]]/12,2)</f>
        <v>666.67</v>
      </c>
    </row>
    <row r="2969" spans="1:12" hidden="1" x14ac:dyDescent="0.25">
      <c r="A2969" t="s">
        <v>234</v>
      </c>
      <c r="B2969" t="s">
        <v>356</v>
      </c>
      <c r="C2969" s="4" t="s">
        <v>470</v>
      </c>
      <c r="D2969" s="4"/>
      <c r="E2969" s="4" t="str">
        <f>CSM_AGENCY3[[#This Row],[Agency]]&amp;"-"&amp;CSM_AGENCY3[[#This Row],[Agency Name]]</f>
        <v>099-Comm Salaries for Elected Officials</v>
      </c>
      <c r="F2969" s="8" t="s">
        <v>61</v>
      </c>
      <c r="G2969" s="5" t="s">
        <v>461</v>
      </c>
      <c r="H2969" s="70">
        <f>SUMIFS('0. CSM'!C:C,'0. CSM'!L:L,CSM_AGENCY3[[#This Row],[Agency]],'0. CSM'!M:M,CSM_AGENCY3[[#This Row],[Billing CSM Title]])+SUMIFS('0. CSM'!E:E,'0. CSM'!L:L,CSM_AGENCY3[[#This Row],[Agency]],'0. CSM'!M:M,CSM_AGENCY3[[#This Row],[Billing CSM Title]])*1000</f>
        <v>0</v>
      </c>
      <c r="I2969" s="70">
        <f>SUMIFS('0. CSM'!D:D,'0. CSM'!L:L,CSM_AGENCY3[[#This Row],[Agency]],'0. CSM'!M:M,CSM_AGENCY3[[#This Row],[Billing CSM Title]])+SUMIFS('0. CSM'!F:F,'0. CSM'!L:L,CSM_AGENCY3[[#This Row],[Agency]],'0. CSM'!M:M,CSM_AGENCY3[[#This Row],[Billing CSM Title]])*1000</f>
        <v>0</v>
      </c>
      <c r="J2969" s="70">
        <f>CSM_AGENCY3[[#This Row],[FY1 ANNUAL]]+CSM_AGENCY3[[#This Row],[FY2 ANNUAL]]</f>
        <v>0</v>
      </c>
      <c r="K2969" s="70">
        <f>ROUND(CSM_AGENCY3[[#This Row],[FY1 ANNUAL]]/12,2)</f>
        <v>0</v>
      </c>
      <c r="L2969" s="70">
        <f>ROUND(CSM_AGENCY3[[#This Row],[FY2 ANNUAL]]/12,2)</f>
        <v>0</v>
      </c>
    </row>
    <row r="2970" spans="1:12" hidden="1" x14ac:dyDescent="0.25">
      <c r="A2970" t="s">
        <v>235</v>
      </c>
      <c r="B2970" t="s">
        <v>357</v>
      </c>
      <c r="C2970" s="4" t="s">
        <v>470</v>
      </c>
      <c r="D2970" s="4"/>
      <c r="E2970" s="4" t="str">
        <f>CSM_AGENCY3[[#This Row],[Agency]]&amp;"-"&amp;CSM_AGENCY3[[#This Row],[Agency Name]]</f>
        <v>100-Office of the Attorney General</v>
      </c>
      <c r="F2970" s="8" t="s">
        <v>61</v>
      </c>
      <c r="G2970" s="5" t="s">
        <v>461</v>
      </c>
      <c r="H2970" s="70">
        <f>SUMIFS('0. CSM'!C:C,'0. CSM'!L:L,CSM_AGENCY3[[#This Row],[Agency]],'0. CSM'!M:M,CSM_AGENCY3[[#This Row],[Billing CSM Title]])+SUMIFS('0. CSM'!E:E,'0. CSM'!L:L,CSM_AGENCY3[[#This Row],[Agency]],'0. CSM'!M:M,CSM_AGENCY3[[#This Row],[Billing CSM Title]])*1000</f>
        <v>30000</v>
      </c>
      <c r="I2970" s="70">
        <f>SUMIFS('0. CSM'!D:D,'0. CSM'!L:L,CSM_AGENCY3[[#This Row],[Agency]],'0. CSM'!M:M,CSM_AGENCY3[[#This Row],[Billing CSM Title]])+SUMIFS('0. CSM'!F:F,'0. CSM'!L:L,CSM_AGENCY3[[#This Row],[Agency]],'0. CSM'!M:M,CSM_AGENCY3[[#This Row],[Billing CSM Title]])*1000</f>
        <v>29000</v>
      </c>
      <c r="J2970" s="70">
        <f>CSM_AGENCY3[[#This Row],[FY1 ANNUAL]]+CSM_AGENCY3[[#This Row],[FY2 ANNUAL]]</f>
        <v>59000</v>
      </c>
      <c r="K2970" s="70">
        <f>ROUND(CSM_AGENCY3[[#This Row],[FY1 ANNUAL]]/12,2)</f>
        <v>2500</v>
      </c>
      <c r="L2970" s="70">
        <f>ROUND(CSM_AGENCY3[[#This Row],[FY2 ANNUAL]]/12,2)</f>
        <v>2416.67</v>
      </c>
    </row>
    <row r="2971" spans="1:12" hidden="1" x14ac:dyDescent="0.25">
      <c r="A2971" t="s">
        <v>236</v>
      </c>
      <c r="B2971" t="s">
        <v>358</v>
      </c>
      <c r="C2971" s="4" t="s">
        <v>470</v>
      </c>
      <c r="D2971" s="4"/>
      <c r="E2971" s="4" t="str">
        <f>CSM_AGENCY3[[#This Row],[Agency]]&amp;"-"&amp;CSM_AGENCY3[[#This Row],[Agency Name]]</f>
        <v>101-Caseload Forecast Council</v>
      </c>
      <c r="F2971" s="8" t="s">
        <v>61</v>
      </c>
      <c r="G2971" s="5" t="s">
        <v>461</v>
      </c>
      <c r="H2971" s="70">
        <f>SUMIFS('0. CSM'!C:C,'0. CSM'!L:L,CSM_AGENCY3[[#This Row],[Agency]],'0. CSM'!M:M,CSM_AGENCY3[[#This Row],[Billing CSM Title]])+SUMIFS('0. CSM'!E:E,'0. CSM'!L:L,CSM_AGENCY3[[#This Row],[Agency]],'0. CSM'!M:M,CSM_AGENCY3[[#This Row],[Billing CSM Title]])*1000</f>
        <v>0</v>
      </c>
      <c r="I2971" s="70">
        <f>SUMIFS('0. CSM'!D:D,'0. CSM'!L:L,CSM_AGENCY3[[#This Row],[Agency]],'0. CSM'!M:M,CSM_AGENCY3[[#This Row],[Billing CSM Title]])+SUMIFS('0. CSM'!F:F,'0. CSM'!L:L,CSM_AGENCY3[[#This Row],[Agency]],'0. CSM'!M:M,CSM_AGENCY3[[#This Row],[Billing CSM Title]])*1000</f>
        <v>0</v>
      </c>
      <c r="J2971" s="70">
        <f>CSM_AGENCY3[[#This Row],[FY1 ANNUAL]]+CSM_AGENCY3[[#This Row],[FY2 ANNUAL]]</f>
        <v>0</v>
      </c>
      <c r="K2971" s="70">
        <f>ROUND(CSM_AGENCY3[[#This Row],[FY1 ANNUAL]]/12,2)</f>
        <v>0</v>
      </c>
      <c r="L2971" s="70">
        <f>ROUND(CSM_AGENCY3[[#This Row],[FY2 ANNUAL]]/12,2)</f>
        <v>0</v>
      </c>
    </row>
    <row r="2972" spans="1:12" hidden="1" x14ac:dyDescent="0.25">
      <c r="A2972" t="s">
        <v>237</v>
      </c>
      <c r="B2972" t="s">
        <v>359</v>
      </c>
      <c r="C2972" s="4" t="s">
        <v>470</v>
      </c>
      <c r="D2972" s="4"/>
      <c r="E2972" s="4" t="str">
        <f>CSM_AGENCY3[[#This Row],[Agency]]&amp;"-"&amp;CSM_AGENCY3[[#This Row],[Agency Name]]</f>
        <v>102-Dept of Financial Institutions</v>
      </c>
      <c r="F2972" s="8" t="s">
        <v>61</v>
      </c>
      <c r="G2972" s="5" t="s">
        <v>461</v>
      </c>
      <c r="H2972" s="70">
        <f>SUMIFS('0. CSM'!C:C,'0. CSM'!L:L,CSM_AGENCY3[[#This Row],[Agency]],'0. CSM'!M:M,CSM_AGENCY3[[#This Row],[Billing CSM Title]])+SUMIFS('0. CSM'!E:E,'0. CSM'!L:L,CSM_AGENCY3[[#This Row],[Agency]],'0. CSM'!M:M,CSM_AGENCY3[[#This Row],[Billing CSM Title]])*1000</f>
        <v>4000</v>
      </c>
      <c r="I2972" s="70">
        <f>SUMIFS('0. CSM'!D:D,'0. CSM'!L:L,CSM_AGENCY3[[#This Row],[Agency]],'0. CSM'!M:M,CSM_AGENCY3[[#This Row],[Billing CSM Title]])+SUMIFS('0. CSM'!F:F,'0. CSM'!L:L,CSM_AGENCY3[[#This Row],[Agency]],'0. CSM'!M:M,CSM_AGENCY3[[#This Row],[Billing CSM Title]])*1000</f>
        <v>4000</v>
      </c>
      <c r="J2972" s="70">
        <f>CSM_AGENCY3[[#This Row],[FY1 ANNUAL]]+CSM_AGENCY3[[#This Row],[FY2 ANNUAL]]</f>
        <v>8000</v>
      </c>
      <c r="K2972" s="70">
        <f>ROUND(CSM_AGENCY3[[#This Row],[FY1 ANNUAL]]/12,2)</f>
        <v>333.33</v>
      </c>
      <c r="L2972" s="70">
        <f>ROUND(CSM_AGENCY3[[#This Row],[FY2 ANNUAL]]/12,2)</f>
        <v>333.33</v>
      </c>
    </row>
    <row r="2973" spans="1:12" hidden="1" x14ac:dyDescent="0.25">
      <c r="A2973" t="s">
        <v>238</v>
      </c>
      <c r="B2973" t="s">
        <v>360</v>
      </c>
      <c r="C2973" s="4" t="s">
        <v>470</v>
      </c>
      <c r="D2973" s="4"/>
      <c r="E2973" s="4" t="str">
        <f>CSM_AGENCY3[[#This Row],[Agency]]&amp;"-"&amp;CSM_AGENCY3[[#This Row],[Agency Name]]</f>
        <v>103-Department of Commerce</v>
      </c>
      <c r="F2973" s="8" t="s">
        <v>61</v>
      </c>
      <c r="G2973" s="5" t="s">
        <v>461</v>
      </c>
      <c r="H2973" s="70">
        <f>SUMIFS('0. CSM'!C:C,'0. CSM'!L:L,CSM_AGENCY3[[#This Row],[Agency]],'0. CSM'!M:M,CSM_AGENCY3[[#This Row],[Billing CSM Title]])+SUMIFS('0. CSM'!E:E,'0. CSM'!L:L,CSM_AGENCY3[[#This Row],[Agency]],'0. CSM'!M:M,CSM_AGENCY3[[#This Row],[Billing CSM Title]])*1000</f>
        <v>9000</v>
      </c>
      <c r="I2973" s="70">
        <f>SUMIFS('0. CSM'!D:D,'0. CSM'!L:L,CSM_AGENCY3[[#This Row],[Agency]],'0. CSM'!M:M,CSM_AGENCY3[[#This Row],[Billing CSM Title]])+SUMIFS('0. CSM'!F:F,'0. CSM'!L:L,CSM_AGENCY3[[#This Row],[Agency]],'0. CSM'!M:M,CSM_AGENCY3[[#This Row],[Billing CSM Title]])*1000</f>
        <v>7000</v>
      </c>
      <c r="J2973" s="70">
        <f>CSM_AGENCY3[[#This Row],[FY1 ANNUAL]]+CSM_AGENCY3[[#This Row],[FY2 ANNUAL]]</f>
        <v>16000</v>
      </c>
      <c r="K2973" s="70">
        <f>ROUND(CSM_AGENCY3[[#This Row],[FY1 ANNUAL]]/12,2)</f>
        <v>750</v>
      </c>
      <c r="L2973" s="70">
        <f>ROUND(CSM_AGENCY3[[#This Row],[FY2 ANNUAL]]/12,2)</f>
        <v>583.33000000000004</v>
      </c>
    </row>
    <row r="2974" spans="1:12" hidden="1" x14ac:dyDescent="0.25">
      <c r="A2974" t="s">
        <v>239</v>
      </c>
      <c r="B2974" t="s">
        <v>361</v>
      </c>
      <c r="C2974" s="4" t="s">
        <v>470</v>
      </c>
      <c r="D2974" s="4"/>
      <c r="E2974" s="4" t="str">
        <f>CSM_AGENCY3[[#This Row],[Agency]]&amp;"-"&amp;CSM_AGENCY3[[#This Row],[Agency Name]]</f>
        <v>104-Economic &amp; Revenue Forecast Council</v>
      </c>
      <c r="F2974" s="8" t="s">
        <v>61</v>
      </c>
      <c r="G2974" s="5" t="s">
        <v>461</v>
      </c>
      <c r="H2974" s="70">
        <f>SUMIFS('0. CSM'!C:C,'0. CSM'!L:L,CSM_AGENCY3[[#This Row],[Agency]],'0. CSM'!M:M,CSM_AGENCY3[[#This Row],[Billing CSM Title]])+SUMIFS('0. CSM'!E:E,'0. CSM'!L:L,CSM_AGENCY3[[#This Row],[Agency]],'0. CSM'!M:M,CSM_AGENCY3[[#This Row],[Billing CSM Title]])*1000</f>
        <v>0</v>
      </c>
      <c r="I2974" s="70">
        <f>SUMIFS('0. CSM'!D:D,'0. CSM'!L:L,CSM_AGENCY3[[#This Row],[Agency]],'0. CSM'!M:M,CSM_AGENCY3[[#This Row],[Billing CSM Title]])+SUMIFS('0. CSM'!F:F,'0. CSM'!L:L,CSM_AGENCY3[[#This Row],[Agency]],'0. CSM'!M:M,CSM_AGENCY3[[#This Row],[Billing CSM Title]])*1000</f>
        <v>0</v>
      </c>
      <c r="J2974" s="70">
        <f>CSM_AGENCY3[[#This Row],[FY1 ANNUAL]]+CSM_AGENCY3[[#This Row],[FY2 ANNUAL]]</f>
        <v>0</v>
      </c>
      <c r="K2974" s="70">
        <f>ROUND(CSM_AGENCY3[[#This Row],[FY1 ANNUAL]]/12,2)</f>
        <v>0</v>
      </c>
      <c r="L2974" s="70">
        <f>ROUND(CSM_AGENCY3[[#This Row],[FY2 ANNUAL]]/12,2)</f>
        <v>0</v>
      </c>
    </row>
    <row r="2975" spans="1:12" hidden="1" x14ac:dyDescent="0.25">
      <c r="A2975" t="s">
        <v>240</v>
      </c>
      <c r="B2975" t="s">
        <v>362</v>
      </c>
      <c r="C2975" s="4" t="s">
        <v>470</v>
      </c>
      <c r="D2975" s="4"/>
      <c r="E2975" s="4" t="str">
        <f>CSM_AGENCY3[[#This Row],[Agency]]&amp;"-"&amp;CSM_AGENCY3[[#This Row],[Agency Name]]</f>
        <v>105-Office of Financial Management</v>
      </c>
      <c r="F2975" s="8" t="s">
        <v>61</v>
      </c>
      <c r="G2975" s="5" t="s">
        <v>461</v>
      </c>
      <c r="H2975" s="70">
        <f>SUMIFS('0. CSM'!C:C,'0. CSM'!L:L,CSM_AGENCY3[[#This Row],[Agency]],'0. CSM'!M:M,CSM_AGENCY3[[#This Row],[Billing CSM Title]])+SUMIFS('0. CSM'!E:E,'0. CSM'!L:L,CSM_AGENCY3[[#This Row],[Agency]],'0. CSM'!M:M,CSM_AGENCY3[[#This Row],[Billing CSM Title]])*1000</f>
        <v>8000</v>
      </c>
      <c r="I2975" s="70">
        <f>SUMIFS('0. CSM'!D:D,'0. CSM'!L:L,CSM_AGENCY3[[#This Row],[Agency]],'0. CSM'!M:M,CSM_AGENCY3[[#This Row],[Billing CSM Title]])+SUMIFS('0. CSM'!F:F,'0. CSM'!L:L,CSM_AGENCY3[[#This Row],[Agency]],'0. CSM'!M:M,CSM_AGENCY3[[#This Row],[Billing CSM Title]])*1000</f>
        <v>10000</v>
      </c>
      <c r="J2975" s="70">
        <f>CSM_AGENCY3[[#This Row],[FY1 ANNUAL]]+CSM_AGENCY3[[#This Row],[FY2 ANNUAL]]</f>
        <v>18000</v>
      </c>
      <c r="K2975" s="70">
        <f>ROUND(CSM_AGENCY3[[#This Row],[FY1 ANNUAL]]/12,2)</f>
        <v>666.67</v>
      </c>
      <c r="L2975" s="70">
        <f>ROUND(CSM_AGENCY3[[#This Row],[FY2 ANNUAL]]/12,2)</f>
        <v>833.33</v>
      </c>
    </row>
    <row r="2976" spans="1:12" hidden="1" x14ac:dyDescent="0.25">
      <c r="A2976" t="s">
        <v>241</v>
      </c>
      <c r="B2976" t="s">
        <v>363</v>
      </c>
      <c r="C2976" s="4" t="s">
        <v>470</v>
      </c>
      <c r="D2976" s="4"/>
      <c r="E2976" s="4" t="str">
        <f>CSM_AGENCY3[[#This Row],[Agency]]&amp;"-"&amp;CSM_AGENCY3[[#This Row],[Agency Name]]</f>
        <v>107-WA State Health Care Authority</v>
      </c>
      <c r="F2976" s="8" t="s">
        <v>61</v>
      </c>
      <c r="G2976" s="5" t="s">
        <v>461</v>
      </c>
      <c r="H2976" s="70">
        <f>SUMIFS('0. CSM'!C:C,'0. CSM'!L:L,CSM_AGENCY3[[#This Row],[Agency]],'0. CSM'!M:M,CSM_AGENCY3[[#This Row],[Billing CSM Title]])+SUMIFS('0. CSM'!E:E,'0. CSM'!L:L,CSM_AGENCY3[[#This Row],[Agency]],'0. CSM'!M:M,CSM_AGENCY3[[#This Row],[Billing CSM Title]])*1000</f>
        <v>28000</v>
      </c>
      <c r="I2976" s="70">
        <f>SUMIFS('0. CSM'!D:D,'0. CSM'!L:L,CSM_AGENCY3[[#This Row],[Agency]],'0. CSM'!M:M,CSM_AGENCY3[[#This Row],[Billing CSM Title]])+SUMIFS('0. CSM'!F:F,'0. CSM'!L:L,CSM_AGENCY3[[#This Row],[Agency]],'0. CSM'!M:M,CSM_AGENCY3[[#This Row],[Billing CSM Title]])*1000</f>
        <v>28000</v>
      </c>
      <c r="J2976" s="70">
        <f>CSM_AGENCY3[[#This Row],[FY1 ANNUAL]]+CSM_AGENCY3[[#This Row],[FY2 ANNUAL]]</f>
        <v>56000</v>
      </c>
      <c r="K2976" s="70">
        <f>ROUND(CSM_AGENCY3[[#This Row],[FY1 ANNUAL]]/12,2)</f>
        <v>2333.33</v>
      </c>
      <c r="L2976" s="70">
        <f>ROUND(CSM_AGENCY3[[#This Row],[FY2 ANNUAL]]/12,2)</f>
        <v>2333.33</v>
      </c>
    </row>
    <row r="2977" spans="1:12" hidden="1" x14ac:dyDescent="0.25">
      <c r="A2977" t="s">
        <v>242</v>
      </c>
      <c r="B2977" t="s">
        <v>364</v>
      </c>
      <c r="C2977" s="4" t="s">
        <v>470</v>
      </c>
      <c r="D2977" s="4"/>
      <c r="E2977" s="4" t="str">
        <f>CSM_AGENCY3[[#This Row],[Agency]]&amp;"-"&amp;CSM_AGENCY3[[#This Row],[Agency Name]]</f>
        <v>110-Office of Administrative Hearings</v>
      </c>
      <c r="F2977" s="8" t="s">
        <v>61</v>
      </c>
      <c r="G2977" s="5" t="s">
        <v>461</v>
      </c>
      <c r="H2977" s="70">
        <f>SUMIFS('0. CSM'!C:C,'0. CSM'!L:L,CSM_AGENCY3[[#This Row],[Agency]],'0. CSM'!M:M,CSM_AGENCY3[[#This Row],[Billing CSM Title]])+SUMIFS('0. CSM'!E:E,'0. CSM'!L:L,CSM_AGENCY3[[#This Row],[Agency]],'0. CSM'!M:M,CSM_AGENCY3[[#This Row],[Billing CSM Title]])*1000</f>
        <v>5000</v>
      </c>
      <c r="I2977" s="70">
        <f>SUMIFS('0. CSM'!D:D,'0. CSM'!L:L,CSM_AGENCY3[[#This Row],[Agency]],'0. CSM'!M:M,CSM_AGENCY3[[#This Row],[Billing CSM Title]])+SUMIFS('0. CSM'!F:F,'0. CSM'!L:L,CSM_AGENCY3[[#This Row],[Agency]],'0. CSM'!M:M,CSM_AGENCY3[[#This Row],[Billing CSM Title]])*1000</f>
        <v>5000</v>
      </c>
      <c r="J2977" s="70">
        <f>CSM_AGENCY3[[#This Row],[FY1 ANNUAL]]+CSM_AGENCY3[[#This Row],[FY2 ANNUAL]]</f>
        <v>10000</v>
      </c>
      <c r="K2977" s="70">
        <f>ROUND(CSM_AGENCY3[[#This Row],[FY1 ANNUAL]]/12,2)</f>
        <v>416.67</v>
      </c>
      <c r="L2977" s="70">
        <f>ROUND(CSM_AGENCY3[[#This Row],[FY2 ANNUAL]]/12,2)</f>
        <v>416.67</v>
      </c>
    </row>
    <row r="2978" spans="1:12" hidden="1" x14ac:dyDescent="0.25">
      <c r="A2978" t="s">
        <v>243</v>
      </c>
      <c r="B2978" t="s">
        <v>365</v>
      </c>
      <c r="C2978" s="4" t="s">
        <v>470</v>
      </c>
      <c r="D2978" s="4"/>
      <c r="E2978" s="4" t="str">
        <f>CSM_AGENCY3[[#This Row],[Agency]]&amp;"-"&amp;CSM_AGENCY3[[#This Row],[Agency Name]]</f>
        <v>116-State Lottery Commission</v>
      </c>
      <c r="F2978" s="8" t="s">
        <v>61</v>
      </c>
      <c r="G2978" s="5" t="s">
        <v>461</v>
      </c>
      <c r="H2978" s="70">
        <f>SUMIFS('0. CSM'!C:C,'0. CSM'!L:L,CSM_AGENCY3[[#This Row],[Agency]],'0. CSM'!M:M,CSM_AGENCY3[[#This Row],[Billing CSM Title]])+SUMIFS('0. CSM'!E:E,'0. CSM'!L:L,CSM_AGENCY3[[#This Row],[Agency]],'0. CSM'!M:M,CSM_AGENCY3[[#This Row],[Billing CSM Title]])*1000</f>
        <v>3000</v>
      </c>
      <c r="I2978" s="70">
        <f>SUMIFS('0. CSM'!D:D,'0. CSM'!L:L,CSM_AGENCY3[[#This Row],[Agency]],'0. CSM'!M:M,CSM_AGENCY3[[#This Row],[Billing CSM Title]])+SUMIFS('0. CSM'!F:F,'0. CSM'!L:L,CSM_AGENCY3[[#This Row],[Agency]],'0. CSM'!M:M,CSM_AGENCY3[[#This Row],[Billing CSM Title]])*1000</f>
        <v>2000</v>
      </c>
      <c r="J2978" s="70">
        <f>CSM_AGENCY3[[#This Row],[FY1 ANNUAL]]+CSM_AGENCY3[[#This Row],[FY2 ANNUAL]]</f>
        <v>5000</v>
      </c>
      <c r="K2978" s="70">
        <f>ROUND(CSM_AGENCY3[[#This Row],[FY1 ANNUAL]]/12,2)</f>
        <v>250</v>
      </c>
      <c r="L2978" s="70">
        <f>ROUND(CSM_AGENCY3[[#This Row],[FY2 ANNUAL]]/12,2)</f>
        <v>166.67</v>
      </c>
    </row>
    <row r="2979" spans="1:12" hidden="1" x14ac:dyDescent="0.25">
      <c r="A2979" t="s">
        <v>244</v>
      </c>
      <c r="B2979" t="s">
        <v>366</v>
      </c>
      <c r="C2979" s="4" t="s">
        <v>470</v>
      </c>
      <c r="D2979" s="4"/>
      <c r="E2979" s="4" t="str">
        <f>CSM_AGENCY3[[#This Row],[Agency]]&amp;"-"&amp;CSM_AGENCY3[[#This Row],[Agency Name]]</f>
        <v>117-Washington State Gambling Comm</v>
      </c>
      <c r="F2979" s="8" t="s">
        <v>61</v>
      </c>
      <c r="G2979" s="5" t="s">
        <v>461</v>
      </c>
      <c r="H2979" s="70">
        <f>SUMIFS('0. CSM'!C:C,'0. CSM'!L:L,CSM_AGENCY3[[#This Row],[Agency]],'0. CSM'!M:M,CSM_AGENCY3[[#This Row],[Billing CSM Title]])+SUMIFS('0. CSM'!E:E,'0. CSM'!L:L,CSM_AGENCY3[[#This Row],[Agency]],'0. CSM'!M:M,CSM_AGENCY3[[#This Row],[Billing CSM Title]])*1000</f>
        <v>2000</v>
      </c>
      <c r="I2979" s="70">
        <f>SUMIFS('0. CSM'!D:D,'0. CSM'!L:L,CSM_AGENCY3[[#This Row],[Agency]],'0. CSM'!M:M,CSM_AGENCY3[[#This Row],[Billing CSM Title]])+SUMIFS('0. CSM'!F:F,'0. CSM'!L:L,CSM_AGENCY3[[#This Row],[Agency]],'0. CSM'!M:M,CSM_AGENCY3[[#This Row],[Billing CSM Title]])*1000</f>
        <v>2000</v>
      </c>
      <c r="J2979" s="70">
        <f>CSM_AGENCY3[[#This Row],[FY1 ANNUAL]]+CSM_AGENCY3[[#This Row],[FY2 ANNUAL]]</f>
        <v>4000</v>
      </c>
      <c r="K2979" s="70">
        <f>ROUND(CSM_AGENCY3[[#This Row],[FY1 ANNUAL]]/12,2)</f>
        <v>166.67</v>
      </c>
      <c r="L2979" s="70">
        <f>ROUND(CSM_AGENCY3[[#This Row],[FY2 ANNUAL]]/12,2)</f>
        <v>166.67</v>
      </c>
    </row>
    <row r="2980" spans="1:12" hidden="1" x14ac:dyDescent="0.25">
      <c r="A2980" t="s">
        <v>245</v>
      </c>
      <c r="B2980" t="s">
        <v>367</v>
      </c>
      <c r="C2980" s="4" t="s">
        <v>470</v>
      </c>
      <c r="D2980" s="4"/>
      <c r="E2980" s="4" t="str">
        <f>CSM_AGENCY3[[#This Row],[Agency]]&amp;"-"&amp;CSM_AGENCY3[[#This Row],[Agency Name]]</f>
        <v>118-WA State Comm on Hispanic Affairs</v>
      </c>
      <c r="F2980" s="8" t="s">
        <v>61</v>
      </c>
      <c r="G2980" s="5" t="s">
        <v>461</v>
      </c>
      <c r="H2980" s="70">
        <f>SUMIFS('0. CSM'!C:C,'0. CSM'!L:L,CSM_AGENCY3[[#This Row],[Agency]],'0. CSM'!M:M,CSM_AGENCY3[[#This Row],[Billing CSM Title]])+SUMIFS('0. CSM'!E:E,'0. CSM'!L:L,CSM_AGENCY3[[#This Row],[Agency]],'0. CSM'!M:M,CSM_AGENCY3[[#This Row],[Billing CSM Title]])*1000</f>
        <v>0</v>
      </c>
      <c r="I2980" s="70">
        <f>SUMIFS('0. CSM'!D:D,'0. CSM'!L:L,CSM_AGENCY3[[#This Row],[Agency]],'0. CSM'!M:M,CSM_AGENCY3[[#This Row],[Billing CSM Title]])+SUMIFS('0. CSM'!F:F,'0. CSM'!L:L,CSM_AGENCY3[[#This Row],[Agency]],'0. CSM'!M:M,CSM_AGENCY3[[#This Row],[Billing CSM Title]])*1000</f>
        <v>0</v>
      </c>
      <c r="J2980" s="70">
        <f>CSM_AGENCY3[[#This Row],[FY1 ANNUAL]]+CSM_AGENCY3[[#This Row],[FY2 ANNUAL]]</f>
        <v>0</v>
      </c>
      <c r="K2980" s="70">
        <f>ROUND(CSM_AGENCY3[[#This Row],[FY1 ANNUAL]]/12,2)</f>
        <v>0</v>
      </c>
      <c r="L2980" s="70">
        <f>ROUND(CSM_AGENCY3[[#This Row],[FY2 ANNUAL]]/12,2)</f>
        <v>0</v>
      </c>
    </row>
    <row r="2981" spans="1:12" hidden="1" x14ac:dyDescent="0.25">
      <c r="A2981" t="s">
        <v>246</v>
      </c>
      <c r="B2981" t="s">
        <v>368</v>
      </c>
      <c r="C2981" s="4" t="s">
        <v>470</v>
      </c>
      <c r="D2981" s="4"/>
      <c r="E2981" s="4" t="str">
        <f>CSM_AGENCY3[[#This Row],[Agency]]&amp;"-"&amp;CSM_AGENCY3[[#This Row],[Agency Name]]</f>
        <v>119-African-American Affairs Comm</v>
      </c>
      <c r="F2981" s="8" t="s">
        <v>61</v>
      </c>
      <c r="G2981" s="5" t="s">
        <v>461</v>
      </c>
      <c r="H2981" s="70">
        <f>SUMIFS('0. CSM'!C:C,'0. CSM'!L:L,CSM_AGENCY3[[#This Row],[Agency]],'0. CSM'!M:M,CSM_AGENCY3[[#This Row],[Billing CSM Title]])+SUMIFS('0. CSM'!E:E,'0. CSM'!L:L,CSM_AGENCY3[[#This Row],[Agency]],'0. CSM'!M:M,CSM_AGENCY3[[#This Row],[Billing CSM Title]])*1000</f>
        <v>0</v>
      </c>
      <c r="I2981" s="70">
        <f>SUMIFS('0. CSM'!D:D,'0. CSM'!L:L,CSM_AGENCY3[[#This Row],[Agency]],'0. CSM'!M:M,CSM_AGENCY3[[#This Row],[Billing CSM Title]])+SUMIFS('0. CSM'!F:F,'0. CSM'!L:L,CSM_AGENCY3[[#This Row],[Agency]],'0. CSM'!M:M,CSM_AGENCY3[[#This Row],[Billing CSM Title]])*1000</f>
        <v>0</v>
      </c>
      <c r="J2981" s="70">
        <f>CSM_AGENCY3[[#This Row],[FY1 ANNUAL]]+CSM_AGENCY3[[#This Row],[FY2 ANNUAL]]</f>
        <v>0</v>
      </c>
      <c r="K2981" s="70">
        <f>ROUND(CSM_AGENCY3[[#This Row],[FY1 ANNUAL]]/12,2)</f>
        <v>0</v>
      </c>
      <c r="L2981" s="70">
        <f>ROUND(CSM_AGENCY3[[#This Row],[FY2 ANNUAL]]/12,2)</f>
        <v>0</v>
      </c>
    </row>
    <row r="2982" spans="1:12" hidden="1" x14ac:dyDescent="0.25">
      <c r="A2982" t="s">
        <v>247</v>
      </c>
      <c r="B2982" t="s">
        <v>369</v>
      </c>
      <c r="C2982" s="4" t="s">
        <v>470</v>
      </c>
      <c r="D2982" s="4"/>
      <c r="E2982" s="4" t="str">
        <f>CSM_AGENCY3[[#This Row],[Agency]]&amp;"-"&amp;CSM_AGENCY3[[#This Row],[Agency Name]]</f>
        <v>120-Human Rights Commission</v>
      </c>
      <c r="F2982" s="8" t="s">
        <v>61</v>
      </c>
      <c r="G2982" s="5" t="s">
        <v>461</v>
      </c>
      <c r="H2982" s="70">
        <f>SUMIFS('0. CSM'!C:C,'0. CSM'!L:L,CSM_AGENCY3[[#This Row],[Agency]],'0. CSM'!M:M,CSM_AGENCY3[[#This Row],[Billing CSM Title]])+SUMIFS('0. CSM'!E:E,'0. CSM'!L:L,CSM_AGENCY3[[#This Row],[Agency]],'0. CSM'!M:M,CSM_AGENCY3[[#This Row],[Billing CSM Title]])*1000</f>
        <v>0</v>
      </c>
      <c r="I2982" s="70">
        <f>SUMIFS('0. CSM'!D:D,'0. CSM'!L:L,CSM_AGENCY3[[#This Row],[Agency]],'0. CSM'!M:M,CSM_AGENCY3[[#This Row],[Billing CSM Title]])+SUMIFS('0. CSM'!F:F,'0. CSM'!L:L,CSM_AGENCY3[[#This Row],[Agency]],'0. CSM'!M:M,CSM_AGENCY3[[#This Row],[Billing CSM Title]])*1000</f>
        <v>1000</v>
      </c>
      <c r="J2982" s="70">
        <f>CSM_AGENCY3[[#This Row],[FY1 ANNUAL]]+CSM_AGENCY3[[#This Row],[FY2 ANNUAL]]</f>
        <v>1000</v>
      </c>
      <c r="K2982" s="70">
        <f>ROUND(CSM_AGENCY3[[#This Row],[FY1 ANNUAL]]/12,2)</f>
        <v>0</v>
      </c>
      <c r="L2982" s="70">
        <f>ROUND(CSM_AGENCY3[[#This Row],[FY2 ANNUAL]]/12,2)</f>
        <v>83.33</v>
      </c>
    </row>
    <row r="2983" spans="1:12" hidden="1" x14ac:dyDescent="0.25">
      <c r="A2983" t="s">
        <v>248</v>
      </c>
      <c r="B2983" t="s">
        <v>370</v>
      </c>
      <c r="C2983" s="4" t="s">
        <v>470</v>
      </c>
      <c r="D2983" s="4"/>
      <c r="E2983" s="4" t="str">
        <f>CSM_AGENCY3[[#This Row],[Agency]]&amp;"-"&amp;CSM_AGENCY3[[#This Row],[Agency Name]]</f>
        <v>124-Department of Retirement Systems</v>
      </c>
      <c r="F2983" s="8" t="s">
        <v>61</v>
      </c>
      <c r="G2983" s="5" t="s">
        <v>461</v>
      </c>
      <c r="H2983" s="70">
        <f>SUMIFS('0. CSM'!C:C,'0. CSM'!L:L,CSM_AGENCY3[[#This Row],[Agency]],'0. CSM'!M:M,CSM_AGENCY3[[#This Row],[Billing CSM Title]])+SUMIFS('0. CSM'!E:E,'0. CSM'!L:L,CSM_AGENCY3[[#This Row],[Agency]],'0. CSM'!M:M,CSM_AGENCY3[[#This Row],[Billing CSM Title]])*1000</f>
        <v>5000</v>
      </c>
      <c r="I2983" s="70">
        <f>SUMIFS('0. CSM'!D:D,'0. CSM'!L:L,CSM_AGENCY3[[#This Row],[Agency]],'0. CSM'!M:M,CSM_AGENCY3[[#This Row],[Billing CSM Title]])+SUMIFS('0. CSM'!F:F,'0. CSM'!L:L,CSM_AGENCY3[[#This Row],[Agency]],'0. CSM'!M:M,CSM_AGENCY3[[#This Row],[Billing CSM Title]])*1000</f>
        <v>5000</v>
      </c>
      <c r="J2983" s="70">
        <f>CSM_AGENCY3[[#This Row],[FY1 ANNUAL]]+CSM_AGENCY3[[#This Row],[FY2 ANNUAL]]</f>
        <v>10000</v>
      </c>
      <c r="K2983" s="70">
        <f>ROUND(CSM_AGENCY3[[#This Row],[FY1 ANNUAL]]/12,2)</f>
        <v>416.67</v>
      </c>
      <c r="L2983" s="70">
        <f>ROUND(CSM_AGENCY3[[#This Row],[FY2 ANNUAL]]/12,2)</f>
        <v>416.67</v>
      </c>
    </row>
    <row r="2984" spans="1:12" hidden="1" x14ac:dyDescent="0.25">
      <c r="A2984" t="s">
        <v>249</v>
      </c>
      <c r="B2984" t="s">
        <v>371</v>
      </c>
      <c r="C2984" s="4" t="s">
        <v>470</v>
      </c>
      <c r="D2984" s="4"/>
      <c r="E2984" s="4" t="str">
        <f>CSM_AGENCY3[[#This Row],[Agency]]&amp;"-"&amp;CSM_AGENCY3[[#This Row],[Agency Name]]</f>
        <v>126-State Investment Board</v>
      </c>
      <c r="F2984" s="8" t="s">
        <v>61</v>
      </c>
      <c r="G2984" s="5" t="s">
        <v>461</v>
      </c>
      <c r="H2984" s="70">
        <f>SUMIFS('0. CSM'!C:C,'0. CSM'!L:L,CSM_AGENCY3[[#This Row],[Agency]],'0. CSM'!M:M,CSM_AGENCY3[[#This Row],[Billing CSM Title]])+SUMIFS('0. CSM'!E:E,'0. CSM'!L:L,CSM_AGENCY3[[#This Row],[Agency]],'0. CSM'!M:M,CSM_AGENCY3[[#This Row],[Billing CSM Title]])*1000</f>
        <v>2000</v>
      </c>
      <c r="I2984" s="70">
        <f>SUMIFS('0. CSM'!D:D,'0. CSM'!L:L,CSM_AGENCY3[[#This Row],[Agency]],'0. CSM'!M:M,CSM_AGENCY3[[#This Row],[Billing CSM Title]])+SUMIFS('0. CSM'!F:F,'0. CSM'!L:L,CSM_AGENCY3[[#This Row],[Agency]],'0. CSM'!M:M,CSM_AGENCY3[[#This Row],[Billing CSM Title]])*1000</f>
        <v>2000</v>
      </c>
      <c r="J2984" s="70">
        <f>CSM_AGENCY3[[#This Row],[FY1 ANNUAL]]+CSM_AGENCY3[[#This Row],[FY2 ANNUAL]]</f>
        <v>4000</v>
      </c>
      <c r="K2984" s="70">
        <f>ROUND(CSM_AGENCY3[[#This Row],[FY1 ANNUAL]]/12,2)</f>
        <v>166.67</v>
      </c>
      <c r="L2984" s="70">
        <f>ROUND(CSM_AGENCY3[[#This Row],[FY2 ANNUAL]]/12,2)</f>
        <v>166.67</v>
      </c>
    </row>
    <row r="2985" spans="1:12" hidden="1" x14ac:dyDescent="0.25">
      <c r="A2985" t="s">
        <v>250</v>
      </c>
      <c r="B2985" t="s">
        <v>372</v>
      </c>
      <c r="C2985" s="4" t="s">
        <v>470</v>
      </c>
      <c r="D2985" s="4"/>
      <c r="E2985" s="4" t="str">
        <f>CSM_AGENCY3[[#This Row],[Agency]]&amp;"-"&amp;CSM_AGENCY3[[#This Row],[Agency Name]]</f>
        <v>140-Department of Revenue</v>
      </c>
      <c r="F2985" s="8" t="s">
        <v>61</v>
      </c>
      <c r="G2985" s="5" t="s">
        <v>461</v>
      </c>
      <c r="H2985" s="70">
        <f>SUMIFS('0. CSM'!C:C,'0. CSM'!L:L,CSM_AGENCY3[[#This Row],[Agency]],'0. CSM'!M:M,CSM_AGENCY3[[#This Row],[Billing CSM Title]])+SUMIFS('0. CSM'!E:E,'0. CSM'!L:L,CSM_AGENCY3[[#This Row],[Agency]],'0. CSM'!M:M,CSM_AGENCY3[[#This Row],[Billing CSM Title]])*1000</f>
        <v>23000</v>
      </c>
      <c r="I2985" s="70">
        <f>SUMIFS('0. CSM'!D:D,'0. CSM'!L:L,CSM_AGENCY3[[#This Row],[Agency]],'0. CSM'!M:M,CSM_AGENCY3[[#This Row],[Billing CSM Title]])+SUMIFS('0. CSM'!F:F,'0. CSM'!L:L,CSM_AGENCY3[[#This Row],[Agency]],'0. CSM'!M:M,CSM_AGENCY3[[#This Row],[Billing CSM Title]])*1000</f>
        <v>24000</v>
      </c>
      <c r="J2985" s="70">
        <f>CSM_AGENCY3[[#This Row],[FY1 ANNUAL]]+CSM_AGENCY3[[#This Row],[FY2 ANNUAL]]</f>
        <v>47000</v>
      </c>
      <c r="K2985" s="70">
        <f>ROUND(CSM_AGENCY3[[#This Row],[FY1 ANNUAL]]/12,2)</f>
        <v>1916.67</v>
      </c>
      <c r="L2985" s="70">
        <f>ROUND(CSM_AGENCY3[[#This Row],[FY2 ANNUAL]]/12,2)</f>
        <v>2000</v>
      </c>
    </row>
    <row r="2986" spans="1:12" hidden="1" x14ac:dyDescent="0.25">
      <c r="A2986" t="s">
        <v>251</v>
      </c>
      <c r="B2986" t="s">
        <v>373</v>
      </c>
      <c r="C2986" s="4" t="s">
        <v>470</v>
      </c>
      <c r="D2986" s="4"/>
      <c r="E2986" s="4" t="str">
        <f>CSM_AGENCY3[[#This Row],[Agency]]&amp;"-"&amp;CSM_AGENCY3[[#This Row],[Agency Name]]</f>
        <v>142-Board of Tax Appeals</v>
      </c>
      <c r="F2986" s="8" t="s">
        <v>61</v>
      </c>
      <c r="G2986" s="5" t="s">
        <v>461</v>
      </c>
      <c r="H2986" s="70">
        <f>SUMIFS('0. CSM'!C:C,'0. CSM'!L:L,CSM_AGENCY3[[#This Row],[Agency]],'0. CSM'!M:M,CSM_AGENCY3[[#This Row],[Billing CSM Title]])+SUMIFS('0. CSM'!E:E,'0. CSM'!L:L,CSM_AGENCY3[[#This Row],[Agency]],'0. CSM'!M:M,CSM_AGENCY3[[#This Row],[Billing CSM Title]])*1000</f>
        <v>1000</v>
      </c>
      <c r="I2986" s="70">
        <f>SUMIFS('0. CSM'!D:D,'0. CSM'!L:L,CSM_AGENCY3[[#This Row],[Agency]],'0. CSM'!M:M,CSM_AGENCY3[[#This Row],[Billing CSM Title]])+SUMIFS('0. CSM'!F:F,'0. CSM'!L:L,CSM_AGENCY3[[#This Row],[Agency]],'0. CSM'!M:M,CSM_AGENCY3[[#This Row],[Billing CSM Title]])*1000</f>
        <v>0</v>
      </c>
      <c r="J2986" s="70">
        <f>CSM_AGENCY3[[#This Row],[FY1 ANNUAL]]+CSM_AGENCY3[[#This Row],[FY2 ANNUAL]]</f>
        <v>1000</v>
      </c>
      <c r="K2986" s="70">
        <f>ROUND(CSM_AGENCY3[[#This Row],[FY1 ANNUAL]]/12,2)</f>
        <v>83.33</v>
      </c>
      <c r="L2986" s="70">
        <f>ROUND(CSM_AGENCY3[[#This Row],[FY2 ANNUAL]]/12,2)</f>
        <v>0</v>
      </c>
    </row>
    <row r="2987" spans="1:12" hidden="1" x14ac:dyDescent="0.25">
      <c r="A2987" t="s">
        <v>252</v>
      </c>
      <c r="B2987" t="s">
        <v>374</v>
      </c>
      <c r="C2987" s="4" t="s">
        <v>470</v>
      </c>
      <c r="D2987" s="4"/>
      <c r="E2987" s="4" t="str">
        <f>CSM_AGENCY3[[#This Row],[Agency]]&amp;"-"&amp;CSM_AGENCY3[[#This Row],[Agency Name]]</f>
        <v>147-Minority &amp; Women's Business Enterp</v>
      </c>
      <c r="F2987" s="8" t="s">
        <v>61</v>
      </c>
      <c r="G2987" s="5" t="s">
        <v>461</v>
      </c>
      <c r="H2987" s="70">
        <f>SUMIFS('0. CSM'!C:C,'0. CSM'!L:L,CSM_AGENCY3[[#This Row],[Agency]],'0. CSM'!M:M,CSM_AGENCY3[[#This Row],[Billing CSM Title]])+SUMIFS('0. CSM'!E:E,'0. CSM'!L:L,CSM_AGENCY3[[#This Row],[Agency]],'0. CSM'!M:M,CSM_AGENCY3[[#This Row],[Billing CSM Title]])*1000</f>
        <v>0</v>
      </c>
      <c r="I2987" s="70">
        <f>SUMIFS('0. CSM'!D:D,'0. CSM'!L:L,CSM_AGENCY3[[#This Row],[Agency]],'0. CSM'!M:M,CSM_AGENCY3[[#This Row],[Billing CSM Title]])+SUMIFS('0. CSM'!F:F,'0. CSM'!L:L,CSM_AGENCY3[[#This Row],[Agency]],'0. CSM'!M:M,CSM_AGENCY3[[#This Row],[Billing CSM Title]])*1000</f>
        <v>1000</v>
      </c>
      <c r="J2987" s="70">
        <f>CSM_AGENCY3[[#This Row],[FY1 ANNUAL]]+CSM_AGENCY3[[#This Row],[FY2 ANNUAL]]</f>
        <v>1000</v>
      </c>
      <c r="K2987" s="70">
        <f>ROUND(CSM_AGENCY3[[#This Row],[FY1 ANNUAL]]/12,2)</f>
        <v>0</v>
      </c>
      <c r="L2987" s="70">
        <f>ROUND(CSM_AGENCY3[[#This Row],[FY2 ANNUAL]]/12,2)</f>
        <v>83.33</v>
      </c>
    </row>
    <row r="2988" spans="1:12" hidden="1" x14ac:dyDescent="0.25">
      <c r="A2988" t="s">
        <v>253</v>
      </c>
      <c r="B2988" t="s">
        <v>375</v>
      </c>
      <c r="C2988" s="4" t="s">
        <v>470</v>
      </c>
      <c r="D2988" s="4"/>
      <c r="E2988" s="4" t="str">
        <f>CSM_AGENCY3[[#This Row],[Agency]]&amp;"-"&amp;CSM_AGENCY3[[#This Row],[Agency Name]]</f>
        <v>160-Office of Insurance Commissioner</v>
      </c>
      <c r="F2988" s="8" t="s">
        <v>61</v>
      </c>
      <c r="G2988" s="5" t="s">
        <v>461</v>
      </c>
      <c r="H2988" s="70">
        <f>SUMIFS('0. CSM'!C:C,'0. CSM'!L:L,CSM_AGENCY3[[#This Row],[Agency]],'0. CSM'!M:M,CSM_AGENCY3[[#This Row],[Billing CSM Title]])+SUMIFS('0. CSM'!E:E,'0. CSM'!L:L,CSM_AGENCY3[[#This Row],[Agency]],'0. CSM'!M:M,CSM_AGENCY3[[#This Row],[Billing CSM Title]])*1000</f>
        <v>4000</v>
      </c>
      <c r="I2988" s="70">
        <f>SUMIFS('0. CSM'!D:D,'0. CSM'!L:L,CSM_AGENCY3[[#This Row],[Agency]],'0. CSM'!M:M,CSM_AGENCY3[[#This Row],[Billing CSM Title]])+SUMIFS('0. CSM'!F:F,'0. CSM'!L:L,CSM_AGENCY3[[#This Row],[Agency]],'0. CSM'!M:M,CSM_AGENCY3[[#This Row],[Billing CSM Title]])*1000</f>
        <v>5000</v>
      </c>
      <c r="J2988" s="70">
        <f>CSM_AGENCY3[[#This Row],[FY1 ANNUAL]]+CSM_AGENCY3[[#This Row],[FY2 ANNUAL]]</f>
        <v>9000</v>
      </c>
      <c r="K2988" s="70">
        <f>ROUND(CSM_AGENCY3[[#This Row],[FY1 ANNUAL]]/12,2)</f>
        <v>333.33</v>
      </c>
      <c r="L2988" s="70">
        <f>ROUND(CSM_AGENCY3[[#This Row],[FY2 ANNUAL]]/12,2)</f>
        <v>416.67</v>
      </c>
    </row>
    <row r="2989" spans="1:12" hidden="1" x14ac:dyDescent="0.25">
      <c r="A2989" t="s">
        <v>254</v>
      </c>
      <c r="B2989" t="s">
        <v>376</v>
      </c>
      <c r="C2989" s="4" t="s">
        <v>470</v>
      </c>
      <c r="D2989" s="4"/>
      <c r="E2989" s="4" t="str">
        <f>CSM_AGENCY3[[#This Row],[Agency]]&amp;"-"&amp;CSM_AGENCY3[[#This Row],[Agency Name]]</f>
        <v>163-Consolidated Technology Services</v>
      </c>
      <c r="F2989" s="8" t="s">
        <v>61</v>
      </c>
      <c r="G2989" s="5" t="s">
        <v>461</v>
      </c>
      <c r="H2989" s="70">
        <f>SUMIFS('0. CSM'!C:C,'0. CSM'!L:L,CSM_AGENCY3[[#This Row],[Agency]],'0. CSM'!M:M,CSM_AGENCY3[[#This Row],[Billing CSM Title]])+SUMIFS('0. CSM'!E:E,'0. CSM'!L:L,CSM_AGENCY3[[#This Row],[Agency]],'0. CSM'!M:M,CSM_AGENCY3[[#This Row],[Billing CSM Title]])*1000</f>
        <v>5000</v>
      </c>
      <c r="I2989" s="70">
        <f>SUMIFS('0. CSM'!D:D,'0. CSM'!L:L,CSM_AGENCY3[[#This Row],[Agency]],'0. CSM'!M:M,CSM_AGENCY3[[#This Row],[Billing CSM Title]])+SUMIFS('0. CSM'!F:F,'0. CSM'!L:L,CSM_AGENCY3[[#This Row],[Agency]],'0. CSM'!M:M,CSM_AGENCY3[[#This Row],[Billing CSM Title]])*1000</f>
        <v>5000</v>
      </c>
      <c r="J2989" s="70">
        <f>CSM_AGENCY3[[#This Row],[FY1 ANNUAL]]+CSM_AGENCY3[[#This Row],[FY2 ANNUAL]]</f>
        <v>10000</v>
      </c>
      <c r="K2989" s="70">
        <f>ROUND(CSM_AGENCY3[[#This Row],[FY1 ANNUAL]]/12,2)</f>
        <v>416.67</v>
      </c>
      <c r="L2989" s="70">
        <f>ROUND(CSM_AGENCY3[[#This Row],[FY2 ANNUAL]]/12,2)</f>
        <v>416.67</v>
      </c>
    </row>
    <row r="2990" spans="1:12" hidden="1" x14ac:dyDescent="0.25">
      <c r="A2990" t="s">
        <v>255</v>
      </c>
      <c r="B2990" t="s">
        <v>377</v>
      </c>
      <c r="C2990" s="4" t="s">
        <v>470</v>
      </c>
      <c r="D2990" s="4"/>
      <c r="E2990" s="4" t="str">
        <f>CSM_AGENCY3[[#This Row],[Agency]]&amp;"-"&amp;CSM_AGENCY3[[#This Row],[Agency Name]]</f>
        <v>165-State Board of Accountancy</v>
      </c>
      <c r="F2990" s="8" t="s">
        <v>61</v>
      </c>
      <c r="G2990" s="5" t="s">
        <v>461</v>
      </c>
      <c r="H2990" s="70">
        <f>SUMIFS('0. CSM'!C:C,'0. CSM'!L:L,CSM_AGENCY3[[#This Row],[Agency]],'0. CSM'!M:M,CSM_AGENCY3[[#This Row],[Billing CSM Title]])+SUMIFS('0. CSM'!E:E,'0. CSM'!L:L,CSM_AGENCY3[[#This Row],[Agency]],'0. CSM'!M:M,CSM_AGENCY3[[#This Row],[Billing CSM Title]])*1000</f>
        <v>0</v>
      </c>
      <c r="I2990" s="70">
        <f>SUMIFS('0. CSM'!D:D,'0. CSM'!L:L,CSM_AGENCY3[[#This Row],[Agency]],'0. CSM'!M:M,CSM_AGENCY3[[#This Row],[Billing CSM Title]])+SUMIFS('0. CSM'!F:F,'0. CSM'!L:L,CSM_AGENCY3[[#This Row],[Agency]],'0. CSM'!M:M,CSM_AGENCY3[[#This Row],[Billing CSM Title]])*1000</f>
        <v>0</v>
      </c>
      <c r="J2990" s="70">
        <f>CSM_AGENCY3[[#This Row],[FY1 ANNUAL]]+CSM_AGENCY3[[#This Row],[FY2 ANNUAL]]</f>
        <v>0</v>
      </c>
      <c r="K2990" s="70">
        <f>ROUND(CSM_AGENCY3[[#This Row],[FY1 ANNUAL]]/12,2)</f>
        <v>0</v>
      </c>
      <c r="L2990" s="70">
        <f>ROUND(CSM_AGENCY3[[#This Row],[FY2 ANNUAL]]/12,2)</f>
        <v>0</v>
      </c>
    </row>
    <row r="2991" spans="1:12" hidden="1" x14ac:dyDescent="0.25">
      <c r="A2991" t="s">
        <v>256</v>
      </c>
      <c r="B2991" t="s">
        <v>378</v>
      </c>
      <c r="C2991" s="4" t="s">
        <v>470</v>
      </c>
      <c r="D2991" s="4"/>
      <c r="E2991" s="4" t="str">
        <f>CSM_AGENCY3[[#This Row],[Agency]]&amp;"-"&amp;CSM_AGENCY3[[#This Row],[Agency Name]]</f>
        <v>166-Bd of Reg Prof Eng &amp; Land Surveyors</v>
      </c>
      <c r="F2991" s="8" t="s">
        <v>61</v>
      </c>
      <c r="G2991" s="5" t="s">
        <v>461</v>
      </c>
      <c r="H2991" s="70">
        <f>SUMIFS('0. CSM'!C:C,'0. CSM'!L:L,CSM_AGENCY3[[#This Row],[Agency]],'0. CSM'!M:M,CSM_AGENCY3[[#This Row],[Billing CSM Title]])+SUMIFS('0. CSM'!E:E,'0. CSM'!L:L,CSM_AGENCY3[[#This Row],[Agency]],'0. CSM'!M:M,CSM_AGENCY3[[#This Row],[Billing CSM Title]])*1000</f>
        <v>0</v>
      </c>
      <c r="I2991" s="70">
        <f>SUMIFS('0. CSM'!D:D,'0. CSM'!L:L,CSM_AGENCY3[[#This Row],[Agency]],'0. CSM'!M:M,CSM_AGENCY3[[#This Row],[Billing CSM Title]])+SUMIFS('0. CSM'!F:F,'0. CSM'!L:L,CSM_AGENCY3[[#This Row],[Agency]],'0. CSM'!M:M,CSM_AGENCY3[[#This Row],[Billing CSM Title]])*1000</f>
        <v>0</v>
      </c>
      <c r="J2991" s="70">
        <f>CSM_AGENCY3[[#This Row],[FY1 ANNUAL]]+CSM_AGENCY3[[#This Row],[FY2 ANNUAL]]</f>
        <v>0</v>
      </c>
      <c r="K2991" s="70">
        <f>ROUND(CSM_AGENCY3[[#This Row],[FY1 ANNUAL]]/12,2)</f>
        <v>0</v>
      </c>
      <c r="L2991" s="70">
        <f>ROUND(CSM_AGENCY3[[#This Row],[FY2 ANNUAL]]/12,2)</f>
        <v>0</v>
      </c>
    </row>
    <row r="2992" spans="1:12" hidden="1" x14ac:dyDescent="0.25">
      <c r="A2992" t="s">
        <v>257</v>
      </c>
      <c r="B2992" t="s">
        <v>379</v>
      </c>
      <c r="C2992" s="4" t="s">
        <v>470</v>
      </c>
      <c r="D2992" s="4"/>
      <c r="E2992" s="4" t="str">
        <f>CSM_AGENCY3[[#This Row],[Agency]]&amp;"-"&amp;CSM_AGENCY3[[#This Row],[Agency Name]]</f>
        <v>167-Forensic Investigations Council</v>
      </c>
      <c r="F2992" s="8" t="s">
        <v>61</v>
      </c>
      <c r="G2992" s="5" t="s">
        <v>461</v>
      </c>
      <c r="H2992" s="70">
        <f>SUMIFS('0. CSM'!C:C,'0. CSM'!L:L,CSM_AGENCY3[[#This Row],[Agency]],'0. CSM'!M:M,CSM_AGENCY3[[#This Row],[Billing CSM Title]])+SUMIFS('0. CSM'!E:E,'0. CSM'!L:L,CSM_AGENCY3[[#This Row],[Agency]],'0. CSM'!M:M,CSM_AGENCY3[[#This Row],[Billing CSM Title]])*1000</f>
        <v>0</v>
      </c>
      <c r="I2992" s="70">
        <f>SUMIFS('0. CSM'!D:D,'0. CSM'!L:L,CSM_AGENCY3[[#This Row],[Agency]],'0. CSM'!M:M,CSM_AGENCY3[[#This Row],[Billing CSM Title]])+SUMIFS('0. CSM'!F:F,'0. CSM'!L:L,CSM_AGENCY3[[#This Row],[Agency]],'0. CSM'!M:M,CSM_AGENCY3[[#This Row],[Billing CSM Title]])*1000</f>
        <v>0</v>
      </c>
      <c r="J2992" s="70">
        <f>CSM_AGENCY3[[#This Row],[FY1 ANNUAL]]+CSM_AGENCY3[[#This Row],[FY2 ANNUAL]]</f>
        <v>0</v>
      </c>
      <c r="K2992" s="70">
        <f>ROUND(CSM_AGENCY3[[#This Row],[FY1 ANNUAL]]/12,2)</f>
        <v>0</v>
      </c>
      <c r="L2992" s="70">
        <f>ROUND(CSM_AGENCY3[[#This Row],[FY2 ANNUAL]]/12,2)</f>
        <v>0</v>
      </c>
    </row>
    <row r="2993" spans="1:12" hidden="1" x14ac:dyDescent="0.25">
      <c r="A2993" t="s">
        <v>258</v>
      </c>
      <c r="B2993" t="s">
        <v>380</v>
      </c>
      <c r="C2993" s="4" t="s">
        <v>470</v>
      </c>
      <c r="D2993" s="4"/>
      <c r="E2993" s="4" t="str">
        <f>CSM_AGENCY3[[#This Row],[Agency]]&amp;"-"&amp;CSM_AGENCY3[[#This Row],[Agency Name]]</f>
        <v>179-Dept of Enterprise Services</v>
      </c>
      <c r="F2993" s="8" t="s">
        <v>61</v>
      </c>
      <c r="G2993" s="5" t="s">
        <v>461</v>
      </c>
      <c r="H2993" s="70">
        <f>SUMIFS('0. CSM'!C:C,'0. CSM'!L:L,CSM_AGENCY3[[#This Row],[Agency]],'0. CSM'!M:M,CSM_AGENCY3[[#This Row],[Billing CSM Title]])+SUMIFS('0. CSM'!E:E,'0. CSM'!L:L,CSM_AGENCY3[[#This Row],[Agency]],'0. CSM'!M:M,CSM_AGENCY3[[#This Row],[Billing CSM Title]])*1000</f>
        <v>15000</v>
      </c>
      <c r="I2993" s="70">
        <f>SUMIFS('0. CSM'!D:D,'0. CSM'!L:L,CSM_AGENCY3[[#This Row],[Agency]],'0. CSM'!M:M,CSM_AGENCY3[[#This Row],[Billing CSM Title]])+SUMIFS('0. CSM'!F:F,'0. CSM'!L:L,CSM_AGENCY3[[#This Row],[Agency]],'0. CSM'!M:M,CSM_AGENCY3[[#This Row],[Billing CSM Title]])*1000</f>
        <v>13000</v>
      </c>
      <c r="J2993" s="70">
        <f>CSM_AGENCY3[[#This Row],[FY1 ANNUAL]]+CSM_AGENCY3[[#This Row],[FY2 ANNUAL]]</f>
        <v>28000</v>
      </c>
      <c r="K2993" s="70">
        <f>ROUND(CSM_AGENCY3[[#This Row],[FY1 ANNUAL]]/12,2)</f>
        <v>1250</v>
      </c>
      <c r="L2993" s="70">
        <f>ROUND(CSM_AGENCY3[[#This Row],[FY2 ANNUAL]]/12,2)</f>
        <v>1083.33</v>
      </c>
    </row>
    <row r="2994" spans="1:12" hidden="1" x14ac:dyDescent="0.25">
      <c r="A2994" t="s">
        <v>259</v>
      </c>
      <c r="B2994" t="s">
        <v>381</v>
      </c>
      <c r="C2994" s="4" t="s">
        <v>470</v>
      </c>
      <c r="D2994" s="4"/>
      <c r="E2994" s="4" t="str">
        <f>CSM_AGENCY3[[#This Row],[Agency]]&amp;"-"&amp;CSM_AGENCY3[[#This Row],[Agency Name]]</f>
        <v>185-Washington Horse Racing Commission</v>
      </c>
      <c r="F2994" s="8" t="s">
        <v>61</v>
      </c>
      <c r="G2994" s="5" t="s">
        <v>461</v>
      </c>
      <c r="H2994" s="70">
        <f>SUMIFS('0. CSM'!C:C,'0. CSM'!L:L,CSM_AGENCY3[[#This Row],[Agency]],'0. CSM'!M:M,CSM_AGENCY3[[#This Row],[Billing CSM Title]])+SUMIFS('0. CSM'!E:E,'0. CSM'!L:L,CSM_AGENCY3[[#This Row],[Agency]],'0. CSM'!M:M,CSM_AGENCY3[[#This Row],[Billing CSM Title]])*1000</f>
        <v>0</v>
      </c>
      <c r="I2994" s="70">
        <f>SUMIFS('0. CSM'!D:D,'0. CSM'!L:L,CSM_AGENCY3[[#This Row],[Agency]],'0. CSM'!M:M,CSM_AGENCY3[[#This Row],[Billing CSM Title]])+SUMIFS('0. CSM'!F:F,'0. CSM'!L:L,CSM_AGENCY3[[#This Row],[Agency]],'0. CSM'!M:M,CSM_AGENCY3[[#This Row],[Billing CSM Title]])*1000</f>
        <v>0</v>
      </c>
      <c r="J2994" s="70">
        <f>CSM_AGENCY3[[#This Row],[FY1 ANNUAL]]+CSM_AGENCY3[[#This Row],[FY2 ANNUAL]]</f>
        <v>0</v>
      </c>
      <c r="K2994" s="70">
        <f>ROUND(CSM_AGENCY3[[#This Row],[FY1 ANNUAL]]/12,2)</f>
        <v>0</v>
      </c>
      <c r="L2994" s="70">
        <f>ROUND(CSM_AGENCY3[[#This Row],[FY2 ANNUAL]]/12,2)</f>
        <v>0</v>
      </c>
    </row>
    <row r="2995" spans="1:12" hidden="1" x14ac:dyDescent="0.25">
      <c r="A2995" t="s">
        <v>260</v>
      </c>
      <c r="B2995" t="s">
        <v>382</v>
      </c>
      <c r="C2995" s="4" t="s">
        <v>470</v>
      </c>
      <c r="D2995" s="4"/>
      <c r="E2995" s="4" t="str">
        <f>CSM_AGENCY3[[#This Row],[Agency]]&amp;"-"&amp;CSM_AGENCY3[[#This Row],[Agency Name]]</f>
        <v>190-Bd of Industrial Insurance Appeals</v>
      </c>
      <c r="F2995" s="8" t="s">
        <v>61</v>
      </c>
      <c r="G2995" s="5" t="s">
        <v>461</v>
      </c>
      <c r="H2995" s="70">
        <f>SUMIFS('0. CSM'!C:C,'0. CSM'!L:L,CSM_AGENCY3[[#This Row],[Agency]],'0. CSM'!M:M,CSM_AGENCY3[[#This Row],[Billing CSM Title]])+SUMIFS('0. CSM'!E:E,'0. CSM'!L:L,CSM_AGENCY3[[#This Row],[Agency]],'0. CSM'!M:M,CSM_AGENCY3[[#This Row],[Billing CSM Title]])*1000</f>
        <v>2000</v>
      </c>
      <c r="I2995" s="70">
        <f>SUMIFS('0. CSM'!D:D,'0. CSM'!L:L,CSM_AGENCY3[[#This Row],[Agency]],'0. CSM'!M:M,CSM_AGENCY3[[#This Row],[Billing CSM Title]])+SUMIFS('0. CSM'!F:F,'0. CSM'!L:L,CSM_AGENCY3[[#This Row],[Agency]],'0. CSM'!M:M,CSM_AGENCY3[[#This Row],[Billing CSM Title]])*1000</f>
        <v>4000</v>
      </c>
      <c r="J2995" s="70">
        <f>CSM_AGENCY3[[#This Row],[FY1 ANNUAL]]+CSM_AGENCY3[[#This Row],[FY2 ANNUAL]]</f>
        <v>6000</v>
      </c>
      <c r="K2995" s="70">
        <f>ROUND(CSM_AGENCY3[[#This Row],[FY1 ANNUAL]]/12,2)</f>
        <v>166.67</v>
      </c>
      <c r="L2995" s="70">
        <f>ROUND(CSM_AGENCY3[[#This Row],[FY2 ANNUAL]]/12,2)</f>
        <v>333.33</v>
      </c>
    </row>
    <row r="2996" spans="1:12" hidden="1" x14ac:dyDescent="0.25">
      <c r="A2996" t="s">
        <v>261</v>
      </c>
      <c r="B2996" t="s">
        <v>383</v>
      </c>
      <c r="C2996" s="4" t="s">
        <v>470</v>
      </c>
      <c r="D2996" s="4"/>
      <c r="E2996" s="4" t="str">
        <f>CSM_AGENCY3[[#This Row],[Agency]]&amp;"-"&amp;CSM_AGENCY3[[#This Row],[Agency Name]]</f>
        <v>195-Liquor and Cannabis Board</v>
      </c>
      <c r="F2996" s="8" t="s">
        <v>61</v>
      </c>
      <c r="G2996" s="5" t="s">
        <v>461</v>
      </c>
      <c r="H2996" s="70">
        <f>SUMIFS('0. CSM'!C:C,'0. CSM'!L:L,CSM_AGENCY3[[#This Row],[Agency]],'0. CSM'!M:M,CSM_AGENCY3[[#This Row],[Billing CSM Title]])+SUMIFS('0. CSM'!E:E,'0. CSM'!L:L,CSM_AGENCY3[[#This Row],[Agency]],'0. CSM'!M:M,CSM_AGENCY3[[#This Row],[Billing CSM Title]])*1000</f>
        <v>6000</v>
      </c>
      <c r="I2996" s="70">
        <f>SUMIFS('0. CSM'!D:D,'0. CSM'!L:L,CSM_AGENCY3[[#This Row],[Agency]],'0. CSM'!M:M,CSM_AGENCY3[[#This Row],[Billing CSM Title]])+SUMIFS('0. CSM'!F:F,'0. CSM'!L:L,CSM_AGENCY3[[#This Row],[Agency]],'0. CSM'!M:M,CSM_AGENCY3[[#This Row],[Billing CSM Title]])*1000</f>
        <v>7000</v>
      </c>
      <c r="J2996" s="70">
        <f>CSM_AGENCY3[[#This Row],[FY1 ANNUAL]]+CSM_AGENCY3[[#This Row],[FY2 ANNUAL]]</f>
        <v>13000</v>
      </c>
      <c r="K2996" s="70">
        <f>ROUND(CSM_AGENCY3[[#This Row],[FY1 ANNUAL]]/12,2)</f>
        <v>500</v>
      </c>
      <c r="L2996" s="70">
        <f>ROUND(CSM_AGENCY3[[#This Row],[FY2 ANNUAL]]/12,2)</f>
        <v>583.33000000000004</v>
      </c>
    </row>
    <row r="2997" spans="1:12" hidden="1" x14ac:dyDescent="0.25">
      <c r="A2997" t="s">
        <v>262</v>
      </c>
      <c r="B2997" t="s">
        <v>384</v>
      </c>
      <c r="C2997" s="4" t="s">
        <v>470</v>
      </c>
      <c r="D2997" s="4"/>
      <c r="E2997" s="4" t="str">
        <f>CSM_AGENCY3[[#This Row],[Agency]]&amp;"-"&amp;CSM_AGENCY3[[#This Row],[Agency Name]]</f>
        <v>205-Board of Pilotage Commissioners</v>
      </c>
      <c r="F2997" s="8" t="s">
        <v>61</v>
      </c>
      <c r="G2997" s="5" t="s">
        <v>461</v>
      </c>
      <c r="H2997" s="70">
        <f>SUMIFS('0. CSM'!C:C,'0. CSM'!L:L,CSM_AGENCY3[[#This Row],[Agency]],'0. CSM'!M:M,CSM_AGENCY3[[#This Row],[Billing CSM Title]])+SUMIFS('0. CSM'!E:E,'0. CSM'!L:L,CSM_AGENCY3[[#This Row],[Agency]],'0. CSM'!M:M,CSM_AGENCY3[[#This Row],[Billing CSM Title]])*1000</f>
        <v>0</v>
      </c>
      <c r="I2997" s="70">
        <f>SUMIFS('0. CSM'!D:D,'0. CSM'!L:L,CSM_AGENCY3[[#This Row],[Agency]],'0. CSM'!M:M,CSM_AGENCY3[[#This Row],[Billing CSM Title]])+SUMIFS('0. CSM'!F:F,'0. CSM'!L:L,CSM_AGENCY3[[#This Row],[Agency]],'0. CSM'!M:M,CSM_AGENCY3[[#This Row],[Billing CSM Title]])*1000</f>
        <v>0</v>
      </c>
      <c r="J2997" s="70">
        <f>CSM_AGENCY3[[#This Row],[FY1 ANNUAL]]+CSM_AGENCY3[[#This Row],[FY2 ANNUAL]]</f>
        <v>0</v>
      </c>
      <c r="K2997" s="70">
        <f>ROUND(CSM_AGENCY3[[#This Row],[FY1 ANNUAL]]/12,2)</f>
        <v>0</v>
      </c>
      <c r="L2997" s="70">
        <f>ROUND(CSM_AGENCY3[[#This Row],[FY2 ANNUAL]]/12,2)</f>
        <v>0</v>
      </c>
    </row>
    <row r="2998" spans="1:12" hidden="1" x14ac:dyDescent="0.25">
      <c r="A2998" t="s">
        <v>263</v>
      </c>
      <c r="B2998" t="s">
        <v>385</v>
      </c>
      <c r="C2998" s="4" t="s">
        <v>470</v>
      </c>
      <c r="D2998" s="4"/>
      <c r="E2998" s="4" t="str">
        <f>CSM_AGENCY3[[#This Row],[Agency]]&amp;"-"&amp;CSM_AGENCY3[[#This Row],[Agency Name]]</f>
        <v>215-Utilities and Transportation Comm</v>
      </c>
      <c r="F2998" s="8" t="s">
        <v>61</v>
      </c>
      <c r="G2998" s="5" t="s">
        <v>461</v>
      </c>
      <c r="H2998" s="70">
        <f>SUMIFS('0. CSM'!C:C,'0. CSM'!L:L,CSM_AGENCY3[[#This Row],[Agency]],'0. CSM'!M:M,CSM_AGENCY3[[#This Row],[Billing CSM Title]])+SUMIFS('0. CSM'!E:E,'0. CSM'!L:L,CSM_AGENCY3[[#This Row],[Agency]],'0. CSM'!M:M,CSM_AGENCY3[[#This Row],[Billing CSM Title]])*1000</f>
        <v>3000</v>
      </c>
      <c r="I2998" s="70">
        <f>SUMIFS('0. CSM'!D:D,'0. CSM'!L:L,CSM_AGENCY3[[#This Row],[Agency]],'0. CSM'!M:M,CSM_AGENCY3[[#This Row],[Billing CSM Title]])+SUMIFS('0. CSM'!F:F,'0. CSM'!L:L,CSM_AGENCY3[[#This Row],[Agency]],'0. CSM'!M:M,CSM_AGENCY3[[#This Row],[Billing CSM Title]])*1000</f>
        <v>3000</v>
      </c>
      <c r="J2998" s="70">
        <f>CSM_AGENCY3[[#This Row],[FY1 ANNUAL]]+CSM_AGENCY3[[#This Row],[FY2 ANNUAL]]</f>
        <v>6000</v>
      </c>
      <c r="K2998" s="70">
        <f>ROUND(CSM_AGENCY3[[#This Row],[FY1 ANNUAL]]/12,2)</f>
        <v>250</v>
      </c>
      <c r="L2998" s="70">
        <f>ROUND(CSM_AGENCY3[[#This Row],[FY2 ANNUAL]]/12,2)</f>
        <v>250</v>
      </c>
    </row>
    <row r="2999" spans="1:12" hidden="1" x14ac:dyDescent="0.25">
      <c r="A2999" t="s">
        <v>264</v>
      </c>
      <c r="B2999" t="s">
        <v>386</v>
      </c>
      <c r="C2999" s="4" t="s">
        <v>470</v>
      </c>
      <c r="D2999" s="4"/>
      <c r="E2999" s="4" t="str">
        <f>CSM_AGENCY3[[#This Row],[Agency]]&amp;"-"&amp;CSM_AGENCY3[[#This Row],[Agency Name]]</f>
        <v>220-Board for Volunteer Firefighters</v>
      </c>
      <c r="F2999" s="8" t="s">
        <v>61</v>
      </c>
      <c r="G2999" s="5" t="s">
        <v>461</v>
      </c>
      <c r="H2999" s="70">
        <f>SUMIFS('0. CSM'!C:C,'0. CSM'!L:L,CSM_AGENCY3[[#This Row],[Agency]],'0. CSM'!M:M,CSM_AGENCY3[[#This Row],[Billing CSM Title]])+SUMIFS('0. CSM'!E:E,'0. CSM'!L:L,CSM_AGENCY3[[#This Row],[Agency]],'0. CSM'!M:M,CSM_AGENCY3[[#This Row],[Billing CSM Title]])*1000</f>
        <v>0</v>
      </c>
      <c r="I2999" s="70">
        <f>SUMIFS('0. CSM'!D:D,'0. CSM'!L:L,CSM_AGENCY3[[#This Row],[Agency]],'0. CSM'!M:M,CSM_AGENCY3[[#This Row],[Billing CSM Title]])+SUMIFS('0. CSM'!F:F,'0. CSM'!L:L,CSM_AGENCY3[[#This Row],[Agency]],'0. CSM'!M:M,CSM_AGENCY3[[#This Row],[Billing CSM Title]])*1000</f>
        <v>0</v>
      </c>
      <c r="J2999" s="70">
        <f>CSM_AGENCY3[[#This Row],[FY1 ANNUAL]]+CSM_AGENCY3[[#This Row],[FY2 ANNUAL]]</f>
        <v>0</v>
      </c>
      <c r="K2999" s="70">
        <f>ROUND(CSM_AGENCY3[[#This Row],[FY1 ANNUAL]]/12,2)</f>
        <v>0</v>
      </c>
      <c r="L2999" s="70">
        <f>ROUND(CSM_AGENCY3[[#This Row],[FY2 ANNUAL]]/12,2)</f>
        <v>0</v>
      </c>
    </row>
    <row r="3000" spans="1:12" hidden="1" x14ac:dyDescent="0.25">
      <c r="A3000" t="s">
        <v>265</v>
      </c>
      <c r="B3000" t="s">
        <v>387</v>
      </c>
      <c r="C3000" s="4" t="s">
        <v>470</v>
      </c>
      <c r="D3000" s="4"/>
      <c r="E3000" s="4" t="str">
        <f>CSM_AGENCY3[[#This Row],[Agency]]&amp;"-"&amp;CSM_AGENCY3[[#This Row],[Agency Name]]</f>
        <v>225-Washington State Patrol</v>
      </c>
      <c r="F3000" s="8" t="s">
        <v>61</v>
      </c>
      <c r="G3000" s="5" t="s">
        <v>461</v>
      </c>
      <c r="H3000" s="70">
        <f>SUMIFS('0. CSM'!C:C,'0. CSM'!L:L,CSM_AGENCY3[[#This Row],[Agency]],'0. CSM'!M:M,CSM_AGENCY3[[#This Row],[Billing CSM Title]])+SUMIFS('0. CSM'!E:E,'0. CSM'!L:L,CSM_AGENCY3[[#This Row],[Agency]],'0. CSM'!M:M,CSM_AGENCY3[[#This Row],[Billing CSM Title]])*1000</f>
        <v>42000</v>
      </c>
      <c r="I3000" s="70">
        <f>SUMIFS('0. CSM'!D:D,'0. CSM'!L:L,CSM_AGENCY3[[#This Row],[Agency]],'0. CSM'!M:M,CSM_AGENCY3[[#This Row],[Billing CSM Title]])+SUMIFS('0. CSM'!F:F,'0. CSM'!L:L,CSM_AGENCY3[[#This Row],[Agency]],'0. CSM'!M:M,CSM_AGENCY3[[#This Row],[Billing CSM Title]])*1000</f>
        <v>45000</v>
      </c>
      <c r="J3000" s="70">
        <f>CSM_AGENCY3[[#This Row],[FY1 ANNUAL]]+CSM_AGENCY3[[#This Row],[FY2 ANNUAL]]</f>
        <v>87000</v>
      </c>
      <c r="K3000" s="70">
        <f>ROUND(CSM_AGENCY3[[#This Row],[FY1 ANNUAL]]/12,2)</f>
        <v>3500</v>
      </c>
      <c r="L3000" s="70">
        <f>ROUND(CSM_AGENCY3[[#This Row],[FY2 ANNUAL]]/12,2)</f>
        <v>3750</v>
      </c>
    </row>
    <row r="3001" spans="1:12" hidden="1" x14ac:dyDescent="0.25">
      <c r="A3001" t="s">
        <v>266</v>
      </c>
      <c r="B3001" t="s">
        <v>388</v>
      </c>
      <c r="C3001" s="4" t="s">
        <v>470</v>
      </c>
      <c r="D3001" s="4"/>
      <c r="E3001" s="4" t="str">
        <f>CSM_AGENCY3[[#This Row],[Agency]]&amp;"-"&amp;CSM_AGENCY3[[#This Row],[Agency Name]]</f>
        <v>227-Criminal Justice Training Comm</v>
      </c>
      <c r="F3001" s="8" t="s">
        <v>61</v>
      </c>
      <c r="G3001" s="5" t="s">
        <v>461</v>
      </c>
      <c r="H3001" s="70">
        <f>SUMIFS('0. CSM'!C:C,'0. CSM'!L:L,CSM_AGENCY3[[#This Row],[Agency]],'0. CSM'!M:M,CSM_AGENCY3[[#This Row],[Billing CSM Title]])+SUMIFS('0. CSM'!E:E,'0. CSM'!L:L,CSM_AGENCY3[[#This Row],[Agency]],'0. CSM'!M:M,CSM_AGENCY3[[#This Row],[Billing CSM Title]])*1000</f>
        <v>2000</v>
      </c>
      <c r="I3001" s="70">
        <f>SUMIFS('0. CSM'!D:D,'0. CSM'!L:L,CSM_AGENCY3[[#This Row],[Agency]],'0. CSM'!M:M,CSM_AGENCY3[[#This Row],[Billing CSM Title]])+SUMIFS('0. CSM'!F:F,'0. CSM'!L:L,CSM_AGENCY3[[#This Row],[Agency]],'0. CSM'!M:M,CSM_AGENCY3[[#This Row],[Billing CSM Title]])*1000</f>
        <v>1000</v>
      </c>
      <c r="J3001" s="70">
        <f>CSM_AGENCY3[[#This Row],[FY1 ANNUAL]]+CSM_AGENCY3[[#This Row],[FY2 ANNUAL]]</f>
        <v>3000</v>
      </c>
      <c r="K3001" s="70">
        <f>ROUND(CSM_AGENCY3[[#This Row],[FY1 ANNUAL]]/12,2)</f>
        <v>166.67</v>
      </c>
      <c r="L3001" s="70">
        <f>ROUND(CSM_AGENCY3[[#This Row],[FY2 ANNUAL]]/12,2)</f>
        <v>83.33</v>
      </c>
    </row>
    <row r="3002" spans="1:12" hidden="1" x14ac:dyDescent="0.25">
      <c r="A3002" t="s">
        <v>267</v>
      </c>
      <c r="B3002" t="s">
        <v>389</v>
      </c>
      <c r="C3002" s="4" t="s">
        <v>470</v>
      </c>
      <c r="D3002" s="4"/>
      <c r="E3002" s="4" t="str">
        <f>CSM_AGENCY3[[#This Row],[Agency]]&amp;"-"&amp;CSM_AGENCY3[[#This Row],[Agency Name]]</f>
        <v>228-WA Traffic Safety Commission</v>
      </c>
      <c r="F3002" s="8" t="s">
        <v>61</v>
      </c>
      <c r="G3002" s="5" t="s">
        <v>461</v>
      </c>
      <c r="H3002" s="70">
        <f>SUMIFS('0. CSM'!C:C,'0. CSM'!L:L,CSM_AGENCY3[[#This Row],[Agency]],'0. CSM'!M:M,CSM_AGENCY3[[#This Row],[Billing CSM Title]])+SUMIFS('0. CSM'!E:E,'0. CSM'!L:L,CSM_AGENCY3[[#This Row],[Agency]],'0. CSM'!M:M,CSM_AGENCY3[[#This Row],[Billing CSM Title]])*1000</f>
        <v>0</v>
      </c>
      <c r="I3002" s="70">
        <f>SUMIFS('0. CSM'!D:D,'0. CSM'!L:L,CSM_AGENCY3[[#This Row],[Agency]],'0. CSM'!M:M,CSM_AGENCY3[[#This Row],[Billing CSM Title]])+SUMIFS('0. CSM'!F:F,'0. CSM'!L:L,CSM_AGENCY3[[#This Row],[Agency]],'0. CSM'!M:M,CSM_AGENCY3[[#This Row],[Billing CSM Title]])*1000</f>
        <v>0</v>
      </c>
      <c r="J3002" s="70">
        <f>CSM_AGENCY3[[#This Row],[FY1 ANNUAL]]+CSM_AGENCY3[[#This Row],[FY2 ANNUAL]]</f>
        <v>0</v>
      </c>
      <c r="K3002" s="70">
        <f>ROUND(CSM_AGENCY3[[#This Row],[FY1 ANNUAL]]/12,2)</f>
        <v>0</v>
      </c>
      <c r="L3002" s="70">
        <f>ROUND(CSM_AGENCY3[[#This Row],[FY2 ANNUAL]]/12,2)</f>
        <v>0</v>
      </c>
    </row>
    <row r="3003" spans="1:12" hidden="1" x14ac:dyDescent="0.25">
      <c r="A3003" t="s">
        <v>268</v>
      </c>
      <c r="B3003" t="s">
        <v>390</v>
      </c>
      <c r="C3003" s="4" t="s">
        <v>470</v>
      </c>
      <c r="D3003" s="4"/>
      <c r="E3003" s="4" t="str">
        <f>CSM_AGENCY3[[#This Row],[Agency]]&amp;"-"&amp;CSM_AGENCY3[[#This Row],[Agency Name]]</f>
        <v>229-Office of Independent Investigations</v>
      </c>
      <c r="F3003" s="8" t="s">
        <v>61</v>
      </c>
      <c r="G3003" s="5" t="s">
        <v>461</v>
      </c>
      <c r="H3003" s="70">
        <f>SUMIFS('0. CSM'!C:C,'0. CSM'!L:L,CSM_AGENCY3[[#This Row],[Agency]],'0. CSM'!M:M,CSM_AGENCY3[[#This Row],[Billing CSM Title]])+SUMIFS('0. CSM'!E:E,'0. CSM'!L:L,CSM_AGENCY3[[#This Row],[Agency]],'0. CSM'!M:M,CSM_AGENCY3[[#This Row],[Billing CSM Title]])*1000</f>
        <v>0</v>
      </c>
      <c r="I3003" s="70">
        <f>SUMIFS('0. CSM'!D:D,'0. CSM'!L:L,CSM_AGENCY3[[#This Row],[Agency]],'0. CSM'!M:M,CSM_AGENCY3[[#This Row],[Billing CSM Title]])+SUMIFS('0. CSM'!F:F,'0. CSM'!L:L,CSM_AGENCY3[[#This Row],[Agency]],'0. CSM'!M:M,CSM_AGENCY3[[#This Row],[Billing CSM Title]])*1000</f>
        <v>0</v>
      </c>
      <c r="J3003" s="70">
        <f>CSM_AGENCY3[[#This Row],[FY1 ANNUAL]]+CSM_AGENCY3[[#This Row],[FY2 ANNUAL]]</f>
        <v>0</v>
      </c>
      <c r="K3003" s="70">
        <f>ROUND(CSM_AGENCY3[[#This Row],[FY1 ANNUAL]]/12,2)</f>
        <v>0</v>
      </c>
      <c r="L3003" s="70">
        <f>ROUND(CSM_AGENCY3[[#This Row],[FY2 ANNUAL]]/12,2)</f>
        <v>0</v>
      </c>
    </row>
    <row r="3004" spans="1:12" hidden="1" x14ac:dyDescent="0.25">
      <c r="A3004" t="s">
        <v>269</v>
      </c>
      <c r="B3004" t="s">
        <v>391</v>
      </c>
      <c r="C3004" s="4" t="s">
        <v>470</v>
      </c>
      <c r="D3004" s="4"/>
      <c r="E3004" s="4" t="str">
        <f>CSM_AGENCY3[[#This Row],[Agency]]&amp;"-"&amp;CSM_AGENCY3[[#This Row],[Agency Name]]</f>
        <v>235-Department of Labor and Industries</v>
      </c>
      <c r="F3004" s="8" t="s">
        <v>61</v>
      </c>
      <c r="G3004" s="5" t="s">
        <v>461</v>
      </c>
      <c r="H3004" s="70">
        <f>SUMIFS('0. CSM'!C:C,'0. CSM'!L:L,CSM_AGENCY3[[#This Row],[Agency]],'0. CSM'!M:M,CSM_AGENCY3[[#This Row],[Billing CSM Title]])+SUMIFS('0. CSM'!E:E,'0. CSM'!L:L,CSM_AGENCY3[[#This Row],[Agency]],'0. CSM'!M:M,CSM_AGENCY3[[#This Row],[Billing CSM Title]])*1000</f>
        <v>61000</v>
      </c>
      <c r="I3004" s="70">
        <f>SUMIFS('0. CSM'!D:D,'0. CSM'!L:L,CSM_AGENCY3[[#This Row],[Agency]],'0. CSM'!M:M,CSM_AGENCY3[[#This Row],[Billing CSM Title]])+SUMIFS('0. CSM'!F:F,'0. CSM'!L:L,CSM_AGENCY3[[#This Row],[Agency]],'0. CSM'!M:M,CSM_AGENCY3[[#This Row],[Billing CSM Title]])*1000</f>
        <v>61000</v>
      </c>
      <c r="J3004" s="70">
        <f>CSM_AGENCY3[[#This Row],[FY1 ANNUAL]]+CSM_AGENCY3[[#This Row],[FY2 ANNUAL]]</f>
        <v>122000</v>
      </c>
      <c r="K3004" s="70">
        <f>ROUND(CSM_AGENCY3[[#This Row],[FY1 ANNUAL]]/12,2)</f>
        <v>5083.33</v>
      </c>
      <c r="L3004" s="70">
        <f>ROUND(CSM_AGENCY3[[#This Row],[FY2 ANNUAL]]/12,2)</f>
        <v>5083.33</v>
      </c>
    </row>
    <row r="3005" spans="1:12" hidden="1" x14ac:dyDescent="0.25">
      <c r="A3005" t="s">
        <v>270</v>
      </c>
      <c r="B3005" t="s">
        <v>392</v>
      </c>
      <c r="C3005" s="4" t="s">
        <v>470</v>
      </c>
      <c r="D3005" s="4"/>
      <c r="E3005" s="4" t="str">
        <f>CSM_AGENCY3[[#This Row],[Agency]]&amp;"-"&amp;CSM_AGENCY3[[#This Row],[Agency Name]]</f>
        <v>240-Department of Licensing</v>
      </c>
      <c r="F3005" s="8" t="s">
        <v>61</v>
      </c>
      <c r="G3005" s="5" t="s">
        <v>461</v>
      </c>
      <c r="H3005" s="70">
        <f>SUMIFS('0. CSM'!C:C,'0. CSM'!L:L,CSM_AGENCY3[[#This Row],[Agency]],'0. CSM'!M:M,CSM_AGENCY3[[#This Row],[Billing CSM Title]])+SUMIFS('0. CSM'!E:E,'0. CSM'!L:L,CSM_AGENCY3[[#This Row],[Agency]],'0. CSM'!M:M,CSM_AGENCY3[[#This Row],[Billing CSM Title]])*1000</f>
        <v>24000</v>
      </c>
      <c r="I3005" s="70">
        <f>SUMIFS('0. CSM'!D:D,'0. CSM'!L:L,CSM_AGENCY3[[#This Row],[Agency]],'0. CSM'!M:M,CSM_AGENCY3[[#This Row],[Billing CSM Title]])+SUMIFS('0. CSM'!F:F,'0. CSM'!L:L,CSM_AGENCY3[[#This Row],[Agency]],'0. CSM'!M:M,CSM_AGENCY3[[#This Row],[Billing CSM Title]])*1000</f>
        <v>24000</v>
      </c>
      <c r="J3005" s="70">
        <f>CSM_AGENCY3[[#This Row],[FY1 ANNUAL]]+CSM_AGENCY3[[#This Row],[FY2 ANNUAL]]</f>
        <v>48000</v>
      </c>
      <c r="K3005" s="70">
        <f>ROUND(CSM_AGENCY3[[#This Row],[FY1 ANNUAL]]/12,2)</f>
        <v>2000</v>
      </c>
      <c r="L3005" s="70">
        <f>ROUND(CSM_AGENCY3[[#This Row],[FY2 ANNUAL]]/12,2)</f>
        <v>2000</v>
      </c>
    </row>
    <row r="3006" spans="1:12" hidden="1" x14ac:dyDescent="0.25">
      <c r="A3006" t="s">
        <v>271</v>
      </c>
      <c r="B3006" t="s">
        <v>393</v>
      </c>
      <c r="C3006" s="4" t="s">
        <v>470</v>
      </c>
      <c r="D3006" s="4"/>
      <c r="E3006" s="4" t="str">
        <f>CSM_AGENCY3[[#This Row],[Agency]]&amp;"-"&amp;CSM_AGENCY3[[#This Row],[Agency Name]]</f>
        <v>245-Military Department</v>
      </c>
      <c r="F3006" s="8" t="s">
        <v>61</v>
      </c>
      <c r="G3006" s="5" t="s">
        <v>461</v>
      </c>
      <c r="H3006" s="70">
        <f>SUMIFS('0. CSM'!C:C,'0. CSM'!L:L,CSM_AGENCY3[[#This Row],[Agency]],'0. CSM'!M:M,CSM_AGENCY3[[#This Row],[Billing CSM Title]])+SUMIFS('0. CSM'!E:E,'0. CSM'!L:L,CSM_AGENCY3[[#This Row],[Agency]],'0. CSM'!M:M,CSM_AGENCY3[[#This Row],[Billing CSM Title]])*1000</f>
        <v>7000</v>
      </c>
      <c r="I3006" s="70">
        <f>SUMIFS('0. CSM'!D:D,'0. CSM'!L:L,CSM_AGENCY3[[#This Row],[Agency]],'0. CSM'!M:M,CSM_AGENCY3[[#This Row],[Billing CSM Title]])+SUMIFS('0. CSM'!F:F,'0. CSM'!L:L,CSM_AGENCY3[[#This Row],[Agency]],'0. CSM'!M:M,CSM_AGENCY3[[#This Row],[Billing CSM Title]])*1000</f>
        <v>7000</v>
      </c>
      <c r="J3006" s="70">
        <f>CSM_AGENCY3[[#This Row],[FY1 ANNUAL]]+CSM_AGENCY3[[#This Row],[FY2 ANNUAL]]</f>
        <v>14000</v>
      </c>
      <c r="K3006" s="70">
        <f>ROUND(CSM_AGENCY3[[#This Row],[FY1 ANNUAL]]/12,2)</f>
        <v>583.33000000000004</v>
      </c>
      <c r="L3006" s="70">
        <f>ROUND(CSM_AGENCY3[[#This Row],[FY2 ANNUAL]]/12,2)</f>
        <v>583.33000000000004</v>
      </c>
    </row>
    <row r="3007" spans="1:12" hidden="1" x14ac:dyDescent="0.25">
      <c r="A3007" t="s">
        <v>272</v>
      </c>
      <c r="B3007" t="s">
        <v>394</v>
      </c>
      <c r="C3007" s="4" t="s">
        <v>470</v>
      </c>
      <c r="D3007" s="4"/>
      <c r="E3007" s="4" t="str">
        <f>CSM_AGENCY3[[#This Row],[Agency]]&amp;"-"&amp;CSM_AGENCY3[[#This Row],[Agency Name]]</f>
        <v>275-Public Employment Relations Comm</v>
      </c>
      <c r="F3007" s="8" t="s">
        <v>61</v>
      </c>
      <c r="G3007" s="5" t="s">
        <v>461</v>
      </c>
      <c r="H3007" s="70">
        <f>SUMIFS('0. CSM'!C:C,'0. CSM'!L:L,CSM_AGENCY3[[#This Row],[Agency]],'0. CSM'!M:M,CSM_AGENCY3[[#This Row],[Billing CSM Title]])+SUMIFS('0. CSM'!E:E,'0. CSM'!L:L,CSM_AGENCY3[[#This Row],[Agency]],'0. CSM'!M:M,CSM_AGENCY3[[#This Row],[Billing CSM Title]])*1000</f>
        <v>0</v>
      </c>
      <c r="I3007" s="70">
        <f>SUMIFS('0. CSM'!D:D,'0. CSM'!L:L,CSM_AGENCY3[[#This Row],[Agency]],'0. CSM'!M:M,CSM_AGENCY3[[#This Row],[Billing CSM Title]])+SUMIFS('0. CSM'!F:F,'0. CSM'!L:L,CSM_AGENCY3[[#This Row],[Agency]],'0. CSM'!M:M,CSM_AGENCY3[[#This Row],[Billing CSM Title]])*1000</f>
        <v>1000</v>
      </c>
      <c r="J3007" s="70">
        <f>CSM_AGENCY3[[#This Row],[FY1 ANNUAL]]+CSM_AGENCY3[[#This Row],[FY2 ANNUAL]]</f>
        <v>1000</v>
      </c>
      <c r="K3007" s="70">
        <f>ROUND(CSM_AGENCY3[[#This Row],[FY1 ANNUAL]]/12,2)</f>
        <v>0</v>
      </c>
      <c r="L3007" s="70">
        <f>ROUND(CSM_AGENCY3[[#This Row],[FY2 ANNUAL]]/12,2)</f>
        <v>83.33</v>
      </c>
    </row>
    <row r="3008" spans="1:12" hidden="1" x14ac:dyDescent="0.25">
      <c r="A3008" t="s">
        <v>273</v>
      </c>
      <c r="B3008" t="s">
        <v>395</v>
      </c>
      <c r="C3008" s="4" t="s">
        <v>470</v>
      </c>
      <c r="D3008" s="4"/>
      <c r="E3008" s="4" t="str">
        <f>CSM_AGENCY3[[#This Row],[Agency]]&amp;"-"&amp;CSM_AGENCY3[[#This Row],[Agency Name]]</f>
        <v>300-Dept of Social and Health Services</v>
      </c>
      <c r="F3008" s="8" t="s">
        <v>61</v>
      </c>
      <c r="G3008" s="5" t="s">
        <v>461</v>
      </c>
      <c r="H3008" s="70">
        <f>SUMIFS('0. CSM'!C:C,'0. CSM'!L:L,CSM_AGENCY3[[#This Row],[Agency]],'0. CSM'!M:M,CSM_AGENCY3[[#This Row],[Billing CSM Title]])+SUMIFS('0. CSM'!E:E,'0. CSM'!L:L,CSM_AGENCY3[[#This Row],[Agency]],'0. CSM'!M:M,CSM_AGENCY3[[#This Row],[Billing CSM Title]])*1000</f>
        <v>298000</v>
      </c>
      <c r="I3008" s="70">
        <f>SUMIFS('0. CSM'!D:D,'0. CSM'!L:L,CSM_AGENCY3[[#This Row],[Agency]],'0. CSM'!M:M,CSM_AGENCY3[[#This Row],[Billing CSM Title]])+SUMIFS('0. CSM'!F:F,'0. CSM'!L:L,CSM_AGENCY3[[#This Row],[Agency]],'0. CSM'!M:M,CSM_AGENCY3[[#This Row],[Billing CSM Title]])*1000</f>
        <v>309000</v>
      </c>
      <c r="J3008" s="70">
        <f>CSM_AGENCY3[[#This Row],[FY1 ANNUAL]]+CSM_AGENCY3[[#This Row],[FY2 ANNUAL]]</f>
        <v>607000</v>
      </c>
      <c r="K3008" s="70">
        <f>ROUND(CSM_AGENCY3[[#This Row],[FY1 ANNUAL]]/12,2)</f>
        <v>24833.33</v>
      </c>
      <c r="L3008" s="70">
        <f>ROUND(CSM_AGENCY3[[#This Row],[FY2 ANNUAL]]/12,2)</f>
        <v>25750</v>
      </c>
    </row>
    <row r="3009" spans="1:12" hidden="1" x14ac:dyDescent="0.25">
      <c r="A3009" t="s">
        <v>274</v>
      </c>
      <c r="B3009" t="s">
        <v>396</v>
      </c>
      <c r="C3009" s="4" t="s">
        <v>470</v>
      </c>
      <c r="D3009" s="4"/>
      <c r="E3009" s="4" t="str">
        <f>CSM_AGENCY3[[#This Row],[Agency]]&amp;"-"&amp;CSM_AGENCY3[[#This Row],[Agency Name]]</f>
        <v>303-Department of Health</v>
      </c>
      <c r="F3009" s="8" t="s">
        <v>61</v>
      </c>
      <c r="G3009" s="5" t="s">
        <v>461</v>
      </c>
      <c r="H3009" s="70">
        <f>SUMIFS('0. CSM'!C:C,'0. CSM'!L:L,CSM_AGENCY3[[#This Row],[Agency]],'0. CSM'!M:M,CSM_AGENCY3[[#This Row],[Billing CSM Title]])+SUMIFS('0. CSM'!E:E,'0. CSM'!L:L,CSM_AGENCY3[[#This Row],[Agency]],'0. CSM'!M:M,CSM_AGENCY3[[#This Row],[Billing CSM Title]])*1000</f>
        <v>51000</v>
      </c>
      <c r="I3009" s="70">
        <f>SUMIFS('0. CSM'!D:D,'0. CSM'!L:L,CSM_AGENCY3[[#This Row],[Agency]],'0. CSM'!M:M,CSM_AGENCY3[[#This Row],[Billing CSM Title]])+SUMIFS('0. CSM'!F:F,'0. CSM'!L:L,CSM_AGENCY3[[#This Row],[Agency]],'0. CSM'!M:M,CSM_AGENCY3[[#This Row],[Billing CSM Title]])*1000</f>
        <v>54000</v>
      </c>
      <c r="J3009" s="70">
        <f>CSM_AGENCY3[[#This Row],[FY1 ANNUAL]]+CSM_AGENCY3[[#This Row],[FY2 ANNUAL]]</f>
        <v>105000</v>
      </c>
      <c r="K3009" s="70">
        <f>ROUND(CSM_AGENCY3[[#This Row],[FY1 ANNUAL]]/12,2)</f>
        <v>4250</v>
      </c>
      <c r="L3009" s="70">
        <f>ROUND(CSM_AGENCY3[[#This Row],[FY2 ANNUAL]]/12,2)</f>
        <v>4500</v>
      </c>
    </row>
    <row r="3010" spans="1:12" hidden="1" x14ac:dyDescent="0.25">
      <c r="A3010" t="s">
        <v>275</v>
      </c>
      <c r="B3010" t="s">
        <v>397</v>
      </c>
      <c r="C3010" s="4" t="s">
        <v>470</v>
      </c>
      <c r="D3010" s="4"/>
      <c r="E3010" s="4" t="str">
        <f>CSM_AGENCY3[[#This Row],[Agency]]&amp;"-"&amp;CSM_AGENCY3[[#This Row],[Agency Name]]</f>
        <v>305-Department of Veterans' Affairs</v>
      </c>
      <c r="F3010" s="8" t="s">
        <v>61</v>
      </c>
      <c r="G3010" s="5" t="s">
        <v>461</v>
      </c>
      <c r="H3010" s="70">
        <f>SUMIFS('0. CSM'!C:C,'0. CSM'!L:L,CSM_AGENCY3[[#This Row],[Agency]],'0. CSM'!M:M,CSM_AGENCY3[[#This Row],[Billing CSM Title]])+SUMIFS('0. CSM'!E:E,'0. CSM'!L:L,CSM_AGENCY3[[#This Row],[Agency]],'0. CSM'!M:M,CSM_AGENCY3[[#This Row],[Billing CSM Title]])*1000</f>
        <v>16000</v>
      </c>
      <c r="I3010" s="70">
        <f>SUMIFS('0. CSM'!D:D,'0. CSM'!L:L,CSM_AGENCY3[[#This Row],[Agency]],'0. CSM'!M:M,CSM_AGENCY3[[#This Row],[Billing CSM Title]])+SUMIFS('0. CSM'!F:F,'0. CSM'!L:L,CSM_AGENCY3[[#This Row],[Agency]],'0. CSM'!M:M,CSM_AGENCY3[[#This Row],[Billing CSM Title]])*1000</f>
        <v>15000</v>
      </c>
      <c r="J3010" s="70">
        <f>CSM_AGENCY3[[#This Row],[FY1 ANNUAL]]+CSM_AGENCY3[[#This Row],[FY2 ANNUAL]]</f>
        <v>31000</v>
      </c>
      <c r="K3010" s="70">
        <f>ROUND(CSM_AGENCY3[[#This Row],[FY1 ANNUAL]]/12,2)</f>
        <v>1333.33</v>
      </c>
      <c r="L3010" s="70">
        <f>ROUND(CSM_AGENCY3[[#This Row],[FY2 ANNUAL]]/12,2)</f>
        <v>1250</v>
      </c>
    </row>
    <row r="3011" spans="1:12" hidden="1" x14ac:dyDescent="0.25">
      <c r="A3011" t="s">
        <v>276</v>
      </c>
      <c r="B3011" t="s">
        <v>398</v>
      </c>
      <c r="C3011" s="4" t="s">
        <v>470</v>
      </c>
      <c r="D3011" s="4"/>
      <c r="E3011" s="4" t="str">
        <f>CSM_AGENCY3[[#This Row],[Agency]]&amp;"-"&amp;CSM_AGENCY3[[#This Row],[Agency Name]]</f>
        <v>307-Dept of Children, Youth &amp; Families</v>
      </c>
      <c r="F3011" s="8" t="s">
        <v>61</v>
      </c>
      <c r="G3011" s="5" t="s">
        <v>461</v>
      </c>
      <c r="H3011" s="70">
        <f>SUMIFS('0. CSM'!C:C,'0. CSM'!L:L,CSM_AGENCY3[[#This Row],[Agency]],'0. CSM'!M:M,CSM_AGENCY3[[#This Row],[Billing CSM Title]])+SUMIFS('0. CSM'!E:E,'0. CSM'!L:L,CSM_AGENCY3[[#This Row],[Agency]],'0. CSM'!M:M,CSM_AGENCY3[[#This Row],[Billing CSM Title]])*1000</f>
        <v>84000</v>
      </c>
      <c r="I3011" s="70">
        <f>SUMIFS('0. CSM'!D:D,'0. CSM'!L:L,CSM_AGENCY3[[#This Row],[Agency]],'0. CSM'!M:M,CSM_AGENCY3[[#This Row],[Billing CSM Title]])+SUMIFS('0. CSM'!F:F,'0. CSM'!L:L,CSM_AGENCY3[[#This Row],[Agency]],'0. CSM'!M:M,CSM_AGENCY3[[#This Row],[Billing CSM Title]])*1000</f>
        <v>88000</v>
      </c>
      <c r="J3011" s="70">
        <f>CSM_AGENCY3[[#This Row],[FY1 ANNUAL]]+CSM_AGENCY3[[#This Row],[FY2 ANNUAL]]</f>
        <v>172000</v>
      </c>
      <c r="K3011" s="70">
        <f>ROUND(CSM_AGENCY3[[#This Row],[FY1 ANNUAL]]/12,2)</f>
        <v>7000</v>
      </c>
      <c r="L3011" s="70">
        <f>ROUND(CSM_AGENCY3[[#This Row],[FY2 ANNUAL]]/12,2)</f>
        <v>7333.33</v>
      </c>
    </row>
    <row r="3012" spans="1:12" hidden="1" x14ac:dyDescent="0.25">
      <c r="A3012" t="s">
        <v>277</v>
      </c>
      <c r="B3012" t="s">
        <v>399</v>
      </c>
      <c r="C3012" s="4" t="s">
        <v>470</v>
      </c>
      <c r="D3012" s="4"/>
      <c r="E3012" s="4" t="str">
        <f>CSM_AGENCY3[[#This Row],[Agency]]&amp;"-"&amp;CSM_AGENCY3[[#This Row],[Agency Name]]</f>
        <v>310-Department of Corrections</v>
      </c>
      <c r="F3012" s="8" t="s">
        <v>61</v>
      </c>
      <c r="G3012" s="5" t="s">
        <v>461</v>
      </c>
      <c r="H3012" s="70">
        <f>SUMIFS('0. CSM'!C:C,'0. CSM'!L:L,CSM_AGENCY3[[#This Row],[Agency]],'0. CSM'!M:M,CSM_AGENCY3[[#This Row],[Billing CSM Title]])+SUMIFS('0. CSM'!E:E,'0. CSM'!L:L,CSM_AGENCY3[[#This Row],[Agency]],'0. CSM'!M:M,CSM_AGENCY3[[#This Row],[Billing CSM Title]])*1000</f>
        <v>163000</v>
      </c>
      <c r="I3012" s="70">
        <f>SUMIFS('0. CSM'!D:D,'0. CSM'!L:L,CSM_AGENCY3[[#This Row],[Agency]],'0. CSM'!M:M,CSM_AGENCY3[[#This Row],[Billing CSM Title]])+SUMIFS('0. CSM'!F:F,'0. CSM'!L:L,CSM_AGENCY3[[#This Row],[Agency]],'0. CSM'!M:M,CSM_AGENCY3[[#This Row],[Billing CSM Title]])*1000</f>
        <v>169000</v>
      </c>
      <c r="J3012" s="70">
        <f>CSM_AGENCY3[[#This Row],[FY1 ANNUAL]]+CSM_AGENCY3[[#This Row],[FY2 ANNUAL]]</f>
        <v>332000</v>
      </c>
      <c r="K3012" s="70">
        <f>ROUND(CSM_AGENCY3[[#This Row],[FY1 ANNUAL]]/12,2)</f>
        <v>13583.33</v>
      </c>
      <c r="L3012" s="70">
        <f>ROUND(CSM_AGENCY3[[#This Row],[FY2 ANNUAL]]/12,2)</f>
        <v>14083.33</v>
      </c>
    </row>
    <row r="3013" spans="1:12" hidden="1" x14ac:dyDescent="0.25">
      <c r="A3013" t="s">
        <v>278</v>
      </c>
      <c r="B3013" t="s">
        <v>400</v>
      </c>
      <c r="C3013" s="4" t="s">
        <v>470</v>
      </c>
      <c r="D3013" s="4"/>
      <c r="E3013" s="4" t="str">
        <f>CSM_AGENCY3[[#This Row],[Agency]]&amp;"-"&amp;CSM_AGENCY3[[#This Row],[Agency Name]]</f>
        <v>315-Dept of Services for the Blind</v>
      </c>
      <c r="F3013" s="8" t="s">
        <v>61</v>
      </c>
      <c r="G3013" s="5" t="s">
        <v>461</v>
      </c>
      <c r="H3013" s="70">
        <f>SUMIFS('0. CSM'!C:C,'0. CSM'!L:L,CSM_AGENCY3[[#This Row],[Agency]],'0. CSM'!M:M,CSM_AGENCY3[[#This Row],[Billing CSM Title]])+SUMIFS('0. CSM'!E:E,'0. CSM'!L:L,CSM_AGENCY3[[#This Row],[Agency]],'0. CSM'!M:M,CSM_AGENCY3[[#This Row],[Billing CSM Title]])*1000</f>
        <v>1000</v>
      </c>
      <c r="I3013" s="70">
        <f>SUMIFS('0. CSM'!D:D,'0. CSM'!L:L,CSM_AGENCY3[[#This Row],[Agency]],'0. CSM'!M:M,CSM_AGENCY3[[#This Row],[Billing CSM Title]])+SUMIFS('0. CSM'!F:F,'0. CSM'!L:L,CSM_AGENCY3[[#This Row],[Agency]],'0. CSM'!M:M,CSM_AGENCY3[[#This Row],[Billing CSM Title]])*1000</f>
        <v>2000</v>
      </c>
      <c r="J3013" s="70">
        <f>CSM_AGENCY3[[#This Row],[FY1 ANNUAL]]+CSM_AGENCY3[[#This Row],[FY2 ANNUAL]]</f>
        <v>3000</v>
      </c>
      <c r="K3013" s="70">
        <f>ROUND(CSM_AGENCY3[[#This Row],[FY1 ANNUAL]]/12,2)</f>
        <v>83.33</v>
      </c>
      <c r="L3013" s="70">
        <f>ROUND(CSM_AGENCY3[[#This Row],[FY2 ANNUAL]]/12,2)</f>
        <v>166.67</v>
      </c>
    </row>
    <row r="3014" spans="1:12" hidden="1" x14ac:dyDescent="0.25">
      <c r="A3014" t="s">
        <v>279</v>
      </c>
      <c r="B3014" t="s">
        <v>401</v>
      </c>
      <c r="C3014" s="4" t="s">
        <v>470</v>
      </c>
      <c r="D3014" s="4"/>
      <c r="E3014" s="4" t="str">
        <f>CSM_AGENCY3[[#This Row],[Agency]]&amp;"-"&amp;CSM_AGENCY3[[#This Row],[Agency Name]]</f>
        <v>340-Student Achievement Council</v>
      </c>
      <c r="F3014" s="8" t="s">
        <v>61</v>
      </c>
      <c r="G3014" s="5" t="s">
        <v>461</v>
      </c>
      <c r="H3014" s="70">
        <f>SUMIFS('0. CSM'!C:C,'0. CSM'!L:L,CSM_AGENCY3[[#This Row],[Agency]],'0. CSM'!M:M,CSM_AGENCY3[[#This Row],[Billing CSM Title]])+SUMIFS('0. CSM'!E:E,'0. CSM'!L:L,CSM_AGENCY3[[#This Row],[Agency]],'0. CSM'!M:M,CSM_AGENCY3[[#This Row],[Billing CSM Title]])*1000</f>
        <v>1000</v>
      </c>
      <c r="I3014" s="70">
        <f>SUMIFS('0. CSM'!D:D,'0. CSM'!L:L,CSM_AGENCY3[[#This Row],[Agency]],'0. CSM'!M:M,CSM_AGENCY3[[#This Row],[Billing CSM Title]])+SUMIFS('0. CSM'!F:F,'0. CSM'!L:L,CSM_AGENCY3[[#This Row],[Agency]],'0. CSM'!M:M,CSM_AGENCY3[[#This Row],[Billing CSM Title]])*1000</f>
        <v>2000</v>
      </c>
      <c r="J3014" s="70">
        <f>CSM_AGENCY3[[#This Row],[FY1 ANNUAL]]+CSM_AGENCY3[[#This Row],[FY2 ANNUAL]]</f>
        <v>3000</v>
      </c>
      <c r="K3014" s="70">
        <f>ROUND(CSM_AGENCY3[[#This Row],[FY1 ANNUAL]]/12,2)</f>
        <v>83.33</v>
      </c>
      <c r="L3014" s="70">
        <f>ROUND(CSM_AGENCY3[[#This Row],[FY2 ANNUAL]]/12,2)</f>
        <v>166.67</v>
      </c>
    </row>
    <row r="3015" spans="1:12" hidden="1" x14ac:dyDescent="0.25">
      <c r="A3015" t="s">
        <v>280</v>
      </c>
      <c r="B3015" t="s">
        <v>402</v>
      </c>
      <c r="C3015" s="4" t="s">
        <v>470</v>
      </c>
      <c r="D3015" s="4"/>
      <c r="E3015" s="4" t="str">
        <f>CSM_AGENCY3[[#This Row],[Agency]]&amp;"-"&amp;CSM_AGENCY3[[#This Row],[Agency Name]]</f>
        <v>341-LEOFF 2 Retirement Board</v>
      </c>
      <c r="F3015" s="8" t="s">
        <v>61</v>
      </c>
      <c r="G3015" s="5" t="s">
        <v>461</v>
      </c>
      <c r="H3015" s="70">
        <f>SUMIFS('0. CSM'!C:C,'0. CSM'!L:L,CSM_AGENCY3[[#This Row],[Agency]],'0. CSM'!M:M,CSM_AGENCY3[[#This Row],[Billing CSM Title]])+SUMIFS('0. CSM'!E:E,'0. CSM'!L:L,CSM_AGENCY3[[#This Row],[Agency]],'0. CSM'!M:M,CSM_AGENCY3[[#This Row],[Billing CSM Title]])*1000</f>
        <v>0</v>
      </c>
      <c r="I3015" s="70">
        <f>SUMIFS('0. CSM'!D:D,'0. CSM'!L:L,CSM_AGENCY3[[#This Row],[Agency]],'0. CSM'!M:M,CSM_AGENCY3[[#This Row],[Billing CSM Title]])+SUMIFS('0. CSM'!F:F,'0. CSM'!L:L,CSM_AGENCY3[[#This Row],[Agency]],'0. CSM'!M:M,CSM_AGENCY3[[#This Row],[Billing CSM Title]])*1000</f>
        <v>0</v>
      </c>
      <c r="J3015" s="70">
        <f>CSM_AGENCY3[[#This Row],[FY1 ANNUAL]]+CSM_AGENCY3[[#This Row],[FY2 ANNUAL]]</f>
        <v>0</v>
      </c>
      <c r="K3015" s="70">
        <f>ROUND(CSM_AGENCY3[[#This Row],[FY1 ANNUAL]]/12,2)</f>
        <v>0</v>
      </c>
      <c r="L3015" s="70">
        <f>ROUND(CSM_AGENCY3[[#This Row],[FY2 ANNUAL]]/12,2)</f>
        <v>0</v>
      </c>
    </row>
    <row r="3016" spans="1:12" hidden="1" x14ac:dyDescent="0.25">
      <c r="A3016" t="s">
        <v>281</v>
      </c>
      <c r="B3016" t="s">
        <v>403</v>
      </c>
      <c r="C3016" s="4" t="s">
        <v>470</v>
      </c>
      <c r="D3016" s="4"/>
      <c r="E3016" s="4" t="str">
        <f>CSM_AGENCY3[[#This Row],[Agency]]&amp;"-"&amp;CSM_AGENCY3[[#This Row],[Agency Name]]</f>
        <v>350-Public Schools</v>
      </c>
      <c r="F3016" s="8" t="s">
        <v>61</v>
      </c>
      <c r="G3016" s="5" t="s">
        <v>461</v>
      </c>
      <c r="H3016" s="70">
        <f>SUMIFS('0. CSM'!C:C,'0. CSM'!L:L,CSM_AGENCY3[[#This Row],[Agency]],'0. CSM'!M:M,CSM_AGENCY3[[#This Row],[Billing CSM Title]])+SUMIFS('0. CSM'!E:E,'0. CSM'!L:L,CSM_AGENCY3[[#This Row],[Agency]],'0. CSM'!M:M,CSM_AGENCY3[[#This Row],[Billing CSM Title]])*1000</f>
        <v>8000</v>
      </c>
      <c r="I3016" s="70">
        <f>SUMIFS('0. CSM'!D:D,'0. CSM'!L:L,CSM_AGENCY3[[#This Row],[Agency]],'0. CSM'!M:M,CSM_AGENCY3[[#This Row],[Billing CSM Title]])+SUMIFS('0. CSM'!F:F,'0. CSM'!L:L,CSM_AGENCY3[[#This Row],[Agency]],'0. CSM'!M:M,CSM_AGENCY3[[#This Row],[Billing CSM Title]])*1000</f>
        <v>9000</v>
      </c>
      <c r="J3016" s="70">
        <f>CSM_AGENCY3[[#This Row],[FY1 ANNUAL]]+CSM_AGENCY3[[#This Row],[FY2 ANNUAL]]</f>
        <v>17000</v>
      </c>
      <c r="K3016" s="70">
        <f>ROUND(CSM_AGENCY3[[#This Row],[FY1 ANNUAL]]/12,2)</f>
        <v>666.67</v>
      </c>
      <c r="L3016" s="70">
        <f>ROUND(CSM_AGENCY3[[#This Row],[FY2 ANNUAL]]/12,2)</f>
        <v>750</v>
      </c>
    </row>
    <row r="3017" spans="1:12" hidden="1" x14ac:dyDescent="0.25">
      <c r="A3017" t="s">
        <v>282</v>
      </c>
      <c r="B3017" t="s">
        <v>404</v>
      </c>
      <c r="C3017" s="4" t="s">
        <v>470</v>
      </c>
      <c r="D3017" s="4"/>
      <c r="E3017" s="4" t="str">
        <f>CSM_AGENCY3[[#This Row],[Agency]]&amp;"-"&amp;CSM_AGENCY3[[#This Row],[Agency Name]]</f>
        <v>351-State School for the Blind</v>
      </c>
      <c r="F3017" s="8" t="s">
        <v>61</v>
      </c>
      <c r="G3017" s="5" t="s">
        <v>461</v>
      </c>
      <c r="H3017" s="70">
        <f>SUMIFS('0. CSM'!C:C,'0. CSM'!L:L,CSM_AGENCY3[[#This Row],[Agency]],'0. CSM'!M:M,CSM_AGENCY3[[#This Row],[Billing CSM Title]])+SUMIFS('0. CSM'!E:E,'0. CSM'!L:L,CSM_AGENCY3[[#This Row],[Agency]],'0. CSM'!M:M,CSM_AGENCY3[[#This Row],[Billing CSM Title]])*1000</f>
        <v>2000</v>
      </c>
      <c r="I3017" s="70">
        <f>SUMIFS('0. CSM'!D:D,'0. CSM'!L:L,CSM_AGENCY3[[#This Row],[Agency]],'0. CSM'!M:M,CSM_AGENCY3[[#This Row],[Billing CSM Title]])+SUMIFS('0. CSM'!F:F,'0. CSM'!L:L,CSM_AGENCY3[[#This Row],[Agency]],'0. CSM'!M:M,CSM_AGENCY3[[#This Row],[Billing CSM Title]])*1000</f>
        <v>2000</v>
      </c>
      <c r="J3017" s="70">
        <f>CSM_AGENCY3[[#This Row],[FY1 ANNUAL]]+CSM_AGENCY3[[#This Row],[FY2 ANNUAL]]</f>
        <v>4000</v>
      </c>
      <c r="K3017" s="70">
        <f>ROUND(CSM_AGENCY3[[#This Row],[FY1 ANNUAL]]/12,2)</f>
        <v>166.67</v>
      </c>
      <c r="L3017" s="70">
        <f>ROUND(CSM_AGENCY3[[#This Row],[FY2 ANNUAL]]/12,2)</f>
        <v>166.67</v>
      </c>
    </row>
    <row r="3018" spans="1:12" hidden="1" x14ac:dyDescent="0.25">
      <c r="A3018" t="s">
        <v>283</v>
      </c>
      <c r="B3018" t="s">
        <v>405</v>
      </c>
      <c r="C3018" s="4" t="s">
        <v>470</v>
      </c>
      <c r="D3018" s="4"/>
      <c r="E3018" s="4" t="str">
        <f>CSM_AGENCY3[[#This Row],[Agency]]&amp;"-"&amp;CSM_AGENCY3[[#This Row],[Agency Name]]</f>
        <v>353-Childhood Deafness &amp; Hearing Loss</v>
      </c>
      <c r="F3018" s="8" t="s">
        <v>61</v>
      </c>
      <c r="G3018" s="5" t="s">
        <v>461</v>
      </c>
      <c r="H3018" s="70">
        <f>SUMIFS('0. CSM'!C:C,'0. CSM'!L:L,CSM_AGENCY3[[#This Row],[Agency]],'0. CSM'!M:M,CSM_AGENCY3[[#This Row],[Billing CSM Title]])+SUMIFS('0. CSM'!E:E,'0. CSM'!L:L,CSM_AGENCY3[[#This Row],[Agency]],'0. CSM'!M:M,CSM_AGENCY3[[#This Row],[Billing CSM Title]])*1000</f>
        <v>2000</v>
      </c>
      <c r="I3018" s="70">
        <f>SUMIFS('0. CSM'!D:D,'0. CSM'!L:L,CSM_AGENCY3[[#This Row],[Agency]],'0. CSM'!M:M,CSM_AGENCY3[[#This Row],[Billing CSM Title]])+SUMIFS('0. CSM'!F:F,'0. CSM'!L:L,CSM_AGENCY3[[#This Row],[Agency]],'0. CSM'!M:M,CSM_AGENCY3[[#This Row],[Billing CSM Title]])*1000</f>
        <v>3000</v>
      </c>
      <c r="J3018" s="70">
        <f>CSM_AGENCY3[[#This Row],[FY1 ANNUAL]]+CSM_AGENCY3[[#This Row],[FY2 ANNUAL]]</f>
        <v>5000</v>
      </c>
      <c r="K3018" s="70">
        <f>ROUND(CSM_AGENCY3[[#This Row],[FY1 ANNUAL]]/12,2)</f>
        <v>166.67</v>
      </c>
      <c r="L3018" s="70">
        <f>ROUND(CSM_AGENCY3[[#This Row],[FY2 ANNUAL]]/12,2)</f>
        <v>250</v>
      </c>
    </row>
    <row r="3019" spans="1:12" hidden="1" x14ac:dyDescent="0.25">
      <c r="A3019" t="s">
        <v>284</v>
      </c>
      <c r="B3019" t="s">
        <v>406</v>
      </c>
      <c r="C3019" s="4" t="s">
        <v>470</v>
      </c>
      <c r="D3019" s="4"/>
      <c r="E3019" s="4" t="str">
        <f>CSM_AGENCY3[[#This Row],[Agency]]&amp;"-"&amp;CSM_AGENCY3[[#This Row],[Agency Name]]</f>
        <v>354-Workforce Trng &amp; Educ Coord Board</v>
      </c>
      <c r="F3019" s="8" t="s">
        <v>61</v>
      </c>
      <c r="G3019" s="5" t="s">
        <v>461</v>
      </c>
      <c r="H3019" s="70">
        <f>SUMIFS('0. CSM'!C:C,'0. CSM'!L:L,CSM_AGENCY3[[#This Row],[Agency]],'0. CSM'!M:M,CSM_AGENCY3[[#This Row],[Billing CSM Title]])+SUMIFS('0. CSM'!E:E,'0. CSM'!L:L,CSM_AGENCY3[[#This Row],[Agency]],'0. CSM'!M:M,CSM_AGENCY3[[#This Row],[Billing CSM Title]])*1000</f>
        <v>1000</v>
      </c>
      <c r="I3019" s="70">
        <f>SUMIFS('0. CSM'!D:D,'0. CSM'!L:L,CSM_AGENCY3[[#This Row],[Agency]],'0. CSM'!M:M,CSM_AGENCY3[[#This Row],[Billing CSM Title]])+SUMIFS('0. CSM'!F:F,'0. CSM'!L:L,CSM_AGENCY3[[#This Row],[Agency]],'0. CSM'!M:M,CSM_AGENCY3[[#This Row],[Billing CSM Title]])*1000</f>
        <v>0</v>
      </c>
      <c r="J3019" s="70">
        <f>CSM_AGENCY3[[#This Row],[FY1 ANNUAL]]+CSM_AGENCY3[[#This Row],[FY2 ANNUAL]]</f>
        <v>1000</v>
      </c>
      <c r="K3019" s="70">
        <f>ROUND(CSM_AGENCY3[[#This Row],[FY1 ANNUAL]]/12,2)</f>
        <v>83.33</v>
      </c>
      <c r="L3019" s="70">
        <f>ROUND(CSM_AGENCY3[[#This Row],[FY2 ANNUAL]]/12,2)</f>
        <v>0</v>
      </c>
    </row>
    <row r="3020" spans="1:12" hidden="1" x14ac:dyDescent="0.25">
      <c r="A3020" t="s">
        <v>285</v>
      </c>
      <c r="B3020" t="s">
        <v>407</v>
      </c>
      <c r="C3020" s="4" t="s">
        <v>470</v>
      </c>
      <c r="D3020" s="4"/>
      <c r="E3020" s="4" t="str">
        <f>CSM_AGENCY3[[#This Row],[Agency]]&amp;"-"&amp;CSM_AGENCY3[[#This Row],[Agency Name]]</f>
        <v>355-Archaeology &amp; Historic Preservation</v>
      </c>
      <c r="F3020" s="8" t="s">
        <v>61</v>
      </c>
      <c r="G3020" s="5" t="s">
        <v>461</v>
      </c>
      <c r="H3020" s="70">
        <f>SUMIFS('0. CSM'!C:C,'0. CSM'!L:L,CSM_AGENCY3[[#This Row],[Agency]],'0. CSM'!M:M,CSM_AGENCY3[[#This Row],[Billing CSM Title]])+SUMIFS('0. CSM'!E:E,'0. CSM'!L:L,CSM_AGENCY3[[#This Row],[Agency]],'0. CSM'!M:M,CSM_AGENCY3[[#This Row],[Billing CSM Title]])*1000</f>
        <v>1000</v>
      </c>
      <c r="I3020" s="70">
        <f>SUMIFS('0. CSM'!D:D,'0. CSM'!L:L,CSM_AGENCY3[[#This Row],[Agency]],'0. CSM'!M:M,CSM_AGENCY3[[#This Row],[Billing CSM Title]])+SUMIFS('0. CSM'!F:F,'0. CSM'!L:L,CSM_AGENCY3[[#This Row],[Agency]],'0. CSM'!M:M,CSM_AGENCY3[[#This Row],[Billing CSM Title]])*1000</f>
        <v>0</v>
      </c>
      <c r="J3020" s="70">
        <f>CSM_AGENCY3[[#This Row],[FY1 ANNUAL]]+CSM_AGENCY3[[#This Row],[FY2 ANNUAL]]</f>
        <v>1000</v>
      </c>
      <c r="K3020" s="70">
        <f>ROUND(CSM_AGENCY3[[#This Row],[FY1 ANNUAL]]/12,2)</f>
        <v>83.33</v>
      </c>
      <c r="L3020" s="70">
        <f>ROUND(CSM_AGENCY3[[#This Row],[FY2 ANNUAL]]/12,2)</f>
        <v>0</v>
      </c>
    </row>
    <row r="3021" spans="1:12" hidden="1" x14ac:dyDescent="0.25">
      <c r="A3021" t="s">
        <v>287</v>
      </c>
      <c r="B3021" t="s">
        <v>408</v>
      </c>
      <c r="C3021" s="4" t="s">
        <v>470</v>
      </c>
      <c r="D3021" s="4"/>
      <c r="E3021" s="4" t="str">
        <f>CSM_AGENCY3[[#This Row],[Agency]]&amp;"-"&amp;CSM_AGENCY3[[#This Row],[Agency Name]]</f>
        <v>359-Washington Charter School Comm</v>
      </c>
      <c r="F3021" s="8" t="s">
        <v>61</v>
      </c>
      <c r="G3021" s="5" t="s">
        <v>461</v>
      </c>
      <c r="H3021" s="70">
        <f>SUMIFS('0. CSM'!C:C,'0. CSM'!L:L,CSM_AGENCY3[[#This Row],[Agency]],'0. CSM'!M:M,CSM_AGENCY3[[#This Row],[Billing CSM Title]])+SUMIFS('0. CSM'!E:E,'0. CSM'!L:L,CSM_AGENCY3[[#This Row],[Agency]],'0. CSM'!M:M,CSM_AGENCY3[[#This Row],[Billing CSM Title]])*1000</f>
        <v>0</v>
      </c>
      <c r="I3021" s="70">
        <f>SUMIFS('0. CSM'!D:D,'0. CSM'!L:L,CSM_AGENCY3[[#This Row],[Agency]],'0. CSM'!M:M,CSM_AGENCY3[[#This Row],[Billing CSM Title]])+SUMIFS('0. CSM'!F:F,'0. CSM'!L:L,CSM_AGENCY3[[#This Row],[Agency]],'0. CSM'!M:M,CSM_AGENCY3[[#This Row],[Billing CSM Title]])*1000</f>
        <v>0</v>
      </c>
      <c r="J3021" s="70">
        <f>CSM_AGENCY3[[#This Row],[FY1 ANNUAL]]+CSM_AGENCY3[[#This Row],[FY2 ANNUAL]]</f>
        <v>0</v>
      </c>
      <c r="K3021" s="70">
        <f>ROUND(CSM_AGENCY3[[#This Row],[FY1 ANNUAL]]/12,2)</f>
        <v>0</v>
      </c>
      <c r="L3021" s="70">
        <f>ROUND(CSM_AGENCY3[[#This Row],[FY2 ANNUAL]]/12,2)</f>
        <v>0</v>
      </c>
    </row>
    <row r="3022" spans="1:12" hidden="1" x14ac:dyDescent="0.25">
      <c r="A3022" t="s">
        <v>288</v>
      </c>
      <c r="B3022" t="s">
        <v>409</v>
      </c>
      <c r="C3022" s="4" t="s">
        <v>470</v>
      </c>
      <c r="D3022" s="4"/>
      <c r="E3022" s="4" t="str">
        <f>CSM_AGENCY3[[#This Row],[Agency]]&amp;"-"&amp;CSM_AGENCY3[[#This Row],[Agency Name]]</f>
        <v>360-University of Washington</v>
      </c>
      <c r="F3022" s="8" t="s">
        <v>61</v>
      </c>
      <c r="G3022" s="5" t="s">
        <v>461</v>
      </c>
      <c r="H3022" s="70">
        <f>SUMIFS('0. CSM'!C:C,'0. CSM'!L:L,CSM_AGENCY3[[#This Row],[Agency]],'0. CSM'!M:M,CSM_AGENCY3[[#This Row],[Billing CSM Title]])+SUMIFS('0. CSM'!E:E,'0. CSM'!L:L,CSM_AGENCY3[[#This Row],[Agency]],'0. CSM'!M:M,CSM_AGENCY3[[#This Row],[Billing CSM Title]])*1000</f>
        <v>21000</v>
      </c>
      <c r="I3022" s="70">
        <f>SUMIFS('0. CSM'!D:D,'0. CSM'!L:L,CSM_AGENCY3[[#This Row],[Agency]],'0. CSM'!M:M,CSM_AGENCY3[[#This Row],[Billing CSM Title]])+SUMIFS('0. CSM'!F:F,'0. CSM'!L:L,CSM_AGENCY3[[#This Row],[Agency]],'0. CSM'!M:M,CSM_AGENCY3[[#This Row],[Billing CSM Title]])*1000</f>
        <v>22000</v>
      </c>
      <c r="J3022" s="70">
        <f>CSM_AGENCY3[[#This Row],[FY1 ANNUAL]]+CSM_AGENCY3[[#This Row],[FY2 ANNUAL]]</f>
        <v>43000</v>
      </c>
      <c r="K3022" s="70">
        <f>ROUND(CSM_AGENCY3[[#This Row],[FY1 ANNUAL]]/12,2)</f>
        <v>1750</v>
      </c>
      <c r="L3022" s="70">
        <f>ROUND(CSM_AGENCY3[[#This Row],[FY2 ANNUAL]]/12,2)</f>
        <v>1833.33</v>
      </c>
    </row>
    <row r="3023" spans="1:12" hidden="1" x14ac:dyDescent="0.25">
      <c r="A3023" t="s">
        <v>289</v>
      </c>
      <c r="B3023" t="s">
        <v>410</v>
      </c>
      <c r="C3023" s="4" t="s">
        <v>470</v>
      </c>
      <c r="D3023" s="4"/>
      <c r="E3023" s="4" t="str">
        <f>CSM_AGENCY3[[#This Row],[Agency]]&amp;"-"&amp;CSM_AGENCY3[[#This Row],[Agency Name]]</f>
        <v>365-Washington State University</v>
      </c>
      <c r="F3023" s="8" t="s">
        <v>61</v>
      </c>
      <c r="G3023" s="5" t="s">
        <v>461</v>
      </c>
      <c r="H3023" s="70">
        <f>SUMIFS('0. CSM'!C:C,'0. CSM'!L:L,CSM_AGENCY3[[#This Row],[Agency]],'0. CSM'!M:M,CSM_AGENCY3[[#This Row],[Billing CSM Title]])+SUMIFS('0. CSM'!E:E,'0. CSM'!L:L,CSM_AGENCY3[[#This Row],[Agency]],'0. CSM'!M:M,CSM_AGENCY3[[#This Row],[Billing CSM Title]])*1000</f>
        <v>10000</v>
      </c>
      <c r="I3023" s="70">
        <f>SUMIFS('0. CSM'!D:D,'0. CSM'!L:L,CSM_AGENCY3[[#This Row],[Agency]],'0. CSM'!M:M,CSM_AGENCY3[[#This Row],[Billing CSM Title]])+SUMIFS('0. CSM'!F:F,'0. CSM'!L:L,CSM_AGENCY3[[#This Row],[Agency]],'0. CSM'!M:M,CSM_AGENCY3[[#This Row],[Billing CSM Title]])*1000</f>
        <v>10000</v>
      </c>
      <c r="J3023" s="70">
        <f>CSM_AGENCY3[[#This Row],[FY1 ANNUAL]]+CSM_AGENCY3[[#This Row],[FY2 ANNUAL]]</f>
        <v>20000</v>
      </c>
      <c r="K3023" s="70">
        <f>ROUND(CSM_AGENCY3[[#This Row],[FY1 ANNUAL]]/12,2)</f>
        <v>833.33</v>
      </c>
      <c r="L3023" s="70">
        <f>ROUND(CSM_AGENCY3[[#This Row],[FY2 ANNUAL]]/12,2)</f>
        <v>833.33</v>
      </c>
    </row>
    <row r="3024" spans="1:12" hidden="1" x14ac:dyDescent="0.25">
      <c r="A3024" t="s">
        <v>290</v>
      </c>
      <c r="B3024" t="s">
        <v>411</v>
      </c>
      <c r="C3024" s="4" t="s">
        <v>470</v>
      </c>
      <c r="D3024" s="4"/>
      <c r="E3024" s="4" t="str">
        <f>CSM_AGENCY3[[#This Row],[Agency]]&amp;"-"&amp;CSM_AGENCY3[[#This Row],[Agency Name]]</f>
        <v>370-Eastern Washington University</v>
      </c>
      <c r="F3024" s="8" t="s">
        <v>61</v>
      </c>
      <c r="G3024" s="5" t="s">
        <v>461</v>
      </c>
      <c r="H3024" s="70">
        <f>SUMIFS('0. CSM'!C:C,'0. CSM'!L:L,CSM_AGENCY3[[#This Row],[Agency]],'0. CSM'!M:M,CSM_AGENCY3[[#This Row],[Billing CSM Title]])+SUMIFS('0. CSM'!E:E,'0. CSM'!L:L,CSM_AGENCY3[[#This Row],[Agency]],'0. CSM'!M:M,CSM_AGENCY3[[#This Row],[Billing CSM Title]])*1000</f>
        <v>3000</v>
      </c>
      <c r="I3024" s="70">
        <f>SUMIFS('0. CSM'!D:D,'0. CSM'!L:L,CSM_AGENCY3[[#This Row],[Agency]],'0. CSM'!M:M,CSM_AGENCY3[[#This Row],[Billing CSM Title]])+SUMIFS('0. CSM'!F:F,'0. CSM'!L:L,CSM_AGENCY3[[#This Row],[Agency]],'0. CSM'!M:M,CSM_AGENCY3[[#This Row],[Billing CSM Title]])*1000</f>
        <v>2000</v>
      </c>
      <c r="J3024" s="70">
        <f>CSM_AGENCY3[[#This Row],[FY1 ANNUAL]]+CSM_AGENCY3[[#This Row],[FY2 ANNUAL]]</f>
        <v>5000</v>
      </c>
      <c r="K3024" s="70">
        <f>ROUND(CSM_AGENCY3[[#This Row],[FY1 ANNUAL]]/12,2)</f>
        <v>250</v>
      </c>
      <c r="L3024" s="70">
        <f>ROUND(CSM_AGENCY3[[#This Row],[FY2 ANNUAL]]/12,2)</f>
        <v>166.67</v>
      </c>
    </row>
    <row r="3025" spans="1:12" hidden="1" x14ac:dyDescent="0.25">
      <c r="A3025" t="s">
        <v>291</v>
      </c>
      <c r="B3025" t="s">
        <v>412</v>
      </c>
      <c r="C3025" s="4" t="s">
        <v>470</v>
      </c>
      <c r="D3025" s="4"/>
      <c r="E3025" s="4" t="str">
        <f>CSM_AGENCY3[[#This Row],[Agency]]&amp;"-"&amp;CSM_AGENCY3[[#This Row],[Agency Name]]</f>
        <v>375-Central Washington University</v>
      </c>
      <c r="F3025" s="8" t="s">
        <v>61</v>
      </c>
      <c r="G3025" s="5" t="s">
        <v>461</v>
      </c>
      <c r="H3025" s="70">
        <f>SUMIFS('0. CSM'!C:C,'0. CSM'!L:L,CSM_AGENCY3[[#This Row],[Agency]],'0. CSM'!M:M,CSM_AGENCY3[[#This Row],[Billing CSM Title]])+SUMIFS('0. CSM'!E:E,'0. CSM'!L:L,CSM_AGENCY3[[#This Row],[Agency]],'0. CSM'!M:M,CSM_AGENCY3[[#This Row],[Billing CSM Title]])*1000</f>
        <v>3000</v>
      </c>
      <c r="I3025" s="70">
        <f>SUMIFS('0. CSM'!D:D,'0. CSM'!L:L,CSM_AGENCY3[[#This Row],[Agency]],'0. CSM'!M:M,CSM_AGENCY3[[#This Row],[Billing CSM Title]])+SUMIFS('0. CSM'!F:F,'0. CSM'!L:L,CSM_AGENCY3[[#This Row],[Agency]],'0. CSM'!M:M,CSM_AGENCY3[[#This Row],[Billing CSM Title]])*1000</f>
        <v>2000</v>
      </c>
      <c r="J3025" s="70">
        <f>CSM_AGENCY3[[#This Row],[FY1 ANNUAL]]+CSM_AGENCY3[[#This Row],[FY2 ANNUAL]]</f>
        <v>5000</v>
      </c>
      <c r="K3025" s="70">
        <f>ROUND(CSM_AGENCY3[[#This Row],[FY1 ANNUAL]]/12,2)</f>
        <v>250</v>
      </c>
      <c r="L3025" s="70">
        <f>ROUND(CSM_AGENCY3[[#This Row],[FY2 ANNUAL]]/12,2)</f>
        <v>166.67</v>
      </c>
    </row>
    <row r="3026" spans="1:12" hidden="1" x14ac:dyDescent="0.25">
      <c r="A3026" t="s">
        <v>292</v>
      </c>
      <c r="B3026" t="s">
        <v>413</v>
      </c>
      <c r="C3026" s="4" t="s">
        <v>470</v>
      </c>
      <c r="D3026" s="4"/>
      <c r="E3026" s="4" t="str">
        <f>CSM_AGENCY3[[#This Row],[Agency]]&amp;"-"&amp;CSM_AGENCY3[[#This Row],[Agency Name]]</f>
        <v>376-The Evergreen State College</v>
      </c>
      <c r="F3026" s="8" t="s">
        <v>61</v>
      </c>
      <c r="G3026" s="5" t="s">
        <v>461</v>
      </c>
      <c r="H3026" s="70">
        <f>SUMIFS('0. CSM'!C:C,'0. CSM'!L:L,CSM_AGENCY3[[#This Row],[Agency]],'0. CSM'!M:M,CSM_AGENCY3[[#This Row],[Billing CSM Title]])+SUMIFS('0. CSM'!E:E,'0. CSM'!L:L,CSM_AGENCY3[[#This Row],[Agency]],'0. CSM'!M:M,CSM_AGENCY3[[#This Row],[Billing CSM Title]])*1000</f>
        <v>2000</v>
      </c>
      <c r="I3026" s="70">
        <f>SUMIFS('0. CSM'!D:D,'0. CSM'!L:L,CSM_AGENCY3[[#This Row],[Agency]],'0. CSM'!M:M,CSM_AGENCY3[[#This Row],[Billing CSM Title]])+SUMIFS('0. CSM'!F:F,'0. CSM'!L:L,CSM_AGENCY3[[#This Row],[Agency]],'0. CSM'!M:M,CSM_AGENCY3[[#This Row],[Billing CSM Title]])*1000</f>
        <v>2000</v>
      </c>
      <c r="J3026" s="70">
        <f>CSM_AGENCY3[[#This Row],[FY1 ANNUAL]]+CSM_AGENCY3[[#This Row],[FY2 ANNUAL]]</f>
        <v>4000</v>
      </c>
      <c r="K3026" s="70">
        <f>ROUND(CSM_AGENCY3[[#This Row],[FY1 ANNUAL]]/12,2)</f>
        <v>166.67</v>
      </c>
      <c r="L3026" s="70">
        <f>ROUND(CSM_AGENCY3[[#This Row],[FY2 ANNUAL]]/12,2)</f>
        <v>166.67</v>
      </c>
    </row>
    <row r="3027" spans="1:12" hidden="1" x14ac:dyDescent="0.25">
      <c r="A3027" t="s">
        <v>293</v>
      </c>
      <c r="B3027" t="s">
        <v>414</v>
      </c>
      <c r="C3027" s="4" t="s">
        <v>470</v>
      </c>
      <c r="D3027" s="4"/>
      <c r="E3027" s="4" t="str">
        <f>CSM_AGENCY3[[#This Row],[Agency]]&amp;"-"&amp;CSM_AGENCY3[[#This Row],[Agency Name]]</f>
        <v>380-Western Washington University</v>
      </c>
      <c r="F3027" s="8" t="s">
        <v>61</v>
      </c>
      <c r="G3027" s="5" t="s">
        <v>461</v>
      </c>
      <c r="H3027" s="70">
        <f>SUMIFS('0. CSM'!C:C,'0. CSM'!L:L,CSM_AGENCY3[[#This Row],[Agency]],'0. CSM'!M:M,CSM_AGENCY3[[#This Row],[Billing CSM Title]])+SUMIFS('0. CSM'!E:E,'0. CSM'!L:L,CSM_AGENCY3[[#This Row],[Agency]],'0. CSM'!M:M,CSM_AGENCY3[[#This Row],[Billing CSM Title]])*1000</f>
        <v>4000</v>
      </c>
      <c r="I3027" s="70">
        <f>SUMIFS('0. CSM'!D:D,'0. CSM'!L:L,CSM_AGENCY3[[#This Row],[Agency]],'0. CSM'!M:M,CSM_AGENCY3[[#This Row],[Billing CSM Title]])+SUMIFS('0. CSM'!F:F,'0. CSM'!L:L,CSM_AGENCY3[[#This Row],[Agency]],'0. CSM'!M:M,CSM_AGENCY3[[#This Row],[Billing CSM Title]])*1000</f>
        <v>4000</v>
      </c>
      <c r="J3027" s="70">
        <f>CSM_AGENCY3[[#This Row],[FY1 ANNUAL]]+CSM_AGENCY3[[#This Row],[FY2 ANNUAL]]</f>
        <v>8000</v>
      </c>
      <c r="K3027" s="70">
        <f>ROUND(CSM_AGENCY3[[#This Row],[FY1 ANNUAL]]/12,2)</f>
        <v>333.33</v>
      </c>
      <c r="L3027" s="70">
        <f>ROUND(CSM_AGENCY3[[#This Row],[FY2 ANNUAL]]/12,2)</f>
        <v>333.33</v>
      </c>
    </row>
    <row r="3028" spans="1:12" hidden="1" x14ac:dyDescent="0.25">
      <c r="A3028" t="s">
        <v>294</v>
      </c>
      <c r="B3028" t="s">
        <v>415</v>
      </c>
      <c r="C3028" s="4" t="s">
        <v>470</v>
      </c>
      <c r="D3028" s="4"/>
      <c r="E3028" s="4" t="str">
        <f>CSM_AGENCY3[[#This Row],[Agency]]&amp;"-"&amp;CSM_AGENCY3[[#This Row],[Agency Name]]</f>
        <v>387-Washington State Arts Commission</v>
      </c>
      <c r="F3028" s="8" t="s">
        <v>61</v>
      </c>
      <c r="G3028" s="5" t="s">
        <v>461</v>
      </c>
      <c r="H3028" s="70">
        <f>SUMIFS('0. CSM'!C:C,'0. CSM'!L:L,CSM_AGENCY3[[#This Row],[Agency]],'0. CSM'!M:M,CSM_AGENCY3[[#This Row],[Billing CSM Title]])+SUMIFS('0. CSM'!E:E,'0. CSM'!L:L,CSM_AGENCY3[[#This Row],[Agency]],'0. CSM'!M:M,CSM_AGENCY3[[#This Row],[Billing CSM Title]])*1000</f>
        <v>1000</v>
      </c>
      <c r="I3028" s="70">
        <f>SUMIFS('0. CSM'!D:D,'0. CSM'!L:L,CSM_AGENCY3[[#This Row],[Agency]],'0. CSM'!M:M,CSM_AGENCY3[[#This Row],[Billing CSM Title]])+SUMIFS('0. CSM'!F:F,'0. CSM'!L:L,CSM_AGENCY3[[#This Row],[Agency]],'0. CSM'!M:M,CSM_AGENCY3[[#This Row],[Billing CSM Title]])*1000</f>
        <v>0</v>
      </c>
      <c r="J3028" s="70">
        <f>CSM_AGENCY3[[#This Row],[FY1 ANNUAL]]+CSM_AGENCY3[[#This Row],[FY2 ANNUAL]]</f>
        <v>1000</v>
      </c>
      <c r="K3028" s="70">
        <f>ROUND(CSM_AGENCY3[[#This Row],[FY1 ANNUAL]]/12,2)</f>
        <v>83.33</v>
      </c>
      <c r="L3028" s="70">
        <f>ROUND(CSM_AGENCY3[[#This Row],[FY2 ANNUAL]]/12,2)</f>
        <v>0</v>
      </c>
    </row>
    <row r="3029" spans="1:12" hidden="1" x14ac:dyDescent="0.25">
      <c r="A3029" t="s">
        <v>295</v>
      </c>
      <c r="B3029" t="s">
        <v>416</v>
      </c>
      <c r="C3029" s="4" t="s">
        <v>470</v>
      </c>
      <c r="D3029" s="4"/>
      <c r="E3029" s="4" t="str">
        <f>CSM_AGENCY3[[#This Row],[Agency]]&amp;"-"&amp;CSM_AGENCY3[[#This Row],[Agency Name]]</f>
        <v>390-Washington State Historical Society</v>
      </c>
      <c r="F3029" s="8" t="s">
        <v>61</v>
      </c>
      <c r="G3029" s="5" t="s">
        <v>461</v>
      </c>
      <c r="H3029" s="70">
        <f>SUMIFS('0. CSM'!C:C,'0. CSM'!L:L,CSM_AGENCY3[[#This Row],[Agency]],'0. CSM'!M:M,CSM_AGENCY3[[#This Row],[Billing CSM Title]])+SUMIFS('0. CSM'!E:E,'0. CSM'!L:L,CSM_AGENCY3[[#This Row],[Agency]],'0. CSM'!M:M,CSM_AGENCY3[[#This Row],[Billing CSM Title]])*1000</f>
        <v>0</v>
      </c>
      <c r="I3029" s="70">
        <f>SUMIFS('0. CSM'!D:D,'0. CSM'!L:L,CSM_AGENCY3[[#This Row],[Agency]],'0. CSM'!M:M,CSM_AGENCY3[[#This Row],[Billing CSM Title]])+SUMIFS('0. CSM'!F:F,'0. CSM'!L:L,CSM_AGENCY3[[#This Row],[Agency]],'0. CSM'!M:M,CSM_AGENCY3[[#This Row],[Billing CSM Title]])*1000</f>
        <v>1000</v>
      </c>
      <c r="J3029" s="70">
        <f>CSM_AGENCY3[[#This Row],[FY1 ANNUAL]]+CSM_AGENCY3[[#This Row],[FY2 ANNUAL]]</f>
        <v>1000</v>
      </c>
      <c r="K3029" s="70">
        <f>ROUND(CSM_AGENCY3[[#This Row],[FY1 ANNUAL]]/12,2)</f>
        <v>0</v>
      </c>
      <c r="L3029" s="70">
        <f>ROUND(CSM_AGENCY3[[#This Row],[FY2 ANNUAL]]/12,2)</f>
        <v>83.33</v>
      </c>
    </row>
    <row r="3030" spans="1:12" hidden="1" x14ac:dyDescent="0.25">
      <c r="A3030" t="s">
        <v>296</v>
      </c>
      <c r="B3030" t="s">
        <v>417</v>
      </c>
      <c r="C3030" s="4" t="s">
        <v>470</v>
      </c>
      <c r="D3030" s="4"/>
      <c r="E3030" s="4" t="str">
        <f>CSM_AGENCY3[[#This Row],[Agency]]&amp;"-"&amp;CSM_AGENCY3[[#This Row],[Agency Name]]</f>
        <v>395-East Wash State Historical Society</v>
      </c>
      <c r="F3030" s="8" t="s">
        <v>61</v>
      </c>
      <c r="G3030" s="5" t="s">
        <v>461</v>
      </c>
      <c r="H3030" s="70">
        <f>SUMIFS('0. CSM'!C:C,'0. CSM'!L:L,CSM_AGENCY3[[#This Row],[Agency]],'0. CSM'!M:M,CSM_AGENCY3[[#This Row],[Billing CSM Title]])+SUMIFS('0. CSM'!E:E,'0. CSM'!L:L,CSM_AGENCY3[[#This Row],[Agency]],'0. CSM'!M:M,CSM_AGENCY3[[#This Row],[Billing CSM Title]])*1000</f>
        <v>0</v>
      </c>
      <c r="I3030" s="70">
        <f>SUMIFS('0. CSM'!D:D,'0. CSM'!L:L,CSM_AGENCY3[[#This Row],[Agency]],'0. CSM'!M:M,CSM_AGENCY3[[#This Row],[Billing CSM Title]])+SUMIFS('0. CSM'!F:F,'0. CSM'!L:L,CSM_AGENCY3[[#This Row],[Agency]],'0. CSM'!M:M,CSM_AGENCY3[[#This Row],[Billing CSM Title]])*1000</f>
        <v>1000</v>
      </c>
      <c r="J3030" s="70">
        <f>CSM_AGENCY3[[#This Row],[FY1 ANNUAL]]+CSM_AGENCY3[[#This Row],[FY2 ANNUAL]]</f>
        <v>1000</v>
      </c>
      <c r="K3030" s="70">
        <f>ROUND(CSM_AGENCY3[[#This Row],[FY1 ANNUAL]]/12,2)</f>
        <v>0</v>
      </c>
      <c r="L3030" s="70">
        <f>ROUND(CSM_AGENCY3[[#This Row],[FY2 ANNUAL]]/12,2)</f>
        <v>83.33</v>
      </c>
    </row>
    <row r="3031" spans="1:12" hidden="1" x14ac:dyDescent="0.25">
      <c r="A3031" t="s">
        <v>297</v>
      </c>
      <c r="B3031" t="s">
        <v>418</v>
      </c>
      <c r="C3031" s="4" t="s">
        <v>470</v>
      </c>
      <c r="D3031" s="4"/>
      <c r="E3031" s="4" t="str">
        <f>CSM_AGENCY3[[#This Row],[Agency]]&amp;"-"&amp;CSM_AGENCY3[[#This Row],[Agency Name]]</f>
        <v>405-Department of Transportation</v>
      </c>
      <c r="F3031" s="8" t="s">
        <v>61</v>
      </c>
      <c r="G3031" s="5" t="s">
        <v>461</v>
      </c>
      <c r="H3031" s="70">
        <f>SUMIFS('0. CSM'!C:C,'0. CSM'!L:L,CSM_AGENCY3[[#This Row],[Agency]],'0. CSM'!M:M,CSM_AGENCY3[[#This Row],[Billing CSM Title]])+SUMIFS('0. CSM'!E:E,'0. CSM'!L:L,CSM_AGENCY3[[#This Row],[Agency]],'0. CSM'!M:M,CSM_AGENCY3[[#This Row],[Billing CSM Title]])*1000</f>
        <v>127000</v>
      </c>
      <c r="I3031" s="70">
        <f>SUMIFS('0. CSM'!D:D,'0. CSM'!L:L,CSM_AGENCY3[[#This Row],[Agency]],'0. CSM'!M:M,CSM_AGENCY3[[#This Row],[Billing CSM Title]])+SUMIFS('0. CSM'!F:F,'0. CSM'!L:L,CSM_AGENCY3[[#This Row],[Agency]],'0. CSM'!M:M,CSM_AGENCY3[[#This Row],[Billing CSM Title]])*1000</f>
        <v>131000</v>
      </c>
      <c r="J3031" s="70">
        <f>CSM_AGENCY3[[#This Row],[FY1 ANNUAL]]+CSM_AGENCY3[[#This Row],[FY2 ANNUAL]]</f>
        <v>258000</v>
      </c>
      <c r="K3031" s="70">
        <f>ROUND(CSM_AGENCY3[[#This Row],[FY1 ANNUAL]]/12,2)</f>
        <v>10583.33</v>
      </c>
      <c r="L3031" s="70">
        <f>ROUND(CSM_AGENCY3[[#This Row],[FY2 ANNUAL]]/12,2)</f>
        <v>10916.67</v>
      </c>
    </row>
    <row r="3032" spans="1:12" hidden="1" x14ac:dyDescent="0.25">
      <c r="A3032" t="s">
        <v>298</v>
      </c>
      <c r="B3032" t="s">
        <v>419</v>
      </c>
      <c r="C3032" s="4" t="s">
        <v>470</v>
      </c>
      <c r="D3032" s="4"/>
      <c r="E3032" s="4" t="str">
        <f>CSM_AGENCY3[[#This Row],[Agency]]&amp;"-"&amp;CSM_AGENCY3[[#This Row],[Agency Name]]</f>
        <v>406-County Road Administration Board</v>
      </c>
      <c r="F3032" s="8" t="s">
        <v>61</v>
      </c>
      <c r="G3032" s="5" t="s">
        <v>461</v>
      </c>
      <c r="H3032" s="70">
        <f>SUMIFS('0. CSM'!C:C,'0. CSM'!L:L,CSM_AGENCY3[[#This Row],[Agency]],'0. CSM'!M:M,CSM_AGENCY3[[#This Row],[Billing CSM Title]])+SUMIFS('0. CSM'!E:E,'0. CSM'!L:L,CSM_AGENCY3[[#This Row],[Agency]],'0. CSM'!M:M,CSM_AGENCY3[[#This Row],[Billing CSM Title]])*1000</f>
        <v>1000</v>
      </c>
      <c r="I3032" s="70">
        <f>SUMIFS('0. CSM'!D:D,'0. CSM'!L:L,CSM_AGENCY3[[#This Row],[Agency]],'0. CSM'!M:M,CSM_AGENCY3[[#This Row],[Billing CSM Title]])+SUMIFS('0. CSM'!F:F,'0. CSM'!L:L,CSM_AGENCY3[[#This Row],[Agency]],'0. CSM'!M:M,CSM_AGENCY3[[#This Row],[Billing CSM Title]])*1000</f>
        <v>0</v>
      </c>
      <c r="J3032" s="70">
        <f>CSM_AGENCY3[[#This Row],[FY1 ANNUAL]]+CSM_AGENCY3[[#This Row],[FY2 ANNUAL]]</f>
        <v>1000</v>
      </c>
      <c r="K3032" s="70">
        <f>ROUND(CSM_AGENCY3[[#This Row],[FY1 ANNUAL]]/12,2)</f>
        <v>83.33</v>
      </c>
      <c r="L3032" s="70">
        <f>ROUND(CSM_AGENCY3[[#This Row],[FY2 ANNUAL]]/12,2)</f>
        <v>0</v>
      </c>
    </row>
    <row r="3033" spans="1:12" hidden="1" x14ac:dyDescent="0.25">
      <c r="A3033" t="s">
        <v>299</v>
      </c>
      <c r="B3033" t="s">
        <v>420</v>
      </c>
      <c r="C3033" s="4" t="s">
        <v>470</v>
      </c>
      <c r="D3033" s="4"/>
      <c r="E3033" s="4" t="str">
        <f>CSM_AGENCY3[[#This Row],[Agency]]&amp;"-"&amp;CSM_AGENCY3[[#This Row],[Agency Name]]</f>
        <v>407-Transportation Improvement Board</v>
      </c>
      <c r="F3033" s="8" t="s">
        <v>61</v>
      </c>
      <c r="G3033" s="5" t="s">
        <v>461</v>
      </c>
      <c r="H3033" s="70">
        <f>SUMIFS('0. CSM'!C:C,'0. CSM'!L:L,CSM_AGENCY3[[#This Row],[Agency]],'0. CSM'!M:M,CSM_AGENCY3[[#This Row],[Billing CSM Title]])+SUMIFS('0. CSM'!E:E,'0. CSM'!L:L,CSM_AGENCY3[[#This Row],[Agency]],'0. CSM'!M:M,CSM_AGENCY3[[#This Row],[Billing CSM Title]])*1000</f>
        <v>0</v>
      </c>
      <c r="I3033" s="70">
        <f>SUMIFS('0. CSM'!D:D,'0. CSM'!L:L,CSM_AGENCY3[[#This Row],[Agency]],'0. CSM'!M:M,CSM_AGENCY3[[#This Row],[Billing CSM Title]])+SUMIFS('0. CSM'!F:F,'0. CSM'!L:L,CSM_AGENCY3[[#This Row],[Agency]],'0. CSM'!M:M,CSM_AGENCY3[[#This Row],[Billing CSM Title]])*1000</f>
        <v>0</v>
      </c>
      <c r="J3033" s="70">
        <f>CSM_AGENCY3[[#This Row],[FY1 ANNUAL]]+CSM_AGENCY3[[#This Row],[FY2 ANNUAL]]</f>
        <v>0</v>
      </c>
      <c r="K3033" s="70">
        <f>ROUND(CSM_AGENCY3[[#This Row],[FY1 ANNUAL]]/12,2)</f>
        <v>0</v>
      </c>
      <c r="L3033" s="70">
        <f>ROUND(CSM_AGENCY3[[#This Row],[FY2 ANNUAL]]/12,2)</f>
        <v>0</v>
      </c>
    </row>
    <row r="3034" spans="1:12" hidden="1" x14ac:dyDescent="0.25">
      <c r="A3034" t="s">
        <v>300</v>
      </c>
      <c r="B3034" t="s">
        <v>421</v>
      </c>
      <c r="C3034" s="4" t="s">
        <v>470</v>
      </c>
      <c r="D3034" s="4"/>
      <c r="E3034" s="4" t="str">
        <f>CSM_AGENCY3[[#This Row],[Agency]]&amp;"-"&amp;CSM_AGENCY3[[#This Row],[Agency Name]]</f>
        <v>410-Transportation Commission</v>
      </c>
      <c r="F3034" s="8" t="s">
        <v>61</v>
      </c>
      <c r="G3034" s="5" t="s">
        <v>461</v>
      </c>
      <c r="H3034" s="70">
        <f>SUMIFS('0. CSM'!C:C,'0. CSM'!L:L,CSM_AGENCY3[[#This Row],[Agency]],'0. CSM'!M:M,CSM_AGENCY3[[#This Row],[Billing CSM Title]])+SUMIFS('0. CSM'!E:E,'0. CSM'!L:L,CSM_AGENCY3[[#This Row],[Agency]],'0. CSM'!M:M,CSM_AGENCY3[[#This Row],[Billing CSM Title]])*1000</f>
        <v>0</v>
      </c>
      <c r="I3034" s="70">
        <f>SUMIFS('0. CSM'!D:D,'0. CSM'!L:L,CSM_AGENCY3[[#This Row],[Agency]],'0. CSM'!M:M,CSM_AGENCY3[[#This Row],[Billing CSM Title]])+SUMIFS('0. CSM'!F:F,'0. CSM'!L:L,CSM_AGENCY3[[#This Row],[Agency]],'0. CSM'!M:M,CSM_AGENCY3[[#This Row],[Billing CSM Title]])*1000</f>
        <v>0</v>
      </c>
      <c r="J3034" s="70">
        <f>CSM_AGENCY3[[#This Row],[FY1 ANNUAL]]+CSM_AGENCY3[[#This Row],[FY2 ANNUAL]]</f>
        <v>0</v>
      </c>
      <c r="K3034" s="70">
        <f>ROUND(CSM_AGENCY3[[#This Row],[FY1 ANNUAL]]/12,2)</f>
        <v>0</v>
      </c>
      <c r="L3034" s="70">
        <f>ROUND(CSM_AGENCY3[[#This Row],[FY2 ANNUAL]]/12,2)</f>
        <v>0</v>
      </c>
    </row>
    <row r="3035" spans="1:12" hidden="1" x14ac:dyDescent="0.25">
      <c r="A3035" t="s">
        <v>301</v>
      </c>
      <c r="B3035" t="s">
        <v>422</v>
      </c>
      <c r="C3035" s="4" t="s">
        <v>470</v>
      </c>
      <c r="D3035" s="4"/>
      <c r="E3035" s="4" t="str">
        <f>CSM_AGENCY3[[#This Row],[Agency]]&amp;"-"&amp;CSM_AGENCY3[[#This Row],[Agency Name]]</f>
        <v>411-Freight Mobility Strategic Invest</v>
      </c>
      <c r="F3035" s="8" t="s">
        <v>61</v>
      </c>
      <c r="G3035" s="5" t="s">
        <v>461</v>
      </c>
      <c r="H3035" s="70">
        <f>SUMIFS('0. CSM'!C:C,'0. CSM'!L:L,CSM_AGENCY3[[#This Row],[Agency]],'0. CSM'!M:M,CSM_AGENCY3[[#This Row],[Billing CSM Title]])+SUMIFS('0. CSM'!E:E,'0. CSM'!L:L,CSM_AGENCY3[[#This Row],[Agency]],'0. CSM'!M:M,CSM_AGENCY3[[#This Row],[Billing CSM Title]])*1000</f>
        <v>0</v>
      </c>
      <c r="I3035" s="70">
        <f>SUMIFS('0. CSM'!D:D,'0. CSM'!L:L,CSM_AGENCY3[[#This Row],[Agency]],'0. CSM'!M:M,CSM_AGENCY3[[#This Row],[Billing CSM Title]])+SUMIFS('0. CSM'!F:F,'0. CSM'!L:L,CSM_AGENCY3[[#This Row],[Agency]],'0. CSM'!M:M,CSM_AGENCY3[[#This Row],[Billing CSM Title]])*1000</f>
        <v>0</v>
      </c>
      <c r="J3035" s="70">
        <f>CSM_AGENCY3[[#This Row],[FY1 ANNUAL]]+CSM_AGENCY3[[#This Row],[FY2 ANNUAL]]</f>
        <v>0</v>
      </c>
      <c r="K3035" s="70">
        <f>ROUND(CSM_AGENCY3[[#This Row],[FY1 ANNUAL]]/12,2)</f>
        <v>0</v>
      </c>
      <c r="L3035" s="70">
        <f>ROUND(CSM_AGENCY3[[#This Row],[FY2 ANNUAL]]/12,2)</f>
        <v>0</v>
      </c>
    </row>
    <row r="3036" spans="1:12" hidden="1" x14ac:dyDescent="0.25">
      <c r="A3036" t="s">
        <v>302</v>
      </c>
      <c r="B3036" t="s">
        <v>423</v>
      </c>
      <c r="C3036" s="4" t="s">
        <v>470</v>
      </c>
      <c r="D3036" s="4"/>
      <c r="E3036" s="4" t="str">
        <f>CSM_AGENCY3[[#This Row],[Agency]]&amp;"-"&amp;CSM_AGENCY3[[#This Row],[Agency Name]]</f>
        <v>460-Columbia River Gorge Commission</v>
      </c>
      <c r="F3036" s="8" t="s">
        <v>61</v>
      </c>
      <c r="G3036" s="5" t="s">
        <v>461</v>
      </c>
      <c r="H3036" s="70">
        <f>SUMIFS('0. CSM'!C:C,'0. CSM'!L:L,CSM_AGENCY3[[#This Row],[Agency]],'0. CSM'!M:M,CSM_AGENCY3[[#This Row],[Billing CSM Title]])+SUMIFS('0. CSM'!E:E,'0. CSM'!L:L,CSM_AGENCY3[[#This Row],[Agency]],'0. CSM'!M:M,CSM_AGENCY3[[#This Row],[Billing CSM Title]])*1000</f>
        <v>0</v>
      </c>
      <c r="I3036" s="70">
        <f>SUMIFS('0. CSM'!D:D,'0. CSM'!L:L,CSM_AGENCY3[[#This Row],[Agency]],'0. CSM'!M:M,CSM_AGENCY3[[#This Row],[Billing CSM Title]])+SUMIFS('0. CSM'!F:F,'0. CSM'!L:L,CSM_AGENCY3[[#This Row],[Agency]],'0. CSM'!M:M,CSM_AGENCY3[[#This Row],[Billing CSM Title]])*1000</f>
        <v>0</v>
      </c>
      <c r="J3036" s="70">
        <f>CSM_AGENCY3[[#This Row],[FY1 ANNUAL]]+CSM_AGENCY3[[#This Row],[FY2 ANNUAL]]</f>
        <v>0</v>
      </c>
      <c r="K3036" s="70">
        <f>ROUND(CSM_AGENCY3[[#This Row],[FY1 ANNUAL]]/12,2)</f>
        <v>0</v>
      </c>
      <c r="L3036" s="70">
        <f>ROUND(CSM_AGENCY3[[#This Row],[FY2 ANNUAL]]/12,2)</f>
        <v>0</v>
      </c>
    </row>
    <row r="3037" spans="1:12" hidden="1" x14ac:dyDescent="0.25">
      <c r="A3037" t="s">
        <v>303</v>
      </c>
      <c r="B3037" t="s">
        <v>424</v>
      </c>
      <c r="C3037" s="4" t="s">
        <v>470</v>
      </c>
      <c r="D3037" s="4"/>
      <c r="E3037" s="4" t="str">
        <f>CSM_AGENCY3[[#This Row],[Agency]]&amp;"-"&amp;CSM_AGENCY3[[#This Row],[Agency Name]]</f>
        <v>461-Department of Ecology</v>
      </c>
      <c r="F3037" s="8" t="s">
        <v>61</v>
      </c>
      <c r="G3037" s="5" t="s">
        <v>461</v>
      </c>
      <c r="H3037" s="70">
        <f>SUMIFS('0. CSM'!C:C,'0. CSM'!L:L,CSM_AGENCY3[[#This Row],[Agency]],'0. CSM'!M:M,CSM_AGENCY3[[#This Row],[Billing CSM Title]])+SUMIFS('0. CSM'!E:E,'0. CSM'!L:L,CSM_AGENCY3[[#This Row],[Agency]],'0. CSM'!M:M,CSM_AGENCY3[[#This Row],[Billing CSM Title]])*1000</f>
        <v>30000</v>
      </c>
      <c r="I3037" s="70">
        <f>SUMIFS('0. CSM'!D:D,'0. CSM'!L:L,CSM_AGENCY3[[#This Row],[Agency]],'0. CSM'!M:M,CSM_AGENCY3[[#This Row],[Billing CSM Title]])+SUMIFS('0. CSM'!F:F,'0. CSM'!L:L,CSM_AGENCY3[[#This Row],[Agency]],'0. CSM'!M:M,CSM_AGENCY3[[#This Row],[Billing CSM Title]])*1000</f>
        <v>31000</v>
      </c>
      <c r="J3037" s="70">
        <f>CSM_AGENCY3[[#This Row],[FY1 ANNUAL]]+CSM_AGENCY3[[#This Row],[FY2 ANNUAL]]</f>
        <v>61000</v>
      </c>
      <c r="K3037" s="70">
        <f>ROUND(CSM_AGENCY3[[#This Row],[FY1 ANNUAL]]/12,2)</f>
        <v>2500</v>
      </c>
      <c r="L3037" s="70">
        <f>ROUND(CSM_AGENCY3[[#This Row],[FY2 ANNUAL]]/12,2)</f>
        <v>2583.33</v>
      </c>
    </row>
    <row r="3038" spans="1:12" hidden="1" x14ac:dyDescent="0.25">
      <c r="A3038" t="s">
        <v>304</v>
      </c>
      <c r="B3038" t="s">
        <v>425</v>
      </c>
      <c r="C3038" s="4" t="s">
        <v>470</v>
      </c>
      <c r="D3038" s="4"/>
      <c r="E3038" s="4" t="str">
        <f>CSM_AGENCY3[[#This Row],[Agency]]&amp;"-"&amp;CSM_AGENCY3[[#This Row],[Agency Name]]</f>
        <v>462-WA Pollution Liab Insurance Program</v>
      </c>
      <c r="F3038" s="8" t="s">
        <v>61</v>
      </c>
      <c r="G3038" s="5" t="s">
        <v>461</v>
      </c>
      <c r="H3038" s="70">
        <f>SUMIFS('0. CSM'!C:C,'0. CSM'!L:L,CSM_AGENCY3[[#This Row],[Agency]],'0. CSM'!M:M,CSM_AGENCY3[[#This Row],[Billing CSM Title]])+SUMIFS('0. CSM'!E:E,'0. CSM'!L:L,CSM_AGENCY3[[#This Row],[Agency]],'0. CSM'!M:M,CSM_AGENCY3[[#This Row],[Billing CSM Title]])*1000</f>
        <v>1000</v>
      </c>
      <c r="I3038" s="70">
        <f>SUMIFS('0. CSM'!D:D,'0. CSM'!L:L,CSM_AGENCY3[[#This Row],[Agency]],'0. CSM'!M:M,CSM_AGENCY3[[#This Row],[Billing CSM Title]])+SUMIFS('0. CSM'!F:F,'0. CSM'!L:L,CSM_AGENCY3[[#This Row],[Agency]],'0. CSM'!M:M,CSM_AGENCY3[[#This Row],[Billing CSM Title]])*1000</f>
        <v>0</v>
      </c>
      <c r="J3038" s="70">
        <f>CSM_AGENCY3[[#This Row],[FY1 ANNUAL]]+CSM_AGENCY3[[#This Row],[FY2 ANNUAL]]</f>
        <v>1000</v>
      </c>
      <c r="K3038" s="70">
        <f>ROUND(CSM_AGENCY3[[#This Row],[FY1 ANNUAL]]/12,2)</f>
        <v>83.33</v>
      </c>
      <c r="L3038" s="70">
        <f>ROUND(CSM_AGENCY3[[#This Row],[FY2 ANNUAL]]/12,2)</f>
        <v>0</v>
      </c>
    </row>
    <row r="3039" spans="1:12" hidden="1" x14ac:dyDescent="0.25">
      <c r="A3039" t="s">
        <v>305</v>
      </c>
      <c r="B3039" t="s">
        <v>426</v>
      </c>
      <c r="C3039" s="4" t="s">
        <v>470</v>
      </c>
      <c r="D3039" s="4"/>
      <c r="E3039" s="4" t="str">
        <f>CSM_AGENCY3[[#This Row],[Agency]]&amp;"-"&amp;CSM_AGENCY3[[#This Row],[Agency Name]]</f>
        <v>463-Energy Fac Site Eval</v>
      </c>
      <c r="F3039" s="8" t="s">
        <v>61</v>
      </c>
      <c r="G3039" s="5" t="s">
        <v>461</v>
      </c>
      <c r="H3039" s="70">
        <f>SUMIFS('0. CSM'!C:C,'0. CSM'!L:L,CSM_AGENCY3[[#This Row],[Agency]],'0. CSM'!M:M,CSM_AGENCY3[[#This Row],[Billing CSM Title]])+SUMIFS('0. CSM'!E:E,'0. CSM'!L:L,CSM_AGENCY3[[#This Row],[Agency]],'0. CSM'!M:M,CSM_AGENCY3[[#This Row],[Billing CSM Title]])*1000</f>
        <v>0</v>
      </c>
      <c r="I3039" s="70">
        <f>SUMIFS('0. CSM'!D:D,'0. CSM'!L:L,CSM_AGENCY3[[#This Row],[Agency]],'0. CSM'!M:M,CSM_AGENCY3[[#This Row],[Billing CSM Title]])+SUMIFS('0. CSM'!F:F,'0. CSM'!L:L,CSM_AGENCY3[[#This Row],[Agency]],'0. CSM'!M:M,CSM_AGENCY3[[#This Row],[Billing CSM Title]])*1000</f>
        <v>0</v>
      </c>
      <c r="J3039" s="70">
        <f>CSM_AGENCY3[[#This Row],[FY1 ANNUAL]]+CSM_AGENCY3[[#This Row],[FY2 ANNUAL]]</f>
        <v>0</v>
      </c>
      <c r="K3039" s="70">
        <f>ROUND(CSM_AGENCY3[[#This Row],[FY1 ANNUAL]]/12,2)</f>
        <v>0</v>
      </c>
      <c r="L3039" s="70">
        <f>ROUND(CSM_AGENCY3[[#This Row],[FY2 ANNUAL]]/12,2)</f>
        <v>0</v>
      </c>
    </row>
    <row r="3040" spans="1:12" hidden="1" x14ac:dyDescent="0.25">
      <c r="A3040" t="s">
        <v>306</v>
      </c>
      <c r="B3040" t="s">
        <v>427</v>
      </c>
      <c r="C3040" s="4" t="s">
        <v>470</v>
      </c>
      <c r="D3040" s="4"/>
      <c r="E3040" s="4" t="str">
        <f>CSM_AGENCY3[[#This Row],[Agency]]&amp;"-"&amp;CSM_AGENCY3[[#This Row],[Agency Name]]</f>
        <v>465-State Parks and Recreation Comm</v>
      </c>
      <c r="F3040" s="8" t="s">
        <v>61</v>
      </c>
      <c r="G3040" s="5" t="s">
        <v>461</v>
      </c>
      <c r="H3040" s="70">
        <f>SUMIFS('0. CSM'!C:C,'0. CSM'!L:L,CSM_AGENCY3[[#This Row],[Agency]],'0. CSM'!M:M,CSM_AGENCY3[[#This Row],[Billing CSM Title]])+SUMIFS('0. CSM'!E:E,'0. CSM'!L:L,CSM_AGENCY3[[#This Row],[Agency]],'0. CSM'!M:M,CSM_AGENCY3[[#This Row],[Billing CSM Title]])*1000</f>
        <v>15000</v>
      </c>
      <c r="I3040" s="70">
        <f>SUMIFS('0. CSM'!D:D,'0. CSM'!L:L,CSM_AGENCY3[[#This Row],[Agency]],'0. CSM'!M:M,CSM_AGENCY3[[#This Row],[Billing CSM Title]])+SUMIFS('0. CSM'!F:F,'0. CSM'!L:L,CSM_AGENCY3[[#This Row],[Agency]],'0. CSM'!M:M,CSM_AGENCY3[[#This Row],[Billing CSM Title]])*1000</f>
        <v>16000</v>
      </c>
      <c r="J3040" s="70">
        <f>CSM_AGENCY3[[#This Row],[FY1 ANNUAL]]+CSM_AGENCY3[[#This Row],[FY2 ANNUAL]]</f>
        <v>31000</v>
      </c>
      <c r="K3040" s="70">
        <f>ROUND(CSM_AGENCY3[[#This Row],[FY1 ANNUAL]]/12,2)</f>
        <v>1250</v>
      </c>
      <c r="L3040" s="70">
        <f>ROUND(CSM_AGENCY3[[#This Row],[FY2 ANNUAL]]/12,2)</f>
        <v>1333.33</v>
      </c>
    </row>
    <row r="3041" spans="1:12" hidden="1" x14ac:dyDescent="0.25">
      <c r="A3041" t="s">
        <v>307</v>
      </c>
      <c r="B3041" t="s">
        <v>428</v>
      </c>
      <c r="C3041" s="4" t="s">
        <v>470</v>
      </c>
      <c r="D3041" s="4"/>
      <c r="E3041" s="4" t="str">
        <f>CSM_AGENCY3[[#This Row],[Agency]]&amp;"-"&amp;CSM_AGENCY3[[#This Row],[Agency Name]]</f>
        <v>467-Rec and Conservation Funding Board</v>
      </c>
      <c r="F3041" s="8" t="s">
        <v>61</v>
      </c>
      <c r="G3041" s="5" t="s">
        <v>461</v>
      </c>
      <c r="H3041" s="70">
        <f>SUMIFS('0. CSM'!C:C,'0. CSM'!L:L,CSM_AGENCY3[[#This Row],[Agency]],'0. CSM'!M:M,CSM_AGENCY3[[#This Row],[Billing CSM Title]])+SUMIFS('0. CSM'!E:E,'0. CSM'!L:L,CSM_AGENCY3[[#This Row],[Agency]],'0. CSM'!M:M,CSM_AGENCY3[[#This Row],[Billing CSM Title]])*1000</f>
        <v>2000</v>
      </c>
      <c r="I3041" s="70">
        <f>SUMIFS('0. CSM'!D:D,'0. CSM'!L:L,CSM_AGENCY3[[#This Row],[Agency]],'0. CSM'!M:M,CSM_AGENCY3[[#This Row],[Billing CSM Title]])+SUMIFS('0. CSM'!F:F,'0. CSM'!L:L,CSM_AGENCY3[[#This Row],[Agency]],'0. CSM'!M:M,CSM_AGENCY3[[#This Row],[Billing CSM Title]])*1000</f>
        <v>1000</v>
      </c>
      <c r="J3041" s="70">
        <f>CSM_AGENCY3[[#This Row],[FY1 ANNUAL]]+CSM_AGENCY3[[#This Row],[FY2 ANNUAL]]</f>
        <v>3000</v>
      </c>
      <c r="K3041" s="70">
        <f>ROUND(CSM_AGENCY3[[#This Row],[FY1 ANNUAL]]/12,2)</f>
        <v>166.67</v>
      </c>
      <c r="L3041" s="70">
        <f>ROUND(CSM_AGENCY3[[#This Row],[FY2 ANNUAL]]/12,2)</f>
        <v>83.33</v>
      </c>
    </row>
    <row r="3042" spans="1:12" hidden="1" x14ac:dyDescent="0.25">
      <c r="A3042" t="s">
        <v>308</v>
      </c>
      <c r="B3042" t="s">
        <v>429</v>
      </c>
      <c r="C3042" s="4" t="s">
        <v>470</v>
      </c>
      <c r="D3042" s="4"/>
      <c r="E3042" s="4" t="str">
        <f>CSM_AGENCY3[[#This Row],[Agency]]&amp;"-"&amp;CSM_AGENCY3[[#This Row],[Agency Name]]</f>
        <v>468-Environ &amp; Land Use Hearings Office</v>
      </c>
      <c r="F3042" s="8" t="s">
        <v>61</v>
      </c>
      <c r="G3042" s="5" t="s">
        <v>461</v>
      </c>
      <c r="H3042" s="70">
        <f>SUMIFS('0. CSM'!C:C,'0. CSM'!L:L,CSM_AGENCY3[[#This Row],[Agency]],'0. CSM'!M:M,CSM_AGENCY3[[#This Row],[Billing CSM Title]])+SUMIFS('0. CSM'!E:E,'0. CSM'!L:L,CSM_AGENCY3[[#This Row],[Agency]],'0. CSM'!M:M,CSM_AGENCY3[[#This Row],[Billing CSM Title]])*1000</f>
        <v>1000</v>
      </c>
      <c r="I3042" s="70">
        <f>SUMIFS('0. CSM'!D:D,'0. CSM'!L:L,CSM_AGENCY3[[#This Row],[Agency]],'0. CSM'!M:M,CSM_AGENCY3[[#This Row],[Billing CSM Title]])+SUMIFS('0. CSM'!F:F,'0. CSM'!L:L,CSM_AGENCY3[[#This Row],[Agency]],'0. CSM'!M:M,CSM_AGENCY3[[#This Row],[Billing CSM Title]])*1000</f>
        <v>0</v>
      </c>
      <c r="J3042" s="70">
        <f>CSM_AGENCY3[[#This Row],[FY1 ANNUAL]]+CSM_AGENCY3[[#This Row],[FY2 ANNUAL]]</f>
        <v>1000</v>
      </c>
      <c r="K3042" s="70">
        <f>ROUND(CSM_AGENCY3[[#This Row],[FY1 ANNUAL]]/12,2)</f>
        <v>83.33</v>
      </c>
      <c r="L3042" s="70">
        <f>ROUND(CSM_AGENCY3[[#This Row],[FY2 ANNUAL]]/12,2)</f>
        <v>0</v>
      </c>
    </row>
    <row r="3043" spans="1:12" hidden="1" x14ac:dyDescent="0.25">
      <c r="A3043" t="s">
        <v>309</v>
      </c>
      <c r="B3043" t="s">
        <v>430</v>
      </c>
      <c r="C3043" s="4" t="s">
        <v>470</v>
      </c>
      <c r="D3043" s="4"/>
      <c r="E3043" s="4" t="str">
        <f>CSM_AGENCY3[[#This Row],[Agency]]&amp;"-"&amp;CSM_AGENCY3[[#This Row],[Agency Name]]</f>
        <v>471-State Conservation Commission</v>
      </c>
      <c r="F3043" s="8" t="s">
        <v>61</v>
      </c>
      <c r="G3043" s="5" t="s">
        <v>461</v>
      </c>
      <c r="H3043" s="70">
        <f>SUMIFS('0. CSM'!C:C,'0. CSM'!L:L,CSM_AGENCY3[[#This Row],[Agency]],'0. CSM'!M:M,CSM_AGENCY3[[#This Row],[Billing CSM Title]])+SUMIFS('0. CSM'!E:E,'0. CSM'!L:L,CSM_AGENCY3[[#This Row],[Agency]],'0. CSM'!M:M,CSM_AGENCY3[[#This Row],[Billing CSM Title]])*1000</f>
        <v>1000</v>
      </c>
      <c r="I3043" s="70">
        <f>SUMIFS('0. CSM'!D:D,'0. CSM'!L:L,CSM_AGENCY3[[#This Row],[Agency]],'0. CSM'!M:M,CSM_AGENCY3[[#This Row],[Billing CSM Title]])+SUMIFS('0. CSM'!F:F,'0. CSM'!L:L,CSM_AGENCY3[[#This Row],[Agency]],'0. CSM'!M:M,CSM_AGENCY3[[#This Row],[Billing CSM Title]])*1000</f>
        <v>0</v>
      </c>
      <c r="J3043" s="70">
        <f>CSM_AGENCY3[[#This Row],[FY1 ANNUAL]]+CSM_AGENCY3[[#This Row],[FY2 ANNUAL]]</f>
        <v>1000</v>
      </c>
      <c r="K3043" s="70">
        <f>ROUND(CSM_AGENCY3[[#This Row],[FY1 ANNUAL]]/12,2)</f>
        <v>83.33</v>
      </c>
      <c r="L3043" s="70">
        <f>ROUND(CSM_AGENCY3[[#This Row],[FY2 ANNUAL]]/12,2)</f>
        <v>0</v>
      </c>
    </row>
    <row r="3044" spans="1:12" hidden="1" x14ac:dyDescent="0.25">
      <c r="A3044" t="s">
        <v>310</v>
      </c>
      <c r="B3044" t="s">
        <v>431</v>
      </c>
      <c r="C3044" s="4" t="s">
        <v>470</v>
      </c>
      <c r="D3044" s="4"/>
      <c r="E3044" s="4" t="str">
        <f>CSM_AGENCY3[[#This Row],[Agency]]&amp;"-"&amp;CSM_AGENCY3[[#This Row],[Agency Name]]</f>
        <v>477-Dept of Fish and Wildlife</v>
      </c>
      <c r="F3044" s="8" t="s">
        <v>61</v>
      </c>
      <c r="G3044" s="5" t="s">
        <v>461</v>
      </c>
      <c r="H3044" s="70">
        <f>SUMIFS('0. CSM'!C:C,'0. CSM'!L:L,CSM_AGENCY3[[#This Row],[Agency]],'0. CSM'!M:M,CSM_AGENCY3[[#This Row],[Billing CSM Title]])+SUMIFS('0. CSM'!E:E,'0. CSM'!L:L,CSM_AGENCY3[[#This Row],[Agency]],'0. CSM'!M:M,CSM_AGENCY3[[#This Row],[Billing CSM Title]])*1000</f>
        <v>36000</v>
      </c>
      <c r="I3044" s="70">
        <f>SUMIFS('0. CSM'!D:D,'0. CSM'!L:L,CSM_AGENCY3[[#This Row],[Agency]],'0. CSM'!M:M,CSM_AGENCY3[[#This Row],[Billing CSM Title]])+SUMIFS('0. CSM'!F:F,'0. CSM'!L:L,CSM_AGENCY3[[#This Row],[Agency]],'0. CSM'!M:M,CSM_AGENCY3[[#This Row],[Billing CSM Title]])*1000</f>
        <v>39000</v>
      </c>
      <c r="J3044" s="70">
        <f>CSM_AGENCY3[[#This Row],[FY1 ANNUAL]]+CSM_AGENCY3[[#This Row],[FY2 ANNUAL]]</f>
        <v>75000</v>
      </c>
      <c r="K3044" s="70">
        <f>ROUND(CSM_AGENCY3[[#This Row],[FY1 ANNUAL]]/12,2)</f>
        <v>3000</v>
      </c>
      <c r="L3044" s="70">
        <f>ROUND(CSM_AGENCY3[[#This Row],[FY2 ANNUAL]]/12,2)</f>
        <v>3250</v>
      </c>
    </row>
    <row r="3045" spans="1:12" hidden="1" x14ac:dyDescent="0.25">
      <c r="A3045" t="s">
        <v>311</v>
      </c>
      <c r="B3045" t="s">
        <v>432</v>
      </c>
      <c r="C3045" s="4" t="s">
        <v>470</v>
      </c>
      <c r="D3045" s="4"/>
      <c r="E3045" s="4" t="str">
        <f>CSM_AGENCY3[[#This Row],[Agency]]&amp;"-"&amp;CSM_AGENCY3[[#This Row],[Agency Name]]</f>
        <v>478-Puget Sound Partnership</v>
      </c>
      <c r="F3045" s="8" t="s">
        <v>61</v>
      </c>
      <c r="G3045" s="5" t="s">
        <v>461</v>
      </c>
      <c r="H3045" s="70">
        <f>SUMIFS('0. CSM'!C:C,'0. CSM'!L:L,CSM_AGENCY3[[#This Row],[Agency]],'0. CSM'!M:M,CSM_AGENCY3[[#This Row],[Billing CSM Title]])+SUMIFS('0. CSM'!E:E,'0. CSM'!L:L,CSM_AGENCY3[[#This Row],[Agency]],'0. CSM'!M:M,CSM_AGENCY3[[#This Row],[Billing CSM Title]])*1000</f>
        <v>1000</v>
      </c>
      <c r="I3045" s="70">
        <f>SUMIFS('0. CSM'!D:D,'0. CSM'!L:L,CSM_AGENCY3[[#This Row],[Agency]],'0. CSM'!M:M,CSM_AGENCY3[[#This Row],[Billing CSM Title]])+SUMIFS('0. CSM'!F:F,'0. CSM'!L:L,CSM_AGENCY3[[#This Row],[Agency]],'0. CSM'!M:M,CSM_AGENCY3[[#This Row],[Billing CSM Title]])*1000</f>
        <v>1000</v>
      </c>
      <c r="J3045" s="70">
        <f>CSM_AGENCY3[[#This Row],[FY1 ANNUAL]]+CSM_AGENCY3[[#This Row],[FY2 ANNUAL]]</f>
        <v>2000</v>
      </c>
      <c r="K3045" s="70">
        <f>ROUND(CSM_AGENCY3[[#This Row],[FY1 ANNUAL]]/12,2)</f>
        <v>83.33</v>
      </c>
      <c r="L3045" s="70">
        <f>ROUND(CSM_AGENCY3[[#This Row],[FY2 ANNUAL]]/12,2)</f>
        <v>83.33</v>
      </c>
    </row>
    <row r="3046" spans="1:12" hidden="1" x14ac:dyDescent="0.25">
      <c r="A3046" t="s">
        <v>312</v>
      </c>
      <c r="B3046" t="s">
        <v>433</v>
      </c>
      <c r="C3046" s="4" t="s">
        <v>470</v>
      </c>
      <c r="D3046" s="4"/>
      <c r="E3046" s="4" t="str">
        <f>CSM_AGENCY3[[#This Row],[Agency]]&amp;"-"&amp;CSM_AGENCY3[[#This Row],[Agency Name]]</f>
        <v>490-Department of Natural Resources</v>
      </c>
      <c r="F3046" s="8" t="s">
        <v>61</v>
      </c>
      <c r="G3046" s="5" t="s">
        <v>461</v>
      </c>
      <c r="H3046" s="70">
        <f>SUMIFS('0. CSM'!C:C,'0. CSM'!L:L,CSM_AGENCY3[[#This Row],[Agency]],'0. CSM'!M:M,CSM_AGENCY3[[#This Row],[Billing CSM Title]])+SUMIFS('0. CSM'!E:E,'0. CSM'!L:L,CSM_AGENCY3[[#This Row],[Agency]],'0. CSM'!M:M,CSM_AGENCY3[[#This Row],[Billing CSM Title]])*1000</f>
        <v>33000</v>
      </c>
      <c r="I3046" s="70">
        <f>SUMIFS('0. CSM'!D:D,'0. CSM'!L:L,CSM_AGENCY3[[#This Row],[Agency]],'0. CSM'!M:M,CSM_AGENCY3[[#This Row],[Billing CSM Title]])+SUMIFS('0. CSM'!F:F,'0. CSM'!L:L,CSM_AGENCY3[[#This Row],[Agency]],'0. CSM'!M:M,CSM_AGENCY3[[#This Row],[Billing CSM Title]])*1000</f>
        <v>37000</v>
      </c>
      <c r="J3046" s="70">
        <f>CSM_AGENCY3[[#This Row],[FY1 ANNUAL]]+CSM_AGENCY3[[#This Row],[FY2 ANNUAL]]</f>
        <v>70000</v>
      </c>
      <c r="K3046" s="70">
        <f>ROUND(CSM_AGENCY3[[#This Row],[FY1 ANNUAL]]/12,2)</f>
        <v>2750</v>
      </c>
      <c r="L3046" s="70">
        <f>ROUND(CSM_AGENCY3[[#This Row],[FY2 ANNUAL]]/12,2)</f>
        <v>3083.33</v>
      </c>
    </row>
    <row r="3047" spans="1:12" hidden="1" x14ac:dyDescent="0.25">
      <c r="A3047" t="s">
        <v>313</v>
      </c>
      <c r="B3047" t="s">
        <v>434</v>
      </c>
      <c r="C3047" s="4" t="s">
        <v>470</v>
      </c>
      <c r="D3047" s="4"/>
      <c r="E3047" s="4" t="str">
        <f>CSM_AGENCY3[[#This Row],[Agency]]&amp;"-"&amp;CSM_AGENCY3[[#This Row],[Agency Name]]</f>
        <v>495-Department of Agriculture</v>
      </c>
      <c r="F3047" s="8" t="s">
        <v>61</v>
      </c>
      <c r="G3047" s="5" t="s">
        <v>461</v>
      </c>
      <c r="H3047" s="70">
        <f>SUMIFS('0. CSM'!C:C,'0. CSM'!L:L,CSM_AGENCY3[[#This Row],[Agency]],'0. CSM'!M:M,CSM_AGENCY3[[#This Row],[Billing CSM Title]])+SUMIFS('0. CSM'!E:E,'0. CSM'!L:L,CSM_AGENCY3[[#This Row],[Agency]],'0. CSM'!M:M,CSM_AGENCY3[[#This Row],[Billing CSM Title]])*1000</f>
        <v>16000</v>
      </c>
      <c r="I3047" s="70">
        <f>SUMIFS('0. CSM'!D:D,'0. CSM'!L:L,CSM_AGENCY3[[#This Row],[Agency]],'0. CSM'!M:M,CSM_AGENCY3[[#This Row],[Billing CSM Title]])+SUMIFS('0. CSM'!F:F,'0. CSM'!L:L,CSM_AGENCY3[[#This Row],[Agency]],'0. CSM'!M:M,CSM_AGENCY3[[#This Row],[Billing CSM Title]])*1000</f>
        <v>15000</v>
      </c>
      <c r="J3047" s="70">
        <f>CSM_AGENCY3[[#This Row],[FY1 ANNUAL]]+CSM_AGENCY3[[#This Row],[FY2 ANNUAL]]</f>
        <v>31000</v>
      </c>
      <c r="K3047" s="70">
        <f>ROUND(CSM_AGENCY3[[#This Row],[FY1 ANNUAL]]/12,2)</f>
        <v>1333.33</v>
      </c>
      <c r="L3047" s="70">
        <f>ROUND(CSM_AGENCY3[[#This Row],[FY2 ANNUAL]]/12,2)</f>
        <v>1250</v>
      </c>
    </row>
    <row r="3048" spans="1:12" hidden="1" x14ac:dyDescent="0.25">
      <c r="A3048" t="s">
        <v>314</v>
      </c>
      <c r="B3048" t="s">
        <v>435</v>
      </c>
      <c r="C3048" s="4" t="s">
        <v>470</v>
      </c>
      <c r="D3048" s="4"/>
      <c r="E3048" s="4" t="str">
        <f>CSM_AGENCY3[[#This Row],[Agency]]&amp;"-"&amp;CSM_AGENCY3[[#This Row],[Agency Name]]</f>
        <v>540-Employment Security Department</v>
      </c>
      <c r="F3048" s="8" t="s">
        <v>61</v>
      </c>
      <c r="G3048" s="5" t="s">
        <v>461</v>
      </c>
      <c r="H3048" s="70">
        <f>SUMIFS('0. CSM'!C:C,'0. CSM'!L:L,CSM_AGENCY3[[#This Row],[Agency]],'0. CSM'!M:M,CSM_AGENCY3[[#This Row],[Billing CSM Title]])+SUMIFS('0. CSM'!E:E,'0. CSM'!L:L,CSM_AGENCY3[[#This Row],[Agency]],'0. CSM'!M:M,CSM_AGENCY3[[#This Row],[Billing CSM Title]])*1000</f>
        <v>50000</v>
      </c>
      <c r="I3048" s="70">
        <f>SUMIFS('0. CSM'!D:D,'0. CSM'!L:L,CSM_AGENCY3[[#This Row],[Agency]],'0. CSM'!M:M,CSM_AGENCY3[[#This Row],[Billing CSM Title]])+SUMIFS('0. CSM'!F:F,'0. CSM'!L:L,CSM_AGENCY3[[#This Row],[Agency]],'0. CSM'!M:M,CSM_AGENCY3[[#This Row],[Billing CSM Title]])*1000</f>
        <v>54000</v>
      </c>
      <c r="J3048" s="70">
        <f>CSM_AGENCY3[[#This Row],[FY1 ANNUAL]]+CSM_AGENCY3[[#This Row],[FY2 ANNUAL]]</f>
        <v>104000</v>
      </c>
      <c r="K3048" s="70">
        <f>ROUND(CSM_AGENCY3[[#This Row],[FY1 ANNUAL]]/12,2)</f>
        <v>4166.67</v>
      </c>
      <c r="L3048" s="70">
        <f>ROUND(CSM_AGENCY3[[#This Row],[FY2 ANNUAL]]/12,2)</f>
        <v>4500</v>
      </c>
    </row>
    <row r="3049" spans="1:12" hidden="1" x14ac:dyDescent="0.25">
      <c r="A3049" t="s">
        <v>319</v>
      </c>
      <c r="B3049" t="s">
        <v>437</v>
      </c>
      <c r="C3049" s="4" t="s">
        <v>470</v>
      </c>
      <c r="D3049" s="4"/>
      <c r="E3049" s="4" t="str">
        <f>CSM_AGENCY3[[#This Row],[Agency]]&amp;"-"&amp;CSM_AGENCY3[[#This Row],[Agency Name]]</f>
        <v>699-Community/Technical College System</v>
      </c>
      <c r="F3049" s="8" t="s">
        <v>61</v>
      </c>
      <c r="G3049" s="5" t="s">
        <v>461</v>
      </c>
      <c r="H3049" s="70">
        <f>SUMIFS('0. CSM'!C:C,'0. CSM'!L:L,CSM_AGENCY3[[#This Row],[Agency]],'0. CSM'!M:M,CSM_AGENCY3[[#This Row],[Billing CSM Title]])+SUMIFS('0. CSM'!E:E,'0. CSM'!L:L,CSM_AGENCY3[[#This Row],[Agency]],'0. CSM'!M:M,CSM_AGENCY3[[#This Row],[Billing CSM Title]])*1000</f>
        <v>26000</v>
      </c>
      <c r="I3049" s="70">
        <f>SUMIFS('0. CSM'!D:D,'0. CSM'!L:L,CSM_AGENCY3[[#This Row],[Agency]],'0. CSM'!M:M,CSM_AGENCY3[[#This Row],[Billing CSM Title]])+SUMIFS('0. CSM'!F:F,'0. CSM'!L:L,CSM_AGENCY3[[#This Row],[Agency]],'0. CSM'!M:M,CSM_AGENCY3[[#This Row],[Billing CSM Title]])*1000</f>
        <v>27000</v>
      </c>
      <c r="J3049" s="70">
        <f>CSM_AGENCY3[[#This Row],[FY1 ANNUAL]]+CSM_AGENCY3[[#This Row],[FY2 ANNUAL]]</f>
        <v>53000</v>
      </c>
      <c r="K3049" s="70">
        <f>ROUND(CSM_AGENCY3[[#This Row],[FY1 ANNUAL]]/12,2)</f>
        <v>2166.67</v>
      </c>
      <c r="L3049" s="70">
        <f>ROUND(CSM_AGENCY3[[#This Row],[FY2 ANNUAL]]/12,2)</f>
        <v>2250</v>
      </c>
    </row>
    <row r="3050" spans="1:12" hidden="1" x14ac:dyDescent="0.25">
      <c r="A3050" t="s">
        <v>208</v>
      </c>
      <c r="B3050" t="s">
        <v>330</v>
      </c>
      <c r="C3050" s="4" t="s">
        <v>470</v>
      </c>
      <c r="D3050" s="4"/>
      <c r="E3050" s="4" t="str">
        <f>CSM_AGENCY3[[#This Row],[Agency]]&amp;"-"&amp;CSM_AGENCY3[[#This Row],[Agency Name]]</f>
        <v>012-Senate</v>
      </c>
      <c r="F3050" s="8" t="s">
        <v>63</v>
      </c>
      <c r="G3050" s="5" t="s">
        <v>462</v>
      </c>
      <c r="H3050" s="70">
        <f>SUMIFS('0. CSM'!C:C,'0. CSM'!L:L,CSM_AGENCY3[[#This Row],[Agency]],'0. CSM'!M:M,CSM_AGENCY3[[#This Row],[Billing CSM Title]])+SUMIFS('0. CSM'!E:E,'0. CSM'!L:L,CSM_AGENCY3[[#This Row],[Agency]],'0. CSM'!M:M,CSM_AGENCY3[[#This Row],[Billing CSM Title]])*1000</f>
        <v>18000</v>
      </c>
      <c r="I3050" s="70">
        <f>SUMIFS('0. CSM'!D:D,'0. CSM'!L:L,CSM_AGENCY3[[#This Row],[Agency]],'0. CSM'!M:M,CSM_AGENCY3[[#This Row],[Billing CSM Title]])+SUMIFS('0. CSM'!F:F,'0. CSM'!L:L,CSM_AGENCY3[[#This Row],[Agency]],'0. CSM'!M:M,CSM_AGENCY3[[#This Row],[Billing CSM Title]])*1000</f>
        <v>19000</v>
      </c>
      <c r="J3050" s="70">
        <f>CSM_AGENCY3[[#This Row],[FY1 ANNUAL]]+CSM_AGENCY3[[#This Row],[FY2 ANNUAL]]</f>
        <v>37000</v>
      </c>
      <c r="K3050" s="70">
        <f>ROUND(CSM_AGENCY3[[#This Row],[FY1 ANNUAL]]/12,2)</f>
        <v>1500</v>
      </c>
      <c r="L3050" s="70">
        <f>ROUND(CSM_AGENCY3[[#This Row],[FY2 ANNUAL]]/12,2)</f>
        <v>1583.33</v>
      </c>
    </row>
    <row r="3051" spans="1:12" hidden="1" x14ac:dyDescent="0.25">
      <c r="A3051" t="s">
        <v>207</v>
      </c>
      <c r="B3051" t="s">
        <v>328</v>
      </c>
      <c r="C3051" s="4" t="s">
        <v>470</v>
      </c>
      <c r="D3051" s="4"/>
      <c r="E3051" s="4" t="str">
        <f>CSM_AGENCY3[[#This Row],[Agency]]&amp;"-"&amp;CSM_AGENCY3[[#This Row],[Agency Name]]</f>
        <v>011-House of Representatives</v>
      </c>
      <c r="F3051" s="8" t="s">
        <v>63</v>
      </c>
      <c r="G3051" s="5" t="s">
        <v>462</v>
      </c>
      <c r="H3051" s="70">
        <f>SUMIFS('0. CSM'!C:C,'0. CSM'!L:L,CSM_AGENCY3[[#This Row],[Agency]],'0. CSM'!M:M,CSM_AGENCY3[[#This Row],[Billing CSM Title]])+SUMIFS('0. CSM'!E:E,'0. CSM'!L:L,CSM_AGENCY3[[#This Row],[Agency]],'0. CSM'!M:M,CSM_AGENCY3[[#This Row],[Billing CSM Title]])*1000</f>
        <v>25000</v>
      </c>
      <c r="I3051" s="70">
        <f>SUMIFS('0. CSM'!D:D,'0. CSM'!L:L,CSM_AGENCY3[[#This Row],[Agency]],'0. CSM'!M:M,CSM_AGENCY3[[#This Row],[Billing CSM Title]])+SUMIFS('0. CSM'!F:F,'0. CSM'!L:L,CSM_AGENCY3[[#This Row],[Agency]],'0. CSM'!M:M,CSM_AGENCY3[[#This Row],[Billing CSM Title]])*1000</f>
        <v>26000</v>
      </c>
      <c r="J3051" s="70">
        <f>CSM_AGENCY3[[#This Row],[FY1 ANNUAL]]+CSM_AGENCY3[[#This Row],[FY2 ANNUAL]]</f>
        <v>51000</v>
      </c>
      <c r="K3051" s="70">
        <f>ROUND(CSM_AGENCY3[[#This Row],[FY1 ANNUAL]]/12,2)</f>
        <v>2083.33</v>
      </c>
      <c r="L3051" s="70">
        <f>ROUND(CSM_AGENCY3[[#This Row],[FY2 ANNUAL]]/12,2)</f>
        <v>2166.67</v>
      </c>
    </row>
    <row r="3052" spans="1:12" hidden="1" x14ac:dyDescent="0.25">
      <c r="A3052" t="s">
        <v>209</v>
      </c>
      <c r="B3052" t="s">
        <v>331</v>
      </c>
      <c r="C3052" s="4" t="s">
        <v>470</v>
      </c>
      <c r="D3052" s="4"/>
      <c r="E3052" s="4" t="str">
        <f>CSM_AGENCY3[[#This Row],[Agency]]&amp;"-"&amp;CSM_AGENCY3[[#This Row],[Agency Name]]</f>
        <v>013-Joint Transportation Committee</v>
      </c>
      <c r="F3052" s="8" t="s">
        <v>63</v>
      </c>
      <c r="G3052" s="5" t="s">
        <v>462</v>
      </c>
      <c r="H3052" s="70">
        <f>SUMIFS('0. CSM'!C:C,'0. CSM'!L:L,CSM_AGENCY3[[#This Row],[Agency]],'0. CSM'!M:M,CSM_AGENCY3[[#This Row],[Billing CSM Title]])+SUMIFS('0. CSM'!E:E,'0. CSM'!L:L,CSM_AGENCY3[[#This Row],[Agency]],'0. CSM'!M:M,CSM_AGENCY3[[#This Row],[Billing CSM Title]])*1000</f>
        <v>1000</v>
      </c>
      <c r="I3052" s="70">
        <f>SUMIFS('0. CSM'!D:D,'0. CSM'!L:L,CSM_AGENCY3[[#This Row],[Agency]],'0. CSM'!M:M,CSM_AGENCY3[[#This Row],[Billing CSM Title]])+SUMIFS('0. CSM'!F:F,'0. CSM'!L:L,CSM_AGENCY3[[#This Row],[Agency]],'0. CSM'!M:M,CSM_AGENCY3[[#This Row],[Billing CSM Title]])*1000</f>
        <v>0</v>
      </c>
      <c r="J3052" s="70">
        <f>CSM_AGENCY3[[#This Row],[FY1 ANNUAL]]+CSM_AGENCY3[[#This Row],[FY2 ANNUAL]]</f>
        <v>1000</v>
      </c>
      <c r="K3052" s="70">
        <f>ROUND(CSM_AGENCY3[[#This Row],[FY1 ANNUAL]]/12,2)</f>
        <v>83.33</v>
      </c>
      <c r="L3052" s="70">
        <f>ROUND(CSM_AGENCY3[[#This Row],[FY2 ANNUAL]]/12,2)</f>
        <v>0</v>
      </c>
    </row>
    <row r="3053" spans="1:12" hidden="1" x14ac:dyDescent="0.25">
      <c r="A3053" t="s">
        <v>210</v>
      </c>
      <c r="B3053" t="s">
        <v>332</v>
      </c>
      <c r="C3053" s="4" t="s">
        <v>470</v>
      </c>
      <c r="D3053" s="4"/>
      <c r="E3053" s="4" t="str">
        <f>CSM_AGENCY3[[#This Row],[Agency]]&amp;"-"&amp;CSM_AGENCY3[[#This Row],[Agency Name]]</f>
        <v>014-Jt Leg Audit &amp; Review Committee</v>
      </c>
      <c r="F3053" s="8" t="s">
        <v>63</v>
      </c>
      <c r="G3053" s="5" t="s">
        <v>462</v>
      </c>
      <c r="H3053" s="70">
        <f>SUMIFS('0. CSM'!C:C,'0. CSM'!L:L,CSM_AGENCY3[[#This Row],[Agency]],'0. CSM'!M:M,CSM_AGENCY3[[#This Row],[Billing CSM Title]])+SUMIFS('0. CSM'!E:E,'0. CSM'!L:L,CSM_AGENCY3[[#This Row],[Agency]],'0. CSM'!M:M,CSM_AGENCY3[[#This Row],[Billing CSM Title]])*1000</f>
        <v>2000</v>
      </c>
      <c r="I3053" s="70">
        <f>SUMIFS('0. CSM'!D:D,'0. CSM'!L:L,CSM_AGENCY3[[#This Row],[Agency]],'0. CSM'!M:M,CSM_AGENCY3[[#This Row],[Billing CSM Title]])+SUMIFS('0. CSM'!F:F,'0. CSM'!L:L,CSM_AGENCY3[[#This Row],[Agency]],'0. CSM'!M:M,CSM_AGENCY3[[#This Row],[Billing CSM Title]])*1000</f>
        <v>2000</v>
      </c>
      <c r="J3053" s="70">
        <f>CSM_AGENCY3[[#This Row],[FY1 ANNUAL]]+CSM_AGENCY3[[#This Row],[FY2 ANNUAL]]</f>
        <v>4000</v>
      </c>
      <c r="K3053" s="70">
        <f>ROUND(CSM_AGENCY3[[#This Row],[FY1 ANNUAL]]/12,2)</f>
        <v>166.67</v>
      </c>
      <c r="L3053" s="70">
        <f>ROUND(CSM_AGENCY3[[#This Row],[FY2 ANNUAL]]/12,2)</f>
        <v>166.67</v>
      </c>
    </row>
    <row r="3054" spans="1:12" hidden="1" x14ac:dyDescent="0.25">
      <c r="A3054" t="s">
        <v>211</v>
      </c>
      <c r="B3054" t="s">
        <v>333</v>
      </c>
      <c r="C3054" s="4" t="s">
        <v>470</v>
      </c>
      <c r="D3054" s="4"/>
      <c r="E3054" s="4" t="str">
        <f>CSM_AGENCY3[[#This Row],[Agency]]&amp;"-"&amp;CSM_AGENCY3[[#This Row],[Agency Name]]</f>
        <v>020-LEAP Committee</v>
      </c>
      <c r="F3054" s="8" t="s">
        <v>63</v>
      </c>
      <c r="G3054" s="5" t="s">
        <v>462</v>
      </c>
      <c r="H3054" s="70">
        <f>SUMIFS('0. CSM'!C:C,'0. CSM'!L:L,CSM_AGENCY3[[#This Row],[Agency]],'0. CSM'!M:M,CSM_AGENCY3[[#This Row],[Billing CSM Title]])+SUMIFS('0. CSM'!E:E,'0. CSM'!L:L,CSM_AGENCY3[[#This Row],[Agency]],'0. CSM'!M:M,CSM_AGENCY3[[#This Row],[Billing CSM Title]])*1000</f>
        <v>1000</v>
      </c>
      <c r="I3054" s="70">
        <f>SUMIFS('0. CSM'!D:D,'0. CSM'!L:L,CSM_AGENCY3[[#This Row],[Agency]],'0. CSM'!M:M,CSM_AGENCY3[[#This Row],[Billing CSM Title]])+SUMIFS('0. CSM'!F:F,'0. CSM'!L:L,CSM_AGENCY3[[#This Row],[Agency]],'0. CSM'!M:M,CSM_AGENCY3[[#This Row],[Billing CSM Title]])*1000</f>
        <v>1000</v>
      </c>
      <c r="J3054" s="70">
        <f>CSM_AGENCY3[[#This Row],[FY1 ANNUAL]]+CSM_AGENCY3[[#This Row],[FY2 ANNUAL]]</f>
        <v>2000</v>
      </c>
      <c r="K3054" s="70">
        <f>ROUND(CSM_AGENCY3[[#This Row],[FY1 ANNUAL]]/12,2)</f>
        <v>83.33</v>
      </c>
      <c r="L3054" s="70">
        <f>ROUND(CSM_AGENCY3[[#This Row],[FY2 ANNUAL]]/12,2)</f>
        <v>83.33</v>
      </c>
    </row>
    <row r="3055" spans="1:12" hidden="1" x14ac:dyDescent="0.25">
      <c r="A3055" t="s">
        <v>212</v>
      </c>
      <c r="B3055" t="s">
        <v>334</v>
      </c>
      <c r="C3055" s="4" t="s">
        <v>470</v>
      </c>
      <c r="D3055" s="4"/>
      <c r="E3055" s="4" t="str">
        <f>CSM_AGENCY3[[#This Row],[Agency]]&amp;"-"&amp;CSM_AGENCY3[[#This Row],[Agency Name]]</f>
        <v>035-Office of the State Actuary</v>
      </c>
      <c r="F3055" s="8" t="s">
        <v>63</v>
      </c>
      <c r="G3055" s="5" t="s">
        <v>462</v>
      </c>
      <c r="H3055" s="70">
        <f>SUMIFS('0. CSM'!C:C,'0. CSM'!L:L,CSM_AGENCY3[[#This Row],[Agency]],'0. CSM'!M:M,CSM_AGENCY3[[#This Row],[Billing CSM Title]])+SUMIFS('0. CSM'!E:E,'0. CSM'!L:L,CSM_AGENCY3[[#This Row],[Agency]],'0. CSM'!M:M,CSM_AGENCY3[[#This Row],[Billing CSM Title]])*1000</f>
        <v>2000</v>
      </c>
      <c r="I3055" s="70">
        <f>SUMIFS('0. CSM'!D:D,'0. CSM'!L:L,CSM_AGENCY3[[#This Row],[Agency]],'0. CSM'!M:M,CSM_AGENCY3[[#This Row],[Billing CSM Title]])+SUMIFS('0. CSM'!F:F,'0. CSM'!L:L,CSM_AGENCY3[[#This Row],[Agency]],'0. CSM'!M:M,CSM_AGENCY3[[#This Row],[Billing CSM Title]])*1000</f>
        <v>1000</v>
      </c>
      <c r="J3055" s="70">
        <f>CSM_AGENCY3[[#This Row],[FY1 ANNUAL]]+CSM_AGENCY3[[#This Row],[FY2 ANNUAL]]</f>
        <v>3000</v>
      </c>
      <c r="K3055" s="70">
        <f>ROUND(CSM_AGENCY3[[#This Row],[FY1 ANNUAL]]/12,2)</f>
        <v>166.67</v>
      </c>
      <c r="L3055" s="70">
        <f>ROUND(CSM_AGENCY3[[#This Row],[FY2 ANNUAL]]/12,2)</f>
        <v>83.33</v>
      </c>
    </row>
    <row r="3056" spans="1:12" hidden="1" x14ac:dyDescent="0.25">
      <c r="A3056" t="s">
        <v>213</v>
      </c>
      <c r="B3056" t="s">
        <v>335</v>
      </c>
      <c r="C3056" s="4" t="s">
        <v>470</v>
      </c>
      <c r="D3056" s="4"/>
      <c r="E3056" s="4" t="str">
        <f>CSM_AGENCY3[[#This Row],[Agency]]&amp;"-"&amp;CSM_AGENCY3[[#This Row],[Agency Name]]</f>
        <v>036-St Leg Labor Rel</v>
      </c>
      <c r="F3056" s="8" t="s">
        <v>63</v>
      </c>
      <c r="G3056" s="5" t="s">
        <v>462</v>
      </c>
      <c r="H3056" s="70">
        <f>SUMIFS('0. CSM'!C:C,'0. CSM'!L:L,CSM_AGENCY3[[#This Row],[Agency]],'0. CSM'!M:M,CSM_AGENCY3[[#This Row],[Billing CSM Title]])+SUMIFS('0. CSM'!E:E,'0. CSM'!L:L,CSM_AGENCY3[[#This Row],[Agency]],'0. CSM'!M:M,CSM_AGENCY3[[#This Row],[Billing CSM Title]])*1000</f>
        <v>0</v>
      </c>
      <c r="I3056" s="70">
        <f>SUMIFS('0. CSM'!D:D,'0. CSM'!L:L,CSM_AGENCY3[[#This Row],[Agency]],'0. CSM'!M:M,CSM_AGENCY3[[#This Row],[Billing CSM Title]])+SUMIFS('0. CSM'!F:F,'0. CSM'!L:L,CSM_AGENCY3[[#This Row],[Agency]],'0. CSM'!M:M,CSM_AGENCY3[[#This Row],[Billing CSM Title]])*1000</f>
        <v>0</v>
      </c>
      <c r="J3056" s="70">
        <f>CSM_AGENCY3[[#This Row],[FY1 ANNUAL]]+CSM_AGENCY3[[#This Row],[FY2 ANNUAL]]</f>
        <v>0</v>
      </c>
      <c r="K3056" s="70">
        <f>ROUND(CSM_AGENCY3[[#This Row],[FY1 ANNUAL]]/12,2)</f>
        <v>0</v>
      </c>
      <c r="L3056" s="70">
        <f>ROUND(CSM_AGENCY3[[#This Row],[FY2 ANNUAL]]/12,2)</f>
        <v>0</v>
      </c>
    </row>
    <row r="3057" spans="1:12" hidden="1" x14ac:dyDescent="0.25">
      <c r="A3057" t="s">
        <v>214</v>
      </c>
      <c r="B3057" t="s">
        <v>336</v>
      </c>
      <c r="C3057" s="4" t="s">
        <v>470</v>
      </c>
      <c r="D3057" s="4"/>
      <c r="E3057" s="4" t="str">
        <f>CSM_AGENCY3[[#This Row],[Agency]]&amp;"-"&amp;CSM_AGENCY3[[#This Row],[Agency Name]]</f>
        <v>037-Office of Legislative Support Svcs</v>
      </c>
      <c r="F3057" s="8" t="s">
        <v>63</v>
      </c>
      <c r="G3057" s="5" t="s">
        <v>462</v>
      </c>
      <c r="H3057" s="70">
        <f>SUMIFS('0. CSM'!C:C,'0. CSM'!L:L,CSM_AGENCY3[[#This Row],[Agency]],'0. CSM'!M:M,CSM_AGENCY3[[#This Row],[Billing CSM Title]])+SUMIFS('0. CSM'!E:E,'0. CSM'!L:L,CSM_AGENCY3[[#This Row],[Agency]],'0. CSM'!M:M,CSM_AGENCY3[[#This Row],[Billing CSM Title]])*1000</f>
        <v>3000</v>
      </c>
      <c r="I3057" s="70">
        <f>SUMIFS('0. CSM'!D:D,'0. CSM'!L:L,CSM_AGENCY3[[#This Row],[Agency]],'0. CSM'!M:M,CSM_AGENCY3[[#This Row],[Billing CSM Title]])+SUMIFS('0. CSM'!F:F,'0. CSM'!L:L,CSM_AGENCY3[[#This Row],[Agency]],'0. CSM'!M:M,CSM_AGENCY3[[#This Row],[Billing CSM Title]])*1000</f>
        <v>2000</v>
      </c>
      <c r="J3057" s="70">
        <f>CSM_AGENCY3[[#This Row],[FY1 ANNUAL]]+CSM_AGENCY3[[#This Row],[FY2 ANNUAL]]</f>
        <v>5000</v>
      </c>
      <c r="K3057" s="70">
        <f>ROUND(CSM_AGENCY3[[#This Row],[FY1 ANNUAL]]/12,2)</f>
        <v>250</v>
      </c>
      <c r="L3057" s="70">
        <f>ROUND(CSM_AGENCY3[[#This Row],[FY2 ANNUAL]]/12,2)</f>
        <v>166.67</v>
      </c>
    </row>
    <row r="3058" spans="1:12" hidden="1" x14ac:dyDescent="0.25">
      <c r="A3058" t="s">
        <v>215</v>
      </c>
      <c r="B3058" t="s">
        <v>337</v>
      </c>
      <c r="C3058" s="4" t="s">
        <v>470</v>
      </c>
      <c r="D3058" s="4"/>
      <c r="E3058" s="4" t="str">
        <f>CSM_AGENCY3[[#This Row],[Agency]]&amp;"-"&amp;CSM_AGENCY3[[#This Row],[Agency Name]]</f>
        <v>038-Joint Legislative Systems Comm</v>
      </c>
      <c r="F3058" s="8" t="s">
        <v>63</v>
      </c>
      <c r="G3058" s="5" t="s">
        <v>462</v>
      </c>
      <c r="H3058" s="70">
        <f>SUMIFS('0. CSM'!C:C,'0. CSM'!L:L,CSM_AGENCY3[[#This Row],[Agency]],'0. CSM'!M:M,CSM_AGENCY3[[#This Row],[Billing CSM Title]])+SUMIFS('0. CSM'!E:E,'0. CSM'!L:L,CSM_AGENCY3[[#This Row],[Agency]],'0. CSM'!M:M,CSM_AGENCY3[[#This Row],[Billing CSM Title]])*1000</f>
        <v>5000</v>
      </c>
      <c r="I3058" s="70">
        <f>SUMIFS('0. CSM'!D:D,'0. CSM'!L:L,CSM_AGENCY3[[#This Row],[Agency]],'0. CSM'!M:M,CSM_AGENCY3[[#This Row],[Billing CSM Title]])+SUMIFS('0. CSM'!F:F,'0. CSM'!L:L,CSM_AGENCY3[[#This Row],[Agency]],'0. CSM'!M:M,CSM_AGENCY3[[#This Row],[Billing CSM Title]])*1000</f>
        <v>4000</v>
      </c>
      <c r="J3058" s="70">
        <f>CSM_AGENCY3[[#This Row],[FY1 ANNUAL]]+CSM_AGENCY3[[#This Row],[FY2 ANNUAL]]</f>
        <v>9000</v>
      </c>
      <c r="K3058" s="70">
        <f>ROUND(CSM_AGENCY3[[#This Row],[FY1 ANNUAL]]/12,2)</f>
        <v>416.67</v>
      </c>
      <c r="L3058" s="70">
        <f>ROUND(CSM_AGENCY3[[#This Row],[FY2 ANNUAL]]/12,2)</f>
        <v>333.33</v>
      </c>
    </row>
    <row r="3059" spans="1:12" hidden="1" x14ac:dyDescent="0.25">
      <c r="A3059" t="s">
        <v>216</v>
      </c>
      <c r="B3059" t="s">
        <v>338</v>
      </c>
      <c r="C3059" s="4" t="s">
        <v>470</v>
      </c>
      <c r="D3059" s="4"/>
      <c r="E3059" s="4" t="str">
        <f>CSM_AGENCY3[[#This Row],[Agency]]&amp;"-"&amp;CSM_AGENCY3[[#This Row],[Agency Name]]</f>
        <v>040-Statute Law Committee</v>
      </c>
      <c r="F3059" s="8" t="s">
        <v>63</v>
      </c>
      <c r="G3059" s="5" t="s">
        <v>462</v>
      </c>
      <c r="H3059" s="70">
        <f>SUMIFS('0. CSM'!C:C,'0. CSM'!L:L,CSM_AGENCY3[[#This Row],[Agency]],'0. CSM'!M:M,CSM_AGENCY3[[#This Row],[Billing CSM Title]])+SUMIFS('0. CSM'!E:E,'0. CSM'!L:L,CSM_AGENCY3[[#This Row],[Agency]],'0. CSM'!M:M,CSM_AGENCY3[[#This Row],[Billing CSM Title]])*1000</f>
        <v>3000</v>
      </c>
      <c r="I3059" s="70">
        <f>SUMIFS('0. CSM'!D:D,'0. CSM'!L:L,CSM_AGENCY3[[#This Row],[Agency]],'0. CSM'!M:M,CSM_AGENCY3[[#This Row],[Billing CSM Title]])+SUMIFS('0. CSM'!F:F,'0. CSM'!L:L,CSM_AGENCY3[[#This Row],[Agency]],'0. CSM'!M:M,CSM_AGENCY3[[#This Row],[Billing CSM Title]])*1000</f>
        <v>3000</v>
      </c>
      <c r="J3059" s="70">
        <f>CSM_AGENCY3[[#This Row],[FY1 ANNUAL]]+CSM_AGENCY3[[#This Row],[FY2 ANNUAL]]</f>
        <v>6000</v>
      </c>
      <c r="K3059" s="70">
        <f>ROUND(CSM_AGENCY3[[#This Row],[FY1 ANNUAL]]/12,2)</f>
        <v>250</v>
      </c>
      <c r="L3059" s="70">
        <f>ROUND(CSM_AGENCY3[[#This Row],[FY2 ANNUAL]]/12,2)</f>
        <v>250</v>
      </c>
    </row>
    <row r="3060" spans="1:12" hidden="1" x14ac:dyDescent="0.25">
      <c r="A3060" t="s">
        <v>217</v>
      </c>
      <c r="B3060" t="s">
        <v>339</v>
      </c>
      <c r="C3060" s="4" t="s">
        <v>470</v>
      </c>
      <c r="D3060" s="4"/>
      <c r="E3060" s="4" t="str">
        <f>CSM_AGENCY3[[#This Row],[Agency]]&amp;"-"&amp;CSM_AGENCY3[[#This Row],[Agency Name]]</f>
        <v>045-Supreme Court</v>
      </c>
      <c r="F3060" s="8" t="s">
        <v>63</v>
      </c>
      <c r="G3060" s="5" t="s">
        <v>462</v>
      </c>
      <c r="H3060" s="70">
        <f>SUMIFS('0. CSM'!C:C,'0. CSM'!L:L,CSM_AGENCY3[[#This Row],[Agency]],'0. CSM'!M:M,CSM_AGENCY3[[#This Row],[Billing CSM Title]])+SUMIFS('0. CSM'!E:E,'0. CSM'!L:L,CSM_AGENCY3[[#This Row],[Agency]],'0. CSM'!M:M,CSM_AGENCY3[[#This Row],[Billing CSM Title]])*1000</f>
        <v>4000</v>
      </c>
      <c r="I3060" s="70">
        <f>SUMIFS('0. CSM'!D:D,'0. CSM'!L:L,CSM_AGENCY3[[#This Row],[Agency]],'0. CSM'!M:M,CSM_AGENCY3[[#This Row],[Billing CSM Title]])+SUMIFS('0. CSM'!F:F,'0. CSM'!L:L,CSM_AGENCY3[[#This Row],[Agency]],'0. CSM'!M:M,CSM_AGENCY3[[#This Row],[Billing CSM Title]])*1000</f>
        <v>5000</v>
      </c>
      <c r="J3060" s="70">
        <f>CSM_AGENCY3[[#This Row],[FY1 ANNUAL]]+CSM_AGENCY3[[#This Row],[FY2 ANNUAL]]</f>
        <v>9000</v>
      </c>
      <c r="K3060" s="70">
        <f>ROUND(CSM_AGENCY3[[#This Row],[FY1 ANNUAL]]/12,2)</f>
        <v>333.33</v>
      </c>
      <c r="L3060" s="70">
        <f>ROUND(CSM_AGENCY3[[#This Row],[FY2 ANNUAL]]/12,2)</f>
        <v>416.67</v>
      </c>
    </row>
    <row r="3061" spans="1:12" hidden="1" x14ac:dyDescent="0.25">
      <c r="A3061" t="s">
        <v>218</v>
      </c>
      <c r="B3061" t="s">
        <v>340</v>
      </c>
      <c r="C3061" s="4" t="s">
        <v>470</v>
      </c>
      <c r="D3061" s="4"/>
      <c r="E3061" s="4" t="str">
        <f>CSM_AGENCY3[[#This Row],[Agency]]&amp;"-"&amp;CSM_AGENCY3[[#This Row],[Agency Name]]</f>
        <v>046-State Law Library</v>
      </c>
      <c r="F3061" s="8" t="s">
        <v>63</v>
      </c>
      <c r="G3061" s="5" t="s">
        <v>462</v>
      </c>
      <c r="H3061" s="70">
        <f>SUMIFS('0. CSM'!C:C,'0. CSM'!L:L,CSM_AGENCY3[[#This Row],[Agency]],'0. CSM'!M:M,CSM_AGENCY3[[#This Row],[Billing CSM Title]])+SUMIFS('0. CSM'!E:E,'0. CSM'!L:L,CSM_AGENCY3[[#This Row],[Agency]],'0. CSM'!M:M,CSM_AGENCY3[[#This Row],[Billing CSM Title]])*1000</f>
        <v>0</v>
      </c>
      <c r="I3061" s="70">
        <v>0</v>
      </c>
      <c r="J3061" s="70">
        <f>CSM_AGENCY3[[#This Row],[FY1 ANNUAL]]+CSM_AGENCY3[[#This Row],[FY2 ANNUAL]]</f>
        <v>0</v>
      </c>
      <c r="K3061" s="70">
        <f>ROUND(CSM_AGENCY3[[#This Row],[FY1 ANNUAL]]/12,2)</f>
        <v>0</v>
      </c>
      <c r="L3061" s="70">
        <f>ROUND(CSM_AGENCY3[[#This Row],[FY2 ANNUAL]]/12,2)</f>
        <v>0</v>
      </c>
    </row>
    <row r="3062" spans="1:12" hidden="1" x14ac:dyDescent="0.25">
      <c r="A3062" t="s">
        <v>219</v>
      </c>
      <c r="B3062" t="s">
        <v>341</v>
      </c>
      <c r="C3062" s="4" t="s">
        <v>470</v>
      </c>
      <c r="D3062" s="4"/>
      <c r="E3062" s="4" t="str">
        <f>CSM_AGENCY3[[#This Row],[Agency]]&amp;"-"&amp;CSM_AGENCY3[[#This Row],[Agency Name]]</f>
        <v>048-Court of Appeals</v>
      </c>
      <c r="F3062" s="8" t="s">
        <v>63</v>
      </c>
      <c r="G3062" s="5" t="s">
        <v>462</v>
      </c>
      <c r="H3062" s="70">
        <f>SUMIFS('0. CSM'!C:C,'0. CSM'!L:L,CSM_AGENCY3[[#This Row],[Agency]],'0. CSM'!M:M,CSM_AGENCY3[[#This Row],[Billing CSM Title]])+SUMIFS('0. CSM'!E:E,'0. CSM'!L:L,CSM_AGENCY3[[#This Row],[Agency]],'0. CSM'!M:M,CSM_AGENCY3[[#This Row],[Billing CSM Title]])*1000</f>
        <v>9000</v>
      </c>
      <c r="I3062" s="70">
        <f>SUMIFS('0. CSM'!D:D,'0. CSM'!L:L,CSM_AGENCY3[[#This Row],[Agency]],'0. CSM'!M:M,CSM_AGENCY3[[#This Row],[Billing CSM Title]])+SUMIFS('0. CSM'!F:F,'0. CSM'!L:L,CSM_AGENCY3[[#This Row],[Agency]],'0. CSM'!M:M,CSM_AGENCY3[[#This Row],[Billing CSM Title]])*1000</f>
        <v>10000</v>
      </c>
      <c r="J3062" s="70">
        <f>CSM_AGENCY3[[#This Row],[FY1 ANNUAL]]+CSM_AGENCY3[[#This Row],[FY2 ANNUAL]]</f>
        <v>19000</v>
      </c>
      <c r="K3062" s="70">
        <f>ROUND(CSM_AGENCY3[[#This Row],[FY1 ANNUAL]]/12,2)</f>
        <v>750</v>
      </c>
      <c r="L3062" s="70">
        <f>ROUND(CSM_AGENCY3[[#This Row],[FY2 ANNUAL]]/12,2)</f>
        <v>833.33</v>
      </c>
    </row>
    <row r="3063" spans="1:12" hidden="1" x14ac:dyDescent="0.25">
      <c r="A3063" t="s">
        <v>220</v>
      </c>
      <c r="B3063" t="s">
        <v>342</v>
      </c>
      <c r="C3063" s="4" t="s">
        <v>470</v>
      </c>
      <c r="D3063" s="4"/>
      <c r="E3063" s="4" t="str">
        <f>CSM_AGENCY3[[#This Row],[Agency]]&amp;"-"&amp;CSM_AGENCY3[[#This Row],[Agency Name]]</f>
        <v>050-Commission on Judicial Conduct</v>
      </c>
      <c r="F3063" s="8" t="s">
        <v>63</v>
      </c>
      <c r="G3063" s="5" t="s">
        <v>462</v>
      </c>
      <c r="H3063" s="70">
        <f>SUMIFS('0. CSM'!C:C,'0. CSM'!L:L,CSM_AGENCY3[[#This Row],[Agency]],'0. CSM'!M:M,CSM_AGENCY3[[#This Row],[Billing CSM Title]])+SUMIFS('0. CSM'!E:E,'0. CSM'!L:L,CSM_AGENCY3[[#This Row],[Agency]],'0. CSM'!M:M,CSM_AGENCY3[[#This Row],[Billing CSM Title]])*1000</f>
        <v>0</v>
      </c>
      <c r="I3063" s="70">
        <f>SUMIFS('0. CSM'!D:D,'0. CSM'!L:L,CSM_AGENCY3[[#This Row],[Agency]],'0. CSM'!M:M,CSM_AGENCY3[[#This Row],[Billing CSM Title]])+SUMIFS('0. CSM'!F:F,'0. CSM'!L:L,CSM_AGENCY3[[#This Row],[Agency]],'0. CSM'!M:M,CSM_AGENCY3[[#This Row],[Billing CSM Title]])*1000</f>
        <v>1000</v>
      </c>
      <c r="J3063" s="70">
        <f>CSM_AGENCY3[[#This Row],[FY1 ANNUAL]]+CSM_AGENCY3[[#This Row],[FY2 ANNUAL]]</f>
        <v>1000</v>
      </c>
      <c r="K3063" s="70">
        <f>ROUND(CSM_AGENCY3[[#This Row],[FY1 ANNUAL]]/12,2)</f>
        <v>0</v>
      </c>
      <c r="L3063" s="70">
        <f>ROUND(CSM_AGENCY3[[#This Row],[FY2 ANNUAL]]/12,2)</f>
        <v>83.33</v>
      </c>
    </row>
    <row r="3064" spans="1:12" hidden="1" x14ac:dyDescent="0.25">
      <c r="A3064" t="s">
        <v>221</v>
      </c>
      <c r="B3064" t="s">
        <v>343</v>
      </c>
      <c r="C3064" s="4" t="s">
        <v>470</v>
      </c>
      <c r="D3064" s="4"/>
      <c r="E3064" s="4" t="str">
        <f>CSM_AGENCY3[[#This Row],[Agency]]&amp;"-"&amp;CSM_AGENCY3[[#This Row],[Agency Name]]</f>
        <v>055-Administrative Office of the Courts</v>
      </c>
      <c r="F3064" s="8" t="s">
        <v>63</v>
      </c>
      <c r="G3064" s="5" t="s">
        <v>462</v>
      </c>
      <c r="H3064" s="70">
        <f>SUMIFS('0. CSM'!C:C,'0. CSM'!L:L,CSM_AGENCY3[[#This Row],[Agency]],'0. CSM'!M:M,CSM_AGENCY3[[#This Row],[Billing CSM Title]])+SUMIFS('0. CSM'!E:E,'0. CSM'!L:L,CSM_AGENCY3[[#This Row],[Agency]],'0. CSM'!M:M,CSM_AGENCY3[[#This Row],[Billing CSM Title]])*1000</f>
        <v>35000</v>
      </c>
      <c r="I3064" s="70">
        <f>SUMIFS('0. CSM'!D:D,'0. CSM'!L:L,CSM_AGENCY3[[#This Row],[Agency]],'0. CSM'!M:M,CSM_AGENCY3[[#This Row],[Billing CSM Title]])+SUMIFS('0. CSM'!F:F,'0. CSM'!L:L,CSM_AGENCY3[[#This Row],[Agency]],'0. CSM'!M:M,CSM_AGENCY3[[#This Row],[Billing CSM Title]])*1000</f>
        <v>35000</v>
      </c>
      <c r="J3064" s="70">
        <f>CSM_AGENCY3[[#This Row],[FY1 ANNUAL]]+CSM_AGENCY3[[#This Row],[FY2 ANNUAL]]</f>
        <v>70000</v>
      </c>
      <c r="K3064" s="70">
        <f>ROUND(CSM_AGENCY3[[#This Row],[FY1 ANNUAL]]/12,2)</f>
        <v>2916.67</v>
      </c>
      <c r="L3064" s="70">
        <f>ROUND(CSM_AGENCY3[[#This Row],[FY2 ANNUAL]]/12,2)</f>
        <v>2916.67</v>
      </c>
    </row>
    <row r="3065" spans="1:12" hidden="1" x14ac:dyDescent="0.25">
      <c r="A3065" t="s">
        <v>222</v>
      </c>
      <c r="B3065" t="s">
        <v>344</v>
      </c>
      <c r="C3065" s="4" t="s">
        <v>470</v>
      </c>
      <c r="D3065" s="4"/>
      <c r="E3065" s="4" t="str">
        <f>CSM_AGENCY3[[#This Row],[Agency]]&amp;"-"&amp;CSM_AGENCY3[[#This Row],[Agency Name]]</f>
        <v>056-Office of Public Defense</v>
      </c>
      <c r="F3065" s="8" t="s">
        <v>63</v>
      </c>
      <c r="G3065" s="5" t="s">
        <v>462</v>
      </c>
      <c r="H3065" s="70">
        <f>SUMIFS('0. CSM'!C:C,'0. CSM'!L:L,CSM_AGENCY3[[#This Row],[Agency]],'0. CSM'!M:M,CSM_AGENCY3[[#This Row],[Billing CSM Title]])+SUMIFS('0. CSM'!E:E,'0. CSM'!L:L,CSM_AGENCY3[[#This Row],[Agency]],'0. CSM'!M:M,CSM_AGENCY3[[#This Row],[Billing CSM Title]])*1000</f>
        <v>2000</v>
      </c>
      <c r="I3065" s="70">
        <f>SUMIFS('0. CSM'!D:D,'0. CSM'!L:L,CSM_AGENCY3[[#This Row],[Agency]],'0. CSM'!M:M,CSM_AGENCY3[[#This Row],[Billing CSM Title]])+SUMIFS('0. CSM'!F:F,'0. CSM'!L:L,CSM_AGENCY3[[#This Row],[Agency]],'0. CSM'!M:M,CSM_AGENCY3[[#This Row],[Billing CSM Title]])*1000</f>
        <v>2000</v>
      </c>
      <c r="J3065" s="70">
        <f>CSM_AGENCY3[[#This Row],[FY1 ANNUAL]]+CSM_AGENCY3[[#This Row],[FY2 ANNUAL]]</f>
        <v>4000</v>
      </c>
      <c r="K3065" s="70">
        <f>ROUND(CSM_AGENCY3[[#This Row],[FY1 ANNUAL]]/12,2)</f>
        <v>166.67</v>
      </c>
      <c r="L3065" s="70">
        <f>ROUND(CSM_AGENCY3[[#This Row],[FY2 ANNUAL]]/12,2)</f>
        <v>166.67</v>
      </c>
    </row>
    <row r="3066" spans="1:12" hidden="1" x14ac:dyDescent="0.25">
      <c r="A3066" t="s">
        <v>223</v>
      </c>
      <c r="B3066" t="s">
        <v>345</v>
      </c>
      <c r="C3066" s="4" t="s">
        <v>470</v>
      </c>
      <c r="D3066" s="4"/>
      <c r="E3066" s="4" t="str">
        <f>CSM_AGENCY3[[#This Row],[Agency]]&amp;"-"&amp;CSM_AGENCY3[[#This Row],[Agency Name]]</f>
        <v>057-Office of Civil Legal Aid</v>
      </c>
      <c r="F3066" s="8" t="s">
        <v>63</v>
      </c>
      <c r="G3066" s="5" t="s">
        <v>462</v>
      </c>
      <c r="H3066" s="70">
        <f>SUMIFS('0. CSM'!C:C,'0. CSM'!L:L,CSM_AGENCY3[[#This Row],[Agency]],'0. CSM'!M:M,CSM_AGENCY3[[#This Row],[Billing CSM Title]])+SUMIFS('0. CSM'!E:E,'0. CSM'!L:L,CSM_AGENCY3[[#This Row],[Agency]],'0. CSM'!M:M,CSM_AGENCY3[[#This Row],[Billing CSM Title]])*1000</f>
        <v>1000</v>
      </c>
      <c r="I3066" s="70">
        <f>SUMIFS('0. CSM'!D:D,'0. CSM'!L:L,CSM_AGENCY3[[#This Row],[Agency]],'0. CSM'!M:M,CSM_AGENCY3[[#This Row],[Billing CSM Title]])+SUMIFS('0. CSM'!F:F,'0. CSM'!L:L,CSM_AGENCY3[[#This Row],[Agency]],'0. CSM'!M:M,CSM_AGENCY3[[#This Row],[Billing CSM Title]])*1000</f>
        <v>0</v>
      </c>
      <c r="J3066" s="70">
        <f>CSM_AGENCY3[[#This Row],[FY1 ANNUAL]]+CSM_AGENCY3[[#This Row],[FY2 ANNUAL]]</f>
        <v>1000</v>
      </c>
      <c r="K3066" s="70">
        <f>ROUND(CSM_AGENCY3[[#This Row],[FY1 ANNUAL]]/12,2)</f>
        <v>83.33</v>
      </c>
      <c r="L3066" s="70">
        <f>ROUND(CSM_AGENCY3[[#This Row],[FY2 ANNUAL]]/12,2)</f>
        <v>0</v>
      </c>
    </row>
    <row r="3067" spans="1:12" hidden="1" x14ac:dyDescent="0.25">
      <c r="A3067" t="s">
        <v>224</v>
      </c>
      <c r="B3067" t="s">
        <v>346</v>
      </c>
      <c r="C3067" s="4" t="s">
        <v>470</v>
      </c>
      <c r="D3067" s="4"/>
      <c r="E3067" s="4" t="str">
        <f>CSM_AGENCY3[[#This Row],[Agency]]&amp;"-"&amp;CSM_AGENCY3[[#This Row],[Agency Name]]</f>
        <v>075-Office of the Governor</v>
      </c>
      <c r="F3067" s="8" t="s">
        <v>63</v>
      </c>
      <c r="G3067" s="5" t="s">
        <v>462</v>
      </c>
      <c r="H3067" s="70">
        <f>SUMIFS('0. CSM'!C:C,'0. CSM'!L:L,CSM_AGENCY3[[#This Row],[Agency]],'0. CSM'!M:M,CSM_AGENCY3[[#This Row],[Billing CSM Title]])+SUMIFS('0. CSM'!E:E,'0. CSM'!L:L,CSM_AGENCY3[[#This Row],[Agency]],'0. CSM'!M:M,CSM_AGENCY3[[#This Row],[Billing CSM Title]])*1000</f>
        <v>5000</v>
      </c>
      <c r="I3067" s="70">
        <f>SUMIFS('0. CSM'!D:D,'0. CSM'!L:L,CSM_AGENCY3[[#This Row],[Agency]],'0. CSM'!M:M,CSM_AGENCY3[[#This Row],[Billing CSM Title]])+SUMIFS('0. CSM'!F:F,'0. CSM'!L:L,CSM_AGENCY3[[#This Row],[Agency]],'0. CSM'!M:M,CSM_AGENCY3[[#This Row],[Billing CSM Title]])*1000</f>
        <v>5000</v>
      </c>
      <c r="J3067" s="70">
        <f>CSM_AGENCY3[[#This Row],[FY1 ANNUAL]]+CSM_AGENCY3[[#This Row],[FY2 ANNUAL]]</f>
        <v>10000</v>
      </c>
      <c r="K3067" s="70">
        <f>ROUND(CSM_AGENCY3[[#This Row],[FY1 ANNUAL]]/12,2)</f>
        <v>416.67</v>
      </c>
      <c r="L3067" s="70">
        <f>ROUND(CSM_AGENCY3[[#This Row],[FY2 ANNUAL]]/12,2)</f>
        <v>416.67</v>
      </c>
    </row>
    <row r="3068" spans="1:12" hidden="1" x14ac:dyDescent="0.25">
      <c r="A3068" t="s">
        <v>225</v>
      </c>
      <c r="B3068" t="s">
        <v>347</v>
      </c>
      <c r="C3068" s="4" t="s">
        <v>470</v>
      </c>
      <c r="D3068" s="4"/>
      <c r="E3068" s="4" t="str">
        <f>CSM_AGENCY3[[#This Row],[Agency]]&amp;"-"&amp;CSM_AGENCY3[[#This Row],[Agency Name]]</f>
        <v>080-Office of the Lieutenant Governor</v>
      </c>
      <c r="F3068" s="8" t="s">
        <v>63</v>
      </c>
      <c r="G3068" s="5" t="s">
        <v>462</v>
      </c>
      <c r="H3068" s="70">
        <f>SUMIFS('0. CSM'!C:C,'0. CSM'!L:L,CSM_AGENCY3[[#This Row],[Agency]],'0. CSM'!M:M,CSM_AGENCY3[[#This Row],[Billing CSM Title]])+SUMIFS('0. CSM'!E:E,'0. CSM'!L:L,CSM_AGENCY3[[#This Row],[Agency]],'0. CSM'!M:M,CSM_AGENCY3[[#This Row],[Billing CSM Title]])*1000</f>
        <v>0</v>
      </c>
      <c r="I3068" s="70">
        <f>SUMIFS('0. CSM'!D:D,'0. CSM'!L:L,CSM_AGENCY3[[#This Row],[Agency]],'0. CSM'!M:M,CSM_AGENCY3[[#This Row],[Billing CSM Title]])+SUMIFS('0. CSM'!F:F,'0. CSM'!L:L,CSM_AGENCY3[[#This Row],[Agency]],'0. CSM'!M:M,CSM_AGENCY3[[#This Row],[Billing CSM Title]])*1000</f>
        <v>1000</v>
      </c>
      <c r="J3068" s="70">
        <f>CSM_AGENCY3[[#This Row],[FY1 ANNUAL]]+CSM_AGENCY3[[#This Row],[FY2 ANNUAL]]</f>
        <v>1000</v>
      </c>
      <c r="K3068" s="70">
        <f>ROUND(CSM_AGENCY3[[#This Row],[FY1 ANNUAL]]/12,2)</f>
        <v>0</v>
      </c>
      <c r="L3068" s="70">
        <f>ROUND(CSM_AGENCY3[[#This Row],[FY2 ANNUAL]]/12,2)</f>
        <v>83.33</v>
      </c>
    </row>
    <row r="3069" spans="1:12" hidden="1" x14ac:dyDescent="0.25">
      <c r="A3069" t="s">
        <v>227</v>
      </c>
      <c r="B3069" t="s">
        <v>349</v>
      </c>
      <c r="C3069" s="4" t="s">
        <v>470</v>
      </c>
      <c r="D3069" s="4"/>
      <c r="E3069" s="4" t="str">
        <f>CSM_AGENCY3[[#This Row],[Agency]]&amp;"-"&amp;CSM_AGENCY3[[#This Row],[Agency Name]]</f>
        <v>083-WA St Leadership Bd</v>
      </c>
      <c r="F3069" s="8" t="s">
        <v>63</v>
      </c>
      <c r="G3069" s="5" t="s">
        <v>462</v>
      </c>
      <c r="H3069" s="70">
        <f>SUMIFS('0. CSM'!C:C,'0. CSM'!L:L,CSM_AGENCY3[[#This Row],[Agency]],'0. CSM'!M:M,CSM_AGENCY3[[#This Row],[Billing CSM Title]])+SUMIFS('0. CSM'!E:E,'0. CSM'!L:L,CSM_AGENCY3[[#This Row],[Agency]],'0. CSM'!M:M,CSM_AGENCY3[[#This Row],[Billing CSM Title]])*1000</f>
        <v>0</v>
      </c>
      <c r="I3069" s="70">
        <f>SUMIFS('0. CSM'!D:D,'0. CSM'!L:L,CSM_AGENCY3[[#This Row],[Agency]],'0. CSM'!M:M,CSM_AGENCY3[[#This Row],[Billing CSM Title]])+SUMIFS('0. CSM'!F:F,'0. CSM'!L:L,CSM_AGENCY3[[#This Row],[Agency]],'0. CSM'!M:M,CSM_AGENCY3[[#This Row],[Billing CSM Title]])*1000</f>
        <v>0</v>
      </c>
      <c r="J3069" s="70">
        <f>CSM_AGENCY3[[#This Row],[FY1 ANNUAL]]+CSM_AGENCY3[[#This Row],[FY2 ANNUAL]]</f>
        <v>0</v>
      </c>
      <c r="K3069" s="70">
        <f>ROUND(CSM_AGENCY3[[#This Row],[FY1 ANNUAL]]/12,2)</f>
        <v>0</v>
      </c>
      <c r="L3069" s="70">
        <f>ROUND(CSM_AGENCY3[[#This Row],[FY2 ANNUAL]]/12,2)</f>
        <v>0</v>
      </c>
    </row>
    <row r="3070" spans="1:12" hidden="1" x14ac:dyDescent="0.25">
      <c r="A3070" t="s">
        <v>226</v>
      </c>
      <c r="B3070" t="s">
        <v>348</v>
      </c>
      <c r="C3070" s="4" t="s">
        <v>470</v>
      </c>
      <c r="D3070" s="4"/>
      <c r="E3070" s="4" t="str">
        <f>CSM_AGENCY3[[#This Row],[Agency]]&amp;"-"&amp;CSM_AGENCY3[[#This Row],[Agency Name]]</f>
        <v>082-Public Disclosure Commission</v>
      </c>
      <c r="F3070" s="8" t="s">
        <v>63</v>
      </c>
      <c r="G3070" s="5" t="s">
        <v>462</v>
      </c>
      <c r="H3070" s="70">
        <f>SUMIFS('0. CSM'!C:C,'0. CSM'!L:L,CSM_AGENCY3[[#This Row],[Agency]],'0. CSM'!M:M,CSM_AGENCY3[[#This Row],[Billing CSM Title]])+SUMIFS('0. CSM'!E:E,'0. CSM'!L:L,CSM_AGENCY3[[#This Row],[Agency]],'0. CSM'!M:M,CSM_AGENCY3[[#This Row],[Billing CSM Title]])*1000</f>
        <v>2000</v>
      </c>
      <c r="I3070" s="70">
        <f>SUMIFS('0. CSM'!D:D,'0. CSM'!L:L,CSM_AGENCY3[[#This Row],[Agency]],'0. CSM'!M:M,CSM_AGENCY3[[#This Row],[Billing CSM Title]])+SUMIFS('0. CSM'!F:F,'0. CSM'!L:L,CSM_AGENCY3[[#This Row],[Agency]],'0. CSM'!M:M,CSM_AGENCY3[[#This Row],[Billing CSM Title]])*1000</f>
        <v>2000</v>
      </c>
      <c r="J3070" s="70">
        <f>CSM_AGENCY3[[#This Row],[FY1 ANNUAL]]+CSM_AGENCY3[[#This Row],[FY2 ANNUAL]]</f>
        <v>4000</v>
      </c>
      <c r="K3070" s="70">
        <f>ROUND(CSM_AGENCY3[[#This Row],[FY1 ANNUAL]]/12,2)</f>
        <v>166.67</v>
      </c>
      <c r="L3070" s="70">
        <f>ROUND(CSM_AGENCY3[[#This Row],[FY2 ANNUAL]]/12,2)</f>
        <v>166.67</v>
      </c>
    </row>
    <row r="3071" spans="1:12" hidden="1" x14ac:dyDescent="0.25">
      <c r="A3071" t="s">
        <v>228</v>
      </c>
      <c r="B3071" t="s">
        <v>350</v>
      </c>
      <c r="C3071" s="4" t="s">
        <v>470</v>
      </c>
      <c r="D3071" s="4"/>
      <c r="E3071" s="4" t="str">
        <f>CSM_AGENCY3[[#This Row],[Agency]]&amp;"-"&amp;CSM_AGENCY3[[#This Row],[Agency Name]]</f>
        <v>085-Office of the Secretary of State</v>
      </c>
      <c r="F3071" s="8" t="s">
        <v>63</v>
      </c>
      <c r="G3071" s="5" t="s">
        <v>462</v>
      </c>
      <c r="H3071" s="70">
        <f>SUMIFS('0. CSM'!C:C,'0. CSM'!L:L,CSM_AGENCY3[[#This Row],[Agency]],'0. CSM'!M:M,CSM_AGENCY3[[#This Row],[Billing CSM Title]])+SUMIFS('0. CSM'!E:E,'0. CSM'!L:L,CSM_AGENCY3[[#This Row],[Agency]],'0. CSM'!M:M,CSM_AGENCY3[[#This Row],[Billing CSM Title]])*1000</f>
        <v>19000</v>
      </c>
      <c r="I3071" s="70">
        <f>SUMIFS('0. CSM'!D:D,'0. CSM'!L:L,CSM_AGENCY3[[#This Row],[Agency]],'0. CSM'!M:M,CSM_AGENCY3[[#This Row],[Billing CSM Title]])+SUMIFS('0. CSM'!F:F,'0. CSM'!L:L,CSM_AGENCY3[[#This Row],[Agency]],'0. CSM'!M:M,CSM_AGENCY3[[#This Row],[Billing CSM Title]])*1000</f>
        <v>20000</v>
      </c>
      <c r="J3071" s="70">
        <f>CSM_AGENCY3[[#This Row],[FY1 ANNUAL]]+CSM_AGENCY3[[#This Row],[FY2 ANNUAL]]</f>
        <v>39000</v>
      </c>
      <c r="K3071" s="70">
        <f>ROUND(CSM_AGENCY3[[#This Row],[FY1 ANNUAL]]/12,2)</f>
        <v>1583.33</v>
      </c>
      <c r="L3071" s="70">
        <f>ROUND(CSM_AGENCY3[[#This Row],[FY2 ANNUAL]]/12,2)</f>
        <v>1666.67</v>
      </c>
    </row>
    <row r="3072" spans="1:12" hidden="1" x14ac:dyDescent="0.25">
      <c r="A3072" t="s">
        <v>229</v>
      </c>
      <c r="B3072" t="s">
        <v>351</v>
      </c>
      <c r="C3072" s="4" t="s">
        <v>470</v>
      </c>
      <c r="D3072" s="4"/>
      <c r="E3072" s="4" t="str">
        <f>CSM_AGENCY3[[#This Row],[Agency]]&amp;"-"&amp;CSM_AGENCY3[[#This Row],[Agency Name]]</f>
        <v>086-Governor's Office of Indian Affairs</v>
      </c>
      <c r="F3072" s="8" t="s">
        <v>63</v>
      </c>
      <c r="G3072" s="5" t="s">
        <v>462</v>
      </c>
      <c r="H3072" s="70">
        <f>SUMIFS('0. CSM'!C:C,'0. CSM'!L:L,CSM_AGENCY3[[#This Row],[Agency]],'0. CSM'!M:M,CSM_AGENCY3[[#This Row],[Billing CSM Title]])+SUMIFS('0. CSM'!E:E,'0. CSM'!L:L,CSM_AGENCY3[[#This Row],[Agency]],'0. CSM'!M:M,CSM_AGENCY3[[#This Row],[Billing CSM Title]])*1000</f>
        <v>0</v>
      </c>
      <c r="I3072" s="70">
        <f>SUMIFS('0. CSM'!D:D,'0. CSM'!L:L,CSM_AGENCY3[[#This Row],[Agency]],'0. CSM'!M:M,CSM_AGENCY3[[#This Row],[Billing CSM Title]])+SUMIFS('0. CSM'!F:F,'0. CSM'!L:L,CSM_AGENCY3[[#This Row],[Agency]],'0. CSM'!M:M,CSM_AGENCY3[[#This Row],[Billing CSM Title]])*1000</f>
        <v>0</v>
      </c>
      <c r="J3072" s="70">
        <f>CSM_AGENCY3[[#This Row],[FY1 ANNUAL]]+CSM_AGENCY3[[#This Row],[FY2 ANNUAL]]</f>
        <v>0</v>
      </c>
      <c r="K3072" s="70">
        <f>ROUND(CSM_AGENCY3[[#This Row],[FY1 ANNUAL]]/12,2)</f>
        <v>0</v>
      </c>
      <c r="L3072" s="70">
        <f>ROUND(CSM_AGENCY3[[#This Row],[FY2 ANNUAL]]/12,2)</f>
        <v>0</v>
      </c>
    </row>
    <row r="3073" spans="1:12" hidden="1" x14ac:dyDescent="0.25">
      <c r="A3073" t="s">
        <v>230</v>
      </c>
      <c r="B3073" t="s">
        <v>352</v>
      </c>
      <c r="C3073" s="4" t="s">
        <v>470</v>
      </c>
      <c r="D3073" s="4"/>
      <c r="E3073" s="4" t="str">
        <f>CSM_AGENCY3[[#This Row],[Agency]]&amp;"-"&amp;CSM_AGENCY3[[#This Row],[Agency Name]]</f>
        <v>087-Asian-Pacific-American Affrs</v>
      </c>
      <c r="F3073" s="8" t="s">
        <v>63</v>
      </c>
      <c r="G3073" s="5" t="s">
        <v>462</v>
      </c>
      <c r="H3073" s="70">
        <f>SUMIFS('0. CSM'!C:C,'0. CSM'!L:L,CSM_AGENCY3[[#This Row],[Agency]],'0. CSM'!M:M,CSM_AGENCY3[[#This Row],[Billing CSM Title]])+SUMIFS('0. CSM'!E:E,'0. CSM'!L:L,CSM_AGENCY3[[#This Row],[Agency]],'0. CSM'!M:M,CSM_AGENCY3[[#This Row],[Billing CSM Title]])*1000</f>
        <v>0</v>
      </c>
      <c r="I3073" s="70">
        <f>SUMIFS('0. CSM'!D:D,'0. CSM'!L:L,CSM_AGENCY3[[#This Row],[Agency]],'0. CSM'!M:M,CSM_AGENCY3[[#This Row],[Billing CSM Title]])+SUMIFS('0. CSM'!F:F,'0. CSM'!L:L,CSM_AGENCY3[[#This Row],[Agency]],'0. CSM'!M:M,CSM_AGENCY3[[#This Row],[Billing CSM Title]])*1000</f>
        <v>0</v>
      </c>
      <c r="J3073" s="70">
        <f>CSM_AGENCY3[[#This Row],[FY1 ANNUAL]]+CSM_AGENCY3[[#This Row],[FY2 ANNUAL]]</f>
        <v>0</v>
      </c>
      <c r="K3073" s="70">
        <f>ROUND(CSM_AGENCY3[[#This Row],[FY1 ANNUAL]]/12,2)</f>
        <v>0</v>
      </c>
      <c r="L3073" s="70">
        <f>ROUND(CSM_AGENCY3[[#This Row],[FY2 ANNUAL]]/12,2)</f>
        <v>0</v>
      </c>
    </row>
    <row r="3074" spans="1:12" hidden="1" x14ac:dyDescent="0.25">
      <c r="A3074" t="s">
        <v>231</v>
      </c>
      <c r="B3074" t="s">
        <v>353</v>
      </c>
      <c r="C3074" s="4" t="s">
        <v>470</v>
      </c>
      <c r="D3074" s="4"/>
      <c r="E3074" s="4" t="str">
        <f>CSM_AGENCY3[[#This Row],[Agency]]&amp;"-"&amp;CSM_AGENCY3[[#This Row],[Agency Name]]</f>
        <v>090-Office of the State Treasurer</v>
      </c>
      <c r="F3074" s="8" t="s">
        <v>63</v>
      </c>
      <c r="G3074" s="5" t="s">
        <v>462</v>
      </c>
      <c r="H3074" s="70">
        <f>SUMIFS('0. CSM'!C:C,'0. CSM'!L:L,CSM_AGENCY3[[#This Row],[Agency]],'0. CSM'!M:M,CSM_AGENCY3[[#This Row],[Billing CSM Title]])+SUMIFS('0. CSM'!E:E,'0. CSM'!L:L,CSM_AGENCY3[[#This Row],[Agency]],'0. CSM'!M:M,CSM_AGENCY3[[#This Row],[Billing CSM Title]])*1000</f>
        <v>5000</v>
      </c>
      <c r="I3074" s="70">
        <f>SUMIFS('0. CSM'!D:D,'0. CSM'!L:L,CSM_AGENCY3[[#This Row],[Agency]],'0. CSM'!M:M,CSM_AGENCY3[[#This Row],[Billing CSM Title]])+SUMIFS('0. CSM'!F:F,'0. CSM'!L:L,CSM_AGENCY3[[#This Row],[Agency]],'0. CSM'!M:M,CSM_AGENCY3[[#This Row],[Billing CSM Title]])*1000</f>
        <v>4000</v>
      </c>
      <c r="J3074" s="70">
        <f>CSM_AGENCY3[[#This Row],[FY1 ANNUAL]]+CSM_AGENCY3[[#This Row],[FY2 ANNUAL]]</f>
        <v>9000</v>
      </c>
      <c r="K3074" s="70">
        <f>ROUND(CSM_AGENCY3[[#This Row],[FY1 ANNUAL]]/12,2)</f>
        <v>416.67</v>
      </c>
      <c r="L3074" s="70">
        <f>ROUND(CSM_AGENCY3[[#This Row],[FY2 ANNUAL]]/12,2)</f>
        <v>333.33</v>
      </c>
    </row>
    <row r="3075" spans="1:12" hidden="1" x14ac:dyDescent="0.25">
      <c r="A3075" t="s">
        <v>232</v>
      </c>
      <c r="B3075" t="s">
        <v>354</v>
      </c>
      <c r="C3075" s="4" t="s">
        <v>470</v>
      </c>
      <c r="D3075" s="4"/>
      <c r="E3075" s="4" t="str">
        <f>CSM_AGENCY3[[#This Row],[Agency]]&amp;"-"&amp;CSM_AGENCY3[[#This Row],[Agency Name]]</f>
        <v>091-Redistricting Commission</v>
      </c>
      <c r="F3075" s="8" t="s">
        <v>63</v>
      </c>
      <c r="G3075" s="5" t="s">
        <v>462</v>
      </c>
      <c r="H3075" s="70">
        <f>SUMIFS('0. CSM'!C:C,'0. CSM'!L:L,CSM_AGENCY3[[#This Row],[Agency]],'0. CSM'!M:M,CSM_AGENCY3[[#This Row],[Billing CSM Title]])+SUMIFS('0. CSM'!E:E,'0. CSM'!L:L,CSM_AGENCY3[[#This Row],[Agency]],'0. CSM'!M:M,CSM_AGENCY3[[#This Row],[Billing CSM Title]])*1000</f>
        <v>0</v>
      </c>
      <c r="I3075" s="70">
        <f>SUMIFS('0. CSM'!D:D,'0. CSM'!L:L,CSM_AGENCY3[[#This Row],[Agency]],'0. CSM'!M:M,CSM_AGENCY3[[#This Row],[Billing CSM Title]])+SUMIFS('0. CSM'!F:F,'0. CSM'!L:L,CSM_AGENCY3[[#This Row],[Agency]],'0. CSM'!M:M,CSM_AGENCY3[[#This Row],[Billing CSM Title]])*1000</f>
        <v>0</v>
      </c>
      <c r="J3075" s="70">
        <f>CSM_AGENCY3[[#This Row],[FY1 ANNUAL]]+CSM_AGENCY3[[#This Row],[FY2 ANNUAL]]</f>
        <v>0</v>
      </c>
      <c r="K3075" s="70">
        <f>ROUND(CSM_AGENCY3[[#This Row],[FY1 ANNUAL]]/12,2)</f>
        <v>0</v>
      </c>
      <c r="L3075" s="70">
        <f>ROUND(CSM_AGENCY3[[#This Row],[FY2 ANNUAL]]/12,2)</f>
        <v>0</v>
      </c>
    </row>
    <row r="3076" spans="1:12" hidden="1" x14ac:dyDescent="0.25">
      <c r="A3076" t="s">
        <v>233</v>
      </c>
      <c r="B3076" t="s">
        <v>355</v>
      </c>
      <c r="C3076" s="4" t="s">
        <v>470</v>
      </c>
      <c r="D3076" s="4"/>
      <c r="E3076" s="4" t="str">
        <f>CSM_AGENCY3[[#This Row],[Agency]]&amp;"-"&amp;CSM_AGENCY3[[#This Row],[Agency Name]]</f>
        <v>095-Office of the State Auditor</v>
      </c>
      <c r="F3076" s="8" t="s">
        <v>63</v>
      </c>
      <c r="G3076" s="5" t="s">
        <v>462</v>
      </c>
      <c r="H3076" s="70">
        <f>SUMIFS('0. CSM'!C:C,'0. CSM'!L:L,CSM_AGENCY3[[#This Row],[Agency]],'0. CSM'!M:M,CSM_AGENCY3[[#This Row],[Billing CSM Title]])+SUMIFS('0. CSM'!E:E,'0. CSM'!L:L,CSM_AGENCY3[[#This Row],[Agency]],'0. CSM'!M:M,CSM_AGENCY3[[#This Row],[Billing CSM Title]])*1000</f>
        <v>28000</v>
      </c>
      <c r="I3076" s="70">
        <f>SUMIFS('0. CSM'!D:D,'0. CSM'!L:L,CSM_AGENCY3[[#This Row],[Agency]],'0. CSM'!M:M,CSM_AGENCY3[[#This Row],[Billing CSM Title]])+SUMIFS('0. CSM'!F:F,'0. CSM'!L:L,CSM_AGENCY3[[#This Row],[Agency]],'0. CSM'!M:M,CSM_AGENCY3[[#This Row],[Billing CSM Title]])*1000</f>
        <v>31000</v>
      </c>
      <c r="J3076" s="70">
        <f>CSM_AGENCY3[[#This Row],[FY1 ANNUAL]]+CSM_AGENCY3[[#This Row],[FY2 ANNUAL]]</f>
        <v>59000</v>
      </c>
      <c r="K3076" s="70">
        <f>ROUND(CSM_AGENCY3[[#This Row],[FY1 ANNUAL]]/12,2)</f>
        <v>2333.33</v>
      </c>
      <c r="L3076" s="70">
        <f>ROUND(CSM_AGENCY3[[#This Row],[FY2 ANNUAL]]/12,2)</f>
        <v>2583.33</v>
      </c>
    </row>
    <row r="3077" spans="1:12" hidden="1" x14ac:dyDescent="0.25">
      <c r="A3077" t="s">
        <v>234</v>
      </c>
      <c r="B3077" t="s">
        <v>356</v>
      </c>
      <c r="C3077" s="4" t="s">
        <v>470</v>
      </c>
      <c r="D3077" s="4"/>
      <c r="E3077" s="4" t="str">
        <f>CSM_AGENCY3[[#This Row],[Agency]]&amp;"-"&amp;CSM_AGENCY3[[#This Row],[Agency Name]]</f>
        <v>099-Comm Salaries for Elected Officials</v>
      </c>
      <c r="F3077" s="8" t="s">
        <v>63</v>
      </c>
      <c r="G3077" s="5" t="s">
        <v>462</v>
      </c>
      <c r="H3077" s="70">
        <f>SUMIFS('0. CSM'!C:C,'0. CSM'!L:L,CSM_AGENCY3[[#This Row],[Agency]],'0. CSM'!M:M,CSM_AGENCY3[[#This Row],[Billing CSM Title]])+SUMIFS('0. CSM'!E:E,'0. CSM'!L:L,CSM_AGENCY3[[#This Row],[Agency]],'0. CSM'!M:M,CSM_AGENCY3[[#This Row],[Billing CSM Title]])*1000</f>
        <v>0</v>
      </c>
      <c r="I3077" s="70">
        <f>SUMIFS('0. CSM'!D:D,'0. CSM'!L:L,CSM_AGENCY3[[#This Row],[Agency]],'0. CSM'!M:M,CSM_AGENCY3[[#This Row],[Billing CSM Title]])+SUMIFS('0. CSM'!F:F,'0. CSM'!L:L,CSM_AGENCY3[[#This Row],[Agency]],'0. CSM'!M:M,CSM_AGENCY3[[#This Row],[Billing CSM Title]])*1000</f>
        <v>0</v>
      </c>
      <c r="J3077" s="70">
        <f>CSM_AGENCY3[[#This Row],[FY1 ANNUAL]]+CSM_AGENCY3[[#This Row],[FY2 ANNUAL]]</f>
        <v>0</v>
      </c>
      <c r="K3077" s="70">
        <f>ROUND(CSM_AGENCY3[[#This Row],[FY1 ANNUAL]]/12,2)</f>
        <v>0</v>
      </c>
      <c r="L3077" s="70">
        <f>ROUND(CSM_AGENCY3[[#This Row],[FY2 ANNUAL]]/12,2)</f>
        <v>0</v>
      </c>
    </row>
    <row r="3078" spans="1:12" hidden="1" x14ac:dyDescent="0.25">
      <c r="A3078" t="s">
        <v>235</v>
      </c>
      <c r="B3078" t="s">
        <v>357</v>
      </c>
      <c r="C3078" s="4" t="s">
        <v>470</v>
      </c>
      <c r="D3078" s="4"/>
      <c r="E3078" s="4" t="str">
        <f>CSM_AGENCY3[[#This Row],[Agency]]&amp;"-"&amp;CSM_AGENCY3[[#This Row],[Agency Name]]</f>
        <v>100-Office of the Attorney General</v>
      </c>
      <c r="F3078" s="8" t="s">
        <v>63</v>
      </c>
      <c r="G3078" s="5" t="s">
        <v>462</v>
      </c>
      <c r="H3078" s="70">
        <f>SUMIFS('0. CSM'!C:C,'0. CSM'!L:L,CSM_AGENCY3[[#This Row],[Agency]],'0. CSM'!M:M,CSM_AGENCY3[[#This Row],[Billing CSM Title]])+SUMIFS('0. CSM'!E:E,'0. CSM'!L:L,CSM_AGENCY3[[#This Row],[Agency]],'0. CSM'!M:M,CSM_AGENCY3[[#This Row],[Billing CSM Title]])*1000</f>
        <v>109000</v>
      </c>
      <c r="I3078" s="70">
        <f>SUMIFS('0. CSM'!D:D,'0. CSM'!L:L,CSM_AGENCY3[[#This Row],[Agency]],'0. CSM'!M:M,CSM_AGENCY3[[#This Row],[Billing CSM Title]])+SUMIFS('0. CSM'!F:F,'0. CSM'!L:L,CSM_AGENCY3[[#This Row],[Agency]],'0. CSM'!M:M,CSM_AGENCY3[[#This Row],[Billing CSM Title]])*1000</f>
        <v>112000</v>
      </c>
      <c r="J3078" s="70">
        <f>CSM_AGENCY3[[#This Row],[FY1 ANNUAL]]+CSM_AGENCY3[[#This Row],[FY2 ANNUAL]]</f>
        <v>221000</v>
      </c>
      <c r="K3078" s="70">
        <f>ROUND(CSM_AGENCY3[[#This Row],[FY1 ANNUAL]]/12,2)</f>
        <v>9083.33</v>
      </c>
      <c r="L3078" s="70">
        <f>ROUND(CSM_AGENCY3[[#This Row],[FY2 ANNUAL]]/12,2)</f>
        <v>9333.33</v>
      </c>
    </row>
    <row r="3079" spans="1:12" hidden="1" x14ac:dyDescent="0.25">
      <c r="A3079" t="s">
        <v>236</v>
      </c>
      <c r="B3079" t="s">
        <v>358</v>
      </c>
      <c r="C3079" s="4" t="s">
        <v>470</v>
      </c>
      <c r="D3079" s="4"/>
      <c r="E3079" s="4" t="str">
        <f>CSM_AGENCY3[[#This Row],[Agency]]&amp;"-"&amp;CSM_AGENCY3[[#This Row],[Agency Name]]</f>
        <v>101-Caseload Forecast Council</v>
      </c>
      <c r="F3079" s="8" t="s">
        <v>63</v>
      </c>
      <c r="G3079" s="5" t="s">
        <v>462</v>
      </c>
      <c r="H3079" s="70">
        <f>SUMIFS('0. CSM'!C:C,'0. CSM'!L:L,CSM_AGENCY3[[#This Row],[Agency]],'0. CSM'!M:M,CSM_AGENCY3[[#This Row],[Billing CSM Title]])+SUMIFS('0. CSM'!E:E,'0. CSM'!L:L,CSM_AGENCY3[[#This Row],[Agency]],'0. CSM'!M:M,CSM_AGENCY3[[#This Row],[Billing CSM Title]])*1000</f>
        <v>1000</v>
      </c>
      <c r="I3079" s="70">
        <f>SUMIFS('0. CSM'!D:D,'0. CSM'!L:L,CSM_AGENCY3[[#This Row],[Agency]],'0. CSM'!M:M,CSM_AGENCY3[[#This Row],[Billing CSM Title]])+SUMIFS('0. CSM'!F:F,'0. CSM'!L:L,CSM_AGENCY3[[#This Row],[Agency]],'0. CSM'!M:M,CSM_AGENCY3[[#This Row],[Billing CSM Title]])*1000</f>
        <v>1000</v>
      </c>
      <c r="J3079" s="70">
        <f>CSM_AGENCY3[[#This Row],[FY1 ANNUAL]]+CSM_AGENCY3[[#This Row],[FY2 ANNUAL]]</f>
        <v>2000</v>
      </c>
      <c r="K3079" s="70">
        <f>ROUND(CSM_AGENCY3[[#This Row],[FY1 ANNUAL]]/12,2)</f>
        <v>83.33</v>
      </c>
      <c r="L3079" s="70">
        <f>ROUND(CSM_AGENCY3[[#This Row],[FY2 ANNUAL]]/12,2)</f>
        <v>83.33</v>
      </c>
    </row>
    <row r="3080" spans="1:12" hidden="1" x14ac:dyDescent="0.25">
      <c r="A3080" t="s">
        <v>237</v>
      </c>
      <c r="B3080" t="s">
        <v>359</v>
      </c>
      <c r="C3080" s="4" t="s">
        <v>470</v>
      </c>
      <c r="D3080" s="4"/>
      <c r="E3080" s="4" t="str">
        <f>CSM_AGENCY3[[#This Row],[Agency]]&amp;"-"&amp;CSM_AGENCY3[[#This Row],[Agency Name]]</f>
        <v>102-Dept of Financial Institutions</v>
      </c>
      <c r="F3080" s="8" t="s">
        <v>63</v>
      </c>
      <c r="G3080" s="5" t="s">
        <v>462</v>
      </c>
      <c r="H3080" s="70">
        <f>SUMIFS('0. CSM'!C:C,'0. CSM'!L:L,CSM_AGENCY3[[#This Row],[Agency]],'0. CSM'!M:M,CSM_AGENCY3[[#This Row],[Billing CSM Title]])+SUMIFS('0. CSM'!E:E,'0. CSM'!L:L,CSM_AGENCY3[[#This Row],[Agency]],'0. CSM'!M:M,CSM_AGENCY3[[#This Row],[Billing CSM Title]])*1000</f>
        <v>14000</v>
      </c>
      <c r="I3080" s="70">
        <f>SUMIFS('0. CSM'!D:D,'0. CSM'!L:L,CSM_AGENCY3[[#This Row],[Agency]],'0. CSM'!M:M,CSM_AGENCY3[[#This Row],[Billing CSM Title]])+SUMIFS('0. CSM'!F:F,'0. CSM'!L:L,CSM_AGENCY3[[#This Row],[Agency]],'0. CSM'!M:M,CSM_AGENCY3[[#This Row],[Billing CSM Title]])*1000</f>
        <v>15000</v>
      </c>
      <c r="J3080" s="70">
        <f>CSM_AGENCY3[[#This Row],[FY1 ANNUAL]]+CSM_AGENCY3[[#This Row],[FY2 ANNUAL]]</f>
        <v>29000</v>
      </c>
      <c r="K3080" s="70">
        <f>ROUND(CSM_AGENCY3[[#This Row],[FY1 ANNUAL]]/12,2)</f>
        <v>1166.67</v>
      </c>
      <c r="L3080" s="70">
        <f>ROUND(CSM_AGENCY3[[#This Row],[FY2 ANNUAL]]/12,2)</f>
        <v>1250</v>
      </c>
    </row>
    <row r="3081" spans="1:12" hidden="1" x14ac:dyDescent="0.25">
      <c r="A3081" t="s">
        <v>238</v>
      </c>
      <c r="B3081" t="s">
        <v>360</v>
      </c>
      <c r="C3081" s="4" t="s">
        <v>470</v>
      </c>
      <c r="D3081" s="4"/>
      <c r="E3081" s="4" t="str">
        <f>CSM_AGENCY3[[#This Row],[Agency]]&amp;"-"&amp;CSM_AGENCY3[[#This Row],[Agency Name]]</f>
        <v>103-Department of Commerce</v>
      </c>
      <c r="F3081" s="8" t="s">
        <v>63</v>
      </c>
      <c r="G3081" s="5" t="s">
        <v>462</v>
      </c>
      <c r="H3081" s="70">
        <f>SUMIFS('0. CSM'!C:C,'0. CSM'!L:L,CSM_AGENCY3[[#This Row],[Agency]],'0. CSM'!M:M,CSM_AGENCY3[[#This Row],[Billing CSM Title]])+SUMIFS('0. CSM'!E:E,'0. CSM'!L:L,CSM_AGENCY3[[#This Row],[Agency]],'0. CSM'!M:M,CSM_AGENCY3[[#This Row],[Billing CSM Title]])*1000</f>
        <v>32000</v>
      </c>
      <c r="I3081" s="70">
        <f>SUMIFS('0. CSM'!D:D,'0. CSM'!L:L,CSM_AGENCY3[[#This Row],[Agency]],'0. CSM'!M:M,CSM_AGENCY3[[#This Row],[Billing CSM Title]])+SUMIFS('0. CSM'!F:F,'0. CSM'!L:L,CSM_AGENCY3[[#This Row],[Agency]],'0. CSM'!M:M,CSM_AGENCY3[[#This Row],[Billing CSM Title]])*1000</f>
        <v>29000</v>
      </c>
      <c r="J3081" s="70">
        <f>CSM_AGENCY3[[#This Row],[FY1 ANNUAL]]+CSM_AGENCY3[[#This Row],[FY2 ANNUAL]]</f>
        <v>61000</v>
      </c>
      <c r="K3081" s="70">
        <f>ROUND(CSM_AGENCY3[[#This Row],[FY1 ANNUAL]]/12,2)</f>
        <v>2666.67</v>
      </c>
      <c r="L3081" s="70">
        <f>ROUND(CSM_AGENCY3[[#This Row],[FY2 ANNUAL]]/12,2)</f>
        <v>2416.67</v>
      </c>
    </row>
    <row r="3082" spans="1:12" hidden="1" x14ac:dyDescent="0.25">
      <c r="A3082" t="s">
        <v>239</v>
      </c>
      <c r="B3082" t="s">
        <v>361</v>
      </c>
      <c r="C3082" s="4" t="s">
        <v>470</v>
      </c>
      <c r="D3082" s="4"/>
      <c r="E3082" s="4" t="str">
        <f>CSM_AGENCY3[[#This Row],[Agency]]&amp;"-"&amp;CSM_AGENCY3[[#This Row],[Agency Name]]</f>
        <v>104-Economic &amp; Revenue Forecast Council</v>
      </c>
      <c r="F3082" s="8" t="s">
        <v>63</v>
      </c>
      <c r="G3082" s="5" t="s">
        <v>462</v>
      </c>
      <c r="H3082" s="70">
        <f>SUMIFS('0. CSM'!C:C,'0. CSM'!L:L,CSM_AGENCY3[[#This Row],[Agency]],'0. CSM'!M:M,CSM_AGENCY3[[#This Row],[Billing CSM Title]])+SUMIFS('0. CSM'!E:E,'0. CSM'!L:L,CSM_AGENCY3[[#This Row],[Agency]],'0. CSM'!M:M,CSM_AGENCY3[[#This Row],[Billing CSM Title]])*1000</f>
        <v>1000</v>
      </c>
      <c r="I3082" s="70">
        <f>SUMIFS('0. CSM'!D:D,'0. CSM'!L:L,CSM_AGENCY3[[#This Row],[Agency]],'0. CSM'!M:M,CSM_AGENCY3[[#This Row],[Billing CSM Title]])+SUMIFS('0. CSM'!F:F,'0. CSM'!L:L,CSM_AGENCY3[[#This Row],[Agency]],'0. CSM'!M:M,CSM_AGENCY3[[#This Row],[Billing CSM Title]])*1000</f>
        <v>0</v>
      </c>
      <c r="J3082" s="70">
        <f>CSM_AGENCY3[[#This Row],[FY1 ANNUAL]]+CSM_AGENCY3[[#This Row],[FY2 ANNUAL]]</f>
        <v>1000</v>
      </c>
      <c r="K3082" s="70">
        <f>ROUND(CSM_AGENCY3[[#This Row],[FY1 ANNUAL]]/12,2)</f>
        <v>83.33</v>
      </c>
      <c r="L3082" s="70">
        <f>ROUND(CSM_AGENCY3[[#This Row],[FY2 ANNUAL]]/12,2)</f>
        <v>0</v>
      </c>
    </row>
    <row r="3083" spans="1:12" hidden="1" x14ac:dyDescent="0.25">
      <c r="A3083" t="s">
        <v>240</v>
      </c>
      <c r="B3083" t="s">
        <v>362</v>
      </c>
      <c r="C3083" s="4" t="s">
        <v>470</v>
      </c>
      <c r="D3083" s="4"/>
      <c r="E3083" s="4" t="str">
        <f>CSM_AGENCY3[[#This Row],[Agency]]&amp;"-"&amp;CSM_AGENCY3[[#This Row],[Agency Name]]</f>
        <v>105-Office of Financial Management</v>
      </c>
      <c r="F3083" s="8" t="s">
        <v>63</v>
      </c>
      <c r="G3083" s="5" t="s">
        <v>462</v>
      </c>
      <c r="H3083" s="70">
        <f>SUMIFS('0. CSM'!C:C,'0. CSM'!L:L,CSM_AGENCY3[[#This Row],[Agency]],'0. CSM'!M:M,CSM_AGENCY3[[#This Row],[Billing CSM Title]])+SUMIFS('0. CSM'!E:E,'0. CSM'!L:L,CSM_AGENCY3[[#This Row],[Agency]],'0. CSM'!M:M,CSM_AGENCY3[[#This Row],[Billing CSM Title]])*1000</f>
        <v>35000</v>
      </c>
      <c r="I3083" s="70">
        <f>SUMIFS('0. CSM'!D:D,'0. CSM'!L:L,CSM_AGENCY3[[#This Row],[Agency]],'0. CSM'!M:M,CSM_AGENCY3[[#This Row],[Billing CSM Title]])+SUMIFS('0. CSM'!F:F,'0. CSM'!L:L,CSM_AGENCY3[[#This Row],[Agency]],'0. CSM'!M:M,CSM_AGENCY3[[#This Row],[Billing CSM Title]])*1000</f>
        <v>35000</v>
      </c>
      <c r="J3083" s="70">
        <f>CSM_AGENCY3[[#This Row],[FY1 ANNUAL]]+CSM_AGENCY3[[#This Row],[FY2 ANNUAL]]</f>
        <v>70000</v>
      </c>
      <c r="K3083" s="70">
        <f>ROUND(CSM_AGENCY3[[#This Row],[FY1 ANNUAL]]/12,2)</f>
        <v>2916.67</v>
      </c>
      <c r="L3083" s="70">
        <f>ROUND(CSM_AGENCY3[[#This Row],[FY2 ANNUAL]]/12,2)</f>
        <v>2916.67</v>
      </c>
    </row>
    <row r="3084" spans="1:12" hidden="1" x14ac:dyDescent="0.25">
      <c r="A3084" t="s">
        <v>241</v>
      </c>
      <c r="B3084" t="s">
        <v>363</v>
      </c>
      <c r="C3084" s="4" t="s">
        <v>470</v>
      </c>
      <c r="D3084" s="4"/>
      <c r="E3084" s="4" t="str">
        <f>CSM_AGENCY3[[#This Row],[Agency]]&amp;"-"&amp;CSM_AGENCY3[[#This Row],[Agency Name]]</f>
        <v>107-WA State Health Care Authority</v>
      </c>
      <c r="F3084" s="8" t="s">
        <v>63</v>
      </c>
      <c r="G3084" s="5" t="s">
        <v>462</v>
      </c>
      <c r="H3084" s="70">
        <f>SUMIFS('0. CSM'!C:C,'0. CSM'!L:L,CSM_AGENCY3[[#This Row],[Agency]],'0. CSM'!M:M,CSM_AGENCY3[[#This Row],[Billing CSM Title]])+SUMIFS('0. CSM'!E:E,'0. CSM'!L:L,CSM_AGENCY3[[#This Row],[Agency]],'0. CSM'!M:M,CSM_AGENCY3[[#This Row],[Billing CSM Title]])*1000</f>
        <v>102000</v>
      </c>
      <c r="I3084" s="70">
        <f>SUMIFS('0. CSM'!D:D,'0. CSM'!L:L,CSM_AGENCY3[[#This Row],[Agency]],'0. CSM'!M:M,CSM_AGENCY3[[#This Row],[Billing CSM Title]])+SUMIFS('0. CSM'!F:F,'0. CSM'!L:L,CSM_AGENCY3[[#This Row],[Agency]],'0. CSM'!M:M,CSM_AGENCY3[[#This Row],[Billing CSM Title]])*1000</f>
        <v>106000</v>
      </c>
      <c r="J3084" s="70">
        <f>CSM_AGENCY3[[#This Row],[FY1 ANNUAL]]+CSM_AGENCY3[[#This Row],[FY2 ANNUAL]]</f>
        <v>208000</v>
      </c>
      <c r="K3084" s="70">
        <f>ROUND(CSM_AGENCY3[[#This Row],[FY1 ANNUAL]]/12,2)</f>
        <v>8500</v>
      </c>
      <c r="L3084" s="70">
        <f>ROUND(CSM_AGENCY3[[#This Row],[FY2 ANNUAL]]/12,2)</f>
        <v>8833.33</v>
      </c>
    </row>
    <row r="3085" spans="1:12" hidden="1" x14ac:dyDescent="0.25">
      <c r="A3085" t="s">
        <v>242</v>
      </c>
      <c r="B3085" t="s">
        <v>364</v>
      </c>
      <c r="C3085" s="4" t="s">
        <v>470</v>
      </c>
      <c r="D3085" s="4"/>
      <c r="E3085" s="4" t="str">
        <f>CSM_AGENCY3[[#This Row],[Agency]]&amp;"-"&amp;CSM_AGENCY3[[#This Row],[Agency Name]]</f>
        <v>110-Office of Administrative Hearings</v>
      </c>
      <c r="F3085" s="8" t="s">
        <v>63</v>
      </c>
      <c r="G3085" s="5" t="s">
        <v>462</v>
      </c>
      <c r="H3085" s="70">
        <f>SUMIFS('0. CSM'!C:C,'0. CSM'!L:L,CSM_AGENCY3[[#This Row],[Agency]],'0. CSM'!M:M,CSM_AGENCY3[[#This Row],[Billing CSM Title]])+SUMIFS('0. CSM'!E:E,'0. CSM'!L:L,CSM_AGENCY3[[#This Row],[Agency]],'0. CSM'!M:M,CSM_AGENCY3[[#This Row],[Billing CSM Title]])*1000</f>
        <v>18000</v>
      </c>
      <c r="I3085" s="70">
        <f>SUMIFS('0. CSM'!D:D,'0. CSM'!L:L,CSM_AGENCY3[[#This Row],[Agency]],'0. CSM'!M:M,CSM_AGENCY3[[#This Row],[Billing CSM Title]])+SUMIFS('0. CSM'!F:F,'0. CSM'!L:L,CSM_AGENCY3[[#This Row],[Agency]],'0. CSM'!M:M,CSM_AGENCY3[[#This Row],[Billing CSM Title]])*1000</f>
        <v>19000</v>
      </c>
      <c r="J3085" s="70">
        <f>CSM_AGENCY3[[#This Row],[FY1 ANNUAL]]+CSM_AGENCY3[[#This Row],[FY2 ANNUAL]]</f>
        <v>37000</v>
      </c>
      <c r="K3085" s="70">
        <f>ROUND(CSM_AGENCY3[[#This Row],[FY1 ANNUAL]]/12,2)</f>
        <v>1500</v>
      </c>
      <c r="L3085" s="70">
        <f>ROUND(CSM_AGENCY3[[#This Row],[FY2 ANNUAL]]/12,2)</f>
        <v>1583.33</v>
      </c>
    </row>
    <row r="3086" spans="1:12" hidden="1" x14ac:dyDescent="0.25">
      <c r="A3086" t="s">
        <v>243</v>
      </c>
      <c r="B3086" t="s">
        <v>365</v>
      </c>
      <c r="C3086" s="4" t="s">
        <v>470</v>
      </c>
      <c r="D3086" s="4"/>
      <c r="E3086" s="4" t="str">
        <f>CSM_AGENCY3[[#This Row],[Agency]]&amp;"-"&amp;CSM_AGENCY3[[#This Row],[Agency Name]]</f>
        <v>116-State Lottery Commission</v>
      </c>
      <c r="F3086" s="8" t="s">
        <v>63</v>
      </c>
      <c r="G3086" s="5" t="s">
        <v>462</v>
      </c>
      <c r="H3086" s="70">
        <f>SUMIFS('0. CSM'!C:C,'0. CSM'!L:L,CSM_AGENCY3[[#This Row],[Agency]],'0. CSM'!M:M,CSM_AGENCY3[[#This Row],[Billing CSM Title]])+SUMIFS('0. CSM'!E:E,'0. CSM'!L:L,CSM_AGENCY3[[#This Row],[Agency]],'0. CSM'!M:M,CSM_AGENCY3[[#This Row],[Billing CSM Title]])*1000</f>
        <v>9000</v>
      </c>
      <c r="I3086" s="70">
        <f>SUMIFS('0. CSM'!D:D,'0. CSM'!L:L,CSM_AGENCY3[[#This Row],[Agency]],'0. CSM'!M:M,CSM_AGENCY3[[#This Row],[Billing CSM Title]])+SUMIFS('0. CSM'!F:F,'0. CSM'!L:L,CSM_AGENCY3[[#This Row],[Agency]],'0. CSM'!M:M,CSM_AGENCY3[[#This Row],[Billing CSM Title]])*1000</f>
        <v>9000</v>
      </c>
      <c r="J3086" s="70">
        <f>CSM_AGENCY3[[#This Row],[FY1 ANNUAL]]+CSM_AGENCY3[[#This Row],[FY2 ANNUAL]]</f>
        <v>18000</v>
      </c>
      <c r="K3086" s="70">
        <f>ROUND(CSM_AGENCY3[[#This Row],[FY1 ANNUAL]]/12,2)</f>
        <v>750</v>
      </c>
      <c r="L3086" s="70">
        <f>ROUND(CSM_AGENCY3[[#This Row],[FY2 ANNUAL]]/12,2)</f>
        <v>750</v>
      </c>
    </row>
    <row r="3087" spans="1:12" hidden="1" x14ac:dyDescent="0.25">
      <c r="A3087" t="s">
        <v>244</v>
      </c>
      <c r="B3087" t="s">
        <v>366</v>
      </c>
      <c r="C3087" s="4" t="s">
        <v>470</v>
      </c>
      <c r="D3087" s="4"/>
      <c r="E3087" s="4" t="str">
        <f>CSM_AGENCY3[[#This Row],[Agency]]&amp;"-"&amp;CSM_AGENCY3[[#This Row],[Agency Name]]</f>
        <v>117-Washington State Gambling Comm</v>
      </c>
      <c r="F3087" s="8" t="s">
        <v>63</v>
      </c>
      <c r="G3087" s="5" t="s">
        <v>462</v>
      </c>
      <c r="H3087" s="70">
        <f>SUMIFS('0. CSM'!C:C,'0. CSM'!L:L,CSM_AGENCY3[[#This Row],[Agency]],'0. CSM'!M:M,CSM_AGENCY3[[#This Row],[Billing CSM Title]])+SUMIFS('0. CSM'!E:E,'0. CSM'!L:L,CSM_AGENCY3[[#This Row],[Agency]],'0. CSM'!M:M,CSM_AGENCY3[[#This Row],[Billing CSM Title]])*1000</f>
        <v>7000</v>
      </c>
      <c r="I3087" s="70">
        <f>SUMIFS('0. CSM'!D:D,'0. CSM'!L:L,CSM_AGENCY3[[#This Row],[Agency]],'0. CSM'!M:M,CSM_AGENCY3[[#This Row],[Billing CSM Title]])+SUMIFS('0. CSM'!F:F,'0. CSM'!L:L,CSM_AGENCY3[[#This Row],[Agency]],'0. CSM'!M:M,CSM_AGENCY3[[#This Row],[Billing CSM Title]])*1000</f>
        <v>7000</v>
      </c>
      <c r="J3087" s="70">
        <f>CSM_AGENCY3[[#This Row],[FY1 ANNUAL]]+CSM_AGENCY3[[#This Row],[FY2 ANNUAL]]</f>
        <v>14000</v>
      </c>
      <c r="K3087" s="70">
        <f>ROUND(CSM_AGENCY3[[#This Row],[FY1 ANNUAL]]/12,2)</f>
        <v>583.33000000000004</v>
      </c>
      <c r="L3087" s="70">
        <f>ROUND(CSM_AGENCY3[[#This Row],[FY2 ANNUAL]]/12,2)</f>
        <v>583.33000000000004</v>
      </c>
    </row>
    <row r="3088" spans="1:12" hidden="1" x14ac:dyDescent="0.25">
      <c r="A3088" t="s">
        <v>245</v>
      </c>
      <c r="B3088" t="s">
        <v>367</v>
      </c>
      <c r="C3088" s="4" t="s">
        <v>470</v>
      </c>
      <c r="D3088" s="4"/>
      <c r="E3088" s="4" t="str">
        <f>CSM_AGENCY3[[#This Row],[Agency]]&amp;"-"&amp;CSM_AGENCY3[[#This Row],[Agency Name]]</f>
        <v>118-WA State Comm on Hispanic Affairs</v>
      </c>
      <c r="F3088" s="8" t="s">
        <v>63</v>
      </c>
      <c r="G3088" s="5" t="s">
        <v>462</v>
      </c>
      <c r="H3088" s="70">
        <f>SUMIFS('0. CSM'!C:C,'0. CSM'!L:L,CSM_AGENCY3[[#This Row],[Agency]],'0. CSM'!M:M,CSM_AGENCY3[[#This Row],[Billing CSM Title]])+SUMIFS('0. CSM'!E:E,'0. CSM'!L:L,CSM_AGENCY3[[#This Row],[Agency]],'0. CSM'!M:M,CSM_AGENCY3[[#This Row],[Billing CSM Title]])*1000</f>
        <v>0</v>
      </c>
      <c r="I3088" s="70">
        <f>SUMIFS('0. CSM'!D:D,'0. CSM'!L:L,CSM_AGENCY3[[#This Row],[Agency]],'0. CSM'!M:M,CSM_AGENCY3[[#This Row],[Billing CSM Title]])+SUMIFS('0. CSM'!F:F,'0. CSM'!L:L,CSM_AGENCY3[[#This Row],[Agency]],'0. CSM'!M:M,CSM_AGENCY3[[#This Row],[Billing CSM Title]])*1000</f>
        <v>0</v>
      </c>
      <c r="J3088" s="70">
        <f>CSM_AGENCY3[[#This Row],[FY1 ANNUAL]]+CSM_AGENCY3[[#This Row],[FY2 ANNUAL]]</f>
        <v>0</v>
      </c>
      <c r="K3088" s="70">
        <f>ROUND(CSM_AGENCY3[[#This Row],[FY1 ANNUAL]]/12,2)</f>
        <v>0</v>
      </c>
      <c r="L3088" s="70">
        <f>ROUND(CSM_AGENCY3[[#This Row],[FY2 ANNUAL]]/12,2)</f>
        <v>0</v>
      </c>
    </row>
    <row r="3089" spans="1:12" hidden="1" x14ac:dyDescent="0.25">
      <c r="A3089" t="s">
        <v>246</v>
      </c>
      <c r="B3089" t="s">
        <v>368</v>
      </c>
      <c r="C3089" s="4" t="s">
        <v>470</v>
      </c>
      <c r="D3089" s="4"/>
      <c r="E3089" s="4" t="str">
        <f>CSM_AGENCY3[[#This Row],[Agency]]&amp;"-"&amp;CSM_AGENCY3[[#This Row],[Agency Name]]</f>
        <v>119-African-American Affairs Comm</v>
      </c>
      <c r="F3089" s="8" t="s">
        <v>63</v>
      </c>
      <c r="G3089" s="5" t="s">
        <v>462</v>
      </c>
      <c r="H3089" s="70">
        <f>SUMIFS('0. CSM'!C:C,'0. CSM'!L:L,CSM_AGENCY3[[#This Row],[Agency]],'0. CSM'!M:M,CSM_AGENCY3[[#This Row],[Billing CSM Title]])+SUMIFS('0. CSM'!E:E,'0. CSM'!L:L,CSM_AGENCY3[[#This Row],[Agency]],'0. CSM'!M:M,CSM_AGENCY3[[#This Row],[Billing CSM Title]])*1000</f>
        <v>0</v>
      </c>
      <c r="I3089" s="70">
        <f>SUMIFS('0. CSM'!D:D,'0. CSM'!L:L,CSM_AGENCY3[[#This Row],[Agency]],'0. CSM'!M:M,CSM_AGENCY3[[#This Row],[Billing CSM Title]])+SUMIFS('0. CSM'!F:F,'0. CSM'!L:L,CSM_AGENCY3[[#This Row],[Agency]],'0. CSM'!M:M,CSM_AGENCY3[[#This Row],[Billing CSM Title]])*1000</f>
        <v>0</v>
      </c>
      <c r="J3089" s="70">
        <f>CSM_AGENCY3[[#This Row],[FY1 ANNUAL]]+CSM_AGENCY3[[#This Row],[FY2 ANNUAL]]</f>
        <v>0</v>
      </c>
      <c r="K3089" s="70">
        <f>ROUND(CSM_AGENCY3[[#This Row],[FY1 ANNUAL]]/12,2)</f>
        <v>0</v>
      </c>
      <c r="L3089" s="70">
        <f>ROUND(CSM_AGENCY3[[#This Row],[FY2 ANNUAL]]/12,2)</f>
        <v>0</v>
      </c>
    </row>
    <row r="3090" spans="1:12" hidden="1" x14ac:dyDescent="0.25">
      <c r="A3090" t="s">
        <v>247</v>
      </c>
      <c r="B3090" t="s">
        <v>369</v>
      </c>
      <c r="C3090" s="4" t="s">
        <v>470</v>
      </c>
      <c r="D3090" s="4"/>
      <c r="E3090" s="4" t="str">
        <f>CSM_AGENCY3[[#This Row],[Agency]]&amp;"-"&amp;CSM_AGENCY3[[#This Row],[Agency Name]]</f>
        <v>120-Human Rights Commission</v>
      </c>
      <c r="F3090" s="8" t="s">
        <v>63</v>
      </c>
      <c r="G3090" s="5" t="s">
        <v>462</v>
      </c>
      <c r="H3090" s="70">
        <f>SUMIFS('0. CSM'!C:C,'0. CSM'!L:L,CSM_AGENCY3[[#This Row],[Agency]],'0. CSM'!M:M,CSM_AGENCY3[[#This Row],[Billing CSM Title]])+SUMIFS('0. CSM'!E:E,'0. CSM'!L:L,CSM_AGENCY3[[#This Row],[Agency]],'0. CSM'!M:M,CSM_AGENCY3[[#This Row],[Billing CSM Title]])*1000</f>
        <v>2000</v>
      </c>
      <c r="I3090" s="70">
        <f>SUMIFS('0. CSM'!D:D,'0. CSM'!L:L,CSM_AGENCY3[[#This Row],[Agency]],'0. CSM'!M:M,CSM_AGENCY3[[#This Row],[Billing CSM Title]])+SUMIFS('0. CSM'!F:F,'0. CSM'!L:L,CSM_AGENCY3[[#This Row],[Agency]],'0. CSM'!M:M,CSM_AGENCY3[[#This Row],[Billing CSM Title]])*1000</f>
        <v>2000</v>
      </c>
      <c r="J3090" s="70">
        <f>CSM_AGENCY3[[#This Row],[FY1 ANNUAL]]+CSM_AGENCY3[[#This Row],[FY2 ANNUAL]]</f>
        <v>4000</v>
      </c>
      <c r="K3090" s="70">
        <f>ROUND(CSM_AGENCY3[[#This Row],[FY1 ANNUAL]]/12,2)</f>
        <v>166.67</v>
      </c>
      <c r="L3090" s="70">
        <f>ROUND(CSM_AGENCY3[[#This Row],[FY2 ANNUAL]]/12,2)</f>
        <v>166.67</v>
      </c>
    </row>
    <row r="3091" spans="1:12" hidden="1" x14ac:dyDescent="0.25">
      <c r="A3091" t="s">
        <v>248</v>
      </c>
      <c r="B3091" t="s">
        <v>370</v>
      </c>
      <c r="C3091" s="4" t="s">
        <v>470</v>
      </c>
      <c r="D3091" s="4"/>
      <c r="E3091" s="4" t="str">
        <f>CSM_AGENCY3[[#This Row],[Agency]]&amp;"-"&amp;CSM_AGENCY3[[#This Row],[Agency Name]]</f>
        <v>124-Department of Retirement Systems</v>
      </c>
      <c r="F3091" s="8" t="s">
        <v>63</v>
      </c>
      <c r="G3091" s="5" t="s">
        <v>462</v>
      </c>
      <c r="H3091" s="70">
        <f>SUMIFS('0. CSM'!C:C,'0. CSM'!L:L,CSM_AGENCY3[[#This Row],[Agency]],'0. CSM'!M:M,CSM_AGENCY3[[#This Row],[Billing CSM Title]])+SUMIFS('0. CSM'!E:E,'0. CSM'!L:L,CSM_AGENCY3[[#This Row],[Agency]],'0. CSM'!M:M,CSM_AGENCY3[[#This Row],[Billing CSM Title]])*1000</f>
        <v>18000</v>
      </c>
      <c r="I3091" s="70">
        <f>SUMIFS('0. CSM'!D:D,'0. CSM'!L:L,CSM_AGENCY3[[#This Row],[Agency]],'0. CSM'!M:M,CSM_AGENCY3[[#This Row],[Billing CSM Title]])+SUMIFS('0. CSM'!F:F,'0. CSM'!L:L,CSM_AGENCY3[[#This Row],[Agency]],'0. CSM'!M:M,CSM_AGENCY3[[#This Row],[Billing CSM Title]])*1000</f>
        <v>19000</v>
      </c>
      <c r="J3091" s="70">
        <f>CSM_AGENCY3[[#This Row],[FY1 ANNUAL]]+CSM_AGENCY3[[#This Row],[FY2 ANNUAL]]</f>
        <v>37000</v>
      </c>
      <c r="K3091" s="70">
        <f>ROUND(CSM_AGENCY3[[#This Row],[FY1 ANNUAL]]/12,2)</f>
        <v>1500</v>
      </c>
      <c r="L3091" s="70">
        <f>ROUND(CSM_AGENCY3[[#This Row],[FY2 ANNUAL]]/12,2)</f>
        <v>1583.33</v>
      </c>
    </row>
    <row r="3092" spans="1:12" hidden="1" x14ac:dyDescent="0.25">
      <c r="A3092" t="s">
        <v>249</v>
      </c>
      <c r="B3092" t="s">
        <v>371</v>
      </c>
      <c r="C3092" s="4" t="s">
        <v>470</v>
      </c>
      <c r="D3092" s="4"/>
      <c r="E3092" s="4" t="str">
        <f>CSM_AGENCY3[[#This Row],[Agency]]&amp;"-"&amp;CSM_AGENCY3[[#This Row],[Agency Name]]</f>
        <v>126-State Investment Board</v>
      </c>
      <c r="F3092" s="8" t="s">
        <v>63</v>
      </c>
      <c r="G3092" s="5" t="s">
        <v>462</v>
      </c>
      <c r="H3092" s="70">
        <f>SUMIFS('0. CSM'!C:C,'0. CSM'!L:L,CSM_AGENCY3[[#This Row],[Agency]],'0. CSM'!M:M,CSM_AGENCY3[[#This Row],[Billing CSM Title]])+SUMIFS('0. CSM'!E:E,'0. CSM'!L:L,CSM_AGENCY3[[#This Row],[Agency]],'0. CSM'!M:M,CSM_AGENCY3[[#This Row],[Billing CSM Title]])*1000</f>
        <v>7000</v>
      </c>
      <c r="I3092" s="70">
        <f>SUMIFS('0. CSM'!D:D,'0. CSM'!L:L,CSM_AGENCY3[[#This Row],[Agency]],'0. CSM'!M:M,CSM_AGENCY3[[#This Row],[Billing CSM Title]])+SUMIFS('0. CSM'!F:F,'0. CSM'!L:L,CSM_AGENCY3[[#This Row],[Agency]],'0. CSM'!M:M,CSM_AGENCY3[[#This Row],[Billing CSM Title]])*1000</f>
        <v>8000</v>
      </c>
      <c r="J3092" s="70">
        <f>CSM_AGENCY3[[#This Row],[FY1 ANNUAL]]+CSM_AGENCY3[[#This Row],[FY2 ANNUAL]]</f>
        <v>15000</v>
      </c>
      <c r="K3092" s="70">
        <f>ROUND(CSM_AGENCY3[[#This Row],[FY1 ANNUAL]]/12,2)</f>
        <v>583.33000000000004</v>
      </c>
      <c r="L3092" s="70">
        <f>ROUND(CSM_AGENCY3[[#This Row],[FY2 ANNUAL]]/12,2)</f>
        <v>666.67</v>
      </c>
    </row>
    <row r="3093" spans="1:12" hidden="1" x14ac:dyDescent="0.25">
      <c r="A3093" t="s">
        <v>250</v>
      </c>
      <c r="B3093" t="s">
        <v>372</v>
      </c>
      <c r="C3093" s="4" t="s">
        <v>470</v>
      </c>
      <c r="D3093" s="4"/>
      <c r="E3093" s="4" t="str">
        <f>CSM_AGENCY3[[#This Row],[Agency]]&amp;"-"&amp;CSM_AGENCY3[[#This Row],[Agency Name]]</f>
        <v>140-Department of Revenue</v>
      </c>
      <c r="F3093" s="8" t="s">
        <v>63</v>
      </c>
      <c r="G3093" s="5" t="s">
        <v>462</v>
      </c>
      <c r="H3093" s="70">
        <f>SUMIFS('0. CSM'!C:C,'0. CSM'!L:L,CSM_AGENCY3[[#This Row],[Agency]],'0. CSM'!M:M,CSM_AGENCY3[[#This Row],[Billing CSM Title]])+SUMIFS('0. CSM'!E:E,'0. CSM'!L:L,CSM_AGENCY3[[#This Row],[Agency]],'0. CSM'!M:M,CSM_AGENCY3[[#This Row],[Billing CSM Title]])*1000</f>
        <v>85000</v>
      </c>
      <c r="I3093" s="70">
        <f>SUMIFS('0. CSM'!D:D,'0. CSM'!L:L,CSM_AGENCY3[[#This Row],[Agency]],'0. CSM'!M:M,CSM_AGENCY3[[#This Row],[Billing CSM Title]])+SUMIFS('0. CSM'!F:F,'0. CSM'!L:L,CSM_AGENCY3[[#This Row],[Agency]],'0. CSM'!M:M,CSM_AGENCY3[[#This Row],[Billing CSM Title]])*1000</f>
        <v>90000</v>
      </c>
      <c r="J3093" s="70">
        <f>CSM_AGENCY3[[#This Row],[FY1 ANNUAL]]+CSM_AGENCY3[[#This Row],[FY2 ANNUAL]]</f>
        <v>175000</v>
      </c>
      <c r="K3093" s="70">
        <f>ROUND(CSM_AGENCY3[[#This Row],[FY1 ANNUAL]]/12,2)</f>
        <v>7083.33</v>
      </c>
      <c r="L3093" s="70">
        <f>ROUND(CSM_AGENCY3[[#This Row],[FY2 ANNUAL]]/12,2)</f>
        <v>7500</v>
      </c>
    </row>
    <row r="3094" spans="1:12" hidden="1" x14ac:dyDescent="0.25">
      <c r="A3094" t="s">
        <v>251</v>
      </c>
      <c r="B3094" t="s">
        <v>373</v>
      </c>
      <c r="C3094" s="4" t="s">
        <v>470</v>
      </c>
      <c r="D3094" s="4"/>
      <c r="E3094" s="4" t="str">
        <f>CSM_AGENCY3[[#This Row],[Agency]]&amp;"-"&amp;CSM_AGENCY3[[#This Row],[Agency Name]]</f>
        <v>142-Board of Tax Appeals</v>
      </c>
      <c r="F3094" s="8" t="s">
        <v>63</v>
      </c>
      <c r="G3094" s="5" t="s">
        <v>462</v>
      </c>
      <c r="H3094" s="70">
        <f>SUMIFS('0. CSM'!C:C,'0. CSM'!L:L,CSM_AGENCY3[[#This Row],[Agency]],'0. CSM'!M:M,CSM_AGENCY3[[#This Row],[Billing CSM Title]])+SUMIFS('0. CSM'!E:E,'0. CSM'!L:L,CSM_AGENCY3[[#This Row],[Agency]],'0. CSM'!M:M,CSM_AGENCY3[[#This Row],[Billing CSM Title]])*1000</f>
        <v>1000</v>
      </c>
      <c r="I3094" s="70">
        <f>SUMIFS('0. CSM'!D:D,'0. CSM'!L:L,CSM_AGENCY3[[#This Row],[Agency]],'0. CSM'!M:M,CSM_AGENCY3[[#This Row],[Billing CSM Title]])+SUMIFS('0. CSM'!F:F,'0. CSM'!L:L,CSM_AGENCY3[[#This Row],[Agency]],'0. CSM'!M:M,CSM_AGENCY3[[#This Row],[Billing CSM Title]])*1000</f>
        <v>1000</v>
      </c>
      <c r="J3094" s="70">
        <f>CSM_AGENCY3[[#This Row],[FY1 ANNUAL]]+CSM_AGENCY3[[#This Row],[FY2 ANNUAL]]</f>
        <v>2000</v>
      </c>
      <c r="K3094" s="70">
        <f>ROUND(CSM_AGENCY3[[#This Row],[FY1 ANNUAL]]/12,2)</f>
        <v>83.33</v>
      </c>
      <c r="L3094" s="70">
        <f>ROUND(CSM_AGENCY3[[#This Row],[FY2 ANNUAL]]/12,2)</f>
        <v>83.33</v>
      </c>
    </row>
    <row r="3095" spans="1:12" hidden="1" x14ac:dyDescent="0.25">
      <c r="A3095" t="s">
        <v>252</v>
      </c>
      <c r="B3095" t="s">
        <v>374</v>
      </c>
      <c r="C3095" s="4" t="s">
        <v>470</v>
      </c>
      <c r="D3095" s="4"/>
      <c r="E3095" s="4" t="str">
        <f>CSM_AGENCY3[[#This Row],[Agency]]&amp;"-"&amp;CSM_AGENCY3[[#This Row],[Agency Name]]</f>
        <v>147-Minority &amp; Women's Business Enterp</v>
      </c>
      <c r="F3095" s="8" t="s">
        <v>63</v>
      </c>
      <c r="G3095" s="5" t="s">
        <v>462</v>
      </c>
      <c r="H3095" s="70">
        <f>SUMIFS('0. CSM'!C:C,'0. CSM'!L:L,CSM_AGENCY3[[#This Row],[Agency]],'0. CSM'!M:M,CSM_AGENCY3[[#This Row],[Billing CSM Title]])+SUMIFS('0. CSM'!E:E,'0. CSM'!L:L,CSM_AGENCY3[[#This Row],[Agency]],'0. CSM'!M:M,CSM_AGENCY3[[#This Row],[Billing CSM Title]])*1000</f>
        <v>3000</v>
      </c>
      <c r="I3095" s="70">
        <f>SUMIFS('0. CSM'!D:D,'0. CSM'!L:L,CSM_AGENCY3[[#This Row],[Agency]],'0. CSM'!M:M,CSM_AGENCY3[[#This Row],[Billing CSM Title]])+SUMIFS('0. CSM'!F:F,'0. CSM'!L:L,CSM_AGENCY3[[#This Row],[Agency]],'0. CSM'!M:M,CSM_AGENCY3[[#This Row],[Billing CSM Title]])*1000</f>
        <v>2000</v>
      </c>
      <c r="J3095" s="70">
        <f>CSM_AGENCY3[[#This Row],[FY1 ANNUAL]]+CSM_AGENCY3[[#This Row],[FY2 ANNUAL]]</f>
        <v>5000</v>
      </c>
      <c r="K3095" s="70">
        <f>ROUND(CSM_AGENCY3[[#This Row],[FY1 ANNUAL]]/12,2)</f>
        <v>250</v>
      </c>
      <c r="L3095" s="70">
        <f>ROUND(CSM_AGENCY3[[#This Row],[FY2 ANNUAL]]/12,2)</f>
        <v>166.67</v>
      </c>
    </row>
    <row r="3096" spans="1:12" hidden="1" x14ac:dyDescent="0.25">
      <c r="A3096" t="s">
        <v>253</v>
      </c>
      <c r="B3096" t="s">
        <v>375</v>
      </c>
      <c r="C3096" s="4" t="s">
        <v>470</v>
      </c>
      <c r="D3096" s="4"/>
      <c r="E3096" s="4" t="str">
        <f>CSM_AGENCY3[[#This Row],[Agency]]&amp;"-"&amp;CSM_AGENCY3[[#This Row],[Agency Name]]</f>
        <v>160-Office of Insurance Commissioner</v>
      </c>
      <c r="F3096" s="8" t="s">
        <v>63</v>
      </c>
      <c r="G3096" s="5" t="s">
        <v>462</v>
      </c>
      <c r="H3096" s="70">
        <f>SUMIFS('0. CSM'!C:C,'0. CSM'!L:L,CSM_AGENCY3[[#This Row],[Agency]],'0. CSM'!M:M,CSM_AGENCY3[[#This Row],[Billing CSM Title]])+SUMIFS('0. CSM'!E:E,'0. CSM'!L:L,CSM_AGENCY3[[#This Row],[Agency]],'0. CSM'!M:M,CSM_AGENCY3[[#This Row],[Billing CSM Title]])*1000</f>
        <v>16000</v>
      </c>
      <c r="I3096" s="70">
        <f>SUMIFS('0. CSM'!D:D,'0. CSM'!L:L,CSM_AGENCY3[[#This Row],[Agency]],'0. CSM'!M:M,CSM_AGENCY3[[#This Row],[Billing CSM Title]])+SUMIFS('0. CSM'!F:F,'0. CSM'!L:L,CSM_AGENCY3[[#This Row],[Agency]],'0. CSM'!M:M,CSM_AGENCY3[[#This Row],[Billing CSM Title]])*1000</f>
        <v>18000</v>
      </c>
      <c r="J3096" s="70">
        <f>CSM_AGENCY3[[#This Row],[FY1 ANNUAL]]+CSM_AGENCY3[[#This Row],[FY2 ANNUAL]]</f>
        <v>34000</v>
      </c>
      <c r="K3096" s="70">
        <f>ROUND(CSM_AGENCY3[[#This Row],[FY1 ANNUAL]]/12,2)</f>
        <v>1333.33</v>
      </c>
      <c r="L3096" s="70">
        <f>ROUND(CSM_AGENCY3[[#This Row],[FY2 ANNUAL]]/12,2)</f>
        <v>1500</v>
      </c>
    </row>
    <row r="3097" spans="1:12" hidden="1" x14ac:dyDescent="0.25">
      <c r="A3097" t="s">
        <v>254</v>
      </c>
      <c r="B3097" t="s">
        <v>376</v>
      </c>
      <c r="C3097" s="4" t="s">
        <v>470</v>
      </c>
      <c r="D3097" s="4"/>
      <c r="E3097" s="4" t="str">
        <f>CSM_AGENCY3[[#This Row],[Agency]]&amp;"-"&amp;CSM_AGENCY3[[#This Row],[Agency Name]]</f>
        <v>163-Consolidated Technology Services</v>
      </c>
      <c r="F3097" s="8" t="s">
        <v>63</v>
      </c>
      <c r="G3097" s="5" t="s">
        <v>462</v>
      </c>
      <c r="H3097" s="70">
        <f>SUMIFS('0. CSM'!C:C,'0. CSM'!L:L,CSM_AGENCY3[[#This Row],[Agency]],'0. CSM'!M:M,CSM_AGENCY3[[#This Row],[Billing CSM Title]])+SUMIFS('0. CSM'!E:E,'0. CSM'!L:L,CSM_AGENCY3[[#This Row],[Agency]],'0. CSM'!M:M,CSM_AGENCY3[[#This Row],[Billing CSM Title]])*1000</f>
        <v>20000</v>
      </c>
      <c r="I3097" s="70">
        <f>SUMIFS('0. CSM'!D:D,'0. CSM'!L:L,CSM_AGENCY3[[#This Row],[Agency]],'0. CSM'!M:M,CSM_AGENCY3[[#This Row],[Billing CSM Title]])+SUMIFS('0. CSM'!F:F,'0. CSM'!L:L,CSM_AGENCY3[[#This Row],[Agency]],'0. CSM'!M:M,CSM_AGENCY3[[#This Row],[Billing CSM Title]])*1000</f>
        <v>20000</v>
      </c>
      <c r="J3097" s="70">
        <f>CSM_AGENCY3[[#This Row],[FY1 ANNUAL]]+CSM_AGENCY3[[#This Row],[FY2 ANNUAL]]</f>
        <v>40000</v>
      </c>
      <c r="K3097" s="70">
        <f>ROUND(CSM_AGENCY3[[#This Row],[FY1 ANNUAL]]/12,2)</f>
        <v>1666.67</v>
      </c>
      <c r="L3097" s="70">
        <f>ROUND(CSM_AGENCY3[[#This Row],[FY2 ANNUAL]]/12,2)</f>
        <v>1666.67</v>
      </c>
    </row>
    <row r="3098" spans="1:12" hidden="1" x14ac:dyDescent="0.25">
      <c r="A3098" t="s">
        <v>255</v>
      </c>
      <c r="B3098" t="s">
        <v>377</v>
      </c>
      <c r="C3098" s="4" t="s">
        <v>470</v>
      </c>
      <c r="D3098" s="4"/>
      <c r="E3098" s="4" t="str">
        <f>CSM_AGENCY3[[#This Row],[Agency]]&amp;"-"&amp;CSM_AGENCY3[[#This Row],[Agency Name]]</f>
        <v>165-State Board of Accountancy</v>
      </c>
      <c r="F3098" s="8" t="s">
        <v>63</v>
      </c>
      <c r="G3098" s="5" t="s">
        <v>462</v>
      </c>
      <c r="H3098" s="70">
        <f>SUMIFS('0. CSM'!C:C,'0. CSM'!L:L,CSM_AGENCY3[[#This Row],[Agency]],'0. CSM'!M:M,CSM_AGENCY3[[#This Row],[Billing CSM Title]])+SUMIFS('0. CSM'!E:E,'0. CSM'!L:L,CSM_AGENCY3[[#This Row],[Agency]],'0. CSM'!M:M,CSM_AGENCY3[[#This Row],[Billing CSM Title]])*1000</f>
        <v>0</v>
      </c>
      <c r="I3098" s="70">
        <f>SUMIFS('0. CSM'!D:D,'0. CSM'!L:L,CSM_AGENCY3[[#This Row],[Agency]],'0. CSM'!M:M,CSM_AGENCY3[[#This Row],[Billing CSM Title]])+SUMIFS('0. CSM'!F:F,'0. CSM'!L:L,CSM_AGENCY3[[#This Row],[Agency]],'0. CSM'!M:M,CSM_AGENCY3[[#This Row],[Billing CSM Title]])*1000</f>
        <v>1000</v>
      </c>
      <c r="J3098" s="70">
        <f>CSM_AGENCY3[[#This Row],[FY1 ANNUAL]]+CSM_AGENCY3[[#This Row],[FY2 ANNUAL]]</f>
        <v>1000</v>
      </c>
      <c r="K3098" s="70">
        <f>ROUND(CSM_AGENCY3[[#This Row],[FY1 ANNUAL]]/12,2)</f>
        <v>0</v>
      </c>
      <c r="L3098" s="70">
        <f>ROUND(CSM_AGENCY3[[#This Row],[FY2 ANNUAL]]/12,2)</f>
        <v>83.33</v>
      </c>
    </row>
    <row r="3099" spans="1:12" hidden="1" x14ac:dyDescent="0.25">
      <c r="A3099" t="s">
        <v>256</v>
      </c>
      <c r="B3099" t="s">
        <v>378</v>
      </c>
      <c r="C3099" s="4" t="s">
        <v>470</v>
      </c>
      <c r="D3099" s="4"/>
      <c r="E3099" s="4" t="str">
        <f>CSM_AGENCY3[[#This Row],[Agency]]&amp;"-"&amp;CSM_AGENCY3[[#This Row],[Agency Name]]</f>
        <v>166-Bd of Reg Prof Eng &amp; Land Surveyors</v>
      </c>
      <c r="F3099" s="8" t="s">
        <v>63</v>
      </c>
      <c r="G3099" s="5" t="s">
        <v>462</v>
      </c>
      <c r="H3099" s="70">
        <f>SUMIFS('0. CSM'!C:C,'0. CSM'!L:L,CSM_AGENCY3[[#This Row],[Agency]],'0. CSM'!M:M,CSM_AGENCY3[[#This Row],[Billing CSM Title]])+SUMIFS('0. CSM'!E:E,'0. CSM'!L:L,CSM_AGENCY3[[#This Row],[Agency]],'0. CSM'!M:M,CSM_AGENCY3[[#This Row],[Billing CSM Title]])*1000</f>
        <v>0</v>
      </c>
      <c r="I3099" s="70">
        <f>SUMIFS('0. CSM'!D:D,'0. CSM'!L:L,CSM_AGENCY3[[#This Row],[Agency]],'0. CSM'!M:M,CSM_AGENCY3[[#This Row],[Billing CSM Title]])+SUMIFS('0. CSM'!F:F,'0. CSM'!L:L,CSM_AGENCY3[[#This Row],[Agency]],'0. CSM'!M:M,CSM_AGENCY3[[#This Row],[Billing CSM Title]])*1000</f>
        <v>1000</v>
      </c>
      <c r="J3099" s="70">
        <f>CSM_AGENCY3[[#This Row],[FY1 ANNUAL]]+CSM_AGENCY3[[#This Row],[FY2 ANNUAL]]</f>
        <v>1000</v>
      </c>
      <c r="K3099" s="70">
        <f>ROUND(CSM_AGENCY3[[#This Row],[FY1 ANNUAL]]/12,2)</f>
        <v>0</v>
      </c>
      <c r="L3099" s="70">
        <f>ROUND(CSM_AGENCY3[[#This Row],[FY2 ANNUAL]]/12,2)</f>
        <v>83.33</v>
      </c>
    </row>
    <row r="3100" spans="1:12" hidden="1" x14ac:dyDescent="0.25">
      <c r="A3100" t="s">
        <v>257</v>
      </c>
      <c r="B3100" t="s">
        <v>379</v>
      </c>
      <c r="C3100" s="4" t="s">
        <v>470</v>
      </c>
      <c r="D3100" s="4"/>
      <c r="E3100" s="4" t="str">
        <f>CSM_AGENCY3[[#This Row],[Agency]]&amp;"-"&amp;CSM_AGENCY3[[#This Row],[Agency Name]]</f>
        <v>167-Forensic Investigations Council</v>
      </c>
      <c r="F3100" s="8" t="s">
        <v>63</v>
      </c>
      <c r="G3100" s="5" t="s">
        <v>462</v>
      </c>
      <c r="H3100" s="70">
        <f>SUMIFS('0. CSM'!C:C,'0. CSM'!L:L,CSM_AGENCY3[[#This Row],[Agency]],'0. CSM'!M:M,CSM_AGENCY3[[#This Row],[Billing CSM Title]])+SUMIFS('0. CSM'!E:E,'0. CSM'!L:L,CSM_AGENCY3[[#This Row],[Agency]],'0. CSM'!M:M,CSM_AGENCY3[[#This Row],[Billing CSM Title]])*1000</f>
        <v>0</v>
      </c>
      <c r="I3100" s="70">
        <f>SUMIFS('0. CSM'!D:D,'0. CSM'!L:L,CSM_AGENCY3[[#This Row],[Agency]],'0. CSM'!M:M,CSM_AGENCY3[[#This Row],[Billing CSM Title]])+SUMIFS('0. CSM'!F:F,'0. CSM'!L:L,CSM_AGENCY3[[#This Row],[Agency]],'0. CSM'!M:M,CSM_AGENCY3[[#This Row],[Billing CSM Title]])*1000</f>
        <v>0</v>
      </c>
      <c r="J3100" s="70">
        <f>CSM_AGENCY3[[#This Row],[FY1 ANNUAL]]+CSM_AGENCY3[[#This Row],[FY2 ANNUAL]]</f>
        <v>0</v>
      </c>
      <c r="K3100" s="70">
        <f>ROUND(CSM_AGENCY3[[#This Row],[FY1 ANNUAL]]/12,2)</f>
        <v>0</v>
      </c>
      <c r="L3100" s="70">
        <f>ROUND(CSM_AGENCY3[[#This Row],[FY2 ANNUAL]]/12,2)</f>
        <v>0</v>
      </c>
    </row>
    <row r="3101" spans="1:12" hidden="1" x14ac:dyDescent="0.25">
      <c r="A3101" t="s">
        <v>258</v>
      </c>
      <c r="B3101" t="s">
        <v>380</v>
      </c>
      <c r="C3101" s="4" t="s">
        <v>470</v>
      </c>
      <c r="D3101" s="4"/>
      <c r="E3101" s="4" t="str">
        <f>CSM_AGENCY3[[#This Row],[Agency]]&amp;"-"&amp;CSM_AGENCY3[[#This Row],[Agency Name]]</f>
        <v>179-Dept of Enterprise Services</v>
      </c>
      <c r="F3101" s="8" t="s">
        <v>63</v>
      </c>
      <c r="G3101" s="5" t="s">
        <v>462</v>
      </c>
      <c r="H3101" s="70">
        <f>SUMIFS('0. CSM'!C:C,'0. CSM'!L:L,CSM_AGENCY3[[#This Row],[Agency]],'0. CSM'!M:M,CSM_AGENCY3[[#This Row],[Billing CSM Title]])+SUMIFS('0. CSM'!E:E,'0. CSM'!L:L,CSM_AGENCY3[[#This Row],[Agency]],'0. CSM'!M:M,CSM_AGENCY3[[#This Row],[Billing CSM Title]])*1000</f>
        <v>52000</v>
      </c>
      <c r="I3101" s="70">
        <f>SUMIFS('0. CSM'!D:D,'0. CSM'!L:L,CSM_AGENCY3[[#This Row],[Agency]],'0. CSM'!M:M,CSM_AGENCY3[[#This Row],[Billing CSM Title]])+SUMIFS('0. CSM'!F:F,'0. CSM'!L:L,CSM_AGENCY3[[#This Row],[Agency]],'0. CSM'!M:M,CSM_AGENCY3[[#This Row],[Billing CSM Title]])*1000</f>
        <v>53000</v>
      </c>
      <c r="J3101" s="70">
        <f>CSM_AGENCY3[[#This Row],[FY1 ANNUAL]]+CSM_AGENCY3[[#This Row],[FY2 ANNUAL]]</f>
        <v>105000</v>
      </c>
      <c r="K3101" s="70">
        <f>ROUND(CSM_AGENCY3[[#This Row],[FY1 ANNUAL]]/12,2)</f>
        <v>4333.33</v>
      </c>
      <c r="L3101" s="70">
        <f>ROUND(CSM_AGENCY3[[#This Row],[FY2 ANNUAL]]/12,2)</f>
        <v>4416.67</v>
      </c>
    </row>
    <row r="3102" spans="1:12" hidden="1" x14ac:dyDescent="0.25">
      <c r="A3102" t="s">
        <v>259</v>
      </c>
      <c r="B3102" t="s">
        <v>381</v>
      </c>
      <c r="C3102" s="4" t="s">
        <v>470</v>
      </c>
      <c r="D3102" s="4"/>
      <c r="E3102" s="4" t="str">
        <f>CSM_AGENCY3[[#This Row],[Agency]]&amp;"-"&amp;CSM_AGENCY3[[#This Row],[Agency Name]]</f>
        <v>185-Washington Horse Racing Commission</v>
      </c>
      <c r="F3102" s="8" t="s">
        <v>63</v>
      </c>
      <c r="G3102" s="5" t="s">
        <v>462</v>
      </c>
      <c r="H3102" s="70">
        <f>SUMIFS('0. CSM'!C:C,'0. CSM'!L:L,CSM_AGENCY3[[#This Row],[Agency]],'0. CSM'!M:M,CSM_AGENCY3[[#This Row],[Billing CSM Title]])+SUMIFS('0. CSM'!E:E,'0. CSM'!L:L,CSM_AGENCY3[[#This Row],[Agency]],'0. CSM'!M:M,CSM_AGENCY3[[#This Row],[Billing CSM Title]])*1000</f>
        <v>0</v>
      </c>
      <c r="I3102" s="70">
        <f>SUMIFS('0. CSM'!D:D,'0. CSM'!L:L,CSM_AGENCY3[[#This Row],[Agency]],'0. CSM'!M:M,CSM_AGENCY3[[#This Row],[Billing CSM Title]])+SUMIFS('0. CSM'!F:F,'0. CSM'!L:L,CSM_AGENCY3[[#This Row],[Agency]],'0. CSM'!M:M,CSM_AGENCY3[[#This Row],[Billing CSM Title]])*1000</f>
        <v>1000</v>
      </c>
      <c r="J3102" s="70">
        <f>CSM_AGENCY3[[#This Row],[FY1 ANNUAL]]+CSM_AGENCY3[[#This Row],[FY2 ANNUAL]]</f>
        <v>1000</v>
      </c>
      <c r="K3102" s="70">
        <f>ROUND(CSM_AGENCY3[[#This Row],[FY1 ANNUAL]]/12,2)</f>
        <v>0</v>
      </c>
      <c r="L3102" s="70">
        <f>ROUND(CSM_AGENCY3[[#This Row],[FY2 ANNUAL]]/12,2)</f>
        <v>83.33</v>
      </c>
    </row>
    <row r="3103" spans="1:12" hidden="1" x14ac:dyDescent="0.25">
      <c r="A3103" t="s">
        <v>260</v>
      </c>
      <c r="B3103" t="s">
        <v>382</v>
      </c>
      <c r="C3103" s="4" t="s">
        <v>470</v>
      </c>
      <c r="D3103" s="4"/>
      <c r="E3103" s="4" t="str">
        <f>CSM_AGENCY3[[#This Row],[Agency]]&amp;"-"&amp;CSM_AGENCY3[[#This Row],[Agency Name]]</f>
        <v>190-Bd of Industrial Insurance Appeals</v>
      </c>
      <c r="F3103" s="8" t="s">
        <v>63</v>
      </c>
      <c r="G3103" s="5" t="s">
        <v>462</v>
      </c>
      <c r="H3103" s="70">
        <f>SUMIFS('0. CSM'!C:C,'0. CSM'!L:L,CSM_AGENCY3[[#This Row],[Agency]],'0. CSM'!M:M,CSM_AGENCY3[[#This Row],[Billing CSM Title]])+SUMIFS('0. CSM'!E:E,'0. CSM'!L:L,CSM_AGENCY3[[#This Row],[Agency]],'0. CSM'!M:M,CSM_AGENCY3[[#This Row],[Billing CSM Title]])*1000</f>
        <v>8000</v>
      </c>
      <c r="I3103" s="70">
        <f>SUMIFS('0. CSM'!D:D,'0. CSM'!L:L,CSM_AGENCY3[[#This Row],[Agency]],'0. CSM'!M:M,CSM_AGENCY3[[#This Row],[Billing CSM Title]])+SUMIFS('0. CSM'!F:F,'0. CSM'!L:L,CSM_AGENCY3[[#This Row],[Agency]],'0. CSM'!M:M,CSM_AGENCY3[[#This Row],[Billing CSM Title]])*1000</f>
        <v>12000</v>
      </c>
      <c r="J3103" s="70">
        <f>CSM_AGENCY3[[#This Row],[FY1 ANNUAL]]+CSM_AGENCY3[[#This Row],[FY2 ANNUAL]]</f>
        <v>20000</v>
      </c>
      <c r="K3103" s="70">
        <f>ROUND(CSM_AGENCY3[[#This Row],[FY1 ANNUAL]]/12,2)</f>
        <v>666.67</v>
      </c>
      <c r="L3103" s="70">
        <f>ROUND(CSM_AGENCY3[[#This Row],[FY2 ANNUAL]]/12,2)</f>
        <v>1000</v>
      </c>
    </row>
    <row r="3104" spans="1:12" hidden="1" x14ac:dyDescent="0.25">
      <c r="A3104" t="s">
        <v>261</v>
      </c>
      <c r="B3104" t="s">
        <v>383</v>
      </c>
      <c r="C3104" s="4" t="s">
        <v>470</v>
      </c>
      <c r="D3104" s="4"/>
      <c r="E3104" s="4" t="str">
        <f>CSM_AGENCY3[[#This Row],[Agency]]&amp;"-"&amp;CSM_AGENCY3[[#This Row],[Agency Name]]</f>
        <v>195-Liquor and Cannabis Board</v>
      </c>
      <c r="F3104" s="8" t="s">
        <v>63</v>
      </c>
      <c r="G3104" s="5" t="s">
        <v>462</v>
      </c>
      <c r="H3104" s="70">
        <f>SUMIFS('0. CSM'!C:C,'0. CSM'!L:L,CSM_AGENCY3[[#This Row],[Agency]],'0. CSM'!M:M,CSM_AGENCY3[[#This Row],[Billing CSM Title]])+SUMIFS('0. CSM'!E:E,'0. CSM'!L:L,CSM_AGENCY3[[#This Row],[Agency]],'0. CSM'!M:M,CSM_AGENCY3[[#This Row],[Billing CSM Title]])*1000</f>
        <v>24000</v>
      </c>
      <c r="I3104" s="70">
        <f>SUMIFS('0. CSM'!D:D,'0. CSM'!L:L,CSM_AGENCY3[[#This Row],[Agency]],'0. CSM'!M:M,CSM_AGENCY3[[#This Row],[Billing CSM Title]])+SUMIFS('0. CSM'!F:F,'0. CSM'!L:L,CSM_AGENCY3[[#This Row],[Agency]],'0. CSM'!M:M,CSM_AGENCY3[[#This Row],[Billing CSM Title]])*1000</f>
        <v>25000</v>
      </c>
      <c r="J3104" s="70">
        <f>CSM_AGENCY3[[#This Row],[FY1 ANNUAL]]+CSM_AGENCY3[[#This Row],[FY2 ANNUAL]]</f>
        <v>49000</v>
      </c>
      <c r="K3104" s="70">
        <f>ROUND(CSM_AGENCY3[[#This Row],[FY1 ANNUAL]]/12,2)</f>
        <v>2000</v>
      </c>
      <c r="L3104" s="70">
        <f>ROUND(CSM_AGENCY3[[#This Row],[FY2 ANNUAL]]/12,2)</f>
        <v>2083.33</v>
      </c>
    </row>
    <row r="3105" spans="1:12" hidden="1" x14ac:dyDescent="0.25">
      <c r="A3105" t="s">
        <v>262</v>
      </c>
      <c r="B3105" t="s">
        <v>384</v>
      </c>
      <c r="C3105" s="4" t="s">
        <v>470</v>
      </c>
      <c r="D3105" s="4"/>
      <c r="E3105" s="4" t="str">
        <f>CSM_AGENCY3[[#This Row],[Agency]]&amp;"-"&amp;CSM_AGENCY3[[#This Row],[Agency Name]]</f>
        <v>205-Board of Pilotage Commissioners</v>
      </c>
      <c r="F3105" s="8" t="s">
        <v>63</v>
      </c>
      <c r="G3105" s="5" t="s">
        <v>462</v>
      </c>
      <c r="H3105" s="70">
        <f>SUMIFS('0. CSM'!C:C,'0. CSM'!L:L,CSM_AGENCY3[[#This Row],[Agency]],'0. CSM'!M:M,CSM_AGENCY3[[#This Row],[Billing CSM Title]])+SUMIFS('0. CSM'!E:E,'0. CSM'!L:L,CSM_AGENCY3[[#This Row],[Agency]],'0. CSM'!M:M,CSM_AGENCY3[[#This Row],[Billing CSM Title]])*1000</f>
        <v>0</v>
      </c>
      <c r="I3105" s="70">
        <f>SUMIFS('0. CSM'!D:D,'0. CSM'!L:L,CSM_AGENCY3[[#This Row],[Agency]],'0. CSM'!M:M,CSM_AGENCY3[[#This Row],[Billing CSM Title]])+SUMIFS('0. CSM'!F:F,'0. CSM'!L:L,CSM_AGENCY3[[#This Row],[Agency]],'0. CSM'!M:M,CSM_AGENCY3[[#This Row],[Billing CSM Title]])*1000</f>
        <v>0</v>
      </c>
      <c r="J3105" s="70">
        <f>CSM_AGENCY3[[#This Row],[FY1 ANNUAL]]+CSM_AGENCY3[[#This Row],[FY2 ANNUAL]]</f>
        <v>0</v>
      </c>
      <c r="K3105" s="70">
        <f>ROUND(CSM_AGENCY3[[#This Row],[FY1 ANNUAL]]/12,2)</f>
        <v>0</v>
      </c>
      <c r="L3105" s="70">
        <f>ROUND(CSM_AGENCY3[[#This Row],[FY2 ANNUAL]]/12,2)</f>
        <v>0</v>
      </c>
    </row>
    <row r="3106" spans="1:12" hidden="1" x14ac:dyDescent="0.25">
      <c r="A3106" t="s">
        <v>263</v>
      </c>
      <c r="B3106" t="s">
        <v>385</v>
      </c>
      <c r="C3106" s="4" t="s">
        <v>470</v>
      </c>
      <c r="D3106" s="4"/>
      <c r="E3106" s="4" t="str">
        <f>CSM_AGENCY3[[#This Row],[Agency]]&amp;"-"&amp;CSM_AGENCY3[[#This Row],[Agency Name]]</f>
        <v>215-Utilities and Transportation Comm</v>
      </c>
      <c r="F3106" s="8" t="s">
        <v>63</v>
      </c>
      <c r="G3106" s="5" t="s">
        <v>462</v>
      </c>
      <c r="H3106" s="70">
        <f>SUMIFS('0. CSM'!C:C,'0. CSM'!L:L,CSM_AGENCY3[[#This Row],[Agency]],'0. CSM'!M:M,CSM_AGENCY3[[#This Row],[Billing CSM Title]])+SUMIFS('0. CSM'!E:E,'0. CSM'!L:L,CSM_AGENCY3[[#This Row],[Agency]],'0. CSM'!M:M,CSM_AGENCY3[[#This Row],[Billing CSM Title]])*1000</f>
        <v>11000</v>
      </c>
      <c r="I3106" s="70">
        <f>SUMIFS('0. CSM'!D:D,'0. CSM'!L:L,CSM_AGENCY3[[#This Row],[Agency]],'0. CSM'!M:M,CSM_AGENCY3[[#This Row],[Billing CSM Title]])+SUMIFS('0. CSM'!F:F,'0. CSM'!L:L,CSM_AGENCY3[[#This Row],[Agency]],'0. CSM'!M:M,CSM_AGENCY3[[#This Row],[Billing CSM Title]])*1000</f>
        <v>11000</v>
      </c>
      <c r="J3106" s="70">
        <f>CSM_AGENCY3[[#This Row],[FY1 ANNUAL]]+CSM_AGENCY3[[#This Row],[FY2 ANNUAL]]</f>
        <v>22000</v>
      </c>
      <c r="K3106" s="70">
        <f>ROUND(CSM_AGENCY3[[#This Row],[FY1 ANNUAL]]/12,2)</f>
        <v>916.67</v>
      </c>
      <c r="L3106" s="70">
        <f>ROUND(CSM_AGENCY3[[#This Row],[FY2 ANNUAL]]/12,2)</f>
        <v>916.67</v>
      </c>
    </row>
    <row r="3107" spans="1:12" hidden="1" x14ac:dyDescent="0.25">
      <c r="A3107" t="s">
        <v>264</v>
      </c>
      <c r="B3107" t="s">
        <v>386</v>
      </c>
      <c r="C3107" s="4" t="s">
        <v>470</v>
      </c>
      <c r="D3107" s="4"/>
      <c r="E3107" s="4" t="str">
        <f>CSM_AGENCY3[[#This Row],[Agency]]&amp;"-"&amp;CSM_AGENCY3[[#This Row],[Agency Name]]</f>
        <v>220-Board for Volunteer Firefighters</v>
      </c>
      <c r="F3107" s="8" t="s">
        <v>63</v>
      </c>
      <c r="G3107" s="5" t="s">
        <v>462</v>
      </c>
      <c r="H3107" s="70">
        <f>SUMIFS('0. CSM'!C:C,'0. CSM'!L:L,CSM_AGENCY3[[#This Row],[Agency]],'0. CSM'!M:M,CSM_AGENCY3[[#This Row],[Billing CSM Title]])+SUMIFS('0. CSM'!E:E,'0. CSM'!L:L,CSM_AGENCY3[[#This Row],[Agency]],'0. CSM'!M:M,CSM_AGENCY3[[#This Row],[Billing CSM Title]])*1000</f>
        <v>0</v>
      </c>
      <c r="I3107" s="70">
        <f>SUMIFS('0. CSM'!D:D,'0. CSM'!L:L,CSM_AGENCY3[[#This Row],[Agency]],'0. CSM'!M:M,CSM_AGENCY3[[#This Row],[Billing CSM Title]])+SUMIFS('0. CSM'!F:F,'0. CSM'!L:L,CSM_AGENCY3[[#This Row],[Agency]],'0. CSM'!M:M,CSM_AGENCY3[[#This Row],[Billing CSM Title]])*1000</f>
        <v>0</v>
      </c>
      <c r="J3107" s="70">
        <f>CSM_AGENCY3[[#This Row],[FY1 ANNUAL]]+CSM_AGENCY3[[#This Row],[FY2 ANNUAL]]</f>
        <v>0</v>
      </c>
      <c r="K3107" s="70">
        <f>ROUND(CSM_AGENCY3[[#This Row],[FY1 ANNUAL]]/12,2)</f>
        <v>0</v>
      </c>
      <c r="L3107" s="70">
        <f>ROUND(CSM_AGENCY3[[#This Row],[FY2 ANNUAL]]/12,2)</f>
        <v>0</v>
      </c>
    </row>
    <row r="3108" spans="1:12" hidden="1" x14ac:dyDescent="0.25">
      <c r="A3108" t="s">
        <v>265</v>
      </c>
      <c r="B3108" t="s">
        <v>387</v>
      </c>
      <c r="C3108" s="4" t="s">
        <v>470</v>
      </c>
      <c r="D3108" s="4"/>
      <c r="E3108" s="4" t="str">
        <f>CSM_AGENCY3[[#This Row],[Agency]]&amp;"-"&amp;CSM_AGENCY3[[#This Row],[Agency Name]]</f>
        <v>225-Washington State Patrol</v>
      </c>
      <c r="F3108" s="8" t="s">
        <v>63</v>
      </c>
      <c r="G3108" s="5" t="s">
        <v>462</v>
      </c>
      <c r="H3108" s="70">
        <f>SUMIFS('0. CSM'!C:C,'0. CSM'!L:L,CSM_AGENCY3[[#This Row],[Agency]],'0. CSM'!M:M,CSM_AGENCY3[[#This Row],[Billing CSM Title]])+SUMIFS('0. CSM'!E:E,'0. CSM'!L:L,CSM_AGENCY3[[#This Row],[Agency]],'0. CSM'!M:M,CSM_AGENCY3[[#This Row],[Billing CSM Title]])*1000</f>
        <v>159000</v>
      </c>
      <c r="I3108" s="70">
        <f>SUMIFS('0. CSM'!D:D,'0. CSM'!L:L,CSM_AGENCY3[[#This Row],[Agency]],'0. CSM'!M:M,CSM_AGENCY3[[#This Row],[Billing CSM Title]])+SUMIFS('0. CSM'!F:F,'0. CSM'!L:L,CSM_AGENCY3[[#This Row],[Agency]],'0. CSM'!M:M,CSM_AGENCY3[[#This Row],[Billing CSM Title]])*1000</f>
        <v>163000</v>
      </c>
      <c r="J3108" s="70">
        <f>CSM_AGENCY3[[#This Row],[FY1 ANNUAL]]+CSM_AGENCY3[[#This Row],[FY2 ANNUAL]]</f>
        <v>322000</v>
      </c>
      <c r="K3108" s="70">
        <f>ROUND(CSM_AGENCY3[[#This Row],[FY1 ANNUAL]]/12,2)</f>
        <v>13250</v>
      </c>
      <c r="L3108" s="70">
        <f>ROUND(CSM_AGENCY3[[#This Row],[FY2 ANNUAL]]/12,2)</f>
        <v>13583.33</v>
      </c>
    </row>
    <row r="3109" spans="1:12" hidden="1" x14ac:dyDescent="0.25">
      <c r="A3109" t="s">
        <v>266</v>
      </c>
      <c r="B3109" t="s">
        <v>388</v>
      </c>
      <c r="C3109" s="4" t="s">
        <v>470</v>
      </c>
      <c r="D3109" s="4"/>
      <c r="E3109" s="4" t="str">
        <f>CSM_AGENCY3[[#This Row],[Agency]]&amp;"-"&amp;CSM_AGENCY3[[#This Row],[Agency Name]]</f>
        <v>227-Criminal Justice Training Comm</v>
      </c>
      <c r="F3109" s="8" t="s">
        <v>63</v>
      </c>
      <c r="G3109" s="5" t="s">
        <v>462</v>
      </c>
      <c r="H3109" s="70">
        <f>SUMIFS('0. CSM'!C:C,'0. CSM'!L:L,CSM_AGENCY3[[#This Row],[Agency]],'0. CSM'!M:M,CSM_AGENCY3[[#This Row],[Billing CSM Title]])+SUMIFS('0. CSM'!E:E,'0. CSM'!L:L,CSM_AGENCY3[[#This Row],[Agency]],'0. CSM'!M:M,CSM_AGENCY3[[#This Row],[Billing CSM Title]])*1000</f>
        <v>5000</v>
      </c>
      <c r="I3109" s="70">
        <f>SUMIFS('0. CSM'!D:D,'0. CSM'!L:L,CSM_AGENCY3[[#This Row],[Agency]],'0. CSM'!M:M,CSM_AGENCY3[[#This Row],[Billing CSM Title]])+SUMIFS('0. CSM'!F:F,'0. CSM'!L:L,CSM_AGENCY3[[#This Row],[Agency]],'0. CSM'!M:M,CSM_AGENCY3[[#This Row],[Billing CSM Title]])*1000</f>
        <v>5000</v>
      </c>
      <c r="J3109" s="70">
        <f>CSM_AGENCY3[[#This Row],[FY1 ANNUAL]]+CSM_AGENCY3[[#This Row],[FY2 ANNUAL]]</f>
        <v>10000</v>
      </c>
      <c r="K3109" s="70">
        <f>ROUND(CSM_AGENCY3[[#This Row],[FY1 ANNUAL]]/12,2)</f>
        <v>416.67</v>
      </c>
      <c r="L3109" s="70">
        <f>ROUND(CSM_AGENCY3[[#This Row],[FY2 ANNUAL]]/12,2)</f>
        <v>416.67</v>
      </c>
    </row>
    <row r="3110" spans="1:12" hidden="1" x14ac:dyDescent="0.25">
      <c r="A3110" t="s">
        <v>267</v>
      </c>
      <c r="B3110" t="s">
        <v>389</v>
      </c>
      <c r="C3110" s="4" t="s">
        <v>470</v>
      </c>
      <c r="D3110" s="4"/>
      <c r="E3110" s="4" t="str">
        <f>CSM_AGENCY3[[#This Row],[Agency]]&amp;"-"&amp;CSM_AGENCY3[[#This Row],[Agency Name]]</f>
        <v>228-WA Traffic Safety Commission</v>
      </c>
      <c r="F3110" s="8" t="s">
        <v>63</v>
      </c>
      <c r="G3110" s="5" t="s">
        <v>462</v>
      </c>
      <c r="H3110" s="70">
        <f>SUMIFS('0. CSM'!C:C,'0. CSM'!L:L,CSM_AGENCY3[[#This Row],[Agency]],'0. CSM'!M:M,CSM_AGENCY3[[#This Row],[Billing CSM Title]])+SUMIFS('0. CSM'!E:E,'0. CSM'!L:L,CSM_AGENCY3[[#This Row],[Agency]],'0. CSM'!M:M,CSM_AGENCY3[[#This Row],[Billing CSM Title]])*1000</f>
        <v>2000</v>
      </c>
      <c r="I3110" s="70">
        <f>SUMIFS('0. CSM'!D:D,'0. CSM'!L:L,CSM_AGENCY3[[#This Row],[Agency]],'0. CSM'!M:M,CSM_AGENCY3[[#This Row],[Billing CSM Title]])+SUMIFS('0. CSM'!F:F,'0. CSM'!L:L,CSM_AGENCY3[[#This Row],[Agency]],'0. CSM'!M:M,CSM_AGENCY3[[#This Row],[Billing CSM Title]])*1000</f>
        <v>2000</v>
      </c>
      <c r="J3110" s="70">
        <f>CSM_AGENCY3[[#This Row],[FY1 ANNUAL]]+CSM_AGENCY3[[#This Row],[FY2 ANNUAL]]</f>
        <v>4000</v>
      </c>
      <c r="K3110" s="70">
        <f>ROUND(CSM_AGENCY3[[#This Row],[FY1 ANNUAL]]/12,2)</f>
        <v>166.67</v>
      </c>
      <c r="L3110" s="70">
        <f>ROUND(CSM_AGENCY3[[#This Row],[FY2 ANNUAL]]/12,2)</f>
        <v>166.67</v>
      </c>
    </row>
    <row r="3111" spans="1:12" hidden="1" x14ac:dyDescent="0.25">
      <c r="A3111" t="s">
        <v>268</v>
      </c>
      <c r="B3111" t="s">
        <v>390</v>
      </c>
      <c r="C3111" s="4" t="s">
        <v>470</v>
      </c>
      <c r="D3111" s="4"/>
      <c r="E3111" s="4" t="str">
        <f>CSM_AGENCY3[[#This Row],[Agency]]&amp;"-"&amp;CSM_AGENCY3[[#This Row],[Agency Name]]</f>
        <v>229-Office of Independent Investigations</v>
      </c>
      <c r="F3111" s="8" t="s">
        <v>63</v>
      </c>
      <c r="G3111" s="5" t="s">
        <v>462</v>
      </c>
      <c r="H3111" s="70">
        <f>SUMIFS('0. CSM'!C:C,'0. CSM'!L:L,CSM_AGENCY3[[#This Row],[Agency]],'0. CSM'!M:M,CSM_AGENCY3[[#This Row],[Billing CSM Title]])+SUMIFS('0. CSM'!E:E,'0. CSM'!L:L,CSM_AGENCY3[[#This Row],[Agency]],'0. CSM'!M:M,CSM_AGENCY3[[#This Row],[Billing CSM Title]])*1000</f>
        <v>0</v>
      </c>
      <c r="I3111" s="70">
        <f>SUMIFS('0. CSM'!D:D,'0. CSM'!L:L,CSM_AGENCY3[[#This Row],[Agency]],'0. CSM'!M:M,CSM_AGENCY3[[#This Row],[Billing CSM Title]])+SUMIFS('0. CSM'!F:F,'0. CSM'!L:L,CSM_AGENCY3[[#This Row],[Agency]],'0. CSM'!M:M,CSM_AGENCY3[[#This Row],[Billing CSM Title]])*1000</f>
        <v>0</v>
      </c>
      <c r="J3111" s="70">
        <f>CSM_AGENCY3[[#This Row],[FY1 ANNUAL]]+CSM_AGENCY3[[#This Row],[FY2 ANNUAL]]</f>
        <v>0</v>
      </c>
      <c r="K3111" s="70">
        <f>ROUND(CSM_AGENCY3[[#This Row],[FY1 ANNUAL]]/12,2)</f>
        <v>0</v>
      </c>
      <c r="L3111" s="70">
        <f>ROUND(CSM_AGENCY3[[#This Row],[FY2 ANNUAL]]/12,2)</f>
        <v>0</v>
      </c>
    </row>
    <row r="3112" spans="1:12" hidden="1" x14ac:dyDescent="0.25">
      <c r="A3112" t="s">
        <v>269</v>
      </c>
      <c r="B3112" t="s">
        <v>391</v>
      </c>
      <c r="C3112" s="4" t="s">
        <v>470</v>
      </c>
      <c r="D3112" s="4"/>
      <c r="E3112" s="4" t="str">
        <f>CSM_AGENCY3[[#This Row],[Agency]]&amp;"-"&amp;CSM_AGENCY3[[#This Row],[Agency Name]]</f>
        <v>235-Department of Labor and Industries</v>
      </c>
      <c r="F3112" s="8" t="s">
        <v>63</v>
      </c>
      <c r="G3112" s="5" t="s">
        <v>462</v>
      </c>
      <c r="H3112" s="70">
        <f>SUMIFS('0. CSM'!C:C,'0. CSM'!L:L,CSM_AGENCY3[[#This Row],[Agency]],'0. CSM'!M:M,CSM_AGENCY3[[#This Row],[Billing CSM Title]])+SUMIFS('0. CSM'!E:E,'0. CSM'!L:L,CSM_AGENCY3[[#This Row],[Agency]],'0. CSM'!M:M,CSM_AGENCY3[[#This Row],[Billing CSM Title]])*1000</f>
        <v>221000</v>
      </c>
      <c r="I3112" s="70">
        <f>SUMIFS('0. CSM'!D:D,'0. CSM'!L:L,CSM_AGENCY3[[#This Row],[Agency]],'0. CSM'!M:M,CSM_AGENCY3[[#This Row],[Billing CSM Title]])+SUMIFS('0. CSM'!F:F,'0. CSM'!L:L,CSM_AGENCY3[[#This Row],[Agency]],'0. CSM'!M:M,CSM_AGENCY3[[#This Row],[Billing CSM Title]])*1000</f>
        <v>224000</v>
      </c>
      <c r="J3112" s="70">
        <f>CSM_AGENCY3[[#This Row],[FY1 ANNUAL]]+CSM_AGENCY3[[#This Row],[FY2 ANNUAL]]</f>
        <v>445000</v>
      </c>
      <c r="K3112" s="70">
        <f>ROUND(CSM_AGENCY3[[#This Row],[FY1 ANNUAL]]/12,2)</f>
        <v>18416.669999999998</v>
      </c>
      <c r="L3112" s="70">
        <f>ROUND(CSM_AGENCY3[[#This Row],[FY2 ANNUAL]]/12,2)</f>
        <v>18666.669999999998</v>
      </c>
    </row>
    <row r="3113" spans="1:12" hidden="1" x14ac:dyDescent="0.25">
      <c r="A3113" t="s">
        <v>270</v>
      </c>
      <c r="B3113" t="s">
        <v>392</v>
      </c>
      <c r="C3113" s="4" t="s">
        <v>470</v>
      </c>
      <c r="D3113" s="4"/>
      <c r="E3113" s="4" t="str">
        <f>CSM_AGENCY3[[#This Row],[Agency]]&amp;"-"&amp;CSM_AGENCY3[[#This Row],[Agency Name]]</f>
        <v>240-Department of Licensing</v>
      </c>
      <c r="F3113" s="8" t="s">
        <v>63</v>
      </c>
      <c r="G3113" s="5" t="s">
        <v>462</v>
      </c>
      <c r="H3113" s="70">
        <f>SUMIFS('0. CSM'!C:C,'0. CSM'!L:L,CSM_AGENCY3[[#This Row],[Agency]],'0. CSM'!M:M,CSM_AGENCY3[[#This Row],[Billing CSM Title]])+SUMIFS('0. CSM'!E:E,'0. CSM'!L:L,CSM_AGENCY3[[#This Row],[Agency]],'0. CSM'!M:M,CSM_AGENCY3[[#This Row],[Billing CSM Title]])*1000</f>
        <v>90000</v>
      </c>
      <c r="I3113" s="70">
        <f>SUMIFS('0. CSM'!D:D,'0. CSM'!L:L,CSM_AGENCY3[[#This Row],[Agency]],'0. CSM'!M:M,CSM_AGENCY3[[#This Row],[Billing CSM Title]])+SUMIFS('0. CSM'!F:F,'0. CSM'!L:L,CSM_AGENCY3[[#This Row],[Agency]],'0. CSM'!M:M,CSM_AGENCY3[[#This Row],[Billing CSM Title]])*1000</f>
        <v>92000</v>
      </c>
      <c r="J3113" s="70">
        <f>CSM_AGENCY3[[#This Row],[FY1 ANNUAL]]+CSM_AGENCY3[[#This Row],[FY2 ANNUAL]]</f>
        <v>182000</v>
      </c>
      <c r="K3113" s="70">
        <f>ROUND(CSM_AGENCY3[[#This Row],[FY1 ANNUAL]]/12,2)</f>
        <v>7500</v>
      </c>
      <c r="L3113" s="70">
        <f>ROUND(CSM_AGENCY3[[#This Row],[FY2 ANNUAL]]/12,2)</f>
        <v>7666.67</v>
      </c>
    </row>
    <row r="3114" spans="1:12" hidden="1" x14ac:dyDescent="0.25">
      <c r="A3114" t="s">
        <v>271</v>
      </c>
      <c r="B3114" t="s">
        <v>393</v>
      </c>
      <c r="C3114" s="4" t="s">
        <v>470</v>
      </c>
      <c r="D3114" s="4"/>
      <c r="E3114" s="4" t="str">
        <f>CSM_AGENCY3[[#This Row],[Agency]]&amp;"-"&amp;CSM_AGENCY3[[#This Row],[Agency Name]]</f>
        <v>245-Military Department</v>
      </c>
      <c r="F3114" s="8" t="s">
        <v>63</v>
      </c>
      <c r="G3114" s="5" t="s">
        <v>462</v>
      </c>
      <c r="H3114" s="70">
        <f>SUMIFS('0. CSM'!C:C,'0. CSM'!L:L,CSM_AGENCY3[[#This Row],[Agency]],'0. CSM'!M:M,CSM_AGENCY3[[#This Row],[Billing CSM Title]])+SUMIFS('0. CSM'!E:E,'0. CSM'!L:L,CSM_AGENCY3[[#This Row],[Agency]],'0. CSM'!M:M,CSM_AGENCY3[[#This Row],[Billing CSM Title]])*1000</f>
        <v>26000</v>
      </c>
      <c r="I3114" s="70">
        <f>SUMIFS('0. CSM'!D:D,'0. CSM'!L:L,CSM_AGENCY3[[#This Row],[Agency]],'0. CSM'!M:M,CSM_AGENCY3[[#This Row],[Billing CSM Title]])+SUMIFS('0. CSM'!F:F,'0. CSM'!L:L,CSM_AGENCY3[[#This Row],[Agency]],'0. CSM'!M:M,CSM_AGENCY3[[#This Row],[Billing CSM Title]])*1000</f>
        <v>26000</v>
      </c>
      <c r="J3114" s="70">
        <f>CSM_AGENCY3[[#This Row],[FY1 ANNUAL]]+CSM_AGENCY3[[#This Row],[FY2 ANNUAL]]</f>
        <v>52000</v>
      </c>
      <c r="K3114" s="70">
        <f>ROUND(CSM_AGENCY3[[#This Row],[FY1 ANNUAL]]/12,2)</f>
        <v>2166.67</v>
      </c>
      <c r="L3114" s="70">
        <f>ROUND(CSM_AGENCY3[[#This Row],[FY2 ANNUAL]]/12,2)</f>
        <v>2166.67</v>
      </c>
    </row>
    <row r="3115" spans="1:12" hidden="1" x14ac:dyDescent="0.25">
      <c r="A3115" t="s">
        <v>272</v>
      </c>
      <c r="B3115" t="s">
        <v>394</v>
      </c>
      <c r="C3115" s="4" t="s">
        <v>470</v>
      </c>
      <c r="D3115" s="4"/>
      <c r="E3115" s="4" t="str">
        <f>CSM_AGENCY3[[#This Row],[Agency]]&amp;"-"&amp;CSM_AGENCY3[[#This Row],[Agency Name]]</f>
        <v>275-Public Employment Relations Comm</v>
      </c>
      <c r="F3115" s="8" t="s">
        <v>63</v>
      </c>
      <c r="G3115" s="5" t="s">
        <v>462</v>
      </c>
      <c r="H3115" s="70">
        <f>SUMIFS('0. CSM'!C:C,'0. CSM'!L:L,CSM_AGENCY3[[#This Row],[Agency]],'0. CSM'!M:M,CSM_AGENCY3[[#This Row],[Billing CSM Title]])+SUMIFS('0. CSM'!E:E,'0. CSM'!L:L,CSM_AGENCY3[[#This Row],[Agency]],'0. CSM'!M:M,CSM_AGENCY3[[#This Row],[Billing CSM Title]])*1000</f>
        <v>2000</v>
      </c>
      <c r="I3115" s="70">
        <f>SUMIFS('0. CSM'!D:D,'0. CSM'!L:L,CSM_AGENCY3[[#This Row],[Agency]],'0. CSM'!M:M,CSM_AGENCY3[[#This Row],[Billing CSM Title]])+SUMIFS('0. CSM'!F:F,'0. CSM'!L:L,CSM_AGENCY3[[#This Row],[Agency]],'0. CSM'!M:M,CSM_AGENCY3[[#This Row],[Billing CSM Title]])*1000</f>
        <v>2000</v>
      </c>
      <c r="J3115" s="70">
        <f>CSM_AGENCY3[[#This Row],[FY1 ANNUAL]]+CSM_AGENCY3[[#This Row],[FY2 ANNUAL]]</f>
        <v>4000</v>
      </c>
      <c r="K3115" s="70">
        <f>ROUND(CSM_AGENCY3[[#This Row],[FY1 ANNUAL]]/12,2)</f>
        <v>166.67</v>
      </c>
      <c r="L3115" s="70">
        <f>ROUND(CSM_AGENCY3[[#This Row],[FY2 ANNUAL]]/12,2)</f>
        <v>166.67</v>
      </c>
    </row>
    <row r="3116" spans="1:12" hidden="1" x14ac:dyDescent="0.25">
      <c r="A3116" t="s">
        <v>273</v>
      </c>
      <c r="B3116" t="s">
        <v>395</v>
      </c>
      <c r="C3116" s="4" t="s">
        <v>470</v>
      </c>
      <c r="D3116" s="4"/>
      <c r="E3116" s="4" t="str">
        <f>CSM_AGENCY3[[#This Row],[Agency]]&amp;"-"&amp;CSM_AGENCY3[[#This Row],[Agency Name]]</f>
        <v>300-Dept of Social and Health Services</v>
      </c>
      <c r="F3116" s="8" t="s">
        <v>63</v>
      </c>
      <c r="G3116" s="5" t="s">
        <v>462</v>
      </c>
      <c r="H3116" s="70">
        <f>SUMIFS('0. CSM'!C:C,'0. CSM'!L:L,CSM_AGENCY3[[#This Row],[Agency]],'0. CSM'!M:M,CSM_AGENCY3[[#This Row],[Billing CSM Title]])+SUMIFS('0. CSM'!E:E,'0. CSM'!L:L,CSM_AGENCY3[[#This Row],[Agency]],'0. CSM'!M:M,CSM_AGENCY3[[#This Row],[Billing CSM Title]])*1000</f>
        <v>1125000</v>
      </c>
      <c r="I3116" s="70">
        <f>SUMIFS('0. CSM'!D:D,'0. CSM'!L:L,CSM_AGENCY3[[#This Row],[Agency]],'0. CSM'!M:M,CSM_AGENCY3[[#This Row],[Billing CSM Title]])+SUMIFS('0. CSM'!F:F,'0. CSM'!L:L,CSM_AGENCY3[[#This Row],[Agency]],'0. CSM'!M:M,CSM_AGENCY3[[#This Row],[Billing CSM Title]])*1000</f>
        <v>1141000</v>
      </c>
      <c r="J3116" s="70">
        <f>CSM_AGENCY3[[#This Row],[FY1 ANNUAL]]+CSM_AGENCY3[[#This Row],[FY2 ANNUAL]]</f>
        <v>2266000</v>
      </c>
      <c r="K3116" s="70">
        <f>ROUND(CSM_AGENCY3[[#This Row],[FY1 ANNUAL]]/12,2)</f>
        <v>93750</v>
      </c>
      <c r="L3116" s="70">
        <f>ROUND(CSM_AGENCY3[[#This Row],[FY2 ANNUAL]]/12,2)</f>
        <v>95083.33</v>
      </c>
    </row>
    <row r="3117" spans="1:12" hidden="1" x14ac:dyDescent="0.25">
      <c r="A3117" t="s">
        <v>274</v>
      </c>
      <c r="B3117" t="s">
        <v>396</v>
      </c>
      <c r="C3117" s="4" t="s">
        <v>470</v>
      </c>
      <c r="D3117" s="4"/>
      <c r="E3117" s="4" t="str">
        <f>CSM_AGENCY3[[#This Row],[Agency]]&amp;"-"&amp;CSM_AGENCY3[[#This Row],[Agency Name]]</f>
        <v>303-Department of Health</v>
      </c>
      <c r="F3117" s="8" t="s">
        <v>63</v>
      </c>
      <c r="G3117" s="5" t="s">
        <v>462</v>
      </c>
      <c r="H3117" s="70">
        <f>SUMIFS('0. CSM'!C:C,'0. CSM'!L:L,CSM_AGENCY3[[#This Row],[Agency]],'0. CSM'!M:M,CSM_AGENCY3[[#This Row],[Billing CSM Title]])+SUMIFS('0. CSM'!E:E,'0. CSM'!L:L,CSM_AGENCY3[[#This Row],[Agency]],'0. CSM'!M:M,CSM_AGENCY3[[#This Row],[Billing CSM Title]])*1000</f>
        <v>195000</v>
      </c>
      <c r="I3117" s="70">
        <f>SUMIFS('0. CSM'!D:D,'0. CSM'!L:L,CSM_AGENCY3[[#This Row],[Agency]],'0. CSM'!M:M,CSM_AGENCY3[[#This Row],[Billing CSM Title]])+SUMIFS('0. CSM'!F:F,'0. CSM'!L:L,CSM_AGENCY3[[#This Row],[Agency]],'0. CSM'!M:M,CSM_AGENCY3[[#This Row],[Billing CSM Title]])*1000</f>
        <v>196000</v>
      </c>
      <c r="J3117" s="70">
        <f>CSM_AGENCY3[[#This Row],[FY1 ANNUAL]]+CSM_AGENCY3[[#This Row],[FY2 ANNUAL]]</f>
        <v>391000</v>
      </c>
      <c r="K3117" s="70">
        <f>ROUND(CSM_AGENCY3[[#This Row],[FY1 ANNUAL]]/12,2)</f>
        <v>16250</v>
      </c>
      <c r="L3117" s="70">
        <f>ROUND(CSM_AGENCY3[[#This Row],[FY2 ANNUAL]]/12,2)</f>
        <v>16333.33</v>
      </c>
    </row>
    <row r="3118" spans="1:12" hidden="1" x14ac:dyDescent="0.25">
      <c r="A3118" t="s">
        <v>275</v>
      </c>
      <c r="B3118" t="s">
        <v>397</v>
      </c>
      <c r="C3118" s="4" t="s">
        <v>470</v>
      </c>
      <c r="D3118" s="4"/>
      <c r="E3118" s="4" t="str">
        <f>CSM_AGENCY3[[#This Row],[Agency]]&amp;"-"&amp;CSM_AGENCY3[[#This Row],[Agency Name]]</f>
        <v>305-Department of Veterans' Affairs</v>
      </c>
      <c r="F3118" s="8" t="s">
        <v>63</v>
      </c>
      <c r="G3118" s="5" t="s">
        <v>462</v>
      </c>
      <c r="H3118" s="70">
        <f>SUMIFS('0. CSM'!C:C,'0. CSM'!L:L,CSM_AGENCY3[[#This Row],[Agency]],'0. CSM'!M:M,CSM_AGENCY3[[#This Row],[Billing CSM Title]])+SUMIFS('0. CSM'!E:E,'0. CSM'!L:L,CSM_AGENCY3[[#This Row],[Agency]],'0. CSM'!M:M,CSM_AGENCY3[[#This Row],[Billing CSM Title]])*1000</f>
        <v>55000</v>
      </c>
      <c r="I3118" s="70">
        <f>SUMIFS('0. CSM'!D:D,'0. CSM'!L:L,CSM_AGENCY3[[#This Row],[Agency]],'0. CSM'!M:M,CSM_AGENCY3[[#This Row],[Billing CSM Title]])+SUMIFS('0. CSM'!F:F,'0. CSM'!L:L,CSM_AGENCY3[[#This Row],[Agency]],'0. CSM'!M:M,CSM_AGENCY3[[#This Row],[Billing CSM Title]])*1000</f>
        <v>58000</v>
      </c>
      <c r="J3118" s="70">
        <f>CSM_AGENCY3[[#This Row],[FY1 ANNUAL]]+CSM_AGENCY3[[#This Row],[FY2 ANNUAL]]</f>
        <v>113000</v>
      </c>
      <c r="K3118" s="70">
        <f>ROUND(CSM_AGENCY3[[#This Row],[FY1 ANNUAL]]/12,2)</f>
        <v>4583.33</v>
      </c>
      <c r="L3118" s="70">
        <f>ROUND(CSM_AGENCY3[[#This Row],[FY2 ANNUAL]]/12,2)</f>
        <v>4833.33</v>
      </c>
    </row>
    <row r="3119" spans="1:12" hidden="1" x14ac:dyDescent="0.25">
      <c r="A3119" t="s">
        <v>276</v>
      </c>
      <c r="B3119" t="s">
        <v>398</v>
      </c>
      <c r="C3119" s="4" t="s">
        <v>470</v>
      </c>
      <c r="D3119" s="4"/>
      <c r="E3119" s="4" t="str">
        <f>CSM_AGENCY3[[#This Row],[Agency]]&amp;"-"&amp;CSM_AGENCY3[[#This Row],[Agency Name]]</f>
        <v>307-Dept of Children, Youth &amp; Families</v>
      </c>
      <c r="F3119" s="8" t="s">
        <v>63</v>
      </c>
      <c r="G3119" s="5" t="s">
        <v>462</v>
      </c>
      <c r="H3119" s="70">
        <f>SUMIFS('0. CSM'!C:C,'0. CSM'!L:L,CSM_AGENCY3[[#This Row],[Agency]],'0. CSM'!M:M,CSM_AGENCY3[[#This Row],[Billing CSM Title]])+SUMIFS('0. CSM'!E:E,'0. CSM'!L:L,CSM_AGENCY3[[#This Row],[Agency]],'0. CSM'!M:M,CSM_AGENCY3[[#This Row],[Billing CSM Title]])*1000</f>
        <v>319000</v>
      </c>
      <c r="I3119" s="70">
        <f>SUMIFS('0. CSM'!D:D,'0. CSM'!L:L,CSM_AGENCY3[[#This Row],[Agency]],'0. CSM'!M:M,CSM_AGENCY3[[#This Row],[Billing CSM Title]])+SUMIFS('0. CSM'!F:F,'0. CSM'!L:L,CSM_AGENCY3[[#This Row],[Agency]],'0. CSM'!M:M,CSM_AGENCY3[[#This Row],[Billing CSM Title]])*1000</f>
        <v>324000</v>
      </c>
      <c r="J3119" s="70">
        <f>CSM_AGENCY3[[#This Row],[FY1 ANNUAL]]+CSM_AGENCY3[[#This Row],[FY2 ANNUAL]]</f>
        <v>643000</v>
      </c>
      <c r="K3119" s="70">
        <f>ROUND(CSM_AGENCY3[[#This Row],[FY1 ANNUAL]]/12,2)</f>
        <v>26583.33</v>
      </c>
      <c r="L3119" s="70">
        <f>ROUND(CSM_AGENCY3[[#This Row],[FY2 ANNUAL]]/12,2)</f>
        <v>27000</v>
      </c>
    </row>
    <row r="3120" spans="1:12" hidden="1" x14ac:dyDescent="0.25">
      <c r="A3120" t="s">
        <v>277</v>
      </c>
      <c r="B3120" t="s">
        <v>399</v>
      </c>
      <c r="C3120" s="4" t="s">
        <v>470</v>
      </c>
      <c r="D3120" s="4"/>
      <c r="E3120" s="4" t="str">
        <f>CSM_AGENCY3[[#This Row],[Agency]]&amp;"-"&amp;CSM_AGENCY3[[#This Row],[Agency Name]]</f>
        <v>310-Department of Corrections</v>
      </c>
      <c r="F3120" s="8" t="s">
        <v>63</v>
      </c>
      <c r="G3120" s="5" t="s">
        <v>462</v>
      </c>
      <c r="H3120" s="70">
        <f>SUMIFS('0. CSM'!C:C,'0. CSM'!L:L,CSM_AGENCY3[[#This Row],[Agency]],'0. CSM'!M:M,CSM_AGENCY3[[#This Row],[Billing CSM Title]])+SUMIFS('0. CSM'!E:E,'0. CSM'!L:L,CSM_AGENCY3[[#This Row],[Agency]],'0. CSM'!M:M,CSM_AGENCY3[[#This Row],[Billing CSM Title]])*1000</f>
        <v>614000</v>
      </c>
      <c r="I3120" s="70">
        <f>SUMIFS('0. CSM'!D:D,'0. CSM'!L:L,CSM_AGENCY3[[#This Row],[Agency]],'0. CSM'!M:M,CSM_AGENCY3[[#This Row],[Billing CSM Title]])+SUMIFS('0. CSM'!F:F,'0. CSM'!L:L,CSM_AGENCY3[[#This Row],[Agency]],'0. CSM'!M:M,CSM_AGENCY3[[#This Row],[Billing CSM Title]])*1000</f>
        <v>623000</v>
      </c>
      <c r="J3120" s="70">
        <f>CSM_AGENCY3[[#This Row],[FY1 ANNUAL]]+CSM_AGENCY3[[#This Row],[FY2 ANNUAL]]</f>
        <v>1237000</v>
      </c>
      <c r="K3120" s="70">
        <f>ROUND(CSM_AGENCY3[[#This Row],[FY1 ANNUAL]]/12,2)</f>
        <v>51166.67</v>
      </c>
      <c r="L3120" s="70">
        <f>ROUND(CSM_AGENCY3[[#This Row],[FY2 ANNUAL]]/12,2)</f>
        <v>51916.67</v>
      </c>
    </row>
    <row r="3121" spans="1:12" hidden="1" x14ac:dyDescent="0.25">
      <c r="A3121" t="s">
        <v>278</v>
      </c>
      <c r="B3121" t="s">
        <v>400</v>
      </c>
      <c r="C3121" s="4" t="s">
        <v>470</v>
      </c>
      <c r="D3121" s="4"/>
      <c r="E3121" s="4" t="str">
        <f>CSM_AGENCY3[[#This Row],[Agency]]&amp;"-"&amp;CSM_AGENCY3[[#This Row],[Agency Name]]</f>
        <v>315-Dept of Services for the Blind</v>
      </c>
      <c r="F3121" s="8" t="s">
        <v>63</v>
      </c>
      <c r="G3121" s="5" t="s">
        <v>462</v>
      </c>
      <c r="H3121" s="70">
        <f>SUMIFS('0. CSM'!C:C,'0. CSM'!L:L,CSM_AGENCY3[[#This Row],[Agency]],'0. CSM'!M:M,CSM_AGENCY3[[#This Row],[Billing CSM Title]])+SUMIFS('0. CSM'!E:E,'0. CSM'!L:L,CSM_AGENCY3[[#This Row],[Agency]],'0. CSM'!M:M,CSM_AGENCY3[[#This Row],[Billing CSM Title]])*1000</f>
        <v>6000</v>
      </c>
      <c r="I3121" s="70">
        <f>SUMIFS('0. CSM'!D:D,'0. CSM'!L:L,CSM_AGENCY3[[#This Row],[Agency]],'0. CSM'!M:M,CSM_AGENCY3[[#This Row],[Billing CSM Title]])+SUMIFS('0. CSM'!F:F,'0. CSM'!L:L,CSM_AGENCY3[[#This Row],[Agency]],'0. CSM'!M:M,CSM_AGENCY3[[#This Row],[Billing CSM Title]])*1000</f>
        <v>6000</v>
      </c>
      <c r="J3121" s="70">
        <f>CSM_AGENCY3[[#This Row],[FY1 ANNUAL]]+CSM_AGENCY3[[#This Row],[FY2 ANNUAL]]</f>
        <v>12000</v>
      </c>
      <c r="K3121" s="70">
        <f>ROUND(CSM_AGENCY3[[#This Row],[FY1 ANNUAL]]/12,2)</f>
        <v>500</v>
      </c>
      <c r="L3121" s="70">
        <f>ROUND(CSM_AGENCY3[[#This Row],[FY2 ANNUAL]]/12,2)</f>
        <v>500</v>
      </c>
    </row>
    <row r="3122" spans="1:12" hidden="1" x14ac:dyDescent="0.25">
      <c r="A3122" t="s">
        <v>279</v>
      </c>
      <c r="B3122" t="s">
        <v>401</v>
      </c>
      <c r="C3122" s="4" t="s">
        <v>470</v>
      </c>
      <c r="D3122" s="4"/>
      <c r="E3122" s="4" t="str">
        <f>CSM_AGENCY3[[#This Row],[Agency]]&amp;"-"&amp;CSM_AGENCY3[[#This Row],[Agency Name]]</f>
        <v>340-Student Achievement Council</v>
      </c>
      <c r="F3122" s="8" t="s">
        <v>63</v>
      </c>
      <c r="G3122" s="5" t="s">
        <v>462</v>
      </c>
      <c r="H3122" s="70">
        <f>SUMIFS('0. CSM'!C:C,'0. CSM'!L:L,CSM_AGENCY3[[#This Row],[Agency]],'0. CSM'!M:M,CSM_AGENCY3[[#This Row],[Billing CSM Title]])+SUMIFS('0. CSM'!E:E,'0. CSM'!L:L,CSM_AGENCY3[[#This Row],[Agency]],'0. CSM'!M:M,CSM_AGENCY3[[#This Row],[Billing CSM Title]])*1000</f>
        <v>7000</v>
      </c>
      <c r="I3122" s="70">
        <f>SUMIFS('0. CSM'!D:D,'0. CSM'!L:L,CSM_AGENCY3[[#This Row],[Agency]],'0. CSM'!M:M,CSM_AGENCY3[[#This Row],[Billing CSM Title]])+SUMIFS('0. CSM'!F:F,'0. CSM'!L:L,CSM_AGENCY3[[#This Row],[Agency]],'0. CSM'!M:M,CSM_AGENCY3[[#This Row],[Billing CSM Title]])*1000</f>
        <v>7000</v>
      </c>
      <c r="J3122" s="70">
        <f>CSM_AGENCY3[[#This Row],[FY1 ANNUAL]]+CSM_AGENCY3[[#This Row],[FY2 ANNUAL]]</f>
        <v>14000</v>
      </c>
      <c r="K3122" s="70">
        <f>ROUND(CSM_AGENCY3[[#This Row],[FY1 ANNUAL]]/12,2)</f>
        <v>583.33000000000004</v>
      </c>
      <c r="L3122" s="70">
        <f>ROUND(CSM_AGENCY3[[#This Row],[FY2 ANNUAL]]/12,2)</f>
        <v>583.33000000000004</v>
      </c>
    </row>
    <row r="3123" spans="1:12" hidden="1" x14ac:dyDescent="0.25">
      <c r="A3123" t="s">
        <v>280</v>
      </c>
      <c r="B3123" t="s">
        <v>402</v>
      </c>
      <c r="C3123" s="4" t="s">
        <v>470</v>
      </c>
      <c r="D3123" s="4"/>
      <c r="E3123" s="4" t="str">
        <f>CSM_AGENCY3[[#This Row],[Agency]]&amp;"-"&amp;CSM_AGENCY3[[#This Row],[Agency Name]]</f>
        <v>341-LEOFF 2 Retirement Board</v>
      </c>
      <c r="F3123" s="8" t="s">
        <v>63</v>
      </c>
      <c r="G3123" s="5" t="s">
        <v>462</v>
      </c>
      <c r="H3123" s="70">
        <f>SUMIFS('0. CSM'!C:C,'0. CSM'!L:L,CSM_AGENCY3[[#This Row],[Agency]],'0. CSM'!M:M,CSM_AGENCY3[[#This Row],[Billing CSM Title]])+SUMIFS('0. CSM'!E:E,'0. CSM'!L:L,CSM_AGENCY3[[#This Row],[Agency]],'0. CSM'!M:M,CSM_AGENCY3[[#This Row],[Billing CSM Title]])*1000</f>
        <v>0</v>
      </c>
      <c r="I3123" s="70">
        <f>SUMIFS('0. CSM'!D:D,'0. CSM'!L:L,CSM_AGENCY3[[#This Row],[Agency]],'0. CSM'!M:M,CSM_AGENCY3[[#This Row],[Billing CSM Title]])+SUMIFS('0. CSM'!F:F,'0. CSM'!L:L,CSM_AGENCY3[[#This Row],[Agency]],'0. CSM'!M:M,CSM_AGENCY3[[#This Row],[Billing CSM Title]])*1000</f>
        <v>1000</v>
      </c>
      <c r="J3123" s="70">
        <f>CSM_AGENCY3[[#This Row],[FY1 ANNUAL]]+CSM_AGENCY3[[#This Row],[FY2 ANNUAL]]</f>
        <v>1000</v>
      </c>
      <c r="K3123" s="70">
        <f>ROUND(CSM_AGENCY3[[#This Row],[FY1 ANNUAL]]/12,2)</f>
        <v>0</v>
      </c>
      <c r="L3123" s="70">
        <f>ROUND(CSM_AGENCY3[[#This Row],[FY2 ANNUAL]]/12,2)</f>
        <v>83.33</v>
      </c>
    </row>
    <row r="3124" spans="1:12" hidden="1" x14ac:dyDescent="0.25">
      <c r="A3124" t="s">
        <v>281</v>
      </c>
      <c r="B3124" t="s">
        <v>403</v>
      </c>
      <c r="C3124" s="4" t="s">
        <v>470</v>
      </c>
      <c r="D3124" s="4"/>
      <c r="E3124" s="4" t="str">
        <f>CSM_AGENCY3[[#This Row],[Agency]]&amp;"-"&amp;CSM_AGENCY3[[#This Row],[Agency Name]]</f>
        <v>350-Public Schools</v>
      </c>
      <c r="F3124" s="8" t="s">
        <v>63</v>
      </c>
      <c r="G3124" s="5" t="s">
        <v>462</v>
      </c>
      <c r="H3124" s="70">
        <f>SUMIFS('0. CSM'!C:C,'0. CSM'!L:L,CSM_AGENCY3[[#This Row],[Agency]],'0. CSM'!M:M,CSM_AGENCY3[[#This Row],[Billing CSM Title]])+SUMIFS('0. CSM'!E:E,'0. CSM'!L:L,CSM_AGENCY3[[#This Row],[Agency]],'0. CSM'!M:M,CSM_AGENCY3[[#This Row],[Billing CSM Title]])*1000</f>
        <v>32000</v>
      </c>
      <c r="I3124" s="70">
        <f>SUMIFS('0. CSM'!D:D,'0. CSM'!L:L,CSM_AGENCY3[[#This Row],[Agency]],'0. CSM'!M:M,CSM_AGENCY3[[#This Row],[Billing CSM Title]])+SUMIFS('0. CSM'!F:F,'0. CSM'!L:L,CSM_AGENCY3[[#This Row],[Agency]],'0. CSM'!M:M,CSM_AGENCY3[[#This Row],[Billing CSM Title]])*1000</f>
        <v>32000</v>
      </c>
      <c r="J3124" s="70">
        <f>CSM_AGENCY3[[#This Row],[FY1 ANNUAL]]+CSM_AGENCY3[[#This Row],[FY2 ANNUAL]]</f>
        <v>64000</v>
      </c>
      <c r="K3124" s="70">
        <f>ROUND(CSM_AGENCY3[[#This Row],[FY1 ANNUAL]]/12,2)</f>
        <v>2666.67</v>
      </c>
      <c r="L3124" s="70">
        <f>ROUND(CSM_AGENCY3[[#This Row],[FY2 ANNUAL]]/12,2)</f>
        <v>2666.67</v>
      </c>
    </row>
    <row r="3125" spans="1:12" hidden="1" x14ac:dyDescent="0.25">
      <c r="A3125" t="s">
        <v>282</v>
      </c>
      <c r="B3125" t="s">
        <v>404</v>
      </c>
      <c r="C3125" s="4" t="s">
        <v>470</v>
      </c>
      <c r="D3125" s="4"/>
      <c r="E3125" s="4" t="str">
        <f>CSM_AGENCY3[[#This Row],[Agency]]&amp;"-"&amp;CSM_AGENCY3[[#This Row],[Agency Name]]</f>
        <v>351-State School for the Blind</v>
      </c>
      <c r="F3125" s="8" t="s">
        <v>63</v>
      </c>
      <c r="G3125" s="5" t="s">
        <v>462</v>
      </c>
      <c r="H3125" s="70">
        <f>SUMIFS('0. CSM'!C:C,'0. CSM'!L:L,CSM_AGENCY3[[#This Row],[Agency]],'0. CSM'!M:M,CSM_AGENCY3[[#This Row],[Billing CSM Title]])+SUMIFS('0. CSM'!E:E,'0. CSM'!L:L,CSM_AGENCY3[[#This Row],[Agency]],'0. CSM'!M:M,CSM_AGENCY3[[#This Row],[Billing CSM Title]])*1000</f>
        <v>8000</v>
      </c>
      <c r="I3125" s="70">
        <f>SUMIFS('0. CSM'!D:D,'0. CSM'!L:L,CSM_AGENCY3[[#This Row],[Agency]],'0. CSM'!M:M,CSM_AGENCY3[[#This Row],[Billing CSM Title]])+SUMIFS('0. CSM'!F:F,'0. CSM'!L:L,CSM_AGENCY3[[#This Row],[Agency]],'0. CSM'!M:M,CSM_AGENCY3[[#This Row],[Billing CSM Title]])*1000</f>
        <v>8000</v>
      </c>
      <c r="J3125" s="70">
        <f>CSM_AGENCY3[[#This Row],[FY1 ANNUAL]]+CSM_AGENCY3[[#This Row],[FY2 ANNUAL]]</f>
        <v>16000</v>
      </c>
      <c r="K3125" s="70">
        <f>ROUND(CSM_AGENCY3[[#This Row],[FY1 ANNUAL]]/12,2)</f>
        <v>666.67</v>
      </c>
      <c r="L3125" s="70">
        <f>ROUND(CSM_AGENCY3[[#This Row],[FY2 ANNUAL]]/12,2)</f>
        <v>666.67</v>
      </c>
    </row>
    <row r="3126" spans="1:12" hidden="1" x14ac:dyDescent="0.25">
      <c r="A3126" t="s">
        <v>283</v>
      </c>
      <c r="B3126" t="s">
        <v>405</v>
      </c>
      <c r="C3126" s="4" t="s">
        <v>470</v>
      </c>
      <c r="D3126" s="4"/>
      <c r="E3126" s="4" t="str">
        <f>CSM_AGENCY3[[#This Row],[Agency]]&amp;"-"&amp;CSM_AGENCY3[[#This Row],[Agency Name]]</f>
        <v>353-Childhood Deafness &amp; Hearing Loss</v>
      </c>
      <c r="F3126" s="8" t="s">
        <v>63</v>
      </c>
      <c r="G3126" s="5" t="s">
        <v>462</v>
      </c>
      <c r="H3126" s="70">
        <f>SUMIFS('0. CSM'!C:C,'0. CSM'!L:L,CSM_AGENCY3[[#This Row],[Agency]],'0. CSM'!M:M,CSM_AGENCY3[[#This Row],[Billing CSM Title]])+SUMIFS('0. CSM'!E:E,'0. CSM'!L:L,CSM_AGENCY3[[#This Row],[Agency]],'0. CSM'!M:M,CSM_AGENCY3[[#This Row],[Billing CSM Title]])*1000</f>
        <v>9000</v>
      </c>
      <c r="I3126" s="70">
        <f>SUMIFS('0. CSM'!D:D,'0. CSM'!L:L,CSM_AGENCY3[[#This Row],[Agency]],'0. CSM'!M:M,CSM_AGENCY3[[#This Row],[Billing CSM Title]])+SUMIFS('0. CSM'!F:F,'0. CSM'!L:L,CSM_AGENCY3[[#This Row],[Agency]],'0. CSM'!M:M,CSM_AGENCY3[[#This Row],[Billing CSM Title]])*1000</f>
        <v>10000</v>
      </c>
      <c r="J3126" s="70">
        <f>CSM_AGENCY3[[#This Row],[FY1 ANNUAL]]+CSM_AGENCY3[[#This Row],[FY2 ANNUAL]]</f>
        <v>19000</v>
      </c>
      <c r="K3126" s="70">
        <f>ROUND(CSM_AGENCY3[[#This Row],[FY1 ANNUAL]]/12,2)</f>
        <v>750</v>
      </c>
      <c r="L3126" s="70">
        <f>ROUND(CSM_AGENCY3[[#This Row],[FY2 ANNUAL]]/12,2)</f>
        <v>833.33</v>
      </c>
    </row>
    <row r="3127" spans="1:12" hidden="1" x14ac:dyDescent="0.25">
      <c r="A3127" t="s">
        <v>284</v>
      </c>
      <c r="B3127" t="s">
        <v>406</v>
      </c>
      <c r="C3127" s="4" t="s">
        <v>470</v>
      </c>
      <c r="D3127" s="4"/>
      <c r="E3127" s="4" t="str">
        <f>CSM_AGENCY3[[#This Row],[Agency]]&amp;"-"&amp;CSM_AGENCY3[[#This Row],[Agency Name]]</f>
        <v>354-Workforce Trng &amp; Educ Coord Board</v>
      </c>
      <c r="F3127" s="8" t="s">
        <v>63</v>
      </c>
      <c r="G3127" s="5" t="s">
        <v>462</v>
      </c>
      <c r="H3127" s="70">
        <f>SUMIFS('0. CSM'!C:C,'0. CSM'!L:L,CSM_AGENCY3[[#This Row],[Agency]],'0. CSM'!M:M,CSM_AGENCY3[[#This Row],[Billing CSM Title]])+SUMIFS('0. CSM'!E:E,'0. CSM'!L:L,CSM_AGENCY3[[#This Row],[Agency]],'0. CSM'!M:M,CSM_AGENCY3[[#This Row],[Billing CSM Title]])*1000</f>
        <v>1000</v>
      </c>
      <c r="I3127" s="70">
        <f>SUMIFS('0. CSM'!D:D,'0. CSM'!L:L,CSM_AGENCY3[[#This Row],[Agency]],'0. CSM'!M:M,CSM_AGENCY3[[#This Row],[Billing CSM Title]])+SUMIFS('0. CSM'!F:F,'0. CSM'!L:L,CSM_AGENCY3[[#This Row],[Agency]],'0. CSM'!M:M,CSM_AGENCY3[[#This Row],[Billing CSM Title]])*1000</f>
        <v>2000</v>
      </c>
      <c r="J3127" s="70">
        <f>CSM_AGENCY3[[#This Row],[FY1 ANNUAL]]+CSM_AGENCY3[[#This Row],[FY2 ANNUAL]]</f>
        <v>3000</v>
      </c>
      <c r="K3127" s="70">
        <f>ROUND(CSM_AGENCY3[[#This Row],[FY1 ANNUAL]]/12,2)</f>
        <v>83.33</v>
      </c>
      <c r="L3127" s="70">
        <f>ROUND(CSM_AGENCY3[[#This Row],[FY2 ANNUAL]]/12,2)</f>
        <v>166.67</v>
      </c>
    </row>
    <row r="3128" spans="1:12" hidden="1" x14ac:dyDescent="0.25">
      <c r="A3128" t="s">
        <v>285</v>
      </c>
      <c r="B3128" t="s">
        <v>407</v>
      </c>
      <c r="C3128" s="4" t="s">
        <v>470</v>
      </c>
      <c r="D3128" s="4"/>
      <c r="E3128" s="4" t="str">
        <f>CSM_AGENCY3[[#This Row],[Agency]]&amp;"-"&amp;CSM_AGENCY3[[#This Row],[Agency Name]]</f>
        <v>355-Archaeology &amp; Historic Preservation</v>
      </c>
      <c r="F3128" s="8" t="s">
        <v>63</v>
      </c>
      <c r="G3128" s="5" t="s">
        <v>462</v>
      </c>
      <c r="H3128" s="70">
        <f>SUMIFS('0. CSM'!C:C,'0. CSM'!L:L,CSM_AGENCY3[[#This Row],[Agency]],'0. CSM'!M:M,CSM_AGENCY3[[#This Row],[Billing CSM Title]])+SUMIFS('0. CSM'!E:E,'0. CSM'!L:L,CSM_AGENCY3[[#This Row],[Agency]],'0. CSM'!M:M,CSM_AGENCY3[[#This Row],[Billing CSM Title]])*1000</f>
        <v>2000</v>
      </c>
      <c r="I3128" s="70">
        <f>SUMIFS('0. CSM'!D:D,'0. CSM'!L:L,CSM_AGENCY3[[#This Row],[Agency]],'0. CSM'!M:M,CSM_AGENCY3[[#This Row],[Billing CSM Title]])+SUMIFS('0. CSM'!F:F,'0. CSM'!L:L,CSM_AGENCY3[[#This Row],[Agency]],'0. CSM'!M:M,CSM_AGENCY3[[#This Row],[Billing CSM Title]])*1000</f>
        <v>1000</v>
      </c>
      <c r="J3128" s="70">
        <f>CSM_AGENCY3[[#This Row],[FY1 ANNUAL]]+CSM_AGENCY3[[#This Row],[FY2 ANNUAL]]</f>
        <v>3000</v>
      </c>
      <c r="K3128" s="70">
        <f>ROUND(CSM_AGENCY3[[#This Row],[FY1 ANNUAL]]/12,2)</f>
        <v>166.67</v>
      </c>
      <c r="L3128" s="70">
        <f>ROUND(CSM_AGENCY3[[#This Row],[FY2 ANNUAL]]/12,2)</f>
        <v>83.33</v>
      </c>
    </row>
    <row r="3129" spans="1:12" hidden="1" x14ac:dyDescent="0.25">
      <c r="A3129" t="s">
        <v>287</v>
      </c>
      <c r="B3129" t="s">
        <v>408</v>
      </c>
      <c r="C3129" s="4" t="s">
        <v>470</v>
      </c>
      <c r="D3129" s="4"/>
      <c r="E3129" s="4" t="str">
        <f>CSM_AGENCY3[[#This Row],[Agency]]&amp;"-"&amp;CSM_AGENCY3[[#This Row],[Agency Name]]</f>
        <v>359-Washington Charter School Comm</v>
      </c>
      <c r="F3129" s="8" t="s">
        <v>63</v>
      </c>
      <c r="G3129" s="5" t="s">
        <v>462</v>
      </c>
      <c r="H3129" s="70">
        <f>SUMIFS('0. CSM'!C:C,'0. CSM'!L:L,CSM_AGENCY3[[#This Row],[Agency]],'0. CSM'!M:M,CSM_AGENCY3[[#This Row],[Billing CSM Title]])+SUMIFS('0. CSM'!E:E,'0. CSM'!L:L,CSM_AGENCY3[[#This Row],[Agency]],'0. CSM'!M:M,CSM_AGENCY3[[#This Row],[Billing CSM Title]])*1000</f>
        <v>0</v>
      </c>
      <c r="I3129" s="70">
        <f>SUMIFS('0. CSM'!D:D,'0. CSM'!L:L,CSM_AGENCY3[[#This Row],[Agency]],'0. CSM'!M:M,CSM_AGENCY3[[#This Row],[Billing CSM Title]])+SUMIFS('0. CSM'!F:F,'0. CSM'!L:L,CSM_AGENCY3[[#This Row],[Agency]],'0. CSM'!M:M,CSM_AGENCY3[[#This Row],[Billing CSM Title]])*1000</f>
        <v>0</v>
      </c>
      <c r="J3129" s="70">
        <f>CSM_AGENCY3[[#This Row],[FY1 ANNUAL]]+CSM_AGENCY3[[#This Row],[FY2 ANNUAL]]</f>
        <v>0</v>
      </c>
      <c r="K3129" s="70">
        <f>ROUND(CSM_AGENCY3[[#This Row],[FY1 ANNUAL]]/12,2)</f>
        <v>0</v>
      </c>
      <c r="L3129" s="70">
        <f>ROUND(CSM_AGENCY3[[#This Row],[FY2 ANNUAL]]/12,2)</f>
        <v>0</v>
      </c>
    </row>
    <row r="3130" spans="1:12" hidden="1" x14ac:dyDescent="0.25">
      <c r="A3130" t="s">
        <v>288</v>
      </c>
      <c r="B3130" t="s">
        <v>409</v>
      </c>
      <c r="C3130" s="4" t="s">
        <v>470</v>
      </c>
      <c r="D3130" s="4"/>
      <c r="E3130" s="4" t="str">
        <f>CSM_AGENCY3[[#This Row],[Agency]]&amp;"-"&amp;CSM_AGENCY3[[#This Row],[Agency Name]]</f>
        <v>360-University of Washington</v>
      </c>
      <c r="F3130" s="8" t="s">
        <v>63</v>
      </c>
      <c r="G3130" s="5" t="s">
        <v>462</v>
      </c>
      <c r="H3130" s="70">
        <f>SUMIFS('0. CSM'!C:C,'0. CSM'!L:L,CSM_AGENCY3[[#This Row],[Agency]],'0. CSM'!M:M,CSM_AGENCY3[[#This Row],[Billing CSM Title]])+SUMIFS('0. CSM'!E:E,'0. CSM'!L:L,CSM_AGENCY3[[#This Row],[Agency]],'0. CSM'!M:M,CSM_AGENCY3[[#This Row],[Billing CSM Title]])*1000</f>
        <v>80000</v>
      </c>
      <c r="I3130" s="70">
        <f>SUMIFS('0. CSM'!D:D,'0. CSM'!L:L,CSM_AGENCY3[[#This Row],[Agency]],'0. CSM'!M:M,CSM_AGENCY3[[#This Row],[Billing CSM Title]])+SUMIFS('0. CSM'!F:F,'0. CSM'!L:L,CSM_AGENCY3[[#This Row],[Agency]],'0. CSM'!M:M,CSM_AGENCY3[[#This Row],[Billing CSM Title]])*1000</f>
        <v>81000</v>
      </c>
      <c r="J3130" s="70">
        <f>CSM_AGENCY3[[#This Row],[FY1 ANNUAL]]+CSM_AGENCY3[[#This Row],[FY2 ANNUAL]]</f>
        <v>161000</v>
      </c>
      <c r="K3130" s="70">
        <f>ROUND(CSM_AGENCY3[[#This Row],[FY1 ANNUAL]]/12,2)</f>
        <v>6666.67</v>
      </c>
      <c r="L3130" s="70">
        <f>ROUND(CSM_AGENCY3[[#This Row],[FY2 ANNUAL]]/12,2)</f>
        <v>6750</v>
      </c>
    </row>
    <row r="3131" spans="1:12" hidden="1" x14ac:dyDescent="0.25">
      <c r="A3131" t="s">
        <v>289</v>
      </c>
      <c r="B3131" t="s">
        <v>410</v>
      </c>
      <c r="C3131" s="4" t="s">
        <v>470</v>
      </c>
      <c r="D3131" s="4"/>
      <c r="E3131" s="4" t="str">
        <f>CSM_AGENCY3[[#This Row],[Agency]]&amp;"-"&amp;CSM_AGENCY3[[#This Row],[Agency Name]]</f>
        <v>365-Washington State University</v>
      </c>
      <c r="F3131" s="8" t="s">
        <v>63</v>
      </c>
      <c r="G3131" s="5" t="s">
        <v>462</v>
      </c>
      <c r="H3131" s="70">
        <f>SUMIFS('0. CSM'!C:C,'0. CSM'!L:L,CSM_AGENCY3[[#This Row],[Agency]],'0. CSM'!M:M,CSM_AGENCY3[[#This Row],[Billing CSM Title]])+SUMIFS('0. CSM'!E:E,'0. CSM'!L:L,CSM_AGENCY3[[#This Row],[Agency]],'0. CSM'!M:M,CSM_AGENCY3[[#This Row],[Billing CSM Title]])*1000</f>
        <v>36000</v>
      </c>
      <c r="I3131" s="70">
        <f>SUMIFS('0. CSM'!D:D,'0. CSM'!L:L,CSM_AGENCY3[[#This Row],[Agency]],'0. CSM'!M:M,CSM_AGENCY3[[#This Row],[Billing CSM Title]])+SUMIFS('0. CSM'!F:F,'0. CSM'!L:L,CSM_AGENCY3[[#This Row],[Agency]],'0. CSM'!M:M,CSM_AGENCY3[[#This Row],[Billing CSM Title]])*1000</f>
        <v>38000</v>
      </c>
      <c r="J3131" s="70">
        <f>CSM_AGENCY3[[#This Row],[FY1 ANNUAL]]+CSM_AGENCY3[[#This Row],[FY2 ANNUAL]]</f>
        <v>74000</v>
      </c>
      <c r="K3131" s="70">
        <f>ROUND(CSM_AGENCY3[[#This Row],[FY1 ANNUAL]]/12,2)</f>
        <v>3000</v>
      </c>
      <c r="L3131" s="70">
        <f>ROUND(CSM_AGENCY3[[#This Row],[FY2 ANNUAL]]/12,2)</f>
        <v>3166.67</v>
      </c>
    </row>
    <row r="3132" spans="1:12" hidden="1" x14ac:dyDescent="0.25">
      <c r="A3132" t="s">
        <v>290</v>
      </c>
      <c r="B3132" t="s">
        <v>411</v>
      </c>
      <c r="C3132" s="4" t="s">
        <v>470</v>
      </c>
      <c r="D3132" s="4"/>
      <c r="E3132" s="4" t="str">
        <f>CSM_AGENCY3[[#This Row],[Agency]]&amp;"-"&amp;CSM_AGENCY3[[#This Row],[Agency Name]]</f>
        <v>370-Eastern Washington University</v>
      </c>
      <c r="F3132" s="8" t="s">
        <v>63</v>
      </c>
      <c r="G3132" s="5" t="s">
        <v>462</v>
      </c>
      <c r="H3132" s="70">
        <f>SUMIFS('0. CSM'!C:C,'0. CSM'!L:L,CSM_AGENCY3[[#This Row],[Agency]],'0. CSM'!M:M,CSM_AGENCY3[[#This Row],[Billing CSM Title]])+SUMIFS('0. CSM'!E:E,'0. CSM'!L:L,CSM_AGENCY3[[#This Row],[Agency]],'0. CSM'!M:M,CSM_AGENCY3[[#This Row],[Billing CSM Title]])*1000</f>
        <v>8000</v>
      </c>
      <c r="I3132" s="70">
        <f>SUMIFS('0. CSM'!D:D,'0. CSM'!L:L,CSM_AGENCY3[[#This Row],[Agency]],'0. CSM'!M:M,CSM_AGENCY3[[#This Row],[Billing CSM Title]])+SUMIFS('0. CSM'!F:F,'0. CSM'!L:L,CSM_AGENCY3[[#This Row],[Agency]],'0. CSM'!M:M,CSM_AGENCY3[[#This Row],[Billing CSM Title]])*1000</f>
        <v>9000</v>
      </c>
      <c r="J3132" s="70">
        <f>CSM_AGENCY3[[#This Row],[FY1 ANNUAL]]+CSM_AGENCY3[[#This Row],[FY2 ANNUAL]]</f>
        <v>17000</v>
      </c>
      <c r="K3132" s="70">
        <f>ROUND(CSM_AGENCY3[[#This Row],[FY1 ANNUAL]]/12,2)</f>
        <v>666.67</v>
      </c>
      <c r="L3132" s="70">
        <f>ROUND(CSM_AGENCY3[[#This Row],[FY2 ANNUAL]]/12,2)</f>
        <v>750</v>
      </c>
    </row>
    <row r="3133" spans="1:12" hidden="1" x14ac:dyDescent="0.25">
      <c r="A3133" t="s">
        <v>291</v>
      </c>
      <c r="B3133" t="s">
        <v>412</v>
      </c>
      <c r="C3133" s="4" t="s">
        <v>470</v>
      </c>
      <c r="D3133" s="4"/>
      <c r="E3133" s="4" t="str">
        <f>CSM_AGENCY3[[#This Row],[Agency]]&amp;"-"&amp;CSM_AGENCY3[[#This Row],[Agency Name]]</f>
        <v>375-Central Washington University</v>
      </c>
      <c r="F3133" s="8" t="s">
        <v>63</v>
      </c>
      <c r="G3133" s="5" t="s">
        <v>462</v>
      </c>
      <c r="H3133" s="70">
        <f>SUMIFS('0. CSM'!C:C,'0. CSM'!L:L,CSM_AGENCY3[[#This Row],[Agency]],'0. CSM'!M:M,CSM_AGENCY3[[#This Row],[Billing CSM Title]])+SUMIFS('0. CSM'!E:E,'0. CSM'!L:L,CSM_AGENCY3[[#This Row],[Agency]],'0. CSM'!M:M,CSM_AGENCY3[[#This Row],[Billing CSM Title]])*1000</f>
        <v>9000</v>
      </c>
      <c r="I3133" s="70">
        <f>SUMIFS('0. CSM'!D:D,'0. CSM'!L:L,CSM_AGENCY3[[#This Row],[Agency]],'0. CSM'!M:M,CSM_AGENCY3[[#This Row],[Billing CSM Title]])+SUMIFS('0. CSM'!F:F,'0. CSM'!L:L,CSM_AGENCY3[[#This Row],[Agency]],'0. CSM'!M:M,CSM_AGENCY3[[#This Row],[Billing CSM Title]])*1000</f>
        <v>8000</v>
      </c>
      <c r="J3133" s="70">
        <f>CSM_AGENCY3[[#This Row],[FY1 ANNUAL]]+CSM_AGENCY3[[#This Row],[FY2 ANNUAL]]</f>
        <v>17000</v>
      </c>
      <c r="K3133" s="70">
        <f>ROUND(CSM_AGENCY3[[#This Row],[FY1 ANNUAL]]/12,2)</f>
        <v>750</v>
      </c>
      <c r="L3133" s="70">
        <f>ROUND(CSM_AGENCY3[[#This Row],[FY2 ANNUAL]]/12,2)</f>
        <v>666.67</v>
      </c>
    </row>
    <row r="3134" spans="1:12" hidden="1" x14ac:dyDescent="0.25">
      <c r="A3134" t="s">
        <v>292</v>
      </c>
      <c r="B3134" t="s">
        <v>413</v>
      </c>
      <c r="C3134" s="4" t="s">
        <v>470</v>
      </c>
      <c r="D3134" s="4"/>
      <c r="E3134" s="4" t="str">
        <f>CSM_AGENCY3[[#This Row],[Agency]]&amp;"-"&amp;CSM_AGENCY3[[#This Row],[Agency Name]]</f>
        <v>376-The Evergreen State College</v>
      </c>
      <c r="F3134" s="8" t="s">
        <v>63</v>
      </c>
      <c r="G3134" s="5" t="s">
        <v>462</v>
      </c>
      <c r="H3134" s="70">
        <f>SUMIFS('0. CSM'!C:C,'0. CSM'!L:L,CSM_AGENCY3[[#This Row],[Agency]],'0. CSM'!M:M,CSM_AGENCY3[[#This Row],[Billing CSM Title]])+SUMIFS('0. CSM'!E:E,'0. CSM'!L:L,CSM_AGENCY3[[#This Row],[Agency]],'0. CSM'!M:M,CSM_AGENCY3[[#This Row],[Billing CSM Title]])*1000</f>
        <v>6000</v>
      </c>
      <c r="I3134" s="70">
        <f>SUMIFS('0. CSM'!D:D,'0. CSM'!L:L,CSM_AGENCY3[[#This Row],[Agency]],'0. CSM'!M:M,CSM_AGENCY3[[#This Row],[Billing CSM Title]])+SUMIFS('0. CSM'!F:F,'0. CSM'!L:L,CSM_AGENCY3[[#This Row],[Agency]],'0. CSM'!M:M,CSM_AGENCY3[[#This Row],[Billing CSM Title]])*1000</f>
        <v>7000</v>
      </c>
      <c r="J3134" s="70">
        <f>CSM_AGENCY3[[#This Row],[FY1 ANNUAL]]+CSM_AGENCY3[[#This Row],[FY2 ANNUAL]]</f>
        <v>13000</v>
      </c>
      <c r="K3134" s="70">
        <f>ROUND(CSM_AGENCY3[[#This Row],[FY1 ANNUAL]]/12,2)</f>
        <v>500</v>
      </c>
      <c r="L3134" s="70">
        <f>ROUND(CSM_AGENCY3[[#This Row],[FY2 ANNUAL]]/12,2)</f>
        <v>583.33000000000004</v>
      </c>
    </row>
    <row r="3135" spans="1:12" hidden="1" x14ac:dyDescent="0.25">
      <c r="A3135" t="s">
        <v>293</v>
      </c>
      <c r="B3135" t="s">
        <v>414</v>
      </c>
      <c r="C3135" s="4" t="s">
        <v>470</v>
      </c>
      <c r="D3135" s="4"/>
      <c r="E3135" s="4" t="str">
        <f>CSM_AGENCY3[[#This Row],[Agency]]&amp;"-"&amp;CSM_AGENCY3[[#This Row],[Agency Name]]</f>
        <v>380-Western Washington University</v>
      </c>
      <c r="F3135" s="8" t="s">
        <v>63</v>
      </c>
      <c r="G3135" s="5" t="s">
        <v>462</v>
      </c>
      <c r="H3135" s="70">
        <f>SUMIFS('0. CSM'!C:C,'0. CSM'!L:L,CSM_AGENCY3[[#This Row],[Agency]],'0. CSM'!M:M,CSM_AGENCY3[[#This Row],[Billing CSM Title]])+SUMIFS('0. CSM'!E:E,'0. CSM'!L:L,CSM_AGENCY3[[#This Row],[Agency]],'0. CSM'!M:M,CSM_AGENCY3[[#This Row],[Billing CSM Title]])*1000</f>
        <v>16000</v>
      </c>
      <c r="I3135" s="70">
        <f>SUMIFS('0. CSM'!D:D,'0. CSM'!L:L,CSM_AGENCY3[[#This Row],[Agency]],'0. CSM'!M:M,CSM_AGENCY3[[#This Row],[Billing CSM Title]])+SUMIFS('0. CSM'!F:F,'0. CSM'!L:L,CSM_AGENCY3[[#This Row],[Agency]],'0. CSM'!M:M,CSM_AGENCY3[[#This Row],[Billing CSM Title]])*1000</f>
        <v>16000</v>
      </c>
      <c r="J3135" s="70">
        <f>CSM_AGENCY3[[#This Row],[FY1 ANNUAL]]+CSM_AGENCY3[[#This Row],[FY2 ANNUAL]]</f>
        <v>32000</v>
      </c>
      <c r="K3135" s="70">
        <f>ROUND(CSM_AGENCY3[[#This Row],[FY1 ANNUAL]]/12,2)</f>
        <v>1333.33</v>
      </c>
      <c r="L3135" s="70">
        <f>ROUND(CSM_AGENCY3[[#This Row],[FY2 ANNUAL]]/12,2)</f>
        <v>1333.33</v>
      </c>
    </row>
    <row r="3136" spans="1:12" hidden="1" x14ac:dyDescent="0.25">
      <c r="A3136" t="s">
        <v>294</v>
      </c>
      <c r="B3136" t="s">
        <v>415</v>
      </c>
      <c r="C3136" s="4" t="s">
        <v>470</v>
      </c>
      <c r="D3136" s="4"/>
      <c r="E3136" s="4" t="str">
        <f>CSM_AGENCY3[[#This Row],[Agency]]&amp;"-"&amp;CSM_AGENCY3[[#This Row],[Agency Name]]</f>
        <v>387-Washington State Arts Commission</v>
      </c>
      <c r="F3136" s="8" t="s">
        <v>63</v>
      </c>
      <c r="G3136" s="5" t="s">
        <v>462</v>
      </c>
      <c r="H3136" s="70">
        <f>SUMIFS('0. CSM'!C:C,'0. CSM'!L:L,CSM_AGENCY3[[#This Row],[Agency]],'0. CSM'!M:M,CSM_AGENCY3[[#This Row],[Billing CSM Title]])+SUMIFS('0. CSM'!E:E,'0. CSM'!L:L,CSM_AGENCY3[[#This Row],[Agency]],'0. CSM'!M:M,CSM_AGENCY3[[#This Row],[Billing CSM Title]])*1000</f>
        <v>1000</v>
      </c>
      <c r="I3136" s="70">
        <f>SUMIFS('0. CSM'!D:D,'0. CSM'!L:L,CSM_AGENCY3[[#This Row],[Agency]],'0. CSM'!M:M,CSM_AGENCY3[[#This Row],[Billing CSM Title]])+SUMIFS('0. CSM'!F:F,'0. CSM'!L:L,CSM_AGENCY3[[#This Row],[Agency]],'0. CSM'!M:M,CSM_AGENCY3[[#This Row],[Billing CSM Title]])*1000</f>
        <v>2000</v>
      </c>
      <c r="J3136" s="70">
        <f>CSM_AGENCY3[[#This Row],[FY1 ANNUAL]]+CSM_AGENCY3[[#This Row],[FY2 ANNUAL]]</f>
        <v>3000</v>
      </c>
      <c r="K3136" s="70">
        <f>ROUND(CSM_AGENCY3[[#This Row],[FY1 ANNUAL]]/12,2)</f>
        <v>83.33</v>
      </c>
      <c r="L3136" s="70">
        <f>ROUND(CSM_AGENCY3[[#This Row],[FY2 ANNUAL]]/12,2)</f>
        <v>166.67</v>
      </c>
    </row>
    <row r="3137" spans="1:12" hidden="1" x14ac:dyDescent="0.25">
      <c r="A3137" t="s">
        <v>295</v>
      </c>
      <c r="B3137" t="s">
        <v>416</v>
      </c>
      <c r="C3137" s="4" t="s">
        <v>470</v>
      </c>
      <c r="D3137" s="4"/>
      <c r="E3137" s="4" t="str">
        <f>CSM_AGENCY3[[#This Row],[Agency]]&amp;"-"&amp;CSM_AGENCY3[[#This Row],[Agency Name]]</f>
        <v>390-Washington State Historical Society</v>
      </c>
      <c r="F3137" s="8" t="s">
        <v>63</v>
      </c>
      <c r="G3137" s="5" t="s">
        <v>462</v>
      </c>
      <c r="H3137" s="70">
        <f>SUMIFS('0. CSM'!C:C,'0. CSM'!L:L,CSM_AGENCY3[[#This Row],[Agency]],'0. CSM'!M:M,CSM_AGENCY3[[#This Row],[Billing CSM Title]])+SUMIFS('0. CSM'!E:E,'0. CSM'!L:L,CSM_AGENCY3[[#This Row],[Agency]],'0. CSM'!M:M,CSM_AGENCY3[[#This Row],[Billing CSM Title]])*1000</f>
        <v>2000</v>
      </c>
      <c r="I3137" s="70">
        <f>SUMIFS('0. CSM'!D:D,'0. CSM'!L:L,CSM_AGENCY3[[#This Row],[Agency]],'0. CSM'!M:M,CSM_AGENCY3[[#This Row],[Billing CSM Title]])+SUMIFS('0. CSM'!F:F,'0. CSM'!L:L,CSM_AGENCY3[[#This Row],[Agency]],'0. CSM'!M:M,CSM_AGENCY3[[#This Row],[Billing CSM Title]])*1000</f>
        <v>3000</v>
      </c>
      <c r="J3137" s="70">
        <f>CSM_AGENCY3[[#This Row],[FY1 ANNUAL]]+CSM_AGENCY3[[#This Row],[FY2 ANNUAL]]</f>
        <v>5000</v>
      </c>
      <c r="K3137" s="70">
        <f>ROUND(CSM_AGENCY3[[#This Row],[FY1 ANNUAL]]/12,2)</f>
        <v>166.67</v>
      </c>
      <c r="L3137" s="70">
        <f>ROUND(CSM_AGENCY3[[#This Row],[FY2 ANNUAL]]/12,2)</f>
        <v>250</v>
      </c>
    </row>
    <row r="3138" spans="1:12" hidden="1" x14ac:dyDescent="0.25">
      <c r="A3138" t="s">
        <v>296</v>
      </c>
      <c r="B3138" t="s">
        <v>417</v>
      </c>
      <c r="C3138" s="4" t="s">
        <v>470</v>
      </c>
      <c r="D3138" s="4"/>
      <c r="E3138" s="4" t="str">
        <f>CSM_AGENCY3[[#This Row],[Agency]]&amp;"-"&amp;CSM_AGENCY3[[#This Row],[Agency Name]]</f>
        <v>395-East Wash State Historical Society</v>
      </c>
      <c r="F3138" s="8" t="s">
        <v>63</v>
      </c>
      <c r="G3138" s="5" t="s">
        <v>462</v>
      </c>
      <c r="H3138" s="70">
        <f>SUMIFS('0. CSM'!C:C,'0. CSM'!L:L,CSM_AGENCY3[[#This Row],[Agency]],'0. CSM'!M:M,CSM_AGENCY3[[#This Row],[Billing CSM Title]])+SUMIFS('0. CSM'!E:E,'0. CSM'!L:L,CSM_AGENCY3[[#This Row],[Agency]],'0. CSM'!M:M,CSM_AGENCY3[[#This Row],[Billing CSM Title]])*1000</f>
        <v>2000</v>
      </c>
      <c r="I3138" s="70">
        <f>SUMIFS('0. CSM'!D:D,'0. CSM'!L:L,CSM_AGENCY3[[#This Row],[Agency]],'0. CSM'!M:M,CSM_AGENCY3[[#This Row],[Billing CSM Title]])+SUMIFS('0. CSM'!F:F,'0. CSM'!L:L,CSM_AGENCY3[[#This Row],[Agency]],'0. CSM'!M:M,CSM_AGENCY3[[#This Row],[Billing CSM Title]])*1000</f>
        <v>2000</v>
      </c>
      <c r="J3138" s="70">
        <f>CSM_AGENCY3[[#This Row],[FY1 ANNUAL]]+CSM_AGENCY3[[#This Row],[FY2 ANNUAL]]</f>
        <v>4000</v>
      </c>
      <c r="K3138" s="70">
        <f>ROUND(CSM_AGENCY3[[#This Row],[FY1 ANNUAL]]/12,2)</f>
        <v>166.67</v>
      </c>
      <c r="L3138" s="70">
        <f>ROUND(CSM_AGENCY3[[#This Row],[FY2 ANNUAL]]/12,2)</f>
        <v>166.67</v>
      </c>
    </row>
    <row r="3139" spans="1:12" hidden="1" x14ac:dyDescent="0.25">
      <c r="A3139" t="s">
        <v>297</v>
      </c>
      <c r="B3139" t="s">
        <v>418</v>
      </c>
      <c r="C3139" s="4" t="s">
        <v>470</v>
      </c>
      <c r="D3139" s="4"/>
      <c r="E3139" s="4" t="str">
        <f>CSM_AGENCY3[[#This Row],[Agency]]&amp;"-"&amp;CSM_AGENCY3[[#This Row],[Agency Name]]</f>
        <v>405-Department of Transportation</v>
      </c>
      <c r="F3139" s="8" t="s">
        <v>63</v>
      </c>
      <c r="G3139" s="5" t="s">
        <v>462</v>
      </c>
      <c r="H3139" s="70">
        <f>SUMIFS('0. CSM'!C:C,'0. CSM'!L:L,CSM_AGENCY3[[#This Row],[Agency]],'0. CSM'!M:M,CSM_AGENCY3[[#This Row],[Billing CSM Title]])+SUMIFS('0. CSM'!E:E,'0. CSM'!L:L,CSM_AGENCY3[[#This Row],[Agency]],'0. CSM'!M:M,CSM_AGENCY3[[#This Row],[Billing CSM Title]])*1000</f>
        <v>477000</v>
      </c>
      <c r="I3139" s="70">
        <f>SUMIFS('0. CSM'!D:D,'0. CSM'!L:L,CSM_AGENCY3[[#This Row],[Agency]],'0. CSM'!M:M,CSM_AGENCY3[[#This Row],[Billing CSM Title]])+SUMIFS('0. CSM'!F:F,'0. CSM'!L:L,CSM_AGENCY3[[#This Row],[Agency]],'0. CSM'!M:M,CSM_AGENCY3[[#This Row],[Billing CSM Title]])*1000</f>
        <v>483000</v>
      </c>
      <c r="J3139" s="70">
        <f>CSM_AGENCY3[[#This Row],[FY1 ANNUAL]]+CSM_AGENCY3[[#This Row],[FY2 ANNUAL]]</f>
        <v>960000</v>
      </c>
      <c r="K3139" s="70">
        <f>ROUND(CSM_AGENCY3[[#This Row],[FY1 ANNUAL]]/12,2)</f>
        <v>39750</v>
      </c>
      <c r="L3139" s="70">
        <f>ROUND(CSM_AGENCY3[[#This Row],[FY2 ANNUAL]]/12,2)</f>
        <v>40250</v>
      </c>
    </row>
    <row r="3140" spans="1:12" hidden="1" x14ac:dyDescent="0.25">
      <c r="A3140" t="s">
        <v>298</v>
      </c>
      <c r="B3140" t="s">
        <v>419</v>
      </c>
      <c r="C3140" s="4" t="s">
        <v>470</v>
      </c>
      <c r="D3140" s="4"/>
      <c r="E3140" s="4" t="str">
        <f>CSM_AGENCY3[[#This Row],[Agency]]&amp;"-"&amp;CSM_AGENCY3[[#This Row],[Agency Name]]</f>
        <v>406-County Road Administration Board</v>
      </c>
      <c r="F3140" s="8" t="s">
        <v>63</v>
      </c>
      <c r="G3140" s="5" t="s">
        <v>462</v>
      </c>
      <c r="H3140" s="70">
        <f>SUMIFS('0. CSM'!C:C,'0. CSM'!L:L,CSM_AGENCY3[[#This Row],[Agency]],'0. CSM'!M:M,CSM_AGENCY3[[#This Row],[Billing CSM Title]])+SUMIFS('0. CSM'!E:E,'0. CSM'!L:L,CSM_AGENCY3[[#This Row],[Agency]],'0. CSM'!M:M,CSM_AGENCY3[[#This Row],[Billing CSM Title]])*1000</f>
        <v>1000</v>
      </c>
      <c r="I3140" s="70">
        <f>SUMIFS('0. CSM'!D:D,'0. CSM'!L:L,CSM_AGENCY3[[#This Row],[Agency]],'0. CSM'!M:M,CSM_AGENCY3[[#This Row],[Billing CSM Title]])+SUMIFS('0. CSM'!F:F,'0. CSM'!L:L,CSM_AGENCY3[[#This Row],[Agency]],'0. CSM'!M:M,CSM_AGENCY3[[#This Row],[Billing CSM Title]])*1000</f>
        <v>1000</v>
      </c>
      <c r="J3140" s="70">
        <f>CSM_AGENCY3[[#This Row],[FY1 ANNUAL]]+CSM_AGENCY3[[#This Row],[FY2 ANNUAL]]</f>
        <v>2000</v>
      </c>
      <c r="K3140" s="70">
        <f>ROUND(CSM_AGENCY3[[#This Row],[FY1 ANNUAL]]/12,2)</f>
        <v>83.33</v>
      </c>
      <c r="L3140" s="70">
        <f>ROUND(CSM_AGENCY3[[#This Row],[FY2 ANNUAL]]/12,2)</f>
        <v>83.33</v>
      </c>
    </row>
    <row r="3141" spans="1:12" hidden="1" x14ac:dyDescent="0.25">
      <c r="A3141" t="s">
        <v>299</v>
      </c>
      <c r="B3141" t="s">
        <v>420</v>
      </c>
      <c r="C3141" s="4" t="s">
        <v>470</v>
      </c>
      <c r="D3141" s="4"/>
      <c r="E3141" s="4" t="str">
        <f>CSM_AGENCY3[[#This Row],[Agency]]&amp;"-"&amp;CSM_AGENCY3[[#This Row],[Agency Name]]</f>
        <v>407-Transportation Improvement Board</v>
      </c>
      <c r="F3141" s="8" t="s">
        <v>63</v>
      </c>
      <c r="G3141" s="5" t="s">
        <v>462</v>
      </c>
      <c r="H3141" s="70">
        <f>SUMIFS('0. CSM'!C:C,'0. CSM'!L:L,CSM_AGENCY3[[#This Row],[Agency]],'0. CSM'!M:M,CSM_AGENCY3[[#This Row],[Billing CSM Title]])+SUMIFS('0. CSM'!E:E,'0. CSM'!L:L,CSM_AGENCY3[[#This Row],[Agency]],'0. CSM'!M:M,CSM_AGENCY3[[#This Row],[Billing CSM Title]])*1000</f>
        <v>0</v>
      </c>
      <c r="I3141" s="70">
        <f>SUMIFS('0. CSM'!D:D,'0. CSM'!L:L,CSM_AGENCY3[[#This Row],[Agency]],'0. CSM'!M:M,CSM_AGENCY3[[#This Row],[Billing CSM Title]])+SUMIFS('0. CSM'!F:F,'0. CSM'!L:L,CSM_AGENCY3[[#This Row],[Agency]],'0. CSM'!M:M,CSM_AGENCY3[[#This Row],[Billing CSM Title]])*1000</f>
        <v>1000</v>
      </c>
      <c r="J3141" s="70">
        <f>CSM_AGENCY3[[#This Row],[FY1 ANNUAL]]+CSM_AGENCY3[[#This Row],[FY2 ANNUAL]]</f>
        <v>1000</v>
      </c>
      <c r="K3141" s="70">
        <f>ROUND(CSM_AGENCY3[[#This Row],[FY1 ANNUAL]]/12,2)</f>
        <v>0</v>
      </c>
      <c r="L3141" s="70">
        <f>ROUND(CSM_AGENCY3[[#This Row],[FY2 ANNUAL]]/12,2)</f>
        <v>83.33</v>
      </c>
    </row>
    <row r="3142" spans="1:12" hidden="1" x14ac:dyDescent="0.25">
      <c r="A3142" t="s">
        <v>300</v>
      </c>
      <c r="B3142" t="s">
        <v>421</v>
      </c>
      <c r="C3142" s="4" t="s">
        <v>470</v>
      </c>
      <c r="D3142" s="4"/>
      <c r="E3142" s="4" t="str">
        <f>CSM_AGENCY3[[#This Row],[Agency]]&amp;"-"&amp;CSM_AGENCY3[[#This Row],[Agency Name]]</f>
        <v>410-Transportation Commission</v>
      </c>
      <c r="F3142" s="8" t="s">
        <v>63</v>
      </c>
      <c r="G3142" s="5" t="s">
        <v>462</v>
      </c>
      <c r="H3142" s="70">
        <f>SUMIFS('0. CSM'!C:C,'0. CSM'!L:L,CSM_AGENCY3[[#This Row],[Agency]],'0. CSM'!M:M,CSM_AGENCY3[[#This Row],[Billing CSM Title]])+SUMIFS('0. CSM'!E:E,'0. CSM'!L:L,CSM_AGENCY3[[#This Row],[Agency]],'0. CSM'!M:M,CSM_AGENCY3[[#This Row],[Billing CSM Title]])*1000</f>
        <v>0</v>
      </c>
      <c r="I3142" s="70">
        <f>SUMIFS('0. CSM'!D:D,'0. CSM'!L:L,CSM_AGENCY3[[#This Row],[Agency]],'0. CSM'!M:M,CSM_AGENCY3[[#This Row],[Billing CSM Title]])+SUMIFS('0. CSM'!F:F,'0. CSM'!L:L,CSM_AGENCY3[[#This Row],[Agency]],'0. CSM'!M:M,CSM_AGENCY3[[#This Row],[Billing CSM Title]])*1000</f>
        <v>1000</v>
      </c>
      <c r="J3142" s="70">
        <f>CSM_AGENCY3[[#This Row],[FY1 ANNUAL]]+CSM_AGENCY3[[#This Row],[FY2 ANNUAL]]</f>
        <v>1000</v>
      </c>
      <c r="K3142" s="70">
        <f>ROUND(CSM_AGENCY3[[#This Row],[FY1 ANNUAL]]/12,2)</f>
        <v>0</v>
      </c>
      <c r="L3142" s="70">
        <f>ROUND(CSM_AGENCY3[[#This Row],[FY2 ANNUAL]]/12,2)</f>
        <v>83.33</v>
      </c>
    </row>
    <row r="3143" spans="1:12" hidden="1" x14ac:dyDescent="0.25">
      <c r="A3143" t="s">
        <v>301</v>
      </c>
      <c r="B3143" t="s">
        <v>422</v>
      </c>
      <c r="C3143" s="4" t="s">
        <v>470</v>
      </c>
      <c r="D3143" s="4"/>
      <c r="E3143" s="4" t="str">
        <f>CSM_AGENCY3[[#This Row],[Agency]]&amp;"-"&amp;CSM_AGENCY3[[#This Row],[Agency Name]]</f>
        <v>411-Freight Mobility Strategic Invest</v>
      </c>
      <c r="F3143" s="8" t="s">
        <v>63</v>
      </c>
      <c r="G3143" s="5" t="s">
        <v>462</v>
      </c>
      <c r="H3143" s="70">
        <f>SUMIFS('0. CSM'!C:C,'0. CSM'!L:L,CSM_AGENCY3[[#This Row],[Agency]],'0. CSM'!M:M,CSM_AGENCY3[[#This Row],[Billing CSM Title]])+SUMIFS('0. CSM'!E:E,'0. CSM'!L:L,CSM_AGENCY3[[#This Row],[Agency]],'0. CSM'!M:M,CSM_AGENCY3[[#This Row],[Billing CSM Title]])*1000</f>
        <v>0</v>
      </c>
      <c r="I3143" s="70">
        <f>SUMIFS('0. CSM'!D:D,'0. CSM'!L:L,CSM_AGENCY3[[#This Row],[Agency]],'0. CSM'!M:M,CSM_AGENCY3[[#This Row],[Billing CSM Title]])+SUMIFS('0. CSM'!F:F,'0. CSM'!L:L,CSM_AGENCY3[[#This Row],[Agency]],'0. CSM'!M:M,CSM_AGENCY3[[#This Row],[Billing CSM Title]])*1000</f>
        <v>0</v>
      </c>
      <c r="J3143" s="70">
        <f>CSM_AGENCY3[[#This Row],[FY1 ANNUAL]]+CSM_AGENCY3[[#This Row],[FY2 ANNUAL]]</f>
        <v>0</v>
      </c>
      <c r="K3143" s="70">
        <f>ROUND(CSM_AGENCY3[[#This Row],[FY1 ANNUAL]]/12,2)</f>
        <v>0</v>
      </c>
      <c r="L3143" s="70">
        <f>ROUND(CSM_AGENCY3[[#This Row],[FY2 ANNUAL]]/12,2)</f>
        <v>0</v>
      </c>
    </row>
    <row r="3144" spans="1:12" hidden="1" x14ac:dyDescent="0.25">
      <c r="A3144" t="s">
        <v>302</v>
      </c>
      <c r="B3144" t="s">
        <v>423</v>
      </c>
      <c r="C3144" s="4" t="s">
        <v>470</v>
      </c>
      <c r="D3144" s="4"/>
      <c r="E3144" s="4" t="str">
        <f>CSM_AGENCY3[[#This Row],[Agency]]&amp;"-"&amp;CSM_AGENCY3[[#This Row],[Agency Name]]</f>
        <v>460-Columbia River Gorge Commission</v>
      </c>
      <c r="F3144" s="8" t="s">
        <v>63</v>
      </c>
      <c r="G3144" s="5" t="s">
        <v>462</v>
      </c>
      <c r="H3144" s="70">
        <f>SUMIFS('0. CSM'!C:C,'0. CSM'!L:L,CSM_AGENCY3[[#This Row],[Agency]],'0. CSM'!M:M,CSM_AGENCY3[[#This Row],[Billing CSM Title]])+SUMIFS('0. CSM'!E:E,'0. CSM'!L:L,CSM_AGENCY3[[#This Row],[Agency]],'0. CSM'!M:M,CSM_AGENCY3[[#This Row],[Billing CSM Title]])*1000</f>
        <v>0</v>
      </c>
      <c r="I3144" s="70">
        <f>SUMIFS('0. CSM'!D:D,'0. CSM'!L:L,CSM_AGENCY3[[#This Row],[Agency]],'0. CSM'!M:M,CSM_AGENCY3[[#This Row],[Billing CSM Title]])+SUMIFS('0. CSM'!F:F,'0. CSM'!L:L,CSM_AGENCY3[[#This Row],[Agency]],'0. CSM'!M:M,CSM_AGENCY3[[#This Row],[Billing CSM Title]])*1000</f>
        <v>2000</v>
      </c>
      <c r="J3144" s="70">
        <f>CSM_AGENCY3[[#This Row],[FY1 ANNUAL]]+CSM_AGENCY3[[#This Row],[FY2 ANNUAL]]</f>
        <v>2000</v>
      </c>
      <c r="K3144" s="70">
        <f>ROUND(CSM_AGENCY3[[#This Row],[FY1 ANNUAL]]/12,2)</f>
        <v>0</v>
      </c>
      <c r="L3144" s="70">
        <f>ROUND(CSM_AGENCY3[[#This Row],[FY2 ANNUAL]]/12,2)</f>
        <v>166.67</v>
      </c>
    </row>
    <row r="3145" spans="1:12" hidden="1" x14ac:dyDescent="0.25">
      <c r="A3145" t="s">
        <v>303</v>
      </c>
      <c r="B3145" t="s">
        <v>424</v>
      </c>
      <c r="C3145" s="4" t="s">
        <v>470</v>
      </c>
      <c r="D3145" s="4"/>
      <c r="E3145" s="4" t="str">
        <f>CSM_AGENCY3[[#This Row],[Agency]]&amp;"-"&amp;CSM_AGENCY3[[#This Row],[Agency Name]]</f>
        <v>461-Department of Ecology</v>
      </c>
      <c r="F3145" s="8" t="s">
        <v>63</v>
      </c>
      <c r="G3145" s="5" t="s">
        <v>462</v>
      </c>
      <c r="H3145" s="70">
        <f>SUMIFS('0. CSM'!C:C,'0. CSM'!L:L,CSM_AGENCY3[[#This Row],[Agency]],'0. CSM'!M:M,CSM_AGENCY3[[#This Row],[Billing CSM Title]])+SUMIFS('0. CSM'!E:E,'0. CSM'!L:L,CSM_AGENCY3[[#This Row],[Agency]],'0. CSM'!M:M,CSM_AGENCY3[[#This Row],[Billing CSM Title]])*1000</f>
        <v>112000</v>
      </c>
      <c r="I3145" s="70">
        <f>SUMIFS('0. CSM'!D:D,'0. CSM'!L:L,CSM_AGENCY3[[#This Row],[Agency]],'0. CSM'!M:M,CSM_AGENCY3[[#This Row],[Billing CSM Title]])+SUMIFS('0. CSM'!F:F,'0. CSM'!L:L,CSM_AGENCY3[[#This Row],[Agency]],'0. CSM'!M:M,CSM_AGENCY3[[#This Row],[Billing CSM Title]])*1000</f>
        <v>119000</v>
      </c>
      <c r="J3145" s="70">
        <f>CSM_AGENCY3[[#This Row],[FY1 ANNUAL]]+CSM_AGENCY3[[#This Row],[FY2 ANNUAL]]</f>
        <v>231000</v>
      </c>
      <c r="K3145" s="70">
        <f>ROUND(CSM_AGENCY3[[#This Row],[FY1 ANNUAL]]/12,2)</f>
        <v>9333.33</v>
      </c>
      <c r="L3145" s="70">
        <f>ROUND(CSM_AGENCY3[[#This Row],[FY2 ANNUAL]]/12,2)</f>
        <v>9916.67</v>
      </c>
    </row>
    <row r="3146" spans="1:12" hidden="1" x14ac:dyDescent="0.25">
      <c r="A3146" t="s">
        <v>304</v>
      </c>
      <c r="B3146" t="s">
        <v>425</v>
      </c>
      <c r="C3146" s="4" t="s">
        <v>470</v>
      </c>
      <c r="D3146" s="4"/>
      <c r="E3146" s="4" t="str">
        <f>CSM_AGENCY3[[#This Row],[Agency]]&amp;"-"&amp;CSM_AGENCY3[[#This Row],[Agency Name]]</f>
        <v>462-WA Pollution Liab Insurance Program</v>
      </c>
      <c r="F3146" s="8" t="s">
        <v>63</v>
      </c>
      <c r="G3146" s="5" t="s">
        <v>462</v>
      </c>
      <c r="H3146" s="70">
        <f>SUMIFS('0. CSM'!C:C,'0. CSM'!L:L,CSM_AGENCY3[[#This Row],[Agency]],'0. CSM'!M:M,CSM_AGENCY3[[#This Row],[Billing CSM Title]])+SUMIFS('0. CSM'!E:E,'0. CSM'!L:L,CSM_AGENCY3[[#This Row],[Agency]],'0. CSM'!M:M,CSM_AGENCY3[[#This Row],[Billing CSM Title]])*1000</f>
        <v>2000</v>
      </c>
      <c r="I3146" s="70">
        <f>SUMIFS('0. CSM'!D:D,'0. CSM'!L:L,CSM_AGENCY3[[#This Row],[Agency]],'0. CSM'!M:M,CSM_AGENCY3[[#This Row],[Billing CSM Title]])+SUMIFS('0. CSM'!F:F,'0. CSM'!L:L,CSM_AGENCY3[[#This Row],[Agency]],'0. CSM'!M:M,CSM_AGENCY3[[#This Row],[Billing CSM Title]])*1000</f>
        <v>1000</v>
      </c>
      <c r="J3146" s="70">
        <f>CSM_AGENCY3[[#This Row],[FY1 ANNUAL]]+CSM_AGENCY3[[#This Row],[FY2 ANNUAL]]</f>
        <v>3000</v>
      </c>
      <c r="K3146" s="70">
        <f>ROUND(CSM_AGENCY3[[#This Row],[FY1 ANNUAL]]/12,2)</f>
        <v>166.67</v>
      </c>
      <c r="L3146" s="70">
        <f>ROUND(CSM_AGENCY3[[#This Row],[FY2 ANNUAL]]/12,2)</f>
        <v>83.33</v>
      </c>
    </row>
    <row r="3147" spans="1:12" hidden="1" x14ac:dyDescent="0.25">
      <c r="A3147" t="s">
        <v>305</v>
      </c>
      <c r="B3147" t="s">
        <v>426</v>
      </c>
      <c r="C3147" s="4" t="s">
        <v>470</v>
      </c>
      <c r="D3147" s="4"/>
      <c r="E3147" s="4" t="str">
        <f>CSM_AGENCY3[[#This Row],[Agency]]&amp;"-"&amp;CSM_AGENCY3[[#This Row],[Agency Name]]</f>
        <v>463-Energy Fac Site Eval</v>
      </c>
      <c r="F3147" s="8" t="s">
        <v>63</v>
      </c>
      <c r="G3147" s="5" t="s">
        <v>462</v>
      </c>
      <c r="H3147" s="70">
        <f>SUMIFS('0. CSM'!C:C,'0. CSM'!L:L,CSM_AGENCY3[[#This Row],[Agency]],'0. CSM'!M:M,CSM_AGENCY3[[#This Row],[Billing CSM Title]])+SUMIFS('0. CSM'!E:E,'0. CSM'!L:L,CSM_AGENCY3[[#This Row],[Agency]],'0. CSM'!M:M,CSM_AGENCY3[[#This Row],[Billing CSM Title]])*1000</f>
        <v>0</v>
      </c>
      <c r="I3147" s="70">
        <f>SUMIFS('0. CSM'!D:D,'0. CSM'!L:L,CSM_AGENCY3[[#This Row],[Agency]],'0. CSM'!M:M,CSM_AGENCY3[[#This Row],[Billing CSM Title]])+SUMIFS('0. CSM'!F:F,'0. CSM'!L:L,CSM_AGENCY3[[#This Row],[Agency]],'0. CSM'!M:M,CSM_AGENCY3[[#This Row],[Billing CSM Title]])*1000</f>
        <v>0</v>
      </c>
      <c r="J3147" s="70">
        <f>CSM_AGENCY3[[#This Row],[FY1 ANNUAL]]+CSM_AGENCY3[[#This Row],[FY2 ANNUAL]]</f>
        <v>0</v>
      </c>
      <c r="K3147" s="70">
        <f>ROUND(CSM_AGENCY3[[#This Row],[FY1 ANNUAL]]/12,2)</f>
        <v>0</v>
      </c>
      <c r="L3147" s="70">
        <f>ROUND(CSM_AGENCY3[[#This Row],[FY2 ANNUAL]]/12,2)</f>
        <v>0</v>
      </c>
    </row>
    <row r="3148" spans="1:12" hidden="1" x14ac:dyDescent="0.25">
      <c r="A3148" t="s">
        <v>306</v>
      </c>
      <c r="B3148" t="s">
        <v>427</v>
      </c>
      <c r="C3148" s="4" t="s">
        <v>470</v>
      </c>
      <c r="D3148" s="4"/>
      <c r="E3148" s="4" t="str">
        <f>CSM_AGENCY3[[#This Row],[Agency]]&amp;"-"&amp;CSM_AGENCY3[[#This Row],[Agency Name]]</f>
        <v>465-State Parks and Recreation Comm</v>
      </c>
      <c r="F3148" s="8" t="s">
        <v>63</v>
      </c>
      <c r="G3148" s="5" t="s">
        <v>462</v>
      </c>
      <c r="H3148" s="70">
        <f>SUMIFS('0. CSM'!C:C,'0. CSM'!L:L,CSM_AGENCY3[[#This Row],[Agency]],'0. CSM'!M:M,CSM_AGENCY3[[#This Row],[Billing CSM Title]])+SUMIFS('0. CSM'!E:E,'0. CSM'!L:L,CSM_AGENCY3[[#This Row],[Agency]],'0. CSM'!M:M,CSM_AGENCY3[[#This Row],[Billing CSM Title]])*1000</f>
        <v>57000</v>
      </c>
      <c r="I3148" s="70">
        <f>SUMIFS('0. CSM'!D:D,'0. CSM'!L:L,CSM_AGENCY3[[#This Row],[Agency]],'0. CSM'!M:M,CSM_AGENCY3[[#This Row],[Billing CSM Title]])+SUMIFS('0. CSM'!F:F,'0. CSM'!L:L,CSM_AGENCY3[[#This Row],[Agency]],'0. CSM'!M:M,CSM_AGENCY3[[#This Row],[Billing CSM Title]])*1000</f>
        <v>58000</v>
      </c>
      <c r="J3148" s="70">
        <f>CSM_AGENCY3[[#This Row],[FY1 ANNUAL]]+CSM_AGENCY3[[#This Row],[FY2 ANNUAL]]</f>
        <v>115000</v>
      </c>
      <c r="K3148" s="70">
        <f>ROUND(CSM_AGENCY3[[#This Row],[FY1 ANNUAL]]/12,2)</f>
        <v>4750</v>
      </c>
      <c r="L3148" s="70">
        <f>ROUND(CSM_AGENCY3[[#This Row],[FY2 ANNUAL]]/12,2)</f>
        <v>4833.33</v>
      </c>
    </row>
    <row r="3149" spans="1:12" hidden="1" x14ac:dyDescent="0.25">
      <c r="A3149" t="s">
        <v>307</v>
      </c>
      <c r="B3149" t="s">
        <v>428</v>
      </c>
      <c r="C3149" s="4" t="s">
        <v>470</v>
      </c>
      <c r="D3149" s="4"/>
      <c r="E3149" s="4" t="str">
        <f>CSM_AGENCY3[[#This Row],[Agency]]&amp;"-"&amp;CSM_AGENCY3[[#This Row],[Agency Name]]</f>
        <v>467-Rec and Conservation Funding Board</v>
      </c>
      <c r="F3149" s="8" t="s">
        <v>63</v>
      </c>
      <c r="G3149" s="5" t="s">
        <v>462</v>
      </c>
      <c r="H3149" s="70">
        <f>SUMIFS('0. CSM'!C:C,'0. CSM'!L:L,CSM_AGENCY3[[#This Row],[Agency]],'0. CSM'!M:M,CSM_AGENCY3[[#This Row],[Billing CSM Title]])+SUMIFS('0. CSM'!E:E,'0. CSM'!L:L,CSM_AGENCY3[[#This Row],[Agency]],'0. CSM'!M:M,CSM_AGENCY3[[#This Row],[Billing CSM Title]])*1000</f>
        <v>5000</v>
      </c>
      <c r="I3149" s="70">
        <f>SUMIFS('0. CSM'!D:D,'0. CSM'!L:L,CSM_AGENCY3[[#This Row],[Agency]],'0. CSM'!M:M,CSM_AGENCY3[[#This Row],[Billing CSM Title]])+SUMIFS('0. CSM'!F:F,'0. CSM'!L:L,CSM_AGENCY3[[#This Row],[Agency]],'0. CSM'!M:M,CSM_AGENCY3[[#This Row],[Billing CSM Title]])*1000</f>
        <v>5000</v>
      </c>
      <c r="J3149" s="70">
        <f>CSM_AGENCY3[[#This Row],[FY1 ANNUAL]]+CSM_AGENCY3[[#This Row],[FY2 ANNUAL]]</f>
        <v>10000</v>
      </c>
      <c r="K3149" s="70">
        <f>ROUND(CSM_AGENCY3[[#This Row],[FY1 ANNUAL]]/12,2)</f>
        <v>416.67</v>
      </c>
      <c r="L3149" s="70">
        <f>ROUND(CSM_AGENCY3[[#This Row],[FY2 ANNUAL]]/12,2)</f>
        <v>416.67</v>
      </c>
    </row>
    <row r="3150" spans="1:12" hidden="1" x14ac:dyDescent="0.25">
      <c r="A3150" t="s">
        <v>308</v>
      </c>
      <c r="B3150" t="s">
        <v>429</v>
      </c>
      <c r="C3150" s="4" t="s">
        <v>470</v>
      </c>
      <c r="D3150" s="4"/>
      <c r="E3150" s="4" t="str">
        <f>CSM_AGENCY3[[#This Row],[Agency]]&amp;"-"&amp;CSM_AGENCY3[[#This Row],[Agency Name]]</f>
        <v>468-Environ &amp; Land Use Hearings Office</v>
      </c>
      <c r="F3150" s="8" t="s">
        <v>63</v>
      </c>
      <c r="G3150" s="5" t="s">
        <v>462</v>
      </c>
      <c r="H3150" s="70">
        <f>SUMIFS('0. CSM'!C:C,'0. CSM'!L:L,CSM_AGENCY3[[#This Row],[Agency]],'0. CSM'!M:M,CSM_AGENCY3[[#This Row],[Billing CSM Title]])+SUMIFS('0. CSM'!E:E,'0. CSM'!L:L,CSM_AGENCY3[[#This Row],[Agency]],'0. CSM'!M:M,CSM_AGENCY3[[#This Row],[Billing CSM Title]])*1000</f>
        <v>1000</v>
      </c>
      <c r="I3150" s="70">
        <f>SUMIFS('0. CSM'!D:D,'0. CSM'!L:L,CSM_AGENCY3[[#This Row],[Agency]],'0. CSM'!M:M,CSM_AGENCY3[[#This Row],[Billing CSM Title]])+SUMIFS('0. CSM'!F:F,'0. CSM'!L:L,CSM_AGENCY3[[#This Row],[Agency]],'0. CSM'!M:M,CSM_AGENCY3[[#This Row],[Billing CSM Title]])*1000</f>
        <v>1000</v>
      </c>
      <c r="J3150" s="70">
        <f>CSM_AGENCY3[[#This Row],[FY1 ANNUAL]]+CSM_AGENCY3[[#This Row],[FY2 ANNUAL]]</f>
        <v>2000</v>
      </c>
      <c r="K3150" s="70">
        <f>ROUND(CSM_AGENCY3[[#This Row],[FY1 ANNUAL]]/12,2)</f>
        <v>83.33</v>
      </c>
      <c r="L3150" s="70">
        <f>ROUND(CSM_AGENCY3[[#This Row],[FY2 ANNUAL]]/12,2)</f>
        <v>83.33</v>
      </c>
    </row>
    <row r="3151" spans="1:12" hidden="1" x14ac:dyDescent="0.25">
      <c r="A3151" t="s">
        <v>309</v>
      </c>
      <c r="B3151" t="s">
        <v>430</v>
      </c>
      <c r="C3151" s="4" t="s">
        <v>470</v>
      </c>
      <c r="D3151" s="4"/>
      <c r="E3151" s="4" t="str">
        <f>CSM_AGENCY3[[#This Row],[Agency]]&amp;"-"&amp;CSM_AGENCY3[[#This Row],[Agency Name]]</f>
        <v>471-State Conservation Commission</v>
      </c>
      <c r="F3151" s="8" t="s">
        <v>63</v>
      </c>
      <c r="G3151" s="5" t="s">
        <v>462</v>
      </c>
      <c r="H3151" s="70">
        <f>SUMIFS('0. CSM'!C:C,'0. CSM'!L:L,CSM_AGENCY3[[#This Row],[Agency]],'0. CSM'!M:M,CSM_AGENCY3[[#This Row],[Billing CSM Title]])+SUMIFS('0. CSM'!E:E,'0. CSM'!L:L,CSM_AGENCY3[[#This Row],[Agency]],'0. CSM'!M:M,CSM_AGENCY3[[#This Row],[Billing CSM Title]])*1000</f>
        <v>1000</v>
      </c>
      <c r="I3151" s="70">
        <f>SUMIFS('0. CSM'!D:D,'0. CSM'!L:L,CSM_AGENCY3[[#This Row],[Agency]],'0. CSM'!M:M,CSM_AGENCY3[[#This Row],[Billing CSM Title]])+SUMIFS('0. CSM'!F:F,'0. CSM'!L:L,CSM_AGENCY3[[#This Row],[Agency]],'0. CSM'!M:M,CSM_AGENCY3[[#This Row],[Billing CSM Title]])*1000</f>
        <v>2000</v>
      </c>
      <c r="J3151" s="70">
        <f>CSM_AGENCY3[[#This Row],[FY1 ANNUAL]]+CSM_AGENCY3[[#This Row],[FY2 ANNUAL]]</f>
        <v>3000</v>
      </c>
      <c r="K3151" s="70">
        <f>ROUND(CSM_AGENCY3[[#This Row],[FY1 ANNUAL]]/12,2)</f>
        <v>83.33</v>
      </c>
      <c r="L3151" s="70">
        <f>ROUND(CSM_AGENCY3[[#This Row],[FY2 ANNUAL]]/12,2)</f>
        <v>166.67</v>
      </c>
    </row>
    <row r="3152" spans="1:12" hidden="1" x14ac:dyDescent="0.25">
      <c r="A3152" t="s">
        <v>310</v>
      </c>
      <c r="B3152" t="s">
        <v>431</v>
      </c>
      <c r="C3152" s="4" t="s">
        <v>470</v>
      </c>
      <c r="D3152" s="4"/>
      <c r="E3152" s="4" t="str">
        <f>CSM_AGENCY3[[#This Row],[Agency]]&amp;"-"&amp;CSM_AGENCY3[[#This Row],[Agency Name]]</f>
        <v>477-Dept of Fish and Wildlife</v>
      </c>
      <c r="F3152" s="8" t="s">
        <v>63</v>
      </c>
      <c r="G3152" s="5" t="s">
        <v>462</v>
      </c>
      <c r="H3152" s="70">
        <f>SUMIFS('0. CSM'!C:C,'0. CSM'!L:L,CSM_AGENCY3[[#This Row],[Agency]],'0. CSM'!M:M,CSM_AGENCY3[[#This Row],[Billing CSM Title]])+SUMIFS('0. CSM'!E:E,'0. CSM'!L:L,CSM_AGENCY3[[#This Row],[Agency]],'0. CSM'!M:M,CSM_AGENCY3[[#This Row],[Billing CSM Title]])*1000</f>
        <v>138000</v>
      </c>
      <c r="I3152" s="70">
        <f>SUMIFS('0. CSM'!D:D,'0. CSM'!L:L,CSM_AGENCY3[[#This Row],[Agency]],'0. CSM'!M:M,CSM_AGENCY3[[#This Row],[Billing CSM Title]])+SUMIFS('0. CSM'!F:F,'0. CSM'!L:L,CSM_AGENCY3[[#This Row],[Agency]],'0. CSM'!M:M,CSM_AGENCY3[[#This Row],[Billing CSM Title]])*1000</f>
        <v>140000</v>
      </c>
      <c r="J3152" s="70">
        <f>CSM_AGENCY3[[#This Row],[FY1 ANNUAL]]+CSM_AGENCY3[[#This Row],[FY2 ANNUAL]]</f>
        <v>278000</v>
      </c>
      <c r="K3152" s="70">
        <f>ROUND(CSM_AGENCY3[[#This Row],[FY1 ANNUAL]]/12,2)</f>
        <v>11500</v>
      </c>
      <c r="L3152" s="70">
        <f>ROUND(CSM_AGENCY3[[#This Row],[FY2 ANNUAL]]/12,2)</f>
        <v>11666.67</v>
      </c>
    </row>
    <row r="3153" spans="1:12" hidden="1" x14ac:dyDescent="0.25">
      <c r="A3153" t="s">
        <v>311</v>
      </c>
      <c r="B3153" t="s">
        <v>432</v>
      </c>
      <c r="C3153" s="4" t="s">
        <v>470</v>
      </c>
      <c r="D3153" s="4"/>
      <c r="E3153" s="4" t="str">
        <f>CSM_AGENCY3[[#This Row],[Agency]]&amp;"-"&amp;CSM_AGENCY3[[#This Row],[Agency Name]]</f>
        <v>478-Puget Sound Partnership</v>
      </c>
      <c r="F3153" s="8" t="s">
        <v>63</v>
      </c>
      <c r="G3153" s="5" t="s">
        <v>462</v>
      </c>
      <c r="H3153" s="70">
        <f>SUMIFS('0. CSM'!C:C,'0. CSM'!L:L,CSM_AGENCY3[[#This Row],[Agency]],'0. CSM'!M:M,CSM_AGENCY3[[#This Row],[Billing CSM Title]])+SUMIFS('0. CSM'!E:E,'0. CSM'!L:L,CSM_AGENCY3[[#This Row],[Agency]],'0. CSM'!M:M,CSM_AGENCY3[[#This Row],[Billing CSM Title]])*1000</f>
        <v>2000</v>
      </c>
      <c r="I3153" s="70">
        <f>SUMIFS('0. CSM'!D:D,'0. CSM'!L:L,CSM_AGENCY3[[#This Row],[Agency]],'0. CSM'!M:M,CSM_AGENCY3[[#This Row],[Billing CSM Title]])+SUMIFS('0. CSM'!F:F,'0. CSM'!L:L,CSM_AGENCY3[[#This Row],[Agency]],'0. CSM'!M:M,CSM_AGENCY3[[#This Row],[Billing CSM Title]])*1000</f>
        <v>4000</v>
      </c>
      <c r="J3153" s="70">
        <f>CSM_AGENCY3[[#This Row],[FY1 ANNUAL]]+CSM_AGENCY3[[#This Row],[FY2 ANNUAL]]</f>
        <v>6000</v>
      </c>
      <c r="K3153" s="70">
        <f>ROUND(CSM_AGENCY3[[#This Row],[FY1 ANNUAL]]/12,2)</f>
        <v>166.67</v>
      </c>
      <c r="L3153" s="70">
        <f>ROUND(CSM_AGENCY3[[#This Row],[FY2 ANNUAL]]/12,2)</f>
        <v>333.33</v>
      </c>
    </row>
    <row r="3154" spans="1:12" hidden="1" x14ac:dyDescent="0.25">
      <c r="A3154" t="s">
        <v>312</v>
      </c>
      <c r="B3154" t="s">
        <v>433</v>
      </c>
      <c r="C3154" s="4" t="s">
        <v>470</v>
      </c>
      <c r="D3154" s="4"/>
      <c r="E3154" s="4" t="str">
        <f>CSM_AGENCY3[[#This Row],[Agency]]&amp;"-"&amp;CSM_AGENCY3[[#This Row],[Agency Name]]</f>
        <v>490-Department of Natural Resources</v>
      </c>
      <c r="F3154" s="8" t="s">
        <v>63</v>
      </c>
      <c r="G3154" s="5" t="s">
        <v>462</v>
      </c>
      <c r="H3154" s="70">
        <f>SUMIFS('0. CSM'!C:C,'0. CSM'!L:L,CSM_AGENCY3[[#This Row],[Agency]],'0. CSM'!M:M,CSM_AGENCY3[[#This Row],[Billing CSM Title]])+SUMIFS('0. CSM'!E:E,'0. CSM'!L:L,CSM_AGENCY3[[#This Row],[Agency]],'0. CSM'!M:M,CSM_AGENCY3[[#This Row],[Billing CSM Title]])*1000</f>
        <v>139000</v>
      </c>
      <c r="I3154" s="70">
        <f>SUMIFS('0. CSM'!D:D,'0. CSM'!L:L,CSM_AGENCY3[[#This Row],[Agency]],'0. CSM'!M:M,CSM_AGENCY3[[#This Row],[Billing CSM Title]])+SUMIFS('0. CSM'!F:F,'0. CSM'!L:L,CSM_AGENCY3[[#This Row],[Agency]],'0. CSM'!M:M,CSM_AGENCY3[[#This Row],[Billing CSM Title]])*1000</f>
        <v>136000</v>
      </c>
      <c r="J3154" s="70">
        <f>CSM_AGENCY3[[#This Row],[FY1 ANNUAL]]+CSM_AGENCY3[[#This Row],[FY2 ANNUAL]]</f>
        <v>275000</v>
      </c>
      <c r="K3154" s="70">
        <f>ROUND(CSM_AGENCY3[[#This Row],[FY1 ANNUAL]]/12,2)</f>
        <v>11583.33</v>
      </c>
      <c r="L3154" s="70">
        <f>ROUND(CSM_AGENCY3[[#This Row],[FY2 ANNUAL]]/12,2)</f>
        <v>11333.33</v>
      </c>
    </row>
    <row r="3155" spans="1:12" hidden="1" x14ac:dyDescent="0.25">
      <c r="A3155" t="s">
        <v>313</v>
      </c>
      <c r="B3155" t="s">
        <v>434</v>
      </c>
      <c r="C3155" s="4" t="s">
        <v>470</v>
      </c>
      <c r="D3155" s="4"/>
      <c r="E3155" s="4" t="str">
        <f>CSM_AGENCY3[[#This Row],[Agency]]&amp;"-"&amp;CSM_AGENCY3[[#This Row],[Agency Name]]</f>
        <v>495-Department of Agriculture</v>
      </c>
      <c r="F3155" s="8" t="s">
        <v>63</v>
      </c>
      <c r="G3155" s="5" t="s">
        <v>462</v>
      </c>
      <c r="H3155" s="70">
        <f>SUMIFS('0. CSM'!C:C,'0. CSM'!L:L,CSM_AGENCY3[[#This Row],[Agency]],'0. CSM'!M:M,CSM_AGENCY3[[#This Row],[Billing CSM Title]])+SUMIFS('0. CSM'!E:E,'0. CSM'!L:L,CSM_AGENCY3[[#This Row],[Agency]],'0. CSM'!M:M,CSM_AGENCY3[[#This Row],[Billing CSM Title]])*1000</f>
        <v>54000</v>
      </c>
      <c r="I3155" s="70">
        <f>SUMIFS('0. CSM'!D:D,'0. CSM'!L:L,CSM_AGENCY3[[#This Row],[Agency]],'0. CSM'!M:M,CSM_AGENCY3[[#This Row],[Billing CSM Title]])+SUMIFS('0. CSM'!F:F,'0. CSM'!L:L,CSM_AGENCY3[[#This Row],[Agency]],'0. CSM'!M:M,CSM_AGENCY3[[#This Row],[Billing CSM Title]])*1000</f>
        <v>58000</v>
      </c>
      <c r="J3155" s="70">
        <f>CSM_AGENCY3[[#This Row],[FY1 ANNUAL]]+CSM_AGENCY3[[#This Row],[FY2 ANNUAL]]</f>
        <v>112000</v>
      </c>
      <c r="K3155" s="70">
        <f>ROUND(CSM_AGENCY3[[#This Row],[FY1 ANNUAL]]/12,2)</f>
        <v>4500</v>
      </c>
      <c r="L3155" s="70">
        <f>ROUND(CSM_AGENCY3[[#This Row],[FY2 ANNUAL]]/12,2)</f>
        <v>4833.33</v>
      </c>
    </row>
    <row r="3156" spans="1:12" hidden="1" x14ac:dyDescent="0.25">
      <c r="A3156" t="s">
        <v>314</v>
      </c>
      <c r="B3156" t="s">
        <v>435</v>
      </c>
      <c r="C3156" s="4" t="s">
        <v>470</v>
      </c>
      <c r="D3156" s="4"/>
      <c r="E3156" s="4" t="str">
        <f>CSM_AGENCY3[[#This Row],[Agency]]&amp;"-"&amp;CSM_AGENCY3[[#This Row],[Agency Name]]</f>
        <v>540-Employment Security Department</v>
      </c>
      <c r="F3156" s="8" t="s">
        <v>63</v>
      </c>
      <c r="G3156" s="5" t="s">
        <v>462</v>
      </c>
      <c r="H3156" s="70">
        <f>SUMIFS('0. CSM'!C:C,'0. CSM'!L:L,CSM_AGENCY3[[#This Row],[Agency]],'0. CSM'!M:M,CSM_AGENCY3[[#This Row],[Billing CSM Title]])+SUMIFS('0. CSM'!E:E,'0. CSM'!L:L,CSM_AGENCY3[[#This Row],[Agency]],'0. CSM'!M:M,CSM_AGENCY3[[#This Row],[Billing CSM Title]])*1000</f>
        <v>195000</v>
      </c>
      <c r="I3156" s="70">
        <f>SUMIFS('0. CSM'!D:D,'0. CSM'!L:L,CSM_AGENCY3[[#This Row],[Agency]],'0. CSM'!M:M,CSM_AGENCY3[[#This Row],[Billing CSM Title]])+SUMIFS('0. CSM'!F:F,'0. CSM'!L:L,CSM_AGENCY3[[#This Row],[Agency]],'0. CSM'!M:M,CSM_AGENCY3[[#This Row],[Billing CSM Title]])*1000</f>
        <v>194000</v>
      </c>
      <c r="J3156" s="70">
        <f>CSM_AGENCY3[[#This Row],[FY1 ANNUAL]]+CSM_AGENCY3[[#This Row],[FY2 ANNUAL]]</f>
        <v>389000</v>
      </c>
      <c r="K3156" s="70">
        <f>ROUND(CSM_AGENCY3[[#This Row],[FY1 ANNUAL]]/12,2)</f>
        <v>16250</v>
      </c>
      <c r="L3156" s="70">
        <f>ROUND(CSM_AGENCY3[[#This Row],[FY2 ANNUAL]]/12,2)</f>
        <v>16166.67</v>
      </c>
    </row>
    <row r="3157" spans="1:12" hidden="1" x14ac:dyDescent="0.25">
      <c r="A3157" t="s">
        <v>319</v>
      </c>
      <c r="B3157" t="s">
        <v>437</v>
      </c>
      <c r="C3157" s="4" t="s">
        <v>470</v>
      </c>
      <c r="D3157" s="4"/>
      <c r="E3157" s="4" t="str">
        <f>CSM_AGENCY3[[#This Row],[Agency]]&amp;"-"&amp;CSM_AGENCY3[[#This Row],[Agency Name]]</f>
        <v>699-Community/Technical College System</v>
      </c>
      <c r="F3157" s="8" t="s">
        <v>63</v>
      </c>
      <c r="G3157" s="5" t="s">
        <v>462</v>
      </c>
      <c r="H3157" s="70">
        <f>SUMIFS('0. CSM'!C:C,'0. CSM'!L:L,CSM_AGENCY3[[#This Row],[Agency]],'0. CSM'!M:M,CSM_AGENCY3[[#This Row],[Billing CSM Title]])+SUMIFS('0. CSM'!E:E,'0. CSM'!L:L,CSM_AGENCY3[[#This Row],[Agency]],'0. CSM'!M:M,CSM_AGENCY3[[#This Row],[Billing CSM Title]])*1000</f>
        <v>99000</v>
      </c>
      <c r="I3157" s="70">
        <f>SUMIFS('0. CSM'!D:D,'0. CSM'!L:L,CSM_AGENCY3[[#This Row],[Agency]],'0. CSM'!M:M,CSM_AGENCY3[[#This Row],[Billing CSM Title]])+SUMIFS('0. CSM'!F:F,'0. CSM'!L:L,CSM_AGENCY3[[#This Row],[Agency]],'0. CSM'!M:M,CSM_AGENCY3[[#This Row],[Billing CSM Title]])*1000</f>
        <v>100000</v>
      </c>
      <c r="J3157" s="70">
        <f>CSM_AGENCY3[[#This Row],[FY1 ANNUAL]]+CSM_AGENCY3[[#This Row],[FY2 ANNUAL]]</f>
        <v>199000</v>
      </c>
      <c r="K3157" s="70">
        <f>ROUND(CSM_AGENCY3[[#This Row],[FY1 ANNUAL]]/12,2)</f>
        <v>8250</v>
      </c>
      <c r="L3157" s="70">
        <f>ROUND(CSM_AGENCY3[[#This Row],[FY2 ANNUAL]]/12,2)</f>
        <v>8333.33</v>
      </c>
    </row>
    <row r="3158" spans="1:12" hidden="1" x14ac:dyDescent="0.25">
      <c r="C3158" s="4"/>
      <c r="D3158" s="4"/>
      <c r="E3158" s="4" t="str">
        <f>CSM_AGENCY3[[#This Row],[Agency]]&amp;"-"&amp;CSM_AGENCY3[[#This Row],[Agency Name]]</f>
        <v>-</v>
      </c>
      <c r="F3158" s="8"/>
      <c r="G3158" s="5"/>
    </row>
    <row r="3159" spans="1:12" hidden="1" x14ac:dyDescent="0.25">
      <c r="C3159" s="4"/>
      <c r="D3159" s="4"/>
      <c r="E3159" s="4" t="str">
        <f>CSM_AGENCY3[[#This Row],[Agency]]&amp;"-"&amp;CSM_AGENCY3[[#This Row],[Agency Name]]</f>
        <v>-</v>
      </c>
      <c r="F3159" s="8"/>
      <c r="G3159" s="5"/>
    </row>
    <row r="3160" spans="1:12" hidden="1" x14ac:dyDescent="0.25">
      <c r="C3160" s="4"/>
      <c r="D3160" s="4"/>
      <c r="E3160" s="4" t="str">
        <f>CSM_AGENCY3[[#This Row],[Agency]]&amp;"-"&amp;CSM_AGENCY3[[#This Row],[Agency Name]]</f>
        <v>-</v>
      </c>
      <c r="F3160" s="8"/>
      <c r="G3160" s="5"/>
    </row>
    <row r="3161" spans="1:12" hidden="1" x14ac:dyDescent="0.25">
      <c r="C3161" s="4"/>
      <c r="D3161" s="4"/>
      <c r="E3161" s="4" t="str">
        <f>CSM_AGENCY3[[#This Row],[Agency]]&amp;"-"&amp;CSM_AGENCY3[[#This Row],[Agency Name]]</f>
        <v>-</v>
      </c>
      <c r="F3161" s="8"/>
      <c r="G3161" s="5"/>
    </row>
    <row r="3162" spans="1:12" hidden="1" x14ac:dyDescent="0.25">
      <c r="C3162" s="4"/>
      <c r="D3162" s="4"/>
      <c r="E3162" s="4" t="str">
        <f>CSM_AGENCY3[[#This Row],[Agency]]&amp;"-"&amp;CSM_AGENCY3[[#This Row],[Agency Name]]</f>
        <v>-</v>
      </c>
      <c r="F3162" s="8"/>
      <c r="G3162" s="5"/>
    </row>
    <row r="3163" spans="1:12" hidden="1" x14ac:dyDescent="0.25">
      <c r="C3163" s="4"/>
      <c r="D3163" s="4"/>
      <c r="E3163" s="4" t="str">
        <f>CSM_AGENCY3[[#This Row],[Agency]]&amp;"-"&amp;CSM_AGENCY3[[#This Row],[Agency Name]]</f>
        <v>-</v>
      </c>
      <c r="F3163" s="8"/>
      <c r="G3163" s="5"/>
    </row>
    <row r="3164" spans="1:12" hidden="1" x14ac:dyDescent="0.25">
      <c r="C3164" s="4"/>
      <c r="D3164" s="4"/>
      <c r="E3164" s="4" t="str">
        <f>CSM_AGENCY3[[#This Row],[Agency]]&amp;"-"&amp;CSM_AGENCY3[[#This Row],[Agency Name]]</f>
        <v>-</v>
      </c>
      <c r="F3164" s="8"/>
      <c r="G3164" s="5"/>
    </row>
    <row r="3165" spans="1:12" hidden="1" x14ac:dyDescent="0.25">
      <c r="C3165" s="4"/>
      <c r="D3165" s="4"/>
      <c r="E3165" s="4" t="str">
        <f>CSM_AGENCY3[[#This Row],[Agency]]&amp;"-"&amp;CSM_AGENCY3[[#This Row],[Agency Name]]</f>
        <v>-</v>
      </c>
      <c r="F3165" s="8"/>
      <c r="G3165" s="5"/>
    </row>
    <row r="3166" spans="1:12" hidden="1" x14ac:dyDescent="0.25">
      <c r="C3166" s="4"/>
      <c r="D3166" s="4"/>
      <c r="E3166" s="4" t="str">
        <f>CSM_AGENCY3[[#This Row],[Agency]]&amp;"-"&amp;CSM_AGENCY3[[#This Row],[Agency Name]]</f>
        <v>-</v>
      </c>
      <c r="F3166" s="8"/>
      <c r="G3166" s="5"/>
    </row>
    <row r="3167" spans="1:12" hidden="1" x14ac:dyDescent="0.25">
      <c r="C3167" s="4"/>
      <c r="D3167" s="4"/>
      <c r="E3167" s="4" t="str">
        <f>CSM_AGENCY3[[#This Row],[Agency]]&amp;"-"&amp;CSM_AGENCY3[[#This Row],[Agency Name]]</f>
        <v>-</v>
      </c>
      <c r="F3167" s="8"/>
      <c r="G3167" s="5"/>
    </row>
    <row r="3168" spans="1:12" hidden="1" x14ac:dyDescent="0.25">
      <c r="C3168" s="4"/>
      <c r="D3168" s="4"/>
      <c r="E3168" s="4" t="str">
        <f>CSM_AGENCY3[[#This Row],[Agency]]&amp;"-"&amp;CSM_AGENCY3[[#This Row],[Agency Name]]</f>
        <v>-</v>
      </c>
      <c r="F3168" s="8"/>
      <c r="G3168" s="5"/>
    </row>
    <row r="3169" spans="3:7" hidden="1" x14ac:dyDescent="0.25">
      <c r="C3169" s="4"/>
      <c r="D3169" s="4"/>
      <c r="E3169" s="4" t="str">
        <f>CSM_AGENCY3[[#This Row],[Agency]]&amp;"-"&amp;CSM_AGENCY3[[#This Row],[Agency Name]]</f>
        <v>-</v>
      </c>
      <c r="F3169" s="8"/>
      <c r="G3169" s="5"/>
    </row>
    <row r="3170" spans="3:7" hidden="1" x14ac:dyDescent="0.25">
      <c r="C3170" s="4"/>
      <c r="D3170" s="4"/>
      <c r="E3170" s="4" t="str">
        <f>CSM_AGENCY3[[#This Row],[Agency]]&amp;"-"&amp;CSM_AGENCY3[[#This Row],[Agency Name]]</f>
        <v>-</v>
      </c>
      <c r="F3170" s="8"/>
      <c r="G3170" s="5"/>
    </row>
    <row r="3171" spans="3:7" hidden="1" x14ac:dyDescent="0.25">
      <c r="C3171" s="4"/>
      <c r="D3171" s="4"/>
      <c r="E3171" s="4" t="str">
        <f>CSM_AGENCY3[[#This Row],[Agency]]&amp;"-"&amp;CSM_AGENCY3[[#This Row],[Agency Name]]</f>
        <v>-</v>
      </c>
      <c r="F3171" s="8"/>
      <c r="G3171" s="5"/>
    </row>
    <row r="3172" spans="3:7" hidden="1" x14ac:dyDescent="0.25">
      <c r="C3172" s="4"/>
      <c r="D3172" s="4"/>
      <c r="E3172" s="4" t="str">
        <f>CSM_AGENCY3[[#This Row],[Agency]]&amp;"-"&amp;CSM_AGENCY3[[#This Row],[Agency Name]]</f>
        <v>-</v>
      </c>
      <c r="F3172" s="8"/>
      <c r="G3172" s="5"/>
    </row>
    <row r="3173" spans="3:7" hidden="1" x14ac:dyDescent="0.25">
      <c r="C3173" s="4"/>
      <c r="D3173" s="4"/>
      <c r="E3173" s="4" t="str">
        <f>CSM_AGENCY3[[#This Row],[Agency]]&amp;"-"&amp;CSM_AGENCY3[[#This Row],[Agency Name]]</f>
        <v>-</v>
      </c>
      <c r="F3173" s="8"/>
      <c r="G3173" s="5"/>
    </row>
    <row r="3174" spans="3:7" hidden="1" x14ac:dyDescent="0.25">
      <c r="C3174" s="4"/>
      <c r="D3174" s="4"/>
      <c r="E3174" s="4" t="str">
        <f>CSM_AGENCY3[[#This Row],[Agency]]&amp;"-"&amp;CSM_AGENCY3[[#This Row],[Agency Name]]</f>
        <v>-</v>
      </c>
      <c r="F3174" s="8"/>
      <c r="G3174" s="5"/>
    </row>
    <row r="3175" spans="3:7" hidden="1" x14ac:dyDescent="0.25">
      <c r="C3175" s="4"/>
      <c r="D3175" s="4"/>
      <c r="E3175" s="4" t="str">
        <f>CSM_AGENCY3[[#This Row],[Agency]]&amp;"-"&amp;CSM_AGENCY3[[#This Row],[Agency Name]]</f>
        <v>-</v>
      </c>
      <c r="F3175" s="8"/>
      <c r="G3175" s="5"/>
    </row>
    <row r="3176" spans="3:7" hidden="1" x14ac:dyDescent="0.25">
      <c r="C3176" s="4"/>
      <c r="D3176" s="4"/>
      <c r="E3176" s="4" t="str">
        <f>CSM_AGENCY3[[#This Row],[Agency]]&amp;"-"&amp;CSM_AGENCY3[[#This Row],[Agency Name]]</f>
        <v>-</v>
      </c>
      <c r="F3176" s="8"/>
      <c r="G3176" s="5"/>
    </row>
    <row r="3177" spans="3:7" hidden="1" x14ac:dyDescent="0.25">
      <c r="C3177" s="4"/>
      <c r="D3177" s="4"/>
      <c r="E3177" s="4" t="str">
        <f>CSM_AGENCY3[[#This Row],[Agency]]&amp;"-"&amp;CSM_AGENCY3[[#This Row],[Agency Name]]</f>
        <v>-</v>
      </c>
      <c r="F3177" s="8"/>
      <c r="G3177" s="5"/>
    </row>
    <row r="3178" spans="3:7" hidden="1" x14ac:dyDescent="0.25">
      <c r="C3178" s="4"/>
      <c r="D3178" s="4"/>
      <c r="E3178" s="4" t="str">
        <f>CSM_AGENCY3[[#This Row],[Agency]]&amp;"-"&amp;CSM_AGENCY3[[#This Row],[Agency Name]]</f>
        <v>-</v>
      </c>
      <c r="F3178" s="8"/>
      <c r="G3178" s="5"/>
    </row>
    <row r="3179" spans="3:7" hidden="1" x14ac:dyDescent="0.25">
      <c r="C3179" s="4"/>
      <c r="D3179" s="4"/>
      <c r="E3179" s="4" t="str">
        <f>CSM_AGENCY3[[#This Row],[Agency]]&amp;"-"&amp;CSM_AGENCY3[[#This Row],[Agency Name]]</f>
        <v>-</v>
      </c>
      <c r="F3179" s="8"/>
      <c r="G3179" s="5"/>
    </row>
    <row r="3180" spans="3:7" hidden="1" x14ac:dyDescent="0.25">
      <c r="C3180" s="4"/>
      <c r="D3180" s="4"/>
      <c r="E3180" s="4" t="str">
        <f>CSM_AGENCY3[[#This Row],[Agency]]&amp;"-"&amp;CSM_AGENCY3[[#This Row],[Agency Name]]</f>
        <v>-</v>
      </c>
      <c r="F3180" s="8"/>
      <c r="G3180" s="5"/>
    </row>
    <row r="3181" spans="3:7" hidden="1" x14ac:dyDescent="0.25">
      <c r="C3181" s="4"/>
      <c r="D3181" s="4"/>
      <c r="E3181" s="4" t="str">
        <f>CSM_AGENCY3[[#This Row],[Agency]]&amp;"-"&amp;CSM_AGENCY3[[#This Row],[Agency Name]]</f>
        <v>-</v>
      </c>
      <c r="F3181" s="8"/>
      <c r="G3181" s="5"/>
    </row>
    <row r="3182" spans="3:7" hidden="1" x14ac:dyDescent="0.25">
      <c r="C3182" s="4"/>
      <c r="D3182" s="4"/>
      <c r="E3182" s="4" t="str">
        <f>CSM_AGENCY3[[#This Row],[Agency]]&amp;"-"&amp;CSM_AGENCY3[[#This Row],[Agency Name]]</f>
        <v>-</v>
      </c>
      <c r="F3182" s="8"/>
      <c r="G3182" s="5"/>
    </row>
    <row r="3183" spans="3:7" hidden="1" x14ac:dyDescent="0.25">
      <c r="C3183" s="4"/>
      <c r="D3183" s="4"/>
      <c r="E3183" s="4" t="str">
        <f>CSM_AGENCY3[[#This Row],[Agency]]&amp;"-"&amp;CSM_AGENCY3[[#This Row],[Agency Name]]</f>
        <v>-</v>
      </c>
      <c r="F3183" s="8"/>
      <c r="G3183" s="5"/>
    </row>
    <row r="3184" spans="3:7" hidden="1" x14ac:dyDescent="0.25">
      <c r="C3184" s="4"/>
      <c r="D3184" s="4"/>
      <c r="E3184" s="4" t="str">
        <f>CSM_AGENCY3[[#This Row],[Agency]]&amp;"-"&amp;CSM_AGENCY3[[#This Row],[Agency Name]]</f>
        <v>-</v>
      </c>
      <c r="F3184" s="8"/>
      <c r="G3184" s="5"/>
    </row>
    <row r="3185" spans="3:7" hidden="1" x14ac:dyDescent="0.25">
      <c r="C3185" s="4"/>
      <c r="D3185" s="4"/>
      <c r="E3185" s="4" t="str">
        <f>CSM_AGENCY3[[#This Row],[Agency]]&amp;"-"&amp;CSM_AGENCY3[[#This Row],[Agency Name]]</f>
        <v>-</v>
      </c>
      <c r="F3185" s="8"/>
      <c r="G3185" s="5"/>
    </row>
    <row r="3186" spans="3:7" hidden="1" x14ac:dyDescent="0.25">
      <c r="C3186" s="4"/>
      <c r="D3186" s="4"/>
      <c r="E3186" s="4" t="str">
        <f>CSM_AGENCY3[[#This Row],[Agency]]&amp;"-"&amp;CSM_AGENCY3[[#This Row],[Agency Name]]</f>
        <v>-</v>
      </c>
      <c r="F3186" s="8"/>
      <c r="G3186" s="5"/>
    </row>
    <row r="3187" spans="3:7" hidden="1" x14ac:dyDescent="0.25">
      <c r="C3187" s="4"/>
      <c r="D3187" s="4"/>
      <c r="E3187" s="4" t="str">
        <f>CSM_AGENCY3[[#This Row],[Agency]]&amp;"-"&amp;CSM_AGENCY3[[#This Row],[Agency Name]]</f>
        <v>-</v>
      </c>
      <c r="F3187" s="8"/>
      <c r="G3187" s="5"/>
    </row>
    <row r="3188" spans="3:7" hidden="1" x14ac:dyDescent="0.25">
      <c r="C3188" s="4"/>
      <c r="D3188" s="4"/>
      <c r="E3188" s="4" t="str">
        <f>CSM_AGENCY3[[#This Row],[Agency]]&amp;"-"&amp;CSM_AGENCY3[[#This Row],[Agency Name]]</f>
        <v>-</v>
      </c>
      <c r="F3188" s="8"/>
      <c r="G3188" s="5"/>
    </row>
    <row r="3189" spans="3:7" hidden="1" x14ac:dyDescent="0.25">
      <c r="C3189" s="4"/>
      <c r="D3189" s="4"/>
      <c r="E3189" s="4" t="str">
        <f>CSM_AGENCY3[[#This Row],[Agency]]&amp;"-"&amp;CSM_AGENCY3[[#This Row],[Agency Name]]</f>
        <v>-</v>
      </c>
      <c r="F3189" s="8"/>
      <c r="G3189" s="5"/>
    </row>
    <row r="3190" spans="3:7" hidden="1" x14ac:dyDescent="0.25">
      <c r="C3190" s="4"/>
      <c r="D3190" s="4"/>
      <c r="E3190" s="4" t="str">
        <f>CSM_AGENCY3[[#This Row],[Agency]]&amp;"-"&amp;CSM_AGENCY3[[#This Row],[Agency Name]]</f>
        <v>-</v>
      </c>
      <c r="F3190" s="8"/>
      <c r="G3190" s="5"/>
    </row>
    <row r="3191" spans="3:7" hidden="1" x14ac:dyDescent="0.25">
      <c r="C3191" s="4"/>
      <c r="D3191" s="4"/>
      <c r="E3191" s="4" t="str">
        <f>CSM_AGENCY3[[#This Row],[Agency]]&amp;"-"&amp;CSM_AGENCY3[[#This Row],[Agency Name]]</f>
        <v>-</v>
      </c>
      <c r="F3191" s="8"/>
      <c r="G3191" s="5"/>
    </row>
    <row r="3192" spans="3:7" hidden="1" x14ac:dyDescent="0.25">
      <c r="C3192" s="4"/>
      <c r="D3192" s="4"/>
      <c r="E3192" s="4" t="str">
        <f>CSM_AGENCY3[[#This Row],[Agency]]&amp;"-"&amp;CSM_AGENCY3[[#This Row],[Agency Name]]</f>
        <v>-</v>
      </c>
      <c r="F3192" s="8"/>
      <c r="G3192" s="5"/>
    </row>
    <row r="3193" spans="3:7" hidden="1" x14ac:dyDescent="0.25">
      <c r="C3193" s="4"/>
      <c r="D3193" s="4"/>
      <c r="E3193" s="4" t="str">
        <f>CSM_AGENCY3[[#This Row],[Agency]]&amp;"-"&amp;CSM_AGENCY3[[#This Row],[Agency Name]]</f>
        <v>-</v>
      </c>
      <c r="F3193" s="8"/>
      <c r="G3193" s="5"/>
    </row>
    <row r="3194" spans="3:7" hidden="1" x14ac:dyDescent="0.25">
      <c r="C3194" s="4"/>
      <c r="D3194" s="4"/>
      <c r="E3194" s="4" t="str">
        <f>CSM_AGENCY3[[#This Row],[Agency]]&amp;"-"&amp;CSM_AGENCY3[[#This Row],[Agency Name]]</f>
        <v>-</v>
      </c>
      <c r="F3194" s="8"/>
      <c r="G3194" s="5"/>
    </row>
    <row r="3195" spans="3:7" hidden="1" x14ac:dyDescent="0.25">
      <c r="C3195" s="4"/>
      <c r="D3195" s="4"/>
      <c r="E3195" s="4" t="str">
        <f>CSM_AGENCY3[[#This Row],[Agency]]&amp;"-"&amp;CSM_AGENCY3[[#This Row],[Agency Name]]</f>
        <v>-</v>
      </c>
      <c r="F3195" s="8"/>
      <c r="G3195" s="5"/>
    </row>
    <row r="3196" spans="3:7" hidden="1" x14ac:dyDescent="0.25">
      <c r="C3196" s="4"/>
      <c r="D3196" s="4"/>
      <c r="E3196" s="4" t="str">
        <f>CSM_AGENCY3[[#This Row],[Agency]]&amp;"-"&amp;CSM_AGENCY3[[#This Row],[Agency Name]]</f>
        <v>-</v>
      </c>
      <c r="F3196" s="8"/>
      <c r="G3196" s="5"/>
    </row>
    <row r="3197" spans="3:7" hidden="1" x14ac:dyDescent="0.25">
      <c r="C3197" s="4"/>
      <c r="D3197" s="4"/>
      <c r="E3197" s="4" t="str">
        <f>CSM_AGENCY3[[#This Row],[Agency]]&amp;"-"&amp;CSM_AGENCY3[[#This Row],[Agency Name]]</f>
        <v>-</v>
      </c>
      <c r="F3197" s="8"/>
      <c r="G3197" s="5"/>
    </row>
    <row r="3198" spans="3:7" hidden="1" x14ac:dyDescent="0.25">
      <c r="C3198" s="4"/>
      <c r="D3198" s="4"/>
      <c r="E3198" s="4" t="str">
        <f>CSM_AGENCY3[[#This Row],[Agency]]&amp;"-"&amp;CSM_AGENCY3[[#This Row],[Agency Name]]</f>
        <v>-</v>
      </c>
      <c r="F3198" s="8"/>
      <c r="G3198" s="5"/>
    </row>
    <row r="3199" spans="3:7" hidden="1" x14ac:dyDescent="0.25">
      <c r="C3199" s="4"/>
      <c r="D3199" s="4"/>
      <c r="E3199" s="4" t="str">
        <f>CSM_AGENCY3[[#This Row],[Agency]]&amp;"-"&amp;CSM_AGENCY3[[#This Row],[Agency Name]]</f>
        <v>-</v>
      </c>
      <c r="F3199" s="8"/>
      <c r="G3199" s="5"/>
    </row>
    <row r="3200" spans="3:7" hidden="1" x14ac:dyDescent="0.25">
      <c r="C3200" s="4"/>
      <c r="D3200" s="4"/>
      <c r="E3200" s="4" t="str">
        <f>CSM_AGENCY3[[#This Row],[Agency]]&amp;"-"&amp;CSM_AGENCY3[[#This Row],[Agency Name]]</f>
        <v>-</v>
      </c>
      <c r="F3200" s="8"/>
      <c r="G3200" s="5"/>
    </row>
    <row r="3201" spans="3:7" hidden="1" x14ac:dyDescent="0.25">
      <c r="C3201" s="4"/>
      <c r="D3201" s="4"/>
      <c r="E3201" s="4" t="str">
        <f>CSM_AGENCY3[[#This Row],[Agency]]&amp;"-"&amp;CSM_AGENCY3[[#This Row],[Agency Name]]</f>
        <v>-</v>
      </c>
      <c r="F3201" s="8"/>
      <c r="G3201" s="5"/>
    </row>
    <row r="3202" spans="3:7" hidden="1" x14ac:dyDescent="0.25">
      <c r="C3202" s="4"/>
      <c r="D3202" s="4"/>
      <c r="E3202" s="4" t="str">
        <f>CSM_AGENCY3[[#This Row],[Agency]]&amp;"-"&amp;CSM_AGENCY3[[#This Row],[Agency Name]]</f>
        <v>-</v>
      </c>
      <c r="F3202" s="8"/>
      <c r="G3202" s="5"/>
    </row>
    <row r="3203" spans="3:7" hidden="1" x14ac:dyDescent="0.25">
      <c r="C3203" s="4"/>
      <c r="D3203" s="4"/>
      <c r="E3203" s="4" t="str">
        <f>CSM_AGENCY3[[#This Row],[Agency]]&amp;"-"&amp;CSM_AGENCY3[[#This Row],[Agency Name]]</f>
        <v>-</v>
      </c>
      <c r="F3203" s="8"/>
      <c r="G3203" s="5"/>
    </row>
    <row r="3204" spans="3:7" hidden="1" x14ac:dyDescent="0.25">
      <c r="C3204" s="4"/>
      <c r="D3204" s="4"/>
      <c r="E3204" s="4" t="str">
        <f>CSM_AGENCY3[[#This Row],[Agency]]&amp;"-"&amp;CSM_AGENCY3[[#This Row],[Agency Name]]</f>
        <v>-</v>
      </c>
      <c r="F3204" s="8"/>
      <c r="G3204" s="5"/>
    </row>
    <row r="3205" spans="3:7" hidden="1" x14ac:dyDescent="0.25">
      <c r="C3205" s="4"/>
      <c r="D3205" s="4"/>
      <c r="E3205" s="4" t="str">
        <f>CSM_AGENCY3[[#This Row],[Agency]]&amp;"-"&amp;CSM_AGENCY3[[#This Row],[Agency Name]]</f>
        <v>-</v>
      </c>
      <c r="F3205" s="8"/>
      <c r="G3205" s="5"/>
    </row>
    <row r="3206" spans="3:7" hidden="1" x14ac:dyDescent="0.25">
      <c r="C3206" s="4"/>
      <c r="D3206" s="4"/>
      <c r="E3206" s="4" t="str">
        <f>CSM_AGENCY3[[#This Row],[Agency]]&amp;"-"&amp;CSM_AGENCY3[[#This Row],[Agency Name]]</f>
        <v>-</v>
      </c>
      <c r="F3206" s="8"/>
      <c r="G3206" s="5"/>
    </row>
    <row r="3207" spans="3:7" hidden="1" x14ac:dyDescent="0.25">
      <c r="C3207" s="4"/>
      <c r="D3207" s="4"/>
      <c r="E3207" s="4" t="str">
        <f>CSM_AGENCY3[[#This Row],[Agency]]&amp;"-"&amp;CSM_AGENCY3[[#This Row],[Agency Name]]</f>
        <v>-</v>
      </c>
      <c r="F3207" s="8"/>
      <c r="G3207" s="5"/>
    </row>
    <row r="3208" spans="3:7" hidden="1" x14ac:dyDescent="0.25">
      <c r="C3208" s="4"/>
      <c r="D3208" s="4"/>
      <c r="E3208" s="4" t="str">
        <f>CSM_AGENCY3[[#This Row],[Agency]]&amp;"-"&amp;CSM_AGENCY3[[#This Row],[Agency Name]]</f>
        <v>-</v>
      </c>
      <c r="F3208" s="8"/>
      <c r="G3208" s="5"/>
    </row>
    <row r="3209" spans="3:7" hidden="1" x14ac:dyDescent="0.25">
      <c r="C3209" s="4"/>
      <c r="D3209" s="4"/>
      <c r="E3209" s="4" t="str">
        <f>CSM_AGENCY3[[#This Row],[Agency]]&amp;"-"&amp;CSM_AGENCY3[[#This Row],[Agency Name]]</f>
        <v>-</v>
      </c>
      <c r="F3209" s="8"/>
      <c r="G3209" s="5"/>
    </row>
    <row r="3210" spans="3:7" hidden="1" x14ac:dyDescent="0.25">
      <c r="C3210" s="4"/>
      <c r="D3210" s="4"/>
      <c r="E3210" s="4" t="str">
        <f>CSM_AGENCY3[[#This Row],[Agency]]&amp;"-"&amp;CSM_AGENCY3[[#This Row],[Agency Name]]</f>
        <v>-</v>
      </c>
      <c r="F3210" s="8"/>
      <c r="G3210" s="5"/>
    </row>
    <row r="3211" spans="3:7" hidden="1" x14ac:dyDescent="0.25">
      <c r="C3211" s="4"/>
      <c r="D3211" s="4"/>
      <c r="E3211" s="4" t="str">
        <f>CSM_AGENCY3[[#This Row],[Agency]]&amp;"-"&amp;CSM_AGENCY3[[#This Row],[Agency Name]]</f>
        <v>-</v>
      </c>
      <c r="F3211" s="8"/>
      <c r="G3211" s="5"/>
    </row>
    <row r="3212" spans="3:7" hidden="1" x14ac:dyDescent="0.25">
      <c r="C3212" s="4"/>
      <c r="D3212" s="4"/>
      <c r="E3212" s="4" t="str">
        <f>CSM_AGENCY3[[#This Row],[Agency]]&amp;"-"&amp;CSM_AGENCY3[[#This Row],[Agency Name]]</f>
        <v>-</v>
      </c>
      <c r="F3212" s="8"/>
      <c r="G3212" s="5"/>
    </row>
    <row r="3213" spans="3:7" hidden="1" x14ac:dyDescent="0.25">
      <c r="C3213" s="4"/>
      <c r="D3213" s="4"/>
      <c r="E3213" s="4" t="str">
        <f>CSM_AGENCY3[[#This Row],[Agency]]&amp;"-"&amp;CSM_AGENCY3[[#This Row],[Agency Name]]</f>
        <v>-</v>
      </c>
      <c r="F3213" s="8"/>
      <c r="G3213" s="5"/>
    </row>
    <row r="3214" spans="3:7" hidden="1" x14ac:dyDescent="0.25">
      <c r="C3214" s="4"/>
      <c r="D3214" s="4"/>
      <c r="E3214" s="4" t="str">
        <f>CSM_AGENCY3[[#This Row],[Agency]]&amp;"-"&amp;CSM_AGENCY3[[#This Row],[Agency Name]]</f>
        <v>-</v>
      </c>
      <c r="F3214" s="8"/>
      <c r="G3214" s="5"/>
    </row>
    <row r="3215" spans="3:7" hidden="1" x14ac:dyDescent="0.25">
      <c r="C3215" s="4"/>
      <c r="D3215" s="4"/>
      <c r="E3215" s="4" t="str">
        <f>CSM_AGENCY3[[#This Row],[Agency]]&amp;"-"&amp;CSM_AGENCY3[[#This Row],[Agency Name]]</f>
        <v>-</v>
      </c>
      <c r="F3215" s="8"/>
      <c r="G3215" s="5"/>
    </row>
    <row r="3216" spans="3:7" hidden="1" x14ac:dyDescent="0.25">
      <c r="C3216" s="4"/>
      <c r="D3216" s="4"/>
      <c r="E3216" s="4" t="str">
        <f>CSM_AGENCY3[[#This Row],[Agency]]&amp;"-"&amp;CSM_AGENCY3[[#This Row],[Agency Name]]</f>
        <v>-</v>
      </c>
      <c r="F3216" s="8"/>
      <c r="G3216" s="5"/>
    </row>
    <row r="3217" spans="3:7" hidden="1" x14ac:dyDescent="0.25">
      <c r="C3217" s="4"/>
      <c r="D3217" s="4"/>
      <c r="E3217" s="4" t="str">
        <f>CSM_AGENCY3[[#This Row],[Agency]]&amp;"-"&amp;CSM_AGENCY3[[#This Row],[Agency Name]]</f>
        <v>-</v>
      </c>
      <c r="F3217" s="8"/>
      <c r="G3217" s="5"/>
    </row>
    <row r="3218" spans="3:7" hidden="1" x14ac:dyDescent="0.25">
      <c r="C3218" s="4"/>
      <c r="D3218" s="4"/>
      <c r="E3218" s="4" t="str">
        <f>CSM_AGENCY3[[#This Row],[Agency]]&amp;"-"&amp;CSM_AGENCY3[[#This Row],[Agency Name]]</f>
        <v>-</v>
      </c>
      <c r="F3218" s="8"/>
      <c r="G3218" s="5"/>
    </row>
    <row r="3219" spans="3:7" hidden="1" x14ac:dyDescent="0.25">
      <c r="C3219" s="4"/>
      <c r="D3219" s="4"/>
      <c r="E3219" s="4" t="str">
        <f>CSM_AGENCY3[[#This Row],[Agency]]&amp;"-"&amp;CSM_AGENCY3[[#This Row],[Agency Name]]</f>
        <v>-</v>
      </c>
      <c r="F3219" s="8"/>
      <c r="G3219" s="5"/>
    </row>
    <row r="3220" spans="3:7" hidden="1" x14ac:dyDescent="0.25">
      <c r="C3220" s="4"/>
      <c r="D3220" s="4"/>
      <c r="E3220" s="4" t="str">
        <f>CSM_AGENCY3[[#This Row],[Agency]]&amp;"-"&amp;CSM_AGENCY3[[#This Row],[Agency Name]]</f>
        <v>-</v>
      </c>
      <c r="F3220" s="8"/>
      <c r="G3220" s="5"/>
    </row>
    <row r="3221" spans="3:7" hidden="1" x14ac:dyDescent="0.25">
      <c r="C3221" s="4"/>
      <c r="D3221" s="4"/>
      <c r="E3221" s="4" t="str">
        <f>CSM_AGENCY3[[#This Row],[Agency]]&amp;"-"&amp;CSM_AGENCY3[[#This Row],[Agency Name]]</f>
        <v>-</v>
      </c>
      <c r="F3221" s="8"/>
      <c r="G3221" s="5"/>
    </row>
    <row r="3222" spans="3:7" hidden="1" x14ac:dyDescent="0.25">
      <c r="C3222" s="4"/>
      <c r="D3222" s="4"/>
      <c r="E3222" s="4" t="str">
        <f>CSM_AGENCY3[[#This Row],[Agency]]&amp;"-"&amp;CSM_AGENCY3[[#This Row],[Agency Name]]</f>
        <v>-</v>
      </c>
      <c r="F3222" s="8"/>
      <c r="G3222" s="5"/>
    </row>
    <row r="3223" spans="3:7" hidden="1" x14ac:dyDescent="0.25">
      <c r="C3223" s="4"/>
      <c r="D3223" s="4"/>
      <c r="E3223" s="4" t="str">
        <f>CSM_AGENCY3[[#This Row],[Agency]]&amp;"-"&amp;CSM_AGENCY3[[#This Row],[Agency Name]]</f>
        <v>-</v>
      </c>
      <c r="F3223" s="8"/>
      <c r="G3223" s="5"/>
    </row>
    <row r="3224" spans="3:7" hidden="1" x14ac:dyDescent="0.25">
      <c r="C3224" s="4"/>
      <c r="D3224" s="4"/>
      <c r="E3224" s="4" t="str">
        <f>CSM_AGENCY3[[#This Row],[Agency]]&amp;"-"&amp;CSM_AGENCY3[[#This Row],[Agency Name]]</f>
        <v>-</v>
      </c>
      <c r="F3224" s="8"/>
      <c r="G3224" s="5"/>
    </row>
    <row r="3225" spans="3:7" hidden="1" x14ac:dyDescent="0.25">
      <c r="C3225" s="4"/>
      <c r="D3225" s="4"/>
      <c r="E3225" s="4" t="str">
        <f>CSM_AGENCY3[[#This Row],[Agency]]&amp;"-"&amp;CSM_AGENCY3[[#This Row],[Agency Name]]</f>
        <v>-</v>
      </c>
      <c r="F3225" s="8"/>
      <c r="G3225" s="5"/>
    </row>
    <row r="3226" spans="3:7" hidden="1" x14ac:dyDescent="0.25">
      <c r="C3226" s="4"/>
      <c r="D3226" s="4"/>
      <c r="E3226" s="4" t="str">
        <f>CSM_AGENCY3[[#This Row],[Agency]]&amp;"-"&amp;CSM_AGENCY3[[#This Row],[Agency Name]]</f>
        <v>-</v>
      </c>
      <c r="F3226" s="8"/>
      <c r="G3226" s="5"/>
    </row>
    <row r="3227" spans="3:7" hidden="1" x14ac:dyDescent="0.25">
      <c r="C3227" s="4"/>
      <c r="D3227" s="4"/>
      <c r="E3227" s="4" t="str">
        <f>CSM_AGENCY3[[#This Row],[Agency]]&amp;"-"&amp;CSM_AGENCY3[[#This Row],[Agency Name]]</f>
        <v>-</v>
      </c>
      <c r="F3227" s="8"/>
      <c r="G3227" s="5"/>
    </row>
    <row r="3228" spans="3:7" hidden="1" x14ac:dyDescent="0.25">
      <c r="C3228" s="4"/>
      <c r="D3228" s="4"/>
      <c r="E3228" s="4" t="str">
        <f>CSM_AGENCY3[[#This Row],[Agency]]&amp;"-"&amp;CSM_AGENCY3[[#This Row],[Agency Name]]</f>
        <v>-</v>
      </c>
      <c r="F3228" s="8"/>
      <c r="G3228" s="5"/>
    </row>
    <row r="3229" spans="3:7" hidden="1" x14ac:dyDescent="0.25">
      <c r="C3229" s="4"/>
      <c r="D3229" s="4"/>
      <c r="E3229" s="4" t="str">
        <f>CSM_AGENCY3[[#This Row],[Agency]]&amp;"-"&amp;CSM_AGENCY3[[#This Row],[Agency Name]]</f>
        <v>-</v>
      </c>
      <c r="F3229" s="8"/>
      <c r="G3229" s="5"/>
    </row>
    <row r="3230" spans="3:7" hidden="1" x14ac:dyDescent="0.25">
      <c r="C3230" s="4"/>
      <c r="D3230" s="4"/>
      <c r="E3230" s="4" t="str">
        <f>CSM_AGENCY3[[#This Row],[Agency]]&amp;"-"&amp;CSM_AGENCY3[[#This Row],[Agency Name]]</f>
        <v>-</v>
      </c>
      <c r="F3230" s="8"/>
      <c r="G3230" s="5"/>
    </row>
    <row r="3231" spans="3:7" hidden="1" x14ac:dyDescent="0.25">
      <c r="C3231" s="4"/>
      <c r="D3231" s="4"/>
      <c r="E3231" s="4" t="str">
        <f>CSM_AGENCY3[[#This Row],[Agency]]&amp;"-"&amp;CSM_AGENCY3[[#This Row],[Agency Name]]</f>
        <v>-</v>
      </c>
      <c r="F3231" s="8"/>
      <c r="G3231" s="5"/>
    </row>
    <row r="3232" spans="3:7" hidden="1" x14ac:dyDescent="0.25">
      <c r="C3232" s="4"/>
      <c r="D3232" s="4"/>
      <c r="E3232" s="4" t="str">
        <f>CSM_AGENCY3[[#This Row],[Agency]]&amp;"-"&amp;CSM_AGENCY3[[#This Row],[Agency Name]]</f>
        <v>-</v>
      </c>
      <c r="F3232" s="8"/>
      <c r="G3232" s="5"/>
    </row>
    <row r="3233" spans="3:7" hidden="1" x14ac:dyDescent="0.25">
      <c r="C3233" s="4"/>
      <c r="D3233" s="4"/>
      <c r="E3233" s="4" t="str">
        <f>CSM_AGENCY3[[#This Row],[Agency]]&amp;"-"&amp;CSM_AGENCY3[[#This Row],[Agency Name]]</f>
        <v>-</v>
      </c>
      <c r="F3233" s="8"/>
      <c r="G3233" s="5"/>
    </row>
    <row r="3234" spans="3:7" hidden="1" x14ac:dyDescent="0.25">
      <c r="C3234" s="4"/>
      <c r="D3234" s="4"/>
      <c r="E3234" s="4" t="str">
        <f>CSM_AGENCY3[[#This Row],[Agency]]&amp;"-"&amp;CSM_AGENCY3[[#This Row],[Agency Name]]</f>
        <v>-</v>
      </c>
      <c r="F3234" s="8"/>
      <c r="G3234" s="5"/>
    </row>
    <row r="3235" spans="3:7" hidden="1" x14ac:dyDescent="0.25">
      <c r="C3235" s="4"/>
      <c r="D3235" s="4"/>
      <c r="E3235" s="4" t="str">
        <f>CSM_AGENCY3[[#This Row],[Agency]]&amp;"-"&amp;CSM_AGENCY3[[#This Row],[Agency Name]]</f>
        <v>-</v>
      </c>
      <c r="F3235" s="8"/>
      <c r="G3235" s="5"/>
    </row>
    <row r="3236" spans="3:7" hidden="1" x14ac:dyDescent="0.25">
      <c r="C3236" s="4"/>
      <c r="D3236" s="4"/>
      <c r="E3236" s="4" t="str">
        <f>CSM_AGENCY3[[#This Row],[Agency]]&amp;"-"&amp;CSM_AGENCY3[[#This Row],[Agency Name]]</f>
        <v>-</v>
      </c>
      <c r="F3236" s="8"/>
      <c r="G3236" s="5"/>
    </row>
    <row r="3237" spans="3:7" hidden="1" x14ac:dyDescent="0.25">
      <c r="C3237" s="4"/>
      <c r="D3237" s="4"/>
      <c r="E3237" s="4" t="str">
        <f>CSM_AGENCY3[[#This Row],[Agency]]&amp;"-"&amp;CSM_AGENCY3[[#This Row],[Agency Name]]</f>
        <v>-</v>
      </c>
      <c r="F3237" s="8"/>
      <c r="G3237" s="5"/>
    </row>
    <row r="3238" spans="3:7" hidden="1" x14ac:dyDescent="0.25">
      <c r="C3238" s="4"/>
      <c r="D3238" s="4"/>
      <c r="E3238" s="4" t="str">
        <f>CSM_AGENCY3[[#This Row],[Agency]]&amp;"-"&amp;CSM_AGENCY3[[#This Row],[Agency Name]]</f>
        <v>-</v>
      </c>
      <c r="F3238" s="8"/>
      <c r="G3238" s="5"/>
    </row>
    <row r="3239" spans="3:7" hidden="1" x14ac:dyDescent="0.25">
      <c r="C3239" s="4"/>
      <c r="D3239" s="4"/>
      <c r="E3239" s="4" t="str">
        <f>CSM_AGENCY3[[#This Row],[Agency]]&amp;"-"&amp;CSM_AGENCY3[[#This Row],[Agency Name]]</f>
        <v>-</v>
      </c>
      <c r="F3239" s="8"/>
      <c r="G3239" s="5"/>
    </row>
    <row r="3240" spans="3:7" hidden="1" x14ac:dyDescent="0.25">
      <c r="C3240" s="4"/>
      <c r="D3240" s="4"/>
      <c r="E3240" s="4" t="str">
        <f>CSM_AGENCY3[[#This Row],[Agency]]&amp;"-"&amp;CSM_AGENCY3[[#This Row],[Agency Name]]</f>
        <v>-</v>
      </c>
      <c r="F3240" s="8"/>
      <c r="G3240" s="5"/>
    </row>
    <row r="3241" spans="3:7" hidden="1" x14ac:dyDescent="0.25">
      <c r="C3241" s="4"/>
      <c r="D3241" s="4"/>
      <c r="E3241" s="4" t="str">
        <f>CSM_AGENCY3[[#This Row],[Agency]]&amp;"-"&amp;CSM_AGENCY3[[#This Row],[Agency Name]]</f>
        <v>-</v>
      </c>
      <c r="F3241" s="8"/>
      <c r="G3241" s="5"/>
    </row>
    <row r="3242" spans="3:7" hidden="1" x14ac:dyDescent="0.25">
      <c r="C3242" s="4"/>
      <c r="D3242" s="4"/>
      <c r="E3242" s="4" t="str">
        <f>CSM_AGENCY3[[#This Row],[Agency]]&amp;"-"&amp;CSM_AGENCY3[[#This Row],[Agency Name]]</f>
        <v>-</v>
      </c>
      <c r="F3242" s="8"/>
      <c r="G3242" s="5"/>
    </row>
    <row r="3243" spans="3:7" hidden="1" x14ac:dyDescent="0.25">
      <c r="C3243" s="4"/>
      <c r="D3243" s="4"/>
      <c r="E3243" s="4" t="str">
        <f>CSM_AGENCY3[[#This Row],[Agency]]&amp;"-"&amp;CSM_AGENCY3[[#This Row],[Agency Name]]</f>
        <v>-</v>
      </c>
      <c r="F3243" s="8"/>
      <c r="G3243" s="5"/>
    </row>
    <row r="3244" spans="3:7" hidden="1" x14ac:dyDescent="0.25">
      <c r="C3244" s="4"/>
      <c r="D3244" s="4"/>
      <c r="E3244" s="4" t="str">
        <f>CSM_AGENCY3[[#This Row],[Agency]]&amp;"-"&amp;CSM_AGENCY3[[#This Row],[Agency Name]]</f>
        <v>-</v>
      </c>
      <c r="F3244" s="8"/>
      <c r="G3244" s="5"/>
    </row>
    <row r="3245" spans="3:7" hidden="1" x14ac:dyDescent="0.25">
      <c r="C3245" s="4"/>
      <c r="D3245" s="4"/>
      <c r="E3245" s="4" t="str">
        <f>CSM_AGENCY3[[#This Row],[Agency]]&amp;"-"&amp;CSM_AGENCY3[[#This Row],[Agency Name]]</f>
        <v>-</v>
      </c>
      <c r="F3245" s="8"/>
      <c r="G3245" s="5"/>
    </row>
    <row r="3246" spans="3:7" hidden="1" x14ac:dyDescent="0.25">
      <c r="C3246" s="4"/>
      <c r="D3246" s="4"/>
      <c r="E3246" s="4" t="str">
        <f>CSM_AGENCY3[[#This Row],[Agency]]&amp;"-"&amp;CSM_AGENCY3[[#This Row],[Agency Name]]</f>
        <v>-</v>
      </c>
      <c r="F3246" s="8"/>
      <c r="G3246" s="5"/>
    </row>
    <row r="3247" spans="3:7" hidden="1" x14ac:dyDescent="0.25">
      <c r="C3247" s="4"/>
      <c r="D3247" s="4"/>
      <c r="E3247" s="4" t="str">
        <f>CSM_AGENCY3[[#This Row],[Agency]]&amp;"-"&amp;CSM_AGENCY3[[#This Row],[Agency Name]]</f>
        <v>-</v>
      </c>
      <c r="F3247" s="8"/>
      <c r="G3247" s="5"/>
    </row>
    <row r="3248" spans="3:7" hidden="1" x14ac:dyDescent="0.25">
      <c r="C3248" s="4"/>
      <c r="D3248" s="4"/>
      <c r="E3248" s="4" t="str">
        <f>CSM_AGENCY3[[#This Row],[Agency]]&amp;"-"&amp;CSM_AGENCY3[[#This Row],[Agency Name]]</f>
        <v>-</v>
      </c>
      <c r="F3248" s="8"/>
      <c r="G3248" s="5"/>
    </row>
    <row r="3249" spans="3:7" hidden="1" x14ac:dyDescent="0.25">
      <c r="C3249" s="4"/>
      <c r="D3249" s="4"/>
      <c r="E3249" s="4" t="str">
        <f>CSM_AGENCY3[[#This Row],[Agency]]&amp;"-"&amp;CSM_AGENCY3[[#This Row],[Agency Name]]</f>
        <v>-</v>
      </c>
      <c r="F3249" s="8"/>
      <c r="G3249" s="5"/>
    </row>
    <row r="3250" spans="3:7" hidden="1" x14ac:dyDescent="0.25">
      <c r="C3250" s="4"/>
      <c r="D3250" s="4"/>
      <c r="E3250" s="4" t="str">
        <f>CSM_AGENCY3[[#This Row],[Agency]]&amp;"-"&amp;CSM_AGENCY3[[#This Row],[Agency Name]]</f>
        <v>-</v>
      </c>
      <c r="F3250" s="8"/>
      <c r="G3250" s="5"/>
    </row>
    <row r="3251" spans="3:7" hidden="1" x14ac:dyDescent="0.25">
      <c r="C3251" s="4"/>
      <c r="D3251" s="4"/>
      <c r="E3251" s="4" t="str">
        <f>CSM_AGENCY3[[#This Row],[Agency]]&amp;"-"&amp;CSM_AGENCY3[[#This Row],[Agency Name]]</f>
        <v>-</v>
      </c>
      <c r="F3251" s="8"/>
      <c r="G3251" s="5"/>
    </row>
    <row r="3252" spans="3:7" hidden="1" x14ac:dyDescent="0.25">
      <c r="C3252" s="4"/>
      <c r="D3252" s="4"/>
      <c r="E3252" s="4" t="str">
        <f>CSM_AGENCY3[[#This Row],[Agency]]&amp;"-"&amp;CSM_AGENCY3[[#This Row],[Agency Name]]</f>
        <v>-</v>
      </c>
      <c r="F3252" s="8"/>
      <c r="G3252" s="5"/>
    </row>
    <row r="3253" spans="3:7" hidden="1" x14ac:dyDescent="0.25">
      <c r="C3253" s="4"/>
      <c r="D3253" s="4"/>
      <c r="E3253" s="4" t="str">
        <f>CSM_AGENCY3[[#This Row],[Agency]]&amp;"-"&amp;CSM_AGENCY3[[#This Row],[Agency Name]]</f>
        <v>-</v>
      </c>
      <c r="F3253" s="8"/>
      <c r="G3253" s="5"/>
    </row>
    <row r="3254" spans="3:7" hidden="1" x14ac:dyDescent="0.25">
      <c r="C3254" s="4"/>
      <c r="D3254" s="4"/>
      <c r="E3254" s="4" t="str">
        <f>CSM_AGENCY3[[#This Row],[Agency]]&amp;"-"&amp;CSM_AGENCY3[[#This Row],[Agency Name]]</f>
        <v>-</v>
      </c>
      <c r="F3254" s="8"/>
      <c r="G3254" s="5"/>
    </row>
    <row r="3255" spans="3:7" hidden="1" x14ac:dyDescent="0.25">
      <c r="C3255" s="4"/>
      <c r="D3255" s="4"/>
      <c r="E3255" s="4" t="str">
        <f>CSM_AGENCY3[[#This Row],[Agency]]&amp;"-"&amp;CSM_AGENCY3[[#This Row],[Agency Name]]</f>
        <v>-</v>
      </c>
      <c r="F3255" s="8"/>
      <c r="G3255" s="5"/>
    </row>
    <row r="3256" spans="3:7" hidden="1" x14ac:dyDescent="0.25">
      <c r="C3256" s="4"/>
      <c r="D3256" s="4"/>
      <c r="E3256" s="4" t="str">
        <f>CSM_AGENCY3[[#This Row],[Agency]]&amp;"-"&amp;CSM_AGENCY3[[#This Row],[Agency Name]]</f>
        <v>-</v>
      </c>
      <c r="F3256" s="8"/>
      <c r="G3256" s="5"/>
    </row>
    <row r="3257" spans="3:7" hidden="1" x14ac:dyDescent="0.25">
      <c r="C3257" s="4"/>
      <c r="D3257" s="4"/>
      <c r="E3257" s="4" t="str">
        <f>CSM_AGENCY3[[#This Row],[Agency]]&amp;"-"&amp;CSM_AGENCY3[[#This Row],[Agency Name]]</f>
        <v>-</v>
      </c>
      <c r="F3257" s="8"/>
      <c r="G3257" s="5"/>
    </row>
    <row r="3258" spans="3:7" hidden="1" x14ac:dyDescent="0.25">
      <c r="C3258" s="4"/>
      <c r="D3258" s="4"/>
      <c r="E3258" s="4" t="str">
        <f>CSM_AGENCY3[[#This Row],[Agency]]&amp;"-"&amp;CSM_AGENCY3[[#This Row],[Agency Name]]</f>
        <v>-</v>
      </c>
      <c r="F3258" s="8"/>
      <c r="G3258" s="5"/>
    </row>
    <row r="3259" spans="3:7" hidden="1" x14ac:dyDescent="0.25">
      <c r="C3259" s="4"/>
      <c r="D3259" s="4"/>
      <c r="E3259" s="4" t="str">
        <f>CSM_AGENCY3[[#This Row],[Agency]]&amp;"-"&amp;CSM_AGENCY3[[#This Row],[Agency Name]]</f>
        <v>-</v>
      </c>
      <c r="F3259" s="8"/>
      <c r="G3259" s="5"/>
    </row>
    <row r="3260" spans="3:7" hidden="1" x14ac:dyDescent="0.25">
      <c r="C3260" s="4"/>
      <c r="D3260" s="4"/>
      <c r="E3260" s="4" t="str">
        <f>CSM_AGENCY3[[#This Row],[Agency]]&amp;"-"&amp;CSM_AGENCY3[[#This Row],[Agency Name]]</f>
        <v>-</v>
      </c>
      <c r="F3260" s="8"/>
      <c r="G3260" s="5"/>
    </row>
    <row r="3261" spans="3:7" hidden="1" x14ac:dyDescent="0.25">
      <c r="C3261" s="4"/>
      <c r="D3261" s="4"/>
      <c r="E3261" s="4" t="str">
        <f>CSM_AGENCY3[[#This Row],[Agency]]&amp;"-"&amp;CSM_AGENCY3[[#This Row],[Agency Name]]</f>
        <v>-</v>
      </c>
      <c r="F3261" s="8"/>
      <c r="G3261" s="5"/>
    </row>
    <row r="3262" spans="3:7" hidden="1" x14ac:dyDescent="0.25">
      <c r="C3262" s="4"/>
      <c r="D3262" s="4"/>
      <c r="E3262" s="4" t="str">
        <f>CSM_AGENCY3[[#This Row],[Agency]]&amp;"-"&amp;CSM_AGENCY3[[#This Row],[Agency Name]]</f>
        <v>-</v>
      </c>
      <c r="F3262" s="8"/>
      <c r="G3262" s="5"/>
    </row>
    <row r="3263" spans="3:7" hidden="1" x14ac:dyDescent="0.25">
      <c r="C3263" s="4"/>
      <c r="D3263" s="4"/>
      <c r="E3263" s="4" t="str">
        <f>CSM_AGENCY3[[#This Row],[Agency]]&amp;"-"&amp;CSM_AGENCY3[[#This Row],[Agency Name]]</f>
        <v>-</v>
      </c>
      <c r="F3263" s="8"/>
      <c r="G3263" s="5"/>
    </row>
    <row r="3264" spans="3:7" hidden="1" x14ac:dyDescent="0.25">
      <c r="C3264" s="4"/>
      <c r="D3264" s="4"/>
      <c r="E3264" s="4" t="str">
        <f>CSM_AGENCY3[[#This Row],[Agency]]&amp;"-"&amp;CSM_AGENCY3[[#This Row],[Agency Name]]</f>
        <v>-</v>
      </c>
      <c r="F3264" s="8"/>
      <c r="G3264" s="5"/>
    </row>
    <row r="3265" spans="3:7" hidden="1" x14ac:dyDescent="0.25">
      <c r="C3265" s="4"/>
      <c r="D3265" s="4"/>
      <c r="E3265" s="4" t="str">
        <f>CSM_AGENCY3[[#This Row],[Agency]]&amp;"-"&amp;CSM_AGENCY3[[#This Row],[Agency Name]]</f>
        <v>-</v>
      </c>
      <c r="F3265" s="8"/>
      <c r="G3265" s="5"/>
    </row>
    <row r="3266" spans="3:7" hidden="1" x14ac:dyDescent="0.25">
      <c r="C3266" s="4"/>
      <c r="D3266" s="4"/>
      <c r="E3266" s="4" t="str">
        <f>CSM_AGENCY3[[#This Row],[Agency]]&amp;"-"&amp;CSM_AGENCY3[[#This Row],[Agency Name]]</f>
        <v>-</v>
      </c>
      <c r="F3266" s="8"/>
      <c r="G3266" s="5"/>
    </row>
    <row r="3267" spans="3:7" hidden="1" x14ac:dyDescent="0.25">
      <c r="C3267" s="4"/>
      <c r="D3267" s="4"/>
      <c r="E3267" s="4" t="str">
        <f>CSM_AGENCY3[[#This Row],[Agency]]&amp;"-"&amp;CSM_AGENCY3[[#This Row],[Agency Name]]</f>
        <v>-</v>
      </c>
      <c r="F3267" s="8"/>
      <c r="G3267" s="5"/>
    </row>
    <row r="3268" spans="3:7" hidden="1" x14ac:dyDescent="0.25">
      <c r="C3268" s="4"/>
      <c r="D3268" s="4"/>
      <c r="E3268" s="4" t="str">
        <f>CSM_AGENCY3[[#This Row],[Agency]]&amp;"-"&amp;CSM_AGENCY3[[#This Row],[Agency Name]]</f>
        <v>-</v>
      </c>
      <c r="F3268" s="8"/>
      <c r="G3268" s="5"/>
    </row>
    <row r="3269" spans="3:7" hidden="1" x14ac:dyDescent="0.25">
      <c r="C3269" s="4"/>
      <c r="D3269" s="4"/>
      <c r="E3269" s="4" t="str">
        <f>CSM_AGENCY3[[#This Row],[Agency]]&amp;"-"&amp;CSM_AGENCY3[[#This Row],[Agency Name]]</f>
        <v>-</v>
      </c>
      <c r="F3269" s="8"/>
      <c r="G3269" s="5"/>
    </row>
    <row r="3270" spans="3:7" hidden="1" x14ac:dyDescent="0.25">
      <c r="C3270" s="4"/>
      <c r="D3270" s="4"/>
      <c r="E3270" s="4" t="str">
        <f>CSM_AGENCY3[[#This Row],[Agency]]&amp;"-"&amp;CSM_AGENCY3[[#This Row],[Agency Name]]</f>
        <v>-</v>
      </c>
      <c r="F3270" s="8"/>
      <c r="G3270" s="5"/>
    </row>
    <row r="3271" spans="3:7" hidden="1" x14ac:dyDescent="0.25">
      <c r="C3271" s="4"/>
      <c r="D3271" s="4"/>
      <c r="E3271" s="4" t="str">
        <f>CSM_AGENCY3[[#This Row],[Agency]]&amp;"-"&amp;CSM_AGENCY3[[#This Row],[Agency Name]]</f>
        <v>-</v>
      </c>
      <c r="F3271" s="8"/>
      <c r="G3271" s="5"/>
    </row>
    <row r="3272" spans="3:7" hidden="1" x14ac:dyDescent="0.25">
      <c r="C3272" s="4"/>
      <c r="D3272" s="4"/>
      <c r="E3272" s="4" t="str">
        <f>CSM_AGENCY3[[#This Row],[Agency]]&amp;"-"&amp;CSM_AGENCY3[[#This Row],[Agency Name]]</f>
        <v>-</v>
      </c>
      <c r="F3272" s="8"/>
      <c r="G3272" s="5"/>
    </row>
    <row r="3273" spans="3:7" hidden="1" x14ac:dyDescent="0.25">
      <c r="C3273" s="4"/>
      <c r="D3273" s="4"/>
      <c r="E3273" s="4" t="str">
        <f>CSM_AGENCY3[[#This Row],[Agency]]&amp;"-"&amp;CSM_AGENCY3[[#This Row],[Agency Name]]</f>
        <v>-</v>
      </c>
      <c r="F3273" s="8"/>
      <c r="G3273" s="5"/>
    </row>
    <row r="3274" spans="3:7" hidden="1" x14ac:dyDescent="0.25">
      <c r="C3274" s="4"/>
      <c r="D3274" s="4"/>
      <c r="E3274" s="4" t="str">
        <f>CSM_AGENCY3[[#This Row],[Agency]]&amp;"-"&amp;CSM_AGENCY3[[#This Row],[Agency Name]]</f>
        <v>-</v>
      </c>
      <c r="F3274" s="8"/>
      <c r="G3274" s="5"/>
    </row>
    <row r="3275" spans="3:7" hidden="1" x14ac:dyDescent="0.25">
      <c r="C3275" s="4"/>
      <c r="D3275" s="4"/>
      <c r="E3275" s="4" t="str">
        <f>CSM_AGENCY3[[#This Row],[Agency]]&amp;"-"&amp;CSM_AGENCY3[[#This Row],[Agency Name]]</f>
        <v>-</v>
      </c>
      <c r="F3275" s="8"/>
      <c r="G3275" s="5"/>
    </row>
    <row r="3276" spans="3:7" hidden="1" x14ac:dyDescent="0.25">
      <c r="C3276" s="4"/>
      <c r="D3276" s="4"/>
      <c r="E3276" s="4" t="str">
        <f>CSM_AGENCY3[[#This Row],[Agency]]&amp;"-"&amp;CSM_AGENCY3[[#This Row],[Agency Name]]</f>
        <v>-</v>
      </c>
      <c r="F3276" s="8"/>
      <c r="G3276" s="5"/>
    </row>
    <row r="3277" spans="3:7" hidden="1" x14ac:dyDescent="0.25">
      <c r="C3277" s="4"/>
      <c r="D3277" s="4"/>
      <c r="E3277" s="4" t="str">
        <f>CSM_AGENCY3[[#This Row],[Agency]]&amp;"-"&amp;CSM_AGENCY3[[#This Row],[Agency Name]]</f>
        <v>-</v>
      </c>
      <c r="F3277" s="8"/>
      <c r="G3277" s="5"/>
    </row>
    <row r="3278" spans="3:7" hidden="1" x14ac:dyDescent="0.25">
      <c r="C3278" s="4"/>
      <c r="D3278" s="4"/>
      <c r="E3278" s="4" t="str">
        <f>CSM_AGENCY3[[#This Row],[Agency]]&amp;"-"&amp;CSM_AGENCY3[[#This Row],[Agency Name]]</f>
        <v>-</v>
      </c>
      <c r="F3278" s="8"/>
      <c r="G3278" s="5"/>
    </row>
    <row r="3279" spans="3:7" hidden="1" x14ac:dyDescent="0.25">
      <c r="C3279" s="4"/>
      <c r="D3279" s="4"/>
      <c r="E3279" s="4" t="str">
        <f>CSM_AGENCY3[[#This Row],[Agency]]&amp;"-"&amp;CSM_AGENCY3[[#This Row],[Agency Name]]</f>
        <v>-</v>
      </c>
      <c r="F3279" s="8"/>
      <c r="G3279" s="5"/>
    </row>
    <row r="3280" spans="3:7" hidden="1" x14ac:dyDescent="0.25">
      <c r="C3280" s="4"/>
      <c r="D3280" s="4"/>
      <c r="E3280" s="4" t="str">
        <f>CSM_AGENCY3[[#This Row],[Agency]]&amp;"-"&amp;CSM_AGENCY3[[#This Row],[Agency Name]]</f>
        <v>-</v>
      </c>
      <c r="F3280" s="8"/>
      <c r="G3280" s="5"/>
    </row>
    <row r="3281" spans="3:7" hidden="1" x14ac:dyDescent="0.25">
      <c r="C3281" s="4"/>
      <c r="D3281" s="4"/>
      <c r="E3281" s="4" t="str">
        <f>CSM_AGENCY3[[#This Row],[Agency]]&amp;"-"&amp;CSM_AGENCY3[[#This Row],[Agency Name]]</f>
        <v>-</v>
      </c>
      <c r="F3281" s="8"/>
      <c r="G3281" s="5"/>
    </row>
    <row r="3282" spans="3:7" hidden="1" x14ac:dyDescent="0.25">
      <c r="C3282" s="4"/>
      <c r="D3282" s="4"/>
      <c r="E3282" s="4" t="str">
        <f>CSM_AGENCY3[[#This Row],[Agency]]&amp;"-"&amp;CSM_AGENCY3[[#This Row],[Agency Name]]</f>
        <v>-</v>
      </c>
      <c r="F3282" s="8"/>
      <c r="G3282" s="5"/>
    </row>
    <row r="3283" spans="3:7" hidden="1" x14ac:dyDescent="0.25">
      <c r="C3283" s="4"/>
      <c r="D3283" s="4"/>
      <c r="E3283" s="4" t="str">
        <f>CSM_AGENCY3[[#This Row],[Agency]]&amp;"-"&amp;CSM_AGENCY3[[#This Row],[Agency Name]]</f>
        <v>-</v>
      </c>
      <c r="F3283" s="8"/>
      <c r="G3283" s="5"/>
    </row>
    <row r="3284" spans="3:7" hidden="1" x14ac:dyDescent="0.25">
      <c r="C3284" s="4"/>
      <c r="D3284" s="4"/>
      <c r="E3284" s="4" t="str">
        <f>CSM_AGENCY3[[#This Row],[Agency]]&amp;"-"&amp;CSM_AGENCY3[[#This Row],[Agency Name]]</f>
        <v>-</v>
      </c>
      <c r="F3284" s="8"/>
      <c r="G3284" s="5"/>
    </row>
    <row r="3285" spans="3:7" hidden="1" x14ac:dyDescent="0.25">
      <c r="C3285" s="4"/>
      <c r="D3285" s="4"/>
      <c r="E3285" s="4" t="str">
        <f>CSM_AGENCY3[[#This Row],[Agency]]&amp;"-"&amp;CSM_AGENCY3[[#This Row],[Agency Name]]</f>
        <v>-</v>
      </c>
      <c r="F3285" s="8"/>
      <c r="G3285" s="5"/>
    </row>
    <row r="3286" spans="3:7" hidden="1" x14ac:dyDescent="0.25">
      <c r="C3286" s="4"/>
      <c r="D3286" s="4"/>
      <c r="E3286" s="4" t="str">
        <f>CSM_AGENCY3[[#This Row],[Agency]]&amp;"-"&amp;CSM_AGENCY3[[#This Row],[Agency Name]]</f>
        <v>-</v>
      </c>
      <c r="F3286" s="8"/>
      <c r="G3286" s="5"/>
    </row>
  </sheetData>
  <phoneticPr fontId="18" type="noConversion"/>
  <pageMargins left="0.7" right="0.7" top="0.75" bottom="0.75" header="0.3" footer="0.3"/>
  <pageSetup orientation="portrait"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EA90-1543-4641-9AF9-9EE9B13B5057}">
  <dimension ref="A1:O935"/>
  <sheetViews>
    <sheetView topLeftCell="A799" workbookViewId="0">
      <selection activeCell="D794" sqref="D794"/>
    </sheetView>
  </sheetViews>
  <sheetFormatPr defaultColWidth="9.28515625" defaultRowHeight="15" x14ac:dyDescent="0.25"/>
  <cols>
    <col min="1" max="1" width="9" style="76" customWidth="1"/>
    <col min="2" max="2" width="7.28515625" style="76" customWidth="1"/>
    <col min="3" max="3" width="50.7109375" style="76" bestFit="1" customWidth="1"/>
    <col min="4" max="13" width="14.28515625" style="77" customWidth="1"/>
    <col min="14" max="14" width="15.5703125" style="77" customWidth="1"/>
    <col min="15" max="15" width="14.5703125" style="75" bestFit="1" customWidth="1"/>
    <col min="16" max="16384" width="9.28515625" style="75"/>
  </cols>
  <sheetData>
    <row r="1" spans="1:15" ht="12.75" x14ac:dyDescent="0.2">
      <c r="A1" s="73" t="s">
        <v>485</v>
      </c>
      <c r="B1" s="73" t="s">
        <v>486</v>
      </c>
      <c r="C1" s="73" t="s">
        <v>487</v>
      </c>
      <c r="D1" s="74" t="s">
        <v>488</v>
      </c>
      <c r="E1" s="74" t="s">
        <v>489</v>
      </c>
      <c r="F1" s="74" t="s">
        <v>490</v>
      </c>
      <c r="G1" s="74" t="s">
        <v>491</v>
      </c>
      <c r="H1" s="74" t="s">
        <v>492</v>
      </c>
      <c r="I1" s="74" t="s">
        <v>493</v>
      </c>
      <c r="J1" s="74" t="s">
        <v>494</v>
      </c>
      <c r="K1" s="74" t="s">
        <v>495</v>
      </c>
      <c r="L1" s="74" t="s">
        <v>496</v>
      </c>
      <c r="M1" s="74" t="s">
        <v>497</v>
      </c>
      <c r="N1" s="74" t="s">
        <v>498</v>
      </c>
      <c r="O1" s="74" t="s">
        <v>499</v>
      </c>
    </row>
    <row r="2" spans="1:15" x14ac:dyDescent="0.25">
      <c r="A2" s="76" t="s">
        <v>207</v>
      </c>
      <c r="B2" s="76" t="s">
        <v>500</v>
      </c>
      <c r="C2" s="76" t="s">
        <v>501</v>
      </c>
      <c r="D2" s="77">
        <v>5166.67</v>
      </c>
      <c r="E2" s="77">
        <v>5166.67</v>
      </c>
      <c r="F2" s="77">
        <v>5166.67</v>
      </c>
      <c r="G2" s="77">
        <v>5166.67</v>
      </c>
      <c r="H2" s="77">
        <v>5166.67</v>
      </c>
      <c r="I2" s="77">
        <v>5166.67</v>
      </c>
      <c r="J2" s="77">
        <v>5166.67</v>
      </c>
      <c r="K2" s="77">
        <v>5166.67</v>
      </c>
      <c r="L2" s="77">
        <v>5166.67</v>
      </c>
      <c r="M2" s="77">
        <v>5166.67</v>
      </c>
      <c r="N2" s="77">
        <v>5166.67</v>
      </c>
      <c r="O2" s="78">
        <f>SUM(D2:N2)</f>
        <v>56833.369999999988</v>
      </c>
    </row>
    <row r="3" spans="1:15" x14ac:dyDescent="0.25">
      <c r="A3" s="76" t="s">
        <v>207</v>
      </c>
      <c r="B3" s="76" t="s">
        <v>500</v>
      </c>
      <c r="C3" s="76" t="s">
        <v>502</v>
      </c>
      <c r="D3" s="77">
        <v>416.67</v>
      </c>
      <c r="E3" s="77">
        <v>416.67</v>
      </c>
      <c r="F3" s="77">
        <v>416.67</v>
      </c>
      <c r="G3" s="77">
        <v>416.67</v>
      </c>
      <c r="H3" s="77">
        <v>416.67</v>
      </c>
      <c r="I3" s="77">
        <v>416.67</v>
      </c>
      <c r="J3" s="77">
        <v>416.67</v>
      </c>
      <c r="K3" s="77">
        <v>416.67</v>
      </c>
      <c r="L3" s="77">
        <v>416.67</v>
      </c>
      <c r="M3" s="77">
        <v>416.67</v>
      </c>
      <c r="N3" s="77">
        <v>416.67</v>
      </c>
      <c r="O3" s="78">
        <f t="shared" ref="O3:O66" si="0">SUM(D3:N3)</f>
        <v>4583.37</v>
      </c>
    </row>
    <row r="4" spans="1:15" x14ac:dyDescent="0.25">
      <c r="A4" s="76" t="s">
        <v>207</v>
      </c>
      <c r="B4" s="76" t="s">
        <v>500</v>
      </c>
      <c r="C4" s="76" t="s">
        <v>503</v>
      </c>
      <c r="D4" s="77">
        <v>3125</v>
      </c>
      <c r="E4" s="77">
        <v>3125</v>
      </c>
      <c r="F4" s="77">
        <v>3125</v>
      </c>
      <c r="G4" s="77">
        <v>3125</v>
      </c>
      <c r="H4" s="77">
        <v>3125</v>
      </c>
      <c r="I4" s="77">
        <v>3125</v>
      </c>
      <c r="J4" s="77">
        <v>3125</v>
      </c>
      <c r="K4" s="77">
        <v>3125</v>
      </c>
      <c r="L4" s="77">
        <v>3125</v>
      </c>
      <c r="M4" s="77">
        <v>3125</v>
      </c>
      <c r="N4" s="77">
        <v>3125</v>
      </c>
      <c r="O4" s="78">
        <f t="shared" si="0"/>
        <v>34375</v>
      </c>
    </row>
    <row r="5" spans="1:15" x14ac:dyDescent="0.25">
      <c r="A5" s="76" t="s">
        <v>207</v>
      </c>
      <c r="B5" s="76" t="s">
        <v>500</v>
      </c>
      <c r="C5" s="76" t="s">
        <v>504</v>
      </c>
      <c r="D5" s="77">
        <v>166.67</v>
      </c>
      <c r="E5" s="77">
        <v>166.67</v>
      </c>
      <c r="F5" s="77">
        <v>166.67</v>
      </c>
      <c r="G5" s="77">
        <v>166.67</v>
      </c>
      <c r="H5" s="77">
        <v>166.67</v>
      </c>
      <c r="I5" s="77">
        <v>166.67</v>
      </c>
      <c r="J5" s="77">
        <v>166.67</v>
      </c>
      <c r="K5" s="77">
        <v>166.67</v>
      </c>
      <c r="L5" s="77">
        <v>166.67</v>
      </c>
      <c r="M5" s="77">
        <v>166.67</v>
      </c>
      <c r="N5" s="77">
        <v>166.67</v>
      </c>
      <c r="O5" s="78">
        <f t="shared" si="0"/>
        <v>1833.3700000000001</v>
      </c>
    </row>
    <row r="6" spans="1:15" x14ac:dyDescent="0.25">
      <c r="A6" s="76" t="s">
        <v>207</v>
      </c>
      <c r="B6" s="76" t="s">
        <v>500</v>
      </c>
      <c r="C6" s="76" t="s">
        <v>505</v>
      </c>
      <c r="D6" s="77">
        <v>2333.33</v>
      </c>
      <c r="E6" s="77">
        <v>2333.33</v>
      </c>
      <c r="F6" s="77">
        <v>2333.33</v>
      </c>
      <c r="G6" s="77">
        <v>2333.33</v>
      </c>
      <c r="H6" s="77">
        <v>2333.33</v>
      </c>
      <c r="I6" s="77">
        <v>2333.33</v>
      </c>
      <c r="J6" s="77">
        <v>2333.33</v>
      </c>
      <c r="K6" s="77">
        <v>2333.33</v>
      </c>
      <c r="L6" s="77">
        <v>2333.33</v>
      </c>
      <c r="M6" s="77">
        <v>2333.33</v>
      </c>
      <c r="N6" s="77">
        <v>2333.33</v>
      </c>
      <c r="O6" s="78">
        <f t="shared" si="0"/>
        <v>25666.630000000005</v>
      </c>
    </row>
    <row r="7" spans="1:15" x14ac:dyDescent="0.25">
      <c r="A7" s="76" t="s">
        <v>207</v>
      </c>
      <c r="B7" s="76" t="s">
        <v>500</v>
      </c>
      <c r="C7" s="76" t="s">
        <v>506</v>
      </c>
      <c r="D7" s="77">
        <v>958.33</v>
      </c>
      <c r="E7" s="77">
        <v>958.33</v>
      </c>
      <c r="F7" s="77">
        <v>958.33</v>
      </c>
      <c r="G7" s="77">
        <v>958.33</v>
      </c>
      <c r="H7" s="77">
        <v>958.33</v>
      </c>
      <c r="I7" s="77">
        <v>958.33</v>
      </c>
      <c r="J7" s="77">
        <v>958.33</v>
      </c>
      <c r="K7" s="77">
        <v>958.33</v>
      </c>
      <c r="L7" s="77">
        <v>958.33</v>
      </c>
      <c r="M7" s="77">
        <v>958.33</v>
      </c>
      <c r="N7" s="77">
        <v>958.33</v>
      </c>
      <c r="O7" s="78">
        <f t="shared" si="0"/>
        <v>10541.630000000001</v>
      </c>
    </row>
    <row r="8" spans="1:15" x14ac:dyDescent="0.25">
      <c r="A8" s="76" t="s">
        <v>207</v>
      </c>
      <c r="B8" s="76" t="s">
        <v>500</v>
      </c>
      <c r="C8" s="76" t="s">
        <v>507</v>
      </c>
      <c r="D8" s="77">
        <v>541.66999999999996</v>
      </c>
      <c r="E8" s="77">
        <v>541.66999999999996</v>
      </c>
      <c r="F8" s="77">
        <v>541.66999999999996</v>
      </c>
      <c r="G8" s="77">
        <v>541.66999999999996</v>
      </c>
      <c r="H8" s="77">
        <v>541.66999999999996</v>
      </c>
      <c r="I8" s="77">
        <v>541.66999999999996</v>
      </c>
      <c r="J8" s="77">
        <v>541.66999999999996</v>
      </c>
      <c r="K8" s="77">
        <v>541.66999999999996</v>
      </c>
      <c r="L8" s="77">
        <v>541.66999999999996</v>
      </c>
      <c r="M8" s="77">
        <v>541.66999999999996</v>
      </c>
      <c r="N8" s="77">
        <v>541.66999999999996</v>
      </c>
      <c r="O8" s="78">
        <f t="shared" si="0"/>
        <v>5958.37</v>
      </c>
    </row>
    <row r="9" spans="1:15" x14ac:dyDescent="0.25">
      <c r="A9" s="76" t="s">
        <v>207</v>
      </c>
      <c r="B9" s="76" t="s">
        <v>500</v>
      </c>
      <c r="C9" s="76" t="s">
        <v>508</v>
      </c>
      <c r="D9" s="77">
        <v>5375</v>
      </c>
      <c r="E9" s="77">
        <v>5375</v>
      </c>
      <c r="F9" s="77">
        <v>5375</v>
      </c>
      <c r="G9" s="77">
        <v>5375</v>
      </c>
      <c r="H9" s="77">
        <v>5375</v>
      </c>
      <c r="I9" s="77">
        <v>5375</v>
      </c>
      <c r="J9" s="77">
        <v>5375</v>
      </c>
      <c r="K9" s="77">
        <v>5375</v>
      </c>
      <c r="L9" s="77">
        <v>5375</v>
      </c>
      <c r="M9" s="77">
        <v>5375</v>
      </c>
      <c r="N9" s="77">
        <v>5375</v>
      </c>
      <c r="O9" s="78">
        <f t="shared" si="0"/>
        <v>59125</v>
      </c>
    </row>
    <row r="10" spans="1:15" s="83" customFormat="1" x14ac:dyDescent="0.25">
      <c r="A10" s="80" t="s">
        <v>208</v>
      </c>
      <c r="B10" s="80" t="s">
        <v>500</v>
      </c>
      <c r="C10" s="80" t="s">
        <v>501</v>
      </c>
      <c r="D10" s="81">
        <v>4708.33</v>
      </c>
      <c r="E10" s="81">
        <v>4708.33</v>
      </c>
      <c r="F10" s="81">
        <v>4708.33</v>
      </c>
      <c r="G10" s="81">
        <v>4708.33</v>
      </c>
      <c r="H10" s="81">
        <v>4708.33</v>
      </c>
      <c r="I10" s="81">
        <v>4708.33</v>
      </c>
      <c r="J10" s="81">
        <v>4708.33</v>
      </c>
      <c r="K10" s="81">
        <v>4708.33</v>
      </c>
      <c r="L10" s="81">
        <v>4708.33</v>
      </c>
      <c r="M10" s="81">
        <v>4708.33</v>
      </c>
      <c r="N10" s="81">
        <v>4708.33</v>
      </c>
      <c r="O10" s="82">
        <f t="shared" si="0"/>
        <v>51791.630000000012</v>
      </c>
    </row>
    <row r="11" spans="1:15" s="83" customFormat="1" x14ac:dyDescent="0.25">
      <c r="A11" s="80" t="s">
        <v>208</v>
      </c>
      <c r="B11" s="80" t="s">
        <v>500</v>
      </c>
      <c r="C11" s="80" t="s">
        <v>502</v>
      </c>
      <c r="D11" s="81">
        <v>250</v>
      </c>
      <c r="E11" s="81">
        <v>250</v>
      </c>
      <c r="F11" s="81">
        <v>250</v>
      </c>
      <c r="G11" s="81">
        <v>250</v>
      </c>
      <c r="H11" s="81">
        <v>250</v>
      </c>
      <c r="I11" s="81">
        <v>250</v>
      </c>
      <c r="J11" s="81">
        <v>250</v>
      </c>
      <c r="K11" s="81">
        <v>250</v>
      </c>
      <c r="L11" s="81">
        <v>250</v>
      </c>
      <c r="M11" s="81">
        <v>250</v>
      </c>
      <c r="N11" s="81">
        <v>250</v>
      </c>
      <c r="O11" s="82">
        <f t="shared" si="0"/>
        <v>2750</v>
      </c>
    </row>
    <row r="12" spans="1:15" s="83" customFormat="1" x14ac:dyDescent="0.25">
      <c r="A12" s="80" t="s">
        <v>208</v>
      </c>
      <c r="B12" s="80" t="s">
        <v>500</v>
      </c>
      <c r="C12" s="80" t="s">
        <v>503</v>
      </c>
      <c r="D12" s="81">
        <v>2166.67</v>
      </c>
      <c r="E12" s="81">
        <v>2166.67</v>
      </c>
      <c r="F12" s="81">
        <v>2166.67</v>
      </c>
      <c r="G12" s="81">
        <v>2166.67</v>
      </c>
      <c r="H12" s="81">
        <v>2166.67</v>
      </c>
      <c r="I12" s="81">
        <v>2166.67</v>
      </c>
      <c r="J12" s="81">
        <v>2166.67</v>
      </c>
      <c r="K12" s="81">
        <v>2166.67</v>
      </c>
      <c r="L12" s="81">
        <v>2166.67</v>
      </c>
      <c r="M12" s="81">
        <v>2166.67</v>
      </c>
      <c r="N12" s="81">
        <v>2166.67</v>
      </c>
      <c r="O12" s="82">
        <f t="shared" si="0"/>
        <v>23833.369999999995</v>
      </c>
    </row>
    <row r="13" spans="1:15" s="83" customFormat="1" x14ac:dyDescent="0.25">
      <c r="A13" s="80" t="s">
        <v>208</v>
      </c>
      <c r="B13" s="80" t="s">
        <v>500</v>
      </c>
      <c r="C13" s="80" t="s">
        <v>504</v>
      </c>
      <c r="D13" s="81">
        <v>41.67</v>
      </c>
      <c r="E13" s="81">
        <v>41.67</v>
      </c>
      <c r="F13" s="81">
        <v>41.67</v>
      </c>
      <c r="G13" s="81">
        <v>41.67</v>
      </c>
      <c r="H13" s="81">
        <v>41.67</v>
      </c>
      <c r="I13" s="81">
        <v>41.67</v>
      </c>
      <c r="J13" s="81">
        <v>41.67</v>
      </c>
      <c r="K13" s="81">
        <v>41.67</v>
      </c>
      <c r="L13" s="81">
        <v>41.67</v>
      </c>
      <c r="M13" s="81">
        <v>41.67</v>
      </c>
      <c r="N13" s="81">
        <v>41.67</v>
      </c>
      <c r="O13" s="82">
        <f t="shared" si="0"/>
        <v>458.37000000000012</v>
      </c>
    </row>
    <row r="14" spans="1:15" s="83" customFormat="1" x14ac:dyDescent="0.25">
      <c r="A14" s="80" t="s">
        <v>208</v>
      </c>
      <c r="B14" s="80" t="s">
        <v>500</v>
      </c>
      <c r="C14" s="80" t="s">
        <v>505</v>
      </c>
      <c r="D14" s="81">
        <v>1750</v>
      </c>
      <c r="E14" s="81">
        <v>1750</v>
      </c>
      <c r="F14" s="81">
        <v>1750</v>
      </c>
      <c r="G14" s="81">
        <v>1750</v>
      </c>
      <c r="H14" s="81">
        <v>1750</v>
      </c>
      <c r="I14" s="81">
        <v>1750</v>
      </c>
      <c r="J14" s="81">
        <v>1750</v>
      </c>
      <c r="K14" s="81">
        <v>1750</v>
      </c>
      <c r="L14" s="81">
        <v>1750</v>
      </c>
      <c r="M14" s="81">
        <v>1750</v>
      </c>
      <c r="N14" s="81">
        <v>1750</v>
      </c>
      <c r="O14" s="82">
        <f t="shared" si="0"/>
        <v>19250</v>
      </c>
    </row>
    <row r="15" spans="1:15" s="83" customFormat="1" x14ac:dyDescent="0.25">
      <c r="A15" s="80" t="s">
        <v>208</v>
      </c>
      <c r="B15" s="80" t="s">
        <v>500</v>
      </c>
      <c r="C15" s="80" t="s">
        <v>506</v>
      </c>
      <c r="D15" s="81">
        <v>708.33</v>
      </c>
      <c r="E15" s="81">
        <v>708.33</v>
      </c>
      <c r="F15" s="81">
        <v>708.33</v>
      </c>
      <c r="G15" s="81">
        <v>708.33</v>
      </c>
      <c r="H15" s="81">
        <v>708.33</v>
      </c>
      <c r="I15" s="81">
        <v>708.33</v>
      </c>
      <c r="J15" s="81">
        <v>708.33</v>
      </c>
      <c r="K15" s="81">
        <v>708.33</v>
      </c>
      <c r="L15" s="81">
        <v>708.33</v>
      </c>
      <c r="M15" s="81">
        <v>708.33</v>
      </c>
      <c r="N15" s="81">
        <v>708.33</v>
      </c>
      <c r="O15" s="82">
        <f t="shared" si="0"/>
        <v>7791.63</v>
      </c>
    </row>
    <row r="16" spans="1:15" s="83" customFormat="1" x14ac:dyDescent="0.25">
      <c r="A16" s="80" t="s">
        <v>208</v>
      </c>
      <c r="B16" s="80" t="s">
        <v>500</v>
      </c>
      <c r="C16" s="80" t="s">
        <v>507</v>
      </c>
      <c r="D16" s="81">
        <v>375</v>
      </c>
      <c r="E16" s="81">
        <v>375</v>
      </c>
      <c r="F16" s="81">
        <v>375</v>
      </c>
      <c r="G16" s="81">
        <v>375</v>
      </c>
      <c r="H16" s="81">
        <v>375</v>
      </c>
      <c r="I16" s="81">
        <v>375</v>
      </c>
      <c r="J16" s="81">
        <v>375</v>
      </c>
      <c r="K16" s="81">
        <v>375</v>
      </c>
      <c r="L16" s="81">
        <v>375</v>
      </c>
      <c r="M16" s="81">
        <v>375</v>
      </c>
      <c r="N16" s="81">
        <v>375</v>
      </c>
      <c r="O16" s="82">
        <f t="shared" si="0"/>
        <v>4125</v>
      </c>
    </row>
    <row r="17" spans="1:15" s="83" customFormat="1" x14ac:dyDescent="0.25">
      <c r="A17" s="80" t="s">
        <v>208</v>
      </c>
      <c r="B17" s="80" t="s">
        <v>500</v>
      </c>
      <c r="C17" s="80" t="s">
        <v>508</v>
      </c>
      <c r="D17" s="81">
        <v>4625</v>
      </c>
      <c r="E17" s="81">
        <v>4625</v>
      </c>
      <c r="F17" s="81">
        <v>4625</v>
      </c>
      <c r="G17" s="81">
        <v>4625</v>
      </c>
      <c r="H17" s="81">
        <v>4625</v>
      </c>
      <c r="I17" s="81">
        <v>4625</v>
      </c>
      <c r="J17" s="81">
        <v>4625</v>
      </c>
      <c r="K17" s="81">
        <v>4625</v>
      </c>
      <c r="L17" s="81">
        <v>4625</v>
      </c>
      <c r="M17" s="81">
        <v>4625</v>
      </c>
      <c r="N17" s="81">
        <v>4625</v>
      </c>
      <c r="O17" s="82">
        <f t="shared" si="0"/>
        <v>50875</v>
      </c>
    </row>
    <row r="18" spans="1:15" x14ac:dyDescent="0.25">
      <c r="A18" s="76" t="s">
        <v>209</v>
      </c>
      <c r="B18" s="76" t="s">
        <v>500</v>
      </c>
      <c r="C18" s="76" t="s">
        <v>503</v>
      </c>
      <c r="D18" s="77">
        <v>41.67</v>
      </c>
      <c r="E18" s="77">
        <v>41.67</v>
      </c>
      <c r="F18" s="77">
        <v>41.67</v>
      </c>
      <c r="G18" s="77">
        <v>41.67</v>
      </c>
      <c r="H18" s="77">
        <v>41.67</v>
      </c>
      <c r="I18" s="77">
        <v>41.67</v>
      </c>
      <c r="J18" s="77">
        <v>41.67</v>
      </c>
      <c r="K18" s="77">
        <v>41.67</v>
      </c>
      <c r="L18" s="77">
        <v>41.67</v>
      </c>
      <c r="M18" s="77">
        <v>41.67</v>
      </c>
      <c r="N18" s="77">
        <v>41.67</v>
      </c>
      <c r="O18" s="78">
        <f t="shared" si="0"/>
        <v>458.37000000000012</v>
      </c>
    </row>
    <row r="19" spans="1:15" x14ac:dyDescent="0.25">
      <c r="A19" s="76" t="s">
        <v>209</v>
      </c>
      <c r="B19" s="76" t="s">
        <v>500</v>
      </c>
      <c r="C19" s="76" t="s">
        <v>505</v>
      </c>
      <c r="D19" s="77">
        <v>83.33</v>
      </c>
      <c r="E19" s="77">
        <v>83.33</v>
      </c>
      <c r="F19" s="77">
        <v>83.33</v>
      </c>
      <c r="G19" s="77">
        <v>83.33</v>
      </c>
      <c r="H19" s="77">
        <v>83.33</v>
      </c>
      <c r="I19" s="77">
        <v>83.33</v>
      </c>
      <c r="J19" s="77">
        <v>83.33</v>
      </c>
      <c r="K19" s="77">
        <v>83.33</v>
      </c>
      <c r="L19" s="77">
        <v>83.33</v>
      </c>
      <c r="M19" s="77">
        <v>83.33</v>
      </c>
      <c r="N19" s="77">
        <v>83.33</v>
      </c>
      <c r="O19" s="78">
        <f t="shared" si="0"/>
        <v>916.63000000000011</v>
      </c>
    </row>
    <row r="20" spans="1:15" x14ac:dyDescent="0.25">
      <c r="A20" s="76" t="s">
        <v>209</v>
      </c>
      <c r="B20" s="76" t="s">
        <v>500</v>
      </c>
      <c r="C20" s="76" t="s">
        <v>508</v>
      </c>
      <c r="D20" s="77">
        <v>41.67</v>
      </c>
      <c r="E20" s="77">
        <v>41.67</v>
      </c>
      <c r="F20" s="77">
        <v>41.67</v>
      </c>
      <c r="G20" s="77">
        <v>41.67</v>
      </c>
      <c r="H20" s="77">
        <v>41.67</v>
      </c>
      <c r="I20" s="77">
        <v>41.67</v>
      </c>
      <c r="J20" s="77">
        <v>41.67</v>
      </c>
      <c r="K20" s="77">
        <v>41.67</v>
      </c>
      <c r="L20" s="77">
        <v>41.67</v>
      </c>
      <c r="M20" s="77">
        <v>41.67</v>
      </c>
      <c r="N20" s="77">
        <v>41.67</v>
      </c>
      <c r="O20" s="78">
        <f t="shared" si="0"/>
        <v>458.37000000000012</v>
      </c>
    </row>
    <row r="21" spans="1:15" x14ac:dyDescent="0.25">
      <c r="A21" s="76" t="s">
        <v>209</v>
      </c>
      <c r="B21" s="76" t="s">
        <v>500</v>
      </c>
      <c r="C21" s="76" t="s">
        <v>501</v>
      </c>
      <c r="O21" s="78">
        <f t="shared" si="0"/>
        <v>0</v>
      </c>
    </row>
    <row r="22" spans="1:15" x14ac:dyDescent="0.25">
      <c r="A22" s="76" t="s">
        <v>209</v>
      </c>
      <c r="B22" s="76" t="s">
        <v>500</v>
      </c>
      <c r="C22" s="76" t="s">
        <v>506</v>
      </c>
      <c r="O22" s="78">
        <f t="shared" si="0"/>
        <v>0</v>
      </c>
    </row>
    <row r="23" spans="1:15" x14ac:dyDescent="0.25">
      <c r="A23" s="76" t="s">
        <v>209</v>
      </c>
      <c r="B23" s="76" t="s">
        <v>500</v>
      </c>
      <c r="C23" s="76" t="s">
        <v>507</v>
      </c>
      <c r="O23" s="78">
        <f t="shared" si="0"/>
        <v>0</v>
      </c>
    </row>
    <row r="24" spans="1:15" s="83" customFormat="1" x14ac:dyDescent="0.25">
      <c r="A24" s="80" t="s">
        <v>210</v>
      </c>
      <c r="B24" s="80" t="s">
        <v>500</v>
      </c>
      <c r="C24" s="80" t="s">
        <v>501</v>
      </c>
      <c r="D24" s="81">
        <v>166.67</v>
      </c>
      <c r="E24" s="81">
        <v>166.67</v>
      </c>
      <c r="F24" s="81">
        <v>166.67</v>
      </c>
      <c r="G24" s="81">
        <v>166.67</v>
      </c>
      <c r="H24" s="81">
        <v>166.67</v>
      </c>
      <c r="I24" s="81">
        <v>166.67</v>
      </c>
      <c r="J24" s="81">
        <v>166.67</v>
      </c>
      <c r="K24" s="81">
        <v>166.67</v>
      </c>
      <c r="L24" s="81">
        <v>166.67</v>
      </c>
      <c r="M24" s="81">
        <v>166.67</v>
      </c>
      <c r="N24" s="81">
        <v>166.67</v>
      </c>
      <c r="O24" s="82">
        <f t="shared" si="0"/>
        <v>1833.3700000000001</v>
      </c>
    </row>
    <row r="25" spans="1:15" s="83" customFormat="1" x14ac:dyDescent="0.25">
      <c r="A25" s="80" t="s">
        <v>210</v>
      </c>
      <c r="B25" s="80" t="s">
        <v>500</v>
      </c>
      <c r="C25" s="80" t="s">
        <v>502</v>
      </c>
      <c r="D25" s="81">
        <v>83.33</v>
      </c>
      <c r="E25" s="81">
        <v>83.33</v>
      </c>
      <c r="F25" s="81">
        <v>83.33</v>
      </c>
      <c r="G25" s="81">
        <v>83.33</v>
      </c>
      <c r="H25" s="81">
        <v>83.33</v>
      </c>
      <c r="I25" s="81">
        <v>83.33</v>
      </c>
      <c r="J25" s="81">
        <v>83.33</v>
      </c>
      <c r="K25" s="81">
        <v>83.33</v>
      </c>
      <c r="L25" s="81">
        <v>83.33</v>
      </c>
      <c r="M25" s="81">
        <v>83.33</v>
      </c>
      <c r="N25" s="81">
        <v>83.33</v>
      </c>
      <c r="O25" s="82">
        <f t="shared" si="0"/>
        <v>916.63000000000011</v>
      </c>
    </row>
    <row r="26" spans="1:15" s="83" customFormat="1" x14ac:dyDescent="0.25">
      <c r="A26" s="80" t="s">
        <v>210</v>
      </c>
      <c r="B26" s="80" t="s">
        <v>500</v>
      </c>
      <c r="C26" s="80" t="s">
        <v>503</v>
      </c>
      <c r="D26" s="81">
        <v>166.67</v>
      </c>
      <c r="E26" s="81">
        <v>166.67</v>
      </c>
      <c r="F26" s="81">
        <v>166.67</v>
      </c>
      <c r="G26" s="81">
        <v>166.67</v>
      </c>
      <c r="H26" s="81">
        <v>166.67</v>
      </c>
      <c r="I26" s="81">
        <v>166.67</v>
      </c>
      <c r="J26" s="81">
        <v>166.67</v>
      </c>
      <c r="K26" s="81">
        <v>166.67</v>
      </c>
      <c r="L26" s="81">
        <v>166.67</v>
      </c>
      <c r="M26" s="81">
        <v>166.67</v>
      </c>
      <c r="N26" s="81">
        <v>166.67</v>
      </c>
      <c r="O26" s="82">
        <f t="shared" si="0"/>
        <v>1833.3700000000001</v>
      </c>
    </row>
    <row r="27" spans="1:15" s="83" customFormat="1" x14ac:dyDescent="0.25">
      <c r="A27" s="80" t="s">
        <v>210</v>
      </c>
      <c r="B27" s="80" t="s">
        <v>500</v>
      </c>
      <c r="C27" s="80" t="s">
        <v>504</v>
      </c>
      <c r="D27" s="81">
        <v>41.67</v>
      </c>
      <c r="E27" s="81">
        <v>41.67</v>
      </c>
      <c r="F27" s="81">
        <v>41.67</v>
      </c>
      <c r="G27" s="81">
        <v>41.67</v>
      </c>
      <c r="H27" s="81">
        <v>41.67</v>
      </c>
      <c r="I27" s="81">
        <v>41.67</v>
      </c>
      <c r="J27" s="81">
        <v>41.67</v>
      </c>
      <c r="K27" s="81">
        <v>41.67</v>
      </c>
      <c r="L27" s="81">
        <v>41.67</v>
      </c>
      <c r="M27" s="81">
        <v>41.67</v>
      </c>
      <c r="N27" s="81">
        <v>41.67</v>
      </c>
      <c r="O27" s="82">
        <f t="shared" si="0"/>
        <v>458.37000000000012</v>
      </c>
    </row>
    <row r="28" spans="1:15" s="83" customFormat="1" x14ac:dyDescent="0.25">
      <c r="A28" s="80" t="s">
        <v>210</v>
      </c>
      <c r="B28" s="80" t="s">
        <v>500</v>
      </c>
      <c r="C28" s="80" t="s">
        <v>505</v>
      </c>
      <c r="D28" s="81">
        <v>166.67</v>
      </c>
      <c r="E28" s="81">
        <v>166.67</v>
      </c>
      <c r="F28" s="81">
        <v>166.67</v>
      </c>
      <c r="G28" s="81">
        <v>166.67</v>
      </c>
      <c r="H28" s="81">
        <v>166.67</v>
      </c>
      <c r="I28" s="81">
        <v>166.67</v>
      </c>
      <c r="J28" s="81">
        <v>166.67</v>
      </c>
      <c r="K28" s="81">
        <v>166.67</v>
      </c>
      <c r="L28" s="81">
        <v>166.67</v>
      </c>
      <c r="M28" s="81">
        <v>166.67</v>
      </c>
      <c r="N28" s="81">
        <v>166.67</v>
      </c>
      <c r="O28" s="82">
        <f t="shared" si="0"/>
        <v>1833.3700000000001</v>
      </c>
    </row>
    <row r="29" spans="1:15" s="83" customFormat="1" x14ac:dyDescent="0.25">
      <c r="A29" s="80" t="s">
        <v>210</v>
      </c>
      <c r="B29" s="80" t="s">
        <v>500</v>
      </c>
      <c r="C29" s="80" t="s">
        <v>506</v>
      </c>
      <c r="D29" s="81">
        <v>83.33</v>
      </c>
      <c r="E29" s="81">
        <v>83.33</v>
      </c>
      <c r="F29" s="81">
        <v>83.33</v>
      </c>
      <c r="G29" s="81">
        <v>83.33</v>
      </c>
      <c r="H29" s="81">
        <v>83.33</v>
      </c>
      <c r="I29" s="81">
        <v>83.33</v>
      </c>
      <c r="J29" s="81">
        <v>83.33</v>
      </c>
      <c r="K29" s="81">
        <v>83.33</v>
      </c>
      <c r="L29" s="81">
        <v>83.33</v>
      </c>
      <c r="M29" s="81">
        <v>83.33</v>
      </c>
      <c r="N29" s="81">
        <v>83.33</v>
      </c>
      <c r="O29" s="82">
        <f t="shared" si="0"/>
        <v>916.63000000000011</v>
      </c>
    </row>
    <row r="30" spans="1:15" s="83" customFormat="1" x14ac:dyDescent="0.25">
      <c r="A30" s="80" t="s">
        <v>210</v>
      </c>
      <c r="B30" s="80" t="s">
        <v>500</v>
      </c>
      <c r="C30" s="80" t="s">
        <v>507</v>
      </c>
      <c r="D30" s="81">
        <v>41.67</v>
      </c>
      <c r="E30" s="81">
        <v>41.67</v>
      </c>
      <c r="F30" s="81">
        <v>41.67</v>
      </c>
      <c r="G30" s="81">
        <v>41.67</v>
      </c>
      <c r="H30" s="81">
        <v>41.67</v>
      </c>
      <c r="I30" s="81">
        <v>41.67</v>
      </c>
      <c r="J30" s="81">
        <v>41.67</v>
      </c>
      <c r="K30" s="81">
        <v>41.67</v>
      </c>
      <c r="L30" s="81">
        <v>41.67</v>
      </c>
      <c r="M30" s="81">
        <v>41.67</v>
      </c>
      <c r="N30" s="81">
        <v>41.67</v>
      </c>
      <c r="O30" s="82">
        <f t="shared" si="0"/>
        <v>458.37000000000012</v>
      </c>
    </row>
    <row r="31" spans="1:15" s="83" customFormat="1" x14ac:dyDescent="0.25">
      <c r="A31" s="80" t="s">
        <v>210</v>
      </c>
      <c r="B31" s="80" t="s">
        <v>500</v>
      </c>
      <c r="C31" s="80" t="s">
        <v>508</v>
      </c>
      <c r="D31" s="81">
        <v>166.67</v>
      </c>
      <c r="E31" s="81">
        <v>166.67</v>
      </c>
      <c r="F31" s="81">
        <v>166.67</v>
      </c>
      <c r="G31" s="81">
        <v>166.67</v>
      </c>
      <c r="H31" s="81">
        <v>166.67</v>
      </c>
      <c r="I31" s="81">
        <v>166.67</v>
      </c>
      <c r="J31" s="81">
        <v>166.67</v>
      </c>
      <c r="K31" s="81">
        <v>166.67</v>
      </c>
      <c r="L31" s="81">
        <v>166.67</v>
      </c>
      <c r="M31" s="81">
        <v>166.67</v>
      </c>
      <c r="N31" s="81">
        <v>166.67</v>
      </c>
      <c r="O31" s="82">
        <f t="shared" si="0"/>
        <v>1833.3700000000001</v>
      </c>
    </row>
    <row r="32" spans="1:15" s="83" customFormat="1" x14ac:dyDescent="0.25">
      <c r="A32" s="80" t="s">
        <v>210</v>
      </c>
      <c r="B32" s="80" t="s">
        <v>500</v>
      </c>
      <c r="C32" s="80" t="s">
        <v>509</v>
      </c>
      <c r="D32" s="81"/>
      <c r="E32" s="81"/>
      <c r="F32" s="81"/>
      <c r="G32" s="81"/>
      <c r="H32" s="81"/>
      <c r="I32" s="81"/>
      <c r="J32" s="81"/>
      <c r="K32" s="81"/>
      <c r="L32" s="81"/>
      <c r="M32" s="81"/>
      <c r="N32" s="81"/>
      <c r="O32" s="82">
        <f t="shared" si="0"/>
        <v>0</v>
      </c>
    </row>
    <row r="33" spans="1:15" s="83" customFormat="1" x14ac:dyDescent="0.25">
      <c r="A33" s="80" t="s">
        <v>210</v>
      </c>
      <c r="B33" s="80" t="s">
        <v>500</v>
      </c>
      <c r="C33" s="80" t="s">
        <v>510</v>
      </c>
      <c r="D33" s="81"/>
      <c r="E33" s="81"/>
      <c r="F33" s="81"/>
      <c r="G33" s="81"/>
      <c r="H33" s="81"/>
      <c r="I33" s="81"/>
      <c r="J33" s="81"/>
      <c r="K33" s="81"/>
      <c r="L33" s="81"/>
      <c r="M33" s="81"/>
      <c r="N33" s="81"/>
      <c r="O33" s="82">
        <f t="shared" si="0"/>
        <v>0</v>
      </c>
    </row>
    <row r="34" spans="1:15" x14ac:dyDescent="0.25">
      <c r="A34" s="76" t="s">
        <v>211</v>
      </c>
      <c r="B34" s="76" t="s">
        <v>500</v>
      </c>
      <c r="C34" s="76" t="s">
        <v>501</v>
      </c>
      <c r="D34" s="77">
        <v>125</v>
      </c>
      <c r="E34" s="77">
        <v>125</v>
      </c>
      <c r="F34" s="77">
        <v>125</v>
      </c>
      <c r="G34" s="77">
        <v>125</v>
      </c>
      <c r="H34" s="77">
        <v>125</v>
      </c>
      <c r="I34" s="77">
        <v>125</v>
      </c>
      <c r="J34" s="77">
        <v>125</v>
      </c>
      <c r="K34" s="77">
        <v>125</v>
      </c>
      <c r="L34" s="77">
        <v>125</v>
      </c>
      <c r="M34" s="77">
        <v>125</v>
      </c>
      <c r="N34" s="77">
        <v>125</v>
      </c>
      <c r="O34" s="78">
        <f t="shared" si="0"/>
        <v>1375</v>
      </c>
    </row>
    <row r="35" spans="1:15" x14ac:dyDescent="0.25">
      <c r="A35" s="76" t="s">
        <v>211</v>
      </c>
      <c r="B35" s="76" t="s">
        <v>500</v>
      </c>
      <c r="C35" s="76" t="s">
        <v>503</v>
      </c>
      <c r="D35" s="77">
        <v>83.33</v>
      </c>
      <c r="E35" s="77">
        <v>83.33</v>
      </c>
      <c r="F35" s="77">
        <v>83.33</v>
      </c>
      <c r="G35" s="77">
        <v>83.33</v>
      </c>
      <c r="H35" s="77">
        <v>83.33</v>
      </c>
      <c r="I35" s="77">
        <v>83.33</v>
      </c>
      <c r="J35" s="77">
        <v>83.33</v>
      </c>
      <c r="K35" s="77">
        <v>83.33</v>
      </c>
      <c r="L35" s="77">
        <v>83.33</v>
      </c>
      <c r="M35" s="77">
        <v>83.33</v>
      </c>
      <c r="N35" s="77">
        <v>83.33</v>
      </c>
      <c r="O35" s="78">
        <f t="shared" si="0"/>
        <v>916.63000000000011</v>
      </c>
    </row>
    <row r="36" spans="1:15" x14ac:dyDescent="0.25">
      <c r="A36" s="76" t="s">
        <v>211</v>
      </c>
      <c r="B36" s="76" t="s">
        <v>500</v>
      </c>
      <c r="C36" s="76" t="s">
        <v>505</v>
      </c>
      <c r="D36" s="77">
        <v>83.33</v>
      </c>
      <c r="E36" s="77">
        <v>83.33</v>
      </c>
      <c r="F36" s="77">
        <v>83.33</v>
      </c>
      <c r="G36" s="77">
        <v>83.33</v>
      </c>
      <c r="H36" s="77">
        <v>83.33</v>
      </c>
      <c r="I36" s="77">
        <v>83.33</v>
      </c>
      <c r="J36" s="77">
        <v>83.33</v>
      </c>
      <c r="K36" s="77">
        <v>83.33</v>
      </c>
      <c r="L36" s="77">
        <v>83.33</v>
      </c>
      <c r="M36" s="77">
        <v>83.33</v>
      </c>
      <c r="N36" s="77">
        <v>83.33</v>
      </c>
      <c r="O36" s="78">
        <f t="shared" si="0"/>
        <v>916.63000000000011</v>
      </c>
    </row>
    <row r="37" spans="1:15" x14ac:dyDescent="0.25">
      <c r="A37" s="76" t="s">
        <v>211</v>
      </c>
      <c r="B37" s="76" t="s">
        <v>500</v>
      </c>
      <c r="C37" s="76" t="s">
        <v>508</v>
      </c>
      <c r="D37" s="77">
        <v>83.33</v>
      </c>
      <c r="E37" s="77">
        <v>83.33</v>
      </c>
      <c r="F37" s="77">
        <v>83.33</v>
      </c>
      <c r="G37" s="77">
        <v>83.33</v>
      </c>
      <c r="H37" s="77">
        <v>83.33</v>
      </c>
      <c r="I37" s="77">
        <v>83.33</v>
      </c>
      <c r="J37" s="77">
        <v>83.33</v>
      </c>
      <c r="K37" s="77">
        <v>83.33</v>
      </c>
      <c r="L37" s="77">
        <v>83.33</v>
      </c>
      <c r="M37" s="77">
        <v>83.33</v>
      </c>
      <c r="N37" s="77">
        <v>83.33</v>
      </c>
      <c r="O37" s="78">
        <f t="shared" si="0"/>
        <v>916.63000000000011</v>
      </c>
    </row>
    <row r="38" spans="1:15" x14ac:dyDescent="0.25">
      <c r="A38" s="76" t="s">
        <v>211</v>
      </c>
      <c r="B38" s="76" t="s">
        <v>500</v>
      </c>
      <c r="C38" s="76" t="s">
        <v>506</v>
      </c>
      <c r="O38" s="78">
        <f t="shared" si="0"/>
        <v>0</v>
      </c>
    </row>
    <row r="39" spans="1:15" x14ac:dyDescent="0.25">
      <c r="A39" s="76" t="s">
        <v>211</v>
      </c>
      <c r="B39" s="76" t="s">
        <v>500</v>
      </c>
      <c r="C39" s="76" t="s">
        <v>502</v>
      </c>
      <c r="O39" s="78">
        <f t="shared" si="0"/>
        <v>0</v>
      </c>
    </row>
    <row r="40" spans="1:15" x14ac:dyDescent="0.25">
      <c r="A40" s="76" t="s">
        <v>211</v>
      </c>
      <c r="B40" s="76" t="s">
        <v>500</v>
      </c>
      <c r="C40" s="76" t="s">
        <v>504</v>
      </c>
      <c r="O40" s="78">
        <f t="shared" si="0"/>
        <v>0</v>
      </c>
    </row>
    <row r="41" spans="1:15" x14ac:dyDescent="0.25">
      <c r="A41" s="76" t="s">
        <v>211</v>
      </c>
      <c r="B41" s="76" t="s">
        <v>500</v>
      </c>
      <c r="C41" s="76" t="s">
        <v>507</v>
      </c>
      <c r="O41" s="78">
        <f t="shared" si="0"/>
        <v>0</v>
      </c>
    </row>
    <row r="42" spans="1:15" s="83" customFormat="1" x14ac:dyDescent="0.25">
      <c r="A42" s="80" t="s">
        <v>212</v>
      </c>
      <c r="B42" s="80" t="s">
        <v>500</v>
      </c>
      <c r="C42" s="80" t="s">
        <v>501</v>
      </c>
      <c r="D42" s="81">
        <v>41.67</v>
      </c>
      <c r="E42" s="81">
        <v>41.67</v>
      </c>
      <c r="F42" s="81">
        <v>41.67</v>
      </c>
      <c r="G42" s="81">
        <v>41.67</v>
      </c>
      <c r="H42" s="81">
        <v>41.67</v>
      </c>
      <c r="I42" s="81">
        <v>41.67</v>
      </c>
      <c r="J42" s="81">
        <v>41.67</v>
      </c>
      <c r="K42" s="81">
        <v>41.67</v>
      </c>
      <c r="L42" s="81">
        <v>41.67</v>
      </c>
      <c r="M42" s="81">
        <v>41.67</v>
      </c>
      <c r="N42" s="81">
        <v>41.67</v>
      </c>
      <c r="O42" s="82">
        <f t="shared" si="0"/>
        <v>458.37000000000012</v>
      </c>
    </row>
    <row r="43" spans="1:15" s="83" customFormat="1" x14ac:dyDescent="0.25">
      <c r="A43" s="80" t="s">
        <v>212</v>
      </c>
      <c r="B43" s="80" t="s">
        <v>500</v>
      </c>
      <c r="C43" s="80" t="s">
        <v>502</v>
      </c>
      <c r="D43" s="81">
        <v>41.67</v>
      </c>
      <c r="E43" s="81">
        <v>41.67</v>
      </c>
      <c r="F43" s="81">
        <v>41.67</v>
      </c>
      <c r="G43" s="81">
        <v>41.67</v>
      </c>
      <c r="H43" s="81">
        <v>41.67</v>
      </c>
      <c r="I43" s="81">
        <v>41.67</v>
      </c>
      <c r="J43" s="81">
        <v>41.67</v>
      </c>
      <c r="K43" s="81">
        <v>41.67</v>
      </c>
      <c r="L43" s="81">
        <v>41.67</v>
      </c>
      <c r="M43" s="81">
        <v>41.67</v>
      </c>
      <c r="N43" s="81">
        <v>41.67</v>
      </c>
      <c r="O43" s="82">
        <f t="shared" si="0"/>
        <v>458.37000000000012</v>
      </c>
    </row>
    <row r="44" spans="1:15" s="83" customFormat="1" x14ac:dyDescent="0.25">
      <c r="A44" s="80" t="s">
        <v>212</v>
      </c>
      <c r="B44" s="80" t="s">
        <v>500</v>
      </c>
      <c r="C44" s="80" t="s">
        <v>503</v>
      </c>
      <c r="D44" s="81">
        <v>208.33</v>
      </c>
      <c r="E44" s="81">
        <v>208.33</v>
      </c>
      <c r="F44" s="81">
        <v>208.33</v>
      </c>
      <c r="G44" s="81">
        <v>208.33</v>
      </c>
      <c r="H44" s="81">
        <v>208.33</v>
      </c>
      <c r="I44" s="81">
        <v>208.33</v>
      </c>
      <c r="J44" s="81">
        <v>208.33</v>
      </c>
      <c r="K44" s="81">
        <v>208.33</v>
      </c>
      <c r="L44" s="81">
        <v>208.33</v>
      </c>
      <c r="M44" s="81">
        <v>208.33</v>
      </c>
      <c r="N44" s="81">
        <v>208.33</v>
      </c>
      <c r="O44" s="82">
        <f t="shared" si="0"/>
        <v>2291.6299999999997</v>
      </c>
    </row>
    <row r="45" spans="1:15" s="83" customFormat="1" x14ac:dyDescent="0.25">
      <c r="A45" s="80" t="s">
        <v>212</v>
      </c>
      <c r="B45" s="80" t="s">
        <v>500</v>
      </c>
      <c r="C45" s="80" t="s">
        <v>505</v>
      </c>
      <c r="D45" s="81">
        <v>166.67</v>
      </c>
      <c r="E45" s="81">
        <v>166.67</v>
      </c>
      <c r="F45" s="81">
        <v>166.67</v>
      </c>
      <c r="G45" s="81">
        <v>166.67</v>
      </c>
      <c r="H45" s="81">
        <v>166.67</v>
      </c>
      <c r="I45" s="81">
        <v>166.67</v>
      </c>
      <c r="J45" s="81">
        <v>166.67</v>
      </c>
      <c r="K45" s="81">
        <v>166.67</v>
      </c>
      <c r="L45" s="81">
        <v>166.67</v>
      </c>
      <c r="M45" s="81">
        <v>166.67</v>
      </c>
      <c r="N45" s="81">
        <v>166.67</v>
      </c>
      <c r="O45" s="82">
        <f t="shared" si="0"/>
        <v>1833.3700000000001</v>
      </c>
    </row>
    <row r="46" spans="1:15" s="83" customFormat="1" x14ac:dyDescent="0.25">
      <c r="A46" s="80" t="s">
        <v>212</v>
      </c>
      <c r="B46" s="80" t="s">
        <v>500</v>
      </c>
      <c r="C46" s="80" t="s">
        <v>506</v>
      </c>
      <c r="D46" s="81">
        <v>83.33</v>
      </c>
      <c r="E46" s="81">
        <v>83.33</v>
      </c>
      <c r="F46" s="81">
        <v>83.33</v>
      </c>
      <c r="G46" s="81">
        <v>83.33</v>
      </c>
      <c r="H46" s="81">
        <v>83.33</v>
      </c>
      <c r="I46" s="81">
        <v>83.33</v>
      </c>
      <c r="J46" s="81">
        <v>83.33</v>
      </c>
      <c r="K46" s="81">
        <v>83.33</v>
      </c>
      <c r="L46" s="81">
        <v>83.33</v>
      </c>
      <c r="M46" s="81">
        <v>83.33</v>
      </c>
      <c r="N46" s="81">
        <v>83.33</v>
      </c>
      <c r="O46" s="82">
        <f t="shared" si="0"/>
        <v>916.63000000000011</v>
      </c>
    </row>
    <row r="47" spans="1:15" s="83" customFormat="1" x14ac:dyDescent="0.25">
      <c r="A47" s="80" t="s">
        <v>212</v>
      </c>
      <c r="B47" s="80" t="s">
        <v>500</v>
      </c>
      <c r="C47" s="80" t="s">
        <v>507</v>
      </c>
      <c r="D47" s="81">
        <v>41.67</v>
      </c>
      <c r="E47" s="81">
        <v>41.67</v>
      </c>
      <c r="F47" s="81">
        <v>41.67</v>
      </c>
      <c r="G47" s="81">
        <v>41.67</v>
      </c>
      <c r="H47" s="81">
        <v>41.67</v>
      </c>
      <c r="I47" s="81">
        <v>41.67</v>
      </c>
      <c r="J47" s="81">
        <v>41.67</v>
      </c>
      <c r="K47" s="81">
        <v>41.67</v>
      </c>
      <c r="L47" s="81">
        <v>41.67</v>
      </c>
      <c r="M47" s="81">
        <v>41.67</v>
      </c>
      <c r="N47" s="81">
        <v>41.67</v>
      </c>
      <c r="O47" s="82">
        <f t="shared" si="0"/>
        <v>458.37000000000012</v>
      </c>
    </row>
    <row r="48" spans="1:15" s="83" customFormat="1" x14ac:dyDescent="0.25">
      <c r="A48" s="80" t="s">
        <v>212</v>
      </c>
      <c r="B48" s="80" t="s">
        <v>500</v>
      </c>
      <c r="C48" s="80" t="s">
        <v>508</v>
      </c>
      <c r="D48" s="81">
        <v>125</v>
      </c>
      <c r="E48" s="81">
        <v>125</v>
      </c>
      <c r="F48" s="81">
        <v>125</v>
      </c>
      <c r="G48" s="81">
        <v>125</v>
      </c>
      <c r="H48" s="81">
        <v>125</v>
      </c>
      <c r="I48" s="81">
        <v>125</v>
      </c>
      <c r="J48" s="81">
        <v>125</v>
      </c>
      <c r="K48" s="81">
        <v>125</v>
      </c>
      <c r="L48" s="81">
        <v>125</v>
      </c>
      <c r="M48" s="81">
        <v>125</v>
      </c>
      <c r="N48" s="81">
        <v>125</v>
      </c>
      <c r="O48" s="82">
        <f t="shared" si="0"/>
        <v>1375</v>
      </c>
    </row>
    <row r="49" spans="1:15" s="83" customFormat="1" x14ac:dyDescent="0.25">
      <c r="A49" s="80" t="s">
        <v>212</v>
      </c>
      <c r="B49" s="80" t="s">
        <v>500</v>
      </c>
      <c r="C49" s="80" t="s">
        <v>504</v>
      </c>
      <c r="D49" s="81"/>
      <c r="E49" s="81"/>
      <c r="F49" s="81"/>
      <c r="G49" s="81"/>
      <c r="H49" s="81"/>
      <c r="I49" s="81"/>
      <c r="J49" s="81"/>
      <c r="K49" s="81"/>
      <c r="L49" s="81"/>
      <c r="M49" s="81"/>
      <c r="N49" s="81"/>
      <c r="O49" s="82">
        <f t="shared" si="0"/>
        <v>0</v>
      </c>
    </row>
    <row r="50" spans="1:15" x14ac:dyDescent="0.25">
      <c r="A50" s="76" t="s">
        <v>214</v>
      </c>
      <c r="B50" s="76" t="s">
        <v>500</v>
      </c>
      <c r="C50" s="76" t="s">
        <v>502</v>
      </c>
      <c r="D50" s="77">
        <v>83.33</v>
      </c>
      <c r="E50" s="77">
        <v>83.33</v>
      </c>
      <c r="F50" s="77">
        <v>83.33</v>
      </c>
      <c r="G50" s="77">
        <v>83.33</v>
      </c>
      <c r="H50" s="77">
        <v>83.33</v>
      </c>
      <c r="I50" s="77">
        <v>83.33</v>
      </c>
      <c r="J50" s="77">
        <v>83.33</v>
      </c>
      <c r="K50" s="77">
        <v>83.33</v>
      </c>
      <c r="L50" s="77">
        <v>83.33</v>
      </c>
      <c r="M50" s="77">
        <v>83.33</v>
      </c>
      <c r="N50" s="77">
        <v>83.33</v>
      </c>
      <c r="O50" s="78">
        <f t="shared" si="0"/>
        <v>916.63000000000011</v>
      </c>
    </row>
    <row r="51" spans="1:15" x14ac:dyDescent="0.25">
      <c r="A51" s="76" t="s">
        <v>214</v>
      </c>
      <c r="B51" s="76" t="s">
        <v>500</v>
      </c>
      <c r="C51" s="76" t="s">
        <v>503</v>
      </c>
      <c r="D51" s="77">
        <v>250</v>
      </c>
      <c r="E51" s="77">
        <v>250</v>
      </c>
      <c r="F51" s="77">
        <v>250</v>
      </c>
      <c r="G51" s="77">
        <v>250</v>
      </c>
      <c r="H51" s="77">
        <v>250</v>
      </c>
      <c r="I51" s="77">
        <v>250</v>
      </c>
      <c r="J51" s="77">
        <v>250</v>
      </c>
      <c r="K51" s="77">
        <v>250</v>
      </c>
      <c r="L51" s="77">
        <v>250</v>
      </c>
      <c r="M51" s="77">
        <v>250</v>
      </c>
      <c r="N51" s="77">
        <v>250</v>
      </c>
      <c r="O51" s="78">
        <f t="shared" si="0"/>
        <v>2750</v>
      </c>
    </row>
    <row r="52" spans="1:15" x14ac:dyDescent="0.25">
      <c r="A52" s="76" t="s">
        <v>214</v>
      </c>
      <c r="B52" s="76" t="s">
        <v>500</v>
      </c>
      <c r="C52" s="76" t="s">
        <v>505</v>
      </c>
      <c r="D52" s="77">
        <v>166.67</v>
      </c>
      <c r="E52" s="77">
        <v>166.67</v>
      </c>
      <c r="F52" s="77">
        <v>166.67</v>
      </c>
      <c r="G52" s="77">
        <v>166.67</v>
      </c>
      <c r="H52" s="77">
        <v>166.67</v>
      </c>
      <c r="I52" s="77">
        <v>166.67</v>
      </c>
      <c r="J52" s="77">
        <v>166.67</v>
      </c>
      <c r="K52" s="77">
        <v>166.67</v>
      </c>
      <c r="L52" s="77">
        <v>166.67</v>
      </c>
      <c r="M52" s="77">
        <v>166.67</v>
      </c>
      <c r="N52" s="77">
        <v>166.67</v>
      </c>
      <c r="O52" s="78">
        <f t="shared" si="0"/>
        <v>1833.3700000000001</v>
      </c>
    </row>
    <row r="53" spans="1:15" x14ac:dyDescent="0.25">
      <c r="A53" s="76" t="s">
        <v>214</v>
      </c>
      <c r="B53" s="76" t="s">
        <v>500</v>
      </c>
      <c r="C53" s="76" t="s">
        <v>506</v>
      </c>
      <c r="D53" s="77">
        <v>125</v>
      </c>
      <c r="E53" s="77">
        <v>125</v>
      </c>
      <c r="F53" s="77">
        <v>125</v>
      </c>
      <c r="G53" s="77">
        <v>125</v>
      </c>
      <c r="H53" s="77">
        <v>125</v>
      </c>
      <c r="I53" s="77">
        <v>125</v>
      </c>
      <c r="J53" s="77">
        <v>125</v>
      </c>
      <c r="K53" s="77">
        <v>125</v>
      </c>
      <c r="L53" s="77">
        <v>125</v>
      </c>
      <c r="M53" s="77">
        <v>125</v>
      </c>
      <c r="N53" s="77">
        <v>125</v>
      </c>
      <c r="O53" s="78">
        <f t="shared" si="0"/>
        <v>1375</v>
      </c>
    </row>
    <row r="54" spans="1:15" x14ac:dyDescent="0.25">
      <c r="A54" s="76" t="s">
        <v>214</v>
      </c>
      <c r="B54" s="76" t="s">
        <v>500</v>
      </c>
      <c r="C54" s="76" t="s">
        <v>507</v>
      </c>
      <c r="D54" s="77">
        <v>41.67</v>
      </c>
      <c r="E54" s="77">
        <v>41.67</v>
      </c>
      <c r="F54" s="77">
        <v>41.67</v>
      </c>
      <c r="G54" s="77">
        <v>41.67</v>
      </c>
      <c r="H54" s="77">
        <v>41.67</v>
      </c>
      <c r="I54" s="77">
        <v>41.67</v>
      </c>
      <c r="J54" s="77">
        <v>41.67</v>
      </c>
      <c r="K54" s="77">
        <v>41.67</v>
      </c>
      <c r="L54" s="77">
        <v>41.67</v>
      </c>
      <c r="M54" s="77">
        <v>41.67</v>
      </c>
      <c r="N54" s="77">
        <v>41.67</v>
      </c>
      <c r="O54" s="78">
        <f t="shared" si="0"/>
        <v>458.37000000000012</v>
      </c>
    </row>
    <row r="55" spans="1:15" x14ac:dyDescent="0.25">
      <c r="A55" s="76" t="s">
        <v>214</v>
      </c>
      <c r="B55" s="76" t="s">
        <v>500</v>
      </c>
      <c r="C55" s="76" t="s">
        <v>508</v>
      </c>
      <c r="D55" s="77">
        <v>166.67</v>
      </c>
      <c r="E55" s="77">
        <v>166.67</v>
      </c>
      <c r="F55" s="77">
        <v>166.67</v>
      </c>
      <c r="G55" s="77">
        <v>166.67</v>
      </c>
      <c r="H55" s="77">
        <v>166.67</v>
      </c>
      <c r="I55" s="77">
        <v>166.67</v>
      </c>
      <c r="J55" s="77">
        <v>166.67</v>
      </c>
      <c r="K55" s="77">
        <v>166.67</v>
      </c>
      <c r="L55" s="77">
        <v>166.67</v>
      </c>
      <c r="M55" s="77">
        <v>166.67</v>
      </c>
      <c r="N55" s="77">
        <v>166.67</v>
      </c>
      <c r="O55" s="78">
        <f t="shared" si="0"/>
        <v>1833.3700000000001</v>
      </c>
    </row>
    <row r="56" spans="1:15" x14ac:dyDescent="0.25">
      <c r="A56" s="76" t="s">
        <v>214</v>
      </c>
      <c r="B56" s="76" t="s">
        <v>500</v>
      </c>
      <c r="C56" s="76" t="s">
        <v>504</v>
      </c>
      <c r="O56" s="78">
        <f t="shared" si="0"/>
        <v>0</v>
      </c>
    </row>
    <row r="57" spans="1:15" s="83" customFormat="1" x14ac:dyDescent="0.25">
      <c r="A57" s="80" t="s">
        <v>215</v>
      </c>
      <c r="B57" s="80" t="s">
        <v>500</v>
      </c>
      <c r="C57" s="80" t="s">
        <v>501</v>
      </c>
      <c r="D57" s="81">
        <v>3375</v>
      </c>
      <c r="E57" s="81">
        <v>3375</v>
      </c>
      <c r="F57" s="81">
        <v>3375</v>
      </c>
      <c r="G57" s="81">
        <v>3375</v>
      </c>
      <c r="H57" s="81">
        <v>3375</v>
      </c>
      <c r="I57" s="81">
        <v>3375</v>
      </c>
      <c r="J57" s="81">
        <v>3375</v>
      </c>
      <c r="K57" s="81">
        <v>3375</v>
      </c>
      <c r="L57" s="81">
        <v>3375</v>
      </c>
      <c r="M57" s="81">
        <v>3375</v>
      </c>
      <c r="N57" s="81">
        <v>3375</v>
      </c>
      <c r="O57" s="82">
        <f t="shared" si="0"/>
        <v>37125</v>
      </c>
    </row>
    <row r="58" spans="1:15" s="83" customFormat="1" x14ac:dyDescent="0.25">
      <c r="A58" s="80" t="s">
        <v>215</v>
      </c>
      <c r="B58" s="80" t="s">
        <v>500</v>
      </c>
      <c r="C58" s="80" t="s">
        <v>502</v>
      </c>
      <c r="D58" s="81">
        <v>1291.67</v>
      </c>
      <c r="E58" s="81">
        <v>1291.67</v>
      </c>
      <c r="F58" s="81">
        <v>1291.67</v>
      </c>
      <c r="G58" s="81">
        <v>1291.67</v>
      </c>
      <c r="H58" s="81">
        <v>1291.67</v>
      </c>
      <c r="I58" s="81">
        <v>1291.67</v>
      </c>
      <c r="J58" s="81">
        <v>1291.67</v>
      </c>
      <c r="K58" s="81">
        <v>1291.67</v>
      </c>
      <c r="L58" s="81">
        <v>1291.67</v>
      </c>
      <c r="M58" s="81">
        <v>1291.67</v>
      </c>
      <c r="N58" s="81">
        <v>1291.67</v>
      </c>
      <c r="O58" s="82">
        <f t="shared" si="0"/>
        <v>14208.37</v>
      </c>
    </row>
    <row r="59" spans="1:15" s="83" customFormat="1" x14ac:dyDescent="0.25">
      <c r="A59" s="80" t="s">
        <v>215</v>
      </c>
      <c r="B59" s="80" t="s">
        <v>500</v>
      </c>
      <c r="C59" s="80" t="s">
        <v>509</v>
      </c>
      <c r="D59" s="81">
        <v>6708.33</v>
      </c>
      <c r="E59" s="81">
        <v>6708.33</v>
      </c>
      <c r="F59" s="81">
        <v>6708.33</v>
      </c>
      <c r="G59" s="81">
        <v>6708.33</v>
      </c>
      <c r="H59" s="81">
        <v>6708.33</v>
      </c>
      <c r="I59" s="81">
        <v>6708.33</v>
      </c>
      <c r="J59" s="81">
        <v>6708.33</v>
      </c>
      <c r="K59" s="81">
        <v>6708.33</v>
      </c>
      <c r="L59" s="81">
        <v>6708.33</v>
      </c>
      <c r="M59" s="81">
        <v>6708.33</v>
      </c>
      <c r="N59" s="81">
        <v>6708.33</v>
      </c>
      <c r="O59" s="82">
        <f t="shared" si="0"/>
        <v>73791.63</v>
      </c>
    </row>
    <row r="60" spans="1:15" s="83" customFormat="1" x14ac:dyDescent="0.25">
      <c r="A60" s="80" t="s">
        <v>215</v>
      </c>
      <c r="B60" s="80" t="s">
        <v>500</v>
      </c>
      <c r="C60" s="80" t="s">
        <v>503</v>
      </c>
      <c r="D60" s="81">
        <v>583.33000000000004</v>
      </c>
      <c r="E60" s="81">
        <v>583.33000000000004</v>
      </c>
      <c r="F60" s="81">
        <v>583.33000000000004</v>
      </c>
      <c r="G60" s="81">
        <v>583.33000000000004</v>
      </c>
      <c r="H60" s="81">
        <v>583.33000000000004</v>
      </c>
      <c r="I60" s="81">
        <v>583.33000000000004</v>
      </c>
      <c r="J60" s="81">
        <v>583.33000000000004</v>
      </c>
      <c r="K60" s="81">
        <v>583.33000000000004</v>
      </c>
      <c r="L60" s="81">
        <v>583.33000000000004</v>
      </c>
      <c r="M60" s="81">
        <v>583.33000000000004</v>
      </c>
      <c r="N60" s="81">
        <v>583.33000000000004</v>
      </c>
      <c r="O60" s="82">
        <f t="shared" si="0"/>
        <v>6416.63</v>
      </c>
    </row>
    <row r="61" spans="1:15" s="83" customFormat="1" x14ac:dyDescent="0.25">
      <c r="A61" s="80" t="s">
        <v>215</v>
      </c>
      <c r="B61" s="80" t="s">
        <v>500</v>
      </c>
      <c r="C61" s="80" t="s">
        <v>504</v>
      </c>
      <c r="D61" s="81">
        <v>541.66999999999996</v>
      </c>
      <c r="E61" s="81">
        <v>541.66999999999996</v>
      </c>
      <c r="F61" s="81">
        <v>541.66999999999996</v>
      </c>
      <c r="G61" s="81">
        <v>541.66999999999996</v>
      </c>
      <c r="H61" s="81">
        <v>541.66999999999996</v>
      </c>
      <c r="I61" s="81">
        <v>541.66999999999996</v>
      </c>
      <c r="J61" s="81">
        <v>541.66999999999996</v>
      </c>
      <c r="K61" s="81">
        <v>541.66999999999996</v>
      </c>
      <c r="L61" s="81">
        <v>541.66999999999996</v>
      </c>
      <c r="M61" s="81">
        <v>541.66999999999996</v>
      </c>
      <c r="N61" s="81">
        <v>541.66999999999996</v>
      </c>
      <c r="O61" s="82">
        <f t="shared" si="0"/>
        <v>5958.37</v>
      </c>
    </row>
    <row r="62" spans="1:15" s="83" customFormat="1" x14ac:dyDescent="0.25">
      <c r="A62" s="80" t="s">
        <v>215</v>
      </c>
      <c r="B62" s="80" t="s">
        <v>500</v>
      </c>
      <c r="C62" s="80" t="s">
        <v>505</v>
      </c>
      <c r="D62" s="81">
        <v>416.67</v>
      </c>
      <c r="E62" s="81">
        <v>416.67</v>
      </c>
      <c r="F62" s="81">
        <v>416.67</v>
      </c>
      <c r="G62" s="81">
        <v>416.67</v>
      </c>
      <c r="H62" s="81">
        <v>416.67</v>
      </c>
      <c r="I62" s="81">
        <v>416.67</v>
      </c>
      <c r="J62" s="81">
        <v>416.67</v>
      </c>
      <c r="K62" s="81">
        <v>416.67</v>
      </c>
      <c r="L62" s="81">
        <v>416.67</v>
      </c>
      <c r="M62" s="81">
        <v>416.67</v>
      </c>
      <c r="N62" s="81">
        <v>416.67</v>
      </c>
      <c r="O62" s="82">
        <f t="shared" si="0"/>
        <v>4583.37</v>
      </c>
    </row>
    <row r="63" spans="1:15" s="83" customFormat="1" x14ac:dyDescent="0.25">
      <c r="A63" s="80" t="s">
        <v>215</v>
      </c>
      <c r="B63" s="80" t="s">
        <v>500</v>
      </c>
      <c r="C63" s="80" t="s">
        <v>506</v>
      </c>
      <c r="D63" s="81">
        <v>125</v>
      </c>
      <c r="E63" s="81">
        <v>125</v>
      </c>
      <c r="F63" s="81">
        <v>125</v>
      </c>
      <c r="G63" s="81">
        <v>125</v>
      </c>
      <c r="H63" s="81">
        <v>125</v>
      </c>
      <c r="I63" s="81">
        <v>125</v>
      </c>
      <c r="J63" s="81">
        <v>125</v>
      </c>
      <c r="K63" s="81">
        <v>125</v>
      </c>
      <c r="L63" s="81">
        <v>125</v>
      </c>
      <c r="M63" s="81">
        <v>125</v>
      </c>
      <c r="N63" s="81">
        <v>125</v>
      </c>
      <c r="O63" s="82">
        <f t="shared" si="0"/>
        <v>1375</v>
      </c>
    </row>
    <row r="64" spans="1:15" s="83" customFormat="1" x14ac:dyDescent="0.25">
      <c r="A64" s="80" t="s">
        <v>215</v>
      </c>
      <c r="B64" s="80" t="s">
        <v>500</v>
      </c>
      <c r="C64" s="80" t="s">
        <v>507</v>
      </c>
      <c r="D64" s="81">
        <v>83.33</v>
      </c>
      <c r="E64" s="81">
        <v>83.33</v>
      </c>
      <c r="F64" s="81">
        <v>83.33</v>
      </c>
      <c r="G64" s="81">
        <v>83.33</v>
      </c>
      <c r="H64" s="81">
        <v>83.33</v>
      </c>
      <c r="I64" s="81">
        <v>83.33</v>
      </c>
      <c r="J64" s="81">
        <v>83.33</v>
      </c>
      <c r="K64" s="81">
        <v>83.33</v>
      </c>
      <c r="L64" s="81">
        <v>83.33</v>
      </c>
      <c r="M64" s="81">
        <v>83.33</v>
      </c>
      <c r="N64" s="81">
        <v>83.33</v>
      </c>
      <c r="O64" s="82">
        <f t="shared" si="0"/>
        <v>916.63000000000011</v>
      </c>
    </row>
    <row r="65" spans="1:15" s="83" customFormat="1" x14ac:dyDescent="0.25">
      <c r="A65" s="80" t="s">
        <v>215</v>
      </c>
      <c r="B65" s="80" t="s">
        <v>500</v>
      </c>
      <c r="C65" s="80" t="s">
        <v>508</v>
      </c>
      <c r="D65" s="81">
        <v>3250</v>
      </c>
      <c r="E65" s="81">
        <v>3250</v>
      </c>
      <c r="F65" s="81">
        <v>3250</v>
      </c>
      <c r="G65" s="81">
        <v>3250</v>
      </c>
      <c r="H65" s="81">
        <v>3250</v>
      </c>
      <c r="I65" s="81">
        <v>3250</v>
      </c>
      <c r="J65" s="81">
        <v>3250</v>
      </c>
      <c r="K65" s="81">
        <v>3250</v>
      </c>
      <c r="L65" s="81">
        <v>3250</v>
      </c>
      <c r="M65" s="81">
        <v>3250</v>
      </c>
      <c r="N65" s="81">
        <v>3250</v>
      </c>
      <c r="O65" s="82">
        <f t="shared" si="0"/>
        <v>35750</v>
      </c>
    </row>
    <row r="66" spans="1:15" s="83" customFormat="1" x14ac:dyDescent="0.25">
      <c r="A66" s="80" t="s">
        <v>215</v>
      </c>
      <c r="B66" s="80" t="s">
        <v>500</v>
      </c>
      <c r="C66" s="80" t="s">
        <v>510</v>
      </c>
      <c r="D66" s="81"/>
      <c r="E66" s="81"/>
      <c r="F66" s="81"/>
      <c r="G66" s="81"/>
      <c r="H66" s="81"/>
      <c r="I66" s="81"/>
      <c r="J66" s="81"/>
      <c r="K66" s="81"/>
      <c r="L66" s="81"/>
      <c r="M66" s="81"/>
      <c r="N66" s="81"/>
      <c r="O66" s="82">
        <f t="shared" si="0"/>
        <v>0</v>
      </c>
    </row>
    <row r="67" spans="1:15" x14ac:dyDescent="0.25">
      <c r="A67" s="76" t="s">
        <v>216</v>
      </c>
      <c r="B67" s="76" t="s">
        <v>500</v>
      </c>
      <c r="C67" s="76" t="s">
        <v>501</v>
      </c>
      <c r="D67" s="77">
        <v>291.67</v>
      </c>
      <c r="E67" s="77">
        <v>291.67</v>
      </c>
      <c r="F67" s="77">
        <v>291.67</v>
      </c>
      <c r="G67" s="77">
        <v>291.67</v>
      </c>
      <c r="H67" s="77">
        <v>291.67</v>
      </c>
      <c r="I67" s="77">
        <v>291.67</v>
      </c>
      <c r="J67" s="77">
        <v>291.67</v>
      </c>
      <c r="K67" s="77">
        <v>291.67</v>
      </c>
      <c r="L67" s="77">
        <v>291.67</v>
      </c>
      <c r="M67" s="77">
        <v>291.67</v>
      </c>
      <c r="N67" s="77">
        <v>291.67</v>
      </c>
      <c r="O67" s="78">
        <f t="shared" ref="O67:O130" si="1">SUM(D67:N67)</f>
        <v>3208.3700000000003</v>
      </c>
    </row>
    <row r="68" spans="1:15" x14ac:dyDescent="0.25">
      <c r="A68" s="76" t="s">
        <v>216</v>
      </c>
      <c r="B68" s="76" t="s">
        <v>500</v>
      </c>
      <c r="C68" s="76" t="s">
        <v>502</v>
      </c>
      <c r="D68" s="77">
        <v>166.67</v>
      </c>
      <c r="E68" s="77">
        <v>166.67</v>
      </c>
      <c r="F68" s="77">
        <v>166.67</v>
      </c>
      <c r="G68" s="77">
        <v>166.67</v>
      </c>
      <c r="H68" s="77">
        <v>166.67</v>
      </c>
      <c r="I68" s="77">
        <v>166.67</v>
      </c>
      <c r="J68" s="77">
        <v>166.67</v>
      </c>
      <c r="K68" s="77">
        <v>166.67</v>
      </c>
      <c r="L68" s="77">
        <v>166.67</v>
      </c>
      <c r="M68" s="77">
        <v>166.67</v>
      </c>
      <c r="N68" s="77">
        <v>166.67</v>
      </c>
      <c r="O68" s="78">
        <f t="shared" si="1"/>
        <v>1833.3700000000001</v>
      </c>
    </row>
    <row r="69" spans="1:15" x14ac:dyDescent="0.25">
      <c r="A69" s="76" t="s">
        <v>216</v>
      </c>
      <c r="B69" s="76" t="s">
        <v>500</v>
      </c>
      <c r="C69" s="76" t="s">
        <v>503</v>
      </c>
      <c r="D69" s="77">
        <v>291.67</v>
      </c>
      <c r="E69" s="77">
        <v>291.67</v>
      </c>
      <c r="F69" s="77">
        <v>291.67</v>
      </c>
      <c r="G69" s="77">
        <v>291.67</v>
      </c>
      <c r="H69" s="77">
        <v>291.67</v>
      </c>
      <c r="I69" s="77">
        <v>291.67</v>
      </c>
      <c r="J69" s="77">
        <v>291.67</v>
      </c>
      <c r="K69" s="77">
        <v>291.67</v>
      </c>
      <c r="L69" s="77">
        <v>291.67</v>
      </c>
      <c r="M69" s="77">
        <v>291.67</v>
      </c>
      <c r="N69" s="77">
        <v>291.67</v>
      </c>
      <c r="O69" s="78">
        <f t="shared" si="1"/>
        <v>3208.3700000000003</v>
      </c>
    </row>
    <row r="70" spans="1:15" x14ac:dyDescent="0.25">
      <c r="A70" s="76" t="s">
        <v>216</v>
      </c>
      <c r="B70" s="76" t="s">
        <v>500</v>
      </c>
      <c r="C70" s="76" t="s">
        <v>504</v>
      </c>
      <c r="D70" s="77">
        <v>166.67</v>
      </c>
      <c r="E70" s="77">
        <v>166.67</v>
      </c>
      <c r="F70" s="77">
        <v>166.67</v>
      </c>
      <c r="G70" s="77">
        <v>166.67</v>
      </c>
      <c r="H70" s="77">
        <v>166.67</v>
      </c>
      <c r="I70" s="77">
        <v>166.67</v>
      </c>
      <c r="J70" s="77">
        <v>166.67</v>
      </c>
      <c r="K70" s="77">
        <v>166.67</v>
      </c>
      <c r="L70" s="77">
        <v>166.67</v>
      </c>
      <c r="M70" s="77">
        <v>166.67</v>
      </c>
      <c r="N70" s="77">
        <v>166.67</v>
      </c>
      <c r="O70" s="78">
        <f t="shared" si="1"/>
        <v>1833.3700000000001</v>
      </c>
    </row>
    <row r="71" spans="1:15" x14ac:dyDescent="0.25">
      <c r="A71" s="76" t="s">
        <v>216</v>
      </c>
      <c r="B71" s="76" t="s">
        <v>500</v>
      </c>
      <c r="C71" s="76" t="s">
        <v>505</v>
      </c>
      <c r="D71" s="77">
        <v>250</v>
      </c>
      <c r="E71" s="77">
        <v>250</v>
      </c>
      <c r="F71" s="77">
        <v>250</v>
      </c>
      <c r="G71" s="77">
        <v>250</v>
      </c>
      <c r="H71" s="77">
        <v>250</v>
      </c>
      <c r="I71" s="77">
        <v>250</v>
      </c>
      <c r="J71" s="77">
        <v>250</v>
      </c>
      <c r="K71" s="77">
        <v>250</v>
      </c>
      <c r="L71" s="77">
        <v>250</v>
      </c>
      <c r="M71" s="77">
        <v>250</v>
      </c>
      <c r="N71" s="77">
        <v>250</v>
      </c>
      <c r="O71" s="78">
        <f t="shared" si="1"/>
        <v>2750</v>
      </c>
    </row>
    <row r="72" spans="1:15" x14ac:dyDescent="0.25">
      <c r="A72" s="76" t="s">
        <v>216</v>
      </c>
      <c r="B72" s="76" t="s">
        <v>500</v>
      </c>
      <c r="C72" s="76" t="s">
        <v>506</v>
      </c>
      <c r="D72" s="77">
        <v>125</v>
      </c>
      <c r="E72" s="77">
        <v>125</v>
      </c>
      <c r="F72" s="77">
        <v>125</v>
      </c>
      <c r="G72" s="77">
        <v>125</v>
      </c>
      <c r="H72" s="77">
        <v>125</v>
      </c>
      <c r="I72" s="77">
        <v>125</v>
      </c>
      <c r="J72" s="77">
        <v>125</v>
      </c>
      <c r="K72" s="77">
        <v>125</v>
      </c>
      <c r="L72" s="77">
        <v>125</v>
      </c>
      <c r="M72" s="77">
        <v>125</v>
      </c>
      <c r="N72" s="77">
        <v>125</v>
      </c>
      <c r="O72" s="78">
        <f t="shared" si="1"/>
        <v>1375</v>
      </c>
    </row>
    <row r="73" spans="1:15" x14ac:dyDescent="0.25">
      <c r="A73" s="76" t="s">
        <v>216</v>
      </c>
      <c r="B73" s="76" t="s">
        <v>500</v>
      </c>
      <c r="C73" s="76" t="s">
        <v>507</v>
      </c>
      <c r="D73" s="77">
        <v>41.67</v>
      </c>
      <c r="E73" s="77">
        <v>41.67</v>
      </c>
      <c r="F73" s="77">
        <v>41.67</v>
      </c>
      <c r="G73" s="77">
        <v>41.67</v>
      </c>
      <c r="H73" s="77">
        <v>41.67</v>
      </c>
      <c r="I73" s="77">
        <v>41.67</v>
      </c>
      <c r="J73" s="77">
        <v>41.67</v>
      </c>
      <c r="K73" s="77">
        <v>41.67</v>
      </c>
      <c r="L73" s="77">
        <v>41.67</v>
      </c>
      <c r="M73" s="77">
        <v>41.67</v>
      </c>
      <c r="N73" s="77">
        <v>41.67</v>
      </c>
      <c r="O73" s="78">
        <f t="shared" si="1"/>
        <v>458.37000000000012</v>
      </c>
    </row>
    <row r="74" spans="1:15" x14ac:dyDescent="0.25">
      <c r="A74" s="76" t="s">
        <v>216</v>
      </c>
      <c r="B74" s="76" t="s">
        <v>500</v>
      </c>
      <c r="C74" s="76" t="s">
        <v>508</v>
      </c>
      <c r="D74" s="77">
        <v>291.67</v>
      </c>
      <c r="E74" s="77">
        <v>291.67</v>
      </c>
      <c r="F74" s="77">
        <v>291.67</v>
      </c>
      <c r="G74" s="77">
        <v>291.67</v>
      </c>
      <c r="H74" s="77">
        <v>291.67</v>
      </c>
      <c r="I74" s="77">
        <v>291.67</v>
      </c>
      <c r="J74" s="77">
        <v>291.67</v>
      </c>
      <c r="K74" s="77">
        <v>291.67</v>
      </c>
      <c r="L74" s="77">
        <v>291.67</v>
      </c>
      <c r="M74" s="77">
        <v>291.67</v>
      </c>
      <c r="N74" s="77">
        <v>291.67</v>
      </c>
      <c r="O74" s="78">
        <f t="shared" si="1"/>
        <v>3208.3700000000003</v>
      </c>
    </row>
    <row r="75" spans="1:15" s="83" customFormat="1" x14ac:dyDescent="0.25">
      <c r="A75" s="80" t="s">
        <v>217</v>
      </c>
      <c r="B75" s="80" t="s">
        <v>500</v>
      </c>
      <c r="C75" s="80" t="s">
        <v>501</v>
      </c>
      <c r="D75" s="81">
        <v>3500</v>
      </c>
      <c r="E75" s="81">
        <v>3500</v>
      </c>
      <c r="F75" s="81">
        <v>3500</v>
      </c>
      <c r="G75" s="81">
        <v>3500</v>
      </c>
      <c r="H75" s="81">
        <v>3500</v>
      </c>
      <c r="I75" s="81">
        <v>3500</v>
      </c>
      <c r="J75" s="81">
        <v>3500</v>
      </c>
      <c r="K75" s="81">
        <v>3500</v>
      </c>
      <c r="L75" s="81">
        <v>3500</v>
      </c>
      <c r="M75" s="81">
        <v>3500</v>
      </c>
      <c r="N75" s="81">
        <v>3500</v>
      </c>
      <c r="O75" s="82">
        <f t="shared" si="1"/>
        <v>38500</v>
      </c>
    </row>
    <row r="76" spans="1:15" s="83" customFormat="1" x14ac:dyDescent="0.25">
      <c r="A76" s="80" t="s">
        <v>217</v>
      </c>
      <c r="B76" s="80" t="s">
        <v>500</v>
      </c>
      <c r="C76" s="80" t="s">
        <v>502</v>
      </c>
      <c r="D76" s="81">
        <v>83.33</v>
      </c>
      <c r="E76" s="81">
        <v>83.33</v>
      </c>
      <c r="F76" s="81">
        <v>83.33</v>
      </c>
      <c r="G76" s="81">
        <v>83.33</v>
      </c>
      <c r="H76" s="81">
        <v>83.33</v>
      </c>
      <c r="I76" s="81">
        <v>83.33</v>
      </c>
      <c r="J76" s="81">
        <v>83.33</v>
      </c>
      <c r="K76" s="81">
        <v>83.33</v>
      </c>
      <c r="L76" s="81">
        <v>83.33</v>
      </c>
      <c r="M76" s="81">
        <v>83.33</v>
      </c>
      <c r="N76" s="81">
        <v>83.33</v>
      </c>
      <c r="O76" s="82">
        <f t="shared" si="1"/>
        <v>916.63000000000011</v>
      </c>
    </row>
    <row r="77" spans="1:15" s="83" customFormat="1" x14ac:dyDescent="0.25">
      <c r="A77" s="80" t="s">
        <v>217</v>
      </c>
      <c r="B77" s="80" t="s">
        <v>500</v>
      </c>
      <c r="C77" s="80" t="s">
        <v>503</v>
      </c>
      <c r="D77" s="81">
        <v>625</v>
      </c>
      <c r="E77" s="81">
        <v>625</v>
      </c>
      <c r="F77" s="81">
        <v>625</v>
      </c>
      <c r="G77" s="81">
        <v>625</v>
      </c>
      <c r="H77" s="81">
        <v>625</v>
      </c>
      <c r="I77" s="81">
        <v>625</v>
      </c>
      <c r="J77" s="81">
        <v>625</v>
      </c>
      <c r="K77" s="81">
        <v>625</v>
      </c>
      <c r="L77" s="81">
        <v>625</v>
      </c>
      <c r="M77" s="81">
        <v>625</v>
      </c>
      <c r="N77" s="81">
        <v>625</v>
      </c>
      <c r="O77" s="82">
        <f t="shared" si="1"/>
        <v>6875</v>
      </c>
    </row>
    <row r="78" spans="1:15" s="83" customFormat="1" x14ac:dyDescent="0.25">
      <c r="A78" s="80" t="s">
        <v>217</v>
      </c>
      <c r="B78" s="80" t="s">
        <v>500</v>
      </c>
      <c r="C78" s="80" t="s">
        <v>504</v>
      </c>
      <c r="D78" s="81">
        <v>83.34</v>
      </c>
      <c r="E78" s="81">
        <v>83.34</v>
      </c>
      <c r="F78" s="81">
        <v>83.34</v>
      </c>
      <c r="G78" s="81">
        <v>83.34</v>
      </c>
      <c r="H78" s="81">
        <v>83.34</v>
      </c>
      <c r="I78" s="81">
        <v>83.34</v>
      </c>
      <c r="J78" s="81">
        <v>83.34</v>
      </c>
      <c r="K78" s="81">
        <v>83.34</v>
      </c>
      <c r="L78" s="81">
        <v>83.34</v>
      </c>
      <c r="M78" s="81">
        <v>83.34</v>
      </c>
      <c r="N78" s="81">
        <v>83.34</v>
      </c>
      <c r="O78" s="82">
        <f t="shared" si="1"/>
        <v>916.74000000000024</v>
      </c>
    </row>
    <row r="79" spans="1:15" s="83" customFormat="1" x14ac:dyDescent="0.25">
      <c r="A79" s="80" t="s">
        <v>217</v>
      </c>
      <c r="B79" s="80" t="s">
        <v>500</v>
      </c>
      <c r="C79" s="80" t="s">
        <v>505</v>
      </c>
      <c r="D79" s="81">
        <v>416.67</v>
      </c>
      <c r="E79" s="81">
        <v>416.67</v>
      </c>
      <c r="F79" s="81">
        <v>416.67</v>
      </c>
      <c r="G79" s="81">
        <v>416.67</v>
      </c>
      <c r="H79" s="81">
        <v>416.67</v>
      </c>
      <c r="I79" s="81">
        <v>416.67</v>
      </c>
      <c r="J79" s="81">
        <v>416.67</v>
      </c>
      <c r="K79" s="81">
        <v>416.67</v>
      </c>
      <c r="L79" s="81">
        <v>416.67</v>
      </c>
      <c r="M79" s="81">
        <v>416.67</v>
      </c>
      <c r="N79" s="81">
        <v>416.67</v>
      </c>
      <c r="O79" s="82">
        <f t="shared" si="1"/>
        <v>4583.37</v>
      </c>
    </row>
    <row r="80" spans="1:15" s="83" customFormat="1" x14ac:dyDescent="0.25">
      <c r="A80" s="80" t="s">
        <v>217</v>
      </c>
      <c r="B80" s="80" t="s">
        <v>500</v>
      </c>
      <c r="C80" s="80" t="s">
        <v>506</v>
      </c>
      <c r="D80" s="81">
        <v>125</v>
      </c>
      <c r="E80" s="81">
        <v>125</v>
      </c>
      <c r="F80" s="81">
        <v>125</v>
      </c>
      <c r="G80" s="81">
        <v>125</v>
      </c>
      <c r="H80" s="81">
        <v>125</v>
      </c>
      <c r="I80" s="81">
        <v>125</v>
      </c>
      <c r="J80" s="81">
        <v>125</v>
      </c>
      <c r="K80" s="81">
        <v>125</v>
      </c>
      <c r="L80" s="81">
        <v>125</v>
      </c>
      <c r="M80" s="81">
        <v>125</v>
      </c>
      <c r="N80" s="81">
        <v>125</v>
      </c>
      <c r="O80" s="82">
        <f t="shared" si="1"/>
        <v>1375</v>
      </c>
    </row>
    <row r="81" spans="1:15" s="83" customFormat="1" x14ac:dyDescent="0.25">
      <c r="A81" s="80" t="s">
        <v>217</v>
      </c>
      <c r="B81" s="80" t="s">
        <v>500</v>
      </c>
      <c r="C81" s="80" t="s">
        <v>507</v>
      </c>
      <c r="D81" s="81">
        <v>83.33</v>
      </c>
      <c r="E81" s="81">
        <v>83.33</v>
      </c>
      <c r="F81" s="81">
        <v>83.33</v>
      </c>
      <c r="G81" s="81">
        <v>83.33</v>
      </c>
      <c r="H81" s="81">
        <v>83.33</v>
      </c>
      <c r="I81" s="81">
        <v>83.33</v>
      </c>
      <c r="J81" s="81">
        <v>83.33</v>
      </c>
      <c r="K81" s="81">
        <v>83.33</v>
      </c>
      <c r="L81" s="81">
        <v>83.33</v>
      </c>
      <c r="M81" s="81">
        <v>83.33</v>
      </c>
      <c r="N81" s="81">
        <v>83.33</v>
      </c>
      <c r="O81" s="82">
        <f t="shared" si="1"/>
        <v>916.63000000000011</v>
      </c>
    </row>
    <row r="82" spans="1:15" s="83" customFormat="1" x14ac:dyDescent="0.25">
      <c r="A82" s="80" t="s">
        <v>217</v>
      </c>
      <c r="B82" s="80" t="s">
        <v>500</v>
      </c>
      <c r="C82" s="80" t="s">
        <v>508</v>
      </c>
      <c r="D82" s="81">
        <v>3166.67</v>
      </c>
      <c r="E82" s="81">
        <v>3166.67</v>
      </c>
      <c r="F82" s="81">
        <v>3166.67</v>
      </c>
      <c r="G82" s="81">
        <v>3166.67</v>
      </c>
      <c r="H82" s="81">
        <v>3166.67</v>
      </c>
      <c r="I82" s="81">
        <v>3166.67</v>
      </c>
      <c r="J82" s="81">
        <v>3166.67</v>
      </c>
      <c r="K82" s="81">
        <v>3166.67</v>
      </c>
      <c r="L82" s="81">
        <v>3166.67</v>
      </c>
      <c r="M82" s="81">
        <v>3166.67</v>
      </c>
      <c r="N82" s="81">
        <v>3166.67</v>
      </c>
      <c r="O82" s="82">
        <f t="shared" si="1"/>
        <v>34833.369999999995</v>
      </c>
    </row>
    <row r="83" spans="1:15" x14ac:dyDescent="0.25">
      <c r="A83" s="76" t="s">
        <v>218</v>
      </c>
      <c r="B83" s="76" t="s">
        <v>500</v>
      </c>
      <c r="C83" s="76" t="s">
        <v>501</v>
      </c>
      <c r="O83" s="78">
        <f t="shared" si="1"/>
        <v>0</v>
      </c>
    </row>
    <row r="84" spans="1:15" x14ac:dyDescent="0.25">
      <c r="A84" s="76" t="s">
        <v>218</v>
      </c>
      <c r="B84" s="76" t="s">
        <v>500</v>
      </c>
      <c r="C84" s="76" t="s">
        <v>506</v>
      </c>
      <c r="O84" s="78">
        <f t="shared" si="1"/>
        <v>0</v>
      </c>
    </row>
    <row r="85" spans="1:15" x14ac:dyDescent="0.25">
      <c r="A85" s="76" t="s">
        <v>218</v>
      </c>
      <c r="B85" s="76" t="s">
        <v>500</v>
      </c>
      <c r="C85" s="76" t="s">
        <v>508</v>
      </c>
      <c r="O85" s="78">
        <f t="shared" si="1"/>
        <v>0</v>
      </c>
    </row>
    <row r="86" spans="1:15" x14ac:dyDescent="0.25">
      <c r="A86" s="76" t="s">
        <v>218</v>
      </c>
      <c r="B86" s="76" t="s">
        <v>500</v>
      </c>
      <c r="C86" s="76" t="s">
        <v>503</v>
      </c>
      <c r="O86" s="78">
        <f t="shared" si="1"/>
        <v>0</v>
      </c>
    </row>
    <row r="87" spans="1:15" x14ac:dyDescent="0.25">
      <c r="A87" s="76" t="s">
        <v>218</v>
      </c>
      <c r="B87" s="76" t="s">
        <v>500</v>
      </c>
      <c r="C87" s="76" t="s">
        <v>502</v>
      </c>
      <c r="O87" s="78">
        <f t="shared" si="1"/>
        <v>0</v>
      </c>
    </row>
    <row r="88" spans="1:15" x14ac:dyDescent="0.25">
      <c r="A88" s="76" t="s">
        <v>218</v>
      </c>
      <c r="B88" s="76" t="s">
        <v>500</v>
      </c>
      <c r="C88" s="76" t="s">
        <v>507</v>
      </c>
      <c r="O88" s="78">
        <f t="shared" si="1"/>
        <v>0</v>
      </c>
    </row>
    <row r="89" spans="1:15" s="83" customFormat="1" x14ac:dyDescent="0.25">
      <c r="A89" s="80" t="s">
        <v>219</v>
      </c>
      <c r="B89" s="80" t="s">
        <v>500</v>
      </c>
      <c r="C89" s="80" t="s">
        <v>501</v>
      </c>
      <c r="D89" s="81">
        <v>3791.67</v>
      </c>
      <c r="E89" s="81">
        <v>3791.67</v>
      </c>
      <c r="F89" s="81">
        <v>3791.67</v>
      </c>
      <c r="G89" s="81">
        <v>3791.67</v>
      </c>
      <c r="H89" s="81">
        <v>3791.67</v>
      </c>
      <c r="I89" s="81">
        <v>3791.67</v>
      </c>
      <c r="J89" s="81">
        <v>3791.67</v>
      </c>
      <c r="K89" s="81">
        <v>3791.67</v>
      </c>
      <c r="L89" s="81">
        <v>3791.67</v>
      </c>
      <c r="M89" s="81">
        <v>3791.67</v>
      </c>
      <c r="N89" s="81">
        <v>3791.67</v>
      </c>
      <c r="O89" s="82">
        <f t="shared" si="1"/>
        <v>41708.369999999988</v>
      </c>
    </row>
    <row r="90" spans="1:15" s="83" customFormat="1" x14ac:dyDescent="0.25">
      <c r="A90" s="80" t="s">
        <v>219</v>
      </c>
      <c r="B90" s="80" t="s">
        <v>500</v>
      </c>
      <c r="C90" s="80" t="s">
        <v>502</v>
      </c>
      <c r="D90" s="81">
        <v>166.67</v>
      </c>
      <c r="E90" s="81">
        <v>166.67</v>
      </c>
      <c r="F90" s="81">
        <v>166.67</v>
      </c>
      <c r="G90" s="81">
        <v>166.67</v>
      </c>
      <c r="H90" s="81">
        <v>166.67</v>
      </c>
      <c r="I90" s="81">
        <v>166.67</v>
      </c>
      <c r="J90" s="81">
        <v>166.67</v>
      </c>
      <c r="K90" s="81">
        <v>166.67</v>
      </c>
      <c r="L90" s="81">
        <v>166.67</v>
      </c>
      <c r="M90" s="81">
        <v>166.67</v>
      </c>
      <c r="N90" s="81">
        <v>166.67</v>
      </c>
      <c r="O90" s="82">
        <f t="shared" si="1"/>
        <v>1833.3700000000001</v>
      </c>
    </row>
    <row r="91" spans="1:15" s="83" customFormat="1" x14ac:dyDescent="0.25">
      <c r="A91" s="80" t="s">
        <v>219</v>
      </c>
      <c r="B91" s="80" t="s">
        <v>500</v>
      </c>
      <c r="C91" s="80" t="s">
        <v>503</v>
      </c>
      <c r="D91" s="81">
        <v>1041.67</v>
      </c>
      <c r="E91" s="81">
        <v>1041.67</v>
      </c>
      <c r="F91" s="81">
        <v>1041.67</v>
      </c>
      <c r="G91" s="81">
        <v>1041.67</v>
      </c>
      <c r="H91" s="81">
        <v>1041.67</v>
      </c>
      <c r="I91" s="81">
        <v>1041.67</v>
      </c>
      <c r="J91" s="81">
        <v>1041.67</v>
      </c>
      <c r="K91" s="81">
        <v>1041.67</v>
      </c>
      <c r="L91" s="81">
        <v>1041.67</v>
      </c>
      <c r="M91" s="81">
        <v>1041.67</v>
      </c>
      <c r="N91" s="81">
        <v>1041.67</v>
      </c>
      <c r="O91" s="82">
        <f t="shared" si="1"/>
        <v>11458.37</v>
      </c>
    </row>
    <row r="92" spans="1:15" s="83" customFormat="1" x14ac:dyDescent="0.25">
      <c r="A92" s="80" t="s">
        <v>219</v>
      </c>
      <c r="B92" s="80" t="s">
        <v>500</v>
      </c>
      <c r="C92" s="80" t="s">
        <v>504</v>
      </c>
      <c r="D92" s="81">
        <v>83.33</v>
      </c>
      <c r="E92" s="81">
        <v>83.33</v>
      </c>
      <c r="F92" s="81">
        <v>83.33</v>
      </c>
      <c r="G92" s="81">
        <v>83.33</v>
      </c>
      <c r="H92" s="81">
        <v>83.33</v>
      </c>
      <c r="I92" s="81">
        <v>83.33</v>
      </c>
      <c r="J92" s="81">
        <v>83.33</v>
      </c>
      <c r="K92" s="81">
        <v>83.33</v>
      </c>
      <c r="L92" s="81">
        <v>83.33</v>
      </c>
      <c r="M92" s="81">
        <v>83.33</v>
      </c>
      <c r="N92" s="81">
        <v>83.33</v>
      </c>
      <c r="O92" s="82">
        <f t="shared" si="1"/>
        <v>916.63000000000011</v>
      </c>
    </row>
    <row r="93" spans="1:15" s="83" customFormat="1" x14ac:dyDescent="0.25">
      <c r="A93" s="80" t="s">
        <v>219</v>
      </c>
      <c r="B93" s="80" t="s">
        <v>500</v>
      </c>
      <c r="C93" s="80" t="s">
        <v>505</v>
      </c>
      <c r="D93" s="81">
        <v>916.67</v>
      </c>
      <c r="E93" s="81">
        <v>916.67</v>
      </c>
      <c r="F93" s="81">
        <v>916.67</v>
      </c>
      <c r="G93" s="81">
        <v>916.67</v>
      </c>
      <c r="H93" s="81">
        <v>916.67</v>
      </c>
      <c r="I93" s="81">
        <v>916.67</v>
      </c>
      <c r="J93" s="81">
        <v>916.67</v>
      </c>
      <c r="K93" s="81">
        <v>916.67</v>
      </c>
      <c r="L93" s="81">
        <v>916.67</v>
      </c>
      <c r="M93" s="81">
        <v>916.67</v>
      </c>
      <c r="N93" s="81">
        <v>916.67</v>
      </c>
      <c r="O93" s="82">
        <f t="shared" si="1"/>
        <v>10083.369999999999</v>
      </c>
    </row>
    <row r="94" spans="1:15" s="83" customFormat="1" x14ac:dyDescent="0.25">
      <c r="A94" s="80" t="s">
        <v>219</v>
      </c>
      <c r="B94" s="80" t="s">
        <v>500</v>
      </c>
      <c r="C94" s="80" t="s">
        <v>506</v>
      </c>
      <c r="D94" s="81">
        <v>375</v>
      </c>
      <c r="E94" s="81">
        <v>375</v>
      </c>
      <c r="F94" s="81">
        <v>375</v>
      </c>
      <c r="G94" s="81">
        <v>375</v>
      </c>
      <c r="H94" s="81">
        <v>375</v>
      </c>
      <c r="I94" s="81">
        <v>375</v>
      </c>
      <c r="J94" s="81">
        <v>375</v>
      </c>
      <c r="K94" s="81">
        <v>375</v>
      </c>
      <c r="L94" s="81">
        <v>375</v>
      </c>
      <c r="M94" s="81">
        <v>375</v>
      </c>
      <c r="N94" s="81">
        <v>375</v>
      </c>
      <c r="O94" s="82">
        <f t="shared" si="1"/>
        <v>4125</v>
      </c>
    </row>
    <row r="95" spans="1:15" s="83" customFormat="1" x14ac:dyDescent="0.25">
      <c r="A95" s="80" t="s">
        <v>219</v>
      </c>
      <c r="B95" s="80" t="s">
        <v>500</v>
      </c>
      <c r="C95" s="80" t="s">
        <v>507</v>
      </c>
      <c r="D95" s="81">
        <v>208.33</v>
      </c>
      <c r="E95" s="81">
        <v>208.33</v>
      </c>
      <c r="F95" s="81">
        <v>208.33</v>
      </c>
      <c r="G95" s="81">
        <v>208.33</v>
      </c>
      <c r="H95" s="81">
        <v>208.33</v>
      </c>
      <c r="I95" s="81">
        <v>208.33</v>
      </c>
      <c r="J95" s="81">
        <v>208.33</v>
      </c>
      <c r="K95" s="81">
        <v>208.33</v>
      </c>
      <c r="L95" s="81">
        <v>208.33</v>
      </c>
      <c r="M95" s="81">
        <v>208.33</v>
      </c>
      <c r="N95" s="81">
        <v>208.33</v>
      </c>
      <c r="O95" s="82">
        <f t="shared" si="1"/>
        <v>2291.6299999999997</v>
      </c>
    </row>
    <row r="96" spans="1:15" s="83" customFormat="1" x14ac:dyDescent="0.25">
      <c r="A96" s="80" t="s">
        <v>219</v>
      </c>
      <c r="B96" s="80" t="s">
        <v>500</v>
      </c>
      <c r="C96" s="80" t="s">
        <v>508</v>
      </c>
      <c r="D96" s="81">
        <v>3583.33</v>
      </c>
      <c r="E96" s="81">
        <v>3583.33</v>
      </c>
      <c r="F96" s="81">
        <v>3583.33</v>
      </c>
      <c r="G96" s="81">
        <v>3583.33</v>
      </c>
      <c r="H96" s="81">
        <v>3583.33</v>
      </c>
      <c r="I96" s="81">
        <v>3583.33</v>
      </c>
      <c r="J96" s="81">
        <v>3583.33</v>
      </c>
      <c r="K96" s="81">
        <v>3583.33</v>
      </c>
      <c r="L96" s="81">
        <v>3583.33</v>
      </c>
      <c r="M96" s="81">
        <v>3583.33</v>
      </c>
      <c r="N96" s="81">
        <v>3583.33</v>
      </c>
      <c r="O96" s="82">
        <f t="shared" si="1"/>
        <v>39416.630000000012</v>
      </c>
    </row>
    <row r="97" spans="1:15" x14ac:dyDescent="0.25">
      <c r="A97" s="76" t="s">
        <v>220</v>
      </c>
      <c r="B97" s="76" t="s">
        <v>500</v>
      </c>
      <c r="C97" s="76" t="s">
        <v>501</v>
      </c>
      <c r="D97" s="77">
        <v>125</v>
      </c>
      <c r="E97" s="77">
        <v>125</v>
      </c>
      <c r="F97" s="77">
        <v>125</v>
      </c>
      <c r="G97" s="77">
        <v>125</v>
      </c>
      <c r="H97" s="77">
        <v>125</v>
      </c>
      <c r="I97" s="77">
        <v>125</v>
      </c>
      <c r="J97" s="77">
        <v>125</v>
      </c>
      <c r="K97" s="77">
        <v>125</v>
      </c>
      <c r="L97" s="77">
        <v>125</v>
      </c>
      <c r="M97" s="77">
        <v>125</v>
      </c>
      <c r="N97" s="77">
        <v>125</v>
      </c>
      <c r="O97" s="78">
        <f t="shared" si="1"/>
        <v>1375</v>
      </c>
    </row>
    <row r="98" spans="1:15" x14ac:dyDescent="0.25">
      <c r="A98" s="76" t="s">
        <v>220</v>
      </c>
      <c r="B98" s="76" t="s">
        <v>500</v>
      </c>
      <c r="C98" s="76" t="s">
        <v>502</v>
      </c>
      <c r="D98" s="77">
        <v>83.33</v>
      </c>
      <c r="E98" s="77">
        <v>83.33</v>
      </c>
      <c r="F98" s="77">
        <v>83.33</v>
      </c>
      <c r="G98" s="77">
        <v>83.33</v>
      </c>
      <c r="H98" s="77">
        <v>83.33</v>
      </c>
      <c r="I98" s="77">
        <v>83.33</v>
      </c>
      <c r="J98" s="77">
        <v>83.33</v>
      </c>
      <c r="K98" s="77">
        <v>83.33</v>
      </c>
      <c r="L98" s="77">
        <v>83.33</v>
      </c>
      <c r="M98" s="77">
        <v>83.33</v>
      </c>
      <c r="N98" s="77">
        <v>83.33</v>
      </c>
      <c r="O98" s="78">
        <f t="shared" si="1"/>
        <v>916.63000000000011</v>
      </c>
    </row>
    <row r="99" spans="1:15" x14ac:dyDescent="0.25">
      <c r="A99" s="76" t="s">
        <v>220</v>
      </c>
      <c r="B99" s="76" t="s">
        <v>500</v>
      </c>
      <c r="C99" s="76" t="s">
        <v>503</v>
      </c>
      <c r="D99" s="77">
        <v>41.67</v>
      </c>
      <c r="E99" s="77">
        <v>41.67</v>
      </c>
      <c r="F99" s="77">
        <v>41.67</v>
      </c>
      <c r="G99" s="77">
        <v>41.67</v>
      </c>
      <c r="H99" s="77">
        <v>41.67</v>
      </c>
      <c r="I99" s="77">
        <v>41.67</v>
      </c>
      <c r="J99" s="77">
        <v>41.67</v>
      </c>
      <c r="K99" s="77">
        <v>41.67</v>
      </c>
      <c r="L99" s="77">
        <v>41.67</v>
      </c>
      <c r="M99" s="77">
        <v>41.67</v>
      </c>
      <c r="N99" s="77">
        <v>41.67</v>
      </c>
      <c r="O99" s="78">
        <f t="shared" si="1"/>
        <v>458.37000000000012</v>
      </c>
    </row>
    <row r="100" spans="1:15" x14ac:dyDescent="0.25">
      <c r="A100" s="76" t="s">
        <v>220</v>
      </c>
      <c r="B100" s="76" t="s">
        <v>500</v>
      </c>
      <c r="C100" s="76" t="s">
        <v>504</v>
      </c>
      <c r="D100" s="77">
        <v>83.33</v>
      </c>
      <c r="E100" s="77">
        <v>83.33</v>
      </c>
      <c r="F100" s="77">
        <v>83.33</v>
      </c>
      <c r="G100" s="77">
        <v>83.33</v>
      </c>
      <c r="H100" s="77">
        <v>83.33</v>
      </c>
      <c r="I100" s="77">
        <v>83.33</v>
      </c>
      <c r="J100" s="77">
        <v>83.33</v>
      </c>
      <c r="K100" s="77">
        <v>83.33</v>
      </c>
      <c r="L100" s="77">
        <v>83.33</v>
      </c>
      <c r="M100" s="77">
        <v>83.33</v>
      </c>
      <c r="N100" s="77">
        <v>83.33</v>
      </c>
      <c r="O100" s="78">
        <f t="shared" si="1"/>
        <v>916.63000000000011</v>
      </c>
    </row>
    <row r="101" spans="1:15" x14ac:dyDescent="0.25">
      <c r="A101" s="76" t="s">
        <v>220</v>
      </c>
      <c r="B101" s="76" t="s">
        <v>500</v>
      </c>
      <c r="C101" s="76" t="s">
        <v>508</v>
      </c>
      <c r="D101" s="77">
        <v>41.67</v>
      </c>
      <c r="E101" s="77">
        <v>41.67</v>
      </c>
      <c r="F101" s="77">
        <v>41.67</v>
      </c>
      <c r="G101" s="77">
        <v>41.67</v>
      </c>
      <c r="H101" s="77">
        <v>41.67</v>
      </c>
      <c r="I101" s="77">
        <v>41.67</v>
      </c>
      <c r="J101" s="77">
        <v>41.67</v>
      </c>
      <c r="K101" s="77">
        <v>41.67</v>
      </c>
      <c r="L101" s="77">
        <v>41.67</v>
      </c>
      <c r="M101" s="77">
        <v>41.67</v>
      </c>
      <c r="N101" s="77">
        <v>41.67</v>
      </c>
      <c r="O101" s="78">
        <f t="shared" si="1"/>
        <v>458.37000000000012</v>
      </c>
    </row>
    <row r="102" spans="1:15" x14ac:dyDescent="0.25">
      <c r="A102" s="76" t="s">
        <v>220</v>
      </c>
      <c r="B102" s="76" t="s">
        <v>500</v>
      </c>
      <c r="C102" s="76" t="s">
        <v>506</v>
      </c>
      <c r="O102" s="78">
        <f t="shared" si="1"/>
        <v>0</v>
      </c>
    </row>
    <row r="103" spans="1:15" x14ac:dyDescent="0.25">
      <c r="A103" s="76" t="s">
        <v>220</v>
      </c>
      <c r="B103" s="76" t="s">
        <v>500</v>
      </c>
      <c r="C103" s="76" t="s">
        <v>507</v>
      </c>
      <c r="O103" s="78">
        <f t="shared" si="1"/>
        <v>0</v>
      </c>
    </row>
    <row r="104" spans="1:15" s="83" customFormat="1" x14ac:dyDescent="0.25">
      <c r="A104" s="80" t="s">
        <v>221</v>
      </c>
      <c r="B104" s="80" t="s">
        <v>500</v>
      </c>
      <c r="C104" s="80" t="s">
        <v>501</v>
      </c>
      <c r="D104" s="81">
        <v>6041.67</v>
      </c>
      <c r="E104" s="81">
        <v>6041.67</v>
      </c>
      <c r="F104" s="81">
        <v>6041.67</v>
      </c>
      <c r="G104" s="81">
        <v>6041.67</v>
      </c>
      <c r="H104" s="81">
        <v>6041.67</v>
      </c>
      <c r="I104" s="81">
        <v>6041.67</v>
      </c>
      <c r="J104" s="81">
        <v>6041.67</v>
      </c>
      <c r="K104" s="81">
        <v>6041.67</v>
      </c>
      <c r="L104" s="81">
        <v>6041.67</v>
      </c>
      <c r="M104" s="81">
        <v>6041.67</v>
      </c>
      <c r="N104" s="81">
        <v>6041.67</v>
      </c>
      <c r="O104" s="82">
        <f t="shared" si="1"/>
        <v>66458.37</v>
      </c>
    </row>
    <row r="105" spans="1:15" s="83" customFormat="1" x14ac:dyDescent="0.25">
      <c r="A105" s="80" t="s">
        <v>221</v>
      </c>
      <c r="B105" s="80" t="s">
        <v>500</v>
      </c>
      <c r="C105" s="80" t="s">
        <v>502</v>
      </c>
      <c r="D105" s="81">
        <v>5583.33</v>
      </c>
      <c r="E105" s="81">
        <v>5583.33</v>
      </c>
      <c r="F105" s="81">
        <v>5583.33</v>
      </c>
      <c r="G105" s="81">
        <v>5583.33</v>
      </c>
      <c r="H105" s="81">
        <v>5583.33</v>
      </c>
      <c r="I105" s="81">
        <v>5583.33</v>
      </c>
      <c r="J105" s="81">
        <v>5583.33</v>
      </c>
      <c r="K105" s="81">
        <v>5583.33</v>
      </c>
      <c r="L105" s="81">
        <v>5583.33</v>
      </c>
      <c r="M105" s="81">
        <v>5583.33</v>
      </c>
      <c r="N105" s="81">
        <v>5583.33</v>
      </c>
      <c r="O105" s="82">
        <f t="shared" si="1"/>
        <v>61416.630000000012</v>
      </c>
    </row>
    <row r="106" spans="1:15" s="83" customFormat="1" x14ac:dyDescent="0.25">
      <c r="A106" s="80" t="s">
        <v>221</v>
      </c>
      <c r="B106" s="80" t="s">
        <v>500</v>
      </c>
      <c r="C106" s="80" t="s">
        <v>509</v>
      </c>
      <c r="D106" s="81">
        <v>31708.33</v>
      </c>
      <c r="E106" s="81">
        <v>31708.33</v>
      </c>
      <c r="F106" s="81">
        <v>31708.33</v>
      </c>
      <c r="G106" s="81">
        <v>31708.33</v>
      </c>
      <c r="H106" s="81">
        <v>31708.33</v>
      </c>
      <c r="I106" s="81">
        <v>31708.33</v>
      </c>
      <c r="J106" s="81">
        <v>31708.33</v>
      </c>
      <c r="K106" s="81">
        <v>31708.33</v>
      </c>
      <c r="L106" s="81">
        <v>31708.33</v>
      </c>
      <c r="M106" s="81">
        <v>31708.33</v>
      </c>
      <c r="N106" s="81">
        <v>31708.33</v>
      </c>
      <c r="O106" s="82">
        <f t="shared" si="1"/>
        <v>348791.63000000012</v>
      </c>
    </row>
    <row r="107" spans="1:15" s="83" customFormat="1" x14ac:dyDescent="0.25">
      <c r="A107" s="80" t="s">
        <v>221</v>
      </c>
      <c r="B107" s="80" t="s">
        <v>500</v>
      </c>
      <c r="C107" s="80" t="s">
        <v>503</v>
      </c>
      <c r="D107" s="81">
        <v>4125</v>
      </c>
      <c r="E107" s="81">
        <v>4125</v>
      </c>
      <c r="F107" s="81">
        <v>4125</v>
      </c>
      <c r="G107" s="81">
        <v>4125</v>
      </c>
      <c r="H107" s="81">
        <v>4125</v>
      </c>
      <c r="I107" s="81">
        <v>4125</v>
      </c>
      <c r="J107" s="81">
        <v>4125</v>
      </c>
      <c r="K107" s="81">
        <v>4125</v>
      </c>
      <c r="L107" s="81">
        <v>4125</v>
      </c>
      <c r="M107" s="81">
        <v>4125</v>
      </c>
      <c r="N107" s="81">
        <v>4125</v>
      </c>
      <c r="O107" s="82">
        <f t="shared" si="1"/>
        <v>45375</v>
      </c>
    </row>
    <row r="108" spans="1:15" s="83" customFormat="1" x14ac:dyDescent="0.25">
      <c r="A108" s="80" t="s">
        <v>221</v>
      </c>
      <c r="B108" s="80" t="s">
        <v>500</v>
      </c>
      <c r="C108" s="80" t="s">
        <v>504</v>
      </c>
      <c r="D108" s="81">
        <v>2166.67</v>
      </c>
      <c r="E108" s="81">
        <v>2166.67</v>
      </c>
      <c r="F108" s="81">
        <v>2166.67</v>
      </c>
      <c r="G108" s="81">
        <v>2166.67</v>
      </c>
      <c r="H108" s="81">
        <v>2166.67</v>
      </c>
      <c r="I108" s="81">
        <v>2166.67</v>
      </c>
      <c r="J108" s="81">
        <v>2166.67</v>
      </c>
      <c r="K108" s="81">
        <v>2166.67</v>
      </c>
      <c r="L108" s="81">
        <v>2166.67</v>
      </c>
      <c r="M108" s="81">
        <v>2166.67</v>
      </c>
      <c r="N108" s="81">
        <v>2166.67</v>
      </c>
      <c r="O108" s="82">
        <f t="shared" si="1"/>
        <v>23833.369999999995</v>
      </c>
    </row>
    <row r="109" spans="1:15" s="83" customFormat="1" x14ac:dyDescent="0.25">
      <c r="A109" s="80" t="s">
        <v>221</v>
      </c>
      <c r="B109" s="80" t="s">
        <v>500</v>
      </c>
      <c r="C109" s="80" t="s">
        <v>505</v>
      </c>
      <c r="D109" s="81">
        <v>3166.67</v>
      </c>
      <c r="E109" s="81">
        <v>3166.67</v>
      </c>
      <c r="F109" s="81">
        <v>3166.67</v>
      </c>
      <c r="G109" s="81">
        <v>3166.67</v>
      </c>
      <c r="H109" s="81">
        <v>3166.67</v>
      </c>
      <c r="I109" s="81">
        <v>3166.67</v>
      </c>
      <c r="J109" s="81">
        <v>3166.67</v>
      </c>
      <c r="K109" s="81">
        <v>3166.67</v>
      </c>
      <c r="L109" s="81">
        <v>3166.67</v>
      </c>
      <c r="M109" s="81">
        <v>3166.67</v>
      </c>
      <c r="N109" s="81">
        <v>3166.67</v>
      </c>
      <c r="O109" s="82">
        <f t="shared" si="1"/>
        <v>34833.369999999995</v>
      </c>
    </row>
    <row r="110" spans="1:15" s="83" customFormat="1" x14ac:dyDescent="0.25">
      <c r="A110" s="80" t="s">
        <v>221</v>
      </c>
      <c r="B110" s="80" t="s">
        <v>500</v>
      </c>
      <c r="C110" s="80" t="s">
        <v>506</v>
      </c>
      <c r="D110" s="81">
        <v>1250</v>
      </c>
      <c r="E110" s="81">
        <v>1250</v>
      </c>
      <c r="F110" s="81">
        <v>1250</v>
      </c>
      <c r="G110" s="81">
        <v>1250</v>
      </c>
      <c r="H110" s="81">
        <v>1250</v>
      </c>
      <c r="I110" s="81">
        <v>1250</v>
      </c>
      <c r="J110" s="81">
        <v>1250</v>
      </c>
      <c r="K110" s="81">
        <v>1250</v>
      </c>
      <c r="L110" s="81">
        <v>1250</v>
      </c>
      <c r="M110" s="81">
        <v>1250</v>
      </c>
      <c r="N110" s="81">
        <v>1250</v>
      </c>
      <c r="O110" s="82">
        <f t="shared" si="1"/>
        <v>13750</v>
      </c>
    </row>
    <row r="111" spans="1:15" s="83" customFormat="1" x14ac:dyDescent="0.25">
      <c r="A111" s="80" t="s">
        <v>221</v>
      </c>
      <c r="B111" s="80" t="s">
        <v>500</v>
      </c>
      <c r="C111" s="80" t="s">
        <v>507</v>
      </c>
      <c r="D111" s="81">
        <v>708.33</v>
      </c>
      <c r="E111" s="81">
        <v>708.33</v>
      </c>
      <c r="F111" s="81">
        <v>708.33</v>
      </c>
      <c r="G111" s="81">
        <v>708.33</v>
      </c>
      <c r="H111" s="81">
        <v>708.33</v>
      </c>
      <c r="I111" s="81">
        <v>708.33</v>
      </c>
      <c r="J111" s="81">
        <v>708.33</v>
      </c>
      <c r="K111" s="81">
        <v>708.33</v>
      </c>
      <c r="L111" s="81">
        <v>708.33</v>
      </c>
      <c r="M111" s="81">
        <v>708.33</v>
      </c>
      <c r="N111" s="81">
        <v>708.33</v>
      </c>
      <c r="O111" s="82">
        <f t="shared" si="1"/>
        <v>7791.63</v>
      </c>
    </row>
    <row r="112" spans="1:15" s="83" customFormat="1" x14ac:dyDescent="0.25">
      <c r="A112" s="80" t="s">
        <v>221</v>
      </c>
      <c r="B112" s="80" t="s">
        <v>500</v>
      </c>
      <c r="C112" s="80" t="s">
        <v>508</v>
      </c>
      <c r="D112" s="81">
        <v>6416.67</v>
      </c>
      <c r="E112" s="81">
        <v>6416.67</v>
      </c>
      <c r="F112" s="81">
        <v>6416.67</v>
      </c>
      <c r="G112" s="81">
        <v>6416.67</v>
      </c>
      <c r="H112" s="81">
        <v>6416.67</v>
      </c>
      <c r="I112" s="81">
        <v>6416.67</v>
      </c>
      <c r="J112" s="81">
        <v>6416.67</v>
      </c>
      <c r="K112" s="81">
        <v>6416.67</v>
      </c>
      <c r="L112" s="81">
        <v>6416.67</v>
      </c>
      <c r="M112" s="81">
        <v>6416.67</v>
      </c>
      <c r="N112" s="81">
        <v>6416.67</v>
      </c>
      <c r="O112" s="82">
        <f t="shared" si="1"/>
        <v>70583.37</v>
      </c>
    </row>
    <row r="113" spans="1:15" x14ac:dyDescent="0.25">
      <c r="A113" s="76" t="s">
        <v>222</v>
      </c>
      <c r="B113" s="76" t="s">
        <v>500</v>
      </c>
      <c r="C113" s="76" t="s">
        <v>501</v>
      </c>
      <c r="D113" s="77">
        <v>208.33</v>
      </c>
      <c r="E113" s="77">
        <v>208.33</v>
      </c>
      <c r="F113" s="77">
        <v>208.33</v>
      </c>
      <c r="G113" s="77">
        <v>208.33</v>
      </c>
      <c r="H113" s="77">
        <v>208.33</v>
      </c>
      <c r="I113" s="77">
        <v>208.33</v>
      </c>
      <c r="J113" s="77">
        <v>208.33</v>
      </c>
      <c r="K113" s="77">
        <v>208.33</v>
      </c>
      <c r="L113" s="77">
        <v>208.33</v>
      </c>
      <c r="M113" s="77">
        <v>208.33</v>
      </c>
      <c r="N113" s="77">
        <v>208.33</v>
      </c>
      <c r="O113" s="78">
        <f t="shared" si="1"/>
        <v>2291.6299999999997</v>
      </c>
    </row>
    <row r="114" spans="1:15" x14ac:dyDescent="0.25">
      <c r="A114" s="76" t="s">
        <v>222</v>
      </c>
      <c r="B114" s="76" t="s">
        <v>500</v>
      </c>
      <c r="C114" s="76" t="s">
        <v>502</v>
      </c>
      <c r="D114" s="77">
        <v>166.67</v>
      </c>
      <c r="E114" s="77">
        <v>166.67</v>
      </c>
      <c r="F114" s="77">
        <v>166.67</v>
      </c>
      <c r="G114" s="77">
        <v>166.67</v>
      </c>
      <c r="H114" s="77">
        <v>166.67</v>
      </c>
      <c r="I114" s="77">
        <v>166.67</v>
      </c>
      <c r="J114" s="77">
        <v>166.67</v>
      </c>
      <c r="K114" s="77">
        <v>166.67</v>
      </c>
      <c r="L114" s="77">
        <v>166.67</v>
      </c>
      <c r="M114" s="77">
        <v>166.67</v>
      </c>
      <c r="N114" s="77">
        <v>166.67</v>
      </c>
      <c r="O114" s="78">
        <f t="shared" si="1"/>
        <v>1833.3700000000001</v>
      </c>
    </row>
    <row r="115" spans="1:15" x14ac:dyDescent="0.25">
      <c r="A115" s="76" t="s">
        <v>222</v>
      </c>
      <c r="B115" s="76" t="s">
        <v>500</v>
      </c>
      <c r="C115" s="76" t="s">
        <v>509</v>
      </c>
      <c r="D115" s="77">
        <v>6125</v>
      </c>
      <c r="E115" s="77">
        <v>6125</v>
      </c>
      <c r="F115" s="77">
        <v>6125</v>
      </c>
      <c r="G115" s="77">
        <v>6125</v>
      </c>
      <c r="H115" s="77">
        <v>6125</v>
      </c>
      <c r="I115" s="77">
        <v>6125</v>
      </c>
      <c r="J115" s="77">
        <v>6125</v>
      </c>
      <c r="K115" s="77">
        <v>6125</v>
      </c>
      <c r="L115" s="77">
        <v>6125</v>
      </c>
      <c r="M115" s="77">
        <v>6125</v>
      </c>
      <c r="N115" s="77">
        <v>6125</v>
      </c>
      <c r="O115" s="78">
        <f t="shared" si="1"/>
        <v>67375</v>
      </c>
    </row>
    <row r="116" spans="1:15" x14ac:dyDescent="0.25">
      <c r="A116" s="76" t="s">
        <v>222</v>
      </c>
      <c r="B116" s="76" t="s">
        <v>500</v>
      </c>
      <c r="C116" s="76" t="s">
        <v>503</v>
      </c>
      <c r="D116" s="77">
        <v>208.33</v>
      </c>
      <c r="E116" s="77">
        <v>208.33</v>
      </c>
      <c r="F116" s="77">
        <v>208.33</v>
      </c>
      <c r="G116" s="77">
        <v>208.33</v>
      </c>
      <c r="H116" s="77">
        <v>208.33</v>
      </c>
      <c r="I116" s="77">
        <v>208.33</v>
      </c>
      <c r="J116" s="77">
        <v>208.33</v>
      </c>
      <c r="K116" s="77">
        <v>208.33</v>
      </c>
      <c r="L116" s="77">
        <v>208.33</v>
      </c>
      <c r="M116" s="77">
        <v>208.33</v>
      </c>
      <c r="N116" s="77">
        <v>208.33</v>
      </c>
      <c r="O116" s="78">
        <f t="shared" si="1"/>
        <v>2291.6299999999997</v>
      </c>
    </row>
    <row r="117" spans="1:15" x14ac:dyDescent="0.25">
      <c r="A117" s="76" t="s">
        <v>222</v>
      </c>
      <c r="B117" s="76" t="s">
        <v>500</v>
      </c>
      <c r="C117" s="76" t="s">
        <v>504</v>
      </c>
      <c r="D117" s="77">
        <v>41.67</v>
      </c>
      <c r="E117" s="77">
        <v>41.67</v>
      </c>
      <c r="F117" s="77">
        <v>41.67</v>
      </c>
      <c r="G117" s="77">
        <v>41.67</v>
      </c>
      <c r="H117" s="77">
        <v>41.67</v>
      </c>
      <c r="I117" s="77">
        <v>41.67</v>
      </c>
      <c r="J117" s="77">
        <v>41.67</v>
      </c>
      <c r="K117" s="77">
        <v>41.67</v>
      </c>
      <c r="L117" s="77">
        <v>41.67</v>
      </c>
      <c r="M117" s="77">
        <v>41.67</v>
      </c>
      <c r="N117" s="77">
        <v>41.67</v>
      </c>
      <c r="O117" s="78">
        <f t="shared" si="1"/>
        <v>458.37000000000012</v>
      </c>
    </row>
    <row r="118" spans="1:15" x14ac:dyDescent="0.25">
      <c r="A118" s="76" t="s">
        <v>222</v>
      </c>
      <c r="B118" s="76" t="s">
        <v>500</v>
      </c>
      <c r="C118" s="76" t="s">
        <v>505</v>
      </c>
      <c r="D118" s="77">
        <v>166.67</v>
      </c>
      <c r="E118" s="77">
        <v>166.67</v>
      </c>
      <c r="F118" s="77">
        <v>166.67</v>
      </c>
      <c r="G118" s="77">
        <v>166.67</v>
      </c>
      <c r="H118" s="77">
        <v>166.67</v>
      </c>
      <c r="I118" s="77">
        <v>166.67</v>
      </c>
      <c r="J118" s="77">
        <v>166.67</v>
      </c>
      <c r="K118" s="77">
        <v>166.67</v>
      </c>
      <c r="L118" s="77">
        <v>166.67</v>
      </c>
      <c r="M118" s="77">
        <v>166.67</v>
      </c>
      <c r="N118" s="77">
        <v>166.67</v>
      </c>
      <c r="O118" s="78">
        <f t="shared" si="1"/>
        <v>1833.3700000000001</v>
      </c>
    </row>
    <row r="119" spans="1:15" x14ac:dyDescent="0.25">
      <c r="A119" s="76" t="s">
        <v>222</v>
      </c>
      <c r="B119" s="76" t="s">
        <v>500</v>
      </c>
      <c r="C119" s="76" t="s">
        <v>506</v>
      </c>
      <c r="D119" s="77">
        <v>83.33</v>
      </c>
      <c r="E119" s="77">
        <v>83.33</v>
      </c>
      <c r="F119" s="77">
        <v>83.33</v>
      </c>
      <c r="G119" s="77">
        <v>83.33</v>
      </c>
      <c r="H119" s="77">
        <v>83.33</v>
      </c>
      <c r="I119" s="77">
        <v>83.33</v>
      </c>
      <c r="J119" s="77">
        <v>83.33</v>
      </c>
      <c r="K119" s="77">
        <v>83.33</v>
      </c>
      <c r="L119" s="77">
        <v>83.33</v>
      </c>
      <c r="M119" s="77">
        <v>83.33</v>
      </c>
      <c r="N119" s="77">
        <v>83.33</v>
      </c>
      <c r="O119" s="78">
        <f t="shared" si="1"/>
        <v>916.63000000000011</v>
      </c>
    </row>
    <row r="120" spans="1:15" x14ac:dyDescent="0.25">
      <c r="A120" s="76" t="s">
        <v>222</v>
      </c>
      <c r="B120" s="76" t="s">
        <v>500</v>
      </c>
      <c r="C120" s="76" t="s">
        <v>507</v>
      </c>
      <c r="D120" s="77">
        <v>41.67</v>
      </c>
      <c r="E120" s="77">
        <v>41.67</v>
      </c>
      <c r="F120" s="77">
        <v>41.67</v>
      </c>
      <c r="G120" s="77">
        <v>41.67</v>
      </c>
      <c r="H120" s="77">
        <v>41.67</v>
      </c>
      <c r="I120" s="77">
        <v>41.67</v>
      </c>
      <c r="J120" s="77">
        <v>41.67</v>
      </c>
      <c r="K120" s="77">
        <v>41.67</v>
      </c>
      <c r="L120" s="77">
        <v>41.67</v>
      </c>
      <c r="M120" s="77">
        <v>41.67</v>
      </c>
      <c r="N120" s="77">
        <v>41.67</v>
      </c>
      <c r="O120" s="78">
        <f t="shared" si="1"/>
        <v>458.37000000000012</v>
      </c>
    </row>
    <row r="121" spans="1:15" x14ac:dyDescent="0.25">
      <c r="A121" s="76" t="s">
        <v>222</v>
      </c>
      <c r="B121" s="76" t="s">
        <v>500</v>
      </c>
      <c r="C121" s="76" t="s">
        <v>508</v>
      </c>
      <c r="D121" s="77">
        <v>208.33</v>
      </c>
      <c r="E121" s="77">
        <v>208.33</v>
      </c>
      <c r="F121" s="77">
        <v>208.33</v>
      </c>
      <c r="G121" s="77">
        <v>208.33</v>
      </c>
      <c r="H121" s="77">
        <v>208.33</v>
      </c>
      <c r="I121" s="77">
        <v>208.33</v>
      </c>
      <c r="J121" s="77">
        <v>208.33</v>
      </c>
      <c r="K121" s="77">
        <v>208.33</v>
      </c>
      <c r="L121" s="77">
        <v>208.33</v>
      </c>
      <c r="M121" s="77">
        <v>208.33</v>
      </c>
      <c r="N121" s="77">
        <v>208.33</v>
      </c>
      <c r="O121" s="78">
        <f t="shared" si="1"/>
        <v>2291.6299999999997</v>
      </c>
    </row>
    <row r="122" spans="1:15" x14ac:dyDescent="0.25">
      <c r="A122" s="76" t="s">
        <v>222</v>
      </c>
      <c r="B122" s="76" t="s">
        <v>500</v>
      </c>
      <c r="C122" s="76" t="s">
        <v>511</v>
      </c>
      <c r="O122" s="78">
        <f t="shared" si="1"/>
        <v>0</v>
      </c>
    </row>
    <row r="123" spans="1:15" s="83" customFormat="1" x14ac:dyDescent="0.25">
      <c r="A123" s="80" t="s">
        <v>223</v>
      </c>
      <c r="B123" s="80" t="s">
        <v>500</v>
      </c>
      <c r="C123" s="80" t="s">
        <v>501</v>
      </c>
      <c r="D123" s="81">
        <v>83.33</v>
      </c>
      <c r="E123" s="81">
        <v>83.33</v>
      </c>
      <c r="F123" s="81">
        <v>83.33</v>
      </c>
      <c r="G123" s="81">
        <v>83.33</v>
      </c>
      <c r="H123" s="81">
        <v>83.33</v>
      </c>
      <c r="I123" s="81">
        <v>83.33</v>
      </c>
      <c r="J123" s="81">
        <v>83.33</v>
      </c>
      <c r="K123" s="81">
        <v>83.33</v>
      </c>
      <c r="L123" s="81">
        <v>83.33</v>
      </c>
      <c r="M123" s="81">
        <v>83.33</v>
      </c>
      <c r="N123" s="81">
        <v>83.33</v>
      </c>
      <c r="O123" s="82">
        <f t="shared" si="1"/>
        <v>916.63000000000011</v>
      </c>
    </row>
    <row r="124" spans="1:15" s="83" customFormat="1" x14ac:dyDescent="0.25">
      <c r="A124" s="80" t="s">
        <v>223</v>
      </c>
      <c r="B124" s="80" t="s">
        <v>500</v>
      </c>
      <c r="C124" s="80" t="s">
        <v>502</v>
      </c>
      <c r="D124" s="81">
        <v>41.67</v>
      </c>
      <c r="E124" s="81">
        <v>41.67</v>
      </c>
      <c r="F124" s="81">
        <v>41.67</v>
      </c>
      <c r="G124" s="81">
        <v>41.67</v>
      </c>
      <c r="H124" s="81">
        <v>41.67</v>
      </c>
      <c r="I124" s="81">
        <v>41.67</v>
      </c>
      <c r="J124" s="81">
        <v>41.67</v>
      </c>
      <c r="K124" s="81">
        <v>41.67</v>
      </c>
      <c r="L124" s="81">
        <v>41.67</v>
      </c>
      <c r="M124" s="81">
        <v>41.67</v>
      </c>
      <c r="N124" s="81">
        <v>41.67</v>
      </c>
      <c r="O124" s="82">
        <f t="shared" si="1"/>
        <v>458.37000000000012</v>
      </c>
    </row>
    <row r="125" spans="1:15" s="83" customFormat="1" x14ac:dyDescent="0.25">
      <c r="A125" s="80" t="s">
        <v>223</v>
      </c>
      <c r="B125" s="80" t="s">
        <v>500</v>
      </c>
      <c r="C125" s="80" t="s">
        <v>509</v>
      </c>
      <c r="D125" s="81">
        <v>2708.33</v>
      </c>
      <c r="E125" s="81">
        <v>2708.33</v>
      </c>
      <c r="F125" s="81">
        <v>2708.33</v>
      </c>
      <c r="G125" s="81">
        <v>2708.33</v>
      </c>
      <c r="H125" s="81">
        <v>2708.33</v>
      </c>
      <c r="I125" s="81">
        <v>2708.33</v>
      </c>
      <c r="J125" s="81">
        <v>2708.33</v>
      </c>
      <c r="K125" s="81">
        <v>2708.33</v>
      </c>
      <c r="L125" s="81">
        <v>2708.33</v>
      </c>
      <c r="M125" s="81">
        <v>2708.33</v>
      </c>
      <c r="N125" s="81">
        <v>2708.33</v>
      </c>
      <c r="O125" s="82">
        <f t="shared" si="1"/>
        <v>29791.630000000005</v>
      </c>
    </row>
    <row r="126" spans="1:15" s="83" customFormat="1" x14ac:dyDescent="0.25">
      <c r="A126" s="80" t="s">
        <v>223</v>
      </c>
      <c r="B126" s="80" t="s">
        <v>500</v>
      </c>
      <c r="C126" s="80" t="s">
        <v>512</v>
      </c>
      <c r="D126" s="81">
        <v>8000</v>
      </c>
      <c r="E126" s="81">
        <v>8000</v>
      </c>
      <c r="F126" s="81">
        <v>8000</v>
      </c>
      <c r="G126" s="81">
        <v>8000</v>
      </c>
      <c r="H126" s="81">
        <v>8000</v>
      </c>
      <c r="I126" s="81">
        <v>8000</v>
      </c>
      <c r="J126" s="81">
        <v>8000</v>
      </c>
      <c r="K126" s="81">
        <v>8000</v>
      </c>
      <c r="L126" s="81">
        <v>8000</v>
      </c>
      <c r="M126" s="81">
        <v>8000</v>
      </c>
      <c r="N126" s="81">
        <v>8000</v>
      </c>
      <c r="O126" s="82">
        <f t="shared" si="1"/>
        <v>88000</v>
      </c>
    </row>
    <row r="127" spans="1:15" s="83" customFormat="1" x14ac:dyDescent="0.25">
      <c r="A127" s="80" t="s">
        <v>223</v>
      </c>
      <c r="B127" s="80" t="s">
        <v>500</v>
      </c>
      <c r="C127" s="80" t="s">
        <v>503</v>
      </c>
      <c r="D127" s="81">
        <v>41.67</v>
      </c>
      <c r="E127" s="81">
        <v>41.67</v>
      </c>
      <c r="F127" s="81">
        <v>41.67</v>
      </c>
      <c r="G127" s="81">
        <v>41.67</v>
      </c>
      <c r="H127" s="81">
        <v>41.67</v>
      </c>
      <c r="I127" s="81">
        <v>41.67</v>
      </c>
      <c r="J127" s="81">
        <v>41.67</v>
      </c>
      <c r="K127" s="81">
        <v>41.67</v>
      </c>
      <c r="L127" s="81">
        <v>41.67</v>
      </c>
      <c r="M127" s="81">
        <v>41.67</v>
      </c>
      <c r="N127" s="81">
        <v>41.67</v>
      </c>
      <c r="O127" s="82">
        <f t="shared" si="1"/>
        <v>458.37000000000012</v>
      </c>
    </row>
    <row r="128" spans="1:15" s="83" customFormat="1" x14ac:dyDescent="0.25">
      <c r="A128" s="80" t="s">
        <v>223</v>
      </c>
      <c r="B128" s="80" t="s">
        <v>500</v>
      </c>
      <c r="C128" s="80" t="s">
        <v>508</v>
      </c>
      <c r="D128" s="81">
        <v>41.67</v>
      </c>
      <c r="E128" s="81">
        <v>41.67</v>
      </c>
      <c r="F128" s="81">
        <v>41.67</v>
      </c>
      <c r="G128" s="81">
        <v>41.67</v>
      </c>
      <c r="H128" s="81">
        <v>41.67</v>
      </c>
      <c r="I128" s="81">
        <v>41.67</v>
      </c>
      <c r="J128" s="81">
        <v>41.67</v>
      </c>
      <c r="K128" s="81">
        <v>41.67</v>
      </c>
      <c r="L128" s="81">
        <v>41.67</v>
      </c>
      <c r="M128" s="81">
        <v>41.67</v>
      </c>
      <c r="N128" s="81">
        <v>41.67</v>
      </c>
      <c r="O128" s="82">
        <f t="shared" si="1"/>
        <v>458.37000000000012</v>
      </c>
    </row>
    <row r="129" spans="1:15" s="83" customFormat="1" x14ac:dyDescent="0.25">
      <c r="A129" s="80" t="s">
        <v>223</v>
      </c>
      <c r="B129" s="80" t="s">
        <v>500</v>
      </c>
      <c r="C129" s="80" t="s">
        <v>506</v>
      </c>
      <c r="D129" s="81"/>
      <c r="E129" s="81"/>
      <c r="F129" s="81"/>
      <c r="G129" s="81"/>
      <c r="H129" s="81"/>
      <c r="I129" s="81"/>
      <c r="J129" s="81"/>
      <c r="K129" s="81"/>
      <c r="L129" s="81"/>
      <c r="M129" s="81"/>
      <c r="N129" s="81"/>
      <c r="O129" s="82">
        <f t="shared" si="1"/>
        <v>0</v>
      </c>
    </row>
    <row r="130" spans="1:15" s="83" customFormat="1" x14ac:dyDescent="0.25">
      <c r="A130" s="80" t="s">
        <v>223</v>
      </c>
      <c r="B130" s="80" t="s">
        <v>500</v>
      </c>
      <c r="C130" s="80" t="s">
        <v>507</v>
      </c>
      <c r="D130" s="81"/>
      <c r="E130" s="81"/>
      <c r="F130" s="81"/>
      <c r="G130" s="81"/>
      <c r="H130" s="81"/>
      <c r="I130" s="81"/>
      <c r="J130" s="81"/>
      <c r="K130" s="81"/>
      <c r="L130" s="81"/>
      <c r="M130" s="81"/>
      <c r="N130" s="81"/>
      <c r="O130" s="82">
        <f t="shared" si="1"/>
        <v>0</v>
      </c>
    </row>
    <row r="131" spans="1:15" x14ac:dyDescent="0.25">
      <c r="A131" s="76" t="s">
        <v>224</v>
      </c>
      <c r="B131" s="76" t="s">
        <v>500</v>
      </c>
      <c r="C131" s="76" t="s">
        <v>501</v>
      </c>
      <c r="D131" s="77">
        <v>3375</v>
      </c>
      <c r="E131" s="77">
        <v>3375</v>
      </c>
      <c r="F131" s="77">
        <v>3375</v>
      </c>
      <c r="G131" s="77">
        <v>3375</v>
      </c>
      <c r="H131" s="77">
        <v>3375</v>
      </c>
      <c r="I131" s="77">
        <v>3375</v>
      </c>
      <c r="J131" s="77">
        <v>3375</v>
      </c>
      <c r="K131" s="77">
        <v>3375</v>
      </c>
      <c r="L131" s="77">
        <v>3375</v>
      </c>
      <c r="M131" s="77">
        <v>3375</v>
      </c>
      <c r="N131" s="77">
        <v>3375</v>
      </c>
      <c r="O131" s="78">
        <f t="shared" ref="O131:O194" si="2">SUM(D131:N131)</f>
        <v>37125</v>
      </c>
    </row>
    <row r="132" spans="1:15" x14ac:dyDescent="0.25">
      <c r="A132" s="76" t="s">
        <v>224</v>
      </c>
      <c r="B132" s="76" t="s">
        <v>500</v>
      </c>
      <c r="C132" s="76" t="s">
        <v>502</v>
      </c>
      <c r="D132" s="77">
        <v>166.67</v>
      </c>
      <c r="E132" s="77">
        <v>166.67</v>
      </c>
      <c r="F132" s="77">
        <v>166.67</v>
      </c>
      <c r="G132" s="77">
        <v>166.67</v>
      </c>
      <c r="H132" s="77">
        <v>166.67</v>
      </c>
      <c r="I132" s="77">
        <v>166.67</v>
      </c>
      <c r="J132" s="77">
        <v>166.67</v>
      </c>
      <c r="K132" s="77">
        <v>166.67</v>
      </c>
      <c r="L132" s="77">
        <v>166.67</v>
      </c>
      <c r="M132" s="77">
        <v>166.67</v>
      </c>
      <c r="N132" s="77">
        <v>166.67</v>
      </c>
      <c r="O132" s="78">
        <f t="shared" si="2"/>
        <v>1833.3700000000001</v>
      </c>
    </row>
    <row r="133" spans="1:15" x14ac:dyDescent="0.25">
      <c r="A133" s="76" t="s">
        <v>224</v>
      </c>
      <c r="B133" s="76" t="s">
        <v>500</v>
      </c>
      <c r="C133" s="76" t="s">
        <v>509</v>
      </c>
      <c r="D133" s="77">
        <v>4250</v>
      </c>
      <c r="E133" s="77">
        <v>4250</v>
      </c>
      <c r="F133" s="77">
        <v>4250</v>
      </c>
      <c r="G133" s="77">
        <v>4250</v>
      </c>
      <c r="H133" s="77">
        <v>4250</v>
      </c>
      <c r="I133" s="77">
        <v>4250</v>
      </c>
      <c r="J133" s="77">
        <v>4250</v>
      </c>
      <c r="K133" s="77">
        <v>4250</v>
      </c>
      <c r="L133" s="77">
        <v>4250</v>
      </c>
      <c r="M133" s="77">
        <v>4250</v>
      </c>
      <c r="N133" s="77">
        <v>4250</v>
      </c>
      <c r="O133" s="78">
        <f t="shared" si="2"/>
        <v>46750</v>
      </c>
    </row>
    <row r="134" spans="1:15" x14ac:dyDescent="0.25">
      <c r="A134" s="76" t="s">
        <v>224</v>
      </c>
      <c r="B134" s="76" t="s">
        <v>500</v>
      </c>
      <c r="C134" s="76" t="s">
        <v>503</v>
      </c>
      <c r="D134" s="77">
        <v>625</v>
      </c>
      <c r="E134" s="77">
        <v>625</v>
      </c>
      <c r="F134" s="77">
        <v>625</v>
      </c>
      <c r="G134" s="77">
        <v>625</v>
      </c>
      <c r="H134" s="77">
        <v>625</v>
      </c>
      <c r="I134" s="77">
        <v>625</v>
      </c>
      <c r="J134" s="77">
        <v>625</v>
      </c>
      <c r="K134" s="77">
        <v>625</v>
      </c>
      <c r="L134" s="77">
        <v>625</v>
      </c>
      <c r="M134" s="77">
        <v>625</v>
      </c>
      <c r="N134" s="77">
        <v>625</v>
      </c>
      <c r="O134" s="78">
        <f t="shared" si="2"/>
        <v>6875</v>
      </c>
    </row>
    <row r="135" spans="1:15" x14ac:dyDescent="0.25">
      <c r="A135" s="76" t="s">
        <v>224</v>
      </c>
      <c r="B135" s="76" t="s">
        <v>500</v>
      </c>
      <c r="C135" s="76" t="s">
        <v>504</v>
      </c>
      <c r="D135" s="77">
        <v>41.67</v>
      </c>
      <c r="E135" s="77">
        <v>41.67</v>
      </c>
      <c r="F135" s="77">
        <v>41.67</v>
      </c>
      <c r="G135" s="77">
        <v>41.67</v>
      </c>
      <c r="H135" s="77">
        <v>41.67</v>
      </c>
      <c r="I135" s="77">
        <v>41.67</v>
      </c>
      <c r="J135" s="77">
        <v>41.67</v>
      </c>
      <c r="K135" s="77">
        <v>41.67</v>
      </c>
      <c r="L135" s="77">
        <v>41.67</v>
      </c>
      <c r="M135" s="77">
        <v>41.67</v>
      </c>
      <c r="N135" s="77">
        <v>41.67</v>
      </c>
      <c r="O135" s="78">
        <f t="shared" si="2"/>
        <v>458.37000000000012</v>
      </c>
    </row>
    <row r="136" spans="1:15" x14ac:dyDescent="0.25">
      <c r="A136" s="76" t="s">
        <v>224</v>
      </c>
      <c r="B136" s="76" t="s">
        <v>500</v>
      </c>
      <c r="C136" s="76" t="s">
        <v>505</v>
      </c>
      <c r="D136" s="77">
        <v>416.67</v>
      </c>
      <c r="E136" s="77">
        <v>416.67</v>
      </c>
      <c r="F136" s="77">
        <v>416.67</v>
      </c>
      <c r="G136" s="77">
        <v>416.67</v>
      </c>
      <c r="H136" s="77">
        <v>416.67</v>
      </c>
      <c r="I136" s="77">
        <v>416.67</v>
      </c>
      <c r="J136" s="77">
        <v>416.67</v>
      </c>
      <c r="K136" s="77">
        <v>416.67</v>
      </c>
      <c r="L136" s="77">
        <v>416.67</v>
      </c>
      <c r="M136" s="77">
        <v>416.67</v>
      </c>
      <c r="N136" s="77">
        <v>416.67</v>
      </c>
      <c r="O136" s="78">
        <f t="shared" si="2"/>
        <v>4583.37</v>
      </c>
    </row>
    <row r="137" spans="1:15" x14ac:dyDescent="0.25">
      <c r="A137" s="76" t="s">
        <v>224</v>
      </c>
      <c r="B137" s="76" t="s">
        <v>500</v>
      </c>
      <c r="C137" s="76" t="s">
        <v>506</v>
      </c>
      <c r="D137" s="77">
        <v>208.33</v>
      </c>
      <c r="E137" s="77">
        <v>208.33</v>
      </c>
      <c r="F137" s="77">
        <v>208.33</v>
      </c>
      <c r="G137" s="77">
        <v>208.33</v>
      </c>
      <c r="H137" s="77">
        <v>208.33</v>
      </c>
      <c r="I137" s="77">
        <v>208.33</v>
      </c>
      <c r="J137" s="77">
        <v>208.33</v>
      </c>
      <c r="K137" s="77">
        <v>208.33</v>
      </c>
      <c r="L137" s="77">
        <v>208.33</v>
      </c>
      <c r="M137" s="77">
        <v>208.33</v>
      </c>
      <c r="N137" s="77">
        <v>208.33</v>
      </c>
      <c r="O137" s="78">
        <f t="shared" si="2"/>
        <v>2291.6299999999997</v>
      </c>
    </row>
    <row r="138" spans="1:15" x14ac:dyDescent="0.25">
      <c r="A138" s="76" t="s">
        <v>224</v>
      </c>
      <c r="B138" s="76" t="s">
        <v>500</v>
      </c>
      <c r="C138" s="76" t="s">
        <v>507</v>
      </c>
      <c r="D138" s="77">
        <v>83.33</v>
      </c>
      <c r="E138" s="77">
        <v>83.33</v>
      </c>
      <c r="F138" s="77">
        <v>83.33</v>
      </c>
      <c r="G138" s="77">
        <v>83.33</v>
      </c>
      <c r="H138" s="77">
        <v>83.33</v>
      </c>
      <c r="I138" s="77">
        <v>83.33</v>
      </c>
      <c r="J138" s="77">
        <v>83.33</v>
      </c>
      <c r="K138" s="77">
        <v>83.33</v>
      </c>
      <c r="L138" s="77">
        <v>83.33</v>
      </c>
      <c r="M138" s="77">
        <v>83.33</v>
      </c>
      <c r="N138" s="77">
        <v>83.33</v>
      </c>
      <c r="O138" s="78">
        <f t="shared" si="2"/>
        <v>916.63000000000011</v>
      </c>
    </row>
    <row r="139" spans="1:15" x14ac:dyDescent="0.25">
      <c r="A139" s="76" t="s">
        <v>224</v>
      </c>
      <c r="B139" s="76" t="s">
        <v>500</v>
      </c>
      <c r="C139" s="76" t="s">
        <v>508</v>
      </c>
      <c r="D139" s="77">
        <v>3208.33</v>
      </c>
      <c r="E139" s="77">
        <v>3208.33</v>
      </c>
      <c r="F139" s="77">
        <v>3208.33</v>
      </c>
      <c r="G139" s="77">
        <v>3208.33</v>
      </c>
      <c r="H139" s="77">
        <v>3208.33</v>
      </c>
      <c r="I139" s="77">
        <v>3208.33</v>
      </c>
      <c r="J139" s="77">
        <v>3208.33</v>
      </c>
      <c r="K139" s="77">
        <v>3208.33</v>
      </c>
      <c r="L139" s="77">
        <v>3208.33</v>
      </c>
      <c r="M139" s="77">
        <v>3208.33</v>
      </c>
      <c r="N139" s="77">
        <v>3208.33</v>
      </c>
      <c r="O139" s="78">
        <f t="shared" si="2"/>
        <v>35291.630000000005</v>
      </c>
    </row>
    <row r="140" spans="1:15" x14ac:dyDescent="0.25">
      <c r="A140" s="76" t="s">
        <v>224</v>
      </c>
      <c r="B140" s="76" t="s">
        <v>500</v>
      </c>
      <c r="C140" s="76" t="s">
        <v>510</v>
      </c>
      <c r="O140" s="78">
        <f t="shared" si="2"/>
        <v>0</v>
      </c>
    </row>
    <row r="141" spans="1:15" s="83" customFormat="1" x14ac:dyDescent="0.25">
      <c r="A141" s="80" t="s">
        <v>225</v>
      </c>
      <c r="B141" s="80" t="s">
        <v>500</v>
      </c>
      <c r="C141" s="80" t="s">
        <v>501</v>
      </c>
      <c r="D141" s="81">
        <v>125</v>
      </c>
      <c r="E141" s="81">
        <v>125</v>
      </c>
      <c r="F141" s="81">
        <v>125</v>
      </c>
      <c r="G141" s="81">
        <v>125</v>
      </c>
      <c r="H141" s="81">
        <v>125</v>
      </c>
      <c r="I141" s="81">
        <v>125</v>
      </c>
      <c r="J141" s="81">
        <v>125</v>
      </c>
      <c r="K141" s="81">
        <v>125</v>
      </c>
      <c r="L141" s="81">
        <v>125</v>
      </c>
      <c r="M141" s="81">
        <v>125</v>
      </c>
      <c r="N141" s="81">
        <v>125</v>
      </c>
      <c r="O141" s="82">
        <f t="shared" si="2"/>
        <v>1375</v>
      </c>
    </row>
    <row r="142" spans="1:15" s="83" customFormat="1" x14ac:dyDescent="0.25">
      <c r="A142" s="80" t="s">
        <v>225</v>
      </c>
      <c r="B142" s="80" t="s">
        <v>500</v>
      </c>
      <c r="C142" s="80" t="s">
        <v>502</v>
      </c>
      <c r="D142" s="81">
        <v>83.33</v>
      </c>
      <c r="E142" s="81">
        <v>83.33</v>
      </c>
      <c r="F142" s="81">
        <v>83.33</v>
      </c>
      <c r="G142" s="81">
        <v>83.33</v>
      </c>
      <c r="H142" s="81">
        <v>83.33</v>
      </c>
      <c r="I142" s="81">
        <v>83.33</v>
      </c>
      <c r="J142" s="81">
        <v>83.33</v>
      </c>
      <c r="K142" s="81">
        <v>83.33</v>
      </c>
      <c r="L142" s="81">
        <v>83.33</v>
      </c>
      <c r="M142" s="81">
        <v>83.33</v>
      </c>
      <c r="N142" s="81">
        <v>83.33</v>
      </c>
      <c r="O142" s="82">
        <f t="shared" si="2"/>
        <v>916.63000000000011</v>
      </c>
    </row>
    <row r="143" spans="1:15" s="83" customFormat="1" x14ac:dyDescent="0.25">
      <c r="A143" s="80" t="s">
        <v>225</v>
      </c>
      <c r="B143" s="80" t="s">
        <v>500</v>
      </c>
      <c r="C143" s="80" t="s">
        <v>503</v>
      </c>
      <c r="D143" s="81">
        <v>41.67</v>
      </c>
      <c r="E143" s="81">
        <v>41.67</v>
      </c>
      <c r="F143" s="81">
        <v>41.67</v>
      </c>
      <c r="G143" s="81">
        <v>41.67</v>
      </c>
      <c r="H143" s="81">
        <v>41.67</v>
      </c>
      <c r="I143" s="81">
        <v>41.67</v>
      </c>
      <c r="J143" s="81">
        <v>41.67</v>
      </c>
      <c r="K143" s="81">
        <v>41.67</v>
      </c>
      <c r="L143" s="81">
        <v>41.67</v>
      </c>
      <c r="M143" s="81">
        <v>41.67</v>
      </c>
      <c r="N143" s="81">
        <v>41.67</v>
      </c>
      <c r="O143" s="82">
        <f t="shared" si="2"/>
        <v>458.37000000000012</v>
      </c>
    </row>
    <row r="144" spans="1:15" s="83" customFormat="1" x14ac:dyDescent="0.25">
      <c r="A144" s="80" t="s">
        <v>225</v>
      </c>
      <c r="B144" s="80" t="s">
        <v>500</v>
      </c>
      <c r="C144" s="80" t="s">
        <v>508</v>
      </c>
      <c r="D144" s="81">
        <v>41.67</v>
      </c>
      <c r="E144" s="81">
        <v>41.67</v>
      </c>
      <c r="F144" s="81">
        <v>41.67</v>
      </c>
      <c r="G144" s="81">
        <v>41.67</v>
      </c>
      <c r="H144" s="81">
        <v>41.67</v>
      </c>
      <c r="I144" s="81">
        <v>41.67</v>
      </c>
      <c r="J144" s="81">
        <v>41.67</v>
      </c>
      <c r="K144" s="81">
        <v>41.67</v>
      </c>
      <c r="L144" s="81">
        <v>41.67</v>
      </c>
      <c r="M144" s="81">
        <v>41.67</v>
      </c>
      <c r="N144" s="81">
        <v>41.67</v>
      </c>
      <c r="O144" s="82">
        <f t="shared" si="2"/>
        <v>458.37000000000012</v>
      </c>
    </row>
    <row r="145" spans="1:15" s="83" customFormat="1" x14ac:dyDescent="0.25">
      <c r="A145" s="80" t="s">
        <v>225</v>
      </c>
      <c r="B145" s="80" t="s">
        <v>500</v>
      </c>
      <c r="C145" s="80" t="s">
        <v>506</v>
      </c>
      <c r="D145" s="81"/>
      <c r="E145" s="81"/>
      <c r="F145" s="81"/>
      <c r="G145" s="81"/>
      <c r="H145" s="81"/>
      <c r="I145" s="81"/>
      <c r="J145" s="81"/>
      <c r="K145" s="81"/>
      <c r="L145" s="81"/>
      <c r="M145" s="81"/>
      <c r="N145" s="81"/>
      <c r="O145" s="82">
        <f t="shared" si="2"/>
        <v>0</v>
      </c>
    </row>
    <row r="146" spans="1:15" s="83" customFormat="1" x14ac:dyDescent="0.25">
      <c r="A146" s="80" t="s">
        <v>225</v>
      </c>
      <c r="B146" s="80" t="s">
        <v>500</v>
      </c>
      <c r="C146" s="80" t="s">
        <v>507</v>
      </c>
      <c r="D146" s="81"/>
      <c r="E146" s="81"/>
      <c r="F146" s="81"/>
      <c r="G146" s="81"/>
      <c r="H146" s="81"/>
      <c r="I146" s="81"/>
      <c r="J146" s="81"/>
      <c r="K146" s="81"/>
      <c r="L146" s="81"/>
      <c r="M146" s="81"/>
      <c r="N146" s="81"/>
      <c r="O146" s="82">
        <f t="shared" si="2"/>
        <v>0</v>
      </c>
    </row>
    <row r="147" spans="1:15" x14ac:dyDescent="0.25">
      <c r="A147" s="76" t="s">
        <v>226</v>
      </c>
      <c r="B147" s="76" t="s">
        <v>500</v>
      </c>
      <c r="C147" s="76" t="s">
        <v>501</v>
      </c>
      <c r="D147" s="77">
        <v>583.33000000000004</v>
      </c>
      <c r="E147" s="77">
        <v>583.33000000000004</v>
      </c>
      <c r="F147" s="77">
        <v>583.33000000000004</v>
      </c>
      <c r="G147" s="77">
        <v>583.33000000000004</v>
      </c>
      <c r="H147" s="77">
        <v>583.33000000000004</v>
      </c>
      <c r="I147" s="77">
        <v>583.33000000000004</v>
      </c>
      <c r="J147" s="77">
        <v>583.33000000000004</v>
      </c>
      <c r="K147" s="77">
        <v>583.33000000000004</v>
      </c>
      <c r="L147" s="77">
        <v>583.33000000000004</v>
      </c>
      <c r="M147" s="77">
        <v>583.33000000000004</v>
      </c>
      <c r="N147" s="77">
        <v>583.33000000000004</v>
      </c>
      <c r="O147" s="78">
        <f t="shared" si="2"/>
        <v>6416.63</v>
      </c>
    </row>
    <row r="148" spans="1:15" x14ac:dyDescent="0.25">
      <c r="A148" s="76" t="s">
        <v>226</v>
      </c>
      <c r="B148" s="76" t="s">
        <v>500</v>
      </c>
      <c r="C148" s="76" t="s">
        <v>502</v>
      </c>
      <c r="D148" s="77">
        <v>750</v>
      </c>
      <c r="E148" s="77">
        <v>750</v>
      </c>
      <c r="F148" s="77">
        <v>750</v>
      </c>
      <c r="G148" s="77">
        <v>750</v>
      </c>
      <c r="H148" s="77">
        <v>750</v>
      </c>
      <c r="I148" s="77">
        <v>750</v>
      </c>
      <c r="J148" s="77">
        <v>750</v>
      </c>
      <c r="K148" s="77">
        <v>750</v>
      </c>
      <c r="L148" s="77">
        <v>750</v>
      </c>
      <c r="M148" s="77">
        <v>750</v>
      </c>
      <c r="N148" s="77">
        <v>750</v>
      </c>
      <c r="O148" s="78">
        <f t="shared" si="2"/>
        <v>8250</v>
      </c>
    </row>
    <row r="149" spans="1:15" x14ac:dyDescent="0.25">
      <c r="A149" s="76" t="s">
        <v>226</v>
      </c>
      <c r="B149" s="76" t="s">
        <v>500</v>
      </c>
      <c r="C149" s="76" t="s">
        <v>509</v>
      </c>
      <c r="D149" s="77">
        <v>6208.33</v>
      </c>
      <c r="E149" s="77">
        <v>6208.33</v>
      </c>
      <c r="F149" s="77">
        <v>6208.33</v>
      </c>
      <c r="G149" s="77">
        <v>6208.33</v>
      </c>
      <c r="H149" s="77">
        <v>6208.33</v>
      </c>
      <c r="I149" s="77">
        <v>6208.33</v>
      </c>
      <c r="J149" s="77">
        <v>6208.33</v>
      </c>
      <c r="K149" s="77">
        <v>6208.33</v>
      </c>
      <c r="L149" s="77">
        <v>6208.33</v>
      </c>
      <c r="M149" s="77">
        <v>6208.33</v>
      </c>
      <c r="N149" s="77">
        <v>6208.33</v>
      </c>
      <c r="O149" s="78">
        <f t="shared" si="2"/>
        <v>68291.63</v>
      </c>
    </row>
    <row r="150" spans="1:15" x14ac:dyDescent="0.25">
      <c r="A150" s="76" t="s">
        <v>226</v>
      </c>
      <c r="B150" s="76" t="s">
        <v>500</v>
      </c>
      <c r="C150" s="76" t="s">
        <v>512</v>
      </c>
      <c r="D150" s="77">
        <v>38375</v>
      </c>
      <c r="E150" s="77">
        <v>38375</v>
      </c>
      <c r="F150" s="77">
        <v>38375</v>
      </c>
      <c r="G150" s="77">
        <v>38375</v>
      </c>
      <c r="H150" s="77">
        <v>38375</v>
      </c>
      <c r="I150" s="77">
        <v>38375</v>
      </c>
      <c r="J150" s="77">
        <v>38375</v>
      </c>
      <c r="K150" s="77">
        <v>38375</v>
      </c>
      <c r="L150" s="77">
        <v>38375</v>
      </c>
      <c r="M150" s="77">
        <v>38375</v>
      </c>
      <c r="N150" s="77">
        <v>38375</v>
      </c>
      <c r="O150" s="78">
        <f t="shared" si="2"/>
        <v>422125</v>
      </c>
    </row>
    <row r="151" spans="1:15" x14ac:dyDescent="0.25">
      <c r="A151" s="76" t="s">
        <v>226</v>
      </c>
      <c r="B151" s="76" t="s">
        <v>500</v>
      </c>
      <c r="C151" s="76" t="s">
        <v>503</v>
      </c>
      <c r="D151" s="77">
        <v>208.33</v>
      </c>
      <c r="E151" s="77">
        <v>208.33</v>
      </c>
      <c r="F151" s="77">
        <v>208.33</v>
      </c>
      <c r="G151" s="77">
        <v>208.33</v>
      </c>
      <c r="H151" s="77">
        <v>208.33</v>
      </c>
      <c r="I151" s="77">
        <v>208.33</v>
      </c>
      <c r="J151" s="77">
        <v>208.33</v>
      </c>
      <c r="K151" s="77">
        <v>208.33</v>
      </c>
      <c r="L151" s="77">
        <v>208.33</v>
      </c>
      <c r="M151" s="77">
        <v>208.33</v>
      </c>
      <c r="N151" s="77">
        <v>208.33</v>
      </c>
      <c r="O151" s="78">
        <f t="shared" si="2"/>
        <v>2291.6299999999997</v>
      </c>
    </row>
    <row r="152" spans="1:15" x14ac:dyDescent="0.25">
      <c r="A152" s="76" t="s">
        <v>226</v>
      </c>
      <c r="B152" s="76" t="s">
        <v>500</v>
      </c>
      <c r="C152" s="76" t="s">
        <v>504</v>
      </c>
      <c r="D152" s="77">
        <v>541.66999999999996</v>
      </c>
      <c r="E152" s="77">
        <v>541.66999999999996</v>
      </c>
      <c r="F152" s="77">
        <v>541.66999999999996</v>
      </c>
      <c r="G152" s="77">
        <v>541.66999999999996</v>
      </c>
      <c r="H152" s="77">
        <v>541.66999999999996</v>
      </c>
      <c r="I152" s="77">
        <v>541.66999999999996</v>
      </c>
      <c r="J152" s="77">
        <v>541.66999999999996</v>
      </c>
      <c r="K152" s="77">
        <v>541.66999999999996</v>
      </c>
      <c r="L152" s="77">
        <v>541.66999999999996</v>
      </c>
      <c r="M152" s="77">
        <v>541.66999999999996</v>
      </c>
      <c r="N152" s="77">
        <v>541.66999999999996</v>
      </c>
      <c r="O152" s="78">
        <f t="shared" si="2"/>
        <v>5958.37</v>
      </c>
    </row>
    <row r="153" spans="1:15" x14ac:dyDescent="0.25">
      <c r="A153" s="76" t="s">
        <v>226</v>
      </c>
      <c r="B153" s="76" t="s">
        <v>500</v>
      </c>
      <c r="C153" s="76" t="s">
        <v>505</v>
      </c>
      <c r="D153" s="77">
        <v>250</v>
      </c>
      <c r="E153" s="77">
        <v>250</v>
      </c>
      <c r="F153" s="77">
        <v>250</v>
      </c>
      <c r="G153" s="77">
        <v>250</v>
      </c>
      <c r="H153" s="77">
        <v>250</v>
      </c>
      <c r="I153" s="77">
        <v>250</v>
      </c>
      <c r="J153" s="77">
        <v>250</v>
      </c>
      <c r="K153" s="77">
        <v>250</v>
      </c>
      <c r="L153" s="77">
        <v>250</v>
      </c>
      <c r="M153" s="77">
        <v>250</v>
      </c>
      <c r="N153" s="77">
        <v>250</v>
      </c>
      <c r="O153" s="78">
        <f t="shared" si="2"/>
        <v>2750</v>
      </c>
    </row>
    <row r="154" spans="1:15" x14ac:dyDescent="0.25">
      <c r="A154" s="76" t="s">
        <v>226</v>
      </c>
      <c r="B154" s="76" t="s">
        <v>500</v>
      </c>
      <c r="C154" s="76" t="s">
        <v>506</v>
      </c>
      <c r="D154" s="77">
        <v>125</v>
      </c>
      <c r="E154" s="77">
        <v>125</v>
      </c>
      <c r="F154" s="77">
        <v>125</v>
      </c>
      <c r="G154" s="77">
        <v>125</v>
      </c>
      <c r="H154" s="77">
        <v>125</v>
      </c>
      <c r="I154" s="77">
        <v>125</v>
      </c>
      <c r="J154" s="77">
        <v>125</v>
      </c>
      <c r="K154" s="77">
        <v>125</v>
      </c>
      <c r="L154" s="77">
        <v>125</v>
      </c>
      <c r="M154" s="77">
        <v>125</v>
      </c>
      <c r="N154" s="77">
        <v>125</v>
      </c>
      <c r="O154" s="78">
        <f t="shared" si="2"/>
        <v>1375</v>
      </c>
    </row>
    <row r="155" spans="1:15" x14ac:dyDescent="0.25">
      <c r="A155" s="76" t="s">
        <v>226</v>
      </c>
      <c r="B155" s="76" t="s">
        <v>500</v>
      </c>
      <c r="C155" s="76" t="s">
        <v>507</v>
      </c>
      <c r="D155" s="77">
        <v>41.67</v>
      </c>
      <c r="E155" s="77">
        <v>41.67</v>
      </c>
      <c r="F155" s="77">
        <v>41.67</v>
      </c>
      <c r="G155" s="77">
        <v>41.67</v>
      </c>
      <c r="H155" s="77">
        <v>41.67</v>
      </c>
      <c r="I155" s="77">
        <v>41.67</v>
      </c>
      <c r="J155" s="77">
        <v>41.67</v>
      </c>
      <c r="K155" s="77">
        <v>41.67</v>
      </c>
      <c r="L155" s="77">
        <v>41.67</v>
      </c>
      <c r="M155" s="77">
        <v>41.67</v>
      </c>
      <c r="N155" s="77">
        <v>41.67</v>
      </c>
      <c r="O155" s="78">
        <f t="shared" si="2"/>
        <v>458.37000000000012</v>
      </c>
    </row>
    <row r="156" spans="1:15" x14ac:dyDescent="0.25">
      <c r="A156" s="76" t="s">
        <v>226</v>
      </c>
      <c r="B156" s="76" t="s">
        <v>500</v>
      </c>
      <c r="C156" s="76" t="s">
        <v>508</v>
      </c>
      <c r="D156" s="77">
        <v>250</v>
      </c>
      <c r="E156" s="77">
        <v>250</v>
      </c>
      <c r="F156" s="77">
        <v>250</v>
      </c>
      <c r="G156" s="77">
        <v>250</v>
      </c>
      <c r="H156" s="77">
        <v>250</v>
      </c>
      <c r="I156" s="77">
        <v>250</v>
      </c>
      <c r="J156" s="77">
        <v>250</v>
      </c>
      <c r="K156" s="77">
        <v>250</v>
      </c>
      <c r="L156" s="77">
        <v>250</v>
      </c>
      <c r="M156" s="77">
        <v>250</v>
      </c>
      <c r="N156" s="77">
        <v>250</v>
      </c>
      <c r="O156" s="78">
        <f t="shared" si="2"/>
        <v>2750</v>
      </c>
    </row>
    <row r="157" spans="1:15" s="83" customFormat="1" x14ac:dyDescent="0.25">
      <c r="A157" s="80" t="s">
        <v>228</v>
      </c>
      <c r="B157" s="80" t="s">
        <v>500</v>
      </c>
      <c r="C157" s="80" t="s">
        <v>501</v>
      </c>
      <c r="D157" s="81">
        <v>6541.67</v>
      </c>
      <c r="E157" s="81">
        <v>6541.67</v>
      </c>
      <c r="F157" s="81">
        <v>6541.67</v>
      </c>
      <c r="G157" s="81">
        <v>6541.67</v>
      </c>
      <c r="H157" s="81">
        <v>6541.67</v>
      </c>
      <c r="I157" s="81">
        <v>6541.67</v>
      </c>
      <c r="J157" s="81">
        <v>6541.67</v>
      </c>
      <c r="K157" s="81">
        <v>6541.67</v>
      </c>
      <c r="L157" s="81">
        <v>6541.67</v>
      </c>
      <c r="M157" s="81">
        <v>6541.67</v>
      </c>
      <c r="N157" s="81">
        <v>6541.67</v>
      </c>
      <c r="O157" s="82">
        <f t="shared" si="2"/>
        <v>71958.37</v>
      </c>
    </row>
    <row r="158" spans="1:15" s="83" customFormat="1" x14ac:dyDescent="0.25">
      <c r="A158" s="80" t="s">
        <v>228</v>
      </c>
      <c r="B158" s="80" t="s">
        <v>500</v>
      </c>
      <c r="C158" s="80" t="s">
        <v>510</v>
      </c>
      <c r="D158" s="81">
        <v>41.67</v>
      </c>
      <c r="E158" s="81">
        <v>41.67</v>
      </c>
      <c r="F158" s="81">
        <v>41.67</v>
      </c>
      <c r="G158" s="81">
        <v>41.67</v>
      </c>
      <c r="H158" s="81">
        <v>41.67</v>
      </c>
      <c r="I158" s="81">
        <v>41.67</v>
      </c>
      <c r="J158" s="81">
        <v>41.67</v>
      </c>
      <c r="K158" s="81">
        <v>41.67</v>
      </c>
      <c r="L158" s="81">
        <v>41.67</v>
      </c>
      <c r="M158" s="81">
        <v>41.67</v>
      </c>
      <c r="N158" s="81">
        <v>41.67</v>
      </c>
      <c r="O158" s="82">
        <f t="shared" si="2"/>
        <v>458.37000000000012</v>
      </c>
    </row>
    <row r="159" spans="1:15" s="83" customFormat="1" x14ac:dyDescent="0.25">
      <c r="A159" s="80" t="s">
        <v>228</v>
      </c>
      <c r="B159" s="80" t="s">
        <v>500</v>
      </c>
      <c r="C159" s="80" t="s">
        <v>502</v>
      </c>
      <c r="D159" s="81">
        <v>4291.67</v>
      </c>
      <c r="E159" s="81">
        <v>4291.67</v>
      </c>
      <c r="F159" s="81">
        <v>4291.67</v>
      </c>
      <c r="G159" s="81">
        <v>4291.67</v>
      </c>
      <c r="H159" s="81">
        <v>4291.67</v>
      </c>
      <c r="I159" s="81">
        <v>4291.67</v>
      </c>
      <c r="J159" s="81">
        <v>4291.67</v>
      </c>
      <c r="K159" s="81">
        <v>4291.67</v>
      </c>
      <c r="L159" s="81">
        <v>4291.67</v>
      </c>
      <c r="M159" s="81">
        <v>4291.67</v>
      </c>
      <c r="N159" s="81">
        <v>4291.67</v>
      </c>
      <c r="O159" s="82">
        <f t="shared" si="2"/>
        <v>47208.369999999988</v>
      </c>
    </row>
    <row r="160" spans="1:15" s="83" customFormat="1" x14ac:dyDescent="0.25">
      <c r="A160" s="80" t="s">
        <v>228</v>
      </c>
      <c r="B160" s="80" t="s">
        <v>500</v>
      </c>
      <c r="C160" s="80" t="s">
        <v>509</v>
      </c>
      <c r="D160" s="81">
        <v>38458.33</v>
      </c>
      <c r="E160" s="81">
        <v>38458.33</v>
      </c>
      <c r="F160" s="81">
        <v>38458.33</v>
      </c>
      <c r="G160" s="81">
        <v>38458.33</v>
      </c>
      <c r="H160" s="81">
        <v>38458.33</v>
      </c>
      <c r="I160" s="81">
        <v>38458.33</v>
      </c>
      <c r="J160" s="81">
        <v>38458.33</v>
      </c>
      <c r="K160" s="81">
        <v>38458.33</v>
      </c>
      <c r="L160" s="81">
        <v>38458.33</v>
      </c>
      <c r="M160" s="81">
        <v>38458.33</v>
      </c>
      <c r="N160" s="81">
        <v>38458.33</v>
      </c>
      <c r="O160" s="82">
        <f t="shared" si="2"/>
        <v>423041.63000000012</v>
      </c>
    </row>
    <row r="161" spans="1:15" s="83" customFormat="1" x14ac:dyDescent="0.25">
      <c r="A161" s="80" t="s">
        <v>228</v>
      </c>
      <c r="B161" s="80" t="s">
        <v>500</v>
      </c>
      <c r="C161" s="80" t="s">
        <v>503</v>
      </c>
      <c r="D161" s="81">
        <v>2375</v>
      </c>
      <c r="E161" s="81">
        <v>2375</v>
      </c>
      <c r="F161" s="81">
        <v>2375</v>
      </c>
      <c r="G161" s="81">
        <v>2375</v>
      </c>
      <c r="H161" s="81">
        <v>2375</v>
      </c>
      <c r="I161" s="81">
        <v>2375</v>
      </c>
      <c r="J161" s="81">
        <v>2375</v>
      </c>
      <c r="K161" s="81">
        <v>2375</v>
      </c>
      <c r="L161" s="81">
        <v>2375</v>
      </c>
      <c r="M161" s="81">
        <v>2375</v>
      </c>
      <c r="N161" s="81">
        <v>2375</v>
      </c>
      <c r="O161" s="82">
        <f t="shared" si="2"/>
        <v>26125</v>
      </c>
    </row>
    <row r="162" spans="1:15" s="83" customFormat="1" x14ac:dyDescent="0.25">
      <c r="A162" s="80" t="s">
        <v>228</v>
      </c>
      <c r="B162" s="80" t="s">
        <v>500</v>
      </c>
      <c r="C162" s="80" t="s">
        <v>504</v>
      </c>
      <c r="D162" s="81">
        <v>2916.67</v>
      </c>
      <c r="E162" s="81">
        <v>2916.67</v>
      </c>
      <c r="F162" s="81">
        <v>2916.67</v>
      </c>
      <c r="G162" s="81">
        <v>2916.67</v>
      </c>
      <c r="H162" s="81">
        <v>2916.67</v>
      </c>
      <c r="I162" s="81">
        <v>2916.67</v>
      </c>
      <c r="J162" s="81">
        <v>2916.67</v>
      </c>
      <c r="K162" s="81">
        <v>2916.67</v>
      </c>
      <c r="L162" s="81">
        <v>2916.67</v>
      </c>
      <c r="M162" s="81">
        <v>2916.67</v>
      </c>
      <c r="N162" s="81">
        <v>2916.67</v>
      </c>
      <c r="O162" s="82">
        <f t="shared" si="2"/>
        <v>32083.369999999995</v>
      </c>
    </row>
    <row r="163" spans="1:15" s="83" customFormat="1" x14ac:dyDescent="0.25">
      <c r="A163" s="80" t="s">
        <v>228</v>
      </c>
      <c r="B163" s="80" t="s">
        <v>500</v>
      </c>
      <c r="C163" s="80" t="s">
        <v>505</v>
      </c>
      <c r="D163" s="81">
        <v>1750</v>
      </c>
      <c r="E163" s="81">
        <v>1750</v>
      </c>
      <c r="F163" s="81">
        <v>1750</v>
      </c>
      <c r="G163" s="81">
        <v>1750</v>
      </c>
      <c r="H163" s="81">
        <v>1750</v>
      </c>
      <c r="I163" s="81">
        <v>1750</v>
      </c>
      <c r="J163" s="81">
        <v>1750</v>
      </c>
      <c r="K163" s="81">
        <v>1750</v>
      </c>
      <c r="L163" s="81">
        <v>1750</v>
      </c>
      <c r="M163" s="81">
        <v>1750</v>
      </c>
      <c r="N163" s="81">
        <v>1750</v>
      </c>
      <c r="O163" s="82">
        <f t="shared" si="2"/>
        <v>19250</v>
      </c>
    </row>
    <row r="164" spans="1:15" s="83" customFormat="1" x14ac:dyDescent="0.25">
      <c r="A164" s="80" t="s">
        <v>228</v>
      </c>
      <c r="B164" s="80" t="s">
        <v>500</v>
      </c>
      <c r="C164" s="80" t="s">
        <v>506</v>
      </c>
      <c r="D164" s="81">
        <v>791.67</v>
      </c>
      <c r="E164" s="81">
        <v>791.67</v>
      </c>
      <c r="F164" s="81">
        <v>791.67</v>
      </c>
      <c r="G164" s="81">
        <v>791.67</v>
      </c>
      <c r="H164" s="81">
        <v>791.67</v>
      </c>
      <c r="I164" s="81">
        <v>791.67</v>
      </c>
      <c r="J164" s="81">
        <v>791.67</v>
      </c>
      <c r="K164" s="81">
        <v>791.67</v>
      </c>
      <c r="L164" s="81">
        <v>791.67</v>
      </c>
      <c r="M164" s="81">
        <v>791.67</v>
      </c>
      <c r="N164" s="81">
        <v>791.67</v>
      </c>
      <c r="O164" s="82">
        <f t="shared" si="2"/>
        <v>8708.369999999999</v>
      </c>
    </row>
    <row r="165" spans="1:15" s="83" customFormat="1" x14ac:dyDescent="0.25">
      <c r="A165" s="80" t="s">
        <v>228</v>
      </c>
      <c r="B165" s="80" t="s">
        <v>500</v>
      </c>
      <c r="C165" s="80" t="s">
        <v>507</v>
      </c>
      <c r="D165" s="81">
        <v>416.67</v>
      </c>
      <c r="E165" s="81">
        <v>416.67</v>
      </c>
      <c r="F165" s="81">
        <v>416.67</v>
      </c>
      <c r="G165" s="81">
        <v>416.67</v>
      </c>
      <c r="H165" s="81">
        <v>416.67</v>
      </c>
      <c r="I165" s="81">
        <v>416.67</v>
      </c>
      <c r="J165" s="81">
        <v>416.67</v>
      </c>
      <c r="K165" s="81">
        <v>416.67</v>
      </c>
      <c r="L165" s="81">
        <v>416.67</v>
      </c>
      <c r="M165" s="81">
        <v>416.67</v>
      </c>
      <c r="N165" s="81">
        <v>416.67</v>
      </c>
      <c r="O165" s="82">
        <f t="shared" si="2"/>
        <v>4583.37</v>
      </c>
    </row>
    <row r="166" spans="1:15" s="83" customFormat="1" x14ac:dyDescent="0.25">
      <c r="A166" s="80" t="s">
        <v>228</v>
      </c>
      <c r="B166" s="80" t="s">
        <v>500</v>
      </c>
      <c r="C166" s="80" t="s">
        <v>508</v>
      </c>
      <c r="D166" s="81">
        <v>4916.67</v>
      </c>
      <c r="E166" s="81">
        <v>4916.67</v>
      </c>
      <c r="F166" s="81">
        <v>4916.67</v>
      </c>
      <c r="G166" s="81">
        <v>4916.67</v>
      </c>
      <c r="H166" s="81">
        <v>4916.67</v>
      </c>
      <c r="I166" s="81">
        <v>4916.67</v>
      </c>
      <c r="J166" s="81">
        <v>4916.67</v>
      </c>
      <c r="K166" s="81">
        <v>4916.67</v>
      </c>
      <c r="L166" s="81">
        <v>4916.67</v>
      </c>
      <c r="M166" s="81">
        <v>4916.67</v>
      </c>
      <c r="N166" s="81">
        <v>4916.67</v>
      </c>
      <c r="O166" s="82">
        <f t="shared" si="2"/>
        <v>54083.369999999988</v>
      </c>
    </row>
    <row r="167" spans="1:15" s="83" customFormat="1" x14ac:dyDescent="0.25">
      <c r="A167" s="80" t="s">
        <v>228</v>
      </c>
      <c r="B167" s="80" t="s">
        <v>500</v>
      </c>
      <c r="C167" s="80" t="s">
        <v>513</v>
      </c>
      <c r="D167" s="81"/>
      <c r="E167" s="81"/>
      <c r="F167" s="81"/>
      <c r="G167" s="81"/>
      <c r="H167" s="81"/>
      <c r="I167" s="81"/>
      <c r="J167" s="81"/>
      <c r="K167" s="81"/>
      <c r="L167" s="81"/>
      <c r="M167" s="81"/>
      <c r="N167" s="81"/>
      <c r="O167" s="82">
        <f t="shared" si="2"/>
        <v>0</v>
      </c>
    </row>
    <row r="168" spans="1:15" s="83" customFormat="1" x14ac:dyDescent="0.25">
      <c r="A168" s="80" t="s">
        <v>228</v>
      </c>
      <c r="B168" s="80" t="s">
        <v>500</v>
      </c>
      <c r="C168" s="80" t="s">
        <v>514</v>
      </c>
      <c r="D168" s="81"/>
      <c r="E168" s="81"/>
      <c r="F168" s="81"/>
      <c r="G168" s="81"/>
      <c r="H168" s="81"/>
      <c r="I168" s="81"/>
      <c r="J168" s="81"/>
      <c r="K168" s="81"/>
      <c r="L168" s="81"/>
      <c r="M168" s="81"/>
      <c r="N168" s="81"/>
      <c r="O168" s="82">
        <f t="shared" si="2"/>
        <v>0</v>
      </c>
    </row>
    <row r="169" spans="1:15" s="83" customFormat="1" x14ac:dyDescent="0.25">
      <c r="A169" s="80" t="s">
        <v>228</v>
      </c>
      <c r="B169" s="80" t="s">
        <v>500</v>
      </c>
      <c r="C169" s="80" t="s">
        <v>515</v>
      </c>
      <c r="D169" s="81"/>
      <c r="E169" s="81"/>
      <c r="F169" s="81"/>
      <c r="G169" s="81"/>
      <c r="H169" s="81"/>
      <c r="I169" s="81"/>
      <c r="J169" s="81"/>
      <c r="K169" s="81"/>
      <c r="L169" s="81"/>
      <c r="M169" s="81"/>
      <c r="N169" s="81"/>
      <c r="O169" s="82">
        <f t="shared" si="2"/>
        <v>0</v>
      </c>
    </row>
    <row r="170" spans="1:15" s="83" customFormat="1" x14ac:dyDescent="0.25">
      <c r="A170" s="80" t="s">
        <v>228</v>
      </c>
      <c r="B170" s="80" t="s">
        <v>500</v>
      </c>
      <c r="C170" s="80" t="s">
        <v>516</v>
      </c>
      <c r="D170" s="81"/>
      <c r="E170" s="81"/>
      <c r="F170" s="81"/>
      <c r="G170" s="81"/>
      <c r="H170" s="81"/>
      <c r="I170" s="81"/>
      <c r="J170" s="81"/>
      <c r="K170" s="81"/>
      <c r="L170" s="81"/>
      <c r="M170" s="81"/>
      <c r="N170" s="81"/>
      <c r="O170" s="82">
        <f t="shared" si="2"/>
        <v>0</v>
      </c>
    </row>
    <row r="171" spans="1:15" s="83" customFormat="1" x14ac:dyDescent="0.25">
      <c r="A171" s="80" t="s">
        <v>228</v>
      </c>
      <c r="B171" s="80" t="s">
        <v>500</v>
      </c>
      <c r="C171" s="80" t="s">
        <v>517</v>
      </c>
      <c r="D171" s="81"/>
      <c r="E171" s="81"/>
      <c r="F171" s="81"/>
      <c r="G171" s="81"/>
      <c r="H171" s="81"/>
      <c r="I171" s="81"/>
      <c r="J171" s="81"/>
      <c r="K171" s="81"/>
      <c r="L171" s="81"/>
      <c r="M171" s="81"/>
      <c r="N171" s="81"/>
      <c r="O171" s="82">
        <f t="shared" si="2"/>
        <v>0</v>
      </c>
    </row>
    <row r="172" spans="1:15" s="83" customFormat="1" x14ac:dyDescent="0.25">
      <c r="A172" s="80" t="s">
        <v>228</v>
      </c>
      <c r="B172" s="80" t="s">
        <v>500</v>
      </c>
      <c r="C172" s="80" t="s">
        <v>518</v>
      </c>
      <c r="D172" s="81"/>
      <c r="E172" s="81"/>
      <c r="F172" s="81"/>
      <c r="G172" s="81"/>
      <c r="H172" s="81"/>
      <c r="I172" s="81"/>
      <c r="J172" s="81"/>
      <c r="K172" s="81"/>
      <c r="L172" s="81"/>
      <c r="M172" s="81"/>
      <c r="N172" s="81"/>
      <c r="O172" s="82">
        <f t="shared" si="2"/>
        <v>0</v>
      </c>
    </row>
    <row r="173" spans="1:15" s="83" customFormat="1" x14ac:dyDescent="0.25">
      <c r="A173" s="80" t="s">
        <v>228</v>
      </c>
      <c r="B173" s="80" t="s">
        <v>500</v>
      </c>
      <c r="C173" s="80" t="s">
        <v>519</v>
      </c>
      <c r="D173" s="81"/>
      <c r="E173" s="81"/>
      <c r="F173" s="81"/>
      <c r="G173" s="81"/>
      <c r="H173" s="81"/>
      <c r="I173" s="81"/>
      <c r="J173" s="81"/>
      <c r="K173" s="81"/>
      <c r="L173" s="81"/>
      <c r="M173" s="81"/>
      <c r="N173" s="81"/>
      <c r="O173" s="82">
        <f t="shared" si="2"/>
        <v>0</v>
      </c>
    </row>
    <row r="174" spans="1:15" s="83" customFormat="1" x14ac:dyDescent="0.25">
      <c r="A174" s="80" t="s">
        <v>228</v>
      </c>
      <c r="B174" s="80" t="s">
        <v>500</v>
      </c>
      <c r="C174" s="80" t="s">
        <v>520</v>
      </c>
      <c r="D174" s="81"/>
      <c r="E174" s="81"/>
      <c r="F174" s="81"/>
      <c r="G174" s="81"/>
      <c r="H174" s="81"/>
      <c r="I174" s="81"/>
      <c r="J174" s="81"/>
      <c r="K174" s="81"/>
      <c r="L174" s="81"/>
      <c r="M174" s="81"/>
      <c r="N174" s="81"/>
      <c r="O174" s="82">
        <f t="shared" si="2"/>
        <v>0</v>
      </c>
    </row>
    <row r="175" spans="1:15" s="83" customFormat="1" x14ac:dyDescent="0.25">
      <c r="A175" s="80" t="s">
        <v>228</v>
      </c>
      <c r="B175" s="80" t="s">
        <v>500</v>
      </c>
      <c r="C175" s="80" t="s">
        <v>511</v>
      </c>
      <c r="D175" s="81"/>
      <c r="E175" s="81"/>
      <c r="F175" s="81"/>
      <c r="G175" s="81"/>
      <c r="H175" s="81"/>
      <c r="I175" s="81"/>
      <c r="J175" s="81"/>
      <c r="K175" s="81"/>
      <c r="L175" s="81"/>
      <c r="M175" s="81"/>
      <c r="N175" s="81"/>
      <c r="O175" s="82">
        <f t="shared" si="2"/>
        <v>0</v>
      </c>
    </row>
    <row r="176" spans="1:15" x14ac:dyDescent="0.25">
      <c r="A176" s="76" t="s">
        <v>229</v>
      </c>
      <c r="B176" s="76" t="s">
        <v>500</v>
      </c>
      <c r="C176" s="76" t="s">
        <v>502</v>
      </c>
      <c r="D176" s="77">
        <v>83.33</v>
      </c>
      <c r="E176" s="77">
        <v>83.33</v>
      </c>
      <c r="F176" s="77">
        <v>83.33</v>
      </c>
      <c r="G176" s="77">
        <v>83.33</v>
      </c>
      <c r="H176" s="77">
        <v>83.33</v>
      </c>
      <c r="I176" s="77">
        <v>83.33</v>
      </c>
      <c r="J176" s="77">
        <v>83.33</v>
      </c>
      <c r="K176" s="77">
        <v>83.33</v>
      </c>
      <c r="L176" s="77">
        <v>83.33</v>
      </c>
      <c r="M176" s="77">
        <v>83.33</v>
      </c>
      <c r="N176" s="77">
        <v>83.33</v>
      </c>
      <c r="O176" s="78">
        <f t="shared" si="2"/>
        <v>916.63000000000011</v>
      </c>
    </row>
    <row r="177" spans="1:15" x14ac:dyDescent="0.25">
      <c r="A177" s="76" t="s">
        <v>229</v>
      </c>
      <c r="B177" s="76" t="s">
        <v>500</v>
      </c>
      <c r="C177" s="76" t="s">
        <v>509</v>
      </c>
      <c r="D177" s="77">
        <v>41.67</v>
      </c>
      <c r="E177" s="77">
        <v>41.67</v>
      </c>
      <c r="F177" s="77">
        <v>41.67</v>
      </c>
      <c r="G177" s="77">
        <v>41.67</v>
      </c>
      <c r="H177" s="77">
        <v>41.67</v>
      </c>
      <c r="I177" s="77">
        <v>41.67</v>
      </c>
      <c r="J177" s="77">
        <v>41.67</v>
      </c>
      <c r="K177" s="77">
        <v>41.67</v>
      </c>
      <c r="L177" s="77">
        <v>41.67</v>
      </c>
      <c r="M177" s="77">
        <v>41.67</v>
      </c>
      <c r="N177" s="77">
        <v>41.67</v>
      </c>
      <c r="O177" s="78">
        <f t="shared" si="2"/>
        <v>458.37000000000012</v>
      </c>
    </row>
    <row r="178" spans="1:15" x14ac:dyDescent="0.25">
      <c r="A178" s="76" t="s">
        <v>229</v>
      </c>
      <c r="B178" s="76" t="s">
        <v>500</v>
      </c>
      <c r="C178" s="76" t="s">
        <v>512</v>
      </c>
      <c r="D178" s="77">
        <v>2625</v>
      </c>
      <c r="E178" s="77">
        <v>2625</v>
      </c>
      <c r="F178" s="77">
        <v>2625</v>
      </c>
      <c r="G178" s="77">
        <v>2625</v>
      </c>
      <c r="H178" s="77">
        <v>2625</v>
      </c>
      <c r="I178" s="77">
        <v>2625</v>
      </c>
      <c r="J178" s="77">
        <v>2625</v>
      </c>
      <c r="K178" s="77">
        <v>2625</v>
      </c>
      <c r="L178" s="77">
        <v>2625</v>
      </c>
      <c r="M178" s="77">
        <v>2625</v>
      </c>
      <c r="N178" s="77">
        <v>2625</v>
      </c>
      <c r="O178" s="78">
        <f t="shared" si="2"/>
        <v>28875</v>
      </c>
    </row>
    <row r="179" spans="1:15" x14ac:dyDescent="0.25">
      <c r="A179" s="76" t="s">
        <v>229</v>
      </c>
      <c r="B179" s="76" t="s">
        <v>500</v>
      </c>
      <c r="C179" s="76" t="s">
        <v>501</v>
      </c>
      <c r="O179" s="78">
        <f t="shared" si="2"/>
        <v>0</v>
      </c>
    </row>
    <row r="180" spans="1:15" x14ac:dyDescent="0.25">
      <c r="A180" s="76" t="s">
        <v>229</v>
      </c>
      <c r="B180" s="76" t="s">
        <v>500</v>
      </c>
      <c r="C180" s="76" t="s">
        <v>506</v>
      </c>
      <c r="O180" s="78">
        <f t="shared" si="2"/>
        <v>0</v>
      </c>
    </row>
    <row r="181" spans="1:15" x14ac:dyDescent="0.25">
      <c r="A181" s="76" t="s">
        <v>229</v>
      </c>
      <c r="B181" s="76" t="s">
        <v>500</v>
      </c>
      <c r="C181" s="76" t="s">
        <v>508</v>
      </c>
      <c r="O181" s="78">
        <f t="shared" si="2"/>
        <v>0</v>
      </c>
    </row>
    <row r="182" spans="1:15" x14ac:dyDescent="0.25">
      <c r="A182" s="76" t="s">
        <v>229</v>
      </c>
      <c r="B182" s="76" t="s">
        <v>500</v>
      </c>
      <c r="C182" s="76" t="s">
        <v>503</v>
      </c>
      <c r="O182" s="78">
        <f t="shared" si="2"/>
        <v>0</v>
      </c>
    </row>
    <row r="183" spans="1:15" x14ac:dyDescent="0.25">
      <c r="A183" s="76" t="s">
        <v>229</v>
      </c>
      <c r="B183" s="76" t="s">
        <v>500</v>
      </c>
      <c r="C183" s="76" t="s">
        <v>507</v>
      </c>
      <c r="O183" s="78">
        <f t="shared" si="2"/>
        <v>0</v>
      </c>
    </row>
    <row r="184" spans="1:15" s="83" customFormat="1" x14ac:dyDescent="0.25">
      <c r="A184" s="80" t="s">
        <v>230</v>
      </c>
      <c r="B184" s="80" t="s">
        <v>500</v>
      </c>
      <c r="C184" s="80" t="s">
        <v>502</v>
      </c>
      <c r="D184" s="81">
        <v>41.67</v>
      </c>
      <c r="E184" s="81">
        <v>41.67</v>
      </c>
      <c r="F184" s="81">
        <v>41.67</v>
      </c>
      <c r="G184" s="81">
        <v>41.67</v>
      </c>
      <c r="H184" s="81">
        <v>41.67</v>
      </c>
      <c r="I184" s="81">
        <v>41.67</v>
      </c>
      <c r="J184" s="81">
        <v>41.67</v>
      </c>
      <c r="K184" s="81">
        <v>41.67</v>
      </c>
      <c r="L184" s="81">
        <v>41.67</v>
      </c>
      <c r="M184" s="81">
        <v>41.67</v>
      </c>
      <c r="N184" s="81">
        <v>41.67</v>
      </c>
      <c r="O184" s="82">
        <f t="shared" si="2"/>
        <v>458.37000000000012</v>
      </c>
    </row>
    <row r="185" spans="1:15" s="83" customFormat="1" x14ac:dyDescent="0.25">
      <c r="A185" s="80" t="s">
        <v>230</v>
      </c>
      <c r="B185" s="80" t="s">
        <v>500</v>
      </c>
      <c r="C185" s="80" t="s">
        <v>509</v>
      </c>
      <c r="D185" s="81">
        <v>41.67</v>
      </c>
      <c r="E185" s="81">
        <v>41.67</v>
      </c>
      <c r="F185" s="81">
        <v>41.67</v>
      </c>
      <c r="G185" s="81">
        <v>41.67</v>
      </c>
      <c r="H185" s="81">
        <v>41.67</v>
      </c>
      <c r="I185" s="81">
        <v>41.67</v>
      </c>
      <c r="J185" s="81">
        <v>41.67</v>
      </c>
      <c r="K185" s="81">
        <v>41.67</v>
      </c>
      <c r="L185" s="81">
        <v>41.67</v>
      </c>
      <c r="M185" s="81">
        <v>41.67</v>
      </c>
      <c r="N185" s="81">
        <v>41.67</v>
      </c>
      <c r="O185" s="82">
        <f t="shared" si="2"/>
        <v>458.37000000000012</v>
      </c>
    </row>
    <row r="186" spans="1:15" s="83" customFormat="1" x14ac:dyDescent="0.25">
      <c r="A186" s="80" t="s">
        <v>230</v>
      </c>
      <c r="B186" s="80" t="s">
        <v>500</v>
      </c>
      <c r="C186" s="80" t="s">
        <v>512</v>
      </c>
      <c r="D186" s="81">
        <v>3625</v>
      </c>
      <c r="E186" s="81">
        <v>3625</v>
      </c>
      <c r="F186" s="81">
        <v>3625</v>
      </c>
      <c r="G186" s="81">
        <v>3625</v>
      </c>
      <c r="H186" s="81">
        <v>3625</v>
      </c>
      <c r="I186" s="81">
        <v>3625</v>
      </c>
      <c r="J186" s="81">
        <v>3625</v>
      </c>
      <c r="K186" s="81">
        <v>3625</v>
      </c>
      <c r="L186" s="81">
        <v>3625</v>
      </c>
      <c r="M186" s="81">
        <v>3625</v>
      </c>
      <c r="N186" s="81">
        <v>3625</v>
      </c>
      <c r="O186" s="82">
        <f t="shared" si="2"/>
        <v>39875</v>
      </c>
    </row>
    <row r="187" spans="1:15" s="83" customFormat="1" x14ac:dyDescent="0.25">
      <c r="A187" s="80" t="s">
        <v>230</v>
      </c>
      <c r="B187" s="80" t="s">
        <v>500</v>
      </c>
      <c r="C187" s="80" t="s">
        <v>501</v>
      </c>
      <c r="D187" s="81"/>
      <c r="E187" s="81"/>
      <c r="F187" s="81"/>
      <c r="G187" s="81"/>
      <c r="H187" s="81"/>
      <c r="I187" s="81"/>
      <c r="J187" s="81"/>
      <c r="K187" s="81"/>
      <c r="L187" s="81"/>
      <c r="M187" s="81"/>
      <c r="N187" s="81"/>
      <c r="O187" s="82">
        <f t="shared" si="2"/>
        <v>0</v>
      </c>
    </row>
    <row r="188" spans="1:15" s="83" customFormat="1" x14ac:dyDescent="0.25">
      <c r="A188" s="80" t="s">
        <v>230</v>
      </c>
      <c r="B188" s="80" t="s">
        <v>500</v>
      </c>
      <c r="C188" s="80" t="s">
        <v>506</v>
      </c>
      <c r="D188" s="81"/>
      <c r="E188" s="81"/>
      <c r="F188" s="81"/>
      <c r="G188" s="81"/>
      <c r="H188" s="81"/>
      <c r="I188" s="81"/>
      <c r="J188" s="81"/>
      <c r="K188" s="81"/>
      <c r="L188" s="81"/>
      <c r="M188" s="81"/>
      <c r="N188" s="81"/>
      <c r="O188" s="82">
        <f t="shared" si="2"/>
        <v>0</v>
      </c>
    </row>
    <row r="189" spans="1:15" s="83" customFormat="1" x14ac:dyDescent="0.25">
      <c r="A189" s="80" t="s">
        <v>230</v>
      </c>
      <c r="B189" s="80" t="s">
        <v>500</v>
      </c>
      <c r="C189" s="80" t="s">
        <v>508</v>
      </c>
      <c r="D189" s="81"/>
      <c r="E189" s="81"/>
      <c r="F189" s="81"/>
      <c r="G189" s="81"/>
      <c r="H189" s="81"/>
      <c r="I189" s="81"/>
      <c r="J189" s="81"/>
      <c r="K189" s="81"/>
      <c r="L189" s="81"/>
      <c r="M189" s="81"/>
      <c r="N189" s="81"/>
      <c r="O189" s="82">
        <f t="shared" si="2"/>
        <v>0</v>
      </c>
    </row>
    <row r="190" spans="1:15" s="83" customFormat="1" x14ac:dyDescent="0.25">
      <c r="A190" s="80" t="s">
        <v>230</v>
      </c>
      <c r="B190" s="80" t="s">
        <v>500</v>
      </c>
      <c r="C190" s="80" t="s">
        <v>503</v>
      </c>
      <c r="D190" s="81"/>
      <c r="E190" s="81"/>
      <c r="F190" s="81"/>
      <c r="G190" s="81"/>
      <c r="H190" s="81"/>
      <c r="I190" s="81"/>
      <c r="J190" s="81"/>
      <c r="K190" s="81"/>
      <c r="L190" s="81"/>
      <c r="M190" s="81"/>
      <c r="N190" s="81"/>
      <c r="O190" s="82">
        <f t="shared" si="2"/>
        <v>0</v>
      </c>
    </row>
    <row r="191" spans="1:15" s="83" customFormat="1" x14ac:dyDescent="0.25">
      <c r="A191" s="80" t="s">
        <v>230</v>
      </c>
      <c r="B191" s="80" t="s">
        <v>500</v>
      </c>
      <c r="C191" s="80" t="s">
        <v>507</v>
      </c>
      <c r="D191" s="81"/>
      <c r="E191" s="81"/>
      <c r="F191" s="81"/>
      <c r="G191" s="81"/>
      <c r="H191" s="81"/>
      <c r="I191" s="81"/>
      <c r="J191" s="81"/>
      <c r="K191" s="81"/>
      <c r="L191" s="81"/>
      <c r="M191" s="81"/>
      <c r="N191" s="81"/>
      <c r="O191" s="82">
        <f t="shared" si="2"/>
        <v>0</v>
      </c>
    </row>
    <row r="192" spans="1:15" x14ac:dyDescent="0.25">
      <c r="A192" s="76" t="s">
        <v>231</v>
      </c>
      <c r="B192" s="76" t="s">
        <v>500</v>
      </c>
      <c r="C192" s="76" t="s">
        <v>501</v>
      </c>
      <c r="D192" s="77">
        <v>4291.67</v>
      </c>
      <c r="E192" s="77">
        <v>4291.67</v>
      </c>
      <c r="F192" s="77">
        <v>4291.67</v>
      </c>
      <c r="G192" s="77">
        <v>4291.67</v>
      </c>
      <c r="H192" s="77">
        <v>4291.67</v>
      </c>
      <c r="I192" s="77">
        <v>4291.67</v>
      </c>
      <c r="J192" s="77">
        <v>4291.67</v>
      </c>
      <c r="K192" s="77">
        <v>4291.67</v>
      </c>
      <c r="L192" s="77">
        <v>4291.67</v>
      </c>
      <c r="M192" s="77">
        <v>4291.67</v>
      </c>
      <c r="N192" s="77">
        <v>4291.67</v>
      </c>
      <c r="O192" s="78">
        <f t="shared" si="2"/>
        <v>47208.369999999988</v>
      </c>
    </row>
    <row r="193" spans="1:15" x14ac:dyDescent="0.25">
      <c r="A193" s="76" t="s">
        <v>231</v>
      </c>
      <c r="B193" s="76" t="s">
        <v>500</v>
      </c>
      <c r="C193" s="76" t="s">
        <v>502</v>
      </c>
      <c r="D193" s="77">
        <v>833.33</v>
      </c>
      <c r="E193" s="77">
        <v>833.33</v>
      </c>
      <c r="F193" s="77">
        <v>833.33</v>
      </c>
      <c r="G193" s="77">
        <v>833.33</v>
      </c>
      <c r="H193" s="77">
        <v>833.33</v>
      </c>
      <c r="I193" s="77">
        <v>833.33</v>
      </c>
      <c r="J193" s="77">
        <v>833.33</v>
      </c>
      <c r="K193" s="77">
        <v>833.33</v>
      </c>
      <c r="L193" s="77">
        <v>833.33</v>
      </c>
      <c r="M193" s="77">
        <v>833.33</v>
      </c>
      <c r="N193" s="77">
        <v>833.33</v>
      </c>
      <c r="O193" s="78">
        <f t="shared" si="2"/>
        <v>9166.630000000001</v>
      </c>
    </row>
    <row r="194" spans="1:15" x14ac:dyDescent="0.25">
      <c r="A194" s="76" t="s">
        <v>231</v>
      </c>
      <c r="B194" s="76" t="s">
        <v>500</v>
      </c>
      <c r="C194" s="76" t="s">
        <v>509</v>
      </c>
      <c r="D194" s="77">
        <v>10208.33</v>
      </c>
      <c r="E194" s="77">
        <v>10208.33</v>
      </c>
      <c r="F194" s="77">
        <v>10208.33</v>
      </c>
      <c r="G194" s="77">
        <v>10208.33</v>
      </c>
      <c r="H194" s="77">
        <v>10208.33</v>
      </c>
      <c r="I194" s="77">
        <v>10208.33</v>
      </c>
      <c r="J194" s="77">
        <v>10208.33</v>
      </c>
      <c r="K194" s="77">
        <v>10208.33</v>
      </c>
      <c r="L194" s="77">
        <v>10208.33</v>
      </c>
      <c r="M194" s="77">
        <v>10208.33</v>
      </c>
      <c r="N194" s="77">
        <v>10208.33</v>
      </c>
      <c r="O194" s="78">
        <f t="shared" si="2"/>
        <v>112291.63</v>
      </c>
    </row>
    <row r="195" spans="1:15" x14ac:dyDescent="0.25">
      <c r="A195" s="76" t="s">
        <v>231</v>
      </c>
      <c r="B195" s="76" t="s">
        <v>500</v>
      </c>
      <c r="C195" s="76" t="s">
        <v>511</v>
      </c>
      <c r="D195" s="77">
        <v>3250</v>
      </c>
      <c r="E195" s="77">
        <v>3250</v>
      </c>
      <c r="F195" s="77">
        <v>3250</v>
      </c>
      <c r="G195" s="77">
        <v>3250</v>
      </c>
      <c r="H195" s="77">
        <v>3250</v>
      </c>
      <c r="I195" s="77">
        <v>3250</v>
      </c>
      <c r="J195" s="77">
        <v>3250</v>
      </c>
      <c r="K195" s="77">
        <v>3250</v>
      </c>
      <c r="L195" s="77">
        <v>3250</v>
      </c>
      <c r="M195" s="77">
        <v>3250</v>
      </c>
      <c r="N195" s="77">
        <v>3250</v>
      </c>
      <c r="O195" s="78">
        <f t="shared" ref="O195:O258" si="3">SUM(D195:N195)</f>
        <v>35750</v>
      </c>
    </row>
    <row r="196" spans="1:15" x14ac:dyDescent="0.25">
      <c r="A196" s="76" t="s">
        <v>231</v>
      </c>
      <c r="B196" s="76" t="s">
        <v>500</v>
      </c>
      <c r="C196" s="76" t="s">
        <v>503</v>
      </c>
      <c r="D196" s="77">
        <v>500</v>
      </c>
      <c r="E196" s="77">
        <v>500</v>
      </c>
      <c r="F196" s="77">
        <v>500</v>
      </c>
      <c r="G196" s="77">
        <v>500</v>
      </c>
      <c r="H196" s="77">
        <v>500</v>
      </c>
      <c r="I196" s="77">
        <v>500</v>
      </c>
      <c r="J196" s="77">
        <v>500</v>
      </c>
      <c r="K196" s="77">
        <v>500</v>
      </c>
      <c r="L196" s="77">
        <v>500</v>
      </c>
      <c r="M196" s="77">
        <v>500</v>
      </c>
      <c r="N196" s="77">
        <v>500</v>
      </c>
      <c r="O196" s="78">
        <f t="shared" si="3"/>
        <v>5500</v>
      </c>
    </row>
    <row r="197" spans="1:15" x14ac:dyDescent="0.25">
      <c r="A197" s="76" t="s">
        <v>231</v>
      </c>
      <c r="B197" s="76" t="s">
        <v>500</v>
      </c>
      <c r="C197" s="76" t="s">
        <v>504</v>
      </c>
      <c r="D197" s="77">
        <v>833.33</v>
      </c>
      <c r="E197" s="77">
        <v>833.33</v>
      </c>
      <c r="F197" s="77">
        <v>833.33</v>
      </c>
      <c r="G197" s="77">
        <v>833.33</v>
      </c>
      <c r="H197" s="77">
        <v>833.33</v>
      </c>
      <c r="I197" s="77">
        <v>833.33</v>
      </c>
      <c r="J197" s="77">
        <v>833.33</v>
      </c>
      <c r="K197" s="77">
        <v>833.33</v>
      </c>
      <c r="L197" s="77">
        <v>833.33</v>
      </c>
      <c r="M197" s="77">
        <v>833.33</v>
      </c>
      <c r="N197" s="77">
        <v>833.33</v>
      </c>
      <c r="O197" s="78">
        <f t="shared" si="3"/>
        <v>9166.630000000001</v>
      </c>
    </row>
    <row r="198" spans="1:15" x14ac:dyDescent="0.25">
      <c r="A198" s="76" t="s">
        <v>231</v>
      </c>
      <c r="B198" s="76" t="s">
        <v>500</v>
      </c>
      <c r="C198" s="76" t="s">
        <v>505</v>
      </c>
      <c r="D198" s="77">
        <v>416.67</v>
      </c>
      <c r="E198" s="77">
        <v>416.67</v>
      </c>
      <c r="F198" s="77">
        <v>416.67</v>
      </c>
      <c r="G198" s="77">
        <v>416.67</v>
      </c>
      <c r="H198" s="77">
        <v>416.67</v>
      </c>
      <c r="I198" s="77">
        <v>416.67</v>
      </c>
      <c r="J198" s="77">
        <v>416.67</v>
      </c>
      <c r="K198" s="77">
        <v>416.67</v>
      </c>
      <c r="L198" s="77">
        <v>416.67</v>
      </c>
      <c r="M198" s="77">
        <v>416.67</v>
      </c>
      <c r="N198" s="77">
        <v>416.67</v>
      </c>
      <c r="O198" s="78">
        <f t="shared" si="3"/>
        <v>4583.37</v>
      </c>
    </row>
    <row r="199" spans="1:15" x14ac:dyDescent="0.25">
      <c r="A199" s="76" t="s">
        <v>231</v>
      </c>
      <c r="B199" s="76" t="s">
        <v>500</v>
      </c>
      <c r="C199" s="76" t="s">
        <v>506</v>
      </c>
      <c r="D199" s="77">
        <v>125</v>
      </c>
      <c r="E199" s="77">
        <v>125</v>
      </c>
      <c r="F199" s="77">
        <v>125</v>
      </c>
      <c r="G199" s="77">
        <v>125</v>
      </c>
      <c r="H199" s="77">
        <v>125</v>
      </c>
      <c r="I199" s="77">
        <v>125</v>
      </c>
      <c r="J199" s="77">
        <v>125</v>
      </c>
      <c r="K199" s="77">
        <v>125</v>
      </c>
      <c r="L199" s="77">
        <v>125</v>
      </c>
      <c r="M199" s="77">
        <v>125</v>
      </c>
      <c r="N199" s="77">
        <v>125</v>
      </c>
      <c r="O199" s="78">
        <f t="shared" si="3"/>
        <v>1375</v>
      </c>
    </row>
    <row r="200" spans="1:15" x14ac:dyDescent="0.25">
      <c r="A200" s="76" t="s">
        <v>231</v>
      </c>
      <c r="B200" s="76" t="s">
        <v>500</v>
      </c>
      <c r="C200" s="76" t="s">
        <v>507</v>
      </c>
      <c r="D200" s="77">
        <v>83.33</v>
      </c>
      <c r="E200" s="77">
        <v>83.33</v>
      </c>
      <c r="F200" s="77">
        <v>83.33</v>
      </c>
      <c r="G200" s="77">
        <v>83.33</v>
      </c>
      <c r="H200" s="77">
        <v>83.33</v>
      </c>
      <c r="I200" s="77">
        <v>83.33</v>
      </c>
      <c r="J200" s="77">
        <v>83.33</v>
      </c>
      <c r="K200" s="77">
        <v>83.33</v>
      </c>
      <c r="L200" s="77">
        <v>83.33</v>
      </c>
      <c r="M200" s="77">
        <v>83.33</v>
      </c>
      <c r="N200" s="77">
        <v>83.33</v>
      </c>
      <c r="O200" s="78">
        <f t="shared" si="3"/>
        <v>916.63000000000011</v>
      </c>
    </row>
    <row r="201" spans="1:15" x14ac:dyDescent="0.25">
      <c r="A201" s="76" t="s">
        <v>231</v>
      </c>
      <c r="B201" s="76" t="s">
        <v>500</v>
      </c>
      <c r="C201" s="76" t="s">
        <v>508</v>
      </c>
      <c r="D201" s="77">
        <v>3208.33</v>
      </c>
      <c r="E201" s="77">
        <v>3208.33</v>
      </c>
      <c r="F201" s="77">
        <v>3208.33</v>
      </c>
      <c r="G201" s="77">
        <v>3208.33</v>
      </c>
      <c r="H201" s="77">
        <v>3208.33</v>
      </c>
      <c r="I201" s="77">
        <v>3208.33</v>
      </c>
      <c r="J201" s="77">
        <v>3208.33</v>
      </c>
      <c r="K201" s="77">
        <v>3208.33</v>
      </c>
      <c r="L201" s="77">
        <v>3208.33</v>
      </c>
      <c r="M201" s="77">
        <v>3208.33</v>
      </c>
      <c r="N201" s="77">
        <v>3208.33</v>
      </c>
      <c r="O201" s="78">
        <f t="shared" si="3"/>
        <v>35291.630000000005</v>
      </c>
    </row>
    <row r="202" spans="1:15" s="83" customFormat="1" x14ac:dyDescent="0.25">
      <c r="A202" s="80" t="s">
        <v>233</v>
      </c>
      <c r="B202" s="80" t="s">
        <v>500</v>
      </c>
      <c r="C202" s="80" t="s">
        <v>501</v>
      </c>
      <c r="D202" s="81">
        <v>5958.33</v>
      </c>
      <c r="E202" s="81">
        <v>5958.33</v>
      </c>
      <c r="F202" s="81">
        <v>5958.33</v>
      </c>
      <c r="G202" s="81">
        <v>5958.33</v>
      </c>
      <c r="H202" s="81">
        <v>5958.33</v>
      </c>
      <c r="I202" s="81">
        <v>5958.33</v>
      </c>
      <c r="J202" s="81">
        <v>5958.33</v>
      </c>
      <c r="K202" s="81">
        <v>5958.33</v>
      </c>
      <c r="L202" s="81">
        <v>5958.33</v>
      </c>
      <c r="M202" s="81">
        <v>5958.33</v>
      </c>
      <c r="N202" s="81">
        <v>5958.33</v>
      </c>
      <c r="O202" s="82">
        <f t="shared" si="3"/>
        <v>65541.63</v>
      </c>
    </row>
    <row r="203" spans="1:15" s="83" customFormat="1" x14ac:dyDescent="0.25">
      <c r="A203" s="80" t="s">
        <v>233</v>
      </c>
      <c r="B203" s="80" t="s">
        <v>500</v>
      </c>
      <c r="C203" s="80" t="s">
        <v>510</v>
      </c>
      <c r="D203" s="81">
        <v>83.33</v>
      </c>
      <c r="E203" s="81">
        <v>83.33</v>
      </c>
      <c r="F203" s="81">
        <v>83.33</v>
      </c>
      <c r="G203" s="81">
        <v>83.33</v>
      </c>
      <c r="H203" s="81">
        <v>83.33</v>
      </c>
      <c r="I203" s="81">
        <v>83.33</v>
      </c>
      <c r="J203" s="81">
        <v>83.33</v>
      </c>
      <c r="K203" s="81">
        <v>83.33</v>
      </c>
      <c r="L203" s="81">
        <v>83.33</v>
      </c>
      <c r="M203" s="81">
        <v>83.33</v>
      </c>
      <c r="N203" s="81">
        <v>83.33</v>
      </c>
      <c r="O203" s="82">
        <f t="shared" si="3"/>
        <v>916.63000000000011</v>
      </c>
    </row>
    <row r="204" spans="1:15" s="83" customFormat="1" x14ac:dyDescent="0.25">
      <c r="A204" s="80" t="s">
        <v>233</v>
      </c>
      <c r="B204" s="80" t="s">
        <v>500</v>
      </c>
      <c r="C204" s="80" t="s">
        <v>502</v>
      </c>
      <c r="D204" s="81">
        <v>2250</v>
      </c>
      <c r="E204" s="81">
        <v>2250</v>
      </c>
      <c r="F204" s="81">
        <v>2250</v>
      </c>
      <c r="G204" s="81">
        <v>2250</v>
      </c>
      <c r="H204" s="81">
        <v>2250</v>
      </c>
      <c r="I204" s="81">
        <v>2250</v>
      </c>
      <c r="J204" s="81">
        <v>2250</v>
      </c>
      <c r="K204" s="81">
        <v>2250</v>
      </c>
      <c r="L204" s="81">
        <v>2250</v>
      </c>
      <c r="M204" s="81">
        <v>2250</v>
      </c>
      <c r="N204" s="81">
        <v>2250</v>
      </c>
      <c r="O204" s="82">
        <f t="shared" si="3"/>
        <v>24750</v>
      </c>
    </row>
    <row r="205" spans="1:15" s="83" customFormat="1" x14ac:dyDescent="0.25">
      <c r="A205" s="80" t="s">
        <v>233</v>
      </c>
      <c r="B205" s="80" t="s">
        <v>500</v>
      </c>
      <c r="C205" s="80" t="s">
        <v>509</v>
      </c>
      <c r="D205" s="81">
        <v>14708.33</v>
      </c>
      <c r="E205" s="81">
        <v>14708.33</v>
      </c>
      <c r="F205" s="81">
        <v>14708.33</v>
      </c>
      <c r="G205" s="81">
        <v>14708.33</v>
      </c>
      <c r="H205" s="81">
        <v>14708.33</v>
      </c>
      <c r="I205" s="81">
        <v>14708.33</v>
      </c>
      <c r="J205" s="81">
        <v>14708.33</v>
      </c>
      <c r="K205" s="81">
        <v>14708.33</v>
      </c>
      <c r="L205" s="81">
        <v>14708.33</v>
      </c>
      <c r="M205" s="81">
        <v>14708.33</v>
      </c>
      <c r="N205" s="81">
        <v>14708.33</v>
      </c>
      <c r="O205" s="82">
        <f t="shared" si="3"/>
        <v>161791.62999999998</v>
      </c>
    </row>
    <row r="206" spans="1:15" s="83" customFormat="1" x14ac:dyDescent="0.25">
      <c r="A206" s="80" t="s">
        <v>233</v>
      </c>
      <c r="B206" s="80" t="s">
        <v>500</v>
      </c>
      <c r="C206" s="80" t="s">
        <v>511</v>
      </c>
      <c r="D206" s="81">
        <v>22250</v>
      </c>
      <c r="E206" s="81">
        <v>22250</v>
      </c>
      <c r="F206" s="81">
        <v>22250</v>
      </c>
      <c r="G206" s="81">
        <v>22250</v>
      </c>
      <c r="H206" s="81">
        <v>22250</v>
      </c>
      <c r="I206" s="81">
        <v>22250</v>
      </c>
      <c r="J206" s="81">
        <v>22250</v>
      </c>
      <c r="K206" s="81">
        <v>22250</v>
      </c>
      <c r="L206" s="81">
        <v>22250</v>
      </c>
      <c r="M206" s="81">
        <v>22250</v>
      </c>
      <c r="N206" s="81">
        <v>22250</v>
      </c>
      <c r="O206" s="82">
        <f t="shared" si="3"/>
        <v>244750</v>
      </c>
    </row>
    <row r="207" spans="1:15" s="83" customFormat="1" x14ac:dyDescent="0.25">
      <c r="A207" s="80" t="s">
        <v>233</v>
      </c>
      <c r="B207" s="80" t="s">
        <v>500</v>
      </c>
      <c r="C207" s="80" t="s">
        <v>503</v>
      </c>
      <c r="D207" s="81">
        <v>3541.67</v>
      </c>
      <c r="E207" s="81">
        <v>3541.67</v>
      </c>
      <c r="F207" s="81">
        <v>3541.67</v>
      </c>
      <c r="G207" s="81">
        <v>3541.67</v>
      </c>
      <c r="H207" s="81">
        <v>3541.67</v>
      </c>
      <c r="I207" s="81">
        <v>3541.67</v>
      </c>
      <c r="J207" s="81">
        <v>3541.67</v>
      </c>
      <c r="K207" s="81">
        <v>3541.67</v>
      </c>
      <c r="L207" s="81">
        <v>3541.67</v>
      </c>
      <c r="M207" s="81">
        <v>3541.67</v>
      </c>
      <c r="N207" s="81">
        <v>3541.67</v>
      </c>
      <c r="O207" s="82">
        <f t="shared" si="3"/>
        <v>38958.369999999988</v>
      </c>
    </row>
    <row r="208" spans="1:15" s="83" customFormat="1" x14ac:dyDescent="0.25">
      <c r="A208" s="80" t="s">
        <v>233</v>
      </c>
      <c r="B208" s="80" t="s">
        <v>500</v>
      </c>
      <c r="C208" s="80" t="s">
        <v>504</v>
      </c>
      <c r="D208" s="81">
        <v>1583.33</v>
      </c>
      <c r="E208" s="81">
        <v>1583.33</v>
      </c>
      <c r="F208" s="81">
        <v>1583.33</v>
      </c>
      <c r="G208" s="81">
        <v>1583.33</v>
      </c>
      <c r="H208" s="81">
        <v>1583.33</v>
      </c>
      <c r="I208" s="81">
        <v>1583.33</v>
      </c>
      <c r="J208" s="81">
        <v>1583.33</v>
      </c>
      <c r="K208" s="81">
        <v>1583.33</v>
      </c>
      <c r="L208" s="81">
        <v>1583.33</v>
      </c>
      <c r="M208" s="81">
        <v>1583.33</v>
      </c>
      <c r="N208" s="81">
        <v>1583.33</v>
      </c>
      <c r="O208" s="82">
        <f t="shared" si="3"/>
        <v>17416.629999999997</v>
      </c>
    </row>
    <row r="209" spans="1:15" s="83" customFormat="1" x14ac:dyDescent="0.25">
      <c r="A209" s="80" t="s">
        <v>233</v>
      </c>
      <c r="B209" s="80" t="s">
        <v>500</v>
      </c>
      <c r="C209" s="80" t="s">
        <v>505</v>
      </c>
      <c r="D209" s="81">
        <v>2666.67</v>
      </c>
      <c r="E209" s="81">
        <v>2666.67</v>
      </c>
      <c r="F209" s="81">
        <v>2666.67</v>
      </c>
      <c r="G209" s="81">
        <v>2666.67</v>
      </c>
      <c r="H209" s="81">
        <v>2666.67</v>
      </c>
      <c r="I209" s="81">
        <v>2666.67</v>
      </c>
      <c r="J209" s="81">
        <v>2666.67</v>
      </c>
      <c r="K209" s="81">
        <v>2666.67</v>
      </c>
      <c r="L209" s="81">
        <v>2666.67</v>
      </c>
      <c r="M209" s="81">
        <v>2666.67</v>
      </c>
      <c r="N209" s="81">
        <v>2666.67</v>
      </c>
      <c r="O209" s="82">
        <f t="shared" si="3"/>
        <v>29333.369999999995</v>
      </c>
    </row>
    <row r="210" spans="1:15" s="83" customFormat="1" x14ac:dyDescent="0.25">
      <c r="A210" s="80" t="s">
        <v>233</v>
      </c>
      <c r="B210" s="80" t="s">
        <v>500</v>
      </c>
      <c r="C210" s="80" t="s">
        <v>506</v>
      </c>
      <c r="D210" s="81">
        <v>1083.33</v>
      </c>
      <c r="E210" s="81">
        <v>1083.33</v>
      </c>
      <c r="F210" s="81">
        <v>1083.33</v>
      </c>
      <c r="G210" s="81">
        <v>1083.33</v>
      </c>
      <c r="H210" s="81">
        <v>1083.33</v>
      </c>
      <c r="I210" s="81">
        <v>1083.33</v>
      </c>
      <c r="J210" s="81">
        <v>1083.33</v>
      </c>
      <c r="K210" s="81">
        <v>1083.33</v>
      </c>
      <c r="L210" s="81">
        <v>1083.33</v>
      </c>
      <c r="M210" s="81">
        <v>1083.33</v>
      </c>
      <c r="N210" s="81">
        <v>1083.33</v>
      </c>
      <c r="O210" s="82">
        <f t="shared" si="3"/>
        <v>11916.63</v>
      </c>
    </row>
    <row r="211" spans="1:15" s="83" customFormat="1" x14ac:dyDescent="0.25">
      <c r="A211" s="80" t="s">
        <v>233</v>
      </c>
      <c r="B211" s="80" t="s">
        <v>500</v>
      </c>
      <c r="C211" s="80" t="s">
        <v>507</v>
      </c>
      <c r="D211" s="81">
        <v>625</v>
      </c>
      <c r="E211" s="81">
        <v>625</v>
      </c>
      <c r="F211" s="81">
        <v>625</v>
      </c>
      <c r="G211" s="81">
        <v>625</v>
      </c>
      <c r="H211" s="81">
        <v>625</v>
      </c>
      <c r="I211" s="81">
        <v>625</v>
      </c>
      <c r="J211" s="81">
        <v>625</v>
      </c>
      <c r="K211" s="81">
        <v>625</v>
      </c>
      <c r="L211" s="81">
        <v>625</v>
      </c>
      <c r="M211" s="81">
        <v>625</v>
      </c>
      <c r="N211" s="81">
        <v>625</v>
      </c>
      <c r="O211" s="82">
        <f t="shared" si="3"/>
        <v>6875</v>
      </c>
    </row>
    <row r="212" spans="1:15" s="83" customFormat="1" x14ac:dyDescent="0.25">
      <c r="A212" s="80" t="s">
        <v>233</v>
      </c>
      <c r="B212" s="80" t="s">
        <v>500</v>
      </c>
      <c r="C212" s="80" t="s">
        <v>508</v>
      </c>
      <c r="D212" s="81">
        <v>5750</v>
      </c>
      <c r="E212" s="81">
        <v>5750</v>
      </c>
      <c r="F212" s="81">
        <v>5750</v>
      </c>
      <c r="G212" s="81">
        <v>5750</v>
      </c>
      <c r="H212" s="81">
        <v>5750</v>
      </c>
      <c r="I212" s="81">
        <v>5750</v>
      </c>
      <c r="J212" s="81">
        <v>5750</v>
      </c>
      <c r="K212" s="81">
        <v>5750</v>
      </c>
      <c r="L212" s="81">
        <v>5750</v>
      </c>
      <c r="M212" s="81">
        <v>5750</v>
      </c>
      <c r="N212" s="81">
        <v>5750</v>
      </c>
      <c r="O212" s="82">
        <f t="shared" si="3"/>
        <v>63250</v>
      </c>
    </row>
    <row r="213" spans="1:15" x14ac:dyDescent="0.25">
      <c r="A213" s="76" t="s">
        <v>234</v>
      </c>
      <c r="B213" s="76" t="s">
        <v>500</v>
      </c>
      <c r="C213" s="76" t="s">
        <v>502</v>
      </c>
      <c r="D213" s="77">
        <v>41.67</v>
      </c>
      <c r="E213" s="77">
        <v>41.67</v>
      </c>
      <c r="F213" s="77">
        <v>41.67</v>
      </c>
      <c r="G213" s="77">
        <v>41.67</v>
      </c>
      <c r="H213" s="77">
        <v>41.67</v>
      </c>
      <c r="I213" s="77">
        <v>41.67</v>
      </c>
      <c r="J213" s="77">
        <v>41.67</v>
      </c>
      <c r="K213" s="77">
        <v>41.67</v>
      </c>
      <c r="L213" s="77">
        <v>41.67</v>
      </c>
      <c r="M213" s="77">
        <v>41.67</v>
      </c>
      <c r="N213" s="77">
        <v>41.67</v>
      </c>
      <c r="O213" s="78">
        <f t="shared" si="3"/>
        <v>458.37000000000012</v>
      </c>
    </row>
    <row r="214" spans="1:15" x14ac:dyDescent="0.25">
      <c r="A214" s="76" t="s">
        <v>234</v>
      </c>
      <c r="B214" s="76" t="s">
        <v>500</v>
      </c>
      <c r="C214" s="76" t="s">
        <v>512</v>
      </c>
      <c r="D214" s="77">
        <v>1625</v>
      </c>
      <c r="E214" s="77">
        <v>1625</v>
      </c>
      <c r="F214" s="77">
        <v>1625</v>
      </c>
      <c r="G214" s="77">
        <v>1625</v>
      </c>
      <c r="H214" s="77">
        <v>1625</v>
      </c>
      <c r="I214" s="77">
        <v>1625</v>
      </c>
      <c r="J214" s="77">
        <v>1625</v>
      </c>
      <c r="K214" s="77">
        <v>1625</v>
      </c>
      <c r="L214" s="77">
        <v>1625</v>
      </c>
      <c r="M214" s="77">
        <v>1625</v>
      </c>
      <c r="N214" s="77">
        <v>1625</v>
      </c>
      <c r="O214" s="78">
        <f t="shared" si="3"/>
        <v>17875</v>
      </c>
    </row>
    <row r="215" spans="1:15" x14ac:dyDescent="0.25">
      <c r="A215" s="76" t="s">
        <v>234</v>
      </c>
      <c r="B215" s="76" t="s">
        <v>500</v>
      </c>
      <c r="C215" s="76" t="s">
        <v>501</v>
      </c>
      <c r="O215" s="78">
        <f t="shared" si="3"/>
        <v>0</v>
      </c>
    </row>
    <row r="216" spans="1:15" x14ac:dyDescent="0.25">
      <c r="A216" s="76" t="s">
        <v>234</v>
      </c>
      <c r="B216" s="76" t="s">
        <v>500</v>
      </c>
      <c r="C216" s="76" t="s">
        <v>509</v>
      </c>
      <c r="O216" s="78">
        <f t="shared" si="3"/>
        <v>0</v>
      </c>
    </row>
    <row r="217" spans="1:15" x14ac:dyDescent="0.25">
      <c r="A217" s="76" t="s">
        <v>234</v>
      </c>
      <c r="B217" s="76" t="s">
        <v>500</v>
      </c>
      <c r="C217" s="76" t="s">
        <v>506</v>
      </c>
      <c r="O217" s="78">
        <f t="shared" si="3"/>
        <v>0</v>
      </c>
    </row>
    <row r="218" spans="1:15" x14ac:dyDescent="0.25">
      <c r="A218" s="76" t="s">
        <v>234</v>
      </c>
      <c r="B218" s="76" t="s">
        <v>500</v>
      </c>
      <c r="C218" s="76" t="s">
        <v>508</v>
      </c>
      <c r="O218" s="78">
        <f t="shared" si="3"/>
        <v>0</v>
      </c>
    </row>
    <row r="219" spans="1:15" x14ac:dyDescent="0.25">
      <c r="A219" s="76" t="s">
        <v>234</v>
      </c>
      <c r="B219" s="76" t="s">
        <v>500</v>
      </c>
      <c r="C219" s="76" t="s">
        <v>503</v>
      </c>
      <c r="O219" s="78">
        <f t="shared" si="3"/>
        <v>0</v>
      </c>
    </row>
    <row r="220" spans="1:15" x14ac:dyDescent="0.25">
      <c r="A220" s="76" t="s">
        <v>234</v>
      </c>
      <c r="B220" s="76" t="s">
        <v>500</v>
      </c>
      <c r="C220" s="76" t="s">
        <v>507</v>
      </c>
      <c r="O220" s="78">
        <f t="shared" si="3"/>
        <v>0</v>
      </c>
    </row>
    <row r="221" spans="1:15" s="83" customFormat="1" x14ac:dyDescent="0.25">
      <c r="A221" s="80" t="s">
        <v>235</v>
      </c>
      <c r="B221" s="80" t="s">
        <v>500</v>
      </c>
      <c r="C221" s="80" t="s">
        <v>501</v>
      </c>
      <c r="D221" s="81">
        <v>14666.67</v>
      </c>
      <c r="E221" s="81">
        <v>14666.67</v>
      </c>
      <c r="F221" s="81">
        <v>14666.67</v>
      </c>
      <c r="G221" s="81">
        <v>14666.67</v>
      </c>
      <c r="H221" s="81">
        <v>14666.67</v>
      </c>
      <c r="I221" s="81">
        <v>14666.67</v>
      </c>
      <c r="J221" s="81">
        <v>14666.67</v>
      </c>
      <c r="K221" s="81">
        <v>14666.67</v>
      </c>
      <c r="L221" s="81">
        <v>14666.67</v>
      </c>
      <c r="M221" s="81">
        <v>14666.67</v>
      </c>
      <c r="N221" s="81">
        <v>14666.67</v>
      </c>
      <c r="O221" s="82">
        <f t="shared" si="3"/>
        <v>161333.37000000002</v>
      </c>
    </row>
    <row r="222" spans="1:15" s="83" customFormat="1" x14ac:dyDescent="0.25">
      <c r="A222" s="80" t="s">
        <v>235</v>
      </c>
      <c r="B222" s="80" t="s">
        <v>500</v>
      </c>
      <c r="C222" s="80" t="s">
        <v>502</v>
      </c>
      <c r="D222" s="81">
        <v>4375</v>
      </c>
      <c r="E222" s="81">
        <v>4375</v>
      </c>
      <c r="F222" s="81">
        <v>4375</v>
      </c>
      <c r="G222" s="81">
        <v>4375</v>
      </c>
      <c r="H222" s="81">
        <v>4375</v>
      </c>
      <c r="I222" s="81">
        <v>4375</v>
      </c>
      <c r="J222" s="81">
        <v>4375</v>
      </c>
      <c r="K222" s="81">
        <v>4375</v>
      </c>
      <c r="L222" s="81">
        <v>4375</v>
      </c>
      <c r="M222" s="81">
        <v>4375</v>
      </c>
      <c r="N222" s="81">
        <v>4375</v>
      </c>
      <c r="O222" s="82">
        <f t="shared" si="3"/>
        <v>48125</v>
      </c>
    </row>
    <row r="223" spans="1:15" s="83" customFormat="1" x14ac:dyDescent="0.25">
      <c r="A223" s="80" t="s">
        <v>235</v>
      </c>
      <c r="B223" s="80" t="s">
        <v>500</v>
      </c>
      <c r="C223" s="80" t="s">
        <v>509</v>
      </c>
      <c r="D223" s="81">
        <v>29583.33</v>
      </c>
      <c r="E223" s="81">
        <v>29583.33</v>
      </c>
      <c r="F223" s="81">
        <v>29583.33</v>
      </c>
      <c r="G223" s="81">
        <v>29583.33</v>
      </c>
      <c r="H223" s="81">
        <v>29583.33</v>
      </c>
      <c r="I223" s="81">
        <v>29583.33</v>
      </c>
      <c r="J223" s="81">
        <v>29583.33</v>
      </c>
      <c r="K223" s="81">
        <v>29583.33</v>
      </c>
      <c r="L223" s="81">
        <v>29583.33</v>
      </c>
      <c r="M223" s="81">
        <v>29583.33</v>
      </c>
      <c r="N223" s="81">
        <v>29583.33</v>
      </c>
      <c r="O223" s="82">
        <f t="shared" si="3"/>
        <v>325416.63000000012</v>
      </c>
    </row>
    <row r="224" spans="1:15" s="83" customFormat="1" x14ac:dyDescent="0.25">
      <c r="A224" s="80" t="s">
        <v>235</v>
      </c>
      <c r="B224" s="80" t="s">
        <v>500</v>
      </c>
      <c r="C224" s="80" t="s">
        <v>503</v>
      </c>
      <c r="D224" s="81">
        <v>13375</v>
      </c>
      <c r="E224" s="81">
        <v>13375</v>
      </c>
      <c r="F224" s="81">
        <v>13375</v>
      </c>
      <c r="G224" s="81">
        <v>13375</v>
      </c>
      <c r="H224" s="81">
        <v>13375</v>
      </c>
      <c r="I224" s="81">
        <v>13375</v>
      </c>
      <c r="J224" s="81">
        <v>13375</v>
      </c>
      <c r="K224" s="81">
        <v>13375</v>
      </c>
      <c r="L224" s="81">
        <v>13375</v>
      </c>
      <c r="M224" s="81">
        <v>13375</v>
      </c>
      <c r="N224" s="81">
        <v>13375</v>
      </c>
      <c r="O224" s="82">
        <f t="shared" si="3"/>
        <v>147125</v>
      </c>
    </row>
    <row r="225" spans="1:15" s="83" customFormat="1" x14ac:dyDescent="0.25">
      <c r="A225" s="80" t="s">
        <v>235</v>
      </c>
      <c r="B225" s="80" t="s">
        <v>500</v>
      </c>
      <c r="C225" s="80" t="s">
        <v>504</v>
      </c>
      <c r="D225" s="81">
        <v>1625</v>
      </c>
      <c r="E225" s="81">
        <v>1625</v>
      </c>
      <c r="F225" s="81">
        <v>1625</v>
      </c>
      <c r="G225" s="81">
        <v>1625</v>
      </c>
      <c r="H225" s="81">
        <v>1625</v>
      </c>
      <c r="I225" s="81">
        <v>1625</v>
      </c>
      <c r="J225" s="81">
        <v>1625</v>
      </c>
      <c r="K225" s="81">
        <v>1625</v>
      </c>
      <c r="L225" s="81">
        <v>1625</v>
      </c>
      <c r="M225" s="81">
        <v>1625</v>
      </c>
      <c r="N225" s="81">
        <v>1625</v>
      </c>
      <c r="O225" s="82">
        <f t="shared" si="3"/>
        <v>17875</v>
      </c>
    </row>
    <row r="226" spans="1:15" s="83" customFormat="1" x14ac:dyDescent="0.25">
      <c r="A226" s="80" t="s">
        <v>235</v>
      </c>
      <c r="B226" s="80" t="s">
        <v>500</v>
      </c>
      <c r="C226" s="80" t="s">
        <v>505</v>
      </c>
      <c r="D226" s="81">
        <v>10083.33</v>
      </c>
      <c r="E226" s="81">
        <v>10083.33</v>
      </c>
      <c r="F226" s="81">
        <v>10083.33</v>
      </c>
      <c r="G226" s="81">
        <v>10083.33</v>
      </c>
      <c r="H226" s="81">
        <v>10083.33</v>
      </c>
      <c r="I226" s="81">
        <v>10083.33</v>
      </c>
      <c r="J226" s="81">
        <v>10083.33</v>
      </c>
      <c r="K226" s="81">
        <v>10083.33</v>
      </c>
      <c r="L226" s="81">
        <v>10083.33</v>
      </c>
      <c r="M226" s="81">
        <v>10083.33</v>
      </c>
      <c r="N226" s="81">
        <v>10083.33</v>
      </c>
      <c r="O226" s="82">
        <f t="shared" si="3"/>
        <v>110916.63</v>
      </c>
    </row>
    <row r="227" spans="1:15" s="83" customFormat="1" x14ac:dyDescent="0.25">
      <c r="A227" s="80" t="s">
        <v>235</v>
      </c>
      <c r="B227" s="80" t="s">
        <v>500</v>
      </c>
      <c r="C227" s="80" t="s">
        <v>506</v>
      </c>
      <c r="D227" s="81">
        <v>3833.33</v>
      </c>
      <c r="E227" s="81">
        <v>3833.33</v>
      </c>
      <c r="F227" s="81">
        <v>3833.33</v>
      </c>
      <c r="G227" s="81">
        <v>3833.33</v>
      </c>
      <c r="H227" s="81">
        <v>3833.33</v>
      </c>
      <c r="I227" s="81">
        <v>3833.33</v>
      </c>
      <c r="J227" s="81">
        <v>3833.33</v>
      </c>
      <c r="K227" s="81">
        <v>3833.33</v>
      </c>
      <c r="L227" s="81">
        <v>3833.33</v>
      </c>
      <c r="M227" s="81">
        <v>3833.33</v>
      </c>
      <c r="N227" s="81">
        <v>3833.33</v>
      </c>
      <c r="O227" s="82">
        <f t="shared" si="3"/>
        <v>42166.630000000012</v>
      </c>
    </row>
    <row r="228" spans="1:15" s="83" customFormat="1" x14ac:dyDescent="0.25">
      <c r="A228" s="80" t="s">
        <v>235</v>
      </c>
      <c r="B228" s="80" t="s">
        <v>500</v>
      </c>
      <c r="C228" s="80" t="s">
        <v>507</v>
      </c>
      <c r="D228" s="81">
        <v>2125</v>
      </c>
      <c r="E228" s="81">
        <v>2125</v>
      </c>
      <c r="F228" s="81">
        <v>2125</v>
      </c>
      <c r="G228" s="81">
        <v>2125</v>
      </c>
      <c r="H228" s="81">
        <v>2125</v>
      </c>
      <c r="I228" s="81">
        <v>2125</v>
      </c>
      <c r="J228" s="81">
        <v>2125</v>
      </c>
      <c r="K228" s="81">
        <v>2125</v>
      </c>
      <c r="L228" s="81">
        <v>2125</v>
      </c>
      <c r="M228" s="81">
        <v>2125</v>
      </c>
      <c r="N228" s="81">
        <v>2125</v>
      </c>
      <c r="O228" s="82">
        <f t="shared" si="3"/>
        <v>23375</v>
      </c>
    </row>
    <row r="229" spans="1:15" s="83" customFormat="1" x14ac:dyDescent="0.25">
      <c r="A229" s="80" t="s">
        <v>235</v>
      </c>
      <c r="B229" s="80" t="s">
        <v>500</v>
      </c>
      <c r="C229" s="80" t="s">
        <v>508</v>
      </c>
      <c r="D229" s="81">
        <v>14458.33</v>
      </c>
      <c r="E229" s="81">
        <v>14458.33</v>
      </c>
      <c r="F229" s="81">
        <v>14458.33</v>
      </c>
      <c r="G229" s="81">
        <v>14458.33</v>
      </c>
      <c r="H229" s="81">
        <v>14458.33</v>
      </c>
      <c r="I229" s="81">
        <v>14458.33</v>
      </c>
      <c r="J229" s="81">
        <v>14458.33</v>
      </c>
      <c r="K229" s="81">
        <v>14458.33</v>
      </c>
      <c r="L229" s="81">
        <v>14458.33</v>
      </c>
      <c r="M229" s="81">
        <v>14458.33</v>
      </c>
      <c r="N229" s="81">
        <v>14458.33</v>
      </c>
      <c r="O229" s="82">
        <f t="shared" si="3"/>
        <v>159041.62999999998</v>
      </c>
    </row>
    <row r="230" spans="1:15" s="83" customFormat="1" x14ac:dyDescent="0.25">
      <c r="A230" s="80" t="s">
        <v>235</v>
      </c>
      <c r="B230" s="80" t="s">
        <v>500</v>
      </c>
      <c r="C230" s="80" t="s">
        <v>511</v>
      </c>
      <c r="D230" s="81"/>
      <c r="E230" s="81"/>
      <c r="F230" s="81"/>
      <c r="G230" s="81"/>
      <c r="H230" s="81"/>
      <c r="I230" s="81"/>
      <c r="J230" s="81"/>
      <c r="K230" s="81"/>
      <c r="L230" s="81"/>
      <c r="M230" s="81"/>
      <c r="N230" s="81"/>
      <c r="O230" s="82">
        <f t="shared" si="3"/>
        <v>0</v>
      </c>
    </row>
    <row r="231" spans="1:15" x14ac:dyDescent="0.25">
      <c r="A231" s="76" t="s">
        <v>236</v>
      </c>
      <c r="B231" s="76" t="s">
        <v>500</v>
      </c>
      <c r="C231" s="76" t="s">
        <v>501</v>
      </c>
      <c r="D231" s="77">
        <v>125</v>
      </c>
      <c r="E231" s="77">
        <v>125</v>
      </c>
      <c r="F231" s="77">
        <v>125</v>
      </c>
      <c r="G231" s="77">
        <v>125</v>
      </c>
      <c r="H231" s="77">
        <v>125</v>
      </c>
      <c r="I231" s="77">
        <v>125</v>
      </c>
      <c r="J231" s="77">
        <v>125</v>
      </c>
      <c r="K231" s="77">
        <v>125</v>
      </c>
      <c r="L231" s="77">
        <v>125</v>
      </c>
      <c r="M231" s="77">
        <v>125</v>
      </c>
      <c r="N231" s="77">
        <v>125</v>
      </c>
      <c r="O231" s="78">
        <f t="shared" si="3"/>
        <v>1375</v>
      </c>
    </row>
    <row r="232" spans="1:15" x14ac:dyDescent="0.25">
      <c r="A232" s="76" t="s">
        <v>236</v>
      </c>
      <c r="B232" s="76" t="s">
        <v>500</v>
      </c>
      <c r="C232" s="76" t="s">
        <v>502</v>
      </c>
      <c r="D232" s="77">
        <v>83.33</v>
      </c>
      <c r="E232" s="77">
        <v>83.33</v>
      </c>
      <c r="F232" s="77">
        <v>83.33</v>
      </c>
      <c r="G232" s="77">
        <v>83.33</v>
      </c>
      <c r="H232" s="77">
        <v>83.33</v>
      </c>
      <c r="I232" s="77">
        <v>83.33</v>
      </c>
      <c r="J232" s="77">
        <v>83.33</v>
      </c>
      <c r="K232" s="77">
        <v>83.33</v>
      </c>
      <c r="L232" s="77">
        <v>83.33</v>
      </c>
      <c r="M232" s="77">
        <v>83.33</v>
      </c>
      <c r="N232" s="77">
        <v>83.33</v>
      </c>
      <c r="O232" s="78">
        <f t="shared" si="3"/>
        <v>916.63000000000011</v>
      </c>
    </row>
    <row r="233" spans="1:15" x14ac:dyDescent="0.25">
      <c r="A233" s="76" t="s">
        <v>236</v>
      </c>
      <c r="B233" s="76" t="s">
        <v>500</v>
      </c>
      <c r="C233" s="76" t="s">
        <v>509</v>
      </c>
      <c r="D233" s="77">
        <v>2666.67</v>
      </c>
      <c r="E233" s="77">
        <v>2666.67</v>
      </c>
      <c r="F233" s="77">
        <v>2666.67</v>
      </c>
      <c r="G233" s="77">
        <v>2666.67</v>
      </c>
      <c r="H233" s="77">
        <v>2666.67</v>
      </c>
      <c r="I233" s="77">
        <v>2666.67</v>
      </c>
      <c r="J233" s="77">
        <v>2666.67</v>
      </c>
      <c r="K233" s="77">
        <v>2666.67</v>
      </c>
      <c r="L233" s="77">
        <v>2666.67</v>
      </c>
      <c r="M233" s="77">
        <v>2666.67</v>
      </c>
      <c r="N233" s="77">
        <v>2666.67</v>
      </c>
      <c r="O233" s="78">
        <f t="shared" si="3"/>
        <v>29333.369999999995</v>
      </c>
    </row>
    <row r="234" spans="1:15" x14ac:dyDescent="0.25">
      <c r="A234" s="76" t="s">
        <v>236</v>
      </c>
      <c r="B234" s="76" t="s">
        <v>500</v>
      </c>
      <c r="C234" s="76" t="s">
        <v>512</v>
      </c>
      <c r="D234" s="77">
        <v>14041.67</v>
      </c>
      <c r="E234" s="77">
        <v>14041.67</v>
      </c>
      <c r="F234" s="77">
        <v>14041.67</v>
      </c>
      <c r="G234" s="77">
        <v>14041.67</v>
      </c>
      <c r="H234" s="77">
        <v>14041.67</v>
      </c>
      <c r="I234" s="77">
        <v>14041.67</v>
      </c>
      <c r="J234" s="77">
        <v>14041.67</v>
      </c>
      <c r="K234" s="77">
        <v>14041.67</v>
      </c>
      <c r="L234" s="77">
        <v>14041.67</v>
      </c>
      <c r="M234" s="77">
        <v>14041.67</v>
      </c>
      <c r="N234" s="77">
        <v>14041.67</v>
      </c>
      <c r="O234" s="78">
        <f t="shared" si="3"/>
        <v>154458.37000000002</v>
      </c>
    </row>
    <row r="235" spans="1:15" x14ac:dyDescent="0.25">
      <c r="A235" s="76" t="s">
        <v>236</v>
      </c>
      <c r="B235" s="76" t="s">
        <v>500</v>
      </c>
      <c r="C235" s="76" t="s">
        <v>503</v>
      </c>
      <c r="D235" s="77">
        <v>83.33</v>
      </c>
      <c r="E235" s="77">
        <v>83.33</v>
      </c>
      <c r="F235" s="77">
        <v>83.33</v>
      </c>
      <c r="G235" s="77">
        <v>83.33</v>
      </c>
      <c r="H235" s="77">
        <v>83.33</v>
      </c>
      <c r="I235" s="77">
        <v>83.33</v>
      </c>
      <c r="J235" s="77">
        <v>83.33</v>
      </c>
      <c r="K235" s="77">
        <v>83.33</v>
      </c>
      <c r="L235" s="77">
        <v>83.33</v>
      </c>
      <c r="M235" s="77">
        <v>83.33</v>
      </c>
      <c r="N235" s="77">
        <v>83.33</v>
      </c>
      <c r="O235" s="78">
        <f t="shared" si="3"/>
        <v>916.63000000000011</v>
      </c>
    </row>
    <row r="236" spans="1:15" x14ac:dyDescent="0.25">
      <c r="A236" s="76" t="s">
        <v>236</v>
      </c>
      <c r="B236" s="76" t="s">
        <v>500</v>
      </c>
      <c r="C236" s="76" t="s">
        <v>504</v>
      </c>
      <c r="D236" s="77">
        <v>125</v>
      </c>
      <c r="E236" s="77">
        <v>125</v>
      </c>
      <c r="F236" s="77">
        <v>125</v>
      </c>
      <c r="G236" s="77">
        <v>125</v>
      </c>
      <c r="H236" s="77">
        <v>125</v>
      </c>
      <c r="I236" s="77">
        <v>125</v>
      </c>
      <c r="J236" s="77">
        <v>125</v>
      </c>
      <c r="K236" s="77">
        <v>125</v>
      </c>
      <c r="L236" s="77">
        <v>125</v>
      </c>
      <c r="M236" s="77">
        <v>125</v>
      </c>
      <c r="N236" s="77">
        <v>125</v>
      </c>
      <c r="O236" s="78">
        <f t="shared" si="3"/>
        <v>1375</v>
      </c>
    </row>
    <row r="237" spans="1:15" x14ac:dyDescent="0.25">
      <c r="A237" s="76" t="s">
        <v>236</v>
      </c>
      <c r="B237" s="76" t="s">
        <v>500</v>
      </c>
      <c r="C237" s="76" t="s">
        <v>505</v>
      </c>
      <c r="D237" s="77">
        <v>83.33</v>
      </c>
      <c r="E237" s="77">
        <v>83.33</v>
      </c>
      <c r="F237" s="77">
        <v>83.33</v>
      </c>
      <c r="G237" s="77">
        <v>83.33</v>
      </c>
      <c r="H237" s="77">
        <v>83.33</v>
      </c>
      <c r="I237" s="77">
        <v>83.33</v>
      </c>
      <c r="J237" s="77">
        <v>83.33</v>
      </c>
      <c r="K237" s="77">
        <v>83.33</v>
      </c>
      <c r="L237" s="77">
        <v>83.33</v>
      </c>
      <c r="M237" s="77">
        <v>83.33</v>
      </c>
      <c r="N237" s="77">
        <v>83.33</v>
      </c>
      <c r="O237" s="78">
        <f t="shared" si="3"/>
        <v>916.63000000000011</v>
      </c>
    </row>
    <row r="238" spans="1:15" x14ac:dyDescent="0.25">
      <c r="A238" s="76" t="s">
        <v>236</v>
      </c>
      <c r="B238" s="76" t="s">
        <v>500</v>
      </c>
      <c r="C238" s="76" t="s">
        <v>508</v>
      </c>
      <c r="D238" s="77">
        <v>83.33</v>
      </c>
      <c r="E238" s="77">
        <v>83.33</v>
      </c>
      <c r="F238" s="77">
        <v>83.33</v>
      </c>
      <c r="G238" s="77">
        <v>83.33</v>
      </c>
      <c r="H238" s="77">
        <v>83.33</v>
      </c>
      <c r="I238" s="77">
        <v>83.33</v>
      </c>
      <c r="J238" s="77">
        <v>83.33</v>
      </c>
      <c r="K238" s="77">
        <v>83.33</v>
      </c>
      <c r="L238" s="77">
        <v>83.33</v>
      </c>
      <c r="M238" s="77">
        <v>83.33</v>
      </c>
      <c r="N238" s="77">
        <v>83.33</v>
      </c>
      <c r="O238" s="78">
        <f t="shared" si="3"/>
        <v>916.63000000000011</v>
      </c>
    </row>
    <row r="239" spans="1:15" x14ac:dyDescent="0.25">
      <c r="A239" s="76" t="s">
        <v>236</v>
      </c>
      <c r="B239" s="76" t="s">
        <v>500</v>
      </c>
      <c r="C239" s="76" t="s">
        <v>506</v>
      </c>
      <c r="O239" s="78">
        <f t="shared" si="3"/>
        <v>0</v>
      </c>
    </row>
    <row r="240" spans="1:15" x14ac:dyDescent="0.25">
      <c r="A240" s="76" t="s">
        <v>236</v>
      </c>
      <c r="B240" s="76" t="s">
        <v>500</v>
      </c>
      <c r="C240" s="76" t="s">
        <v>507</v>
      </c>
      <c r="O240" s="78">
        <f t="shared" si="3"/>
        <v>0</v>
      </c>
    </row>
    <row r="241" spans="1:15" s="83" customFormat="1" x14ac:dyDescent="0.25">
      <c r="A241" s="80" t="s">
        <v>237</v>
      </c>
      <c r="B241" s="80" t="s">
        <v>500</v>
      </c>
      <c r="C241" s="80" t="s">
        <v>501</v>
      </c>
      <c r="D241" s="81">
        <v>6500</v>
      </c>
      <c r="E241" s="81">
        <v>6500</v>
      </c>
      <c r="F241" s="81">
        <v>6500</v>
      </c>
      <c r="G241" s="81">
        <v>6500</v>
      </c>
      <c r="H241" s="81">
        <v>6500</v>
      </c>
      <c r="I241" s="81">
        <v>6500</v>
      </c>
      <c r="J241" s="81">
        <v>6500</v>
      </c>
      <c r="K241" s="81">
        <v>6500</v>
      </c>
      <c r="L241" s="81">
        <v>6500</v>
      </c>
      <c r="M241" s="81">
        <v>6500</v>
      </c>
      <c r="N241" s="81">
        <v>6500</v>
      </c>
      <c r="O241" s="82">
        <f t="shared" si="3"/>
        <v>71500</v>
      </c>
    </row>
    <row r="242" spans="1:15" s="83" customFormat="1" x14ac:dyDescent="0.25">
      <c r="A242" s="80" t="s">
        <v>237</v>
      </c>
      <c r="B242" s="80" t="s">
        <v>500</v>
      </c>
      <c r="C242" s="80" t="s">
        <v>502</v>
      </c>
      <c r="D242" s="81">
        <v>1583.33</v>
      </c>
      <c r="E242" s="81">
        <v>1583.33</v>
      </c>
      <c r="F242" s="81">
        <v>1583.33</v>
      </c>
      <c r="G242" s="81">
        <v>1583.33</v>
      </c>
      <c r="H242" s="81">
        <v>1583.33</v>
      </c>
      <c r="I242" s="81">
        <v>1583.33</v>
      </c>
      <c r="J242" s="81">
        <v>1583.33</v>
      </c>
      <c r="K242" s="81">
        <v>1583.33</v>
      </c>
      <c r="L242" s="81">
        <v>1583.33</v>
      </c>
      <c r="M242" s="81">
        <v>1583.33</v>
      </c>
      <c r="N242" s="81">
        <v>1583.33</v>
      </c>
      <c r="O242" s="82">
        <f t="shared" si="3"/>
        <v>17416.629999999997</v>
      </c>
    </row>
    <row r="243" spans="1:15" s="83" customFormat="1" x14ac:dyDescent="0.25">
      <c r="A243" s="80" t="s">
        <v>237</v>
      </c>
      <c r="B243" s="80" t="s">
        <v>500</v>
      </c>
      <c r="C243" s="80" t="s">
        <v>509</v>
      </c>
      <c r="D243" s="81">
        <v>6291.67</v>
      </c>
      <c r="E243" s="81">
        <v>6291.67</v>
      </c>
      <c r="F243" s="81">
        <v>6291.67</v>
      </c>
      <c r="G243" s="81">
        <v>6291.67</v>
      </c>
      <c r="H243" s="81">
        <v>6291.67</v>
      </c>
      <c r="I243" s="81">
        <v>6291.67</v>
      </c>
      <c r="J243" s="81">
        <v>6291.67</v>
      </c>
      <c r="K243" s="81">
        <v>6291.67</v>
      </c>
      <c r="L243" s="81">
        <v>6291.67</v>
      </c>
      <c r="M243" s="81">
        <v>6291.67</v>
      </c>
      <c r="N243" s="81">
        <v>6291.67</v>
      </c>
      <c r="O243" s="82">
        <f t="shared" si="3"/>
        <v>69208.37</v>
      </c>
    </row>
    <row r="244" spans="1:15" s="83" customFormat="1" x14ac:dyDescent="0.25">
      <c r="A244" s="80" t="s">
        <v>237</v>
      </c>
      <c r="B244" s="80" t="s">
        <v>500</v>
      </c>
      <c r="C244" s="80" t="s">
        <v>511</v>
      </c>
      <c r="D244" s="81">
        <v>11916.67</v>
      </c>
      <c r="E244" s="81">
        <v>11916.67</v>
      </c>
      <c r="F244" s="81">
        <v>11916.67</v>
      </c>
      <c r="G244" s="81">
        <v>11916.67</v>
      </c>
      <c r="H244" s="81">
        <v>11916.67</v>
      </c>
      <c r="I244" s="81">
        <v>11916.67</v>
      </c>
      <c r="J244" s="81">
        <v>11916.67</v>
      </c>
      <c r="K244" s="81">
        <v>11916.67</v>
      </c>
      <c r="L244" s="81">
        <v>11916.67</v>
      </c>
      <c r="M244" s="81">
        <v>11916.67</v>
      </c>
      <c r="N244" s="81">
        <v>11916.67</v>
      </c>
      <c r="O244" s="82">
        <f t="shared" si="3"/>
        <v>131083.37</v>
      </c>
    </row>
    <row r="245" spans="1:15" s="83" customFormat="1" x14ac:dyDescent="0.25">
      <c r="A245" s="80" t="s">
        <v>237</v>
      </c>
      <c r="B245" s="80" t="s">
        <v>500</v>
      </c>
      <c r="C245" s="80" t="s">
        <v>503</v>
      </c>
      <c r="D245" s="81">
        <v>1750</v>
      </c>
      <c r="E245" s="81">
        <v>1750</v>
      </c>
      <c r="F245" s="81">
        <v>1750</v>
      </c>
      <c r="G245" s="81">
        <v>1750</v>
      </c>
      <c r="H245" s="81">
        <v>1750</v>
      </c>
      <c r="I245" s="81">
        <v>1750</v>
      </c>
      <c r="J245" s="81">
        <v>1750</v>
      </c>
      <c r="K245" s="81">
        <v>1750</v>
      </c>
      <c r="L245" s="81">
        <v>1750</v>
      </c>
      <c r="M245" s="81">
        <v>1750</v>
      </c>
      <c r="N245" s="81">
        <v>1750</v>
      </c>
      <c r="O245" s="82">
        <f t="shared" si="3"/>
        <v>19250</v>
      </c>
    </row>
    <row r="246" spans="1:15" s="83" customFormat="1" x14ac:dyDescent="0.25">
      <c r="A246" s="80" t="s">
        <v>237</v>
      </c>
      <c r="B246" s="80" t="s">
        <v>500</v>
      </c>
      <c r="C246" s="80" t="s">
        <v>504</v>
      </c>
      <c r="D246" s="81">
        <v>1041.67</v>
      </c>
      <c r="E246" s="81">
        <v>1041.67</v>
      </c>
      <c r="F246" s="81">
        <v>1041.67</v>
      </c>
      <c r="G246" s="81">
        <v>1041.67</v>
      </c>
      <c r="H246" s="81">
        <v>1041.67</v>
      </c>
      <c r="I246" s="81">
        <v>1041.67</v>
      </c>
      <c r="J246" s="81">
        <v>1041.67</v>
      </c>
      <c r="K246" s="81">
        <v>1041.67</v>
      </c>
      <c r="L246" s="81">
        <v>1041.67</v>
      </c>
      <c r="M246" s="81">
        <v>1041.67</v>
      </c>
      <c r="N246" s="81">
        <v>1041.67</v>
      </c>
      <c r="O246" s="82">
        <f t="shared" si="3"/>
        <v>11458.37</v>
      </c>
    </row>
    <row r="247" spans="1:15" s="83" customFormat="1" x14ac:dyDescent="0.25">
      <c r="A247" s="80" t="s">
        <v>237</v>
      </c>
      <c r="B247" s="80" t="s">
        <v>500</v>
      </c>
      <c r="C247" s="80" t="s">
        <v>505</v>
      </c>
      <c r="D247" s="81">
        <v>1333.33</v>
      </c>
      <c r="E247" s="81">
        <v>1333.33</v>
      </c>
      <c r="F247" s="81">
        <v>1333.33</v>
      </c>
      <c r="G247" s="81">
        <v>1333.33</v>
      </c>
      <c r="H247" s="81">
        <v>1333.33</v>
      </c>
      <c r="I247" s="81">
        <v>1333.33</v>
      </c>
      <c r="J247" s="81">
        <v>1333.33</v>
      </c>
      <c r="K247" s="81">
        <v>1333.33</v>
      </c>
      <c r="L247" s="81">
        <v>1333.33</v>
      </c>
      <c r="M247" s="81">
        <v>1333.33</v>
      </c>
      <c r="N247" s="81">
        <v>1333.33</v>
      </c>
      <c r="O247" s="82">
        <f t="shared" si="3"/>
        <v>14666.63</v>
      </c>
    </row>
    <row r="248" spans="1:15" s="83" customFormat="1" x14ac:dyDescent="0.25">
      <c r="A248" s="80" t="s">
        <v>237</v>
      </c>
      <c r="B248" s="80" t="s">
        <v>500</v>
      </c>
      <c r="C248" s="80" t="s">
        <v>506</v>
      </c>
      <c r="D248" s="81">
        <v>500</v>
      </c>
      <c r="E248" s="81">
        <v>500</v>
      </c>
      <c r="F248" s="81">
        <v>500</v>
      </c>
      <c r="G248" s="81">
        <v>500</v>
      </c>
      <c r="H248" s="81">
        <v>500</v>
      </c>
      <c r="I248" s="81">
        <v>500</v>
      </c>
      <c r="J248" s="81">
        <v>500</v>
      </c>
      <c r="K248" s="81">
        <v>500</v>
      </c>
      <c r="L248" s="81">
        <v>500</v>
      </c>
      <c r="M248" s="81">
        <v>500</v>
      </c>
      <c r="N248" s="81">
        <v>500</v>
      </c>
      <c r="O248" s="82">
        <f t="shared" si="3"/>
        <v>5500</v>
      </c>
    </row>
    <row r="249" spans="1:15" s="83" customFormat="1" x14ac:dyDescent="0.25">
      <c r="A249" s="80" t="s">
        <v>237</v>
      </c>
      <c r="B249" s="80" t="s">
        <v>500</v>
      </c>
      <c r="C249" s="80" t="s">
        <v>507</v>
      </c>
      <c r="D249" s="81">
        <v>291.67</v>
      </c>
      <c r="E249" s="81">
        <v>291.67</v>
      </c>
      <c r="F249" s="81">
        <v>291.67</v>
      </c>
      <c r="G249" s="81">
        <v>291.67</v>
      </c>
      <c r="H249" s="81">
        <v>291.67</v>
      </c>
      <c r="I249" s="81">
        <v>291.67</v>
      </c>
      <c r="J249" s="81">
        <v>291.67</v>
      </c>
      <c r="K249" s="81">
        <v>291.67</v>
      </c>
      <c r="L249" s="81">
        <v>291.67</v>
      </c>
      <c r="M249" s="81">
        <v>291.67</v>
      </c>
      <c r="N249" s="81">
        <v>291.67</v>
      </c>
      <c r="O249" s="82">
        <f t="shared" si="3"/>
        <v>3208.3700000000003</v>
      </c>
    </row>
    <row r="250" spans="1:15" s="83" customFormat="1" x14ac:dyDescent="0.25">
      <c r="A250" s="80" t="s">
        <v>237</v>
      </c>
      <c r="B250" s="80" t="s">
        <v>500</v>
      </c>
      <c r="C250" s="80" t="s">
        <v>508</v>
      </c>
      <c r="D250" s="81">
        <v>4166.67</v>
      </c>
      <c r="E250" s="81">
        <v>4166.67</v>
      </c>
      <c r="F250" s="81">
        <v>4166.67</v>
      </c>
      <c r="G250" s="81">
        <v>4166.67</v>
      </c>
      <c r="H250" s="81">
        <v>4166.67</v>
      </c>
      <c r="I250" s="81">
        <v>4166.67</v>
      </c>
      <c r="J250" s="81">
        <v>4166.67</v>
      </c>
      <c r="K250" s="81">
        <v>4166.67</v>
      </c>
      <c r="L250" s="81">
        <v>4166.67</v>
      </c>
      <c r="M250" s="81">
        <v>4166.67</v>
      </c>
      <c r="N250" s="81">
        <v>4166.67</v>
      </c>
      <c r="O250" s="82">
        <f t="shared" si="3"/>
        <v>45833.369999999988</v>
      </c>
    </row>
    <row r="251" spans="1:15" x14ac:dyDescent="0.25">
      <c r="A251" s="76" t="s">
        <v>238</v>
      </c>
      <c r="B251" s="76" t="s">
        <v>500</v>
      </c>
      <c r="C251" s="76" t="s">
        <v>501</v>
      </c>
      <c r="D251" s="77">
        <v>20750</v>
      </c>
      <c r="E251" s="77">
        <v>20750</v>
      </c>
      <c r="F251" s="77">
        <v>20750</v>
      </c>
      <c r="G251" s="77">
        <v>20750</v>
      </c>
      <c r="H251" s="77">
        <v>20750</v>
      </c>
      <c r="I251" s="77">
        <v>20750</v>
      </c>
      <c r="J251" s="77">
        <v>20750</v>
      </c>
      <c r="K251" s="77">
        <v>20750</v>
      </c>
      <c r="L251" s="77">
        <v>20750</v>
      </c>
      <c r="M251" s="77">
        <v>20750</v>
      </c>
      <c r="N251" s="77">
        <v>20750</v>
      </c>
      <c r="O251" s="78">
        <f t="shared" si="3"/>
        <v>228250</v>
      </c>
    </row>
    <row r="252" spans="1:15" x14ac:dyDescent="0.25">
      <c r="A252" s="76" t="s">
        <v>238</v>
      </c>
      <c r="B252" s="76" t="s">
        <v>500</v>
      </c>
      <c r="C252" s="76" t="s">
        <v>510</v>
      </c>
      <c r="D252" s="77">
        <v>83.33</v>
      </c>
      <c r="E252" s="77">
        <v>83.33</v>
      </c>
      <c r="F252" s="77">
        <v>83.33</v>
      </c>
      <c r="G252" s="77">
        <v>83.33</v>
      </c>
      <c r="H252" s="77">
        <v>83.33</v>
      </c>
      <c r="I252" s="77">
        <v>83.33</v>
      </c>
      <c r="J252" s="77">
        <v>83.33</v>
      </c>
      <c r="K252" s="77">
        <v>83.33</v>
      </c>
      <c r="L252" s="77">
        <v>83.33</v>
      </c>
      <c r="M252" s="77">
        <v>83.33</v>
      </c>
      <c r="N252" s="77">
        <v>83.33</v>
      </c>
      <c r="O252" s="78">
        <f t="shared" si="3"/>
        <v>916.63000000000011</v>
      </c>
    </row>
    <row r="253" spans="1:15" x14ac:dyDescent="0.25">
      <c r="A253" s="76" t="s">
        <v>238</v>
      </c>
      <c r="B253" s="76" t="s">
        <v>500</v>
      </c>
      <c r="C253" s="76" t="s">
        <v>502</v>
      </c>
      <c r="D253" s="77">
        <v>27083.33</v>
      </c>
      <c r="E253" s="77">
        <v>27083.33</v>
      </c>
      <c r="F253" s="77">
        <v>27083.33</v>
      </c>
      <c r="G253" s="77">
        <v>27083.33</v>
      </c>
      <c r="H253" s="77">
        <v>27083.33</v>
      </c>
      <c r="I253" s="77">
        <v>27083.33</v>
      </c>
      <c r="J253" s="77">
        <v>27083.33</v>
      </c>
      <c r="K253" s="77">
        <v>27083.33</v>
      </c>
      <c r="L253" s="77">
        <v>27083.33</v>
      </c>
      <c r="M253" s="77">
        <v>27083.33</v>
      </c>
      <c r="N253" s="77">
        <v>27083.33</v>
      </c>
      <c r="O253" s="78">
        <f t="shared" si="3"/>
        <v>297916.63000000012</v>
      </c>
    </row>
    <row r="254" spans="1:15" x14ac:dyDescent="0.25">
      <c r="A254" s="76" t="s">
        <v>238</v>
      </c>
      <c r="B254" s="76" t="s">
        <v>500</v>
      </c>
      <c r="C254" s="76" t="s">
        <v>509</v>
      </c>
      <c r="D254" s="77">
        <v>14041.67</v>
      </c>
      <c r="E254" s="77">
        <v>14041.67</v>
      </c>
      <c r="F254" s="77">
        <v>14041.67</v>
      </c>
      <c r="G254" s="77">
        <v>14041.67</v>
      </c>
      <c r="H254" s="77">
        <v>14041.67</v>
      </c>
      <c r="I254" s="77">
        <v>14041.67</v>
      </c>
      <c r="J254" s="77">
        <v>14041.67</v>
      </c>
      <c r="K254" s="77">
        <v>14041.67</v>
      </c>
      <c r="L254" s="77">
        <v>14041.67</v>
      </c>
      <c r="M254" s="77">
        <v>14041.67</v>
      </c>
      <c r="N254" s="77">
        <v>14041.67</v>
      </c>
      <c r="O254" s="78">
        <f t="shared" si="3"/>
        <v>154458.37000000002</v>
      </c>
    </row>
    <row r="255" spans="1:15" x14ac:dyDescent="0.25">
      <c r="A255" s="76" t="s">
        <v>238</v>
      </c>
      <c r="B255" s="76" t="s">
        <v>500</v>
      </c>
      <c r="C255" s="76" t="s">
        <v>511</v>
      </c>
      <c r="D255" s="77">
        <v>26041.67</v>
      </c>
      <c r="E255" s="77">
        <v>26041.67</v>
      </c>
      <c r="F255" s="77">
        <v>26041.67</v>
      </c>
      <c r="G255" s="77">
        <v>26041.67</v>
      </c>
      <c r="H255" s="77">
        <v>26041.67</v>
      </c>
      <c r="I255" s="77">
        <v>26041.67</v>
      </c>
      <c r="J255" s="77">
        <v>26041.67</v>
      </c>
      <c r="K255" s="77">
        <v>26041.67</v>
      </c>
      <c r="L255" s="77">
        <v>26041.67</v>
      </c>
      <c r="M255" s="77">
        <v>26041.67</v>
      </c>
      <c r="N255" s="77">
        <v>26041.67</v>
      </c>
      <c r="O255" s="78">
        <f t="shared" si="3"/>
        <v>286458.36999999994</v>
      </c>
    </row>
    <row r="256" spans="1:15" x14ac:dyDescent="0.25">
      <c r="A256" s="76" t="s">
        <v>238</v>
      </c>
      <c r="B256" s="76" t="s">
        <v>500</v>
      </c>
      <c r="C256" s="76" t="s">
        <v>503</v>
      </c>
      <c r="D256" s="77">
        <v>3625</v>
      </c>
      <c r="E256" s="77">
        <v>3625</v>
      </c>
      <c r="F256" s="77">
        <v>3625</v>
      </c>
      <c r="G256" s="77">
        <v>3625</v>
      </c>
      <c r="H256" s="77">
        <v>3625</v>
      </c>
      <c r="I256" s="77">
        <v>3625</v>
      </c>
      <c r="J256" s="77">
        <v>3625</v>
      </c>
      <c r="K256" s="77">
        <v>3625</v>
      </c>
      <c r="L256" s="77">
        <v>3625</v>
      </c>
      <c r="M256" s="77">
        <v>3625</v>
      </c>
      <c r="N256" s="77">
        <v>3625</v>
      </c>
      <c r="O256" s="78">
        <f t="shared" si="3"/>
        <v>39875</v>
      </c>
    </row>
    <row r="257" spans="1:15" x14ac:dyDescent="0.25">
      <c r="A257" s="76" t="s">
        <v>238</v>
      </c>
      <c r="B257" s="76" t="s">
        <v>500</v>
      </c>
      <c r="C257" s="76" t="s">
        <v>504</v>
      </c>
      <c r="D257" s="77">
        <v>10875</v>
      </c>
      <c r="E257" s="77">
        <v>10875</v>
      </c>
      <c r="F257" s="77">
        <v>10875</v>
      </c>
      <c r="G257" s="77">
        <v>10875</v>
      </c>
      <c r="H257" s="77">
        <v>10875</v>
      </c>
      <c r="I257" s="77">
        <v>10875</v>
      </c>
      <c r="J257" s="77">
        <v>10875</v>
      </c>
      <c r="K257" s="77">
        <v>10875</v>
      </c>
      <c r="L257" s="77">
        <v>10875</v>
      </c>
      <c r="M257" s="77">
        <v>10875</v>
      </c>
      <c r="N257" s="77">
        <v>10875</v>
      </c>
      <c r="O257" s="78">
        <f t="shared" si="3"/>
        <v>119625</v>
      </c>
    </row>
    <row r="258" spans="1:15" x14ac:dyDescent="0.25">
      <c r="A258" s="76" t="s">
        <v>238</v>
      </c>
      <c r="B258" s="76" t="s">
        <v>500</v>
      </c>
      <c r="C258" s="76" t="s">
        <v>505</v>
      </c>
      <c r="D258" s="77">
        <v>2708.33</v>
      </c>
      <c r="E258" s="77">
        <v>2708.33</v>
      </c>
      <c r="F258" s="77">
        <v>2708.33</v>
      </c>
      <c r="G258" s="77">
        <v>2708.33</v>
      </c>
      <c r="H258" s="77">
        <v>2708.33</v>
      </c>
      <c r="I258" s="77">
        <v>2708.33</v>
      </c>
      <c r="J258" s="77">
        <v>2708.33</v>
      </c>
      <c r="K258" s="77">
        <v>2708.33</v>
      </c>
      <c r="L258" s="77">
        <v>2708.33</v>
      </c>
      <c r="M258" s="77">
        <v>2708.33</v>
      </c>
      <c r="N258" s="77">
        <v>2708.33</v>
      </c>
      <c r="O258" s="78">
        <f t="shared" si="3"/>
        <v>29791.630000000005</v>
      </c>
    </row>
    <row r="259" spans="1:15" x14ac:dyDescent="0.25">
      <c r="A259" s="76" t="s">
        <v>238</v>
      </c>
      <c r="B259" s="76" t="s">
        <v>500</v>
      </c>
      <c r="C259" s="76" t="s">
        <v>506</v>
      </c>
      <c r="D259" s="77">
        <v>1208.33</v>
      </c>
      <c r="E259" s="77">
        <v>1208.33</v>
      </c>
      <c r="F259" s="77">
        <v>1208.33</v>
      </c>
      <c r="G259" s="77">
        <v>1208.33</v>
      </c>
      <c r="H259" s="77">
        <v>1208.33</v>
      </c>
      <c r="I259" s="77">
        <v>1208.33</v>
      </c>
      <c r="J259" s="77">
        <v>1208.33</v>
      </c>
      <c r="K259" s="77">
        <v>1208.33</v>
      </c>
      <c r="L259" s="77">
        <v>1208.33</v>
      </c>
      <c r="M259" s="77">
        <v>1208.33</v>
      </c>
      <c r="N259" s="77">
        <v>1208.33</v>
      </c>
      <c r="O259" s="78">
        <f t="shared" ref="O259:O322" si="4">SUM(D259:N259)</f>
        <v>13291.63</v>
      </c>
    </row>
    <row r="260" spans="1:15" x14ac:dyDescent="0.25">
      <c r="A260" s="76" t="s">
        <v>238</v>
      </c>
      <c r="B260" s="76" t="s">
        <v>500</v>
      </c>
      <c r="C260" s="76" t="s">
        <v>507</v>
      </c>
      <c r="D260" s="77">
        <v>666.67</v>
      </c>
      <c r="E260" s="77">
        <v>666.67</v>
      </c>
      <c r="F260" s="77">
        <v>666.67</v>
      </c>
      <c r="G260" s="77">
        <v>666.67</v>
      </c>
      <c r="H260" s="77">
        <v>666.67</v>
      </c>
      <c r="I260" s="77">
        <v>666.67</v>
      </c>
      <c r="J260" s="77">
        <v>666.67</v>
      </c>
      <c r="K260" s="77">
        <v>666.67</v>
      </c>
      <c r="L260" s="77">
        <v>666.67</v>
      </c>
      <c r="M260" s="77">
        <v>666.67</v>
      </c>
      <c r="N260" s="77">
        <v>666.67</v>
      </c>
      <c r="O260" s="78">
        <f t="shared" si="4"/>
        <v>7333.37</v>
      </c>
    </row>
    <row r="261" spans="1:15" x14ac:dyDescent="0.25">
      <c r="A261" s="76" t="s">
        <v>238</v>
      </c>
      <c r="B261" s="76" t="s">
        <v>500</v>
      </c>
      <c r="C261" s="76" t="s">
        <v>508</v>
      </c>
      <c r="D261" s="77">
        <v>6125</v>
      </c>
      <c r="E261" s="77">
        <v>6125</v>
      </c>
      <c r="F261" s="77">
        <v>6125</v>
      </c>
      <c r="G261" s="77">
        <v>6125</v>
      </c>
      <c r="H261" s="77">
        <v>6125</v>
      </c>
      <c r="I261" s="77">
        <v>6125</v>
      </c>
      <c r="J261" s="77">
        <v>6125</v>
      </c>
      <c r="K261" s="77">
        <v>6125</v>
      </c>
      <c r="L261" s="77">
        <v>6125</v>
      </c>
      <c r="M261" s="77">
        <v>6125</v>
      </c>
      <c r="N261" s="77">
        <v>6125</v>
      </c>
      <c r="O261" s="78">
        <f t="shared" si="4"/>
        <v>67375</v>
      </c>
    </row>
    <row r="262" spans="1:15" s="83" customFormat="1" x14ac:dyDescent="0.25">
      <c r="A262" s="80" t="s">
        <v>239</v>
      </c>
      <c r="B262" s="80" t="s">
        <v>500</v>
      </c>
      <c r="C262" s="80" t="s">
        <v>503</v>
      </c>
      <c r="D262" s="81">
        <v>41.67</v>
      </c>
      <c r="E262" s="81">
        <v>41.67</v>
      </c>
      <c r="F262" s="81">
        <v>41.67</v>
      </c>
      <c r="G262" s="81">
        <v>41.67</v>
      </c>
      <c r="H262" s="81">
        <v>41.67</v>
      </c>
      <c r="I262" s="81">
        <v>41.67</v>
      </c>
      <c r="J262" s="81">
        <v>41.67</v>
      </c>
      <c r="K262" s="81">
        <v>41.67</v>
      </c>
      <c r="L262" s="81">
        <v>41.67</v>
      </c>
      <c r="M262" s="81">
        <v>41.67</v>
      </c>
      <c r="N262" s="81">
        <v>41.67</v>
      </c>
      <c r="O262" s="82">
        <f t="shared" si="4"/>
        <v>458.37000000000012</v>
      </c>
    </row>
    <row r="263" spans="1:15" s="83" customFormat="1" x14ac:dyDescent="0.25">
      <c r="A263" s="80" t="s">
        <v>239</v>
      </c>
      <c r="B263" s="80" t="s">
        <v>500</v>
      </c>
      <c r="C263" s="80" t="s">
        <v>505</v>
      </c>
      <c r="D263" s="81">
        <v>83.33</v>
      </c>
      <c r="E263" s="81">
        <v>83.33</v>
      </c>
      <c r="F263" s="81">
        <v>83.33</v>
      </c>
      <c r="G263" s="81">
        <v>83.33</v>
      </c>
      <c r="H263" s="81">
        <v>83.33</v>
      </c>
      <c r="I263" s="81">
        <v>83.33</v>
      </c>
      <c r="J263" s="81">
        <v>83.33</v>
      </c>
      <c r="K263" s="81">
        <v>83.33</v>
      </c>
      <c r="L263" s="81">
        <v>83.33</v>
      </c>
      <c r="M263" s="81">
        <v>83.33</v>
      </c>
      <c r="N263" s="81">
        <v>83.33</v>
      </c>
      <c r="O263" s="82">
        <f t="shared" si="4"/>
        <v>916.63000000000011</v>
      </c>
    </row>
    <row r="264" spans="1:15" s="83" customFormat="1" x14ac:dyDescent="0.25">
      <c r="A264" s="80" t="s">
        <v>239</v>
      </c>
      <c r="B264" s="80" t="s">
        <v>500</v>
      </c>
      <c r="C264" s="80" t="s">
        <v>508</v>
      </c>
      <c r="D264" s="81">
        <v>41.67</v>
      </c>
      <c r="E264" s="81">
        <v>41.67</v>
      </c>
      <c r="F264" s="81">
        <v>41.67</v>
      </c>
      <c r="G264" s="81">
        <v>41.67</v>
      </c>
      <c r="H264" s="81">
        <v>41.67</v>
      </c>
      <c r="I264" s="81">
        <v>41.67</v>
      </c>
      <c r="J264" s="81">
        <v>41.67</v>
      </c>
      <c r="K264" s="81">
        <v>41.67</v>
      </c>
      <c r="L264" s="81">
        <v>41.67</v>
      </c>
      <c r="M264" s="81">
        <v>41.67</v>
      </c>
      <c r="N264" s="81">
        <v>41.67</v>
      </c>
      <c r="O264" s="82">
        <f t="shared" si="4"/>
        <v>458.37000000000012</v>
      </c>
    </row>
    <row r="265" spans="1:15" s="83" customFormat="1" x14ac:dyDescent="0.25">
      <c r="A265" s="80" t="s">
        <v>239</v>
      </c>
      <c r="B265" s="80" t="s">
        <v>500</v>
      </c>
      <c r="C265" s="80" t="s">
        <v>501</v>
      </c>
      <c r="D265" s="81"/>
      <c r="E265" s="81"/>
      <c r="F265" s="81"/>
      <c r="G265" s="81"/>
      <c r="H265" s="81"/>
      <c r="I265" s="81"/>
      <c r="J265" s="81"/>
      <c r="K265" s="81"/>
      <c r="L265" s="81"/>
      <c r="M265" s="81"/>
      <c r="N265" s="81"/>
      <c r="O265" s="82">
        <f t="shared" si="4"/>
        <v>0</v>
      </c>
    </row>
    <row r="266" spans="1:15" s="83" customFormat="1" x14ac:dyDescent="0.25">
      <c r="A266" s="80" t="s">
        <v>239</v>
      </c>
      <c r="B266" s="80" t="s">
        <v>500</v>
      </c>
      <c r="C266" s="80" t="s">
        <v>506</v>
      </c>
      <c r="D266" s="81"/>
      <c r="E266" s="81"/>
      <c r="F266" s="81"/>
      <c r="G266" s="81"/>
      <c r="H266" s="81"/>
      <c r="I266" s="81"/>
      <c r="J266" s="81"/>
      <c r="K266" s="81"/>
      <c r="L266" s="81"/>
      <c r="M266" s="81"/>
      <c r="N266" s="81"/>
      <c r="O266" s="82">
        <f t="shared" si="4"/>
        <v>0</v>
      </c>
    </row>
    <row r="267" spans="1:15" s="83" customFormat="1" x14ac:dyDescent="0.25">
      <c r="A267" s="80" t="s">
        <v>239</v>
      </c>
      <c r="B267" s="80" t="s">
        <v>500</v>
      </c>
      <c r="C267" s="80" t="s">
        <v>507</v>
      </c>
      <c r="D267" s="81"/>
      <c r="E267" s="81"/>
      <c r="F267" s="81"/>
      <c r="G267" s="81"/>
      <c r="H267" s="81"/>
      <c r="I267" s="81"/>
      <c r="J267" s="81"/>
      <c r="K267" s="81"/>
      <c r="L267" s="81"/>
      <c r="M267" s="81"/>
      <c r="N267" s="81"/>
      <c r="O267" s="82">
        <f t="shared" si="4"/>
        <v>0</v>
      </c>
    </row>
    <row r="268" spans="1:15" x14ac:dyDescent="0.25">
      <c r="A268" s="76" t="s">
        <v>240</v>
      </c>
      <c r="B268" s="76" t="s">
        <v>500</v>
      </c>
      <c r="C268" s="76" t="s">
        <v>501</v>
      </c>
      <c r="D268" s="77">
        <v>49833.33</v>
      </c>
      <c r="E268" s="77">
        <v>49833.33</v>
      </c>
      <c r="F268" s="77">
        <v>49833.33</v>
      </c>
      <c r="G268" s="77">
        <v>49833.33</v>
      </c>
      <c r="H268" s="77">
        <v>49833.33</v>
      </c>
      <c r="I268" s="77">
        <v>49833.33</v>
      </c>
      <c r="J268" s="77">
        <v>49833.33</v>
      </c>
      <c r="K268" s="77">
        <v>49833.33</v>
      </c>
      <c r="L268" s="77">
        <v>49833.33</v>
      </c>
      <c r="M268" s="77">
        <v>49833.33</v>
      </c>
      <c r="N268" s="77">
        <v>49833.33</v>
      </c>
      <c r="O268" s="78">
        <f t="shared" si="4"/>
        <v>548166.63000000012</v>
      </c>
    </row>
    <row r="269" spans="1:15" x14ac:dyDescent="0.25">
      <c r="A269" s="76" t="s">
        <v>240</v>
      </c>
      <c r="B269" s="76" t="s">
        <v>500</v>
      </c>
      <c r="C269" s="76" t="s">
        <v>510</v>
      </c>
      <c r="D269" s="77">
        <v>208.33</v>
      </c>
      <c r="E269" s="77">
        <v>208.33</v>
      </c>
      <c r="F269" s="77">
        <v>208.33</v>
      </c>
      <c r="G269" s="77">
        <v>208.33</v>
      </c>
      <c r="H269" s="77">
        <v>208.33</v>
      </c>
      <c r="I269" s="77">
        <v>208.33</v>
      </c>
      <c r="J269" s="77">
        <v>208.33</v>
      </c>
      <c r="K269" s="77">
        <v>208.33</v>
      </c>
      <c r="L269" s="77">
        <v>208.33</v>
      </c>
      <c r="M269" s="77">
        <v>208.33</v>
      </c>
      <c r="N269" s="77">
        <v>208.33</v>
      </c>
      <c r="O269" s="78">
        <f t="shared" si="4"/>
        <v>2291.6299999999997</v>
      </c>
    </row>
    <row r="270" spans="1:15" x14ac:dyDescent="0.25">
      <c r="A270" s="76" t="s">
        <v>240</v>
      </c>
      <c r="B270" s="76" t="s">
        <v>500</v>
      </c>
      <c r="C270" s="76" t="s">
        <v>502</v>
      </c>
      <c r="D270" s="77">
        <v>20375</v>
      </c>
      <c r="E270" s="77">
        <v>20375</v>
      </c>
      <c r="F270" s="77">
        <v>20375</v>
      </c>
      <c r="G270" s="77">
        <v>20375</v>
      </c>
      <c r="H270" s="77">
        <v>20375</v>
      </c>
      <c r="I270" s="77">
        <v>20375</v>
      </c>
      <c r="J270" s="77">
        <v>20375</v>
      </c>
      <c r="K270" s="77">
        <v>20375</v>
      </c>
      <c r="L270" s="77">
        <v>20375</v>
      </c>
      <c r="M270" s="77">
        <v>20375</v>
      </c>
      <c r="N270" s="77">
        <v>20375</v>
      </c>
      <c r="O270" s="78">
        <f t="shared" si="4"/>
        <v>224125</v>
      </c>
    </row>
    <row r="271" spans="1:15" x14ac:dyDescent="0.25">
      <c r="A271" s="76" t="s">
        <v>240</v>
      </c>
      <c r="B271" s="76" t="s">
        <v>500</v>
      </c>
      <c r="C271" s="76" t="s">
        <v>509</v>
      </c>
      <c r="D271" s="77">
        <v>21000</v>
      </c>
      <c r="E271" s="77">
        <v>21000</v>
      </c>
      <c r="F271" s="77">
        <v>21000</v>
      </c>
      <c r="G271" s="77">
        <v>21000</v>
      </c>
      <c r="H271" s="77">
        <v>21000</v>
      </c>
      <c r="I271" s="77">
        <v>21000</v>
      </c>
      <c r="J271" s="77">
        <v>21000</v>
      </c>
      <c r="K271" s="77">
        <v>21000</v>
      </c>
      <c r="L271" s="77">
        <v>21000</v>
      </c>
      <c r="M271" s="77">
        <v>21000</v>
      </c>
      <c r="N271" s="77">
        <v>21000</v>
      </c>
      <c r="O271" s="78">
        <f t="shared" si="4"/>
        <v>231000</v>
      </c>
    </row>
    <row r="272" spans="1:15" x14ac:dyDescent="0.25">
      <c r="A272" s="76" t="s">
        <v>240</v>
      </c>
      <c r="B272" s="76" t="s">
        <v>500</v>
      </c>
      <c r="C272" s="76" t="s">
        <v>511</v>
      </c>
      <c r="D272" s="77">
        <v>37083.33</v>
      </c>
      <c r="E272" s="77">
        <v>37083.33</v>
      </c>
      <c r="F272" s="77">
        <v>37083.33</v>
      </c>
      <c r="G272" s="77">
        <v>37083.33</v>
      </c>
      <c r="H272" s="77">
        <v>37083.33</v>
      </c>
      <c r="I272" s="77">
        <v>37083.33</v>
      </c>
      <c r="J272" s="77">
        <v>37083.33</v>
      </c>
      <c r="K272" s="77">
        <v>37083.33</v>
      </c>
      <c r="L272" s="77">
        <v>37083.33</v>
      </c>
      <c r="M272" s="77">
        <v>37083.33</v>
      </c>
      <c r="N272" s="77">
        <v>37083.33</v>
      </c>
      <c r="O272" s="78">
        <f t="shared" si="4"/>
        <v>407916.63000000012</v>
      </c>
    </row>
    <row r="273" spans="1:15" x14ac:dyDescent="0.25">
      <c r="A273" s="76" t="s">
        <v>240</v>
      </c>
      <c r="B273" s="76" t="s">
        <v>500</v>
      </c>
      <c r="C273" s="76" t="s">
        <v>503</v>
      </c>
      <c r="D273" s="77">
        <v>4041.67</v>
      </c>
      <c r="E273" s="77">
        <v>4041.67</v>
      </c>
      <c r="F273" s="77">
        <v>4041.67</v>
      </c>
      <c r="G273" s="77">
        <v>4041.67</v>
      </c>
      <c r="H273" s="77">
        <v>4041.67</v>
      </c>
      <c r="I273" s="77">
        <v>4041.67</v>
      </c>
      <c r="J273" s="77">
        <v>4041.67</v>
      </c>
      <c r="K273" s="77">
        <v>4041.67</v>
      </c>
      <c r="L273" s="77">
        <v>4041.67</v>
      </c>
      <c r="M273" s="77">
        <v>4041.67</v>
      </c>
      <c r="N273" s="77">
        <v>4041.67</v>
      </c>
      <c r="O273" s="78">
        <f t="shared" si="4"/>
        <v>44458.369999999988</v>
      </c>
    </row>
    <row r="274" spans="1:15" x14ac:dyDescent="0.25">
      <c r="A274" s="76" t="s">
        <v>240</v>
      </c>
      <c r="B274" s="76" t="s">
        <v>500</v>
      </c>
      <c r="C274" s="76" t="s">
        <v>504</v>
      </c>
      <c r="D274" s="77">
        <v>16666.669999999998</v>
      </c>
      <c r="E274" s="77">
        <v>16666.669999999998</v>
      </c>
      <c r="F274" s="77">
        <v>16666.669999999998</v>
      </c>
      <c r="G274" s="77">
        <v>16666.669999999998</v>
      </c>
      <c r="H274" s="77">
        <v>16666.669999999998</v>
      </c>
      <c r="I274" s="77">
        <v>16666.669999999998</v>
      </c>
      <c r="J274" s="77">
        <v>16666.669999999998</v>
      </c>
      <c r="K274" s="77">
        <v>16666.669999999998</v>
      </c>
      <c r="L274" s="77">
        <v>16666.669999999998</v>
      </c>
      <c r="M274" s="77">
        <v>16666.669999999998</v>
      </c>
      <c r="N274" s="77">
        <v>16666.669999999998</v>
      </c>
      <c r="O274" s="78">
        <f t="shared" si="4"/>
        <v>183333.36999999994</v>
      </c>
    </row>
    <row r="275" spans="1:15" x14ac:dyDescent="0.25">
      <c r="A275" s="76" t="s">
        <v>240</v>
      </c>
      <c r="B275" s="76" t="s">
        <v>500</v>
      </c>
      <c r="C275" s="76" t="s">
        <v>505</v>
      </c>
      <c r="D275" s="77">
        <v>3166.67</v>
      </c>
      <c r="E275" s="77">
        <v>3166.67</v>
      </c>
      <c r="F275" s="77">
        <v>3166.67</v>
      </c>
      <c r="G275" s="77">
        <v>3166.67</v>
      </c>
      <c r="H275" s="77">
        <v>3166.67</v>
      </c>
      <c r="I275" s="77">
        <v>3166.67</v>
      </c>
      <c r="J275" s="77">
        <v>3166.67</v>
      </c>
      <c r="K275" s="77">
        <v>3166.67</v>
      </c>
      <c r="L275" s="77">
        <v>3166.67</v>
      </c>
      <c r="M275" s="77">
        <v>3166.67</v>
      </c>
      <c r="N275" s="77">
        <v>3166.67</v>
      </c>
      <c r="O275" s="78">
        <f t="shared" si="4"/>
        <v>34833.369999999995</v>
      </c>
    </row>
    <row r="276" spans="1:15" x14ac:dyDescent="0.25">
      <c r="A276" s="76" t="s">
        <v>240</v>
      </c>
      <c r="B276" s="76" t="s">
        <v>500</v>
      </c>
      <c r="C276" s="76" t="s">
        <v>506</v>
      </c>
      <c r="D276" s="77">
        <v>1166.67</v>
      </c>
      <c r="E276" s="77">
        <v>1166.67</v>
      </c>
      <c r="F276" s="77">
        <v>1166.67</v>
      </c>
      <c r="G276" s="77">
        <v>1166.67</v>
      </c>
      <c r="H276" s="77">
        <v>1166.67</v>
      </c>
      <c r="I276" s="77">
        <v>1166.67</v>
      </c>
      <c r="J276" s="77">
        <v>1166.67</v>
      </c>
      <c r="K276" s="77">
        <v>1166.67</v>
      </c>
      <c r="L276" s="77">
        <v>1166.67</v>
      </c>
      <c r="M276" s="77">
        <v>1166.67</v>
      </c>
      <c r="N276" s="77">
        <v>1166.67</v>
      </c>
      <c r="O276" s="78">
        <f t="shared" si="4"/>
        <v>12833.37</v>
      </c>
    </row>
    <row r="277" spans="1:15" x14ac:dyDescent="0.25">
      <c r="A277" s="76" t="s">
        <v>240</v>
      </c>
      <c r="B277" s="76" t="s">
        <v>500</v>
      </c>
      <c r="C277" s="76" t="s">
        <v>507</v>
      </c>
      <c r="D277" s="77">
        <v>708.33</v>
      </c>
      <c r="E277" s="77">
        <v>708.33</v>
      </c>
      <c r="F277" s="77">
        <v>708.33</v>
      </c>
      <c r="G277" s="77">
        <v>708.33</v>
      </c>
      <c r="H277" s="77">
        <v>708.33</v>
      </c>
      <c r="I277" s="77">
        <v>708.33</v>
      </c>
      <c r="J277" s="77">
        <v>708.33</v>
      </c>
      <c r="K277" s="77">
        <v>708.33</v>
      </c>
      <c r="L277" s="77">
        <v>708.33</v>
      </c>
      <c r="M277" s="77">
        <v>708.33</v>
      </c>
      <c r="N277" s="77">
        <v>708.33</v>
      </c>
      <c r="O277" s="78">
        <f t="shared" si="4"/>
        <v>7791.63</v>
      </c>
    </row>
    <row r="278" spans="1:15" x14ac:dyDescent="0.25">
      <c r="A278" s="76" t="s">
        <v>240</v>
      </c>
      <c r="B278" s="76" t="s">
        <v>500</v>
      </c>
      <c r="C278" s="76" t="s">
        <v>508</v>
      </c>
      <c r="D278" s="77">
        <v>6666.67</v>
      </c>
      <c r="E278" s="77">
        <v>6666.67</v>
      </c>
      <c r="F278" s="77">
        <v>6666.67</v>
      </c>
      <c r="G278" s="77">
        <v>6666.67</v>
      </c>
      <c r="H278" s="77">
        <v>6666.67</v>
      </c>
      <c r="I278" s="77">
        <v>6666.67</v>
      </c>
      <c r="J278" s="77">
        <v>6666.67</v>
      </c>
      <c r="K278" s="77">
        <v>6666.67</v>
      </c>
      <c r="L278" s="77">
        <v>6666.67</v>
      </c>
      <c r="M278" s="77">
        <v>6666.67</v>
      </c>
      <c r="N278" s="77">
        <v>6666.67</v>
      </c>
      <c r="O278" s="78">
        <f t="shared" si="4"/>
        <v>73333.37</v>
      </c>
    </row>
    <row r="279" spans="1:15" s="83" customFormat="1" x14ac:dyDescent="0.25">
      <c r="A279" s="80" t="s">
        <v>241</v>
      </c>
      <c r="B279" s="80" t="s">
        <v>500</v>
      </c>
      <c r="C279" s="80" t="s">
        <v>501</v>
      </c>
      <c r="D279" s="81">
        <v>20708.330000000002</v>
      </c>
      <c r="E279" s="81">
        <v>20708.330000000002</v>
      </c>
      <c r="F279" s="81">
        <v>20708.330000000002</v>
      </c>
      <c r="G279" s="81">
        <v>20708.330000000002</v>
      </c>
      <c r="H279" s="81">
        <v>20708.330000000002</v>
      </c>
      <c r="I279" s="81">
        <v>20708.330000000002</v>
      </c>
      <c r="J279" s="81">
        <v>20708.330000000002</v>
      </c>
      <c r="K279" s="81">
        <v>20708.330000000002</v>
      </c>
      <c r="L279" s="81">
        <v>20708.330000000002</v>
      </c>
      <c r="M279" s="81">
        <v>20708.330000000002</v>
      </c>
      <c r="N279" s="81">
        <v>20708.330000000002</v>
      </c>
      <c r="O279" s="82">
        <f t="shared" si="4"/>
        <v>227791.63000000006</v>
      </c>
    </row>
    <row r="280" spans="1:15" s="83" customFormat="1" x14ac:dyDescent="0.25">
      <c r="A280" s="80" t="s">
        <v>241</v>
      </c>
      <c r="B280" s="80" t="s">
        <v>500</v>
      </c>
      <c r="C280" s="80" t="s">
        <v>510</v>
      </c>
      <c r="D280" s="81">
        <v>208.33</v>
      </c>
      <c r="E280" s="81">
        <v>208.33</v>
      </c>
      <c r="F280" s="81">
        <v>208.33</v>
      </c>
      <c r="G280" s="81">
        <v>208.33</v>
      </c>
      <c r="H280" s="81">
        <v>208.33</v>
      </c>
      <c r="I280" s="81">
        <v>208.33</v>
      </c>
      <c r="J280" s="81">
        <v>208.33</v>
      </c>
      <c r="K280" s="81">
        <v>208.33</v>
      </c>
      <c r="L280" s="81">
        <v>208.33</v>
      </c>
      <c r="M280" s="81">
        <v>208.33</v>
      </c>
      <c r="N280" s="81">
        <v>208.33</v>
      </c>
      <c r="O280" s="82">
        <f t="shared" si="4"/>
        <v>2291.6299999999997</v>
      </c>
    </row>
    <row r="281" spans="1:15" s="83" customFormat="1" x14ac:dyDescent="0.25">
      <c r="A281" s="80" t="s">
        <v>241</v>
      </c>
      <c r="B281" s="80" t="s">
        <v>500</v>
      </c>
      <c r="C281" s="80" t="s">
        <v>502</v>
      </c>
      <c r="D281" s="81">
        <v>14375</v>
      </c>
      <c r="E281" s="81">
        <v>14375</v>
      </c>
      <c r="F281" s="81">
        <v>14375</v>
      </c>
      <c r="G281" s="81">
        <v>14375</v>
      </c>
      <c r="H281" s="81">
        <v>14375</v>
      </c>
      <c r="I281" s="81">
        <v>14375</v>
      </c>
      <c r="J281" s="81">
        <v>14375</v>
      </c>
      <c r="K281" s="81">
        <v>14375</v>
      </c>
      <c r="L281" s="81">
        <v>14375</v>
      </c>
      <c r="M281" s="81">
        <v>14375</v>
      </c>
      <c r="N281" s="81">
        <v>14375</v>
      </c>
      <c r="O281" s="82">
        <f t="shared" si="4"/>
        <v>158125</v>
      </c>
    </row>
    <row r="282" spans="1:15" s="83" customFormat="1" x14ac:dyDescent="0.25">
      <c r="A282" s="80" t="s">
        <v>241</v>
      </c>
      <c r="B282" s="80" t="s">
        <v>500</v>
      </c>
      <c r="C282" s="80" t="s">
        <v>509</v>
      </c>
      <c r="D282" s="81">
        <v>35750</v>
      </c>
      <c r="E282" s="81">
        <v>35750</v>
      </c>
      <c r="F282" s="81">
        <v>35750</v>
      </c>
      <c r="G282" s="81">
        <v>35750</v>
      </c>
      <c r="H282" s="81">
        <v>35750</v>
      </c>
      <c r="I282" s="81">
        <v>35750</v>
      </c>
      <c r="J282" s="81">
        <v>35750</v>
      </c>
      <c r="K282" s="81">
        <v>35750</v>
      </c>
      <c r="L282" s="81">
        <v>35750</v>
      </c>
      <c r="M282" s="81">
        <v>35750</v>
      </c>
      <c r="N282" s="81">
        <v>35750</v>
      </c>
      <c r="O282" s="82">
        <f t="shared" si="4"/>
        <v>393250</v>
      </c>
    </row>
    <row r="283" spans="1:15" s="83" customFormat="1" x14ac:dyDescent="0.25">
      <c r="A283" s="80" t="s">
        <v>241</v>
      </c>
      <c r="B283" s="80" t="s">
        <v>500</v>
      </c>
      <c r="C283" s="80" t="s">
        <v>511</v>
      </c>
      <c r="D283" s="81">
        <v>78916.67</v>
      </c>
      <c r="E283" s="81">
        <v>78916.67</v>
      </c>
      <c r="F283" s="81">
        <v>78916.67</v>
      </c>
      <c r="G283" s="81">
        <v>78916.67</v>
      </c>
      <c r="H283" s="81">
        <v>78916.67</v>
      </c>
      <c r="I283" s="81">
        <v>78916.67</v>
      </c>
      <c r="J283" s="81">
        <v>78916.67</v>
      </c>
      <c r="K283" s="81">
        <v>78916.67</v>
      </c>
      <c r="L283" s="81">
        <v>78916.67</v>
      </c>
      <c r="M283" s="81">
        <v>78916.67</v>
      </c>
      <c r="N283" s="81">
        <v>78916.67</v>
      </c>
      <c r="O283" s="82">
        <f t="shared" si="4"/>
        <v>868083.37000000011</v>
      </c>
    </row>
    <row r="284" spans="1:15" s="83" customFormat="1" x14ac:dyDescent="0.25">
      <c r="A284" s="80" t="s">
        <v>241</v>
      </c>
      <c r="B284" s="80" t="s">
        <v>500</v>
      </c>
      <c r="C284" s="80" t="s">
        <v>503</v>
      </c>
      <c r="D284" s="81">
        <v>12625</v>
      </c>
      <c r="E284" s="81">
        <v>12625</v>
      </c>
      <c r="F284" s="81">
        <v>12625</v>
      </c>
      <c r="G284" s="81">
        <v>12625</v>
      </c>
      <c r="H284" s="81">
        <v>12625</v>
      </c>
      <c r="I284" s="81">
        <v>12625</v>
      </c>
      <c r="J284" s="81">
        <v>12625</v>
      </c>
      <c r="K284" s="81">
        <v>12625</v>
      </c>
      <c r="L284" s="81">
        <v>12625</v>
      </c>
      <c r="M284" s="81">
        <v>12625</v>
      </c>
      <c r="N284" s="81">
        <v>12625</v>
      </c>
      <c r="O284" s="82">
        <f t="shared" si="4"/>
        <v>138875</v>
      </c>
    </row>
    <row r="285" spans="1:15" s="83" customFormat="1" x14ac:dyDescent="0.25">
      <c r="A285" s="80" t="s">
        <v>241</v>
      </c>
      <c r="B285" s="80" t="s">
        <v>500</v>
      </c>
      <c r="C285" s="80" t="s">
        <v>504</v>
      </c>
      <c r="D285" s="81">
        <v>9458.33</v>
      </c>
      <c r="E285" s="81">
        <v>9458.33</v>
      </c>
      <c r="F285" s="81">
        <v>9458.33</v>
      </c>
      <c r="G285" s="81">
        <v>9458.33</v>
      </c>
      <c r="H285" s="81">
        <v>9458.33</v>
      </c>
      <c r="I285" s="81">
        <v>9458.33</v>
      </c>
      <c r="J285" s="81">
        <v>9458.33</v>
      </c>
      <c r="K285" s="81">
        <v>9458.33</v>
      </c>
      <c r="L285" s="81">
        <v>9458.33</v>
      </c>
      <c r="M285" s="81">
        <v>9458.33</v>
      </c>
      <c r="N285" s="81">
        <v>9458.33</v>
      </c>
      <c r="O285" s="82">
        <f t="shared" si="4"/>
        <v>104041.63</v>
      </c>
    </row>
    <row r="286" spans="1:15" s="83" customFormat="1" x14ac:dyDescent="0.25">
      <c r="A286" s="80" t="s">
        <v>241</v>
      </c>
      <c r="B286" s="80" t="s">
        <v>500</v>
      </c>
      <c r="C286" s="80" t="s">
        <v>505</v>
      </c>
      <c r="D286" s="81">
        <v>9666.67</v>
      </c>
      <c r="E286" s="81">
        <v>9666.67</v>
      </c>
      <c r="F286" s="81">
        <v>9666.67</v>
      </c>
      <c r="G286" s="81">
        <v>9666.67</v>
      </c>
      <c r="H286" s="81">
        <v>9666.67</v>
      </c>
      <c r="I286" s="81">
        <v>9666.67</v>
      </c>
      <c r="J286" s="81">
        <v>9666.67</v>
      </c>
      <c r="K286" s="81">
        <v>9666.67</v>
      </c>
      <c r="L286" s="81">
        <v>9666.67</v>
      </c>
      <c r="M286" s="81">
        <v>9666.67</v>
      </c>
      <c r="N286" s="81">
        <v>9666.67</v>
      </c>
      <c r="O286" s="82">
        <f t="shared" si="4"/>
        <v>106333.37</v>
      </c>
    </row>
    <row r="287" spans="1:15" s="83" customFormat="1" x14ac:dyDescent="0.25">
      <c r="A287" s="80" t="s">
        <v>241</v>
      </c>
      <c r="B287" s="80" t="s">
        <v>500</v>
      </c>
      <c r="C287" s="80" t="s">
        <v>506</v>
      </c>
      <c r="D287" s="81">
        <v>3958.33</v>
      </c>
      <c r="E287" s="81">
        <v>3958.33</v>
      </c>
      <c r="F287" s="81">
        <v>3958.33</v>
      </c>
      <c r="G287" s="81">
        <v>3958.33</v>
      </c>
      <c r="H287" s="81">
        <v>3958.33</v>
      </c>
      <c r="I287" s="81">
        <v>3958.33</v>
      </c>
      <c r="J287" s="81">
        <v>3958.33</v>
      </c>
      <c r="K287" s="81">
        <v>3958.33</v>
      </c>
      <c r="L287" s="81">
        <v>3958.33</v>
      </c>
      <c r="M287" s="81">
        <v>3958.33</v>
      </c>
      <c r="N287" s="81">
        <v>3958.33</v>
      </c>
      <c r="O287" s="82">
        <f t="shared" si="4"/>
        <v>43541.630000000012</v>
      </c>
    </row>
    <row r="288" spans="1:15" s="83" customFormat="1" x14ac:dyDescent="0.25">
      <c r="A288" s="80" t="s">
        <v>241</v>
      </c>
      <c r="B288" s="80" t="s">
        <v>500</v>
      </c>
      <c r="C288" s="80" t="s">
        <v>507</v>
      </c>
      <c r="D288" s="81">
        <v>2083.33</v>
      </c>
      <c r="E288" s="81">
        <v>2083.33</v>
      </c>
      <c r="F288" s="81">
        <v>2083.33</v>
      </c>
      <c r="G288" s="81">
        <v>2083.33</v>
      </c>
      <c r="H288" s="81">
        <v>2083.33</v>
      </c>
      <c r="I288" s="81">
        <v>2083.33</v>
      </c>
      <c r="J288" s="81">
        <v>2083.33</v>
      </c>
      <c r="K288" s="81">
        <v>2083.33</v>
      </c>
      <c r="L288" s="81">
        <v>2083.33</v>
      </c>
      <c r="M288" s="81">
        <v>2083.33</v>
      </c>
      <c r="N288" s="81">
        <v>2083.33</v>
      </c>
      <c r="O288" s="82">
        <f t="shared" si="4"/>
        <v>22916.630000000005</v>
      </c>
    </row>
    <row r="289" spans="1:15" s="83" customFormat="1" x14ac:dyDescent="0.25">
      <c r="A289" s="80" t="s">
        <v>241</v>
      </c>
      <c r="B289" s="80" t="s">
        <v>500</v>
      </c>
      <c r="C289" s="80" t="s">
        <v>508</v>
      </c>
      <c r="D289" s="81">
        <v>13791.67</v>
      </c>
      <c r="E289" s="81">
        <v>13791.67</v>
      </c>
      <c r="F289" s="81">
        <v>13791.67</v>
      </c>
      <c r="G289" s="81">
        <v>13791.67</v>
      </c>
      <c r="H289" s="81">
        <v>13791.67</v>
      </c>
      <c r="I289" s="81">
        <v>13791.67</v>
      </c>
      <c r="J289" s="81">
        <v>13791.67</v>
      </c>
      <c r="K289" s="81">
        <v>13791.67</v>
      </c>
      <c r="L289" s="81">
        <v>13791.67</v>
      </c>
      <c r="M289" s="81">
        <v>13791.67</v>
      </c>
      <c r="N289" s="81">
        <v>13791.67</v>
      </c>
      <c r="O289" s="82">
        <f t="shared" si="4"/>
        <v>151708.37000000002</v>
      </c>
    </row>
    <row r="290" spans="1:15" x14ac:dyDescent="0.25">
      <c r="A290" s="76" t="s">
        <v>242</v>
      </c>
      <c r="B290" s="76" t="s">
        <v>500</v>
      </c>
      <c r="C290" s="76" t="s">
        <v>501</v>
      </c>
      <c r="D290" s="77">
        <v>6000</v>
      </c>
      <c r="E290" s="77">
        <v>6000</v>
      </c>
      <c r="F290" s="77">
        <v>6000</v>
      </c>
      <c r="G290" s="77">
        <v>6000</v>
      </c>
      <c r="H290" s="77">
        <v>6000</v>
      </c>
      <c r="I290" s="77">
        <v>6000</v>
      </c>
      <c r="J290" s="77">
        <v>6000</v>
      </c>
      <c r="K290" s="77">
        <v>6000</v>
      </c>
      <c r="L290" s="77">
        <v>6000</v>
      </c>
      <c r="M290" s="77">
        <v>6000</v>
      </c>
      <c r="N290" s="77">
        <v>6000</v>
      </c>
      <c r="O290" s="78">
        <f t="shared" si="4"/>
        <v>66000</v>
      </c>
    </row>
    <row r="291" spans="1:15" x14ac:dyDescent="0.25">
      <c r="A291" s="76" t="s">
        <v>242</v>
      </c>
      <c r="B291" s="76" t="s">
        <v>500</v>
      </c>
      <c r="C291" s="76" t="s">
        <v>502</v>
      </c>
      <c r="D291" s="77">
        <v>1625</v>
      </c>
      <c r="E291" s="77">
        <v>1625</v>
      </c>
      <c r="F291" s="77">
        <v>1625</v>
      </c>
      <c r="G291" s="77">
        <v>1625</v>
      </c>
      <c r="H291" s="77">
        <v>1625</v>
      </c>
      <c r="I291" s="77">
        <v>1625</v>
      </c>
      <c r="J291" s="77">
        <v>1625</v>
      </c>
      <c r="K291" s="77">
        <v>1625</v>
      </c>
      <c r="L291" s="77">
        <v>1625</v>
      </c>
      <c r="M291" s="77">
        <v>1625</v>
      </c>
      <c r="N291" s="77">
        <v>1625</v>
      </c>
      <c r="O291" s="78">
        <f t="shared" si="4"/>
        <v>17875</v>
      </c>
    </row>
    <row r="292" spans="1:15" x14ac:dyDescent="0.25">
      <c r="A292" s="76" t="s">
        <v>242</v>
      </c>
      <c r="B292" s="76" t="s">
        <v>500</v>
      </c>
      <c r="C292" s="76" t="s">
        <v>509</v>
      </c>
      <c r="D292" s="77">
        <v>20166.669999999998</v>
      </c>
      <c r="E292" s="77">
        <v>20166.669999999998</v>
      </c>
      <c r="F292" s="77">
        <v>20166.669999999998</v>
      </c>
      <c r="G292" s="77">
        <v>20166.669999999998</v>
      </c>
      <c r="H292" s="77">
        <v>20166.669999999998</v>
      </c>
      <c r="I292" s="77">
        <v>20166.669999999998</v>
      </c>
      <c r="J292" s="77">
        <v>20166.669999999998</v>
      </c>
      <c r="K292" s="77">
        <v>20166.669999999998</v>
      </c>
      <c r="L292" s="77">
        <v>20166.669999999998</v>
      </c>
      <c r="M292" s="77">
        <v>20166.669999999998</v>
      </c>
      <c r="N292" s="77">
        <v>20166.669999999998</v>
      </c>
      <c r="O292" s="78">
        <f t="shared" si="4"/>
        <v>221833.36999999994</v>
      </c>
    </row>
    <row r="293" spans="1:15" x14ac:dyDescent="0.25">
      <c r="A293" s="76" t="s">
        <v>242</v>
      </c>
      <c r="B293" s="76" t="s">
        <v>500</v>
      </c>
      <c r="C293" s="76" t="s">
        <v>511</v>
      </c>
      <c r="D293" s="77">
        <v>15333.33</v>
      </c>
      <c r="E293" s="77">
        <v>15333.33</v>
      </c>
      <c r="F293" s="77">
        <v>15333.33</v>
      </c>
      <c r="G293" s="77">
        <v>15333.33</v>
      </c>
      <c r="H293" s="77">
        <v>15333.33</v>
      </c>
      <c r="I293" s="77">
        <v>15333.33</v>
      </c>
      <c r="J293" s="77">
        <v>15333.33</v>
      </c>
      <c r="K293" s="77">
        <v>15333.33</v>
      </c>
      <c r="L293" s="77">
        <v>15333.33</v>
      </c>
      <c r="M293" s="77">
        <v>15333.33</v>
      </c>
      <c r="N293" s="77">
        <v>15333.33</v>
      </c>
      <c r="O293" s="78">
        <f t="shared" si="4"/>
        <v>168666.62999999998</v>
      </c>
    </row>
    <row r="294" spans="1:15" x14ac:dyDescent="0.25">
      <c r="A294" s="76" t="s">
        <v>242</v>
      </c>
      <c r="B294" s="76" t="s">
        <v>500</v>
      </c>
      <c r="C294" s="76" t="s">
        <v>503</v>
      </c>
      <c r="D294" s="77">
        <v>2291.67</v>
      </c>
      <c r="E294" s="77">
        <v>2291.67</v>
      </c>
      <c r="F294" s="77">
        <v>2291.67</v>
      </c>
      <c r="G294" s="77">
        <v>2291.67</v>
      </c>
      <c r="H294" s="77">
        <v>2291.67</v>
      </c>
      <c r="I294" s="77">
        <v>2291.67</v>
      </c>
      <c r="J294" s="77">
        <v>2291.67</v>
      </c>
      <c r="K294" s="77">
        <v>2291.67</v>
      </c>
      <c r="L294" s="77">
        <v>2291.67</v>
      </c>
      <c r="M294" s="77">
        <v>2291.67</v>
      </c>
      <c r="N294" s="77">
        <v>2291.67</v>
      </c>
      <c r="O294" s="78">
        <f t="shared" si="4"/>
        <v>25208.369999999995</v>
      </c>
    </row>
    <row r="295" spans="1:15" x14ac:dyDescent="0.25">
      <c r="A295" s="76" t="s">
        <v>242</v>
      </c>
      <c r="B295" s="76" t="s">
        <v>500</v>
      </c>
      <c r="C295" s="76" t="s">
        <v>504</v>
      </c>
      <c r="D295" s="77">
        <v>1125</v>
      </c>
      <c r="E295" s="77">
        <v>1125</v>
      </c>
      <c r="F295" s="77">
        <v>1125</v>
      </c>
      <c r="G295" s="77">
        <v>1125</v>
      </c>
      <c r="H295" s="77">
        <v>1125</v>
      </c>
      <c r="I295" s="77">
        <v>1125</v>
      </c>
      <c r="J295" s="77">
        <v>1125</v>
      </c>
      <c r="K295" s="77">
        <v>1125</v>
      </c>
      <c r="L295" s="77">
        <v>1125</v>
      </c>
      <c r="M295" s="77">
        <v>1125</v>
      </c>
      <c r="N295" s="77">
        <v>1125</v>
      </c>
      <c r="O295" s="78">
        <f t="shared" si="4"/>
        <v>12375</v>
      </c>
    </row>
    <row r="296" spans="1:15" x14ac:dyDescent="0.25">
      <c r="A296" s="76" t="s">
        <v>242</v>
      </c>
      <c r="B296" s="76" t="s">
        <v>500</v>
      </c>
      <c r="C296" s="76" t="s">
        <v>505</v>
      </c>
      <c r="D296" s="77">
        <v>1666.67</v>
      </c>
      <c r="E296" s="77">
        <v>1666.67</v>
      </c>
      <c r="F296" s="77">
        <v>1666.67</v>
      </c>
      <c r="G296" s="77">
        <v>1666.67</v>
      </c>
      <c r="H296" s="77">
        <v>1666.67</v>
      </c>
      <c r="I296" s="77">
        <v>1666.67</v>
      </c>
      <c r="J296" s="77">
        <v>1666.67</v>
      </c>
      <c r="K296" s="77">
        <v>1666.67</v>
      </c>
      <c r="L296" s="77">
        <v>1666.67</v>
      </c>
      <c r="M296" s="77">
        <v>1666.67</v>
      </c>
      <c r="N296" s="77">
        <v>1666.67</v>
      </c>
      <c r="O296" s="78">
        <f t="shared" si="4"/>
        <v>18333.370000000003</v>
      </c>
    </row>
    <row r="297" spans="1:15" x14ac:dyDescent="0.25">
      <c r="A297" s="76" t="s">
        <v>242</v>
      </c>
      <c r="B297" s="76" t="s">
        <v>500</v>
      </c>
      <c r="C297" s="76" t="s">
        <v>506</v>
      </c>
      <c r="D297" s="77">
        <v>625</v>
      </c>
      <c r="E297" s="77">
        <v>625</v>
      </c>
      <c r="F297" s="77">
        <v>625</v>
      </c>
      <c r="G297" s="77">
        <v>625</v>
      </c>
      <c r="H297" s="77">
        <v>625</v>
      </c>
      <c r="I297" s="77">
        <v>625</v>
      </c>
      <c r="J297" s="77">
        <v>625</v>
      </c>
      <c r="K297" s="77">
        <v>625</v>
      </c>
      <c r="L297" s="77">
        <v>625</v>
      </c>
      <c r="M297" s="77">
        <v>625</v>
      </c>
      <c r="N297" s="77">
        <v>625</v>
      </c>
      <c r="O297" s="78">
        <f t="shared" si="4"/>
        <v>6875</v>
      </c>
    </row>
    <row r="298" spans="1:15" x14ac:dyDescent="0.25">
      <c r="A298" s="76" t="s">
        <v>242</v>
      </c>
      <c r="B298" s="76" t="s">
        <v>500</v>
      </c>
      <c r="C298" s="76" t="s">
        <v>507</v>
      </c>
      <c r="D298" s="77">
        <v>333.33</v>
      </c>
      <c r="E298" s="77">
        <v>333.33</v>
      </c>
      <c r="F298" s="77">
        <v>333.33</v>
      </c>
      <c r="G298" s="77">
        <v>333.33</v>
      </c>
      <c r="H298" s="77">
        <v>333.33</v>
      </c>
      <c r="I298" s="77">
        <v>333.33</v>
      </c>
      <c r="J298" s="77">
        <v>333.33</v>
      </c>
      <c r="K298" s="77">
        <v>333.33</v>
      </c>
      <c r="L298" s="77">
        <v>333.33</v>
      </c>
      <c r="M298" s="77">
        <v>333.33</v>
      </c>
      <c r="N298" s="77">
        <v>333.33</v>
      </c>
      <c r="O298" s="78">
        <f t="shared" si="4"/>
        <v>3666.6299999999997</v>
      </c>
    </row>
    <row r="299" spans="1:15" x14ac:dyDescent="0.25">
      <c r="A299" s="76" t="s">
        <v>242</v>
      </c>
      <c r="B299" s="76" t="s">
        <v>500</v>
      </c>
      <c r="C299" s="76" t="s">
        <v>508</v>
      </c>
      <c r="D299" s="77">
        <v>4708.33</v>
      </c>
      <c r="E299" s="77">
        <v>4708.33</v>
      </c>
      <c r="F299" s="77">
        <v>4708.33</v>
      </c>
      <c r="G299" s="77">
        <v>4708.33</v>
      </c>
      <c r="H299" s="77">
        <v>4708.33</v>
      </c>
      <c r="I299" s="77">
        <v>4708.33</v>
      </c>
      <c r="J299" s="77">
        <v>4708.33</v>
      </c>
      <c r="K299" s="77">
        <v>4708.33</v>
      </c>
      <c r="L299" s="77">
        <v>4708.33</v>
      </c>
      <c r="M299" s="77">
        <v>4708.33</v>
      </c>
      <c r="N299" s="77">
        <v>4708.33</v>
      </c>
      <c r="O299" s="78">
        <f t="shared" si="4"/>
        <v>51791.630000000012</v>
      </c>
    </row>
    <row r="300" spans="1:15" s="83" customFormat="1" x14ac:dyDescent="0.25">
      <c r="A300" s="80" t="s">
        <v>243</v>
      </c>
      <c r="B300" s="80" t="s">
        <v>500</v>
      </c>
      <c r="C300" s="80" t="s">
        <v>501</v>
      </c>
      <c r="D300" s="81">
        <v>3750</v>
      </c>
      <c r="E300" s="81">
        <v>3750</v>
      </c>
      <c r="F300" s="81">
        <v>3750</v>
      </c>
      <c r="G300" s="81">
        <v>3750</v>
      </c>
      <c r="H300" s="81">
        <v>3750</v>
      </c>
      <c r="I300" s="81">
        <v>3750</v>
      </c>
      <c r="J300" s="81">
        <v>3750</v>
      </c>
      <c r="K300" s="81">
        <v>3750</v>
      </c>
      <c r="L300" s="81">
        <v>3750</v>
      </c>
      <c r="M300" s="81">
        <v>3750</v>
      </c>
      <c r="N300" s="81">
        <v>3750</v>
      </c>
      <c r="O300" s="82">
        <f t="shared" si="4"/>
        <v>41250</v>
      </c>
    </row>
    <row r="301" spans="1:15" s="83" customFormat="1" x14ac:dyDescent="0.25">
      <c r="A301" s="80" t="s">
        <v>243</v>
      </c>
      <c r="B301" s="80" t="s">
        <v>500</v>
      </c>
      <c r="C301" s="80" t="s">
        <v>502</v>
      </c>
      <c r="D301" s="81">
        <v>1541.67</v>
      </c>
      <c r="E301" s="81">
        <v>1541.67</v>
      </c>
      <c r="F301" s="81">
        <v>1541.67</v>
      </c>
      <c r="G301" s="81">
        <v>1541.67</v>
      </c>
      <c r="H301" s="81">
        <v>1541.67</v>
      </c>
      <c r="I301" s="81">
        <v>1541.67</v>
      </c>
      <c r="J301" s="81">
        <v>1541.67</v>
      </c>
      <c r="K301" s="81">
        <v>1541.67</v>
      </c>
      <c r="L301" s="81">
        <v>1541.67</v>
      </c>
      <c r="M301" s="81">
        <v>1541.67</v>
      </c>
      <c r="N301" s="81">
        <v>1541.67</v>
      </c>
      <c r="O301" s="82">
        <f t="shared" si="4"/>
        <v>16958.370000000003</v>
      </c>
    </row>
    <row r="302" spans="1:15" s="83" customFormat="1" x14ac:dyDescent="0.25">
      <c r="A302" s="80" t="s">
        <v>243</v>
      </c>
      <c r="B302" s="80" t="s">
        <v>500</v>
      </c>
      <c r="C302" s="80" t="s">
        <v>509</v>
      </c>
      <c r="D302" s="81">
        <v>17291.669999999998</v>
      </c>
      <c r="E302" s="81">
        <v>17291.669999999998</v>
      </c>
      <c r="F302" s="81">
        <v>17291.669999999998</v>
      </c>
      <c r="G302" s="81">
        <v>17291.669999999998</v>
      </c>
      <c r="H302" s="81">
        <v>17291.669999999998</v>
      </c>
      <c r="I302" s="81">
        <v>17291.669999999998</v>
      </c>
      <c r="J302" s="81">
        <v>17291.669999999998</v>
      </c>
      <c r="K302" s="81">
        <v>17291.669999999998</v>
      </c>
      <c r="L302" s="81">
        <v>17291.669999999998</v>
      </c>
      <c r="M302" s="81">
        <v>17291.669999999998</v>
      </c>
      <c r="N302" s="81">
        <v>17291.669999999998</v>
      </c>
      <c r="O302" s="82">
        <f t="shared" si="4"/>
        <v>190208.36999999994</v>
      </c>
    </row>
    <row r="303" spans="1:15" s="83" customFormat="1" x14ac:dyDescent="0.25">
      <c r="A303" s="80" t="s">
        <v>243</v>
      </c>
      <c r="B303" s="80" t="s">
        <v>500</v>
      </c>
      <c r="C303" s="80" t="s">
        <v>511</v>
      </c>
      <c r="D303" s="81">
        <v>6833.33</v>
      </c>
      <c r="E303" s="81">
        <v>6833.33</v>
      </c>
      <c r="F303" s="81">
        <v>6833.33</v>
      </c>
      <c r="G303" s="81">
        <v>6833.33</v>
      </c>
      <c r="H303" s="81">
        <v>6833.33</v>
      </c>
      <c r="I303" s="81">
        <v>6833.33</v>
      </c>
      <c r="J303" s="81">
        <v>6833.33</v>
      </c>
      <c r="K303" s="81">
        <v>6833.33</v>
      </c>
      <c r="L303" s="81">
        <v>6833.33</v>
      </c>
      <c r="M303" s="81">
        <v>6833.33</v>
      </c>
      <c r="N303" s="81">
        <v>6833.33</v>
      </c>
      <c r="O303" s="82">
        <f t="shared" si="4"/>
        <v>75166.63</v>
      </c>
    </row>
    <row r="304" spans="1:15" s="83" customFormat="1" x14ac:dyDescent="0.25">
      <c r="A304" s="80" t="s">
        <v>243</v>
      </c>
      <c r="B304" s="80" t="s">
        <v>500</v>
      </c>
      <c r="C304" s="80" t="s">
        <v>503</v>
      </c>
      <c r="D304" s="81">
        <v>1083.33</v>
      </c>
      <c r="E304" s="81">
        <v>1083.33</v>
      </c>
      <c r="F304" s="81">
        <v>1083.33</v>
      </c>
      <c r="G304" s="81">
        <v>1083.33</v>
      </c>
      <c r="H304" s="81">
        <v>1083.33</v>
      </c>
      <c r="I304" s="81">
        <v>1083.33</v>
      </c>
      <c r="J304" s="81">
        <v>1083.33</v>
      </c>
      <c r="K304" s="81">
        <v>1083.33</v>
      </c>
      <c r="L304" s="81">
        <v>1083.33</v>
      </c>
      <c r="M304" s="81">
        <v>1083.33</v>
      </c>
      <c r="N304" s="81">
        <v>1083.33</v>
      </c>
      <c r="O304" s="82">
        <f t="shared" si="4"/>
        <v>11916.63</v>
      </c>
    </row>
    <row r="305" spans="1:15" s="83" customFormat="1" x14ac:dyDescent="0.25">
      <c r="A305" s="80" t="s">
        <v>243</v>
      </c>
      <c r="B305" s="80" t="s">
        <v>500</v>
      </c>
      <c r="C305" s="80" t="s">
        <v>504</v>
      </c>
      <c r="D305" s="81">
        <v>1208.33</v>
      </c>
      <c r="E305" s="81">
        <v>1208.33</v>
      </c>
      <c r="F305" s="81">
        <v>1208.33</v>
      </c>
      <c r="G305" s="81">
        <v>1208.33</v>
      </c>
      <c r="H305" s="81">
        <v>1208.33</v>
      </c>
      <c r="I305" s="81">
        <v>1208.33</v>
      </c>
      <c r="J305" s="81">
        <v>1208.33</v>
      </c>
      <c r="K305" s="81">
        <v>1208.33</v>
      </c>
      <c r="L305" s="81">
        <v>1208.33</v>
      </c>
      <c r="M305" s="81">
        <v>1208.33</v>
      </c>
      <c r="N305" s="81">
        <v>1208.33</v>
      </c>
      <c r="O305" s="82">
        <f t="shared" si="4"/>
        <v>13291.63</v>
      </c>
    </row>
    <row r="306" spans="1:15" s="83" customFormat="1" x14ac:dyDescent="0.25">
      <c r="A306" s="80" t="s">
        <v>243</v>
      </c>
      <c r="B306" s="80" t="s">
        <v>500</v>
      </c>
      <c r="C306" s="80" t="s">
        <v>505</v>
      </c>
      <c r="D306" s="81">
        <v>833.33</v>
      </c>
      <c r="E306" s="81">
        <v>833.33</v>
      </c>
      <c r="F306" s="81">
        <v>833.33</v>
      </c>
      <c r="G306" s="81">
        <v>833.33</v>
      </c>
      <c r="H306" s="81">
        <v>833.33</v>
      </c>
      <c r="I306" s="81">
        <v>833.33</v>
      </c>
      <c r="J306" s="81">
        <v>833.33</v>
      </c>
      <c r="K306" s="81">
        <v>833.33</v>
      </c>
      <c r="L306" s="81">
        <v>833.33</v>
      </c>
      <c r="M306" s="81">
        <v>833.33</v>
      </c>
      <c r="N306" s="81">
        <v>833.33</v>
      </c>
      <c r="O306" s="82">
        <f t="shared" si="4"/>
        <v>9166.630000000001</v>
      </c>
    </row>
    <row r="307" spans="1:15" s="83" customFormat="1" x14ac:dyDescent="0.25">
      <c r="A307" s="80" t="s">
        <v>243</v>
      </c>
      <c r="B307" s="80" t="s">
        <v>500</v>
      </c>
      <c r="C307" s="80" t="s">
        <v>506</v>
      </c>
      <c r="D307" s="81">
        <v>416.67</v>
      </c>
      <c r="E307" s="81">
        <v>416.67</v>
      </c>
      <c r="F307" s="81">
        <v>416.67</v>
      </c>
      <c r="G307" s="81">
        <v>416.67</v>
      </c>
      <c r="H307" s="81">
        <v>416.67</v>
      </c>
      <c r="I307" s="81">
        <v>416.67</v>
      </c>
      <c r="J307" s="81">
        <v>416.67</v>
      </c>
      <c r="K307" s="81">
        <v>416.67</v>
      </c>
      <c r="L307" s="81">
        <v>416.67</v>
      </c>
      <c r="M307" s="81">
        <v>416.67</v>
      </c>
      <c r="N307" s="81">
        <v>416.67</v>
      </c>
      <c r="O307" s="82">
        <f t="shared" si="4"/>
        <v>4583.37</v>
      </c>
    </row>
    <row r="308" spans="1:15" s="83" customFormat="1" x14ac:dyDescent="0.25">
      <c r="A308" s="80" t="s">
        <v>243</v>
      </c>
      <c r="B308" s="80" t="s">
        <v>500</v>
      </c>
      <c r="C308" s="80" t="s">
        <v>507</v>
      </c>
      <c r="D308" s="81">
        <v>166.67</v>
      </c>
      <c r="E308" s="81">
        <v>166.67</v>
      </c>
      <c r="F308" s="81">
        <v>166.67</v>
      </c>
      <c r="G308" s="81">
        <v>166.67</v>
      </c>
      <c r="H308" s="81">
        <v>166.67</v>
      </c>
      <c r="I308" s="81">
        <v>166.67</v>
      </c>
      <c r="J308" s="81">
        <v>166.67</v>
      </c>
      <c r="K308" s="81">
        <v>166.67</v>
      </c>
      <c r="L308" s="81">
        <v>166.67</v>
      </c>
      <c r="M308" s="81">
        <v>166.67</v>
      </c>
      <c r="N308" s="81">
        <v>166.67</v>
      </c>
      <c r="O308" s="82">
        <f t="shared" si="4"/>
        <v>1833.3700000000001</v>
      </c>
    </row>
    <row r="309" spans="1:15" s="83" customFormat="1" x14ac:dyDescent="0.25">
      <c r="A309" s="80" t="s">
        <v>243</v>
      </c>
      <c r="B309" s="80" t="s">
        <v>500</v>
      </c>
      <c r="C309" s="80" t="s">
        <v>508</v>
      </c>
      <c r="D309" s="81">
        <v>3666.67</v>
      </c>
      <c r="E309" s="81">
        <v>3666.67</v>
      </c>
      <c r="F309" s="81">
        <v>3666.67</v>
      </c>
      <c r="G309" s="81">
        <v>3666.67</v>
      </c>
      <c r="H309" s="81">
        <v>3666.67</v>
      </c>
      <c r="I309" s="81">
        <v>3666.67</v>
      </c>
      <c r="J309" s="81">
        <v>3666.67</v>
      </c>
      <c r="K309" s="81">
        <v>3666.67</v>
      </c>
      <c r="L309" s="81">
        <v>3666.67</v>
      </c>
      <c r="M309" s="81">
        <v>3666.67</v>
      </c>
      <c r="N309" s="81">
        <v>3666.67</v>
      </c>
      <c r="O309" s="82">
        <f t="shared" si="4"/>
        <v>40333.369999999988</v>
      </c>
    </row>
    <row r="310" spans="1:15" x14ac:dyDescent="0.25">
      <c r="A310" s="76" t="s">
        <v>244</v>
      </c>
      <c r="B310" s="76" t="s">
        <v>500</v>
      </c>
      <c r="C310" s="76" t="s">
        <v>501</v>
      </c>
      <c r="D310" s="77">
        <v>4875</v>
      </c>
      <c r="E310" s="77">
        <v>4875</v>
      </c>
      <c r="F310" s="77">
        <v>4875</v>
      </c>
      <c r="G310" s="77">
        <v>4875</v>
      </c>
      <c r="H310" s="77">
        <v>4875</v>
      </c>
      <c r="I310" s="77">
        <v>4875</v>
      </c>
      <c r="J310" s="77">
        <v>4875</v>
      </c>
      <c r="K310" s="77">
        <v>4875</v>
      </c>
      <c r="L310" s="77">
        <v>4875</v>
      </c>
      <c r="M310" s="77">
        <v>4875</v>
      </c>
      <c r="N310" s="77">
        <v>4875</v>
      </c>
      <c r="O310" s="78">
        <f t="shared" si="4"/>
        <v>53625</v>
      </c>
    </row>
    <row r="311" spans="1:15" x14ac:dyDescent="0.25">
      <c r="A311" s="76" t="s">
        <v>244</v>
      </c>
      <c r="B311" s="76" t="s">
        <v>500</v>
      </c>
      <c r="C311" s="76" t="s">
        <v>502</v>
      </c>
      <c r="D311" s="77">
        <v>791.67</v>
      </c>
      <c r="E311" s="77">
        <v>791.67</v>
      </c>
      <c r="F311" s="77">
        <v>791.67</v>
      </c>
      <c r="G311" s="77">
        <v>791.67</v>
      </c>
      <c r="H311" s="77">
        <v>791.67</v>
      </c>
      <c r="I311" s="77">
        <v>791.67</v>
      </c>
      <c r="J311" s="77">
        <v>791.67</v>
      </c>
      <c r="K311" s="77">
        <v>791.67</v>
      </c>
      <c r="L311" s="77">
        <v>791.67</v>
      </c>
      <c r="M311" s="77">
        <v>791.67</v>
      </c>
      <c r="N311" s="77">
        <v>791.67</v>
      </c>
      <c r="O311" s="78">
        <f t="shared" si="4"/>
        <v>8708.369999999999</v>
      </c>
    </row>
    <row r="312" spans="1:15" x14ac:dyDescent="0.25">
      <c r="A312" s="76" t="s">
        <v>244</v>
      </c>
      <c r="B312" s="76" t="s">
        <v>500</v>
      </c>
      <c r="C312" s="76" t="s">
        <v>509</v>
      </c>
      <c r="D312" s="77">
        <v>10125</v>
      </c>
      <c r="E312" s="77">
        <v>10125</v>
      </c>
      <c r="F312" s="77">
        <v>10125</v>
      </c>
      <c r="G312" s="77">
        <v>10125</v>
      </c>
      <c r="H312" s="77">
        <v>10125</v>
      </c>
      <c r="I312" s="77">
        <v>10125</v>
      </c>
      <c r="J312" s="77">
        <v>10125</v>
      </c>
      <c r="K312" s="77">
        <v>10125</v>
      </c>
      <c r="L312" s="77">
        <v>10125</v>
      </c>
      <c r="M312" s="77">
        <v>10125</v>
      </c>
      <c r="N312" s="77">
        <v>10125</v>
      </c>
      <c r="O312" s="78">
        <f t="shared" si="4"/>
        <v>111375</v>
      </c>
    </row>
    <row r="313" spans="1:15" x14ac:dyDescent="0.25">
      <c r="A313" s="76" t="s">
        <v>244</v>
      </c>
      <c r="B313" s="76" t="s">
        <v>500</v>
      </c>
      <c r="C313" s="76" t="s">
        <v>511</v>
      </c>
      <c r="D313" s="77">
        <v>5625</v>
      </c>
      <c r="E313" s="77">
        <v>5625</v>
      </c>
      <c r="F313" s="77">
        <v>5625</v>
      </c>
      <c r="G313" s="77">
        <v>5625</v>
      </c>
      <c r="H313" s="77">
        <v>5625</v>
      </c>
      <c r="I313" s="77">
        <v>5625</v>
      </c>
      <c r="J313" s="77">
        <v>5625</v>
      </c>
      <c r="K313" s="77">
        <v>5625</v>
      </c>
      <c r="L313" s="77">
        <v>5625</v>
      </c>
      <c r="M313" s="77">
        <v>5625</v>
      </c>
      <c r="N313" s="77">
        <v>5625</v>
      </c>
      <c r="O313" s="78">
        <f t="shared" si="4"/>
        <v>61875</v>
      </c>
    </row>
    <row r="314" spans="1:15" x14ac:dyDescent="0.25">
      <c r="A314" s="76" t="s">
        <v>244</v>
      </c>
      <c r="B314" s="76" t="s">
        <v>500</v>
      </c>
      <c r="C314" s="76" t="s">
        <v>503</v>
      </c>
      <c r="D314" s="77">
        <v>833.33</v>
      </c>
      <c r="E314" s="77">
        <v>833.33</v>
      </c>
      <c r="F314" s="77">
        <v>833.33</v>
      </c>
      <c r="G314" s="77">
        <v>833.33</v>
      </c>
      <c r="H314" s="77">
        <v>833.33</v>
      </c>
      <c r="I314" s="77">
        <v>833.33</v>
      </c>
      <c r="J314" s="77">
        <v>833.33</v>
      </c>
      <c r="K314" s="77">
        <v>833.33</v>
      </c>
      <c r="L314" s="77">
        <v>833.33</v>
      </c>
      <c r="M314" s="77">
        <v>833.33</v>
      </c>
      <c r="N314" s="77">
        <v>833.33</v>
      </c>
      <c r="O314" s="78">
        <f t="shared" si="4"/>
        <v>9166.630000000001</v>
      </c>
    </row>
    <row r="315" spans="1:15" x14ac:dyDescent="0.25">
      <c r="A315" s="76" t="s">
        <v>244</v>
      </c>
      <c r="B315" s="76" t="s">
        <v>500</v>
      </c>
      <c r="C315" s="76" t="s">
        <v>504</v>
      </c>
      <c r="D315" s="77">
        <v>541.66999999999996</v>
      </c>
      <c r="E315" s="77">
        <v>541.66999999999996</v>
      </c>
      <c r="F315" s="77">
        <v>541.66999999999996</v>
      </c>
      <c r="G315" s="77">
        <v>541.66999999999996</v>
      </c>
      <c r="H315" s="77">
        <v>541.66999999999996</v>
      </c>
      <c r="I315" s="77">
        <v>541.66999999999996</v>
      </c>
      <c r="J315" s="77">
        <v>541.66999999999996</v>
      </c>
      <c r="K315" s="77">
        <v>541.66999999999996</v>
      </c>
      <c r="L315" s="77">
        <v>541.66999999999996</v>
      </c>
      <c r="M315" s="77">
        <v>541.66999999999996</v>
      </c>
      <c r="N315" s="77">
        <v>541.66999999999996</v>
      </c>
      <c r="O315" s="78">
        <f t="shared" si="4"/>
        <v>5958.37</v>
      </c>
    </row>
    <row r="316" spans="1:15" x14ac:dyDescent="0.25">
      <c r="A316" s="76" t="s">
        <v>244</v>
      </c>
      <c r="B316" s="76" t="s">
        <v>500</v>
      </c>
      <c r="C316" s="76" t="s">
        <v>505</v>
      </c>
      <c r="D316" s="77">
        <v>583.33000000000004</v>
      </c>
      <c r="E316" s="77">
        <v>583.33000000000004</v>
      </c>
      <c r="F316" s="77">
        <v>583.33000000000004</v>
      </c>
      <c r="G316" s="77">
        <v>583.33000000000004</v>
      </c>
      <c r="H316" s="77">
        <v>583.33000000000004</v>
      </c>
      <c r="I316" s="77">
        <v>583.33000000000004</v>
      </c>
      <c r="J316" s="77">
        <v>583.33000000000004</v>
      </c>
      <c r="K316" s="77">
        <v>583.33000000000004</v>
      </c>
      <c r="L316" s="77">
        <v>583.33000000000004</v>
      </c>
      <c r="M316" s="77">
        <v>583.33000000000004</v>
      </c>
      <c r="N316" s="77">
        <v>583.33000000000004</v>
      </c>
      <c r="O316" s="78">
        <f t="shared" si="4"/>
        <v>6416.63</v>
      </c>
    </row>
    <row r="317" spans="1:15" x14ac:dyDescent="0.25">
      <c r="A317" s="76" t="s">
        <v>244</v>
      </c>
      <c r="B317" s="76" t="s">
        <v>500</v>
      </c>
      <c r="C317" s="76" t="s">
        <v>506</v>
      </c>
      <c r="D317" s="77">
        <v>250</v>
      </c>
      <c r="E317" s="77">
        <v>250</v>
      </c>
      <c r="F317" s="77">
        <v>250</v>
      </c>
      <c r="G317" s="77">
        <v>250</v>
      </c>
      <c r="H317" s="77">
        <v>250</v>
      </c>
      <c r="I317" s="77">
        <v>250</v>
      </c>
      <c r="J317" s="77">
        <v>250</v>
      </c>
      <c r="K317" s="77">
        <v>250</v>
      </c>
      <c r="L317" s="77">
        <v>250</v>
      </c>
      <c r="M317" s="77">
        <v>250</v>
      </c>
      <c r="N317" s="77">
        <v>250</v>
      </c>
      <c r="O317" s="78">
        <f t="shared" si="4"/>
        <v>2750</v>
      </c>
    </row>
    <row r="318" spans="1:15" x14ac:dyDescent="0.25">
      <c r="A318" s="76" t="s">
        <v>244</v>
      </c>
      <c r="B318" s="76" t="s">
        <v>500</v>
      </c>
      <c r="C318" s="76" t="s">
        <v>507</v>
      </c>
      <c r="D318" s="77">
        <v>166.67</v>
      </c>
      <c r="E318" s="77">
        <v>166.67</v>
      </c>
      <c r="F318" s="77">
        <v>166.67</v>
      </c>
      <c r="G318" s="77">
        <v>166.67</v>
      </c>
      <c r="H318" s="77">
        <v>166.67</v>
      </c>
      <c r="I318" s="77">
        <v>166.67</v>
      </c>
      <c r="J318" s="77">
        <v>166.67</v>
      </c>
      <c r="K318" s="77">
        <v>166.67</v>
      </c>
      <c r="L318" s="77">
        <v>166.67</v>
      </c>
      <c r="M318" s="77">
        <v>166.67</v>
      </c>
      <c r="N318" s="77">
        <v>166.67</v>
      </c>
      <c r="O318" s="78">
        <f t="shared" si="4"/>
        <v>1833.3700000000001</v>
      </c>
    </row>
    <row r="319" spans="1:15" x14ac:dyDescent="0.25">
      <c r="A319" s="76" t="s">
        <v>244</v>
      </c>
      <c r="B319" s="76" t="s">
        <v>500</v>
      </c>
      <c r="C319" s="76" t="s">
        <v>508</v>
      </c>
      <c r="D319" s="77">
        <v>3375</v>
      </c>
      <c r="E319" s="77">
        <v>3375</v>
      </c>
      <c r="F319" s="77">
        <v>3375</v>
      </c>
      <c r="G319" s="77">
        <v>3375</v>
      </c>
      <c r="H319" s="77">
        <v>3375</v>
      </c>
      <c r="I319" s="77">
        <v>3375</v>
      </c>
      <c r="J319" s="77">
        <v>3375</v>
      </c>
      <c r="K319" s="77">
        <v>3375</v>
      </c>
      <c r="L319" s="77">
        <v>3375</v>
      </c>
      <c r="M319" s="77">
        <v>3375</v>
      </c>
      <c r="N319" s="77">
        <v>3375</v>
      </c>
      <c r="O319" s="78">
        <f t="shared" si="4"/>
        <v>37125</v>
      </c>
    </row>
    <row r="320" spans="1:15" s="83" customFormat="1" x14ac:dyDescent="0.25">
      <c r="A320" s="80" t="s">
        <v>245</v>
      </c>
      <c r="B320" s="80" t="s">
        <v>500</v>
      </c>
      <c r="C320" s="80" t="s">
        <v>502</v>
      </c>
      <c r="D320" s="81">
        <v>83.33</v>
      </c>
      <c r="E320" s="81">
        <v>83.33</v>
      </c>
      <c r="F320" s="81">
        <v>83.33</v>
      </c>
      <c r="G320" s="81">
        <v>83.33</v>
      </c>
      <c r="H320" s="81">
        <v>83.33</v>
      </c>
      <c r="I320" s="81">
        <v>83.33</v>
      </c>
      <c r="J320" s="81">
        <v>83.33</v>
      </c>
      <c r="K320" s="81">
        <v>83.33</v>
      </c>
      <c r="L320" s="81">
        <v>83.33</v>
      </c>
      <c r="M320" s="81">
        <v>83.33</v>
      </c>
      <c r="N320" s="81">
        <v>83.33</v>
      </c>
      <c r="O320" s="82">
        <f t="shared" si="4"/>
        <v>916.63000000000011</v>
      </c>
    </row>
    <row r="321" spans="1:15" s="83" customFormat="1" x14ac:dyDescent="0.25">
      <c r="A321" s="80" t="s">
        <v>245</v>
      </c>
      <c r="B321" s="80" t="s">
        <v>500</v>
      </c>
      <c r="C321" s="80" t="s">
        <v>512</v>
      </c>
      <c r="D321" s="81">
        <v>3708.33</v>
      </c>
      <c r="E321" s="81">
        <v>3708.33</v>
      </c>
      <c r="F321" s="81">
        <v>3708.33</v>
      </c>
      <c r="G321" s="81">
        <v>3708.33</v>
      </c>
      <c r="H321" s="81">
        <v>3708.33</v>
      </c>
      <c r="I321" s="81">
        <v>3708.33</v>
      </c>
      <c r="J321" s="81">
        <v>3708.33</v>
      </c>
      <c r="K321" s="81">
        <v>3708.33</v>
      </c>
      <c r="L321" s="81">
        <v>3708.33</v>
      </c>
      <c r="M321" s="81">
        <v>3708.33</v>
      </c>
      <c r="N321" s="81">
        <v>3708.33</v>
      </c>
      <c r="O321" s="82">
        <f t="shared" si="4"/>
        <v>40791.630000000012</v>
      </c>
    </row>
    <row r="322" spans="1:15" s="83" customFormat="1" x14ac:dyDescent="0.25">
      <c r="A322" s="80" t="s">
        <v>245</v>
      </c>
      <c r="B322" s="80" t="s">
        <v>500</v>
      </c>
      <c r="C322" s="80" t="s">
        <v>508</v>
      </c>
      <c r="D322" s="81">
        <v>41.67</v>
      </c>
      <c r="E322" s="81">
        <v>41.67</v>
      </c>
      <c r="F322" s="81">
        <v>41.67</v>
      </c>
      <c r="G322" s="81">
        <v>41.67</v>
      </c>
      <c r="H322" s="81">
        <v>41.67</v>
      </c>
      <c r="I322" s="81">
        <v>41.67</v>
      </c>
      <c r="J322" s="81">
        <v>41.67</v>
      </c>
      <c r="K322" s="81">
        <v>41.67</v>
      </c>
      <c r="L322" s="81">
        <v>41.67</v>
      </c>
      <c r="M322" s="81">
        <v>41.67</v>
      </c>
      <c r="N322" s="81">
        <v>41.67</v>
      </c>
      <c r="O322" s="82">
        <f t="shared" si="4"/>
        <v>458.37000000000012</v>
      </c>
    </row>
    <row r="323" spans="1:15" s="83" customFormat="1" x14ac:dyDescent="0.25">
      <c r="A323" s="80" t="s">
        <v>245</v>
      </c>
      <c r="B323" s="80" t="s">
        <v>500</v>
      </c>
      <c r="C323" s="80" t="s">
        <v>501</v>
      </c>
      <c r="D323" s="81"/>
      <c r="E323" s="81"/>
      <c r="F323" s="81"/>
      <c r="G323" s="81"/>
      <c r="H323" s="81"/>
      <c r="I323" s="81"/>
      <c r="J323" s="81"/>
      <c r="K323" s="81"/>
      <c r="L323" s="81"/>
      <c r="M323" s="81"/>
      <c r="N323" s="81"/>
      <c r="O323" s="82">
        <f t="shared" ref="O323:O386" si="5">SUM(D323:N323)</f>
        <v>0</v>
      </c>
    </row>
    <row r="324" spans="1:15" s="83" customFormat="1" x14ac:dyDescent="0.25">
      <c r="A324" s="80" t="s">
        <v>245</v>
      </c>
      <c r="B324" s="80" t="s">
        <v>500</v>
      </c>
      <c r="C324" s="80" t="s">
        <v>506</v>
      </c>
      <c r="D324" s="81"/>
      <c r="E324" s="81"/>
      <c r="F324" s="81"/>
      <c r="G324" s="81"/>
      <c r="H324" s="81"/>
      <c r="I324" s="81"/>
      <c r="J324" s="81"/>
      <c r="K324" s="81"/>
      <c r="L324" s="81"/>
      <c r="M324" s="81"/>
      <c r="N324" s="81"/>
      <c r="O324" s="82">
        <f t="shared" si="5"/>
        <v>0</v>
      </c>
    </row>
    <row r="325" spans="1:15" s="83" customFormat="1" x14ac:dyDescent="0.25">
      <c r="A325" s="80" t="s">
        <v>245</v>
      </c>
      <c r="B325" s="80" t="s">
        <v>500</v>
      </c>
      <c r="C325" s="80" t="s">
        <v>503</v>
      </c>
      <c r="D325" s="81"/>
      <c r="E325" s="81"/>
      <c r="F325" s="81"/>
      <c r="G325" s="81"/>
      <c r="H325" s="81"/>
      <c r="I325" s="81"/>
      <c r="J325" s="81"/>
      <c r="K325" s="81"/>
      <c r="L325" s="81"/>
      <c r="M325" s="81"/>
      <c r="N325" s="81"/>
      <c r="O325" s="82">
        <f t="shared" si="5"/>
        <v>0</v>
      </c>
    </row>
    <row r="326" spans="1:15" s="83" customFormat="1" x14ac:dyDescent="0.25">
      <c r="A326" s="80" t="s">
        <v>245</v>
      </c>
      <c r="B326" s="80" t="s">
        <v>500</v>
      </c>
      <c r="C326" s="80" t="s">
        <v>507</v>
      </c>
      <c r="D326" s="81"/>
      <c r="E326" s="81"/>
      <c r="F326" s="81"/>
      <c r="G326" s="81"/>
      <c r="H326" s="81"/>
      <c r="I326" s="81"/>
      <c r="J326" s="81"/>
      <c r="K326" s="81"/>
      <c r="L326" s="81"/>
      <c r="M326" s="81"/>
      <c r="N326" s="81"/>
      <c r="O326" s="82">
        <f t="shared" si="5"/>
        <v>0</v>
      </c>
    </row>
    <row r="327" spans="1:15" x14ac:dyDescent="0.25">
      <c r="A327" s="76" t="s">
        <v>246</v>
      </c>
      <c r="B327" s="76" t="s">
        <v>500</v>
      </c>
      <c r="C327" s="76" t="s">
        <v>502</v>
      </c>
      <c r="D327" s="77">
        <v>83.33</v>
      </c>
      <c r="E327" s="77">
        <v>83.33</v>
      </c>
      <c r="F327" s="77">
        <v>83.33</v>
      </c>
      <c r="G327" s="77">
        <v>83.33</v>
      </c>
      <c r="H327" s="77">
        <v>83.33</v>
      </c>
      <c r="I327" s="77">
        <v>83.33</v>
      </c>
      <c r="J327" s="77">
        <v>83.33</v>
      </c>
      <c r="K327" s="77">
        <v>83.33</v>
      </c>
      <c r="L327" s="77">
        <v>83.33</v>
      </c>
      <c r="M327" s="77">
        <v>83.33</v>
      </c>
      <c r="N327" s="77">
        <v>83.33</v>
      </c>
      <c r="O327" s="78">
        <f t="shared" si="5"/>
        <v>916.63000000000011</v>
      </c>
    </row>
    <row r="328" spans="1:15" x14ac:dyDescent="0.25">
      <c r="A328" s="76" t="s">
        <v>246</v>
      </c>
      <c r="B328" s="76" t="s">
        <v>500</v>
      </c>
      <c r="C328" s="76" t="s">
        <v>509</v>
      </c>
      <c r="D328" s="77">
        <v>41.67</v>
      </c>
      <c r="E328" s="77">
        <v>41.67</v>
      </c>
      <c r="F328" s="77">
        <v>41.67</v>
      </c>
      <c r="G328" s="77">
        <v>41.67</v>
      </c>
      <c r="H328" s="77">
        <v>41.67</v>
      </c>
      <c r="I328" s="77">
        <v>41.67</v>
      </c>
      <c r="J328" s="77">
        <v>41.67</v>
      </c>
      <c r="K328" s="77">
        <v>41.67</v>
      </c>
      <c r="L328" s="77">
        <v>41.67</v>
      </c>
      <c r="M328" s="77">
        <v>41.67</v>
      </c>
      <c r="N328" s="77">
        <v>41.67</v>
      </c>
      <c r="O328" s="78">
        <f t="shared" si="5"/>
        <v>458.37000000000012</v>
      </c>
    </row>
    <row r="329" spans="1:15" x14ac:dyDescent="0.25">
      <c r="A329" s="76" t="s">
        <v>246</v>
      </c>
      <c r="B329" s="76" t="s">
        <v>500</v>
      </c>
      <c r="C329" s="76" t="s">
        <v>512</v>
      </c>
      <c r="D329" s="77">
        <v>3250</v>
      </c>
      <c r="E329" s="77">
        <v>3250</v>
      </c>
      <c r="F329" s="77">
        <v>3250</v>
      </c>
      <c r="G329" s="77">
        <v>3250</v>
      </c>
      <c r="H329" s="77">
        <v>3250</v>
      </c>
      <c r="I329" s="77">
        <v>3250</v>
      </c>
      <c r="J329" s="77">
        <v>3250</v>
      </c>
      <c r="K329" s="77">
        <v>3250</v>
      </c>
      <c r="L329" s="77">
        <v>3250</v>
      </c>
      <c r="M329" s="77">
        <v>3250</v>
      </c>
      <c r="N329" s="77">
        <v>3250</v>
      </c>
      <c r="O329" s="78">
        <f t="shared" si="5"/>
        <v>35750</v>
      </c>
    </row>
    <row r="330" spans="1:15" x14ac:dyDescent="0.25">
      <c r="A330" s="76" t="s">
        <v>246</v>
      </c>
      <c r="B330" s="76" t="s">
        <v>500</v>
      </c>
      <c r="C330" s="76" t="s">
        <v>501</v>
      </c>
      <c r="O330" s="78">
        <f t="shared" si="5"/>
        <v>0</v>
      </c>
    </row>
    <row r="331" spans="1:15" x14ac:dyDescent="0.25">
      <c r="A331" s="76" t="s">
        <v>246</v>
      </c>
      <c r="B331" s="76" t="s">
        <v>500</v>
      </c>
      <c r="C331" s="76" t="s">
        <v>506</v>
      </c>
      <c r="O331" s="78">
        <f t="shared" si="5"/>
        <v>0</v>
      </c>
    </row>
    <row r="332" spans="1:15" x14ac:dyDescent="0.25">
      <c r="A332" s="76" t="s">
        <v>246</v>
      </c>
      <c r="B332" s="76" t="s">
        <v>500</v>
      </c>
      <c r="C332" s="76" t="s">
        <v>508</v>
      </c>
      <c r="O332" s="78">
        <f t="shared" si="5"/>
        <v>0</v>
      </c>
    </row>
    <row r="333" spans="1:15" x14ac:dyDescent="0.25">
      <c r="A333" s="76" t="s">
        <v>246</v>
      </c>
      <c r="B333" s="76" t="s">
        <v>500</v>
      </c>
      <c r="C333" s="76" t="s">
        <v>503</v>
      </c>
      <c r="O333" s="78">
        <f t="shared" si="5"/>
        <v>0</v>
      </c>
    </row>
    <row r="334" spans="1:15" x14ac:dyDescent="0.25">
      <c r="A334" s="76" t="s">
        <v>246</v>
      </c>
      <c r="B334" s="76" t="s">
        <v>500</v>
      </c>
      <c r="C334" s="76" t="s">
        <v>507</v>
      </c>
      <c r="O334" s="78">
        <f t="shared" si="5"/>
        <v>0</v>
      </c>
    </row>
    <row r="335" spans="1:15" s="83" customFormat="1" x14ac:dyDescent="0.25">
      <c r="A335" s="80" t="s">
        <v>247</v>
      </c>
      <c r="B335" s="80" t="s">
        <v>500</v>
      </c>
      <c r="C335" s="80" t="s">
        <v>501</v>
      </c>
      <c r="D335" s="81">
        <v>166.67</v>
      </c>
      <c r="E335" s="81">
        <v>166.67</v>
      </c>
      <c r="F335" s="81">
        <v>166.67</v>
      </c>
      <c r="G335" s="81">
        <v>166.67</v>
      </c>
      <c r="H335" s="81">
        <v>166.67</v>
      </c>
      <c r="I335" s="81">
        <v>166.67</v>
      </c>
      <c r="J335" s="81">
        <v>166.67</v>
      </c>
      <c r="K335" s="81">
        <v>166.67</v>
      </c>
      <c r="L335" s="81">
        <v>166.67</v>
      </c>
      <c r="M335" s="81">
        <v>166.67</v>
      </c>
      <c r="N335" s="81">
        <v>166.67</v>
      </c>
      <c r="O335" s="82">
        <f t="shared" si="5"/>
        <v>1833.3700000000001</v>
      </c>
    </row>
    <row r="336" spans="1:15" s="83" customFormat="1" x14ac:dyDescent="0.25">
      <c r="A336" s="80" t="s">
        <v>247</v>
      </c>
      <c r="B336" s="80" t="s">
        <v>500</v>
      </c>
      <c r="C336" s="80" t="s">
        <v>502</v>
      </c>
      <c r="D336" s="81">
        <v>166.67</v>
      </c>
      <c r="E336" s="81">
        <v>166.67</v>
      </c>
      <c r="F336" s="81">
        <v>166.67</v>
      </c>
      <c r="G336" s="81">
        <v>166.67</v>
      </c>
      <c r="H336" s="81">
        <v>166.67</v>
      </c>
      <c r="I336" s="81">
        <v>166.67</v>
      </c>
      <c r="J336" s="81">
        <v>166.67</v>
      </c>
      <c r="K336" s="81">
        <v>166.67</v>
      </c>
      <c r="L336" s="81">
        <v>166.67</v>
      </c>
      <c r="M336" s="81">
        <v>166.67</v>
      </c>
      <c r="N336" s="81">
        <v>166.67</v>
      </c>
      <c r="O336" s="82">
        <f t="shared" si="5"/>
        <v>1833.3700000000001</v>
      </c>
    </row>
    <row r="337" spans="1:15" s="83" customFormat="1" x14ac:dyDescent="0.25">
      <c r="A337" s="80" t="s">
        <v>247</v>
      </c>
      <c r="B337" s="80" t="s">
        <v>500</v>
      </c>
      <c r="C337" s="80" t="s">
        <v>509</v>
      </c>
      <c r="D337" s="81">
        <v>8000</v>
      </c>
      <c r="E337" s="81">
        <v>8000</v>
      </c>
      <c r="F337" s="81">
        <v>8000</v>
      </c>
      <c r="G337" s="81">
        <v>8000</v>
      </c>
      <c r="H337" s="81">
        <v>8000</v>
      </c>
      <c r="I337" s="81">
        <v>8000</v>
      </c>
      <c r="J337" s="81">
        <v>8000</v>
      </c>
      <c r="K337" s="81">
        <v>8000</v>
      </c>
      <c r="L337" s="81">
        <v>8000</v>
      </c>
      <c r="M337" s="81">
        <v>8000</v>
      </c>
      <c r="N337" s="81">
        <v>8000</v>
      </c>
      <c r="O337" s="82">
        <f t="shared" si="5"/>
        <v>88000</v>
      </c>
    </row>
    <row r="338" spans="1:15" s="83" customFormat="1" x14ac:dyDescent="0.25">
      <c r="A338" s="80" t="s">
        <v>247</v>
      </c>
      <c r="B338" s="80" t="s">
        <v>500</v>
      </c>
      <c r="C338" s="80" t="s">
        <v>511</v>
      </c>
      <c r="D338" s="81">
        <v>2000</v>
      </c>
      <c r="E338" s="81">
        <v>2000</v>
      </c>
      <c r="F338" s="81">
        <v>2000</v>
      </c>
      <c r="G338" s="81">
        <v>2000</v>
      </c>
      <c r="H338" s="81">
        <v>2000</v>
      </c>
      <c r="I338" s="81">
        <v>2000</v>
      </c>
      <c r="J338" s="81">
        <v>2000</v>
      </c>
      <c r="K338" s="81">
        <v>2000</v>
      </c>
      <c r="L338" s="81">
        <v>2000</v>
      </c>
      <c r="M338" s="81">
        <v>2000</v>
      </c>
      <c r="N338" s="81">
        <v>2000</v>
      </c>
      <c r="O338" s="82">
        <f t="shared" si="5"/>
        <v>22000</v>
      </c>
    </row>
    <row r="339" spans="1:15" s="83" customFormat="1" x14ac:dyDescent="0.25">
      <c r="A339" s="80" t="s">
        <v>247</v>
      </c>
      <c r="B339" s="80" t="s">
        <v>500</v>
      </c>
      <c r="C339" s="80" t="s">
        <v>503</v>
      </c>
      <c r="D339" s="81">
        <v>250</v>
      </c>
      <c r="E339" s="81">
        <v>250</v>
      </c>
      <c r="F339" s="81">
        <v>250</v>
      </c>
      <c r="G339" s="81">
        <v>250</v>
      </c>
      <c r="H339" s="81">
        <v>250</v>
      </c>
      <c r="I339" s="81">
        <v>250</v>
      </c>
      <c r="J339" s="81">
        <v>250</v>
      </c>
      <c r="K339" s="81">
        <v>250</v>
      </c>
      <c r="L339" s="81">
        <v>250</v>
      </c>
      <c r="M339" s="81">
        <v>250</v>
      </c>
      <c r="N339" s="81">
        <v>250</v>
      </c>
      <c r="O339" s="82">
        <f t="shared" si="5"/>
        <v>2750</v>
      </c>
    </row>
    <row r="340" spans="1:15" s="83" customFormat="1" x14ac:dyDescent="0.25">
      <c r="A340" s="80" t="s">
        <v>247</v>
      </c>
      <c r="B340" s="80" t="s">
        <v>500</v>
      </c>
      <c r="C340" s="80" t="s">
        <v>504</v>
      </c>
      <c r="D340" s="81">
        <v>125</v>
      </c>
      <c r="E340" s="81">
        <v>125</v>
      </c>
      <c r="F340" s="81">
        <v>125</v>
      </c>
      <c r="G340" s="81">
        <v>125</v>
      </c>
      <c r="H340" s="81">
        <v>125</v>
      </c>
      <c r="I340" s="81">
        <v>125</v>
      </c>
      <c r="J340" s="81">
        <v>125</v>
      </c>
      <c r="K340" s="81">
        <v>125</v>
      </c>
      <c r="L340" s="81">
        <v>125</v>
      </c>
      <c r="M340" s="81">
        <v>125</v>
      </c>
      <c r="N340" s="81">
        <v>125</v>
      </c>
      <c r="O340" s="82">
        <f t="shared" si="5"/>
        <v>1375</v>
      </c>
    </row>
    <row r="341" spans="1:15" s="83" customFormat="1" x14ac:dyDescent="0.25">
      <c r="A341" s="80" t="s">
        <v>247</v>
      </c>
      <c r="B341" s="80" t="s">
        <v>500</v>
      </c>
      <c r="C341" s="80" t="s">
        <v>505</v>
      </c>
      <c r="D341" s="81">
        <v>166.67</v>
      </c>
      <c r="E341" s="81">
        <v>166.67</v>
      </c>
      <c r="F341" s="81">
        <v>166.67</v>
      </c>
      <c r="G341" s="81">
        <v>166.67</v>
      </c>
      <c r="H341" s="81">
        <v>166.67</v>
      </c>
      <c r="I341" s="81">
        <v>166.67</v>
      </c>
      <c r="J341" s="81">
        <v>166.67</v>
      </c>
      <c r="K341" s="81">
        <v>166.67</v>
      </c>
      <c r="L341" s="81">
        <v>166.67</v>
      </c>
      <c r="M341" s="81">
        <v>166.67</v>
      </c>
      <c r="N341" s="81">
        <v>166.67</v>
      </c>
      <c r="O341" s="82">
        <f t="shared" si="5"/>
        <v>1833.3700000000001</v>
      </c>
    </row>
    <row r="342" spans="1:15" s="83" customFormat="1" x14ac:dyDescent="0.25">
      <c r="A342" s="80" t="s">
        <v>247</v>
      </c>
      <c r="B342" s="80" t="s">
        <v>500</v>
      </c>
      <c r="C342" s="80" t="s">
        <v>506</v>
      </c>
      <c r="D342" s="81">
        <v>83.33</v>
      </c>
      <c r="E342" s="81">
        <v>83.33</v>
      </c>
      <c r="F342" s="81">
        <v>83.33</v>
      </c>
      <c r="G342" s="81">
        <v>83.33</v>
      </c>
      <c r="H342" s="81">
        <v>83.33</v>
      </c>
      <c r="I342" s="81">
        <v>83.33</v>
      </c>
      <c r="J342" s="81">
        <v>83.33</v>
      </c>
      <c r="K342" s="81">
        <v>83.33</v>
      </c>
      <c r="L342" s="81">
        <v>83.33</v>
      </c>
      <c r="M342" s="81">
        <v>83.33</v>
      </c>
      <c r="N342" s="81">
        <v>83.33</v>
      </c>
      <c r="O342" s="82">
        <f t="shared" si="5"/>
        <v>916.63000000000011</v>
      </c>
    </row>
    <row r="343" spans="1:15" s="83" customFormat="1" x14ac:dyDescent="0.25">
      <c r="A343" s="80" t="s">
        <v>247</v>
      </c>
      <c r="B343" s="80" t="s">
        <v>500</v>
      </c>
      <c r="C343" s="80" t="s">
        <v>507</v>
      </c>
      <c r="D343" s="81">
        <v>41.67</v>
      </c>
      <c r="E343" s="81">
        <v>41.67</v>
      </c>
      <c r="F343" s="81">
        <v>41.67</v>
      </c>
      <c r="G343" s="81">
        <v>41.67</v>
      </c>
      <c r="H343" s="81">
        <v>41.67</v>
      </c>
      <c r="I343" s="81">
        <v>41.67</v>
      </c>
      <c r="J343" s="81">
        <v>41.67</v>
      </c>
      <c r="K343" s="81">
        <v>41.67</v>
      </c>
      <c r="L343" s="81">
        <v>41.67</v>
      </c>
      <c r="M343" s="81">
        <v>41.67</v>
      </c>
      <c r="N343" s="81">
        <v>41.67</v>
      </c>
      <c r="O343" s="82">
        <f t="shared" si="5"/>
        <v>458.37000000000012</v>
      </c>
    </row>
    <row r="344" spans="1:15" s="83" customFormat="1" x14ac:dyDescent="0.25">
      <c r="A344" s="80" t="s">
        <v>247</v>
      </c>
      <c r="B344" s="80" t="s">
        <v>500</v>
      </c>
      <c r="C344" s="80" t="s">
        <v>508</v>
      </c>
      <c r="D344" s="81">
        <v>166.67</v>
      </c>
      <c r="E344" s="81">
        <v>166.67</v>
      </c>
      <c r="F344" s="81">
        <v>166.67</v>
      </c>
      <c r="G344" s="81">
        <v>166.67</v>
      </c>
      <c r="H344" s="81">
        <v>166.67</v>
      </c>
      <c r="I344" s="81">
        <v>166.67</v>
      </c>
      <c r="J344" s="81">
        <v>166.67</v>
      </c>
      <c r="K344" s="81">
        <v>166.67</v>
      </c>
      <c r="L344" s="81">
        <v>166.67</v>
      </c>
      <c r="M344" s="81">
        <v>166.67</v>
      </c>
      <c r="N344" s="81">
        <v>166.67</v>
      </c>
      <c r="O344" s="82">
        <f t="shared" si="5"/>
        <v>1833.3700000000001</v>
      </c>
    </row>
    <row r="345" spans="1:15" x14ac:dyDescent="0.25">
      <c r="A345" s="76" t="s">
        <v>248</v>
      </c>
      <c r="B345" s="76" t="s">
        <v>500</v>
      </c>
      <c r="C345" s="76" t="s">
        <v>501</v>
      </c>
      <c r="D345" s="77">
        <v>11750</v>
      </c>
      <c r="E345" s="77">
        <v>11750</v>
      </c>
      <c r="F345" s="77">
        <v>11750</v>
      </c>
      <c r="G345" s="77">
        <v>11750</v>
      </c>
      <c r="H345" s="77">
        <v>11750</v>
      </c>
      <c r="I345" s="77">
        <v>11750</v>
      </c>
      <c r="J345" s="77">
        <v>11750</v>
      </c>
      <c r="K345" s="77">
        <v>11750</v>
      </c>
      <c r="L345" s="77">
        <v>11750</v>
      </c>
      <c r="M345" s="77">
        <v>11750</v>
      </c>
      <c r="N345" s="77">
        <v>11750</v>
      </c>
      <c r="O345" s="78">
        <f t="shared" si="5"/>
        <v>129250</v>
      </c>
    </row>
    <row r="346" spans="1:15" x14ac:dyDescent="0.25">
      <c r="A346" s="76" t="s">
        <v>248</v>
      </c>
      <c r="B346" s="76" t="s">
        <v>500</v>
      </c>
      <c r="C346" s="76" t="s">
        <v>502</v>
      </c>
      <c r="D346" s="77">
        <v>6083.33</v>
      </c>
      <c r="E346" s="77">
        <v>6083.33</v>
      </c>
      <c r="F346" s="77">
        <v>6083.33</v>
      </c>
      <c r="G346" s="77">
        <v>6083.33</v>
      </c>
      <c r="H346" s="77">
        <v>6083.33</v>
      </c>
      <c r="I346" s="77">
        <v>6083.33</v>
      </c>
      <c r="J346" s="77">
        <v>6083.33</v>
      </c>
      <c r="K346" s="77">
        <v>6083.33</v>
      </c>
      <c r="L346" s="77">
        <v>6083.33</v>
      </c>
      <c r="M346" s="77">
        <v>6083.33</v>
      </c>
      <c r="N346" s="77">
        <v>6083.33</v>
      </c>
      <c r="O346" s="78">
        <f t="shared" si="5"/>
        <v>66916.63</v>
      </c>
    </row>
    <row r="347" spans="1:15" x14ac:dyDescent="0.25">
      <c r="A347" s="76" t="s">
        <v>248</v>
      </c>
      <c r="B347" s="76" t="s">
        <v>500</v>
      </c>
      <c r="C347" s="76" t="s">
        <v>509</v>
      </c>
      <c r="D347" s="77">
        <v>9791.67</v>
      </c>
      <c r="E347" s="77">
        <v>9791.67</v>
      </c>
      <c r="F347" s="77">
        <v>9791.67</v>
      </c>
      <c r="G347" s="77">
        <v>9791.67</v>
      </c>
      <c r="H347" s="77">
        <v>9791.67</v>
      </c>
      <c r="I347" s="77">
        <v>9791.67</v>
      </c>
      <c r="J347" s="77">
        <v>9791.67</v>
      </c>
      <c r="K347" s="77">
        <v>9791.67</v>
      </c>
      <c r="L347" s="77">
        <v>9791.67</v>
      </c>
      <c r="M347" s="77">
        <v>9791.67</v>
      </c>
      <c r="N347" s="77">
        <v>9791.67</v>
      </c>
      <c r="O347" s="78">
        <f t="shared" si="5"/>
        <v>107708.37</v>
      </c>
    </row>
    <row r="348" spans="1:15" x14ac:dyDescent="0.25">
      <c r="A348" s="76" t="s">
        <v>248</v>
      </c>
      <c r="B348" s="76" t="s">
        <v>500</v>
      </c>
      <c r="C348" s="76" t="s">
        <v>511</v>
      </c>
      <c r="D348" s="77">
        <v>14916.67</v>
      </c>
      <c r="E348" s="77">
        <v>14916.67</v>
      </c>
      <c r="F348" s="77">
        <v>14916.67</v>
      </c>
      <c r="G348" s="77">
        <v>14916.67</v>
      </c>
      <c r="H348" s="77">
        <v>14916.67</v>
      </c>
      <c r="I348" s="77">
        <v>14916.67</v>
      </c>
      <c r="J348" s="77">
        <v>14916.67</v>
      </c>
      <c r="K348" s="77">
        <v>14916.67</v>
      </c>
      <c r="L348" s="77">
        <v>14916.67</v>
      </c>
      <c r="M348" s="77">
        <v>14916.67</v>
      </c>
      <c r="N348" s="77">
        <v>14916.67</v>
      </c>
      <c r="O348" s="78">
        <f t="shared" si="5"/>
        <v>164083.37000000002</v>
      </c>
    </row>
    <row r="349" spans="1:15" x14ac:dyDescent="0.25">
      <c r="A349" s="76" t="s">
        <v>248</v>
      </c>
      <c r="B349" s="76" t="s">
        <v>500</v>
      </c>
      <c r="C349" s="76" t="s">
        <v>503</v>
      </c>
      <c r="D349" s="77">
        <v>2250</v>
      </c>
      <c r="E349" s="77">
        <v>2250</v>
      </c>
      <c r="F349" s="77">
        <v>2250</v>
      </c>
      <c r="G349" s="77">
        <v>2250</v>
      </c>
      <c r="H349" s="77">
        <v>2250</v>
      </c>
      <c r="I349" s="77">
        <v>2250</v>
      </c>
      <c r="J349" s="77">
        <v>2250</v>
      </c>
      <c r="K349" s="77">
        <v>2250</v>
      </c>
      <c r="L349" s="77">
        <v>2250</v>
      </c>
      <c r="M349" s="77">
        <v>2250</v>
      </c>
      <c r="N349" s="77">
        <v>2250</v>
      </c>
      <c r="O349" s="78">
        <f t="shared" si="5"/>
        <v>24750</v>
      </c>
    </row>
    <row r="350" spans="1:15" x14ac:dyDescent="0.25">
      <c r="A350" s="76" t="s">
        <v>248</v>
      </c>
      <c r="B350" s="76" t="s">
        <v>500</v>
      </c>
      <c r="C350" s="76" t="s">
        <v>504</v>
      </c>
      <c r="D350" s="77">
        <v>4500</v>
      </c>
      <c r="E350" s="77">
        <v>4500</v>
      </c>
      <c r="F350" s="77">
        <v>4500</v>
      </c>
      <c r="G350" s="77">
        <v>4500</v>
      </c>
      <c r="H350" s="77">
        <v>4500</v>
      </c>
      <c r="I350" s="77">
        <v>4500</v>
      </c>
      <c r="J350" s="77">
        <v>4500</v>
      </c>
      <c r="K350" s="77">
        <v>4500</v>
      </c>
      <c r="L350" s="77">
        <v>4500</v>
      </c>
      <c r="M350" s="77">
        <v>4500</v>
      </c>
      <c r="N350" s="77">
        <v>4500</v>
      </c>
      <c r="O350" s="78">
        <f t="shared" si="5"/>
        <v>49500</v>
      </c>
    </row>
    <row r="351" spans="1:15" x14ac:dyDescent="0.25">
      <c r="A351" s="76" t="s">
        <v>248</v>
      </c>
      <c r="B351" s="76" t="s">
        <v>500</v>
      </c>
      <c r="C351" s="76" t="s">
        <v>505</v>
      </c>
      <c r="D351" s="77">
        <v>1583.33</v>
      </c>
      <c r="E351" s="77">
        <v>1583.33</v>
      </c>
      <c r="F351" s="77">
        <v>1583.33</v>
      </c>
      <c r="G351" s="77">
        <v>1583.33</v>
      </c>
      <c r="H351" s="77">
        <v>1583.33</v>
      </c>
      <c r="I351" s="77">
        <v>1583.33</v>
      </c>
      <c r="J351" s="77">
        <v>1583.33</v>
      </c>
      <c r="K351" s="77">
        <v>1583.33</v>
      </c>
      <c r="L351" s="77">
        <v>1583.33</v>
      </c>
      <c r="M351" s="77">
        <v>1583.33</v>
      </c>
      <c r="N351" s="77">
        <v>1583.33</v>
      </c>
      <c r="O351" s="78">
        <f t="shared" si="5"/>
        <v>17416.629999999997</v>
      </c>
    </row>
    <row r="352" spans="1:15" x14ac:dyDescent="0.25">
      <c r="A352" s="76" t="s">
        <v>248</v>
      </c>
      <c r="B352" s="76" t="s">
        <v>500</v>
      </c>
      <c r="C352" s="76" t="s">
        <v>506</v>
      </c>
      <c r="D352" s="77">
        <v>708.33</v>
      </c>
      <c r="E352" s="77">
        <v>708.33</v>
      </c>
      <c r="F352" s="77">
        <v>708.33</v>
      </c>
      <c r="G352" s="77">
        <v>708.33</v>
      </c>
      <c r="H352" s="77">
        <v>708.33</v>
      </c>
      <c r="I352" s="77">
        <v>708.33</v>
      </c>
      <c r="J352" s="77">
        <v>708.33</v>
      </c>
      <c r="K352" s="77">
        <v>708.33</v>
      </c>
      <c r="L352" s="77">
        <v>708.33</v>
      </c>
      <c r="M352" s="77">
        <v>708.33</v>
      </c>
      <c r="N352" s="77">
        <v>708.33</v>
      </c>
      <c r="O352" s="78">
        <f t="shared" si="5"/>
        <v>7791.63</v>
      </c>
    </row>
    <row r="353" spans="1:15" x14ac:dyDescent="0.25">
      <c r="A353" s="76" t="s">
        <v>248</v>
      </c>
      <c r="B353" s="76" t="s">
        <v>500</v>
      </c>
      <c r="C353" s="76" t="s">
        <v>507</v>
      </c>
      <c r="D353" s="77">
        <v>375</v>
      </c>
      <c r="E353" s="77">
        <v>375</v>
      </c>
      <c r="F353" s="77">
        <v>375</v>
      </c>
      <c r="G353" s="77">
        <v>375</v>
      </c>
      <c r="H353" s="77">
        <v>375</v>
      </c>
      <c r="I353" s="77">
        <v>375</v>
      </c>
      <c r="J353" s="77">
        <v>375</v>
      </c>
      <c r="K353" s="77">
        <v>375</v>
      </c>
      <c r="L353" s="77">
        <v>375</v>
      </c>
      <c r="M353" s="77">
        <v>375</v>
      </c>
      <c r="N353" s="77">
        <v>375</v>
      </c>
      <c r="O353" s="78">
        <f t="shared" si="5"/>
        <v>4125</v>
      </c>
    </row>
    <row r="354" spans="1:15" x14ac:dyDescent="0.25">
      <c r="A354" s="76" t="s">
        <v>248</v>
      </c>
      <c r="B354" s="76" t="s">
        <v>500</v>
      </c>
      <c r="C354" s="76" t="s">
        <v>508</v>
      </c>
      <c r="D354" s="77">
        <v>4625</v>
      </c>
      <c r="E354" s="77">
        <v>4625</v>
      </c>
      <c r="F354" s="77">
        <v>4625</v>
      </c>
      <c r="G354" s="77">
        <v>4625</v>
      </c>
      <c r="H354" s="77">
        <v>4625</v>
      </c>
      <c r="I354" s="77">
        <v>4625</v>
      </c>
      <c r="J354" s="77">
        <v>4625</v>
      </c>
      <c r="K354" s="77">
        <v>4625</v>
      </c>
      <c r="L354" s="77">
        <v>4625</v>
      </c>
      <c r="M354" s="77">
        <v>4625</v>
      </c>
      <c r="N354" s="77">
        <v>4625</v>
      </c>
      <c r="O354" s="78">
        <f t="shared" si="5"/>
        <v>50875</v>
      </c>
    </row>
    <row r="355" spans="1:15" s="83" customFormat="1" x14ac:dyDescent="0.25">
      <c r="A355" s="80" t="s">
        <v>249</v>
      </c>
      <c r="B355" s="80" t="s">
        <v>500</v>
      </c>
      <c r="C355" s="80" t="s">
        <v>501</v>
      </c>
      <c r="D355" s="81">
        <v>3541.67</v>
      </c>
      <c r="E355" s="81">
        <v>3541.67</v>
      </c>
      <c r="F355" s="81">
        <v>3541.67</v>
      </c>
      <c r="G355" s="81">
        <v>3541.67</v>
      </c>
      <c r="H355" s="81">
        <v>3541.67</v>
      </c>
      <c r="I355" s="81">
        <v>3541.67</v>
      </c>
      <c r="J355" s="81">
        <v>3541.67</v>
      </c>
      <c r="K355" s="81">
        <v>3541.67</v>
      </c>
      <c r="L355" s="81">
        <v>3541.67</v>
      </c>
      <c r="M355" s="81">
        <v>3541.67</v>
      </c>
      <c r="N355" s="81">
        <v>3541.67</v>
      </c>
      <c r="O355" s="82">
        <f t="shared" si="5"/>
        <v>38958.369999999988</v>
      </c>
    </row>
    <row r="356" spans="1:15" s="83" customFormat="1" x14ac:dyDescent="0.25">
      <c r="A356" s="80" t="s">
        <v>249</v>
      </c>
      <c r="B356" s="80" t="s">
        <v>500</v>
      </c>
      <c r="C356" s="80" t="s">
        <v>502</v>
      </c>
      <c r="D356" s="81">
        <v>2125</v>
      </c>
      <c r="E356" s="81">
        <v>2125</v>
      </c>
      <c r="F356" s="81">
        <v>2125</v>
      </c>
      <c r="G356" s="81">
        <v>2125</v>
      </c>
      <c r="H356" s="81">
        <v>2125</v>
      </c>
      <c r="I356" s="81">
        <v>2125</v>
      </c>
      <c r="J356" s="81">
        <v>2125</v>
      </c>
      <c r="K356" s="81">
        <v>2125</v>
      </c>
      <c r="L356" s="81">
        <v>2125</v>
      </c>
      <c r="M356" s="81">
        <v>2125</v>
      </c>
      <c r="N356" s="81">
        <v>2125</v>
      </c>
      <c r="O356" s="82">
        <f t="shared" si="5"/>
        <v>23375</v>
      </c>
    </row>
    <row r="357" spans="1:15" s="83" customFormat="1" x14ac:dyDescent="0.25">
      <c r="A357" s="80" t="s">
        <v>249</v>
      </c>
      <c r="B357" s="80" t="s">
        <v>500</v>
      </c>
      <c r="C357" s="80" t="s">
        <v>509</v>
      </c>
      <c r="D357" s="81">
        <v>8708.33</v>
      </c>
      <c r="E357" s="81">
        <v>8708.33</v>
      </c>
      <c r="F357" s="81">
        <v>8708.33</v>
      </c>
      <c r="G357" s="81">
        <v>8708.33</v>
      </c>
      <c r="H357" s="81">
        <v>8708.33</v>
      </c>
      <c r="I357" s="81">
        <v>8708.33</v>
      </c>
      <c r="J357" s="81">
        <v>8708.33</v>
      </c>
      <c r="K357" s="81">
        <v>8708.33</v>
      </c>
      <c r="L357" s="81">
        <v>8708.33</v>
      </c>
      <c r="M357" s="81">
        <v>8708.33</v>
      </c>
      <c r="N357" s="81">
        <v>8708.33</v>
      </c>
      <c r="O357" s="82">
        <f t="shared" si="5"/>
        <v>95791.63</v>
      </c>
    </row>
    <row r="358" spans="1:15" s="83" customFormat="1" x14ac:dyDescent="0.25">
      <c r="A358" s="80" t="s">
        <v>249</v>
      </c>
      <c r="B358" s="80" t="s">
        <v>500</v>
      </c>
      <c r="C358" s="80" t="s">
        <v>511</v>
      </c>
      <c r="D358" s="81">
        <v>5958.33</v>
      </c>
      <c r="E358" s="81">
        <v>5958.33</v>
      </c>
      <c r="F358" s="81">
        <v>5958.33</v>
      </c>
      <c r="G358" s="81">
        <v>5958.33</v>
      </c>
      <c r="H358" s="81">
        <v>5958.33</v>
      </c>
      <c r="I358" s="81">
        <v>5958.33</v>
      </c>
      <c r="J358" s="81">
        <v>5958.33</v>
      </c>
      <c r="K358" s="81">
        <v>5958.33</v>
      </c>
      <c r="L358" s="81">
        <v>5958.33</v>
      </c>
      <c r="M358" s="81">
        <v>5958.33</v>
      </c>
      <c r="N358" s="81">
        <v>5958.33</v>
      </c>
      <c r="O358" s="82">
        <f t="shared" si="5"/>
        <v>65541.63</v>
      </c>
    </row>
    <row r="359" spans="1:15" s="83" customFormat="1" x14ac:dyDescent="0.25">
      <c r="A359" s="80" t="s">
        <v>249</v>
      </c>
      <c r="B359" s="80" t="s">
        <v>500</v>
      </c>
      <c r="C359" s="80" t="s">
        <v>503</v>
      </c>
      <c r="D359" s="81">
        <v>916.67</v>
      </c>
      <c r="E359" s="81">
        <v>916.67</v>
      </c>
      <c r="F359" s="81">
        <v>916.67</v>
      </c>
      <c r="G359" s="81">
        <v>916.67</v>
      </c>
      <c r="H359" s="81">
        <v>916.67</v>
      </c>
      <c r="I359" s="81">
        <v>916.67</v>
      </c>
      <c r="J359" s="81">
        <v>916.67</v>
      </c>
      <c r="K359" s="81">
        <v>916.67</v>
      </c>
      <c r="L359" s="81">
        <v>916.67</v>
      </c>
      <c r="M359" s="81">
        <v>916.67</v>
      </c>
      <c r="N359" s="81">
        <v>916.67</v>
      </c>
      <c r="O359" s="82">
        <f t="shared" si="5"/>
        <v>10083.369999999999</v>
      </c>
    </row>
    <row r="360" spans="1:15" s="83" customFormat="1" x14ac:dyDescent="0.25">
      <c r="A360" s="80" t="s">
        <v>249</v>
      </c>
      <c r="B360" s="80" t="s">
        <v>500</v>
      </c>
      <c r="C360" s="80" t="s">
        <v>504</v>
      </c>
      <c r="D360" s="81">
        <v>1291.67</v>
      </c>
      <c r="E360" s="81">
        <v>1291.67</v>
      </c>
      <c r="F360" s="81">
        <v>1291.67</v>
      </c>
      <c r="G360" s="81">
        <v>1291.67</v>
      </c>
      <c r="H360" s="81">
        <v>1291.67</v>
      </c>
      <c r="I360" s="81">
        <v>1291.67</v>
      </c>
      <c r="J360" s="81">
        <v>1291.67</v>
      </c>
      <c r="K360" s="81">
        <v>1291.67</v>
      </c>
      <c r="L360" s="81">
        <v>1291.67</v>
      </c>
      <c r="M360" s="81">
        <v>1291.67</v>
      </c>
      <c r="N360" s="81">
        <v>1291.67</v>
      </c>
      <c r="O360" s="82">
        <f t="shared" si="5"/>
        <v>14208.37</v>
      </c>
    </row>
    <row r="361" spans="1:15" s="83" customFormat="1" x14ac:dyDescent="0.25">
      <c r="A361" s="80" t="s">
        <v>249</v>
      </c>
      <c r="B361" s="80" t="s">
        <v>500</v>
      </c>
      <c r="C361" s="80" t="s">
        <v>505</v>
      </c>
      <c r="D361" s="81">
        <v>708.33</v>
      </c>
      <c r="E361" s="81">
        <v>708.33</v>
      </c>
      <c r="F361" s="81">
        <v>708.33</v>
      </c>
      <c r="G361" s="81">
        <v>708.33</v>
      </c>
      <c r="H361" s="81">
        <v>708.33</v>
      </c>
      <c r="I361" s="81">
        <v>708.33</v>
      </c>
      <c r="J361" s="81">
        <v>708.33</v>
      </c>
      <c r="K361" s="81">
        <v>708.33</v>
      </c>
      <c r="L361" s="81">
        <v>708.33</v>
      </c>
      <c r="M361" s="81">
        <v>708.33</v>
      </c>
      <c r="N361" s="81">
        <v>708.33</v>
      </c>
      <c r="O361" s="82">
        <f t="shared" si="5"/>
        <v>7791.63</v>
      </c>
    </row>
    <row r="362" spans="1:15" s="83" customFormat="1" x14ac:dyDescent="0.25">
      <c r="A362" s="80" t="s">
        <v>249</v>
      </c>
      <c r="B362" s="80" t="s">
        <v>500</v>
      </c>
      <c r="C362" s="80" t="s">
        <v>506</v>
      </c>
      <c r="D362" s="81">
        <v>333.33</v>
      </c>
      <c r="E362" s="81">
        <v>333.33</v>
      </c>
      <c r="F362" s="81">
        <v>333.33</v>
      </c>
      <c r="G362" s="81">
        <v>333.33</v>
      </c>
      <c r="H362" s="81">
        <v>333.33</v>
      </c>
      <c r="I362" s="81">
        <v>333.33</v>
      </c>
      <c r="J362" s="81">
        <v>333.33</v>
      </c>
      <c r="K362" s="81">
        <v>333.33</v>
      </c>
      <c r="L362" s="81">
        <v>333.33</v>
      </c>
      <c r="M362" s="81">
        <v>333.33</v>
      </c>
      <c r="N362" s="81">
        <v>333.33</v>
      </c>
      <c r="O362" s="82">
        <f t="shared" si="5"/>
        <v>3666.6299999999997</v>
      </c>
    </row>
    <row r="363" spans="1:15" s="83" customFormat="1" x14ac:dyDescent="0.25">
      <c r="A363" s="80" t="s">
        <v>249</v>
      </c>
      <c r="B363" s="80" t="s">
        <v>500</v>
      </c>
      <c r="C363" s="80" t="s">
        <v>507</v>
      </c>
      <c r="D363" s="81">
        <v>166.67</v>
      </c>
      <c r="E363" s="81">
        <v>166.67</v>
      </c>
      <c r="F363" s="81">
        <v>166.67</v>
      </c>
      <c r="G363" s="81">
        <v>166.67</v>
      </c>
      <c r="H363" s="81">
        <v>166.67</v>
      </c>
      <c r="I363" s="81">
        <v>166.67</v>
      </c>
      <c r="J363" s="81">
        <v>166.67</v>
      </c>
      <c r="K363" s="81">
        <v>166.67</v>
      </c>
      <c r="L363" s="81">
        <v>166.67</v>
      </c>
      <c r="M363" s="81">
        <v>166.67</v>
      </c>
      <c r="N363" s="81">
        <v>166.67</v>
      </c>
      <c r="O363" s="82">
        <f t="shared" si="5"/>
        <v>1833.3700000000001</v>
      </c>
    </row>
    <row r="364" spans="1:15" s="83" customFormat="1" x14ac:dyDescent="0.25">
      <c r="A364" s="80" t="s">
        <v>249</v>
      </c>
      <c r="B364" s="80" t="s">
        <v>500</v>
      </c>
      <c r="C364" s="80" t="s">
        <v>508</v>
      </c>
      <c r="D364" s="81">
        <v>3375</v>
      </c>
      <c r="E364" s="81">
        <v>3375</v>
      </c>
      <c r="F364" s="81">
        <v>3375</v>
      </c>
      <c r="G364" s="81">
        <v>3375</v>
      </c>
      <c r="H364" s="81">
        <v>3375</v>
      </c>
      <c r="I364" s="81">
        <v>3375</v>
      </c>
      <c r="J364" s="81">
        <v>3375</v>
      </c>
      <c r="K364" s="81">
        <v>3375</v>
      </c>
      <c r="L364" s="81">
        <v>3375</v>
      </c>
      <c r="M364" s="81">
        <v>3375</v>
      </c>
      <c r="N364" s="81">
        <v>3375</v>
      </c>
      <c r="O364" s="82">
        <f t="shared" si="5"/>
        <v>37125</v>
      </c>
    </row>
    <row r="365" spans="1:15" x14ac:dyDescent="0.25">
      <c r="A365" s="76" t="s">
        <v>250</v>
      </c>
      <c r="B365" s="76" t="s">
        <v>500</v>
      </c>
      <c r="C365" s="76" t="s">
        <v>501</v>
      </c>
      <c r="D365" s="77">
        <v>27416.67</v>
      </c>
      <c r="E365" s="77">
        <v>27416.67</v>
      </c>
      <c r="F365" s="77">
        <v>27416.67</v>
      </c>
      <c r="G365" s="77">
        <v>27416.67</v>
      </c>
      <c r="H365" s="77">
        <v>27416.67</v>
      </c>
      <c r="I365" s="77">
        <v>27416.67</v>
      </c>
      <c r="J365" s="77">
        <v>27416.67</v>
      </c>
      <c r="K365" s="77">
        <v>27416.67</v>
      </c>
      <c r="L365" s="77">
        <v>27416.67</v>
      </c>
      <c r="M365" s="77">
        <v>27416.67</v>
      </c>
      <c r="N365" s="77">
        <v>27416.67</v>
      </c>
      <c r="O365" s="78">
        <f t="shared" si="5"/>
        <v>301583.36999999988</v>
      </c>
    </row>
    <row r="366" spans="1:15" x14ac:dyDescent="0.25">
      <c r="A366" s="76" t="s">
        <v>250</v>
      </c>
      <c r="B366" s="76" t="s">
        <v>500</v>
      </c>
      <c r="C366" s="76" t="s">
        <v>510</v>
      </c>
      <c r="D366" s="77">
        <v>333.33</v>
      </c>
      <c r="E366" s="77">
        <v>333.33</v>
      </c>
      <c r="F366" s="77">
        <v>333.33</v>
      </c>
      <c r="G366" s="77">
        <v>333.33</v>
      </c>
      <c r="H366" s="77">
        <v>333.33</v>
      </c>
      <c r="I366" s="77">
        <v>333.33</v>
      </c>
      <c r="J366" s="77">
        <v>333.33</v>
      </c>
      <c r="K366" s="77">
        <v>333.33</v>
      </c>
      <c r="L366" s="77">
        <v>333.33</v>
      </c>
      <c r="M366" s="77">
        <v>333.33</v>
      </c>
      <c r="N366" s="77">
        <v>333.33</v>
      </c>
      <c r="O366" s="78">
        <f t="shared" si="5"/>
        <v>3666.6299999999997</v>
      </c>
    </row>
    <row r="367" spans="1:15" x14ac:dyDescent="0.25">
      <c r="A367" s="76" t="s">
        <v>250</v>
      </c>
      <c r="B367" s="76" t="s">
        <v>500</v>
      </c>
      <c r="C367" s="76" t="s">
        <v>502</v>
      </c>
      <c r="D367" s="77">
        <v>25625</v>
      </c>
      <c r="E367" s="77">
        <v>25625</v>
      </c>
      <c r="F367" s="77">
        <v>25625</v>
      </c>
      <c r="G367" s="77">
        <v>25625</v>
      </c>
      <c r="H367" s="77">
        <v>25625</v>
      </c>
      <c r="I367" s="77">
        <v>25625</v>
      </c>
      <c r="J367" s="77">
        <v>25625</v>
      </c>
      <c r="K367" s="77">
        <v>25625</v>
      </c>
      <c r="L367" s="77">
        <v>25625</v>
      </c>
      <c r="M367" s="77">
        <v>25625</v>
      </c>
      <c r="N367" s="77">
        <v>25625</v>
      </c>
      <c r="O367" s="78">
        <f t="shared" si="5"/>
        <v>281875</v>
      </c>
    </row>
    <row r="368" spans="1:15" x14ac:dyDescent="0.25">
      <c r="A368" s="76" t="s">
        <v>250</v>
      </c>
      <c r="B368" s="76" t="s">
        <v>500</v>
      </c>
      <c r="C368" s="76" t="s">
        <v>509</v>
      </c>
      <c r="D368" s="77">
        <v>50875</v>
      </c>
      <c r="E368" s="77">
        <v>50875</v>
      </c>
      <c r="F368" s="77">
        <v>50875</v>
      </c>
      <c r="G368" s="77">
        <v>50875</v>
      </c>
      <c r="H368" s="77">
        <v>50875</v>
      </c>
      <c r="I368" s="77">
        <v>50875</v>
      </c>
      <c r="J368" s="77">
        <v>50875</v>
      </c>
      <c r="K368" s="77">
        <v>50875</v>
      </c>
      <c r="L368" s="77">
        <v>50875</v>
      </c>
      <c r="M368" s="77">
        <v>50875</v>
      </c>
      <c r="N368" s="77">
        <v>50875</v>
      </c>
      <c r="O368" s="78">
        <f t="shared" si="5"/>
        <v>559625</v>
      </c>
    </row>
    <row r="369" spans="1:15" x14ac:dyDescent="0.25">
      <c r="A369" s="76" t="s">
        <v>250</v>
      </c>
      <c r="B369" s="76" t="s">
        <v>500</v>
      </c>
      <c r="C369" s="76" t="s">
        <v>511</v>
      </c>
      <c r="D369" s="77">
        <v>68625</v>
      </c>
      <c r="E369" s="77">
        <v>68625</v>
      </c>
      <c r="F369" s="77">
        <v>68625</v>
      </c>
      <c r="G369" s="77">
        <v>68625</v>
      </c>
      <c r="H369" s="77">
        <v>68625</v>
      </c>
      <c r="I369" s="77">
        <v>68625</v>
      </c>
      <c r="J369" s="77">
        <v>68625</v>
      </c>
      <c r="K369" s="77">
        <v>68625</v>
      </c>
      <c r="L369" s="77">
        <v>68625</v>
      </c>
      <c r="M369" s="77">
        <v>68625</v>
      </c>
      <c r="N369" s="77">
        <v>68625</v>
      </c>
      <c r="O369" s="78">
        <f t="shared" si="5"/>
        <v>754875</v>
      </c>
    </row>
    <row r="370" spans="1:15" x14ac:dyDescent="0.25">
      <c r="A370" s="76" t="s">
        <v>250</v>
      </c>
      <c r="B370" s="76" t="s">
        <v>500</v>
      </c>
      <c r="C370" s="76" t="s">
        <v>503</v>
      </c>
      <c r="D370" s="77">
        <v>10375</v>
      </c>
      <c r="E370" s="77">
        <v>10375</v>
      </c>
      <c r="F370" s="77">
        <v>10375</v>
      </c>
      <c r="G370" s="77">
        <v>10375</v>
      </c>
      <c r="H370" s="77">
        <v>10375</v>
      </c>
      <c r="I370" s="77">
        <v>10375</v>
      </c>
      <c r="J370" s="77">
        <v>10375</v>
      </c>
      <c r="K370" s="77">
        <v>10375</v>
      </c>
      <c r="L370" s="77">
        <v>10375</v>
      </c>
      <c r="M370" s="77">
        <v>10375</v>
      </c>
      <c r="N370" s="77">
        <v>10375</v>
      </c>
      <c r="O370" s="78">
        <f t="shared" si="5"/>
        <v>114125</v>
      </c>
    </row>
    <row r="371" spans="1:15" x14ac:dyDescent="0.25">
      <c r="A371" s="76" t="s">
        <v>250</v>
      </c>
      <c r="B371" s="76" t="s">
        <v>500</v>
      </c>
      <c r="C371" s="76" t="s">
        <v>504</v>
      </c>
      <c r="D371" s="77">
        <v>15791.67</v>
      </c>
      <c r="E371" s="77">
        <v>15791.67</v>
      </c>
      <c r="F371" s="77">
        <v>15791.67</v>
      </c>
      <c r="G371" s="77">
        <v>15791.67</v>
      </c>
      <c r="H371" s="77">
        <v>15791.67</v>
      </c>
      <c r="I371" s="77">
        <v>15791.67</v>
      </c>
      <c r="J371" s="77">
        <v>15791.67</v>
      </c>
      <c r="K371" s="77">
        <v>15791.67</v>
      </c>
      <c r="L371" s="77">
        <v>15791.67</v>
      </c>
      <c r="M371" s="77">
        <v>15791.67</v>
      </c>
      <c r="N371" s="77">
        <v>15791.67</v>
      </c>
      <c r="O371" s="78">
        <f t="shared" si="5"/>
        <v>173708.37000000002</v>
      </c>
    </row>
    <row r="372" spans="1:15" x14ac:dyDescent="0.25">
      <c r="A372" s="76" t="s">
        <v>250</v>
      </c>
      <c r="B372" s="76" t="s">
        <v>500</v>
      </c>
      <c r="C372" s="76" t="s">
        <v>505</v>
      </c>
      <c r="D372" s="77">
        <v>7875</v>
      </c>
      <c r="E372" s="77">
        <v>7875</v>
      </c>
      <c r="F372" s="77">
        <v>7875</v>
      </c>
      <c r="G372" s="77">
        <v>7875</v>
      </c>
      <c r="H372" s="77">
        <v>7875</v>
      </c>
      <c r="I372" s="77">
        <v>7875</v>
      </c>
      <c r="J372" s="77">
        <v>7875</v>
      </c>
      <c r="K372" s="77">
        <v>7875</v>
      </c>
      <c r="L372" s="77">
        <v>7875</v>
      </c>
      <c r="M372" s="77">
        <v>7875</v>
      </c>
      <c r="N372" s="77">
        <v>7875</v>
      </c>
      <c r="O372" s="78">
        <f t="shared" si="5"/>
        <v>86625</v>
      </c>
    </row>
    <row r="373" spans="1:15" x14ac:dyDescent="0.25">
      <c r="A373" s="76" t="s">
        <v>250</v>
      </c>
      <c r="B373" s="76" t="s">
        <v>500</v>
      </c>
      <c r="C373" s="76" t="s">
        <v>506</v>
      </c>
      <c r="D373" s="77">
        <v>3125</v>
      </c>
      <c r="E373" s="77">
        <v>3125</v>
      </c>
      <c r="F373" s="77">
        <v>3125</v>
      </c>
      <c r="G373" s="77">
        <v>3125</v>
      </c>
      <c r="H373" s="77">
        <v>3125</v>
      </c>
      <c r="I373" s="77">
        <v>3125</v>
      </c>
      <c r="J373" s="77">
        <v>3125</v>
      </c>
      <c r="K373" s="77">
        <v>3125</v>
      </c>
      <c r="L373" s="77">
        <v>3125</v>
      </c>
      <c r="M373" s="77">
        <v>3125</v>
      </c>
      <c r="N373" s="77">
        <v>3125</v>
      </c>
      <c r="O373" s="78">
        <f t="shared" si="5"/>
        <v>34375</v>
      </c>
    </row>
    <row r="374" spans="1:15" x14ac:dyDescent="0.25">
      <c r="A374" s="76" t="s">
        <v>250</v>
      </c>
      <c r="B374" s="76" t="s">
        <v>500</v>
      </c>
      <c r="C374" s="76" t="s">
        <v>507</v>
      </c>
      <c r="D374" s="77">
        <v>1750</v>
      </c>
      <c r="E374" s="77">
        <v>1750</v>
      </c>
      <c r="F374" s="77">
        <v>1750</v>
      </c>
      <c r="G374" s="77">
        <v>1750</v>
      </c>
      <c r="H374" s="77">
        <v>1750</v>
      </c>
      <c r="I374" s="77">
        <v>1750</v>
      </c>
      <c r="J374" s="77">
        <v>1750</v>
      </c>
      <c r="K374" s="77">
        <v>1750</v>
      </c>
      <c r="L374" s="77">
        <v>1750</v>
      </c>
      <c r="M374" s="77">
        <v>1750</v>
      </c>
      <c r="N374" s="77">
        <v>1750</v>
      </c>
      <c r="O374" s="78">
        <f t="shared" si="5"/>
        <v>19250</v>
      </c>
    </row>
    <row r="375" spans="1:15" x14ac:dyDescent="0.25">
      <c r="A375" s="76" t="s">
        <v>250</v>
      </c>
      <c r="B375" s="76" t="s">
        <v>500</v>
      </c>
      <c r="C375" s="76" t="s">
        <v>508</v>
      </c>
      <c r="D375" s="77">
        <v>11958.33</v>
      </c>
      <c r="E375" s="77">
        <v>11958.33</v>
      </c>
      <c r="F375" s="77">
        <v>11958.33</v>
      </c>
      <c r="G375" s="77">
        <v>11958.33</v>
      </c>
      <c r="H375" s="77">
        <v>11958.33</v>
      </c>
      <c r="I375" s="77">
        <v>11958.33</v>
      </c>
      <c r="J375" s="77">
        <v>11958.33</v>
      </c>
      <c r="K375" s="77">
        <v>11958.33</v>
      </c>
      <c r="L375" s="77">
        <v>11958.33</v>
      </c>
      <c r="M375" s="77">
        <v>11958.33</v>
      </c>
      <c r="N375" s="77">
        <v>11958.33</v>
      </c>
      <c r="O375" s="78">
        <f t="shared" si="5"/>
        <v>131541.63</v>
      </c>
    </row>
    <row r="376" spans="1:15" s="83" customFormat="1" x14ac:dyDescent="0.25">
      <c r="A376" s="80" t="s">
        <v>251</v>
      </c>
      <c r="B376" s="80" t="s">
        <v>500</v>
      </c>
      <c r="C376" s="80" t="s">
        <v>501</v>
      </c>
      <c r="D376" s="81">
        <v>41.67</v>
      </c>
      <c r="E376" s="81">
        <v>41.67</v>
      </c>
      <c r="F376" s="81">
        <v>41.67</v>
      </c>
      <c r="G376" s="81">
        <v>41.67</v>
      </c>
      <c r="H376" s="81">
        <v>41.67</v>
      </c>
      <c r="I376" s="81">
        <v>41.67</v>
      </c>
      <c r="J376" s="81">
        <v>41.67</v>
      </c>
      <c r="K376" s="81">
        <v>41.67</v>
      </c>
      <c r="L376" s="81">
        <v>41.67</v>
      </c>
      <c r="M376" s="81">
        <v>41.67</v>
      </c>
      <c r="N376" s="81">
        <v>41.67</v>
      </c>
      <c r="O376" s="82">
        <f t="shared" si="5"/>
        <v>458.37000000000012</v>
      </c>
    </row>
    <row r="377" spans="1:15" s="83" customFormat="1" x14ac:dyDescent="0.25">
      <c r="A377" s="80" t="s">
        <v>251</v>
      </c>
      <c r="B377" s="80" t="s">
        <v>500</v>
      </c>
      <c r="C377" s="80" t="s">
        <v>502</v>
      </c>
      <c r="D377" s="81">
        <v>83.33</v>
      </c>
      <c r="E377" s="81">
        <v>83.33</v>
      </c>
      <c r="F377" s="81">
        <v>83.33</v>
      </c>
      <c r="G377" s="81">
        <v>83.33</v>
      </c>
      <c r="H377" s="81">
        <v>83.33</v>
      </c>
      <c r="I377" s="81">
        <v>83.33</v>
      </c>
      <c r="J377" s="81">
        <v>83.33</v>
      </c>
      <c r="K377" s="81">
        <v>83.33</v>
      </c>
      <c r="L377" s="81">
        <v>83.33</v>
      </c>
      <c r="M377" s="81">
        <v>83.33</v>
      </c>
      <c r="N377" s="81">
        <v>83.33</v>
      </c>
      <c r="O377" s="82">
        <f t="shared" si="5"/>
        <v>916.63000000000011</v>
      </c>
    </row>
    <row r="378" spans="1:15" s="83" customFormat="1" x14ac:dyDescent="0.25">
      <c r="A378" s="80" t="s">
        <v>251</v>
      </c>
      <c r="B378" s="80" t="s">
        <v>500</v>
      </c>
      <c r="C378" s="80" t="s">
        <v>509</v>
      </c>
      <c r="D378" s="81">
        <v>333.33</v>
      </c>
      <c r="E378" s="81">
        <v>333.33</v>
      </c>
      <c r="F378" s="81">
        <v>333.33</v>
      </c>
      <c r="G378" s="81">
        <v>333.33</v>
      </c>
      <c r="H378" s="81">
        <v>333.33</v>
      </c>
      <c r="I378" s="81">
        <v>333.33</v>
      </c>
      <c r="J378" s="81">
        <v>333.33</v>
      </c>
      <c r="K378" s="81">
        <v>333.33</v>
      </c>
      <c r="L378" s="81">
        <v>333.33</v>
      </c>
      <c r="M378" s="81">
        <v>333.33</v>
      </c>
      <c r="N378" s="81">
        <v>333.33</v>
      </c>
      <c r="O378" s="82">
        <f t="shared" si="5"/>
        <v>3666.6299999999997</v>
      </c>
    </row>
    <row r="379" spans="1:15" s="83" customFormat="1" x14ac:dyDescent="0.25">
      <c r="A379" s="80" t="s">
        <v>251</v>
      </c>
      <c r="B379" s="80" t="s">
        <v>500</v>
      </c>
      <c r="C379" s="80" t="s">
        <v>512</v>
      </c>
      <c r="D379" s="81">
        <v>18625</v>
      </c>
      <c r="E379" s="81">
        <v>18625</v>
      </c>
      <c r="F379" s="81">
        <v>18625</v>
      </c>
      <c r="G379" s="81">
        <v>18625</v>
      </c>
      <c r="H379" s="81">
        <v>18625</v>
      </c>
      <c r="I379" s="81">
        <v>18625</v>
      </c>
      <c r="J379" s="81">
        <v>18625</v>
      </c>
      <c r="K379" s="81">
        <v>18625</v>
      </c>
      <c r="L379" s="81">
        <v>18625</v>
      </c>
      <c r="M379" s="81">
        <v>18625</v>
      </c>
      <c r="N379" s="81">
        <v>18625</v>
      </c>
      <c r="O379" s="82">
        <f t="shared" si="5"/>
        <v>204875</v>
      </c>
    </row>
    <row r="380" spans="1:15" s="83" customFormat="1" x14ac:dyDescent="0.25">
      <c r="A380" s="80" t="s">
        <v>251</v>
      </c>
      <c r="B380" s="80" t="s">
        <v>500</v>
      </c>
      <c r="C380" s="80" t="s">
        <v>503</v>
      </c>
      <c r="D380" s="81">
        <v>208.33</v>
      </c>
      <c r="E380" s="81">
        <v>208.33</v>
      </c>
      <c r="F380" s="81">
        <v>208.33</v>
      </c>
      <c r="G380" s="81">
        <v>208.33</v>
      </c>
      <c r="H380" s="81">
        <v>208.33</v>
      </c>
      <c r="I380" s="81">
        <v>208.33</v>
      </c>
      <c r="J380" s="81">
        <v>208.33</v>
      </c>
      <c r="K380" s="81">
        <v>208.33</v>
      </c>
      <c r="L380" s="81">
        <v>208.33</v>
      </c>
      <c r="M380" s="81">
        <v>208.33</v>
      </c>
      <c r="N380" s="81">
        <v>208.33</v>
      </c>
      <c r="O380" s="82">
        <f t="shared" si="5"/>
        <v>2291.6299999999997</v>
      </c>
    </row>
    <row r="381" spans="1:15" s="83" customFormat="1" x14ac:dyDescent="0.25">
      <c r="A381" s="80" t="s">
        <v>251</v>
      </c>
      <c r="B381" s="80" t="s">
        <v>500</v>
      </c>
      <c r="C381" s="80" t="s">
        <v>504</v>
      </c>
      <c r="D381" s="81">
        <v>125</v>
      </c>
      <c r="E381" s="81">
        <v>125</v>
      </c>
      <c r="F381" s="81">
        <v>125</v>
      </c>
      <c r="G381" s="81">
        <v>125</v>
      </c>
      <c r="H381" s="81">
        <v>125</v>
      </c>
      <c r="I381" s="81">
        <v>125</v>
      </c>
      <c r="J381" s="81">
        <v>125</v>
      </c>
      <c r="K381" s="81">
        <v>125</v>
      </c>
      <c r="L381" s="81">
        <v>125</v>
      </c>
      <c r="M381" s="81">
        <v>125</v>
      </c>
      <c r="N381" s="81">
        <v>125</v>
      </c>
      <c r="O381" s="82">
        <f t="shared" si="5"/>
        <v>1375</v>
      </c>
    </row>
    <row r="382" spans="1:15" s="83" customFormat="1" x14ac:dyDescent="0.25">
      <c r="A382" s="80" t="s">
        <v>251</v>
      </c>
      <c r="B382" s="80" t="s">
        <v>500</v>
      </c>
      <c r="C382" s="80" t="s">
        <v>505</v>
      </c>
      <c r="D382" s="81">
        <v>83.33</v>
      </c>
      <c r="E382" s="81">
        <v>83.33</v>
      </c>
      <c r="F382" s="81">
        <v>83.33</v>
      </c>
      <c r="G382" s="81">
        <v>83.33</v>
      </c>
      <c r="H382" s="81">
        <v>83.33</v>
      </c>
      <c r="I382" s="81">
        <v>83.33</v>
      </c>
      <c r="J382" s="81">
        <v>83.33</v>
      </c>
      <c r="K382" s="81">
        <v>83.33</v>
      </c>
      <c r="L382" s="81">
        <v>83.33</v>
      </c>
      <c r="M382" s="81">
        <v>83.33</v>
      </c>
      <c r="N382" s="81">
        <v>83.33</v>
      </c>
      <c r="O382" s="82">
        <f t="shared" si="5"/>
        <v>916.63000000000011</v>
      </c>
    </row>
    <row r="383" spans="1:15" s="83" customFormat="1" x14ac:dyDescent="0.25">
      <c r="A383" s="80" t="s">
        <v>251</v>
      </c>
      <c r="B383" s="80" t="s">
        <v>500</v>
      </c>
      <c r="C383" s="80" t="s">
        <v>507</v>
      </c>
      <c r="D383" s="81">
        <v>41.67</v>
      </c>
      <c r="E383" s="81">
        <v>41.67</v>
      </c>
      <c r="F383" s="81">
        <v>41.67</v>
      </c>
      <c r="G383" s="81">
        <v>41.67</v>
      </c>
      <c r="H383" s="81">
        <v>41.67</v>
      </c>
      <c r="I383" s="81">
        <v>41.67</v>
      </c>
      <c r="J383" s="81">
        <v>41.67</v>
      </c>
      <c r="K383" s="81">
        <v>41.67</v>
      </c>
      <c r="L383" s="81">
        <v>41.67</v>
      </c>
      <c r="M383" s="81">
        <v>41.67</v>
      </c>
      <c r="N383" s="81">
        <v>41.67</v>
      </c>
      <c r="O383" s="82">
        <f t="shared" si="5"/>
        <v>458.37000000000012</v>
      </c>
    </row>
    <row r="384" spans="1:15" s="83" customFormat="1" x14ac:dyDescent="0.25">
      <c r="A384" s="80" t="s">
        <v>251</v>
      </c>
      <c r="B384" s="80" t="s">
        <v>500</v>
      </c>
      <c r="C384" s="80" t="s">
        <v>508</v>
      </c>
      <c r="D384" s="81">
        <v>125</v>
      </c>
      <c r="E384" s="81">
        <v>125</v>
      </c>
      <c r="F384" s="81">
        <v>125</v>
      </c>
      <c r="G384" s="81">
        <v>125</v>
      </c>
      <c r="H384" s="81">
        <v>125</v>
      </c>
      <c r="I384" s="81">
        <v>125</v>
      </c>
      <c r="J384" s="81">
        <v>125</v>
      </c>
      <c r="K384" s="81">
        <v>125</v>
      </c>
      <c r="L384" s="81">
        <v>125</v>
      </c>
      <c r="M384" s="81">
        <v>125</v>
      </c>
      <c r="N384" s="81">
        <v>125</v>
      </c>
      <c r="O384" s="82">
        <f t="shared" si="5"/>
        <v>1375</v>
      </c>
    </row>
    <row r="385" spans="1:15" s="83" customFormat="1" x14ac:dyDescent="0.25">
      <c r="A385" s="80" t="s">
        <v>251</v>
      </c>
      <c r="B385" s="80" t="s">
        <v>500</v>
      </c>
      <c r="C385" s="80" t="s">
        <v>506</v>
      </c>
      <c r="D385" s="81"/>
      <c r="E385" s="81"/>
      <c r="F385" s="81"/>
      <c r="G385" s="81"/>
      <c r="H385" s="81"/>
      <c r="I385" s="81"/>
      <c r="J385" s="81"/>
      <c r="K385" s="81"/>
      <c r="L385" s="81"/>
      <c r="M385" s="81"/>
      <c r="N385" s="81"/>
      <c r="O385" s="82">
        <f t="shared" si="5"/>
        <v>0</v>
      </c>
    </row>
    <row r="386" spans="1:15" x14ac:dyDescent="0.25">
      <c r="A386" s="76" t="s">
        <v>252</v>
      </c>
      <c r="B386" s="76" t="s">
        <v>500</v>
      </c>
      <c r="C386" s="76" t="s">
        <v>501</v>
      </c>
      <c r="D386" s="77">
        <v>333.33</v>
      </c>
      <c r="E386" s="77">
        <v>333.33</v>
      </c>
      <c r="F386" s="77">
        <v>333.33</v>
      </c>
      <c r="G386" s="77">
        <v>333.33</v>
      </c>
      <c r="H386" s="77">
        <v>333.33</v>
      </c>
      <c r="I386" s="77">
        <v>333.33</v>
      </c>
      <c r="J386" s="77">
        <v>333.33</v>
      </c>
      <c r="K386" s="77">
        <v>333.33</v>
      </c>
      <c r="L386" s="77">
        <v>333.33</v>
      </c>
      <c r="M386" s="77">
        <v>333.33</v>
      </c>
      <c r="N386" s="77">
        <v>333.33</v>
      </c>
      <c r="O386" s="78">
        <f t="shared" si="5"/>
        <v>3666.6299999999997</v>
      </c>
    </row>
    <row r="387" spans="1:15" x14ac:dyDescent="0.25">
      <c r="A387" s="76" t="s">
        <v>252</v>
      </c>
      <c r="B387" s="76" t="s">
        <v>500</v>
      </c>
      <c r="C387" s="76" t="s">
        <v>502</v>
      </c>
      <c r="D387" s="77">
        <v>208.33</v>
      </c>
      <c r="E387" s="77">
        <v>208.33</v>
      </c>
      <c r="F387" s="77">
        <v>208.33</v>
      </c>
      <c r="G387" s="77">
        <v>208.33</v>
      </c>
      <c r="H387" s="77">
        <v>208.33</v>
      </c>
      <c r="I387" s="77">
        <v>208.33</v>
      </c>
      <c r="J387" s="77">
        <v>208.33</v>
      </c>
      <c r="K387" s="77">
        <v>208.33</v>
      </c>
      <c r="L387" s="77">
        <v>208.33</v>
      </c>
      <c r="M387" s="77">
        <v>208.33</v>
      </c>
      <c r="N387" s="77">
        <v>208.33</v>
      </c>
      <c r="O387" s="78">
        <f t="shared" ref="O387:O450" si="6">SUM(D387:N387)</f>
        <v>2291.6299999999997</v>
      </c>
    </row>
    <row r="388" spans="1:15" x14ac:dyDescent="0.25">
      <c r="A388" s="76" t="s">
        <v>252</v>
      </c>
      <c r="B388" s="76" t="s">
        <v>500</v>
      </c>
      <c r="C388" s="76" t="s">
        <v>509</v>
      </c>
      <c r="D388" s="77">
        <v>3583.33</v>
      </c>
      <c r="E388" s="77">
        <v>3583.33</v>
      </c>
      <c r="F388" s="77">
        <v>3583.33</v>
      </c>
      <c r="G388" s="77">
        <v>3583.33</v>
      </c>
      <c r="H388" s="77">
        <v>3583.33</v>
      </c>
      <c r="I388" s="77">
        <v>3583.33</v>
      </c>
      <c r="J388" s="77">
        <v>3583.33</v>
      </c>
      <c r="K388" s="77">
        <v>3583.33</v>
      </c>
      <c r="L388" s="77">
        <v>3583.33</v>
      </c>
      <c r="M388" s="77">
        <v>3583.33</v>
      </c>
      <c r="N388" s="77">
        <v>3583.33</v>
      </c>
      <c r="O388" s="78">
        <f t="shared" si="6"/>
        <v>39416.630000000012</v>
      </c>
    </row>
    <row r="389" spans="1:15" x14ac:dyDescent="0.25">
      <c r="A389" s="76" t="s">
        <v>252</v>
      </c>
      <c r="B389" s="76" t="s">
        <v>500</v>
      </c>
      <c r="C389" s="76" t="s">
        <v>503</v>
      </c>
      <c r="D389" s="77">
        <v>250</v>
      </c>
      <c r="E389" s="77">
        <v>250</v>
      </c>
      <c r="F389" s="77">
        <v>250</v>
      </c>
      <c r="G389" s="77">
        <v>250</v>
      </c>
      <c r="H389" s="77">
        <v>250</v>
      </c>
      <c r="I389" s="77">
        <v>250</v>
      </c>
      <c r="J389" s="77">
        <v>250</v>
      </c>
      <c r="K389" s="77">
        <v>250</v>
      </c>
      <c r="L389" s="77">
        <v>250</v>
      </c>
      <c r="M389" s="77">
        <v>250</v>
      </c>
      <c r="N389" s="77">
        <v>250</v>
      </c>
      <c r="O389" s="78">
        <f t="shared" si="6"/>
        <v>2750</v>
      </c>
    </row>
    <row r="390" spans="1:15" x14ac:dyDescent="0.25">
      <c r="A390" s="76" t="s">
        <v>252</v>
      </c>
      <c r="B390" s="76" t="s">
        <v>500</v>
      </c>
      <c r="C390" s="76" t="s">
        <v>504</v>
      </c>
      <c r="D390" s="77">
        <v>166.67</v>
      </c>
      <c r="E390" s="77">
        <v>166.67</v>
      </c>
      <c r="F390" s="77">
        <v>166.67</v>
      </c>
      <c r="G390" s="77">
        <v>166.67</v>
      </c>
      <c r="H390" s="77">
        <v>166.67</v>
      </c>
      <c r="I390" s="77">
        <v>166.67</v>
      </c>
      <c r="J390" s="77">
        <v>166.67</v>
      </c>
      <c r="K390" s="77">
        <v>166.67</v>
      </c>
      <c r="L390" s="77">
        <v>166.67</v>
      </c>
      <c r="M390" s="77">
        <v>166.67</v>
      </c>
      <c r="N390" s="77">
        <v>166.67</v>
      </c>
      <c r="O390" s="78">
        <f t="shared" si="6"/>
        <v>1833.3700000000001</v>
      </c>
    </row>
    <row r="391" spans="1:15" x14ac:dyDescent="0.25">
      <c r="A391" s="76" t="s">
        <v>252</v>
      </c>
      <c r="B391" s="76" t="s">
        <v>500</v>
      </c>
      <c r="C391" s="76" t="s">
        <v>505</v>
      </c>
      <c r="D391" s="77">
        <v>166.67</v>
      </c>
      <c r="E391" s="77">
        <v>166.67</v>
      </c>
      <c r="F391" s="77">
        <v>166.67</v>
      </c>
      <c r="G391" s="77">
        <v>166.67</v>
      </c>
      <c r="H391" s="77">
        <v>166.67</v>
      </c>
      <c r="I391" s="77">
        <v>166.67</v>
      </c>
      <c r="J391" s="77">
        <v>166.67</v>
      </c>
      <c r="K391" s="77">
        <v>166.67</v>
      </c>
      <c r="L391" s="77">
        <v>166.67</v>
      </c>
      <c r="M391" s="77">
        <v>166.67</v>
      </c>
      <c r="N391" s="77">
        <v>166.67</v>
      </c>
      <c r="O391" s="78">
        <f t="shared" si="6"/>
        <v>1833.3700000000001</v>
      </c>
    </row>
    <row r="392" spans="1:15" x14ac:dyDescent="0.25">
      <c r="A392" s="76" t="s">
        <v>252</v>
      </c>
      <c r="B392" s="76" t="s">
        <v>500</v>
      </c>
      <c r="C392" s="76" t="s">
        <v>506</v>
      </c>
      <c r="D392" s="77">
        <v>83.33</v>
      </c>
      <c r="E392" s="77">
        <v>83.33</v>
      </c>
      <c r="F392" s="77">
        <v>83.33</v>
      </c>
      <c r="G392" s="77">
        <v>83.33</v>
      </c>
      <c r="H392" s="77">
        <v>83.33</v>
      </c>
      <c r="I392" s="77">
        <v>83.33</v>
      </c>
      <c r="J392" s="77">
        <v>83.33</v>
      </c>
      <c r="K392" s="77">
        <v>83.33</v>
      </c>
      <c r="L392" s="77">
        <v>83.33</v>
      </c>
      <c r="M392" s="77">
        <v>83.33</v>
      </c>
      <c r="N392" s="77">
        <v>83.33</v>
      </c>
      <c r="O392" s="78">
        <f t="shared" si="6"/>
        <v>916.63000000000011</v>
      </c>
    </row>
    <row r="393" spans="1:15" x14ac:dyDescent="0.25">
      <c r="A393" s="76" t="s">
        <v>252</v>
      </c>
      <c r="B393" s="76" t="s">
        <v>500</v>
      </c>
      <c r="C393" s="76" t="s">
        <v>507</v>
      </c>
      <c r="D393" s="77">
        <v>41.67</v>
      </c>
      <c r="E393" s="77">
        <v>41.67</v>
      </c>
      <c r="F393" s="77">
        <v>41.67</v>
      </c>
      <c r="G393" s="77">
        <v>41.67</v>
      </c>
      <c r="H393" s="77">
        <v>41.67</v>
      </c>
      <c r="I393" s="77">
        <v>41.67</v>
      </c>
      <c r="J393" s="77">
        <v>41.67</v>
      </c>
      <c r="K393" s="77">
        <v>41.67</v>
      </c>
      <c r="L393" s="77">
        <v>41.67</v>
      </c>
      <c r="M393" s="77">
        <v>41.67</v>
      </c>
      <c r="N393" s="77">
        <v>41.67</v>
      </c>
      <c r="O393" s="78">
        <f t="shared" si="6"/>
        <v>458.37000000000012</v>
      </c>
    </row>
    <row r="394" spans="1:15" x14ac:dyDescent="0.25">
      <c r="A394" s="76" t="s">
        <v>252</v>
      </c>
      <c r="B394" s="76" t="s">
        <v>500</v>
      </c>
      <c r="C394" s="76" t="s">
        <v>508</v>
      </c>
      <c r="D394" s="77">
        <v>250</v>
      </c>
      <c r="E394" s="77">
        <v>250</v>
      </c>
      <c r="F394" s="77">
        <v>250</v>
      </c>
      <c r="G394" s="77">
        <v>250</v>
      </c>
      <c r="H394" s="77">
        <v>250</v>
      </c>
      <c r="I394" s="77">
        <v>250</v>
      </c>
      <c r="J394" s="77">
        <v>250</v>
      </c>
      <c r="K394" s="77">
        <v>250</v>
      </c>
      <c r="L394" s="77">
        <v>250</v>
      </c>
      <c r="M394" s="77">
        <v>250</v>
      </c>
      <c r="N394" s="77">
        <v>250</v>
      </c>
      <c r="O394" s="78">
        <f t="shared" si="6"/>
        <v>2750</v>
      </c>
    </row>
    <row r="395" spans="1:15" s="83" customFormat="1" x14ac:dyDescent="0.25">
      <c r="A395" s="80" t="s">
        <v>253</v>
      </c>
      <c r="B395" s="80" t="s">
        <v>500</v>
      </c>
      <c r="C395" s="80" t="s">
        <v>501</v>
      </c>
      <c r="D395" s="81">
        <v>8583.33</v>
      </c>
      <c r="E395" s="81">
        <v>8583.33</v>
      </c>
      <c r="F395" s="81">
        <v>8583.33</v>
      </c>
      <c r="G395" s="81">
        <v>8583.33</v>
      </c>
      <c r="H395" s="81">
        <v>8583.33</v>
      </c>
      <c r="I395" s="81">
        <v>8583.33</v>
      </c>
      <c r="J395" s="81">
        <v>8583.33</v>
      </c>
      <c r="K395" s="81">
        <v>8583.33</v>
      </c>
      <c r="L395" s="81">
        <v>8583.33</v>
      </c>
      <c r="M395" s="81">
        <v>8583.33</v>
      </c>
      <c r="N395" s="81">
        <v>8583.33</v>
      </c>
      <c r="O395" s="82">
        <f t="shared" si="6"/>
        <v>94416.63</v>
      </c>
    </row>
    <row r="396" spans="1:15" s="83" customFormat="1" x14ac:dyDescent="0.25">
      <c r="A396" s="80" t="s">
        <v>253</v>
      </c>
      <c r="B396" s="80" t="s">
        <v>500</v>
      </c>
      <c r="C396" s="80" t="s">
        <v>510</v>
      </c>
      <c r="D396" s="81">
        <v>41.67</v>
      </c>
      <c r="E396" s="81">
        <v>41.67</v>
      </c>
      <c r="F396" s="81">
        <v>41.67</v>
      </c>
      <c r="G396" s="81">
        <v>41.67</v>
      </c>
      <c r="H396" s="81">
        <v>41.67</v>
      </c>
      <c r="I396" s="81">
        <v>41.67</v>
      </c>
      <c r="J396" s="81">
        <v>41.67</v>
      </c>
      <c r="K396" s="81">
        <v>41.67</v>
      </c>
      <c r="L396" s="81">
        <v>41.67</v>
      </c>
      <c r="M396" s="81">
        <v>41.67</v>
      </c>
      <c r="N396" s="81">
        <v>41.67</v>
      </c>
      <c r="O396" s="82">
        <f t="shared" si="6"/>
        <v>458.37000000000012</v>
      </c>
    </row>
    <row r="397" spans="1:15" s="83" customFormat="1" x14ac:dyDescent="0.25">
      <c r="A397" s="80" t="s">
        <v>253</v>
      </c>
      <c r="B397" s="80" t="s">
        <v>500</v>
      </c>
      <c r="C397" s="80" t="s">
        <v>502</v>
      </c>
      <c r="D397" s="81">
        <v>2625</v>
      </c>
      <c r="E397" s="81">
        <v>2625</v>
      </c>
      <c r="F397" s="81">
        <v>2625</v>
      </c>
      <c r="G397" s="81">
        <v>2625</v>
      </c>
      <c r="H397" s="81">
        <v>2625</v>
      </c>
      <c r="I397" s="81">
        <v>2625</v>
      </c>
      <c r="J397" s="81">
        <v>2625</v>
      </c>
      <c r="K397" s="81">
        <v>2625</v>
      </c>
      <c r="L397" s="81">
        <v>2625</v>
      </c>
      <c r="M397" s="81">
        <v>2625</v>
      </c>
      <c r="N397" s="81">
        <v>2625</v>
      </c>
      <c r="O397" s="82">
        <f t="shared" si="6"/>
        <v>28875</v>
      </c>
    </row>
    <row r="398" spans="1:15" s="83" customFormat="1" x14ac:dyDescent="0.25">
      <c r="A398" s="80" t="s">
        <v>253</v>
      </c>
      <c r="B398" s="80" t="s">
        <v>500</v>
      </c>
      <c r="C398" s="80" t="s">
        <v>509</v>
      </c>
      <c r="D398" s="81">
        <v>10333.33</v>
      </c>
      <c r="E398" s="81">
        <v>10333.33</v>
      </c>
      <c r="F398" s="81">
        <v>10333.33</v>
      </c>
      <c r="G398" s="81">
        <v>10333.33</v>
      </c>
      <c r="H398" s="81">
        <v>10333.33</v>
      </c>
      <c r="I398" s="81">
        <v>10333.33</v>
      </c>
      <c r="J398" s="81">
        <v>10333.33</v>
      </c>
      <c r="K398" s="81">
        <v>10333.33</v>
      </c>
      <c r="L398" s="81">
        <v>10333.33</v>
      </c>
      <c r="M398" s="81">
        <v>10333.33</v>
      </c>
      <c r="N398" s="81">
        <v>10333.33</v>
      </c>
      <c r="O398" s="82">
        <f t="shared" si="6"/>
        <v>113666.63</v>
      </c>
    </row>
    <row r="399" spans="1:15" s="83" customFormat="1" x14ac:dyDescent="0.25">
      <c r="A399" s="80" t="s">
        <v>253</v>
      </c>
      <c r="B399" s="80" t="s">
        <v>500</v>
      </c>
      <c r="C399" s="80" t="s">
        <v>511</v>
      </c>
      <c r="D399" s="81">
        <v>12583.33</v>
      </c>
      <c r="E399" s="81">
        <v>12583.33</v>
      </c>
      <c r="F399" s="81">
        <v>12583.33</v>
      </c>
      <c r="G399" s="81">
        <v>12583.33</v>
      </c>
      <c r="H399" s="81">
        <v>12583.33</v>
      </c>
      <c r="I399" s="81">
        <v>12583.33</v>
      </c>
      <c r="J399" s="81">
        <v>12583.33</v>
      </c>
      <c r="K399" s="81">
        <v>12583.33</v>
      </c>
      <c r="L399" s="81">
        <v>12583.33</v>
      </c>
      <c r="M399" s="81">
        <v>12583.33</v>
      </c>
      <c r="N399" s="81">
        <v>12583.33</v>
      </c>
      <c r="O399" s="82">
        <f t="shared" si="6"/>
        <v>138416.63</v>
      </c>
    </row>
    <row r="400" spans="1:15" s="83" customFormat="1" x14ac:dyDescent="0.25">
      <c r="A400" s="80" t="s">
        <v>253</v>
      </c>
      <c r="B400" s="80" t="s">
        <v>500</v>
      </c>
      <c r="C400" s="80" t="s">
        <v>503</v>
      </c>
      <c r="D400" s="81">
        <v>2041.67</v>
      </c>
      <c r="E400" s="81">
        <v>2041.67</v>
      </c>
      <c r="F400" s="81">
        <v>2041.67</v>
      </c>
      <c r="G400" s="81">
        <v>2041.67</v>
      </c>
      <c r="H400" s="81">
        <v>2041.67</v>
      </c>
      <c r="I400" s="81">
        <v>2041.67</v>
      </c>
      <c r="J400" s="81">
        <v>2041.67</v>
      </c>
      <c r="K400" s="81">
        <v>2041.67</v>
      </c>
      <c r="L400" s="81">
        <v>2041.67</v>
      </c>
      <c r="M400" s="81">
        <v>2041.67</v>
      </c>
      <c r="N400" s="81">
        <v>2041.67</v>
      </c>
      <c r="O400" s="82">
        <f t="shared" si="6"/>
        <v>22458.369999999995</v>
      </c>
    </row>
    <row r="401" spans="1:15" s="83" customFormat="1" x14ac:dyDescent="0.25">
      <c r="A401" s="80" t="s">
        <v>253</v>
      </c>
      <c r="B401" s="80" t="s">
        <v>500</v>
      </c>
      <c r="C401" s="80" t="s">
        <v>504</v>
      </c>
      <c r="D401" s="81">
        <v>1916.67</v>
      </c>
      <c r="E401" s="81">
        <v>1916.67</v>
      </c>
      <c r="F401" s="81">
        <v>1916.67</v>
      </c>
      <c r="G401" s="81">
        <v>1916.67</v>
      </c>
      <c r="H401" s="81">
        <v>1916.67</v>
      </c>
      <c r="I401" s="81">
        <v>1916.67</v>
      </c>
      <c r="J401" s="81">
        <v>1916.67</v>
      </c>
      <c r="K401" s="81">
        <v>1916.67</v>
      </c>
      <c r="L401" s="81">
        <v>1916.67</v>
      </c>
      <c r="M401" s="81">
        <v>1916.67</v>
      </c>
      <c r="N401" s="81">
        <v>1916.67</v>
      </c>
      <c r="O401" s="82">
        <f t="shared" si="6"/>
        <v>21083.369999999995</v>
      </c>
    </row>
    <row r="402" spans="1:15" s="83" customFormat="1" x14ac:dyDescent="0.25">
      <c r="A402" s="80" t="s">
        <v>253</v>
      </c>
      <c r="B402" s="80" t="s">
        <v>500</v>
      </c>
      <c r="C402" s="80" t="s">
        <v>505</v>
      </c>
      <c r="D402" s="81">
        <v>1583.33</v>
      </c>
      <c r="E402" s="81">
        <v>1583.33</v>
      </c>
      <c r="F402" s="81">
        <v>1583.33</v>
      </c>
      <c r="G402" s="81">
        <v>1583.33</v>
      </c>
      <c r="H402" s="81">
        <v>1583.33</v>
      </c>
      <c r="I402" s="81">
        <v>1583.33</v>
      </c>
      <c r="J402" s="81">
        <v>1583.33</v>
      </c>
      <c r="K402" s="81">
        <v>1583.33</v>
      </c>
      <c r="L402" s="81">
        <v>1583.33</v>
      </c>
      <c r="M402" s="81">
        <v>1583.33</v>
      </c>
      <c r="N402" s="81">
        <v>1583.33</v>
      </c>
      <c r="O402" s="82">
        <f t="shared" si="6"/>
        <v>17416.629999999997</v>
      </c>
    </row>
    <row r="403" spans="1:15" s="83" customFormat="1" x14ac:dyDescent="0.25">
      <c r="A403" s="80" t="s">
        <v>253</v>
      </c>
      <c r="B403" s="80" t="s">
        <v>500</v>
      </c>
      <c r="C403" s="80" t="s">
        <v>506</v>
      </c>
      <c r="D403" s="81">
        <v>541.66999999999996</v>
      </c>
      <c r="E403" s="81">
        <v>541.66999999999996</v>
      </c>
      <c r="F403" s="81">
        <v>541.66999999999996</v>
      </c>
      <c r="G403" s="81">
        <v>541.66999999999996</v>
      </c>
      <c r="H403" s="81">
        <v>541.66999999999996</v>
      </c>
      <c r="I403" s="81">
        <v>541.66999999999996</v>
      </c>
      <c r="J403" s="81">
        <v>541.66999999999996</v>
      </c>
      <c r="K403" s="81">
        <v>541.66999999999996</v>
      </c>
      <c r="L403" s="81">
        <v>541.66999999999996</v>
      </c>
      <c r="M403" s="81">
        <v>541.66999999999996</v>
      </c>
      <c r="N403" s="81">
        <v>541.66999999999996</v>
      </c>
      <c r="O403" s="82">
        <f t="shared" si="6"/>
        <v>5958.37</v>
      </c>
    </row>
    <row r="404" spans="1:15" s="83" customFormat="1" x14ac:dyDescent="0.25">
      <c r="A404" s="80" t="s">
        <v>253</v>
      </c>
      <c r="B404" s="80" t="s">
        <v>500</v>
      </c>
      <c r="C404" s="80" t="s">
        <v>507</v>
      </c>
      <c r="D404" s="81">
        <v>375</v>
      </c>
      <c r="E404" s="81">
        <v>375</v>
      </c>
      <c r="F404" s="81">
        <v>375</v>
      </c>
      <c r="G404" s="81">
        <v>375</v>
      </c>
      <c r="H404" s="81">
        <v>375</v>
      </c>
      <c r="I404" s="81">
        <v>375</v>
      </c>
      <c r="J404" s="81">
        <v>375</v>
      </c>
      <c r="K404" s="81">
        <v>375</v>
      </c>
      <c r="L404" s="81">
        <v>375</v>
      </c>
      <c r="M404" s="81">
        <v>375</v>
      </c>
      <c r="N404" s="81">
        <v>375</v>
      </c>
      <c r="O404" s="82">
        <f t="shared" si="6"/>
        <v>4125</v>
      </c>
    </row>
    <row r="405" spans="1:15" s="83" customFormat="1" x14ac:dyDescent="0.25">
      <c r="A405" s="80" t="s">
        <v>253</v>
      </c>
      <c r="B405" s="80" t="s">
        <v>500</v>
      </c>
      <c r="C405" s="80" t="s">
        <v>508</v>
      </c>
      <c r="D405" s="81">
        <v>4375</v>
      </c>
      <c r="E405" s="81">
        <v>4375</v>
      </c>
      <c r="F405" s="81">
        <v>4375</v>
      </c>
      <c r="G405" s="81">
        <v>4375</v>
      </c>
      <c r="H405" s="81">
        <v>4375</v>
      </c>
      <c r="I405" s="81">
        <v>4375</v>
      </c>
      <c r="J405" s="81">
        <v>4375</v>
      </c>
      <c r="K405" s="81">
        <v>4375</v>
      </c>
      <c r="L405" s="81">
        <v>4375</v>
      </c>
      <c r="M405" s="81">
        <v>4375</v>
      </c>
      <c r="N405" s="81">
        <v>4375</v>
      </c>
      <c r="O405" s="82">
        <f t="shared" si="6"/>
        <v>48125</v>
      </c>
    </row>
    <row r="406" spans="1:15" x14ac:dyDescent="0.25">
      <c r="A406" s="76" t="s">
        <v>255</v>
      </c>
      <c r="B406" s="76" t="s">
        <v>500</v>
      </c>
      <c r="C406" s="76" t="s">
        <v>501</v>
      </c>
      <c r="D406" s="77">
        <v>1041.67</v>
      </c>
      <c r="E406" s="77">
        <v>1041.67</v>
      </c>
      <c r="F406" s="77">
        <v>1041.67</v>
      </c>
      <c r="G406" s="77">
        <v>1041.67</v>
      </c>
      <c r="H406" s="77">
        <v>1041.67</v>
      </c>
      <c r="I406" s="77">
        <v>1041.67</v>
      </c>
      <c r="J406" s="77">
        <v>1041.67</v>
      </c>
      <c r="K406" s="77">
        <v>1041.67</v>
      </c>
      <c r="L406" s="77">
        <v>1041.67</v>
      </c>
      <c r="M406" s="77">
        <v>1041.67</v>
      </c>
      <c r="N406" s="77">
        <v>1041.67</v>
      </c>
      <c r="O406" s="78">
        <f t="shared" si="6"/>
        <v>11458.37</v>
      </c>
    </row>
    <row r="407" spans="1:15" x14ac:dyDescent="0.25">
      <c r="A407" s="76" t="s">
        <v>255</v>
      </c>
      <c r="B407" s="76" t="s">
        <v>500</v>
      </c>
      <c r="C407" s="76" t="s">
        <v>502</v>
      </c>
      <c r="D407" s="77">
        <v>375</v>
      </c>
      <c r="E407" s="77">
        <v>375</v>
      </c>
      <c r="F407" s="77">
        <v>375</v>
      </c>
      <c r="G407" s="77">
        <v>375</v>
      </c>
      <c r="H407" s="77">
        <v>375</v>
      </c>
      <c r="I407" s="77">
        <v>375</v>
      </c>
      <c r="J407" s="77">
        <v>375</v>
      </c>
      <c r="K407" s="77">
        <v>375</v>
      </c>
      <c r="L407" s="77">
        <v>375</v>
      </c>
      <c r="M407" s="77">
        <v>375</v>
      </c>
      <c r="N407" s="77">
        <v>375</v>
      </c>
      <c r="O407" s="78">
        <f t="shared" si="6"/>
        <v>4125</v>
      </c>
    </row>
    <row r="408" spans="1:15" x14ac:dyDescent="0.25">
      <c r="A408" s="76" t="s">
        <v>255</v>
      </c>
      <c r="B408" s="76" t="s">
        <v>500</v>
      </c>
      <c r="C408" s="76" t="s">
        <v>509</v>
      </c>
      <c r="D408" s="77">
        <v>166.67</v>
      </c>
      <c r="E408" s="77">
        <v>166.67</v>
      </c>
      <c r="F408" s="77">
        <v>166.67</v>
      </c>
      <c r="G408" s="77">
        <v>166.67</v>
      </c>
      <c r="H408" s="77">
        <v>166.67</v>
      </c>
      <c r="I408" s="77">
        <v>166.67</v>
      </c>
      <c r="J408" s="77">
        <v>166.67</v>
      </c>
      <c r="K408" s="77">
        <v>166.67</v>
      </c>
      <c r="L408" s="77">
        <v>166.67</v>
      </c>
      <c r="M408" s="77">
        <v>166.67</v>
      </c>
      <c r="N408" s="77">
        <v>166.67</v>
      </c>
      <c r="O408" s="78">
        <f t="shared" si="6"/>
        <v>1833.3700000000001</v>
      </c>
    </row>
    <row r="409" spans="1:15" x14ac:dyDescent="0.25">
      <c r="A409" s="76" t="s">
        <v>255</v>
      </c>
      <c r="B409" s="76" t="s">
        <v>500</v>
      </c>
      <c r="C409" s="76" t="s">
        <v>512</v>
      </c>
      <c r="D409" s="77">
        <v>12500</v>
      </c>
      <c r="E409" s="77">
        <v>12500</v>
      </c>
      <c r="F409" s="77">
        <v>12500</v>
      </c>
      <c r="G409" s="77">
        <v>12500</v>
      </c>
      <c r="H409" s="77">
        <v>12500</v>
      </c>
      <c r="I409" s="77">
        <v>12500</v>
      </c>
      <c r="J409" s="77">
        <v>12500</v>
      </c>
      <c r="K409" s="77">
        <v>12500</v>
      </c>
      <c r="L409" s="77">
        <v>12500</v>
      </c>
      <c r="M409" s="77">
        <v>12500</v>
      </c>
      <c r="N409" s="77">
        <v>12500</v>
      </c>
      <c r="O409" s="78">
        <f t="shared" si="6"/>
        <v>137500</v>
      </c>
    </row>
    <row r="410" spans="1:15" x14ac:dyDescent="0.25">
      <c r="A410" s="76" t="s">
        <v>255</v>
      </c>
      <c r="B410" s="76" t="s">
        <v>500</v>
      </c>
      <c r="C410" s="76" t="s">
        <v>503</v>
      </c>
      <c r="D410" s="77">
        <v>83.33</v>
      </c>
      <c r="E410" s="77">
        <v>83.33</v>
      </c>
      <c r="F410" s="77">
        <v>83.33</v>
      </c>
      <c r="G410" s="77">
        <v>83.33</v>
      </c>
      <c r="H410" s="77">
        <v>83.33</v>
      </c>
      <c r="I410" s="77">
        <v>83.33</v>
      </c>
      <c r="J410" s="77">
        <v>83.33</v>
      </c>
      <c r="K410" s="77">
        <v>83.33</v>
      </c>
      <c r="L410" s="77">
        <v>83.33</v>
      </c>
      <c r="M410" s="77">
        <v>83.33</v>
      </c>
      <c r="N410" s="77">
        <v>83.33</v>
      </c>
      <c r="O410" s="78">
        <f t="shared" si="6"/>
        <v>916.63000000000011</v>
      </c>
    </row>
    <row r="411" spans="1:15" x14ac:dyDescent="0.25">
      <c r="A411" s="76" t="s">
        <v>255</v>
      </c>
      <c r="B411" s="76" t="s">
        <v>500</v>
      </c>
      <c r="C411" s="76" t="s">
        <v>504</v>
      </c>
      <c r="D411" s="77">
        <v>291.67</v>
      </c>
      <c r="E411" s="77">
        <v>291.67</v>
      </c>
      <c r="F411" s="77">
        <v>291.67</v>
      </c>
      <c r="G411" s="77">
        <v>291.67</v>
      </c>
      <c r="H411" s="77">
        <v>291.67</v>
      </c>
      <c r="I411" s="77">
        <v>291.67</v>
      </c>
      <c r="J411" s="77">
        <v>291.67</v>
      </c>
      <c r="K411" s="77">
        <v>291.67</v>
      </c>
      <c r="L411" s="77">
        <v>291.67</v>
      </c>
      <c r="M411" s="77">
        <v>291.67</v>
      </c>
      <c r="N411" s="77">
        <v>291.67</v>
      </c>
      <c r="O411" s="78">
        <f t="shared" si="6"/>
        <v>3208.3700000000003</v>
      </c>
    </row>
    <row r="412" spans="1:15" x14ac:dyDescent="0.25">
      <c r="A412" s="76" t="s">
        <v>255</v>
      </c>
      <c r="B412" s="76" t="s">
        <v>500</v>
      </c>
      <c r="C412" s="76" t="s">
        <v>505</v>
      </c>
      <c r="D412" s="77">
        <v>125</v>
      </c>
      <c r="E412" s="77">
        <v>125</v>
      </c>
      <c r="F412" s="77">
        <v>125</v>
      </c>
      <c r="G412" s="77">
        <v>125</v>
      </c>
      <c r="H412" s="77">
        <v>125</v>
      </c>
      <c r="I412" s="77">
        <v>125</v>
      </c>
      <c r="J412" s="77">
        <v>125</v>
      </c>
      <c r="K412" s="77">
        <v>125</v>
      </c>
      <c r="L412" s="77">
        <v>125</v>
      </c>
      <c r="M412" s="77">
        <v>125</v>
      </c>
      <c r="N412" s="77">
        <v>125</v>
      </c>
      <c r="O412" s="78">
        <f t="shared" si="6"/>
        <v>1375</v>
      </c>
    </row>
    <row r="413" spans="1:15" x14ac:dyDescent="0.25">
      <c r="A413" s="76" t="s">
        <v>255</v>
      </c>
      <c r="B413" s="76" t="s">
        <v>500</v>
      </c>
      <c r="C413" s="76" t="s">
        <v>508</v>
      </c>
      <c r="D413" s="77">
        <v>83.33</v>
      </c>
      <c r="E413" s="77">
        <v>83.33</v>
      </c>
      <c r="F413" s="77">
        <v>83.33</v>
      </c>
      <c r="G413" s="77">
        <v>83.33</v>
      </c>
      <c r="H413" s="77">
        <v>83.33</v>
      </c>
      <c r="I413" s="77">
        <v>83.33</v>
      </c>
      <c r="J413" s="77">
        <v>83.33</v>
      </c>
      <c r="K413" s="77">
        <v>83.33</v>
      </c>
      <c r="L413" s="77">
        <v>83.33</v>
      </c>
      <c r="M413" s="77">
        <v>83.33</v>
      </c>
      <c r="N413" s="77">
        <v>83.33</v>
      </c>
      <c r="O413" s="78">
        <f t="shared" si="6"/>
        <v>916.63000000000011</v>
      </c>
    </row>
    <row r="414" spans="1:15" x14ac:dyDescent="0.25">
      <c r="A414" s="76" t="s">
        <v>255</v>
      </c>
      <c r="B414" s="76" t="s">
        <v>500</v>
      </c>
      <c r="C414" s="76" t="s">
        <v>506</v>
      </c>
      <c r="O414" s="78">
        <f t="shared" si="6"/>
        <v>0</v>
      </c>
    </row>
    <row r="415" spans="1:15" x14ac:dyDescent="0.25">
      <c r="A415" s="76" t="s">
        <v>255</v>
      </c>
      <c r="B415" s="76" t="s">
        <v>500</v>
      </c>
      <c r="C415" s="76" t="s">
        <v>507</v>
      </c>
      <c r="O415" s="78">
        <f t="shared" si="6"/>
        <v>0</v>
      </c>
    </row>
    <row r="416" spans="1:15" s="83" customFormat="1" x14ac:dyDescent="0.25">
      <c r="A416" s="80" t="s">
        <v>256</v>
      </c>
      <c r="B416" s="80" t="s">
        <v>500</v>
      </c>
      <c r="C416" s="80" t="s">
        <v>502</v>
      </c>
      <c r="D416" s="81">
        <v>291.67</v>
      </c>
      <c r="E416" s="81">
        <v>291.67</v>
      </c>
      <c r="F416" s="81">
        <v>291.67</v>
      </c>
      <c r="G416" s="81">
        <v>291.67</v>
      </c>
      <c r="H416" s="81">
        <v>291.67</v>
      </c>
      <c r="I416" s="81">
        <v>291.67</v>
      </c>
      <c r="J416" s="81">
        <v>291.67</v>
      </c>
      <c r="K416" s="81">
        <v>291.67</v>
      </c>
      <c r="L416" s="81">
        <v>291.67</v>
      </c>
      <c r="M416" s="81">
        <v>291.67</v>
      </c>
      <c r="N416" s="81">
        <v>291.67</v>
      </c>
      <c r="O416" s="82">
        <f t="shared" si="6"/>
        <v>3208.3700000000003</v>
      </c>
    </row>
    <row r="417" spans="1:15" s="83" customFormat="1" x14ac:dyDescent="0.25">
      <c r="A417" s="80" t="s">
        <v>256</v>
      </c>
      <c r="B417" s="80" t="s">
        <v>500</v>
      </c>
      <c r="C417" s="80" t="s">
        <v>509</v>
      </c>
      <c r="D417" s="81">
        <v>2708.33</v>
      </c>
      <c r="E417" s="81">
        <v>2708.33</v>
      </c>
      <c r="F417" s="81">
        <v>2708.33</v>
      </c>
      <c r="G417" s="81">
        <v>2708.33</v>
      </c>
      <c r="H417" s="81">
        <v>2708.33</v>
      </c>
      <c r="I417" s="81">
        <v>2708.33</v>
      </c>
      <c r="J417" s="81">
        <v>2708.33</v>
      </c>
      <c r="K417" s="81">
        <v>2708.33</v>
      </c>
      <c r="L417" s="81">
        <v>2708.33</v>
      </c>
      <c r="M417" s="81">
        <v>2708.33</v>
      </c>
      <c r="N417" s="81">
        <v>2708.33</v>
      </c>
      <c r="O417" s="82">
        <f t="shared" si="6"/>
        <v>29791.630000000005</v>
      </c>
    </row>
    <row r="418" spans="1:15" s="83" customFormat="1" x14ac:dyDescent="0.25">
      <c r="A418" s="80" t="s">
        <v>256</v>
      </c>
      <c r="B418" s="80" t="s">
        <v>500</v>
      </c>
      <c r="C418" s="80" t="s">
        <v>503</v>
      </c>
      <c r="D418" s="81">
        <v>125</v>
      </c>
      <c r="E418" s="81">
        <v>125</v>
      </c>
      <c r="F418" s="81">
        <v>125</v>
      </c>
      <c r="G418" s="81">
        <v>125</v>
      </c>
      <c r="H418" s="81">
        <v>125</v>
      </c>
      <c r="I418" s="81">
        <v>125</v>
      </c>
      <c r="J418" s="81">
        <v>125</v>
      </c>
      <c r="K418" s="81">
        <v>125</v>
      </c>
      <c r="L418" s="81">
        <v>125</v>
      </c>
      <c r="M418" s="81">
        <v>125</v>
      </c>
      <c r="N418" s="81">
        <v>125</v>
      </c>
      <c r="O418" s="82">
        <f t="shared" si="6"/>
        <v>1375</v>
      </c>
    </row>
    <row r="419" spans="1:15" s="83" customFormat="1" x14ac:dyDescent="0.25">
      <c r="A419" s="80" t="s">
        <v>256</v>
      </c>
      <c r="B419" s="80" t="s">
        <v>500</v>
      </c>
      <c r="C419" s="80" t="s">
        <v>504</v>
      </c>
      <c r="D419" s="81">
        <v>83.33</v>
      </c>
      <c r="E419" s="81">
        <v>83.33</v>
      </c>
      <c r="F419" s="81">
        <v>83.33</v>
      </c>
      <c r="G419" s="81">
        <v>83.33</v>
      </c>
      <c r="H419" s="81">
        <v>83.33</v>
      </c>
      <c r="I419" s="81">
        <v>83.33</v>
      </c>
      <c r="J419" s="81">
        <v>83.33</v>
      </c>
      <c r="K419" s="81">
        <v>83.33</v>
      </c>
      <c r="L419" s="81">
        <v>83.33</v>
      </c>
      <c r="M419" s="81">
        <v>83.33</v>
      </c>
      <c r="N419" s="81">
        <v>83.33</v>
      </c>
      <c r="O419" s="82">
        <f t="shared" si="6"/>
        <v>916.63000000000011</v>
      </c>
    </row>
    <row r="420" spans="1:15" s="83" customFormat="1" x14ac:dyDescent="0.25">
      <c r="A420" s="80" t="s">
        <v>256</v>
      </c>
      <c r="B420" s="80" t="s">
        <v>500</v>
      </c>
      <c r="C420" s="80" t="s">
        <v>508</v>
      </c>
      <c r="D420" s="81">
        <v>125</v>
      </c>
      <c r="E420" s="81">
        <v>125</v>
      </c>
      <c r="F420" s="81">
        <v>125</v>
      </c>
      <c r="G420" s="81">
        <v>125</v>
      </c>
      <c r="H420" s="81">
        <v>125</v>
      </c>
      <c r="I420" s="81">
        <v>125</v>
      </c>
      <c r="J420" s="81">
        <v>125</v>
      </c>
      <c r="K420" s="81">
        <v>125</v>
      </c>
      <c r="L420" s="81">
        <v>125</v>
      </c>
      <c r="M420" s="81">
        <v>125</v>
      </c>
      <c r="N420" s="81">
        <v>125</v>
      </c>
      <c r="O420" s="82">
        <f t="shared" si="6"/>
        <v>1375</v>
      </c>
    </row>
    <row r="421" spans="1:15" s="83" customFormat="1" x14ac:dyDescent="0.25">
      <c r="A421" s="80" t="s">
        <v>256</v>
      </c>
      <c r="B421" s="80" t="s">
        <v>500</v>
      </c>
      <c r="C421" s="80" t="s">
        <v>506</v>
      </c>
      <c r="D421" s="81"/>
      <c r="E421" s="81"/>
      <c r="F421" s="81"/>
      <c r="G421" s="81"/>
      <c r="H421" s="81"/>
      <c r="I421" s="81"/>
      <c r="J421" s="81"/>
      <c r="K421" s="81"/>
      <c r="L421" s="81"/>
      <c r="M421" s="81"/>
      <c r="N421" s="81"/>
      <c r="O421" s="82">
        <f t="shared" si="6"/>
        <v>0</v>
      </c>
    </row>
    <row r="422" spans="1:15" s="83" customFormat="1" x14ac:dyDescent="0.25">
      <c r="A422" s="80" t="s">
        <v>256</v>
      </c>
      <c r="B422" s="80" t="s">
        <v>500</v>
      </c>
      <c r="C422" s="80" t="s">
        <v>507</v>
      </c>
      <c r="D422" s="81"/>
      <c r="E422" s="81"/>
      <c r="F422" s="81"/>
      <c r="G422" s="81"/>
      <c r="H422" s="81"/>
      <c r="I422" s="81"/>
      <c r="J422" s="81"/>
      <c r="K422" s="81"/>
      <c r="L422" s="81"/>
      <c r="M422" s="81"/>
      <c r="N422" s="81"/>
      <c r="O422" s="82">
        <f t="shared" si="6"/>
        <v>0</v>
      </c>
    </row>
    <row r="423" spans="1:15" x14ac:dyDescent="0.25">
      <c r="A423" s="76" t="s">
        <v>258</v>
      </c>
      <c r="B423" s="76" t="s">
        <v>500</v>
      </c>
      <c r="C423" s="76" t="s">
        <v>501</v>
      </c>
      <c r="D423" s="77">
        <v>40541.67</v>
      </c>
      <c r="E423" s="77">
        <v>40541.67</v>
      </c>
      <c r="F423" s="77">
        <v>40541.67</v>
      </c>
      <c r="G423" s="77">
        <v>40541.67</v>
      </c>
      <c r="H423" s="77">
        <v>40541.67</v>
      </c>
      <c r="I423" s="77">
        <v>40541.67</v>
      </c>
      <c r="J423" s="77">
        <v>40541.67</v>
      </c>
      <c r="K423" s="77">
        <v>40541.67</v>
      </c>
      <c r="L423" s="77">
        <v>40541.67</v>
      </c>
      <c r="M423" s="77">
        <v>40541.67</v>
      </c>
      <c r="N423" s="77">
        <v>40541.67</v>
      </c>
      <c r="O423" s="78">
        <f t="shared" si="6"/>
        <v>445958.36999999988</v>
      </c>
    </row>
    <row r="424" spans="1:15" x14ac:dyDescent="0.25">
      <c r="A424" s="76" t="s">
        <v>258</v>
      </c>
      <c r="B424" s="76" t="s">
        <v>500</v>
      </c>
      <c r="C424" s="76" t="s">
        <v>510</v>
      </c>
      <c r="D424" s="77">
        <v>125</v>
      </c>
      <c r="E424" s="77">
        <v>125</v>
      </c>
      <c r="F424" s="77">
        <v>125</v>
      </c>
      <c r="G424" s="77">
        <v>125</v>
      </c>
      <c r="H424" s="77">
        <v>125</v>
      </c>
      <c r="I424" s="77">
        <v>125</v>
      </c>
      <c r="J424" s="77">
        <v>125</v>
      </c>
      <c r="K424" s="77">
        <v>125</v>
      </c>
      <c r="L424" s="77">
        <v>125</v>
      </c>
      <c r="M424" s="77">
        <v>125</v>
      </c>
      <c r="N424" s="77">
        <v>125</v>
      </c>
      <c r="O424" s="78">
        <f t="shared" si="6"/>
        <v>1375</v>
      </c>
    </row>
    <row r="425" spans="1:15" x14ac:dyDescent="0.25">
      <c r="A425" s="76" t="s">
        <v>258</v>
      </c>
      <c r="B425" s="76" t="s">
        <v>500</v>
      </c>
      <c r="C425" s="76" t="s">
        <v>502</v>
      </c>
      <c r="D425" s="77">
        <v>4791.67</v>
      </c>
      <c r="E425" s="77">
        <v>4791.67</v>
      </c>
      <c r="F425" s="77">
        <v>4791.67</v>
      </c>
      <c r="G425" s="77">
        <v>4791.67</v>
      </c>
      <c r="H425" s="77">
        <v>4791.67</v>
      </c>
      <c r="I425" s="77">
        <v>4791.67</v>
      </c>
      <c r="J425" s="77">
        <v>4791.67</v>
      </c>
      <c r="K425" s="77">
        <v>4791.67</v>
      </c>
      <c r="L425" s="77">
        <v>4791.67</v>
      </c>
      <c r="M425" s="77">
        <v>4791.67</v>
      </c>
      <c r="N425" s="77">
        <v>4791.67</v>
      </c>
      <c r="O425" s="78">
        <f t="shared" si="6"/>
        <v>52708.369999999988</v>
      </c>
    </row>
    <row r="426" spans="1:15" x14ac:dyDescent="0.25">
      <c r="A426" s="76" t="s">
        <v>258</v>
      </c>
      <c r="B426" s="76" t="s">
        <v>500</v>
      </c>
      <c r="C426" s="76" t="s">
        <v>509</v>
      </c>
      <c r="D426" s="77">
        <v>43541.67</v>
      </c>
      <c r="E426" s="77">
        <v>43541.67</v>
      </c>
      <c r="F426" s="77">
        <v>43541.67</v>
      </c>
      <c r="G426" s="77">
        <v>43541.67</v>
      </c>
      <c r="H426" s="77">
        <v>43541.67</v>
      </c>
      <c r="I426" s="77">
        <v>43541.67</v>
      </c>
      <c r="J426" s="77">
        <v>43541.67</v>
      </c>
      <c r="K426" s="77">
        <v>43541.67</v>
      </c>
      <c r="L426" s="77">
        <v>43541.67</v>
      </c>
      <c r="M426" s="77">
        <v>43541.67</v>
      </c>
      <c r="N426" s="77">
        <v>43541.67</v>
      </c>
      <c r="O426" s="78">
        <f t="shared" si="6"/>
        <v>478958.36999999988</v>
      </c>
    </row>
    <row r="427" spans="1:15" x14ac:dyDescent="0.25">
      <c r="A427" s="76" t="s">
        <v>258</v>
      </c>
      <c r="B427" s="76" t="s">
        <v>500</v>
      </c>
      <c r="C427" s="76" t="s">
        <v>511</v>
      </c>
      <c r="D427" s="77">
        <v>39625</v>
      </c>
      <c r="E427" s="77">
        <v>39625</v>
      </c>
      <c r="F427" s="77">
        <v>39625</v>
      </c>
      <c r="G427" s="77">
        <v>39625</v>
      </c>
      <c r="H427" s="77">
        <v>39625</v>
      </c>
      <c r="I427" s="77">
        <v>39625</v>
      </c>
      <c r="J427" s="77">
        <v>39625</v>
      </c>
      <c r="K427" s="77">
        <v>39625</v>
      </c>
      <c r="L427" s="77">
        <v>39625</v>
      </c>
      <c r="M427" s="77">
        <v>39625</v>
      </c>
      <c r="N427" s="77">
        <v>39625</v>
      </c>
      <c r="O427" s="78">
        <f t="shared" si="6"/>
        <v>435875</v>
      </c>
    </row>
    <row r="428" spans="1:15" x14ac:dyDescent="0.25">
      <c r="A428" s="76" t="s">
        <v>258</v>
      </c>
      <c r="B428" s="76" t="s">
        <v>500</v>
      </c>
      <c r="C428" s="76" t="s">
        <v>503</v>
      </c>
      <c r="D428" s="77">
        <v>6333.33</v>
      </c>
      <c r="E428" s="77">
        <v>6333.33</v>
      </c>
      <c r="F428" s="77">
        <v>6333.33</v>
      </c>
      <c r="G428" s="77">
        <v>6333.33</v>
      </c>
      <c r="H428" s="77">
        <v>6333.33</v>
      </c>
      <c r="I428" s="77">
        <v>6333.33</v>
      </c>
      <c r="J428" s="77">
        <v>6333.33</v>
      </c>
      <c r="K428" s="77">
        <v>6333.33</v>
      </c>
      <c r="L428" s="77">
        <v>6333.33</v>
      </c>
      <c r="M428" s="77">
        <v>6333.33</v>
      </c>
      <c r="N428" s="77">
        <v>6333.33</v>
      </c>
      <c r="O428" s="78">
        <f t="shared" si="6"/>
        <v>69666.63</v>
      </c>
    </row>
    <row r="429" spans="1:15" x14ac:dyDescent="0.25">
      <c r="A429" s="76" t="s">
        <v>258</v>
      </c>
      <c r="B429" s="76" t="s">
        <v>500</v>
      </c>
      <c r="C429" s="76" t="s">
        <v>504</v>
      </c>
      <c r="D429" s="77">
        <v>1666.67</v>
      </c>
      <c r="E429" s="77">
        <v>1666.67</v>
      </c>
      <c r="F429" s="77">
        <v>1666.67</v>
      </c>
      <c r="G429" s="77">
        <v>1666.67</v>
      </c>
      <c r="H429" s="77">
        <v>1666.67</v>
      </c>
      <c r="I429" s="77">
        <v>1666.67</v>
      </c>
      <c r="J429" s="77">
        <v>1666.67</v>
      </c>
      <c r="K429" s="77">
        <v>1666.67</v>
      </c>
      <c r="L429" s="77">
        <v>1666.67</v>
      </c>
      <c r="M429" s="77">
        <v>1666.67</v>
      </c>
      <c r="N429" s="77">
        <v>1666.67</v>
      </c>
      <c r="O429" s="78">
        <f t="shared" si="6"/>
        <v>18333.370000000003</v>
      </c>
    </row>
    <row r="430" spans="1:15" x14ac:dyDescent="0.25">
      <c r="A430" s="76" t="s">
        <v>258</v>
      </c>
      <c r="B430" s="76" t="s">
        <v>500</v>
      </c>
      <c r="C430" s="76" t="s">
        <v>505</v>
      </c>
      <c r="D430" s="77">
        <v>4833.33</v>
      </c>
      <c r="E430" s="77">
        <v>4833.33</v>
      </c>
      <c r="F430" s="77">
        <v>4833.33</v>
      </c>
      <c r="G430" s="77">
        <v>4833.33</v>
      </c>
      <c r="H430" s="77">
        <v>4833.33</v>
      </c>
      <c r="I430" s="77">
        <v>4833.33</v>
      </c>
      <c r="J430" s="77">
        <v>4833.33</v>
      </c>
      <c r="K430" s="77">
        <v>4833.33</v>
      </c>
      <c r="L430" s="77">
        <v>4833.33</v>
      </c>
      <c r="M430" s="77">
        <v>4833.33</v>
      </c>
      <c r="N430" s="77">
        <v>4833.33</v>
      </c>
      <c r="O430" s="78">
        <f t="shared" si="6"/>
        <v>53166.630000000012</v>
      </c>
    </row>
    <row r="431" spans="1:15" x14ac:dyDescent="0.25">
      <c r="A431" s="76" t="s">
        <v>258</v>
      </c>
      <c r="B431" s="76" t="s">
        <v>500</v>
      </c>
      <c r="C431" s="76" t="s">
        <v>506</v>
      </c>
      <c r="D431" s="77">
        <v>1916.67</v>
      </c>
      <c r="E431" s="77">
        <v>1916.67</v>
      </c>
      <c r="F431" s="77">
        <v>1916.67</v>
      </c>
      <c r="G431" s="77">
        <v>1916.67</v>
      </c>
      <c r="H431" s="77">
        <v>1916.67</v>
      </c>
      <c r="I431" s="77">
        <v>1916.67</v>
      </c>
      <c r="J431" s="77">
        <v>1916.67</v>
      </c>
      <c r="K431" s="77">
        <v>1916.67</v>
      </c>
      <c r="L431" s="77">
        <v>1916.67</v>
      </c>
      <c r="M431" s="77">
        <v>1916.67</v>
      </c>
      <c r="N431" s="77">
        <v>1916.67</v>
      </c>
      <c r="O431" s="78">
        <f t="shared" si="6"/>
        <v>21083.369999999995</v>
      </c>
    </row>
    <row r="432" spans="1:15" x14ac:dyDescent="0.25">
      <c r="A432" s="76" t="s">
        <v>258</v>
      </c>
      <c r="B432" s="76" t="s">
        <v>500</v>
      </c>
      <c r="C432" s="76" t="s">
        <v>507</v>
      </c>
      <c r="D432" s="77">
        <v>1083.33</v>
      </c>
      <c r="E432" s="77">
        <v>1083.33</v>
      </c>
      <c r="F432" s="77">
        <v>1083.33</v>
      </c>
      <c r="G432" s="77">
        <v>1083.33</v>
      </c>
      <c r="H432" s="77">
        <v>1083.33</v>
      </c>
      <c r="I432" s="77">
        <v>1083.33</v>
      </c>
      <c r="J432" s="77">
        <v>1083.33</v>
      </c>
      <c r="K432" s="77">
        <v>1083.33</v>
      </c>
      <c r="L432" s="77">
        <v>1083.33</v>
      </c>
      <c r="M432" s="77">
        <v>1083.33</v>
      </c>
      <c r="N432" s="77">
        <v>1083.33</v>
      </c>
      <c r="O432" s="78">
        <f t="shared" si="6"/>
        <v>11916.63</v>
      </c>
    </row>
    <row r="433" spans="1:15" x14ac:dyDescent="0.25">
      <c r="A433" s="76" t="s">
        <v>258</v>
      </c>
      <c r="B433" s="76" t="s">
        <v>500</v>
      </c>
      <c r="C433" s="76" t="s">
        <v>508</v>
      </c>
      <c r="D433" s="77">
        <v>8291.67</v>
      </c>
      <c r="E433" s="77">
        <v>8291.67</v>
      </c>
      <c r="F433" s="77">
        <v>8291.67</v>
      </c>
      <c r="G433" s="77">
        <v>8291.67</v>
      </c>
      <c r="H433" s="77">
        <v>8291.67</v>
      </c>
      <c r="I433" s="77">
        <v>8291.67</v>
      </c>
      <c r="J433" s="77">
        <v>8291.67</v>
      </c>
      <c r="K433" s="77">
        <v>8291.67</v>
      </c>
      <c r="L433" s="77">
        <v>8291.67</v>
      </c>
      <c r="M433" s="77">
        <v>8291.67</v>
      </c>
      <c r="N433" s="77">
        <v>8291.67</v>
      </c>
      <c r="O433" s="78">
        <f t="shared" si="6"/>
        <v>91208.37</v>
      </c>
    </row>
    <row r="434" spans="1:15" s="83" customFormat="1" x14ac:dyDescent="0.25">
      <c r="A434" s="80" t="s">
        <v>259</v>
      </c>
      <c r="B434" s="80" t="s">
        <v>500</v>
      </c>
      <c r="C434" s="80" t="s">
        <v>501</v>
      </c>
      <c r="D434" s="81">
        <v>125</v>
      </c>
      <c r="E434" s="81">
        <v>125</v>
      </c>
      <c r="F434" s="81">
        <v>125</v>
      </c>
      <c r="G434" s="81">
        <v>125</v>
      </c>
      <c r="H434" s="81">
        <v>125</v>
      </c>
      <c r="I434" s="81">
        <v>125</v>
      </c>
      <c r="J434" s="81">
        <v>125</v>
      </c>
      <c r="K434" s="81">
        <v>125</v>
      </c>
      <c r="L434" s="81">
        <v>125</v>
      </c>
      <c r="M434" s="81">
        <v>125</v>
      </c>
      <c r="N434" s="81">
        <v>125</v>
      </c>
      <c r="O434" s="82">
        <f t="shared" si="6"/>
        <v>1375</v>
      </c>
    </row>
    <row r="435" spans="1:15" s="83" customFormat="1" x14ac:dyDescent="0.25">
      <c r="A435" s="80" t="s">
        <v>259</v>
      </c>
      <c r="B435" s="80" t="s">
        <v>500</v>
      </c>
      <c r="C435" s="80" t="s">
        <v>502</v>
      </c>
      <c r="D435" s="81">
        <v>41.67</v>
      </c>
      <c r="E435" s="81">
        <v>41.67</v>
      </c>
      <c r="F435" s="81">
        <v>41.67</v>
      </c>
      <c r="G435" s="81">
        <v>41.67</v>
      </c>
      <c r="H435" s="81">
        <v>41.67</v>
      </c>
      <c r="I435" s="81">
        <v>41.67</v>
      </c>
      <c r="J435" s="81">
        <v>41.67</v>
      </c>
      <c r="K435" s="81">
        <v>41.67</v>
      </c>
      <c r="L435" s="81">
        <v>41.67</v>
      </c>
      <c r="M435" s="81">
        <v>41.67</v>
      </c>
      <c r="N435" s="81">
        <v>41.67</v>
      </c>
      <c r="O435" s="82">
        <f t="shared" si="6"/>
        <v>458.37000000000012</v>
      </c>
    </row>
    <row r="436" spans="1:15" s="83" customFormat="1" x14ac:dyDescent="0.25">
      <c r="A436" s="80" t="s">
        <v>259</v>
      </c>
      <c r="B436" s="80" t="s">
        <v>500</v>
      </c>
      <c r="C436" s="80" t="s">
        <v>511</v>
      </c>
      <c r="D436" s="81">
        <v>916.67</v>
      </c>
      <c r="E436" s="81">
        <v>916.67</v>
      </c>
      <c r="F436" s="81">
        <v>916.67</v>
      </c>
      <c r="G436" s="81">
        <v>916.67</v>
      </c>
      <c r="H436" s="81">
        <v>916.67</v>
      </c>
      <c r="I436" s="81">
        <v>916.67</v>
      </c>
      <c r="J436" s="81">
        <v>916.67</v>
      </c>
      <c r="K436" s="81">
        <v>916.67</v>
      </c>
      <c r="L436" s="81">
        <v>916.67</v>
      </c>
      <c r="M436" s="81">
        <v>916.67</v>
      </c>
      <c r="N436" s="81">
        <v>916.67</v>
      </c>
      <c r="O436" s="82">
        <f t="shared" si="6"/>
        <v>10083.369999999999</v>
      </c>
    </row>
    <row r="437" spans="1:15" s="83" customFormat="1" x14ac:dyDescent="0.25">
      <c r="A437" s="80" t="s">
        <v>259</v>
      </c>
      <c r="B437" s="80" t="s">
        <v>500</v>
      </c>
      <c r="C437" s="80" t="s">
        <v>503</v>
      </c>
      <c r="D437" s="81">
        <v>83.33</v>
      </c>
      <c r="E437" s="81">
        <v>83.33</v>
      </c>
      <c r="F437" s="81">
        <v>83.33</v>
      </c>
      <c r="G437" s="81">
        <v>83.33</v>
      </c>
      <c r="H437" s="81">
        <v>83.33</v>
      </c>
      <c r="I437" s="81">
        <v>83.33</v>
      </c>
      <c r="J437" s="81">
        <v>83.33</v>
      </c>
      <c r="K437" s="81">
        <v>83.33</v>
      </c>
      <c r="L437" s="81">
        <v>83.33</v>
      </c>
      <c r="M437" s="81">
        <v>83.33</v>
      </c>
      <c r="N437" s="81">
        <v>83.33</v>
      </c>
      <c r="O437" s="82">
        <f t="shared" si="6"/>
        <v>916.63000000000011</v>
      </c>
    </row>
    <row r="438" spans="1:15" s="83" customFormat="1" x14ac:dyDescent="0.25">
      <c r="A438" s="80" t="s">
        <v>259</v>
      </c>
      <c r="B438" s="80" t="s">
        <v>500</v>
      </c>
      <c r="C438" s="80" t="s">
        <v>505</v>
      </c>
      <c r="D438" s="81">
        <v>83.33</v>
      </c>
      <c r="E438" s="81">
        <v>83.33</v>
      </c>
      <c r="F438" s="81">
        <v>83.33</v>
      </c>
      <c r="G438" s="81">
        <v>83.33</v>
      </c>
      <c r="H438" s="81">
        <v>83.33</v>
      </c>
      <c r="I438" s="81">
        <v>83.33</v>
      </c>
      <c r="J438" s="81">
        <v>83.33</v>
      </c>
      <c r="K438" s="81">
        <v>83.33</v>
      </c>
      <c r="L438" s="81">
        <v>83.33</v>
      </c>
      <c r="M438" s="81">
        <v>83.33</v>
      </c>
      <c r="N438" s="81">
        <v>83.33</v>
      </c>
      <c r="O438" s="82">
        <f t="shared" si="6"/>
        <v>916.63000000000011</v>
      </c>
    </row>
    <row r="439" spans="1:15" s="83" customFormat="1" x14ac:dyDescent="0.25">
      <c r="A439" s="80" t="s">
        <v>259</v>
      </c>
      <c r="B439" s="80" t="s">
        <v>500</v>
      </c>
      <c r="C439" s="80" t="s">
        <v>508</v>
      </c>
      <c r="D439" s="81">
        <v>83.33</v>
      </c>
      <c r="E439" s="81">
        <v>83.33</v>
      </c>
      <c r="F439" s="81">
        <v>83.33</v>
      </c>
      <c r="G439" s="81">
        <v>83.33</v>
      </c>
      <c r="H439" s="81">
        <v>83.33</v>
      </c>
      <c r="I439" s="81">
        <v>83.33</v>
      </c>
      <c r="J439" s="81">
        <v>83.33</v>
      </c>
      <c r="K439" s="81">
        <v>83.33</v>
      </c>
      <c r="L439" s="81">
        <v>83.33</v>
      </c>
      <c r="M439" s="81">
        <v>83.33</v>
      </c>
      <c r="N439" s="81">
        <v>83.33</v>
      </c>
      <c r="O439" s="82">
        <f t="shared" si="6"/>
        <v>916.63000000000011</v>
      </c>
    </row>
    <row r="440" spans="1:15" s="83" customFormat="1" x14ac:dyDescent="0.25">
      <c r="A440" s="80" t="s">
        <v>259</v>
      </c>
      <c r="B440" s="80" t="s">
        <v>500</v>
      </c>
      <c r="C440" s="80" t="s">
        <v>506</v>
      </c>
      <c r="D440" s="81"/>
      <c r="E440" s="81"/>
      <c r="F440" s="81"/>
      <c r="G440" s="81"/>
      <c r="H440" s="81"/>
      <c r="I440" s="81"/>
      <c r="J440" s="81"/>
      <c r="K440" s="81"/>
      <c r="L440" s="81"/>
      <c r="M440" s="81"/>
      <c r="N440" s="81"/>
      <c r="O440" s="82">
        <f t="shared" si="6"/>
        <v>0</v>
      </c>
    </row>
    <row r="441" spans="1:15" s="83" customFormat="1" x14ac:dyDescent="0.25">
      <c r="A441" s="80" t="s">
        <v>259</v>
      </c>
      <c r="B441" s="80" t="s">
        <v>500</v>
      </c>
      <c r="C441" s="80" t="s">
        <v>504</v>
      </c>
      <c r="D441" s="81"/>
      <c r="E441" s="81"/>
      <c r="F441" s="81"/>
      <c r="G441" s="81"/>
      <c r="H441" s="81"/>
      <c r="I441" s="81"/>
      <c r="J441" s="81"/>
      <c r="K441" s="81"/>
      <c r="L441" s="81"/>
      <c r="M441" s="81"/>
      <c r="N441" s="81"/>
      <c r="O441" s="82">
        <f t="shared" si="6"/>
        <v>0</v>
      </c>
    </row>
    <row r="442" spans="1:15" s="83" customFormat="1" x14ac:dyDescent="0.25">
      <c r="A442" s="80" t="s">
        <v>259</v>
      </c>
      <c r="B442" s="80" t="s">
        <v>500</v>
      </c>
      <c r="C442" s="80" t="s">
        <v>507</v>
      </c>
      <c r="D442" s="81"/>
      <c r="E442" s="81"/>
      <c r="F442" s="81"/>
      <c r="G442" s="81"/>
      <c r="H442" s="81"/>
      <c r="I442" s="81"/>
      <c r="J442" s="81"/>
      <c r="K442" s="81"/>
      <c r="L442" s="81"/>
      <c r="M442" s="81"/>
      <c r="N442" s="81"/>
      <c r="O442" s="82">
        <f t="shared" si="6"/>
        <v>0</v>
      </c>
    </row>
    <row r="443" spans="1:15" x14ac:dyDescent="0.25">
      <c r="A443" s="76" t="s">
        <v>260</v>
      </c>
      <c r="B443" s="76" t="s">
        <v>500</v>
      </c>
      <c r="C443" s="76" t="s">
        <v>501</v>
      </c>
      <c r="D443" s="77">
        <v>5166.67</v>
      </c>
      <c r="E443" s="77">
        <v>5166.67</v>
      </c>
      <c r="F443" s="77">
        <v>5166.67</v>
      </c>
      <c r="G443" s="77">
        <v>5166.67</v>
      </c>
      <c r="H443" s="77">
        <v>5166.67</v>
      </c>
      <c r="I443" s="77">
        <v>5166.67</v>
      </c>
      <c r="J443" s="77">
        <v>5166.67</v>
      </c>
      <c r="K443" s="77">
        <v>5166.67</v>
      </c>
      <c r="L443" s="77">
        <v>5166.67</v>
      </c>
      <c r="M443" s="77">
        <v>5166.67</v>
      </c>
      <c r="N443" s="77">
        <v>5166.67</v>
      </c>
      <c r="O443" s="78">
        <f t="shared" si="6"/>
        <v>56833.369999999988</v>
      </c>
    </row>
    <row r="444" spans="1:15" x14ac:dyDescent="0.25">
      <c r="A444" s="76" t="s">
        <v>260</v>
      </c>
      <c r="B444" s="76" t="s">
        <v>500</v>
      </c>
      <c r="C444" s="76" t="s">
        <v>502</v>
      </c>
      <c r="D444" s="77">
        <v>1083.33</v>
      </c>
      <c r="E444" s="77">
        <v>1083.33</v>
      </c>
      <c r="F444" s="77">
        <v>1083.33</v>
      </c>
      <c r="G444" s="77">
        <v>1083.33</v>
      </c>
      <c r="H444" s="77">
        <v>1083.33</v>
      </c>
      <c r="I444" s="77">
        <v>1083.33</v>
      </c>
      <c r="J444" s="77">
        <v>1083.33</v>
      </c>
      <c r="K444" s="77">
        <v>1083.33</v>
      </c>
      <c r="L444" s="77">
        <v>1083.33</v>
      </c>
      <c r="M444" s="77">
        <v>1083.33</v>
      </c>
      <c r="N444" s="77">
        <v>1083.33</v>
      </c>
      <c r="O444" s="78">
        <f t="shared" si="6"/>
        <v>11916.63</v>
      </c>
    </row>
    <row r="445" spans="1:15" x14ac:dyDescent="0.25">
      <c r="A445" s="76" t="s">
        <v>260</v>
      </c>
      <c r="B445" s="76" t="s">
        <v>500</v>
      </c>
      <c r="C445" s="76" t="s">
        <v>509</v>
      </c>
      <c r="D445" s="77">
        <v>16083.33</v>
      </c>
      <c r="E445" s="77">
        <v>16083.33</v>
      </c>
      <c r="F445" s="77">
        <v>16083.33</v>
      </c>
      <c r="G445" s="77">
        <v>16083.33</v>
      </c>
      <c r="H445" s="77">
        <v>16083.33</v>
      </c>
      <c r="I445" s="77">
        <v>16083.33</v>
      </c>
      <c r="J445" s="77">
        <v>16083.33</v>
      </c>
      <c r="K445" s="77">
        <v>16083.33</v>
      </c>
      <c r="L445" s="77">
        <v>16083.33</v>
      </c>
      <c r="M445" s="77">
        <v>16083.33</v>
      </c>
      <c r="N445" s="77">
        <v>16083.33</v>
      </c>
      <c r="O445" s="78">
        <f t="shared" si="6"/>
        <v>176916.62999999998</v>
      </c>
    </row>
    <row r="446" spans="1:15" x14ac:dyDescent="0.25">
      <c r="A446" s="76" t="s">
        <v>260</v>
      </c>
      <c r="B446" s="76" t="s">
        <v>500</v>
      </c>
      <c r="C446" s="76" t="s">
        <v>511</v>
      </c>
      <c r="D446" s="77">
        <v>8833.33</v>
      </c>
      <c r="E446" s="77">
        <v>8833.33</v>
      </c>
      <c r="F446" s="77">
        <v>8833.33</v>
      </c>
      <c r="G446" s="77">
        <v>8833.33</v>
      </c>
      <c r="H446" s="77">
        <v>8833.33</v>
      </c>
      <c r="I446" s="77">
        <v>8833.33</v>
      </c>
      <c r="J446" s="77">
        <v>8833.33</v>
      </c>
      <c r="K446" s="77">
        <v>8833.33</v>
      </c>
      <c r="L446" s="77">
        <v>8833.33</v>
      </c>
      <c r="M446" s="77">
        <v>8833.33</v>
      </c>
      <c r="N446" s="77">
        <v>8833.33</v>
      </c>
      <c r="O446" s="78">
        <f t="shared" si="6"/>
        <v>97166.63</v>
      </c>
    </row>
    <row r="447" spans="1:15" x14ac:dyDescent="0.25">
      <c r="A447" s="76" t="s">
        <v>260</v>
      </c>
      <c r="B447" s="76" t="s">
        <v>500</v>
      </c>
      <c r="C447" s="76" t="s">
        <v>503</v>
      </c>
      <c r="D447" s="77">
        <v>1208.33</v>
      </c>
      <c r="E447" s="77">
        <v>1208.33</v>
      </c>
      <c r="F447" s="77">
        <v>1208.33</v>
      </c>
      <c r="G447" s="77">
        <v>1208.33</v>
      </c>
      <c r="H447" s="77">
        <v>1208.33</v>
      </c>
      <c r="I447" s="77">
        <v>1208.33</v>
      </c>
      <c r="J447" s="77">
        <v>1208.33</v>
      </c>
      <c r="K447" s="77">
        <v>1208.33</v>
      </c>
      <c r="L447" s="77">
        <v>1208.33</v>
      </c>
      <c r="M447" s="77">
        <v>1208.33</v>
      </c>
      <c r="N447" s="77">
        <v>1208.33</v>
      </c>
      <c r="O447" s="78">
        <f t="shared" si="6"/>
        <v>13291.63</v>
      </c>
    </row>
    <row r="448" spans="1:15" x14ac:dyDescent="0.25">
      <c r="A448" s="76" t="s">
        <v>260</v>
      </c>
      <c r="B448" s="76" t="s">
        <v>500</v>
      </c>
      <c r="C448" s="76" t="s">
        <v>504</v>
      </c>
      <c r="D448" s="77">
        <v>833.33</v>
      </c>
      <c r="E448" s="77">
        <v>833.33</v>
      </c>
      <c r="F448" s="77">
        <v>833.33</v>
      </c>
      <c r="G448" s="77">
        <v>833.33</v>
      </c>
      <c r="H448" s="77">
        <v>833.33</v>
      </c>
      <c r="I448" s="77">
        <v>833.33</v>
      </c>
      <c r="J448" s="77">
        <v>833.33</v>
      </c>
      <c r="K448" s="77">
        <v>833.33</v>
      </c>
      <c r="L448" s="77">
        <v>833.33</v>
      </c>
      <c r="M448" s="77">
        <v>833.33</v>
      </c>
      <c r="N448" s="77">
        <v>833.33</v>
      </c>
      <c r="O448" s="78">
        <f t="shared" si="6"/>
        <v>9166.630000000001</v>
      </c>
    </row>
    <row r="449" spans="1:15" x14ac:dyDescent="0.25">
      <c r="A449" s="76" t="s">
        <v>260</v>
      </c>
      <c r="B449" s="76" t="s">
        <v>500</v>
      </c>
      <c r="C449" s="76" t="s">
        <v>505</v>
      </c>
      <c r="D449" s="77">
        <v>833.33</v>
      </c>
      <c r="E449" s="77">
        <v>833.33</v>
      </c>
      <c r="F449" s="77">
        <v>833.33</v>
      </c>
      <c r="G449" s="77">
        <v>833.33</v>
      </c>
      <c r="H449" s="77">
        <v>833.33</v>
      </c>
      <c r="I449" s="77">
        <v>833.33</v>
      </c>
      <c r="J449" s="77">
        <v>833.33</v>
      </c>
      <c r="K449" s="77">
        <v>833.33</v>
      </c>
      <c r="L449" s="77">
        <v>833.33</v>
      </c>
      <c r="M449" s="77">
        <v>833.33</v>
      </c>
      <c r="N449" s="77">
        <v>833.33</v>
      </c>
      <c r="O449" s="78">
        <f t="shared" si="6"/>
        <v>9166.630000000001</v>
      </c>
    </row>
    <row r="450" spans="1:15" x14ac:dyDescent="0.25">
      <c r="A450" s="76" t="s">
        <v>260</v>
      </c>
      <c r="B450" s="76" t="s">
        <v>500</v>
      </c>
      <c r="C450" s="76" t="s">
        <v>506</v>
      </c>
      <c r="D450" s="77">
        <v>291.67</v>
      </c>
      <c r="E450" s="77">
        <v>291.67</v>
      </c>
      <c r="F450" s="77">
        <v>291.67</v>
      </c>
      <c r="G450" s="77">
        <v>291.67</v>
      </c>
      <c r="H450" s="77">
        <v>291.67</v>
      </c>
      <c r="I450" s="77">
        <v>291.67</v>
      </c>
      <c r="J450" s="77">
        <v>291.67</v>
      </c>
      <c r="K450" s="77">
        <v>291.67</v>
      </c>
      <c r="L450" s="77">
        <v>291.67</v>
      </c>
      <c r="M450" s="77">
        <v>291.67</v>
      </c>
      <c r="N450" s="77">
        <v>291.67</v>
      </c>
      <c r="O450" s="78">
        <f t="shared" si="6"/>
        <v>3208.3700000000003</v>
      </c>
    </row>
    <row r="451" spans="1:15" x14ac:dyDescent="0.25">
      <c r="A451" s="76" t="s">
        <v>260</v>
      </c>
      <c r="B451" s="76" t="s">
        <v>500</v>
      </c>
      <c r="C451" s="76" t="s">
        <v>507</v>
      </c>
      <c r="D451" s="77">
        <v>208.33</v>
      </c>
      <c r="E451" s="77">
        <v>208.33</v>
      </c>
      <c r="F451" s="77">
        <v>208.33</v>
      </c>
      <c r="G451" s="77">
        <v>208.33</v>
      </c>
      <c r="H451" s="77">
        <v>208.33</v>
      </c>
      <c r="I451" s="77">
        <v>208.33</v>
      </c>
      <c r="J451" s="77">
        <v>208.33</v>
      </c>
      <c r="K451" s="77">
        <v>208.33</v>
      </c>
      <c r="L451" s="77">
        <v>208.33</v>
      </c>
      <c r="M451" s="77">
        <v>208.33</v>
      </c>
      <c r="N451" s="77">
        <v>208.33</v>
      </c>
      <c r="O451" s="78">
        <f t="shared" ref="O451:O514" si="7">SUM(D451:N451)</f>
        <v>2291.6299999999997</v>
      </c>
    </row>
    <row r="452" spans="1:15" x14ac:dyDescent="0.25">
      <c r="A452" s="76" t="s">
        <v>260</v>
      </c>
      <c r="B452" s="76" t="s">
        <v>500</v>
      </c>
      <c r="C452" s="76" t="s">
        <v>508</v>
      </c>
      <c r="D452" s="77">
        <v>3625</v>
      </c>
      <c r="E452" s="77">
        <v>3625</v>
      </c>
      <c r="F452" s="77">
        <v>3625</v>
      </c>
      <c r="G452" s="77">
        <v>3625</v>
      </c>
      <c r="H452" s="77">
        <v>3625</v>
      </c>
      <c r="I452" s="77">
        <v>3625</v>
      </c>
      <c r="J452" s="77">
        <v>3625</v>
      </c>
      <c r="K452" s="77">
        <v>3625</v>
      </c>
      <c r="L452" s="77">
        <v>3625</v>
      </c>
      <c r="M452" s="77">
        <v>3625</v>
      </c>
      <c r="N452" s="77">
        <v>3625</v>
      </c>
      <c r="O452" s="78">
        <f t="shared" si="7"/>
        <v>39875</v>
      </c>
    </row>
    <row r="453" spans="1:15" s="83" customFormat="1" x14ac:dyDescent="0.25">
      <c r="A453" s="80" t="s">
        <v>261</v>
      </c>
      <c r="B453" s="80" t="s">
        <v>500</v>
      </c>
      <c r="C453" s="80" t="s">
        <v>501</v>
      </c>
      <c r="D453" s="81">
        <v>5416.67</v>
      </c>
      <c r="E453" s="81">
        <v>5416.67</v>
      </c>
      <c r="F453" s="81">
        <v>5416.67</v>
      </c>
      <c r="G453" s="81">
        <v>5416.67</v>
      </c>
      <c r="H453" s="81">
        <v>5416.67</v>
      </c>
      <c r="I453" s="81">
        <v>5416.67</v>
      </c>
      <c r="J453" s="81">
        <v>5416.67</v>
      </c>
      <c r="K453" s="81">
        <v>5416.67</v>
      </c>
      <c r="L453" s="81">
        <v>5416.67</v>
      </c>
      <c r="M453" s="81">
        <v>5416.67</v>
      </c>
      <c r="N453" s="81">
        <v>5416.67</v>
      </c>
      <c r="O453" s="82">
        <f t="shared" si="7"/>
        <v>59583.369999999988</v>
      </c>
    </row>
    <row r="454" spans="1:15" s="83" customFormat="1" x14ac:dyDescent="0.25">
      <c r="A454" s="80" t="s">
        <v>261</v>
      </c>
      <c r="B454" s="80" t="s">
        <v>500</v>
      </c>
      <c r="C454" s="80" t="s">
        <v>510</v>
      </c>
      <c r="D454" s="81">
        <v>83.33</v>
      </c>
      <c r="E454" s="81">
        <v>83.33</v>
      </c>
      <c r="F454" s="81">
        <v>83.33</v>
      </c>
      <c r="G454" s="81">
        <v>83.33</v>
      </c>
      <c r="H454" s="81">
        <v>83.33</v>
      </c>
      <c r="I454" s="81">
        <v>83.33</v>
      </c>
      <c r="J454" s="81">
        <v>83.33</v>
      </c>
      <c r="K454" s="81">
        <v>83.33</v>
      </c>
      <c r="L454" s="81">
        <v>83.33</v>
      </c>
      <c r="M454" s="81">
        <v>83.33</v>
      </c>
      <c r="N454" s="81">
        <v>83.33</v>
      </c>
      <c r="O454" s="82">
        <f t="shared" si="7"/>
        <v>916.63000000000011</v>
      </c>
    </row>
    <row r="455" spans="1:15" s="83" customFormat="1" x14ac:dyDescent="0.25">
      <c r="A455" s="80" t="s">
        <v>261</v>
      </c>
      <c r="B455" s="80" t="s">
        <v>500</v>
      </c>
      <c r="C455" s="80" t="s">
        <v>502</v>
      </c>
      <c r="D455" s="81">
        <v>4291.67</v>
      </c>
      <c r="E455" s="81">
        <v>4291.67</v>
      </c>
      <c r="F455" s="81">
        <v>4291.67</v>
      </c>
      <c r="G455" s="81">
        <v>4291.67</v>
      </c>
      <c r="H455" s="81">
        <v>4291.67</v>
      </c>
      <c r="I455" s="81">
        <v>4291.67</v>
      </c>
      <c r="J455" s="81">
        <v>4291.67</v>
      </c>
      <c r="K455" s="81">
        <v>4291.67</v>
      </c>
      <c r="L455" s="81">
        <v>4291.67</v>
      </c>
      <c r="M455" s="81">
        <v>4291.67</v>
      </c>
      <c r="N455" s="81">
        <v>4291.67</v>
      </c>
      <c r="O455" s="82">
        <f t="shared" si="7"/>
        <v>47208.369999999988</v>
      </c>
    </row>
    <row r="456" spans="1:15" s="83" customFormat="1" x14ac:dyDescent="0.25">
      <c r="A456" s="80" t="s">
        <v>261</v>
      </c>
      <c r="B456" s="80" t="s">
        <v>500</v>
      </c>
      <c r="C456" s="80" t="s">
        <v>509</v>
      </c>
      <c r="D456" s="81">
        <v>10916.67</v>
      </c>
      <c r="E456" s="81">
        <v>10916.67</v>
      </c>
      <c r="F456" s="81">
        <v>10916.67</v>
      </c>
      <c r="G456" s="81">
        <v>10916.67</v>
      </c>
      <c r="H456" s="81">
        <v>10916.67</v>
      </c>
      <c r="I456" s="81">
        <v>10916.67</v>
      </c>
      <c r="J456" s="81">
        <v>10916.67</v>
      </c>
      <c r="K456" s="81">
        <v>10916.67</v>
      </c>
      <c r="L456" s="81">
        <v>10916.67</v>
      </c>
      <c r="M456" s="81">
        <v>10916.67</v>
      </c>
      <c r="N456" s="81">
        <v>10916.67</v>
      </c>
      <c r="O456" s="82">
        <f t="shared" si="7"/>
        <v>120083.37</v>
      </c>
    </row>
    <row r="457" spans="1:15" s="83" customFormat="1" x14ac:dyDescent="0.25">
      <c r="A457" s="80" t="s">
        <v>261</v>
      </c>
      <c r="B457" s="80" t="s">
        <v>500</v>
      </c>
      <c r="C457" s="80" t="s">
        <v>511</v>
      </c>
      <c r="D457" s="81">
        <v>17625</v>
      </c>
      <c r="E457" s="81">
        <v>17625</v>
      </c>
      <c r="F457" s="81">
        <v>17625</v>
      </c>
      <c r="G457" s="81">
        <v>17625</v>
      </c>
      <c r="H457" s="81">
        <v>17625</v>
      </c>
      <c r="I457" s="81">
        <v>17625</v>
      </c>
      <c r="J457" s="81">
        <v>17625</v>
      </c>
      <c r="K457" s="81">
        <v>17625</v>
      </c>
      <c r="L457" s="81">
        <v>17625</v>
      </c>
      <c r="M457" s="81">
        <v>17625</v>
      </c>
      <c r="N457" s="81">
        <v>17625</v>
      </c>
      <c r="O457" s="82">
        <f t="shared" si="7"/>
        <v>193875</v>
      </c>
    </row>
    <row r="458" spans="1:15" s="83" customFormat="1" x14ac:dyDescent="0.25">
      <c r="A458" s="80" t="s">
        <v>261</v>
      </c>
      <c r="B458" s="80" t="s">
        <v>500</v>
      </c>
      <c r="C458" s="80" t="s">
        <v>503</v>
      </c>
      <c r="D458" s="81">
        <v>2875</v>
      </c>
      <c r="E458" s="81">
        <v>2875</v>
      </c>
      <c r="F458" s="81">
        <v>2875</v>
      </c>
      <c r="G458" s="81">
        <v>2875</v>
      </c>
      <c r="H458" s="81">
        <v>2875</v>
      </c>
      <c r="I458" s="81">
        <v>2875</v>
      </c>
      <c r="J458" s="81">
        <v>2875</v>
      </c>
      <c r="K458" s="81">
        <v>2875</v>
      </c>
      <c r="L458" s="81">
        <v>2875</v>
      </c>
      <c r="M458" s="81">
        <v>2875</v>
      </c>
      <c r="N458" s="81">
        <v>2875</v>
      </c>
      <c r="O458" s="82">
        <f t="shared" si="7"/>
        <v>31625</v>
      </c>
    </row>
    <row r="459" spans="1:15" s="83" customFormat="1" x14ac:dyDescent="0.25">
      <c r="A459" s="80" t="s">
        <v>261</v>
      </c>
      <c r="B459" s="80" t="s">
        <v>500</v>
      </c>
      <c r="C459" s="80" t="s">
        <v>504</v>
      </c>
      <c r="D459" s="81">
        <v>2916.67</v>
      </c>
      <c r="E459" s="81">
        <v>2916.67</v>
      </c>
      <c r="F459" s="81">
        <v>2916.67</v>
      </c>
      <c r="G459" s="81">
        <v>2916.67</v>
      </c>
      <c r="H459" s="81">
        <v>2916.67</v>
      </c>
      <c r="I459" s="81">
        <v>2916.67</v>
      </c>
      <c r="J459" s="81">
        <v>2916.67</v>
      </c>
      <c r="K459" s="81">
        <v>2916.67</v>
      </c>
      <c r="L459" s="81">
        <v>2916.67</v>
      </c>
      <c r="M459" s="81">
        <v>2916.67</v>
      </c>
      <c r="N459" s="81">
        <v>2916.67</v>
      </c>
      <c r="O459" s="82">
        <f t="shared" si="7"/>
        <v>32083.369999999995</v>
      </c>
    </row>
    <row r="460" spans="1:15" s="83" customFormat="1" x14ac:dyDescent="0.25">
      <c r="A460" s="80" t="s">
        <v>261</v>
      </c>
      <c r="B460" s="80" t="s">
        <v>500</v>
      </c>
      <c r="C460" s="80" t="s">
        <v>505</v>
      </c>
      <c r="D460" s="81">
        <v>2166.67</v>
      </c>
      <c r="E460" s="81">
        <v>2166.67</v>
      </c>
      <c r="F460" s="81">
        <v>2166.67</v>
      </c>
      <c r="G460" s="81">
        <v>2166.67</v>
      </c>
      <c r="H460" s="81">
        <v>2166.67</v>
      </c>
      <c r="I460" s="81">
        <v>2166.67</v>
      </c>
      <c r="J460" s="81">
        <v>2166.67</v>
      </c>
      <c r="K460" s="81">
        <v>2166.67</v>
      </c>
      <c r="L460" s="81">
        <v>2166.67</v>
      </c>
      <c r="M460" s="81">
        <v>2166.67</v>
      </c>
      <c r="N460" s="81">
        <v>2166.67</v>
      </c>
      <c r="O460" s="82">
        <f t="shared" si="7"/>
        <v>23833.369999999995</v>
      </c>
    </row>
    <row r="461" spans="1:15" s="83" customFormat="1" x14ac:dyDescent="0.25">
      <c r="A461" s="80" t="s">
        <v>261</v>
      </c>
      <c r="B461" s="80" t="s">
        <v>500</v>
      </c>
      <c r="C461" s="80" t="s">
        <v>506</v>
      </c>
      <c r="D461" s="81">
        <v>791.67</v>
      </c>
      <c r="E461" s="81">
        <v>791.67</v>
      </c>
      <c r="F461" s="81">
        <v>791.67</v>
      </c>
      <c r="G461" s="81">
        <v>791.67</v>
      </c>
      <c r="H461" s="81">
        <v>791.67</v>
      </c>
      <c r="I461" s="81">
        <v>791.67</v>
      </c>
      <c r="J461" s="81">
        <v>791.67</v>
      </c>
      <c r="K461" s="81">
        <v>791.67</v>
      </c>
      <c r="L461" s="81">
        <v>791.67</v>
      </c>
      <c r="M461" s="81">
        <v>791.67</v>
      </c>
      <c r="N461" s="81">
        <v>791.67</v>
      </c>
      <c r="O461" s="82">
        <f t="shared" si="7"/>
        <v>8708.369999999999</v>
      </c>
    </row>
    <row r="462" spans="1:15" s="83" customFormat="1" x14ac:dyDescent="0.25">
      <c r="A462" s="80" t="s">
        <v>261</v>
      </c>
      <c r="B462" s="80" t="s">
        <v>500</v>
      </c>
      <c r="C462" s="80" t="s">
        <v>507</v>
      </c>
      <c r="D462" s="81">
        <v>500</v>
      </c>
      <c r="E462" s="81">
        <v>500</v>
      </c>
      <c r="F462" s="81">
        <v>500</v>
      </c>
      <c r="G462" s="81">
        <v>500</v>
      </c>
      <c r="H462" s="81">
        <v>500</v>
      </c>
      <c r="I462" s="81">
        <v>500</v>
      </c>
      <c r="J462" s="81">
        <v>500</v>
      </c>
      <c r="K462" s="81">
        <v>500</v>
      </c>
      <c r="L462" s="81">
        <v>500</v>
      </c>
      <c r="M462" s="81">
        <v>500</v>
      </c>
      <c r="N462" s="81">
        <v>500</v>
      </c>
      <c r="O462" s="82">
        <f t="shared" si="7"/>
        <v>5500</v>
      </c>
    </row>
    <row r="463" spans="1:15" s="83" customFormat="1" x14ac:dyDescent="0.25">
      <c r="A463" s="80" t="s">
        <v>261</v>
      </c>
      <c r="B463" s="80" t="s">
        <v>500</v>
      </c>
      <c r="C463" s="80" t="s">
        <v>508</v>
      </c>
      <c r="D463" s="81">
        <v>5375</v>
      </c>
      <c r="E463" s="81">
        <v>5375</v>
      </c>
      <c r="F463" s="81">
        <v>5375</v>
      </c>
      <c r="G463" s="81">
        <v>5375</v>
      </c>
      <c r="H463" s="81">
        <v>5375</v>
      </c>
      <c r="I463" s="81">
        <v>5375</v>
      </c>
      <c r="J463" s="81">
        <v>5375</v>
      </c>
      <c r="K463" s="81">
        <v>5375</v>
      </c>
      <c r="L463" s="81">
        <v>5375</v>
      </c>
      <c r="M463" s="81">
        <v>5375</v>
      </c>
      <c r="N463" s="81">
        <v>5375</v>
      </c>
      <c r="O463" s="82">
        <f t="shared" si="7"/>
        <v>59125</v>
      </c>
    </row>
    <row r="464" spans="1:15" x14ac:dyDescent="0.25">
      <c r="A464" s="76" t="s">
        <v>262</v>
      </c>
      <c r="B464" s="76" t="s">
        <v>500</v>
      </c>
      <c r="C464" s="76" t="s">
        <v>503</v>
      </c>
      <c r="D464" s="77">
        <v>41.67</v>
      </c>
      <c r="E464" s="77">
        <v>41.67</v>
      </c>
      <c r="F464" s="77">
        <v>41.67</v>
      </c>
      <c r="G464" s="77">
        <v>41.67</v>
      </c>
      <c r="H464" s="77">
        <v>41.67</v>
      </c>
      <c r="I464" s="77">
        <v>41.67</v>
      </c>
      <c r="J464" s="77">
        <v>41.67</v>
      </c>
      <c r="K464" s="77">
        <v>41.67</v>
      </c>
      <c r="L464" s="77">
        <v>41.67</v>
      </c>
      <c r="M464" s="77">
        <v>41.67</v>
      </c>
      <c r="N464" s="77">
        <v>41.67</v>
      </c>
      <c r="O464" s="78">
        <f t="shared" si="7"/>
        <v>458.37000000000012</v>
      </c>
    </row>
    <row r="465" spans="1:15" x14ac:dyDescent="0.25">
      <c r="A465" s="76" t="s">
        <v>262</v>
      </c>
      <c r="B465" s="76" t="s">
        <v>500</v>
      </c>
      <c r="C465" s="76" t="s">
        <v>505</v>
      </c>
      <c r="D465" s="77">
        <v>83.33</v>
      </c>
      <c r="E465" s="77">
        <v>83.33</v>
      </c>
      <c r="F465" s="77">
        <v>83.33</v>
      </c>
      <c r="G465" s="77">
        <v>83.33</v>
      </c>
      <c r="H465" s="77">
        <v>83.33</v>
      </c>
      <c r="I465" s="77">
        <v>83.33</v>
      </c>
      <c r="J465" s="77">
        <v>83.33</v>
      </c>
      <c r="K465" s="77">
        <v>83.33</v>
      </c>
      <c r="L465" s="77">
        <v>83.33</v>
      </c>
      <c r="M465" s="77">
        <v>83.33</v>
      </c>
      <c r="N465" s="77">
        <v>83.33</v>
      </c>
      <c r="O465" s="78">
        <f t="shared" si="7"/>
        <v>916.63000000000011</v>
      </c>
    </row>
    <row r="466" spans="1:15" x14ac:dyDescent="0.25">
      <c r="A466" s="76" t="s">
        <v>262</v>
      </c>
      <c r="B466" s="76" t="s">
        <v>500</v>
      </c>
      <c r="C466" s="76" t="s">
        <v>508</v>
      </c>
      <c r="D466" s="77">
        <v>41.67</v>
      </c>
      <c r="E466" s="77">
        <v>41.67</v>
      </c>
      <c r="F466" s="77">
        <v>41.67</v>
      </c>
      <c r="G466" s="77">
        <v>41.67</v>
      </c>
      <c r="H466" s="77">
        <v>41.67</v>
      </c>
      <c r="I466" s="77">
        <v>41.67</v>
      </c>
      <c r="J466" s="77">
        <v>41.67</v>
      </c>
      <c r="K466" s="77">
        <v>41.67</v>
      </c>
      <c r="L466" s="77">
        <v>41.67</v>
      </c>
      <c r="M466" s="77">
        <v>41.67</v>
      </c>
      <c r="N466" s="77">
        <v>41.67</v>
      </c>
      <c r="O466" s="78">
        <f t="shared" si="7"/>
        <v>458.37000000000012</v>
      </c>
    </row>
    <row r="467" spans="1:15" x14ac:dyDescent="0.25">
      <c r="A467" s="76" t="s">
        <v>262</v>
      </c>
      <c r="B467" s="76" t="s">
        <v>500</v>
      </c>
      <c r="C467" s="76" t="s">
        <v>501</v>
      </c>
      <c r="O467" s="78">
        <f t="shared" si="7"/>
        <v>0</v>
      </c>
    </row>
    <row r="468" spans="1:15" x14ac:dyDescent="0.25">
      <c r="A468" s="76" t="s">
        <v>262</v>
      </c>
      <c r="B468" s="76" t="s">
        <v>500</v>
      </c>
      <c r="C468" s="76" t="s">
        <v>506</v>
      </c>
      <c r="O468" s="78">
        <f t="shared" si="7"/>
        <v>0</v>
      </c>
    </row>
    <row r="469" spans="1:15" x14ac:dyDescent="0.25">
      <c r="A469" s="76" t="s">
        <v>262</v>
      </c>
      <c r="B469" s="76" t="s">
        <v>500</v>
      </c>
      <c r="C469" s="76" t="s">
        <v>507</v>
      </c>
      <c r="O469" s="78">
        <f t="shared" si="7"/>
        <v>0</v>
      </c>
    </row>
    <row r="470" spans="1:15" s="83" customFormat="1" x14ac:dyDescent="0.25">
      <c r="A470" s="80" t="s">
        <v>263</v>
      </c>
      <c r="B470" s="80" t="s">
        <v>500</v>
      </c>
      <c r="C470" s="80" t="s">
        <v>501</v>
      </c>
      <c r="D470" s="81">
        <v>5625</v>
      </c>
      <c r="E470" s="81">
        <v>5625</v>
      </c>
      <c r="F470" s="81">
        <v>5625</v>
      </c>
      <c r="G470" s="81">
        <v>5625</v>
      </c>
      <c r="H470" s="81">
        <v>5625</v>
      </c>
      <c r="I470" s="81">
        <v>5625</v>
      </c>
      <c r="J470" s="81">
        <v>5625</v>
      </c>
      <c r="K470" s="81">
        <v>5625</v>
      </c>
      <c r="L470" s="81">
        <v>5625</v>
      </c>
      <c r="M470" s="81">
        <v>5625</v>
      </c>
      <c r="N470" s="81">
        <v>5625</v>
      </c>
      <c r="O470" s="82">
        <f t="shared" si="7"/>
        <v>61875</v>
      </c>
    </row>
    <row r="471" spans="1:15" s="83" customFormat="1" x14ac:dyDescent="0.25">
      <c r="A471" s="80" t="s">
        <v>263</v>
      </c>
      <c r="B471" s="80" t="s">
        <v>500</v>
      </c>
      <c r="C471" s="80" t="s">
        <v>510</v>
      </c>
      <c r="D471" s="81">
        <v>41.67</v>
      </c>
      <c r="E471" s="81">
        <v>41.67</v>
      </c>
      <c r="F471" s="81">
        <v>41.67</v>
      </c>
      <c r="G471" s="81">
        <v>41.67</v>
      </c>
      <c r="H471" s="81">
        <v>41.67</v>
      </c>
      <c r="I471" s="81">
        <v>41.67</v>
      </c>
      <c r="J471" s="81">
        <v>41.67</v>
      </c>
      <c r="K471" s="81">
        <v>41.67</v>
      </c>
      <c r="L471" s="81">
        <v>41.67</v>
      </c>
      <c r="M471" s="81">
        <v>41.67</v>
      </c>
      <c r="N471" s="81">
        <v>41.67</v>
      </c>
      <c r="O471" s="82">
        <f t="shared" si="7"/>
        <v>458.37000000000012</v>
      </c>
    </row>
    <row r="472" spans="1:15" s="83" customFormat="1" x14ac:dyDescent="0.25">
      <c r="A472" s="80" t="s">
        <v>263</v>
      </c>
      <c r="B472" s="80" t="s">
        <v>500</v>
      </c>
      <c r="C472" s="80" t="s">
        <v>502</v>
      </c>
      <c r="D472" s="81">
        <v>1375</v>
      </c>
      <c r="E472" s="81">
        <v>1375</v>
      </c>
      <c r="F472" s="81">
        <v>1375</v>
      </c>
      <c r="G472" s="81">
        <v>1375</v>
      </c>
      <c r="H472" s="81">
        <v>1375</v>
      </c>
      <c r="I472" s="81">
        <v>1375</v>
      </c>
      <c r="J472" s="81">
        <v>1375</v>
      </c>
      <c r="K472" s="81">
        <v>1375</v>
      </c>
      <c r="L472" s="81">
        <v>1375</v>
      </c>
      <c r="M472" s="81">
        <v>1375</v>
      </c>
      <c r="N472" s="81">
        <v>1375</v>
      </c>
      <c r="O472" s="82">
        <f t="shared" si="7"/>
        <v>15125</v>
      </c>
    </row>
    <row r="473" spans="1:15" s="83" customFormat="1" x14ac:dyDescent="0.25">
      <c r="A473" s="80" t="s">
        <v>263</v>
      </c>
      <c r="B473" s="80" t="s">
        <v>500</v>
      </c>
      <c r="C473" s="80" t="s">
        <v>509</v>
      </c>
      <c r="D473" s="81">
        <v>8125</v>
      </c>
      <c r="E473" s="81">
        <v>8125</v>
      </c>
      <c r="F473" s="81">
        <v>8125</v>
      </c>
      <c r="G473" s="81">
        <v>8125</v>
      </c>
      <c r="H473" s="81">
        <v>8125</v>
      </c>
      <c r="I473" s="81">
        <v>8125</v>
      </c>
      <c r="J473" s="81">
        <v>8125</v>
      </c>
      <c r="K473" s="81">
        <v>8125</v>
      </c>
      <c r="L473" s="81">
        <v>8125</v>
      </c>
      <c r="M473" s="81">
        <v>8125</v>
      </c>
      <c r="N473" s="81">
        <v>8125</v>
      </c>
      <c r="O473" s="82">
        <f t="shared" si="7"/>
        <v>89375</v>
      </c>
    </row>
    <row r="474" spans="1:15" s="83" customFormat="1" x14ac:dyDescent="0.25">
      <c r="A474" s="80" t="s">
        <v>263</v>
      </c>
      <c r="B474" s="80" t="s">
        <v>500</v>
      </c>
      <c r="C474" s="80" t="s">
        <v>511</v>
      </c>
      <c r="D474" s="81">
        <v>8833.33</v>
      </c>
      <c r="E474" s="81">
        <v>8833.33</v>
      </c>
      <c r="F474" s="81">
        <v>8833.33</v>
      </c>
      <c r="G474" s="81">
        <v>8833.33</v>
      </c>
      <c r="H474" s="81">
        <v>8833.33</v>
      </c>
      <c r="I474" s="81">
        <v>8833.33</v>
      </c>
      <c r="J474" s="81">
        <v>8833.33</v>
      </c>
      <c r="K474" s="81">
        <v>8833.33</v>
      </c>
      <c r="L474" s="81">
        <v>8833.33</v>
      </c>
      <c r="M474" s="81">
        <v>8833.33</v>
      </c>
      <c r="N474" s="81">
        <v>8833.33</v>
      </c>
      <c r="O474" s="82">
        <f t="shared" si="7"/>
        <v>97166.63</v>
      </c>
    </row>
    <row r="475" spans="1:15" s="83" customFormat="1" x14ac:dyDescent="0.25">
      <c r="A475" s="80" t="s">
        <v>263</v>
      </c>
      <c r="B475" s="80" t="s">
        <v>500</v>
      </c>
      <c r="C475" s="80" t="s">
        <v>503</v>
      </c>
      <c r="D475" s="81">
        <v>1416.67</v>
      </c>
      <c r="E475" s="81">
        <v>1416.67</v>
      </c>
      <c r="F475" s="81">
        <v>1416.67</v>
      </c>
      <c r="G475" s="81">
        <v>1416.67</v>
      </c>
      <c r="H475" s="81">
        <v>1416.67</v>
      </c>
      <c r="I475" s="81">
        <v>1416.67</v>
      </c>
      <c r="J475" s="81">
        <v>1416.67</v>
      </c>
      <c r="K475" s="81">
        <v>1416.67</v>
      </c>
      <c r="L475" s="81">
        <v>1416.67</v>
      </c>
      <c r="M475" s="81">
        <v>1416.67</v>
      </c>
      <c r="N475" s="81">
        <v>1416.67</v>
      </c>
      <c r="O475" s="82">
        <f t="shared" si="7"/>
        <v>15583.37</v>
      </c>
    </row>
    <row r="476" spans="1:15" s="83" customFormat="1" x14ac:dyDescent="0.25">
      <c r="A476" s="80" t="s">
        <v>263</v>
      </c>
      <c r="B476" s="80" t="s">
        <v>500</v>
      </c>
      <c r="C476" s="80" t="s">
        <v>504</v>
      </c>
      <c r="D476" s="81">
        <v>833.33</v>
      </c>
      <c r="E476" s="81">
        <v>833.33</v>
      </c>
      <c r="F476" s="81">
        <v>833.33</v>
      </c>
      <c r="G476" s="81">
        <v>833.33</v>
      </c>
      <c r="H476" s="81">
        <v>833.33</v>
      </c>
      <c r="I476" s="81">
        <v>833.33</v>
      </c>
      <c r="J476" s="81">
        <v>833.33</v>
      </c>
      <c r="K476" s="81">
        <v>833.33</v>
      </c>
      <c r="L476" s="81">
        <v>833.33</v>
      </c>
      <c r="M476" s="81">
        <v>833.33</v>
      </c>
      <c r="N476" s="81">
        <v>833.33</v>
      </c>
      <c r="O476" s="82">
        <f t="shared" si="7"/>
        <v>9166.630000000001</v>
      </c>
    </row>
    <row r="477" spans="1:15" s="83" customFormat="1" x14ac:dyDescent="0.25">
      <c r="A477" s="80" t="s">
        <v>263</v>
      </c>
      <c r="B477" s="80" t="s">
        <v>500</v>
      </c>
      <c r="C477" s="80" t="s">
        <v>505</v>
      </c>
      <c r="D477" s="81">
        <v>958.33</v>
      </c>
      <c r="E477" s="81">
        <v>958.33</v>
      </c>
      <c r="F477" s="81">
        <v>958.33</v>
      </c>
      <c r="G477" s="81">
        <v>958.33</v>
      </c>
      <c r="H477" s="81">
        <v>958.33</v>
      </c>
      <c r="I477" s="81">
        <v>958.33</v>
      </c>
      <c r="J477" s="81">
        <v>958.33</v>
      </c>
      <c r="K477" s="81">
        <v>958.33</v>
      </c>
      <c r="L477" s="81">
        <v>958.33</v>
      </c>
      <c r="M477" s="81">
        <v>958.33</v>
      </c>
      <c r="N477" s="81">
        <v>958.33</v>
      </c>
      <c r="O477" s="82">
        <f t="shared" si="7"/>
        <v>10541.630000000001</v>
      </c>
    </row>
    <row r="478" spans="1:15" s="83" customFormat="1" x14ac:dyDescent="0.25">
      <c r="A478" s="80" t="s">
        <v>263</v>
      </c>
      <c r="B478" s="80" t="s">
        <v>500</v>
      </c>
      <c r="C478" s="80" t="s">
        <v>506</v>
      </c>
      <c r="D478" s="81">
        <v>375</v>
      </c>
      <c r="E478" s="81">
        <v>375</v>
      </c>
      <c r="F478" s="81">
        <v>375</v>
      </c>
      <c r="G478" s="81">
        <v>375</v>
      </c>
      <c r="H478" s="81">
        <v>375</v>
      </c>
      <c r="I478" s="81">
        <v>375</v>
      </c>
      <c r="J478" s="81">
        <v>375</v>
      </c>
      <c r="K478" s="81">
        <v>375</v>
      </c>
      <c r="L478" s="81">
        <v>375</v>
      </c>
      <c r="M478" s="81">
        <v>375</v>
      </c>
      <c r="N478" s="81">
        <v>375</v>
      </c>
      <c r="O478" s="82">
        <f t="shared" si="7"/>
        <v>4125</v>
      </c>
    </row>
    <row r="479" spans="1:15" s="83" customFormat="1" x14ac:dyDescent="0.25">
      <c r="A479" s="80" t="s">
        <v>263</v>
      </c>
      <c r="B479" s="80" t="s">
        <v>500</v>
      </c>
      <c r="C479" s="80" t="s">
        <v>507</v>
      </c>
      <c r="D479" s="81">
        <v>250</v>
      </c>
      <c r="E479" s="81">
        <v>250</v>
      </c>
      <c r="F479" s="81">
        <v>250</v>
      </c>
      <c r="G479" s="81">
        <v>250</v>
      </c>
      <c r="H479" s="81">
        <v>250</v>
      </c>
      <c r="I479" s="81">
        <v>250</v>
      </c>
      <c r="J479" s="81">
        <v>250</v>
      </c>
      <c r="K479" s="81">
        <v>250</v>
      </c>
      <c r="L479" s="81">
        <v>250</v>
      </c>
      <c r="M479" s="81">
        <v>250</v>
      </c>
      <c r="N479" s="81">
        <v>250</v>
      </c>
      <c r="O479" s="82">
        <f t="shared" si="7"/>
        <v>2750</v>
      </c>
    </row>
    <row r="480" spans="1:15" s="83" customFormat="1" x14ac:dyDescent="0.25">
      <c r="A480" s="80" t="s">
        <v>263</v>
      </c>
      <c r="B480" s="80" t="s">
        <v>500</v>
      </c>
      <c r="C480" s="80" t="s">
        <v>508</v>
      </c>
      <c r="D480" s="81">
        <v>3833.33</v>
      </c>
      <c r="E480" s="81">
        <v>3833.33</v>
      </c>
      <c r="F480" s="81">
        <v>3833.33</v>
      </c>
      <c r="G480" s="81">
        <v>3833.33</v>
      </c>
      <c r="H480" s="81">
        <v>3833.33</v>
      </c>
      <c r="I480" s="81">
        <v>3833.33</v>
      </c>
      <c r="J480" s="81">
        <v>3833.33</v>
      </c>
      <c r="K480" s="81">
        <v>3833.33</v>
      </c>
      <c r="L480" s="81">
        <v>3833.33</v>
      </c>
      <c r="M480" s="81">
        <v>3833.33</v>
      </c>
      <c r="N480" s="81">
        <v>3833.33</v>
      </c>
      <c r="O480" s="82">
        <f t="shared" si="7"/>
        <v>42166.630000000012</v>
      </c>
    </row>
    <row r="481" spans="1:15" x14ac:dyDescent="0.25">
      <c r="A481" s="76" t="s">
        <v>264</v>
      </c>
      <c r="B481" s="76" t="s">
        <v>500</v>
      </c>
      <c r="C481" s="76" t="s">
        <v>502</v>
      </c>
      <c r="D481" s="77">
        <v>83.33</v>
      </c>
      <c r="E481" s="77">
        <v>83.33</v>
      </c>
      <c r="F481" s="77">
        <v>83.33</v>
      </c>
      <c r="G481" s="77">
        <v>83.33</v>
      </c>
      <c r="H481" s="77">
        <v>83.33</v>
      </c>
      <c r="I481" s="77">
        <v>83.33</v>
      </c>
      <c r="J481" s="77">
        <v>83.33</v>
      </c>
      <c r="K481" s="77">
        <v>83.33</v>
      </c>
      <c r="L481" s="77">
        <v>83.33</v>
      </c>
      <c r="M481" s="77">
        <v>83.33</v>
      </c>
      <c r="N481" s="77">
        <v>83.33</v>
      </c>
      <c r="O481" s="78">
        <f t="shared" si="7"/>
        <v>916.63000000000011</v>
      </c>
    </row>
    <row r="482" spans="1:15" x14ac:dyDescent="0.25">
      <c r="A482" s="76" t="s">
        <v>264</v>
      </c>
      <c r="B482" s="76" t="s">
        <v>500</v>
      </c>
      <c r="C482" s="76" t="s">
        <v>509</v>
      </c>
      <c r="D482" s="77">
        <v>125</v>
      </c>
      <c r="E482" s="77">
        <v>125</v>
      </c>
      <c r="F482" s="77">
        <v>125</v>
      </c>
      <c r="G482" s="77">
        <v>125</v>
      </c>
      <c r="H482" s="77">
        <v>125</v>
      </c>
      <c r="I482" s="77">
        <v>125</v>
      </c>
      <c r="J482" s="77">
        <v>125</v>
      </c>
      <c r="K482" s="77">
        <v>125</v>
      </c>
      <c r="L482" s="77">
        <v>125</v>
      </c>
      <c r="M482" s="77">
        <v>125</v>
      </c>
      <c r="N482" s="77">
        <v>125</v>
      </c>
      <c r="O482" s="78">
        <f t="shared" si="7"/>
        <v>1375</v>
      </c>
    </row>
    <row r="483" spans="1:15" x14ac:dyDescent="0.25">
      <c r="A483" s="76" t="s">
        <v>264</v>
      </c>
      <c r="B483" s="76" t="s">
        <v>500</v>
      </c>
      <c r="C483" s="76" t="s">
        <v>511</v>
      </c>
      <c r="D483" s="77">
        <v>166.67</v>
      </c>
      <c r="E483" s="77">
        <v>166.67</v>
      </c>
      <c r="F483" s="77">
        <v>166.67</v>
      </c>
      <c r="G483" s="77">
        <v>166.67</v>
      </c>
      <c r="H483" s="77">
        <v>166.67</v>
      </c>
      <c r="I483" s="77">
        <v>166.67</v>
      </c>
      <c r="J483" s="77">
        <v>166.67</v>
      </c>
      <c r="K483" s="77">
        <v>166.67</v>
      </c>
      <c r="L483" s="77">
        <v>166.67</v>
      </c>
      <c r="M483" s="77">
        <v>166.67</v>
      </c>
      <c r="N483" s="77">
        <v>166.67</v>
      </c>
      <c r="O483" s="78">
        <f t="shared" si="7"/>
        <v>1833.3700000000001</v>
      </c>
    </row>
    <row r="484" spans="1:15" x14ac:dyDescent="0.25">
      <c r="A484" s="76" t="s">
        <v>264</v>
      </c>
      <c r="B484" s="76" t="s">
        <v>500</v>
      </c>
      <c r="C484" s="76" t="s">
        <v>503</v>
      </c>
      <c r="D484" s="77">
        <v>41.67</v>
      </c>
      <c r="E484" s="77">
        <v>41.67</v>
      </c>
      <c r="F484" s="77">
        <v>41.67</v>
      </c>
      <c r="G484" s="77">
        <v>41.67</v>
      </c>
      <c r="H484" s="77">
        <v>41.67</v>
      </c>
      <c r="I484" s="77">
        <v>41.67</v>
      </c>
      <c r="J484" s="77">
        <v>41.67</v>
      </c>
      <c r="K484" s="77">
        <v>41.67</v>
      </c>
      <c r="L484" s="77">
        <v>41.67</v>
      </c>
      <c r="M484" s="77">
        <v>41.67</v>
      </c>
      <c r="N484" s="77">
        <v>41.67</v>
      </c>
      <c r="O484" s="78">
        <f t="shared" si="7"/>
        <v>458.37000000000012</v>
      </c>
    </row>
    <row r="485" spans="1:15" x14ac:dyDescent="0.25">
      <c r="A485" s="76" t="s">
        <v>264</v>
      </c>
      <c r="B485" s="76" t="s">
        <v>500</v>
      </c>
      <c r="C485" s="76" t="s">
        <v>505</v>
      </c>
      <c r="D485" s="77">
        <v>83.33</v>
      </c>
      <c r="E485" s="77">
        <v>83.33</v>
      </c>
      <c r="F485" s="77">
        <v>83.33</v>
      </c>
      <c r="G485" s="77">
        <v>83.33</v>
      </c>
      <c r="H485" s="77">
        <v>83.33</v>
      </c>
      <c r="I485" s="77">
        <v>83.33</v>
      </c>
      <c r="J485" s="77">
        <v>83.33</v>
      </c>
      <c r="K485" s="77">
        <v>83.33</v>
      </c>
      <c r="L485" s="77">
        <v>83.33</v>
      </c>
      <c r="M485" s="77">
        <v>83.33</v>
      </c>
      <c r="N485" s="77">
        <v>83.33</v>
      </c>
      <c r="O485" s="78">
        <f t="shared" si="7"/>
        <v>916.63000000000011</v>
      </c>
    </row>
    <row r="486" spans="1:15" x14ac:dyDescent="0.25">
      <c r="A486" s="76" t="s">
        <v>264</v>
      </c>
      <c r="B486" s="76" t="s">
        <v>500</v>
      </c>
      <c r="C486" s="76" t="s">
        <v>508</v>
      </c>
      <c r="D486" s="77">
        <v>41.67</v>
      </c>
      <c r="E486" s="77">
        <v>41.67</v>
      </c>
      <c r="F486" s="77">
        <v>41.67</v>
      </c>
      <c r="G486" s="77">
        <v>41.67</v>
      </c>
      <c r="H486" s="77">
        <v>41.67</v>
      </c>
      <c r="I486" s="77">
        <v>41.67</v>
      </c>
      <c r="J486" s="77">
        <v>41.67</v>
      </c>
      <c r="K486" s="77">
        <v>41.67</v>
      </c>
      <c r="L486" s="77">
        <v>41.67</v>
      </c>
      <c r="M486" s="77">
        <v>41.67</v>
      </c>
      <c r="N486" s="77">
        <v>41.67</v>
      </c>
      <c r="O486" s="78">
        <f t="shared" si="7"/>
        <v>458.37000000000012</v>
      </c>
    </row>
    <row r="487" spans="1:15" x14ac:dyDescent="0.25">
      <c r="A487" s="76" t="s">
        <v>264</v>
      </c>
      <c r="B487" s="76" t="s">
        <v>500</v>
      </c>
      <c r="C487" s="76" t="s">
        <v>501</v>
      </c>
      <c r="O487" s="78">
        <f t="shared" si="7"/>
        <v>0</v>
      </c>
    </row>
    <row r="488" spans="1:15" x14ac:dyDescent="0.25">
      <c r="A488" s="76" t="s">
        <v>264</v>
      </c>
      <c r="B488" s="76" t="s">
        <v>500</v>
      </c>
      <c r="C488" s="76" t="s">
        <v>506</v>
      </c>
      <c r="O488" s="78">
        <f t="shared" si="7"/>
        <v>0</v>
      </c>
    </row>
    <row r="489" spans="1:15" x14ac:dyDescent="0.25">
      <c r="A489" s="76" t="s">
        <v>264</v>
      </c>
      <c r="B489" s="76" t="s">
        <v>500</v>
      </c>
      <c r="C489" s="76" t="s">
        <v>507</v>
      </c>
      <c r="O489" s="78">
        <f t="shared" si="7"/>
        <v>0</v>
      </c>
    </row>
    <row r="490" spans="1:15" s="83" customFormat="1" x14ac:dyDescent="0.25">
      <c r="A490" s="80" t="s">
        <v>265</v>
      </c>
      <c r="B490" s="80" t="s">
        <v>500</v>
      </c>
      <c r="C490" s="80" t="s">
        <v>501</v>
      </c>
      <c r="D490" s="81">
        <v>27041.67</v>
      </c>
      <c r="E490" s="81">
        <v>27041.67</v>
      </c>
      <c r="F490" s="81">
        <v>27041.67</v>
      </c>
      <c r="G490" s="81">
        <v>27041.67</v>
      </c>
      <c r="H490" s="81">
        <v>27041.67</v>
      </c>
      <c r="I490" s="81">
        <v>27041.67</v>
      </c>
      <c r="J490" s="81">
        <v>27041.67</v>
      </c>
      <c r="K490" s="81">
        <v>27041.67</v>
      </c>
      <c r="L490" s="81">
        <v>27041.67</v>
      </c>
      <c r="M490" s="81">
        <v>27041.67</v>
      </c>
      <c r="N490" s="81">
        <v>27041.67</v>
      </c>
      <c r="O490" s="82">
        <f t="shared" si="7"/>
        <v>297458.36999999988</v>
      </c>
    </row>
    <row r="491" spans="1:15" s="83" customFormat="1" x14ac:dyDescent="0.25">
      <c r="A491" s="80" t="s">
        <v>265</v>
      </c>
      <c r="B491" s="80" t="s">
        <v>500</v>
      </c>
      <c r="C491" s="80" t="s">
        <v>510</v>
      </c>
      <c r="D491" s="81">
        <v>291.67</v>
      </c>
      <c r="E491" s="81">
        <v>291.67</v>
      </c>
      <c r="F491" s="81">
        <v>291.67</v>
      </c>
      <c r="G491" s="81">
        <v>291.67</v>
      </c>
      <c r="H491" s="81">
        <v>291.67</v>
      </c>
      <c r="I491" s="81">
        <v>291.67</v>
      </c>
      <c r="J491" s="81">
        <v>291.67</v>
      </c>
      <c r="K491" s="81">
        <v>291.67</v>
      </c>
      <c r="L491" s="81">
        <v>291.67</v>
      </c>
      <c r="M491" s="81">
        <v>291.67</v>
      </c>
      <c r="N491" s="81">
        <v>291.67</v>
      </c>
      <c r="O491" s="82">
        <f t="shared" si="7"/>
        <v>3208.3700000000003</v>
      </c>
    </row>
    <row r="492" spans="1:15" s="83" customFormat="1" x14ac:dyDescent="0.25">
      <c r="A492" s="80" t="s">
        <v>265</v>
      </c>
      <c r="B492" s="80" t="s">
        <v>500</v>
      </c>
      <c r="C492" s="80" t="s">
        <v>502</v>
      </c>
      <c r="D492" s="81">
        <v>19250</v>
      </c>
      <c r="E492" s="81">
        <v>19250</v>
      </c>
      <c r="F492" s="81">
        <v>19250</v>
      </c>
      <c r="G492" s="81">
        <v>19250</v>
      </c>
      <c r="H492" s="81">
        <v>19250</v>
      </c>
      <c r="I492" s="81">
        <v>19250</v>
      </c>
      <c r="J492" s="81">
        <v>19250</v>
      </c>
      <c r="K492" s="81">
        <v>19250</v>
      </c>
      <c r="L492" s="81">
        <v>19250</v>
      </c>
      <c r="M492" s="81">
        <v>19250</v>
      </c>
      <c r="N492" s="81">
        <v>19250</v>
      </c>
      <c r="O492" s="82">
        <f t="shared" si="7"/>
        <v>211750</v>
      </c>
    </row>
    <row r="493" spans="1:15" s="83" customFormat="1" x14ac:dyDescent="0.25">
      <c r="A493" s="80" t="s">
        <v>265</v>
      </c>
      <c r="B493" s="80" t="s">
        <v>500</v>
      </c>
      <c r="C493" s="80" t="s">
        <v>509</v>
      </c>
      <c r="D493" s="81">
        <v>59708.33</v>
      </c>
      <c r="E493" s="81">
        <v>59708.33</v>
      </c>
      <c r="F493" s="81">
        <v>59708.33</v>
      </c>
      <c r="G493" s="81">
        <v>59708.33</v>
      </c>
      <c r="H493" s="81">
        <v>59708.33</v>
      </c>
      <c r="I493" s="81">
        <v>59708.33</v>
      </c>
      <c r="J493" s="81">
        <v>59708.33</v>
      </c>
      <c r="K493" s="81">
        <v>59708.33</v>
      </c>
      <c r="L493" s="81">
        <v>59708.33</v>
      </c>
      <c r="M493" s="81">
        <v>59708.33</v>
      </c>
      <c r="N493" s="81">
        <v>59708.33</v>
      </c>
      <c r="O493" s="82">
        <f t="shared" si="7"/>
        <v>656791.63</v>
      </c>
    </row>
    <row r="494" spans="1:15" s="83" customFormat="1" x14ac:dyDescent="0.25">
      <c r="A494" s="80" t="s">
        <v>265</v>
      </c>
      <c r="B494" s="80" t="s">
        <v>500</v>
      </c>
      <c r="C494" s="80" t="s">
        <v>503</v>
      </c>
      <c r="D494" s="81">
        <v>19250</v>
      </c>
      <c r="E494" s="81">
        <v>19250</v>
      </c>
      <c r="F494" s="81">
        <v>19250</v>
      </c>
      <c r="G494" s="81">
        <v>19250</v>
      </c>
      <c r="H494" s="81">
        <v>19250</v>
      </c>
      <c r="I494" s="81">
        <v>19250</v>
      </c>
      <c r="J494" s="81">
        <v>19250</v>
      </c>
      <c r="K494" s="81">
        <v>19250</v>
      </c>
      <c r="L494" s="81">
        <v>19250</v>
      </c>
      <c r="M494" s="81">
        <v>19250</v>
      </c>
      <c r="N494" s="81">
        <v>19250</v>
      </c>
      <c r="O494" s="82">
        <f t="shared" si="7"/>
        <v>211750</v>
      </c>
    </row>
    <row r="495" spans="1:15" s="83" customFormat="1" x14ac:dyDescent="0.25">
      <c r="A495" s="80" t="s">
        <v>265</v>
      </c>
      <c r="B495" s="80" t="s">
        <v>500</v>
      </c>
      <c r="C495" s="80" t="s">
        <v>504</v>
      </c>
      <c r="D495" s="81">
        <v>12916.67</v>
      </c>
      <c r="E495" s="81">
        <v>12916.67</v>
      </c>
      <c r="F495" s="81">
        <v>12916.67</v>
      </c>
      <c r="G495" s="81">
        <v>12916.67</v>
      </c>
      <c r="H495" s="81">
        <v>12916.67</v>
      </c>
      <c r="I495" s="81">
        <v>12916.67</v>
      </c>
      <c r="J495" s="81">
        <v>12916.67</v>
      </c>
      <c r="K495" s="81">
        <v>12916.67</v>
      </c>
      <c r="L495" s="81">
        <v>12916.67</v>
      </c>
      <c r="M495" s="81">
        <v>12916.67</v>
      </c>
      <c r="N495" s="81">
        <v>12916.67</v>
      </c>
      <c r="O495" s="82">
        <f t="shared" si="7"/>
        <v>142083.37</v>
      </c>
    </row>
    <row r="496" spans="1:15" s="83" customFormat="1" x14ac:dyDescent="0.25">
      <c r="A496" s="80" t="s">
        <v>265</v>
      </c>
      <c r="B496" s="80" t="s">
        <v>500</v>
      </c>
      <c r="C496" s="80" t="s">
        <v>505</v>
      </c>
      <c r="D496" s="81">
        <v>14666.67</v>
      </c>
      <c r="E496" s="81">
        <v>14666.67</v>
      </c>
      <c r="F496" s="81">
        <v>14666.67</v>
      </c>
      <c r="G496" s="81">
        <v>14666.67</v>
      </c>
      <c r="H496" s="81">
        <v>14666.67</v>
      </c>
      <c r="I496" s="81">
        <v>14666.67</v>
      </c>
      <c r="J496" s="81">
        <v>14666.67</v>
      </c>
      <c r="K496" s="81">
        <v>14666.67</v>
      </c>
      <c r="L496" s="81">
        <v>14666.67</v>
      </c>
      <c r="M496" s="81">
        <v>14666.67</v>
      </c>
      <c r="N496" s="81">
        <v>14666.67</v>
      </c>
      <c r="O496" s="82">
        <f t="shared" si="7"/>
        <v>161333.37000000002</v>
      </c>
    </row>
    <row r="497" spans="1:15" s="83" customFormat="1" x14ac:dyDescent="0.25">
      <c r="A497" s="80" t="s">
        <v>265</v>
      </c>
      <c r="B497" s="80" t="s">
        <v>500</v>
      </c>
      <c r="C497" s="80" t="s">
        <v>506</v>
      </c>
      <c r="D497" s="81">
        <v>5833.33</v>
      </c>
      <c r="E497" s="81">
        <v>5833.33</v>
      </c>
      <c r="F497" s="81">
        <v>5833.33</v>
      </c>
      <c r="G497" s="81">
        <v>5833.33</v>
      </c>
      <c r="H497" s="81">
        <v>5833.33</v>
      </c>
      <c r="I497" s="81">
        <v>5833.33</v>
      </c>
      <c r="J497" s="81">
        <v>5833.33</v>
      </c>
      <c r="K497" s="81">
        <v>5833.33</v>
      </c>
      <c r="L497" s="81">
        <v>5833.33</v>
      </c>
      <c r="M497" s="81">
        <v>5833.33</v>
      </c>
      <c r="N497" s="81">
        <v>5833.33</v>
      </c>
      <c r="O497" s="82">
        <f t="shared" si="7"/>
        <v>64166.630000000012</v>
      </c>
    </row>
    <row r="498" spans="1:15" s="83" customFormat="1" x14ac:dyDescent="0.25">
      <c r="A498" s="80" t="s">
        <v>265</v>
      </c>
      <c r="B498" s="80" t="s">
        <v>500</v>
      </c>
      <c r="C498" s="80" t="s">
        <v>507</v>
      </c>
      <c r="D498" s="81">
        <v>3291.67</v>
      </c>
      <c r="E498" s="81">
        <v>3291.67</v>
      </c>
      <c r="F498" s="81">
        <v>3291.67</v>
      </c>
      <c r="G498" s="81">
        <v>3291.67</v>
      </c>
      <c r="H498" s="81">
        <v>3291.67</v>
      </c>
      <c r="I498" s="81">
        <v>3291.67</v>
      </c>
      <c r="J498" s="81">
        <v>3291.67</v>
      </c>
      <c r="K498" s="81">
        <v>3291.67</v>
      </c>
      <c r="L498" s="81">
        <v>3291.67</v>
      </c>
      <c r="M498" s="81">
        <v>3291.67</v>
      </c>
      <c r="N498" s="81">
        <v>3291.67</v>
      </c>
      <c r="O498" s="82">
        <f t="shared" si="7"/>
        <v>36208.369999999988</v>
      </c>
    </row>
    <row r="499" spans="1:15" s="83" customFormat="1" x14ac:dyDescent="0.25">
      <c r="A499" s="80" t="s">
        <v>265</v>
      </c>
      <c r="B499" s="80" t="s">
        <v>500</v>
      </c>
      <c r="C499" s="80" t="s">
        <v>508</v>
      </c>
      <c r="D499" s="81">
        <v>19833.330000000002</v>
      </c>
      <c r="E499" s="81">
        <v>19833.330000000002</v>
      </c>
      <c r="F499" s="81">
        <v>19833.330000000002</v>
      </c>
      <c r="G499" s="81">
        <v>19833.330000000002</v>
      </c>
      <c r="H499" s="81">
        <v>19833.330000000002</v>
      </c>
      <c r="I499" s="81">
        <v>19833.330000000002</v>
      </c>
      <c r="J499" s="81">
        <v>19833.330000000002</v>
      </c>
      <c r="K499" s="81">
        <v>19833.330000000002</v>
      </c>
      <c r="L499" s="81">
        <v>19833.330000000002</v>
      </c>
      <c r="M499" s="81">
        <v>19833.330000000002</v>
      </c>
      <c r="N499" s="81">
        <v>19833.330000000002</v>
      </c>
      <c r="O499" s="82">
        <f t="shared" si="7"/>
        <v>218166.63000000006</v>
      </c>
    </row>
    <row r="500" spans="1:15" x14ac:dyDescent="0.25">
      <c r="A500" s="76" t="s">
        <v>266</v>
      </c>
      <c r="B500" s="76" t="s">
        <v>500</v>
      </c>
      <c r="C500" s="76" t="s">
        <v>501</v>
      </c>
      <c r="D500" s="77">
        <v>4791.67</v>
      </c>
      <c r="E500" s="77">
        <v>4791.67</v>
      </c>
      <c r="F500" s="77">
        <v>4791.67</v>
      </c>
      <c r="G500" s="77">
        <v>4791.67</v>
      </c>
      <c r="H500" s="77">
        <v>4791.67</v>
      </c>
      <c r="I500" s="77">
        <v>4791.67</v>
      </c>
      <c r="J500" s="77">
        <v>4791.67</v>
      </c>
      <c r="K500" s="77">
        <v>4791.67</v>
      </c>
      <c r="L500" s="77">
        <v>4791.67</v>
      </c>
      <c r="M500" s="77">
        <v>4791.67</v>
      </c>
      <c r="N500" s="77">
        <v>4791.67</v>
      </c>
      <c r="O500" s="78">
        <f t="shared" si="7"/>
        <v>52708.369999999988</v>
      </c>
    </row>
    <row r="501" spans="1:15" x14ac:dyDescent="0.25">
      <c r="A501" s="76" t="s">
        <v>266</v>
      </c>
      <c r="B501" s="76" t="s">
        <v>500</v>
      </c>
      <c r="C501" s="76" t="s">
        <v>502</v>
      </c>
      <c r="D501" s="77">
        <v>708.33</v>
      </c>
      <c r="E501" s="77">
        <v>708.33</v>
      </c>
      <c r="F501" s="77">
        <v>708.33</v>
      </c>
      <c r="G501" s="77">
        <v>708.33</v>
      </c>
      <c r="H501" s="77">
        <v>708.33</v>
      </c>
      <c r="I501" s="77">
        <v>708.33</v>
      </c>
      <c r="J501" s="77">
        <v>708.33</v>
      </c>
      <c r="K501" s="77">
        <v>708.33</v>
      </c>
      <c r="L501" s="77">
        <v>708.33</v>
      </c>
      <c r="M501" s="77">
        <v>708.33</v>
      </c>
      <c r="N501" s="77">
        <v>708.33</v>
      </c>
      <c r="O501" s="78">
        <f t="shared" si="7"/>
        <v>7791.63</v>
      </c>
    </row>
    <row r="502" spans="1:15" x14ac:dyDescent="0.25">
      <c r="A502" s="76" t="s">
        <v>266</v>
      </c>
      <c r="B502" s="76" t="s">
        <v>500</v>
      </c>
      <c r="C502" s="76" t="s">
        <v>509</v>
      </c>
      <c r="D502" s="77">
        <v>8708.33</v>
      </c>
      <c r="E502" s="77">
        <v>8708.33</v>
      </c>
      <c r="F502" s="77">
        <v>8708.33</v>
      </c>
      <c r="G502" s="77">
        <v>8708.33</v>
      </c>
      <c r="H502" s="77">
        <v>8708.33</v>
      </c>
      <c r="I502" s="77">
        <v>8708.33</v>
      </c>
      <c r="J502" s="77">
        <v>8708.33</v>
      </c>
      <c r="K502" s="77">
        <v>8708.33</v>
      </c>
      <c r="L502" s="77">
        <v>8708.33</v>
      </c>
      <c r="M502" s="77">
        <v>8708.33</v>
      </c>
      <c r="N502" s="77">
        <v>8708.33</v>
      </c>
      <c r="O502" s="78">
        <f t="shared" si="7"/>
        <v>95791.63</v>
      </c>
    </row>
    <row r="503" spans="1:15" x14ac:dyDescent="0.25">
      <c r="A503" s="76" t="s">
        <v>266</v>
      </c>
      <c r="B503" s="76" t="s">
        <v>500</v>
      </c>
      <c r="C503" s="76" t="s">
        <v>503</v>
      </c>
      <c r="D503" s="77">
        <v>666.67</v>
      </c>
      <c r="E503" s="77">
        <v>666.67</v>
      </c>
      <c r="F503" s="77">
        <v>666.67</v>
      </c>
      <c r="G503" s="77">
        <v>666.67</v>
      </c>
      <c r="H503" s="77">
        <v>666.67</v>
      </c>
      <c r="I503" s="77">
        <v>666.67</v>
      </c>
      <c r="J503" s="77">
        <v>666.67</v>
      </c>
      <c r="K503" s="77">
        <v>666.67</v>
      </c>
      <c r="L503" s="77">
        <v>666.67</v>
      </c>
      <c r="M503" s="77">
        <v>666.67</v>
      </c>
      <c r="N503" s="77">
        <v>666.67</v>
      </c>
      <c r="O503" s="78">
        <f t="shared" si="7"/>
        <v>7333.37</v>
      </c>
    </row>
    <row r="504" spans="1:15" x14ac:dyDescent="0.25">
      <c r="A504" s="76" t="s">
        <v>266</v>
      </c>
      <c r="B504" s="76" t="s">
        <v>500</v>
      </c>
      <c r="C504" s="76" t="s">
        <v>504</v>
      </c>
      <c r="D504" s="77">
        <v>291.67</v>
      </c>
      <c r="E504" s="77">
        <v>291.67</v>
      </c>
      <c r="F504" s="77">
        <v>291.67</v>
      </c>
      <c r="G504" s="77">
        <v>291.67</v>
      </c>
      <c r="H504" s="77">
        <v>291.67</v>
      </c>
      <c r="I504" s="77">
        <v>291.67</v>
      </c>
      <c r="J504" s="77">
        <v>291.67</v>
      </c>
      <c r="K504" s="77">
        <v>291.67</v>
      </c>
      <c r="L504" s="77">
        <v>291.67</v>
      </c>
      <c r="M504" s="77">
        <v>291.67</v>
      </c>
      <c r="N504" s="77">
        <v>291.67</v>
      </c>
      <c r="O504" s="78">
        <f t="shared" si="7"/>
        <v>3208.3700000000003</v>
      </c>
    </row>
    <row r="505" spans="1:15" x14ac:dyDescent="0.25">
      <c r="A505" s="76" t="s">
        <v>266</v>
      </c>
      <c r="B505" s="76" t="s">
        <v>500</v>
      </c>
      <c r="C505" s="76" t="s">
        <v>505</v>
      </c>
      <c r="D505" s="77">
        <v>500</v>
      </c>
      <c r="E505" s="77">
        <v>500</v>
      </c>
      <c r="F505" s="77">
        <v>500</v>
      </c>
      <c r="G505" s="77">
        <v>500</v>
      </c>
      <c r="H505" s="77">
        <v>500</v>
      </c>
      <c r="I505" s="77">
        <v>500</v>
      </c>
      <c r="J505" s="77">
        <v>500</v>
      </c>
      <c r="K505" s="77">
        <v>500</v>
      </c>
      <c r="L505" s="77">
        <v>500</v>
      </c>
      <c r="M505" s="77">
        <v>500</v>
      </c>
      <c r="N505" s="77">
        <v>500</v>
      </c>
      <c r="O505" s="78">
        <f t="shared" si="7"/>
        <v>5500</v>
      </c>
    </row>
    <row r="506" spans="1:15" x14ac:dyDescent="0.25">
      <c r="A506" s="76" t="s">
        <v>266</v>
      </c>
      <c r="B506" s="76" t="s">
        <v>500</v>
      </c>
      <c r="C506" s="76" t="s">
        <v>506</v>
      </c>
      <c r="D506" s="77">
        <v>208.33</v>
      </c>
      <c r="E506" s="77">
        <v>208.33</v>
      </c>
      <c r="F506" s="77">
        <v>208.33</v>
      </c>
      <c r="G506" s="77">
        <v>208.33</v>
      </c>
      <c r="H506" s="77">
        <v>208.33</v>
      </c>
      <c r="I506" s="77">
        <v>208.33</v>
      </c>
      <c r="J506" s="77">
        <v>208.33</v>
      </c>
      <c r="K506" s="77">
        <v>208.33</v>
      </c>
      <c r="L506" s="77">
        <v>208.33</v>
      </c>
      <c r="M506" s="77">
        <v>208.33</v>
      </c>
      <c r="N506" s="77">
        <v>208.33</v>
      </c>
      <c r="O506" s="78">
        <f t="shared" si="7"/>
        <v>2291.6299999999997</v>
      </c>
    </row>
    <row r="507" spans="1:15" x14ac:dyDescent="0.25">
      <c r="A507" s="76" t="s">
        <v>266</v>
      </c>
      <c r="B507" s="76" t="s">
        <v>500</v>
      </c>
      <c r="C507" s="76" t="s">
        <v>507</v>
      </c>
      <c r="D507" s="77">
        <v>83.33</v>
      </c>
      <c r="E507" s="77">
        <v>83.33</v>
      </c>
      <c r="F507" s="77">
        <v>83.33</v>
      </c>
      <c r="G507" s="77">
        <v>83.33</v>
      </c>
      <c r="H507" s="77">
        <v>83.33</v>
      </c>
      <c r="I507" s="77">
        <v>83.33</v>
      </c>
      <c r="J507" s="77">
        <v>83.33</v>
      </c>
      <c r="K507" s="77">
        <v>83.33</v>
      </c>
      <c r="L507" s="77">
        <v>83.33</v>
      </c>
      <c r="M507" s="77">
        <v>83.33</v>
      </c>
      <c r="N507" s="77">
        <v>83.33</v>
      </c>
      <c r="O507" s="78">
        <f t="shared" si="7"/>
        <v>916.63000000000011</v>
      </c>
    </row>
    <row r="508" spans="1:15" x14ac:dyDescent="0.25">
      <c r="A508" s="76" t="s">
        <v>266</v>
      </c>
      <c r="B508" s="76" t="s">
        <v>500</v>
      </c>
      <c r="C508" s="76" t="s">
        <v>508</v>
      </c>
      <c r="D508" s="77">
        <v>3250</v>
      </c>
      <c r="E508" s="77">
        <v>3250</v>
      </c>
      <c r="F508" s="77">
        <v>3250</v>
      </c>
      <c r="G508" s="77">
        <v>3250</v>
      </c>
      <c r="H508" s="77">
        <v>3250</v>
      </c>
      <c r="I508" s="77">
        <v>3250</v>
      </c>
      <c r="J508" s="77">
        <v>3250</v>
      </c>
      <c r="K508" s="77">
        <v>3250</v>
      </c>
      <c r="L508" s="77">
        <v>3250</v>
      </c>
      <c r="M508" s="77">
        <v>3250</v>
      </c>
      <c r="N508" s="77">
        <v>3250</v>
      </c>
      <c r="O508" s="78">
        <f t="shared" si="7"/>
        <v>35750</v>
      </c>
    </row>
    <row r="509" spans="1:15" x14ac:dyDescent="0.25">
      <c r="A509" s="76" t="s">
        <v>266</v>
      </c>
      <c r="B509" s="76" t="s">
        <v>500</v>
      </c>
      <c r="C509" s="76" t="s">
        <v>511</v>
      </c>
      <c r="O509" s="78">
        <f t="shared" si="7"/>
        <v>0</v>
      </c>
    </row>
    <row r="510" spans="1:15" s="83" customFormat="1" x14ac:dyDescent="0.25">
      <c r="A510" s="80" t="s">
        <v>267</v>
      </c>
      <c r="B510" s="80" t="s">
        <v>500</v>
      </c>
      <c r="C510" s="80" t="s">
        <v>501</v>
      </c>
      <c r="D510" s="81">
        <v>83.33</v>
      </c>
      <c r="E510" s="81">
        <v>83.33</v>
      </c>
      <c r="F510" s="81">
        <v>83.33</v>
      </c>
      <c r="G510" s="81">
        <v>83.33</v>
      </c>
      <c r="H510" s="81">
        <v>83.33</v>
      </c>
      <c r="I510" s="81">
        <v>83.33</v>
      </c>
      <c r="J510" s="81">
        <v>83.33</v>
      </c>
      <c r="K510" s="81">
        <v>83.33</v>
      </c>
      <c r="L510" s="81">
        <v>83.33</v>
      </c>
      <c r="M510" s="81">
        <v>83.33</v>
      </c>
      <c r="N510" s="81">
        <v>83.33</v>
      </c>
      <c r="O510" s="82">
        <f t="shared" si="7"/>
        <v>916.63000000000011</v>
      </c>
    </row>
    <row r="511" spans="1:15" s="83" customFormat="1" x14ac:dyDescent="0.25">
      <c r="A511" s="80" t="s">
        <v>267</v>
      </c>
      <c r="B511" s="80" t="s">
        <v>500</v>
      </c>
      <c r="C511" s="80" t="s">
        <v>509</v>
      </c>
      <c r="D511" s="81">
        <v>2916.67</v>
      </c>
      <c r="E511" s="81">
        <v>2916.67</v>
      </c>
      <c r="F511" s="81">
        <v>2916.67</v>
      </c>
      <c r="G511" s="81">
        <v>2916.67</v>
      </c>
      <c r="H511" s="81">
        <v>2916.67</v>
      </c>
      <c r="I511" s="81">
        <v>2916.67</v>
      </c>
      <c r="J511" s="81">
        <v>2916.67</v>
      </c>
      <c r="K511" s="81">
        <v>2916.67</v>
      </c>
      <c r="L511" s="81">
        <v>2916.67</v>
      </c>
      <c r="M511" s="81">
        <v>2916.67</v>
      </c>
      <c r="N511" s="81">
        <v>2916.67</v>
      </c>
      <c r="O511" s="82">
        <f t="shared" si="7"/>
        <v>32083.369999999995</v>
      </c>
    </row>
    <row r="512" spans="1:15" s="83" customFormat="1" x14ac:dyDescent="0.25">
      <c r="A512" s="80" t="s">
        <v>267</v>
      </c>
      <c r="B512" s="80" t="s">
        <v>500</v>
      </c>
      <c r="C512" s="80" t="s">
        <v>511</v>
      </c>
      <c r="D512" s="81">
        <v>958.33</v>
      </c>
      <c r="E512" s="81">
        <v>958.33</v>
      </c>
      <c r="F512" s="81">
        <v>958.33</v>
      </c>
      <c r="G512" s="81">
        <v>958.33</v>
      </c>
      <c r="H512" s="81">
        <v>958.33</v>
      </c>
      <c r="I512" s="81">
        <v>958.33</v>
      </c>
      <c r="J512" s="81">
        <v>958.33</v>
      </c>
      <c r="K512" s="81">
        <v>958.33</v>
      </c>
      <c r="L512" s="81">
        <v>958.33</v>
      </c>
      <c r="M512" s="81">
        <v>958.33</v>
      </c>
      <c r="N512" s="81">
        <v>958.33</v>
      </c>
      <c r="O512" s="82">
        <f t="shared" si="7"/>
        <v>10541.630000000001</v>
      </c>
    </row>
    <row r="513" spans="1:15" s="83" customFormat="1" x14ac:dyDescent="0.25">
      <c r="A513" s="80" t="s">
        <v>267</v>
      </c>
      <c r="B513" s="80" t="s">
        <v>500</v>
      </c>
      <c r="C513" s="80" t="s">
        <v>503</v>
      </c>
      <c r="D513" s="81">
        <v>166.67</v>
      </c>
      <c r="E513" s="81">
        <v>166.67</v>
      </c>
      <c r="F513" s="81">
        <v>166.67</v>
      </c>
      <c r="G513" s="81">
        <v>166.67</v>
      </c>
      <c r="H513" s="81">
        <v>166.67</v>
      </c>
      <c r="I513" s="81">
        <v>166.67</v>
      </c>
      <c r="J513" s="81">
        <v>166.67</v>
      </c>
      <c r="K513" s="81">
        <v>166.67</v>
      </c>
      <c r="L513" s="81">
        <v>166.67</v>
      </c>
      <c r="M513" s="81">
        <v>166.67</v>
      </c>
      <c r="N513" s="81">
        <v>166.67</v>
      </c>
      <c r="O513" s="82">
        <f t="shared" si="7"/>
        <v>1833.3700000000001</v>
      </c>
    </row>
    <row r="514" spans="1:15" s="83" customFormat="1" x14ac:dyDescent="0.25">
      <c r="A514" s="80" t="s">
        <v>267</v>
      </c>
      <c r="B514" s="80" t="s">
        <v>500</v>
      </c>
      <c r="C514" s="80" t="s">
        <v>504</v>
      </c>
      <c r="D514" s="81">
        <v>41.67</v>
      </c>
      <c r="E514" s="81">
        <v>41.67</v>
      </c>
      <c r="F514" s="81">
        <v>41.67</v>
      </c>
      <c r="G514" s="81">
        <v>41.67</v>
      </c>
      <c r="H514" s="81">
        <v>41.67</v>
      </c>
      <c r="I514" s="81">
        <v>41.67</v>
      </c>
      <c r="J514" s="81">
        <v>41.67</v>
      </c>
      <c r="K514" s="81">
        <v>41.67</v>
      </c>
      <c r="L514" s="81">
        <v>41.67</v>
      </c>
      <c r="M514" s="81">
        <v>41.67</v>
      </c>
      <c r="N514" s="81">
        <v>41.67</v>
      </c>
      <c r="O514" s="82">
        <f t="shared" si="7"/>
        <v>458.37000000000012</v>
      </c>
    </row>
    <row r="515" spans="1:15" s="83" customFormat="1" x14ac:dyDescent="0.25">
      <c r="A515" s="80" t="s">
        <v>267</v>
      </c>
      <c r="B515" s="80" t="s">
        <v>500</v>
      </c>
      <c r="C515" s="80" t="s">
        <v>505</v>
      </c>
      <c r="D515" s="81">
        <v>166.67</v>
      </c>
      <c r="E515" s="81">
        <v>166.67</v>
      </c>
      <c r="F515" s="81">
        <v>166.67</v>
      </c>
      <c r="G515" s="81">
        <v>166.67</v>
      </c>
      <c r="H515" s="81">
        <v>166.67</v>
      </c>
      <c r="I515" s="81">
        <v>166.67</v>
      </c>
      <c r="J515" s="81">
        <v>166.67</v>
      </c>
      <c r="K515" s="81">
        <v>166.67</v>
      </c>
      <c r="L515" s="81">
        <v>166.67</v>
      </c>
      <c r="M515" s="81">
        <v>166.67</v>
      </c>
      <c r="N515" s="81">
        <v>166.67</v>
      </c>
      <c r="O515" s="82">
        <f t="shared" ref="O515:O578" si="8">SUM(D515:N515)</f>
        <v>1833.3700000000001</v>
      </c>
    </row>
    <row r="516" spans="1:15" s="83" customFormat="1" x14ac:dyDescent="0.25">
      <c r="A516" s="80" t="s">
        <v>267</v>
      </c>
      <c r="B516" s="80" t="s">
        <v>500</v>
      </c>
      <c r="C516" s="80" t="s">
        <v>507</v>
      </c>
      <c r="D516" s="81">
        <v>41.67</v>
      </c>
      <c r="E516" s="81">
        <v>41.67</v>
      </c>
      <c r="F516" s="81">
        <v>41.67</v>
      </c>
      <c r="G516" s="81">
        <v>41.67</v>
      </c>
      <c r="H516" s="81">
        <v>41.67</v>
      </c>
      <c r="I516" s="81">
        <v>41.67</v>
      </c>
      <c r="J516" s="81">
        <v>41.67</v>
      </c>
      <c r="K516" s="81">
        <v>41.67</v>
      </c>
      <c r="L516" s="81">
        <v>41.67</v>
      </c>
      <c r="M516" s="81">
        <v>41.67</v>
      </c>
      <c r="N516" s="81">
        <v>41.67</v>
      </c>
      <c r="O516" s="82">
        <f t="shared" si="8"/>
        <v>458.37000000000012</v>
      </c>
    </row>
    <row r="517" spans="1:15" s="83" customFormat="1" x14ac:dyDescent="0.25">
      <c r="A517" s="80" t="s">
        <v>267</v>
      </c>
      <c r="B517" s="80" t="s">
        <v>500</v>
      </c>
      <c r="C517" s="80" t="s">
        <v>508</v>
      </c>
      <c r="D517" s="81">
        <v>166.67</v>
      </c>
      <c r="E517" s="81">
        <v>166.67</v>
      </c>
      <c r="F517" s="81">
        <v>166.67</v>
      </c>
      <c r="G517" s="81">
        <v>166.67</v>
      </c>
      <c r="H517" s="81">
        <v>166.67</v>
      </c>
      <c r="I517" s="81">
        <v>166.67</v>
      </c>
      <c r="J517" s="81">
        <v>166.67</v>
      </c>
      <c r="K517" s="81">
        <v>166.67</v>
      </c>
      <c r="L517" s="81">
        <v>166.67</v>
      </c>
      <c r="M517" s="81">
        <v>166.67</v>
      </c>
      <c r="N517" s="81">
        <v>166.67</v>
      </c>
      <c r="O517" s="82">
        <f t="shared" si="8"/>
        <v>1833.3700000000001</v>
      </c>
    </row>
    <row r="518" spans="1:15" s="83" customFormat="1" x14ac:dyDescent="0.25">
      <c r="A518" s="80" t="s">
        <v>267</v>
      </c>
      <c r="B518" s="80" t="s">
        <v>500</v>
      </c>
      <c r="C518" s="80" t="s">
        <v>506</v>
      </c>
      <c r="D518" s="81"/>
      <c r="E518" s="81"/>
      <c r="F518" s="81"/>
      <c r="G518" s="81"/>
      <c r="H518" s="81"/>
      <c r="I518" s="81"/>
      <c r="J518" s="81"/>
      <c r="K518" s="81"/>
      <c r="L518" s="81"/>
      <c r="M518" s="81"/>
      <c r="N518" s="81"/>
      <c r="O518" s="82">
        <f t="shared" si="8"/>
        <v>0</v>
      </c>
    </row>
    <row r="519" spans="1:15" s="83" customFormat="1" x14ac:dyDescent="0.25">
      <c r="A519" s="80" t="s">
        <v>267</v>
      </c>
      <c r="B519" s="80" t="s">
        <v>500</v>
      </c>
      <c r="C519" s="80" t="s">
        <v>510</v>
      </c>
      <c r="D519" s="81"/>
      <c r="E519" s="81"/>
      <c r="F519" s="81"/>
      <c r="G519" s="81"/>
      <c r="H519" s="81"/>
      <c r="I519" s="81"/>
      <c r="J519" s="81"/>
      <c r="K519" s="81"/>
      <c r="L519" s="81"/>
      <c r="M519" s="81"/>
      <c r="N519" s="81"/>
      <c r="O519" s="82">
        <f t="shared" si="8"/>
        <v>0</v>
      </c>
    </row>
    <row r="520" spans="1:15" x14ac:dyDescent="0.25">
      <c r="A520" s="76" t="s">
        <v>268</v>
      </c>
      <c r="B520" s="76" t="s">
        <v>500</v>
      </c>
      <c r="C520" s="76" t="s">
        <v>502</v>
      </c>
      <c r="D520" s="77">
        <v>416.67</v>
      </c>
      <c r="E520" s="77">
        <v>416.67</v>
      </c>
      <c r="F520" s="77">
        <v>416.67</v>
      </c>
      <c r="G520" s="77">
        <v>416.67</v>
      </c>
      <c r="H520" s="77">
        <v>416.67</v>
      </c>
      <c r="I520" s="77">
        <v>416.67</v>
      </c>
      <c r="J520" s="77">
        <v>416.67</v>
      </c>
      <c r="K520" s="77">
        <v>416.67</v>
      </c>
      <c r="L520" s="77">
        <v>416.67</v>
      </c>
      <c r="M520" s="77">
        <v>416.67</v>
      </c>
      <c r="N520" s="77">
        <v>416.67</v>
      </c>
      <c r="O520" s="78">
        <f t="shared" si="8"/>
        <v>4583.37</v>
      </c>
    </row>
    <row r="521" spans="1:15" x14ac:dyDescent="0.25">
      <c r="A521" s="76" t="s">
        <v>268</v>
      </c>
      <c r="B521" s="76" t="s">
        <v>500</v>
      </c>
      <c r="C521" s="76" t="s">
        <v>504</v>
      </c>
      <c r="D521" s="77">
        <v>166.67</v>
      </c>
      <c r="E521" s="77">
        <v>166.67</v>
      </c>
      <c r="F521" s="77">
        <v>166.67</v>
      </c>
      <c r="G521" s="77">
        <v>166.67</v>
      </c>
      <c r="H521" s="77">
        <v>166.67</v>
      </c>
      <c r="I521" s="77">
        <v>166.67</v>
      </c>
      <c r="J521" s="77">
        <v>166.67</v>
      </c>
      <c r="K521" s="77">
        <v>166.67</v>
      </c>
      <c r="L521" s="77">
        <v>166.67</v>
      </c>
      <c r="M521" s="77">
        <v>166.67</v>
      </c>
      <c r="N521" s="77">
        <v>166.67</v>
      </c>
      <c r="O521" s="78">
        <f t="shared" si="8"/>
        <v>1833.3700000000001</v>
      </c>
    </row>
    <row r="522" spans="1:15" s="83" customFormat="1" x14ac:dyDescent="0.25">
      <c r="A522" s="80" t="s">
        <v>269</v>
      </c>
      <c r="B522" s="80" t="s">
        <v>500</v>
      </c>
      <c r="C522" s="80" t="s">
        <v>501</v>
      </c>
      <c r="D522" s="81">
        <v>86916.67</v>
      </c>
      <c r="E522" s="81">
        <v>86916.67</v>
      </c>
      <c r="F522" s="81">
        <v>86916.67</v>
      </c>
      <c r="G522" s="81">
        <v>86916.67</v>
      </c>
      <c r="H522" s="81">
        <v>86916.67</v>
      </c>
      <c r="I522" s="81">
        <v>86916.67</v>
      </c>
      <c r="J522" s="81">
        <v>86916.67</v>
      </c>
      <c r="K522" s="81">
        <v>86916.67</v>
      </c>
      <c r="L522" s="81">
        <v>86916.67</v>
      </c>
      <c r="M522" s="81">
        <v>86916.67</v>
      </c>
      <c r="N522" s="81">
        <v>86916.67</v>
      </c>
      <c r="O522" s="82">
        <f t="shared" si="8"/>
        <v>956083.37000000011</v>
      </c>
    </row>
    <row r="523" spans="1:15" s="83" customFormat="1" x14ac:dyDescent="0.25">
      <c r="A523" s="80" t="s">
        <v>269</v>
      </c>
      <c r="B523" s="80" t="s">
        <v>500</v>
      </c>
      <c r="C523" s="80" t="s">
        <v>510</v>
      </c>
      <c r="D523" s="81">
        <v>500</v>
      </c>
      <c r="E523" s="81">
        <v>500</v>
      </c>
      <c r="F523" s="81">
        <v>500</v>
      </c>
      <c r="G523" s="81">
        <v>500</v>
      </c>
      <c r="H523" s="81">
        <v>500</v>
      </c>
      <c r="I523" s="81">
        <v>500</v>
      </c>
      <c r="J523" s="81">
        <v>500</v>
      </c>
      <c r="K523" s="81">
        <v>500</v>
      </c>
      <c r="L523" s="81">
        <v>500</v>
      </c>
      <c r="M523" s="81">
        <v>500</v>
      </c>
      <c r="N523" s="81">
        <v>500</v>
      </c>
      <c r="O523" s="82">
        <f t="shared" si="8"/>
        <v>5500</v>
      </c>
    </row>
    <row r="524" spans="1:15" s="83" customFormat="1" x14ac:dyDescent="0.25">
      <c r="A524" s="80" t="s">
        <v>269</v>
      </c>
      <c r="B524" s="80" t="s">
        <v>500</v>
      </c>
      <c r="C524" s="80" t="s">
        <v>502</v>
      </c>
      <c r="D524" s="81">
        <v>36416.67</v>
      </c>
      <c r="E524" s="81">
        <v>36416.67</v>
      </c>
      <c r="F524" s="81">
        <v>36416.67</v>
      </c>
      <c r="G524" s="81">
        <v>36416.67</v>
      </c>
      <c r="H524" s="81">
        <v>36416.67</v>
      </c>
      <c r="I524" s="81">
        <v>36416.67</v>
      </c>
      <c r="J524" s="81">
        <v>36416.67</v>
      </c>
      <c r="K524" s="81">
        <v>36416.67</v>
      </c>
      <c r="L524" s="81">
        <v>36416.67</v>
      </c>
      <c r="M524" s="81">
        <v>36416.67</v>
      </c>
      <c r="N524" s="81">
        <v>36416.67</v>
      </c>
      <c r="O524" s="82">
        <f t="shared" si="8"/>
        <v>400583.36999999988</v>
      </c>
    </row>
    <row r="525" spans="1:15" s="83" customFormat="1" x14ac:dyDescent="0.25">
      <c r="A525" s="80" t="s">
        <v>269</v>
      </c>
      <c r="B525" s="80" t="s">
        <v>500</v>
      </c>
      <c r="C525" s="80" t="s">
        <v>509</v>
      </c>
      <c r="D525" s="81">
        <v>99083.33</v>
      </c>
      <c r="E525" s="81">
        <v>99083.33</v>
      </c>
      <c r="F525" s="81">
        <v>99083.33</v>
      </c>
      <c r="G525" s="81">
        <v>99083.33</v>
      </c>
      <c r="H525" s="81">
        <v>99083.33</v>
      </c>
      <c r="I525" s="81">
        <v>99083.33</v>
      </c>
      <c r="J525" s="81">
        <v>99083.33</v>
      </c>
      <c r="K525" s="81">
        <v>99083.33</v>
      </c>
      <c r="L525" s="81">
        <v>99083.33</v>
      </c>
      <c r="M525" s="81">
        <v>99083.33</v>
      </c>
      <c r="N525" s="81">
        <v>99083.33</v>
      </c>
      <c r="O525" s="82">
        <f t="shared" si="8"/>
        <v>1089916.6299999999</v>
      </c>
    </row>
    <row r="526" spans="1:15" s="83" customFormat="1" x14ac:dyDescent="0.25">
      <c r="A526" s="80" t="s">
        <v>269</v>
      </c>
      <c r="B526" s="80" t="s">
        <v>500</v>
      </c>
      <c r="C526" s="80" t="s">
        <v>511</v>
      </c>
      <c r="D526" s="81">
        <v>160750</v>
      </c>
      <c r="E526" s="81">
        <v>160750</v>
      </c>
      <c r="F526" s="81">
        <v>160750</v>
      </c>
      <c r="G526" s="81">
        <v>160750</v>
      </c>
      <c r="H526" s="81">
        <v>160750</v>
      </c>
      <c r="I526" s="81">
        <v>160750</v>
      </c>
      <c r="J526" s="81">
        <v>160750</v>
      </c>
      <c r="K526" s="81">
        <v>160750</v>
      </c>
      <c r="L526" s="81">
        <v>160750</v>
      </c>
      <c r="M526" s="81">
        <v>160750</v>
      </c>
      <c r="N526" s="81">
        <v>160750</v>
      </c>
      <c r="O526" s="82">
        <f t="shared" si="8"/>
        <v>1768250</v>
      </c>
    </row>
    <row r="527" spans="1:15" s="83" customFormat="1" x14ac:dyDescent="0.25">
      <c r="A527" s="80" t="s">
        <v>269</v>
      </c>
      <c r="B527" s="80" t="s">
        <v>500</v>
      </c>
      <c r="C527" s="80" t="s">
        <v>503</v>
      </c>
      <c r="D527" s="81">
        <v>26500</v>
      </c>
      <c r="E527" s="81">
        <v>26500</v>
      </c>
      <c r="F527" s="81">
        <v>26500</v>
      </c>
      <c r="G527" s="81">
        <v>26500</v>
      </c>
      <c r="H527" s="81">
        <v>26500</v>
      </c>
      <c r="I527" s="81">
        <v>26500</v>
      </c>
      <c r="J527" s="81">
        <v>26500</v>
      </c>
      <c r="K527" s="81">
        <v>26500</v>
      </c>
      <c r="L527" s="81">
        <v>26500</v>
      </c>
      <c r="M527" s="81">
        <v>26500</v>
      </c>
      <c r="N527" s="81">
        <v>26500</v>
      </c>
      <c r="O527" s="82">
        <f t="shared" si="8"/>
        <v>291500</v>
      </c>
    </row>
    <row r="528" spans="1:15" s="83" customFormat="1" x14ac:dyDescent="0.25">
      <c r="A528" s="80" t="s">
        <v>269</v>
      </c>
      <c r="B528" s="80" t="s">
        <v>500</v>
      </c>
      <c r="C528" s="80" t="s">
        <v>504</v>
      </c>
      <c r="D528" s="81">
        <v>24708.33</v>
      </c>
      <c r="E528" s="81">
        <v>24708.33</v>
      </c>
      <c r="F528" s="81">
        <v>24708.33</v>
      </c>
      <c r="G528" s="81">
        <v>24708.33</v>
      </c>
      <c r="H528" s="81">
        <v>24708.33</v>
      </c>
      <c r="I528" s="81">
        <v>24708.33</v>
      </c>
      <c r="J528" s="81">
        <v>24708.33</v>
      </c>
      <c r="K528" s="81">
        <v>24708.33</v>
      </c>
      <c r="L528" s="81">
        <v>24708.33</v>
      </c>
      <c r="M528" s="81">
        <v>24708.33</v>
      </c>
      <c r="N528" s="81">
        <v>24708.33</v>
      </c>
      <c r="O528" s="82">
        <f t="shared" si="8"/>
        <v>271791.63000000006</v>
      </c>
    </row>
    <row r="529" spans="1:15" s="83" customFormat="1" x14ac:dyDescent="0.25">
      <c r="A529" s="80" t="s">
        <v>269</v>
      </c>
      <c r="B529" s="80" t="s">
        <v>500</v>
      </c>
      <c r="C529" s="80" t="s">
        <v>505</v>
      </c>
      <c r="D529" s="81">
        <v>20416.669999999998</v>
      </c>
      <c r="E529" s="81">
        <v>20416.669999999998</v>
      </c>
      <c r="F529" s="81">
        <v>20416.669999999998</v>
      </c>
      <c r="G529" s="81">
        <v>20416.669999999998</v>
      </c>
      <c r="H529" s="81">
        <v>20416.669999999998</v>
      </c>
      <c r="I529" s="81">
        <v>20416.669999999998</v>
      </c>
      <c r="J529" s="81">
        <v>20416.669999999998</v>
      </c>
      <c r="K529" s="81">
        <v>20416.669999999998</v>
      </c>
      <c r="L529" s="81">
        <v>20416.669999999998</v>
      </c>
      <c r="M529" s="81">
        <v>20416.669999999998</v>
      </c>
      <c r="N529" s="81">
        <v>20416.669999999998</v>
      </c>
      <c r="O529" s="82">
        <f t="shared" si="8"/>
        <v>224583.36999999994</v>
      </c>
    </row>
    <row r="530" spans="1:15" s="83" customFormat="1" x14ac:dyDescent="0.25">
      <c r="A530" s="80" t="s">
        <v>269</v>
      </c>
      <c r="B530" s="80" t="s">
        <v>500</v>
      </c>
      <c r="C530" s="80" t="s">
        <v>506</v>
      </c>
      <c r="D530" s="81">
        <v>7958.33</v>
      </c>
      <c r="E530" s="81">
        <v>7958.33</v>
      </c>
      <c r="F530" s="81">
        <v>7958.33</v>
      </c>
      <c r="G530" s="81">
        <v>7958.33</v>
      </c>
      <c r="H530" s="81">
        <v>7958.33</v>
      </c>
      <c r="I530" s="81">
        <v>7958.33</v>
      </c>
      <c r="J530" s="81">
        <v>7958.33</v>
      </c>
      <c r="K530" s="81">
        <v>7958.33</v>
      </c>
      <c r="L530" s="81">
        <v>7958.33</v>
      </c>
      <c r="M530" s="81">
        <v>7958.33</v>
      </c>
      <c r="N530" s="81">
        <v>7958.33</v>
      </c>
      <c r="O530" s="82">
        <f t="shared" si="8"/>
        <v>87541.63</v>
      </c>
    </row>
    <row r="531" spans="1:15" s="83" customFormat="1" x14ac:dyDescent="0.25">
      <c r="A531" s="80" t="s">
        <v>269</v>
      </c>
      <c r="B531" s="80" t="s">
        <v>500</v>
      </c>
      <c r="C531" s="80" t="s">
        <v>507</v>
      </c>
      <c r="D531" s="81">
        <v>4500</v>
      </c>
      <c r="E531" s="81">
        <v>4500</v>
      </c>
      <c r="F531" s="81">
        <v>4500</v>
      </c>
      <c r="G531" s="81">
        <v>4500</v>
      </c>
      <c r="H531" s="81">
        <v>4500</v>
      </c>
      <c r="I531" s="81">
        <v>4500</v>
      </c>
      <c r="J531" s="81">
        <v>4500</v>
      </c>
      <c r="K531" s="81">
        <v>4500</v>
      </c>
      <c r="L531" s="81">
        <v>4500</v>
      </c>
      <c r="M531" s="81">
        <v>4500</v>
      </c>
      <c r="N531" s="81">
        <v>4500</v>
      </c>
      <c r="O531" s="82">
        <f t="shared" si="8"/>
        <v>49500</v>
      </c>
    </row>
    <row r="532" spans="1:15" s="83" customFormat="1" x14ac:dyDescent="0.25">
      <c r="A532" s="80" t="s">
        <v>269</v>
      </c>
      <c r="B532" s="80" t="s">
        <v>500</v>
      </c>
      <c r="C532" s="80" t="s">
        <v>508</v>
      </c>
      <c r="D532" s="81">
        <v>26375</v>
      </c>
      <c r="E532" s="81">
        <v>26375</v>
      </c>
      <c r="F532" s="81">
        <v>26375</v>
      </c>
      <c r="G532" s="81">
        <v>26375</v>
      </c>
      <c r="H532" s="81">
        <v>26375</v>
      </c>
      <c r="I532" s="81">
        <v>26375</v>
      </c>
      <c r="J532" s="81">
        <v>26375</v>
      </c>
      <c r="K532" s="81">
        <v>26375</v>
      </c>
      <c r="L532" s="81">
        <v>26375</v>
      </c>
      <c r="M532" s="81">
        <v>26375</v>
      </c>
      <c r="N532" s="81">
        <v>26375</v>
      </c>
      <c r="O532" s="82">
        <f t="shared" si="8"/>
        <v>290125</v>
      </c>
    </row>
    <row r="533" spans="1:15" x14ac:dyDescent="0.25">
      <c r="A533" s="76" t="s">
        <v>270</v>
      </c>
      <c r="B533" s="76" t="s">
        <v>500</v>
      </c>
      <c r="C533" s="76" t="s">
        <v>501</v>
      </c>
      <c r="D533" s="77">
        <v>22541.67</v>
      </c>
      <c r="E533" s="77">
        <v>22541.67</v>
      </c>
      <c r="F533" s="77">
        <v>22541.67</v>
      </c>
      <c r="G533" s="77">
        <v>22541.67</v>
      </c>
      <c r="H533" s="77">
        <v>22541.67</v>
      </c>
      <c r="I533" s="77">
        <v>22541.67</v>
      </c>
      <c r="J533" s="77">
        <v>22541.67</v>
      </c>
      <c r="K533" s="77">
        <v>22541.67</v>
      </c>
      <c r="L533" s="77">
        <v>22541.67</v>
      </c>
      <c r="M533" s="77">
        <v>22541.67</v>
      </c>
      <c r="N533" s="77">
        <v>22541.67</v>
      </c>
      <c r="O533" s="78">
        <f t="shared" si="8"/>
        <v>247958.36999999994</v>
      </c>
    </row>
    <row r="534" spans="1:15" x14ac:dyDescent="0.25">
      <c r="A534" s="76" t="s">
        <v>270</v>
      </c>
      <c r="B534" s="76" t="s">
        <v>500</v>
      </c>
      <c r="C534" s="76" t="s">
        <v>502</v>
      </c>
      <c r="D534" s="77">
        <v>16750</v>
      </c>
      <c r="E534" s="77">
        <v>16750</v>
      </c>
      <c r="F534" s="77">
        <v>16750</v>
      </c>
      <c r="G534" s="77">
        <v>16750</v>
      </c>
      <c r="H534" s="77">
        <v>16750</v>
      </c>
      <c r="I534" s="77">
        <v>16750</v>
      </c>
      <c r="J534" s="77">
        <v>16750</v>
      </c>
      <c r="K534" s="77">
        <v>16750</v>
      </c>
      <c r="L534" s="77">
        <v>16750</v>
      </c>
      <c r="M534" s="77">
        <v>16750</v>
      </c>
      <c r="N534" s="77">
        <v>16750</v>
      </c>
      <c r="O534" s="78">
        <f t="shared" si="8"/>
        <v>184250</v>
      </c>
    </row>
    <row r="535" spans="1:15" x14ac:dyDescent="0.25">
      <c r="A535" s="76" t="s">
        <v>270</v>
      </c>
      <c r="B535" s="76" t="s">
        <v>500</v>
      </c>
      <c r="C535" s="76" t="s">
        <v>509</v>
      </c>
      <c r="D535" s="77">
        <v>389833.33</v>
      </c>
      <c r="E535" s="77">
        <v>389833.33</v>
      </c>
      <c r="F535" s="77">
        <v>389833.33</v>
      </c>
      <c r="G535" s="77">
        <v>389833.33</v>
      </c>
      <c r="H535" s="77">
        <v>389833.33</v>
      </c>
      <c r="I535" s="77">
        <v>389833.33</v>
      </c>
      <c r="J535" s="77">
        <v>389833.33</v>
      </c>
      <c r="K535" s="77">
        <v>389833.33</v>
      </c>
      <c r="L535" s="77">
        <v>389833.33</v>
      </c>
      <c r="M535" s="77">
        <v>389833.33</v>
      </c>
      <c r="N535" s="77">
        <v>389833.33</v>
      </c>
      <c r="O535" s="78">
        <f t="shared" si="8"/>
        <v>4288166.63</v>
      </c>
    </row>
    <row r="536" spans="1:15" x14ac:dyDescent="0.25">
      <c r="A536" s="76" t="s">
        <v>270</v>
      </c>
      <c r="B536" s="76" t="s">
        <v>500</v>
      </c>
      <c r="C536" s="76" t="s">
        <v>511</v>
      </c>
      <c r="D536" s="77">
        <v>127916.67</v>
      </c>
      <c r="E536" s="77">
        <v>127916.67</v>
      </c>
      <c r="F536" s="77">
        <v>127916.67</v>
      </c>
      <c r="G536" s="77">
        <v>127916.67</v>
      </c>
      <c r="H536" s="77">
        <v>127916.67</v>
      </c>
      <c r="I536" s="77">
        <v>127916.67</v>
      </c>
      <c r="J536" s="77">
        <v>127916.67</v>
      </c>
      <c r="K536" s="77">
        <v>127916.67</v>
      </c>
      <c r="L536" s="77">
        <v>127916.67</v>
      </c>
      <c r="M536" s="77">
        <v>127916.67</v>
      </c>
      <c r="N536" s="77">
        <v>127916.67</v>
      </c>
      <c r="O536" s="78">
        <f t="shared" si="8"/>
        <v>1407083.3699999999</v>
      </c>
    </row>
    <row r="537" spans="1:15" x14ac:dyDescent="0.25">
      <c r="A537" s="76" t="s">
        <v>270</v>
      </c>
      <c r="B537" s="76" t="s">
        <v>500</v>
      </c>
      <c r="C537" s="76" t="s">
        <v>503</v>
      </c>
      <c r="D537" s="77">
        <v>10916.67</v>
      </c>
      <c r="E537" s="77">
        <v>10916.67</v>
      </c>
      <c r="F537" s="77">
        <v>10916.67</v>
      </c>
      <c r="G537" s="77">
        <v>10916.67</v>
      </c>
      <c r="H537" s="77">
        <v>10916.67</v>
      </c>
      <c r="I537" s="77">
        <v>10916.67</v>
      </c>
      <c r="J537" s="77">
        <v>10916.67</v>
      </c>
      <c r="K537" s="77">
        <v>10916.67</v>
      </c>
      <c r="L537" s="77">
        <v>10916.67</v>
      </c>
      <c r="M537" s="77">
        <v>10916.67</v>
      </c>
      <c r="N537" s="77">
        <v>10916.67</v>
      </c>
      <c r="O537" s="78">
        <f t="shared" si="8"/>
        <v>120083.37</v>
      </c>
    </row>
    <row r="538" spans="1:15" x14ac:dyDescent="0.25">
      <c r="A538" s="76" t="s">
        <v>270</v>
      </c>
      <c r="B538" s="76" t="s">
        <v>500</v>
      </c>
      <c r="C538" s="76" t="s">
        <v>504</v>
      </c>
      <c r="D538" s="77">
        <v>10625</v>
      </c>
      <c r="E538" s="77">
        <v>10625</v>
      </c>
      <c r="F538" s="77">
        <v>10625</v>
      </c>
      <c r="G538" s="77">
        <v>10625</v>
      </c>
      <c r="H538" s="77">
        <v>10625</v>
      </c>
      <c r="I538" s="77">
        <v>10625</v>
      </c>
      <c r="J538" s="77">
        <v>10625</v>
      </c>
      <c r="K538" s="77">
        <v>10625</v>
      </c>
      <c r="L538" s="77">
        <v>10625</v>
      </c>
      <c r="M538" s="77">
        <v>10625</v>
      </c>
      <c r="N538" s="77">
        <v>10625</v>
      </c>
      <c r="O538" s="78">
        <f t="shared" si="8"/>
        <v>116875</v>
      </c>
    </row>
    <row r="539" spans="1:15" x14ac:dyDescent="0.25">
      <c r="A539" s="76" t="s">
        <v>270</v>
      </c>
      <c r="B539" s="76" t="s">
        <v>500</v>
      </c>
      <c r="C539" s="76" t="s">
        <v>505</v>
      </c>
      <c r="D539" s="77">
        <v>8083.33</v>
      </c>
      <c r="E539" s="77">
        <v>8083.33</v>
      </c>
      <c r="F539" s="77">
        <v>8083.33</v>
      </c>
      <c r="G539" s="77">
        <v>8083.33</v>
      </c>
      <c r="H539" s="77">
        <v>8083.33</v>
      </c>
      <c r="I539" s="77">
        <v>8083.33</v>
      </c>
      <c r="J539" s="77">
        <v>8083.33</v>
      </c>
      <c r="K539" s="77">
        <v>8083.33</v>
      </c>
      <c r="L539" s="77">
        <v>8083.33</v>
      </c>
      <c r="M539" s="77">
        <v>8083.33</v>
      </c>
      <c r="N539" s="77">
        <v>8083.33</v>
      </c>
      <c r="O539" s="78">
        <f t="shared" si="8"/>
        <v>88916.63</v>
      </c>
    </row>
    <row r="540" spans="1:15" x14ac:dyDescent="0.25">
      <c r="A540" s="76" t="s">
        <v>270</v>
      </c>
      <c r="B540" s="76" t="s">
        <v>500</v>
      </c>
      <c r="C540" s="76" t="s">
        <v>506</v>
      </c>
      <c r="D540" s="77">
        <v>3333.33</v>
      </c>
      <c r="E540" s="77">
        <v>3333.33</v>
      </c>
      <c r="F540" s="77">
        <v>3333.33</v>
      </c>
      <c r="G540" s="77">
        <v>3333.33</v>
      </c>
      <c r="H540" s="77">
        <v>3333.33</v>
      </c>
      <c r="I540" s="77">
        <v>3333.33</v>
      </c>
      <c r="J540" s="77">
        <v>3333.33</v>
      </c>
      <c r="K540" s="77">
        <v>3333.33</v>
      </c>
      <c r="L540" s="77">
        <v>3333.33</v>
      </c>
      <c r="M540" s="77">
        <v>3333.33</v>
      </c>
      <c r="N540" s="77">
        <v>3333.33</v>
      </c>
      <c r="O540" s="78">
        <f t="shared" si="8"/>
        <v>36666.630000000012</v>
      </c>
    </row>
    <row r="541" spans="1:15" x14ac:dyDescent="0.25">
      <c r="A541" s="76" t="s">
        <v>270</v>
      </c>
      <c r="B541" s="76" t="s">
        <v>500</v>
      </c>
      <c r="C541" s="76" t="s">
        <v>507</v>
      </c>
      <c r="D541" s="77">
        <v>1916.67</v>
      </c>
      <c r="E541" s="77">
        <v>1916.67</v>
      </c>
      <c r="F541" s="77">
        <v>1916.67</v>
      </c>
      <c r="G541" s="77">
        <v>1916.67</v>
      </c>
      <c r="H541" s="77">
        <v>1916.67</v>
      </c>
      <c r="I541" s="77">
        <v>1916.67</v>
      </c>
      <c r="J541" s="77">
        <v>1916.67</v>
      </c>
      <c r="K541" s="77">
        <v>1916.67</v>
      </c>
      <c r="L541" s="77">
        <v>1916.67</v>
      </c>
      <c r="M541" s="77">
        <v>1916.67</v>
      </c>
      <c r="N541" s="77">
        <v>1916.67</v>
      </c>
      <c r="O541" s="78">
        <f t="shared" si="8"/>
        <v>21083.369999999995</v>
      </c>
    </row>
    <row r="542" spans="1:15" x14ac:dyDescent="0.25">
      <c r="A542" s="76" t="s">
        <v>270</v>
      </c>
      <c r="B542" s="76" t="s">
        <v>500</v>
      </c>
      <c r="C542" s="76" t="s">
        <v>508</v>
      </c>
      <c r="D542" s="77">
        <v>12458.33</v>
      </c>
      <c r="E542" s="77">
        <v>12458.33</v>
      </c>
      <c r="F542" s="77">
        <v>12458.33</v>
      </c>
      <c r="G542" s="77">
        <v>12458.33</v>
      </c>
      <c r="H542" s="77">
        <v>12458.33</v>
      </c>
      <c r="I542" s="77">
        <v>12458.33</v>
      </c>
      <c r="J542" s="77">
        <v>12458.33</v>
      </c>
      <c r="K542" s="77">
        <v>12458.33</v>
      </c>
      <c r="L542" s="77">
        <v>12458.33</v>
      </c>
      <c r="M542" s="77">
        <v>12458.33</v>
      </c>
      <c r="N542" s="77">
        <v>12458.33</v>
      </c>
      <c r="O542" s="78">
        <f t="shared" si="8"/>
        <v>137041.63</v>
      </c>
    </row>
    <row r="543" spans="1:15" s="83" customFormat="1" x14ac:dyDescent="0.25">
      <c r="A543" s="80" t="s">
        <v>271</v>
      </c>
      <c r="B543" s="80" t="s">
        <v>500</v>
      </c>
      <c r="C543" s="80" t="s">
        <v>501</v>
      </c>
      <c r="D543" s="81">
        <v>5708.33</v>
      </c>
      <c r="E543" s="81">
        <v>5708.33</v>
      </c>
      <c r="F543" s="81">
        <v>5708.33</v>
      </c>
      <c r="G543" s="81">
        <v>5708.33</v>
      </c>
      <c r="H543" s="81">
        <v>5708.33</v>
      </c>
      <c r="I543" s="81">
        <v>5708.33</v>
      </c>
      <c r="J543" s="81">
        <v>5708.33</v>
      </c>
      <c r="K543" s="81">
        <v>5708.33</v>
      </c>
      <c r="L543" s="81">
        <v>5708.33</v>
      </c>
      <c r="M543" s="81">
        <v>5708.33</v>
      </c>
      <c r="N543" s="81">
        <v>5708.33</v>
      </c>
      <c r="O543" s="82">
        <f t="shared" si="8"/>
        <v>62791.630000000012</v>
      </c>
    </row>
    <row r="544" spans="1:15" s="83" customFormat="1" x14ac:dyDescent="0.25">
      <c r="A544" s="80" t="s">
        <v>271</v>
      </c>
      <c r="B544" s="80" t="s">
        <v>500</v>
      </c>
      <c r="C544" s="80" t="s">
        <v>510</v>
      </c>
      <c r="D544" s="81">
        <v>83.33</v>
      </c>
      <c r="E544" s="81">
        <v>83.33</v>
      </c>
      <c r="F544" s="81">
        <v>83.33</v>
      </c>
      <c r="G544" s="81">
        <v>83.33</v>
      </c>
      <c r="H544" s="81">
        <v>83.33</v>
      </c>
      <c r="I544" s="81">
        <v>83.33</v>
      </c>
      <c r="J544" s="81">
        <v>83.33</v>
      </c>
      <c r="K544" s="81">
        <v>83.33</v>
      </c>
      <c r="L544" s="81">
        <v>83.33</v>
      </c>
      <c r="M544" s="81">
        <v>83.33</v>
      </c>
      <c r="N544" s="81">
        <v>83.33</v>
      </c>
      <c r="O544" s="82">
        <f t="shared" si="8"/>
        <v>916.63000000000011</v>
      </c>
    </row>
    <row r="545" spans="1:15" s="83" customFormat="1" x14ac:dyDescent="0.25">
      <c r="A545" s="80" t="s">
        <v>271</v>
      </c>
      <c r="B545" s="80" t="s">
        <v>500</v>
      </c>
      <c r="C545" s="80" t="s">
        <v>502</v>
      </c>
      <c r="D545" s="81">
        <v>3333.33</v>
      </c>
      <c r="E545" s="81">
        <v>3333.33</v>
      </c>
      <c r="F545" s="81">
        <v>3333.33</v>
      </c>
      <c r="G545" s="81">
        <v>3333.33</v>
      </c>
      <c r="H545" s="81">
        <v>3333.33</v>
      </c>
      <c r="I545" s="81">
        <v>3333.33</v>
      </c>
      <c r="J545" s="81">
        <v>3333.33</v>
      </c>
      <c r="K545" s="81">
        <v>3333.33</v>
      </c>
      <c r="L545" s="81">
        <v>3333.33</v>
      </c>
      <c r="M545" s="81">
        <v>3333.33</v>
      </c>
      <c r="N545" s="81">
        <v>3333.33</v>
      </c>
      <c r="O545" s="82">
        <f t="shared" si="8"/>
        <v>36666.630000000012</v>
      </c>
    </row>
    <row r="546" spans="1:15" s="83" customFormat="1" x14ac:dyDescent="0.25">
      <c r="A546" s="80" t="s">
        <v>271</v>
      </c>
      <c r="B546" s="80" t="s">
        <v>500</v>
      </c>
      <c r="C546" s="80" t="s">
        <v>509</v>
      </c>
      <c r="D546" s="81">
        <v>11750</v>
      </c>
      <c r="E546" s="81">
        <v>11750</v>
      </c>
      <c r="F546" s="81">
        <v>11750</v>
      </c>
      <c r="G546" s="81">
        <v>11750</v>
      </c>
      <c r="H546" s="81">
        <v>11750</v>
      </c>
      <c r="I546" s="81">
        <v>11750</v>
      </c>
      <c r="J546" s="81">
        <v>11750</v>
      </c>
      <c r="K546" s="81">
        <v>11750</v>
      </c>
      <c r="L546" s="81">
        <v>11750</v>
      </c>
      <c r="M546" s="81">
        <v>11750</v>
      </c>
      <c r="N546" s="81">
        <v>11750</v>
      </c>
      <c r="O546" s="82">
        <f t="shared" si="8"/>
        <v>129250</v>
      </c>
    </row>
    <row r="547" spans="1:15" s="83" customFormat="1" x14ac:dyDescent="0.25">
      <c r="A547" s="80" t="s">
        <v>271</v>
      </c>
      <c r="B547" s="80" t="s">
        <v>500</v>
      </c>
      <c r="C547" s="80" t="s">
        <v>511</v>
      </c>
      <c r="D547" s="81">
        <v>35708.33</v>
      </c>
      <c r="E547" s="81">
        <v>35708.33</v>
      </c>
      <c r="F547" s="81">
        <v>35708.33</v>
      </c>
      <c r="G547" s="81">
        <v>35708.33</v>
      </c>
      <c r="H547" s="81">
        <v>35708.33</v>
      </c>
      <c r="I547" s="81">
        <v>35708.33</v>
      </c>
      <c r="J547" s="81">
        <v>35708.33</v>
      </c>
      <c r="K547" s="81">
        <v>35708.33</v>
      </c>
      <c r="L547" s="81">
        <v>35708.33</v>
      </c>
      <c r="M547" s="81">
        <v>35708.33</v>
      </c>
      <c r="N547" s="81">
        <v>35708.33</v>
      </c>
      <c r="O547" s="82">
        <f t="shared" si="8"/>
        <v>392791.63000000012</v>
      </c>
    </row>
    <row r="548" spans="1:15" s="83" customFormat="1" x14ac:dyDescent="0.25">
      <c r="A548" s="80" t="s">
        <v>271</v>
      </c>
      <c r="B548" s="80" t="s">
        <v>500</v>
      </c>
      <c r="C548" s="80" t="s">
        <v>503</v>
      </c>
      <c r="D548" s="81">
        <v>3083.33</v>
      </c>
      <c r="E548" s="81">
        <v>3083.33</v>
      </c>
      <c r="F548" s="81">
        <v>3083.33</v>
      </c>
      <c r="G548" s="81">
        <v>3083.33</v>
      </c>
      <c r="H548" s="81">
        <v>3083.33</v>
      </c>
      <c r="I548" s="81">
        <v>3083.33</v>
      </c>
      <c r="J548" s="81">
        <v>3083.33</v>
      </c>
      <c r="K548" s="81">
        <v>3083.33</v>
      </c>
      <c r="L548" s="81">
        <v>3083.33</v>
      </c>
      <c r="M548" s="81">
        <v>3083.33</v>
      </c>
      <c r="N548" s="81">
        <v>3083.33</v>
      </c>
      <c r="O548" s="82">
        <f t="shared" si="8"/>
        <v>33916.630000000005</v>
      </c>
    </row>
    <row r="549" spans="1:15" s="83" customFormat="1" x14ac:dyDescent="0.25">
      <c r="A549" s="80" t="s">
        <v>271</v>
      </c>
      <c r="B549" s="80" t="s">
        <v>500</v>
      </c>
      <c r="C549" s="80" t="s">
        <v>504</v>
      </c>
      <c r="D549" s="81">
        <v>2083.33</v>
      </c>
      <c r="E549" s="81">
        <v>2083.33</v>
      </c>
      <c r="F549" s="81">
        <v>2083.33</v>
      </c>
      <c r="G549" s="81">
        <v>2083.33</v>
      </c>
      <c r="H549" s="81">
        <v>2083.33</v>
      </c>
      <c r="I549" s="81">
        <v>2083.33</v>
      </c>
      <c r="J549" s="81">
        <v>2083.33</v>
      </c>
      <c r="K549" s="81">
        <v>2083.33</v>
      </c>
      <c r="L549" s="81">
        <v>2083.33</v>
      </c>
      <c r="M549" s="81">
        <v>2083.33</v>
      </c>
      <c r="N549" s="81">
        <v>2083.33</v>
      </c>
      <c r="O549" s="82">
        <f t="shared" si="8"/>
        <v>22916.630000000005</v>
      </c>
    </row>
    <row r="550" spans="1:15" s="83" customFormat="1" x14ac:dyDescent="0.25">
      <c r="A550" s="80" t="s">
        <v>271</v>
      </c>
      <c r="B550" s="80" t="s">
        <v>500</v>
      </c>
      <c r="C550" s="80" t="s">
        <v>505</v>
      </c>
      <c r="D550" s="81">
        <v>2333.33</v>
      </c>
      <c r="E550" s="81">
        <v>2333.33</v>
      </c>
      <c r="F550" s="81">
        <v>2333.33</v>
      </c>
      <c r="G550" s="81">
        <v>2333.33</v>
      </c>
      <c r="H550" s="81">
        <v>2333.33</v>
      </c>
      <c r="I550" s="81">
        <v>2333.33</v>
      </c>
      <c r="J550" s="81">
        <v>2333.33</v>
      </c>
      <c r="K550" s="81">
        <v>2333.33</v>
      </c>
      <c r="L550" s="81">
        <v>2333.33</v>
      </c>
      <c r="M550" s="81">
        <v>2333.33</v>
      </c>
      <c r="N550" s="81">
        <v>2333.33</v>
      </c>
      <c r="O550" s="82">
        <f t="shared" si="8"/>
        <v>25666.630000000005</v>
      </c>
    </row>
    <row r="551" spans="1:15" s="83" customFormat="1" x14ac:dyDescent="0.25">
      <c r="A551" s="80" t="s">
        <v>271</v>
      </c>
      <c r="B551" s="80" t="s">
        <v>500</v>
      </c>
      <c r="C551" s="80" t="s">
        <v>506</v>
      </c>
      <c r="D551" s="81">
        <v>1000</v>
      </c>
      <c r="E551" s="81">
        <v>1000</v>
      </c>
      <c r="F551" s="81">
        <v>1000</v>
      </c>
      <c r="G551" s="81">
        <v>1000</v>
      </c>
      <c r="H551" s="81">
        <v>1000</v>
      </c>
      <c r="I551" s="81">
        <v>1000</v>
      </c>
      <c r="J551" s="81">
        <v>1000</v>
      </c>
      <c r="K551" s="81">
        <v>1000</v>
      </c>
      <c r="L551" s="81">
        <v>1000</v>
      </c>
      <c r="M551" s="81">
        <v>1000</v>
      </c>
      <c r="N551" s="81">
        <v>1000</v>
      </c>
      <c r="O551" s="82">
        <f t="shared" si="8"/>
        <v>11000</v>
      </c>
    </row>
    <row r="552" spans="1:15" s="83" customFormat="1" x14ac:dyDescent="0.25">
      <c r="A552" s="80" t="s">
        <v>271</v>
      </c>
      <c r="B552" s="80" t="s">
        <v>500</v>
      </c>
      <c r="C552" s="80" t="s">
        <v>507</v>
      </c>
      <c r="D552" s="81">
        <v>583.33000000000004</v>
      </c>
      <c r="E552" s="81">
        <v>583.33000000000004</v>
      </c>
      <c r="F552" s="81">
        <v>583.33000000000004</v>
      </c>
      <c r="G552" s="81">
        <v>583.33000000000004</v>
      </c>
      <c r="H552" s="81">
        <v>583.33000000000004</v>
      </c>
      <c r="I552" s="81">
        <v>583.33000000000004</v>
      </c>
      <c r="J552" s="81">
        <v>583.33000000000004</v>
      </c>
      <c r="K552" s="81">
        <v>583.33000000000004</v>
      </c>
      <c r="L552" s="81">
        <v>583.33000000000004</v>
      </c>
      <c r="M552" s="81">
        <v>583.33000000000004</v>
      </c>
      <c r="N552" s="81">
        <v>583.33000000000004</v>
      </c>
      <c r="O552" s="82">
        <f t="shared" si="8"/>
        <v>6416.63</v>
      </c>
    </row>
    <row r="553" spans="1:15" s="83" customFormat="1" x14ac:dyDescent="0.25">
      <c r="A553" s="80" t="s">
        <v>271</v>
      </c>
      <c r="B553" s="80" t="s">
        <v>500</v>
      </c>
      <c r="C553" s="80" t="s">
        <v>508</v>
      </c>
      <c r="D553" s="81">
        <v>5416.67</v>
      </c>
      <c r="E553" s="81">
        <v>5416.67</v>
      </c>
      <c r="F553" s="81">
        <v>5416.67</v>
      </c>
      <c r="G553" s="81">
        <v>5416.67</v>
      </c>
      <c r="H553" s="81">
        <v>5416.67</v>
      </c>
      <c r="I553" s="81">
        <v>5416.67</v>
      </c>
      <c r="J553" s="81">
        <v>5416.67</v>
      </c>
      <c r="K553" s="81">
        <v>5416.67</v>
      </c>
      <c r="L553" s="81">
        <v>5416.67</v>
      </c>
      <c r="M553" s="81">
        <v>5416.67</v>
      </c>
      <c r="N553" s="81">
        <v>5416.67</v>
      </c>
      <c r="O553" s="82">
        <f t="shared" si="8"/>
        <v>59583.369999999988</v>
      </c>
    </row>
    <row r="554" spans="1:15" x14ac:dyDescent="0.25">
      <c r="A554" s="76" t="s">
        <v>272</v>
      </c>
      <c r="B554" s="76" t="s">
        <v>500</v>
      </c>
      <c r="C554" s="76" t="s">
        <v>501</v>
      </c>
      <c r="D554" s="77">
        <v>1166.67</v>
      </c>
      <c r="E554" s="77">
        <v>1166.67</v>
      </c>
      <c r="F554" s="77">
        <v>1166.67</v>
      </c>
      <c r="G554" s="77">
        <v>1166.67</v>
      </c>
      <c r="H554" s="77">
        <v>1166.67</v>
      </c>
      <c r="I554" s="77">
        <v>1166.67</v>
      </c>
      <c r="J554" s="77">
        <v>1166.67</v>
      </c>
      <c r="K554" s="77">
        <v>1166.67</v>
      </c>
      <c r="L554" s="77">
        <v>1166.67</v>
      </c>
      <c r="M554" s="77">
        <v>1166.67</v>
      </c>
      <c r="N554" s="77">
        <v>1166.67</v>
      </c>
      <c r="O554" s="78">
        <f t="shared" si="8"/>
        <v>12833.37</v>
      </c>
    </row>
    <row r="555" spans="1:15" x14ac:dyDescent="0.25">
      <c r="A555" s="76" t="s">
        <v>272</v>
      </c>
      <c r="B555" s="76" t="s">
        <v>500</v>
      </c>
      <c r="C555" s="76" t="s">
        <v>502</v>
      </c>
      <c r="D555" s="77">
        <v>208.33</v>
      </c>
      <c r="E555" s="77">
        <v>208.33</v>
      </c>
      <c r="F555" s="77">
        <v>208.33</v>
      </c>
      <c r="G555" s="77">
        <v>208.33</v>
      </c>
      <c r="H555" s="77">
        <v>208.33</v>
      </c>
      <c r="I555" s="77">
        <v>208.33</v>
      </c>
      <c r="J555" s="77">
        <v>208.33</v>
      </c>
      <c r="K555" s="77">
        <v>208.33</v>
      </c>
      <c r="L555" s="77">
        <v>208.33</v>
      </c>
      <c r="M555" s="77">
        <v>208.33</v>
      </c>
      <c r="N555" s="77">
        <v>208.33</v>
      </c>
      <c r="O555" s="78">
        <f t="shared" si="8"/>
        <v>2291.6299999999997</v>
      </c>
    </row>
    <row r="556" spans="1:15" x14ac:dyDescent="0.25">
      <c r="A556" s="76" t="s">
        <v>272</v>
      </c>
      <c r="B556" s="76" t="s">
        <v>500</v>
      </c>
      <c r="C556" s="76" t="s">
        <v>509</v>
      </c>
      <c r="D556" s="77">
        <v>8083.33</v>
      </c>
      <c r="E556" s="77">
        <v>8083.33</v>
      </c>
      <c r="F556" s="77">
        <v>8083.33</v>
      </c>
      <c r="G556" s="77">
        <v>8083.33</v>
      </c>
      <c r="H556" s="77">
        <v>8083.33</v>
      </c>
      <c r="I556" s="77">
        <v>8083.33</v>
      </c>
      <c r="J556" s="77">
        <v>8083.33</v>
      </c>
      <c r="K556" s="77">
        <v>8083.33</v>
      </c>
      <c r="L556" s="77">
        <v>8083.33</v>
      </c>
      <c r="M556" s="77">
        <v>8083.33</v>
      </c>
      <c r="N556" s="77">
        <v>8083.33</v>
      </c>
      <c r="O556" s="78">
        <f t="shared" si="8"/>
        <v>88916.63</v>
      </c>
    </row>
    <row r="557" spans="1:15" x14ac:dyDescent="0.25">
      <c r="A557" s="76" t="s">
        <v>272</v>
      </c>
      <c r="B557" s="76" t="s">
        <v>500</v>
      </c>
      <c r="C557" s="76" t="s">
        <v>511</v>
      </c>
      <c r="D557" s="77">
        <v>1833.33</v>
      </c>
      <c r="E557" s="77">
        <v>1833.33</v>
      </c>
      <c r="F557" s="77">
        <v>1833.33</v>
      </c>
      <c r="G557" s="77">
        <v>1833.33</v>
      </c>
      <c r="H557" s="77">
        <v>1833.33</v>
      </c>
      <c r="I557" s="77">
        <v>1833.33</v>
      </c>
      <c r="J557" s="77">
        <v>1833.33</v>
      </c>
      <c r="K557" s="77">
        <v>1833.33</v>
      </c>
      <c r="L557" s="77">
        <v>1833.33</v>
      </c>
      <c r="M557" s="77">
        <v>1833.33</v>
      </c>
      <c r="N557" s="77">
        <v>1833.33</v>
      </c>
      <c r="O557" s="78">
        <f t="shared" si="8"/>
        <v>20166.630000000005</v>
      </c>
    </row>
    <row r="558" spans="1:15" x14ac:dyDescent="0.25">
      <c r="A558" s="76" t="s">
        <v>272</v>
      </c>
      <c r="B558" s="76" t="s">
        <v>500</v>
      </c>
      <c r="C558" s="76" t="s">
        <v>503</v>
      </c>
      <c r="D558" s="77">
        <v>208.33</v>
      </c>
      <c r="E558" s="77">
        <v>208.33</v>
      </c>
      <c r="F558" s="77">
        <v>208.33</v>
      </c>
      <c r="G558" s="77">
        <v>208.33</v>
      </c>
      <c r="H558" s="77">
        <v>208.33</v>
      </c>
      <c r="I558" s="77">
        <v>208.33</v>
      </c>
      <c r="J558" s="77">
        <v>208.33</v>
      </c>
      <c r="K558" s="77">
        <v>208.33</v>
      </c>
      <c r="L558" s="77">
        <v>208.33</v>
      </c>
      <c r="M558" s="77">
        <v>208.33</v>
      </c>
      <c r="N558" s="77">
        <v>208.33</v>
      </c>
      <c r="O558" s="78">
        <f t="shared" si="8"/>
        <v>2291.6299999999997</v>
      </c>
    </row>
    <row r="559" spans="1:15" x14ac:dyDescent="0.25">
      <c r="A559" s="76" t="s">
        <v>272</v>
      </c>
      <c r="B559" s="76" t="s">
        <v>500</v>
      </c>
      <c r="C559" s="76" t="s">
        <v>504</v>
      </c>
      <c r="D559" s="77">
        <v>83.33</v>
      </c>
      <c r="E559" s="77">
        <v>83.33</v>
      </c>
      <c r="F559" s="77">
        <v>83.33</v>
      </c>
      <c r="G559" s="77">
        <v>83.33</v>
      </c>
      <c r="H559" s="77">
        <v>83.33</v>
      </c>
      <c r="I559" s="77">
        <v>83.33</v>
      </c>
      <c r="J559" s="77">
        <v>83.33</v>
      </c>
      <c r="K559" s="77">
        <v>83.33</v>
      </c>
      <c r="L559" s="77">
        <v>83.33</v>
      </c>
      <c r="M559" s="77">
        <v>83.33</v>
      </c>
      <c r="N559" s="77">
        <v>83.33</v>
      </c>
      <c r="O559" s="78">
        <f t="shared" si="8"/>
        <v>916.63000000000011</v>
      </c>
    </row>
    <row r="560" spans="1:15" x14ac:dyDescent="0.25">
      <c r="A560" s="76" t="s">
        <v>272</v>
      </c>
      <c r="B560" s="76" t="s">
        <v>500</v>
      </c>
      <c r="C560" s="76" t="s">
        <v>505</v>
      </c>
      <c r="D560" s="77">
        <v>166.67</v>
      </c>
      <c r="E560" s="77">
        <v>166.67</v>
      </c>
      <c r="F560" s="77">
        <v>166.67</v>
      </c>
      <c r="G560" s="77">
        <v>166.67</v>
      </c>
      <c r="H560" s="77">
        <v>166.67</v>
      </c>
      <c r="I560" s="77">
        <v>166.67</v>
      </c>
      <c r="J560" s="77">
        <v>166.67</v>
      </c>
      <c r="K560" s="77">
        <v>166.67</v>
      </c>
      <c r="L560" s="77">
        <v>166.67</v>
      </c>
      <c r="M560" s="77">
        <v>166.67</v>
      </c>
      <c r="N560" s="77">
        <v>166.67</v>
      </c>
      <c r="O560" s="78">
        <f t="shared" si="8"/>
        <v>1833.3700000000001</v>
      </c>
    </row>
    <row r="561" spans="1:15" x14ac:dyDescent="0.25">
      <c r="A561" s="76" t="s">
        <v>272</v>
      </c>
      <c r="B561" s="76" t="s">
        <v>500</v>
      </c>
      <c r="C561" s="76" t="s">
        <v>506</v>
      </c>
      <c r="D561" s="77">
        <v>41.67</v>
      </c>
      <c r="E561" s="77">
        <v>41.67</v>
      </c>
      <c r="F561" s="77">
        <v>41.67</v>
      </c>
      <c r="G561" s="77">
        <v>41.67</v>
      </c>
      <c r="H561" s="77">
        <v>41.67</v>
      </c>
      <c r="I561" s="77">
        <v>41.67</v>
      </c>
      <c r="J561" s="77">
        <v>41.67</v>
      </c>
      <c r="K561" s="77">
        <v>41.67</v>
      </c>
      <c r="L561" s="77">
        <v>41.67</v>
      </c>
      <c r="M561" s="77">
        <v>41.67</v>
      </c>
      <c r="N561" s="77">
        <v>41.67</v>
      </c>
      <c r="O561" s="78">
        <f t="shared" si="8"/>
        <v>458.37000000000012</v>
      </c>
    </row>
    <row r="562" spans="1:15" x14ac:dyDescent="0.25">
      <c r="A562" s="76" t="s">
        <v>272</v>
      </c>
      <c r="B562" s="76" t="s">
        <v>500</v>
      </c>
      <c r="C562" s="76" t="s">
        <v>507</v>
      </c>
      <c r="D562" s="77">
        <v>41.67</v>
      </c>
      <c r="E562" s="77">
        <v>41.67</v>
      </c>
      <c r="F562" s="77">
        <v>41.67</v>
      </c>
      <c r="G562" s="77">
        <v>41.67</v>
      </c>
      <c r="H562" s="77">
        <v>41.67</v>
      </c>
      <c r="I562" s="77">
        <v>41.67</v>
      </c>
      <c r="J562" s="77">
        <v>41.67</v>
      </c>
      <c r="K562" s="77">
        <v>41.67</v>
      </c>
      <c r="L562" s="77">
        <v>41.67</v>
      </c>
      <c r="M562" s="77">
        <v>41.67</v>
      </c>
      <c r="N562" s="77">
        <v>41.67</v>
      </c>
      <c r="O562" s="78">
        <f t="shared" si="8"/>
        <v>458.37000000000012</v>
      </c>
    </row>
    <row r="563" spans="1:15" x14ac:dyDescent="0.25">
      <c r="A563" s="76" t="s">
        <v>272</v>
      </c>
      <c r="B563" s="76" t="s">
        <v>500</v>
      </c>
      <c r="C563" s="76" t="s">
        <v>508</v>
      </c>
      <c r="D563" s="77">
        <v>208.33</v>
      </c>
      <c r="E563" s="77">
        <v>208.33</v>
      </c>
      <c r="F563" s="77">
        <v>208.33</v>
      </c>
      <c r="G563" s="77">
        <v>208.33</v>
      </c>
      <c r="H563" s="77">
        <v>208.33</v>
      </c>
      <c r="I563" s="77">
        <v>208.33</v>
      </c>
      <c r="J563" s="77">
        <v>208.33</v>
      </c>
      <c r="K563" s="77">
        <v>208.33</v>
      </c>
      <c r="L563" s="77">
        <v>208.33</v>
      </c>
      <c r="M563" s="77">
        <v>208.33</v>
      </c>
      <c r="N563" s="77">
        <v>208.33</v>
      </c>
      <c r="O563" s="78">
        <f t="shared" si="8"/>
        <v>2291.6299999999997</v>
      </c>
    </row>
    <row r="564" spans="1:15" s="83" customFormat="1" x14ac:dyDescent="0.25">
      <c r="A564" s="80" t="s">
        <v>273</v>
      </c>
      <c r="B564" s="80" t="s">
        <v>500</v>
      </c>
      <c r="C564" s="80" t="s">
        <v>501</v>
      </c>
      <c r="D564" s="81">
        <v>135125</v>
      </c>
      <c r="E564" s="81">
        <v>135125</v>
      </c>
      <c r="F564" s="81">
        <v>135125</v>
      </c>
      <c r="G564" s="81">
        <v>135125</v>
      </c>
      <c r="H564" s="81">
        <v>135125</v>
      </c>
      <c r="I564" s="81">
        <v>135125</v>
      </c>
      <c r="J564" s="81">
        <v>135125</v>
      </c>
      <c r="K564" s="81">
        <v>135125</v>
      </c>
      <c r="L564" s="81">
        <v>135125</v>
      </c>
      <c r="M564" s="81">
        <v>135125</v>
      </c>
      <c r="N564" s="81">
        <v>135125</v>
      </c>
      <c r="O564" s="82">
        <f t="shared" si="8"/>
        <v>1486375</v>
      </c>
    </row>
    <row r="565" spans="1:15" s="83" customFormat="1" x14ac:dyDescent="0.25">
      <c r="A565" s="80" t="s">
        <v>273</v>
      </c>
      <c r="B565" s="80" t="s">
        <v>500</v>
      </c>
      <c r="C565" s="80" t="s">
        <v>510</v>
      </c>
      <c r="D565" s="81">
        <v>2666.67</v>
      </c>
      <c r="E565" s="81">
        <v>2666.67</v>
      </c>
      <c r="F565" s="81">
        <v>2666.67</v>
      </c>
      <c r="G565" s="81">
        <v>2666.67</v>
      </c>
      <c r="H565" s="81">
        <v>2666.67</v>
      </c>
      <c r="I565" s="81">
        <v>2666.67</v>
      </c>
      <c r="J565" s="81">
        <v>2666.67</v>
      </c>
      <c r="K565" s="81">
        <v>2666.67</v>
      </c>
      <c r="L565" s="81">
        <v>2666.67</v>
      </c>
      <c r="M565" s="81">
        <v>2666.67</v>
      </c>
      <c r="N565" s="81">
        <v>2666.67</v>
      </c>
      <c r="O565" s="82">
        <f t="shared" si="8"/>
        <v>29333.369999999995</v>
      </c>
    </row>
    <row r="566" spans="1:15" s="83" customFormat="1" x14ac:dyDescent="0.25">
      <c r="A566" s="80" t="s">
        <v>273</v>
      </c>
      <c r="B566" s="80" t="s">
        <v>500</v>
      </c>
      <c r="C566" s="80" t="s">
        <v>502</v>
      </c>
      <c r="D566" s="81">
        <v>135541.67000000001</v>
      </c>
      <c r="E566" s="81">
        <v>135541.67000000001</v>
      </c>
      <c r="F566" s="81">
        <v>135541.67000000001</v>
      </c>
      <c r="G566" s="81">
        <v>135541.67000000001</v>
      </c>
      <c r="H566" s="81">
        <v>135541.67000000001</v>
      </c>
      <c r="I566" s="81">
        <v>135541.67000000001</v>
      </c>
      <c r="J566" s="81">
        <v>135541.67000000001</v>
      </c>
      <c r="K566" s="81">
        <v>135541.67000000001</v>
      </c>
      <c r="L566" s="81">
        <v>135541.67000000001</v>
      </c>
      <c r="M566" s="81">
        <v>135541.67000000001</v>
      </c>
      <c r="N566" s="81">
        <v>135541.67000000001</v>
      </c>
      <c r="O566" s="82">
        <f t="shared" si="8"/>
        <v>1490958.3699999999</v>
      </c>
    </row>
    <row r="567" spans="1:15" s="83" customFormat="1" x14ac:dyDescent="0.25">
      <c r="A567" s="80" t="s">
        <v>273</v>
      </c>
      <c r="B567" s="80" t="s">
        <v>500</v>
      </c>
      <c r="C567" s="80" t="s">
        <v>509</v>
      </c>
      <c r="D567" s="81">
        <v>652708.32999999996</v>
      </c>
      <c r="E567" s="81">
        <v>652708.32999999996</v>
      </c>
      <c r="F567" s="81">
        <v>652708.32999999996</v>
      </c>
      <c r="G567" s="81">
        <v>652708.32999999996</v>
      </c>
      <c r="H567" s="81">
        <v>652708.32999999996</v>
      </c>
      <c r="I567" s="81">
        <v>652708.32999999996</v>
      </c>
      <c r="J567" s="81">
        <v>652708.32999999996</v>
      </c>
      <c r="K567" s="81">
        <v>652708.32999999996</v>
      </c>
      <c r="L567" s="81">
        <v>652708.32999999996</v>
      </c>
      <c r="M567" s="81">
        <v>652708.32999999996</v>
      </c>
      <c r="N567" s="81">
        <v>652708.32999999996</v>
      </c>
      <c r="O567" s="82">
        <f t="shared" si="8"/>
        <v>7179791.6299999999</v>
      </c>
    </row>
    <row r="568" spans="1:15" s="83" customFormat="1" x14ac:dyDescent="0.25">
      <c r="A568" s="80" t="s">
        <v>273</v>
      </c>
      <c r="B568" s="80" t="s">
        <v>500</v>
      </c>
      <c r="C568" s="80" t="s">
        <v>511</v>
      </c>
      <c r="D568" s="81">
        <v>825875</v>
      </c>
      <c r="E568" s="81">
        <v>825875</v>
      </c>
      <c r="F568" s="81">
        <v>825875</v>
      </c>
      <c r="G568" s="81">
        <v>825875</v>
      </c>
      <c r="H568" s="81">
        <v>825875</v>
      </c>
      <c r="I568" s="81">
        <v>825875</v>
      </c>
      <c r="J568" s="81">
        <v>825875</v>
      </c>
      <c r="K568" s="81">
        <v>825875</v>
      </c>
      <c r="L568" s="81">
        <v>825875</v>
      </c>
      <c r="M568" s="81">
        <v>825875</v>
      </c>
      <c r="N568" s="81">
        <v>825875</v>
      </c>
      <c r="O568" s="82">
        <f t="shared" si="8"/>
        <v>9084625</v>
      </c>
    </row>
    <row r="569" spans="1:15" s="83" customFormat="1" x14ac:dyDescent="0.25">
      <c r="A569" s="80" t="s">
        <v>273</v>
      </c>
      <c r="B569" s="80" t="s">
        <v>500</v>
      </c>
      <c r="C569" s="80" t="s">
        <v>503</v>
      </c>
      <c r="D569" s="81">
        <v>135416.67000000001</v>
      </c>
      <c r="E569" s="81">
        <v>135416.67000000001</v>
      </c>
      <c r="F569" s="81">
        <v>135416.67000000001</v>
      </c>
      <c r="G569" s="81">
        <v>135416.67000000001</v>
      </c>
      <c r="H569" s="81">
        <v>135416.67000000001</v>
      </c>
      <c r="I569" s="81">
        <v>135416.67000000001</v>
      </c>
      <c r="J569" s="81">
        <v>135416.67000000001</v>
      </c>
      <c r="K569" s="81">
        <v>135416.67000000001</v>
      </c>
      <c r="L569" s="81">
        <v>135416.67000000001</v>
      </c>
      <c r="M569" s="81">
        <v>135416.67000000001</v>
      </c>
      <c r="N569" s="81">
        <v>135416.67000000001</v>
      </c>
      <c r="O569" s="82">
        <f t="shared" si="8"/>
        <v>1489583.3699999999</v>
      </c>
    </row>
    <row r="570" spans="1:15" s="83" customFormat="1" x14ac:dyDescent="0.25">
      <c r="A570" s="80" t="s">
        <v>273</v>
      </c>
      <c r="B570" s="80" t="s">
        <v>500</v>
      </c>
      <c r="C570" s="80" t="s">
        <v>504</v>
      </c>
      <c r="D570" s="81">
        <v>80166.67</v>
      </c>
      <c r="E570" s="81">
        <v>80166.67</v>
      </c>
      <c r="F570" s="81">
        <v>80166.67</v>
      </c>
      <c r="G570" s="81">
        <v>80166.67</v>
      </c>
      <c r="H570" s="81">
        <v>80166.67</v>
      </c>
      <c r="I570" s="81">
        <v>80166.67</v>
      </c>
      <c r="J570" s="81">
        <v>80166.67</v>
      </c>
      <c r="K570" s="81">
        <v>80166.67</v>
      </c>
      <c r="L570" s="81">
        <v>80166.67</v>
      </c>
      <c r="M570" s="81">
        <v>80166.67</v>
      </c>
      <c r="N570" s="81">
        <v>80166.67</v>
      </c>
      <c r="O570" s="82">
        <f t="shared" si="8"/>
        <v>881833.37000000011</v>
      </c>
    </row>
    <row r="571" spans="1:15" s="83" customFormat="1" x14ac:dyDescent="0.25">
      <c r="A571" s="80" t="s">
        <v>273</v>
      </c>
      <c r="B571" s="80" t="s">
        <v>500</v>
      </c>
      <c r="C571" s="80" t="s">
        <v>505</v>
      </c>
      <c r="D571" s="81">
        <v>103500</v>
      </c>
      <c r="E571" s="81">
        <v>103500</v>
      </c>
      <c r="F571" s="81">
        <v>103500</v>
      </c>
      <c r="G571" s="81">
        <v>103500</v>
      </c>
      <c r="H571" s="81">
        <v>103500</v>
      </c>
      <c r="I571" s="81">
        <v>103500</v>
      </c>
      <c r="J571" s="81">
        <v>103500</v>
      </c>
      <c r="K571" s="81">
        <v>103500</v>
      </c>
      <c r="L571" s="81">
        <v>103500</v>
      </c>
      <c r="M571" s="81">
        <v>103500</v>
      </c>
      <c r="N571" s="81">
        <v>103500</v>
      </c>
      <c r="O571" s="82">
        <f t="shared" si="8"/>
        <v>1138500</v>
      </c>
    </row>
    <row r="572" spans="1:15" s="83" customFormat="1" x14ac:dyDescent="0.25">
      <c r="A572" s="80" t="s">
        <v>273</v>
      </c>
      <c r="B572" s="80" t="s">
        <v>500</v>
      </c>
      <c r="C572" s="80" t="s">
        <v>506</v>
      </c>
      <c r="D572" s="81">
        <v>41333.33</v>
      </c>
      <c r="E572" s="81">
        <v>41333.33</v>
      </c>
      <c r="F572" s="81">
        <v>41333.33</v>
      </c>
      <c r="G572" s="81">
        <v>41333.33</v>
      </c>
      <c r="H572" s="81">
        <v>41333.33</v>
      </c>
      <c r="I572" s="81">
        <v>41333.33</v>
      </c>
      <c r="J572" s="81">
        <v>41333.33</v>
      </c>
      <c r="K572" s="81">
        <v>41333.33</v>
      </c>
      <c r="L572" s="81">
        <v>41333.33</v>
      </c>
      <c r="M572" s="81">
        <v>41333.33</v>
      </c>
      <c r="N572" s="81">
        <v>41333.33</v>
      </c>
      <c r="O572" s="82">
        <f t="shared" si="8"/>
        <v>454666.63000000012</v>
      </c>
    </row>
    <row r="573" spans="1:15" s="83" customFormat="1" x14ac:dyDescent="0.25">
      <c r="A573" s="80" t="s">
        <v>273</v>
      </c>
      <c r="B573" s="80" t="s">
        <v>500</v>
      </c>
      <c r="C573" s="80" t="s">
        <v>507</v>
      </c>
      <c r="D573" s="81">
        <v>23000</v>
      </c>
      <c r="E573" s="81">
        <v>23000</v>
      </c>
      <c r="F573" s="81">
        <v>23000</v>
      </c>
      <c r="G573" s="81">
        <v>23000</v>
      </c>
      <c r="H573" s="81">
        <v>23000</v>
      </c>
      <c r="I573" s="81">
        <v>23000</v>
      </c>
      <c r="J573" s="81">
        <v>23000</v>
      </c>
      <c r="K573" s="81">
        <v>23000</v>
      </c>
      <c r="L573" s="81">
        <v>23000</v>
      </c>
      <c r="M573" s="81">
        <v>23000</v>
      </c>
      <c r="N573" s="81">
        <v>23000</v>
      </c>
      <c r="O573" s="82">
        <f t="shared" si="8"/>
        <v>253000</v>
      </c>
    </row>
    <row r="574" spans="1:15" s="83" customFormat="1" x14ac:dyDescent="0.25">
      <c r="A574" s="80" t="s">
        <v>273</v>
      </c>
      <c r="B574" s="80" t="s">
        <v>500</v>
      </c>
      <c r="C574" s="80" t="s">
        <v>508</v>
      </c>
      <c r="D574" s="81">
        <v>123916.67</v>
      </c>
      <c r="E574" s="81">
        <v>123916.67</v>
      </c>
      <c r="F574" s="81">
        <v>123916.67</v>
      </c>
      <c r="G574" s="81">
        <v>123916.67</v>
      </c>
      <c r="H574" s="81">
        <v>123916.67</v>
      </c>
      <c r="I574" s="81">
        <v>123916.67</v>
      </c>
      <c r="J574" s="81">
        <v>123916.67</v>
      </c>
      <c r="K574" s="81">
        <v>123916.67</v>
      </c>
      <c r="L574" s="81">
        <v>123916.67</v>
      </c>
      <c r="M574" s="81">
        <v>123916.67</v>
      </c>
      <c r="N574" s="81">
        <v>123916.67</v>
      </c>
      <c r="O574" s="82">
        <f t="shared" si="8"/>
        <v>1363083.3699999999</v>
      </c>
    </row>
    <row r="575" spans="1:15" x14ac:dyDescent="0.25">
      <c r="A575" s="76" t="s">
        <v>274</v>
      </c>
      <c r="B575" s="76" t="s">
        <v>500</v>
      </c>
      <c r="C575" s="76" t="s">
        <v>501</v>
      </c>
      <c r="D575" s="77">
        <v>66416.67</v>
      </c>
      <c r="E575" s="77">
        <v>66416.67</v>
      </c>
      <c r="F575" s="77">
        <v>66416.67</v>
      </c>
      <c r="G575" s="77">
        <v>66416.67</v>
      </c>
      <c r="H575" s="77">
        <v>66416.67</v>
      </c>
      <c r="I575" s="77">
        <v>66416.67</v>
      </c>
      <c r="J575" s="77">
        <v>66416.67</v>
      </c>
      <c r="K575" s="77">
        <v>66416.67</v>
      </c>
      <c r="L575" s="77">
        <v>66416.67</v>
      </c>
      <c r="M575" s="77">
        <v>66416.67</v>
      </c>
      <c r="N575" s="77">
        <v>66416.67</v>
      </c>
      <c r="O575" s="78">
        <f t="shared" si="8"/>
        <v>730583.37000000011</v>
      </c>
    </row>
    <row r="576" spans="1:15" x14ac:dyDescent="0.25">
      <c r="A576" s="76" t="s">
        <v>274</v>
      </c>
      <c r="B576" s="76" t="s">
        <v>500</v>
      </c>
      <c r="C576" s="76" t="s">
        <v>510</v>
      </c>
      <c r="D576" s="77">
        <v>625</v>
      </c>
      <c r="E576" s="77">
        <v>625</v>
      </c>
      <c r="F576" s="77">
        <v>625</v>
      </c>
      <c r="G576" s="77">
        <v>625</v>
      </c>
      <c r="H576" s="77">
        <v>625</v>
      </c>
      <c r="I576" s="77">
        <v>625</v>
      </c>
      <c r="J576" s="77">
        <v>625</v>
      </c>
      <c r="K576" s="77">
        <v>625</v>
      </c>
      <c r="L576" s="77">
        <v>625</v>
      </c>
      <c r="M576" s="77">
        <v>625</v>
      </c>
      <c r="N576" s="77">
        <v>625</v>
      </c>
      <c r="O576" s="78">
        <f t="shared" si="8"/>
        <v>6875</v>
      </c>
    </row>
    <row r="577" spans="1:15" x14ac:dyDescent="0.25">
      <c r="A577" s="76" t="s">
        <v>274</v>
      </c>
      <c r="B577" s="76" t="s">
        <v>500</v>
      </c>
      <c r="C577" s="76" t="s">
        <v>502</v>
      </c>
      <c r="D577" s="77">
        <v>31958.33</v>
      </c>
      <c r="E577" s="77">
        <v>31958.33</v>
      </c>
      <c r="F577" s="77">
        <v>31958.33</v>
      </c>
      <c r="G577" s="77">
        <v>31958.33</v>
      </c>
      <c r="H577" s="77">
        <v>31958.33</v>
      </c>
      <c r="I577" s="77">
        <v>31958.33</v>
      </c>
      <c r="J577" s="77">
        <v>31958.33</v>
      </c>
      <c r="K577" s="77">
        <v>31958.33</v>
      </c>
      <c r="L577" s="77">
        <v>31958.33</v>
      </c>
      <c r="M577" s="77">
        <v>31958.33</v>
      </c>
      <c r="N577" s="77">
        <v>31958.33</v>
      </c>
      <c r="O577" s="78">
        <f t="shared" si="8"/>
        <v>351541.63000000012</v>
      </c>
    </row>
    <row r="578" spans="1:15" x14ac:dyDescent="0.25">
      <c r="A578" s="76" t="s">
        <v>274</v>
      </c>
      <c r="B578" s="76" t="s">
        <v>500</v>
      </c>
      <c r="C578" s="76" t="s">
        <v>509</v>
      </c>
      <c r="D578" s="77">
        <v>60666.67</v>
      </c>
      <c r="E578" s="77">
        <v>60666.67</v>
      </c>
      <c r="F578" s="77">
        <v>60666.67</v>
      </c>
      <c r="G578" s="77">
        <v>60666.67</v>
      </c>
      <c r="H578" s="77">
        <v>60666.67</v>
      </c>
      <c r="I578" s="77">
        <v>60666.67</v>
      </c>
      <c r="J578" s="77">
        <v>60666.67</v>
      </c>
      <c r="K578" s="77">
        <v>60666.67</v>
      </c>
      <c r="L578" s="77">
        <v>60666.67</v>
      </c>
      <c r="M578" s="77">
        <v>60666.67</v>
      </c>
      <c r="N578" s="77">
        <v>60666.67</v>
      </c>
      <c r="O578" s="78">
        <f t="shared" si="8"/>
        <v>667333.37</v>
      </c>
    </row>
    <row r="579" spans="1:15" x14ac:dyDescent="0.25">
      <c r="A579" s="76" t="s">
        <v>274</v>
      </c>
      <c r="B579" s="76" t="s">
        <v>500</v>
      </c>
      <c r="C579" s="76" t="s">
        <v>511</v>
      </c>
      <c r="D579" s="77">
        <v>165500</v>
      </c>
      <c r="E579" s="77">
        <v>165500</v>
      </c>
      <c r="F579" s="77">
        <v>165500</v>
      </c>
      <c r="G579" s="77">
        <v>165500</v>
      </c>
      <c r="H579" s="77">
        <v>165500</v>
      </c>
      <c r="I579" s="77">
        <v>165500</v>
      </c>
      <c r="J579" s="77">
        <v>165500</v>
      </c>
      <c r="K579" s="77">
        <v>165500</v>
      </c>
      <c r="L579" s="77">
        <v>165500</v>
      </c>
      <c r="M579" s="77">
        <v>165500</v>
      </c>
      <c r="N579" s="77">
        <v>165500</v>
      </c>
      <c r="O579" s="78">
        <f t="shared" ref="O579:O642" si="9">SUM(D579:N579)</f>
        <v>1820500</v>
      </c>
    </row>
    <row r="580" spans="1:15" x14ac:dyDescent="0.25">
      <c r="A580" s="76" t="s">
        <v>274</v>
      </c>
      <c r="B580" s="76" t="s">
        <v>500</v>
      </c>
      <c r="C580" s="76" t="s">
        <v>503</v>
      </c>
      <c r="D580" s="77">
        <v>23083.33</v>
      </c>
      <c r="E580" s="77">
        <v>23083.33</v>
      </c>
      <c r="F580" s="77">
        <v>23083.33</v>
      </c>
      <c r="G580" s="77">
        <v>23083.33</v>
      </c>
      <c r="H580" s="77">
        <v>23083.33</v>
      </c>
      <c r="I580" s="77">
        <v>23083.33</v>
      </c>
      <c r="J580" s="77">
        <v>23083.33</v>
      </c>
      <c r="K580" s="77">
        <v>23083.33</v>
      </c>
      <c r="L580" s="77">
        <v>23083.33</v>
      </c>
      <c r="M580" s="77">
        <v>23083.33</v>
      </c>
      <c r="N580" s="77">
        <v>23083.33</v>
      </c>
      <c r="O580" s="78">
        <f t="shared" si="9"/>
        <v>253916.63000000006</v>
      </c>
    </row>
    <row r="581" spans="1:15" x14ac:dyDescent="0.25">
      <c r="A581" s="76" t="s">
        <v>274</v>
      </c>
      <c r="B581" s="76" t="s">
        <v>500</v>
      </c>
      <c r="C581" s="76" t="s">
        <v>504</v>
      </c>
      <c r="D581" s="77">
        <v>21083.33</v>
      </c>
      <c r="E581" s="77">
        <v>21083.33</v>
      </c>
      <c r="F581" s="77">
        <v>21083.33</v>
      </c>
      <c r="G581" s="77">
        <v>21083.33</v>
      </c>
      <c r="H581" s="77">
        <v>21083.33</v>
      </c>
      <c r="I581" s="77">
        <v>21083.33</v>
      </c>
      <c r="J581" s="77">
        <v>21083.33</v>
      </c>
      <c r="K581" s="77">
        <v>21083.33</v>
      </c>
      <c r="L581" s="77">
        <v>21083.33</v>
      </c>
      <c r="M581" s="77">
        <v>21083.33</v>
      </c>
      <c r="N581" s="77">
        <v>21083.33</v>
      </c>
      <c r="O581" s="78">
        <f t="shared" si="9"/>
        <v>231916.63000000006</v>
      </c>
    </row>
    <row r="582" spans="1:15" x14ac:dyDescent="0.25">
      <c r="A582" s="76" t="s">
        <v>274</v>
      </c>
      <c r="B582" s="76" t="s">
        <v>500</v>
      </c>
      <c r="C582" s="76" t="s">
        <v>505</v>
      </c>
      <c r="D582" s="77">
        <v>17833.330000000002</v>
      </c>
      <c r="E582" s="77">
        <v>17833.330000000002</v>
      </c>
      <c r="F582" s="77">
        <v>17833.330000000002</v>
      </c>
      <c r="G582" s="77">
        <v>17833.330000000002</v>
      </c>
      <c r="H582" s="77">
        <v>17833.330000000002</v>
      </c>
      <c r="I582" s="77">
        <v>17833.330000000002</v>
      </c>
      <c r="J582" s="77">
        <v>17833.330000000002</v>
      </c>
      <c r="K582" s="77">
        <v>17833.330000000002</v>
      </c>
      <c r="L582" s="77">
        <v>17833.330000000002</v>
      </c>
      <c r="M582" s="77">
        <v>17833.330000000002</v>
      </c>
      <c r="N582" s="77">
        <v>17833.330000000002</v>
      </c>
      <c r="O582" s="78">
        <f t="shared" si="9"/>
        <v>196166.63000000006</v>
      </c>
    </row>
    <row r="583" spans="1:15" x14ac:dyDescent="0.25">
      <c r="A583" s="76" t="s">
        <v>274</v>
      </c>
      <c r="B583" s="76" t="s">
        <v>500</v>
      </c>
      <c r="C583" s="76" t="s">
        <v>506</v>
      </c>
      <c r="D583" s="77">
        <v>7083.33</v>
      </c>
      <c r="E583" s="77">
        <v>7083.33</v>
      </c>
      <c r="F583" s="77">
        <v>7083.33</v>
      </c>
      <c r="G583" s="77">
        <v>7083.33</v>
      </c>
      <c r="H583" s="77">
        <v>7083.33</v>
      </c>
      <c r="I583" s="77">
        <v>7083.33</v>
      </c>
      <c r="J583" s="77">
        <v>7083.33</v>
      </c>
      <c r="K583" s="77">
        <v>7083.33</v>
      </c>
      <c r="L583" s="77">
        <v>7083.33</v>
      </c>
      <c r="M583" s="77">
        <v>7083.33</v>
      </c>
      <c r="N583" s="77">
        <v>7083.33</v>
      </c>
      <c r="O583" s="78">
        <f t="shared" si="9"/>
        <v>77916.63</v>
      </c>
    </row>
    <row r="584" spans="1:15" x14ac:dyDescent="0.25">
      <c r="A584" s="76" t="s">
        <v>274</v>
      </c>
      <c r="B584" s="76" t="s">
        <v>500</v>
      </c>
      <c r="C584" s="76" t="s">
        <v>507</v>
      </c>
      <c r="D584" s="77">
        <v>3958.33</v>
      </c>
      <c r="E584" s="77">
        <v>3958.33</v>
      </c>
      <c r="F584" s="77">
        <v>3958.33</v>
      </c>
      <c r="G584" s="77">
        <v>3958.33</v>
      </c>
      <c r="H584" s="77">
        <v>3958.33</v>
      </c>
      <c r="I584" s="77">
        <v>3958.33</v>
      </c>
      <c r="J584" s="77">
        <v>3958.33</v>
      </c>
      <c r="K584" s="77">
        <v>3958.33</v>
      </c>
      <c r="L584" s="77">
        <v>3958.33</v>
      </c>
      <c r="M584" s="77">
        <v>3958.33</v>
      </c>
      <c r="N584" s="77">
        <v>3958.33</v>
      </c>
      <c r="O584" s="78">
        <f t="shared" si="9"/>
        <v>43541.630000000012</v>
      </c>
    </row>
    <row r="585" spans="1:15" x14ac:dyDescent="0.25">
      <c r="A585" s="76" t="s">
        <v>274</v>
      </c>
      <c r="B585" s="76" t="s">
        <v>500</v>
      </c>
      <c r="C585" s="76" t="s">
        <v>508</v>
      </c>
      <c r="D585" s="77">
        <v>23416.67</v>
      </c>
      <c r="E585" s="77">
        <v>23416.67</v>
      </c>
      <c r="F585" s="77">
        <v>23416.67</v>
      </c>
      <c r="G585" s="77">
        <v>23416.67</v>
      </c>
      <c r="H585" s="77">
        <v>23416.67</v>
      </c>
      <c r="I585" s="77">
        <v>23416.67</v>
      </c>
      <c r="J585" s="77">
        <v>23416.67</v>
      </c>
      <c r="K585" s="77">
        <v>23416.67</v>
      </c>
      <c r="L585" s="77">
        <v>23416.67</v>
      </c>
      <c r="M585" s="77">
        <v>23416.67</v>
      </c>
      <c r="N585" s="77">
        <v>23416.67</v>
      </c>
      <c r="O585" s="78">
        <f t="shared" si="9"/>
        <v>257583.36999999994</v>
      </c>
    </row>
    <row r="586" spans="1:15" s="83" customFormat="1" x14ac:dyDescent="0.25">
      <c r="A586" s="80" t="s">
        <v>275</v>
      </c>
      <c r="B586" s="80" t="s">
        <v>500</v>
      </c>
      <c r="C586" s="80" t="s">
        <v>501</v>
      </c>
      <c r="D586" s="81">
        <v>7958.33</v>
      </c>
      <c r="E586" s="81">
        <v>7958.33</v>
      </c>
      <c r="F586" s="81">
        <v>7958.33</v>
      </c>
      <c r="G586" s="81">
        <v>7958.33</v>
      </c>
      <c r="H586" s="81">
        <v>7958.33</v>
      </c>
      <c r="I586" s="81">
        <v>7958.33</v>
      </c>
      <c r="J586" s="81">
        <v>7958.33</v>
      </c>
      <c r="K586" s="81">
        <v>7958.33</v>
      </c>
      <c r="L586" s="81">
        <v>7958.33</v>
      </c>
      <c r="M586" s="81">
        <v>7958.33</v>
      </c>
      <c r="N586" s="81">
        <v>7958.33</v>
      </c>
      <c r="O586" s="82">
        <f t="shared" si="9"/>
        <v>87541.63</v>
      </c>
    </row>
    <row r="587" spans="1:15" s="83" customFormat="1" x14ac:dyDescent="0.25">
      <c r="A587" s="80" t="s">
        <v>275</v>
      </c>
      <c r="B587" s="80" t="s">
        <v>500</v>
      </c>
      <c r="C587" s="80" t="s">
        <v>502</v>
      </c>
      <c r="D587" s="81">
        <v>2416.67</v>
      </c>
      <c r="E587" s="81">
        <v>2416.67</v>
      </c>
      <c r="F587" s="81">
        <v>2416.67</v>
      </c>
      <c r="G587" s="81">
        <v>2416.67</v>
      </c>
      <c r="H587" s="81">
        <v>2416.67</v>
      </c>
      <c r="I587" s="81">
        <v>2416.67</v>
      </c>
      <c r="J587" s="81">
        <v>2416.67</v>
      </c>
      <c r="K587" s="81">
        <v>2416.67</v>
      </c>
      <c r="L587" s="81">
        <v>2416.67</v>
      </c>
      <c r="M587" s="81">
        <v>2416.67</v>
      </c>
      <c r="N587" s="81">
        <v>2416.67</v>
      </c>
      <c r="O587" s="82">
        <f t="shared" si="9"/>
        <v>26583.369999999995</v>
      </c>
    </row>
    <row r="588" spans="1:15" s="83" customFormat="1" x14ac:dyDescent="0.25">
      <c r="A588" s="80" t="s">
        <v>275</v>
      </c>
      <c r="B588" s="80" t="s">
        <v>500</v>
      </c>
      <c r="C588" s="80" t="s">
        <v>509</v>
      </c>
      <c r="D588" s="81">
        <v>33541.67</v>
      </c>
      <c r="E588" s="81">
        <v>33541.67</v>
      </c>
      <c r="F588" s="81">
        <v>33541.67</v>
      </c>
      <c r="G588" s="81">
        <v>33541.67</v>
      </c>
      <c r="H588" s="81">
        <v>33541.67</v>
      </c>
      <c r="I588" s="81">
        <v>33541.67</v>
      </c>
      <c r="J588" s="81">
        <v>33541.67</v>
      </c>
      <c r="K588" s="81">
        <v>33541.67</v>
      </c>
      <c r="L588" s="81">
        <v>33541.67</v>
      </c>
      <c r="M588" s="81">
        <v>33541.67</v>
      </c>
      <c r="N588" s="81">
        <v>33541.67</v>
      </c>
      <c r="O588" s="82">
        <f t="shared" si="9"/>
        <v>368958.36999999988</v>
      </c>
    </row>
    <row r="589" spans="1:15" s="83" customFormat="1" x14ac:dyDescent="0.25">
      <c r="A589" s="80" t="s">
        <v>275</v>
      </c>
      <c r="B589" s="80" t="s">
        <v>500</v>
      </c>
      <c r="C589" s="80" t="s">
        <v>511</v>
      </c>
      <c r="D589" s="81">
        <v>51083.33</v>
      </c>
      <c r="E589" s="81">
        <v>51083.33</v>
      </c>
      <c r="F589" s="81">
        <v>51083.33</v>
      </c>
      <c r="G589" s="81">
        <v>51083.33</v>
      </c>
      <c r="H589" s="81">
        <v>51083.33</v>
      </c>
      <c r="I589" s="81">
        <v>51083.33</v>
      </c>
      <c r="J589" s="81">
        <v>51083.33</v>
      </c>
      <c r="K589" s="81">
        <v>51083.33</v>
      </c>
      <c r="L589" s="81">
        <v>51083.33</v>
      </c>
      <c r="M589" s="81">
        <v>51083.33</v>
      </c>
      <c r="N589" s="81">
        <v>51083.33</v>
      </c>
      <c r="O589" s="82">
        <f t="shared" si="9"/>
        <v>561916.63000000012</v>
      </c>
    </row>
    <row r="590" spans="1:15" s="83" customFormat="1" x14ac:dyDescent="0.25">
      <c r="A590" s="80" t="s">
        <v>275</v>
      </c>
      <c r="B590" s="80" t="s">
        <v>500</v>
      </c>
      <c r="C590" s="80" t="s">
        <v>503</v>
      </c>
      <c r="D590" s="81">
        <v>6916.67</v>
      </c>
      <c r="E590" s="81">
        <v>6916.67</v>
      </c>
      <c r="F590" s="81">
        <v>6916.67</v>
      </c>
      <c r="G590" s="81">
        <v>6916.67</v>
      </c>
      <c r="H590" s="81">
        <v>6916.67</v>
      </c>
      <c r="I590" s="81">
        <v>6916.67</v>
      </c>
      <c r="J590" s="81">
        <v>6916.67</v>
      </c>
      <c r="K590" s="81">
        <v>6916.67</v>
      </c>
      <c r="L590" s="81">
        <v>6916.67</v>
      </c>
      <c r="M590" s="81">
        <v>6916.67</v>
      </c>
      <c r="N590" s="81">
        <v>6916.67</v>
      </c>
      <c r="O590" s="82">
        <f t="shared" si="9"/>
        <v>76083.37</v>
      </c>
    </row>
    <row r="591" spans="1:15" s="83" customFormat="1" x14ac:dyDescent="0.25">
      <c r="A591" s="80" t="s">
        <v>275</v>
      </c>
      <c r="B591" s="80" t="s">
        <v>500</v>
      </c>
      <c r="C591" s="80" t="s">
        <v>504</v>
      </c>
      <c r="D591" s="81">
        <v>1291.67</v>
      </c>
      <c r="E591" s="81">
        <v>1291.67</v>
      </c>
      <c r="F591" s="81">
        <v>1291.67</v>
      </c>
      <c r="G591" s="81">
        <v>1291.67</v>
      </c>
      <c r="H591" s="81">
        <v>1291.67</v>
      </c>
      <c r="I591" s="81">
        <v>1291.67</v>
      </c>
      <c r="J591" s="81">
        <v>1291.67</v>
      </c>
      <c r="K591" s="81">
        <v>1291.67</v>
      </c>
      <c r="L591" s="81">
        <v>1291.67</v>
      </c>
      <c r="M591" s="81">
        <v>1291.67</v>
      </c>
      <c r="N591" s="81">
        <v>1291.67</v>
      </c>
      <c r="O591" s="82">
        <f t="shared" si="9"/>
        <v>14208.37</v>
      </c>
    </row>
    <row r="592" spans="1:15" s="83" customFormat="1" x14ac:dyDescent="0.25">
      <c r="A592" s="80" t="s">
        <v>275</v>
      </c>
      <c r="B592" s="80" t="s">
        <v>500</v>
      </c>
      <c r="C592" s="80" t="s">
        <v>505</v>
      </c>
      <c r="D592" s="81">
        <v>5083.33</v>
      </c>
      <c r="E592" s="81">
        <v>5083.33</v>
      </c>
      <c r="F592" s="81">
        <v>5083.33</v>
      </c>
      <c r="G592" s="81">
        <v>5083.33</v>
      </c>
      <c r="H592" s="81">
        <v>5083.33</v>
      </c>
      <c r="I592" s="81">
        <v>5083.33</v>
      </c>
      <c r="J592" s="81">
        <v>5083.33</v>
      </c>
      <c r="K592" s="81">
        <v>5083.33</v>
      </c>
      <c r="L592" s="81">
        <v>5083.33</v>
      </c>
      <c r="M592" s="81">
        <v>5083.33</v>
      </c>
      <c r="N592" s="81">
        <v>5083.33</v>
      </c>
      <c r="O592" s="82">
        <f t="shared" si="9"/>
        <v>55916.630000000012</v>
      </c>
    </row>
    <row r="593" spans="1:15" s="83" customFormat="1" x14ac:dyDescent="0.25">
      <c r="A593" s="80" t="s">
        <v>275</v>
      </c>
      <c r="B593" s="80" t="s">
        <v>500</v>
      </c>
      <c r="C593" s="80" t="s">
        <v>506</v>
      </c>
      <c r="D593" s="81">
        <v>2250</v>
      </c>
      <c r="E593" s="81">
        <v>2250</v>
      </c>
      <c r="F593" s="81">
        <v>2250</v>
      </c>
      <c r="G593" s="81">
        <v>2250</v>
      </c>
      <c r="H593" s="81">
        <v>2250</v>
      </c>
      <c r="I593" s="81">
        <v>2250</v>
      </c>
      <c r="J593" s="81">
        <v>2250</v>
      </c>
      <c r="K593" s="81">
        <v>2250</v>
      </c>
      <c r="L593" s="81">
        <v>2250</v>
      </c>
      <c r="M593" s="81">
        <v>2250</v>
      </c>
      <c r="N593" s="81">
        <v>2250</v>
      </c>
      <c r="O593" s="82">
        <f t="shared" si="9"/>
        <v>24750</v>
      </c>
    </row>
    <row r="594" spans="1:15" s="83" customFormat="1" x14ac:dyDescent="0.25">
      <c r="A594" s="80" t="s">
        <v>275</v>
      </c>
      <c r="B594" s="80" t="s">
        <v>500</v>
      </c>
      <c r="C594" s="80" t="s">
        <v>507</v>
      </c>
      <c r="D594" s="81">
        <v>1125</v>
      </c>
      <c r="E594" s="81">
        <v>1125</v>
      </c>
      <c r="F594" s="81">
        <v>1125</v>
      </c>
      <c r="G594" s="81">
        <v>1125</v>
      </c>
      <c r="H594" s="81">
        <v>1125</v>
      </c>
      <c r="I594" s="81">
        <v>1125</v>
      </c>
      <c r="J594" s="81">
        <v>1125</v>
      </c>
      <c r="K594" s="81">
        <v>1125</v>
      </c>
      <c r="L594" s="81">
        <v>1125</v>
      </c>
      <c r="M594" s="81">
        <v>1125</v>
      </c>
      <c r="N594" s="81">
        <v>1125</v>
      </c>
      <c r="O594" s="82">
        <f t="shared" si="9"/>
        <v>12375</v>
      </c>
    </row>
    <row r="595" spans="1:15" s="83" customFormat="1" x14ac:dyDescent="0.25">
      <c r="A595" s="80" t="s">
        <v>275</v>
      </c>
      <c r="B595" s="80" t="s">
        <v>500</v>
      </c>
      <c r="C595" s="80" t="s">
        <v>508</v>
      </c>
      <c r="D595" s="81">
        <v>8666.67</v>
      </c>
      <c r="E595" s="81">
        <v>8666.67</v>
      </c>
      <c r="F595" s="81">
        <v>8666.67</v>
      </c>
      <c r="G595" s="81">
        <v>8666.67</v>
      </c>
      <c r="H595" s="81">
        <v>8666.67</v>
      </c>
      <c r="I595" s="81">
        <v>8666.67</v>
      </c>
      <c r="J595" s="81">
        <v>8666.67</v>
      </c>
      <c r="K595" s="81">
        <v>8666.67</v>
      </c>
      <c r="L595" s="81">
        <v>8666.67</v>
      </c>
      <c r="M595" s="81">
        <v>8666.67</v>
      </c>
      <c r="N595" s="81">
        <v>8666.67</v>
      </c>
      <c r="O595" s="82">
        <f t="shared" si="9"/>
        <v>95333.37</v>
      </c>
    </row>
    <row r="596" spans="1:15" x14ac:dyDescent="0.25">
      <c r="A596" s="76" t="s">
        <v>276</v>
      </c>
      <c r="B596" s="76" t="s">
        <v>500</v>
      </c>
      <c r="C596" s="76" t="s">
        <v>501</v>
      </c>
      <c r="D596" s="77">
        <v>42666.67</v>
      </c>
      <c r="E596" s="77">
        <v>42666.67</v>
      </c>
      <c r="F596" s="77">
        <v>42666.67</v>
      </c>
      <c r="G596" s="77">
        <v>42666.67</v>
      </c>
      <c r="H596" s="77">
        <v>42666.67</v>
      </c>
      <c r="I596" s="77">
        <v>42666.67</v>
      </c>
      <c r="J596" s="77">
        <v>42666.67</v>
      </c>
      <c r="K596" s="77">
        <v>42666.67</v>
      </c>
      <c r="L596" s="77">
        <v>42666.67</v>
      </c>
      <c r="M596" s="77">
        <v>42666.67</v>
      </c>
      <c r="N596" s="77">
        <v>42666.67</v>
      </c>
      <c r="O596" s="78">
        <f t="shared" si="9"/>
        <v>469333.36999999988</v>
      </c>
    </row>
    <row r="597" spans="1:15" x14ac:dyDescent="0.25">
      <c r="A597" s="76" t="s">
        <v>276</v>
      </c>
      <c r="B597" s="76" t="s">
        <v>500</v>
      </c>
      <c r="C597" s="76" t="s">
        <v>502</v>
      </c>
      <c r="D597" s="77">
        <v>23458.33</v>
      </c>
      <c r="E597" s="77">
        <v>23458.33</v>
      </c>
      <c r="F597" s="77">
        <v>23458.33</v>
      </c>
      <c r="G597" s="77">
        <v>23458.33</v>
      </c>
      <c r="H597" s="77">
        <v>23458.33</v>
      </c>
      <c r="I597" s="77">
        <v>23458.33</v>
      </c>
      <c r="J597" s="77">
        <v>23458.33</v>
      </c>
      <c r="K597" s="77">
        <v>23458.33</v>
      </c>
      <c r="L597" s="77">
        <v>23458.33</v>
      </c>
      <c r="M597" s="77">
        <v>23458.33</v>
      </c>
      <c r="N597" s="77">
        <v>23458.33</v>
      </c>
      <c r="O597" s="78">
        <f t="shared" si="9"/>
        <v>258041.63000000006</v>
      </c>
    </row>
    <row r="598" spans="1:15" x14ac:dyDescent="0.25">
      <c r="A598" s="76" t="s">
        <v>276</v>
      </c>
      <c r="B598" s="76" t="s">
        <v>500</v>
      </c>
      <c r="C598" s="76" t="s">
        <v>509</v>
      </c>
      <c r="D598" s="77">
        <v>108791.67</v>
      </c>
      <c r="E598" s="77">
        <v>108791.67</v>
      </c>
      <c r="F598" s="77">
        <v>108791.67</v>
      </c>
      <c r="G598" s="77">
        <v>108791.67</v>
      </c>
      <c r="H598" s="77">
        <v>108791.67</v>
      </c>
      <c r="I598" s="77">
        <v>108791.67</v>
      </c>
      <c r="J598" s="77">
        <v>108791.67</v>
      </c>
      <c r="K598" s="77">
        <v>108791.67</v>
      </c>
      <c r="L598" s="77">
        <v>108791.67</v>
      </c>
      <c r="M598" s="77">
        <v>108791.67</v>
      </c>
      <c r="N598" s="77">
        <v>108791.67</v>
      </c>
      <c r="O598" s="78">
        <f t="shared" si="9"/>
        <v>1196708.3700000001</v>
      </c>
    </row>
    <row r="599" spans="1:15" x14ac:dyDescent="0.25">
      <c r="A599" s="76" t="s">
        <v>276</v>
      </c>
      <c r="B599" s="76" t="s">
        <v>500</v>
      </c>
      <c r="C599" s="76" t="s">
        <v>511</v>
      </c>
      <c r="D599" s="77">
        <v>245208.33</v>
      </c>
      <c r="E599" s="77">
        <v>245208.33</v>
      </c>
      <c r="F599" s="77">
        <v>245208.33</v>
      </c>
      <c r="G599" s="77">
        <v>245208.33</v>
      </c>
      <c r="H599" s="77">
        <v>245208.33</v>
      </c>
      <c r="I599" s="77">
        <v>245208.33</v>
      </c>
      <c r="J599" s="77">
        <v>245208.33</v>
      </c>
      <c r="K599" s="77">
        <v>245208.33</v>
      </c>
      <c r="L599" s="77">
        <v>245208.33</v>
      </c>
      <c r="M599" s="77">
        <v>245208.33</v>
      </c>
      <c r="N599" s="77">
        <v>245208.33</v>
      </c>
      <c r="O599" s="78">
        <f t="shared" si="9"/>
        <v>2697291.6300000004</v>
      </c>
    </row>
    <row r="600" spans="1:15" x14ac:dyDescent="0.25">
      <c r="A600" s="76" t="s">
        <v>276</v>
      </c>
      <c r="B600" s="76" t="s">
        <v>500</v>
      </c>
      <c r="C600" s="76" t="s">
        <v>503</v>
      </c>
      <c r="D600" s="77">
        <v>38375</v>
      </c>
      <c r="E600" s="77">
        <v>38375</v>
      </c>
      <c r="F600" s="77">
        <v>38375</v>
      </c>
      <c r="G600" s="77">
        <v>38375</v>
      </c>
      <c r="H600" s="77">
        <v>38375</v>
      </c>
      <c r="I600" s="77">
        <v>38375</v>
      </c>
      <c r="J600" s="77">
        <v>38375</v>
      </c>
      <c r="K600" s="77">
        <v>38375</v>
      </c>
      <c r="L600" s="77">
        <v>38375</v>
      </c>
      <c r="M600" s="77">
        <v>38375</v>
      </c>
      <c r="N600" s="77">
        <v>38375</v>
      </c>
      <c r="O600" s="78">
        <f t="shared" si="9"/>
        <v>422125</v>
      </c>
    </row>
    <row r="601" spans="1:15" x14ac:dyDescent="0.25">
      <c r="A601" s="76" t="s">
        <v>276</v>
      </c>
      <c r="B601" s="76" t="s">
        <v>500</v>
      </c>
      <c r="C601" s="76" t="s">
        <v>504</v>
      </c>
      <c r="D601" s="77">
        <v>11291.67</v>
      </c>
      <c r="E601" s="77">
        <v>11291.67</v>
      </c>
      <c r="F601" s="77">
        <v>11291.67</v>
      </c>
      <c r="G601" s="77">
        <v>11291.67</v>
      </c>
      <c r="H601" s="77">
        <v>11291.67</v>
      </c>
      <c r="I601" s="77">
        <v>11291.67</v>
      </c>
      <c r="J601" s="77">
        <v>11291.67</v>
      </c>
      <c r="K601" s="77">
        <v>11291.67</v>
      </c>
      <c r="L601" s="77">
        <v>11291.67</v>
      </c>
      <c r="M601" s="77">
        <v>11291.67</v>
      </c>
      <c r="N601" s="77">
        <v>11291.67</v>
      </c>
      <c r="O601" s="78">
        <f t="shared" si="9"/>
        <v>124208.37</v>
      </c>
    </row>
    <row r="602" spans="1:15" x14ac:dyDescent="0.25">
      <c r="A602" s="76" t="s">
        <v>276</v>
      </c>
      <c r="B602" s="76" t="s">
        <v>500</v>
      </c>
      <c r="C602" s="76" t="s">
        <v>505</v>
      </c>
      <c r="D602" s="77">
        <v>29375</v>
      </c>
      <c r="E602" s="77">
        <v>29375</v>
      </c>
      <c r="F602" s="77">
        <v>29375</v>
      </c>
      <c r="G602" s="77">
        <v>29375</v>
      </c>
      <c r="H602" s="77">
        <v>29375</v>
      </c>
      <c r="I602" s="77">
        <v>29375</v>
      </c>
      <c r="J602" s="77">
        <v>29375</v>
      </c>
      <c r="K602" s="77">
        <v>29375</v>
      </c>
      <c r="L602" s="77">
        <v>29375</v>
      </c>
      <c r="M602" s="77">
        <v>29375</v>
      </c>
      <c r="N602" s="77">
        <v>29375</v>
      </c>
      <c r="O602" s="78">
        <f t="shared" si="9"/>
        <v>323125</v>
      </c>
    </row>
    <row r="603" spans="1:15" x14ac:dyDescent="0.25">
      <c r="A603" s="76" t="s">
        <v>276</v>
      </c>
      <c r="B603" s="76" t="s">
        <v>500</v>
      </c>
      <c r="C603" s="76" t="s">
        <v>506</v>
      </c>
      <c r="D603" s="77">
        <v>11750</v>
      </c>
      <c r="E603" s="77">
        <v>11750</v>
      </c>
      <c r="F603" s="77">
        <v>11750</v>
      </c>
      <c r="G603" s="77">
        <v>11750</v>
      </c>
      <c r="H603" s="77">
        <v>11750</v>
      </c>
      <c r="I603" s="77">
        <v>11750</v>
      </c>
      <c r="J603" s="77">
        <v>11750</v>
      </c>
      <c r="K603" s="77">
        <v>11750</v>
      </c>
      <c r="L603" s="77">
        <v>11750</v>
      </c>
      <c r="M603" s="77">
        <v>11750</v>
      </c>
      <c r="N603" s="77">
        <v>11750</v>
      </c>
      <c r="O603" s="78">
        <f t="shared" si="9"/>
        <v>129250</v>
      </c>
    </row>
    <row r="604" spans="1:15" x14ac:dyDescent="0.25">
      <c r="A604" s="76" t="s">
        <v>276</v>
      </c>
      <c r="B604" s="76" t="s">
        <v>500</v>
      </c>
      <c r="C604" s="76" t="s">
        <v>507</v>
      </c>
      <c r="D604" s="77">
        <v>6583.33</v>
      </c>
      <c r="E604" s="77">
        <v>6583.33</v>
      </c>
      <c r="F604" s="77">
        <v>6583.33</v>
      </c>
      <c r="G604" s="77">
        <v>6583.33</v>
      </c>
      <c r="H604" s="77">
        <v>6583.33</v>
      </c>
      <c r="I604" s="77">
        <v>6583.33</v>
      </c>
      <c r="J604" s="77">
        <v>6583.33</v>
      </c>
      <c r="K604" s="77">
        <v>6583.33</v>
      </c>
      <c r="L604" s="77">
        <v>6583.33</v>
      </c>
      <c r="M604" s="77">
        <v>6583.33</v>
      </c>
      <c r="N604" s="77">
        <v>6583.33</v>
      </c>
      <c r="O604" s="78">
        <f t="shared" si="9"/>
        <v>72416.63</v>
      </c>
    </row>
    <row r="605" spans="1:15" x14ac:dyDescent="0.25">
      <c r="A605" s="76" t="s">
        <v>276</v>
      </c>
      <c r="B605" s="76" t="s">
        <v>500</v>
      </c>
      <c r="C605" s="76" t="s">
        <v>508</v>
      </c>
      <c r="D605" s="77">
        <v>37083.33</v>
      </c>
      <c r="E605" s="77">
        <v>37083.33</v>
      </c>
      <c r="F605" s="77">
        <v>37083.33</v>
      </c>
      <c r="G605" s="77">
        <v>37083.33</v>
      </c>
      <c r="H605" s="77">
        <v>37083.33</v>
      </c>
      <c r="I605" s="77">
        <v>37083.33</v>
      </c>
      <c r="J605" s="77">
        <v>37083.33</v>
      </c>
      <c r="K605" s="77">
        <v>37083.33</v>
      </c>
      <c r="L605" s="77">
        <v>37083.33</v>
      </c>
      <c r="M605" s="77">
        <v>37083.33</v>
      </c>
      <c r="N605" s="77">
        <v>37083.33</v>
      </c>
      <c r="O605" s="78">
        <f t="shared" si="9"/>
        <v>407916.63000000012</v>
      </c>
    </row>
    <row r="606" spans="1:15" s="83" customFormat="1" x14ac:dyDescent="0.25">
      <c r="A606" s="80" t="s">
        <v>277</v>
      </c>
      <c r="B606" s="80" t="s">
        <v>500</v>
      </c>
      <c r="C606" s="80" t="s">
        <v>501</v>
      </c>
      <c r="D606" s="81">
        <v>60625</v>
      </c>
      <c r="E606" s="81">
        <v>60625</v>
      </c>
      <c r="F606" s="81">
        <v>60625</v>
      </c>
      <c r="G606" s="81">
        <v>60625</v>
      </c>
      <c r="H606" s="81">
        <v>60625</v>
      </c>
      <c r="I606" s="81">
        <v>60625</v>
      </c>
      <c r="J606" s="81">
        <v>60625</v>
      </c>
      <c r="K606" s="81">
        <v>60625</v>
      </c>
      <c r="L606" s="81">
        <v>60625</v>
      </c>
      <c r="M606" s="81">
        <v>60625</v>
      </c>
      <c r="N606" s="81">
        <v>60625</v>
      </c>
      <c r="O606" s="82">
        <f t="shared" si="9"/>
        <v>666875</v>
      </c>
    </row>
    <row r="607" spans="1:15" s="83" customFormat="1" x14ac:dyDescent="0.25">
      <c r="A607" s="80" t="s">
        <v>277</v>
      </c>
      <c r="B607" s="80" t="s">
        <v>500</v>
      </c>
      <c r="C607" s="80" t="s">
        <v>502</v>
      </c>
      <c r="D607" s="81">
        <v>30250</v>
      </c>
      <c r="E607" s="81">
        <v>30250</v>
      </c>
      <c r="F607" s="81">
        <v>30250</v>
      </c>
      <c r="G607" s="81">
        <v>30250</v>
      </c>
      <c r="H607" s="81">
        <v>30250</v>
      </c>
      <c r="I607" s="81">
        <v>30250</v>
      </c>
      <c r="J607" s="81">
        <v>30250</v>
      </c>
      <c r="K607" s="81">
        <v>30250</v>
      </c>
      <c r="L607" s="81">
        <v>30250</v>
      </c>
      <c r="M607" s="81">
        <v>30250</v>
      </c>
      <c r="N607" s="81">
        <v>30250</v>
      </c>
      <c r="O607" s="82">
        <f t="shared" si="9"/>
        <v>332750</v>
      </c>
    </row>
    <row r="608" spans="1:15" s="83" customFormat="1" x14ac:dyDescent="0.25">
      <c r="A608" s="80" t="s">
        <v>277</v>
      </c>
      <c r="B608" s="80" t="s">
        <v>500</v>
      </c>
      <c r="C608" s="80" t="s">
        <v>509</v>
      </c>
      <c r="D608" s="81">
        <v>324416.67</v>
      </c>
      <c r="E608" s="81">
        <v>324416.67</v>
      </c>
      <c r="F608" s="81">
        <v>324416.67</v>
      </c>
      <c r="G608" s="81">
        <v>324416.67</v>
      </c>
      <c r="H608" s="81">
        <v>324416.67</v>
      </c>
      <c r="I608" s="81">
        <v>324416.67</v>
      </c>
      <c r="J608" s="81">
        <v>324416.67</v>
      </c>
      <c r="K608" s="81">
        <v>324416.67</v>
      </c>
      <c r="L608" s="81">
        <v>324416.67</v>
      </c>
      <c r="M608" s="81">
        <v>324416.67</v>
      </c>
      <c r="N608" s="81">
        <v>324416.67</v>
      </c>
      <c r="O608" s="82">
        <f t="shared" si="9"/>
        <v>3568583.3699999996</v>
      </c>
    </row>
    <row r="609" spans="1:15" s="83" customFormat="1" x14ac:dyDescent="0.25">
      <c r="A609" s="80" t="s">
        <v>277</v>
      </c>
      <c r="B609" s="80" t="s">
        <v>500</v>
      </c>
      <c r="C609" s="80" t="s">
        <v>511</v>
      </c>
      <c r="D609" s="81">
        <v>462125</v>
      </c>
      <c r="E609" s="81">
        <v>462125</v>
      </c>
      <c r="F609" s="81">
        <v>462125</v>
      </c>
      <c r="G609" s="81">
        <v>462125</v>
      </c>
      <c r="H609" s="81">
        <v>462125</v>
      </c>
      <c r="I609" s="81">
        <v>462125</v>
      </c>
      <c r="J609" s="81">
        <v>462125</v>
      </c>
      <c r="K609" s="81">
        <v>462125</v>
      </c>
      <c r="L609" s="81">
        <v>462125</v>
      </c>
      <c r="M609" s="81">
        <v>462125</v>
      </c>
      <c r="N609" s="81">
        <v>462125</v>
      </c>
      <c r="O609" s="82">
        <f t="shared" si="9"/>
        <v>5083375</v>
      </c>
    </row>
    <row r="610" spans="1:15" s="83" customFormat="1" x14ac:dyDescent="0.25">
      <c r="A610" s="80" t="s">
        <v>277</v>
      </c>
      <c r="B610" s="80" t="s">
        <v>500</v>
      </c>
      <c r="C610" s="80" t="s">
        <v>503</v>
      </c>
      <c r="D610" s="81">
        <v>73875</v>
      </c>
      <c r="E610" s="81">
        <v>73875</v>
      </c>
      <c r="F610" s="81">
        <v>73875</v>
      </c>
      <c r="G610" s="81">
        <v>73875</v>
      </c>
      <c r="H610" s="81">
        <v>73875</v>
      </c>
      <c r="I610" s="81">
        <v>73875</v>
      </c>
      <c r="J610" s="81">
        <v>73875</v>
      </c>
      <c r="K610" s="81">
        <v>73875</v>
      </c>
      <c r="L610" s="81">
        <v>73875</v>
      </c>
      <c r="M610" s="81">
        <v>73875</v>
      </c>
      <c r="N610" s="81">
        <v>73875</v>
      </c>
      <c r="O610" s="82">
        <f t="shared" si="9"/>
        <v>812625</v>
      </c>
    </row>
    <row r="611" spans="1:15" s="83" customFormat="1" x14ac:dyDescent="0.25">
      <c r="A611" s="80" t="s">
        <v>277</v>
      </c>
      <c r="B611" s="80" t="s">
        <v>500</v>
      </c>
      <c r="C611" s="80" t="s">
        <v>504</v>
      </c>
      <c r="D611" s="81">
        <v>18750</v>
      </c>
      <c r="E611" s="81">
        <v>18750</v>
      </c>
      <c r="F611" s="81">
        <v>18750</v>
      </c>
      <c r="G611" s="81">
        <v>18750</v>
      </c>
      <c r="H611" s="81">
        <v>18750</v>
      </c>
      <c r="I611" s="81">
        <v>18750</v>
      </c>
      <c r="J611" s="81">
        <v>18750</v>
      </c>
      <c r="K611" s="81">
        <v>18750</v>
      </c>
      <c r="L611" s="81">
        <v>18750</v>
      </c>
      <c r="M611" s="81">
        <v>18750</v>
      </c>
      <c r="N611" s="81">
        <v>18750</v>
      </c>
      <c r="O611" s="82">
        <f t="shared" si="9"/>
        <v>206250</v>
      </c>
    </row>
    <row r="612" spans="1:15" s="83" customFormat="1" x14ac:dyDescent="0.25">
      <c r="A612" s="80" t="s">
        <v>277</v>
      </c>
      <c r="B612" s="80" t="s">
        <v>500</v>
      </c>
      <c r="C612" s="80" t="s">
        <v>505</v>
      </c>
      <c r="D612" s="81">
        <v>56583.33</v>
      </c>
      <c r="E612" s="81">
        <v>56583.33</v>
      </c>
      <c r="F612" s="81">
        <v>56583.33</v>
      </c>
      <c r="G612" s="81">
        <v>56583.33</v>
      </c>
      <c r="H612" s="81">
        <v>56583.33</v>
      </c>
      <c r="I612" s="81">
        <v>56583.33</v>
      </c>
      <c r="J612" s="81">
        <v>56583.33</v>
      </c>
      <c r="K612" s="81">
        <v>56583.33</v>
      </c>
      <c r="L612" s="81">
        <v>56583.33</v>
      </c>
      <c r="M612" s="81">
        <v>56583.33</v>
      </c>
      <c r="N612" s="81">
        <v>56583.33</v>
      </c>
      <c r="O612" s="82">
        <f t="shared" si="9"/>
        <v>622416.63</v>
      </c>
    </row>
    <row r="613" spans="1:15" s="83" customFormat="1" x14ac:dyDescent="0.25">
      <c r="A613" s="80" t="s">
        <v>277</v>
      </c>
      <c r="B613" s="80" t="s">
        <v>500</v>
      </c>
      <c r="C613" s="80" t="s">
        <v>506</v>
      </c>
      <c r="D613" s="81">
        <v>22541.67</v>
      </c>
      <c r="E613" s="81">
        <v>22541.67</v>
      </c>
      <c r="F613" s="81">
        <v>22541.67</v>
      </c>
      <c r="G613" s="81">
        <v>22541.67</v>
      </c>
      <c r="H613" s="81">
        <v>22541.67</v>
      </c>
      <c r="I613" s="81">
        <v>22541.67</v>
      </c>
      <c r="J613" s="81">
        <v>22541.67</v>
      </c>
      <c r="K613" s="81">
        <v>22541.67</v>
      </c>
      <c r="L613" s="81">
        <v>22541.67</v>
      </c>
      <c r="M613" s="81">
        <v>22541.67</v>
      </c>
      <c r="N613" s="81">
        <v>22541.67</v>
      </c>
      <c r="O613" s="82">
        <f t="shared" si="9"/>
        <v>247958.36999999994</v>
      </c>
    </row>
    <row r="614" spans="1:15" s="83" customFormat="1" x14ac:dyDescent="0.25">
      <c r="A614" s="80" t="s">
        <v>277</v>
      </c>
      <c r="B614" s="80" t="s">
        <v>500</v>
      </c>
      <c r="C614" s="80" t="s">
        <v>507</v>
      </c>
      <c r="D614" s="81">
        <v>12541.67</v>
      </c>
      <c r="E614" s="81">
        <v>12541.67</v>
      </c>
      <c r="F614" s="81">
        <v>12541.67</v>
      </c>
      <c r="G614" s="81">
        <v>12541.67</v>
      </c>
      <c r="H614" s="81">
        <v>12541.67</v>
      </c>
      <c r="I614" s="81">
        <v>12541.67</v>
      </c>
      <c r="J614" s="81">
        <v>12541.67</v>
      </c>
      <c r="K614" s="81">
        <v>12541.67</v>
      </c>
      <c r="L614" s="81">
        <v>12541.67</v>
      </c>
      <c r="M614" s="81">
        <v>12541.67</v>
      </c>
      <c r="N614" s="81">
        <v>12541.67</v>
      </c>
      <c r="O614" s="82">
        <f t="shared" si="9"/>
        <v>137958.37</v>
      </c>
    </row>
    <row r="615" spans="1:15" s="83" customFormat="1" x14ac:dyDescent="0.25">
      <c r="A615" s="80" t="s">
        <v>277</v>
      </c>
      <c r="B615" s="80" t="s">
        <v>500</v>
      </c>
      <c r="C615" s="80" t="s">
        <v>508</v>
      </c>
      <c r="D615" s="81">
        <v>68875</v>
      </c>
      <c r="E615" s="81">
        <v>68875</v>
      </c>
      <c r="F615" s="81">
        <v>68875</v>
      </c>
      <c r="G615" s="81">
        <v>68875</v>
      </c>
      <c r="H615" s="81">
        <v>68875</v>
      </c>
      <c r="I615" s="81">
        <v>68875</v>
      </c>
      <c r="J615" s="81">
        <v>68875</v>
      </c>
      <c r="K615" s="81">
        <v>68875</v>
      </c>
      <c r="L615" s="81">
        <v>68875</v>
      </c>
      <c r="M615" s="81">
        <v>68875</v>
      </c>
      <c r="N615" s="81">
        <v>68875</v>
      </c>
      <c r="O615" s="82">
        <f t="shared" si="9"/>
        <v>757625</v>
      </c>
    </row>
    <row r="616" spans="1:15" x14ac:dyDescent="0.25">
      <c r="A616" s="76" t="s">
        <v>278</v>
      </c>
      <c r="B616" s="76" t="s">
        <v>500</v>
      </c>
      <c r="C616" s="76" t="s">
        <v>501</v>
      </c>
      <c r="D616" s="77">
        <v>3500</v>
      </c>
      <c r="E616" s="77">
        <v>3500</v>
      </c>
      <c r="F616" s="77">
        <v>3500</v>
      </c>
      <c r="G616" s="77">
        <v>3500</v>
      </c>
      <c r="H616" s="77">
        <v>3500</v>
      </c>
      <c r="I616" s="77">
        <v>3500</v>
      </c>
      <c r="J616" s="77">
        <v>3500</v>
      </c>
      <c r="K616" s="77">
        <v>3500</v>
      </c>
      <c r="L616" s="77">
        <v>3500</v>
      </c>
      <c r="M616" s="77">
        <v>3500</v>
      </c>
      <c r="N616" s="77">
        <v>3500</v>
      </c>
      <c r="O616" s="78">
        <f t="shared" si="9"/>
        <v>38500</v>
      </c>
    </row>
    <row r="617" spans="1:15" x14ac:dyDescent="0.25">
      <c r="A617" s="76" t="s">
        <v>278</v>
      </c>
      <c r="B617" s="76" t="s">
        <v>500</v>
      </c>
      <c r="C617" s="76" t="s">
        <v>502</v>
      </c>
      <c r="D617" s="77">
        <v>583.33000000000004</v>
      </c>
      <c r="E617" s="77">
        <v>583.33000000000004</v>
      </c>
      <c r="F617" s="77">
        <v>583.33000000000004</v>
      </c>
      <c r="G617" s="77">
        <v>583.33000000000004</v>
      </c>
      <c r="H617" s="77">
        <v>583.33000000000004</v>
      </c>
      <c r="I617" s="77">
        <v>583.33000000000004</v>
      </c>
      <c r="J617" s="77">
        <v>583.33000000000004</v>
      </c>
      <c r="K617" s="77">
        <v>583.33000000000004</v>
      </c>
      <c r="L617" s="77">
        <v>583.33000000000004</v>
      </c>
      <c r="M617" s="77">
        <v>583.33000000000004</v>
      </c>
      <c r="N617" s="77">
        <v>583.33000000000004</v>
      </c>
      <c r="O617" s="78">
        <f t="shared" si="9"/>
        <v>6416.63</v>
      </c>
    </row>
    <row r="618" spans="1:15" x14ac:dyDescent="0.25">
      <c r="A618" s="76" t="s">
        <v>278</v>
      </c>
      <c r="B618" s="76" t="s">
        <v>500</v>
      </c>
      <c r="C618" s="76" t="s">
        <v>509</v>
      </c>
      <c r="D618" s="77">
        <v>15666.67</v>
      </c>
      <c r="E618" s="77">
        <v>15666.67</v>
      </c>
      <c r="F618" s="77">
        <v>15666.67</v>
      </c>
      <c r="G618" s="77">
        <v>15666.67</v>
      </c>
      <c r="H618" s="77">
        <v>15666.67</v>
      </c>
      <c r="I618" s="77">
        <v>15666.67</v>
      </c>
      <c r="J618" s="77">
        <v>15666.67</v>
      </c>
      <c r="K618" s="77">
        <v>15666.67</v>
      </c>
      <c r="L618" s="77">
        <v>15666.67</v>
      </c>
      <c r="M618" s="77">
        <v>15666.67</v>
      </c>
      <c r="N618" s="77">
        <v>15666.67</v>
      </c>
      <c r="O618" s="78">
        <f t="shared" si="9"/>
        <v>172333.37000000002</v>
      </c>
    </row>
    <row r="619" spans="1:15" x14ac:dyDescent="0.25">
      <c r="A619" s="76" t="s">
        <v>278</v>
      </c>
      <c r="B619" s="76" t="s">
        <v>500</v>
      </c>
      <c r="C619" s="76" t="s">
        <v>511</v>
      </c>
      <c r="D619" s="77">
        <v>5583.33</v>
      </c>
      <c r="E619" s="77">
        <v>5583.33</v>
      </c>
      <c r="F619" s="77">
        <v>5583.33</v>
      </c>
      <c r="G619" s="77">
        <v>5583.33</v>
      </c>
      <c r="H619" s="77">
        <v>5583.33</v>
      </c>
      <c r="I619" s="77">
        <v>5583.33</v>
      </c>
      <c r="J619" s="77">
        <v>5583.33</v>
      </c>
      <c r="K619" s="77">
        <v>5583.33</v>
      </c>
      <c r="L619" s="77">
        <v>5583.33</v>
      </c>
      <c r="M619" s="77">
        <v>5583.33</v>
      </c>
      <c r="N619" s="77">
        <v>5583.33</v>
      </c>
      <c r="O619" s="78">
        <f t="shared" si="9"/>
        <v>61416.630000000012</v>
      </c>
    </row>
    <row r="620" spans="1:15" x14ac:dyDescent="0.25">
      <c r="A620" s="76" t="s">
        <v>278</v>
      </c>
      <c r="B620" s="76" t="s">
        <v>500</v>
      </c>
      <c r="C620" s="76" t="s">
        <v>503</v>
      </c>
      <c r="D620" s="77">
        <v>708.33</v>
      </c>
      <c r="E620" s="77">
        <v>708.33</v>
      </c>
      <c r="F620" s="77">
        <v>708.33</v>
      </c>
      <c r="G620" s="77">
        <v>708.33</v>
      </c>
      <c r="H620" s="77">
        <v>708.33</v>
      </c>
      <c r="I620" s="77">
        <v>708.33</v>
      </c>
      <c r="J620" s="77">
        <v>708.33</v>
      </c>
      <c r="K620" s="77">
        <v>708.33</v>
      </c>
      <c r="L620" s="77">
        <v>708.33</v>
      </c>
      <c r="M620" s="77">
        <v>708.33</v>
      </c>
      <c r="N620" s="77">
        <v>708.33</v>
      </c>
      <c r="O620" s="78">
        <f t="shared" si="9"/>
        <v>7791.63</v>
      </c>
    </row>
    <row r="621" spans="1:15" x14ac:dyDescent="0.25">
      <c r="A621" s="76" t="s">
        <v>278</v>
      </c>
      <c r="B621" s="76" t="s">
        <v>500</v>
      </c>
      <c r="C621" s="76" t="s">
        <v>504</v>
      </c>
      <c r="D621" s="77">
        <v>416.67</v>
      </c>
      <c r="E621" s="77">
        <v>416.67</v>
      </c>
      <c r="F621" s="77">
        <v>416.67</v>
      </c>
      <c r="G621" s="77">
        <v>416.67</v>
      </c>
      <c r="H621" s="77">
        <v>416.67</v>
      </c>
      <c r="I621" s="77">
        <v>416.67</v>
      </c>
      <c r="J621" s="77">
        <v>416.67</v>
      </c>
      <c r="K621" s="77">
        <v>416.67</v>
      </c>
      <c r="L621" s="77">
        <v>416.67</v>
      </c>
      <c r="M621" s="77">
        <v>416.67</v>
      </c>
      <c r="N621" s="77">
        <v>416.67</v>
      </c>
      <c r="O621" s="78">
        <f t="shared" si="9"/>
        <v>4583.37</v>
      </c>
    </row>
    <row r="622" spans="1:15" x14ac:dyDescent="0.25">
      <c r="A622" s="76" t="s">
        <v>278</v>
      </c>
      <c r="B622" s="76" t="s">
        <v>500</v>
      </c>
      <c r="C622" s="76" t="s">
        <v>505</v>
      </c>
      <c r="D622" s="77">
        <v>541.66999999999996</v>
      </c>
      <c r="E622" s="77">
        <v>541.66999999999996</v>
      </c>
      <c r="F622" s="77">
        <v>541.66999999999996</v>
      </c>
      <c r="G622" s="77">
        <v>541.66999999999996</v>
      </c>
      <c r="H622" s="77">
        <v>541.66999999999996</v>
      </c>
      <c r="I622" s="77">
        <v>541.66999999999996</v>
      </c>
      <c r="J622" s="77">
        <v>541.66999999999996</v>
      </c>
      <c r="K622" s="77">
        <v>541.66999999999996</v>
      </c>
      <c r="L622" s="77">
        <v>541.66999999999996</v>
      </c>
      <c r="M622" s="77">
        <v>541.66999999999996</v>
      </c>
      <c r="N622" s="77">
        <v>541.66999999999996</v>
      </c>
      <c r="O622" s="78">
        <f t="shared" si="9"/>
        <v>5958.37</v>
      </c>
    </row>
    <row r="623" spans="1:15" x14ac:dyDescent="0.25">
      <c r="A623" s="76" t="s">
        <v>278</v>
      </c>
      <c r="B623" s="76" t="s">
        <v>500</v>
      </c>
      <c r="C623" s="76" t="s">
        <v>506</v>
      </c>
      <c r="D623" s="77">
        <v>208.33</v>
      </c>
      <c r="E623" s="77">
        <v>208.33</v>
      </c>
      <c r="F623" s="77">
        <v>208.33</v>
      </c>
      <c r="G623" s="77">
        <v>208.33</v>
      </c>
      <c r="H623" s="77">
        <v>208.33</v>
      </c>
      <c r="I623" s="77">
        <v>208.33</v>
      </c>
      <c r="J623" s="77">
        <v>208.33</v>
      </c>
      <c r="K623" s="77">
        <v>208.33</v>
      </c>
      <c r="L623" s="77">
        <v>208.33</v>
      </c>
      <c r="M623" s="77">
        <v>208.33</v>
      </c>
      <c r="N623" s="77">
        <v>208.33</v>
      </c>
      <c r="O623" s="78">
        <f t="shared" si="9"/>
        <v>2291.6299999999997</v>
      </c>
    </row>
    <row r="624" spans="1:15" x14ac:dyDescent="0.25">
      <c r="A624" s="76" t="s">
        <v>278</v>
      </c>
      <c r="B624" s="76" t="s">
        <v>500</v>
      </c>
      <c r="C624" s="76" t="s">
        <v>507</v>
      </c>
      <c r="D624" s="77">
        <v>125</v>
      </c>
      <c r="E624" s="77">
        <v>125</v>
      </c>
      <c r="F624" s="77">
        <v>125</v>
      </c>
      <c r="G624" s="77">
        <v>125</v>
      </c>
      <c r="H624" s="77">
        <v>125</v>
      </c>
      <c r="I624" s="77">
        <v>125</v>
      </c>
      <c r="J624" s="77">
        <v>125</v>
      </c>
      <c r="K624" s="77">
        <v>125</v>
      </c>
      <c r="L624" s="77">
        <v>125</v>
      </c>
      <c r="M624" s="77">
        <v>125</v>
      </c>
      <c r="N624" s="77">
        <v>125</v>
      </c>
      <c r="O624" s="78">
        <f t="shared" si="9"/>
        <v>1375</v>
      </c>
    </row>
    <row r="625" spans="1:15" x14ac:dyDescent="0.25">
      <c r="A625" s="76" t="s">
        <v>278</v>
      </c>
      <c r="B625" s="76" t="s">
        <v>500</v>
      </c>
      <c r="C625" s="76" t="s">
        <v>508</v>
      </c>
      <c r="D625" s="77">
        <v>3333.33</v>
      </c>
      <c r="E625" s="77">
        <v>3333.33</v>
      </c>
      <c r="F625" s="77">
        <v>3333.33</v>
      </c>
      <c r="G625" s="77">
        <v>3333.33</v>
      </c>
      <c r="H625" s="77">
        <v>3333.33</v>
      </c>
      <c r="I625" s="77">
        <v>3333.33</v>
      </c>
      <c r="J625" s="77">
        <v>3333.33</v>
      </c>
      <c r="K625" s="77">
        <v>3333.33</v>
      </c>
      <c r="L625" s="77">
        <v>3333.33</v>
      </c>
      <c r="M625" s="77">
        <v>3333.33</v>
      </c>
      <c r="N625" s="77">
        <v>3333.33</v>
      </c>
      <c r="O625" s="78">
        <f t="shared" si="9"/>
        <v>36666.630000000012</v>
      </c>
    </row>
    <row r="626" spans="1:15" s="83" customFormat="1" x14ac:dyDescent="0.25">
      <c r="A626" s="80" t="s">
        <v>279</v>
      </c>
      <c r="B626" s="80" t="s">
        <v>500</v>
      </c>
      <c r="C626" s="80" t="s">
        <v>501</v>
      </c>
      <c r="D626" s="81">
        <v>3708.33</v>
      </c>
      <c r="E626" s="81">
        <v>3708.33</v>
      </c>
      <c r="F626" s="81">
        <v>3708.33</v>
      </c>
      <c r="G626" s="81">
        <v>3708.33</v>
      </c>
      <c r="H626" s="81">
        <v>3708.33</v>
      </c>
      <c r="I626" s="81">
        <v>3708.33</v>
      </c>
      <c r="J626" s="81">
        <v>3708.33</v>
      </c>
      <c r="K626" s="81">
        <v>3708.33</v>
      </c>
      <c r="L626" s="81">
        <v>3708.33</v>
      </c>
      <c r="M626" s="81">
        <v>3708.33</v>
      </c>
      <c r="N626" s="81">
        <v>3708.33</v>
      </c>
      <c r="O626" s="82">
        <f t="shared" si="9"/>
        <v>40791.630000000012</v>
      </c>
    </row>
    <row r="627" spans="1:15" s="83" customFormat="1" x14ac:dyDescent="0.25">
      <c r="A627" s="80" t="s">
        <v>279</v>
      </c>
      <c r="B627" s="80" t="s">
        <v>500</v>
      </c>
      <c r="C627" s="80" t="s">
        <v>502</v>
      </c>
      <c r="D627" s="81">
        <v>1916.67</v>
      </c>
      <c r="E627" s="81">
        <v>1916.67</v>
      </c>
      <c r="F627" s="81">
        <v>1916.67</v>
      </c>
      <c r="G627" s="81">
        <v>1916.67</v>
      </c>
      <c r="H627" s="81">
        <v>1916.67</v>
      </c>
      <c r="I627" s="81">
        <v>1916.67</v>
      </c>
      <c r="J627" s="81">
        <v>1916.67</v>
      </c>
      <c r="K627" s="81">
        <v>1916.67</v>
      </c>
      <c r="L627" s="81">
        <v>1916.67</v>
      </c>
      <c r="M627" s="81">
        <v>1916.67</v>
      </c>
      <c r="N627" s="81">
        <v>1916.67</v>
      </c>
      <c r="O627" s="82">
        <f t="shared" si="9"/>
        <v>21083.369999999995</v>
      </c>
    </row>
    <row r="628" spans="1:15" s="83" customFormat="1" x14ac:dyDescent="0.25">
      <c r="A628" s="80" t="s">
        <v>279</v>
      </c>
      <c r="B628" s="80" t="s">
        <v>500</v>
      </c>
      <c r="C628" s="80" t="s">
        <v>509</v>
      </c>
      <c r="D628" s="81">
        <v>7583.33</v>
      </c>
      <c r="E628" s="81">
        <v>7583.33</v>
      </c>
      <c r="F628" s="81">
        <v>7583.33</v>
      </c>
      <c r="G628" s="81">
        <v>7583.33</v>
      </c>
      <c r="H628" s="81">
        <v>7583.33</v>
      </c>
      <c r="I628" s="81">
        <v>7583.33</v>
      </c>
      <c r="J628" s="81">
        <v>7583.33</v>
      </c>
      <c r="K628" s="81">
        <v>7583.33</v>
      </c>
      <c r="L628" s="81">
        <v>7583.33</v>
      </c>
      <c r="M628" s="81">
        <v>7583.33</v>
      </c>
      <c r="N628" s="81">
        <v>7583.33</v>
      </c>
      <c r="O628" s="82">
        <f t="shared" si="9"/>
        <v>83416.63</v>
      </c>
    </row>
    <row r="629" spans="1:15" s="83" customFormat="1" x14ac:dyDescent="0.25">
      <c r="A629" s="80" t="s">
        <v>279</v>
      </c>
      <c r="B629" s="80" t="s">
        <v>500</v>
      </c>
      <c r="C629" s="80" t="s">
        <v>511</v>
      </c>
      <c r="D629" s="81">
        <v>5708.33</v>
      </c>
      <c r="E629" s="81">
        <v>5708.33</v>
      </c>
      <c r="F629" s="81">
        <v>5708.33</v>
      </c>
      <c r="G629" s="81">
        <v>5708.33</v>
      </c>
      <c r="H629" s="81">
        <v>5708.33</v>
      </c>
      <c r="I629" s="81">
        <v>5708.33</v>
      </c>
      <c r="J629" s="81">
        <v>5708.33</v>
      </c>
      <c r="K629" s="81">
        <v>5708.33</v>
      </c>
      <c r="L629" s="81">
        <v>5708.33</v>
      </c>
      <c r="M629" s="81">
        <v>5708.33</v>
      </c>
      <c r="N629" s="81">
        <v>5708.33</v>
      </c>
      <c r="O629" s="82">
        <f t="shared" si="9"/>
        <v>62791.630000000012</v>
      </c>
    </row>
    <row r="630" spans="1:15" s="83" customFormat="1" x14ac:dyDescent="0.25">
      <c r="A630" s="80" t="s">
        <v>279</v>
      </c>
      <c r="B630" s="80" t="s">
        <v>500</v>
      </c>
      <c r="C630" s="80" t="s">
        <v>503</v>
      </c>
      <c r="D630" s="81">
        <v>833.33</v>
      </c>
      <c r="E630" s="81">
        <v>833.33</v>
      </c>
      <c r="F630" s="81">
        <v>833.33</v>
      </c>
      <c r="G630" s="81">
        <v>833.33</v>
      </c>
      <c r="H630" s="81">
        <v>833.33</v>
      </c>
      <c r="I630" s="81">
        <v>833.33</v>
      </c>
      <c r="J630" s="81">
        <v>833.33</v>
      </c>
      <c r="K630" s="81">
        <v>833.33</v>
      </c>
      <c r="L630" s="81">
        <v>833.33</v>
      </c>
      <c r="M630" s="81">
        <v>833.33</v>
      </c>
      <c r="N630" s="81">
        <v>833.33</v>
      </c>
      <c r="O630" s="82">
        <f t="shared" si="9"/>
        <v>9166.630000000001</v>
      </c>
    </row>
    <row r="631" spans="1:15" s="83" customFormat="1" x14ac:dyDescent="0.25">
      <c r="A631" s="80" t="s">
        <v>279</v>
      </c>
      <c r="B631" s="80" t="s">
        <v>500</v>
      </c>
      <c r="C631" s="80" t="s">
        <v>504</v>
      </c>
      <c r="D631" s="81">
        <v>1458.33</v>
      </c>
      <c r="E631" s="81">
        <v>1458.33</v>
      </c>
      <c r="F631" s="81">
        <v>1458.33</v>
      </c>
      <c r="G631" s="81">
        <v>1458.33</v>
      </c>
      <c r="H631" s="81">
        <v>1458.33</v>
      </c>
      <c r="I631" s="81">
        <v>1458.33</v>
      </c>
      <c r="J631" s="81">
        <v>1458.33</v>
      </c>
      <c r="K631" s="81">
        <v>1458.33</v>
      </c>
      <c r="L631" s="81">
        <v>1458.33</v>
      </c>
      <c r="M631" s="81">
        <v>1458.33</v>
      </c>
      <c r="N631" s="81">
        <v>1458.33</v>
      </c>
      <c r="O631" s="82">
        <f t="shared" si="9"/>
        <v>16041.63</v>
      </c>
    </row>
    <row r="632" spans="1:15" s="83" customFormat="1" x14ac:dyDescent="0.25">
      <c r="A632" s="80" t="s">
        <v>279</v>
      </c>
      <c r="B632" s="80" t="s">
        <v>500</v>
      </c>
      <c r="C632" s="80" t="s">
        <v>505</v>
      </c>
      <c r="D632" s="81">
        <v>833.33</v>
      </c>
      <c r="E632" s="81">
        <v>833.33</v>
      </c>
      <c r="F632" s="81">
        <v>833.33</v>
      </c>
      <c r="G632" s="81">
        <v>833.33</v>
      </c>
      <c r="H632" s="81">
        <v>833.33</v>
      </c>
      <c r="I632" s="81">
        <v>833.33</v>
      </c>
      <c r="J632" s="81">
        <v>833.33</v>
      </c>
      <c r="K632" s="81">
        <v>833.33</v>
      </c>
      <c r="L632" s="81">
        <v>833.33</v>
      </c>
      <c r="M632" s="81">
        <v>833.33</v>
      </c>
      <c r="N632" s="81">
        <v>833.33</v>
      </c>
      <c r="O632" s="82">
        <f t="shared" si="9"/>
        <v>9166.630000000001</v>
      </c>
    </row>
    <row r="633" spans="1:15" s="83" customFormat="1" x14ac:dyDescent="0.25">
      <c r="A633" s="80" t="s">
        <v>279</v>
      </c>
      <c r="B633" s="80" t="s">
        <v>500</v>
      </c>
      <c r="C633" s="80" t="s">
        <v>506</v>
      </c>
      <c r="D633" s="81">
        <v>333.33</v>
      </c>
      <c r="E633" s="81">
        <v>333.33</v>
      </c>
      <c r="F633" s="81">
        <v>333.33</v>
      </c>
      <c r="G633" s="81">
        <v>333.33</v>
      </c>
      <c r="H633" s="81">
        <v>333.33</v>
      </c>
      <c r="I633" s="81">
        <v>333.33</v>
      </c>
      <c r="J633" s="81">
        <v>333.33</v>
      </c>
      <c r="K633" s="81">
        <v>333.33</v>
      </c>
      <c r="L633" s="81">
        <v>333.33</v>
      </c>
      <c r="M633" s="81">
        <v>333.33</v>
      </c>
      <c r="N633" s="81">
        <v>333.33</v>
      </c>
      <c r="O633" s="82">
        <f t="shared" si="9"/>
        <v>3666.6299999999997</v>
      </c>
    </row>
    <row r="634" spans="1:15" s="83" customFormat="1" x14ac:dyDescent="0.25">
      <c r="A634" s="80" t="s">
        <v>279</v>
      </c>
      <c r="B634" s="80" t="s">
        <v>500</v>
      </c>
      <c r="C634" s="80" t="s">
        <v>507</v>
      </c>
      <c r="D634" s="81">
        <v>166.67</v>
      </c>
      <c r="E634" s="81">
        <v>166.67</v>
      </c>
      <c r="F634" s="81">
        <v>166.67</v>
      </c>
      <c r="G634" s="81">
        <v>166.67</v>
      </c>
      <c r="H634" s="81">
        <v>166.67</v>
      </c>
      <c r="I634" s="81">
        <v>166.67</v>
      </c>
      <c r="J634" s="81">
        <v>166.67</v>
      </c>
      <c r="K634" s="81">
        <v>166.67</v>
      </c>
      <c r="L634" s="81">
        <v>166.67</v>
      </c>
      <c r="M634" s="81">
        <v>166.67</v>
      </c>
      <c r="N634" s="81">
        <v>166.67</v>
      </c>
      <c r="O634" s="82">
        <f t="shared" si="9"/>
        <v>1833.3700000000001</v>
      </c>
    </row>
    <row r="635" spans="1:15" s="83" customFormat="1" x14ac:dyDescent="0.25">
      <c r="A635" s="80" t="s">
        <v>279</v>
      </c>
      <c r="B635" s="80" t="s">
        <v>500</v>
      </c>
      <c r="C635" s="80" t="s">
        <v>508</v>
      </c>
      <c r="D635" s="81">
        <v>3333.33</v>
      </c>
      <c r="E635" s="81">
        <v>3333.33</v>
      </c>
      <c r="F635" s="81">
        <v>3333.33</v>
      </c>
      <c r="G635" s="81">
        <v>3333.33</v>
      </c>
      <c r="H635" s="81">
        <v>3333.33</v>
      </c>
      <c r="I635" s="81">
        <v>3333.33</v>
      </c>
      <c r="J635" s="81">
        <v>3333.33</v>
      </c>
      <c r="K635" s="81">
        <v>3333.33</v>
      </c>
      <c r="L635" s="81">
        <v>3333.33</v>
      </c>
      <c r="M635" s="81">
        <v>3333.33</v>
      </c>
      <c r="N635" s="81">
        <v>3333.33</v>
      </c>
      <c r="O635" s="82">
        <f t="shared" si="9"/>
        <v>36666.630000000012</v>
      </c>
    </row>
    <row r="636" spans="1:15" x14ac:dyDescent="0.25">
      <c r="A636" s="76" t="s">
        <v>280</v>
      </c>
      <c r="B636" s="76" t="s">
        <v>500</v>
      </c>
      <c r="C636" s="76" t="s">
        <v>501</v>
      </c>
      <c r="D636" s="77">
        <v>125</v>
      </c>
      <c r="E636" s="77">
        <v>125</v>
      </c>
      <c r="F636" s="77">
        <v>125</v>
      </c>
      <c r="G636" s="77">
        <v>125</v>
      </c>
      <c r="H636" s="77">
        <v>125</v>
      </c>
      <c r="I636" s="77">
        <v>125</v>
      </c>
      <c r="J636" s="77">
        <v>125</v>
      </c>
      <c r="K636" s="77">
        <v>125</v>
      </c>
      <c r="L636" s="77">
        <v>125</v>
      </c>
      <c r="M636" s="77">
        <v>125</v>
      </c>
      <c r="N636" s="77">
        <v>125</v>
      </c>
      <c r="O636" s="78">
        <f t="shared" si="9"/>
        <v>1375</v>
      </c>
    </row>
    <row r="637" spans="1:15" x14ac:dyDescent="0.25">
      <c r="A637" s="76" t="s">
        <v>280</v>
      </c>
      <c r="B637" s="76" t="s">
        <v>500</v>
      </c>
      <c r="C637" s="76" t="s">
        <v>502</v>
      </c>
      <c r="D637" s="77">
        <v>83.33</v>
      </c>
      <c r="E637" s="77">
        <v>83.33</v>
      </c>
      <c r="F637" s="77">
        <v>83.33</v>
      </c>
      <c r="G637" s="77">
        <v>83.33</v>
      </c>
      <c r="H637" s="77">
        <v>83.33</v>
      </c>
      <c r="I637" s="77">
        <v>83.33</v>
      </c>
      <c r="J637" s="77">
        <v>83.33</v>
      </c>
      <c r="K637" s="77">
        <v>83.33</v>
      </c>
      <c r="L637" s="77">
        <v>83.33</v>
      </c>
      <c r="M637" s="77">
        <v>83.33</v>
      </c>
      <c r="N637" s="77">
        <v>83.33</v>
      </c>
      <c r="O637" s="78">
        <f t="shared" si="9"/>
        <v>916.63000000000011</v>
      </c>
    </row>
    <row r="638" spans="1:15" x14ac:dyDescent="0.25">
      <c r="A638" s="76" t="s">
        <v>280</v>
      </c>
      <c r="B638" s="76" t="s">
        <v>500</v>
      </c>
      <c r="C638" s="76" t="s">
        <v>509</v>
      </c>
      <c r="D638" s="77">
        <v>83.33</v>
      </c>
      <c r="E638" s="77">
        <v>83.33</v>
      </c>
      <c r="F638" s="77">
        <v>83.33</v>
      </c>
      <c r="G638" s="77">
        <v>83.33</v>
      </c>
      <c r="H638" s="77">
        <v>83.33</v>
      </c>
      <c r="I638" s="77">
        <v>83.33</v>
      </c>
      <c r="J638" s="77">
        <v>83.33</v>
      </c>
      <c r="K638" s="77">
        <v>83.33</v>
      </c>
      <c r="L638" s="77">
        <v>83.33</v>
      </c>
      <c r="M638" s="77">
        <v>83.33</v>
      </c>
      <c r="N638" s="77">
        <v>83.33</v>
      </c>
      <c r="O638" s="78">
        <f t="shared" si="9"/>
        <v>916.63000000000011</v>
      </c>
    </row>
    <row r="639" spans="1:15" x14ac:dyDescent="0.25">
      <c r="A639" s="76" t="s">
        <v>280</v>
      </c>
      <c r="B639" s="76" t="s">
        <v>500</v>
      </c>
      <c r="C639" s="76" t="s">
        <v>512</v>
      </c>
      <c r="D639" s="77">
        <v>9583.33</v>
      </c>
      <c r="E639" s="77">
        <v>9583.33</v>
      </c>
      <c r="F639" s="77">
        <v>9583.33</v>
      </c>
      <c r="G639" s="77">
        <v>9583.33</v>
      </c>
      <c r="H639" s="77">
        <v>9583.33</v>
      </c>
      <c r="I639" s="77">
        <v>9583.33</v>
      </c>
      <c r="J639" s="77">
        <v>9583.33</v>
      </c>
      <c r="K639" s="77">
        <v>9583.33</v>
      </c>
      <c r="L639" s="77">
        <v>9583.33</v>
      </c>
      <c r="M639" s="77">
        <v>9583.33</v>
      </c>
      <c r="N639" s="77">
        <v>9583.33</v>
      </c>
      <c r="O639" s="78">
        <f t="shared" si="9"/>
        <v>105416.63</v>
      </c>
    </row>
    <row r="640" spans="1:15" x14ac:dyDescent="0.25">
      <c r="A640" s="76" t="s">
        <v>280</v>
      </c>
      <c r="B640" s="76" t="s">
        <v>500</v>
      </c>
      <c r="C640" s="76" t="s">
        <v>503</v>
      </c>
      <c r="D640" s="77">
        <v>41.67</v>
      </c>
      <c r="E640" s="77">
        <v>41.67</v>
      </c>
      <c r="F640" s="77">
        <v>41.67</v>
      </c>
      <c r="G640" s="77">
        <v>41.67</v>
      </c>
      <c r="H640" s="77">
        <v>41.67</v>
      </c>
      <c r="I640" s="77">
        <v>41.67</v>
      </c>
      <c r="J640" s="77">
        <v>41.67</v>
      </c>
      <c r="K640" s="77">
        <v>41.67</v>
      </c>
      <c r="L640" s="77">
        <v>41.67</v>
      </c>
      <c r="M640" s="77">
        <v>41.67</v>
      </c>
      <c r="N640" s="77">
        <v>41.67</v>
      </c>
      <c r="O640" s="78">
        <f t="shared" si="9"/>
        <v>458.37000000000012</v>
      </c>
    </row>
    <row r="641" spans="1:15" x14ac:dyDescent="0.25">
      <c r="A641" s="76" t="s">
        <v>280</v>
      </c>
      <c r="B641" s="76" t="s">
        <v>500</v>
      </c>
      <c r="C641" s="76" t="s">
        <v>508</v>
      </c>
      <c r="D641" s="77">
        <v>41.67</v>
      </c>
      <c r="E641" s="77">
        <v>41.67</v>
      </c>
      <c r="F641" s="77">
        <v>41.67</v>
      </c>
      <c r="G641" s="77">
        <v>41.67</v>
      </c>
      <c r="H641" s="77">
        <v>41.67</v>
      </c>
      <c r="I641" s="77">
        <v>41.67</v>
      </c>
      <c r="J641" s="77">
        <v>41.67</v>
      </c>
      <c r="K641" s="77">
        <v>41.67</v>
      </c>
      <c r="L641" s="77">
        <v>41.67</v>
      </c>
      <c r="M641" s="77">
        <v>41.67</v>
      </c>
      <c r="N641" s="77">
        <v>41.67</v>
      </c>
      <c r="O641" s="78">
        <f t="shared" si="9"/>
        <v>458.37000000000012</v>
      </c>
    </row>
    <row r="642" spans="1:15" x14ac:dyDescent="0.25">
      <c r="A642" s="76" t="s">
        <v>280</v>
      </c>
      <c r="B642" s="76" t="s">
        <v>500</v>
      </c>
      <c r="C642" s="76" t="s">
        <v>506</v>
      </c>
      <c r="O642" s="78">
        <f t="shared" si="9"/>
        <v>0</v>
      </c>
    </row>
    <row r="643" spans="1:15" x14ac:dyDescent="0.25">
      <c r="A643" s="76" t="s">
        <v>280</v>
      </c>
      <c r="B643" s="76" t="s">
        <v>500</v>
      </c>
      <c r="C643" s="76" t="s">
        <v>507</v>
      </c>
      <c r="O643" s="78">
        <f t="shared" ref="O643:O706" si="10">SUM(D643:N643)</f>
        <v>0</v>
      </c>
    </row>
    <row r="644" spans="1:15" s="83" customFormat="1" x14ac:dyDescent="0.25">
      <c r="A644" s="80" t="s">
        <v>281</v>
      </c>
      <c r="B644" s="80" t="s">
        <v>500</v>
      </c>
      <c r="C644" s="80" t="s">
        <v>501</v>
      </c>
      <c r="D644" s="81">
        <v>5875</v>
      </c>
      <c r="E644" s="81">
        <v>5875</v>
      </c>
      <c r="F644" s="81">
        <v>5875</v>
      </c>
      <c r="G644" s="81">
        <v>5875</v>
      </c>
      <c r="H644" s="81">
        <v>5875</v>
      </c>
      <c r="I644" s="81">
        <v>5875</v>
      </c>
      <c r="J644" s="81">
        <v>5875</v>
      </c>
      <c r="K644" s="81">
        <v>5875</v>
      </c>
      <c r="L644" s="81">
        <v>5875</v>
      </c>
      <c r="M644" s="81">
        <v>5875</v>
      </c>
      <c r="N644" s="81">
        <v>5875</v>
      </c>
      <c r="O644" s="82">
        <f t="shared" si="10"/>
        <v>64625</v>
      </c>
    </row>
    <row r="645" spans="1:15" s="83" customFormat="1" x14ac:dyDescent="0.25">
      <c r="A645" s="80" t="s">
        <v>281</v>
      </c>
      <c r="B645" s="80" t="s">
        <v>500</v>
      </c>
      <c r="C645" s="80" t="s">
        <v>510</v>
      </c>
      <c r="D645" s="81">
        <v>83.33</v>
      </c>
      <c r="E645" s="81">
        <v>83.33</v>
      </c>
      <c r="F645" s="81">
        <v>83.33</v>
      </c>
      <c r="G645" s="81">
        <v>83.33</v>
      </c>
      <c r="H645" s="81">
        <v>83.33</v>
      </c>
      <c r="I645" s="81">
        <v>83.33</v>
      </c>
      <c r="J645" s="81">
        <v>83.33</v>
      </c>
      <c r="K645" s="81">
        <v>83.33</v>
      </c>
      <c r="L645" s="81">
        <v>83.33</v>
      </c>
      <c r="M645" s="81">
        <v>83.33</v>
      </c>
      <c r="N645" s="81">
        <v>83.33</v>
      </c>
      <c r="O645" s="82">
        <f t="shared" si="10"/>
        <v>916.63000000000011</v>
      </c>
    </row>
    <row r="646" spans="1:15" s="83" customFormat="1" x14ac:dyDescent="0.25">
      <c r="A646" s="80" t="s">
        <v>281</v>
      </c>
      <c r="B646" s="80" t="s">
        <v>500</v>
      </c>
      <c r="C646" s="80" t="s">
        <v>502</v>
      </c>
      <c r="D646" s="81">
        <v>5750</v>
      </c>
      <c r="E646" s="81">
        <v>5750</v>
      </c>
      <c r="F646" s="81">
        <v>5750</v>
      </c>
      <c r="G646" s="81">
        <v>5750</v>
      </c>
      <c r="H646" s="81">
        <v>5750</v>
      </c>
      <c r="I646" s="81">
        <v>5750</v>
      </c>
      <c r="J646" s="81">
        <v>5750</v>
      </c>
      <c r="K646" s="81">
        <v>5750</v>
      </c>
      <c r="L646" s="81">
        <v>5750</v>
      </c>
      <c r="M646" s="81">
        <v>5750</v>
      </c>
      <c r="N646" s="81">
        <v>5750</v>
      </c>
      <c r="O646" s="82">
        <f t="shared" si="10"/>
        <v>63250</v>
      </c>
    </row>
    <row r="647" spans="1:15" s="83" customFormat="1" x14ac:dyDescent="0.25">
      <c r="A647" s="80" t="s">
        <v>281</v>
      </c>
      <c r="B647" s="80" t="s">
        <v>500</v>
      </c>
      <c r="C647" s="80" t="s">
        <v>509</v>
      </c>
      <c r="D647" s="81">
        <v>10166.67</v>
      </c>
      <c r="E647" s="81">
        <v>10166.67</v>
      </c>
      <c r="F647" s="81">
        <v>10166.67</v>
      </c>
      <c r="G647" s="81">
        <v>10166.67</v>
      </c>
      <c r="H647" s="81">
        <v>10166.67</v>
      </c>
      <c r="I647" s="81">
        <v>10166.67</v>
      </c>
      <c r="J647" s="81">
        <v>10166.67</v>
      </c>
      <c r="K647" s="81">
        <v>10166.67</v>
      </c>
      <c r="L647" s="81">
        <v>10166.67</v>
      </c>
      <c r="M647" s="81">
        <v>10166.67</v>
      </c>
      <c r="N647" s="81">
        <v>10166.67</v>
      </c>
      <c r="O647" s="82">
        <f t="shared" si="10"/>
        <v>111833.37</v>
      </c>
    </row>
    <row r="648" spans="1:15" s="83" customFormat="1" x14ac:dyDescent="0.25">
      <c r="A648" s="80" t="s">
        <v>281</v>
      </c>
      <c r="B648" s="80" t="s">
        <v>500</v>
      </c>
      <c r="C648" s="80" t="s">
        <v>503</v>
      </c>
      <c r="D648" s="81">
        <v>3875</v>
      </c>
      <c r="E648" s="81">
        <v>3875</v>
      </c>
      <c r="F648" s="81">
        <v>3875</v>
      </c>
      <c r="G648" s="81">
        <v>3875</v>
      </c>
      <c r="H648" s="81">
        <v>3875</v>
      </c>
      <c r="I648" s="81">
        <v>3875</v>
      </c>
      <c r="J648" s="81">
        <v>3875</v>
      </c>
      <c r="K648" s="81">
        <v>3875</v>
      </c>
      <c r="L648" s="81">
        <v>3875</v>
      </c>
      <c r="M648" s="81">
        <v>3875</v>
      </c>
      <c r="N648" s="81">
        <v>3875</v>
      </c>
      <c r="O648" s="82">
        <f t="shared" si="10"/>
        <v>42625</v>
      </c>
    </row>
    <row r="649" spans="1:15" s="83" customFormat="1" x14ac:dyDescent="0.25">
      <c r="A649" s="80" t="s">
        <v>281</v>
      </c>
      <c r="B649" s="80" t="s">
        <v>500</v>
      </c>
      <c r="C649" s="80" t="s">
        <v>504</v>
      </c>
      <c r="D649" s="81">
        <v>3291.67</v>
      </c>
      <c r="E649" s="81">
        <v>3291.67</v>
      </c>
      <c r="F649" s="81">
        <v>3291.67</v>
      </c>
      <c r="G649" s="81">
        <v>3291.67</v>
      </c>
      <c r="H649" s="81">
        <v>3291.67</v>
      </c>
      <c r="I649" s="81">
        <v>3291.67</v>
      </c>
      <c r="J649" s="81">
        <v>3291.67</v>
      </c>
      <c r="K649" s="81">
        <v>3291.67</v>
      </c>
      <c r="L649" s="81">
        <v>3291.67</v>
      </c>
      <c r="M649" s="81">
        <v>3291.67</v>
      </c>
      <c r="N649" s="81">
        <v>3291.67</v>
      </c>
      <c r="O649" s="82">
        <f t="shared" si="10"/>
        <v>36208.369999999988</v>
      </c>
    </row>
    <row r="650" spans="1:15" s="83" customFormat="1" x14ac:dyDescent="0.25">
      <c r="A650" s="80" t="s">
        <v>281</v>
      </c>
      <c r="B650" s="80" t="s">
        <v>500</v>
      </c>
      <c r="C650" s="80" t="s">
        <v>505</v>
      </c>
      <c r="D650" s="81">
        <v>3000</v>
      </c>
      <c r="E650" s="81">
        <v>3000</v>
      </c>
      <c r="F650" s="81">
        <v>3000</v>
      </c>
      <c r="G650" s="81">
        <v>3000</v>
      </c>
      <c r="H650" s="81">
        <v>3000</v>
      </c>
      <c r="I650" s="81">
        <v>3000</v>
      </c>
      <c r="J650" s="81">
        <v>3000</v>
      </c>
      <c r="K650" s="81">
        <v>3000</v>
      </c>
      <c r="L650" s="81">
        <v>3000</v>
      </c>
      <c r="M650" s="81">
        <v>3000</v>
      </c>
      <c r="N650" s="81">
        <v>3000</v>
      </c>
      <c r="O650" s="82">
        <f t="shared" si="10"/>
        <v>33000</v>
      </c>
    </row>
    <row r="651" spans="1:15" s="83" customFormat="1" x14ac:dyDescent="0.25">
      <c r="A651" s="80" t="s">
        <v>281</v>
      </c>
      <c r="B651" s="80" t="s">
        <v>500</v>
      </c>
      <c r="C651" s="80" t="s">
        <v>506</v>
      </c>
      <c r="D651" s="81">
        <v>1166.67</v>
      </c>
      <c r="E651" s="81">
        <v>1166.67</v>
      </c>
      <c r="F651" s="81">
        <v>1166.67</v>
      </c>
      <c r="G651" s="81">
        <v>1166.67</v>
      </c>
      <c r="H651" s="81">
        <v>1166.67</v>
      </c>
      <c r="I651" s="81">
        <v>1166.67</v>
      </c>
      <c r="J651" s="81">
        <v>1166.67</v>
      </c>
      <c r="K651" s="81">
        <v>1166.67</v>
      </c>
      <c r="L651" s="81">
        <v>1166.67</v>
      </c>
      <c r="M651" s="81">
        <v>1166.67</v>
      </c>
      <c r="N651" s="81">
        <v>1166.67</v>
      </c>
      <c r="O651" s="82">
        <f t="shared" si="10"/>
        <v>12833.37</v>
      </c>
    </row>
    <row r="652" spans="1:15" s="83" customFormat="1" x14ac:dyDescent="0.25">
      <c r="A652" s="80" t="s">
        <v>281</v>
      </c>
      <c r="B652" s="80" t="s">
        <v>500</v>
      </c>
      <c r="C652" s="80" t="s">
        <v>507</v>
      </c>
      <c r="D652" s="81">
        <v>625</v>
      </c>
      <c r="E652" s="81">
        <v>625</v>
      </c>
      <c r="F652" s="81">
        <v>625</v>
      </c>
      <c r="G652" s="81">
        <v>625</v>
      </c>
      <c r="H652" s="81">
        <v>625</v>
      </c>
      <c r="I652" s="81">
        <v>625</v>
      </c>
      <c r="J652" s="81">
        <v>625</v>
      </c>
      <c r="K652" s="81">
        <v>625</v>
      </c>
      <c r="L652" s="81">
        <v>625</v>
      </c>
      <c r="M652" s="81">
        <v>625</v>
      </c>
      <c r="N652" s="81">
        <v>625</v>
      </c>
      <c r="O652" s="82">
        <f t="shared" si="10"/>
        <v>6875</v>
      </c>
    </row>
    <row r="653" spans="1:15" s="83" customFormat="1" x14ac:dyDescent="0.25">
      <c r="A653" s="80" t="s">
        <v>281</v>
      </c>
      <c r="B653" s="80" t="s">
        <v>500</v>
      </c>
      <c r="C653" s="80" t="s">
        <v>508</v>
      </c>
      <c r="D653" s="81">
        <v>6083.33</v>
      </c>
      <c r="E653" s="81">
        <v>6083.33</v>
      </c>
      <c r="F653" s="81">
        <v>6083.33</v>
      </c>
      <c r="G653" s="81">
        <v>6083.33</v>
      </c>
      <c r="H653" s="81">
        <v>6083.33</v>
      </c>
      <c r="I653" s="81">
        <v>6083.33</v>
      </c>
      <c r="J653" s="81">
        <v>6083.33</v>
      </c>
      <c r="K653" s="81">
        <v>6083.33</v>
      </c>
      <c r="L653" s="81">
        <v>6083.33</v>
      </c>
      <c r="M653" s="81">
        <v>6083.33</v>
      </c>
      <c r="N653" s="81">
        <v>6083.33</v>
      </c>
      <c r="O653" s="82">
        <f t="shared" si="10"/>
        <v>66916.63</v>
      </c>
    </row>
    <row r="654" spans="1:15" x14ac:dyDescent="0.25">
      <c r="A654" s="76" t="s">
        <v>282</v>
      </c>
      <c r="B654" s="76" t="s">
        <v>500</v>
      </c>
      <c r="C654" s="76" t="s">
        <v>501</v>
      </c>
      <c r="D654" s="77">
        <v>3708.33</v>
      </c>
      <c r="E654" s="77">
        <v>3708.33</v>
      </c>
      <c r="F654" s="77">
        <v>3708.33</v>
      </c>
      <c r="G654" s="77">
        <v>3708.33</v>
      </c>
      <c r="H654" s="77">
        <v>3708.33</v>
      </c>
      <c r="I654" s="77">
        <v>3708.33</v>
      </c>
      <c r="J654" s="77">
        <v>3708.33</v>
      </c>
      <c r="K654" s="77">
        <v>3708.33</v>
      </c>
      <c r="L654" s="77">
        <v>3708.33</v>
      </c>
      <c r="M654" s="77">
        <v>3708.33</v>
      </c>
      <c r="N654" s="77">
        <v>3708.33</v>
      </c>
      <c r="O654" s="78">
        <f t="shared" si="10"/>
        <v>40791.630000000012</v>
      </c>
    </row>
    <row r="655" spans="1:15" x14ac:dyDescent="0.25">
      <c r="A655" s="76" t="s">
        <v>282</v>
      </c>
      <c r="B655" s="76" t="s">
        <v>500</v>
      </c>
      <c r="C655" s="76" t="s">
        <v>502</v>
      </c>
      <c r="D655" s="77">
        <v>416.67</v>
      </c>
      <c r="E655" s="77">
        <v>416.67</v>
      </c>
      <c r="F655" s="77">
        <v>416.67</v>
      </c>
      <c r="G655" s="77">
        <v>416.67</v>
      </c>
      <c r="H655" s="77">
        <v>416.67</v>
      </c>
      <c r="I655" s="77">
        <v>416.67</v>
      </c>
      <c r="J655" s="77">
        <v>416.67</v>
      </c>
      <c r="K655" s="77">
        <v>416.67</v>
      </c>
      <c r="L655" s="77">
        <v>416.67</v>
      </c>
      <c r="M655" s="77">
        <v>416.67</v>
      </c>
      <c r="N655" s="77">
        <v>416.67</v>
      </c>
      <c r="O655" s="78">
        <f t="shared" si="10"/>
        <v>4583.37</v>
      </c>
    </row>
    <row r="656" spans="1:15" x14ac:dyDescent="0.25">
      <c r="A656" s="76" t="s">
        <v>282</v>
      </c>
      <c r="B656" s="76" t="s">
        <v>500</v>
      </c>
      <c r="C656" s="76" t="s">
        <v>503</v>
      </c>
      <c r="D656" s="77">
        <v>958.33</v>
      </c>
      <c r="E656" s="77">
        <v>958.33</v>
      </c>
      <c r="F656" s="77">
        <v>958.33</v>
      </c>
      <c r="G656" s="77">
        <v>958.33</v>
      </c>
      <c r="H656" s="77">
        <v>958.33</v>
      </c>
      <c r="I656" s="77">
        <v>958.33</v>
      </c>
      <c r="J656" s="77">
        <v>958.33</v>
      </c>
      <c r="K656" s="77">
        <v>958.33</v>
      </c>
      <c r="L656" s="77">
        <v>958.33</v>
      </c>
      <c r="M656" s="77">
        <v>958.33</v>
      </c>
      <c r="N656" s="77">
        <v>958.33</v>
      </c>
      <c r="O656" s="78">
        <f t="shared" si="10"/>
        <v>10541.630000000001</v>
      </c>
    </row>
    <row r="657" spans="1:15" x14ac:dyDescent="0.25">
      <c r="A657" s="76" t="s">
        <v>282</v>
      </c>
      <c r="B657" s="76" t="s">
        <v>500</v>
      </c>
      <c r="C657" s="76" t="s">
        <v>504</v>
      </c>
      <c r="D657" s="77">
        <v>250</v>
      </c>
      <c r="E657" s="77">
        <v>250</v>
      </c>
      <c r="F657" s="77">
        <v>250</v>
      </c>
      <c r="G657" s="77">
        <v>250</v>
      </c>
      <c r="H657" s="77">
        <v>250</v>
      </c>
      <c r="I657" s="77">
        <v>250</v>
      </c>
      <c r="J657" s="77">
        <v>250</v>
      </c>
      <c r="K657" s="77">
        <v>250</v>
      </c>
      <c r="L657" s="77">
        <v>250</v>
      </c>
      <c r="M657" s="77">
        <v>250</v>
      </c>
      <c r="N657" s="77">
        <v>250</v>
      </c>
      <c r="O657" s="78">
        <f t="shared" si="10"/>
        <v>2750</v>
      </c>
    </row>
    <row r="658" spans="1:15" x14ac:dyDescent="0.25">
      <c r="A658" s="76" t="s">
        <v>282</v>
      </c>
      <c r="B658" s="76" t="s">
        <v>500</v>
      </c>
      <c r="C658" s="76" t="s">
        <v>505</v>
      </c>
      <c r="D658" s="77">
        <v>666.67</v>
      </c>
      <c r="E658" s="77">
        <v>666.67</v>
      </c>
      <c r="F658" s="77">
        <v>666.67</v>
      </c>
      <c r="G658" s="77">
        <v>666.67</v>
      </c>
      <c r="H658" s="77">
        <v>666.67</v>
      </c>
      <c r="I658" s="77">
        <v>666.67</v>
      </c>
      <c r="J658" s="77">
        <v>666.67</v>
      </c>
      <c r="K658" s="77">
        <v>666.67</v>
      </c>
      <c r="L658" s="77">
        <v>666.67</v>
      </c>
      <c r="M658" s="77">
        <v>666.67</v>
      </c>
      <c r="N658" s="77">
        <v>666.67</v>
      </c>
      <c r="O658" s="78">
        <f t="shared" si="10"/>
        <v>7333.37</v>
      </c>
    </row>
    <row r="659" spans="1:15" x14ac:dyDescent="0.25">
      <c r="A659" s="76" t="s">
        <v>282</v>
      </c>
      <c r="B659" s="76" t="s">
        <v>500</v>
      </c>
      <c r="C659" s="76" t="s">
        <v>506</v>
      </c>
      <c r="D659" s="77">
        <v>333.33</v>
      </c>
      <c r="E659" s="77">
        <v>333.33</v>
      </c>
      <c r="F659" s="77">
        <v>333.33</v>
      </c>
      <c r="G659" s="77">
        <v>333.33</v>
      </c>
      <c r="H659" s="77">
        <v>333.33</v>
      </c>
      <c r="I659" s="77">
        <v>333.33</v>
      </c>
      <c r="J659" s="77">
        <v>333.33</v>
      </c>
      <c r="K659" s="77">
        <v>333.33</v>
      </c>
      <c r="L659" s="77">
        <v>333.33</v>
      </c>
      <c r="M659" s="77">
        <v>333.33</v>
      </c>
      <c r="N659" s="77">
        <v>333.33</v>
      </c>
      <c r="O659" s="78">
        <f t="shared" si="10"/>
        <v>3666.6299999999997</v>
      </c>
    </row>
    <row r="660" spans="1:15" x14ac:dyDescent="0.25">
      <c r="A660" s="76" t="s">
        <v>282</v>
      </c>
      <c r="B660" s="76" t="s">
        <v>500</v>
      </c>
      <c r="C660" s="76" t="s">
        <v>507</v>
      </c>
      <c r="D660" s="77">
        <v>166.67</v>
      </c>
      <c r="E660" s="77">
        <v>166.67</v>
      </c>
      <c r="F660" s="77">
        <v>166.67</v>
      </c>
      <c r="G660" s="77">
        <v>166.67</v>
      </c>
      <c r="H660" s="77">
        <v>166.67</v>
      </c>
      <c r="I660" s="77">
        <v>166.67</v>
      </c>
      <c r="J660" s="77">
        <v>166.67</v>
      </c>
      <c r="K660" s="77">
        <v>166.67</v>
      </c>
      <c r="L660" s="77">
        <v>166.67</v>
      </c>
      <c r="M660" s="77">
        <v>166.67</v>
      </c>
      <c r="N660" s="77">
        <v>166.67</v>
      </c>
      <c r="O660" s="78">
        <f t="shared" si="10"/>
        <v>1833.3700000000001</v>
      </c>
    </row>
    <row r="661" spans="1:15" x14ac:dyDescent="0.25">
      <c r="A661" s="76" t="s">
        <v>282</v>
      </c>
      <c r="B661" s="76" t="s">
        <v>500</v>
      </c>
      <c r="C661" s="76" t="s">
        <v>508</v>
      </c>
      <c r="D661" s="77">
        <v>3541.67</v>
      </c>
      <c r="E661" s="77">
        <v>3541.67</v>
      </c>
      <c r="F661" s="77">
        <v>3541.67</v>
      </c>
      <c r="G661" s="77">
        <v>3541.67</v>
      </c>
      <c r="H661" s="77">
        <v>3541.67</v>
      </c>
      <c r="I661" s="77">
        <v>3541.67</v>
      </c>
      <c r="J661" s="77">
        <v>3541.67</v>
      </c>
      <c r="K661" s="77">
        <v>3541.67</v>
      </c>
      <c r="L661" s="77">
        <v>3541.67</v>
      </c>
      <c r="M661" s="77">
        <v>3541.67</v>
      </c>
      <c r="N661" s="77">
        <v>3541.67</v>
      </c>
      <c r="O661" s="78">
        <f t="shared" si="10"/>
        <v>38958.369999999988</v>
      </c>
    </row>
    <row r="662" spans="1:15" s="83" customFormat="1" x14ac:dyDescent="0.25">
      <c r="A662" s="80" t="s">
        <v>283</v>
      </c>
      <c r="B662" s="80" t="s">
        <v>500</v>
      </c>
      <c r="C662" s="80" t="s">
        <v>501</v>
      </c>
      <c r="D662" s="81">
        <v>3791.67</v>
      </c>
      <c r="E662" s="81">
        <v>3791.67</v>
      </c>
      <c r="F662" s="81">
        <v>3791.67</v>
      </c>
      <c r="G662" s="81">
        <v>3791.67</v>
      </c>
      <c r="H662" s="81">
        <v>3791.67</v>
      </c>
      <c r="I662" s="81">
        <v>3791.67</v>
      </c>
      <c r="J662" s="81">
        <v>3791.67</v>
      </c>
      <c r="K662" s="81">
        <v>3791.67</v>
      </c>
      <c r="L662" s="81">
        <v>3791.67</v>
      </c>
      <c r="M662" s="81">
        <v>3791.67</v>
      </c>
      <c r="N662" s="81">
        <v>3791.67</v>
      </c>
      <c r="O662" s="82">
        <f t="shared" si="10"/>
        <v>41708.369999999988</v>
      </c>
    </row>
    <row r="663" spans="1:15" s="83" customFormat="1" x14ac:dyDescent="0.25">
      <c r="A663" s="80" t="s">
        <v>283</v>
      </c>
      <c r="B663" s="80" t="s">
        <v>500</v>
      </c>
      <c r="C663" s="80" t="s">
        <v>502</v>
      </c>
      <c r="D663" s="81">
        <v>458.33</v>
      </c>
      <c r="E663" s="81">
        <v>458.33</v>
      </c>
      <c r="F663" s="81">
        <v>458.33</v>
      </c>
      <c r="G663" s="81">
        <v>458.33</v>
      </c>
      <c r="H663" s="81">
        <v>458.33</v>
      </c>
      <c r="I663" s="81">
        <v>458.33</v>
      </c>
      <c r="J663" s="81">
        <v>458.33</v>
      </c>
      <c r="K663" s="81">
        <v>458.33</v>
      </c>
      <c r="L663" s="81">
        <v>458.33</v>
      </c>
      <c r="M663" s="81">
        <v>458.33</v>
      </c>
      <c r="N663" s="81">
        <v>458.33</v>
      </c>
      <c r="O663" s="82">
        <f t="shared" si="10"/>
        <v>5041.63</v>
      </c>
    </row>
    <row r="664" spans="1:15" s="83" customFormat="1" x14ac:dyDescent="0.25">
      <c r="A664" s="80" t="s">
        <v>283</v>
      </c>
      <c r="B664" s="80" t="s">
        <v>500</v>
      </c>
      <c r="C664" s="80" t="s">
        <v>503</v>
      </c>
      <c r="D664" s="81">
        <v>1083.33</v>
      </c>
      <c r="E664" s="81">
        <v>1083.33</v>
      </c>
      <c r="F664" s="81">
        <v>1083.33</v>
      </c>
      <c r="G664" s="81">
        <v>1083.33</v>
      </c>
      <c r="H664" s="81">
        <v>1083.33</v>
      </c>
      <c r="I664" s="81">
        <v>1083.33</v>
      </c>
      <c r="J664" s="81">
        <v>1083.33</v>
      </c>
      <c r="K664" s="81">
        <v>1083.33</v>
      </c>
      <c r="L664" s="81">
        <v>1083.33</v>
      </c>
      <c r="M664" s="81">
        <v>1083.33</v>
      </c>
      <c r="N664" s="81">
        <v>1083.33</v>
      </c>
      <c r="O664" s="82">
        <f t="shared" si="10"/>
        <v>11916.63</v>
      </c>
    </row>
    <row r="665" spans="1:15" s="83" customFormat="1" x14ac:dyDescent="0.25">
      <c r="A665" s="80" t="s">
        <v>283</v>
      </c>
      <c r="B665" s="80" t="s">
        <v>500</v>
      </c>
      <c r="C665" s="80" t="s">
        <v>504</v>
      </c>
      <c r="D665" s="81">
        <v>333.33</v>
      </c>
      <c r="E665" s="81">
        <v>333.33</v>
      </c>
      <c r="F665" s="81">
        <v>333.33</v>
      </c>
      <c r="G665" s="81">
        <v>333.33</v>
      </c>
      <c r="H665" s="81">
        <v>333.33</v>
      </c>
      <c r="I665" s="81">
        <v>333.33</v>
      </c>
      <c r="J665" s="81">
        <v>333.33</v>
      </c>
      <c r="K665" s="81">
        <v>333.33</v>
      </c>
      <c r="L665" s="81">
        <v>333.33</v>
      </c>
      <c r="M665" s="81">
        <v>333.33</v>
      </c>
      <c r="N665" s="81">
        <v>333.33</v>
      </c>
      <c r="O665" s="82">
        <f t="shared" si="10"/>
        <v>3666.6299999999997</v>
      </c>
    </row>
    <row r="666" spans="1:15" s="83" customFormat="1" x14ac:dyDescent="0.25">
      <c r="A666" s="80" t="s">
        <v>283</v>
      </c>
      <c r="B666" s="80" t="s">
        <v>500</v>
      </c>
      <c r="C666" s="80" t="s">
        <v>505</v>
      </c>
      <c r="D666" s="81">
        <v>833.33</v>
      </c>
      <c r="E666" s="81">
        <v>833.33</v>
      </c>
      <c r="F666" s="81">
        <v>833.33</v>
      </c>
      <c r="G666" s="81">
        <v>833.33</v>
      </c>
      <c r="H666" s="81">
        <v>833.33</v>
      </c>
      <c r="I666" s="81">
        <v>833.33</v>
      </c>
      <c r="J666" s="81">
        <v>833.33</v>
      </c>
      <c r="K666" s="81">
        <v>833.33</v>
      </c>
      <c r="L666" s="81">
        <v>833.33</v>
      </c>
      <c r="M666" s="81">
        <v>833.33</v>
      </c>
      <c r="N666" s="81">
        <v>833.33</v>
      </c>
      <c r="O666" s="82">
        <f t="shared" si="10"/>
        <v>9166.630000000001</v>
      </c>
    </row>
    <row r="667" spans="1:15" s="83" customFormat="1" x14ac:dyDescent="0.25">
      <c r="A667" s="80" t="s">
        <v>283</v>
      </c>
      <c r="B667" s="80" t="s">
        <v>500</v>
      </c>
      <c r="C667" s="80" t="s">
        <v>506</v>
      </c>
      <c r="D667" s="81">
        <v>375</v>
      </c>
      <c r="E667" s="81">
        <v>375</v>
      </c>
      <c r="F667" s="81">
        <v>375</v>
      </c>
      <c r="G667" s="81">
        <v>375</v>
      </c>
      <c r="H667" s="81">
        <v>375</v>
      </c>
      <c r="I667" s="81">
        <v>375</v>
      </c>
      <c r="J667" s="81">
        <v>375</v>
      </c>
      <c r="K667" s="81">
        <v>375</v>
      </c>
      <c r="L667" s="81">
        <v>375</v>
      </c>
      <c r="M667" s="81">
        <v>375</v>
      </c>
      <c r="N667" s="81">
        <v>375</v>
      </c>
      <c r="O667" s="82">
        <f t="shared" si="10"/>
        <v>4125</v>
      </c>
    </row>
    <row r="668" spans="1:15" s="83" customFormat="1" x14ac:dyDescent="0.25">
      <c r="A668" s="80" t="s">
        <v>283</v>
      </c>
      <c r="B668" s="80" t="s">
        <v>500</v>
      </c>
      <c r="C668" s="80" t="s">
        <v>507</v>
      </c>
      <c r="D668" s="81">
        <v>208.33</v>
      </c>
      <c r="E668" s="81">
        <v>208.33</v>
      </c>
      <c r="F668" s="81">
        <v>208.33</v>
      </c>
      <c r="G668" s="81">
        <v>208.33</v>
      </c>
      <c r="H668" s="81">
        <v>208.33</v>
      </c>
      <c r="I668" s="81">
        <v>208.33</v>
      </c>
      <c r="J668" s="81">
        <v>208.33</v>
      </c>
      <c r="K668" s="81">
        <v>208.33</v>
      </c>
      <c r="L668" s="81">
        <v>208.33</v>
      </c>
      <c r="M668" s="81">
        <v>208.33</v>
      </c>
      <c r="N668" s="81">
        <v>208.33</v>
      </c>
      <c r="O668" s="82">
        <f t="shared" si="10"/>
        <v>2291.6299999999997</v>
      </c>
    </row>
    <row r="669" spans="1:15" s="83" customFormat="1" x14ac:dyDescent="0.25">
      <c r="A669" s="80" t="s">
        <v>283</v>
      </c>
      <c r="B669" s="80" t="s">
        <v>500</v>
      </c>
      <c r="C669" s="80" t="s">
        <v>508</v>
      </c>
      <c r="D669" s="81">
        <v>3666.67</v>
      </c>
      <c r="E669" s="81">
        <v>3666.67</v>
      </c>
      <c r="F669" s="81">
        <v>3666.67</v>
      </c>
      <c r="G669" s="81">
        <v>3666.67</v>
      </c>
      <c r="H669" s="81">
        <v>3666.67</v>
      </c>
      <c r="I669" s="81">
        <v>3666.67</v>
      </c>
      <c r="J669" s="81">
        <v>3666.67</v>
      </c>
      <c r="K669" s="81">
        <v>3666.67</v>
      </c>
      <c r="L669" s="81">
        <v>3666.67</v>
      </c>
      <c r="M669" s="81">
        <v>3666.67</v>
      </c>
      <c r="N669" s="81">
        <v>3666.67</v>
      </c>
      <c r="O669" s="82">
        <f t="shared" si="10"/>
        <v>40333.369999999988</v>
      </c>
    </row>
    <row r="670" spans="1:15" x14ac:dyDescent="0.25">
      <c r="A670" s="76" t="s">
        <v>284</v>
      </c>
      <c r="B670" s="76" t="s">
        <v>500</v>
      </c>
      <c r="C670" s="76" t="s">
        <v>501</v>
      </c>
      <c r="D670" s="77">
        <v>666.67</v>
      </c>
      <c r="E670" s="77">
        <v>666.67</v>
      </c>
      <c r="F670" s="77">
        <v>666.67</v>
      </c>
      <c r="G670" s="77">
        <v>666.67</v>
      </c>
      <c r="H670" s="77">
        <v>666.67</v>
      </c>
      <c r="I670" s="77">
        <v>666.67</v>
      </c>
      <c r="J670" s="77">
        <v>666.67</v>
      </c>
      <c r="K670" s="77">
        <v>666.67</v>
      </c>
      <c r="L670" s="77">
        <v>666.67</v>
      </c>
      <c r="M670" s="77">
        <v>666.67</v>
      </c>
      <c r="N670" s="77">
        <v>666.67</v>
      </c>
      <c r="O670" s="78">
        <f t="shared" si="10"/>
        <v>7333.37</v>
      </c>
    </row>
    <row r="671" spans="1:15" x14ac:dyDescent="0.25">
      <c r="A671" s="76" t="s">
        <v>284</v>
      </c>
      <c r="B671" s="76" t="s">
        <v>500</v>
      </c>
      <c r="C671" s="76" t="s">
        <v>502</v>
      </c>
      <c r="D671" s="77">
        <v>166.67</v>
      </c>
      <c r="E671" s="77">
        <v>166.67</v>
      </c>
      <c r="F671" s="77">
        <v>166.67</v>
      </c>
      <c r="G671" s="77">
        <v>166.67</v>
      </c>
      <c r="H671" s="77">
        <v>166.67</v>
      </c>
      <c r="I671" s="77">
        <v>166.67</v>
      </c>
      <c r="J671" s="77">
        <v>166.67</v>
      </c>
      <c r="K671" s="77">
        <v>166.67</v>
      </c>
      <c r="L671" s="77">
        <v>166.67</v>
      </c>
      <c r="M671" s="77">
        <v>166.67</v>
      </c>
      <c r="N671" s="77">
        <v>166.67</v>
      </c>
      <c r="O671" s="78">
        <f t="shared" si="10"/>
        <v>1833.3700000000001</v>
      </c>
    </row>
    <row r="672" spans="1:15" x14ac:dyDescent="0.25">
      <c r="A672" s="76" t="s">
        <v>284</v>
      </c>
      <c r="B672" s="76" t="s">
        <v>500</v>
      </c>
      <c r="C672" s="76" t="s">
        <v>509</v>
      </c>
      <c r="D672" s="77">
        <v>3125</v>
      </c>
      <c r="E672" s="77">
        <v>3125</v>
      </c>
      <c r="F672" s="77">
        <v>3125</v>
      </c>
      <c r="G672" s="77">
        <v>3125</v>
      </c>
      <c r="H672" s="77">
        <v>3125</v>
      </c>
      <c r="I672" s="77">
        <v>3125</v>
      </c>
      <c r="J672" s="77">
        <v>3125</v>
      </c>
      <c r="K672" s="77">
        <v>3125</v>
      </c>
      <c r="L672" s="77">
        <v>3125</v>
      </c>
      <c r="M672" s="77">
        <v>3125</v>
      </c>
      <c r="N672" s="77">
        <v>3125</v>
      </c>
      <c r="O672" s="78">
        <f t="shared" si="10"/>
        <v>34375</v>
      </c>
    </row>
    <row r="673" spans="1:15" x14ac:dyDescent="0.25">
      <c r="A673" s="76" t="s">
        <v>284</v>
      </c>
      <c r="B673" s="76" t="s">
        <v>500</v>
      </c>
      <c r="C673" s="76" t="s">
        <v>503</v>
      </c>
      <c r="D673" s="77">
        <v>208.33</v>
      </c>
      <c r="E673" s="77">
        <v>208.33</v>
      </c>
      <c r="F673" s="77">
        <v>208.33</v>
      </c>
      <c r="G673" s="77">
        <v>208.33</v>
      </c>
      <c r="H673" s="77">
        <v>208.33</v>
      </c>
      <c r="I673" s="77">
        <v>208.33</v>
      </c>
      <c r="J673" s="77">
        <v>208.33</v>
      </c>
      <c r="K673" s="77">
        <v>208.33</v>
      </c>
      <c r="L673" s="77">
        <v>208.33</v>
      </c>
      <c r="M673" s="77">
        <v>208.33</v>
      </c>
      <c r="N673" s="77">
        <v>208.33</v>
      </c>
      <c r="O673" s="78">
        <f t="shared" si="10"/>
        <v>2291.6299999999997</v>
      </c>
    </row>
    <row r="674" spans="1:15" x14ac:dyDescent="0.25">
      <c r="A674" s="76" t="s">
        <v>284</v>
      </c>
      <c r="B674" s="76" t="s">
        <v>500</v>
      </c>
      <c r="C674" s="76" t="s">
        <v>504</v>
      </c>
      <c r="D674" s="77">
        <v>41.67</v>
      </c>
      <c r="E674" s="77">
        <v>41.67</v>
      </c>
      <c r="F674" s="77">
        <v>41.67</v>
      </c>
      <c r="G674" s="77">
        <v>41.67</v>
      </c>
      <c r="H674" s="77">
        <v>41.67</v>
      </c>
      <c r="I674" s="77">
        <v>41.67</v>
      </c>
      <c r="J674" s="77">
        <v>41.67</v>
      </c>
      <c r="K674" s="77">
        <v>41.67</v>
      </c>
      <c r="L674" s="77">
        <v>41.67</v>
      </c>
      <c r="M674" s="77">
        <v>41.67</v>
      </c>
      <c r="N674" s="77">
        <v>41.67</v>
      </c>
      <c r="O674" s="78">
        <f t="shared" si="10"/>
        <v>458.37000000000012</v>
      </c>
    </row>
    <row r="675" spans="1:15" x14ac:dyDescent="0.25">
      <c r="A675" s="76" t="s">
        <v>284</v>
      </c>
      <c r="B675" s="76" t="s">
        <v>500</v>
      </c>
      <c r="C675" s="76" t="s">
        <v>505</v>
      </c>
      <c r="D675" s="77">
        <v>83.33</v>
      </c>
      <c r="E675" s="77">
        <v>83.33</v>
      </c>
      <c r="F675" s="77">
        <v>83.33</v>
      </c>
      <c r="G675" s="77">
        <v>83.33</v>
      </c>
      <c r="H675" s="77">
        <v>83.33</v>
      </c>
      <c r="I675" s="77">
        <v>83.33</v>
      </c>
      <c r="J675" s="77">
        <v>83.33</v>
      </c>
      <c r="K675" s="77">
        <v>83.33</v>
      </c>
      <c r="L675" s="77">
        <v>83.33</v>
      </c>
      <c r="M675" s="77">
        <v>83.33</v>
      </c>
      <c r="N675" s="77">
        <v>83.33</v>
      </c>
      <c r="O675" s="78">
        <f t="shared" si="10"/>
        <v>916.63000000000011</v>
      </c>
    </row>
    <row r="676" spans="1:15" x14ac:dyDescent="0.25">
      <c r="A676" s="76" t="s">
        <v>284</v>
      </c>
      <c r="B676" s="76" t="s">
        <v>500</v>
      </c>
      <c r="C676" s="76" t="s">
        <v>506</v>
      </c>
      <c r="D676" s="77">
        <v>41.67</v>
      </c>
      <c r="E676" s="77">
        <v>41.67</v>
      </c>
      <c r="F676" s="77">
        <v>41.67</v>
      </c>
      <c r="G676" s="77">
        <v>41.67</v>
      </c>
      <c r="H676" s="77">
        <v>41.67</v>
      </c>
      <c r="I676" s="77">
        <v>41.67</v>
      </c>
      <c r="J676" s="77">
        <v>41.67</v>
      </c>
      <c r="K676" s="77">
        <v>41.67</v>
      </c>
      <c r="L676" s="77">
        <v>41.67</v>
      </c>
      <c r="M676" s="77">
        <v>41.67</v>
      </c>
      <c r="N676" s="77">
        <v>41.67</v>
      </c>
      <c r="O676" s="78">
        <f t="shared" si="10"/>
        <v>458.37000000000012</v>
      </c>
    </row>
    <row r="677" spans="1:15" x14ac:dyDescent="0.25">
      <c r="A677" s="76" t="s">
        <v>284</v>
      </c>
      <c r="B677" s="76" t="s">
        <v>500</v>
      </c>
      <c r="C677" s="76" t="s">
        <v>507</v>
      </c>
      <c r="D677" s="77">
        <v>41.67</v>
      </c>
      <c r="E677" s="77">
        <v>41.67</v>
      </c>
      <c r="F677" s="77">
        <v>41.67</v>
      </c>
      <c r="G677" s="77">
        <v>41.67</v>
      </c>
      <c r="H677" s="77">
        <v>41.67</v>
      </c>
      <c r="I677" s="77">
        <v>41.67</v>
      </c>
      <c r="J677" s="77">
        <v>41.67</v>
      </c>
      <c r="K677" s="77">
        <v>41.67</v>
      </c>
      <c r="L677" s="77">
        <v>41.67</v>
      </c>
      <c r="M677" s="77">
        <v>41.67</v>
      </c>
      <c r="N677" s="77">
        <v>41.67</v>
      </c>
      <c r="O677" s="78">
        <f t="shared" si="10"/>
        <v>458.37000000000012</v>
      </c>
    </row>
    <row r="678" spans="1:15" x14ac:dyDescent="0.25">
      <c r="A678" s="76" t="s">
        <v>284</v>
      </c>
      <c r="B678" s="76" t="s">
        <v>500</v>
      </c>
      <c r="C678" s="76" t="s">
        <v>508</v>
      </c>
      <c r="D678" s="77">
        <v>208.33</v>
      </c>
      <c r="E678" s="77">
        <v>208.33</v>
      </c>
      <c r="F678" s="77">
        <v>208.33</v>
      </c>
      <c r="G678" s="77">
        <v>208.33</v>
      </c>
      <c r="H678" s="77">
        <v>208.33</v>
      </c>
      <c r="I678" s="77">
        <v>208.33</v>
      </c>
      <c r="J678" s="77">
        <v>208.33</v>
      </c>
      <c r="K678" s="77">
        <v>208.33</v>
      </c>
      <c r="L678" s="77">
        <v>208.33</v>
      </c>
      <c r="M678" s="77">
        <v>208.33</v>
      </c>
      <c r="N678" s="77">
        <v>208.33</v>
      </c>
      <c r="O678" s="78">
        <f t="shared" si="10"/>
        <v>2291.6299999999997</v>
      </c>
    </row>
    <row r="679" spans="1:15" s="83" customFormat="1" x14ac:dyDescent="0.25">
      <c r="A679" s="80" t="s">
        <v>285</v>
      </c>
      <c r="B679" s="80" t="s">
        <v>500</v>
      </c>
      <c r="C679" s="80" t="s">
        <v>501</v>
      </c>
      <c r="D679" s="81">
        <v>1500</v>
      </c>
      <c r="E679" s="81">
        <v>1500</v>
      </c>
      <c r="F679" s="81">
        <v>1500</v>
      </c>
      <c r="G679" s="81">
        <v>1500</v>
      </c>
      <c r="H679" s="81">
        <v>1500</v>
      </c>
      <c r="I679" s="81">
        <v>1500</v>
      </c>
      <c r="J679" s="81">
        <v>1500</v>
      </c>
      <c r="K679" s="81">
        <v>1500</v>
      </c>
      <c r="L679" s="81">
        <v>1500</v>
      </c>
      <c r="M679" s="81">
        <v>1500</v>
      </c>
      <c r="N679" s="81">
        <v>1500</v>
      </c>
      <c r="O679" s="82">
        <f t="shared" si="10"/>
        <v>16500</v>
      </c>
    </row>
    <row r="680" spans="1:15" s="83" customFormat="1" x14ac:dyDescent="0.25">
      <c r="A680" s="80" t="s">
        <v>285</v>
      </c>
      <c r="B680" s="80" t="s">
        <v>500</v>
      </c>
      <c r="C680" s="80" t="s">
        <v>502</v>
      </c>
      <c r="D680" s="81">
        <v>333.33</v>
      </c>
      <c r="E680" s="81">
        <v>333.33</v>
      </c>
      <c r="F680" s="81">
        <v>333.33</v>
      </c>
      <c r="G680" s="81">
        <v>333.33</v>
      </c>
      <c r="H680" s="81">
        <v>333.33</v>
      </c>
      <c r="I680" s="81">
        <v>333.33</v>
      </c>
      <c r="J680" s="81">
        <v>333.33</v>
      </c>
      <c r="K680" s="81">
        <v>333.33</v>
      </c>
      <c r="L680" s="81">
        <v>333.33</v>
      </c>
      <c r="M680" s="81">
        <v>333.33</v>
      </c>
      <c r="N680" s="81">
        <v>333.33</v>
      </c>
      <c r="O680" s="82">
        <f t="shared" si="10"/>
        <v>3666.6299999999997</v>
      </c>
    </row>
    <row r="681" spans="1:15" s="83" customFormat="1" x14ac:dyDescent="0.25">
      <c r="A681" s="80" t="s">
        <v>285</v>
      </c>
      <c r="B681" s="80" t="s">
        <v>500</v>
      </c>
      <c r="C681" s="80" t="s">
        <v>509</v>
      </c>
      <c r="D681" s="81">
        <v>2916.67</v>
      </c>
      <c r="E681" s="81">
        <v>2916.67</v>
      </c>
      <c r="F681" s="81">
        <v>2916.67</v>
      </c>
      <c r="G681" s="81">
        <v>2916.67</v>
      </c>
      <c r="H681" s="81">
        <v>2916.67</v>
      </c>
      <c r="I681" s="81">
        <v>2916.67</v>
      </c>
      <c r="J681" s="81">
        <v>2916.67</v>
      </c>
      <c r="K681" s="81">
        <v>2916.67</v>
      </c>
      <c r="L681" s="81">
        <v>2916.67</v>
      </c>
      <c r="M681" s="81">
        <v>2916.67</v>
      </c>
      <c r="N681" s="81">
        <v>2916.67</v>
      </c>
      <c r="O681" s="82">
        <f t="shared" si="10"/>
        <v>32083.369999999995</v>
      </c>
    </row>
    <row r="682" spans="1:15" s="83" customFormat="1" x14ac:dyDescent="0.25">
      <c r="A682" s="80" t="s">
        <v>285</v>
      </c>
      <c r="B682" s="80" t="s">
        <v>500</v>
      </c>
      <c r="C682" s="80" t="s">
        <v>512</v>
      </c>
      <c r="D682" s="81">
        <v>25500</v>
      </c>
      <c r="E682" s="81">
        <v>25500</v>
      </c>
      <c r="F682" s="81">
        <v>25500</v>
      </c>
      <c r="G682" s="81">
        <v>25500</v>
      </c>
      <c r="H682" s="81">
        <v>25500</v>
      </c>
      <c r="I682" s="81">
        <v>25500</v>
      </c>
      <c r="J682" s="81">
        <v>25500</v>
      </c>
      <c r="K682" s="81">
        <v>25500</v>
      </c>
      <c r="L682" s="81">
        <v>25500</v>
      </c>
      <c r="M682" s="81">
        <v>25500</v>
      </c>
      <c r="N682" s="81">
        <v>25500</v>
      </c>
      <c r="O682" s="82">
        <f t="shared" si="10"/>
        <v>280500</v>
      </c>
    </row>
    <row r="683" spans="1:15" s="83" customFormat="1" x14ac:dyDescent="0.25">
      <c r="A683" s="80" t="s">
        <v>285</v>
      </c>
      <c r="B683" s="80" t="s">
        <v>500</v>
      </c>
      <c r="C683" s="80" t="s">
        <v>503</v>
      </c>
      <c r="D683" s="81">
        <v>208.33</v>
      </c>
      <c r="E683" s="81">
        <v>208.33</v>
      </c>
      <c r="F683" s="81">
        <v>208.33</v>
      </c>
      <c r="G683" s="81">
        <v>208.33</v>
      </c>
      <c r="H683" s="81">
        <v>208.33</v>
      </c>
      <c r="I683" s="81">
        <v>208.33</v>
      </c>
      <c r="J683" s="81">
        <v>208.33</v>
      </c>
      <c r="K683" s="81">
        <v>208.33</v>
      </c>
      <c r="L683" s="81">
        <v>208.33</v>
      </c>
      <c r="M683" s="81">
        <v>208.33</v>
      </c>
      <c r="N683" s="81">
        <v>208.33</v>
      </c>
      <c r="O683" s="82">
        <f t="shared" si="10"/>
        <v>2291.6299999999997</v>
      </c>
    </row>
    <row r="684" spans="1:15" s="83" customFormat="1" x14ac:dyDescent="0.25">
      <c r="A684" s="80" t="s">
        <v>285</v>
      </c>
      <c r="B684" s="80" t="s">
        <v>500</v>
      </c>
      <c r="C684" s="80" t="s">
        <v>504</v>
      </c>
      <c r="D684" s="81">
        <v>125</v>
      </c>
      <c r="E684" s="81">
        <v>125</v>
      </c>
      <c r="F684" s="81">
        <v>125</v>
      </c>
      <c r="G684" s="81">
        <v>125</v>
      </c>
      <c r="H684" s="81">
        <v>125</v>
      </c>
      <c r="I684" s="81">
        <v>125</v>
      </c>
      <c r="J684" s="81">
        <v>125</v>
      </c>
      <c r="K684" s="81">
        <v>125</v>
      </c>
      <c r="L684" s="81">
        <v>125</v>
      </c>
      <c r="M684" s="81">
        <v>125</v>
      </c>
      <c r="N684" s="81">
        <v>125</v>
      </c>
      <c r="O684" s="82">
        <f t="shared" si="10"/>
        <v>1375</v>
      </c>
    </row>
    <row r="685" spans="1:15" s="83" customFormat="1" x14ac:dyDescent="0.25">
      <c r="A685" s="80" t="s">
        <v>285</v>
      </c>
      <c r="B685" s="80" t="s">
        <v>500</v>
      </c>
      <c r="C685" s="80" t="s">
        <v>505</v>
      </c>
      <c r="D685" s="81">
        <v>166.67</v>
      </c>
      <c r="E685" s="81">
        <v>166.67</v>
      </c>
      <c r="F685" s="81">
        <v>166.67</v>
      </c>
      <c r="G685" s="81">
        <v>166.67</v>
      </c>
      <c r="H685" s="81">
        <v>166.67</v>
      </c>
      <c r="I685" s="81">
        <v>166.67</v>
      </c>
      <c r="J685" s="81">
        <v>166.67</v>
      </c>
      <c r="K685" s="81">
        <v>166.67</v>
      </c>
      <c r="L685" s="81">
        <v>166.67</v>
      </c>
      <c r="M685" s="81">
        <v>166.67</v>
      </c>
      <c r="N685" s="81">
        <v>166.67</v>
      </c>
      <c r="O685" s="82">
        <f t="shared" si="10"/>
        <v>1833.3700000000001</v>
      </c>
    </row>
    <row r="686" spans="1:15" s="83" customFormat="1" x14ac:dyDescent="0.25">
      <c r="A686" s="80" t="s">
        <v>285</v>
      </c>
      <c r="B686" s="80" t="s">
        <v>500</v>
      </c>
      <c r="C686" s="80" t="s">
        <v>506</v>
      </c>
      <c r="D686" s="81">
        <v>83.33</v>
      </c>
      <c r="E686" s="81">
        <v>83.33</v>
      </c>
      <c r="F686" s="81">
        <v>83.33</v>
      </c>
      <c r="G686" s="81">
        <v>83.33</v>
      </c>
      <c r="H686" s="81">
        <v>83.33</v>
      </c>
      <c r="I686" s="81">
        <v>83.33</v>
      </c>
      <c r="J686" s="81">
        <v>83.33</v>
      </c>
      <c r="K686" s="81">
        <v>83.33</v>
      </c>
      <c r="L686" s="81">
        <v>83.33</v>
      </c>
      <c r="M686" s="81">
        <v>83.33</v>
      </c>
      <c r="N686" s="81">
        <v>83.33</v>
      </c>
      <c r="O686" s="82">
        <f t="shared" si="10"/>
        <v>916.63000000000011</v>
      </c>
    </row>
    <row r="687" spans="1:15" s="83" customFormat="1" x14ac:dyDescent="0.25">
      <c r="A687" s="80" t="s">
        <v>285</v>
      </c>
      <c r="B687" s="80" t="s">
        <v>500</v>
      </c>
      <c r="C687" s="80" t="s">
        <v>507</v>
      </c>
      <c r="D687" s="81">
        <v>41.67</v>
      </c>
      <c r="E687" s="81">
        <v>41.67</v>
      </c>
      <c r="F687" s="81">
        <v>41.67</v>
      </c>
      <c r="G687" s="81">
        <v>41.67</v>
      </c>
      <c r="H687" s="81">
        <v>41.67</v>
      </c>
      <c r="I687" s="81">
        <v>41.67</v>
      </c>
      <c r="J687" s="81">
        <v>41.67</v>
      </c>
      <c r="K687" s="81">
        <v>41.67</v>
      </c>
      <c r="L687" s="81">
        <v>41.67</v>
      </c>
      <c r="M687" s="81">
        <v>41.67</v>
      </c>
      <c r="N687" s="81">
        <v>41.67</v>
      </c>
      <c r="O687" s="82">
        <f t="shared" si="10"/>
        <v>458.37000000000012</v>
      </c>
    </row>
    <row r="688" spans="1:15" s="83" customFormat="1" x14ac:dyDescent="0.25">
      <c r="A688" s="80" t="s">
        <v>285</v>
      </c>
      <c r="B688" s="80" t="s">
        <v>500</v>
      </c>
      <c r="C688" s="80" t="s">
        <v>508</v>
      </c>
      <c r="D688" s="81">
        <v>166.67</v>
      </c>
      <c r="E688" s="81">
        <v>166.67</v>
      </c>
      <c r="F688" s="81">
        <v>166.67</v>
      </c>
      <c r="G688" s="81">
        <v>166.67</v>
      </c>
      <c r="H688" s="81">
        <v>166.67</v>
      </c>
      <c r="I688" s="81">
        <v>166.67</v>
      </c>
      <c r="J688" s="81">
        <v>166.67</v>
      </c>
      <c r="K688" s="81">
        <v>166.67</v>
      </c>
      <c r="L688" s="81">
        <v>166.67</v>
      </c>
      <c r="M688" s="81">
        <v>166.67</v>
      </c>
      <c r="N688" s="81">
        <v>166.67</v>
      </c>
      <c r="O688" s="82">
        <f t="shared" si="10"/>
        <v>1833.3700000000001</v>
      </c>
    </row>
    <row r="689" spans="1:15" s="83" customFormat="1" x14ac:dyDescent="0.25">
      <c r="A689" s="80" t="s">
        <v>285</v>
      </c>
      <c r="B689" s="80" t="s">
        <v>500</v>
      </c>
      <c r="C689" s="80" t="s">
        <v>510</v>
      </c>
      <c r="D689" s="81"/>
      <c r="E689" s="81"/>
      <c r="F689" s="81"/>
      <c r="G689" s="81"/>
      <c r="H689" s="81"/>
      <c r="I689" s="81"/>
      <c r="J689" s="81"/>
      <c r="K689" s="81"/>
      <c r="L689" s="81"/>
      <c r="M689" s="81"/>
      <c r="N689" s="81"/>
      <c r="O689" s="82">
        <f t="shared" si="10"/>
        <v>0</v>
      </c>
    </row>
    <row r="690" spans="1:15" x14ac:dyDescent="0.25">
      <c r="A690" s="76" t="s">
        <v>288</v>
      </c>
      <c r="B690" s="76" t="s">
        <v>500</v>
      </c>
      <c r="C690" s="76" t="s">
        <v>502</v>
      </c>
      <c r="D690" s="77">
        <v>231333.33</v>
      </c>
      <c r="E690" s="77">
        <v>231333.33</v>
      </c>
      <c r="F690" s="77">
        <v>231333.33</v>
      </c>
      <c r="G690" s="77">
        <v>231333.33</v>
      </c>
      <c r="H690" s="77">
        <v>231333.33</v>
      </c>
      <c r="I690" s="77">
        <v>231333.33</v>
      </c>
      <c r="J690" s="77">
        <v>231333.33</v>
      </c>
      <c r="K690" s="77">
        <v>231333.33</v>
      </c>
      <c r="L690" s="77">
        <v>231333.33</v>
      </c>
      <c r="M690" s="77">
        <v>231333.33</v>
      </c>
      <c r="N690" s="77">
        <v>231333.33</v>
      </c>
      <c r="O690" s="78">
        <f t="shared" si="10"/>
        <v>2544666.6300000004</v>
      </c>
    </row>
    <row r="691" spans="1:15" x14ac:dyDescent="0.25">
      <c r="A691" s="76" t="s">
        <v>288</v>
      </c>
      <c r="B691" s="76" t="s">
        <v>500</v>
      </c>
      <c r="C691" s="76" t="s">
        <v>509</v>
      </c>
      <c r="D691" s="77">
        <v>1500</v>
      </c>
      <c r="E691" s="77">
        <v>1500</v>
      </c>
      <c r="F691" s="77">
        <v>1500</v>
      </c>
      <c r="G691" s="77">
        <v>1500</v>
      </c>
      <c r="H691" s="77">
        <v>1500</v>
      </c>
      <c r="I691" s="77">
        <v>1500</v>
      </c>
      <c r="J691" s="77">
        <v>1500</v>
      </c>
      <c r="K691" s="77">
        <v>1500</v>
      </c>
      <c r="L691" s="77">
        <v>1500</v>
      </c>
      <c r="M691" s="77">
        <v>1500</v>
      </c>
      <c r="N691" s="77">
        <v>1500</v>
      </c>
      <c r="O691" s="78">
        <f t="shared" si="10"/>
        <v>16500</v>
      </c>
    </row>
    <row r="692" spans="1:15" x14ac:dyDescent="0.25">
      <c r="A692" s="76" t="s">
        <v>288</v>
      </c>
      <c r="B692" s="76" t="s">
        <v>500</v>
      </c>
      <c r="C692" s="76" t="s">
        <v>503</v>
      </c>
      <c r="D692" s="77">
        <v>9500</v>
      </c>
      <c r="E692" s="77">
        <v>9500</v>
      </c>
      <c r="F692" s="77">
        <v>9500</v>
      </c>
      <c r="G692" s="77">
        <v>9500</v>
      </c>
      <c r="H692" s="77">
        <v>9500</v>
      </c>
      <c r="I692" s="77">
        <v>9500</v>
      </c>
      <c r="J692" s="77">
        <v>9500</v>
      </c>
      <c r="K692" s="77">
        <v>9500</v>
      </c>
      <c r="L692" s="77">
        <v>9500</v>
      </c>
      <c r="M692" s="77">
        <v>9500</v>
      </c>
      <c r="N692" s="77">
        <v>9500</v>
      </c>
      <c r="O692" s="78">
        <f t="shared" si="10"/>
        <v>104500</v>
      </c>
    </row>
    <row r="693" spans="1:15" x14ac:dyDescent="0.25">
      <c r="A693" s="76" t="s">
        <v>288</v>
      </c>
      <c r="B693" s="76" t="s">
        <v>500</v>
      </c>
      <c r="C693" s="76" t="s">
        <v>504</v>
      </c>
      <c r="D693" s="77">
        <v>87416.67</v>
      </c>
      <c r="E693" s="77">
        <v>87416.67</v>
      </c>
      <c r="F693" s="77">
        <v>87416.67</v>
      </c>
      <c r="G693" s="77">
        <v>87416.67</v>
      </c>
      <c r="H693" s="77">
        <v>87416.67</v>
      </c>
      <c r="I693" s="77">
        <v>87416.67</v>
      </c>
      <c r="J693" s="77">
        <v>87416.67</v>
      </c>
      <c r="K693" s="77">
        <v>87416.67</v>
      </c>
      <c r="L693" s="77">
        <v>87416.67</v>
      </c>
      <c r="M693" s="77">
        <v>87416.67</v>
      </c>
      <c r="N693" s="77">
        <v>87416.67</v>
      </c>
      <c r="O693" s="78">
        <f t="shared" si="10"/>
        <v>961583.37000000023</v>
      </c>
    </row>
    <row r="694" spans="1:15" x14ac:dyDescent="0.25">
      <c r="A694" s="76" t="s">
        <v>288</v>
      </c>
      <c r="B694" s="76" t="s">
        <v>500</v>
      </c>
      <c r="C694" s="76" t="s">
        <v>505</v>
      </c>
      <c r="D694" s="77">
        <v>7333.33</v>
      </c>
      <c r="E694" s="77">
        <v>7333.33</v>
      </c>
      <c r="F694" s="77">
        <v>7333.33</v>
      </c>
      <c r="G694" s="77">
        <v>7333.33</v>
      </c>
      <c r="H694" s="77">
        <v>7333.33</v>
      </c>
      <c r="I694" s="77">
        <v>7333.33</v>
      </c>
      <c r="J694" s="77">
        <v>7333.33</v>
      </c>
      <c r="K694" s="77">
        <v>7333.33</v>
      </c>
      <c r="L694" s="77">
        <v>7333.33</v>
      </c>
      <c r="M694" s="77">
        <v>7333.33</v>
      </c>
      <c r="N694" s="77">
        <v>7333.33</v>
      </c>
      <c r="O694" s="78">
        <f t="shared" si="10"/>
        <v>80666.63</v>
      </c>
    </row>
    <row r="695" spans="1:15" x14ac:dyDescent="0.25">
      <c r="A695" s="76" t="s">
        <v>288</v>
      </c>
      <c r="B695" s="76" t="s">
        <v>500</v>
      </c>
      <c r="C695" s="76" t="s">
        <v>506</v>
      </c>
      <c r="D695" s="77">
        <v>2958.33</v>
      </c>
      <c r="E695" s="77">
        <v>2958.33</v>
      </c>
      <c r="F695" s="77">
        <v>2958.33</v>
      </c>
      <c r="G695" s="77">
        <v>2958.33</v>
      </c>
      <c r="H695" s="77">
        <v>2958.33</v>
      </c>
      <c r="I695" s="77">
        <v>2958.33</v>
      </c>
      <c r="J695" s="77">
        <v>2958.33</v>
      </c>
      <c r="K695" s="77">
        <v>2958.33</v>
      </c>
      <c r="L695" s="77">
        <v>2958.33</v>
      </c>
      <c r="M695" s="77">
        <v>2958.33</v>
      </c>
      <c r="N695" s="77">
        <v>2958.33</v>
      </c>
      <c r="O695" s="78">
        <f t="shared" si="10"/>
        <v>32541.630000000005</v>
      </c>
    </row>
    <row r="696" spans="1:15" x14ac:dyDescent="0.25">
      <c r="A696" s="76" t="s">
        <v>288</v>
      </c>
      <c r="B696" s="76" t="s">
        <v>500</v>
      </c>
      <c r="C696" s="76" t="s">
        <v>507</v>
      </c>
      <c r="D696" s="77">
        <v>1666.67</v>
      </c>
      <c r="E696" s="77">
        <v>1666.67</v>
      </c>
      <c r="F696" s="77">
        <v>1666.67</v>
      </c>
      <c r="G696" s="77">
        <v>1666.67</v>
      </c>
      <c r="H696" s="77">
        <v>1666.67</v>
      </c>
      <c r="I696" s="77">
        <v>1666.67</v>
      </c>
      <c r="J696" s="77">
        <v>1666.67</v>
      </c>
      <c r="K696" s="77">
        <v>1666.67</v>
      </c>
      <c r="L696" s="77">
        <v>1666.67</v>
      </c>
      <c r="M696" s="77">
        <v>1666.67</v>
      </c>
      <c r="N696" s="77">
        <v>1666.67</v>
      </c>
      <c r="O696" s="78">
        <f t="shared" si="10"/>
        <v>18333.370000000003</v>
      </c>
    </row>
    <row r="697" spans="1:15" x14ac:dyDescent="0.25">
      <c r="A697" s="76" t="s">
        <v>288</v>
      </c>
      <c r="B697" s="76" t="s">
        <v>500</v>
      </c>
      <c r="C697" s="76" t="s">
        <v>508</v>
      </c>
      <c r="D697" s="77">
        <v>11333.33</v>
      </c>
      <c r="E697" s="77">
        <v>11333.33</v>
      </c>
      <c r="F697" s="77">
        <v>11333.33</v>
      </c>
      <c r="G697" s="77">
        <v>11333.33</v>
      </c>
      <c r="H697" s="77">
        <v>11333.33</v>
      </c>
      <c r="I697" s="77">
        <v>11333.33</v>
      </c>
      <c r="J697" s="77">
        <v>11333.33</v>
      </c>
      <c r="K697" s="77">
        <v>11333.33</v>
      </c>
      <c r="L697" s="77">
        <v>11333.33</v>
      </c>
      <c r="M697" s="77">
        <v>11333.33</v>
      </c>
      <c r="N697" s="77">
        <v>11333.33</v>
      </c>
      <c r="O697" s="78">
        <f t="shared" si="10"/>
        <v>124666.63</v>
      </c>
    </row>
    <row r="698" spans="1:15" s="83" customFormat="1" x14ac:dyDescent="0.25">
      <c r="A698" s="80" t="s">
        <v>289</v>
      </c>
      <c r="B698" s="80" t="s">
        <v>500</v>
      </c>
      <c r="C698" s="80" t="s">
        <v>502</v>
      </c>
      <c r="D698" s="81">
        <v>8083.33</v>
      </c>
      <c r="E698" s="81">
        <v>8083.33</v>
      </c>
      <c r="F698" s="81">
        <v>8083.33</v>
      </c>
      <c r="G698" s="81">
        <v>8083.33</v>
      </c>
      <c r="H698" s="81">
        <v>8083.33</v>
      </c>
      <c r="I698" s="81">
        <v>8083.33</v>
      </c>
      <c r="J698" s="81">
        <v>8083.33</v>
      </c>
      <c r="K698" s="81">
        <v>8083.33</v>
      </c>
      <c r="L698" s="81">
        <v>8083.33</v>
      </c>
      <c r="M698" s="81">
        <v>8083.33</v>
      </c>
      <c r="N698" s="81">
        <v>8083.33</v>
      </c>
      <c r="O698" s="82">
        <f t="shared" si="10"/>
        <v>88916.63</v>
      </c>
    </row>
    <row r="699" spans="1:15" s="83" customFormat="1" x14ac:dyDescent="0.25">
      <c r="A699" s="80" t="s">
        <v>289</v>
      </c>
      <c r="B699" s="80" t="s">
        <v>500</v>
      </c>
      <c r="C699" s="80" t="s">
        <v>503</v>
      </c>
      <c r="D699" s="81">
        <v>4500</v>
      </c>
      <c r="E699" s="81">
        <v>4500</v>
      </c>
      <c r="F699" s="81">
        <v>4500</v>
      </c>
      <c r="G699" s="81">
        <v>4500</v>
      </c>
      <c r="H699" s="81">
        <v>4500</v>
      </c>
      <c r="I699" s="81">
        <v>4500</v>
      </c>
      <c r="J699" s="81">
        <v>4500</v>
      </c>
      <c r="K699" s="81">
        <v>4500</v>
      </c>
      <c r="L699" s="81">
        <v>4500</v>
      </c>
      <c r="M699" s="81">
        <v>4500</v>
      </c>
      <c r="N699" s="81">
        <v>4500</v>
      </c>
      <c r="O699" s="82">
        <f t="shared" si="10"/>
        <v>49500</v>
      </c>
    </row>
    <row r="700" spans="1:15" s="83" customFormat="1" x14ac:dyDescent="0.25">
      <c r="A700" s="80" t="s">
        <v>289</v>
      </c>
      <c r="B700" s="80" t="s">
        <v>500</v>
      </c>
      <c r="C700" s="80" t="s">
        <v>504</v>
      </c>
      <c r="D700" s="81">
        <v>3083.33</v>
      </c>
      <c r="E700" s="81">
        <v>3083.33</v>
      </c>
      <c r="F700" s="81">
        <v>3083.33</v>
      </c>
      <c r="G700" s="81">
        <v>3083.33</v>
      </c>
      <c r="H700" s="81">
        <v>3083.33</v>
      </c>
      <c r="I700" s="81">
        <v>3083.33</v>
      </c>
      <c r="J700" s="81">
        <v>3083.33</v>
      </c>
      <c r="K700" s="81">
        <v>3083.33</v>
      </c>
      <c r="L700" s="81">
        <v>3083.33</v>
      </c>
      <c r="M700" s="81">
        <v>3083.33</v>
      </c>
      <c r="N700" s="81">
        <v>3083.33</v>
      </c>
      <c r="O700" s="82">
        <f t="shared" si="10"/>
        <v>33916.630000000005</v>
      </c>
    </row>
    <row r="701" spans="1:15" s="83" customFormat="1" x14ac:dyDescent="0.25">
      <c r="A701" s="80" t="s">
        <v>289</v>
      </c>
      <c r="B701" s="80" t="s">
        <v>500</v>
      </c>
      <c r="C701" s="80" t="s">
        <v>505</v>
      </c>
      <c r="D701" s="81">
        <v>3416.67</v>
      </c>
      <c r="E701" s="81">
        <v>3416.67</v>
      </c>
      <c r="F701" s="81">
        <v>3416.67</v>
      </c>
      <c r="G701" s="81">
        <v>3416.67</v>
      </c>
      <c r="H701" s="81">
        <v>3416.67</v>
      </c>
      <c r="I701" s="81">
        <v>3416.67</v>
      </c>
      <c r="J701" s="81">
        <v>3416.67</v>
      </c>
      <c r="K701" s="81">
        <v>3416.67</v>
      </c>
      <c r="L701" s="81">
        <v>3416.67</v>
      </c>
      <c r="M701" s="81">
        <v>3416.67</v>
      </c>
      <c r="N701" s="81">
        <v>3416.67</v>
      </c>
      <c r="O701" s="82">
        <f t="shared" si="10"/>
        <v>37583.369999999988</v>
      </c>
    </row>
    <row r="702" spans="1:15" s="83" customFormat="1" x14ac:dyDescent="0.25">
      <c r="A702" s="80" t="s">
        <v>289</v>
      </c>
      <c r="B702" s="80" t="s">
        <v>500</v>
      </c>
      <c r="C702" s="80" t="s">
        <v>506</v>
      </c>
      <c r="D702" s="81">
        <v>1375</v>
      </c>
      <c r="E702" s="81">
        <v>1375</v>
      </c>
      <c r="F702" s="81">
        <v>1375</v>
      </c>
      <c r="G702" s="81">
        <v>1375</v>
      </c>
      <c r="H702" s="81">
        <v>1375</v>
      </c>
      <c r="I702" s="81">
        <v>1375</v>
      </c>
      <c r="J702" s="81">
        <v>1375</v>
      </c>
      <c r="K702" s="81">
        <v>1375</v>
      </c>
      <c r="L702" s="81">
        <v>1375</v>
      </c>
      <c r="M702" s="81">
        <v>1375</v>
      </c>
      <c r="N702" s="81">
        <v>1375</v>
      </c>
      <c r="O702" s="82">
        <f t="shared" si="10"/>
        <v>15125</v>
      </c>
    </row>
    <row r="703" spans="1:15" s="83" customFormat="1" x14ac:dyDescent="0.25">
      <c r="A703" s="80" t="s">
        <v>289</v>
      </c>
      <c r="B703" s="80" t="s">
        <v>500</v>
      </c>
      <c r="C703" s="80" t="s">
        <v>507</v>
      </c>
      <c r="D703" s="81">
        <v>750</v>
      </c>
      <c r="E703" s="81">
        <v>750</v>
      </c>
      <c r="F703" s="81">
        <v>750</v>
      </c>
      <c r="G703" s="81">
        <v>750</v>
      </c>
      <c r="H703" s="81">
        <v>750</v>
      </c>
      <c r="I703" s="81">
        <v>750</v>
      </c>
      <c r="J703" s="81">
        <v>750</v>
      </c>
      <c r="K703" s="81">
        <v>750</v>
      </c>
      <c r="L703" s="81">
        <v>750</v>
      </c>
      <c r="M703" s="81">
        <v>750</v>
      </c>
      <c r="N703" s="81">
        <v>750</v>
      </c>
      <c r="O703" s="82">
        <f t="shared" si="10"/>
        <v>8250</v>
      </c>
    </row>
    <row r="704" spans="1:15" s="83" customFormat="1" x14ac:dyDescent="0.25">
      <c r="A704" s="80" t="s">
        <v>289</v>
      </c>
      <c r="B704" s="80" t="s">
        <v>500</v>
      </c>
      <c r="C704" s="80" t="s">
        <v>508</v>
      </c>
      <c r="D704" s="81">
        <v>6541.67</v>
      </c>
      <c r="E704" s="81">
        <v>6541.67</v>
      </c>
      <c r="F704" s="81">
        <v>6541.67</v>
      </c>
      <c r="G704" s="81">
        <v>6541.67</v>
      </c>
      <c r="H704" s="81">
        <v>6541.67</v>
      </c>
      <c r="I704" s="81">
        <v>6541.67</v>
      </c>
      <c r="J704" s="81">
        <v>6541.67</v>
      </c>
      <c r="K704" s="81">
        <v>6541.67</v>
      </c>
      <c r="L704" s="81">
        <v>6541.67</v>
      </c>
      <c r="M704" s="81">
        <v>6541.67</v>
      </c>
      <c r="N704" s="81">
        <v>6541.67</v>
      </c>
      <c r="O704" s="82">
        <f t="shared" si="10"/>
        <v>71958.37</v>
      </c>
    </row>
    <row r="705" spans="1:15" x14ac:dyDescent="0.25">
      <c r="A705" s="76" t="s">
        <v>290</v>
      </c>
      <c r="B705" s="76" t="s">
        <v>500</v>
      </c>
      <c r="C705" s="76" t="s">
        <v>502</v>
      </c>
      <c r="D705" s="77">
        <v>4250</v>
      </c>
      <c r="E705" s="77">
        <v>4250</v>
      </c>
      <c r="F705" s="77">
        <v>4250</v>
      </c>
      <c r="G705" s="77">
        <v>4250</v>
      </c>
      <c r="H705" s="77">
        <v>4250</v>
      </c>
      <c r="I705" s="77">
        <v>4250</v>
      </c>
      <c r="J705" s="77">
        <v>4250</v>
      </c>
      <c r="K705" s="77">
        <v>4250</v>
      </c>
      <c r="L705" s="77">
        <v>4250</v>
      </c>
      <c r="M705" s="77">
        <v>4250</v>
      </c>
      <c r="N705" s="77">
        <v>4250</v>
      </c>
      <c r="O705" s="78">
        <f t="shared" si="10"/>
        <v>46750</v>
      </c>
    </row>
    <row r="706" spans="1:15" x14ac:dyDescent="0.25">
      <c r="A706" s="76" t="s">
        <v>290</v>
      </c>
      <c r="B706" s="76" t="s">
        <v>500</v>
      </c>
      <c r="C706" s="76" t="s">
        <v>503</v>
      </c>
      <c r="D706" s="77">
        <v>1083.33</v>
      </c>
      <c r="E706" s="77">
        <v>1083.33</v>
      </c>
      <c r="F706" s="77">
        <v>1083.33</v>
      </c>
      <c r="G706" s="77">
        <v>1083.33</v>
      </c>
      <c r="H706" s="77">
        <v>1083.33</v>
      </c>
      <c r="I706" s="77">
        <v>1083.33</v>
      </c>
      <c r="J706" s="77">
        <v>1083.33</v>
      </c>
      <c r="K706" s="77">
        <v>1083.33</v>
      </c>
      <c r="L706" s="77">
        <v>1083.33</v>
      </c>
      <c r="M706" s="77">
        <v>1083.33</v>
      </c>
      <c r="N706" s="77">
        <v>1083.33</v>
      </c>
      <c r="O706" s="78">
        <f t="shared" si="10"/>
        <v>11916.63</v>
      </c>
    </row>
    <row r="707" spans="1:15" x14ac:dyDescent="0.25">
      <c r="A707" s="76" t="s">
        <v>290</v>
      </c>
      <c r="B707" s="76" t="s">
        <v>500</v>
      </c>
      <c r="C707" s="76" t="s">
        <v>504</v>
      </c>
      <c r="D707" s="77">
        <v>1708.33</v>
      </c>
      <c r="E707" s="77">
        <v>1708.33</v>
      </c>
      <c r="F707" s="77">
        <v>1708.33</v>
      </c>
      <c r="G707" s="77">
        <v>1708.33</v>
      </c>
      <c r="H707" s="77">
        <v>1708.33</v>
      </c>
      <c r="I707" s="77">
        <v>1708.33</v>
      </c>
      <c r="J707" s="77">
        <v>1708.33</v>
      </c>
      <c r="K707" s="77">
        <v>1708.33</v>
      </c>
      <c r="L707" s="77">
        <v>1708.33</v>
      </c>
      <c r="M707" s="77">
        <v>1708.33</v>
      </c>
      <c r="N707" s="77">
        <v>1708.33</v>
      </c>
      <c r="O707" s="78">
        <f t="shared" ref="O707:O770" si="11">SUM(D707:N707)</f>
        <v>18791.629999999997</v>
      </c>
    </row>
    <row r="708" spans="1:15" x14ac:dyDescent="0.25">
      <c r="A708" s="76" t="s">
        <v>290</v>
      </c>
      <c r="B708" s="76" t="s">
        <v>500</v>
      </c>
      <c r="C708" s="76" t="s">
        <v>505</v>
      </c>
      <c r="D708" s="77">
        <v>833.33</v>
      </c>
      <c r="E708" s="77">
        <v>833.33</v>
      </c>
      <c r="F708" s="77">
        <v>833.33</v>
      </c>
      <c r="G708" s="77">
        <v>833.33</v>
      </c>
      <c r="H708" s="77">
        <v>833.33</v>
      </c>
      <c r="I708" s="77">
        <v>833.33</v>
      </c>
      <c r="J708" s="77">
        <v>833.33</v>
      </c>
      <c r="K708" s="77">
        <v>833.33</v>
      </c>
      <c r="L708" s="77">
        <v>833.33</v>
      </c>
      <c r="M708" s="77">
        <v>833.33</v>
      </c>
      <c r="N708" s="77">
        <v>833.33</v>
      </c>
      <c r="O708" s="78">
        <f t="shared" si="11"/>
        <v>9166.630000000001</v>
      </c>
    </row>
    <row r="709" spans="1:15" x14ac:dyDescent="0.25">
      <c r="A709" s="76" t="s">
        <v>290</v>
      </c>
      <c r="B709" s="76" t="s">
        <v>500</v>
      </c>
      <c r="C709" s="76" t="s">
        <v>506</v>
      </c>
      <c r="D709" s="77">
        <v>333.33</v>
      </c>
      <c r="E709" s="77">
        <v>333.33</v>
      </c>
      <c r="F709" s="77">
        <v>333.33</v>
      </c>
      <c r="G709" s="77">
        <v>333.33</v>
      </c>
      <c r="H709" s="77">
        <v>333.33</v>
      </c>
      <c r="I709" s="77">
        <v>333.33</v>
      </c>
      <c r="J709" s="77">
        <v>333.33</v>
      </c>
      <c r="K709" s="77">
        <v>333.33</v>
      </c>
      <c r="L709" s="77">
        <v>333.33</v>
      </c>
      <c r="M709" s="77">
        <v>333.33</v>
      </c>
      <c r="N709" s="77">
        <v>333.33</v>
      </c>
      <c r="O709" s="78">
        <f t="shared" si="11"/>
        <v>3666.6299999999997</v>
      </c>
    </row>
    <row r="710" spans="1:15" x14ac:dyDescent="0.25">
      <c r="A710" s="76" t="s">
        <v>290</v>
      </c>
      <c r="B710" s="76" t="s">
        <v>500</v>
      </c>
      <c r="C710" s="76" t="s">
        <v>507</v>
      </c>
      <c r="D710" s="77">
        <v>208.33</v>
      </c>
      <c r="E710" s="77">
        <v>208.33</v>
      </c>
      <c r="F710" s="77">
        <v>208.33</v>
      </c>
      <c r="G710" s="77">
        <v>208.33</v>
      </c>
      <c r="H710" s="77">
        <v>208.33</v>
      </c>
      <c r="I710" s="77">
        <v>208.33</v>
      </c>
      <c r="J710" s="77">
        <v>208.33</v>
      </c>
      <c r="K710" s="77">
        <v>208.33</v>
      </c>
      <c r="L710" s="77">
        <v>208.33</v>
      </c>
      <c r="M710" s="77">
        <v>208.33</v>
      </c>
      <c r="N710" s="77">
        <v>208.33</v>
      </c>
      <c r="O710" s="78">
        <f t="shared" si="11"/>
        <v>2291.6299999999997</v>
      </c>
    </row>
    <row r="711" spans="1:15" x14ac:dyDescent="0.25">
      <c r="A711" s="76" t="s">
        <v>290</v>
      </c>
      <c r="B711" s="76" t="s">
        <v>500</v>
      </c>
      <c r="C711" s="76" t="s">
        <v>508</v>
      </c>
      <c r="D711" s="77">
        <v>3583.33</v>
      </c>
      <c r="E711" s="77">
        <v>3583.33</v>
      </c>
      <c r="F711" s="77">
        <v>3583.33</v>
      </c>
      <c r="G711" s="77">
        <v>3583.33</v>
      </c>
      <c r="H711" s="77">
        <v>3583.33</v>
      </c>
      <c r="I711" s="77">
        <v>3583.33</v>
      </c>
      <c r="J711" s="77">
        <v>3583.33</v>
      </c>
      <c r="K711" s="77">
        <v>3583.33</v>
      </c>
      <c r="L711" s="77">
        <v>3583.33</v>
      </c>
      <c r="M711" s="77">
        <v>3583.33</v>
      </c>
      <c r="N711" s="77">
        <v>3583.33</v>
      </c>
      <c r="O711" s="78">
        <f t="shared" si="11"/>
        <v>39416.630000000012</v>
      </c>
    </row>
    <row r="712" spans="1:15" s="83" customFormat="1" x14ac:dyDescent="0.25">
      <c r="A712" s="80" t="s">
        <v>291</v>
      </c>
      <c r="B712" s="80" t="s">
        <v>500</v>
      </c>
      <c r="C712" s="80" t="s">
        <v>502</v>
      </c>
      <c r="D712" s="81">
        <v>333.33</v>
      </c>
      <c r="E712" s="81">
        <v>333.33</v>
      </c>
      <c r="F712" s="81">
        <v>333.33</v>
      </c>
      <c r="G712" s="81">
        <v>333.33</v>
      </c>
      <c r="H712" s="81">
        <v>333.33</v>
      </c>
      <c r="I712" s="81">
        <v>333.33</v>
      </c>
      <c r="J712" s="81">
        <v>333.33</v>
      </c>
      <c r="K712" s="81">
        <v>333.33</v>
      </c>
      <c r="L712" s="81">
        <v>333.33</v>
      </c>
      <c r="M712" s="81">
        <v>333.33</v>
      </c>
      <c r="N712" s="81">
        <v>333.33</v>
      </c>
      <c r="O712" s="82">
        <f t="shared" si="11"/>
        <v>3666.6299999999997</v>
      </c>
    </row>
    <row r="713" spans="1:15" s="83" customFormat="1" x14ac:dyDescent="0.25">
      <c r="A713" s="80" t="s">
        <v>291</v>
      </c>
      <c r="B713" s="80" t="s">
        <v>500</v>
      </c>
      <c r="C713" s="80" t="s">
        <v>503</v>
      </c>
      <c r="D713" s="81">
        <v>1000</v>
      </c>
      <c r="E713" s="81">
        <v>1000</v>
      </c>
      <c r="F713" s="81">
        <v>1000</v>
      </c>
      <c r="G713" s="81">
        <v>1000</v>
      </c>
      <c r="H713" s="81">
        <v>1000</v>
      </c>
      <c r="I713" s="81">
        <v>1000</v>
      </c>
      <c r="J713" s="81">
        <v>1000</v>
      </c>
      <c r="K713" s="81">
        <v>1000</v>
      </c>
      <c r="L713" s="81">
        <v>1000</v>
      </c>
      <c r="M713" s="81">
        <v>1000</v>
      </c>
      <c r="N713" s="81">
        <v>1000</v>
      </c>
      <c r="O713" s="82">
        <f t="shared" si="11"/>
        <v>11000</v>
      </c>
    </row>
    <row r="714" spans="1:15" s="83" customFormat="1" x14ac:dyDescent="0.25">
      <c r="A714" s="80" t="s">
        <v>291</v>
      </c>
      <c r="B714" s="80" t="s">
        <v>500</v>
      </c>
      <c r="C714" s="80" t="s">
        <v>504</v>
      </c>
      <c r="D714" s="81">
        <v>125</v>
      </c>
      <c r="E714" s="81">
        <v>125</v>
      </c>
      <c r="F714" s="81">
        <v>125</v>
      </c>
      <c r="G714" s="81">
        <v>125</v>
      </c>
      <c r="H714" s="81">
        <v>125</v>
      </c>
      <c r="I714" s="81">
        <v>125</v>
      </c>
      <c r="J714" s="81">
        <v>125</v>
      </c>
      <c r="K714" s="81">
        <v>125</v>
      </c>
      <c r="L714" s="81">
        <v>125</v>
      </c>
      <c r="M714" s="81">
        <v>125</v>
      </c>
      <c r="N714" s="81">
        <v>125</v>
      </c>
      <c r="O714" s="82">
        <f t="shared" si="11"/>
        <v>1375</v>
      </c>
    </row>
    <row r="715" spans="1:15" s="83" customFormat="1" x14ac:dyDescent="0.25">
      <c r="A715" s="80" t="s">
        <v>291</v>
      </c>
      <c r="B715" s="80" t="s">
        <v>500</v>
      </c>
      <c r="C715" s="80" t="s">
        <v>505</v>
      </c>
      <c r="D715" s="81">
        <v>833.33</v>
      </c>
      <c r="E715" s="81">
        <v>833.33</v>
      </c>
      <c r="F715" s="81">
        <v>833.33</v>
      </c>
      <c r="G715" s="81">
        <v>833.33</v>
      </c>
      <c r="H715" s="81">
        <v>833.33</v>
      </c>
      <c r="I715" s="81">
        <v>833.33</v>
      </c>
      <c r="J715" s="81">
        <v>833.33</v>
      </c>
      <c r="K715" s="81">
        <v>833.33</v>
      </c>
      <c r="L715" s="81">
        <v>833.33</v>
      </c>
      <c r="M715" s="81">
        <v>833.33</v>
      </c>
      <c r="N715" s="81">
        <v>833.33</v>
      </c>
      <c r="O715" s="82">
        <f t="shared" si="11"/>
        <v>9166.630000000001</v>
      </c>
    </row>
    <row r="716" spans="1:15" s="83" customFormat="1" x14ac:dyDescent="0.25">
      <c r="A716" s="80" t="s">
        <v>291</v>
      </c>
      <c r="B716" s="80" t="s">
        <v>500</v>
      </c>
      <c r="C716" s="80" t="s">
        <v>506</v>
      </c>
      <c r="D716" s="81">
        <v>333.33</v>
      </c>
      <c r="E716" s="81">
        <v>333.33</v>
      </c>
      <c r="F716" s="81">
        <v>333.33</v>
      </c>
      <c r="G716" s="81">
        <v>333.33</v>
      </c>
      <c r="H716" s="81">
        <v>333.33</v>
      </c>
      <c r="I716" s="81">
        <v>333.33</v>
      </c>
      <c r="J716" s="81">
        <v>333.33</v>
      </c>
      <c r="K716" s="81">
        <v>333.33</v>
      </c>
      <c r="L716" s="81">
        <v>333.33</v>
      </c>
      <c r="M716" s="81">
        <v>333.33</v>
      </c>
      <c r="N716" s="81">
        <v>333.33</v>
      </c>
      <c r="O716" s="82">
        <f t="shared" si="11"/>
        <v>3666.6299999999997</v>
      </c>
    </row>
    <row r="717" spans="1:15" s="83" customFormat="1" x14ac:dyDescent="0.25">
      <c r="A717" s="80" t="s">
        <v>291</v>
      </c>
      <c r="B717" s="80" t="s">
        <v>500</v>
      </c>
      <c r="C717" s="80" t="s">
        <v>507</v>
      </c>
      <c r="D717" s="81">
        <v>166.67</v>
      </c>
      <c r="E717" s="81">
        <v>166.67</v>
      </c>
      <c r="F717" s="81">
        <v>166.67</v>
      </c>
      <c r="G717" s="81">
        <v>166.67</v>
      </c>
      <c r="H717" s="81">
        <v>166.67</v>
      </c>
      <c r="I717" s="81">
        <v>166.67</v>
      </c>
      <c r="J717" s="81">
        <v>166.67</v>
      </c>
      <c r="K717" s="81">
        <v>166.67</v>
      </c>
      <c r="L717" s="81">
        <v>166.67</v>
      </c>
      <c r="M717" s="81">
        <v>166.67</v>
      </c>
      <c r="N717" s="81">
        <v>166.67</v>
      </c>
      <c r="O717" s="82">
        <f t="shared" si="11"/>
        <v>1833.3700000000001</v>
      </c>
    </row>
    <row r="718" spans="1:15" s="83" customFormat="1" x14ac:dyDescent="0.25">
      <c r="A718" s="80" t="s">
        <v>291</v>
      </c>
      <c r="B718" s="80" t="s">
        <v>500</v>
      </c>
      <c r="C718" s="80" t="s">
        <v>508</v>
      </c>
      <c r="D718" s="81">
        <v>3541.67</v>
      </c>
      <c r="E718" s="81">
        <v>3541.67</v>
      </c>
      <c r="F718" s="81">
        <v>3541.67</v>
      </c>
      <c r="G718" s="81">
        <v>3541.67</v>
      </c>
      <c r="H718" s="81">
        <v>3541.67</v>
      </c>
      <c r="I718" s="81">
        <v>3541.67</v>
      </c>
      <c r="J718" s="81">
        <v>3541.67</v>
      </c>
      <c r="K718" s="81">
        <v>3541.67</v>
      </c>
      <c r="L718" s="81">
        <v>3541.67</v>
      </c>
      <c r="M718" s="81">
        <v>3541.67</v>
      </c>
      <c r="N718" s="81">
        <v>3541.67</v>
      </c>
      <c r="O718" s="82">
        <f t="shared" si="11"/>
        <v>38958.369999999988</v>
      </c>
    </row>
    <row r="719" spans="1:15" x14ac:dyDescent="0.25">
      <c r="A719" s="76" t="s">
        <v>292</v>
      </c>
      <c r="B719" s="76" t="s">
        <v>500</v>
      </c>
      <c r="C719" s="76" t="s">
        <v>502</v>
      </c>
      <c r="D719" s="77">
        <v>2000</v>
      </c>
      <c r="E719" s="77">
        <v>2000</v>
      </c>
      <c r="F719" s="77">
        <v>2000</v>
      </c>
      <c r="G719" s="77">
        <v>2000</v>
      </c>
      <c r="H719" s="77">
        <v>2000</v>
      </c>
      <c r="I719" s="77">
        <v>2000</v>
      </c>
      <c r="J719" s="77">
        <v>2000</v>
      </c>
      <c r="K719" s="77">
        <v>2000</v>
      </c>
      <c r="L719" s="77">
        <v>2000</v>
      </c>
      <c r="M719" s="77">
        <v>2000</v>
      </c>
      <c r="N719" s="77">
        <v>2000</v>
      </c>
      <c r="O719" s="78">
        <f t="shared" si="11"/>
        <v>22000</v>
      </c>
    </row>
    <row r="720" spans="1:15" x14ac:dyDescent="0.25">
      <c r="A720" s="76" t="s">
        <v>292</v>
      </c>
      <c r="B720" s="76" t="s">
        <v>500</v>
      </c>
      <c r="C720" s="76" t="s">
        <v>509</v>
      </c>
      <c r="D720" s="77">
        <v>2916.67</v>
      </c>
      <c r="E720" s="77">
        <v>2916.67</v>
      </c>
      <c r="F720" s="77">
        <v>2916.67</v>
      </c>
      <c r="G720" s="77">
        <v>2916.67</v>
      </c>
      <c r="H720" s="77">
        <v>2916.67</v>
      </c>
      <c r="I720" s="77">
        <v>2916.67</v>
      </c>
      <c r="J720" s="77">
        <v>2916.67</v>
      </c>
      <c r="K720" s="77">
        <v>2916.67</v>
      </c>
      <c r="L720" s="77">
        <v>2916.67</v>
      </c>
      <c r="M720" s="77">
        <v>2916.67</v>
      </c>
      <c r="N720" s="77">
        <v>2916.67</v>
      </c>
      <c r="O720" s="78">
        <f t="shared" si="11"/>
        <v>32083.369999999995</v>
      </c>
    </row>
    <row r="721" spans="1:15" x14ac:dyDescent="0.25">
      <c r="A721" s="76" t="s">
        <v>292</v>
      </c>
      <c r="B721" s="76" t="s">
        <v>500</v>
      </c>
      <c r="C721" s="76" t="s">
        <v>503</v>
      </c>
      <c r="D721" s="77">
        <v>875</v>
      </c>
      <c r="E721" s="77">
        <v>875</v>
      </c>
      <c r="F721" s="77">
        <v>875</v>
      </c>
      <c r="G721" s="77">
        <v>875</v>
      </c>
      <c r="H721" s="77">
        <v>875</v>
      </c>
      <c r="I721" s="77">
        <v>875</v>
      </c>
      <c r="J721" s="77">
        <v>875</v>
      </c>
      <c r="K721" s="77">
        <v>875</v>
      </c>
      <c r="L721" s="77">
        <v>875</v>
      </c>
      <c r="M721" s="77">
        <v>875</v>
      </c>
      <c r="N721" s="77">
        <v>875</v>
      </c>
      <c r="O721" s="78">
        <f t="shared" si="11"/>
        <v>9625</v>
      </c>
    </row>
    <row r="722" spans="1:15" x14ac:dyDescent="0.25">
      <c r="A722" s="76" t="s">
        <v>292</v>
      </c>
      <c r="B722" s="76" t="s">
        <v>500</v>
      </c>
      <c r="C722" s="76" t="s">
        <v>504</v>
      </c>
      <c r="D722" s="77">
        <v>708.33</v>
      </c>
      <c r="E722" s="77">
        <v>708.33</v>
      </c>
      <c r="F722" s="77">
        <v>708.33</v>
      </c>
      <c r="G722" s="77">
        <v>708.33</v>
      </c>
      <c r="H722" s="77">
        <v>708.33</v>
      </c>
      <c r="I722" s="77">
        <v>708.33</v>
      </c>
      <c r="J722" s="77">
        <v>708.33</v>
      </c>
      <c r="K722" s="77">
        <v>708.33</v>
      </c>
      <c r="L722" s="77">
        <v>708.33</v>
      </c>
      <c r="M722" s="77">
        <v>708.33</v>
      </c>
      <c r="N722" s="77">
        <v>708.33</v>
      </c>
      <c r="O722" s="78">
        <f t="shared" si="11"/>
        <v>7791.63</v>
      </c>
    </row>
    <row r="723" spans="1:15" x14ac:dyDescent="0.25">
      <c r="A723" s="76" t="s">
        <v>292</v>
      </c>
      <c r="B723" s="76" t="s">
        <v>500</v>
      </c>
      <c r="C723" s="76" t="s">
        <v>505</v>
      </c>
      <c r="D723" s="77">
        <v>666.67</v>
      </c>
      <c r="E723" s="77">
        <v>666.67</v>
      </c>
      <c r="F723" s="77">
        <v>666.67</v>
      </c>
      <c r="G723" s="77">
        <v>666.67</v>
      </c>
      <c r="H723" s="77">
        <v>666.67</v>
      </c>
      <c r="I723" s="77">
        <v>666.67</v>
      </c>
      <c r="J723" s="77">
        <v>666.67</v>
      </c>
      <c r="K723" s="77">
        <v>666.67</v>
      </c>
      <c r="L723" s="77">
        <v>666.67</v>
      </c>
      <c r="M723" s="77">
        <v>666.67</v>
      </c>
      <c r="N723" s="77">
        <v>666.67</v>
      </c>
      <c r="O723" s="78">
        <f t="shared" si="11"/>
        <v>7333.37</v>
      </c>
    </row>
    <row r="724" spans="1:15" x14ac:dyDescent="0.25">
      <c r="A724" s="76" t="s">
        <v>292</v>
      </c>
      <c r="B724" s="76" t="s">
        <v>500</v>
      </c>
      <c r="C724" s="76" t="s">
        <v>506</v>
      </c>
      <c r="D724" s="77">
        <v>166.67</v>
      </c>
      <c r="E724" s="77">
        <v>166.67</v>
      </c>
      <c r="F724" s="77">
        <v>166.67</v>
      </c>
      <c r="G724" s="77">
        <v>166.67</v>
      </c>
      <c r="H724" s="77">
        <v>166.67</v>
      </c>
      <c r="I724" s="77">
        <v>166.67</v>
      </c>
      <c r="J724" s="77">
        <v>166.67</v>
      </c>
      <c r="K724" s="77">
        <v>166.67</v>
      </c>
      <c r="L724" s="77">
        <v>166.67</v>
      </c>
      <c r="M724" s="77">
        <v>166.67</v>
      </c>
      <c r="N724" s="77">
        <v>166.67</v>
      </c>
      <c r="O724" s="78">
        <f t="shared" si="11"/>
        <v>1833.3700000000001</v>
      </c>
    </row>
    <row r="725" spans="1:15" x14ac:dyDescent="0.25">
      <c r="A725" s="76" t="s">
        <v>292</v>
      </c>
      <c r="B725" s="76" t="s">
        <v>500</v>
      </c>
      <c r="C725" s="76" t="s">
        <v>507</v>
      </c>
      <c r="D725" s="77">
        <v>166.67</v>
      </c>
      <c r="E725" s="77">
        <v>166.67</v>
      </c>
      <c r="F725" s="77">
        <v>166.67</v>
      </c>
      <c r="G725" s="77">
        <v>166.67</v>
      </c>
      <c r="H725" s="77">
        <v>166.67</v>
      </c>
      <c r="I725" s="77">
        <v>166.67</v>
      </c>
      <c r="J725" s="77">
        <v>166.67</v>
      </c>
      <c r="K725" s="77">
        <v>166.67</v>
      </c>
      <c r="L725" s="77">
        <v>166.67</v>
      </c>
      <c r="M725" s="77">
        <v>166.67</v>
      </c>
      <c r="N725" s="77">
        <v>166.67</v>
      </c>
      <c r="O725" s="78">
        <f t="shared" si="11"/>
        <v>1833.3700000000001</v>
      </c>
    </row>
    <row r="726" spans="1:15" x14ac:dyDescent="0.25">
      <c r="A726" s="76" t="s">
        <v>292</v>
      </c>
      <c r="B726" s="76" t="s">
        <v>500</v>
      </c>
      <c r="C726" s="76" t="s">
        <v>508</v>
      </c>
      <c r="D726" s="77">
        <v>3416.67</v>
      </c>
      <c r="E726" s="77">
        <v>3416.67</v>
      </c>
      <c r="F726" s="77">
        <v>3416.67</v>
      </c>
      <c r="G726" s="77">
        <v>3416.67</v>
      </c>
      <c r="H726" s="77">
        <v>3416.67</v>
      </c>
      <c r="I726" s="77">
        <v>3416.67</v>
      </c>
      <c r="J726" s="77">
        <v>3416.67</v>
      </c>
      <c r="K726" s="77">
        <v>3416.67</v>
      </c>
      <c r="L726" s="77">
        <v>3416.67</v>
      </c>
      <c r="M726" s="77">
        <v>3416.67</v>
      </c>
      <c r="N726" s="77">
        <v>3416.67</v>
      </c>
      <c r="O726" s="78">
        <f t="shared" si="11"/>
        <v>37583.369999999988</v>
      </c>
    </row>
    <row r="727" spans="1:15" s="83" customFormat="1" x14ac:dyDescent="0.25">
      <c r="A727" s="80" t="s">
        <v>293</v>
      </c>
      <c r="B727" s="80" t="s">
        <v>500</v>
      </c>
      <c r="C727" s="80" t="s">
        <v>502</v>
      </c>
      <c r="D727" s="81">
        <v>9916.67</v>
      </c>
      <c r="E727" s="81">
        <v>9916.67</v>
      </c>
      <c r="F727" s="81">
        <v>9916.67</v>
      </c>
      <c r="G727" s="81">
        <v>9916.67</v>
      </c>
      <c r="H727" s="81">
        <v>9916.67</v>
      </c>
      <c r="I727" s="81">
        <v>9916.67</v>
      </c>
      <c r="J727" s="81">
        <v>9916.67</v>
      </c>
      <c r="K727" s="81">
        <v>9916.67</v>
      </c>
      <c r="L727" s="81">
        <v>9916.67</v>
      </c>
      <c r="M727" s="81">
        <v>9916.67</v>
      </c>
      <c r="N727" s="81">
        <v>9916.67</v>
      </c>
      <c r="O727" s="82">
        <f t="shared" si="11"/>
        <v>109083.37</v>
      </c>
    </row>
    <row r="728" spans="1:15" s="83" customFormat="1" x14ac:dyDescent="0.25">
      <c r="A728" s="80" t="s">
        <v>293</v>
      </c>
      <c r="B728" s="80" t="s">
        <v>500</v>
      </c>
      <c r="C728" s="80" t="s">
        <v>503</v>
      </c>
      <c r="D728" s="81">
        <v>1875</v>
      </c>
      <c r="E728" s="81">
        <v>1875</v>
      </c>
      <c r="F728" s="81">
        <v>1875</v>
      </c>
      <c r="G728" s="81">
        <v>1875</v>
      </c>
      <c r="H728" s="81">
        <v>1875</v>
      </c>
      <c r="I728" s="81">
        <v>1875</v>
      </c>
      <c r="J728" s="81">
        <v>1875</v>
      </c>
      <c r="K728" s="81">
        <v>1875</v>
      </c>
      <c r="L728" s="81">
        <v>1875</v>
      </c>
      <c r="M728" s="81">
        <v>1875</v>
      </c>
      <c r="N728" s="81">
        <v>1875</v>
      </c>
      <c r="O728" s="82">
        <f t="shared" si="11"/>
        <v>20625</v>
      </c>
    </row>
    <row r="729" spans="1:15" s="83" customFormat="1" x14ac:dyDescent="0.25">
      <c r="A729" s="80" t="s">
        <v>293</v>
      </c>
      <c r="B729" s="80" t="s">
        <v>500</v>
      </c>
      <c r="C729" s="80" t="s">
        <v>504</v>
      </c>
      <c r="D729" s="81">
        <v>3708.33</v>
      </c>
      <c r="E729" s="81">
        <v>3708.33</v>
      </c>
      <c r="F729" s="81">
        <v>3708.33</v>
      </c>
      <c r="G729" s="81">
        <v>3708.33</v>
      </c>
      <c r="H729" s="81">
        <v>3708.33</v>
      </c>
      <c r="I729" s="81">
        <v>3708.33</v>
      </c>
      <c r="J729" s="81">
        <v>3708.33</v>
      </c>
      <c r="K729" s="81">
        <v>3708.33</v>
      </c>
      <c r="L729" s="81">
        <v>3708.33</v>
      </c>
      <c r="M729" s="81">
        <v>3708.33</v>
      </c>
      <c r="N729" s="81">
        <v>3708.33</v>
      </c>
      <c r="O729" s="82">
        <f t="shared" si="11"/>
        <v>40791.630000000012</v>
      </c>
    </row>
    <row r="730" spans="1:15" s="83" customFormat="1" x14ac:dyDescent="0.25">
      <c r="A730" s="80" t="s">
        <v>293</v>
      </c>
      <c r="B730" s="80" t="s">
        <v>500</v>
      </c>
      <c r="C730" s="80" t="s">
        <v>505</v>
      </c>
      <c r="D730" s="81">
        <v>1416.67</v>
      </c>
      <c r="E730" s="81">
        <v>1416.67</v>
      </c>
      <c r="F730" s="81">
        <v>1416.67</v>
      </c>
      <c r="G730" s="81">
        <v>1416.67</v>
      </c>
      <c r="H730" s="81">
        <v>1416.67</v>
      </c>
      <c r="I730" s="81">
        <v>1416.67</v>
      </c>
      <c r="J730" s="81">
        <v>1416.67</v>
      </c>
      <c r="K730" s="81">
        <v>1416.67</v>
      </c>
      <c r="L730" s="81">
        <v>1416.67</v>
      </c>
      <c r="M730" s="81">
        <v>1416.67</v>
      </c>
      <c r="N730" s="81">
        <v>1416.67</v>
      </c>
      <c r="O730" s="82">
        <f t="shared" si="11"/>
        <v>15583.37</v>
      </c>
    </row>
    <row r="731" spans="1:15" s="83" customFormat="1" x14ac:dyDescent="0.25">
      <c r="A731" s="80" t="s">
        <v>293</v>
      </c>
      <c r="B731" s="80" t="s">
        <v>500</v>
      </c>
      <c r="C731" s="80" t="s">
        <v>506</v>
      </c>
      <c r="D731" s="81">
        <v>500</v>
      </c>
      <c r="E731" s="81">
        <v>500</v>
      </c>
      <c r="F731" s="81">
        <v>500</v>
      </c>
      <c r="G731" s="81">
        <v>500</v>
      </c>
      <c r="H731" s="81">
        <v>500</v>
      </c>
      <c r="I731" s="81">
        <v>500</v>
      </c>
      <c r="J731" s="81">
        <v>500</v>
      </c>
      <c r="K731" s="81">
        <v>500</v>
      </c>
      <c r="L731" s="81">
        <v>500</v>
      </c>
      <c r="M731" s="81">
        <v>500</v>
      </c>
      <c r="N731" s="81">
        <v>500</v>
      </c>
      <c r="O731" s="82">
        <f t="shared" si="11"/>
        <v>5500</v>
      </c>
    </row>
    <row r="732" spans="1:15" s="83" customFormat="1" x14ac:dyDescent="0.25">
      <c r="A732" s="80" t="s">
        <v>293</v>
      </c>
      <c r="B732" s="80" t="s">
        <v>500</v>
      </c>
      <c r="C732" s="80" t="s">
        <v>507</v>
      </c>
      <c r="D732" s="81">
        <v>333.33</v>
      </c>
      <c r="E732" s="81">
        <v>333.33</v>
      </c>
      <c r="F732" s="81">
        <v>333.33</v>
      </c>
      <c r="G732" s="81">
        <v>333.33</v>
      </c>
      <c r="H732" s="81">
        <v>333.33</v>
      </c>
      <c r="I732" s="81">
        <v>333.33</v>
      </c>
      <c r="J732" s="81">
        <v>333.33</v>
      </c>
      <c r="K732" s="81">
        <v>333.33</v>
      </c>
      <c r="L732" s="81">
        <v>333.33</v>
      </c>
      <c r="M732" s="81">
        <v>333.33</v>
      </c>
      <c r="N732" s="81">
        <v>333.33</v>
      </c>
      <c r="O732" s="82">
        <f t="shared" si="11"/>
        <v>3666.6299999999997</v>
      </c>
    </row>
    <row r="733" spans="1:15" s="83" customFormat="1" x14ac:dyDescent="0.25">
      <c r="A733" s="80" t="s">
        <v>293</v>
      </c>
      <c r="B733" s="80" t="s">
        <v>500</v>
      </c>
      <c r="C733" s="80" t="s">
        <v>508</v>
      </c>
      <c r="D733" s="81">
        <v>4333.33</v>
      </c>
      <c r="E733" s="81">
        <v>4333.33</v>
      </c>
      <c r="F733" s="81">
        <v>4333.33</v>
      </c>
      <c r="G733" s="81">
        <v>4333.33</v>
      </c>
      <c r="H733" s="81">
        <v>4333.33</v>
      </c>
      <c r="I733" s="81">
        <v>4333.33</v>
      </c>
      <c r="J733" s="81">
        <v>4333.33</v>
      </c>
      <c r="K733" s="81">
        <v>4333.33</v>
      </c>
      <c r="L733" s="81">
        <v>4333.33</v>
      </c>
      <c r="M733" s="81">
        <v>4333.33</v>
      </c>
      <c r="N733" s="81">
        <v>4333.33</v>
      </c>
      <c r="O733" s="82">
        <f t="shared" si="11"/>
        <v>47666.630000000012</v>
      </c>
    </row>
    <row r="734" spans="1:15" x14ac:dyDescent="0.25">
      <c r="A734" s="76" t="s">
        <v>294</v>
      </c>
      <c r="B734" s="76" t="s">
        <v>500</v>
      </c>
      <c r="C734" s="76" t="s">
        <v>501</v>
      </c>
      <c r="D734" s="77">
        <v>4083.33</v>
      </c>
      <c r="E734" s="77">
        <v>4083.33</v>
      </c>
      <c r="F734" s="77">
        <v>4083.33</v>
      </c>
      <c r="G734" s="77">
        <v>4083.33</v>
      </c>
      <c r="H734" s="77">
        <v>4083.33</v>
      </c>
      <c r="I734" s="77">
        <v>4083.33</v>
      </c>
      <c r="J734" s="77">
        <v>4083.33</v>
      </c>
      <c r="K734" s="77">
        <v>4083.33</v>
      </c>
      <c r="L734" s="77">
        <v>4083.33</v>
      </c>
      <c r="M734" s="77">
        <v>4083.33</v>
      </c>
      <c r="N734" s="77">
        <v>4083.33</v>
      </c>
      <c r="O734" s="78">
        <f t="shared" si="11"/>
        <v>44916.630000000012</v>
      </c>
    </row>
    <row r="735" spans="1:15" x14ac:dyDescent="0.25">
      <c r="A735" s="76" t="s">
        <v>294</v>
      </c>
      <c r="B735" s="76" t="s">
        <v>500</v>
      </c>
      <c r="C735" s="76" t="s">
        <v>502</v>
      </c>
      <c r="D735" s="77">
        <v>166.67</v>
      </c>
      <c r="E735" s="77">
        <v>166.67</v>
      </c>
      <c r="F735" s="77">
        <v>166.67</v>
      </c>
      <c r="G735" s="77">
        <v>166.67</v>
      </c>
      <c r="H735" s="77">
        <v>166.67</v>
      </c>
      <c r="I735" s="77">
        <v>166.67</v>
      </c>
      <c r="J735" s="77">
        <v>166.67</v>
      </c>
      <c r="K735" s="77">
        <v>166.67</v>
      </c>
      <c r="L735" s="77">
        <v>166.67</v>
      </c>
      <c r="M735" s="77">
        <v>166.67</v>
      </c>
      <c r="N735" s="77">
        <v>166.67</v>
      </c>
      <c r="O735" s="78">
        <f t="shared" si="11"/>
        <v>1833.3700000000001</v>
      </c>
    </row>
    <row r="736" spans="1:15" x14ac:dyDescent="0.25">
      <c r="A736" s="76" t="s">
        <v>294</v>
      </c>
      <c r="B736" s="76" t="s">
        <v>500</v>
      </c>
      <c r="C736" s="76" t="s">
        <v>509</v>
      </c>
      <c r="D736" s="77">
        <v>2916.67</v>
      </c>
      <c r="E736" s="77">
        <v>2916.67</v>
      </c>
      <c r="F736" s="77">
        <v>2916.67</v>
      </c>
      <c r="G736" s="77">
        <v>2916.67</v>
      </c>
      <c r="H736" s="77">
        <v>2916.67</v>
      </c>
      <c r="I736" s="77">
        <v>2916.67</v>
      </c>
      <c r="J736" s="77">
        <v>2916.67</v>
      </c>
      <c r="K736" s="77">
        <v>2916.67</v>
      </c>
      <c r="L736" s="77">
        <v>2916.67</v>
      </c>
      <c r="M736" s="77">
        <v>2916.67</v>
      </c>
      <c r="N736" s="77">
        <v>2916.67</v>
      </c>
      <c r="O736" s="78">
        <f t="shared" si="11"/>
        <v>32083.369999999995</v>
      </c>
    </row>
    <row r="737" spans="1:15" x14ac:dyDescent="0.25">
      <c r="A737" s="76" t="s">
        <v>294</v>
      </c>
      <c r="B737" s="76" t="s">
        <v>500</v>
      </c>
      <c r="C737" s="76" t="s">
        <v>512</v>
      </c>
      <c r="D737" s="77">
        <v>27500</v>
      </c>
      <c r="E737" s="77">
        <v>27500</v>
      </c>
      <c r="F737" s="77">
        <v>27500</v>
      </c>
      <c r="G737" s="77">
        <v>27500</v>
      </c>
      <c r="H737" s="77">
        <v>27500</v>
      </c>
      <c r="I737" s="77">
        <v>27500</v>
      </c>
      <c r="J737" s="77">
        <v>27500</v>
      </c>
      <c r="K737" s="77">
        <v>27500</v>
      </c>
      <c r="L737" s="77">
        <v>27500</v>
      </c>
      <c r="M737" s="77">
        <v>27500</v>
      </c>
      <c r="N737" s="77">
        <v>27500</v>
      </c>
      <c r="O737" s="78">
        <f t="shared" si="11"/>
        <v>302500</v>
      </c>
    </row>
    <row r="738" spans="1:15" x14ac:dyDescent="0.25">
      <c r="A738" s="76" t="s">
        <v>294</v>
      </c>
      <c r="B738" s="76" t="s">
        <v>500</v>
      </c>
      <c r="C738" s="76" t="s">
        <v>503</v>
      </c>
      <c r="D738" s="77">
        <v>291.67</v>
      </c>
      <c r="E738" s="77">
        <v>291.67</v>
      </c>
      <c r="F738" s="77">
        <v>291.67</v>
      </c>
      <c r="G738" s="77">
        <v>291.67</v>
      </c>
      <c r="H738" s="77">
        <v>291.67</v>
      </c>
      <c r="I738" s="77">
        <v>291.67</v>
      </c>
      <c r="J738" s="77">
        <v>291.67</v>
      </c>
      <c r="K738" s="77">
        <v>291.67</v>
      </c>
      <c r="L738" s="77">
        <v>291.67</v>
      </c>
      <c r="M738" s="77">
        <v>291.67</v>
      </c>
      <c r="N738" s="77">
        <v>291.67</v>
      </c>
      <c r="O738" s="78">
        <f t="shared" si="11"/>
        <v>3208.3700000000003</v>
      </c>
    </row>
    <row r="739" spans="1:15" x14ac:dyDescent="0.25">
      <c r="A739" s="76" t="s">
        <v>294</v>
      </c>
      <c r="B739" s="76" t="s">
        <v>500</v>
      </c>
      <c r="C739" s="76" t="s">
        <v>504</v>
      </c>
      <c r="D739" s="77">
        <v>125</v>
      </c>
      <c r="E739" s="77">
        <v>125</v>
      </c>
      <c r="F739" s="77">
        <v>125</v>
      </c>
      <c r="G739" s="77">
        <v>125</v>
      </c>
      <c r="H739" s="77">
        <v>125</v>
      </c>
      <c r="I739" s="77">
        <v>125</v>
      </c>
      <c r="J739" s="77">
        <v>125</v>
      </c>
      <c r="K739" s="77">
        <v>125</v>
      </c>
      <c r="L739" s="77">
        <v>125</v>
      </c>
      <c r="M739" s="77">
        <v>125</v>
      </c>
      <c r="N739" s="77">
        <v>125</v>
      </c>
      <c r="O739" s="78">
        <f t="shared" si="11"/>
        <v>1375</v>
      </c>
    </row>
    <row r="740" spans="1:15" x14ac:dyDescent="0.25">
      <c r="A740" s="76" t="s">
        <v>294</v>
      </c>
      <c r="B740" s="76" t="s">
        <v>500</v>
      </c>
      <c r="C740" s="76" t="s">
        <v>505</v>
      </c>
      <c r="D740" s="77">
        <v>208.33</v>
      </c>
      <c r="E740" s="77">
        <v>208.33</v>
      </c>
      <c r="F740" s="77">
        <v>208.33</v>
      </c>
      <c r="G740" s="77">
        <v>208.33</v>
      </c>
      <c r="H740" s="77">
        <v>208.33</v>
      </c>
      <c r="I740" s="77">
        <v>208.33</v>
      </c>
      <c r="J740" s="77">
        <v>208.33</v>
      </c>
      <c r="K740" s="77">
        <v>208.33</v>
      </c>
      <c r="L740" s="77">
        <v>208.33</v>
      </c>
      <c r="M740" s="77">
        <v>208.33</v>
      </c>
      <c r="N740" s="77">
        <v>208.33</v>
      </c>
      <c r="O740" s="78">
        <f t="shared" si="11"/>
        <v>2291.6299999999997</v>
      </c>
    </row>
    <row r="741" spans="1:15" x14ac:dyDescent="0.25">
      <c r="A741" s="76" t="s">
        <v>294</v>
      </c>
      <c r="B741" s="76" t="s">
        <v>500</v>
      </c>
      <c r="C741" s="76" t="s">
        <v>506</v>
      </c>
      <c r="D741" s="77">
        <v>83.33</v>
      </c>
      <c r="E741" s="77">
        <v>83.33</v>
      </c>
      <c r="F741" s="77">
        <v>83.33</v>
      </c>
      <c r="G741" s="77">
        <v>83.33</v>
      </c>
      <c r="H741" s="77">
        <v>83.33</v>
      </c>
      <c r="I741" s="77">
        <v>83.33</v>
      </c>
      <c r="J741" s="77">
        <v>83.33</v>
      </c>
      <c r="K741" s="77">
        <v>83.33</v>
      </c>
      <c r="L741" s="77">
        <v>83.33</v>
      </c>
      <c r="M741" s="77">
        <v>83.33</v>
      </c>
      <c r="N741" s="77">
        <v>83.33</v>
      </c>
      <c r="O741" s="78">
        <f t="shared" si="11"/>
        <v>916.63000000000011</v>
      </c>
    </row>
    <row r="742" spans="1:15" x14ac:dyDescent="0.25">
      <c r="A742" s="76" t="s">
        <v>294</v>
      </c>
      <c r="B742" s="76" t="s">
        <v>500</v>
      </c>
      <c r="C742" s="76" t="s">
        <v>507</v>
      </c>
      <c r="D742" s="77">
        <v>41.67</v>
      </c>
      <c r="E742" s="77">
        <v>41.67</v>
      </c>
      <c r="F742" s="77">
        <v>41.67</v>
      </c>
      <c r="G742" s="77">
        <v>41.67</v>
      </c>
      <c r="H742" s="77">
        <v>41.67</v>
      </c>
      <c r="I742" s="77">
        <v>41.67</v>
      </c>
      <c r="J742" s="77">
        <v>41.67</v>
      </c>
      <c r="K742" s="77">
        <v>41.67</v>
      </c>
      <c r="L742" s="77">
        <v>41.67</v>
      </c>
      <c r="M742" s="77">
        <v>41.67</v>
      </c>
      <c r="N742" s="77">
        <v>41.67</v>
      </c>
      <c r="O742" s="78">
        <f t="shared" si="11"/>
        <v>458.37000000000012</v>
      </c>
    </row>
    <row r="743" spans="1:15" x14ac:dyDescent="0.25">
      <c r="A743" s="76" t="s">
        <v>294</v>
      </c>
      <c r="B743" s="76" t="s">
        <v>500</v>
      </c>
      <c r="C743" s="76" t="s">
        <v>508</v>
      </c>
      <c r="D743" s="77">
        <v>125</v>
      </c>
      <c r="E743" s="77">
        <v>125</v>
      </c>
      <c r="F743" s="77">
        <v>125</v>
      </c>
      <c r="G743" s="77">
        <v>125</v>
      </c>
      <c r="H743" s="77">
        <v>125</v>
      </c>
      <c r="I743" s="77">
        <v>125</v>
      </c>
      <c r="J743" s="77">
        <v>125</v>
      </c>
      <c r="K743" s="77">
        <v>125</v>
      </c>
      <c r="L743" s="77">
        <v>125</v>
      </c>
      <c r="M743" s="77">
        <v>125</v>
      </c>
      <c r="N743" s="77">
        <v>125</v>
      </c>
      <c r="O743" s="78">
        <f t="shared" si="11"/>
        <v>1375</v>
      </c>
    </row>
    <row r="744" spans="1:15" s="83" customFormat="1" x14ac:dyDescent="0.25">
      <c r="A744" s="80" t="s">
        <v>295</v>
      </c>
      <c r="B744" s="80" t="s">
        <v>500</v>
      </c>
      <c r="C744" s="80" t="s">
        <v>501</v>
      </c>
      <c r="D744" s="81">
        <v>291.67</v>
      </c>
      <c r="E744" s="81">
        <v>291.67</v>
      </c>
      <c r="F744" s="81">
        <v>291.67</v>
      </c>
      <c r="G744" s="81">
        <v>291.67</v>
      </c>
      <c r="H744" s="81">
        <v>291.67</v>
      </c>
      <c r="I744" s="81">
        <v>291.67</v>
      </c>
      <c r="J744" s="81">
        <v>291.67</v>
      </c>
      <c r="K744" s="81">
        <v>291.67</v>
      </c>
      <c r="L744" s="81">
        <v>291.67</v>
      </c>
      <c r="M744" s="81">
        <v>291.67</v>
      </c>
      <c r="N744" s="81">
        <v>291.67</v>
      </c>
      <c r="O744" s="82">
        <f t="shared" si="11"/>
        <v>3208.3700000000003</v>
      </c>
    </row>
    <row r="745" spans="1:15" s="83" customFormat="1" x14ac:dyDescent="0.25">
      <c r="A745" s="80" t="s">
        <v>295</v>
      </c>
      <c r="B745" s="80" t="s">
        <v>500</v>
      </c>
      <c r="C745" s="80" t="s">
        <v>502</v>
      </c>
      <c r="D745" s="81">
        <v>166.67</v>
      </c>
      <c r="E745" s="81">
        <v>166.67</v>
      </c>
      <c r="F745" s="81">
        <v>166.67</v>
      </c>
      <c r="G745" s="81">
        <v>166.67</v>
      </c>
      <c r="H745" s="81">
        <v>166.67</v>
      </c>
      <c r="I745" s="81">
        <v>166.67</v>
      </c>
      <c r="J745" s="81">
        <v>166.67</v>
      </c>
      <c r="K745" s="81">
        <v>166.67</v>
      </c>
      <c r="L745" s="81">
        <v>166.67</v>
      </c>
      <c r="M745" s="81">
        <v>166.67</v>
      </c>
      <c r="N745" s="81">
        <v>166.67</v>
      </c>
      <c r="O745" s="82">
        <f t="shared" si="11"/>
        <v>1833.3700000000001</v>
      </c>
    </row>
    <row r="746" spans="1:15" s="83" customFormat="1" x14ac:dyDescent="0.25">
      <c r="A746" s="80" t="s">
        <v>295</v>
      </c>
      <c r="B746" s="80" t="s">
        <v>500</v>
      </c>
      <c r="C746" s="80" t="s">
        <v>503</v>
      </c>
      <c r="D746" s="81">
        <v>250</v>
      </c>
      <c r="E746" s="81">
        <v>250</v>
      </c>
      <c r="F746" s="81">
        <v>250</v>
      </c>
      <c r="G746" s="81">
        <v>250</v>
      </c>
      <c r="H746" s="81">
        <v>250</v>
      </c>
      <c r="I746" s="81">
        <v>250</v>
      </c>
      <c r="J746" s="81">
        <v>250</v>
      </c>
      <c r="K746" s="81">
        <v>250</v>
      </c>
      <c r="L746" s="81">
        <v>250</v>
      </c>
      <c r="M746" s="81">
        <v>250</v>
      </c>
      <c r="N746" s="81">
        <v>250</v>
      </c>
      <c r="O746" s="82">
        <f t="shared" si="11"/>
        <v>2750</v>
      </c>
    </row>
    <row r="747" spans="1:15" s="83" customFormat="1" x14ac:dyDescent="0.25">
      <c r="A747" s="80" t="s">
        <v>295</v>
      </c>
      <c r="B747" s="80" t="s">
        <v>500</v>
      </c>
      <c r="C747" s="80" t="s">
        <v>504</v>
      </c>
      <c r="D747" s="81">
        <v>83.33</v>
      </c>
      <c r="E747" s="81">
        <v>83.33</v>
      </c>
      <c r="F747" s="81">
        <v>83.33</v>
      </c>
      <c r="G747" s="81">
        <v>83.33</v>
      </c>
      <c r="H747" s="81">
        <v>83.33</v>
      </c>
      <c r="I747" s="81">
        <v>83.33</v>
      </c>
      <c r="J747" s="81">
        <v>83.33</v>
      </c>
      <c r="K747" s="81">
        <v>83.33</v>
      </c>
      <c r="L747" s="81">
        <v>83.33</v>
      </c>
      <c r="M747" s="81">
        <v>83.33</v>
      </c>
      <c r="N747" s="81">
        <v>83.33</v>
      </c>
      <c r="O747" s="82">
        <f t="shared" si="11"/>
        <v>916.63000000000011</v>
      </c>
    </row>
    <row r="748" spans="1:15" s="83" customFormat="1" x14ac:dyDescent="0.25">
      <c r="A748" s="80" t="s">
        <v>295</v>
      </c>
      <c r="B748" s="80" t="s">
        <v>500</v>
      </c>
      <c r="C748" s="80" t="s">
        <v>505</v>
      </c>
      <c r="D748" s="81">
        <v>250</v>
      </c>
      <c r="E748" s="81">
        <v>250</v>
      </c>
      <c r="F748" s="81">
        <v>250</v>
      </c>
      <c r="G748" s="81">
        <v>250</v>
      </c>
      <c r="H748" s="81">
        <v>250</v>
      </c>
      <c r="I748" s="81">
        <v>250</v>
      </c>
      <c r="J748" s="81">
        <v>250</v>
      </c>
      <c r="K748" s="81">
        <v>250</v>
      </c>
      <c r="L748" s="81">
        <v>250</v>
      </c>
      <c r="M748" s="81">
        <v>250</v>
      </c>
      <c r="N748" s="81">
        <v>250</v>
      </c>
      <c r="O748" s="82">
        <f t="shared" si="11"/>
        <v>2750</v>
      </c>
    </row>
    <row r="749" spans="1:15" s="83" customFormat="1" x14ac:dyDescent="0.25">
      <c r="A749" s="80" t="s">
        <v>295</v>
      </c>
      <c r="B749" s="80" t="s">
        <v>500</v>
      </c>
      <c r="C749" s="80" t="s">
        <v>506</v>
      </c>
      <c r="D749" s="81">
        <v>125</v>
      </c>
      <c r="E749" s="81">
        <v>125</v>
      </c>
      <c r="F749" s="81">
        <v>125</v>
      </c>
      <c r="G749" s="81">
        <v>125</v>
      </c>
      <c r="H749" s="81">
        <v>125</v>
      </c>
      <c r="I749" s="81">
        <v>125</v>
      </c>
      <c r="J749" s="81">
        <v>125</v>
      </c>
      <c r="K749" s="81">
        <v>125</v>
      </c>
      <c r="L749" s="81">
        <v>125</v>
      </c>
      <c r="M749" s="81">
        <v>125</v>
      </c>
      <c r="N749" s="81">
        <v>125</v>
      </c>
      <c r="O749" s="82">
        <f t="shared" si="11"/>
        <v>1375</v>
      </c>
    </row>
    <row r="750" spans="1:15" s="83" customFormat="1" x14ac:dyDescent="0.25">
      <c r="A750" s="80" t="s">
        <v>295</v>
      </c>
      <c r="B750" s="80" t="s">
        <v>500</v>
      </c>
      <c r="C750" s="80" t="s">
        <v>507</v>
      </c>
      <c r="D750" s="81">
        <v>41.67</v>
      </c>
      <c r="E750" s="81">
        <v>41.67</v>
      </c>
      <c r="F750" s="81">
        <v>41.67</v>
      </c>
      <c r="G750" s="81">
        <v>41.67</v>
      </c>
      <c r="H750" s="81">
        <v>41.67</v>
      </c>
      <c r="I750" s="81">
        <v>41.67</v>
      </c>
      <c r="J750" s="81">
        <v>41.67</v>
      </c>
      <c r="K750" s="81">
        <v>41.67</v>
      </c>
      <c r="L750" s="81">
        <v>41.67</v>
      </c>
      <c r="M750" s="81">
        <v>41.67</v>
      </c>
      <c r="N750" s="81">
        <v>41.67</v>
      </c>
      <c r="O750" s="82">
        <f t="shared" si="11"/>
        <v>458.37000000000012</v>
      </c>
    </row>
    <row r="751" spans="1:15" s="83" customFormat="1" x14ac:dyDescent="0.25">
      <c r="A751" s="80" t="s">
        <v>295</v>
      </c>
      <c r="B751" s="80" t="s">
        <v>500</v>
      </c>
      <c r="C751" s="80" t="s">
        <v>508</v>
      </c>
      <c r="D751" s="81">
        <v>250</v>
      </c>
      <c r="E751" s="81">
        <v>250</v>
      </c>
      <c r="F751" s="81">
        <v>250</v>
      </c>
      <c r="G751" s="81">
        <v>250</v>
      </c>
      <c r="H751" s="81">
        <v>250</v>
      </c>
      <c r="I751" s="81">
        <v>250</v>
      </c>
      <c r="J751" s="81">
        <v>250</v>
      </c>
      <c r="K751" s="81">
        <v>250</v>
      </c>
      <c r="L751" s="81">
        <v>250</v>
      </c>
      <c r="M751" s="81">
        <v>250</v>
      </c>
      <c r="N751" s="81">
        <v>250</v>
      </c>
      <c r="O751" s="82">
        <f t="shared" si="11"/>
        <v>2750</v>
      </c>
    </row>
    <row r="752" spans="1:15" x14ac:dyDescent="0.25">
      <c r="A752" s="76" t="s">
        <v>296</v>
      </c>
      <c r="B752" s="76" t="s">
        <v>500</v>
      </c>
      <c r="C752" s="76" t="s">
        <v>501</v>
      </c>
      <c r="D752" s="77">
        <v>166.67</v>
      </c>
      <c r="E752" s="77">
        <v>166.67</v>
      </c>
      <c r="F752" s="77">
        <v>166.67</v>
      </c>
      <c r="G752" s="77">
        <v>166.67</v>
      </c>
      <c r="H752" s="77">
        <v>166.67</v>
      </c>
      <c r="I752" s="77">
        <v>166.67</v>
      </c>
      <c r="J752" s="77">
        <v>166.67</v>
      </c>
      <c r="K752" s="77">
        <v>166.67</v>
      </c>
      <c r="L752" s="77">
        <v>166.67</v>
      </c>
      <c r="M752" s="77">
        <v>166.67</v>
      </c>
      <c r="N752" s="77">
        <v>166.67</v>
      </c>
      <c r="O752" s="78">
        <f t="shared" si="11"/>
        <v>1833.3700000000001</v>
      </c>
    </row>
    <row r="753" spans="1:15" x14ac:dyDescent="0.25">
      <c r="A753" s="76" t="s">
        <v>296</v>
      </c>
      <c r="B753" s="76" t="s">
        <v>500</v>
      </c>
      <c r="C753" s="76" t="s">
        <v>502</v>
      </c>
      <c r="D753" s="77">
        <v>166.67</v>
      </c>
      <c r="E753" s="77">
        <v>166.67</v>
      </c>
      <c r="F753" s="77">
        <v>166.67</v>
      </c>
      <c r="G753" s="77">
        <v>166.67</v>
      </c>
      <c r="H753" s="77">
        <v>166.67</v>
      </c>
      <c r="I753" s="77">
        <v>166.67</v>
      </c>
      <c r="J753" s="77">
        <v>166.67</v>
      </c>
      <c r="K753" s="77">
        <v>166.67</v>
      </c>
      <c r="L753" s="77">
        <v>166.67</v>
      </c>
      <c r="M753" s="77">
        <v>166.67</v>
      </c>
      <c r="N753" s="77">
        <v>166.67</v>
      </c>
      <c r="O753" s="78">
        <f t="shared" si="11"/>
        <v>1833.3700000000001</v>
      </c>
    </row>
    <row r="754" spans="1:15" x14ac:dyDescent="0.25">
      <c r="A754" s="76" t="s">
        <v>296</v>
      </c>
      <c r="B754" s="76" t="s">
        <v>500</v>
      </c>
      <c r="C754" s="76" t="s">
        <v>503</v>
      </c>
      <c r="D754" s="77">
        <v>208.33</v>
      </c>
      <c r="E754" s="77">
        <v>208.33</v>
      </c>
      <c r="F754" s="77">
        <v>208.33</v>
      </c>
      <c r="G754" s="77">
        <v>208.33</v>
      </c>
      <c r="H754" s="77">
        <v>208.33</v>
      </c>
      <c r="I754" s="77">
        <v>208.33</v>
      </c>
      <c r="J754" s="77">
        <v>208.33</v>
      </c>
      <c r="K754" s="77">
        <v>208.33</v>
      </c>
      <c r="L754" s="77">
        <v>208.33</v>
      </c>
      <c r="M754" s="77">
        <v>208.33</v>
      </c>
      <c r="N754" s="77">
        <v>208.33</v>
      </c>
      <c r="O754" s="78">
        <f t="shared" si="11"/>
        <v>2291.6299999999997</v>
      </c>
    </row>
    <row r="755" spans="1:15" x14ac:dyDescent="0.25">
      <c r="A755" s="76" t="s">
        <v>296</v>
      </c>
      <c r="B755" s="76" t="s">
        <v>500</v>
      </c>
      <c r="C755" s="76" t="s">
        <v>504</v>
      </c>
      <c r="D755" s="77">
        <v>41.67</v>
      </c>
      <c r="E755" s="77">
        <v>41.67</v>
      </c>
      <c r="F755" s="77">
        <v>41.67</v>
      </c>
      <c r="G755" s="77">
        <v>41.67</v>
      </c>
      <c r="H755" s="77">
        <v>41.67</v>
      </c>
      <c r="I755" s="77">
        <v>41.67</v>
      </c>
      <c r="J755" s="77">
        <v>41.67</v>
      </c>
      <c r="K755" s="77">
        <v>41.67</v>
      </c>
      <c r="L755" s="77">
        <v>41.67</v>
      </c>
      <c r="M755" s="77">
        <v>41.67</v>
      </c>
      <c r="N755" s="77">
        <v>41.67</v>
      </c>
      <c r="O755" s="78">
        <f t="shared" si="11"/>
        <v>458.37000000000012</v>
      </c>
    </row>
    <row r="756" spans="1:15" x14ac:dyDescent="0.25">
      <c r="A756" s="76" t="s">
        <v>296</v>
      </c>
      <c r="B756" s="76" t="s">
        <v>500</v>
      </c>
      <c r="C756" s="76" t="s">
        <v>505</v>
      </c>
      <c r="D756" s="77">
        <v>250</v>
      </c>
      <c r="E756" s="77">
        <v>250</v>
      </c>
      <c r="F756" s="77">
        <v>250</v>
      </c>
      <c r="G756" s="77">
        <v>250</v>
      </c>
      <c r="H756" s="77">
        <v>250</v>
      </c>
      <c r="I756" s="77">
        <v>250</v>
      </c>
      <c r="J756" s="77">
        <v>250</v>
      </c>
      <c r="K756" s="77">
        <v>250</v>
      </c>
      <c r="L756" s="77">
        <v>250</v>
      </c>
      <c r="M756" s="77">
        <v>250</v>
      </c>
      <c r="N756" s="77">
        <v>250</v>
      </c>
      <c r="O756" s="78">
        <f t="shared" si="11"/>
        <v>2750</v>
      </c>
    </row>
    <row r="757" spans="1:15" x14ac:dyDescent="0.25">
      <c r="A757" s="76" t="s">
        <v>296</v>
      </c>
      <c r="B757" s="76" t="s">
        <v>500</v>
      </c>
      <c r="C757" s="76" t="s">
        <v>506</v>
      </c>
      <c r="D757" s="77">
        <v>125</v>
      </c>
      <c r="E757" s="77">
        <v>125</v>
      </c>
      <c r="F757" s="77">
        <v>125</v>
      </c>
      <c r="G757" s="77">
        <v>125</v>
      </c>
      <c r="H757" s="77">
        <v>125</v>
      </c>
      <c r="I757" s="77">
        <v>125</v>
      </c>
      <c r="J757" s="77">
        <v>125</v>
      </c>
      <c r="K757" s="77">
        <v>125</v>
      </c>
      <c r="L757" s="77">
        <v>125</v>
      </c>
      <c r="M757" s="77">
        <v>125</v>
      </c>
      <c r="N757" s="77">
        <v>125</v>
      </c>
      <c r="O757" s="78">
        <f t="shared" si="11"/>
        <v>1375</v>
      </c>
    </row>
    <row r="758" spans="1:15" x14ac:dyDescent="0.25">
      <c r="A758" s="76" t="s">
        <v>296</v>
      </c>
      <c r="B758" s="76" t="s">
        <v>500</v>
      </c>
      <c r="C758" s="76" t="s">
        <v>507</v>
      </c>
      <c r="D758" s="77">
        <v>41.67</v>
      </c>
      <c r="E758" s="77">
        <v>41.67</v>
      </c>
      <c r="F758" s="77">
        <v>41.67</v>
      </c>
      <c r="G758" s="77">
        <v>41.67</v>
      </c>
      <c r="H758" s="77">
        <v>41.67</v>
      </c>
      <c r="I758" s="77">
        <v>41.67</v>
      </c>
      <c r="J758" s="77">
        <v>41.67</v>
      </c>
      <c r="K758" s="77">
        <v>41.67</v>
      </c>
      <c r="L758" s="77">
        <v>41.67</v>
      </c>
      <c r="M758" s="77">
        <v>41.67</v>
      </c>
      <c r="N758" s="77">
        <v>41.67</v>
      </c>
      <c r="O758" s="78">
        <f t="shared" si="11"/>
        <v>458.37000000000012</v>
      </c>
    </row>
    <row r="759" spans="1:15" x14ac:dyDescent="0.25">
      <c r="A759" s="76" t="s">
        <v>296</v>
      </c>
      <c r="B759" s="76" t="s">
        <v>500</v>
      </c>
      <c r="C759" s="76" t="s">
        <v>508</v>
      </c>
      <c r="D759" s="77">
        <v>208.33</v>
      </c>
      <c r="E759" s="77">
        <v>208.33</v>
      </c>
      <c r="F759" s="77">
        <v>208.33</v>
      </c>
      <c r="G759" s="77">
        <v>208.33</v>
      </c>
      <c r="H759" s="77">
        <v>208.33</v>
      </c>
      <c r="I759" s="77">
        <v>208.33</v>
      </c>
      <c r="J759" s="77">
        <v>208.33</v>
      </c>
      <c r="K759" s="77">
        <v>208.33</v>
      </c>
      <c r="L759" s="77">
        <v>208.33</v>
      </c>
      <c r="M759" s="77">
        <v>208.33</v>
      </c>
      <c r="N759" s="77">
        <v>208.33</v>
      </c>
      <c r="O759" s="78">
        <f t="shared" si="11"/>
        <v>2291.6299999999997</v>
      </c>
    </row>
    <row r="760" spans="1:15" x14ac:dyDescent="0.25">
      <c r="A760" s="76" t="s">
        <v>296</v>
      </c>
      <c r="B760" s="76" t="s">
        <v>500</v>
      </c>
      <c r="C760" s="76" t="s">
        <v>509</v>
      </c>
      <c r="O760" s="78">
        <f t="shared" si="11"/>
        <v>0</v>
      </c>
    </row>
    <row r="761" spans="1:15" s="83" customFormat="1" x14ac:dyDescent="0.25">
      <c r="A761" s="80" t="s">
        <v>297</v>
      </c>
      <c r="B761" s="80" t="s">
        <v>500</v>
      </c>
      <c r="C761" s="80" t="s">
        <v>501</v>
      </c>
      <c r="D761" s="81">
        <v>50041.67</v>
      </c>
      <c r="E761" s="81">
        <v>50041.67</v>
      </c>
      <c r="F761" s="81">
        <v>50041.67</v>
      </c>
      <c r="G761" s="81">
        <v>50041.67</v>
      </c>
      <c r="H761" s="81">
        <v>50041.67</v>
      </c>
      <c r="I761" s="81">
        <v>50041.67</v>
      </c>
      <c r="J761" s="81">
        <v>50041.67</v>
      </c>
      <c r="K761" s="81">
        <v>50041.67</v>
      </c>
      <c r="L761" s="81">
        <v>50041.67</v>
      </c>
      <c r="M761" s="81">
        <v>50041.67</v>
      </c>
      <c r="N761" s="81">
        <v>50041.67</v>
      </c>
      <c r="O761" s="82">
        <f t="shared" si="11"/>
        <v>550458.36999999988</v>
      </c>
    </row>
    <row r="762" spans="1:15" s="83" customFormat="1" x14ac:dyDescent="0.25">
      <c r="A762" s="80" t="s">
        <v>297</v>
      </c>
      <c r="B762" s="80" t="s">
        <v>500</v>
      </c>
      <c r="C762" s="80" t="s">
        <v>510</v>
      </c>
      <c r="D762" s="81">
        <v>2666.67</v>
      </c>
      <c r="E762" s="81">
        <v>2666.67</v>
      </c>
      <c r="F762" s="81">
        <v>2666.67</v>
      </c>
      <c r="G762" s="81">
        <v>2666.67</v>
      </c>
      <c r="H762" s="81">
        <v>2666.67</v>
      </c>
      <c r="I762" s="81">
        <v>2666.67</v>
      </c>
      <c r="J762" s="81">
        <v>2666.67</v>
      </c>
      <c r="K762" s="81">
        <v>2666.67</v>
      </c>
      <c r="L762" s="81">
        <v>2666.67</v>
      </c>
      <c r="M762" s="81">
        <v>2666.67</v>
      </c>
      <c r="N762" s="81">
        <v>2666.67</v>
      </c>
      <c r="O762" s="82">
        <f t="shared" si="11"/>
        <v>29333.369999999995</v>
      </c>
    </row>
    <row r="763" spans="1:15" s="83" customFormat="1" x14ac:dyDescent="0.25">
      <c r="A763" s="80" t="s">
        <v>297</v>
      </c>
      <c r="B763" s="80" t="s">
        <v>500</v>
      </c>
      <c r="C763" s="80" t="s">
        <v>502</v>
      </c>
      <c r="D763" s="81">
        <v>36750</v>
      </c>
      <c r="E763" s="81">
        <v>36750</v>
      </c>
      <c r="F763" s="81">
        <v>36750</v>
      </c>
      <c r="G763" s="81">
        <v>36750</v>
      </c>
      <c r="H763" s="81">
        <v>36750</v>
      </c>
      <c r="I763" s="81">
        <v>36750</v>
      </c>
      <c r="J763" s="81">
        <v>36750</v>
      </c>
      <c r="K763" s="81">
        <v>36750</v>
      </c>
      <c r="L763" s="81">
        <v>36750</v>
      </c>
      <c r="M763" s="81">
        <v>36750</v>
      </c>
      <c r="N763" s="81">
        <v>36750</v>
      </c>
      <c r="O763" s="82">
        <f t="shared" si="11"/>
        <v>404250</v>
      </c>
    </row>
    <row r="764" spans="1:15" s="83" customFormat="1" x14ac:dyDescent="0.25">
      <c r="A764" s="80" t="s">
        <v>297</v>
      </c>
      <c r="B764" s="80" t="s">
        <v>500</v>
      </c>
      <c r="C764" s="80" t="s">
        <v>509</v>
      </c>
      <c r="D764" s="81">
        <v>110208.33</v>
      </c>
      <c r="E764" s="81">
        <v>110208.33</v>
      </c>
      <c r="F764" s="81">
        <v>110208.33</v>
      </c>
      <c r="G764" s="81">
        <v>110208.33</v>
      </c>
      <c r="H764" s="81">
        <v>110208.33</v>
      </c>
      <c r="I764" s="81">
        <v>110208.33</v>
      </c>
      <c r="J764" s="81">
        <v>110208.33</v>
      </c>
      <c r="K764" s="81">
        <v>110208.33</v>
      </c>
      <c r="L764" s="81">
        <v>110208.33</v>
      </c>
      <c r="M764" s="81">
        <v>110208.33</v>
      </c>
      <c r="N764" s="81">
        <v>110208.33</v>
      </c>
      <c r="O764" s="82">
        <f t="shared" si="11"/>
        <v>1212291.6299999999</v>
      </c>
    </row>
    <row r="765" spans="1:15" s="83" customFormat="1" x14ac:dyDescent="0.25">
      <c r="A765" s="80" t="s">
        <v>297</v>
      </c>
      <c r="B765" s="80" t="s">
        <v>500</v>
      </c>
      <c r="C765" s="80" t="s">
        <v>503</v>
      </c>
      <c r="D765" s="81">
        <v>57208.33</v>
      </c>
      <c r="E765" s="81">
        <v>57208.33</v>
      </c>
      <c r="F765" s="81">
        <v>57208.33</v>
      </c>
      <c r="G765" s="81">
        <v>57208.33</v>
      </c>
      <c r="H765" s="81">
        <v>57208.33</v>
      </c>
      <c r="I765" s="81">
        <v>57208.33</v>
      </c>
      <c r="J765" s="81">
        <v>57208.33</v>
      </c>
      <c r="K765" s="81">
        <v>57208.33</v>
      </c>
      <c r="L765" s="81">
        <v>57208.33</v>
      </c>
      <c r="M765" s="81">
        <v>57208.33</v>
      </c>
      <c r="N765" s="81">
        <v>57208.33</v>
      </c>
      <c r="O765" s="82">
        <f t="shared" si="11"/>
        <v>629291.63</v>
      </c>
    </row>
    <row r="766" spans="1:15" s="83" customFormat="1" x14ac:dyDescent="0.25">
      <c r="A766" s="80" t="s">
        <v>297</v>
      </c>
      <c r="B766" s="80" t="s">
        <v>500</v>
      </c>
      <c r="C766" s="80" t="s">
        <v>504</v>
      </c>
      <c r="D766" s="81">
        <v>24958.33</v>
      </c>
      <c r="E766" s="81">
        <v>24958.33</v>
      </c>
      <c r="F766" s="81">
        <v>24958.33</v>
      </c>
      <c r="G766" s="81">
        <v>24958.33</v>
      </c>
      <c r="H766" s="81">
        <v>24958.33</v>
      </c>
      <c r="I766" s="81">
        <v>24958.33</v>
      </c>
      <c r="J766" s="81">
        <v>24958.33</v>
      </c>
      <c r="K766" s="81">
        <v>24958.33</v>
      </c>
      <c r="L766" s="81">
        <v>24958.33</v>
      </c>
      <c r="M766" s="81">
        <v>24958.33</v>
      </c>
      <c r="N766" s="81">
        <v>24958.33</v>
      </c>
      <c r="O766" s="82">
        <f t="shared" si="11"/>
        <v>274541.63000000006</v>
      </c>
    </row>
    <row r="767" spans="1:15" s="83" customFormat="1" x14ac:dyDescent="0.25">
      <c r="A767" s="80" t="s">
        <v>297</v>
      </c>
      <c r="B767" s="80" t="s">
        <v>500</v>
      </c>
      <c r="C767" s="80" t="s">
        <v>505</v>
      </c>
      <c r="D767" s="81">
        <v>43833.33</v>
      </c>
      <c r="E767" s="81">
        <v>43833.33</v>
      </c>
      <c r="F767" s="81">
        <v>43833.33</v>
      </c>
      <c r="G767" s="81">
        <v>43833.33</v>
      </c>
      <c r="H767" s="81">
        <v>43833.33</v>
      </c>
      <c r="I767" s="81">
        <v>43833.33</v>
      </c>
      <c r="J767" s="81">
        <v>43833.33</v>
      </c>
      <c r="K767" s="81">
        <v>43833.33</v>
      </c>
      <c r="L767" s="81">
        <v>43833.33</v>
      </c>
      <c r="M767" s="81">
        <v>43833.33</v>
      </c>
      <c r="N767" s="81">
        <v>43833.33</v>
      </c>
      <c r="O767" s="82">
        <f t="shared" si="11"/>
        <v>482166.63000000012</v>
      </c>
    </row>
    <row r="768" spans="1:15" s="83" customFormat="1" x14ac:dyDescent="0.25">
      <c r="A768" s="80" t="s">
        <v>297</v>
      </c>
      <c r="B768" s="80" t="s">
        <v>500</v>
      </c>
      <c r="C768" s="80" t="s">
        <v>506</v>
      </c>
      <c r="D768" s="81">
        <v>17458.330000000002</v>
      </c>
      <c r="E768" s="81">
        <v>17458.330000000002</v>
      </c>
      <c r="F768" s="81">
        <v>17458.330000000002</v>
      </c>
      <c r="G768" s="81">
        <v>17458.330000000002</v>
      </c>
      <c r="H768" s="81">
        <v>17458.330000000002</v>
      </c>
      <c r="I768" s="81">
        <v>17458.330000000002</v>
      </c>
      <c r="J768" s="81">
        <v>17458.330000000002</v>
      </c>
      <c r="K768" s="81">
        <v>17458.330000000002</v>
      </c>
      <c r="L768" s="81">
        <v>17458.330000000002</v>
      </c>
      <c r="M768" s="81">
        <v>17458.330000000002</v>
      </c>
      <c r="N768" s="81">
        <v>17458.330000000002</v>
      </c>
      <c r="O768" s="82">
        <f t="shared" si="11"/>
        <v>192041.63000000006</v>
      </c>
    </row>
    <row r="769" spans="1:15" s="83" customFormat="1" x14ac:dyDescent="0.25">
      <c r="A769" s="80" t="s">
        <v>297</v>
      </c>
      <c r="B769" s="80" t="s">
        <v>500</v>
      </c>
      <c r="C769" s="80" t="s">
        <v>507</v>
      </c>
      <c r="D769" s="81">
        <v>9708.33</v>
      </c>
      <c r="E769" s="81">
        <v>9708.33</v>
      </c>
      <c r="F769" s="81">
        <v>9708.33</v>
      </c>
      <c r="G769" s="81">
        <v>9708.33</v>
      </c>
      <c r="H769" s="81">
        <v>9708.33</v>
      </c>
      <c r="I769" s="81">
        <v>9708.33</v>
      </c>
      <c r="J769" s="81">
        <v>9708.33</v>
      </c>
      <c r="K769" s="81">
        <v>9708.33</v>
      </c>
      <c r="L769" s="81">
        <v>9708.33</v>
      </c>
      <c r="M769" s="81">
        <v>9708.33</v>
      </c>
      <c r="N769" s="81">
        <v>9708.33</v>
      </c>
      <c r="O769" s="82">
        <f t="shared" si="11"/>
        <v>106791.63</v>
      </c>
    </row>
    <row r="770" spans="1:15" s="83" customFormat="1" x14ac:dyDescent="0.25">
      <c r="A770" s="80" t="s">
        <v>297</v>
      </c>
      <c r="B770" s="80" t="s">
        <v>500</v>
      </c>
      <c r="C770" s="80" t="s">
        <v>508</v>
      </c>
      <c r="D770" s="81">
        <v>54000</v>
      </c>
      <c r="E770" s="81">
        <v>54000</v>
      </c>
      <c r="F770" s="81">
        <v>54000</v>
      </c>
      <c r="G770" s="81">
        <v>54000</v>
      </c>
      <c r="H770" s="81">
        <v>54000</v>
      </c>
      <c r="I770" s="81">
        <v>54000</v>
      </c>
      <c r="J770" s="81">
        <v>54000</v>
      </c>
      <c r="K770" s="81">
        <v>54000</v>
      </c>
      <c r="L770" s="81">
        <v>54000</v>
      </c>
      <c r="M770" s="81">
        <v>54000</v>
      </c>
      <c r="N770" s="81">
        <v>54000</v>
      </c>
      <c r="O770" s="82">
        <f t="shared" si="11"/>
        <v>594000</v>
      </c>
    </row>
    <row r="771" spans="1:15" x14ac:dyDescent="0.25">
      <c r="A771" s="76" t="s">
        <v>298</v>
      </c>
      <c r="B771" s="76" t="s">
        <v>500</v>
      </c>
      <c r="C771" s="76" t="s">
        <v>501</v>
      </c>
      <c r="D771" s="77">
        <v>41.67</v>
      </c>
      <c r="E771" s="77">
        <v>41.67</v>
      </c>
      <c r="F771" s="77">
        <v>41.67</v>
      </c>
      <c r="G771" s="77">
        <v>41.67</v>
      </c>
      <c r="H771" s="77">
        <v>41.67</v>
      </c>
      <c r="I771" s="77">
        <v>41.67</v>
      </c>
      <c r="J771" s="77">
        <v>41.67</v>
      </c>
      <c r="K771" s="77">
        <v>41.67</v>
      </c>
      <c r="L771" s="77">
        <v>41.67</v>
      </c>
      <c r="M771" s="77">
        <v>41.67</v>
      </c>
      <c r="N771" s="77">
        <v>41.67</v>
      </c>
      <c r="O771" s="78">
        <f t="shared" ref="O771:O834" si="12">SUM(D771:N771)</f>
        <v>458.37000000000012</v>
      </c>
    </row>
    <row r="772" spans="1:15" x14ac:dyDescent="0.25">
      <c r="A772" s="76" t="s">
        <v>298</v>
      </c>
      <c r="B772" s="76" t="s">
        <v>500</v>
      </c>
      <c r="C772" s="76" t="s">
        <v>502</v>
      </c>
      <c r="D772" s="77">
        <v>291.67</v>
      </c>
      <c r="E772" s="77">
        <v>291.67</v>
      </c>
      <c r="F772" s="77">
        <v>291.67</v>
      </c>
      <c r="G772" s="77">
        <v>291.67</v>
      </c>
      <c r="H772" s="77">
        <v>291.67</v>
      </c>
      <c r="I772" s="77">
        <v>291.67</v>
      </c>
      <c r="J772" s="77">
        <v>291.67</v>
      </c>
      <c r="K772" s="77">
        <v>291.67</v>
      </c>
      <c r="L772" s="77">
        <v>291.67</v>
      </c>
      <c r="M772" s="77">
        <v>291.67</v>
      </c>
      <c r="N772" s="77">
        <v>291.67</v>
      </c>
      <c r="O772" s="78">
        <f t="shared" si="12"/>
        <v>3208.3700000000003</v>
      </c>
    </row>
    <row r="773" spans="1:15" x14ac:dyDescent="0.25">
      <c r="A773" s="76" t="s">
        <v>298</v>
      </c>
      <c r="B773" s="76" t="s">
        <v>500</v>
      </c>
      <c r="C773" s="76" t="s">
        <v>509</v>
      </c>
      <c r="D773" s="77">
        <v>2750</v>
      </c>
      <c r="E773" s="77">
        <v>2750</v>
      </c>
      <c r="F773" s="77">
        <v>2750</v>
      </c>
      <c r="G773" s="77">
        <v>2750</v>
      </c>
      <c r="H773" s="77">
        <v>2750</v>
      </c>
      <c r="I773" s="77">
        <v>2750</v>
      </c>
      <c r="J773" s="77">
        <v>2750</v>
      </c>
      <c r="K773" s="77">
        <v>2750</v>
      </c>
      <c r="L773" s="77">
        <v>2750</v>
      </c>
      <c r="M773" s="77">
        <v>2750</v>
      </c>
      <c r="N773" s="77">
        <v>2750</v>
      </c>
      <c r="O773" s="78">
        <f t="shared" si="12"/>
        <v>30250</v>
      </c>
    </row>
    <row r="774" spans="1:15" x14ac:dyDescent="0.25">
      <c r="A774" s="76" t="s">
        <v>298</v>
      </c>
      <c r="B774" s="76" t="s">
        <v>500</v>
      </c>
      <c r="C774" s="76" t="s">
        <v>511</v>
      </c>
      <c r="D774" s="77">
        <v>833.33</v>
      </c>
      <c r="E774" s="77">
        <v>833.33</v>
      </c>
      <c r="F774" s="77">
        <v>833.33</v>
      </c>
      <c r="G774" s="77">
        <v>833.33</v>
      </c>
      <c r="H774" s="77">
        <v>833.33</v>
      </c>
      <c r="I774" s="77">
        <v>833.33</v>
      </c>
      <c r="J774" s="77">
        <v>833.33</v>
      </c>
      <c r="K774" s="77">
        <v>833.33</v>
      </c>
      <c r="L774" s="77">
        <v>833.33</v>
      </c>
      <c r="M774" s="77">
        <v>833.33</v>
      </c>
      <c r="N774" s="77">
        <v>833.33</v>
      </c>
      <c r="O774" s="78">
        <f t="shared" si="12"/>
        <v>9166.630000000001</v>
      </c>
    </row>
    <row r="775" spans="1:15" x14ac:dyDescent="0.25">
      <c r="A775" s="76" t="s">
        <v>298</v>
      </c>
      <c r="B775" s="76" t="s">
        <v>500</v>
      </c>
      <c r="C775" s="76" t="s">
        <v>503</v>
      </c>
      <c r="D775" s="77">
        <v>208.33</v>
      </c>
      <c r="E775" s="77">
        <v>208.33</v>
      </c>
      <c r="F775" s="77">
        <v>208.33</v>
      </c>
      <c r="G775" s="77">
        <v>208.33</v>
      </c>
      <c r="H775" s="77">
        <v>208.33</v>
      </c>
      <c r="I775" s="77">
        <v>208.33</v>
      </c>
      <c r="J775" s="77">
        <v>208.33</v>
      </c>
      <c r="K775" s="77">
        <v>208.33</v>
      </c>
      <c r="L775" s="77">
        <v>208.33</v>
      </c>
      <c r="M775" s="77">
        <v>208.33</v>
      </c>
      <c r="N775" s="77">
        <v>208.33</v>
      </c>
      <c r="O775" s="78">
        <f t="shared" si="12"/>
        <v>2291.6299999999997</v>
      </c>
    </row>
    <row r="776" spans="1:15" x14ac:dyDescent="0.25">
      <c r="A776" s="76" t="s">
        <v>298</v>
      </c>
      <c r="B776" s="76" t="s">
        <v>500</v>
      </c>
      <c r="C776" s="76" t="s">
        <v>504</v>
      </c>
      <c r="D776" s="77">
        <v>166.67</v>
      </c>
      <c r="E776" s="77">
        <v>166.67</v>
      </c>
      <c r="F776" s="77">
        <v>166.67</v>
      </c>
      <c r="G776" s="77">
        <v>166.67</v>
      </c>
      <c r="H776" s="77">
        <v>166.67</v>
      </c>
      <c r="I776" s="77">
        <v>166.67</v>
      </c>
      <c r="J776" s="77">
        <v>166.67</v>
      </c>
      <c r="K776" s="77">
        <v>166.67</v>
      </c>
      <c r="L776" s="77">
        <v>166.67</v>
      </c>
      <c r="M776" s="77">
        <v>166.67</v>
      </c>
      <c r="N776" s="77">
        <v>166.67</v>
      </c>
      <c r="O776" s="78">
        <f t="shared" si="12"/>
        <v>1833.3700000000001</v>
      </c>
    </row>
    <row r="777" spans="1:15" x14ac:dyDescent="0.25">
      <c r="A777" s="76" t="s">
        <v>298</v>
      </c>
      <c r="B777" s="76" t="s">
        <v>500</v>
      </c>
      <c r="C777" s="76" t="s">
        <v>505</v>
      </c>
      <c r="D777" s="77">
        <v>41.67</v>
      </c>
      <c r="E777" s="77">
        <v>41.67</v>
      </c>
      <c r="F777" s="77">
        <v>41.67</v>
      </c>
      <c r="G777" s="77">
        <v>41.67</v>
      </c>
      <c r="H777" s="77">
        <v>41.67</v>
      </c>
      <c r="I777" s="77">
        <v>41.67</v>
      </c>
      <c r="J777" s="77">
        <v>41.67</v>
      </c>
      <c r="K777" s="77">
        <v>41.67</v>
      </c>
      <c r="L777" s="77">
        <v>41.67</v>
      </c>
      <c r="M777" s="77">
        <v>41.67</v>
      </c>
      <c r="N777" s="77">
        <v>41.67</v>
      </c>
      <c r="O777" s="78">
        <f t="shared" si="12"/>
        <v>458.37000000000012</v>
      </c>
    </row>
    <row r="778" spans="1:15" x14ac:dyDescent="0.25">
      <c r="A778" s="76" t="s">
        <v>298</v>
      </c>
      <c r="B778" s="76" t="s">
        <v>500</v>
      </c>
      <c r="C778" s="76" t="s">
        <v>507</v>
      </c>
      <c r="D778" s="77">
        <v>41.67</v>
      </c>
      <c r="E778" s="77">
        <v>41.67</v>
      </c>
      <c r="F778" s="77">
        <v>41.67</v>
      </c>
      <c r="G778" s="77">
        <v>41.67</v>
      </c>
      <c r="H778" s="77">
        <v>41.67</v>
      </c>
      <c r="I778" s="77">
        <v>41.67</v>
      </c>
      <c r="J778" s="77">
        <v>41.67</v>
      </c>
      <c r="K778" s="77">
        <v>41.67</v>
      </c>
      <c r="L778" s="77">
        <v>41.67</v>
      </c>
      <c r="M778" s="77">
        <v>41.67</v>
      </c>
      <c r="N778" s="77">
        <v>41.67</v>
      </c>
      <c r="O778" s="78">
        <f t="shared" si="12"/>
        <v>458.37000000000012</v>
      </c>
    </row>
    <row r="779" spans="1:15" x14ac:dyDescent="0.25">
      <c r="A779" s="76" t="s">
        <v>298</v>
      </c>
      <c r="B779" s="76" t="s">
        <v>500</v>
      </c>
      <c r="C779" s="76" t="s">
        <v>508</v>
      </c>
      <c r="D779" s="77">
        <v>125</v>
      </c>
      <c r="E779" s="77">
        <v>125</v>
      </c>
      <c r="F779" s="77">
        <v>125</v>
      </c>
      <c r="G779" s="77">
        <v>125</v>
      </c>
      <c r="H779" s="77">
        <v>125</v>
      </c>
      <c r="I779" s="77">
        <v>125</v>
      </c>
      <c r="J779" s="77">
        <v>125</v>
      </c>
      <c r="K779" s="77">
        <v>125</v>
      </c>
      <c r="L779" s="77">
        <v>125</v>
      </c>
      <c r="M779" s="77">
        <v>125</v>
      </c>
      <c r="N779" s="77">
        <v>125</v>
      </c>
      <c r="O779" s="78">
        <f t="shared" si="12"/>
        <v>1375</v>
      </c>
    </row>
    <row r="780" spans="1:15" x14ac:dyDescent="0.25">
      <c r="A780" s="76" t="s">
        <v>298</v>
      </c>
      <c r="B780" s="76" t="s">
        <v>500</v>
      </c>
      <c r="C780" s="76" t="s">
        <v>506</v>
      </c>
      <c r="O780" s="78">
        <f t="shared" si="12"/>
        <v>0</v>
      </c>
    </row>
    <row r="781" spans="1:15" x14ac:dyDescent="0.25">
      <c r="A781" s="76" t="s">
        <v>298</v>
      </c>
      <c r="B781" s="76" t="s">
        <v>500</v>
      </c>
      <c r="C781" s="76" t="s">
        <v>510</v>
      </c>
      <c r="O781" s="78">
        <f t="shared" si="12"/>
        <v>0</v>
      </c>
    </row>
    <row r="782" spans="1:15" s="83" customFormat="1" x14ac:dyDescent="0.25">
      <c r="A782" s="80" t="s">
        <v>299</v>
      </c>
      <c r="B782" s="80" t="s">
        <v>500</v>
      </c>
      <c r="C782" s="80" t="s">
        <v>501</v>
      </c>
      <c r="D782" s="81">
        <v>125</v>
      </c>
      <c r="E782" s="81">
        <v>125</v>
      </c>
      <c r="F782" s="81">
        <v>125</v>
      </c>
      <c r="G782" s="81">
        <v>125</v>
      </c>
      <c r="H782" s="81">
        <v>125</v>
      </c>
      <c r="I782" s="81">
        <v>125</v>
      </c>
      <c r="J782" s="81">
        <v>125</v>
      </c>
      <c r="K782" s="81">
        <v>125</v>
      </c>
      <c r="L782" s="81">
        <v>125</v>
      </c>
      <c r="M782" s="81">
        <v>125</v>
      </c>
      <c r="N782" s="81">
        <v>125</v>
      </c>
      <c r="O782" s="82">
        <f t="shared" si="12"/>
        <v>1375</v>
      </c>
    </row>
    <row r="783" spans="1:15" s="83" customFormat="1" x14ac:dyDescent="0.25">
      <c r="A783" s="80" t="s">
        <v>299</v>
      </c>
      <c r="B783" s="80" t="s">
        <v>500</v>
      </c>
      <c r="C783" s="80" t="s">
        <v>502</v>
      </c>
      <c r="D783" s="81">
        <v>166.67</v>
      </c>
      <c r="E783" s="81">
        <v>166.67</v>
      </c>
      <c r="F783" s="81">
        <v>166.67</v>
      </c>
      <c r="G783" s="81">
        <v>166.67</v>
      </c>
      <c r="H783" s="81">
        <v>166.67</v>
      </c>
      <c r="I783" s="81">
        <v>166.67</v>
      </c>
      <c r="J783" s="81">
        <v>166.67</v>
      </c>
      <c r="K783" s="81">
        <v>166.67</v>
      </c>
      <c r="L783" s="81">
        <v>166.67</v>
      </c>
      <c r="M783" s="81">
        <v>166.67</v>
      </c>
      <c r="N783" s="81">
        <v>166.67</v>
      </c>
      <c r="O783" s="82">
        <f t="shared" si="12"/>
        <v>1833.3700000000001</v>
      </c>
    </row>
    <row r="784" spans="1:15" s="83" customFormat="1" x14ac:dyDescent="0.25">
      <c r="A784" s="80" t="s">
        <v>299</v>
      </c>
      <c r="B784" s="80" t="s">
        <v>500</v>
      </c>
      <c r="C784" s="80" t="s">
        <v>509</v>
      </c>
      <c r="D784" s="81">
        <v>2666.67</v>
      </c>
      <c r="E784" s="81">
        <v>2666.67</v>
      </c>
      <c r="F784" s="81">
        <v>2666.67</v>
      </c>
      <c r="G784" s="81">
        <v>2666.67</v>
      </c>
      <c r="H784" s="81">
        <v>2666.67</v>
      </c>
      <c r="I784" s="81">
        <v>2666.67</v>
      </c>
      <c r="J784" s="81">
        <v>2666.67</v>
      </c>
      <c r="K784" s="81">
        <v>2666.67</v>
      </c>
      <c r="L784" s="81">
        <v>2666.67</v>
      </c>
      <c r="M784" s="81">
        <v>2666.67</v>
      </c>
      <c r="N784" s="81">
        <v>2666.67</v>
      </c>
      <c r="O784" s="82">
        <f t="shared" si="12"/>
        <v>29333.369999999995</v>
      </c>
    </row>
    <row r="785" spans="1:15" s="83" customFormat="1" x14ac:dyDescent="0.25">
      <c r="A785" s="80" t="s">
        <v>299</v>
      </c>
      <c r="B785" s="80" t="s">
        <v>500</v>
      </c>
      <c r="C785" s="80" t="s">
        <v>511</v>
      </c>
      <c r="D785" s="81">
        <v>541.66999999999996</v>
      </c>
      <c r="E785" s="81">
        <v>541.66999999999996</v>
      </c>
      <c r="F785" s="81">
        <v>541.66999999999996</v>
      </c>
      <c r="G785" s="81">
        <v>541.66999999999996</v>
      </c>
      <c r="H785" s="81">
        <v>541.66999999999996</v>
      </c>
      <c r="I785" s="81">
        <v>541.66999999999996</v>
      </c>
      <c r="J785" s="81">
        <v>541.66999999999996</v>
      </c>
      <c r="K785" s="81">
        <v>541.66999999999996</v>
      </c>
      <c r="L785" s="81">
        <v>541.66999999999996</v>
      </c>
      <c r="M785" s="81">
        <v>541.66999999999996</v>
      </c>
      <c r="N785" s="81">
        <v>541.66999999999996</v>
      </c>
      <c r="O785" s="82">
        <f t="shared" si="12"/>
        <v>5958.37</v>
      </c>
    </row>
    <row r="786" spans="1:15" s="83" customFormat="1" x14ac:dyDescent="0.25">
      <c r="A786" s="80" t="s">
        <v>299</v>
      </c>
      <c r="B786" s="80" t="s">
        <v>500</v>
      </c>
      <c r="C786" s="80" t="s">
        <v>503</v>
      </c>
      <c r="D786" s="81">
        <v>83.33</v>
      </c>
      <c r="E786" s="81">
        <v>83.33</v>
      </c>
      <c r="F786" s="81">
        <v>83.33</v>
      </c>
      <c r="G786" s="81">
        <v>83.33</v>
      </c>
      <c r="H786" s="81">
        <v>83.33</v>
      </c>
      <c r="I786" s="81">
        <v>83.33</v>
      </c>
      <c r="J786" s="81">
        <v>83.33</v>
      </c>
      <c r="K786" s="81">
        <v>83.33</v>
      </c>
      <c r="L786" s="81">
        <v>83.33</v>
      </c>
      <c r="M786" s="81">
        <v>83.33</v>
      </c>
      <c r="N786" s="81">
        <v>83.33</v>
      </c>
      <c r="O786" s="82">
        <f t="shared" si="12"/>
        <v>916.63000000000011</v>
      </c>
    </row>
    <row r="787" spans="1:15" s="83" customFormat="1" x14ac:dyDescent="0.25">
      <c r="A787" s="80" t="s">
        <v>299</v>
      </c>
      <c r="B787" s="80" t="s">
        <v>500</v>
      </c>
      <c r="C787" s="80" t="s">
        <v>504</v>
      </c>
      <c r="D787" s="81">
        <v>41.67</v>
      </c>
      <c r="E787" s="81">
        <v>41.67</v>
      </c>
      <c r="F787" s="81">
        <v>41.67</v>
      </c>
      <c r="G787" s="81">
        <v>41.67</v>
      </c>
      <c r="H787" s="81">
        <v>41.67</v>
      </c>
      <c r="I787" s="81">
        <v>41.67</v>
      </c>
      <c r="J787" s="81">
        <v>41.67</v>
      </c>
      <c r="K787" s="81">
        <v>41.67</v>
      </c>
      <c r="L787" s="81">
        <v>41.67</v>
      </c>
      <c r="M787" s="81">
        <v>41.67</v>
      </c>
      <c r="N787" s="81">
        <v>41.67</v>
      </c>
      <c r="O787" s="82">
        <f t="shared" si="12"/>
        <v>458.37000000000012</v>
      </c>
    </row>
    <row r="788" spans="1:15" s="83" customFormat="1" x14ac:dyDescent="0.25">
      <c r="A788" s="80" t="s">
        <v>299</v>
      </c>
      <c r="B788" s="80" t="s">
        <v>500</v>
      </c>
      <c r="C788" s="80" t="s">
        <v>505</v>
      </c>
      <c r="D788" s="81">
        <v>83.33</v>
      </c>
      <c r="E788" s="81">
        <v>83.33</v>
      </c>
      <c r="F788" s="81">
        <v>83.33</v>
      </c>
      <c r="G788" s="81">
        <v>83.33</v>
      </c>
      <c r="H788" s="81">
        <v>83.33</v>
      </c>
      <c r="I788" s="81">
        <v>83.33</v>
      </c>
      <c r="J788" s="81">
        <v>83.33</v>
      </c>
      <c r="K788" s="81">
        <v>83.33</v>
      </c>
      <c r="L788" s="81">
        <v>83.33</v>
      </c>
      <c r="M788" s="81">
        <v>83.33</v>
      </c>
      <c r="N788" s="81">
        <v>83.33</v>
      </c>
      <c r="O788" s="82">
        <f t="shared" si="12"/>
        <v>916.63000000000011</v>
      </c>
    </row>
    <row r="789" spans="1:15" s="83" customFormat="1" x14ac:dyDescent="0.25">
      <c r="A789" s="80" t="s">
        <v>299</v>
      </c>
      <c r="B789" s="80" t="s">
        <v>500</v>
      </c>
      <c r="C789" s="80" t="s">
        <v>508</v>
      </c>
      <c r="D789" s="81">
        <v>83.33</v>
      </c>
      <c r="E789" s="81">
        <v>83.33</v>
      </c>
      <c r="F789" s="81">
        <v>83.33</v>
      </c>
      <c r="G789" s="81">
        <v>83.33</v>
      </c>
      <c r="H789" s="81">
        <v>83.33</v>
      </c>
      <c r="I789" s="81">
        <v>83.33</v>
      </c>
      <c r="J789" s="81">
        <v>83.33</v>
      </c>
      <c r="K789" s="81">
        <v>83.33</v>
      </c>
      <c r="L789" s="81">
        <v>83.33</v>
      </c>
      <c r="M789" s="81">
        <v>83.33</v>
      </c>
      <c r="N789" s="81">
        <v>83.33</v>
      </c>
      <c r="O789" s="82">
        <f t="shared" si="12"/>
        <v>916.63000000000011</v>
      </c>
    </row>
    <row r="790" spans="1:15" s="83" customFormat="1" x14ac:dyDescent="0.25">
      <c r="A790" s="80" t="s">
        <v>299</v>
      </c>
      <c r="B790" s="80" t="s">
        <v>500</v>
      </c>
      <c r="C790" s="80" t="s">
        <v>506</v>
      </c>
      <c r="D790" s="81"/>
      <c r="E790" s="81"/>
      <c r="F790" s="81"/>
      <c r="G790" s="81"/>
      <c r="H790" s="81"/>
      <c r="I790" s="81"/>
      <c r="J790" s="81"/>
      <c r="K790" s="81"/>
      <c r="L790" s="81"/>
      <c r="M790" s="81"/>
      <c r="N790" s="81"/>
      <c r="O790" s="82">
        <f t="shared" si="12"/>
        <v>0</v>
      </c>
    </row>
    <row r="791" spans="1:15" s="83" customFormat="1" x14ac:dyDescent="0.25">
      <c r="A791" s="80" t="s">
        <v>299</v>
      </c>
      <c r="B791" s="80" t="s">
        <v>500</v>
      </c>
      <c r="C791" s="80" t="s">
        <v>507</v>
      </c>
      <c r="D791" s="81"/>
      <c r="E791" s="81"/>
      <c r="F791" s="81"/>
      <c r="G791" s="81"/>
      <c r="H791" s="81"/>
      <c r="I791" s="81"/>
      <c r="J791" s="81"/>
      <c r="K791" s="81"/>
      <c r="L791" s="81"/>
      <c r="M791" s="81"/>
      <c r="N791" s="81"/>
      <c r="O791" s="82">
        <f t="shared" si="12"/>
        <v>0</v>
      </c>
    </row>
    <row r="792" spans="1:15" x14ac:dyDescent="0.25">
      <c r="A792" s="76" t="s">
        <v>300</v>
      </c>
      <c r="B792" s="76" t="s">
        <v>500</v>
      </c>
      <c r="C792" s="76" t="s">
        <v>501</v>
      </c>
      <c r="D792" s="77">
        <v>83.33</v>
      </c>
      <c r="E792" s="77">
        <v>83.33</v>
      </c>
      <c r="F792" s="77">
        <v>83.33</v>
      </c>
      <c r="G792" s="77">
        <v>83.33</v>
      </c>
      <c r="H792" s="77">
        <v>83.33</v>
      </c>
      <c r="I792" s="77">
        <v>83.33</v>
      </c>
      <c r="J792" s="77">
        <v>83.33</v>
      </c>
      <c r="K792" s="77">
        <v>83.33</v>
      </c>
      <c r="L792" s="77">
        <v>83.33</v>
      </c>
      <c r="M792" s="77">
        <v>83.33</v>
      </c>
      <c r="N792" s="77">
        <v>83.33</v>
      </c>
      <c r="O792" s="78">
        <f t="shared" si="12"/>
        <v>916.63000000000011</v>
      </c>
    </row>
    <row r="793" spans="1:15" x14ac:dyDescent="0.25">
      <c r="A793" s="76" t="s">
        <v>300</v>
      </c>
      <c r="B793" s="76" t="s">
        <v>500</v>
      </c>
      <c r="C793" s="76" t="s">
        <v>503</v>
      </c>
      <c r="D793" s="77">
        <v>41.67</v>
      </c>
      <c r="E793" s="77">
        <v>41.67</v>
      </c>
      <c r="F793" s="77">
        <v>41.67</v>
      </c>
      <c r="G793" s="77">
        <v>41.67</v>
      </c>
      <c r="H793" s="77">
        <v>41.67</v>
      </c>
      <c r="I793" s="77">
        <v>41.67</v>
      </c>
      <c r="J793" s="77">
        <v>41.67</v>
      </c>
      <c r="K793" s="77">
        <v>41.67</v>
      </c>
      <c r="L793" s="77">
        <v>41.67</v>
      </c>
      <c r="M793" s="77">
        <v>41.67</v>
      </c>
      <c r="N793" s="77">
        <v>41.67</v>
      </c>
      <c r="O793" s="78">
        <f t="shared" si="12"/>
        <v>458.37000000000012</v>
      </c>
    </row>
    <row r="794" spans="1:15" x14ac:dyDescent="0.25">
      <c r="A794" s="76" t="s">
        <v>300</v>
      </c>
      <c r="B794" s="76" t="s">
        <v>500</v>
      </c>
      <c r="C794" s="76" t="s">
        <v>508</v>
      </c>
      <c r="D794" s="77">
        <v>41.67</v>
      </c>
      <c r="E794" s="77">
        <v>41.67</v>
      </c>
      <c r="F794" s="77">
        <v>41.67</v>
      </c>
      <c r="G794" s="77">
        <v>41.67</v>
      </c>
      <c r="H794" s="77">
        <v>41.67</v>
      </c>
      <c r="I794" s="77">
        <v>41.67</v>
      </c>
      <c r="J794" s="77">
        <v>41.67</v>
      </c>
      <c r="K794" s="77">
        <v>41.67</v>
      </c>
      <c r="L794" s="77">
        <v>41.67</v>
      </c>
      <c r="M794" s="77">
        <v>41.67</v>
      </c>
      <c r="N794" s="77">
        <v>41.67</v>
      </c>
      <c r="O794" s="78">
        <f t="shared" si="12"/>
        <v>458.37000000000012</v>
      </c>
    </row>
    <row r="795" spans="1:15" x14ac:dyDescent="0.25">
      <c r="A795" s="76" t="s">
        <v>300</v>
      </c>
      <c r="B795" s="76" t="s">
        <v>500</v>
      </c>
      <c r="C795" s="76" t="s">
        <v>506</v>
      </c>
      <c r="O795" s="78">
        <f t="shared" si="12"/>
        <v>0</v>
      </c>
    </row>
    <row r="796" spans="1:15" x14ac:dyDescent="0.25">
      <c r="A796" s="76" t="s">
        <v>300</v>
      </c>
      <c r="B796" s="76" t="s">
        <v>500</v>
      </c>
      <c r="C796" s="76" t="s">
        <v>502</v>
      </c>
      <c r="O796" s="78">
        <f t="shared" si="12"/>
        <v>0</v>
      </c>
    </row>
    <row r="797" spans="1:15" x14ac:dyDescent="0.25">
      <c r="A797" s="76" t="s">
        <v>300</v>
      </c>
      <c r="B797" s="76" t="s">
        <v>500</v>
      </c>
      <c r="C797" s="76" t="s">
        <v>507</v>
      </c>
      <c r="O797" s="78">
        <f t="shared" si="12"/>
        <v>0</v>
      </c>
    </row>
    <row r="798" spans="1:15" s="83" customFormat="1" x14ac:dyDescent="0.25">
      <c r="A798" s="80" t="s">
        <v>301</v>
      </c>
      <c r="B798" s="80" t="s">
        <v>500</v>
      </c>
      <c r="C798" s="80" t="s">
        <v>505</v>
      </c>
      <c r="D798" s="81">
        <v>83.33</v>
      </c>
      <c r="E798" s="81">
        <v>83.33</v>
      </c>
      <c r="F798" s="81">
        <v>83.33</v>
      </c>
      <c r="G798" s="81">
        <v>83.33</v>
      </c>
      <c r="H798" s="81">
        <v>83.33</v>
      </c>
      <c r="I798" s="81">
        <v>83.33</v>
      </c>
      <c r="J798" s="81">
        <v>83.33</v>
      </c>
      <c r="K798" s="81">
        <v>83.33</v>
      </c>
      <c r="L798" s="81">
        <v>83.33</v>
      </c>
      <c r="M798" s="81">
        <v>83.33</v>
      </c>
      <c r="N798" s="81">
        <v>83.33</v>
      </c>
      <c r="O798" s="82">
        <f t="shared" si="12"/>
        <v>916.63000000000011</v>
      </c>
    </row>
    <row r="799" spans="1:15" s="83" customFormat="1" x14ac:dyDescent="0.25">
      <c r="A799" s="80" t="s">
        <v>301</v>
      </c>
      <c r="B799" s="80" t="s">
        <v>500</v>
      </c>
      <c r="C799" s="80" t="s">
        <v>501</v>
      </c>
      <c r="D799" s="81"/>
      <c r="E799" s="81"/>
      <c r="F799" s="81"/>
      <c r="G799" s="81"/>
      <c r="H799" s="81"/>
      <c r="I799" s="81"/>
      <c r="J799" s="81"/>
      <c r="K799" s="81"/>
      <c r="L799" s="81"/>
      <c r="M799" s="81"/>
      <c r="N799" s="81"/>
      <c r="O799" s="82">
        <f t="shared" si="12"/>
        <v>0</v>
      </c>
    </row>
    <row r="800" spans="1:15" s="83" customFormat="1" x14ac:dyDescent="0.25">
      <c r="A800" s="80" t="s">
        <v>301</v>
      </c>
      <c r="B800" s="80" t="s">
        <v>500</v>
      </c>
      <c r="C800" s="80" t="s">
        <v>506</v>
      </c>
      <c r="D800" s="81"/>
      <c r="E800" s="81"/>
      <c r="F800" s="81"/>
      <c r="G800" s="81"/>
      <c r="H800" s="81"/>
      <c r="I800" s="81"/>
      <c r="J800" s="81"/>
      <c r="K800" s="81"/>
      <c r="L800" s="81"/>
      <c r="M800" s="81"/>
      <c r="N800" s="81"/>
      <c r="O800" s="82">
        <f t="shared" si="12"/>
        <v>0</v>
      </c>
    </row>
    <row r="801" spans="1:15" s="83" customFormat="1" x14ac:dyDescent="0.25">
      <c r="A801" s="80" t="s">
        <v>301</v>
      </c>
      <c r="B801" s="80" t="s">
        <v>500</v>
      </c>
      <c r="C801" s="80" t="s">
        <v>508</v>
      </c>
      <c r="D801" s="81"/>
      <c r="E801" s="81"/>
      <c r="F801" s="81"/>
      <c r="G801" s="81"/>
      <c r="H801" s="81"/>
      <c r="I801" s="81"/>
      <c r="J801" s="81"/>
      <c r="K801" s="81"/>
      <c r="L801" s="81"/>
      <c r="M801" s="81"/>
      <c r="N801" s="81"/>
      <c r="O801" s="82">
        <f t="shared" si="12"/>
        <v>0</v>
      </c>
    </row>
    <row r="802" spans="1:15" s="83" customFormat="1" x14ac:dyDescent="0.25">
      <c r="A802" s="80" t="s">
        <v>301</v>
      </c>
      <c r="B802" s="80" t="s">
        <v>500</v>
      </c>
      <c r="C802" s="80" t="s">
        <v>503</v>
      </c>
      <c r="D802" s="81"/>
      <c r="E802" s="81"/>
      <c r="F802" s="81"/>
      <c r="G802" s="81"/>
      <c r="H802" s="81"/>
      <c r="I802" s="81"/>
      <c r="J802" s="81"/>
      <c r="K802" s="81"/>
      <c r="L802" s="81"/>
      <c r="M802" s="81"/>
      <c r="N802" s="81"/>
      <c r="O802" s="82">
        <f t="shared" si="12"/>
        <v>0</v>
      </c>
    </row>
    <row r="803" spans="1:15" s="83" customFormat="1" x14ac:dyDescent="0.25">
      <c r="A803" s="80" t="s">
        <v>301</v>
      </c>
      <c r="B803" s="80" t="s">
        <v>500</v>
      </c>
      <c r="C803" s="80" t="s">
        <v>502</v>
      </c>
      <c r="D803" s="81"/>
      <c r="E803" s="81"/>
      <c r="F803" s="81"/>
      <c r="G803" s="81"/>
      <c r="H803" s="81"/>
      <c r="I803" s="81"/>
      <c r="J803" s="81"/>
      <c r="K803" s="81"/>
      <c r="L803" s="81"/>
      <c r="M803" s="81"/>
      <c r="N803" s="81"/>
      <c r="O803" s="82">
        <f t="shared" si="12"/>
        <v>0</v>
      </c>
    </row>
    <row r="804" spans="1:15" s="83" customFormat="1" x14ac:dyDescent="0.25">
      <c r="A804" s="80" t="s">
        <v>301</v>
      </c>
      <c r="B804" s="80" t="s">
        <v>500</v>
      </c>
      <c r="C804" s="80" t="s">
        <v>507</v>
      </c>
      <c r="D804" s="81"/>
      <c r="E804" s="81"/>
      <c r="F804" s="81"/>
      <c r="G804" s="81"/>
      <c r="H804" s="81"/>
      <c r="I804" s="81"/>
      <c r="J804" s="81"/>
      <c r="K804" s="81"/>
      <c r="L804" s="81"/>
      <c r="M804" s="81"/>
      <c r="N804" s="81"/>
      <c r="O804" s="82">
        <f t="shared" si="12"/>
        <v>0</v>
      </c>
    </row>
    <row r="805" spans="1:15" x14ac:dyDescent="0.25">
      <c r="A805" s="76" t="s">
        <v>302</v>
      </c>
      <c r="B805" s="76" t="s">
        <v>500</v>
      </c>
      <c r="C805" s="76" t="s">
        <v>501</v>
      </c>
      <c r="D805" s="77">
        <v>41.67</v>
      </c>
      <c r="E805" s="77">
        <v>41.67</v>
      </c>
      <c r="F805" s="77">
        <v>41.67</v>
      </c>
      <c r="G805" s="77">
        <v>41.67</v>
      </c>
      <c r="H805" s="77">
        <v>41.67</v>
      </c>
      <c r="I805" s="77">
        <v>41.67</v>
      </c>
      <c r="J805" s="77">
        <v>41.67</v>
      </c>
      <c r="K805" s="77">
        <v>41.67</v>
      </c>
      <c r="L805" s="77">
        <v>41.67</v>
      </c>
      <c r="M805" s="77">
        <v>41.67</v>
      </c>
      <c r="N805" s="77">
        <v>41.67</v>
      </c>
      <c r="O805" s="78">
        <f t="shared" si="12"/>
        <v>458.37000000000012</v>
      </c>
    </row>
    <row r="806" spans="1:15" x14ac:dyDescent="0.25">
      <c r="A806" s="76" t="s">
        <v>302</v>
      </c>
      <c r="B806" s="76" t="s">
        <v>500</v>
      </c>
      <c r="C806" s="76" t="s">
        <v>503</v>
      </c>
      <c r="D806" s="77">
        <v>41.67</v>
      </c>
      <c r="E806" s="77">
        <v>41.67</v>
      </c>
      <c r="F806" s="77">
        <v>41.67</v>
      </c>
      <c r="G806" s="77">
        <v>41.67</v>
      </c>
      <c r="H806" s="77">
        <v>41.67</v>
      </c>
      <c r="I806" s="77">
        <v>41.67</v>
      </c>
      <c r="J806" s="77">
        <v>41.67</v>
      </c>
      <c r="K806" s="77">
        <v>41.67</v>
      </c>
      <c r="L806" s="77">
        <v>41.67</v>
      </c>
      <c r="M806" s="77">
        <v>41.67</v>
      </c>
      <c r="N806" s="77">
        <v>41.67</v>
      </c>
      <c r="O806" s="78">
        <f t="shared" si="12"/>
        <v>458.37000000000012</v>
      </c>
    </row>
    <row r="807" spans="1:15" x14ac:dyDescent="0.25">
      <c r="A807" s="76" t="s">
        <v>302</v>
      </c>
      <c r="B807" s="76" t="s">
        <v>500</v>
      </c>
      <c r="C807" s="76" t="s">
        <v>508</v>
      </c>
      <c r="D807" s="77">
        <v>41.67</v>
      </c>
      <c r="E807" s="77">
        <v>41.67</v>
      </c>
      <c r="F807" s="77">
        <v>41.67</v>
      </c>
      <c r="G807" s="77">
        <v>41.67</v>
      </c>
      <c r="H807" s="77">
        <v>41.67</v>
      </c>
      <c r="I807" s="77">
        <v>41.67</v>
      </c>
      <c r="J807" s="77">
        <v>41.67</v>
      </c>
      <c r="K807" s="77">
        <v>41.67</v>
      </c>
      <c r="L807" s="77">
        <v>41.67</v>
      </c>
      <c r="M807" s="77">
        <v>41.67</v>
      </c>
      <c r="N807" s="77">
        <v>41.67</v>
      </c>
      <c r="O807" s="78">
        <f t="shared" si="12"/>
        <v>458.37000000000012</v>
      </c>
    </row>
    <row r="808" spans="1:15" x14ac:dyDescent="0.25">
      <c r="A808" s="76" t="s">
        <v>302</v>
      </c>
      <c r="B808" s="76" t="s">
        <v>500</v>
      </c>
      <c r="C808" s="76" t="s">
        <v>506</v>
      </c>
      <c r="O808" s="78">
        <f t="shared" si="12"/>
        <v>0</v>
      </c>
    </row>
    <row r="809" spans="1:15" x14ac:dyDescent="0.25">
      <c r="A809" s="76" t="s">
        <v>302</v>
      </c>
      <c r="B809" s="76" t="s">
        <v>500</v>
      </c>
      <c r="C809" s="76" t="s">
        <v>507</v>
      </c>
      <c r="O809" s="78">
        <f t="shared" si="12"/>
        <v>0</v>
      </c>
    </row>
    <row r="810" spans="1:15" s="83" customFormat="1" x14ac:dyDescent="0.25">
      <c r="A810" s="80" t="s">
        <v>303</v>
      </c>
      <c r="B810" s="80" t="s">
        <v>500</v>
      </c>
      <c r="C810" s="80" t="s">
        <v>501</v>
      </c>
      <c r="D810" s="81">
        <v>56333.33</v>
      </c>
      <c r="E810" s="81">
        <v>56333.33</v>
      </c>
      <c r="F810" s="81">
        <v>56333.33</v>
      </c>
      <c r="G810" s="81">
        <v>56333.33</v>
      </c>
      <c r="H810" s="81">
        <v>56333.33</v>
      </c>
      <c r="I810" s="81">
        <v>56333.33</v>
      </c>
      <c r="J810" s="81">
        <v>56333.33</v>
      </c>
      <c r="K810" s="81">
        <v>56333.33</v>
      </c>
      <c r="L810" s="81">
        <v>56333.33</v>
      </c>
      <c r="M810" s="81">
        <v>56333.33</v>
      </c>
      <c r="N810" s="81">
        <v>56333.33</v>
      </c>
      <c r="O810" s="82">
        <f t="shared" si="12"/>
        <v>619666.63</v>
      </c>
    </row>
    <row r="811" spans="1:15" s="83" customFormat="1" x14ac:dyDescent="0.25">
      <c r="A811" s="80" t="s">
        <v>303</v>
      </c>
      <c r="B811" s="80" t="s">
        <v>500</v>
      </c>
      <c r="C811" s="80" t="s">
        <v>510</v>
      </c>
      <c r="D811" s="81">
        <v>1791.67</v>
      </c>
      <c r="E811" s="81">
        <v>1791.67</v>
      </c>
      <c r="F811" s="81">
        <v>1791.67</v>
      </c>
      <c r="G811" s="81">
        <v>1791.67</v>
      </c>
      <c r="H811" s="81">
        <v>1791.67</v>
      </c>
      <c r="I811" s="81">
        <v>1791.67</v>
      </c>
      <c r="J811" s="81">
        <v>1791.67</v>
      </c>
      <c r="K811" s="81">
        <v>1791.67</v>
      </c>
      <c r="L811" s="81">
        <v>1791.67</v>
      </c>
      <c r="M811" s="81">
        <v>1791.67</v>
      </c>
      <c r="N811" s="81">
        <v>1791.67</v>
      </c>
      <c r="O811" s="82">
        <f t="shared" si="12"/>
        <v>19708.370000000003</v>
      </c>
    </row>
    <row r="812" spans="1:15" s="83" customFormat="1" x14ac:dyDescent="0.25">
      <c r="A812" s="80" t="s">
        <v>303</v>
      </c>
      <c r="B812" s="80" t="s">
        <v>500</v>
      </c>
      <c r="C812" s="80" t="s">
        <v>502</v>
      </c>
      <c r="D812" s="81">
        <v>11708.33</v>
      </c>
      <c r="E812" s="81">
        <v>11708.33</v>
      </c>
      <c r="F812" s="81">
        <v>11708.33</v>
      </c>
      <c r="G812" s="81">
        <v>11708.33</v>
      </c>
      <c r="H812" s="81">
        <v>11708.33</v>
      </c>
      <c r="I812" s="81">
        <v>11708.33</v>
      </c>
      <c r="J812" s="81">
        <v>11708.33</v>
      </c>
      <c r="K812" s="81">
        <v>11708.33</v>
      </c>
      <c r="L812" s="81">
        <v>11708.33</v>
      </c>
      <c r="M812" s="81">
        <v>11708.33</v>
      </c>
      <c r="N812" s="81">
        <v>11708.33</v>
      </c>
      <c r="O812" s="82">
        <f t="shared" si="12"/>
        <v>128791.63</v>
      </c>
    </row>
    <row r="813" spans="1:15" s="83" customFormat="1" x14ac:dyDescent="0.25">
      <c r="A813" s="80" t="s">
        <v>303</v>
      </c>
      <c r="B813" s="80" t="s">
        <v>500</v>
      </c>
      <c r="C813" s="80" t="s">
        <v>509</v>
      </c>
      <c r="D813" s="81">
        <v>48708.33</v>
      </c>
      <c r="E813" s="81">
        <v>48708.33</v>
      </c>
      <c r="F813" s="81">
        <v>48708.33</v>
      </c>
      <c r="G813" s="81">
        <v>48708.33</v>
      </c>
      <c r="H813" s="81">
        <v>48708.33</v>
      </c>
      <c r="I813" s="81">
        <v>48708.33</v>
      </c>
      <c r="J813" s="81">
        <v>48708.33</v>
      </c>
      <c r="K813" s="81">
        <v>48708.33</v>
      </c>
      <c r="L813" s="81">
        <v>48708.33</v>
      </c>
      <c r="M813" s="81">
        <v>48708.33</v>
      </c>
      <c r="N813" s="81">
        <v>48708.33</v>
      </c>
      <c r="O813" s="82">
        <f t="shared" si="12"/>
        <v>535791.63000000012</v>
      </c>
    </row>
    <row r="814" spans="1:15" s="83" customFormat="1" x14ac:dyDescent="0.25">
      <c r="A814" s="80" t="s">
        <v>303</v>
      </c>
      <c r="B814" s="80" t="s">
        <v>500</v>
      </c>
      <c r="C814" s="80" t="s">
        <v>511</v>
      </c>
      <c r="D814" s="81">
        <v>88000</v>
      </c>
      <c r="E814" s="81">
        <v>88000</v>
      </c>
      <c r="F814" s="81">
        <v>88000</v>
      </c>
      <c r="G814" s="81">
        <v>88000</v>
      </c>
      <c r="H814" s="81">
        <v>88000</v>
      </c>
      <c r="I814" s="81">
        <v>88000</v>
      </c>
      <c r="J814" s="81">
        <v>88000</v>
      </c>
      <c r="K814" s="81">
        <v>88000</v>
      </c>
      <c r="L814" s="81">
        <v>88000</v>
      </c>
      <c r="M814" s="81">
        <v>88000</v>
      </c>
      <c r="N814" s="81">
        <v>88000</v>
      </c>
      <c r="O814" s="82">
        <f t="shared" si="12"/>
        <v>968000</v>
      </c>
    </row>
    <row r="815" spans="1:15" s="83" customFormat="1" x14ac:dyDescent="0.25">
      <c r="A815" s="80" t="s">
        <v>303</v>
      </c>
      <c r="B815" s="80" t="s">
        <v>500</v>
      </c>
      <c r="C815" s="80" t="s">
        <v>503</v>
      </c>
      <c r="D815" s="81">
        <v>13791.67</v>
      </c>
      <c r="E815" s="81">
        <v>13791.67</v>
      </c>
      <c r="F815" s="81">
        <v>13791.67</v>
      </c>
      <c r="G815" s="81">
        <v>13791.67</v>
      </c>
      <c r="H815" s="81">
        <v>13791.67</v>
      </c>
      <c r="I815" s="81">
        <v>13791.67</v>
      </c>
      <c r="J815" s="81">
        <v>13791.67</v>
      </c>
      <c r="K815" s="81">
        <v>13791.67</v>
      </c>
      <c r="L815" s="81">
        <v>13791.67</v>
      </c>
      <c r="M815" s="81">
        <v>13791.67</v>
      </c>
      <c r="N815" s="81">
        <v>13791.67</v>
      </c>
      <c r="O815" s="82">
        <f t="shared" si="12"/>
        <v>151708.37000000002</v>
      </c>
    </row>
    <row r="816" spans="1:15" s="83" customFormat="1" x14ac:dyDescent="0.25">
      <c r="A816" s="80" t="s">
        <v>303</v>
      </c>
      <c r="B816" s="80" t="s">
        <v>500</v>
      </c>
      <c r="C816" s="80" t="s">
        <v>504</v>
      </c>
      <c r="D816" s="81">
        <v>8791.67</v>
      </c>
      <c r="E816" s="81">
        <v>8791.67</v>
      </c>
      <c r="F816" s="81">
        <v>8791.67</v>
      </c>
      <c r="G816" s="81">
        <v>8791.67</v>
      </c>
      <c r="H816" s="81">
        <v>8791.67</v>
      </c>
      <c r="I816" s="81">
        <v>8791.67</v>
      </c>
      <c r="J816" s="81">
        <v>8791.67</v>
      </c>
      <c r="K816" s="81">
        <v>8791.67</v>
      </c>
      <c r="L816" s="81">
        <v>8791.67</v>
      </c>
      <c r="M816" s="81">
        <v>8791.67</v>
      </c>
      <c r="N816" s="81">
        <v>8791.67</v>
      </c>
      <c r="O816" s="82">
        <f t="shared" si="12"/>
        <v>96708.37</v>
      </c>
    </row>
    <row r="817" spans="1:15" s="83" customFormat="1" x14ac:dyDescent="0.25">
      <c r="A817" s="80" t="s">
        <v>303</v>
      </c>
      <c r="B817" s="80" t="s">
        <v>500</v>
      </c>
      <c r="C817" s="80" t="s">
        <v>505</v>
      </c>
      <c r="D817" s="81">
        <v>10458.33</v>
      </c>
      <c r="E817" s="81">
        <v>10458.33</v>
      </c>
      <c r="F817" s="81">
        <v>10458.33</v>
      </c>
      <c r="G817" s="81">
        <v>10458.33</v>
      </c>
      <c r="H817" s="81">
        <v>10458.33</v>
      </c>
      <c r="I817" s="81">
        <v>10458.33</v>
      </c>
      <c r="J817" s="81">
        <v>10458.33</v>
      </c>
      <c r="K817" s="81">
        <v>10458.33</v>
      </c>
      <c r="L817" s="81">
        <v>10458.33</v>
      </c>
      <c r="M817" s="81">
        <v>10458.33</v>
      </c>
      <c r="N817" s="81">
        <v>10458.33</v>
      </c>
      <c r="O817" s="82">
        <f t="shared" si="12"/>
        <v>115041.63</v>
      </c>
    </row>
    <row r="818" spans="1:15" s="83" customFormat="1" x14ac:dyDescent="0.25">
      <c r="A818" s="80" t="s">
        <v>303</v>
      </c>
      <c r="B818" s="80" t="s">
        <v>500</v>
      </c>
      <c r="C818" s="80" t="s">
        <v>506</v>
      </c>
      <c r="D818" s="81">
        <v>4083.33</v>
      </c>
      <c r="E818" s="81">
        <v>4083.33</v>
      </c>
      <c r="F818" s="81">
        <v>4083.33</v>
      </c>
      <c r="G818" s="81">
        <v>4083.33</v>
      </c>
      <c r="H818" s="81">
        <v>4083.33</v>
      </c>
      <c r="I818" s="81">
        <v>4083.33</v>
      </c>
      <c r="J818" s="81">
        <v>4083.33</v>
      </c>
      <c r="K818" s="81">
        <v>4083.33</v>
      </c>
      <c r="L818" s="81">
        <v>4083.33</v>
      </c>
      <c r="M818" s="81">
        <v>4083.33</v>
      </c>
      <c r="N818" s="81">
        <v>4083.33</v>
      </c>
      <c r="O818" s="82">
        <f t="shared" si="12"/>
        <v>44916.630000000012</v>
      </c>
    </row>
    <row r="819" spans="1:15" s="83" customFormat="1" x14ac:dyDescent="0.25">
      <c r="A819" s="80" t="s">
        <v>303</v>
      </c>
      <c r="B819" s="80" t="s">
        <v>500</v>
      </c>
      <c r="C819" s="80" t="s">
        <v>507</v>
      </c>
      <c r="D819" s="81">
        <v>2375</v>
      </c>
      <c r="E819" s="81">
        <v>2375</v>
      </c>
      <c r="F819" s="81">
        <v>2375</v>
      </c>
      <c r="G819" s="81">
        <v>2375</v>
      </c>
      <c r="H819" s="81">
        <v>2375</v>
      </c>
      <c r="I819" s="81">
        <v>2375</v>
      </c>
      <c r="J819" s="81">
        <v>2375</v>
      </c>
      <c r="K819" s="81">
        <v>2375</v>
      </c>
      <c r="L819" s="81">
        <v>2375</v>
      </c>
      <c r="M819" s="81">
        <v>2375</v>
      </c>
      <c r="N819" s="81">
        <v>2375</v>
      </c>
      <c r="O819" s="82">
        <f t="shared" si="12"/>
        <v>26125</v>
      </c>
    </row>
    <row r="820" spans="1:15" s="83" customFormat="1" x14ac:dyDescent="0.25">
      <c r="A820" s="80" t="s">
        <v>303</v>
      </c>
      <c r="B820" s="80" t="s">
        <v>500</v>
      </c>
      <c r="C820" s="80" t="s">
        <v>508</v>
      </c>
      <c r="D820" s="81">
        <v>15166.67</v>
      </c>
      <c r="E820" s="81">
        <v>15166.67</v>
      </c>
      <c r="F820" s="81">
        <v>15166.67</v>
      </c>
      <c r="G820" s="81">
        <v>15166.67</v>
      </c>
      <c r="H820" s="81">
        <v>15166.67</v>
      </c>
      <c r="I820" s="81">
        <v>15166.67</v>
      </c>
      <c r="J820" s="81">
        <v>15166.67</v>
      </c>
      <c r="K820" s="81">
        <v>15166.67</v>
      </c>
      <c r="L820" s="81">
        <v>15166.67</v>
      </c>
      <c r="M820" s="81">
        <v>15166.67</v>
      </c>
      <c r="N820" s="81">
        <v>15166.67</v>
      </c>
      <c r="O820" s="82">
        <f t="shared" si="12"/>
        <v>166833.37000000002</v>
      </c>
    </row>
    <row r="821" spans="1:15" x14ac:dyDescent="0.25">
      <c r="A821" s="76" t="s">
        <v>304</v>
      </c>
      <c r="B821" s="76" t="s">
        <v>500</v>
      </c>
      <c r="C821" s="76" t="s">
        <v>501</v>
      </c>
      <c r="D821" s="77">
        <v>41.67</v>
      </c>
      <c r="E821" s="77">
        <v>41.67</v>
      </c>
      <c r="F821" s="77">
        <v>41.67</v>
      </c>
      <c r="G821" s="77">
        <v>41.67</v>
      </c>
      <c r="H821" s="77">
        <v>41.67</v>
      </c>
      <c r="I821" s="77">
        <v>41.67</v>
      </c>
      <c r="J821" s="77">
        <v>41.67</v>
      </c>
      <c r="K821" s="77">
        <v>41.67</v>
      </c>
      <c r="L821" s="77">
        <v>41.67</v>
      </c>
      <c r="M821" s="77">
        <v>41.67</v>
      </c>
      <c r="N821" s="77">
        <v>41.67</v>
      </c>
      <c r="O821" s="78">
        <f t="shared" si="12"/>
        <v>458.37000000000012</v>
      </c>
    </row>
    <row r="822" spans="1:15" x14ac:dyDescent="0.25">
      <c r="A822" s="76" t="s">
        <v>304</v>
      </c>
      <c r="B822" s="76" t="s">
        <v>500</v>
      </c>
      <c r="C822" s="76" t="s">
        <v>502</v>
      </c>
      <c r="D822" s="77">
        <v>333.33</v>
      </c>
      <c r="E822" s="77">
        <v>333.33</v>
      </c>
      <c r="F822" s="77">
        <v>333.33</v>
      </c>
      <c r="G822" s="77">
        <v>333.33</v>
      </c>
      <c r="H822" s="77">
        <v>333.33</v>
      </c>
      <c r="I822" s="77">
        <v>333.33</v>
      </c>
      <c r="J822" s="77">
        <v>333.33</v>
      </c>
      <c r="K822" s="77">
        <v>333.33</v>
      </c>
      <c r="L822" s="77">
        <v>333.33</v>
      </c>
      <c r="M822" s="77">
        <v>333.33</v>
      </c>
      <c r="N822" s="77">
        <v>333.33</v>
      </c>
      <c r="O822" s="78">
        <f t="shared" si="12"/>
        <v>3666.6299999999997</v>
      </c>
    </row>
    <row r="823" spans="1:15" x14ac:dyDescent="0.25">
      <c r="A823" s="76" t="s">
        <v>304</v>
      </c>
      <c r="B823" s="76" t="s">
        <v>500</v>
      </c>
      <c r="C823" s="76" t="s">
        <v>509</v>
      </c>
      <c r="D823" s="77">
        <v>2208.33</v>
      </c>
      <c r="E823" s="77">
        <v>2208.33</v>
      </c>
      <c r="F823" s="77">
        <v>2208.33</v>
      </c>
      <c r="G823" s="77">
        <v>2208.33</v>
      </c>
      <c r="H823" s="77">
        <v>2208.33</v>
      </c>
      <c r="I823" s="77">
        <v>2208.33</v>
      </c>
      <c r="J823" s="77">
        <v>2208.33</v>
      </c>
      <c r="K823" s="77">
        <v>2208.33</v>
      </c>
      <c r="L823" s="77">
        <v>2208.33</v>
      </c>
      <c r="M823" s="77">
        <v>2208.33</v>
      </c>
      <c r="N823" s="77">
        <v>2208.33</v>
      </c>
      <c r="O823" s="78">
        <f t="shared" si="12"/>
        <v>24291.630000000005</v>
      </c>
    </row>
    <row r="824" spans="1:15" x14ac:dyDescent="0.25">
      <c r="A824" s="76" t="s">
        <v>304</v>
      </c>
      <c r="B824" s="76" t="s">
        <v>500</v>
      </c>
      <c r="C824" s="76" t="s">
        <v>511</v>
      </c>
      <c r="D824" s="77">
        <v>1000</v>
      </c>
      <c r="E824" s="77">
        <v>1000</v>
      </c>
      <c r="F824" s="77">
        <v>1000</v>
      </c>
      <c r="G824" s="77">
        <v>1000</v>
      </c>
      <c r="H824" s="77">
        <v>1000</v>
      </c>
      <c r="I824" s="77">
        <v>1000</v>
      </c>
      <c r="J824" s="77">
        <v>1000</v>
      </c>
      <c r="K824" s="77">
        <v>1000</v>
      </c>
      <c r="L824" s="77">
        <v>1000</v>
      </c>
      <c r="M824" s="77">
        <v>1000</v>
      </c>
      <c r="N824" s="77">
        <v>1000</v>
      </c>
      <c r="O824" s="78">
        <f t="shared" si="12"/>
        <v>11000</v>
      </c>
    </row>
    <row r="825" spans="1:15" x14ac:dyDescent="0.25">
      <c r="A825" s="76" t="s">
        <v>304</v>
      </c>
      <c r="B825" s="76" t="s">
        <v>500</v>
      </c>
      <c r="C825" s="76" t="s">
        <v>503</v>
      </c>
      <c r="D825" s="77">
        <v>208.33</v>
      </c>
      <c r="E825" s="77">
        <v>208.33</v>
      </c>
      <c r="F825" s="77">
        <v>208.33</v>
      </c>
      <c r="G825" s="77">
        <v>208.33</v>
      </c>
      <c r="H825" s="77">
        <v>208.33</v>
      </c>
      <c r="I825" s="77">
        <v>208.33</v>
      </c>
      <c r="J825" s="77">
        <v>208.33</v>
      </c>
      <c r="K825" s="77">
        <v>208.33</v>
      </c>
      <c r="L825" s="77">
        <v>208.33</v>
      </c>
      <c r="M825" s="77">
        <v>208.33</v>
      </c>
      <c r="N825" s="77">
        <v>208.33</v>
      </c>
      <c r="O825" s="78">
        <f t="shared" si="12"/>
        <v>2291.6299999999997</v>
      </c>
    </row>
    <row r="826" spans="1:15" x14ac:dyDescent="0.25">
      <c r="A826" s="76" t="s">
        <v>304</v>
      </c>
      <c r="B826" s="76" t="s">
        <v>500</v>
      </c>
      <c r="C826" s="76" t="s">
        <v>504</v>
      </c>
      <c r="D826" s="77">
        <v>208.33</v>
      </c>
      <c r="E826" s="77">
        <v>208.33</v>
      </c>
      <c r="F826" s="77">
        <v>208.33</v>
      </c>
      <c r="G826" s="77">
        <v>208.33</v>
      </c>
      <c r="H826" s="77">
        <v>208.33</v>
      </c>
      <c r="I826" s="77">
        <v>208.33</v>
      </c>
      <c r="J826" s="77">
        <v>208.33</v>
      </c>
      <c r="K826" s="77">
        <v>208.33</v>
      </c>
      <c r="L826" s="77">
        <v>208.33</v>
      </c>
      <c r="M826" s="77">
        <v>208.33</v>
      </c>
      <c r="N826" s="77">
        <v>208.33</v>
      </c>
      <c r="O826" s="78">
        <f t="shared" si="12"/>
        <v>2291.6299999999997</v>
      </c>
    </row>
    <row r="827" spans="1:15" x14ac:dyDescent="0.25">
      <c r="A827" s="76" t="s">
        <v>304</v>
      </c>
      <c r="B827" s="76" t="s">
        <v>500</v>
      </c>
      <c r="C827" s="76" t="s">
        <v>505</v>
      </c>
      <c r="D827" s="77">
        <v>83.33</v>
      </c>
      <c r="E827" s="77">
        <v>83.33</v>
      </c>
      <c r="F827" s="77">
        <v>83.33</v>
      </c>
      <c r="G827" s="77">
        <v>83.33</v>
      </c>
      <c r="H827" s="77">
        <v>83.33</v>
      </c>
      <c r="I827" s="77">
        <v>83.33</v>
      </c>
      <c r="J827" s="77">
        <v>83.33</v>
      </c>
      <c r="K827" s="77">
        <v>83.33</v>
      </c>
      <c r="L827" s="77">
        <v>83.33</v>
      </c>
      <c r="M827" s="77">
        <v>83.33</v>
      </c>
      <c r="N827" s="77">
        <v>83.33</v>
      </c>
      <c r="O827" s="78">
        <f t="shared" si="12"/>
        <v>916.63000000000011</v>
      </c>
    </row>
    <row r="828" spans="1:15" x14ac:dyDescent="0.25">
      <c r="A828" s="76" t="s">
        <v>304</v>
      </c>
      <c r="B828" s="76" t="s">
        <v>500</v>
      </c>
      <c r="C828" s="76" t="s">
        <v>507</v>
      </c>
      <c r="D828" s="77">
        <v>41.67</v>
      </c>
      <c r="E828" s="77">
        <v>41.67</v>
      </c>
      <c r="F828" s="77">
        <v>41.67</v>
      </c>
      <c r="G828" s="77">
        <v>41.67</v>
      </c>
      <c r="H828" s="77">
        <v>41.67</v>
      </c>
      <c r="I828" s="77">
        <v>41.67</v>
      </c>
      <c r="J828" s="77">
        <v>41.67</v>
      </c>
      <c r="K828" s="77">
        <v>41.67</v>
      </c>
      <c r="L828" s="77">
        <v>41.67</v>
      </c>
      <c r="M828" s="77">
        <v>41.67</v>
      </c>
      <c r="N828" s="77">
        <v>41.67</v>
      </c>
      <c r="O828" s="78">
        <f t="shared" si="12"/>
        <v>458.37000000000012</v>
      </c>
    </row>
    <row r="829" spans="1:15" x14ac:dyDescent="0.25">
      <c r="A829" s="76" t="s">
        <v>304</v>
      </c>
      <c r="B829" s="76" t="s">
        <v>500</v>
      </c>
      <c r="C829" s="76" t="s">
        <v>508</v>
      </c>
      <c r="D829" s="77">
        <v>125</v>
      </c>
      <c r="E829" s="77">
        <v>125</v>
      </c>
      <c r="F829" s="77">
        <v>125</v>
      </c>
      <c r="G829" s="77">
        <v>125</v>
      </c>
      <c r="H829" s="77">
        <v>125</v>
      </c>
      <c r="I829" s="77">
        <v>125</v>
      </c>
      <c r="J829" s="77">
        <v>125</v>
      </c>
      <c r="K829" s="77">
        <v>125</v>
      </c>
      <c r="L829" s="77">
        <v>125</v>
      </c>
      <c r="M829" s="77">
        <v>125</v>
      </c>
      <c r="N829" s="77">
        <v>125</v>
      </c>
      <c r="O829" s="78">
        <f t="shared" si="12"/>
        <v>1375</v>
      </c>
    </row>
    <row r="830" spans="1:15" x14ac:dyDescent="0.25">
      <c r="A830" s="76" t="s">
        <v>304</v>
      </c>
      <c r="B830" s="76" t="s">
        <v>500</v>
      </c>
      <c r="C830" s="76" t="s">
        <v>506</v>
      </c>
      <c r="O830" s="78">
        <f t="shared" si="12"/>
        <v>0</v>
      </c>
    </row>
    <row r="831" spans="1:15" s="83" customFormat="1" x14ac:dyDescent="0.25">
      <c r="A831" s="80" t="s">
        <v>306</v>
      </c>
      <c r="B831" s="80" t="s">
        <v>500</v>
      </c>
      <c r="C831" s="80" t="s">
        <v>501</v>
      </c>
      <c r="D831" s="81">
        <v>9000</v>
      </c>
      <c r="E831" s="81">
        <v>9000</v>
      </c>
      <c r="F831" s="81">
        <v>9000</v>
      </c>
      <c r="G831" s="81">
        <v>9000</v>
      </c>
      <c r="H831" s="81">
        <v>9000</v>
      </c>
      <c r="I831" s="81">
        <v>9000</v>
      </c>
      <c r="J831" s="81">
        <v>9000</v>
      </c>
      <c r="K831" s="81">
        <v>9000</v>
      </c>
      <c r="L831" s="81">
        <v>9000</v>
      </c>
      <c r="M831" s="81">
        <v>9000</v>
      </c>
      <c r="N831" s="81">
        <v>9000</v>
      </c>
      <c r="O831" s="82">
        <f t="shared" si="12"/>
        <v>99000</v>
      </c>
    </row>
    <row r="832" spans="1:15" s="83" customFormat="1" x14ac:dyDescent="0.25">
      <c r="A832" s="80" t="s">
        <v>306</v>
      </c>
      <c r="B832" s="80" t="s">
        <v>500</v>
      </c>
      <c r="C832" s="80" t="s">
        <v>510</v>
      </c>
      <c r="D832" s="81">
        <v>125</v>
      </c>
      <c r="E832" s="81">
        <v>125</v>
      </c>
      <c r="F832" s="81">
        <v>125</v>
      </c>
      <c r="G832" s="81">
        <v>125</v>
      </c>
      <c r="H832" s="81">
        <v>125</v>
      </c>
      <c r="I832" s="81">
        <v>125</v>
      </c>
      <c r="J832" s="81">
        <v>125</v>
      </c>
      <c r="K832" s="81">
        <v>125</v>
      </c>
      <c r="L832" s="81">
        <v>125</v>
      </c>
      <c r="M832" s="81">
        <v>125</v>
      </c>
      <c r="N832" s="81">
        <v>125</v>
      </c>
      <c r="O832" s="82">
        <f t="shared" si="12"/>
        <v>1375</v>
      </c>
    </row>
    <row r="833" spans="1:15" s="83" customFormat="1" x14ac:dyDescent="0.25">
      <c r="A833" s="80" t="s">
        <v>306</v>
      </c>
      <c r="B833" s="80" t="s">
        <v>500</v>
      </c>
      <c r="C833" s="80" t="s">
        <v>502</v>
      </c>
      <c r="D833" s="81">
        <v>2833.33</v>
      </c>
      <c r="E833" s="81">
        <v>2833.33</v>
      </c>
      <c r="F833" s="81">
        <v>2833.33</v>
      </c>
      <c r="G833" s="81">
        <v>2833.33</v>
      </c>
      <c r="H833" s="81">
        <v>2833.33</v>
      </c>
      <c r="I833" s="81">
        <v>2833.33</v>
      </c>
      <c r="J833" s="81">
        <v>2833.33</v>
      </c>
      <c r="K833" s="81">
        <v>2833.33</v>
      </c>
      <c r="L833" s="81">
        <v>2833.33</v>
      </c>
      <c r="M833" s="81">
        <v>2833.33</v>
      </c>
      <c r="N833" s="81">
        <v>2833.33</v>
      </c>
      <c r="O833" s="82">
        <f t="shared" si="12"/>
        <v>31166.630000000005</v>
      </c>
    </row>
    <row r="834" spans="1:15" s="83" customFormat="1" x14ac:dyDescent="0.25">
      <c r="A834" s="80" t="s">
        <v>306</v>
      </c>
      <c r="B834" s="80" t="s">
        <v>500</v>
      </c>
      <c r="C834" s="80" t="s">
        <v>509</v>
      </c>
      <c r="D834" s="81">
        <v>25000</v>
      </c>
      <c r="E834" s="81">
        <v>25000</v>
      </c>
      <c r="F834" s="81">
        <v>25000</v>
      </c>
      <c r="G834" s="81">
        <v>25000</v>
      </c>
      <c r="H834" s="81">
        <v>25000</v>
      </c>
      <c r="I834" s="81">
        <v>25000</v>
      </c>
      <c r="J834" s="81">
        <v>25000</v>
      </c>
      <c r="K834" s="81">
        <v>25000</v>
      </c>
      <c r="L834" s="81">
        <v>25000</v>
      </c>
      <c r="M834" s="81">
        <v>25000</v>
      </c>
      <c r="N834" s="81">
        <v>25000</v>
      </c>
      <c r="O834" s="82">
        <f t="shared" si="12"/>
        <v>275000</v>
      </c>
    </row>
    <row r="835" spans="1:15" s="83" customFormat="1" x14ac:dyDescent="0.25">
      <c r="A835" s="80" t="s">
        <v>306</v>
      </c>
      <c r="B835" s="80" t="s">
        <v>500</v>
      </c>
      <c r="C835" s="80" t="s">
        <v>511</v>
      </c>
      <c r="D835" s="81">
        <v>54875</v>
      </c>
      <c r="E835" s="81">
        <v>54875</v>
      </c>
      <c r="F835" s="81">
        <v>54875</v>
      </c>
      <c r="G835" s="81">
        <v>54875</v>
      </c>
      <c r="H835" s="81">
        <v>54875</v>
      </c>
      <c r="I835" s="81">
        <v>54875</v>
      </c>
      <c r="J835" s="81">
        <v>54875</v>
      </c>
      <c r="K835" s="81">
        <v>54875</v>
      </c>
      <c r="L835" s="81">
        <v>54875</v>
      </c>
      <c r="M835" s="81">
        <v>54875</v>
      </c>
      <c r="N835" s="81">
        <v>54875</v>
      </c>
      <c r="O835" s="82">
        <f t="shared" ref="O835:O898" si="13">SUM(D835:N835)</f>
        <v>603625</v>
      </c>
    </row>
    <row r="836" spans="1:15" s="83" customFormat="1" x14ac:dyDescent="0.25">
      <c r="A836" s="80" t="s">
        <v>306</v>
      </c>
      <c r="B836" s="80" t="s">
        <v>500</v>
      </c>
      <c r="C836" s="80" t="s">
        <v>503</v>
      </c>
      <c r="D836" s="81">
        <v>6916.67</v>
      </c>
      <c r="E836" s="81">
        <v>6916.67</v>
      </c>
      <c r="F836" s="81">
        <v>6916.67</v>
      </c>
      <c r="G836" s="81">
        <v>6916.67</v>
      </c>
      <c r="H836" s="81">
        <v>6916.67</v>
      </c>
      <c r="I836" s="81">
        <v>6916.67</v>
      </c>
      <c r="J836" s="81">
        <v>6916.67</v>
      </c>
      <c r="K836" s="81">
        <v>6916.67</v>
      </c>
      <c r="L836" s="81">
        <v>6916.67</v>
      </c>
      <c r="M836" s="81">
        <v>6916.67</v>
      </c>
      <c r="N836" s="81">
        <v>6916.67</v>
      </c>
      <c r="O836" s="82">
        <f t="shared" si="13"/>
        <v>76083.37</v>
      </c>
    </row>
    <row r="837" spans="1:15" s="83" customFormat="1" x14ac:dyDescent="0.25">
      <c r="A837" s="80" t="s">
        <v>306</v>
      </c>
      <c r="B837" s="80" t="s">
        <v>500</v>
      </c>
      <c r="C837" s="80" t="s">
        <v>504</v>
      </c>
      <c r="D837" s="81">
        <v>1541.67</v>
      </c>
      <c r="E837" s="81">
        <v>1541.67</v>
      </c>
      <c r="F837" s="81">
        <v>1541.67</v>
      </c>
      <c r="G837" s="81">
        <v>1541.67</v>
      </c>
      <c r="H837" s="81">
        <v>1541.67</v>
      </c>
      <c r="I837" s="81">
        <v>1541.67</v>
      </c>
      <c r="J837" s="81">
        <v>1541.67</v>
      </c>
      <c r="K837" s="81">
        <v>1541.67</v>
      </c>
      <c r="L837" s="81">
        <v>1541.67</v>
      </c>
      <c r="M837" s="81">
        <v>1541.67</v>
      </c>
      <c r="N837" s="81">
        <v>1541.67</v>
      </c>
      <c r="O837" s="82">
        <f t="shared" si="13"/>
        <v>16958.370000000003</v>
      </c>
    </row>
    <row r="838" spans="1:15" s="83" customFormat="1" x14ac:dyDescent="0.25">
      <c r="A838" s="80" t="s">
        <v>306</v>
      </c>
      <c r="B838" s="80" t="s">
        <v>500</v>
      </c>
      <c r="C838" s="80" t="s">
        <v>505</v>
      </c>
      <c r="D838" s="81">
        <v>5291.67</v>
      </c>
      <c r="E838" s="81">
        <v>5291.67</v>
      </c>
      <c r="F838" s="81">
        <v>5291.67</v>
      </c>
      <c r="G838" s="81">
        <v>5291.67</v>
      </c>
      <c r="H838" s="81">
        <v>5291.67</v>
      </c>
      <c r="I838" s="81">
        <v>5291.67</v>
      </c>
      <c r="J838" s="81">
        <v>5291.67</v>
      </c>
      <c r="K838" s="81">
        <v>5291.67</v>
      </c>
      <c r="L838" s="81">
        <v>5291.67</v>
      </c>
      <c r="M838" s="81">
        <v>5291.67</v>
      </c>
      <c r="N838" s="81">
        <v>5291.67</v>
      </c>
      <c r="O838" s="82">
        <f t="shared" si="13"/>
        <v>58208.369999999988</v>
      </c>
    </row>
    <row r="839" spans="1:15" s="83" customFormat="1" x14ac:dyDescent="0.25">
      <c r="A839" s="80" t="s">
        <v>306</v>
      </c>
      <c r="B839" s="80" t="s">
        <v>500</v>
      </c>
      <c r="C839" s="80" t="s">
        <v>506</v>
      </c>
      <c r="D839" s="81">
        <v>2125</v>
      </c>
      <c r="E839" s="81">
        <v>2125</v>
      </c>
      <c r="F839" s="81">
        <v>2125</v>
      </c>
      <c r="G839" s="81">
        <v>2125</v>
      </c>
      <c r="H839" s="81">
        <v>2125</v>
      </c>
      <c r="I839" s="81">
        <v>2125</v>
      </c>
      <c r="J839" s="81">
        <v>2125</v>
      </c>
      <c r="K839" s="81">
        <v>2125</v>
      </c>
      <c r="L839" s="81">
        <v>2125</v>
      </c>
      <c r="M839" s="81">
        <v>2125</v>
      </c>
      <c r="N839" s="81">
        <v>2125</v>
      </c>
      <c r="O839" s="82">
        <f t="shared" si="13"/>
        <v>23375</v>
      </c>
    </row>
    <row r="840" spans="1:15" s="83" customFormat="1" x14ac:dyDescent="0.25">
      <c r="A840" s="80" t="s">
        <v>306</v>
      </c>
      <c r="B840" s="80" t="s">
        <v>500</v>
      </c>
      <c r="C840" s="80" t="s">
        <v>507</v>
      </c>
      <c r="D840" s="81">
        <v>1208.33</v>
      </c>
      <c r="E840" s="81">
        <v>1208.33</v>
      </c>
      <c r="F840" s="81">
        <v>1208.33</v>
      </c>
      <c r="G840" s="81">
        <v>1208.33</v>
      </c>
      <c r="H840" s="81">
        <v>1208.33</v>
      </c>
      <c r="I840" s="81">
        <v>1208.33</v>
      </c>
      <c r="J840" s="81">
        <v>1208.33</v>
      </c>
      <c r="K840" s="81">
        <v>1208.33</v>
      </c>
      <c r="L840" s="81">
        <v>1208.33</v>
      </c>
      <c r="M840" s="81">
        <v>1208.33</v>
      </c>
      <c r="N840" s="81">
        <v>1208.33</v>
      </c>
      <c r="O840" s="82">
        <f t="shared" si="13"/>
        <v>13291.63</v>
      </c>
    </row>
    <row r="841" spans="1:15" s="83" customFormat="1" x14ac:dyDescent="0.25">
      <c r="A841" s="80" t="s">
        <v>306</v>
      </c>
      <c r="B841" s="80" t="s">
        <v>500</v>
      </c>
      <c r="C841" s="80" t="s">
        <v>508</v>
      </c>
      <c r="D841" s="81">
        <v>8750</v>
      </c>
      <c r="E841" s="81">
        <v>8750</v>
      </c>
      <c r="F841" s="81">
        <v>8750</v>
      </c>
      <c r="G841" s="81">
        <v>8750</v>
      </c>
      <c r="H841" s="81">
        <v>8750</v>
      </c>
      <c r="I841" s="81">
        <v>8750</v>
      </c>
      <c r="J841" s="81">
        <v>8750</v>
      </c>
      <c r="K841" s="81">
        <v>8750</v>
      </c>
      <c r="L841" s="81">
        <v>8750</v>
      </c>
      <c r="M841" s="81">
        <v>8750</v>
      </c>
      <c r="N841" s="81">
        <v>8750</v>
      </c>
      <c r="O841" s="82">
        <f t="shared" si="13"/>
        <v>96250</v>
      </c>
    </row>
    <row r="842" spans="1:15" x14ac:dyDescent="0.25">
      <c r="A842" s="76" t="s">
        <v>307</v>
      </c>
      <c r="B842" s="76" t="s">
        <v>500</v>
      </c>
      <c r="C842" s="76" t="s">
        <v>501</v>
      </c>
      <c r="D842" s="77">
        <v>3375</v>
      </c>
      <c r="E842" s="77">
        <v>3375</v>
      </c>
      <c r="F842" s="77">
        <v>3375</v>
      </c>
      <c r="G842" s="77">
        <v>3375</v>
      </c>
      <c r="H842" s="77">
        <v>3375</v>
      </c>
      <c r="I842" s="77">
        <v>3375</v>
      </c>
      <c r="J842" s="77">
        <v>3375</v>
      </c>
      <c r="K842" s="77">
        <v>3375</v>
      </c>
      <c r="L842" s="77">
        <v>3375</v>
      </c>
      <c r="M842" s="77">
        <v>3375</v>
      </c>
      <c r="N842" s="77">
        <v>3375</v>
      </c>
      <c r="O842" s="78">
        <f t="shared" si="13"/>
        <v>37125</v>
      </c>
    </row>
    <row r="843" spans="1:15" x14ac:dyDescent="0.25">
      <c r="A843" s="76" t="s">
        <v>307</v>
      </c>
      <c r="B843" s="76" t="s">
        <v>500</v>
      </c>
      <c r="C843" s="76" t="s">
        <v>510</v>
      </c>
      <c r="D843" s="77">
        <v>41.67</v>
      </c>
      <c r="E843" s="77">
        <v>41.67</v>
      </c>
      <c r="F843" s="77">
        <v>41.67</v>
      </c>
      <c r="G843" s="77">
        <v>41.67</v>
      </c>
      <c r="H843" s="77">
        <v>41.67</v>
      </c>
      <c r="I843" s="77">
        <v>41.67</v>
      </c>
      <c r="J843" s="77">
        <v>41.67</v>
      </c>
      <c r="K843" s="77">
        <v>41.67</v>
      </c>
      <c r="L843" s="77">
        <v>41.67</v>
      </c>
      <c r="M843" s="77">
        <v>41.67</v>
      </c>
      <c r="N843" s="77">
        <v>41.67</v>
      </c>
      <c r="O843" s="78">
        <f t="shared" si="13"/>
        <v>458.37000000000012</v>
      </c>
    </row>
    <row r="844" spans="1:15" x14ac:dyDescent="0.25">
      <c r="A844" s="76" t="s">
        <v>307</v>
      </c>
      <c r="B844" s="76" t="s">
        <v>500</v>
      </c>
      <c r="C844" s="76" t="s">
        <v>502</v>
      </c>
      <c r="D844" s="77">
        <v>1083.33</v>
      </c>
      <c r="E844" s="77">
        <v>1083.33</v>
      </c>
      <c r="F844" s="77">
        <v>1083.33</v>
      </c>
      <c r="G844" s="77">
        <v>1083.33</v>
      </c>
      <c r="H844" s="77">
        <v>1083.33</v>
      </c>
      <c r="I844" s="77">
        <v>1083.33</v>
      </c>
      <c r="J844" s="77">
        <v>1083.33</v>
      </c>
      <c r="K844" s="77">
        <v>1083.33</v>
      </c>
      <c r="L844" s="77">
        <v>1083.33</v>
      </c>
      <c r="M844" s="77">
        <v>1083.33</v>
      </c>
      <c r="N844" s="77">
        <v>1083.33</v>
      </c>
      <c r="O844" s="78">
        <f t="shared" si="13"/>
        <v>11916.63</v>
      </c>
    </row>
    <row r="845" spans="1:15" x14ac:dyDescent="0.25">
      <c r="A845" s="76" t="s">
        <v>307</v>
      </c>
      <c r="B845" s="76" t="s">
        <v>500</v>
      </c>
      <c r="C845" s="76" t="s">
        <v>509</v>
      </c>
      <c r="D845" s="77">
        <v>6666.67</v>
      </c>
      <c r="E845" s="77">
        <v>6666.67</v>
      </c>
      <c r="F845" s="77">
        <v>6666.67</v>
      </c>
      <c r="G845" s="77">
        <v>6666.67</v>
      </c>
      <c r="H845" s="77">
        <v>6666.67</v>
      </c>
      <c r="I845" s="77">
        <v>6666.67</v>
      </c>
      <c r="J845" s="77">
        <v>6666.67</v>
      </c>
      <c r="K845" s="77">
        <v>6666.67</v>
      </c>
      <c r="L845" s="77">
        <v>6666.67</v>
      </c>
      <c r="M845" s="77">
        <v>6666.67</v>
      </c>
      <c r="N845" s="77">
        <v>6666.67</v>
      </c>
      <c r="O845" s="78">
        <f t="shared" si="13"/>
        <v>73333.37</v>
      </c>
    </row>
    <row r="846" spans="1:15" x14ac:dyDescent="0.25">
      <c r="A846" s="76" t="s">
        <v>307</v>
      </c>
      <c r="B846" s="76" t="s">
        <v>500</v>
      </c>
      <c r="C846" s="76" t="s">
        <v>511</v>
      </c>
      <c r="D846" s="77">
        <v>3416.67</v>
      </c>
      <c r="E846" s="77">
        <v>3416.67</v>
      </c>
      <c r="F846" s="77">
        <v>3416.67</v>
      </c>
      <c r="G846" s="77">
        <v>3416.67</v>
      </c>
      <c r="H846" s="77">
        <v>3416.67</v>
      </c>
      <c r="I846" s="77">
        <v>3416.67</v>
      </c>
      <c r="J846" s="77">
        <v>3416.67</v>
      </c>
      <c r="K846" s="77">
        <v>3416.67</v>
      </c>
      <c r="L846" s="77">
        <v>3416.67</v>
      </c>
      <c r="M846" s="77">
        <v>3416.67</v>
      </c>
      <c r="N846" s="77">
        <v>3416.67</v>
      </c>
      <c r="O846" s="78">
        <f t="shared" si="13"/>
        <v>37583.369999999988</v>
      </c>
    </row>
    <row r="847" spans="1:15" x14ac:dyDescent="0.25">
      <c r="A847" s="76" t="s">
        <v>307</v>
      </c>
      <c r="B847" s="76" t="s">
        <v>500</v>
      </c>
      <c r="C847" s="76" t="s">
        <v>503</v>
      </c>
      <c r="D847" s="77">
        <v>583.33000000000004</v>
      </c>
      <c r="E847" s="77">
        <v>583.33000000000004</v>
      </c>
      <c r="F847" s="77">
        <v>583.33000000000004</v>
      </c>
      <c r="G847" s="77">
        <v>583.33000000000004</v>
      </c>
      <c r="H847" s="77">
        <v>583.33000000000004</v>
      </c>
      <c r="I847" s="77">
        <v>583.33000000000004</v>
      </c>
      <c r="J847" s="77">
        <v>583.33000000000004</v>
      </c>
      <c r="K847" s="77">
        <v>583.33000000000004</v>
      </c>
      <c r="L847" s="77">
        <v>583.33000000000004</v>
      </c>
      <c r="M847" s="77">
        <v>583.33000000000004</v>
      </c>
      <c r="N847" s="77">
        <v>583.33000000000004</v>
      </c>
      <c r="O847" s="78">
        <f t="shared" si="13"/>
        <v>6416.63</v>
      </c>
    </row>
    <row r="848" spans="1:15" x14ac:dyDescent="0.25">
      <c r="A848" s="76" t="s">
        <v>307</v>
      </c>
      <c r="B848" s="76" t="s">
        <v>500</v>
      </c>
      <c r="C848" s="76" t="s">
        <v>504</v>
      </c>
      <c r="D848" s="77">
        <v>791.67</v>
      </c>
      <c r="E848" s="77">
        <v>791.67</v>
      </c>
      <c r="F848" s="77">
        <v>791.67</v>
      </c>
      <c r="G848" s="77">
        <v>791.67</v>
      </c>
      <c r="H848" s="77">
        <v>791.67</v>
      </c>
      <c r="I848" s="77">
        <v>791.67</v>
      </c>
      <c r="J848" s="77">
        <v>791.67</v>
      </c>
      <c r="K848" s="77">
        <v>791.67</v>
      </c>
      <c r="L848" s="77">
        <v>791.67</v>
      </c>
      <c r="M848" s="77">
        <v>791.67</v>
      </c>
      <c r="N848" s="77">
        <v>791.67</v>
      </c>
      <c r="O848" s="78">
        <f t="shared" si="13"/>
        <v>8708.369999999999</v>
      </c>
    </row>
    <row r="849" spans="1:15" x14ac:dyDescent="0.25">
      <c r="A849" s="76" t="s">
        <v>307</v>
      </c>
      <c r="B849" s="76" t="s">
        <v>500</v>
      </c>
      <c r="C849" s="76" t="s">
        <v>505</v>
      </c>
      <c r="D849" s="77">
        <v>416.67</v>
      </c>
      <c r="E849" s="77">
        <v>416.67</v>
      </c>
      <c r="F849" s="77">
        <v>416.67</v>
      </c>
      <c r="G849" s="77">
        <v>416.67</v>
      </c>
      <c r="H849" s="77">
        <v>416.67</v>
      </c>
      <c r="I849" s="77">
        <v>416.67</v>
      </c>
      <c r="J849" s="77">
        <v>416.67</v>
      </c>
      <c r="K849" s="77">
        <v>416.67</v>
      </c>
      <c r="L849" s="77">
        <v>416.67</v>
      </c>
      <c r="M849" s="77">
        <v>416.67</v>
      </c>
      <c r="N849" s="77">
        <v>416.67</v>
      </c>
      <c r="O849" s="78">
        <f t="shared" si="13"/>
        <v>4583.37</v>
      </c>
    </row>
    <row r="850" spans="1:15" x14ac:dyDescent="0.25">
      <c r="A850" s="76" t="s">
        <v>307</v>
      </c>
      <c r="B850" s="76" t="s">
        <v>500</v>
      </c>
      <c r="C850" s="76" t="s">
        <v>506</v>
      </c>
      <c r="D850" s="77">
        <v>125</v>
      </c>
      <c r="E850" s="77">
        <v>125</v>
      </c>
      <c r="F850" s="77">
        <v>125</v>
      </c>
      <c r="G850" s="77">
        <v>125</v>
      </c>
      <c r="H850" s="77">
        <v>125</v>
      </c>
      <c r="I850" s="77">
        <v>125</v>
      </c>
      <c r="J850" s="77">
        <v>125</v>
      </c>
      <c r="K850" s="77">
        <v>125</v>
      </c>
      <c r="L850" s="77">
        <v>125</v>
      </c>
      <c r="M850" s="77">
        <v>125</v>
      </c>
      <c r="N850" s="77">
        <v>125</v>
      </c>
      <c r="O850" s="78">
        <f t="shared" si="13"/>
        <v>1375</v>
      </c>
    </row>
    <row r="851" spans="1:15" x14ac:dyDescent="0.25">
      <c r="A851" s="76" t="s">
        <v>307</v>
      </c>
      <c r="B851" s="76" t="s">
        <v>500</v>
      </c>
      <c r="C851" s="76" t="s">
        <v>507</v>
      </c>
      <c r="D851" s="77">
        <v>83.33</v>
      </c>
      <c r="E851" s="77">
        <v>83.33</v>
      </c>
      <c r="F851" s="77">
        <v>83.33</v>
      </c>
      <c r="G851" s="77">
        <v>83.33</v>
      </c>
      <c r="H851" s="77">
        <v>83.33</v>
      </c>
      <c r="I851" s="77">
        <v>83.33</v>
      </c>
      <c r="J851" s="77">
        <v>83.33</v>
      </c>
      <c r="K851" s="77">
        <v>83.33</v>
      </c>
      <c r="L851" s="77">
        <v>83.33</v>
      </c>
      <c r="M851" s="77">
        <v>83.33</v>
      </c>
      <c r="N851" s="77">
        <v>83.33</v>
      </c>
      <c r="O851" s="78">
        <f t="shared" si="13"/>
        <v>916.63000000000011</v>
      </c>
    </row>
    <row r="852" spans="1:15" x14ac:dyDescent="0.25">
      <c r="A852" s="76" t="s">
        <v>307</v>
      </c>
      <c r="B852" s="76" t="s">
        <v>500</v>
      </c>
      <c r="C852" s="76" t="s">
        <v>508</v>
      </c>
      <c r="D852" s="77">
        <v>3208.33</v>
      </c>
      <c r="E852" s="77">
        <v>3208.33</v>
      </c>
      <c r="F852" s="77">
        <v>3208.33</v>
      </c>
      <c r="G852" s="77">
        <v>3208.33</v>
      </c>
      <c r="H852" s="77">
        <v>3208.33</v>
      </c>
      <c r="I852" s="77">
        <v>3208.33</v>
      </c>
      <c r="J852" s="77">
        <v>3208.33</v>
      </c>
      <c r="K852" s="77">
        <v>3208.33</v>
      </c>
      <c r="L852" s="77">
        <v>3208.33</v>
      </c>
      <c r="M852" s="77">
        <v>3208.33</v>
      </c>
      <c r="N852" s="77">
        <v>3208.33</v>
      </c>
      <c r="O852" s="78">
        <f t="shared" si="13"/>
        <v>35291.630000000005</v>
      </c>
    </row>
    <row r="853" spans="1:15" s="83" customFormat="1" x14ac:dyDescent="0.25">
      <c r="A853" s="80" t="s">
        <v>308</v>
      </c>
      <c r="B853" s="80" t="s">
        <v>500</v>
      </c>
      <c r="C853" s="80" t="s">
        <v>501</v>
      </c>
      <c r="D853" s="81">
        <v>41.67</v>
      </c>
      <c r="E853" s="81">
        <v>41.67</v>
      </c>
      <c r="F853" s="81">
        <v>41.67</v>
      </c>
      <c r="G853" s="81">
        <v>41.67</v>
      </c>
      <c r="H853" s="81">
        <v>41.67</v>
      </c>
      <c r="I853" s="81">
        <v>41.67</v>
      </c>
      <c r="J853" s="81">
        <v>41.67</v>
      </c>
      <c r="K853" s="81">
        <v>41.67</v>
      </c>
      <c r="L853" s="81">
        <v>41.67</v>
      </c>
      <c r="M853" s="81">
        <v>41.67</v>
      </c>
      <c r="N853" s="81">
        <v>41.67</v>
      </c>
      <c r="O853" s="82">
        <f t="shared" si="13"/>
        <v>458.37000000000012</v>
      </c>
    </row>
    <row r="854" spans="1:15" s="83" customFormat="1" x14ac:dyDescent="0.25">
      <c r="A854" s="80" t="s">
        <v>308</v>
      </c>
      <c r="B854" s="80" t="s">
        <v>500</v>
      </c>
      <c r="C854" s="80" t="s">
        <v>502</v>
      </c>
      <c r="D854" s="81">
        <v>375</v>
      </c>
      <c r="E854" s="81">
        <v>375</v>
      </c>
      <c r="F854" s="81">
        <v>375</v>
      </c>
      <c r="G854" s="81">
        <v>375</v>
      </c>
      <c r="H854" s="81">
        <v>375</v>
      </c>
      <c r="I854" s="81">
        <v>375</v>
      </c>
      <c r="J854" s="81">
        <v>375</v>
      </c>
      <c r="K854" s="81">
        <v>375</v>
      </c>
      <c r="L854" s="81">
        <v>375</v>
      </c>
      <c r="M854" s="81">
        <v>375</v>
      </c>
      <c r="N854" s="81">
        <v>375</v>
      </c>
      <c r="O854" s="82">
        <f t="shared" si="13"/>
        <v>4125</v>
      </c>
    </row>
    <row r="855" spans="1:15" s="83" customFormat="1" x14ac:dyDescent="0.25">
      <c r="A855" s="80" t="s">
        <v>308</v>
      </c>
      <c r="B855" s="80" t="s">
        <v>500</v>
      </c>
      <c r="C855" s="80" t="s">
        <v>509</v>
      </c>
      <c r="D855" s="81">
        <v>291.67</v>
      </c>
      <c r="E855" s="81">
        <v>291.67</v>
      </c>
      <c r="F855" s="81">
        <v>291.67</v>
      </c>
      <c r="G855" s="81">
        <v>291.67</v>
      </c>
      <c r="H855" s="81">
        <v>291.67</v>
      </c>
      <c r="I855" s="81">
        <v>291.67</v>
      </c>
      <c r="J855" s="81">
        <v>291.67</v>
      </c>
      <c r="K855" s="81">
        <v>291.67</v>
      </c>
      <c r="L855" s="81">
        <v>291.67</v>
      </c>
      <c r="M855" s="81">
        <v>291.67</v>
      </c>
      <c r="N855" s="81">
        <v>291.67</v>
      </c>
      <c r="O855" s="82">
        <f t="shared" si="13"/>
        <v>3208.3700000000003</v>
      </c>
    </row>
    <row r="856" spans="1:15" s="83" customFormat="1" x14ac:dyDescent="0.25">
      <c r="A856" s="80" t="s">
        <v>308</v>
      </c>
      <c r="B856" s="80" t="s">
        <v>500</v>
      </c>
      <c r="C856" s="80" t="s">
        <v>512</v>
      </c>
      <c r="D856" s="81">
        <v>18291.669999999998</v>
      </c>
      <c r="E856" s="81">
        <v>18291.669999999998</v>
      </c>
      <c r="F856" s="81">
        <v>18291.669999999998</v>
      </c>
      <c r="G856" s="81">
        <v>18291.669999999998</v>
      </c>
      <c r="H856" s="81">
        <v>18291.669999999998</v>
      </c>
      <c r="I856" s="81">
        <v>18291.669999999998</v>
      </c>
      <c r="J856" s="81">
        <v>18291.669999999998</v>
      </c>
      <c r="K856" s="81">
        <v>18291.669999999998</v>
      </c>
      <c r="L856" s="81">
        <v>18291.669999999998</v>
      </c>
      <c r="M856" s="81">
        <v>18291.669999999998</v>
      </c>
      <c r="N856" s="81">
        <v>18291.669999999998</v>
      </c>
      <c r="O856" s="82">
        <f t="shared" si="13"/>
        <v>201208.36999999994</v>
      </c>
    </row>
    <row r="857" spans="1:15" s="83" customFormat="1" x14ac:dyDescent="0.25">
      <c r="A857" s="80" t="s">
        <v>308</v>
      </c>
      <c r="B857" s="80" t="s">
        <v>500</v>
      </c>
      <c r="C857" s="80" t="s">
        <v>503</v>
      </c>
      <c r="D857" s="81">
        <v>166.67</v>
      </c>
      <c r="E857" s="81">
        <v>166.67</v>
      </c>
      <c r="F857" s="81">
        <v>166.67</v>
      </c>
      <c r="G857" s="81">
        <v>166.67</v>
      </c>
      <c r="H857" s="81">
        <v>166.67</v>
      </c>
      <c r="I857" s="81">
        <v>166.67</v>
      </c>
      <c r="J857" s="81">
        <v>166.67</v>
      </c>
      <c r="K857" s="81">
        <v>166.67</v>
      </c>
      <c r="L857" s="81">
        <v>166.67</v>
      </c>
      <c r="M857" s="81">
        <v>166.67</v>
      </c>
      <c r="N857" s="81">
        <v>166.67</v>
      </c>
      <c r="O857" s="82">
        <f t="shared" si="13"/>
        <v>1833.3700000000001</v>
      </c>
    </row>
    <row r="858" spans="1:15" s="83" customFormat="1" x14ac:dyDescent="0.25">
      <c r="A858" s="80" t="s">
        <v>308</v>
      </c>
      <c r="B858" s="80" t="s">
        <v>500</v>
      </c>
      <c r="C858" s="80" t="s">
        <v>504</v>
      </c>
      <c r="D858" s="81">
        <v>166.67</v>
      </c>
      <c r="E858" s="81">
        <v>166.67</v>
      </c>
      <c r="F858" s="81">
        <v>166.67</v>
      </c>
      <c r="G858" s="81">
        <v>166.67</v>
      </c>
      <c r="H858" s="81">
        <v>166.67</v>
      </c>
      <c r="I858" s="81">
        <v>166.67</v>
      </c>
      <c r="J858" s="81">
        <v>166.67</v>
      </c>
      <c r="K858" s="81">
        <v>166.67</v>
      </c>
      <c r="L858" s="81">
        <v>166.67</v>
      </c>
      <c r="M858" s="81">
        <v>166.67</v>
      </c>
      <c r="N858" s="81">
        <v>166.67</v>
      </c>
      <c r="O858" s="82">
        <f t="shared" si="13"/>
        <v>1833.3700000000001</v>
      </c>
    </row>
    <row r="859" spans="1:15" s="83" customFormat="1" x14ac:dyDescent="0.25">
      <c r="A859" s="80" t="s">
        <v>308</v>
      </c>
      <c r="B859" s="80" t="s">
        <v>500</v>
      </c>
      <c r="C859" s="80" t="s">
        <v>505</v>
      </c>
      <c r="D859" s="81">
        <v>83.33</v>
      </c>
      <c r="E859" s="81">
        <v>83.33</v>
      </c>
      <c r="F859" s="81">
        <v>83.33</v>
      </c>
      <c r="G859" s="81">
        <v>83.33</v>
      </c>
      <c r="H859" s="81">
        <v>83.33</v>
      </c>
      <c r="I859" s="81">
        <v>83.33</v>
      </c>
      <c r="J859" s="81">
        <v>83.33</v>
      </c>
      <c r="K859" s="81">
        <v>83.33</v>
      </c>
      <c r="L859" s="81">
        <v>83.33</v>
      </c>
      <c r="M859" s="81">
        <v>83.33</v>
      </c>
      <c r="N859" s="81">
        <v>83.33</v>
      </c>
      <c r="O859" s="82">
        <f t="shared" si="13"/>
        <v>916.63000000000011</v>
      </c>
    </row>
    <row r="860" spans="1:15" s="83" customFormat="1" x14ac:dyDescent="0.25">
      <c r="A860" s="80" t="s">
        <v>308</v>
      </c>
      <c r="B860" s="80" t="s">
        <v>500</v>
      </c>
      <c r="C860" s="80" t="s">
        <v>507</v>
      </c>
      <c r="D860" s="81">
        <v>41.67</v>
      </c>
      <c r="E860" s="81">
        <v>41.67</v>
      </c>
      <c r="F860" s="81">
        <v>41.67</v>
      </c>
      <c r="G860" s="81">
        <v>41.67</v>
      </c>
      <c r="H860" s="81">
        <v>41.67</v>
      </c>
      <c r="I860" s="81">
        <v>41.67</v>
      </c>
      <c r="J860" s="81">
        <v>41.67</v>
      </c>
      <c r="K860" s="81">
        <v>41.67</v>
      </c>
      <c r="L860" s="81">
        <v>41.67</v>
      </c>
      <c r="M860" s="81">
        <v>41.67</v>
      </c>
      <c r="N860" s="81">
        <v>41.67</v>
      </c>
      <c r="O860" s="82">
        <f t="shared" si="13"/>
        <v>458.37000000000012</v>
      </c>
    </row>
    <row r="861" spans="1:15" s="83" customFormat="1" x14ac:dyDescent="0.25">
      <c r="A861" s="80" t="s">
        <v>308</v>
      </c>
      <c r="B861" s="80" t="s">
        <v>500</v>
      </c>
      <c r="C861" s="80" t="s">
        <v>508</v>
      </c>
      <c r="D861" s="81">
        <v>125</v>
      </c>
      <c r="E861" s="81">
        <v>125</v>
      </c>
      <c r="F861" s="81">
        <v>125</v>
      </c>
      <c r="G861" s="81">
        <v>125</v>
      </c>
      <c r="H861" s="81">
        <v>125</v>
      </c>
      <c r="I861" s="81">
        <v>125</v>
      </c>
      <c r="J861" s="81">
        <v>125</v>
      </c>
      <c r="K861" s="81">
        <v>125</v>
      </c>
      <c r="L861" s="81">
        <v>125</v>
      </c>
      <c r="M861" s="81">
        <v>125</v>
      </c>
      <c r="N861" s="81">
        <v>125</v>
      </c>
      <c r="O861" s="82">
        <f t="shared" si="13"/>
        <v>1375</v>
      </c>
    </row>
    <row r="862" spans="1:15" s="83" customFormat="1" x14ac:dyDescent="0.25">
      <c r="A862" s="80" t="s">
        <v>308</v>
      </c>
      <c r="B862" s="80" t="s">
        <v>500</v>
      </c>
      <c r="C862" s="80" t="s">
        <v>506</v>
      </c>
      <c r="D862" s="81"/>
      <c r="E862" s="81"/>
      <c r="F862" s="81"/>
      <c r="G862" s="81"/>
      <c r="H862" s="81"/>
      <c r="I862" s="81"/>
      <c r="J862" s="81"/>
      <c r="K862" s="81"/>
      <c r="L862" s="81"/>
      <c r="M862" s="81"/>
      <c r="N862" s="81"/>
      <c r="O862" s="82">
        <f t="shared" si="13"/>
        <v>0</v>
      </c>
    </row>
    <row r="863" spans="1:15" x14ac:dyDescent="0.25">
      <c r="A863" s="76" t="s">
        <v>309</v>
      </c>
      <c r="B863" s="76" t="s">
        <v>500</v>
      </c>
      <c r="C863" s="76" t="s">
        <v>501</v>
      </c>
      <c r="D863" s="77">
        <v>166.67</v>
      </c>
      <c r="E863" s="77">
        <v>166.67</v>
      </c>
      <c r="F863" s="77">
        <v>166.67</v>
      </c>
      <c r="G863" s="77">
        <v>166.67</v>
      </c>
      <c r="H863" s="77">
        <v>166.67</v>
      </c>
      <c r="I863" s="77">
        <v>166.67</v>
      </c>
      <c r="J863" s="77">
        <v>166.67</v>
      </c>
      <c r="K863" s="77">
        <v>166.67</v>
      </c>
      <c r="L863" s="77">
        <v>166.67</v>
      </c>
      <c r="M863" s="77">
        <v>166.67</v>
      </c>
      <c r="N863" s="77">
        <v>166.67</v>
      </c>
      <c r="O863" s="78">
        <f t="shared" si="13"/>
        <v>1833.3700000000001</v>
      </c>
    </row>
    <row r="864" spans="1:15" x14ac:dyDescent="0.25">
      <c r="A864" s="76" t="s">
        <v>309</v>
      </c>
      <c r="B864" s="76" t="s">
        <v>500</v>
      </c>
      <c r="C864" s="76" t="s">
        <v>502</v>
      </c>
      <c r="D864" s="77">
        <v>41.67</v>
      </c>
      <c r="E864" s="77">
        <v>41.67</v>
      </c>
      <c r="F864" s="77">
        <v>41.67</v>
      </c>
      <c r="G864" s="77">
        <v>41.67</v>
      </c>
      <c r="H864" s="77">
        <v>41.67</v>
      </c>
      <c r="I864" s="77">
        <v>41.67</v>
      </c>
      <c r="J864" s="77">
        <v>41.67</v>
      </c>
      <c r="K864" s="77">
        <v>41.67</v>
      </c>
      <c r="L864" s="77">
        <v>41.67</v>
      </c>
      <c r="M864" s="77">
        <v>41.67</v>
      </c>
      <c r="N864" s="77">
        <v>41.67</v>
      </c>
      <c r="O864" s="78">
        <f t="shared" si="13"/>
        <v>458.37000000000012</v>
      </c>
    </row>
    <row r="865" spans="1:15" x14ac:dyDescent="0.25">
      <c r="A865" s="76" t="s">
        <v>309</v>
      </c>
      <c r="B865" s="76" t="s">
        <v>500</v>
      </c>
      <c r="C865" s="76" t="s">
        <v>509</v>
      </c>
      <c r="D865" s="77">
        <v>375</v>
      </c>
      <c r="E865" s="77">
        <v>375</v>
      </c>
      <c r="F865" s="77">
        <v>375</v>
      </c>
      <c r="G865" s="77">
        <v>375</v>
      </c>
      <c r="H865" s="77">
        <v>375</v>
      </c>
      <c r="I865" s="77">
        <v>375</v>
      </c>
      <c r="J865" s="77">
        <v>375</v>
      </c>
      <c r="K865" s="77">
        <v>375</v>
      </c>
      <c r="L865" s="77">
        <v>375</v>
      </c>
      <c r="M865" s="77">
        <v>375</v>
      </c>
      <c r="N865" s="77">
        <v>375</v>
      </c>
      <c r="O865" s="78">
        <f t="shared" si="13"/>
        <v>4125</v>
      </c>
    </row>
    <row r="866" spans="1:15" x14ac:dyDescent="0.25">
      <c r="A866" s="76" t="s">
        <v>309</v>
      </c>
      <c r="B866" s="76" t="s">
        <v>500</v>
      </c>
      <c r="C866" s="76" t="s">
        <v>503</v>
      </c>
      <c r="D866" s="77">
        <v>250</v>
      </c>
      <c r="E866" s="77">
        <v>250</v>
      </c>
      <c r="F866" s="77">
        <v>250</v>
      </c>
      <c r="G866" s="77">
        <v>250</v>
      </c>
      <c r="H866" s="77">
        <v>250</v>
      </c>
      <c r="I866" s="77">
        <v>250</v>
      </c>
      <c r="J866" s="77">
        <v>250</v>
      </c>
      <c r="K866" s="77">
        <v>250</v>
      </c>
      <c r="L866" s="77">
        <v>250</v>
      </c>
      <c r="M866" s="77">
        <v>250</v>
      </c>
      <c r="N866" s="77">
        <v>250</v>
      </c>
      <c r="O866" s="78">
        <f t="shared" si="13"/>
        <v>2750</v>
      </c>
    </row>
    <row r="867" spans="1:15" x14ac:dyDescent="0.25">
      <c r="A867" s="76" t="s">
        <v>309</v>
      </c>
      <c r="B867" s="76" t="s">
        <v>500</v>
      </c>
      <c r="C867" s="76" t="s">
        <v>504</v>
      </c>
      <c r="D867" s="77">
        <v>83.33</v>
      </c>
      <c r="E867" s="77">
        <v>83.33</v>
      </c>
      <c r="F867" s="77">
        <v>83.33</v>
      </c>
      <c r="G867" s="77">
        <v>83.33</v>
      </c>
      <c r="H867" s="77">
        <v>83.33</v>
      </c>
      <c r="I867" s="77">
        <v>83.33</v>
      </c>
      <c r="J867" s="77">
        <v>83.33</v>
      </c>
      <c r="K867" s="77">
        <v>83.33</v>
      </c>
      <c r="L867" s="77">
        <v>83.33</v>
      </c>
      <c r="M867" s="77">
        <v>83.33</v>
      </c>
      <c r="N867" s="77">
        <v>83.33</v>
      </c>
      <c r="O867" s="78">
        <f t="shared" si="13"/>
        <v>916.63000000000011</v>
      </c>
    </row>
    <row r="868" spans="1:15" x14ac:dyDescent="0.25">
      <c r="A868" s="76" t="s">
        <v>309</v>
      </c>
      <c r="B868" s="76" t="s">
        <v>500</v>
      </c>
      <c r="C868" s="76" t="s">
        <v>505</v>
      </c>
      <c r="D868" s="77">
        <v>166.67</v>
      </c>
      <c r="E868" s="77">
        <v>166.67</v>
      </c>
      <c r="F868" s="77">
        <v>166.67</v>
      </c>
      <c r="G868" s="77">
        <v>166.67</v>
      </c>
      <c r="H868" s="77">
        <v>166.67</v>
      </c>
      <c r="I868" s="77">
        <v>166.67</v>
      </c>
      <c r="J868" s="77">
        <v>166.67</v>
      </c>
      <c r="K868" s="77">
        <v>166.67</v>
      </c>
      <c r="L868" s="77">
        <v>166.67</v>
      </c>
      <c r="M868" s="77">
        <v>166.67</v>
      </c>
      <c r="N868" s="77">
        <v>166.67</v>
      </c>
      <c r="O868" s="78">
        <f t="shared" si="13"/>
        <v>1833.3700000000001</v>
      </c>
    </row>
    <row r="869" spans="1:15" x14ac:dyDescent="0.25">
      <c r="A869" s="76" t="s">
        <v>309</v>
      </c>
      <c r="B869" s="76" t="s">
        <v>500</v>
      </c>
      <c r="C869" s="76" t="s">
        <v>506</v>
      </c>
      <c r="D869" s="77">
        <v>83.33</v>
      </c>
      <c r="E869" s="77">
        <v>83.33</v>
      </c>
      <c r="F869" s="77">
        <v>83.33</v>
      </c>
      <c r="G869" s="77">
        <v>83.33</v>
      </c>
      <c r="H869" s="77">
        <v>83.33</v>
      </c>
      <c r="I869" s="77">
        <v>83.33</v>
      </c>
      <c r="J869" s="77">
        <v>83.33</v>
      </c>
      <c r="K869" s="77">
        <v>83.33</v>
      </c>
      <c r="L869" s="77">
        <v>83.33</v>
      </c>
      <c r="M869" s="77">
        <v>83.33</v>
      </c>
      <c r="N869" s="77">
        <v>83.33</v>
      </c>
      <c r="O869" s="78">
        <f t="shared" si="13"/>
        <v>916.63000000000011</v>
      </c>
    </row>
    <row r="870" spans="1:15" x14ac:dyDescent="0.25">
      <c r="A870" s="76" t="s">
        <v>309</v>
      </c>
      <c r="B870" s="76" t="s">
        <v>500</v>
      </c>
      <c r="C870" s="76" t="s">
        <v>507</v>
      </c>
      <c r="D870" s="77">
        <v>41.67</v>
      </c>
      <c r="E870" s="77">
        <v>41.67</v>
      </c>
      <c r="F870" s="77">
        <v>41.67</v>
      </c>
      <c r="G870" s="77">
        <v>41.67</v>
      </c>
      <c r="H870" s="77">
        <v>41.67</v>
      </c>
      <c r="I870" s="77">
        <v>41.67</v>
      </c>
      <c r="J870" s="77">
        <v>41.67</v>
      </c>
      <c r="K870" s="77">
        <v>41.67</v>
      </c>
      <c r="L870" s="77">
        <v>41.67</v>
      </c>
      <c r="M870" s="77">
        <v>41.67</v>
      </c>
      <c r="N870" s="77">
        <v>41.67</v>
      </c>
      <c r="O870" s="78">
        <f t="shared" si="13"/>
        <v>458.37000000000012</v>
      </c>
    </row>
    <row r="871" spans="1:15" x14ac:dyDescent="0.25">
      <c r="A871" s="76" t="s">
        <v>309</v>
      </c>
      <c r="B871" s="76" t="s">
        <v>500</v>
      </c>
      <c r="C871" s="76" t="s">
        <v>508</v>
      </c>
      <c r="D871" s="77">
        <v>166.67</v>
      </c>
      <c r="E871" s="77">
        <v>166.67</v>
      </c>
      <c r="F871" s="77">
        <v>166.67</v>
      </c>
      <c r="G871" s="77">
        <v>166.67</v>
      </c>
      <c r="H871" s="77">
        <v>166.67</v>
      </c>
      <c r="I871" s="77">
        <v>166.67</v>
      </c>
      <c r="J871" s="77">
        <v>166.67</v>
      </c>
      <c r="K871" s="77">
        <v>166.67</v>
      </c>
      <c r="L871" s="77">
        <v>166.67</v>
      </c>
      <c r="M871" s="77">
        <v>166.67</v>
      </c>
      <c r="N871" s="77">
        <v>166.67</v>
      </c>
      <c r="O871" s="78">
        <f t="shared" si="13"/>
        <v>1833.3700000000001</v>
      </c>
    </row>
    <row r="872" spans="1:15" x14ac:dyDescent="0.25">
      <c r="A872" s="76" t="s">
        <v>309</v>
      </c>
      <c r="B872" s="76" t="s">
        <v>500</v>
      </c>
      <c r="C872" s="76" t="s">
        <v>510</v>
      </c>
      <c r="O872" s="78">
        <f t="shared" si="13"/>
        <v>0</v>
      </c>
    </row>
    <row r="873" spans="1:15" s="83" customFormat="1" x14ac:dyDescent="0.25">
      <c r="A873" s="80" t="s">
        <v>310</v>
      </c>
      <c r="B873" s="80" t="s">
        <v>500</v>
      </c>
      <c r="C873" s="80" t="s">
        <v>501</v>
      </c>
      <c r="D873" s="81">
        <v>23875</v>
      </c>
      <c r="E873" s="81">
        <v>23875</v>
      </c>
      <c r="F873" s="81">
        <v>23875</v>
      </c>
      <c r="G873" s="81">
        <v>23875</v>
      </c>
      <c r="H873" s="81">
        <v>23875</v>
      </c>
      <c r="I873" s="81">
        <v>23875</v>
      </c>
      <c r="J873" s="81">
        <v>23875</v>
      </c>
      <c r="K873" s="81">
        <v>23875</v>
      </c>
      <c r="L873" s="81">
        <v>23875</v>
      </c>
      <c r="M873" s="81">
        <v>23875</v>
      </c>
      <c r="N873" s="81">
        <v>23875</v>
      </c>
      <c r="O873" s="82">
        <f t="shared" si="13"/>
        <v>262625</v>
      </c>
    </row>
    <row r="874" spans="1:15" s="83" customFormat="1" x14ac:dyDescent="0.25">
      <c r="A874" s="80" t="s">
        <v>310</v>
      </c>
      <c r="B874" s="80" t="s">
        <v>500</v>
      </c>
      <c r="C874" s="80" t="s">
        <v>510</v>
      </c>
      <c r="D874" s="81">
        <v>1833.33</v>
      </c>
      <c r="E874" s="81">
        <v>1833.33</v>
      </c>
      <c r="F874" s="81">
        <v>1833.33</v>
      </c>
      <c r="G874" s="81">
        <v>1833.33</v>
      </c>
      <c r="H874" s="81">
        <v>1833.33</v>
      </c>
      <c r="I874" s="81">
        <v>1833.33</v>
      </c>
      <c r="J874" s="81">
        <v>1833.33</v>
      </c>
      <c r="K874" s="81">
        <v>1833.33</v>
      </c>
      <c r="L874" s="81">
        <v>1833.33</v>
      </c>
      <c r="M874" s="81">
        <v>1833.33</v>
      </c>
      <c r="N874" s="81">
        <v>1833.33</v>
      </c>
      <c r="O874" s="82">
        <f t="shared" si="13"/>
        <v>20166.630000000005</v>
      </c>
    </row>
    <row r="875" spans="1:15" s="83" customFormat="1" x14ac:dyDescent="0.25">
      <c r="A875" s="80" t="s">
        <v>310</v>
      </c>
      <c r="B875" s="80" t="s">
        <v>500</v>
      </c>
      <c r="C875" s="80" t="s">
        <v>502</v>
      </c>
      <c r="D875" s="81">
        <v>12208.33</v>
      </c>
      <c r="E875" s="81">
        <v>12208.33</v>
      </c>
      <c r="F875" s="81">
        <v>12208.33</v>
      </c>
      <c r="G875" s="81">
        <v>12208.33</v>
      </c>
      <c r="H875" s="81">
        <v>12208.33</v>
      </c>
      <c r="I875" s="81">
        <v>12208.33</v>
      </c>
      <c r="J875" s="81">
        <v>12208.33</v>
      </c>
      <c r="K875" s="81">
        <v>12208.33</v>
      </c>
      <c r="L875" s="81">
        <v>12208.33</v>
      </c>
      <c r="M875" s="81">
        <v>12208.33</v>
      </c>
      <c r="N875" s="81">
        <v>12208.33</v>
      </c>
      <c r="O875" s="82">
        <f t="shared" si="13"/>
        <v>134291.63</v>
      </c>
    </row>
    <row r="876" spans="1:15" s="83" customFormat="1" x14ac:dyDescent="0.25">
      <c r="A876" s="80" t="s">
        <v>310</v>
      </c>
      <c r="B876" s="80" t="s">
        <v>500</v>
      </c>
      <c r="C876" s="80" t="s">
        <v>509</v>
      </c>
      <c r="D876" s="81">
        <v>103083.33</v>
      </c>
      <c r="E876" s="81">
        <v>103083.33</v>
      </c>
      <c r="F876" s="81">
        <v>103083.33</v>
      </c>
      <c r="G876" s="81">
        <v>103083.33</v>
      </c>
      <c r="H876" s="81">
        <v>103083.33</v>
      </c>
      <c r="I876" s="81">
        <v>103083.33</v>
      </c>
      <c r="J876" s="81">
        <v>103083.33</v>
      </c>
      <c r="K876" s="81">
        <v>103083.33</v>
      </c>
      <c r="L876" s="81">
        <v>103083.33</v>
      </c>
      <c r="M876" s="81">
        <v>103083.33</v>
      </c>
      <c r="N876" s="81">
        <v>103083.33</v>
      </c>
      <c r="O876" s="82">
        <f t="shared" si="13"/>
        <v>1133916.6299999999</v>
      </c>
    </row>
    <row r="877" spans="1:15" s="83" customFormat="1" x14ac:dyDescent="0.25">
      <c r="A877" s="80" t="s">
        <v>310</v>
      </c>
      <c r="B877" s="80" t="s">
        <v>500</v>
      </c>
      <c r="C877" s="80" t="s">
        <v>511</v>
      </c>
      <c r="D877" s="81">
        <v>114125</v>
      </c>
      <c r="E877" s="81">
        <v>114125</v>
      </c>
      <c r="F877" s="81">
        <v>114125</v>
      </c>
      <c r="G877" s="81">
        <v>114125</v>
      </c>
      <c r="H877" s="81">
        <v>114125</v>
      </c>
      <c r="I877" s="81">
        <v>114125</v>
      </c>
      <c r="J877" s="81">
        <v>114125</v>
      </c>
      <c r="K877" s="81">
        <v>114125</v>
      </c>
      <c r="L877" s="81">
        <v>114125</v>
      </c>
      <c r="M877" s="81">
        <v>114125</v>
      </c>
      <c r="N877" s="81">
        <v>114125</v>
      </c>
      <c r="O877" s="82">
        <f t="shared" si="13"/>
        <v>1255375</v>
      </c>
    </row>
    <row r="878" spans="1:15" s="83" customFormat="1" x14ac:dyDescent="0.25">
      <c r="A878" s="80" t="s">
        <v>310</v>
      </c>
      <c r="B878" s="80" t="s">
        <v>500</v>
      </c>
      <c r="C878" s="80" t="s">
        <v>503</v>
      </c>
      <c r="D878" s="81">
        <v>16541.669999999998</v>
      </c>
      <c r="E878" s="81">
        <v>16541.669999999998</v>
      </c>
      <c r="F878" s="81">
        <v>16541.669999999998</v>
      </c>
      <c r="G878" s="81">
        <v>16541.669999999998</v>
      </c>
      <c r="H878" s="81">
        <v>16541.669999999998</v>
      </c>
      <c r="I878" s="81">
        <v>16541.669999999998</v>
      </c>
      <c r="J878" s="81">
        <v>16541.669999999998</v>
      </c>
      <c r="K878" s="81">
        <v>16541.669999999998</v>
      </c>
      <c r="L878" s="81">
        <v>16541.669999999998</v>
      </c>
      <c r="M878" s="81">
        <v>16541.669999999998</v>
      </c>
      <c r="N878" s="81">
        <v>16541.669999999998</v>
      </c>
      <c r="O878" s="82">
        <f t="shared" si="13"/>
        <v>181958.36999999994</v>
      </c>
    </row>
    <row r="879" spans="1:15" s="83" customFormat="1" x14ac:dyDescent="0.25">
      <c r="A879" s="80" t="s">
        <v>310</v>
      </c>
      <c r="B879" s="80" t="s">
        <v>500</v>
      </c>
      <c r="C879" s="80" t="s">
        <v>504</v>
      </c>
      <c r="D879" s="81">
        <v>7708.33</v>
      </c>
      <c r="E879" s="81">
        <v>7708.33</v>
      </c>
      <c r="F879" s="81">
        <v>7708.33</v>
      </c>
      <c r="G879" s="81">
        <v>7708.33</v>
      </c>
      <c r="H879" s="81">
        <v>7708.33</v>
      </c>
      <c r="I879" s="81">
        <v>7708.33</v>
      </c>
      <c r="J879" s="81">
        <v>7708.33</v>
      </c>
      <c r="K879" s="81">
        <v>7708.33</v>
      </c>
      <c r="L879" s="81">
        <v>7708.33</v>
      </c>
      <c r="M879" s="81">
        <v>7708.33</v>
      </c>
      <c r="N879" s="81">
        <v>7708.33</v>
      </c>
      <c r="O879" s="82">
        <f t="shared" si="13"/>
        <v>84791.63</v>
      </c>
    </row>
    <row r="880" spans="1:15" s="83" customFormat="1" x14ac:dyDescent="0.25">
      <c r="A880" s="80" t="s">
        <v>310</v>
      </c>
      <c r="B880" s="80" t="s">
        <v>500</v>
      </c>
      <c r="C880" s="80" t="s">
        <v>505</v>
      </c>
      <c r="D880" s="81">
        <v>12666.67</v>
      </c>
      <c r="E880" s="81">
        <v>12666.67</v>
      </c>
      <c r="F880" s="81">
        <v>12666.67</v>
      </c>
      <c r="G880" s="81">
        <v>12666.67</v>
      </c>
      <c r="H880" s="81">
        <v>12666.67</v>
      </c>
      <c r="I880" s="81">
        <v>12666.67</v>
      </c>
      <c r="J880" s="81">
        <v>12666.67</v>
      </c>
      <c r="K880" s="81">
        <v>12666.67</v>
      </c>
      <c r="L880" s="81">
        <v>12666.67</v>
      </c>
      <c r="M880" s="81">
        <v>12666.67</v>
      </c>
      <c r="N880" s="81">
        <v>12666.67</v>
      </c>
      <c r="O880" s="82">
        <f t="shared" si="13"/>
        <v>139333.37</v>
      </c>
    </row>
    <row r="881" spans="1:15" s="83" customFormat="1" x14ac:dyDescent="0.25">
      <c r="A881" s="80" t="s">
        <v>310</v>
      </c>
      <c r="B881" s="80" t="s">
        <v>500</v>
      </c>
      <c r="C881" s="80" t="s">
        <v>506</v>
      </c>
      <c r="D881" s="81">
        <v>5125</v>
      </c>
      <c r="E881" s="81">
        <v>5125</v>
      </c>
      <c r="F881" s="81">
        <v>5125</v>
      </c>
      <c r="G881" s="81">
        <v>5125</v>
      </c>
      <c r="H881" s="81">
        <v>5125</v>
      </c>
      <c r="I881" s="81">
        <v>5125</v>
      </c>
      <c r="J881" s="81">
        <v>5125</v>
      </c>
      <c r="K881" s="81">
        <v>5125</v>
      </c>
      <c r="L881" s="81">
        <v>5125</v>
      </c>
      <c r="M881" s="81">
        <v>5125</v>
      </c>
      <c r="N881" s="81">
        <v>5125</v>
      </c>
      <c r="O881" s="82">
        <f t="shared" si="13"/>
        <v>56375</v>
      </c>
    </row>
    <row r="882" spans="1:15" s="83" customFormat="1" x14ac:dyDescent="0.25">
      <c r="A882" s="80" t="s">
        <v>310</v>
      </c>
      <c r="B882" s="80" t="s">
        <v>500</v>
      </c>
      <c r="C882" s="80" t="s">
        <v>507</v>
      </c>
      <c r="D882" s="81">
        <v>2791.67</v>
      </c>
      <c r="E882" s="81">
        <v>2791.67</v>
      </c>
      <c r="F882" s="81">
        <v>2791.67</v>
      </c>
      <c r="G882" s="81">
        <v>2791.67</v>
      </c>
      <c r="H882" s="81">
        <v>2791.67</v>
      </c>
      <c r="I882" s="81">
        <v>2791.67</v>
      </c>
      <c r="J882" s="81">
        <v>2791.67</v>
      </c>
      <c r="K882" s="81">
        <v>2791.67</v>
      </c>
      <c r="L882" s="81">
        <v>2791.67</v>
      </c>
      <c r="M882" s="81">
        <v>2791.67</v>
      </c>
      <c r="N882" s="81">
        <v>2791.67</v>
      </c>
      <c r="O882" s="82">
        <f t="shared" si="13"/>
        <v>30708.369999999995</v>
      </c>
    </row>
    <row r="883" spans="1:15" s="83" customFormat="1" x14ac:dyDescent="0.25">
      <c r="A883" s="80" t="s">
        <v>310</v>
      </c>
      <c r="B883" s="80" t="s">
        <v>500</v>
      </c>
      <c r="C883" s="80" t="s">
        <v>508</v>
      </c>
      <c r="D883" s="81">
        <v>17541.669999999998</v>
      </c>
      <c r="E883" s="81">
        <v>17541.669999999998</v>
      </c>
      <c r="F883" s="81">
        <v>17541.669999999998</v>
      </c>
      <c r="G883" s="81">
        <v>17541.669999999998</v>
      </c>
      <c r="H883" s="81">
        <v>17541.669999999998</v>
      </c>
      <c r="I883" s="81">
        <v>17541.669999999998</v>
      </c>
      <c r="J883" s="81">
        <v>17541.669999999998</v>
      </c>
      <c r="K883" s="81">
        <v>17541.669999999998</v>
      </c>
      <c r="L883" s="81">
        <v>17541.669999999998</v>
      </c>
      <c r="M883" s="81">
        <v>17541.669999999998</v>
      </c>
      <c r="N883" s="81">
        <v>17541.669999999998</v>
      </c>
      <c r="O883" s="82">
        <f t="shared" si="13"/>
        <v>192958.36999999994</v>
      </c>
    </row>
    <row r="884" spans="1:15" x14ac:dyDescent="0.25">
      <c r="A884" s="76" t="s">
        <v>311</v>
      </c>
      <c r="B884" s="76" t="s">
        <v>500</v>
      </c>
      <c r="C884" s="76" t="s">
        <v>501</v>
      </c>
      <c r="D884" s="77">
        <v>250</v>
      </c>
      <c r="E884" s="77">
        <v>250</v>
      </c>
      <c r="F884" s="77">
        <v>250</v>
      </c>
      <c r="G884" s="77">
        <v>250</v>
      </c>
      <c r="H884" s="77">
        <v>250</v>
      </c>
      <c r="I884" s="77">
        <v>250</v>
      </c>
      <c r="J884" s="77">
        <v>250</v>
      </c>
      <c r="K884" s="77">
        <v>250</v>
      </c>
      <c r="L884" s="77">
        <v>250</v>
      </c>
      <c r="M884" s="77">
        <v>250</v>
      </c>
      <c r="N884" s="77">
        <v>250</v>
      </c>
      <c r="O884" s="78">
        <f t="shared" si="13"/>
        <v>2750</v>
      </c>
    </row>
    <row r="885" spans="1:15" x14ac:dyDescent="0.25">
      <c r="A885" s="76" t="s">
        <v>311</v>
      </c>
      <c r="B885" s="76" t="s">
        <v>500</v>
      </c>
      <c r="C885" s="76" t="s">
        <v>510</v>
      </c>
      <c r="D885" s="77">
        <v>166.67</v>
      </c>
      <c r="E885" s="77">
        <v>166.67</v>
      </c>
      <c r="F885" s="77">
        <v>166.67</v>
      </c>
      <c r="G885" s="77">
        <v>166.67</v>
      </c>
      <c r="H885" s="77">
        <v>166.67</v>
      </c>
      <c r="I885" s="77">
        <v>166.67</v>
      </c>
      <c r="J885" s="77">
        <v>166.67</v>
      </c>
      <c r="K885" s="77">
        <v>166.67</v>
      </c>
      <c r="L885" s="77">
        <v>166.67</v>
      </c>
      <c r="M885" s="77">
        <v>166.67</v>
      </c>
      <c r="N885" s="77">
        <v>166.67</v>
      </c>
      <c r="O885" s="78">
        <f t="shared" si="13"/>
        <v>1833.3700000000001</v>
      </c>
    </row>
    <row r="886" spans="1:15" x14ac:dyDescent="0.25">
      <c r="A886" s="76" t="s">
        <v>311</v>
      </c>
      <c r="B886" s="76" t="s">
        <v>500</v>
      </c>
      <c r="C886" s="76" t="s">
        <v>502</v>
      </c>
      <c r="D886" s="77">
        <v>500</v>
      </c>
      <c r="E886" s="77">
        <v>500</v>
      </c>
      <c r="F886" s="77">
        <v>500</v>
      </c>
      <c r="G886" s="77">
        <v>500</v>
      </c>
      <c r="H886" s="77">
        <v>500</v>
      </c>
      <c r="I886" s="77">
        <v>500</v>
      </c>
      <c r="J886" s="77">
        <v>500</v>
      </c>
      <c r="K886" s="77">
        <v>500</v>
      </c>
      <c r="L886" s="77">
        <v>500</v>
      </c>
      <c r="M886" s="77">
        <v>500</v>
      </c>
      <c r="N886" s="77">
        <v>500</v>
      </c>
      <c r="O886" s="78">
        <f t="shared" si="13"/>
        <v>5500</v>
      </c>
    </row>
    <row r="887" spans="1:15" x14ac:dyDescent="0.25">
      <c r="A887" s="76" t="s">
        <v>311</v>
      </c>
      <c r="B887" s="76" t="s">
        <v>500</v>
      </c>
      <c r="C887" s="76" t="s">
        <v>509</v>
      </c>
      <c r="D887" s="77">
        <v>6583.33</v>
      </c>
      <c r="E887" s="77">
        <v>6583.33</v>
      </c>
      <c r="F887" s="77">
        <v>6583.33</v>
      </c>
      <c r="G887" s="77">
        <v>6583.33</v>
      </c>
      <c r="H887" s="77">
        <v>6583.33</v>
      </c>
      <c r="I887" s="77">
        <v>6583.33</v>
      </c>
      <c r="J887" s="77">
        <v>6583.33</v>
      </c>
      <c r="K887" s="77">
        <v>6583.33</v>
      </c>
      <c r="L887" s="77">
        <v>6583.33</v>
      </c>
      <c r="M887" s="77">
        <v>6583.33</v>
      </c>
      <c r="N887" s="77">
        <v>6583.33</v>
      </c>
      <c r="O887" s="78">
        <f t="shared" si="13"/>
        <v>72416.63</v>
      </c>
    </row>
    <row r="888" spans="1:15" x14ac:dyDescent="0.25">
      <c r="A888" s="76" t="s">
        <v>311</v>
      </c>
      <c r="B888" s="76" t="s">
        <v>500</v>
      </c>
      <c r="C888" s="76" t="s">
        <v>511</v>
      </c>
      <c r="D888" s="77">
        <v>2875</v>
      </c>
      <c r="E888" s="77">
        <v>2875</v>
      </c>
      <c r="F888" s="77">
        <v>2875</v>
      </c>
      <c r="G888" s="77">
        <v>2875</v>
      </c>
      <c r="H888" s="77">
        <v>2875</v>
      </c>
      <c r="I888" s="77">
        <v>2875</v>
      </c>
      <c r="J888" s="77">
        <v>2875</v>
      </c>
      <c r="K888" s="77">
        <v>2875</v>
      </c>
      <c r="L888" s="77">
        <v>2875</v>
      </c>
      <c r="M888" s="77">
        <v>2875</v>
      </c>
      <c r="N888" s="77">
        <v>2875</v>
      </c>
      <c r="O888" s="78">
        <f t="shared" si="13"/>
        <v>31625</v>
      </c>
    </row>
    <row r="889" spans="1:15" x14ac:dyDescent="0.25">
      <c r="A889" s="76" t="s">
        <v>311</v>
      </c>
      <c r="B889" s="76" t="s">
        <v>500</v>
      </c>
      <c r="C889" s="76" t="s">
        <v>503</v>
      </c>
      <c r="D889" s="77">
        <v>416.67</v>
      </c>
      <c r="E889" s="77">
        <v>416.67</v>
      </c>
      <c r="F889" s="77">
        <v>416.67</v>
      </c>
      <c r="G889" s="77">
        <v>416.67</v>
      </c>
      <c r="H889" s="77">
        <v>416.67</v>
      </c>
      <c r="I889" s="77">
        <v>416.67</v>
      </c>
      <c r="J889" s="77">
        <v>416.67</v>
      </c>
      <c r="K889" s="77">
        <v>416.67</v>
      </c>
      <c r="L889" s="77">
        <v>416.67</v>
      </c>
      <c r="M889" s="77">
        <v>416.67</v>
      </c>
      <c r="N889" s="77">
        <v>416.67</v>
      </c>
      <c r="O889" s="78">
        <f t="shared" si="13"/>
        <v>4583.37</v>
      </c>
    </row>
    <row r="890" spans="1:15" x14ac:dyDescent="0.25">
      <c r="A890" s="76" t="s">
        <v>311</v>
      </c>
      <c r="B890" s="76" t="s">
        <v>500</v>
      </c>
      <c r="C890" s="76" t="s">
        <v>504</v>
      </c>
      <c r="D890" s="77">
        <v>291.67</v>
      </c>
      <c r="E890" s="77">
        <v>291.67</v>
      </c>
      <c r="F890" s="77">
        <v>291.67</v>
      </c>
      <c r="G890" s="77">
        <v>291.67</v>
      </c>
      <c r="H890" s="77">
        <v>291.67</v>
      </c>
      <c r="I890" s="77">
        <v>291.67</v>
      </c>
      <c r="J890" s="77">
        <v>291.67</v>
      </c>
      <c r="K890" s="77">
        <v>291.67</v>
      </c>
      <c r="L890" s="77">
        <v>291.67</v>
      </c>
      <c r="M890" s="77">
        <v>291.67</v>
      </c>
      <c r="N890" s="77">
        <v>291.67</v>
      </c>
      <c r="O890" s="78">
        <f t="shared" si="13"/>
        <v>3208.3700000000003</v>
      </c>
    </row>
    <row r="891" spans="1:15" x14ac:dyDescent="0.25">
      <c r="A891" s="76" t="s">
        <v>311</v>
      </c>
      <c r="B891" s="76" t="s">
        <v>500</v>
      </c>
      <c r="C891" s="76" t="s">
        <v>505</v>
      </c>
      <c r="D891" s="77">
        <v>250</v>
      </c>
      <c r="E891" s="77">
        <v>250</v>
      </c>
      <c r="F891" s="77">
        <v>250</v>
      </c>
      <c r="G891" s="77">
        <v>250</v>
      </c>
      <c r="H891" s="77">
        <v>250</v>
      </c>
      <c r="I891" s="77">
        <v>250</v>
      </c>
      <c r="J891" s="77">
        <v>250</v>
      </c>
      <c r="K891" s="77">
        <v>250</v>
      </c>
      <c r="L891" s="77">
        <v>250</v>
      </c>
      <c r="M891" s="77">
        <v>250</v>
      </c>
      <c r="N891" s="77">
        <v>250</v>
      </c>
      <c r="O891" s="78">
        <f t="shared" si="13"/>
        <v>2750</v>
      </c>
    </row>
    <row r="892" spans="1:15" x14ac:dyDescent="0.25">
      <c r="A892" s="76" t="s">
        <v>311</v>
      </c>
      <c r="B892" s="76" t="s">
        <v>500</v>
      </c>
      <c r="C892" s="76" t="s">
        <v>506</v>
      </c>
      <c r="D892" s="77">
        <v>41.67</v>
      </c>
      <c r="E892" s="77">
        <v>41.67</v>
      </c>
      <c r="F892" s="77">
        <v>41.67</v>
      </c>
      <c r="G892" s="77">
        <v>41.67</v>
      </c>
      <c r="H892" s="77">
        <v>41.67</v>
      </c>
      <c r="I892" s="77">
        <v>41.67</v>
      </c>
      <c r="J892" s="77">
        <v>41.67</v>
      </c>
      <c r="K892" s="77">
        <v>41.67</v>
      </c>
      <c r="L892" s="77">
        <v>41.67</v>
      </c>
      <c r="M892" s="77">
        <v>41.67</v>
      </c>
      <c r="N892" s="77">
        <v>41.67</v>
      </c>
      <c r="O892" s="78">
        <f t="shared" si="13"/>
        <v>458.37000000000012</v>
      </c>
    </row>
    <row r="893" spans="1:15" x14ac:dyDescent="0.25">
      <c r="A893" s="76" t="s">
        <v>311</v>
      </c>
      <c r="B893" s="76" t="s">
        <v>500</v>
      </c>
      <c r="C893" s="76" t="s">
        <v>507</v>
      </c>
      <c r="D893" s="77">
        <v>83.33</v>
      </c>
      <c r="E893" s="77">
        <v>83.33</v>
      </c>
      <c r="F893" s="77">
        <v>83.33</v>
      </c>
      <c r="G893" s="77">
        <v>83.33</v>
      </c>
      <c r="H893" s="77">
        <v>83.33</v>
      </c>
      <c r="I893" s="77">
        <v>83.33</v>
      </c>
      <c r="J893" s="77">
        <v>83.33</v>
      </c>
      <c r="K893" s="77">
        <v>83.33</v>
      </c>
      <c r="L893" s="77">
        <v>83.33</v>
      </c>
      <c r="M893" s="77">
        <v>83.33</v>
      </c>
      <c r="N893" s="77">
        <v>83.33</v>
      </c>
      <c r="O893" s="78">
        <f t="shared" si="13"/>
        <v>916.63000000000011</v>
      </c>
    </row>
    <row r="894" spans="1:15" x14ac:dyDescent="0.25">
      <c r="A894" s="76" t="s">
        <v>311</v>
      </c>
      <c r="B894" s="76" t="s">
        <v>500</v>
      </c>
      <c r="C894" s="76" t="s">
        <v>508</v>
      </c>
      <c r="D894" s="77">
        <v>333.33</v>
      </c>
      <c r="E894" s="77">
        <v>333.33</v>
      </c>
      <c r="F894" s="77">
        <v>333.33</v>
      </c>
      <c r="G894" s="77">
        <v>333.33</v>
      </c>
      <c r="H894" s="77">
        <v>333.33</v>
      </c>
      <c r="I894" s="77">
        <v>333.33</v>
      </c>
      <c r="J894" s="77">
        <v>333.33</v>
      </c>
      <c r="K894" s="77">
        <v>333.33</v>
      </c>
      <c r="L894" s="77">
        <v>333.33</v>
      </c>
      <c r="M894" s="77">
        <v>333.33</v>
      </c>
      <c r="N894" s="77">
        <v>333.33</v>
      </c>
      <c r="O894" s="78">
        <f t="shared" si="13"/>
        <v>3666.6299999999997</v>
      </c>
    </row>
    <row r="895" spans="1:15" s="83" customFormat="1" x14ac:dyDescent="0.25">
      <c r="A895" s="80" t="s">
        <v>312</v>
      </c>
      <c r="B895" s="80" t="s">
        <v>500</v>
      </c>
      <c r="C895" s="80" t="s">
        <v>501</v>
      </c>
      <c r="D895" s="81">
        <v>30958.33</v>
      </c>
      <c r="E895" s="81">
        <v>30958.33</v>
      </c>
      <c r="F895" s="81">
        <v>30958.33</v>
      </c>
      <c r="G895" s="81">
        <v>30958.33</v>
      </c>
      <c r="H895" s="81">
        <v>30958.33</v>
      </c>
      <c r="I895" s="81">
        <v>30958.33</v>
      </c>
      <c r="J895" s="81">
        <v>30958.33</v>
      </c>
      <c r="K895" s="81">
        <v>30958.33</v>
      </c>
      <c r="L895" s="81">
        <v>30958.33</v>
      </c>
      <c r="M895" s="81">
        <v>30958.33</v>
      </c>
      <c r="N895" s="81">
        <v>30958.33</v>
      </c>
      <c r="O895" s="82">
        <f t="shared" si="13"/>
        <v>340541.63000000012</v>
      </c>
    </row>
    <row r="896" spans="1:15" s="83" customFormat="1" x14ac:dyDescent="0.25">
      <c r="A896" s="80" t="s">
        <v>312</v>
      </c>
      <c r="B896" s="80" t="s">
        <v>500</v>
      </c>
      <c r="C896" s="80" t="s">
        <v>510</v>
      </c>
      <c r="D896" s="81">
        <v>1833.33</v>
      </c>
      <c r="E896" s="81">
        <v>1833.33</v>
      </c>
      <c r="F896" s="81">
        <v>1833.33</v>
      </c>
      <c r="G896" s="81">
        <v>1833.33</v>
      </c>
      <c r="H896" s="81">
        <v>1833.33</v>
      </c>
      <c r="I896" s="81">
        <v>1833.33</v>
      </c>
      <c r="J896" s="81">
        <v>1833.33</v>
      </c>
      <c r="K896" s="81">
        <v>1833.33</v>
      </c>
      <c r="L896" s="81">
        <v>1833.33</v>
      </c>
      <c r="M896" s="81">
        <v>1833.33</v>
      </c>
      <c r="N896" s="81">
        <v>1833.33</v>
      </c>
      <c r="O896" s="82">
        <f t="shared" si="13"/>
        <v>20166.630000000005</v>
      </c>
    </row>
    <row r="897" spans="1:15" s="83" customFormat="1" x14ac:dyDescent="0.25">
      <c r="A897" s="80" t="s">
        <v>312</v>
      </c>
      <c r="B897" s="80" t="s">
        <v>500</v>
      </c>
      <c r="C897" s="80" t="s">
        <v>502</v>
      </c>
      <c r="D897" s="81">
        <v>10291.67</v>
      </c>
      <c r="E897" s="81">
        <v>10291.67</v>
      </c>
      <c r="F897" s="81">
        <v>10291.67</v>
      </c>
      <c r="G897" s="81">
        <v>10291.67</v>
      </c>
      <c r="H897" s="81">
        <v>10291.67</v>
      </c>
      <c r="I897" s="81">
        <v>10291.67</v>
      </c>
      <c r="J897" s="81">
        <v>10291.67</v>
      </c>
      <c r="K897" s="81">
        <v>10291.67</v>
      </c>
      <c r="L897" s="81">
        <v>10291.67</v>
      </c>
      <c r="M897" s="81">
        <v>10291.67</v>
      </c>
      <c r="N897" s="81">
        <v>10291.67</v>
      </c>
      <c r="O897" s="82">
        <f t="shared" si="13"/>
        <v>113208.37</v>
      </c>
    </row>
    <row r="898" spans="1:15" s="83" customFormat="1" x14ac:dyDescent="0.25">
      <c r="A898" s="80" t="s">
        <v>312</v>
      </c>
      <c r="B898" s="80" t="s">
        <v>500</v>
      </c>
      <c r="C898" s="80" t="s">
        <v>509</v>
      </c>
      <c r="D898" s="81">
        <v>35541.67</v>
      </c>
      <c r="E898" s="81">
        <v>35541.67</v>
      </c>
      <c r="F898" s="81">
        <v>35541.67</v>
      </c>
      <c r="G898" s="81">
        <v>35541.67</v>
      </c>
      <c r="H898" s="81">
        <v>35541.67</v>
      </c>
      <c r="I898" s="81">
        <v>35541.67</v>
      </c>
      <c r="J898" s="81">
        <v>35541.67</v>
      </c>
      <c r="K898" s="81">
        <v>35541.67</v>
      </c>
      <c r="L898" s="81">
        <v>35541.67</v>
      </c>
      <c r="M898" s="81">
        <v>35541.67</v>
      </c>
      <c r="N898" s="81">
        <v>35541.67</v>
      </c>
      <c r="O898" s="82">
        <f t="shared" si="13"/>
        <v>390958.36999999988</v>
      </c>
    </row>
    <row r="899" spans="1:15" s="83" customFormat="1" x14ac:dyDescent="0.25">
      <c r="A899" s="80" t="s">
        <v>312</v>
      </c>
      <c r="B899" s="80" t="s">
        <v>500</v>
      </c>
      <c r="C899" s="80" t="s">
        <v>511</v>
      </c>
      <c r="D899" s="81">
        <v>92333.33</v>
      </c>
      <c r="E899" s="81">
        <v>92333.33</v>
      </c>
      <c r="F899" s="81">
        <v>92333.33</v>
      </c>
      <c r="G899" s="81">
        <v>92333.33</v>
      </c>
      <c r="H899" s="81">
        <v>92333.33</v>
      </c>
      <c r="I899" s="81">
        <v>92333.33</v>
      </c>
      <c r="J899" s="81">
        <v>92333.33</v>
      </c>
      <c r="K899" s="81">
        <v>92333.33</v>
      </c>
      <c r="L899" s="81">
        <v>92333.33</v>
      </c>
      <c r="M899" s="81">
        <v>92333.33</v>
      </c>
      <c r="N899" s="81">
        <v>92333.33</v>
      </c>
      <c r="O899" s="82">
        <f t="shared" ref="O899:O935" si="14">SUM(D899:N899)</f>
        <v>1015666.6299999998</v>
      </c>
    </row>
    <row r="900" spans="1:15" s="83" customFormat="1" x14ac:dyDescent="0.25">
      <c r="A900" s="80" t="s">
        <v>312</v>
      </c>
      <c r="B900" s="80" t="s">
        <v>500</v>
      </c>
      <c r="C900" s="80" t="s">
        <v>503</v>
      </c>
      <c r="D900" s="81">
        <v>16208.33</v>
      </c>
      <c r="E900" s="81">
        <v>16208.33</v>
      </c>
      <c r="F900" s="81">
        <v>16208.33</v>
      </c>
      <c r="G900" s="81">
        <v>16208.33</v>
      </c>
      <c r="H900" s="81">
        <v>16208.33</v>
      </c>
      <c r="I900" s="81">
        <v>16208.33</v>
      </c>
      <c r="J900" s="81">
        <v>16208.33</v>
      </c>
      <c r="K900" s="81">
        <v>16208.33</v>
      </c>
      <c r="L900" s="81">
        <v>16208.33</v>
      </c>
      <c r="M900" s="81">
        <v>16208.33</v>
      </c>
      <c r="N900" s="81">
        <v>16208.33</v>
      </c>
      <c r="O900" s="82">
        <f t="shared" si="14"/>
        <v>178291.62999999998</v>
      </c>
    </row>
    <row r="901" spans="1:15" s="83" customFormat="1" x14ac:dyDescent="0.25">
      <c r="A901" s="80" t="s">
        <v>312</v>
      </c>
      <c r="B901" s="80" t="s">
        <v>500</v>
      </c>
      <c r="C901" s="80" t="s">
        <v>504</v>
      </c>
      <c r="D901" s="81">
        <v>5958.33</v>
      </c>
      <c r="E901" s="81">
        <v>5958.33</v>
      </c>
      <c r="F901" s="81">
        <v>5958.33</v>
      </c>
      <c r="G901" s="81">
        <v>5958.33</v>
      </c>
      <c r="H901" s="81">
        <v>5958.33</v>
      </c>
      <c r="I901" s="81">
        <v>5958.33</v>
      </c>
      <c r="J901" s="81">
        <v>5958.33</v>
      </c>
      <c r="K901" s="81">
        <v>5958.33</v>
      </c>
      <c r="L901" s="81">
        <v>5958.33</v>
      </c>
      <c r="M901" s="81">
        <v>5958.33</v>
      </c>
      <c r="N901" s="81">
        <v>5958.33</v>
      </c>
      <c r="O901" s="82">
        <f t="shared" si="14"/>
        <v>65541.63</v>
      </c>
    </row>
    <row r="902" spans="1:15" s="83" customFormat="1" x14ac:dyDescent="0.25">
      <c r="A902" s="80" t="s">
        <v>312</v>
      </c>
      <c r="B902" s="80" t="s">
        <v>500</v>
      </c>
      <c r="C902" s="80" t="s">
        <v>505</v>
      </c>
      <c r="D902" s="81">
        <v>12333.33</v>
      </c>
      <c r="E902" s="81">
        <v>12333.33</v>
      </c>
      <c r="F902" s="81">
        <v>12333.33</v>
      </c>
      <c r="G902" s="81">
        <v>12333.33</v>
      </c>
      <c r="H902" s="81">
        <v>12333.33</v>
      </c>
      <c r="I902" s="81">
        <v>12333.33</v>
      </c>
      <c r="J902" s="81">
        <v>12333.33</v>
      </c>
      <c r="K902" s="81">
        <v>12333.33</v>
      </c>
      <c r="L902" s="81">
        <v>12333.33</v>
      </c>
      <c r="M902" s="81">
        <v>12333.33</v>
      </c>
      <c r="N902" s="81">
        <v>12333.33</v>
      </c>
      <c r="O902" s="82">
        <f t="shared" si="14"/>
        <v>135666.63</v>
      </c>
    </row>
    <row r="903" spans="1:15" s="83" customFormat="1" x14ac:dyDescent="0.25">
      <c r="A903" s="80" t="s">
        <v>312</v>
      </c>
      <c r="B903" s="80" t="s">
        <v>500</v>
      </c>
      <c r="C903" s="80" t="s">
        <v>506</v>
      </c>
      <c r="D903" s="81">
        <v>5250</v>
      </c>
      <c r="E903" s="81">
        <v>5250</v>
      </c>
      <c r="F903" s="81">
        <v>5250</v>
      </c>
      <c r="G903" s="81">
        <v>5250</v>
      </c>
      <c r="H903" s="81">
        <v>5250</v>
      </c>
      <c r="I903" s="81">
        <v>5250</v>
      </c>
      <c r="J903" s="81">
        <v>5250</v>
      </c>
      <c r="K903" s="81">
        <v>5250</v>
      </c>
      <c r="L903" s="81">
        <v>5250</v>
      </c>
      <c r="M903" s="81">
        <v>5250</v>
      </c>
      <c r="N903" s="81">
        <v>5250</v>
      </c>
      <c r="O903" s="82">
        <f t="shared" si="14"/>
        <v>57750</v>
      </c>
    </row>
    <row r="904" spans="1:15" s="83" customFormat="1" x14ac:dyDescent="0.25">
      <c r="A904" s="80" t="s">
        <v>312</v>
      </c>
      <c r="B904" s="80" t="s">
        <v>500</v>
      </c>
      <c r="C904" s="80" t="s">
        <v>507</v>
      </c>
      <c r="D904" s="81">
        <v>2750</v>
      </c>
      <c r="E904" s="81">
        <v>2750</v>
      </c>
      <c r="F904" s="81">
        <v>2750</v>
      </c>
      <c r="G904" s="81">
        <v>2750</v>
      </c>
      <c r="H904" s="81">
        <v>2750</v>
      </c>
      <c r="I904" s="81">
        <v>2750</v>
      </c>
      <c r="J904" s="81">
        <v>2750</v>
      </c>
      <c r="K904" s="81">
        <v>2750</v>
      </c>
      <c r="L904" s="81">
        <v>2750</v>
      </c>
      <c r="M904" s="81">
        <v>2750</v>
      </c>
      <c r="N904" s="81">
        <v>2750</v>
      </c>
      <c r="O904" s="82">
        <f t="shared" si="14"/>
        <v>30250</v>
      </c>
    </row>
    <row r="905" spans="1:15" s="83" customFormat="1" x14ac:dyDescent="0.25">
      <c r="A905" s="80" t="s">
        <v>312</v>
      </c>
      <c r="B905" s="80" t="s">
        <v>500</v>
      </c>
      <c r="C905" s="80" t="s">
        <v>508</v>
      </c>
      <c r="D905" s="81">
        <v>17083.330000000002</v>
      </c>
      <c r="E905" s="81">
        <v>17083.330000000002</v>
      </c>
      <c r="F905" s="81">
        <v>17083.330000000002</v>
      </c>
      <c r="G905" s="81">
        <v>17083.330000000002</v>
      </c>
      <c r="H905" s="81">
        <v>17083.330000000002</v>
      </c>
      <c r="I905" s="81">
        <v>17083.330000000002</v>
      </c>
      <c r="J905" s="81">
        <v>17083.330000000002</v>
      </c>
      <c r="K905" s="81">
        <v>17083.330000000002</v>
      </c>
      <c r="L905" s="81">
        <v>17083.330000000002</v>
      </c>
      <c r="M905" s="81">
        <v>17083.330000000002</v>
      </c>
      <c r="N905" s="81">
        <v>17083.330000000002</v>
      </c>
      <c r="O905" s="82">
        <f t="shared" si="14"/>
        <v>187916.63000000006</v>
      </c>
    </row>
    <row r="906" spans="1:15" x14ac:dyDescent="0.25">
      <c r="A906" s="76" t="s">
        <v>313</v>
      </c>
      <c r="B906" s="76" t="s">
        <v>500</v>
      </c>
      <c r="C906" s="76" t="s">
        <v>501</v>
      </c>
      <c r="D906" s="77">
        <v>11500</v>
      </c>
      <c r="E906" s="77">
        <v>11500</v>
      </c>
      <c r="F906" s="77">
        <v>11500</v>
      </c>
      <c r="G906" s="77">
        <v>11500</v>
      </c>
      <c r="H906" s="77">
        <v>11500</v>
      </c>
      <c r="I906" s="77">
        <v>11500</v>
      </c>
      <c r="J906" s="77">
        <v>11500</v>
      </c>
      <c r="K906" s="77">
        <v>11500</v>
      </c>
      <c r="L906" s="77">
        <v>11500</v>
      </c>
      <c r="M906" s="77">
        <v>11500</v>
      </c>
      <c r="N906" s="77">
        <v>11500</v>
      </c>
      <c r="O906" s="78">
        <f t="shared" si="14"/>
        <v>126500</v>
      </c>
    </row>
    <row r="907" spans="1:15" x14ac:dyDescent="0.25">
      <c r="A907" s="76" t="s">
        <v>313</v>
      </c>
      <c r="B907" s="76" t="s">
        <v>500</v>
      </c>
      <c r="C907" s="76" t="s">
        <v>510</v>
      </c>
      <c r="D907" s="77">
        <v>291.67</v>
      </c>
      <c r="E907" s="77">
        <v>291.67</v>
      </c>
      <c r="F907" s="77">
        <v>291.67</v>
      </c>
      <c r="G907" s="77">
        <v>291.67</v>
      </c>
      <c r="H907" s="77">
        <v>291.67</v>
      </c>
      <c r="I907" s="77">
        <v>291.67</v>
      </c>
      <c r="J907" s="77">
        <v>291.67</v>
      </c>
      <c r="K907" s="77">
        <v>291.67</v>
      </c>
      <c r="L907" s="77">
        <v>291.67</v>
      </c>
      <c r="M907" s="77">
        <v>291.67</v>
      </c>
      <c r="N907" s="77">
        <v>291.67</v>
      </c>
      <c r="O907" s="78">
        <f t="shared" si="14"/>
        <v>3208.3700000000003</v>
      </c>
    </row>
    <row r="908" spans="1:15" x14ac:dyDescent="0.25">
      <c r="A908" s="76" t="s">
        <v>313</v>
      </c>
      <c r="B908" s="76" t="s">
        <v>500</v>
      </c>
      <c r="C908" s="76" t="s">
        <v>502</v>
      </c>
      <c r="D908" s="77">
        <v>3666.67</v>
      </c>
      <c r="E908" s="77">
        <v>3666.67</v>
      </c>
      <c r="F908" s="77">
        <v>3666.67</v>
      </c>
      <c r="G908" s="77">
        <v>3666.67</v>
      </c>
      <c r="H908" s="77">
        <v>3666.67</v>
      </c>
      <c r="I908" s="77">
        <v>3666.67</v>
      </c>
      <c r="J908" s="77">
        <v>3666.67</v>
      </c>
      <c r="K908" s="77">
        <v>3666.67</v>
      </c>
      <c r="L908" s="77">
        <v>3666.67</v>
      </c>
      <c r="M908" s="77">
        <v>3666.67</v>
      </c>
      <c r="N908" s="77">
        <v>3666.67</v>
      </c>
      <c r="O908" s="78">
        <f t="shared" si="14"/>
        <v>40333.369999999988</v>
      </c>
    </row>
    <row r="909" spans="1:15" x14ac:dyDescent="0.25">
      <c r="A909" s="76" t="s">
        <v>313</v>
      </c>
      <c r="B909" s="76" t="s">
        <v>500</v>
      </c>
      <c r="C909" s="76" t="s">
        <v>509</v>
      </c>
      <c r="D909" s="77">
        <v>53291.67</v>
      </c>
      <c r="E909" s="77">
        <v>53291.67</v>
      </c>
      <c r="F909" s="77">
        <v>53291.67</v>
      </c>
      <c r="G909" s="77">
        <v>53291.67</v>
      </c>
      <c r="H909" s="77">
        <v>53291.67</v>
      </c>
      <c r="I909" s="77">
        <v>53291.67</v>
      </c>
      <c r="J909" s="77">
        <v>53291.67</v>
      </c>
      <c r="K909" s="77">
        <v>53291.67</v>
      </c>
      <c r="L909" s="77">
        <v>53291.67</v>
      </c>
      <c r="M909" s="77">
        <v>53291.67</v>
      </c>
      <c r="N909" s="77">
        <v>53291.67</v>
      </c>
      <c r="O909" s="78">
        <f t="shared" si="14"/>
        <v>586208.37</v>
      </c>
    </row>
    <row r="910" spans="1:15" x14ac:dyDescent="0.25">
      <c r="A910" s="76" t="s">
        <v>313</v>
      </c>
      <c r="B910" s="76" t="s">
        <v>500</v>
      </c>
      <c r="C910" s="76" t="s">
        <v>511</v>
      </c>
      <c r="D910" s="77">
        <v>53333.33</v>
      </c>
      <c r="E910" s="77">
        <v>53333.33</v>
      </c>
      <c r="F910" s="77">
        <v>53333.33</v>
      </c>
      <c r="G910" s="77">
        <v>53333.33</v>
      </c>
      <c r="H910" s="77">
        <v>53333.33</v>
      </c>
      <c r="I910" s="77">
        <v>53333.33</v>
      </c>
      <c r="J910" s="77">
        <v>53333.33</v>
      </c>
      <c r="K910" s="77">
        <v>53333.33</v>
      </c>
      <c r="L910" s="77">
        <v>53333.33</v>
      </c>
      <c r="M910" s="77">
        <v>53333.33</v>
      </c>
      <c r="N910" s="77">
        <v>53333.33</v>
      </c>
      <c r="O910" s="78">
        <f t="shared" si="14"/>
        <v>586666.63</v>
      </c>
    </row>
    <row r="911" spans="1:15" x14ac:dyDescent="0.25">
      <c r="A911" s="76" t="s">
        <v>313</v>
      </c>
      <c r="B911" s="76" t="s">
        <v>500</v>
      </c>
      <c r="C911" s="76" t="s">
        <v>503</v>
      </c>
      <c r="D911" s="77">
        <v>6916.67</v>
      </c>
      <c r="E911" s="77">
        <v>6916.67</v>
      </c>
      <c r="F911" s="77">
        <v>6916.67</v>
      </c>
      <c r="G911" s="77">
        <v>6916.67</v>
      </c>
      <c r="H911" s="77">
        <v>6916.67</v>
      </c>
      <c r="I911" s="77">
        <v>6916.67</v>
      </c>
      <c r="J911" s="77">
        <v>6916.67</v>
      </c>
      <c r="K911" s="77">
        <v>6916.67</v>
      </c>
      <c r="L911" s="77">
        <v>6916.67</v>
      </c>
      <c r="M911" s="77">
        <v>6916.67</v>
      </c>
      <c r="N911" s="77">
        <v>6916.67</v>
      </c>
      <c r="O911" s="78">
        <f t="shared" si="14"/>
        <v>76083.37</v>
      </c>
    </row>
    <row r="912" spans="1:15" x14ac:dyDescent="0.25">
      <c r="A912" s="76" t="s">
        <v>313</v>
      </c>
      <c r="B912" s="76" t="s">
        <v>500</v>
      </c>
      <c r="C912" s="76" t="s">
        <v>504</v>
      </c>
      <c r="D912" s="77">
        <v>2291.67</v>
      </c>
      <c r="E912" s="77">
        <v>2291.67</v>
      </c>
      <c r="F912" s="77">
        <v>2291.67</v>
      </c>
      <c r="G912" s="77">
        <v>2291.67</v>
      </c>
      <c r="H912" s="77">
        <v>2291.67</v>
      </c>
      <c r="I912" s="77">
        <v>2291.67</v>
      </c>
      <c r="J912" s="77">
        <v>2291.67</v>
      </c>
      <c r="K912" s="77">
        <v>2291.67</v>
      </c>
      <c r="L912" s="77">
        <v>2291.67</v>
      </c>
      <c r="M912" s="77">
        <v>2291.67</v>
      </c>
      <c r="N912" s="77">
        <v>2291.67</v>
      </c>
      <c r="O912" s="78">
        <f t="shared" si="14"/>
        <v>25208.369999999995</v>
      </c>
    </row>
    <row r="913" spans="1:15" x14ac:dyDescent="0.25">
      <c r="A913" s="76" t="s">
        <v>313</v>
      </c>
      <c r="B913" s="76" t="s">
        <v>500</v>
      </c>
      <c r="C913" s="76" t="s">
        <v>505</v>
      </c>
      <c r="D913" s="77">
        <v>5041.67</v>
      </c>
      <c r="E913" s="77">
        <v>5041.67</v>
      </c>
      <c r="F913" s="77">
        <v>5041.67</v>
      </c>
      <c r="G913" s="77">
        <v>5041.67</v>
      </c>
      <c r="H913" s="77">
        <v>5041.67</v>
      </c>
      <c r="I913" s="77">
        <v>5041.67</v>
      </c>
      <c r="J913" s="77">
        <v>5041.67</v>
      </c>
      <c r="K913" s="77">
        <v>5041.67</v>
      </c>
      <c r="L913" s="77">
        <v>5041.67</v>
      </c>
      <c r="M913" s="77">
        <v>5041.67</v>
      </c>
      <c r="N913" s="77">
        <v>5041.67</v>
      </c>
      <c r="O913" s="78">
        <f t="shared" si="14"/>
        <v>55458.369999999988</v>
      </c>
    </row>
    <row r="914" spans="1:15" x14ac:dyDescent="0.25">
      <c r="A914" s="76" t="s">
        <v>313</v>
      </c>
      <c r="B914" s="76" t="s">
        <v>500</v>
      </c>
      <c r="C914" s="76" t="s">
        <v>506</v>
      </c>
      <c r="D914" s="77">
        <v>2166.67</v>
      </c>
      <c r="E914" s="77">
        <v>2166.67</v>
      </c>
      <c r="F914" s="77">
        <v>2166.67</v>
      </c>
      <c r="G914" s="77">
        <v>2166.67</v>
      </c>
      <c r="H914" s="77">
        <v>2166.67</v>
      </c>
      <c r="I914" s="77">
        <v>2166.67</v>
      </c>
      <c r="J914" s="77">
        <v>2166.67</v>
      </c>
      <c r="K914" s="77">
        <v>2166.67</v>
      </c>
      <c r="L914" s="77">
        <v>2166.67</v>
      </c>
      <c r="M914" s="77">
        <v>2166.67</v>
      </c>
      <c r="N914" s="77">
        <v>2166.67</v>
      </c>
      <c r="O914" s="78">
        <f t="shared" si="14"/>
        <v>23833.369999999995</v>
      </c>
    </row>
    <row r="915" spans="1:15" x14ac:dyDescent="0.25">
      <c r="A915" s="76" t="s">
        <v>313</v>
      </c>
      <c r="B915" s="76" t="s">
        <v>500</v>
      </c>
      <c r="C915" s="76" t="s">
        <v>507</v>
      </c>
      <c r="D915" s="77">
        <v>1125</v>
      </c>
      <c r="E915" s="77">
        <v>1125</v>
      </c>
      <c r="F915" s="77">
        <v>1125</v>
      </c>
      <c r="G915" s="77">
        <v>1125</v>
      </c>
      <c r="H915" s="77">
        <v>1125</v>
      </c>
      <c r="I915" s="77">
        <v>1125</v>
      </c>
      <c r="J915" s="77">
        <v>1125</v>
      </c>
      <c r="K915" s="77">
        <v>1125</v>
      </c>
      <c r="L915" s="77">
        <v>1125</v>
      </c>
      <c r="M915" s="77">
        <v>1125</v>
      </c>
      <c r="N915" s="77">
        <v>1125</v>
      </c>
      <c r="O915" s="78">
        <f t="shared" si="14"/>
        <v>12375</v>
      </c>
    </row>
    <row r="916" spans="1:15" x14ac:dyDescent="0.25">
      <c r="A916" s="76" t="s">
        <v>313</v>
      </c>
      <c r="B916" s="76" t="s">
        <v>500</v>
      </c>
      <c r="C916" s="76" t="s">
        <v>508</v>
      </c>
      <c r="D916" s="77">
        <v>8416.67</v>
      </c>
      <c r="E916" s="77">
        <v>8416.67</v>
      </c>
      <c r="F916" s="77">
        <v>8416.67</v>
      </c>
      <c r="G916" s="77">
        <v>8416.67</v>
      </c>
      <c r="H916" s="77">
        <v>8416.67</v>
      </c>
      <c r="I916" s="77">
        <v>8416.67</v>
      </c>
      <c r="J916" s="77">
        <v>8416.67</v>
      </c>
      <c r="K916" s="77">
        <v>8416.67</v>
      </c>
      <c r="L916" s="77">
        <v>8416.67</v>
      </c>
      <c r="M916" s="77">
        <v>8416.67</v>
      </c>
      <c r="N916" s="77">
        <v>8416.67</v>
      </c>
      <c r="O916" s="78">
        <f t="shared" si="14"/>
        <v>92583.37</v>
      </c>
    </row>
    <row r="917" spans="1:15" s="83" customFormat="1" x14ac:dyDescent="0.25">
      <c r="A917" s="80" t="s">
        <v>314</v>
      </c>
      <c r="B917" s="80" t="s">
        <v>500</v>
      </c>
      <c r="C917" s="80" t="s">
        <v>501</v>
      </c>
      <c r="D917" s="81">
        <v>34416.67</v>
      </c>
      <c r="E917" s="81">
        <v>34416.67</v>
      </c>
      <c r="F917" s="81">
        <v>34416.67</v>
      </c>
      <c r="G917" s="81">
        <v>34416.67</v>
      </c>
      <c r="H917" s="81">
        <v>34416.67</v>
      </c>
      <c r="I917" s="81">
        <v>34416.67</v>
      </c>
      <c r="J917" s="81">
        <v>34416.67</v>
      </c>
      <c r="K917" s="81">
        <v>34416.67</v>
      </c>
      <c r="L917" s="81">
        <v>34416.67</v>
      </c>
      <c r="M917" s="81">
        <v>34416.67</v>
      </c>
      <c r="N917" s="81">
        <v>34416.67</v>
      </c>
      <c r="O917" s="82">
        <f t="shared" si="14"/>
        <v>378583.36999999988</v>
      </c>
    </row>
    <row r="918" spans="1:15" s="83" customFormat="1" x14ac:dyDescent="0.25">
      <c r="A918" s="80" t="s">
        <v>314</v>
      </c>
      <c r="B918" s="80" t="s">
        <v>500</v>
      </c>
      <c r="C918" s="80" t="s">
        <v>510</v>
      </c>
      <c r="D918" s="81">
        <v>458.33</v>
      </c>
      <c r="E918" s="81">
        <v>458.33</v>
      </c>
      <c r="F918" s="81">
        <v>458.33</v>
      </c>
      <c r="G918" s="81">
        <v>458.33</v>
      </c>
      <c r="H918" s="81">
        <v>458.33</v>
      </c>
      <c r="I918" s="81">
        <v>458.33</v>
      </c>
      <c r="J918" s="81">
        <v>458.33</v>
      </c>
      <c r="K918" s="81">
        <v>458.33</v>
      </c>
      <c r="L918" s="81">
        <v>458.33</v>
      </c>
      <c r="M918" s="81">
        <v>458.33</v>
      </c>
      <c r="N918" s="81">
        <v>458.33</v>
      </c>
      <c r="O918" s="82">
        <f t="shared" si="14"/>
        <v>5041.63</v>
      </c>
    </row>
    <row r="919" spans="1:15" s="83" customFormat="1" x14ac:dyDescent="0.25">
      <c r="A919" s="80" t="s">
        <v>314</v>
      </c>
      <c r="B919" s="80" t="s">
        <v>500</v>
      </c>
      <c r="C919" s="80" t="s">
        <v>502</v>
      </c>
      <c r="D919" s="81">
        <v>32708.33</v>
      </c>
      <c r="E919" s="81">
        <v>32708.33</v>
      </c>
      <c r="F919" s="81">
        <v>32708.33</v>
      </c>
      <c r="G919" s="81">
        <v>32708.33</v>
      </c>
      <c r="H919" s="81">
        <v>32708.33</v>
      </c>
      <c r="I919" s="81">
        <v>32708.33</v>
      </c>
      <c r="J919" s="81">
        <v>32708.33</v>
      </c>
      <c r="K919" s="81">
        <v>32708.33</v>
      </c>
      <c r="L919" s="81">
        <v>32708.33</v>
      </c>
      <c r="M919" s="81">
        <v>32708.33</v>
      </c>
      <c r="N919" s="81">
        <v>32708.33</v>
      </c>
      <c r="O919" s="82">
        <f t="shared" si="14"/>
        <v>359791.63000000012</v>
      </c>
    </row>
    <row r="920" spans="1:15" s="83" customFormat="1" x14ac:dyDescent="0.25">
      <c r="A920" s="80" t="s">
        <v>314</v>
      </c>
      <c r="B920" s="80" t="s">
        <v>500</v>
      </c>
      <c r="C920" s="80" t="s">
        <v>509</v>
      </c>
      <c r="D920" s="81">
        <v>110291.67</v>
      </c>
      <c r="E920" s="81">
        <v>110291.67</v>
      </c>
      <c r="F920" s="81">
        <v>110291.67</v>
      </c>
      <c r="G920" s="81">
        <v>110291.67</v>
      </c>
      <c r="H920" s="81">
        <v>110291.67</v>
      </c>
      <c r="I920" s="81">
        <v>110291.67</v>
      </c>
      <c r="J920" s="81">
        <v>110291.67</v>
      </c>
      <c r="K920" s="81">
        <v>110291.67</v>
      </c>
      <c r="L920" s="81">
        <v>110291.67</v>
      </c>
      <c r="M920" s="81">
        <v>110291.67</v>
      </c>
      <c r="N920" s="81">
        <v>110291.67</v>
      </c>
      <c r="O920" s="82">
        <f t="shared" si="14"/>
        <v>1213208.3700000001</v>
      </c>
    </row>
    <row r="921" spans="1:15" s="83" customFormat="1" x14ac:dyDescent="0.25">
      <c r="A921" s="80" t="s">
        <v>314</v>
      </c>
      <c r="B921" s="80" t="s">
        <v>500</v>
      </c>
      <c r="C921" s="80" t="s">
        <v>511</v>
      </c>
      <c r="D921" s="81">
        <v>142000</v>
      </c>
      <c r="E921" s="81">
        <v>142000</v>
      </c>
      <c r="F921" s="81">
        <v>142000</v>
      </c>
      <c r="G921" s="81">
        <v>142000</v>
      </c>
      <c r="H921" s="81">
        <v>142000</v>
      </c>
      <c r="I921" s="81">
        <v>142000</v>
      </c>
      <c r="J921" s="81">
        <v>142000</v>
      </c>
      <c r="K921" s="81">
        <v>142000</v>
      </c>
      <c r="L921" s="81">
        <v>142000</v>
      </c>
      <c r="M921" s="81">
        <v>142000</v>
      </c>
      <c r="N921" s="81">
        <v>142000</v>
      </c>
      <c r="O921" s="82">
        <f t="shared" si="14"/>
        <v>1562000</v>
      </c>
    </row>
    <row r="922" spans="1:15" s="83" customFormat="1" x14ac:dyDescent="0.25">
      <c r="A922" s="80" t="s">
        <v>314</v>
      </c>
      <c r="B922" s="80" t="s">
        <v>500</v>
      </c>
      <c r="C922" s="80" t="s">
        <v>503</v>
      </c>
      <c r="D922" s="81">
        <v>23458.33</v>
      </c>
      <c r="E922" s="81">
        <v>23458.33</v>
      </c>
      <c r="F922" s="81">
        <v>23458.33</v>
      </c>
      <c r="G922" s="81">
        <v>23458.33</v>
      </c>
      <c r="H922" s="81">
        <v>23458.33</v>
      </c>
      <c r="I922" s="81">
        <v>23458.33</v>
      </c>
      <c r="J922" s="81">
        <v>23458.33</v>
      </c>
      <c r="K922" s="81">
        <v>23458.33</v>
      </c>
      <c r="L922" s="81">
        <v>23458.33</v>
      </c>
      <c r="M922" s="81">
        <v>23458.33</v>
      </c>
      <c r="N922" s="81">
        <v>23458.33</v>
      </c>
      <c r="O922" s="82">
        <f t="shared" si="14"/>
        <v>258041.63000000006</v>
      </c>
    </row>
    <row r="923" spans="1:15" s="83" customFormat="1" x14ac:dyDescent="0.25">
      <c r="A923" s="80" t="s">
        <v>314</v>
      </c>
      <c r="B923" s="80" t="s">
        <v>500</v>
      </c>
      <c r="C923" s="80" t="s">
        <v>504</v>
      </c>
      <c r="D923" s="81">
        <v>19500</v>
      </c>
      <c r="E923" s="81">
        <v>19500</v>
      </c>
      <c r="F923" s="81">
        <v>19500</v>
      </c>
      <c r="G923" s="81">
        <v>19500</v>
      </c>
      <c r="H923" s="81">
        <v>19500</v>
      </c>
      <c r="I923" s="81">
        <v>19500</v>
      </c>
      <c r="J923" s="81">
        <v>19500</v>
      </c>
      <c r="K923" s="81">
        <v>19500</v>
      </c>
      <c r="L923" s="81">
        <v>19500</v>
      </c>
      <c r="M923" s="81">
        <v>19500</v>
      </c>
      <c r="N923" s="81">
        <v>19500</v>
      </c>
      <c r="O923" s="82">
        <f t="shared" si="14"/>
        <v>214500</v>
      </c>
    </row>
    <row r="924" spans="1:15" s="83" customFormat="1" x14ac:dyDescent="0.25">
      <c r="A924" s="80" t="s">
        <v>314</v>
      </c>
      <c r="B924" s="80" t="s">
        <v>500</v>
      </c>
      <c r="C924" s="80" t="s">
        <v>505</v>
      </c>
      <c r="D924" s="81">
        <v>17916.669999999998</v>
      </c>
      <c r="E924" s="81">
        <v>17916.669999999998</v>
      </c>
      <c r="F924" s="81">
        <v>17916.669999999998</v>
      </c>
      <c r="G924" s="81">
        <v>17916.669999999998</v>
      </c>
      <c r="H924" s="81">
        <v>17916.669999999998</v>
      </c>
      <c r="I924" s="81">
        <v>17916.669999999998</v>
      </c>
      <c r="J924" s="81">
        <v>17916.669999999998</v>
      </c>
      <c r="K924" s="81">
        <v>17916.669999999998</v>
      </c>
      <c r="L924" s="81">
        <v>17916.669999999998</v>
      </c>
      <c r="M924" s="81">
        <v>17916.669999999998</v>
      </c>
      <c r="N924" s="81">
        <v>17916.669999999998</v>
      </c>
      <c r="O924" s="82">
        <f t="shared" si="14"/>
        <v>197083.36999999994</v>
      </c>
    </row>
    <row r="925" spans="1:15" s="83" customFormat="1" x14ac:dyDescent="0.25">
      <c r="A925" s="80" t="s">
        <v>314</v>
      </c>
      <c r="B925" s="80" t="s">
        <v>500</v>
      </c>
      <c r="C925" s="80" t="s">
        <v>506</v>
      </c>
      <c r="D925" s="81">
        <v>7083.33</v>
      </c>
      <c r="E925" s="81">
        <v>7083.33</v>
      </c>
      <c r="F925" s="81">
        <v>7083.33</v>
      </c>
      <c r="G925" s="81">
        <v>7083.33</v>
      </c>
      <c r="H925" s="81">
        <v>7083.33</v>
      </c>
      <c r="I925" s="81">
        <v>7083.33</v>
      </c>
      <c r="J925" s="81">
        <v>7083.33</v>
      </c>
      <c r="K925" s="81">
        <v>7083.33</v>
      </c>
      <c r="L925" s="81">
        <v>7083.33</v>
      </c>
      <c r="M925" s="81">
        <v>7083.33</v>
      </c>
      <c r="N925" s="81">
        <v>7083.33</v>
      </c>
      <c r="O925" s="82">
        <f t="shared" si="14"/>
        <v>77916.63</v>
      </c>
    </row>
    <row r="926" spans="1:15" s="83" customFormat="1" x14ac:dyDescent="0.25">
      <c r="A926" s="80" t="s">
        <v>314</v>
      </c>
      <c r="B926" s="80" t="s">
        <v>500</v>
      </c>
      <c r="C926" s="80" t="s">
        <v>507</v>
      </c>
      <c r="D926" s="81">
        <v>3958.33</v>
      </c>
      <c r="E926" s="81">
        <v>3958.33</v>
      </c>
      <c r="F926" s="81">
        <v>3958.33</v>
      </c>
      <c r="G926" s="81">
        <v>3958.33</v>
      </c>
      <c r="H926" s="81">
        <v>3958.33</v>
      </c>
      <c r="I926" s="81">
        <v>3958.33</v>
      </c>
      <c r="J926" s="81">
        <v>3958.33</v>
      </c>
      <c r="K926" s="81">
        <v>3958.33</v>
      </c>
      <c r="L926" s="81">
        <v>3958.33</v>
      </c>
      <c r="M926" s="81">
        <v>3958.33</v>
      </c>
      <c r="N926" s="81">
        <v>3958.33</v>
      </c>
      <c r="O926" s="82">
        <f t="shared" si="14"/>
        <v>43541.630000000012</v>
      </c>
    </row>
    <row r="927" spans="1:15" s="83" customFormat="1" x14ac:dyDescent="0.25">
      <c r="A927" s="80" t="s">
        <v>314</v>
      </c>
      <c r="B927" s="80" t="s">
        <v>500</v>
      </c>
      <c r="C927" s="80" t="s">
        <v>508</v>
      </c>
      <c r="D927" s="81">
        <v>23583.33</v>
      </c>
      <c r="E927" s="81">
        <v>23583.33</v>
      </c>
      <c r="F927" s="81">
        <v>23583.33</v>
      </c>
      <c r="G927" s="81">
        <v>23583.33</v>
      </c>
      <c r="H927" s="81">
        <v>23583.33</v>
      </c>
      <c r="I927" s="81">
        <v>23583.33</v>
      </c>
      <c r="J927" s="81">
        <v>23583.33</v>
      </c>
      <c r="K927" s="81">
        <v>23583.33</v>
      </c>
      <c r="L927" s="81">
        <v>23583.33</v>
      </c>
      <c r="M927" s="81">
        <v>23583.33</v>
      </c>
      <c r="N927" s="81">
        <v>23583.33</v>
      </c>
      <c r="O927" s="82">
        <f t="shared" si="14"/>
        <v>259416.63000000006</v>
      </c>
    </row>
    <row r="928" spans="1:15" x14ac:dyDescent="0.25">
      <c r="A928" s="76" t="s">
        <v>319</v>
      </c>
      <c r="B928" s="76" t="s">
        <v>500</v>
      </c>
      <c r="C928" s="76" t="s">
        <v>502</v>
      </c>
      <c r="D928" s="77">
        <v>56916.67</v>
      </c>
      <c r="E928" s="77">
        <v>56916.67</v>
      </c>
      <c r="F928" s="77">
        <v>56916.67</v>
      </c>
      <c r="G928" s="77">
        <v>56916.67</v>
      </c>
      <c r="H928" s="77">
        <v>56916.67</v>
      </c>
      <c r="I928" s="77">
        <v>56916.67</v>
      </c>
      <c r="J928" s="77">
        <v>56916.67</v>
      </c>
      <c r="K928" s="77">
        <v>56916.67</v>
      </c>
      <c r="L928" s="77">
        <v>56916.67</v>
      </c>
      <c r="M928" s="77">
        <v>56916.67</v>
      </c>
      <c r="N928" s="77">
        <v>56916.67</v>
      </c>
      <c r="O928" s="78">
        <f t="shared" si="14"/>
        <v>626083.37</v>
      </c>
    </row>
    <row r="929" spans="1:15" x14ac:dyDescent="0.25">
      <c r="A929" s="76" t="s">
        <v>319</v>
      </c>
      <c r="B929" s="76" t="s">
        <v>500</v>
      </c>
      <c r="C929" s="76" t="s">
        <v>503</v>
      </c>
      <c r="D929" s="77">
        <v>12000</v>
      </c>
      <c r="E929" s="77">
        <v>12000</v>
      </c>
      <c r="F929" s="77">
        <v>12000</v>
      </c>
      <c r="G929" s="77">
        <v>12000</v>
      </c>
      <c r="H929" s="77">
        <v>12000</v>
      </c>
      <c r="I929" s="77">
        <v>12000</v>
      </c>
      <c r="J929" s="77">
        <v>12000</v>
      </c>
      <c r="K929" s="77">
        <v>12000</v>
      </c>
      <c r="L929" s="77">
        <v>12000</v>
      </c>
      <c r="M929" s="77">
        <v>12000</v>
      </c>
      <c r="N929" s="77">
        <v>12000</v>
      </c>
      <c r="O929" s="78">
        <f t="shared" si="14"/>
        <v>132000</v>
      </c>
    </row>
    <row r="930" spans="1:15" x14ac:dyDescent="0.25">
      <c r="A930" s="76" t="s">
        <v>319</v>
      </c>
      <c r="B930" s="76" t="s">
        <v>500</v>
      </c>
      <c r="C930" s="76" t="s">
        <v>504</v>
      </c>
      <c r="D930" s="77">
        <v>23250</v>
      </c>
      <c r="E930" s="77">
        <v>23250</v>
      </c>
      <c r="F930" s="77">
        <v>23250</v>
      </c>
      <c r="G930" s="77">
        <v>23250</v>
      </c>
      <c r="H930" s="77">
        <v>23250</v>
      </c>
      <c r="I930" s="77">
        <v>23250</v>
      </c>
      <c r="J930" s="77">
        <v>23250</v>
      </c>
      <c r="K930" s="77">
        <v>23250</v>
      </c>
      <c r="L930" s="77">
        <v>23250</v>
      </c>
      <c r="M930" s="77">
        <v>23250</v>
      </c>
      <c r="N930" s="77">
        <v>23250</v>
      </c>
      <c r="O930" s="78">
        <f t="shared" si="14"/>
        <v>255750</v>
      </c>
    </row>
    <row r="931" spans="1:15" x14ac:dyDescent="0.25">
      <c r="A931" s="76" t="s">
        <v>319</v>
      </c>
      <c r="B931" s="76" t="s">
        <v>500</v>
      </c>
      <c r="C931" s="76" t="s">
        <v>505</v>
      </c>
      <c r="D931" s="77">
        <v>9166.67</v>
      </c>
      <c r="E931" s="77">
        <v>9166.67</v>
      </c>
      <c r="F931" s="77">
        <v>9166.67</v>
      </c>
      <c r="G931" s="77">
        <v>9166.67</v>
      </c>
      <c r="H931" s="77">
        <v>9166.67</v>
      </c>
      <c r="I931" s="77">
        <v>9166.67</v>
      </c>
      <c r="J931" s="77">
        <v>9166.67</v>
      </c>
      <c r="K931" s="77">
        <v>9166.67</v>
      </c>
      <c r="L931" s="77">
        <v>9166.67</v>
      </c>
      <c r="M931" s="77">
        <v>9166.67</v>
      </c>
      <c r="N931" s="77">
        <v>9166.67</v>
      </c>
      <c r="O931" s="78">
        <f t="shared" si="14"/>
        <v>100833.37</v>
      </c>
    </row>
    <row r="932" spans="1:15" x14ac:dyDescent="0.25">
      <c r="A932" s="76" t="s">
        <v>319</v>
      </c>
      <c r="B932" s="76" t="s">
        <v>500</v>
      </c>
      <c r="C932" s="76" t="s">
        <v>506</v>
      </c>
      <c r="D932" s="77">
        <v>3750</v>
      </c>
      <c r="E932" s="77">
        <v>3750</v>
      </c>
      <c r="F932" s="77">
        <v>3750</v>
      </c>
      <c r="G932" s="77">
        <v>3750</v>
      </c>
      <c r="H932" s="77">
        <v>3750</v>
      </c>
      <c r="I932" s="77">
        <v>3750</v>
      </c>
      <c r="J932" s="77">
        <v>3750</v>
      </c>
      <c r="K932" s="77">
        <v>3750</v>
      </c>
      <c r="L932" s="77">
        <v>3750</v>
      </c>
      <c r="M932" s="77">
        <v>3750</v>
      </c>
      <c r="N932" s="77">
        <v>3750</v>
      </c>
      <c r="O932" s="78">
        <f t="shared" si="14"/>
        <v>41250</v>
      </c>
    </row>
    <row r="933" spans="1:15" x14ac:dyDescent="0.25">
      <c r="A933" s="76" t="s">
        <v>319</v>
      </c>
      <c r="B933" s="76" t="s">
        <v>500</v>
      </c>
      <c r="C933" s="76" t="s">
        <v>507</v>
      </c>
      <c r="D933" s="77">
        <v>2083.33</v>
      </c>
      <c r="E933" s="77">
        <v>2083.33</v>
      </c>
      <c r="F933" s="77">
        <v>2083.33</v>
      </c>
      <c r="G933" s="77">
        <v>2083.33</v>
      </c>
      <c r="H933" s="77">
        <v>2083.33</v>
      </c>
      <c r="I933" s="77">
        <v>2083.33</v>
      </c>
      <c r="J933" s="77">
        <v>2083.33</v>
      </c>
      <c r="K933" s="77">
        <v>2083.33</v>
      </c>
      <c r="L933" s="77">
        <v>2083.33</v>
      </c>
      <c r="M933" s="77">
        <v>2083.33</v>
      </c>
      <c r="N933" s="77">
        <v>2083.33</v>
      </c>
      <c r="O933" s="78">
        <f t="shared" si="14"/>
        <v>22916.630000000005</v>
      </c>
    </row>
    <row r="934" spans="1:15" x14ac:dyDescent="0.25">
      <c r="A934" s="76" t="s">
        <v>319</v>
      </c>
      <c r="B934" s="76" t="s">
        <v>500</v>
      </c>
      <c r="C934" s="76" t="s">
        <v>508</v>
      </c>
      <c r="D934" s="77">
        <v>13375</v>
      </c>
      <c r="E934" s="77">
        <v>13375</v>
      </c>
      <c r="F934" s="77">
        <v>13375</v>
      </c>
      <c r="G934" s="77">
        <v>13375</v>
      </c>
      <c r="H934" s="77">
        <v>13375</v>
      </c>
      <c r="I934" s="77">
        <v>13375</v>
      </c>
      <c r="J934" s="77">
        <v>13375</v>
      </c>
      <c r="K934" s="77">
        <v>13375</v>
      </c>
      <c r="L934" s="77">
        <v>13375</v>
      </c>
      <c r="M934" s="77">
        <v>13375</v>
      </c>
      <c r="N934" s="77">
        <v>13375</v>
      </c>
      <c r="O934" s="78">
        <f t="shared" si="14"/>
        <v>147125</v>
      </c>
    </row>
    <row r="935" spans="1:15" x14ac:dyDescent="0.25">
      <c r="A935" s="76" t="s">
        <v>521</v>
      </c>
      <c r="D935" s="77">
        <v>10388916.75</v>
      </c>
      <c r="E935" s="77">
        <v>10388916.75</v>
      </c>
      <c r="F935" s="77">
        <v>10388916.75</v>
      </c>
      <c r="G935" s="77">
        <v>10388916.75</v>
      </c>
      <c r="H935" s="77">
        <v>10388916.75</v>
      </c>
      <c r="I935" s="77">
        <v>10388916.75</v>
      </c>
      <c r="J935" s="77">
        <v>10388916.75</v>
      </c>
      <c r="K935" s="77">
        <v>10388916.75</v>
      </c>
      <c r="L935" s="77">
        <v>10388916.75</v>
      </c>
      <c r="M935" s="77">
        <v>10388916.75</v>
      </c>
      <c r="N935" s="77">
        <v>10388916.75</v>
      </c>
      <c r="O935" s="78">
        <f t="shared" si="14"/>
        <v>114278084.25</v>
      </c>
    </row>
  </sheetData>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9D26119120A74AADD7D319569893E8" ma:contentTypeVersion="20" ma:contentTypeDescription="Create a new document." ma:contentTypeScope="" ma:versionID="f7637cfc6759c84bbd7095771cd530fe">
  <xsd:schema xmlns:xsd="http://www.w3.org/2001/XMLSchema" xmlns:xs="http://www.w3.org/2001/XMLSchema" xmlns:p="http://schemas.microsoft.com/office/2006/metadata/properties" xmlns:ns1="http://schemas.microsoft.com/sharepoint/v3" xmlns:ns2="fa5159c5-e8a6-4f60-b9cf-349e0f10c6d6" xmlns:ns3="a350e774-aa74-4e48-9642-ace46ab87d3e" targetNamespace="http://schemas.microsoft.com/office/2006/metadata/properties" ma:root="true" ma:fieldsID="580c0a7726e6ac3f78156dfdf66b4d1c" ns1:_="" ns2:_="" ns3:_="">
    <xsd:import namespace="http://schemas.microsoft.com/sharepoint/v3"/>
    <xsd:import namespace="fa5159c5-e8a6-4f60-b9cf-349e0f10c6d6"/>
    <xsd:import namespace="a350e774-aa74-4e48-9642-ace46ab87d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ategory" minOccurs="0"/>
                <xsd:element ref="ns2:SubCategory"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159c5-e8a6-4f60-b9cf-349e0f10c6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ategory" ma:index="12" nillable="true" ma:displayName="Category" ma:format="Dropdown" ma:internalName="Category">
      <xsd:simpleType>
        <xsd:union memberTypes="dms:Text">
          <xsd:simpleType>
            <xsd:restriction base="dms:Choice">
              <xsd:enumeration value="Accounting"/>
              <xsd:enumeration value="Budget"/>
              <xsd:enumeration value="Contracts"/>
              <xsd:enumeration value="Procurement"/>
            </xsd:restriction>
          </xsd:simpleType>
        </xsd:union>
      </xsd:simpleType>
    </xsd:element>
    <xsd:element name="SubCategory" ma:index="13" nillable="true" ma:displayName="SubCategory" ma:format="Dropdown" ma:internalName="SubCategory">
      <xsd:simpleType>
        <xsd:restriction base="dms:Choice">
          <xsd:enumeration value="Asset Management"/>
          <xsd:enumeration value="A/R"/>
          <xsd:enumeration value="A/P"/>
          <xsd:enumeration value="Payroll"/>
          <xsd:enumeration value="Budget"/>
          <xsd:enumeration value="Contracts"/>
          <xsd:enumeration value="Procurement"/>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50e774-aa74-4e48-9642-ace46ab87d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c7def2f-0239-4a8c-b8cd-b131eafc2601}" ma:internalName="TaxCatchAll" ma:showField="CatchAllData" ma:web="a350e774-aa74-4e48-9642-ace46ab87d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350e774-aa74-4e48-9642-ace46ab87d3e" xsi:nil="true"/>
    <SubCategory xmlns="fa5159c5-e8a6-4f60-b9cf-349e0f10c6d6" xsi:nil="true"/>
    <Category xmlns="fa5159c5-e8a6-4f60-b9cf-349e0f10c6d6" xsi:nil="true"/>
    <_ip_UnifiedCompliancePolicyProperties xmlns="http://schemas.microsoft.com/sharepoint/v3" xsi:nil="true"/>
    <lcf76f155ced4ddcb4097134ff3c332f xmlns="fa5159c5-e8a6-4f60-b9cf-349e0f10c6d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AE2B55-9653-4D48-BE8E-051F6944F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a5159c5-e8a6-4f60-b9cf-349e0f10c6d6"/>
    <ds:schemaRef ds:uri="a350e774-aa74-4e48-9642-ace46ab87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35A1F4-CD07-45E0-85B4-C3793D3B575A}">
  <ds:schemaRefs>
    <ds:schemaRef ds:uri="http://schemas.microsoft.com/sharepoint/v3/contenttype/forms"/>
  </ds:schemaRefs>
</ds:datastoreItem>
</file>

<file path=customXml/itemProps3.xml><?xml version="1.0" encoding="utf-8"?>
<ds:datastoreItem xmlns:ds="http://schemas.openxmlformats.org/officeDocument/2006/customXml" ds:itemID="{A66452F6-7765-4932-B357-DDE6896BB53B}">
  <ds:schemaRefs>
    <ds:schemaRef ds:uri="http://schemas.microsoft.com/office/2006/metadata/properties"/>
    <ds:schemaRef ds:uri="http://schemas.microsoft.com/office/infopath/2007/PartnerControls"/>
    <ds:schemaRef ds:uri="http://schemas.microsoft.com/sharepoint/v3"/>
    <ds:schemaRef ds:uri="a350e774-aa74-4e48-9642-ace46ab87d3e"/>
    <ds:schemaRef ds:uri="fa5159c5-e8a6-4f60-b9cf-349e0f10c6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0. CSM</vt:lpstr>
      <vt:lpstr>Summary WaTech</vt:lpstr>
      <vt:lpstr>FY 24 June Adjustment</vt:lpstr>
      <vt:lpstr>Agencies June 24 Billing</vt:lpstr>
      <vt:lpstr>Raw June 2024</vt:lpstr>
      <vt:lpstr>Agencies FY 25</vt:lpstr>
      <vt:lpstr>CSM | Agency 2024 Supp</vt:lpstr>
      <vt:lpstr>Sales History - All</vt:lpstr>
      <vt:lpstr>'0. CSM'!rptTop</vt:lpstr>
      <vt:lpstr>'0. CSM'!StatewideCSMTitle_CTS</vt:lpstr>
      <vt:lpstr>'0. CSM'!Supp22_FY1</vt:lpstr>
      <vt:lpstr>'0. CSM'!Supp22_FY2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Winans, Christina (WaTech)</dc:creator>
  <cp:keywords/>
  <dc:description/>
  <cp:lastModifiedBy>Garber, Andrew (WaTech)</cp:lastModifiedBy>
  <cp:revision/>
  <dcterms:created xsi:type="dcterms:W3CDTF">2024-04-28T03:06:58Z</dcterms:created>
  <dcterms:modified xsi:type="dcterms:W3CDTF">2024-06-13T21:39:30Z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0x0101007E9D26119120A74AADD7D319569893E8</vt:lpwstr>
  </property>
  <property fmtid="{D5CDD505-2E9C-101B-9397-08002B2CF9AE}" pid="3" name="MediaServiceImageTags">
    <vt:lpwstr/>
  </property>
</Properties>
</file>